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M POP RJBT" sheetId="1" r:id="rId5"/>
    <sheet state="visible" name="DATA MASTER" sheetId="2" r:id="rId6"/>
    <sheet state="visible" name="PM AC RJBT" sheetId="3" r:id="rId7"/>
    <sheet state="visible" name="PM POWERSUPPLY RJBT1" sheetId="4" r:id="rId8"/>
    <sheet state="visible" name="PM GENSET RJBT" sheetId="5" r:id="rId9"/>
    <sheet state="visible" name="LIST PM FOC" sheetId="6" r:id="rId10"/>
    <sheet state="visible" name="CFA 3 ACTION " sheetId="7" r:id="rId11"/>
    <sheet state="visible" name="PM BACKBONE ADSS" sheetId="8" r:id="rId12"/>
    <sheet state="visible" name="BACKBONE UPLINK" sheetId="9" r:id="rId13"/>
    <sheet state="visible" name="BAD RX BB POP" sheetId="10" r:id="rId14"/>
    <sheet state="visible" name="REPORT PUSAT TBN" sheetId="11" r:id="rId15"/>
    <sheet state="visible" name="PM  OLT -&gt; UPE" sheetId="12" r:id="rId16"/>
    <sheet state="visible" name="Oret-Oretan" sheetId="13" r:id="rId17"/>
    <sheet state="visible" name="Sheet31" sheetId="14" r:id="rId18"/>
    <sheet state="hidden" name="PM FOC BB POP" sheetId="15" r:id="rId19"/>
    <sheet state="visible" name="DRAWING SLD" sheetId="16" r:id="rId20"/>
    <sheet state="visible" name="TOOLS ASSET PM" sheetId="17" r:id="rId21"/>
    <sheet state="visible" name="JADWAL" sheetId="18" r:id="rId22"/>
    <sheet state="visible" name="STIKER POP" sheetId="19" r:id="rId23"/>
    <sheet state="visible" name="PM BATTERY RJBT" sheetId="20" r:id="rId24"/>
    <sheet state="visible" name="Form Responses 1" sheetId="21" r:id="rId25"/>
    <sheet state="visible" name="Copy of PM AC RJBT" sheetId="22" r:id="rId26"/>
    <sheet state="visible" name="PM DWDM" sheetId="23" r:id="rId27"/>
    <sheet state="visible" name="DATA RAW OLT" sheetId="24" r:id="rId28"/>
  </sheets>
  <definedNames>
    <definedName hidden="1" localSheetId="1" name="_xlnm._FilterDatabase">'DATA MASTER'!$A$1:$P$875</definedName>
    <definedName hidden="1" localSheetId="2" name="_xlnm._FilterDatabase">'PM AC RJBT'!$A$1:$BG$284</definedName>
    <definedName hidden="1" localSheetId="5" name="_xlnm._FilterDatabase">'LIST PM FOC'!$A$1:$E$2878</definedName>
    <definedName hidden="1" localSheetId="10" name="_xlnm._FilterDatabase">'REPORT PUSAT TBN'!$A$1:$K$53</definedName>
    <definedName hidden="1" localSheetId="15" name="_xlnm._FilterDatabase">'DRAWING SLD'!$A$2:$AA$34</definedName>
    <definedName hidden="1" localSheetId="21" name="_xlnm._FilterDatabase">'Copy of PM AC RJBT'!$A$1:$BF$900</definedName>
    <definedName hidden="1" localSheetId="10" name="Z_82308DE8_391B_4010_8D67_A6FBEA7B6E5B_.wvu.FilterData">'REPORT PUSAT TBN'!$A$1:$K$53</definedName>
    <definedName hidden="1" localSheetId="14" name="Z_82308DE8_391B_4010_8D67_A6FBEA7B6E5B_.wvu.FilterData">'PM FOC BB POP'!$A$1:$P$36</definedName>
    <definedName hidden="1" localSheetId="11" name="Z_82308DE8_391B_4010_8D67_A6FBEA7B6E5B_.wvu.FilterData">'PM  OLT -&gt; UPE'!$A$1:$AC$997</definedName>
    <definedName hidden="1" localSheetId="0" name="Z_207B0720_00AA_4476_8C62_D9B55024E6D4_.wvu.FilterData">'PM POP RJBT'!$A$1:$AB$875</definedName>
    <definedName hidden="1" localSheetId="11" name="Z_207B0720_00AA_4476_8C62_D9B55024E6D4_.wvu.FilterData">'PM  OLT -&gt; UPE'!$A$1:$AD$997</definedName>
    <definedName hidden="1" localSheetId="1" name="Z_8C497136_CEAB_4F2C_B933_1CE04D83CE68_.wvu.FilterData">'DATA MASTER'!$A$1:$O$875</definedName>
  </definedNames>
  <calcPr/>
  <customWorkbookViews>
    <customWorkbookView activeSheetId="0" maximized="1" windowHeight="0" windowWidth="0" guid="{82308DE8-391B-4010-8D67-A6FBEA7B6E5B}" name="OUI"/>
    <customWorkbookView activeSheetId="0" maximized="1" windowHeight="0" windowWidth="0" guid="{207B0720-00AA-4476-8C62-D9B55024E6D4}" name="PGA"/>
    <customWorkbookView activeSheetId="0" maximized="1" windowHeight="0" windowWidth="0" guid="{8C497136-CEAB-4F2C-B933-1CE04D83CE68}" name="Aditya Faizal Akba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53">
      <text>
        <t xml:space="preserve">kondisi awal kabel power DC dari baterai ke soket mcb batt di recti tidak kencang yang mengakibatkan baterai tidak full charging dan jika ada pemadaman baterai tidak bisa BackUp perangkat (action : sudah dilakukan pengencangan)</t>
      </text>
    </comment>
    <comment authorId="0" ref="AB96">
      <text>
        <t xml:space="preserve">Replace baterai:
Before = Nagoya VRLA 100Ah
After = Sacred Sun Lithium 100Ah</t>
      </text>
    </comment>
    <comment authorId="0" ref="AB14">
      <text>
        <t xml:space="preserve">(27-08-2025) Baterai NS Lithium saatnya di Replace terutama Pack 2 &amp; 3 karena hasil Dummyloadnya buruk di SOH nya</t>
      </text>
    </comment>
    <comment authorId="0" ref="Q35">
      <text>
        <t xml:space="preserve">a. existing 3 batt lithium
b. dismantle 1 batt lithium tgl. 11-09-2025 utk pltu paiton unit 1-2 (TEMPORARY)
c. saat ini 2 batt lithium</t>
      </text>
    </comment>
    <comment authorId="0" ref="AB94">
      <text>
        <t xml:space="preserve">Replace &amp; Upgrade baterai lithium.
Before = Narada 50Ah Eks Mini ODC Kec. Montong Tuban (Drop)
After = Shoto 100Ah Eks ODC ULP Asembagus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6">
      <text>
        <t xml:space="preserve">a. existing 6 modul recti vertiv
b. 1 modul vertiv didismantle utk odc ulp asembagus tgl. 26-08-2025
b. saat ini 5 modul vertiv yang terpasang</t>
      </text>
    </comment>
    <comment authorId="0" ref="H52">
      <text>
        <t xml:space="preserve">(9-10-2025) : modul controller recti blank hitam &amp; tdk bisa akses via port eth shg perlu ganti</t>
      </text>
    </comment>
    <comment authorId="0" ref="AD54">
      <text>
        <t xml:space="preserve">kondisi awal kabel power DC dari baterai ke soket mcb batt di recti tidak kencang yang mengakibatkan baterai tidak full charging dan jika ada pemadaman baterai tidak bisa BackUp perangkat (action : sudah dilakukan pengencangan)</t>
      </text>
    </comment>
    <comment authorId="0" ref="H29">
      <text>
        <t xml:space="preserve">a. existing 6 modul recti vertiv
b. dismantle 1 modul (tgl. 30-9-2025) untuk mini odc kelurahan sokosari (tuban)
c. saat ini ada 5 modul terpasang (3 modul on - 2 modul spare)</t>
      </text>
    </comment>
    <comment authorId="0" ref="H91">
      <text>
        <t xml:space="preserve">1. (15-09-2025) modul recti existing = 2 -&gt; fail 1 (sdh dismantle) -&gt; 1 modul posisi live on
2. (3-10-2025) insert modul vertiv eks sh gitet paiton -&gt; 2 modul posisi live on</t>
      </text>
    </comment>
    <comment authorId="0" ref="AD97">
      <text>
        <t xml:space="preserve">Replace baterai:
Before = Nagoya VRLA 100Ah
After = Sacred Sun Lithium 100Ah</t>
      </text>
    </comment>
    <comment authorId="0" ref="R36">
      <text>
        <t xml:space="preserve">a. existing 3 batt lithium
b. dismantle 1 batt lithium tgl. 11-09-2025 utk pltu paiton unit 1-2 (TEMPORARY)
c. saat ini 2 batt lithium</t>
      </text>
    </comment>
    <comment authorId="0" ref="AD15">
      <text>
        <t xml:space="preserve">(27-08-2025) Baterai NS Lithium saatnya di Replace terutama Pack 2 &amp; 3 karena hasil Dummyloadnya buruk di SOH nya</t>
      </text>
    </comment>
    <comment authorId="0" ref="AD95">
      <text>
        <t xml:space="preserve">Replace &amp; Upgrade baterai lithium.
Before = Narada 50Ah Eks Mini ODC Kec. Montong Tuban (Drop)
After = Shoto 100Ah Eks ODC ULP Asembagus</t>
      </text>
    </comment>
  </commentList>
</comments>
</file>

<file path=xl/sharedStrings.xml><?xml version="1.0" encoding="utf-8"?>
<sst xmlns="http://schemas.openxmlformats.org/spreadsheetml/2006/main" count="71659" uniqueCount="10607">
  <si>
    <t xml:space="preserve">REGIONAL KP </t>
  </si>
  <si>
    <t>KATEGORI</t>
  </si>
  <si>
    <t>NAMA POP</t>
  </si>
  <si>
    <t xml:space="preserve">HOSTNAME OLT </t>
  </si>
  <si>
    <t>ID POP</t>
  </si>
  <si>
    <t>TIPE POP</t>
  </si>
  <si>
    <t>POWER SUPPLY</t>
  </si>
  <si>
    <t>AC</t>
  </si>
  <si>
    <t>GENSET</t>
  </si>
  <si>
    <t>PM POP</t>
  </si>
  <si>
    <t>HEALTH INDEX (%)</t>
  </si>
  <si>
    <t>RESUME INDEX</t>
  </si>
  <si>
    <t>CATATAN PM</t>
  </si>
  <si>
    <t xml:space="preserve">GAMAS TERAKHIR </t>
  </si>
  <si>
    <t>ROOT CAUSE</t>
  </si>
  <si>
    <t>ACTION</t>
  </si>
  <si>
    <t>SURABAYA</t>
  </si>
  <si>
    <t>POP-SB</t>
  </si>
  <si>
    <t>POP_1SBY003_INTILAND LT.5</t>
  </si>
  <si>
    <t xml:space="preserve">NON - OLT </t>
  </si>
  <si>
    <t>POP_1SBY003</t>
  </si>
  <si>
    <t>RUANGAN</t>
  </si>
  <si>
    <t>NO</t>
  </si>
  <si>
    <t>No</t>
  </si>
  <si>
    <t>POP NAME</t>
  </si>
  <si>
    <t>POP ID</t>
  </si>
  <si>
    <t>Lokasi</t>
  </si>
  <si>
    <t>WILAYAH</t>
  </si>
  <si>
    <t>AREA</t>
  </si>
  <si>
    <t>Kategori</t>
  </si>
  <si>
    <t>KP</t>
  </si>
  <si>
    <t>Model</t>
  </si>
  <si>
    <t>TIKOR</t>
  </si>
  <si>
    <t>Rectifier Brand 1</t>
  </si>
  <si>
    <t>SERVO</t>
  </si>
  <si>
    <t>Tipe Modul Recti 1</t>
  </si>
  <si>
    <t>PT.SERVO</t>
  </si>
  <si>
    <t>Modul Recti 1(unit)</t>
  </si>
  <si>
    <t>Tahap 1</t>
  </si>
  <si>
    <t>Kap. Tiap Modul Recti 1(A DC)</t>
  </si>
  <si>
    <t>Kap. Total Modul Recti 1 (A)</t>
  </si>
  <si>
    <t>Tahap 2</t>
  </si>
  <si>
    <t>Status Modul Recti 1</t>
  </si>
  <si>
    <t>Tahap 3</t>
  </si>
  <si>
    <t>Beban Recti (A)</t>
  </si>
  <si>
    <t>Tahap 4</t>
  </si>
  <si>
    <t>Merk Batt</t>
  </si>
  <si>
    <t>Tahap 5</t>
  </si>
  <si>
    <t>tipe batt</t>
  </si>
  <si>
    <t>Tahap 6</t>
  </si>
  <si>
    <t>Jenis Batt</t>
  </si>
  <si>
    <t>Persentase</t>
  </si>
  <si>
    <t>Jml Batt</t>
  </si>
  <si>
    <t>Kap. Batt (AH)</t>
  </si>
  <si>
    <t>STATUS</t>
  </si>
  <si>
    <t>Kemampuan (jam)</t>
  </si>
  <si>
    <t>HEALTH INDEX</t>
  </si>
  <si>
    <t>Status Kemampuan</t>
  </si>
  <si>
    <t>Catatan Hasil PM</t>
  </si>
  <si>
    <t>Insert Date</t>
  </si>
  <si>
    <t>Status Umur Batt</t>
  </si>
  <si>
    <t>DONE</t>
  </si>
  <si>
    <t>POP_1SDA002_WARU GI SHELTER-1 PLN</t>
  </si>
  <si>
    <t>Butuh Recti</t>
  </si>
  <si>
    <t>POP_1SDA002</t>
  </si>
  <si>
    <t>MITRA</t>
  </si>
  <si>
    <t>Butuh +Batt (AH)</t>
  </si>
  <si>
    <t>SHELTER</t>
  </si>
  <si>
    <t>prioritas batt</t>
  </si>
  <si>
    <t>PIC PM SERVO</t>
  </si>
  <si>
    <t>Butuh Dummy (2025)</t>
  </si>
  <si>
    <t>WO</t>
  </si>
  <si>
    <t>Last Dummy</t>
  </si>
  <si>
    <t>LAPORAN</t>
  </si>
  <si>
    <t>Tanggal Dummy 2025</t>
  </si>
  <si>
    <t>LINK BA TAHAP 1</t>
  </si>
  <si>
    <t>DONE DUMMY</t>
  </si>
  <si>
    <t>TAHAP 2</t>
  </si>
  <si>
    <t>TAHAP 3</t>
  </si>
  <si>
    <t>Jumlah Batt (Bank)</t>
  </si>
  <si>
    <t>TAHAP 4</t>
  </si>
  <si>
    <t>Kap. Batt After Dummy (AH)</t>
  </si>
  <si>
    <t>Kap. Bank 1 (AH)</t>
  </si>
  <si>
    <t>Hasil Dummy Bank 1</t>
  </si>
  <si>
    <t>Kap. Bank 2 (AH)</t>
  </si>
  <si>
    <t>Hasil Dummy Bank 2</t>
  </si>
  <si>
    <t>Kap. Bank 3 (AH)</t>
  </si>
  <si>
    <t>Hasil Dummy Bank 3</t>
  </si>
  <si>
    <t>Kap. Bank 4 (AH)</t>
  </si>
  <si>
    <t>Hasil Dummy Bank 4</t>
  </si>
  <si>
    <t>DESCRIPTION INDEX</t>
  </si>
  <si>
    <t>Kap. Bank 5 (AH)</t>
  </si>
  <si>
    <t>Hasil Dummy Bank 5</t>
  </si>
  <si>
    <t>Kap. Bank 6 (AH)</t>
  </si>
  <si>
    <t>AVERAGE INDEX HEALTH PER KP</t>
  </si>
  <si>
    <t>Hasil Dummy Bank 6</t>
  </si>
  <si>
    <t>MADIUN</t>
  </si>
  <si>
    <t>-7.27294566762687, 112.742837642641</t>
  </si>
  <si>
    <t>Kap. Bank 7 (AH)</t>
  </si>
  <si>
    <t>POP-B</t>
  </si>
  <si>
    <t>Hasil Dummy Bank 7</t>
  </si>
  <si>
    <t>POP_1BJN001_BABAT GI SHELTER PLN</t>
  </si>
  <si>
    <t>Kap. Bank 8 (AH)</t>
  </si>
  <si>
    <t>PT. ALMAHYRA DIAN KURNIA</t>
  </si>
  <si>
    <t>POP_1BJN001</t>
  </si>
  <si>
    <t>Hasil Dummy Bank 8</t>
  </si>
  <si>
    <t>Kap. Bank 9 (AH)</t>
  </si>
  <si>
    <t>pemilik</t>
  </si>
  <si>
    <t>note</t>
  </si>
  <si>
    <t>SUHU RUANGAN</t>
  </si>
  <si>
    <t>Hasil Dummy Bank 9</t>
  </si>
  <si>
    <t>KONDISI AC</t>
  </si>
  <si>
    <t>TEGANGAN PLN</t>
  </si>
  <si>
    <t>PREVENTIVE MAINTENANCE</t>
  </si>
  <si>
    <t>TEGANGAN BATTERY</t>
  </si>
  <si>
    <t>HEALTH INDEX AC</t>
  </si>
  <si>
    <t>Last PM</t>
  </si>
  <si>
    <t>KONDISI FISIK BATTERY/RECTI</t>
  </si>
  <si>
    <t>tgl PM #1</t>
  </si>
  <si>
    <t>tgl PM #2</t>
  </si>
  <si>
    <t>tgl PM #3</t>
  </si>
  <si>
    <t>tgl PM #4</t>
  </si>
  <si>
    <t>EXTERNAL ALARM</t>
  </si>
  <si>
    <t>temuan</t>
  </si>
  <si>
    <t>status temuan</t>
  </si>
  <si>
    <t>Area Servpo</t>
  </si>
  <si>
    <t>jadwal next PM</t>
  </si>
  <si>
    <t>HEALTH INDEX POWER SUPPLY</t>
  </si>
  <si>
    <t>selisih</t>
  </si>
  <si>
    <t>alarm</t>
  </si>
  <si>
    <t>need new AC</t>
  </si>
  <si>
    <t>ada prgkt besar</t>
  </si>
  <si>
    <t>thn install</t>
  </si>
  <si>
    <t>jml AC</t>
  </si>
  <si>
    <t>BIAYA SERVICE AC</t>
  </si>
  <si>
    <t>merk AC #1</t>
  </si>
  <si>
    <t>TIpe AC #1</t>
  </si>
  <si>
    <t>kap. AC #1</t>
  </si>
  <si>
    <t>Jenis Freon AC #1</t>
  </si>
  <si>
    <t>thn manufaktur AC #1</t>
  </si>
  <si>
    <t>INTILAND LT.5</t>
  </si>
  <si>
    <t>install date AC #1</t>
  </si>
  <si>
    <t>SN AC #1</t>
  </si>
  <si>
    <t>SUHU AC #1</t>
  </si>
  <si>
    <t>Besar Arus (A) AC # 1</t>
  </si>
  <si>
    <t>merk AC #2</t>
  </si>
  <si>
    <t>tipe AC #2</t>
  </si>
  <si>
    <t>kap. AC #2</t>
  </si>
  <si>
    <t>Jenis Freon AC #2</t>
  </si>
  <si>
    <t>thn manufaktur AC #2</t>
  </si>
  <si>
    <t>Building</t>
  </si>
  <si>
    <t>install date AC #2</t>
  </si>
  <si>
    <t>SN AC #2</t>
  </si>
  <si>
    <t>SUHU AC #2</t>
  </si>
  <si>
    <t>Besar Arus (A) AC # 2</t>
  </si>
  <si>
    <t>merk AC #3</t>
  </si>
  <si>
    <t>tipe AC #3</t>
  </si>
  <si>
    <t>R48-2000e3</t>
  </si>
  <si>
    <t>kap. AC #3</t>
  </si>
  <si>
    <t>jenis freon AC #3</t>
  </si>
  <si>
    <t>thn manufaktur #3</t>
  </si>
  <si>
    <t>install date AC #3</t>
  </si>
  <si>
    <t>80% - 100%</t>
  </si>
  <si>
    <t>SN AC #3</t>
  </si>
  <si>
    <t>Suhu AC # 3</t>
  </si>
  <si>
    <t>Besar Arus (A) AC #3</t>
  </si>
  <si>
    <t>merk AC #42</t>
  </si>
  <si>
    <t>tipe AC #4</t>
  </si>
  <si>
    <t>GOOD CONDITION</t>
  </si>
  <si>
    <t>kap. AC #4</t>
  </si>
  <si>
    <t>jenis freon AC #4</t>
  </si>
  <si>
    <t>thn manufaktur #4</t>
  </si>
  <si>
    <t>Lebih dari N+1</t>
  </si>
  <si>
    <t>SBU</t>
  </si>
  <si>
    <t>install date AC #4</t>
  </si>
  <si>
    <t>Sinelith</t>
  </si>
  <si>
    <t>Sinelith LFP48S-100</t>
  </si>
  <si>
    <t>BABAT GI SHELTER PLN</t>
  </si>
  <si>
    <t>4x100Ah</t>
  </si>
  <si>
    <t>Shelter</t>
  </si>
  <si>
    <t>ICON+</t>
  </si>
  <si>
    <t>MALANG</t>
  </si>
  <si>
    <t>POP_1KDR10048_BANARAN GI 2 SHELTER PLN</t>
  </si>
  <si>
    <t>POP_1KDR10048</t>
  </si>
  <si>
    <t>NORMAL</t>
  </si>
  <si>
    <t>ALMAHYRA DIAN KURNIA</t>
  </si>
  <si>
    <t>60% - 79%</t>
  </si>
  <si>
    <t>sdh lemah sudah berumur 13th</t>
  </si>
  <si>
    <t>WARNING</t>
  </si>
  <si>
    <t>WP142026024838 WP142026070982</t>
  </si>
  <si>
    <t>done</t>
  </si>
  <si>
    <t>TUBAN</t>
  </si>
  <si>
    <t>KP MALANG</t>
  </si>
  <si>
    <t>21-Oct-26</t>
  </si>
  <si>
    <t>kurang 8jam</t>
  </si>
  <si>
    <t>yes</t>
  </si>
  <si>
    <t>ya</t>
  </si>
  <si>
    <r>
      <rPr>
        <color rgb="FF1155CC"/>
        <u/>
      </rPr>
      <t>PM FOT POP_1SBY003_INTILAND LT.5.pdf</t>
    </r>
  </si>
  <si>
    <t>POP_1KDR002_BANARAN GI SHELTER PLN</t>
  </si>
  <si>
    <t>POP_1KDR002</t>
  </si>
  <si>
    <t>Daikin</t>
  </si>
  <si>
    <t>AC-0035-024</t>
  </si>
  <si>
    <t>1,5 PK</t>
  </si>
  <si>
    <t>R32</t>
  </si>
  <si>
    <t>2,7 Derajat Celcius</t>
  </si>
  <si>
    <t>Daikin R32</t>
  </si>
  <si>
    <t>AC-0035-014</t>
  </si>
  <si>
    <t>1.5 PK</t>
  </si>
  <si>
    <t>r32</t>
  </si>
  <si>
    <r>
      <rPr>
        <color rgb="FF1155CC"/>
        <u/>
      </rPr>
      <t>PM FOT POP_1SBY00003_INTILAND LT.5 TAHAP 2.pdf</t>
    </r>
  </si>
  <si>
    <t>10,2 Derajat Celcius</t>
  </si>
  <si>
    <t>6,6 Ampere</t>
  </si>
  <si>
    <t>AC-0035-025</t>
  </si>
  <si>
    <t>40% - 59%</t>
  </si>
  <si>
    <t>11-Aug-25</t>
  </si>
  <si>
    <t>NEED CHECK</t>
  </si>
  <si>
    <t>E333942 / E345485</t>
  </si>
  <si>
    <t>KP SURABAYA</t>
  </si>
  <si>
    <t>1,1 Derajat Celcius</t>
  </si>
  <si>
    <t>POP_1BKL002_BANGKALAN GI SHELTER PLN</t>
  </si>
  <si>
    <t>POP_1BKL002</t>
  </si>
  <si>
    <t>11aug 2025 : ganti ac 1,5pk</t>
  </si>
  <si>
    <t>WARU GI SHELTER-1 PLN</t>
  </si>
  <si>
    <t>0% - 39%</t>
  </si>
  <si>
    <t>DANGEROUS</t>
  </si>
  <si>
    <t>KP MADIUN</t>
  </si>
  <si>
    <t>JEMBER</t>
  </si>
  <si>
    <t>POP_1BYW005_BANYUWANGI GI SHELTER PLN</t>
  </si>
  <si>
    <t>POP_1BYW005</t>
  </si>
  <si>
    <t>-7.347475646583534, 112.70742192864394</t>
  </si>
  <si>
    <t>10-May-26</t>
  </si>
  <si>
    <t>WARU GI SHELTER-1 PLN (rect2)</t>
  </si>
  <si>
    <t>SIDOARJO</t>
  </si>
  <si>
    <t>Daikin R22</t>
  </si>
  <si>
    <t>Narada</t>
  </si>
  <si>
    <t>48NPFC100</t>
  </si>
  <si>
    <t>2 PK</t>
  </si>
  <si>
    <t>9x100AH</t>
  </si>
  <si>
    <t>POP_1BJN003</t>
  </si>
  <si>
    <t>BOJONEGORO UP3 PLN</t>
  </si>
  <si>
    <t>POP-D</t>
  </si>
  <si>
    <t>KP JEMBER</t>
  </si>
  <si>
    <t>22 Jan 2026 : AC muncul es | 23 Juni 2026 : Plafon PoP Jebol</t>
  </si>
  <si>
    <t>done |</t>
  </si>
  <si>
    <t>YA</t>
  </si>
  <si>
    <t>POP_1SBY012_DARMO GRAND GI SHELTER PLN</t>
  </si>
  <si>
    <t>AC-0050-020</t>
  </si>
  <si>
    <t>2 pk</t>
  </si>
  <si>
    <t>POP_1SBY012</t>
  </si>
  <si>
    <t>BANARAN GI 2 SHELTER PLN</t>
  </si>
  <si>
    <t xml:space="preserve">WP142026024849,WP142026050931 </t>
  </si>
  <si>
    <r>
      <rPr>
        <color rgb="FF1155CC"/>
        <u/>
      </rPr>
      <t>PM FOT POP Shelter 1 GI Waru.docx</t>
    </r>
  </si>
  <si>
    <t>Penggantian AC Baru</t>
  </si>
  <si>
    <t>KEDIRI</t>
  </si>
  <si>
    <t>22-Oct-26</t>
  </si>
  <si>
    <t>FTC50-NV14</t>
  </si>
  <si>
    <t>2PK</t>
  </si>
  <si>
    <t>30-Oct-24</t>
  </si>
  <si>
    <t>28 Apr 26 : 7,9 Derajat Celcius. 24 Jun 26 : Suhu AC 11,2 Derajat Celcius, Suhu Perangkat : 20 Derajat Celcius</t>
  </si>
  <si>
    <t>24 Jun 26 : 6,6 A</t>
  </si>
  <si>
    <t>GREE</t>
  </si>
  <si>
    <t>GWC-18N1/I</t>
  </si>
  <si>
    <t>POP_1SBY011_DISJATIM PLN</t>
  </si>
  <si>
    <t>28 Apr 26 : 9,1 Derajat Celcius. 24 Jun 26 : Suhu AC : 12,2 Derajat Celcius. Suhu Perangkat 20 Derajat Celcius.</t>
  </si>
  <si>
    <t>24 Juni 2026 :5,6 A</t>
  </si>
  <si>
    <t>POP_1SBY011</t>
  </si>
  <si>
    <t>FTC35-NV14</t>
  </si>
  <si>
    <t>28 Apr 26 : 10,1 Derajat Celcius. 24 Jun 26 : Suhu AC : 12,3 Derajat Celcius, Suhu Perangkat : 20 ,6 Derajat Celcius.</t>
  </si>
  <si>
    <t>24 Juni 2026 : 5,0 A</t>
  </si>
  <si>
    <t>BANARAN GI SHELTER PLN</t>
  </si>
  <si>
    <t>28 Apr 26 : 10,2 Derajat Celcius. 24 Jun 26 : Suhu AC 14,3 Derajat Celcius, Suhu Perangkat : 18,7 Derajat Celcius</t>
  </si>
  <si>
    <t>24 Jun 26 : 5,4 A</t>
  </si>
  <si>
    <t>30-Oct-12</t>
  </si>
  <si>
    <t>28 Apr 26 : 10,6 Derajat Celcius. 24 Jun 26 : Suhu AC 14,5 Derajat Celcius, Suhu Perangkat : 18 ,7 Derajat Celcius</t>
  </si>
  <si>
    <t>24 Jun 26 : 5,2 A</t>
  </si>
  <si>
    <t>28 Apr 26 : 8,1 Derajat Celcius. 24 Jun 26 : Suhu AC 10,0 Derajat Celcius. Suhu Perangkat : 18 ,4 Derajat Celcius.</t>
  </si>
  <si>
    <t>24 Jun 26 : 5,7 A</t>
  </si>
  <si>
    <t>SmartPower 48/3000HE</t>
  </si>
  <si>
    <t>POP_1PSR004</t>
  </si>
  <si>
    <t>BANGIL GI SHELTER PLN</t>
  </si>
  <si>
    <t>Belum N+1</t>
  </si>
  <si>
    <t>Leoch</t>
  </si>
  <si>
    <t>-7.12371918710264, 112.146650999529</t>
  </si>
  <si>
    <t>19-May-26</t>
  </si>
  <si>
    <t>POP_1PSN003_GONDANGWETAN GI SHELTER PLN</t>
  </si>
  <si>
    <t>Leoch Lith</t>
  </si>
  <si>
    <t>POP_1PSN003</t>
  </si>
  <si>
    <t>AC inverter sering rusak sudah berumur 9th (done 22sep 2025 : replace AC)</t>
  </si>
  <si>
    <t>PROBOLINGGO</t>
  </si>
  <si>
    <t>PT. INFRATECH INDONESIA</t>
  </si>
  <si>
    <t>Gree</t>
  </si>
  <si>
    <t>GWC12MOO5A</t>
  </si>
  <si>
    <t>6x100AH</t>
  </si>
  <si>
    <t>14,5 Derajat Celcius</t>
  </si>
  <si>
    <t>DAIKIN</t>
  </si>
  <si>
    <t>FTC35-NV10</t>
  </si>
  <si>
    <t>17,0 Derajat Celcius</t>
  </si>
  <si>
    <t>BANGKALAN GI SHELTER PLN</t>
  </si>
  <si>
    <t>umur &gt; 3tahun</t>
  </si>
  <si>
    <t>12-May-26</t>
  </si>
  <si>
    <t>MADURA</t>
  </si>
  <si>
    <t>POP_1PSR001_GRATI GITET PLC PLN</t>
  </si>
  <si>
    <t>INFRATECH</t>
  </si>
  <si>
    <t>POP_1PSR001</t>
  </si>
  <si>
    <t>PLC</t>
  </si>
  <si>
    <t>BANYUWANGI GI SHELTER PLN</t>
  </si>
  <si>
    <t>AC sudah lama</t>
  </si>
  <si>
    <t xml:space="preserve">WP142026091147 </t>
  </si>
  <si>
    <t>20-May-26</t>
  </si>
  <si>
    <t>BANYUWANGI</t>
  </si>
  <si>
    <t>PANASONIC</t>
  </si>
  <si>
    <t>AC-0050-16 / CSYN18WKJ</t>
  </si>
  <si>
    <r>
      <rPr>
        <color rgb="FF1155CC"/>
        <u/>
      </rPr>
      <t>WP142026050951 PM POP SHELTER GI BABAT.pdf</t>
    </r>
  </si>
  <si>
    <t>12,3 Derajat Celcius</t>
  </si>
  <si>
    <t>CSYN18WKJ</t>
  </si>
  <si>
    <t>10 Derajat Celcius</t>
  </si>
  <si>
    <t>2pk</t>
  </si>
  <si>
    <t>9,9 Derajat Celcius</t>
  </si>
  <si>
    <t>4sep : replace ac. || PM AC 2026 : AC outdoor Unit 2 Berkarat, kompresor panas karena freon kosong. Unit AC Outdoor Unit AC 1 dan 2 dilakukan penggantian (4 Mei 2026) kondisi outdoor AC berkarat.</t>
  </si>
  <si>
    <t>POP_1GSK002_GRESIK GITET PLC PLN</t>
  </si>
  <si>
    <t>POP_1GSK002</t>
  </si>
  <si>
    <t>DISJATIM PLN</t>
  </si>
  <si>
    <t>BANARAN GI SHELTER PLN (rect2)</t>
  </si>
  <si>
    <t>06-May-26</t>
  </si>
  <si>
    <t>2025 : AC 2PK berkarat sudah 8 tahun mengakibatkan bocor freon || 4 Juni 2026 : AC Unit 1 , Evaporator Bocor, Compressor Overheat, Hightemp EA .</t>
  </si>
  <si>
    <t>04-Oct-26</t>
  </si>
  <si>
    <t>4 Juni 2026 : 19,4 Derajat Celcius || 25 Juni 2026 : 12, 4 Derajat Celcius</t>
  </si>
  <si>
    <t>4 Juni 2026 : 7,55 Ampere | 25 Juni 2026 : 5,51 Ampere</t>
  </si>
  <si>
    <t>4 Juni 2026 : 15,6 Derajat Celcius | 25 Juni 2026 : 8,7 Derajat Celcius</t>
  </si>
  <si>
    <t>25 Juni 2026 : 5,10 Ampere</t>
  </si>
  <si>
    <t>GONDANGWETAN GI SHELTER PLN</t>
  </si>
  <si>
    <t>4 jul 2025 : overload kompresor (done perbaikan) ||</t>
  </si>
  <si>
    <t>18,0 Derajat Celcius</t>
  </si>
  <si>
    <t>-7.836792363410147, 112.03212950643739</t>
  </si>
  <si>
    <t>POP_1JMR001_JEMBER GI SHELTER PLN</t>
  </si>
  <si>
    <t>18,5 Derajat Celcius</t>
  </si>
  <si>
    <t>POP_1JMR001</t>
  </si>
  <si>
    <t>JEMBER GI SHELTER PLN</t>
  </si>
  <si>
    <t>21-May-26</t>
  </si>
  <si>
    <t>AC-0035-022 / FTC35-NV14</t>
  </si>
  <si>
    <t>13,3 Derajat Celcius</t>
  </si>
  <si>
    <t>POP_1MLG009</t>
  </si>
  <si>
    <t>KEBON AGUNG GI SHELTER PLN</t>
  </si>
  <si>
    <t>Overload</t>
  </si>
  <si>
    <t>05-May-26</t>
  </si>
  <si>
    <t>27-Oct-26</t>
  </si>
  <si>
    <t>POP_1MLG009 KEBON AGUNG GI SHELTER PLN</t>
  </si>
  <si>
    <t>ADYWIANSA</t>
  </si>
  <si>
    <t>23-May-24</t>
  </si>
  <si>
    <t>5 Mei 2026 : 10 Derajat Celcius. 29 Juni 2026 : Suhu AC 12 Derajat Celcius, Suhu Perangkat 20,1 Derajat Celcius</t>
  </si>
  <si>
    <t>29 Juni 2026 : 4,9 A</t>
  </si>
  <si>
    <t>5 Mei 2026 : 10,5 Derajat Celcius. 29 Juni 2026 : Suhu 11,3 Derajat Celcius. Suhu Perangkat 20,1 Derajat Celcius.</t>
  </si>
  <si>
    <t>29 Juni 2026 : 5,1 A</t>
  </si>
  <si>
    <t xml:space="preserve">WP142026024894 </t>
  </si>
  <si>
    <t>5 Mei 2026 : 10,2 Derajat Celcius. 29 Juni 2026 : Suhu AC 12,0 Derajat Celcius. Suhu Perangkat 20,1 Derajat Celcius.</t>
  </si>
  <si>
    <t>29 Juni 26 : 5,0 A</t>
  </si>
  <si>
    <t>POP_1BJN004</t>
  </si>
  <si>
    <t>PADANGAN ULP ODC PLN</t>
  </si>
  <si>
    <t>ODC</t>
  </si>
  <si>
    <t>POP_1PSR002</t>
  </si>
  <si>
    <t>BANGIL GI PLC PLN</t>
  </si>
  <si>
    <t>2025 : AC ODC mati (done perbaikan modul) ||</t>
  </si>
  <si>
    <t>48V/1100W</t>
  </si>
  <si>
    <t>DBS</t>
  </si>
  <si>
    <t>ACZB-008-022</t>
  </si>
  <si>
    <t>1/6PK</t>
  </si>
  <si>
    <t>R134a</t>
  </si>
  <si>
    <t>POP_1MJK001_KRIAN GITET SHELTER PLN</t>
  </si>
  <si>
    <t>1x100AH</t>
  </si>
  <si>
    <t>POP_1MJK001</t>
  </si>
  <si>
    <t>POP_1KPN016</t>
  </si>
  <si>
    <t>LAWANG GI SHELTER PLN</t>
  </si>
  <si>
    <t>-7.83650222429292, 112.031950078219</t>
  </si>
  <si>
    <t>30-Aug-24</t>
  </si>
  <si>
    <t>5 Mei 26 : 12,2 Derajat Celcius. 29 Jun 26 : Suhu AC 13,3 Derajat Celcius. Suhu Perangkat 23,4 Derajat Celcius.</t>
  </si>
  <si>
    <t>29 Jun 26 : 6,8 A</t>
  </si>
  <si>
    <t>5 Mei 26 : 13,7 Derajat Celcius. 29 Jun 26 : Suhu AC 13,4 Derajat Celcius. Suhu Perangkat 23,4 Derajat Celcius.</t>
  </si>
  <si>
    <t>29 Jun 26 : 5,7 A</t>
  </si>
  <si>
    <t>5 Mei 26 : 12,0 Derajat Celcius. 29 Jun 26 : Suhu AC 13,0 Derajat Celcius. Suhu Perangkat 23,4 Derajat Celcius.</t>
  </si>
  <si>
    <t>29 Juni 26 : 4,8 A</t>
  </si>
  <si>
    <t>POP_1LMJ001</t>
  </si>
  <si>
    <t>LUMAJANG GI SHELTER PLN</t>
  </si>
  <si>
    <t>22-May-26</t>
  </si>
  <si>
    <t>22 Sep 2025 : AC no 2.erlu penggantian unit, karena unit sudah gak bisa bekerja secara maximal ||</t>
  </si>
  <si>
    <t>1,5pk</t>
  </si>
  <si>
    <t>13,0 Derajat Celcius</t>
  </si>
  <si>
    <t>POP_1KPN016_LAWANG GI SHELTER PLN</t>
  </si>
  <si>
    <t>########</t>
  </si>
  <si>
    <t>Genset Gagal nyaka</t>
  </si>
  <si>
    <t>13,1 Derajat Celcius</t>
  </si>
  <si>
    <t>30-Aug-23</t>
  </si>
  <si>
    <t>12,2 Derajat Celcius</t>
  </si>
  <si>
    <t>POP_1BKL001</t>
  </si>
  <si>
    <t>BANGKALAN ULP PLN</t>
  </si>
  <si>
    <t>22 sep 2025 : Unit outdoor ngefrezee sm colokan indoor sdh ngefong ||</t>
  </si>
  <si>
    <t>SEGERA SERVIS</t>
  </si>
  <si>
    <t>Samsung</t>
  </si>
  <si>
    <t>AR09TGHQASINSE</t>
  </si>
  <si>
    <t>1 pk</t>
  </si>
  <si>
    <t>04-Oct-15</t>
  </si>
  <si>
    <t>POP_1BYW007</t>
  </si>
  <si>
    <t>MUNCAR ULP PLN</t>
  </si>
  <si>
    <t>WP142026024894 WP142026070186</t>
  </si>
  <si>
    <t>1/6 pk</t>
  </si>
  <si>
    <t>R134A</t>
  </si>
  <si>
    <r>
      <rPr>
        <color rgb="FF1155CC"/>
        <u/>
      </rPr>
      <t>WP142026024894, WP142026024901 PM POP SHELTER GI BANARAN PLN.pdf</t>
    </r>
  </si>
  <si>
    <t>POP_1KRS001</t>
  </si>
  <si>
    <t>PAITON GITET GI SHELTER PLN</t>
  </si>
  <si>
    <t>POP_1LMJ001_LUMAJANG GI SHELTER PLN</t>
  </si>
  <si>
    <t>SM2000</t>
  </si>
  <si>
    <t>AA-0035-015 / FTC35-NV14</t>
  </si>
  <si>
    <t>15,0 Derajat Celcius</t>
  </si>
  <si>
    <t>AC-0035-018 / FTC35-NV14</t>
  </si>
  <si>
    <t>POP_1PSR003</t>
  </si>
  <si>
    <t>PASURUAN REPEATER SHELTER</t>
  </si>
  <si>
    <t>18-May-26</t>
  </si>
  <si>
    <t>1sep 2025 : replace kapasitor kompresor ||</t>
  </si>
  <si>
    <t>FTC50-NV10</t>
  </si>
  <si>
    <t>5x100AH</t>
  </si>
  <si>
    <t>14,0 Derajat Celcius</t>
  </si>
  <si>
    <t>POP_1PBL001</t>
  </si>
  <si>
    <t>PROBOLINGGO GI SHELTER PLN</t>
  </si>
  <si>
    <t>9 slot</t>
  </si>
  <si>
    <t>POP_1MAD004_MANISREJO GI SHELTER PLN</t>
  </si>
  <si>
    <t>Mitsubisi</t>
  </si>
  <si>
    <t>MS-F13VC</t>
  </si>
  <si>
    <t>POP_1MAD004</t>
  </si>
  <si>
    <t>R22</t>
  </si>
  <si>
    <t>12,5 Derajat Celcius</t>
  </si>
  <si>
    <t>AC-0050-022 / FTC50-NV14</t>
  </si>
  <si>
    <t>12,0 Derajat Celcius</t>
  </si>
  <si>
    <t>POP_1GSK001</t>
  </si>
  <si>
    <t>SIDAYU ULP GUDANG ODC PLN</t>
  </si>
  <si>
    <t>ODC Sudah Di Relokasi</t>
  </si>
  <si>
    <t>GRESIK</t>
  </si>
  <si>
    <t>HUA RUI</t>
  </si>
  <si>
    <t>ACHR-004-012</t>
  </si>
  <si>
    <t>1/6 PK</t>
  </si>
  <si>
    <t>POP_1GSK003</t>
  </si>
  <si>
    <t>BENJENG ULP MINI ODC</t>
  </si>
  <si>
    <t>Mini ODC</t>
  </si>
  <si>
    <t>11 Juni 2026 : AC ODC Rusak, Perlu Perbaikan | 21 Juni 2026 : Custom AC ODC</t>
  </si>
  <si>
    <t>19-Oct-26</t>
  </si>
  <si>
    <t>-7.05720731558934, 112.79288184731</t>
  </si>
  <si>
    <t>REIWA</t>
  </si>
  <si>
    <t>22,4 Derajat Celcius</t>
  </si>
  <si>
    <t>POP_1JBG001_MOJOAGUNG GI SHELTER PLN</t>
  </si>
  <si>
    <t>POP_1JBG001</t>
  </si>
  <si>
    <t>POP_1SIT001</t>
  </si>
  <si>
    <t>SITUBONDO GI SHELTER PLN</t>
  </si>
  <si>
    <t>SITUBONDO</t>
  </si>
  <si>
    <t>14,8 Derajat Celcius</t>
  </si>
  <si>
    <t>POP_1TLG001</t>
  </si>
  <si>
    <t>TULUNGAGUNG GI SHELTER PLN</t>
  </si>
  <si>
    <t>BANYUWANGI GI SHELTER PLN (rect2)</t>
  </si>
  <si>
    <t>POP_1KRS001_PAITON GITET GI SHELTER PLN</t>
  </si>
  <si>
    <t>WP142026024886</t>
  </si>
  <si>
    <t>Sacred Sun</t>
  </si>
  <si>
    <r>
      <rPr>
        <color rgb="FF1155CC"/>
        <u/>
      </rPr>
      <t>07 POP_1BKL002_BANGKALAN GI SHELTER PLN - tahap1.docx</t>
    </r>
  </si>
  <si>
    <t>SSIFP15S48100A Li-ion</t>
  </si>
  <si>
    <t>28 may 2025 : tambah freon AC2 || 26 Jan 2026 : Pipa Rusak dan Freon Kurang</t>
  </si>
  <si>
    <t>26 jan 2026 : Done Perbaikan Pipa dan Isi ulang freon || 29 April 2026 : AC 2 Kompresor tidak mau start / rusak</t>
  </si>
  <si>
    <t>4x100AH</t>
  </si>
  <si>
    <t>TRENGGALEK</t>
  </si>
  <si>
    <t>29 Apr 26 : 12,3 Derajat Celcius. 24 Jun 26 : Suhu AC 10 Derajat Celcius, Suhu Perangkat 21 Derajat Celcius</t>
  </si>
  <si>
    <t>24 Jun 26 : 4,5 A</t>
  </si>
  <si>
    <t>POP_1KRS002_PAITON GITET PLC PLN</t>
  </si>
  <si>
    <t>GWC12N1A/I</t>
  </si>
  <si>
    <t>POP_1KRS002</t>
  </si>
  <si>
    <t>29 Apr 26 : 12,9 Derajat Celcius. 24 Jun 26 : Suhu AC 11,5 Derajat Celcius. Suhu Perangkat 21 Derajat Celcius.</t>
  </si>
  <si>
    <t>24 Jun 26 : 4,4 A</t>
  </si>
  <si>
    <t>-8.18938261132643, 114.355989527729</t>
  </si>
  <si>
    <t>16 sep 2025 : kurang freon, indikasi pipa bocor || 29 April 2026 : AC Nomor 2 Kompressor tidak mau start / rusak sudah diganti dengan unit AC Baru 29 April 2026</t>
  </si>
  <si>
    <t>POP_1PSR003_PASURUAN REPEATER SHELTER</t>
  </si>
  <si>
    <t>PT. TRI PUTRA TRANSINDO</t>
  </si>
  <si>
    <t>POP_1PSR005</t>
  </si>
  <si>
    <t>UDIKLAT PANDAAN PLN</t>
  </si>
  <si>
    <t>POP_1BJN002</t>
  </si>
  <si>
    <t>BOJONEGORO REPEATER SHELTER</t>
  </si>
  <si>
    <t>TRI PUTRA TRANSINDO</t>
  </si>
  <si>
    <t>Flatpack S48/1000W</t>
  </si>
  <si>
    <t>POP_1PBL001_PROBOLINGGO GI SHELTER PLN</t>
  </si>
  <si>
    <t>WP142026014022 WP142026072387</t>
  </si>
  <si>
    <t>AC 2 mati hidup, bocor pipa (done perbaikan)</t>
  </si>
  <si>
    <t>GWC12N1/0</t>
  </si>
  <si>
    <t>POP_1SBY023 RUNGKUT GI SHELTER PLN</t>
  </si>
  <si>
    <t>POP_1SBY023</t>
  </si>
  <si>
    <t>5 Mei 26 : 12,7 Derajat Celcius. 29 Jun 26 : Suhu AC 15,6 Derajat Celcius. Suhu Perangkat 24,8 Derajat Celcius.</t>
  </si>
  <si>
    <t>29 Jun 26 : 4,7 Derajat Celcius</t>
  </si>
  <si>
    <t>Panasonic</t>
  </si>
  <si>
    <t>-7.28820411475084, 112.674534159468</t>
  </si>
  <si>
    <t>04-Oct-12</t>
  </si>
  <si>
    <t>29 Jun 26 : Suhu AC 30 Derajat Celcius, Suhu Perangkat 29,8 derajat celcius</t>
  </si>
  <si>
    <t>29 Jun 26 : 9,3 A</t>
  </si>
  <si>
    <t>POP_1SBY020_SAWAHAN GI SHELTER PLN</t>
  </si>
  <si>
    <t>POP_1SBY020</t>
  </si>
  <si>
    <t>11jun 2025 : replace AC 1,5pk to 2pk bekas up3 malang</t>
  </si>
  <si>
    <t>DARMO GRAND GI SHELTER PLN</t>
  </si>
  <si>
    <t xml:space="preserve">WP142026040326 </t>
  </si>
  <si>
    <t>R48-2000</t>
  </si>
  <si>
    <t>POP_1SDA004</t>
  </si>
  <si>
    <t>WARU GI SHELTER-02 PLN</t>
  </si>
  <si>
    <t>POP_1SIT001_SITUBONDO GI SHELTER PLN</t>
  </si>
  <si>
    <t>pipa bocor (done 16 mei 2025)</t>
  </si>
  <si>
    <t>POP_1SDA10027</t>
  </si>
  <si>
    <t>WARU GI SHELTER-3 PLN</t>
  </si>
  <si>
    <t>13-May-26</t>
  </si>
  <si>
    <t>12 Juni 2026 : Unit No 1 Rusak, Unit No 3 Bocor Freon AC Indoor (Done Pengisian Ulang Freon) | 20 Juni 2026 : Penggantian Unit AC 1 dan 3</t>
  </si>
  <si>
    <t>18-Oct-26</t>
  </si>
  <si>
    <t>-7.26523576444187, 112.743344169396</t>
  </si>
  <si>
    <t>7,1 Derajat Celcius</t>
  </si>
  <si>
    <t>12,7 Derajat Celcius</t>
  </si>
  <si>
    <t>5, 6 Derajat Celcius</t>
  </si>
  <si>
    <t>POP_1SDA10124</t>
  </si>
  <si>
    <t>WARU GI SHELTER-4 PLN</t>
  </si>
  <si>
    <t>POP_1TLG001_TULUNGAGUNG GI SHELTER PLN</t>
  </si>
  <si>
    <t>POP_1KNR002</t>
  </si>
  <si>
    <t>WLINGI GI SHELTER PLN</t>
  </si>
  <si>
    <t>2025 : AC Nomor 2 Rusak</t>
  </si>
  <si>
    <t>23-Oct-26</t>
  </si>
  <si>
    <t>GWC18MOO5A</t>
  </si>
  <si>
    <t>30 Apr 26 : 8,2 Derajat Celcius. 25 Jun 26 : Suhu AC 11,0 Derajat Celcius. Suhu Perangkat 20,0 Derajat Celcius.</t>
  </si>
  <si>
    <t>25 Jun 26 : 7 A</t>
  </si>
  <si>
    <t>30 Apr 26 : 11 Derajat Celcius. 25 Jun 26 : Suhu AC 11,8 Derajat Celcius. Suhu Perangkat 20,0 Derajat Celcius.</t>
  </si>
  <si>
    <t>25 Jun 26 : 4,6 A</t>
  </si>
  <si>
    <t>POP_1JMR10000</t>
  </si>
  <si>
    <t>AMBULU ULP MINI ODC PLN</t>
  </si>
  <si>
    <t>WP142026050706  WP142026070917</t>
  </si>
  <si>
    <t>GRATI GITET PLC PLN</t>
  </si>
  <si>
    <r>
      <rPr>
        <color rgb="FF1155CC"/>
        <u/>
      </rPr>
      <t>PM FOT POP DISJATIM.docx</t>
    </r>
  </si>
  <si>
    <t>POP_1PSR005_UDIKLAT PANDAAN PLN</t>
  </si>
  <si>
    <t>rusak ac mini odc, AC dibawa pak novie</t>
  </si>
  <si>
    <t>2x100AH</t>
  </si>
  <si>
    <t>AC odc</t>
  </si>
  <si>
    <t>ACZB-008-002</t>
  </si>
  <si>
    <t>30-May-22</t>
  </si>
  <si>
    <t>18,8 Derajat</t>
  </si>
  <si>
    <t>POP_1SDA001_WARU GI ACC PLN</t>
  </si>
  <si>
    <t>POP_1SDA001</t>
  </si>
  <si>
    <t>-7.69585127536913, 112.877746109631</t>
  </si>
  <si>
    <t>(done 23 sep 2025 replace ac)</t>
  </si>
  <si>
    <t>POP_1GSK004</t>
  </si>
  <si>
    <t>GRESIK UP3 SHELTER PLN</t>
  </si>
  <si>
    <t>GRATI GITET PLC PLN (rect2)</t>
  </si>
  <si>
    <t>POP_1SDA004_WARU GI SHELTER-02 PLN</t>
  </si>
  <si>
    <t>WP142026031388 WP142026075071</t>
  </si>
  <si>
    <t>N+1</t>
  </si>
  <si>
    <t>kondensor bocor (done las 1mar25)</t>
  </si>
  <si>
    <t>POP_1SDA10027_WARU GI SHELTER-3 PLN</t>
  </si>
  <si>
    <t>-7.65312662130207, 113.022370817066</t>
  </si>
  <si>
    <t>13-Aug-25</t>
  </si>
  <si>
    <t>17-Juli-2026 : Suhu AC 13,5 Derajat Celcius.</t>
  </si>
  <si>
    <t>POP_1SDA10124_WARU GI SHELTER-4 PLN</t>
  </si>
  <si>
    <t>GRESIK GITET PLC PLN (rect2)</t>
  </si>
  <si>
    <t>WP142026011392,WP142026090727</t>
  </si>
  <si>
    <r>
      <rPr>
        <color rgb="FF1155CC"/>
        <u/>
      </rPr>
      <t>PM FOT POP_1PSR001_GRATI GITET PLC PLN (WP142026011392).pdf</t>
    </r>
  </si>
  <si>
    <t>28apr 25 perbaikan unit lagi</t>
  </si>
  <si>
    <t>POP_1KNR002_WLINGI GI SHELTER PLN</t>
  </si>
  <si>
    <t>sering rusak sudah berumur 10th</t>
  </si>
  <si>
    <t>13 aug : ganti AC daikin. 17-Juli-2026 : Timer Pembagi AC Rusak (On Progress)</t>
  </si>
  <si>
    <t>POP_1LMG006</t>
  </si>
  <si>
    <t>BABAT ULP ODC 3 PINTU PLN</t>
  </si>
  <si>
    <t>Dudukan Kompresor Keropos</t>
  </si>
  <si>
    <t>POP_1JMR10000_POP_1JMR008_AMBULU ULP MINI ODC PLN</t>
  </si>
  <si>
    <t>-7.16564571238592, 112.66003806429</t>
  </si>
  <si>
    <t>PT. GERBANG SINERGI PRIMA</t>
  </si>
  <si>
    <t>27-Aug-26</t>
  </si>
  <si>
    <t>HOPEP</t>
  </si>
  <si>
    <t>HPD800</t>
  </si>
  <si>
    <t>30-Aug-22</t>
  </si>
  <si>
    <t>POP_1MJK10034</t>
  </si>
  <si>
    <t>BALAI DESA SEDURI MOJOSARI ODC</t>
  </si>
  <si>
    <t>30-May-26</t>
  </si>
  <si>
    <t>NS Lithium</t>
  </si>
  <si>
    <t>NSLi LiFePO4, 48V 100AH</t>
  </si>
  <si>
    <t>3x100AH</t>
  </si>
  <si>
    <t>27 sep 25 : replace AC ODC</t>
  </si>
  <si>
    <t>MOJOKERTO</t>
  </si>
  <si>
    <t>WP142026045196</t>
  </si>
  <si>
    <t>POP_1MLG013_APARTEMEN BEGAWAN MINI ODC</t>
  </si>
  <si>
    <t>POP_1MLG013</t>
  </si>
  <si>
    <t>old Lithium</t>
  </si>
  <si>
    <r>
      <rPr>
        <color rgb="FF1155CC"/>
        <u/>
      </rPr>
      <t>WP142026045196 POP_1GSK002_GRESIK GITET PLC PLN.pdf</t>
    </r>
  </si>
  <si>
    <t>CW-0501RA</t>
  </si>
  <si>
    <t>1/2PK</t>
  </si>
  <si>
    <t>04-Oct-25</t>
  </si>
  <si>
    <t>POP_1SIT004_ASEM BAGUS ULP R12U PLN</t>
  </si>
  <si>
    <t>POP_1SIT004</t>
  </si>
  <si>
    <t>4 Okt 25 : replace AC window || 30 Mei 2026 : Kondisi di dalam ODC kering, Comlost EA</t>
  </si>
  <si>
    <t>JEMBER GI SHELTER PLN (rect2)</t>
  </si>
  <si>
    <t>-8.191963716419872, 113.69847235453312</t>
  </si>
  <si>
    <t>POP_1GSK009</t>
  </si>
  <si>
    <t>PERUM GKB GRESIK MINI ODC</t>
  </si>
  <si>
    <t>POP-A</t>
  </si>
  <si>
    <t>7,6</t>
  </si>
  <si>
    <t>0-Jan-1900</t>
  </si>
  <si>
    <t>2025 : overload AC (done perbaikan)</t>
  </si>
  <si>
    <t>DINDAN</t>
  </si>
  <si>
    <t>ACZB-008-016</t>
  </si>
  <si>
    <t>POP_1SDA10006_POP_1SDA018_BABADAN GI ODC PLN</t>
  </si>
  <si>
    <t>POP_1SDA10006</t>
  </si>
  <si>
    <t>ODC 3 PINTU</t>
  </si>
  <si>
    <t>POP_1GSK10062</t>
  </si>
  <si>
    <t>MANYAR GI ODC PLN</t>
  </si>
  <si>
    <t>2025 : AC ODC Rusak Perlu Perbaikan</t>
  </si>
  <si>
    <t>WP142026064371</t>
  </si>
  <si>
    <t>POP_1BYW10000</t>
  </si>
  <si>
    <t>BANYUWANGI UP3 ODC PLN</t>
  </si>
  <si>
    <t>POP_1LMG006_BABAT ULP ODC 3 PINTU PLN</t>
  </si>
  <si>
    <t>5feb 2025 : perbaikan pipa freon bocor (done)</t>
  </si>
  <si>
    <t>DBS / SANDA</t>
  </si>
  <si>
    <t>ACZB-008-022 /SDCA-010 ED</t>
  </si>
  <si>
    <t>R410 / R134A</t>
  </si>
  <si>
    <t>-8.02207237310042, 112.61757546558</t>
  </si>
  <si>
    <t>18,2 Derajat Celcius</t>
  </si>
  <si>
    <t>POP_1MJK10034_BALAI DESA SEDURI MOJOSARI ODC</t>
  </si>
  <si>
    <t>27aug 2025 : pergantian unit AC</t>
  </si>
  <si>
    <t xml:space="preserve">WP142026030538 </t>
  </si>
  <si>
    <t xml:space="preserve">PM SHELTER GI KEBON AGUNG(WP142026030538) 04-03-2026.pdf </t>
  </si>
  <si>
    <t>POP_1SDA10121_BALONGBENDO GI ODC PLN</t>
  </si>
  <si>
    <t>POP_1BYW003</t>
  </si>
  <si>
    <t>POP_1SDA10121</t>
  </si>
  <si>
    <t>BANYUWANGI UP3 Ruangan PLN</t>
  </si>
  <si>
    <t>AC-0035-020 / FTC35-NV14</t>
  </si>
  <si>
    <t>13,5 Derajat Celcius</t>
  </si>
  <si>
    <t>POP_1BTU001</t>
  </si>
  <si>
    <t>BATU ULP ODC-01 PLN</t>
  </si>
  <si>
    <t>2025 : AC ODC bermasalah, replace AC window</t>
  </si>
  <si>
    <t>28-Oct-26</t>
  </si>
  <si>
    <t>POP_1KDR001_BANARAN GI PLC PLN</t>
  </si>
  <si>
    <t>POP_1KDR001</t>
  </si>
  <si>
    <t>SD-800-022</t>
  </si>
  <si>
    <t>30-Feb-2025</t>
  </si>
  <si>
    <t>6 mei 2026 : 15,6 Derajat Celcius. 30 Juni 2026 : Suhu AC 15,1 Derajat Celcius, Suhu Perangkat 28 ,8 Derajat Celcius</t>
  </si>
  <si>
    <t>30 Juni 2026 : 1,2 A</t>
  </si>
  <si>
    <t>POP_1BTU10001</t>
  </si>
  <si>
    <t>BATU ULP ODC-02 PLN</t>
  </si>
  <si>
    <t>SANDA</t>
  </si>
  <si>
    <t>6 mei 2026 : 15 derajat Celcius. 30 Juni 2026 : Suhu AC 12,3 Derajat Celcius, Suhu Perangkat 24,5 Derajat Celcius.</t>
  </si>
  <si>
    <t>30 Juni 2026 : 3,8 A</t>
  </si>
  <si>
    <t>POP_1GSK10063</t>
  </si>
  <si>
    <t>KASIH JATIM GI ODC PLN</t>
  </si>
  <si>
    <t>16jun 2025 : internal fan faulty</t>
  </si>
  <si>
    <t>on progress</t>
  </si>
  <si>
    <t>POP_1PSR002_BANGIL GI PLC PLN</t>
  </si>
  <si>
    <t>-7.34595063753409, 112.60352891752</t>
  </si>
  <si>
    <t>POP_1SIT003</t>
  </si>
  <si>
    <t>BESUKI ULP PLN</t>
  </si>
  <si>
    <t>DBS | HUA RUI</t>
  </si>
  <si>
    <t>ACZB-008-022 | HRUC A 008N/E/D</t>
  </si>
  <si>
    <t>18,8 Derajat Celcius</t>
  </si>
  <si>
    <t>POP_1MLG10012</t>
  </si>
  <si>
    <t>BLIMBING GI ODC PLN</t>
  </si>
  <si>
    <t>ACZB-800-022</t>
  </si>
  <si>
    <t>6 Mei 26 : 13,0 Derajat Celcius. 29 Jun 26 : Suhu AC 16,6 Derajat Celcius. Suhu Perangkat 32,2 Derajat Celcius.</t>
  </si>
  <si>
    <t>29 Jun 26 : 5,9 A</t>
  </si>
  <si>
    <t>POP_1GSK10064</t>
  </si>
  <si>
    <t>SEGOROMADU GI ODC PLN</t>
  </si>
  <si>
    <t>GERBANG SINERGI PRIMA</t>
  </si>
  <si>
    <t>POP_1BKL001_BANGKALAN ULP PLN</t>
  </si>
  <si>
    <t>WP142026042354 WP142026070178</t>
  </si>
  <si>
    <t>POP_1BLT10002</t>
  </si>
  <si>
    <t>BLITAR GI ODC PLN</t>
  </si>
  <si>
    <r>
      <rPr>
        <color rgb="FF1155CC"/>
        <u/>
      </rPr>
      <t>BA PM POP_PM FOT POP_1MJK001_KRIAN GITET SHELTER PLN_260414.docx</t>
    </r>
  </si>
  <si>
    <t>30 Apr 26 : 20,5 Derajat Celcius. 25 Jun 26 : Suhu AC 15,5 Derajat Celcius, Suhu Perangkat : 28,8 Derajat Celcius.</t>
  </si>
  <si>
    <t>25 Jun 26 : 4 A</t>
  </si>
  <si>
    <t>POP_1BLT10001</t>
  </si>
  <si>
    <t>BLITAR ULP ODC 3 CABIN PLN</t>
  </si>
  <si>
    <t>30 April 2026 : Penutup Indoor AC Jatuh</t>
  </si>
  <si>
    <t>Done</t>
  </si>
  <si>
    <t>FTNE25MV14</t>
  </si>
  <si>
    <t>1PK</t>
  </si>
  <si>
    <t>30 Apri 26 : 15,4 Derajat Celcius. 25 Jun 26 : Suhu AC 18,8 Derajat Celcius. Suhu Perangkat 27,8 Derajat Celcius.</t>
  </si>
  <si>
    <t>25 Jun 26 : 2,7 A</t>
  </si>
  <si>
    <t>POP_1GSK10065</t>
  </si>
  <si>
    <t>CERME GI ODC PLN</t>
  </si>
  <si>
    <t>LAWANG GI SHELTER PLN (rect2)</t>
  </si>
  <si>
    <t>POP_1BYW10000_BANYUWANGI UP3 ODC PLN</t>
  </si>
  <si>
    <t>POP_1BDW10000</t>
  </si>
  <si>
    <t>POP_1BDW10000_BONDOWOSO GI ODC PLN</t>
  </si>
  <si>
    <t>ETR 2048</t>
  </si>
  <si>
    <t>17,8 Derajat Celcius</t>
  </si>
  <si>
    <t>POP_1BDW001</t>
  </si>
  <si>
    <t>BONDOWOSO ULP PLN ODC</t>
  </si>
  <si>
    <t>21,0 Derajat Celcius</t>
  </si>
  <si>
    <t>-7.84958698561258, 112.690446737398</t>
  </si>
  <si>
    <t>POP_1LMG001</t>
  </si>
  <si>
    <t>BRONDONG ULP PLN</t>
  </si>
  <si>
    <t>17jun 2025 : kompresor overload</t>
  </si>
  <si>
    <t>POP_1BYW003_BANYUWANGI UP3 PLN</t>
  </si>
  <si>
    <t>WP142026031840  WP142026070173</t>
  </si>
  <si>
    <r>
      <rPr>
        <color rgb="FF1155CC"/>
        <u/>
      </rPr>
      <t>BA PM POP_WP142026060957 PM FOT POP_1KPN016_LAWANG GI SHELTER PLN_260606.docx</t>
    </r>
  </si>
  <si>
    <t>POP_1MAD001</t>
  </si>
  <si>
    <t>MADIUN APJ PLN</t>
  </si>
  <si>
    <t>9 jul 2025 : ganti ac window</t>
  </si>
  <si>
    <t>MOJOAGUNG GI SHELTER PLN</t>
  </si>
  <si>
    <t>-8.12855283840885, 113.21326728596</t>
  </si>
  <si>
    <t>POP_1BTU001_BATU ULP ODC-01 PLN</t>
  </si>
  <si>
    <t>SELESAI</t>
  </si>
  <si>
    <t>26 may 2025 : tambah freoin AC2</t>
  </si>
  <si>
    <t>WP142026030244 WP142026063202 WP142026072561</t>
  </si>
  <si>
    <r>
      <rPr>
        <color rgb="FF1155CC"/>
        <u/>
      </rPr>
      <t>WP142026030244 POP_1LMJ001_LUMAJANG GI SHELTER PLN.pdf</t>
    </r>
  </si>
  <si>
    <t>MADIUN APJ PLN (rect2)</t>
  </si>
  <si>
    <t>POP_1BTU10001_BATU ULP ODC-02 PLN</t>
  </si>
  <si>
    <t>29 Jun 2026 : 7,2 Derajat Celcius</t>
  </si>
  <si>
    <t>29 Juni 2025 : 10,1 Derajat Celcius</t>
  </si>
  <si>
    <t>-7.64053456465714, 111.547617405501</t>
  </si>
  <si>
    <t>29 Juni 2026 : 11,8 Derajat Celcius</t>
  </si>
  <si>
    <t>PT. CIPTA KARYA TEKNOLOGI</t>
  </si>
  <si>
    <t>POP_1PMK006_BATUMARMAR ULP PLN</t>
  </si>
  <si>
    <t>POP_1PMK006</t>
  </si>
  <si>
    <t>MANISREJO GI SHELTER PLN</t>
  </si>
  <si>
    <t>15 sep 2025 : ac2 freeze kurang freon. 20 Mei 2026 : Terdapat Bunga Es di AC Unit 2 Indoor .</t>
  </si>
  <si>
    <t>CIPTA KARYA TEKNOLOGI</t>
  </si>
  <si>
    <t>WP142026042809 WP142026073262</t>
  </si>
  <si>
    <t>POP_1TLG10005</t>
  </si>
  <si>
    <t>CAMPUR DARAT ULP ODC PLN</t>
  </si>
  <si>
    <r>
      <rPr>
        <color rgb="FF1155CC"/>
        <u/>
      </rPr>
      <t>PM POP 17 APRIL 2026 WP142026042809 PM FOT POP SHELTER GI MANISREJO.docx</t>
    </r>
  </si>
  <si>
    <t>POP_1GSK003_BENJENG ULP MINI ODC</t>
  </si>
  <si>
    <t>SDCA-010 ED</t>
  </si>
  <si>
    <t>30-Feb-2020</t>
  </si>
  <si>
    <t>29 Apr 26 : 20,4 Derajat Celcius. 24 Jun 26 : Suhu AC 17,6 Derajat Celcius. Suhu Perangkat 26,6 Derajat Celcius.</t>
  </si>
  <si>
    <t>POP_1JBG002</t>
  </si>
  <si>
    <t>NGORO ULP PLN</t>
  </si>
  <si>
    <t>1pk</t>
  </si>
  <si>
    <t>POP_1KDR006</t>
  </si>
  <si>
    <t>PARE ULP MINI ODC PLN</t>
  </si>
  <si>
    <t>24 Juni 26 : Sudah tidak ada perangkat</t>
  </si>
  <si>
    <t>CS PN 12 WKJ</t>
  </si>
  <si>
    <t>15-Oct-25</t>
  </si>
  <si>
    <t>POP_1SIT003_BESUKI ULP PLN</t>
  </si>
  <si>
    <t>MANISREJO GI SHELTER PLN (rect2)</t>
  </si>
  <si>
    <t>POP_1KPN011</t>
  </si>
  <si>
    <t>BLIMBING ULP MINI ODC PLN</t>
  </si>
  <si>
    <t>-7.59111295221603, 112.344126177698</t>
  </si>
  <si>
    <t>Hanya Ada FAN saja, tidak ada Pendingin</t>
  </si>
  <si>
    <t>HUA RUI HRUC A 008</t>
  </si>
  <si>
    <t>800Watt, R134g 450g</t>
  </si>
  <si>
    <t>POP_1KRS10004</t>
  </si>
  <si>
    <t>DESA WONOREJO PROBOLINGGO ODC</t>
  </si>
  <si>
    <t>Genset gagal nyala</t>
  </si>
  <si>
    <t>15,5 Derajat Celcius</t>
  </si>
  <si>
    <t>POP_1LMG10018</t>
  </si>
  <si>
    <t>PACIRAN GI ODC PLN</t>
  </si>
  <si>
    <t>WP142026042565</t>
  </si>
  <si>
    <r>
      <rPr>
        <color rgb="FF1155CC"/>
        <u/>
      </rPr>
      <t>WP142026042565 PM FOT POP_ Icon+ GI Mojoagung Shelter.pdf</t>
    </r>
  </si>
  <si>
    <t>POP_1KNR009_BINANGUN KANTOR CAMAT MINI ODC</t>
  </si>
  <si>
    <t>MADIUN UP3 RUANGAN PLN</t>
  </si>
  <si>
    <t>POP_1KNR009</t>
  </si>
  <si>
    <t>outdoor bocor freon</t>
  </si>
  <si>
    <t>POP_1MLG10012_BLIMBING GI ODC PLN</t>
  </si>
  <si>
    <t>30 Juni 26 : Suhu AC 11,7 Derajat Celcius.</t>
  </si>
  <si>
    <t>-7.71826038025601, 113.582425391645</t>
  </si>
  <si>
    <t>POP_1KPN011_BLIMBING ULP MINI ODC PLN</t>
  </si>
  <si>
    <t>29 mei 2025 : ganti AC daikin 1,5pk</t>
  </si>
  <si>
    <t>WP142026041879 WP142026072321</t>
  </si>
  <si>
    <t>POP_1BLT10002_BLITAR GI ODC PLN</t>
  </si>
  <si>
    <t>2025 : AC 2 : outdoor rusak (done ganti 1,5pk)</t>
  </si>
  <si>
    <t>AC-0035-021</t>
  </si>
  <si>
    <t>thailand</t>
  </si>
  <si>
    <t>-7.71837732823069, 113.582560797282</t>
  </si>
  <si>
    <t>POP_1BYW002</t>
  </si>
  <si>
    <t>GENTENG ULP PLN</t>
  </si>
  <si>
    <t>POP_1BLT10001_BLITAR ULP ODC 3 CABIN PLN</t>
  </si>
  <si>
    <t>16,6 Derajat Celcius</t>
  </si>
  <si>
    <t>POP_1KPN005</t>
  </si>
  <si>
    <t>GONDANG LEGI ULP ODC PLN</t>
  </si>
  <si>
    <t>WP142026041881</t>
  </si>
  <si>
    <r>
      <rPr>
        <color rgb="FF1155CC"/>
        <u/>
      </rPr>
      <t>WP142026041881_Form PM POP &amp; OLT 2026_PM FOT POP_1KRS1002_PAITON GITET PLC PLN.pdf</t>
    </r>
  </si>
  <si>
    <t>POP_1BJN003_BOJONEGORO UP3 PLN</t>
  </si>
  <si>
    <t>17jun 2025 : perbaikan pipa bocor</t>
  </si>
  <si>
    <t>6 Mei 26 : 15,6 derajat celcius. 29 Jun 26 : Suhu AC 13,6 Derajat Celcius. Suhu Perangkat 30,4 Derajat Celcius.</t>
  </si>
  <si>
    <t>29 Jun 26 : 3,8 A</t>
  </si>
  <si>
    <t>MOJOAGUNG GI SHELTER PLN (rect2)</t>
  </si>
  <si>
    <t>-7.71017314638354, 112.818167005142</t>
  </si>
  <si>
    <t>30jul 2025 : perbaikan pipa kompresor</t>
  </si>
  <si>
    <t>POP_1BDW001_BONDOWOSO ULP PLN ODC</t>
  </si>
  <si>
    <t>POP_1PSR018</t>
  </si>
  <si>
    <t>GRATI SHELTER GITET PLN</t>
  </si>
  <si>
    <t>INTERNAL KP MALANG</t>
  </si>
  <si>
    <t>INTERNAL</t>
  </si>
  <si>
    <t>AC-0035-15 || FTC35-NV14</t>
  </si>
  <si>
    <t>POP_1LMG001_BRONDONG ULP PLN</t>
  </si>
  <si>
    <t>15,4 Derajat Celcius</t>
  </si>
  <si>
    <t>AC-0035-15 || FTC35-NV10</t>
  </si>
  <si>
    <t>19,3 Derajat Celcius</t>
  </si>
  <si>
    <t>POP_1PSR10012</t>
  </si>
  <si>
    <t>GRATI ULP ODC PLN</t>
  </si>
  <si>
    <t>20,0 Derajat Celcius</t>
  </si>
  <si>
    <t>-7.76396238970593, 113.213452543861</t>
  </si>
  <si>
    <t>POP_1MAD10000</t>
  </si>
  <si>
    <t>GUDANG MADIUN PLTD ODC PLN</t>
  </si>
  <si>
    <t>POP_1NGW001</t>
  </si>
  <si>
    <t>NGAWI GI SHELTER PLN</t>
  </si>
  <si>
    <t>POP_1MAD10001</t>
  </si>
  <si>
    <t>MADIUN UP3 SHELTER PLN</t>
  </si>
  <si>
    <t>POP_1SDA10028_BUDURAN GI ODC 3 PINTU PLN</t>
  </si>
  <si>
    <t>POP_1SDA10028</t>
  </si>
  <si>
    <t>2025 : unit nomor 2 bocor instalasi</t>
  </si>
  <si>
    <t>1,5 pk</t>
  </si>
  <si>
    <t>AC-0035-020</t>
  </si>
  <si>
    <t>30 Juni 2026 : Suhu AC 12,6 Derajat Celcius</t>
  </si>
  <si>
    <t>PRBKNG-TPT-MBL01_SUCIANTO</t>
  </si>
  <si>
    <t>30 Juni 2026 : Suhu AC 13,0 Derajat Celcius</t>
  </si>
  <si>
    <t>30 Juni 2026 : Suhu AC 20,3 Derajat Celcius</t>
  </si>
  <si>
    <t>POP_1MGT005</t>
  </si>
  <si>
    <t>MAGETAN ULP MINI ODC PLN</t>
  </si>
  <si>
    <t xml:space="preserve">WP142026014270 </t>
  </si>
  <si>
    <t>2x100Ah</t>
  </si>
  <si>
    <r>
      <rPr>
        <color rgb="FF1155CC"/>
        <u/>
      </rPr>
      <t>WP142026024869 PM FOT SHELTER GI PROBOLINGGO.pdf</t>
    </r>
  </si>
  <si>
    <t>R410</t>
  </si>
  <si>
    <t>POP_1TLG10005_CAMPUR DARAT ULP ODC PLN</t>
  </si>
  <si>
    <t>POP_1BYW010</t>
  </si>
  <si>
    <t>JAJAG ULP PLN</t>
  </si>
  <si>
    <t>jd 1 dg ruangan PLN, perlu sekat jika ingin efektif</t>
  </si>
  <si>
    <t>2025 : pindah AC ke pop sementara</t>
  </si>
  <si>
    <t>Daikin || HUA RUI</t>
  </si>
  <si>
    <t>FTC35-NV14 || HRUC A 008/N/E/A</t>
  </si>
  <si>
    <t>1,5 PK || 1 PK</t>
  </si>
  <si>
    <t>R32 || R134A</t>
  </si>
  <si>
    <t>POP_1MGT10014</t>
  </si>
  <si>
    <t>GORANG GARENG MAGETAN KANTOR JAGA ODC PLN</t>
  </si>
  <si>
    <t>POP_1JMR003</t>
  </si>
  <si>
    <t>JEMBER UP3 Ruangan PLN</t>
  </si>
  <si>
    <t>POP_1MJY001_CARUBAN ULP ODC PLN</t>
  </si>
  <si>
    <t>POP_1MJY001</t>
  </si>
  <si>
    <t>15,1 Derajat Celcius</t>
  </si>
  <si>
    <t>-7.34147699998977, 112.747114</t>
  </si>
  <si>
    <t>POP_1JBG003</t>
  </si>
  <si>
    <t>JOMBANG ULP ODC PLN</t>
  </si>
  <si>
    <t>22 Jan 2026 : Pintu dan Engsel Rusak</t>
  </si>
  <si>
    <t>22 Jan 2026 : Sudah diperbaiki</t>
  </si>
  <si>
    <t>HPD0800</t>
  </si>
  <si>
    <t>2022 || 2018</t>
  </si>
  <si>
    <t>2022 || 30/06/2019</t>
  </si>
  <si>
    <t>28 Apri 26 : 19,7 Derajat Celcius | 23 Juni 2026 : Suhu AC 15,5 Derajat Celcius, Suhu Perangkat : 29 ,9 Derajat Celcius</t>
  </si>
  <si>
    <t>23 Juni 26 : 4,4 Ampere</t>
  </si>
  <si>
    <t>POP_1MGT10015</t>
  </si>
  <si>
    <t>MAOSPATI ULP ODC PLN</t>
  </si>
  <si>
    <t>SOCA-010 ED</t>
  </si>
  <si>
    <t>POP_1GSK10065_CERME GI ODC PLN</t>
  </si>
  <si>
    <t>30-Aug-0202</t>
  </si>
  <si>
    <t>30-Jun-2026: 7,4 derajat celcius. Suhu Ruang ODC 22,2 Derajat Celcius (EA ).</t>
  </si>
  <si>
    <t>FTC05NV14</t>
  </si>
  <si>
    <t>0,5 PK</t>
  </si>
  <si>
    <t>INTERNAL KP SURABAYA</t>
  </si>
  <si>
    <t>NGAWI GI SHELTER PLN (rect2)</t>
  </si>
  <si>
    <t>30-Jun-2026 : Suhu AC 10,7 Derajat Celcius. Suhu Ruang ODC 22,2 Derajat Celcius (EA).</t>
  </si>
  <si>
    <t>POP_1JMR10034</t>
  </si>
  <si>
    <t>KALISAT ULP ODC PLN</t>
  </si>
  <si>
    <t>14,4 Derajat Celcius</t>
  </si>
  <si>
    <t>POP_1MLG012</t>
  </si>
  <si>
    <t>KANTOR ICON+ MALANG</t>
  </si>
  <si>
    <t>13feb 2025 : done replace AC</t>
  </si>
  <si>
    <t>6 Mei 2026 : 15,6 derajat celcius. 30 Juni 2026 : Suhu AC 19 Derajat Celcius, Suhu Perangkat 23,0 Derajat Celcius</t>
  </si>
  <si>
    <t>30 Juni 2026 : 3,3 A</t>
  </si>
  <si>
    <t>CS-YN12AKJ</t>
  </si>
  <si>
    <t>POP_1JMR10020_CLUSTER PUGER KULON-PUGER-JEMBER ODC</t>
  </si>
  <si>
    <t>20-May-20</t>
  </si>
  <si>
    <t>POP_1JMR10020</t>
  </si>
  <si>
    <t>POP_1KPN10026</t>
  </si>
  <si>
    <t>KANTOR KECAMATAN BANTUR MALANG ODC</t>
  </si>
  <si>
    <t>24 Jan 2026 : AC Rusak</t>
  </si>
  <si>
    <t>24 Jan 2026 : AC Reiwa 1/2 PK New dan Kanopi</t>
  </si>
  <si>
    <t>1/2 PK</t>
  </si>
  <si>
    <t>5 Mei 26 : 13,0 Derajat Celcius. 29 Jun 26 : Suhu AC 12,2 Derajat Celcius. Suhu Perangkat 23,4 Derajat Celcius.</t>
  </si>
  <si>
    <t>29 Jun 26 : 1,2 A</t>
  </si>
  <si>
    <t>-7.25497934045857, 112.712825326868</t>
  </si>
  <si>
    <t>KRIAN GITET SHELTER PLN</t>
  </si>
  <si>
    <t>POP_1SDA10045_CLUSTER PURI MAHARANI SIDOARJO ODC</t>
  </si>
  <si>
    <t>POP_1SDA10045</t>
  </si>
  <si>
    <t>07-May-26</t>
  </si>
  <si>
    <t>Bocor Pipa BBM</t>
  </si>
  <si>
    <t>16jun 2025 : ac inverter rusak</t>
  </si>
  <si>
    <r>
      <rPr>
        <color rgb="FF1155CC"/>
        <u/>
      </rPr>
      <t>PM FOT POP Shelter Sawahan.docx</t>
    </r>
  </si>
  <si>
    <t>AC-0035-016</t>
  </si>
  <si>
    <t>POP_1KPN002_DAMPIT ULP PLN</t>
  </si>
  <si>
    <t>POP_1KPN002</t>
  </si>
  <si>
    <t>POP_1SBY008_DARMO PERMAI ULP R12U PLN</t>
  </si>
  <si>
    <t>POP_1SBY008</t>
  </si>
  <si>
    <t>-7.71743925283533, 114.01820809892224</t>
  </si>
  <si>
    <t>21jun 2025 : replace AC inverter ke 1,5pk</t>
  </si>
  <si>
    <t>POP_1KRS10024_DCC LECES PLN</t>
  </si>
  <si>
    <t>POP_1MLG014</t>
  </si>
  <si>
    <t>KEBON AGUNG ULP ODC PLN</t>
  </si>
  <si>
    <t>POP_1KRS10024</t>
  </si>
  <si>
    <t>WP142026012085 WP142026063031 WP142026074347</t>
  </si>
  <si>
    <r>
      <rPr>
        <color rgb="FF1155CC"/>
        <u/>
      </rPr>
      <t>WP142026054063 POP_1SIT001_SITUBONDO GI SHELTER PLN.pdf</t>
    </r>
  </si>
  <si>
    <t>HPD-800-022</t>
  </si>
  <si>
    <t>30-Feb-2022</t>
  </si>
  <si>
    <t>5 Mei 26 : 20 Derajat Celcius. 29 Jun 26 : Suhu AC 18,9 Derajat Celcius. Suhu Perangkat 27,2 Derajat Celcius.</t>
  </si>
  <si>
    <t>29 Jun 26 : 4,1 A</t>
  </si>
  <si>
    <t>POP_1MJK003</t>
  </si>
  <si>
    <t>MOJOKERTO UP3 SHELTER PLN</t>
  </si>
  <si>
    <t>POP_1TBN011_DESA BANCAR MINI ODC</t>
  </si>
  <si>
    <t>POP_1TBN011</t>
  </si>
  <si>
    <t>POP_1MJK10066</t>
  </si>
  <si>
    <t>PAITON GITET GI SHELTER PLN (rect2)</t>
  </si>
  <si>
    <t>SEKARPUTIH GI ODC PLN</t>
  </si>
  <si>
    <t>29 Juni 2026 : AC ODC Rusak dibawa Pak Novie</t>
  </si>
  <si>
    <t>POP_1MJK10067</t>
  </si>
  <si>
    <t>NGORO GI ODC PLN</t>
  </si>
  <si>
    <t>4,1</t>
  </si>
  <si>
    <t>POP_1KDR10005_DESA DAWUHAN KIDUL KEDIRI MINI POP</t>
  </si>
  <si>
    <t>-8.05891094083723, 111.916788237733</t>
  </si>
  <si>
    <t>POP_1KDR004</t>
  </si>
  <si>
    <t>POP_1KDR10005</t>
  </si>
  <si>
    <t>KEDIRI UP3 PLN</t>
  </si>
  <si>
    <t>19 oct 2025 : done ganti dinamo motor</t>
  </si>
  <si>
    <t>POP_1TBN008_DESA GADON MINI ODC</t>
  </si>
  <si>
    <t>POP_1TBN008</t>
  </si>
  <si>
    <t>FTC50-XV14</t>
  </si>
  <si>
    <t>WP142026043736 WP142026063529</t>
  </si>
  <si>
    <r>
      <rPr>
        <color rgb="FF1155CC"/>
        <u/>
      </rPr>
      <t>22 JUNI PM FOT POP_1TLG00001_GI Shelter Tulungagung.docx</t>
    </r>
  </si>
  <si>
    <t>28 Apr 26 : 12,8 Derajat Celcius. 23 Jun 26 : Suhu AC 12,2 Derajat Celcius | Suhu Perangkat : 23,2 Derajat Celcius.</t>
  </si>
  <si>
    <t>23 Juni 2026 : 7 Ampere</t>
  </si>
  <si>
    <t>POP_1SDA10015_DESA JANTI SIDOARJO MINI POP</t>
  </si>
  <si>
    <t>POP_1SDA10015</t>
  </si>
  <si>
    <t>PAITON GITET PLC PLN</t>
  </si>
  <si>
    <t>22 nov 2025 : ganti AC 2 PK daikin</t>
  </si>
  <si>
    <t>Nippress</t>
  </si>
  <si>
    <t>NSAG 12-200</t>
  </si>
  <si>
    <t>VRLA</t>
  </si>
  <si>
    <t>POP_1KPN003</t>
  </si>
  <si>
    <t>1x200AH</t>
  </si>
  <si>
    <t>KEPANJEN ULP ODC-01 PLN</t>
  </si>
  <si>
    <t>-7.679876113400412, 112.7053129385984</t>
  </si>
  <si>
    <t>POP_1TBN010_DESA JENGGOLO MINI ODC</t>
  </si>
  <si>
    <t>POP_1TBN010</t>
  </si>
  <si>
    <t>HRUC A 008/N</t>
  </si>
  <si>
    <t>5 Mei 26 : 16,9 Derajat Celcius. 29 Jun 26 : Suhu AC 16,5 Derajat Celcius. Suhu Perangkat 23,5 Derajat Celcius.</t>
  </si>
  <si>
    <t>29 Jun 26 : 4,4 A</t>
  </si>
  <si>
    <t>POP_1KPN20001</t>
  </si>
  <si>
    <t>KEPANJEN ULP ODC-02 (GUDANG) PLN</t>
  </si>
  <si>
    <t>POP_1BYW001_DESA KETAPANG MINI ODC</t>
  </si>
  <si>
    <t>WP142026042141</t>
  </si>
  <si>
    <t>POP_1BYW001</t>
  </si>
  <si>
    <r>
      <rPr>
        <color rgb="FF1155CC"/>
        <u/>
      </rPr>
      <t>WP142026042141 PM FOT POP_1PSR005 UDIKLAT PANDAAN.pdf</t>
    </r>
  </si>
  <si>
    <t>17jun 2025 : bocor pipa kompresor (done perbaikan)</t>
  </si>
  <si>
    <t>SAN DA</t>
  </si>
  <si>
    <t>POP_1MGT10000_DESA LEMBEYAN / PONOROGO APJ OLT</t>
  </si>
  <si>
    <t>POP_1MGT10000</t>
  </si>
  <si>
    <t>5 Mei 26 : 20,7 Derajat Celcius. 29 Jun 26 : Suhu AC 18 Derajat Celcius. Suhu Perangkat 23,4 Derajat Celcius.</t>
  </si>
  <si>
    <t>29 Jun 26 : 3,4 A</t>
  </si>
  <si>
    <t>PAITON GITET PLC PLN (rect2)</t>
  </si>
  <si>
    <t>POP_1KPN10008_DESA MULYOAGUNG ODC</t>
  </si>
  <si>
    <t>POP_1KPN10008</t>
  </si>
  <si>
    <t>-7.34851444754683, 112.707373083004</t>
  </si>
  <si>
    <t>31 jul 2025 : overhaul</t>
  </si>
  <si>
    <t>POP_1NJK002</t>
  </si>
  <si>
    <t>KERTOSONO ULP PLN</t>
  </si>
  <si>
    <t>POP_1TBN013_DESA PALANG MINI ODC</t>
  </si>
  <si>
    <t>WP142026060708</t>
  </si>
  <si>
    <t>POP_1TBN013</t>
  </si>
  <si>
    <t>done overhaul AC 5maret 2025</t>
  </si>
  <si>
    <r>
      <rPr>
        <color rgb="FF1155CC"/>
        <u/>
      </rPr>
      <t>PM FOT Waru GI ACC.pdf</t>
    </r>
  </si>
  <si>
    <t>30-Aug-21</t>
  </si>
  <si>
    <t>28 Apr 26 : 16,7 Derajat Celcius. 23 Juni 26 : Suhu AC 16 Derajat Celcius, Suhu Perangkat : 28 Derajat Celcius</t>
  </si>
  <si>
    <t>23 Juni 26 : 4,1 Ampere</t>
  </si>
  <si>
    <t>CARUBAN ULP ODC PLN</t>
  </si>
  <si>
    <t>fan sentrifugal rusak (done perbaikan 21apr 2025) || 29 Juni 2026 : Perlu Perbaikan modifikasi AC karena sudah tidak dingin , indikasi Error EO4. 1-Juli-2026 : Modifikasi AC ODC dengan AC Merk Reiwa</t>
  </si>
  <si>
    <t>29-Oct-26</t>
  </si>
  <si>
    <t>0/5 PK</t>
  </si>
  <si>
    <t>29 Juni 2026 : Suhu AC 11,8 Derajat Celcius. Suhu Perangkat 32,2 Derajat Celcius. 1-Juli-2026: Suhu AC 9,4 Derajat Celcius. Suhu ODC 21,2 Derajat Celcius.</t>
  </si>
  <si>
    <t>POP_1MJY10000</t>
  </si>
  <si>
    <t>DESA DEMPELAN MADIUN OLT</t>
  </si>
  <si>
    <t>POP_1KRS10003_DESA RANDUPITU PROBOLINGGO ODC</t>
  </si>
  <si>
    <t>24jan 2025 : fan ac rusak (done 2 jul 2025 perbaikan fan)</t>
  </si>
  <si>
    <t>POP_1KRS10003</t>
  </si>
  <si>
    <t>ac odc</t>
  </si>
  <si>
    <t>POP_1MJY10035</t>
  </si>
  <si>
    <t>DOLOPO ULP ODC PLN</t>
  </si>
  <si>
    <t>R134a / 280 g</t>
  </si>
  <si>
    <t>29 Juni 2026 : Suhu AC 10,5 Derajat Celcius, Suhu Terukur 26,5 Derajat Celcius</t>
  </si>
  <si>
    <t>PROBOLINGGO GI SHELTER PLN (rect2)</t>
  </si>
  <si>
    <t>POP_1KRS10038</t>
  </si>
  <si>
    <t>KRAKSAAN GI ODC PLN</t>
  </si>
  <si>
    <t>-7.347449162080058, 112.70736514072611</t>
  </si>
  <si>
    <t>POP_1TBN012_DESA RENGEL MINI ODC</t>
  </si>
  <si>
    <t>POP_1TBN012</t>
  </si>
  <si>
    <t>POP_1KRS003</t>
  </si>
  <si>
    <t>KRAKSAAN ULP MINI ODC PLN</t>
  </si>
  <si>
    <t>HPD600</t>
  </si>
  <si>
    <t>18,7 Derajat Celcius</t>
  </si>
  <si>
    <t>POP_1SDA005</t>
  </si>
  <si>
    <t>KRIAN ULP ODC-01 PLN</t>
  </si>
  <si>
    <t>08-May-26</t>
  </si>
  <si>
    <t>AC odc kecil bermasalah (18jun 2025 ganti AC window)</t>
  </si>
  <si>
    <t>window</t>
  </si>
  <si>
    <t>0,5 pk</t>
  </si>
  <si>
    <t>POP_1SDA10055</t>
  </si>
  <si>
    <t>KRIAN ULP ODC-02 PLN</t>
  </si>
  <si>
    <t>POP_1TBN006_DESA SAMBONG GEDE MINI ODC</t>
  </si>
  <si>
    <t>POP_1TBN006</t>
  </si>
  <si>
    <t xml:space="preserve">WP142026050940 </t>
  </si>
  <si>
    <r>
      <rPr>
        <color rgb="FF1155CC"/>
        <u/>
      </rPr>
      <t>PM FOT POP Shelter 2 GI Waru.docx</t>
    </r>
  </si>
  <si>
    <t>POP_1LMG002</t>
  </si>
  <si>
    <t>LAMONGAN ULP SHELTER PLN</t>
  </si>
  <si>
    <t>Thermostat Rusak</t>
  </si>
  <si>
    <t>POP_1SDA10119_DESA SARIROGO ODC</t>
  </si>
  <si>
    <t>POP_1SDA10119</t>
  </si>
  <si>
    <t>ac inverter rusak (17jun 2025 perbaikan pcb modul)</t>
  </si>
  <si>
    <t>RUNGKUT GI SHELTER PLN</t>
  </si>
  <si>
    <t>30-Aug-25</t>
  </si>
  <si>
    <t>POP_1GSK10008_DESA SEKAPUK GRESIK MINI POP</t>
  </si>
  <si>
    <t>POP_1GSK10008</t>
  </si>
  <si>
    <t>-7.34743717511337, 112.70729835832864</t>
  </si>
  <si>
    <t>POP_1PNG10000_DESA TEGALOMBO / PONOROGO APJ OLT</t>
  </si>
  <si>
    <t>POP_1PNG10000</t>
  </si>
  <si>
    <t xml:space="preserve">WP142026050950 </t>
  </si>
  <si>
    <r>
      <rPr>
        <color rgb="FF1155CC"/>
        <u/>
      </rPr>
      <t>PM FOT POP Shelter 3 GI Waru.docx</t>
    </r>
  </si>
  <si>
    <t>7oct 2025 : replace ac 1,5pk</t>
  </si>
  <si>
    <t>POP_1LMJ10000</t>
  </si>
  <si>
    <t>LUMAJANG ULP MINI ODC PLN</t>
  </si>
  <si>
    <t>POP_1KRS10004_DESA WONOREJO PROBOLINGGO ODC</t>
  </si>
  <si>
    <t>20,6 Derajat Celcius</t>
  </si>
  <si>
    <t>Panasonic R22</t>
  </si>
  <si>
    <t>AC-0035-008</t>
  </si>
  <si>
    <t>30 Jun 26 : Suhu AC 14,8 Derajat Celcius.</t>
  </si>
  <si>
    <t>30 Jun 26 : Suhu AC 3,3 Derajat Celcius</t>
  </si>
  <si>
    <t>30 Jun 26 : 8,4 Derajat Celcius</t>
  </si>
  <si>
    <t>POP_1MLG011_DINOYO ULP MINI ODC PLN</t>
  </si>
  <si>
    <t>-7.347419101355969, 112.70725252149515</t>
  </si>
  <si>
    <t>POP_1PNG002</t>
  </si>
  <si>
    <t>SAWAHAN GI SHELTER PLN</t>
  </si>
  <si>
    <t>PONOROGO UP3 PLN</t>
  </si>
  <si>
    <t>POP_1MLG011</t>
  </si>
  <si>
    <t>POP_1SBY002</t>
  </si>
  <si>
    <t>KETINTANG PJB PLN</t>
  </si>
  <si>
    <t>WP142026060718</t>
  </si>
  <si>
    <t>POP_1MJY10035_DOLOPO ULP ODC PLN</t>
  </si>
  <si>
    <r>
      <rPr>
        <color rgb="FF1155CC"/>
        <u/>
      </rPr>
      <t>PM FOT POP_1SDA10124_WARU GI SHELTER-4 PLN.pdf</t>
    </r>
  </si>
  <si>
    <t>2025 : AC1 daikin bocor indoor</t>
  </si>
  <si>
    <t>SAMSUNG</t>
  </si>
  <si>
    <t>1 PK</t>
  </si>
  <si>
    <t>POP_1MJY002_DOLOPO ULP R12U PLN</t>
  </si>
  <si>
    <t>POP_1MJY002</t>
  </si>
  <si>
    <t>-8.14288656849707, 112.246691111841</t>
  </si>
  <si>
    <t>POP_1SBY005_DUKUH KUPANG ULP SHELTER PLN</t>
  </si>
  <si>
    <t>POP_1SBY005</t>
  </si>
  <si>
    <t>2025 : AC2 samsung bocor indoor</t>
  </si>
  <si>
    <t>POP_1MLG003</t>
  </si>
  <si>
    <t>MALANG UP3 PLN</t>
  </si>
  <si>
    <t>WP142026042329 WP142026060960</t>
  </si>
  <si>
    <r>
      <rPr>
        <color rgb="FF1155CC"/>
        <u/>
      </rPr>
      <t>BA PM POP_WP142026060960 PM FOT POP_1KNR002 WLINGI GI SHELTER PLN_260606.docx</t>
    </r>
  </si>
  <si>
    <t>11jun 2025 : replace AC 2pk to 1pk</t>
  </si>
  <si>
    <t>FTC35-NV12</t>
  </si>
  <si>
    <t>POP_1BLT004_GARUM KANTOR CAMAT MINI ODC</t>
  </si>
  <si>
    <t>POP_1BLT004</t>
  </si>
  <si>
    <t>30 Juni 2026 : 13 suhu AC Derajat Celcius, suhu perangkat 32 Derajat celcius</t>
  </si>
  <si>
    <t>30 Juni 2026 : 3,9 A</t>
  </si>
  <si>
    <t>30 Juni 2026 : Suhu AC 10,0 Derajat Celcius, Suhu Perangkat 30,0 Derajat Celcius</t>
  </si>
  <si>
    <t>30 Juni 2026 : 6,9 A</t>
  </si>
  <si>
    <t>FTC50-NV12</t>
  </si>
  <si>
    <t>30 Juni 2026 : Suhu AC 20 Derajat Celcius, Suhu Perangkat 30,0 Derajat Celcius</t>
  </si>
  <si>
    <t>11-Juli-2026 :Ada Rembesan Air di AC Unit 2 (Done).</t>
  </si>
  <si>
    <t>11-Juli-2026: Suhu AC 6,8 Derajat Celcius. Suhu Ruangan 21 Derajat Celcius.</t>
  </si>
  <si>
    <t>11-Juli-2026 : 6,69 A</t>
  </si>
  <si>
    <t>11-Juli-2026: Suhu AC 10,4 Derajat Celcius. Suhu Ruangan 21 Derajat Celcius.</t>
  </si>
  <si>
    <t>11-Juli-2026 : Suhu AC 9,3 Derajat Celcius. Suhu Ruangan 21 Derajat Celcius.</t>
  </si>
  <si>
    <t>DUKUH KUPANG ULP SHELTER PLN</t>
  </si>
  <si>
    <t>17jan 2025 : ganti AC bekas ULP Jombang</t>
  </si>
  <si>
    <t>POP_1SDA008_GEDANGAN ULP PLN MINI ODC</t>
  </si>
  <si>
    <t>POP_1SDA008</t>
  </si>
  <si>
    <t>9-Juli-2026 : Suhu AC 19,7 Derajat Celcius. Suhu Ruangan Shelter 30,5 Derajat Celcius.</t>
  </si>
  <si>
    <t>POP_1SBY007</t>
  </si>
  <si>
    <t>PERAK ULP ODC-01 PLN</t>
  </si>
  <si>
    <t>-8.344493289800726, 113.59735164693292</t>
  </si>
  <si>
    <t>Hua Rui</t>
  </si>
  <si>
    <t>ACHR-008-022</t>
  </si>
  <si>
    <t>13-Juli-2026 : Suhu AC 19,4 Derajat Celcius. Suhu Shelter 27,1 Derajat Celcius.</t>
  </si>
  <si>
    <t>POP_1SBY009</t>
  </si>
  <si>
    <t>KETINTANG ICON+ REGIONAL JAWA TIMUR</t>
  </si>
  <si>
    <t>19 oct 2025 : done pasang new 2PK</t>
  </si>
  <si>
    <t>AC-0050-024</t>
  </si>
  <si>
    <t>19-Oct-24</t>
  </si>
  <si>
    <t>18-Juli-2026 : Suhu AC 19,9 Derajat Celcius. Suhu Ruangan 27,8 Derajat Celcius.</t>
  </si>
  <si>
    <t>POP_1SBY016_GEDUNG SIGMA</t>
  </si>
  <si>
    <t>POP_1SBY016</t>
  </si>
  <si>
    <t>POP_1NJK10036</t>
  </si>
  <si>
    <t>NEW NGANJUK GI ODC PLN</t>
  </si>
  <si>
    <t>WP142026050030</t>
  </si>
  <si>
    <t>28 Apr 26 : 17,8 Derajat Celcius . 23 Jun 26 : Suhu AC : 16 Derajat Celcius, Suhu Perangkat : 26,9 Derajat Celcius.</t>
  </si>
  <si>
    <t>23 Juni 26 : 4,3 Ampere</t>
  </si>
  <si>
    <t>POP_1SBY013</t>
  </si>
  <si>
    <t>SURABAYA SELATAN (SBS) UP3 PLN</t>
  </si>
  <si>
    <t>POP_1BYW00002_GENTENG ULP PLN</t>
  </si>
  <si>
    <t>6jan 2025 : ac netes</t>
  </si>
  <si>
    <t>-7.92706601512933, 112.602552443984</t>
  </si>
  <si>
    <t>1,5PK</t>
  </si>
  <si>
    <t>SITUBONDO GI SHELTER PLN (rect2)</t>
  </si>
  <si>
    <t>POP_1KPN005_GONDANG LEGI ULP ODC PLN</t>
  </si>
  <si>
    <t>30-Aug-18</t>
  </si>
  <si>
    <t>16-Juli-2026 : Suhu AC 5,4 Derajat Celcius. Suhu Ruangan 21,5 Derajat Celclius.</t>
  </si>
  <si>
    <t>WP142026040180</t>
  </si>
  <si>
    <r>
      <rPr>
        <color rgb="FF1155CC"/>
        <u/>
      </rPr>
      <t>WP142026040180 POP_1MLG013_APARTEMEN BEGAWAN MINI ODC.pdf</t>
    </r>
  </si>
  <si>
    <t>POP_1PSR018_GRATI SHELTER GITET PLN</t>
  </si>
  <si>
    <t>7Mar 2025 : bunga es muncul</t>
  </si>
  <si>
    <t>POP_1PSR10012_GRATI ULP ODC PLN</t>
  </si>
  <si>
    <t>13mar 2025 : perbaikan AC</t>
  </si>
  <si>
    <t>-7.71690124499754, 114.018376336153</t>
  </si>
  <si>
    <t>Dismantle</t>
  </si>
  <si>
    <t>25mar 2025: pengurangan freon</t>
  </si>
  <si>
    <t>POP_1PSR006_GRATI ULP R12U PLN</t>
  </si>
  <si>
    <t>POP_1PSR006</t>
  </si>
  <si>
    <t>sering rusak sudah berumur 12th</t>
  </si>
  <si>
    <t>POP_1KDR10047</t>
  </si>
  <si>
    <t>NGADILUWIH KEDIRI ULP ODC PLN</t>
  </si>
  <si>
    <t>2025 : AC ODC bermasalah, sedang diperbaiki dibawa pak novie (done)</t>
  </si>
  <si>
    <t>28 Apr 26 : 22,7 Derajat Celcius. 23 Jun 26 : Suhu AC 22,2 Derajat Celcius. Suhu Perangkat : 25,5 Derajat Celcius.</t>
  </si>
  <si>
    <t>POP_1NJK001</t>
  </si>
  <si>
    <t>NGANJUK ULP PLN</t>
  </si>
  <si>
    <t>POP_1GSK004_GRESIK UP3 SHELTER PLN</t>
  </si>
  <si>
    <t>-7.388569539245516, 112.67584013534555</t>
  </si>
  <si>
    <t>28 Apr 26 : 18,0 Derajat Celcius. 23 Juni 26 : Suhu AC 12,1 Derajat Celcius | Suhu Perangkat : 28 ,2 Derajat Celcius.</t>
  </si>
  <si>
    <t>23 Juni 26 : 4,5 Ampere</t>
  </si>
  <si>
    <t>POP_1SBY014</t>
  </si>
  <si>
    <t>SURABAYA UTARA (SBU) UP3 PLN</t>
  </si>
  <si>
    <t>28-Oct-24 : ganti unit 1,5PK</t>
  </si>
  <si>
    <t>Panasonic (AC Indoor), Daikin (AC Outdoor)</t>
  </si>
  <si>
    <t>Konvensional</t>
  </si>
  <si>
    <t>28-Oct-24</t>
  </si>
  <si>
    <t>11-Juli-2026 : Suhu Perangkat 18,9 Derajat Celcius. Suhu Shelter 24,5 Derajat Celcius.</t>
  </si>
  <si>
    <t>POP_1SBY017</t>
  </si>
  <si>
    <t>WISMA SIER RUNGKUT</t>
  </si>
  <si>
    <t>POP_1TLG003</t>
  </si>
  <si>
    <t>-7.10029932704948, 112.192230167347</t>
  </si>
  <si>
    <t>NGUNUT ULP ODC PLN</t>
  </si>
  <si>
    <t>POP_1MAD10000_GUDANG MADIUN PLTD ODC PLN</t>
  </si>
  <si>
    <t>Hopep</t>
  </si>
  <si>
    <t>30 Apri 26 : 19,8 Derajat Celcius. 25 Jun 26 : Suhu AC 21,8 Derajat Celcius. Suhu Perangkat 24,2 Derajat Celcius.</t>
  </si>
  <si>
    <t>25 Jun 26 : 4,1 A</t>
  </si>
  <si>
    <t>Data di Grup WA belum jelas, menunggu data dari Pak Novie</t>
  </si>
  <si>
    <t>2025 : kompresor sudah mati. 9-Juli-2026 : Freon AC Unit 3 Berkurang, Sudah dilakukan pengisian ulang.</t>
  </si>
  <si>
    <t>9-Juli-2026 : Suhu AC 7,1 Derajat Celcius, Suhu Shelter 17,0 Derajat Celcius.</t>
  </si>
  <si>
    <t>9-Juli-2026: Suhu AC 14,2 Derajat Celcius. Suhu Shelter 17,0 Derajat Celcius.</t>
  </si>
  <si>
    <t>9-Juli-2026 : Suhu AC 2.4 Derajat Celcius. Suhu Perangkat 17,0 Derajat Celcius.</t>
  </si>
  <si>
    <t>POP_1PCT001</t>
  </si>
  <si>
    <t>PACITAN ULP ODC PLN</t>
  </si>
  <si>
    <t>POP_1SMP002_GULUK GULUK GI ODC 3 PINTU PLN</t>
  </si>
  <si>
    <t>POP_1SMP002</t>
  </si>
  <si>
    <t>25 sep 2025 : install ac window</t>
  </si>
  <si>
    <t>reiwa</t>
  </si>
  <si>
    <t>window (CW-0501RA)</t>
  </si>
  <si>
    <t>1/2 pk</t>
  </si>
  <si>
    <t>29 Apr 26 : 14,6 Derajat Celcius. 24 Jun 26 : Suhu AC 13,3 Derajat Celclus. Suhu Perangkat 22,2 Derajat Celcius.</t>
  </si>
  <si>
    <t>24 Jun 26 : 1,1 A</t>
  </si>
  <si>
    <t>-7.513895637484539, 112.55863665812367</t>
  </si>
  <si>
    <t>9-Juli-2026 : Suhu AC 9,0 Derajat Celcius. Suhu Shelter 15,8 Derajat Celcius (EA).</t>
  </si>
  <si>
    <t>9-Juli-2026: Suhu AC 5,3 Derajat Celcius. Suhu Shelter 15,8 Derajat Celcius.</t>
  </si>
  <si>
    <t>9-Juli-2026 : Suhu AC 11,8 Derajat Celcius. Suhu Shelter 15,8 Derajat Celcius.</t>
  </si>
  <si>
    <t>POP_1PMK002</t>
  </si>
  <si>
    <t>PAMEKASAN GI SHELTER PLN</t>
  </si>
  <si>
    <t>WP142026041222</t>
  </si>
  <si>
    <t>POP_1SBY025_INDRAPURA ULP MINI ODC PLN</t>
  </si>
  <si>
    <t>POP_1SBY025</t>
  </si>
  <si>
    <t>-7.413126810044815, 112.55851885930613</t>
  </si>
  <si>
    <t>14nov 2024 : ganti daikin 2pk to 1,5pk</t>
  </si>
  <si>
    <t>POP_1BYW010_JAJAG ULP PLN</t>
  </si>
  <si>
    <t>CS-YN18AKJ</t>
  </si>
  <si>
    <t>WP142026070994</t>
  </si>
  <si>
    <t>30-Feb-2012</t>
  </si>
  <si>
    <t>POP_1TBN002_JATIROGO ULP PLN</t>
  </si>
  <si>
    <t>POP_1TBN002</t>
  </si>
  <si>
    <t>-7.83661607382998, 112.03219648066</t>
  </si>
  <si>
    <t>POP_1JMR003_JEMBER UP3 PLN</t>
  </si>
  <si>
    <t>WP142026070145</t>
  </si>
  <si>
    <t>WLINGI GI SHELTER PLN (rect2)</t>
  </si>
  <si>
    <t>10mar 2025 : ac panasonic bermasalah</t>
  </si>
  <si>
    <t>POP_1JBG003_JOMBANG ULP ODC PLN</t>
  </si>
  <si>
    <t>-7.60414499278369, 112.776190159149</t>
  </si>
  <si>
    <t>sering rusak sudah berumur 15th</t>
  </si>
  <si>
    <t>POP_1BLT005_KADEMANGAN KANTOR CAMAT MINI ODC</t>
  </si>
  <si>
    <t>POP_1PMK001</t>
  </si>
  <si>
    <t>PAMEKASAN UP3 PLN</t>
  </si>
  <si>
    <t>POP_1BLT005</t>
  </si>
  <si>
    <t>-7.02669661394666, 112.749626553305</t>
  </si>
  <si>
    <t>POP_1KNR010_KALIPANG KANTOR LURAH MINI ODC</t>
  </si>
  <si>
    <t>POP_1KNR010</t>
  </si>
  <si>
    <t>POP_1KDR10056</t>
  </si>
  <si>
    <t>PARE GI ODC PLN</t>
  </si>
  <si>
    <t>30 Apr 26 : 18,0 Derajat Celcius. 24 Jun 26 : Suhu AC 20,0 Derajat Celcius. Suhu Perangkat 33,3 Derajat Celcius.</t>
  </si>
  <si>
    <t>POP_1SBY024</t>
  </si>
  <si>
    <t>TANDES ULP MINI ODC PLN</t>
  </si>
  <si>
    <t>POP_1KDR003</t>
  </si>
  <si>
    <t>PARE ULP Ruangan PLN</t>
  </si>
  <si>
    <t>2025 : Kapasitor Kompresor Rusak, Sudah diganti oleh Pak Lutfi (done)</t>
  </si>
  <si>
    <t>POP_1SBY10002_KALISARI GI SHELTER PLN</t>
  </si>
  <si>
    <t>POP_1SBY10002</t>
  </si>
  <si>
    <t>CSPN12WKJ</t>
  </si>
  <si>
    <t>30 Apr 26 : 16,6 Derajat Celcius. 24 Jun 26 : Suhu AC 14,4 Derajat Celcius, Suhu Perangkat 23,4 Derajat Celcius.</t>
  </si>
  <si>
    <t>24 Jun 26 : 4,9 A</t>
  </si>
  <si>
    <t>POP_1PSN001</t>
  </si>
  <si>
    <t>PASURUAN UP3 PLN</t>
  </si>
  <si>
    <t>kendala, pintu tidak bisa ditutup terhalang rak milik PLN</t>
  </si>
  <si>
    <t>-</t>
  </si>
  <si>
    <t>KALISARI GI SHELTER PLN</t>
  </si>
  <si>
    <t>POP_1JMR10034_KALISAT ULP ODC PLN</t>
  </si>
  <si>
    <t>modul rusak</t>
  </si>
  <si>
    <t>-8.209671433622265, 114.37786406531268</t>
  </si>
  <si>
    <t>POP_1JMR002_KALISAT ULP R12U PLN</t>
  </si>
  <si>
    <t>POP_1JMR002</t>
  </si>
  <si>
    <t>BWIKBL-TPT-MBL01_ALFAN MA'ALIF</t>
  </si>
  <si>
    <t>WP142026012089</t>
  </si>
  <si>
    <t>POP_1KNR006_KANIGORO KANTOR LURAH MINI ODC</t>
  </si>
  <si>
    <r>
      <rPr>
        <color rgb="FF1155CC"/>
        <u/>
      </rPr>
      <t>WP142026041863_Form PM POP &amp; OLT 2026_PM FOT POP_1BYW003_BANYUWANGI UP3 PLN.pdf</t>
    </r>
  </si>
  <si>
    <t>POP_1KNR006</t>
  </si>
  <si>
    <t>13aug 2025 : 2 unit AC rusak</t>
  </si>
  <si>
    <t>POP_1SBY10009</t>
  </si>
  <si>
    <t>PERAK ULP ODC-02 PLN</t>
  </si>
  <si>
    <t>APARTEMEN BEGAWAN MINI ODC</t>
  </si>
  <si>
    <t>POP_1MLG012_KANTOR ICON+ MALANG</t>
  </si>
  <si>
    <t>13-Juli-2026 :Suhu AC 11,4 Derajat Celcius. Suhu ODC 30,2 Derajat Celcius.</t>
  </si>
  <si>
    <t>POP_1SDA10056</t>
  </si>
  <si>
    <t>PILANG WONOAYU SIDOARJO ODC</t>
  </si>
  <si>
    <t>-8.209852444697258, 114.37793865242378</t>
  </si>
  <si>
    <t>01-Oct-26</t>
  </si>
  <si>
    <t>21,3 Derajat Celcius</t>
  </si>
  <si>
    <t>POP_1SDA007</t>
  </si>
  <si>
    <t>TAMAN ULP ODC PLN</t>
  </si>
  <si>
    <t>POP_1KPN10026_KANTOR KECAMATAN BANTUR MALANG ODC</t>
  </si>
  <si>
    <t>10 Juni 2026 : Error E 02, Motor Fan Sentrifugal outdoor , short</t>
  </si>
  <si>
    <t>08-Oct-26</t>
  </si>
  <si>
    <t>25,2 Derajat Celcius</t>
  </si>
  <si>
    <t>13,4 Derajat Celcius</t>
  </si>
  <si>
    <t>POP_1PBL10008</t>
  </si>
  <si>
    <t>PROBOLINGGO KOTA ULP ODC PLN</t>
  </si>
  <si>
    <t xml:space="preserve">WP142026012089 </t>
  </si>
  <si>
    <t>POP_1BYW016</t>
  </si>
  <si>
    <t>ROGOJAMPI ULP PLN</t>
  </si>
  <si>
    <t>Mini PoP</t>
  </si>
  <si>
    <t>POP_1GSK10063_KASIH JATIM GI ODC PLN</t>
  </si>
  <si>
    <t>kompresor overload, perlu ganti 1.5PK</t>
  </si>
  <si>
    <t>-7.86576917448012, 112.50943656919</t>
  </si>
  <si>
    <t>POP_1MLG014_KEBON AGUNG ULP ODC PLN</t>
  </si>
  <si>
    <t>WP142026024564</t>
  </si>
  <si>
    <r>
      <rPr>
        <color rgb="FF1155CC"/>
        <u/>
      </rPr>
      <t>BA PM POP_PM FOT POP_1BTU001_BATU ULP ODC-01 PLN_260325.docx</t>
    </r>
  </si>
  <si>
    <t>17apr25 : done replace AC ||</t>
  </si>
  <si>
    <t>POP_1TBN009_KECAMATAN MONTONG MINI ODC</t>
  </si>
  <si>
    <t>POP_1TBN009</t>
  </si>
  <si>
    <t>BABAT ULP MINI ODC PLN</t>
  </si>
  <si>
    <t>POP_1KDR10023</t>
  </si>
  <si>
    <t>RUMAH DINAS - PARE ULP ODC PLN</t>
  </si>
  <si>
    <t>28-Aug-26</t>
  </si>
  <si>
    <t>LFP48-50</t>
  </si>
  <si>
    <t>1x50AH</t>
  </si>
  <si>
    <t>POP_1SPG001</t>
  </si>
  <si>
    <t>SAMPANG GI SHELTER PLN</t>
  </si>
  <si>
    <t>POP_1TBN014 KECAMATAN PLUMPANG MINI ODC</t>
  </si>
  <si>
    <t>POP_1TBN014</t>
  </si>
  <si>
    <t>-7.865759859384443, 112.50936518650816</t>
  </si>
  <si>
    <t>3 slot</t>
  </si>
  <si>
    <t>26-May-26</t>
  </si>
  <si>
    <t>2025 : Rusak DC fan</t>
  </si>
  <si>
    <t>BUDURAN GI ODC 3 PINTU PLN</t>
  </si>
  <si>
    <t>Compressor gak mau running,karena bocor freon di akumulator compressor, AC dibawa pak novie. sudah dipasang 24jan 2025</t>
  </si>
  <si>
    <t>25-Aug-26</t>
  </si>
  <si>
    <t>WP142026024578</t>
  </si>
  <si>
    <t>POP_1TBN007_KECAMATAN SENORI TUBAN MINI ODC</t>
  </si>
  <si>
    <t>POP_1TBN007</t>
  </si>
  <si>
    <r>
      <rPr>
        <color rgb="FF1155CC"/>
        <u/>
      </rPr>
      <t>BA PM POP_POP_1BTU10001_BATU ULP 2 ODC PLN_260325.docx</t>
    </r>
  </si>
  <si>
    <t>POP_1SDA10048</t>
  </si>
  <si>
    <t>NEW PORONG ULP ODC PLN</t>
  </si>
  <si>
    <t>15-Juli-2026 : Suhu AC 9,4 Derajat Celcius. Suhu ODC 32,6 Derajat Celcius.</t>
  </si>
  <si>
    <t>POP_1GSK10068</t>
  </si>
  <si>
    <t>SIDAYU ULP ODC PLN</t>
  </si>
  <si>
    <t>4 Juni 2026 : Air drainase masuk ke dalam kabin, Pemasangan akrilik</t>
  </si>
  <si>
    <t>02-Oct-26</t>
  </si>
  <si>
    <t>ACZB--008-022</t>
  </si>
  <si>
    <t>POP_1SDA10007</t>
  </si>
  <si>
    <t>SIDOARJO ULP ODC 3 KABIN PLN</t>
  </si>
  <si>
    <t>POP_1TBN10000_KECAMATAN SINGGAHAN MINI ODC</t>
  </si>
  <si>
    <t>POP_1TBN10000</t>
  </si>
  <si>
    <t>25feb 2025 : perbaikan bocor korosi || 3 Juni 2026 : Perlu Perbaikan Akumulator, Suhu tidak terpantau di EA</t>
  </si>
  <si>
    <t>done ||</t>
  </si>
  <si>
    <t>POP_1SDA003</t>
  </si>
  <si>
    <t>SIDOARJO UP3 PLN</t>
  </si>
  <si>
    <t>BALONGBENDO GI ODC PLN</t>
  </si>
  <si>
    <t>POP_1SDA10120_KECAMATAN TULANGAN ODC</t>
  </si>
  <si>
    <t>POP_1SDA10120</t>
  </si>
  <si>
    <t>4jan 2025 : ac netes</t>
  </si>
  <si>
    <t>-6.90034584348776, 113.485282835076</t>
  </si>
  <si>
    <t>AC-0035-20</t>
  </si>
  <si>
    <t>shoto</t>
  </si>
  <si>
    <t>POP_1KDR004_KEDIRI UP3 PLN</t>
  </si>
  <si>
    <t>11,8 Derajat Celcius</t>
  </si>
  <si>
    <t>4,05 Ampere</t>
  </si>
  <si>
    <t>POP_1TBN005_KELURAHAN SOKOSARI MINI ODC</t>
  </si>
  <si>
    <t>POP_1TBN005</t>
  </si>
  <si>
    <t>-7.26376763940672, 112.494885454818</t>
  </si>
  <si>
    <t>23jun 2025 : perbaikan kabel power AC</t>
  </si>
  <si>
    <t>POP_1KPN003_KEPANJEN ULP ODC-01 PLN</t>
  </si>
  <si>
    <t>23sep 2025 : overhaul</t>
  </si>
  <si>
    <t>WP142026023636</t>
  </si>
  <si>
    <r>
      <rPr>
        <color rgb="FF1155CC"/>
        <u/>
      </rPr>
      <t>BA PM POP_pm mini odc benjeng_260220.docx</t>
    </r>
  </si>
  <si>
    <t>POP_1SIT002</t>
  </si>
  <si>
    <t>SITUBONDO UP3 PLN</t>
  </si>
  <si>
    <t>POP_1KPN10004_KEPANJEN ULP ODC-02 (GUDANG) PLN</t>
  </si>
  <si>
    <t>BANARAN GI PLC PLN</t>
  </si>
  <si>
    <t>POP_1KPN10004</t>
  </si>
  <si>
    <t>17,6 Derajat Celcius</t>
  </si>
  <si>
    <t>POP_1KNR001</t>
  </si>
  <si>
    <t>SRENGAT ULP ODC PLN</t>
  </si>
  <si>
    <t>Greentek</t>
  </si>
  <si>
    <t>HPD-800</t>
  </si>
  <si>
    <t>30-Oct-20</t>
  </si>
  <si>
    <t>30 Apr 26 : 17,0 Derajat Celcius. 25 Jun 26 : Suhu AC 17,7 Derajat Celcius. Suhu Perangkat 25,5 Derajat Celcius.</t>
  </si>
  <si>
    <t>25 Jun 26 : 3,8 A</t>
  </si>
  <si>
    <t>POP_1SMP001</t>
  </si>
  <si>
    <t>SUMENEP GI SHELTER PLN</t>
  </si>
  <si>
    <t>14nov 2024 ganti AC 2 unit 1,5PK</t>
  </si>
  <si>
    <t>POP_1NJK002_KERTOSONO ULP PLN</t>
  </si>
  <si>
    <t>-7.73850059524207, 113.690757114765</t>
  </si>
  <si>
    <t>DESA SARIROGO ODC</t>
  </si>
  <si>
    <t>KECAMATAN TULANGAN ODC</t>
  </si>
  <si>
    <t>POP_1KNR007_KESAMBEN KANTOR CAMAT MINI ODC</t>
  </si>
  <si>
    <t>POP_1KNR007</t>
  </si>
  <si>
    <t>14jan 2025 : Kondisi unit error E05</t>
  </si>
  <si>
    <t>WP142026061906</t>
  </si>
  <si>
    <r>
      <rPr>
        <color rgb="FF1155CC"/>
        <u/>
      </rPr>
      <t>WP142026061906_Form PM POP &amp; OLT 2026_PM POP_1SIT003_BESUKI ULP PLN ODC.pdf</t>
    </r>
  </si>
  <si>
    <t>15-Juli-2026 : Suhu AC 20,0 Derajat Celcius. Suhu ODC 28,4 Derajat Celcius.</t>
  </si>
  <si>
    <t>POP_1SPG002_KETAPANG ULP PLN</t>
  </si>
  <si>
    <t>POP_1SPG002</t>
  </si>
  <si>
    <t>Indikasi compresor gak mau running.(done perbaikan)</t>
  </si>
  <si>
    <t>-8.23397906131402, 112.33436291791</t>
  </si>
  <si>
    <t>POP_1SBY009_KETINTANG ICON+ REGIONAL JAWA TIMUR</t>
  </si>
  <si>
    <t>POP_1SBY002_KETINTANG PJB PLN</t>
  </si>
  <si>
    <t>POP_1SBY015</t>
  </si>
  <si>
    <t>TAMAN ULP Ruangan PLN</t>
  </si>
  <si>
    <t>GWC-09N1/O</t>
  </si>
  <si>
    <t>GULUK GULUK GI ODC 3 PINTU PLN</t>
  </si>
  <si>
    <t>POP_1JMR005</t>
  </si>
  <si>
    <t>TANGGUL ULP MINI ODC PLN</t>
  </si>
  <si>
    <t>-7.939173275441483, 112.64235798825925</t>
  </si>
  <si>
    <t>POP_1KRS10038_KRAKSAAN GI ODC PLN</t>
  </si>
  <si>
    <t>HPD-600</t>
  </si>
  <si>
    <t>25-Aug-20</t>
  </si>
  <si>
    <t>20,9 Derajat Celcius</t>
  </si>
  <si>
    <t>POP_1TRK001</t>
  </si>
  <si>
    <t>TRENGGALEK ULP ODC PLN</t>
  </si>
  <si>
    <t>AC ODC bermasalah (17sep 2025 pasang window)</t>
  </si>
  <si>
    <t>29 Apr 26 : 27,9 Derajat Celcius. 24 Jun 26 : Suhu AC 12 Derajat Celcius, Suhu Perangkat 21 Derajat Celcius.</t>
  </si>
  <si>
    <t>24 Jun 26 : 1,2 A</t>
  </si>
  <si>
    <t>POP_1TBN004</t>
  </si>
  <si>
    <t>TUBAN ULP ODC PLN</t>
  </si>
  <si>
    <t>2025 : evaporator Bocor dan Kompresor Macet</t>
  </si>
  <si>
    <t>HUARUI</t>
  </si>
  <si>
    <t>ACHR-008-016</t>
  </si>
  <si>
    <t>Suhu AC 12,0 Derajat Celcius</t>
  </si>
  <si>
    <t>BANGKALAN UPJ PLN</t>
  </si>
  <si>
    <t>KETAPANG ULP PLN</t>
  </si>
  <si>
    <t>POP_1KRS003_KRAKSAAN ULP MINI ODC PLN</t>
  </si>
  <si>
    <t>WP142026043721 WP142026070995</t>
  </si>
  <si>
    <t>POP_1TLG002</t>
  </si>
  <si>
    <t>TULUNGAGUNG ULP PLN</t>
  </si>
  <si>
    <r>
      <rPr>
        <color rgb="FF1155CC"/>
        <u/>
      </rPr>
      <t>WP142026043721 PM FOT POP_1MLG10012_BLIMBING GI ODC PLN.pdf</t>
    </r>
  </si>
  <si>
    <t>29 Apr 26 : 16,3 Derajat Celcius . 24 Jun 26 : Suhu AC 12,6 Derajat Celcius. Suhu Perangkat 28,3 Derajat Celcius.</t>
  </si>
  <si>
    <t>Nagoya</t>
  </si>
  <si>
    <t>LFPG1200FT</t>
  </si>
  <si>
    <t>POP_1KPN10007</t>
  </si>
  <si>
    <t>TUMPANG ULP ODC PLN</t>
  </si>
  <si>
    <t>POP_1GSK007_KRIAN GITET PLC PLN</t>
  </si>
  <si>
    <t>POP_1GSK007</t>
  </si>
  <si>
    <t>ac dibawa pak novie diperbaiki</t>
  </si>
  <si>
    <t>-7.95068000202214, 112.66806852098</t>
  </si>
  <si>
    <t>POP_1SDA005_KRIAN ULP ODC-01 PLN</t>
  </si>
  <si>
    <t>2/30/2022</t>
  </si>
  <si>
    <t>POP_1SDA10055_KRIAN ULP ODC-02 PLN</t>
  </si>
  <si>
    <t>6 Mei 26 : 15,2 Derajat Celcius. 30 Jun 26 : Suhu AC 20,9 Derajat Celcius. Suhu Perangkat 27,7 Derajat Celcius.</t>
  </si>
  <si>
    <t>WP142026043285</t>
  </si>
  <si>
    <t>30 Jun 26 : 4,1 A</t>
  </si>
  <si>
    <r>
      <rPr>
        <color rgb="FF1155CC"/>
        <u/>
      </rPr>
      <t>WP142026043285 POP_1KPN011_BLIMBING ULP MINI ODC PLN.pdf</t>
    </r>
  </si>
  <si>
    <t>BANYUWANGI APJ PLN</t>
  </si>
  <si>
    <t>POP_1LMG002_LAMONGAN ULP SHELTER PLN</t>
  </si>
  <si>
    <t>30jul 2025 : ac telah diperbaiki dan dipasang</t>
  </si>
  <si>
    <t>-8.073020304177984, 112.18596932944776</t>
  </si>
  <si>
    <t>POP_1KPN004_LAWANG ULP MINI ODC PLN</t>
  </si>
  <si>
    <t>POP_1KPN004</t>
  </si>
  <si>
    <t>JATIROGO ULP PLN</t>
  </si>
  <si>
    <t>2025 : butuh ganti ac (done)</t>
  </si>
  <si>
    <t>POP_1LMJ10000_LUMAJANG ULP MINI ODC PLN</t>
  </si>
  <si>
    <t>KECAMATAN PLUMPANG MINI ODC</t>
  </si>
  <si>
    <t>WP142026023471 WP142026074892</t>
  </si>
  <si>
    <r>
      <rPr>
        <color rgb="FF1155CC"/>
        <u/>
      </rPr>
      <t>WP142026023471 PM  POP_1BLT10002_BLITAR GI ODC PLN.pd</t>
    </r>
    <r>
      <rPr/>
      <t>f</t>
    </r>
  </si>
  <si>
    <t>POP_1KDR10001</t>
  </si>
  <si>
    <t>DESA PELEM KEDIRI OLT</t>
  </si>
  <si>
    <t>mini ODC</t>
  </si>
  <si>
    <t>23jun 2025 : ex fan eror</t>
  </si>
  <si>
    <t>LANGJI</t>
  </si>
  <si>
    <t>SDC 103 1 | DC 48 V | Cooling Capacity : 300 W | Rated Power : 150 W</t>
  </si>
  <si>
    <t>30 Apr 26 : 20,2 Derajat Celcius. 24 Jun 26 : Suhu AC 18,8 Derajat Celcius. Suhu Perangkat 28,5 Derajat Celcius.</t>
  </si>
  <si>
    <t>KECAMATAN SINGGAHAN MINI ODC</t>
  </si>
  <si>
    <t>POP_1MAD001_MADIUN UP3 RUANGAN PLN</t>
  </si>
  <si>
    <t>POP_1TBN10014</t>
  </si>
  <si>
    <t>TUBAN ULP ODC-02 PLN</t>
  </si>
  <si>
    <t>BATU UPJ PLN ODC</t>
  </si>
  <si>
    <t>Suhu AC 9 Derajat Celcius</t>
  </si>
  <si>
    <t>POP_1JMR10002</t>
  </si>
  <si>
    <t>PERUMAHAN GREENLAND CLUSTER MINI ODC</t>
  </si>
  <si>
    <t>23 sep 2025 : E03</t>
  </si>
  <si>
    <t>AC ODC</t>
  </si>
  <si>
    <t>POP_1MAD10001_MADIUN UP3 SHELTER PLN</t>
  </si>
  <si>
    <t>15 Derajat Celcius</t>
  </si>
  <si>
    <t>-8.099334210587024, 112.17184319598535</t>
  </si>
  <si>
    <t>POP_1JMR10001</t>
  </si>
  <si>
    <t>PERUMAHAN GRIYA MANGLI INDAH MINI ODC</t>
  </si>
  <si>
    <t>LANG JI</t>
  </si>
  <si>
    <t>SDC 103 1</t>
  </si>
  <si>
    <t>30-May-21</t>
  </si>
  <si>
    <t>19,7 Derajat Celcius</t>
  </si>
  <si>
    <t>POP_1SIT10002</t>
  </si>
  <si>
    <t>ASEMBAGUS ULP ODC PLN</t>
  </si>
  <si>
    <t>26aug 2025 : done perbaikan modul</t>
  </si>
  <si>
    <t>18,1 Derajat Celcius</t>
  </si>
  <si>
    <t>POP_1BTU10003</t>
  </si>
  <si>
    <t>SENGKALING GI ODC PLN</t>
  </si>
  <si>
    <t>POP_1MGT005_MAGETAN ULP MINI ODC PLN</t>
  </si>
  <si>
    <t>6 Mei 2026 : 19,0 Derajat Celcius. 30 juni 2026 : Suhu AC 17,6 Derajat Celcius, Suhu Perangkat : 30,1 Derajat Celcius</t>
  </si>
  <si>
    <t>30 Juni 2026 : 4,5 A</t>
  </si>
  <si>
    <t>DARMO ULP ODC PLN</t>
  </si>
  <si>
    <t>2025 : AC ODC mati E05, perlu ganti AC (blm ada perangkat)</t>
  </si>
  <si>
    <t>San Da</t>
  </si>
  <si>
    <t>TRENGGALEK GI ODC PLN</t>
  </si>
  <si>
    <t>POP_1MGT001_MAGETAN ULP R12U PLN</t>
  </si>
  <si>
    <t>POP_1MGT001</t>
  </si>
  <si>
    <t>29 Apr 26 : 18,9 Derajat Celcius. 24 Jun 26 : Suhu AC 17,7 Derajat Celcius. Suhu Perangkat 31 Derajat Celcius</t>
  </si>
  <si>
    <t>24 Juni 26 : 4,2 A</t>
  </si>
  <si>
    <t>TUBAN GI ODC PLN</t>
  </si>
  <si>
    <t>Suhu AC 18.,1 Derajat Celcius | Suhu Perangkat 27,3 Derajat Celcius</t>
  </si>
  <si>
    <t>ULP SUMBERPUCUNG</t>
  </si>
  <si>
    <t>29 Jun 26 : Pipa Bocor, isi ulang freon</t>
  </si>
  <si>
    <t>-7.15308230158339, 111.891034162357</t>
  </si>
  <si>
    <t>30 Apr 26 : 21,9 Derajat Celcius. 29 Juni 26 : Suhu AC 13,0 Derajat Celcius. Suhu Perangkat 23,4 Derajat Celcius.</t>
  </si>
  <si>
    <t>BATUMARMAR UPJ PLN</t>
  </si>
  <si>
    <t>29 Jun 26 : 4,5 A</t>
  </si>
  <si>
    <t>GI NEW WLINGI</t>
  </si>
  <si>
    <t>POP -B</t>
  </si>
  <si>
    <t>POP_1MLG003_MALANG UP3 PLN</t>
  </si>
  <si>
    <t>30 Apr 26 : 20,5 Derajat Celcius. 29 Juni 26 : Suhu AC 19,9 Derajat Celcius. Suhu Perangkat 34,6 Derajat Celcius.</t>
  </si>
  <si>
    <t>29 Jun 26 : 4,3 A</t>
  </si>
  <si>
    <t>POP_1GSK10062_MANYAR GI ODC PLN</t>
  </si>
  <si>
    <t>-7.9372913289990095, 113.83334508090014</t>
  </si>
  <si>
    <t>POP_1MGT10015_MAOSPATI ULP ODC PLN</t>
  </si>
  <si>
    <t xml:space="preserve">WP142026013911
</t>
  </si>
  <si>
    <t>POP_1TBN10002_MLIWANG GI PLC PLN</t>
  </si>
  <si>
    <t>POP_1TBN10002</t>
  </si>
  <si>
    <t>-7.9175474, 113.8292850</t>
  </si>
  <si>
    <t>POP_1JBG005_MOJOAGUNG ULP MINI ODC PLN</t>
  </si>
  <si>
    <t>POP_1JBG005</t>
  </si>
  <si>
    <t>WP142026033044</t>
  </si>
  <si>
    <r>
      <rPr>
        <color rgb="FF1155CC"/>
        <u/>
      </rPr>
      <t>WP142026033044_Form PM POP &amp; OLT 2026_ PM FOT ODC POP_1BDW001 UPJ BONDOWOSO.pdf</t>
    </r>
  </si>
  <si>
    <t>POP_1MJK005_MOJOKERTO KOTA ULP MINI ODC PLN</t>
  </si>
  <si>
    <t>POP_1MJK005</t>
  </si>
  <si>
    <t>POP_1MJK003_MOJOKERTO UP3 SHELTER PLN</t>
  </si>
  <si>
    <t>-6.926371, 112.320554</t>
  </si>
  <si>
    <t xml:space="preserve">POP_1MJK002_MOJOSARI UP PLN </t>
  </si>
  <si>
    <t>POP_1MJK002</t>
  </si>
  <si>
    <t>BESUKI UPJ PLN</t>
  </si>
  <si>
    <t>Guardian Access 3U | MS27</t>
  </si>
  <si>
    <t>POP_1BYW007_MUNCAR ULP PLN</t>
  </si>
  <si>
    <t>-7.423382641605813, 112.7209986588955</t>
  </si>
  <si>
    <t>POP_1NJK10036_NEW NGANJUK GI ODC PLN</t>
  </si>
  <si>
    <t>PLN OFF Gagal , Pintu masih terdetect Open,Batt not backup</t>
  </si>
  <si>
    <t>WP142026080699</t>
  </si>
  <si>
    <t>no</t>
  </si>
  <si>
    <t>POP_1SDA10048_NEW PORONG ULP ODC PLN</t>
  </si>
  <si>
    <t>Kota/Kab</t>
  </si>
  <si>
    <t>Tgl Instalasi</t>
  </si>
  <si>
    <t>Merk Genset</t>
  </si>
  <si>
    <t>Tipe Genset</t>
  </si>
  <si>
    <t>SN Genset</t>
  </si>
  <si>
    <t>Kapasitas Genset</t>
  </si>
  <si>
    <t>-8.162931362908541, 111.8566146530671</t>
  </si>
  <si>
    <t>Jumlah Oli</t>
  </si>
  <si>
    <t>Jenis BBM</t>
  </si>
  <si>
    <t>Kapasitas BBM</t>
  </si>
  <si>
    <t>Jenis Aki</t>
  </si>
  <si>
    <t>Spesifikasi Aki</t>
  </si>
  <si>
    <t>POP_1KDR10047_NGADILUWIH KEDIRI ULP ODC PLN</t>
  </si>
  <si>
    <t>Ket</t>
  </si>
  <si>
    <t>BINANGUN KANTOR CAMAT MINI ODC</t>
  </si>
  <si>
    <t>Real</t>
  </si>
  <si>
    <t>WP142026043271</t>
  </si>
  <si>
    <t>Filter BBM</t>
  </si>
  <si>
    <r>
      <rPr>
        <color rgb="FF1155CC"/>
        <u/>
      </rPr>
      <t>PM POP 20 APRIL 2026 WP142026043271 PM FOT POP_1TLG005_CAMPURDARAT ULP ODC PLN.docx</t>
    </r>
  </si>
  <si>
    <t>Filter Udara</t>
  </si>
  <si>
    <t>Filter Oli</t>
  </si>
  <si>
    <t>Tanggal Ganti Aki</t>
  </si>
  <si>
    <t>Voltase Aki(V)</t>
  </si>
  <si>
    <t>POP_1NJK001_NGANJUK ULP PLN</t>
  </si>
  <si>
    <t>Hertz</t>
  </si>
  <si>
    <t>BBM (L)</t>
  </si>
  <si>
    <t>ATS</t>
  </si>
  <si>
    <t>Krangkeng</t>
  </si>
  <si>
    <t>Tanda-tanda hewan pengerat</t>
  </si>
  <si>
    <t>Temuan</t>
  </si>
  <si>
    <t>Status Temuan</t>
  </si>
  <si>
    <t>Semester 1</t>
  </si>
  <si>
    <t>Semester 2</t>
  </si>
  <si>
    <t>AUTO START</t>
  </si>
  <si>
    <t>RUNNING TEST</t>
  </si>
  <si>
    <t>POP_1MLG001_NGANTANG ULP PLN</t>
  </si>
  <si>
    <t>BAHAN BAKAR</t>
  </si>
  <si>
    <t>POP_1MLG001</t>
  </si>
  <si>
    <t>HEALTH INDEX GENSET</t>
  </si>
  <si>
    <t>-7.54932508118097, 111.63825442454</t>
  </si>
  <si>
    <t>POP SB</t>
  </si>
  <si>
    <t>Hartech 1103A-33G</t>
  </si>
  <si>
    <t>POP_1NGW001_NGAWI GI SHELTER PLN</t>
  </si>
  <si>
    <t>30 KVA</t>
  </si>
  <si>
    <t>Solar</t>
  </si>
  <si>
    <t>200 L</t>
  </si>
  <si>
    <t>Kering</t>
  </si>
  <si>
    <t>-7.1826956219356815, 112.57838936995826</t>
  </si>
  <si>
    <t>BLIMBING UPJ MINI ODC PLN</t>
  </si>
  <si>
    <t>OK</t>
  </si>
  <si>
    <t>Tidak Ada</t>
  </si>
  <si>
    <t>GENSEt Over Load</t>
  </si>
  <si>
    <t>PENDING</t>
  </si>
  <si>
    <t>POP_1NGW002 NGAWI ULP MINI ODC PLN</t>
  </si>
  <si>
    <t>POP_1NGW002</t>
  </si>
  <si>
    <t>TuneUp 17-06-2026</t>
  </si>
  <si>
    <t>NOT OK</t>
  </si>
  <si>
    <t>WP142026045181 WP142026071035</t>
  </si>
  <si>
    <r>
      <rPr>
        <color rgb="FF1155CC"/>
        <u/>
      </rPr>
      <t>WP142026045181 POP_1GSK10065_CERME GI ODC PLN.pdf</t>
    </r>
  </si>
  <si>
    <t>POP B</t>
  </si>
  <si>
    <t>BOJONEGORO</t>
  </si>
  <si>
    <t>Denyo</t>
  </si>
  <si>
    <t>20 KVA</t>
  </si>
  <si>
    <t>POP_1LMG003_NGIMBANG GITET PLC PLN</t>
  </si>
  <si>
    <t>POP_1LMG003</t>
  </si>
  <si>
    <t>GS NS70 65D26R (65Ah)</t>
  </si>
  <si>
    <t>13,6</t>
  </si>
  <si>
    <t>-8.371394492018112, 113.47808775313824</t>
  </si>
  <si>
    <t>51,9</t>
  </si>
  <si>
    <t>Ada</t>
  </si>
  <si>
    <t>rewiring relay PLN Off</t>
  </si>
  <si>
    <t>JMBTGL-TPT-MBL01_AGUS RIYANTO</t>
  </si>
  <si>
    <t>WP142026015061</t>
  </si>
  <si>
    <t>POP_1MJK10067_NGORO GI ODC PLN</t>
  </si>
  <si>
    <t>BANARAN GI SHELTER 02</t>
  </si>
  <si>
    <t>Sacredsun</t>
  </si>
  <si>
    <t>-7.382081635618519, 112.70463699417162</t>
  </si>
  <si>
    <t>Genset Over Load</t>
  </si>
  <si>
    <t>52,5</t>
  </si>
  <si>
    <t>POP_1JBG002 NGORO ULP ODC PLN</t>
  </si>
  <si>
    <t>WP142026020494</t>
  </si>
  <si>
    <r>
      <rPr>
        <color rgb="FF1155CC"/>
        <u/>
      </rPr>
      <t>PM FOT POP_1SDA10045_CLUSTER PURI MAHARANI SIDOARJO ODC.pdf</t>
    </r>
  </si>
  <si>
    <t>POP_1TLG003_NGUNUT ULP ODC PLN</t>
  </si>
  <si>
    <t>13,7</t>
  </si>
  <si>
    <t>BOJONEGORO APJ PLN</t>
  </si>
  <si>
    <t>-8.21385644354655, 112.755755101205</t>
  </si>
  <si>
    <t>WP142026063581</t>
  </si>
  <si>
    <t>POP_1LMG10018_PACIRAN GI ODC PLN</t>
  </si>
  <si>
    <t>PASURUAN</t>
  </si>
  <si>
    <r>
      <rPr>
        <color rgb="FF1155CC"/>
        <u/>
      </rPr>
      <t>WP142026063581 PM FOT POP_1KPN002_DAMPIT ULP PLN.pdf</t>
    </r>
  </si>
  <si>
    <t>Yangdong Yanan</t>
  </si>
  <si>
    <t>YUASA 95D31L (80Ah)</t>
  </si>
  <si>
    <t>13,2</t>
  </si>
  <si>
    <t>51,8</t>
  </si>
  <si>
    <t>POP_1PCT002_PACITAN PLTU MINI ODC PLN</t>
  </si>
  <si>
    <t>POP_1PCT002</t>
  </si>
  <si>
    <t>Rewiring di ACPDB jadi 3 Phase</t>
  </si>
  <si>
    <t>BANGKALAN</t>
  </si>
  <si>
    <t>-7.27559298574615, 112.684096690961</t>
  </si>
  <si>
    <t>Yanmar</t>
  </si>
  <si>
    <t>12 KVA</t>
  </si>
  <si>
    <t>INCOE MF95D31L (80Ah)</t>
  </si>
  <si>
    <t>BRONDONG UPJ PLN</t>
  </si>
  <si>
    <t>POP_1PCT001_PACITAN ULP ODC PLN</t>
  </si>
  <si>
    <t>51,7</t>
  </si>
  <si>
    <t xml:space="preserve">WP142026032426 </t>
  </si>
  <si>
    <t>genset fail start (proses perbaikan oleh vendor mitra teknik)</t>
  </si>
  <si>
    <t>Cek (7-10-2025)</t>
  </si>
  <si>
    <r>
      <rPr>
        <color rgb="FF1155CC"/>
        <u/>
      </rPr>
      <t>PM FOC POP ULP Darmo Room.pdf</t>
    </r>
  </si>
  <si>
    <t>POP_1BJN004_PADANGAN ULP ODC PLN</t>
  </si>
  <si>
    <t>GS 75D31R (80Ah)</t>
  </si>
  <si>
    <t>genset fail start (berulang)</t>
  </si>
  <si>
    <t>-7.847964081007733, 113.22867026256557</t>
  </si>
  <si>
    <t>POP_1PMK002_PAMEKASAN GI SHELTER PLN</t>
  </si>
  <si>
    <t>Stamford Cummins</t>
  </si>
  <si>
    <t>BUDURAN GI MINI ODC PLN</t>
  </si>
  <si>
    <t>WP142026050101</t>
  </si>
  <si>
    <t>genset fail start (aki soak)</t>
  </si>
  <si>
    <t>Done (30-08-2025)</t>
  </si>
  <si>
    <t>POP_1PMK001_PAMEKASAN UP3 PLN</t>
  </si>
  <si>
    <t>KRISBOW</t>
  </si>
  <si>
    <t>-6.78324123279486, 111.781644536236</t>
  </si>
  <si>
    <t>KW26-29</t>
  </si>
  <si>
    <t>9.5 KVA</t>
  </si>
  <si>
    <t>60 L</t>
  </si>
  <si>
    <t>POP_1PSR010_PANDAAN ULP MINI ODC PLN</t>
  </si>
  <si>
    <t>POP_1PSR010</t>
  </si>
  <si>
    <t>GONDANG WETAN GI SHELTER PLN</t>
  </si>
  <si>
    <t>-7.71721325636396, 112.08785260719061</t>
  </si>
  <si>
    <t>WP142026032952</t>
  </si>
  <si>
    <r>
      <rPr>
        <color rgb="FF1155CC"/>
        <u/>
      </rPr>
      <t>WP142026032952 POP_1KDR10005_DESA DAWUHAN KIDUL KEDIRI MINI POP.pdf</t>
    </r>
  </si>
  <si>
    <t>POP_1KDR10056_PARE GI ODC PLN</t>
  </si>
  <si>
    <t>GRATI GITET SHELTER PLN</t>
  </si>
  <si>
    <t>GS 55D23L (60Ah) x 2</t>
  </si>
  <si>
    <t>-6.80212613392191, 111.832270813566</t>
  </si>
  <si>
    <t>POP_1KDR006_PARE ULP MINI ODC PLN</t>
  </si>
  <si>
    <t>26,2</t>
  </si>
  <si>
    <t>CLUSTER PURI MAHARANI SIDOARJO ODC</t>
  </si>
  <si>
    <t>51,4</t>
  </si>
  <si>
    <t>Huawei</t>
  </si>
  <si>
    <t>Done (15-3-2025)</t>
  </si>
  <si>
    <t>huawei</t>
  </si>
  <si>
    <t>Lith</t>
  </si>
  <si>
    <t>Lithium</t>
  </si>
  <si>
    <t>WP142026104303</t>
  </si>
  <si>
    <t>POP_1KDR003_PARE ULP PLN</t>
  </si>
  <si>
    <t>GRESIK GITET PLC PLN</t>
  </si>
  <si>
    <t>GS 55D26R (60Ah)</t>
  </si>
  <si>
    <t>-7.352030307413409, 112.73375868220901</t>
  </si>
  <si>
    <t>POP_1PSN001_PASURUAN UP3 PLN</t>
  </si>
  <si>
    <t>Rewiring Relay PLN Off, Ganti SIMON 2000m</t>
  </si>
  <si>
    <t>WP142026021281</t>
  </si>
  <si>
    <t>POP_1JMR00001</t>
  </si>
  <si>
    <r>
      <rPr>
        <color rgb="FF1155CC"/>
        <u/>
      </rPr>
      <t>PM FOT POP_1SDA10015_DESA JANTI SIDOARJO MINI POP.pdf</t>
    </r>
  </si>
  <si>
    <t>POP_1SBY026_PERAK LEGI MINI ODC</t>
  </si>
  <si>
    <t>POP_1SBY026</t>
  </si>
  <si>
    <t>DESA BANCAR MINI ODC</t>
  </si>
  <si>
    <t>Fortis Power</t>
  </si>
  <si>
    <t>FP-4850-Li-ico</t>
  </si>
  <si>
    <t>51,6</t>
  </si>
  <si>
    <t>POP_1SBY007_PERAK ULP ODC-01 PLN</t>
  </si>
  <si>
    <t>genset fail start (pembersihan saluran bbm)</t>
  </si>
  <si>
    <t>Done (29-7-2025)</t>
  </si>
  <si>
    <t>-6.8303797958504, 112.000683642418</t>
  </si>
  <si>
    <t>WP142026104157</t>
  </si>
  <si>
    <t>POP_1SBY10009_PERAK ULP ODC-02 PLN</t>
  </si>
  <si>
    <t>GS 65D26R (65Ah)</t>
  </si>
  <si>
    <t>11-Nov_2024</t>
  </si>
  <si>
    <t>51,5</t>
  </si>
  <si>
    <t>genset fail start (filter solar bawah sudah diganti)</t>
  </si>
  <si>
    <t>Done (11-11-2024)</t>
  </si>
  <si>
    <t>-8.14758366865588, 114.399747620925</t>
  </si>
  <si>
    <t>POP_1SDA10056_PILANG WONOAYU SIDOARJO ODC</t>
  </si>
  <si>
    <t>POP_1KPN10002</t>
  </si>
  <si>
    <t>DESA JEDONG MALANG MINI POP</t>
  </si>
  <si>
    <t>Mini POP</t>
  </si>
  <si>
    <t>POP_1SDA010_PJB SERVICE JUANDA MINI ODC PLN</t>
  </si>
  <si>
    <t>POP_1SDA010</t>
  </si>
  <si>
    <t>WP142026012559 WP142026061159</t>
  </si>
  <si>
    <r>
      <rPr>
        <color rgb="FF1155CC"/>
        <u/>
      </rPr>
      <t>PM FOT POP ULP KETAPANG.pdf</t>
    </r>
  </si>
  <si>
    <t>selang return bocor</t>
  </si>
  <si>
    <t>POP_1JBG004_PLOSO JOMBANG ULP MINI ODC PLN</t>
  </si>
  <si>
    <t>POP_1JBG004</t>
  </si>
  <si>
    <t>-7.757858957592832, 111.39404042466124</t>
  </si>
  <si>
    <t>DESA KETAPANG MINI ODC</t>
  </si>
  <si>
    <t>POP_1PNG002_PONOROGO UP3 PLN</t>
  </si>
  <si>
    <t>LUMAJANG</t>
  </si>
  <si>
    <t>POP_1SDA009_PORONG ULP MINI ODC PLN</t>
  </si>
  <si>
    <t>INTERNAL KP MADIUN</t>
  </si>
  <si>
    <t>POP_1SDA009</t>
  </si>
  <si>
    <t>POP_1PBL10008_PROBOLINGGO KOTA ULP ODC PLN</t>
  </si>
  <si>
    <t>-7.915550257663761, 112.58682928864911</t>
  </si>
  <si>
    <t>DESA PALANG MINI ODC</t>
  </si>
  <si>
    <t>POP_1BYW016_ROGOJAMPI ULP PLN</t>
  </si>
  <si>
    <t>WP142026040930</t>
  </si>
  <si>
    <r>
      <rPr>
        <color rgb="FF1155CC"/>
        <u/>
      </rPr>
      <t>WP142026040930 PM FOT POP_1KPN10008_DESA MULYOAGUNG ODC.pdf</t>
    </r>
  </si>
  <si>
    <t>POP_1KDR10023_RUMAH DINAS - PARE ULP ODC PLN</t>
  </si>
  <si>
    <t>genset fail start (aki &amp; selang return sudah diganti)</t>
  </si>
  <si>
    <t>Done (16-7-2025)</t>
  </si>
  <si>
    <t>POP_1SBY004_RUNGKUT ULP R12U PLN</t>
  </si>
  <si>
    <t>JOMBANG</t>
  </si>
  <si>
    <t>POP_1SBY004</t>
  </si>
  <si>
    <t>-6.90234122469825, 112.140774028725</t>
  </si>
  <si>
    <t>DESA RENGEL MINI ODC</t>
  </si>
  <si>
    <t>13,5</t>
  </si>
  <si>
    <t>POP_1SPG001_SAMPANG GI SHELTER PLN</t>
  </si>
  <si>
    <t>WP142026032941</t>
  </si>
  <si>
    <t>genset fail start (alarm alternator di genset akibat V-Belt lepas)</t>
  </si>
  <si>
    <r>
      <rPr>
        <color rgb="FF1155CC"/>
        <u/>
      </rPr>
      <t>WP142026032941 PM FOT POP_1TBN013_DESA PALANG MINI ODC.pdf</t>
    </r>
  </si>
  <si>
    <t>Done (5-8-2025)</t>
  </si>
  <si>
    <t>TuneUp Done 08-09-2026</t>
  </si>
  <si>
    <t>POP_1SBY001_SAWAHAN GIS PLC PLN</t>
  </si>
  <si>
    <t>POP_1SBY001</t>
  </si>
  <si>
    <t>NGAWI</t>
  </si>
  <si>
    <t>-7.792115390475391, 113.31955037845778</t>
  </si>
  <si>
    <t>POP_1GSK10064_SEGOROMADU GI ODC PLN</t>
  </si>
  <si>
    <t xml:space="preserve">WP142026071117
</t>
  </si>
  <si>
    <t>Oli bocor perlu cek dng mitra</t>
  </si>
  <si>
    <t>DESA SAMBONG GEDE MINI ODC</t>
  </si>
  <si>
    <r>
      <rPr>
        <color rgb="FF1155CC"/>
        <u/>
      </rPr>
      <t>WP142026045178 PM FOT POP_1PSR010_PANDAAN ULP MINI ODC PLN.pdf</t>
    </r>
  </si>
  <si>
    <t>POP_1MJK10066_SEKARPUTIH GI ODC PLN</t>
  </si>
  <si>
    <t>13,3</t>
  </si>
  <si>
    <t>POP_1GSK001_SIDAYU GUDANG ODC PLN</t>
  </si>
  <si>
    <t>-7.06263327321416, 112.008329013869</t>
  </si>
  <si>
    <t>genset fail start (perlu cek detail di boshpump)</t>
  </si>
  <si>
    <t>POP_1GSK10068_SIDAYU ULP ODC PLN</t>
  </si>
  <si>
    <t>DINOYO UPJ MINI ODC PLN</t>
  </si>
  <si>
    <t>26,6</t>
  </si>
  <si>
    <t>-6.87997943327286, 111.984962167673</t>
  </si>
  <si>
    <t>bbm solar habis</t>
  </si>
  <si>
    <t>POP_1SDA10007_POP_1SDA019_SIDOARJO ULP ODC 3 KABIN PLN</t>
  </si>
  <si>
    <t xml:space="preserve">WP142026011286 </t>
  </si>
  <si>
    <r>
      <rPr>
        <color rgb="FF1155CC"/>
        <u/>
      </rPr>
      <t>POP A PM POP_1LMJ10001_KLAKAH ULP 1LUMAJANG ULP ODC 1 OLT PLN 09072026_Sudah Input.pdf</t>
    </r>
  </si>
  <si>
    <t>POP_1SDA003_SIDOARJO UP3 PLN</t>
  </si>
  <si>
    <t>27,2</t>
  </si>
  <si>
    <t>Rubah wiring CT</t>
  </si>
  <si>
    <t>DOLOPO UPJ PLN</t>
  </si>
  <si>
    <t>Flatpack2 HE 48V/2000W</t>
  </si>
  <si>
    <t>POP_1MLG015_SINGOSARI ULP MINI ODC PLN</t>
  </si>
  <si>
    <t>POP_1MLG015</t>
  </si>
  <si>
    <t>-7.428575276254313, 112.68140832361938</t>
  </si>
  <si>
    <t>SDASKD-ADN-MBL01_SAMIDI</t>
  </si>
  <si>
    <t>INCOE 55D23L (60Ah) x 2</t>
  </si>
  <si>
    <t>POP_1SIT002_SITUBONDO UP3 PLN</t>
  </si>
  <si>
    <t>WP142026022324 WP142026071579</t>
  </si>
  <si>
    <r>
      <rPr>
        <color rgb="FF1155CC"/>
        <u/>
      </rPr>
      <t>BA PM POP_POP_1BTU10001_BATU ULP 2 ODC PLN_260325.docx</t>
    </r>
  </si>
  <si>
    <t xml:space="preserve">TANKI BOCOR </t>
  </si>
  <si>
    <t>Penunjukan Vendor</t>
  </si>
  <si>
    <t>POP_1KNR001_SRENGAT ULP ODC PLN</t>
  </si>
  <si>
    <t>-6.948357338380413, 112.50685971989382</t>
  </si>
  <si>
    <t>POP_1SMP001_SUMENEP GI SHELTER PLN</t>
  </si>
  <si>
    <t>WP142026054134</t>
  </si>
  <si>
    <r>
      <rPr>
        <color rgb="FF1155CC"/>
        <u/>
      </rPr>
      <t>WP142026044829 POP_1GSK10008_DESA SEKAPUK GRESIK MINI POP.pdf</t>
    </r>
  </si>
  <si>
    <t>NOK</t>
  </si>
  <si>
    <t>Rewiring Relay PLN Off ; simon 2000D alarm DI tdk muncul ; arrester alarm</t>
  </si>
  <si>
    <t>Done (26-8-2025)</t>
  </si>
  <si>
    <t>GARUM KANTOR CAMAT MINI ODC</t>
  </si>
  <si>
    <t>POP_1SBY013_SURABAYA SELATAN (SBS) UP3 PLN</t>
  </si>
  <si>
    <t>TULUNGAGUNG</t>
  </si>
  <si>
    <t>NSLi LiFePO4, 48V 50AH</t>
  </si>
  <si>
    <t>POP_1SBY014_SURABAYA UTARA (SBU) UP3 PLN</t>
  </si>
  <si>
    <t>-7.901928832257023, 111.3969470837202</t>
  </si>
  <si>
    <t>genset fail start (aki sudah diganti)</t>
  </si>
  <si>
    <t>Done (14-7-2025)</t>
  </si>
  <si>
    <t>WARU GI 3 SHELTER PLN</t>
  </si>
  <si>
    <t>POP_1SDA007_TAMAN ULP ODC PLN</t>
  </si>
  <si>
    <t xml:space="preserve">WP142026050418 </t>
  </si>
  <si>
    <t>CUMMINS TG 33 CS</t>
  </si>
  <si>
    <t>WP142026050418 POP_1KRS10004_DESA WONOREJO PROBOLINGGO ODC.pdf</t>
  </si>
  <si>
    <t>AGEN 80D26L (80Ah) x 2</t>
  </si>
  <si>
    <t>27,6</t>
  </si>
  <si>
    <t>50,8</t>
  </si>
  <si>
    <t>POP_1SBY015_TAMAN ULP RUANGAN PLN</t>
  </si>
  <si>
    <t>GEDANGAN UPJ PLN MINI ODC</t>
  </si>
  <si>
    <t>-7.819913958819922, 113.3515165602408</t>
  </si>
  <si>
    <t>POP_1SBY010_TANDES GI PLC PLN</t>
  </si>
  <si>
    <t>POP_1SBY010</t>
  </si>
  <si>
    <t>GENSET OVERLOAD</t>
  </si>
  <si>
    <t>WARU GI SHELTER 04 PLN</t>
  </si>
  <si>
    <t>POP_1SBY024_TANDES ULP MINI ODC PLN</t>
  </si>
  <si>
    <t>60 KVA</t>
  </si>
  <si>
    <t>-7.94822883746338, 112.61405431374</t>
  </si>
  <si>
    <t>POP_1JMR005_TANGGUL ULP MINI ODC PLN</t>
  </si>
  <si>
    <t>GENTENG UPJ PLN</t>
  </si>
  <si>
    <t>NSGF 12-100</t>
  </si>
  <si>
    <t>WP142026024601</t>
  </si>
  <si>
    <r>
      <rPr>
        <color rgb="FF1155CC"/>
        <u/>
      </rPr>
      <t>WP142026024601 PM_FOT_POP_1MLG011_POP_DINOYO.pdf</t>
    </r>
  </si>
  <si>
    <t>POP_1KNR011_TOGOGAN KANTOR LURAH MINI ODC</t>
  </si>
  <si>
    <t>POP_1KNR011</t>
  </si>
  <si>
    <t>BLITAR</t>
  </si>
  <si>
    <t>POP_1TRK001_TRENGGALEK ULP ODC PLN</t>
  </si>
  <si>
    <t>-7.747227849040971, 111.52832208834282</t>
  </si>
  <si>
    <t>WP142026084777</t>
  </si>
  <si>
    <t>27,5</t>
  </si>
  <si>
    <t>POP_1TBN003_TUBAN GI PLC PLN</t>
  </si>
  <si>
    <t>POP_1TBN003</t>
  </si>
  <si>
    <t>Done (31-7-2025)</t>
  </si>
  <si>
    <t>-7.74721512770154, 111.528411036694</t>
  </si>
  <si>
    <t>POP_1TBN004_TUBAN ULP ODC PLN</t>
  </si>
  <si>
    <t>POP D</t>
  </si>
  <si>
    <t>GONDANGWETAN GI SHELTER PLN (recti2)</t>
  </si>
  <si>
    <t>CUMMINS TG 20 CS</t>
  </si>
  <si>
    <t>SINELITH</t>
  </si>
  <si>
    <t>POP_1TBN10014_TUBAN ULP ODC-02 PLN</t>
  </si>
  <si>
    <t>52,4</t>
  </si>
  <si>
    <t>-7.28849011135933, 112.714206904268</t>
  </si>
  <si>
    <t>POP_1TLG002_TULUNGAGUNG ULP PLN</t>
  </si>
  <si>
    <t>POP_1KPN10007_TUMPANG ULP ODC PLN</t>
  </si>
  <si>
    <t>-8.07025137326549, 112.220533625535</t>
  </si>
  <si>
    <t>genset fail start</t>
  </si>
  <si>
    <t>POP_1NJK003_WARUJAYENG ULP MINI ODC PLN</t>
  </si>
  <si>
    <t>POP_1NJK003</t>
  </si>
  <si>
    <t>POP_1SBY017_WISMA SIER RUNGKUT</t>
  </si>
  <si>
    <t>Yanan</t>
  </si>
  <si>
    <t>-7.37390425521365, 112.727787531926</t>
  </si>
  <si>
    <t>POP_1KNR008_WLINGI KANTOR PENGUJIAN KENDARAAN BERMOTOR MINI ODC</t>
  </si>
  <si>
    <t>POP_1KNR008</t>
  </si>
  <si>
    <t xml:space="preserve">WP142026030615 </t>
  </si>
  <si>
    <r>
      <rPr>
        <color rgb="FF1155CC"/>
        <u/>
      </rPr>
      <t>PM ODC ULP GEDANGAN.pdf</t>
    </r>
  </si>
  <si>
    <t>POP_1KNR005_WLINGI ULP PLN</t>
  </si>
  <si>
    <t>POP_1KNR005</t>
  </si>
  <si>
    <t>PERKINS</t>
  </si>
  <si>
    <t>403D-11</t>
  </si>
  <si>
    <t>7.2 KVA</t>
  </si>
  <si>
    <t>50 L</t>
  </si>
  <si>
    <t>POP_1PNG10011_ARE NGEBEL 1/PONOROGO APJ 2 OLT</t>
  </si>
  <si>
    <t>POP_1PNG10011</t>
  </si>
  <si>
    <t>-7.30008449864702, 112.635686977822</t>
  </si>
  <si>
    <t>POP_1PNG10013_BALAI DESA BAOSAN LOR ODC</t>
  </si>
  <si>
    <t>POP_1PNG10013</t>
  </si>
  <si>
    <t>DEUTZ</t>
  </si>
  <si>
    <t>226B</t>
  </si>
  <si>
    <t>160 KVA</t>
  </si>
  <si>
    <t>POP_1NJK10035_BALAI DESA GEMPOL</t>
  </si>
  <si>
    <t>POP_1NJK10035</t>
  </si>
  <si>
    <t>genset fail start (pengencangan baut tap filter solar bawah)</t>
  </si>
  <si>
    <t>Done (2-8-2025)</t>
  </si>
  <si>
    <t>1. 9/8/2026
2. 22/8/2026</t>
  </si>
  <si>
    <t>1. PEMADAMAN LISTRIK
2. PEMADAMAN LISTRIK</t>
  </si>
  <si>
    <t>POP_1PCT10003_BALAI DESA JATIGUNUNG</t>
  </si>
  <si>
    <t>-8.37137859227185, 114.145932939893</t>
  </si>
  <si>
    <t>POP_1PCT10003</t>
  </si>
  <si>
    <t>LAMONGAN</t>
  </si>
  <si>
    <t>GRESIK APJ SHELTER PLN</t>
  </si>
  <si>
    <t>SIMON RUSAK</t>
  </si>
  <si>
    <t>SM1600</t>
  </si>
  <si>
    <t>WP142026010220</t>
  </si>
  <si>
    <t>1. 5/8/2026
2. 18/8/2026</t>
  </si>
  <si>
    <t>1. PEMADAMAN LISTRIK
2. VANDALISME</t>
  </si>
  <si>
    <t>1. -
2. PELURUSAN PORT OLT DAN PORT GPON OLT PORT 2</t>
  </si>
  <si>
    <t>POP_1NJK10037_BALAI DESA PACEKULON 1/NGANJUK UP 1 OLT</t>
  </si>
  <si>
    <r>
      <rPr>
        <color rgb="FF1155CC"/>
        <u/>
      </rPr>
      <t>WP142026040225_Form PM POP &amp; OLT 2026_PM FOT POP_1BYW002_GENTENG ULP PLN.pdf</t>
    </r>
  </si>
  <si>
    <t>POP_1NJK10037</t>
  </si>
  <si>
    <t>POP_1NJK10038_BALAI DESA PACEKULON 2/NGANJUK UP 2 OLT</t>
  </si>
  <si>
    <t>MADIUN UP3 PLN</t>
  </si>
  <si>
    <t>POP_1NJK10038</t>
  </si>
  <si>
    <t>-8.176525180384116, 112.63619753070044</t>
  </si>
  <si>
    <t>INCOE MF580-24 (80Ah)</t>
  </si>
  <si>
    <t>Waktunya penggantian suku cadang (solar berlemak)</t>
  </si>
  <si>
    <t>WP142026082922</t>
  </si>
  <si>
    <t>Done (12-8-2025)</t>
  </si>
  <si>
    <t>POP_1MJY10033_BALDES KAIBON/MADIUN UP3 SHELTER 1 OLT</t>
  </si>
  <si>
    <t>POP_1MJY10033</t>
  </si>
  <si>
    <t>MADIUN UP3 SHELTER NEW PLN</t>
  </si>
  <si>
    <t>-7.65343822894017, 113.022372041647</t>
  </si>
  <si>
    <t>Fujian Yanan</t>
  </si>
  <si>
    <t>YN22YM</t>
  </si>
  <si>
    <t>Waktunya penggantian suku cadang</t>
  </si>
  <si>
    <t>POP_1JMR10026_BARATAN-PATRANG-JEMBER ODC</t>
  </si>
  <si>
    <t xml:space="preserve">WP142026031832 </t>
  </si>
  <si>
    <t>POP_1JMR10026</t>
  </si>
  <si>
    <t>13,8</t>
  </si>
  <si>
    <r>
      <rPr>
        <color rgb="FF1155CC"/>
        <u/>
      </rPr>
      <t>WP142026031832 POP_1PSR018_GRATI SHELTER GITET PLN (Proses WP).pdf</t>
    </r>
  </si>
  <si>
    <t>perlu cek krn memakai EA STU (maintenance done)</t>
  </si>
  <si>
    <t>GULUK GULUK SUMENEP GI MINI ODC PLN</t>
  </si>
  <si>
    <t>POP_1BTU10008_BATU UPJ/BATU ULP 2 ODC 2 OLT PLN</t>
  </si>
  <si>
    <t>POP_1BTU10008</t>
  </si>
  <si>
    <t>-7.676175942464389, 112.94505209787452</t>
  </si>
  <si>
    <t>GS CALCIUM 655CCA (80Ah)</t>
  </si>
  <si>
    <r>
      <rPr>
        <color rgb="FF1155CC"/>
        <u/>
      </rPr>
      <t>WP142026031615 POP_1PSR10012_GRATI ULP ODC PLN.pdf</t>
    </r>
  </si>
  <si>
    <t>POP_1PSR10010_BANGIL SHELTER ODC PLN</t>
  </si>
  <si>
    <t>POP_1PSR10010</t>
  </si>
  <si>
    <t>INDRAPURA UPJ MINI ODC PLN</t>
  </si>
  <si>
    <t>MOJOKERTO UP3 PLN</t>
  </si>
  <si>
    <t>1X50AH</t>
  </si>
  <si>
    <t>-7.67654980298136, 112.945368771367</t>
  </si>
  <si>
    <t>POP_1BTU10004_BATU/BATU ULP 2 ODC 1 OLT</t>
  </si>
  <si>
    <t>POP_1BTU10004</t>
  </si>
  <si>
    <t>WP142026031615</t>
  </si>
  <si>
    <r>
      <rPr>
        <color rgb="FF1155CC"/>
        <u/>
      </rPr>
      <t>WP142026032625 POP_1PSR006_GRATI ULP R12U PLN.pdf</t>
    </r>
  </si>
  <si>
    <t>Genset Fail, ganti AKI</t>
  </si>
  <si>
    <t>JAJAG UPJ PLN</t>
  </si>
  <si>
    <t>POP_1KPN10122_BLIMBING ULP/BLIMBING UPJ MINI ODC 1 OLT</t>
  </si>
  <si>
    <t>M48/1000HE</t>
  </si>
  <si>
    <t>POP_1KPN10122</t>
  </si>
  <si>
    <t>NGIMBANG GITET PLC PLN</t>
  </si>
  <si>
    <t>-7.16268746019724, 112.632513002378</t>
  </si>
  <si>
    <t>POP_1BJN10016_BOJONEGORO APJ/BOJONEGORO APJ 3 OLT PLN</t>
  </si>
  <si>
    <t>POP_1BJN10016</t>
  </si>
  <si>
    <t>WP142026061572</t>
  </si>
  <si>
    <t>WP142026061572 PM FOT POP_1GSK00004_GRESIK UP3 SHELTER PLN.pdf</t>
  </si>
  <si>
    <t>POP_1BDW10003_BONDOWOSO ULP/BONDOWOSO UPJ ODC 1 OLT</t>
  </si>
  <si>
    <t>POP_1BDW10003</t>
  </si>
  <si>
    <t>JATIROGO UPJ PLN</t>
  </si>
  <si>
    <t>-7.615524006129802, 111.52510235289344</t>
  </si>
  <si>
    <t>PAMMEKASAN</t>
  </si>
  <si>
    <t>POP_1GSK10069_BUNGAH ASRI MINI ODC</t>
  </si>
  <si>
    <t>JATIM-BUNGAH.ASRI-RC6820-OLT-01</t>
  </si>
  <si>
    <t>POP_1GSK10069</t>
  </si>
  <si>
    <t>WP142026081457</t>
  </si>
  <si>
    <t>suku cadang filter primer &amp; sekunder serta elektrik pump di lepas</t>
  </si>
  <si>
    <t>POP_1GSK20000_BUNGAH ASRI/SEDAYU UPJ OLT</t>
  </si>
  <si>
    <t>52,2</t>
  </si>
  <si>
    <t>POP_1GSK20000</t>
  </si>
  <si>
    <t>genset fail start (filter primer &amp; sekunder serta elektrik pump solar perlu ganti)  (proses perbaikan oleh vendor mitra teknik)</t>
  </si>
  <si>
    <t>JEMBER APJ PLN</t>
  </si>
  <si>
    <t>-7.0658323272979, 113.685486021713</t>
  </si>
  <si>
    <t>Cek (18-9-2025)</t>
  </si>
  <si>
    <t>POP_1MJK10011_C.KEPUHLUSTER KEPUHPANDAK-KUTOREJO-MOJOKERTO ODC</t>
  </si>
  <si>
    <t>POP_1MJK10011</t>
  </si>
  <si>
    <t>PONOROGO</t>
  </si>
  <si>
    <t>-7.233826100752495, 112.73108854784756</t>
  </si>
  <si>
    <t>POP_1JMR10005_CANGKRING-JENGGAWAH-JEMBER ODC</t>
  </si>
  <si>
    <t>POP_1JMR10005</t>
  </si>
  <si>
    <t>KADEMANGAN KANTOR CAMAT MINI ODC</t>
  </si>
  <si>
    <t>WP142026021539</t>
  </si>
  <si>
    <t>Alpha 1U</t>
  </si>
  <si>
    <r>
      <rPr>
        <color rgb="FF1155CC"/>
        <u/>
      </rPr>
      <t>PM FOT POP_1SBY00025_INDRAPURA ULP MINI ODC PLN.pdf</t>
    </r>
  </si>
  <si>
    <t>SmartPower 48/1000HE</t>
  </si>
  <si>
    <t>POP_1PSR10013_CB DESA KURUNG PACAR KELING MALANG ODC</t>
  </si>
  <si>
    <t>POP_1PSR10013</t>
  </si>
  <si>
    <t>SAMPANG</t>
  </si>
  <si>
    <t>-8.44265424986752, 114.180530879427</t>
  </si>
  <si>
    <t>POP_1MJK10046_CB_3_RJBT_MOJOKERTO_PADANGASRI JATIREJO ODC</t>
  </si>
  <si>
    <t>POP_1MJK10046</t>
  </si>
  <si>
    <t>genset fail start (perbaikan wiring deepsea di genset)</t>
  </si>
  <si>
    <t>Done (23-7-2025)</t>
  </si>
  <si>
    <t>WP142026060638</t>
  </si>
  <si>
    <t>Batt lithium 50AH hilang</t>
  </si>
  <si>
    <t>POP_1MJK10045_CB_3_RJBT_MOJOKERTO_TALOK DLANGU ODC</t>
  </si>
  <si>
    <t>KANIGORO KANTOR LURAH MINI ODC</t>
  </si>
  <si>
    <t>POP_1MJK10045</t>
  </si>
  <si>
    <t>SUMENEP</t>
  </si>
  <si>
    <t>-6.88277688606872, 111.659977907786</t>
  </si>
  <si>
    <t>1. 10/8/2026</t>
  </si>
  <si>
    <t>1. PEMADAMAN LISTRIK</t>
  </si>
  <si>
    <t>POP_1KDR10054_CB2_RJBT_KEDIRI_DESA KANIGORO ODC</t>
  </si>
  <si>
    <t>POP_1KDR10054</t>
  </si>
  <si>
    <t>Done (22-7-2025)</t>
  </si>
  <si>
    <t>CPE</t>
  </si>
  <si>
    <t>KEDIRI GITET PLC PLN</t>
  </si>
  <si>
    <t>-8.17866290167141, 113.677572383804</t>
  </si>
  <si>
    <t>lastmile</t>
  </si>
  <si>
    <t>POP_1KDR10053_CB2_RJBT_KEDIRI_SIDOMULYO TAWANG ODC</t>
  </si>
  <si>
    <t>POP_1KDR10053</t>
  </si>
  <si>
    <t>WP142026042271</t>
  </si>
  <si>
    <r>
      <rPr>
        <color rgb="FF1155CC"/>
        <u/>
      </rPr>
      <t>WP142026042271_Form PM POP &amp; OLT 2026_ PM FOT POP_1JMR003_JEMBER UP3 PLN.pdf</t>
    </r>
  </si>
  <si>
    <t>POP_1LMG10008_CB2_RJBT_LAMONGAN_WARUKULON ODC</t>
  </si>
  <si>
    <t>-7.5448487040354, 112.23750170474</t>
  </si>
  <si>
    <t>POP_1LMG10008</t>
  </si>
  <si>
    <t>POP_1SDA10069_CB2_RJBT_SIDOARJO_KALITENGAH TANGGULANGIN ODC</t>
  </si>
  <si>
    <t>POP_1SDA10069</t>
  </si>
  <si>
    <t>WP142026042374</t>
  </si>
  <si>
    <r>
      <rPr>
        <color rgb="FF1155CC"/>
        <u/>
      </rPr>
      <t>WP142026042374 PM FOT POP_1JBG003_JOMBANG ULP ODC PLN.pdf</t>
    </r>
  </si>
  <si>
    <t>POP_1SBY10004_CB2_RJBT_SIDOARJO_KREMBANGAN TAMAN ODC</t>
  </si>
  <si>
    <t>POP_1SBY10004</t>
  </si>
  <si>
    <t>KEBON AGUNG ULP MINI ODC PLN</t>
  </si>
  <si>
    <t>POP_1SDA10093_CB2_RJBT_SIDOARJO_SEPANJANG TAMAN ODC</t>
  </si>
  <si>
    <t>POP_1SDA10093</t>
  </si>
  <si>
    <t>-8.19595863922684, 112.104438902434</t>
  </si>
  <si>
    <t>POP_1KNR10019_CB3 BLITAR DOKO ODC</t>
  </si>
  <si>
    <t>POP_1KNR10019</t>
  </si>
  <si>
    <t>KECAMATAN MONTONG MINI ODC</t>
  </si>
  <si>
    <t>1. 24/8/2026</t>
  </si>
  <si>
    <t>1. TERBAKAR</t>
  </si>
  <si>
    <t>1.  tarik ulang kabel dan install 2 new JB</t>
  </si>
  <si>
    <t>POP_1SDA10122_CB3 DAHANREJO UTARA TERUNG KRIAN SIDOARJO ODC</t>
  </si>
  <si>
    <t>POP_1SDA10122</t>
  </si>
  <si>
    <t>-8.17053931412988, 112.217897836239</t>
  </si>
  <si>
    <t>POP_1SBY10013_CB3 JAMBANGAN SURABAYA ODC</t>
  </si>
  <si>
    <t>POP_1SBY10013</t>
  </si>
  <si>
    <t>KECAMATAN SENORI TUBAN MINI ODC</t>
  </si>
  <si>
    <t>POP_1BTU10002_CB3 MALANG DESA PENDEM ODC</t>
  </si>
  <si>
    <t>POP_1BTU10002</t>
  </si>
  <si>
    <t>-7.270028858544455, 112.79760618992847</t>
  </si>
  <si>
    <t>POP_1KPN10120_CB3 MALANG KARANGKATES ODC</t>
  </si>
  <si>
    <t>POP_1KPN10120</t>
  </si>
  <si>
    <t>POP_1PSR10015_CB3 MARTOPURO MALANG ODC</t>
  </si>
  <si>
    <t>-8.130260721911844, 113.8140942668571</t>
  </si>
  <si>
    <t>POP_1PSR10015</t>
  </si>
  <si>
    <t>WP142026072204</t>
  </si>
  <si>
    <t>POP_1GSK10053_CB3 METATU-BENJENG-GRESIK ODC</t>
  </si>
  <si>
    <t>POP_1GSK10053</t>
  </si>
  <si>
    <t>KELURAHAN SOKOSARI MINI ODC</t>
  </si>
  <si>
    <t>POP_1SBY10012_CB3 RUNGKUT KIDUL RUNGKUT 2 SURABAYA ODC</t>
  </si>
  <si>
    <t>POP_1SBY10012</t>
  </si>
  <si>
    <t>-8.12995341323137, 113.814181223285</t>
  </si>
  <si>
    <t>POP_1SBY10011_CB3 SUMBERAME DUKUH KARANGAN TENGAH SURABAYA ODC</t>
  </si>
  <si>
    <t>POP_1SBY10011</t>
  </si>
  <si>
    <t>KESAMBEN KANTOR CAMAT MINI ODC</t>
  </si>
  <si>
    <t>POP_1SBY10008_CB3 WIYUNG WIYUNG SURABAYA ODC</t>
  </si>
  <si>
    <t>POP_1SBY10008</t>
  </si>
  <si>
    <t>-8.12919510702944, 112.215280361474</t>
  </si>
  <si>
    <t>POP_1KNR10016_CB3_RJBT_BLITAR_DESA BANJARSARI ODC</t>
  </si>
  <si>
    <t>POP_1KNR10016</t>
  </si>
  <si>
    <t>POP_1KNR10017_CB3_RJBT_BLITAR_DESA SIDOMULYO ODC</t>
  </si>
  <si>
    <t>-7.97616156297281, 112.622523747347</t>
  </si>
  <si>
    <t>KETAPANG UPJ PLN</t>
  </si>
  <si>
    <t>POP_1KNR10017</t>
  </si>
  <si>
    <t>POP_1KNR10015_CB3_RJBT_BLITAR_MARGOMULYO ODC</t>
  </si>
  <si>
    <t>POP_1KNR10015</t>
  </si>
  <si>
    <t>POP_1KNR10018_CB3_RJBT_BLITAR_SELOREJO ODC</t>
  </si>
  <si>
    <t>-8.316357888109644, 112.58000256043906</t>
  </si>
  <si>
    <t>POP_1KNR10018</t>
  </si>
  <si>
    <t>POP_1GSK10052_CB3_RJBT_GRESIK_BALONGPANGGANG ODC</t>
  </si>
  <si>
    <t>WP142026082684</t>
  </si>
  <si>
    <t>POP_1GSK10052</t>
  </si>
  <si>
    <t>POP_1GSK10059_CB3_RJBT_GRESIK_BULANGKULON BENJENG ODC</t>
  </si>
  <si>
    <t>POP_1GSK10059</t>
  </si>
  <si>
    <t>-7.348018431656294, 112.56680065099249</t>
  </si>
  <si>
    <t>KRAKSAAN UPJ PLN</t>
  </si>
  <si>
    <t>Shoto</t>
  </si>
  <si>
    <t>POP_1GSK10056_CB3_RJBT_GRESIK_HENDROSARI MENGANTI ODC</t>
  </si>
  <si>
    <t>POP_1GSK10056</t>
  </si>
  <si>
    <t>WP142026044461</t>
  </si>
  <si>
    <r>
      <rPr>
        <color rgb="FF1155CC"/>
        <u/>
      </rPr>
      <t>WP142026051825 PM FOT POP_1GSK10063_KASIH JATIM GI ODC PLN.pdf</t>
    </r>
  </si>
  <si>
    <t>POP_1GSK10046_CB3_RJBT_GRESIK_KALIREJO DUKUN ODC</t>
  </si>
  <si>
    <t>POP_1GSK10046</t>
  </si>
  <si>
    <t>KRIAN GITET PLC PLN (rect2)</t>
  </si>
  <si>
    <t>POP_1GSK10038_CB3_RJBT_GRESIK_KEDANYANG KEBOMAS ODC</t>
  </si>
  <si>
    <t>POP_1GSK10038</t>
  </si>
  <si>
    <t>-8.02208859094456, 112.625656555101</t>
  </si>
  <si>
    <t>POP_1LMG10010_CB3_RJBT_GRESIK_MOJOPUROGEDE BUNGAH ODC</t>
  </si>
  <si>
    <t>WP142026031365</t>
  </si>
  <si>
    <r>
      <rPr>
        <color rgb="FF1155CC"/>
        <u/>
      </rPr>
      <t>PM_POP_1MLG014_KEBON_AGUNG_ULP_ODC_PLN_WP142026031365_09_03_2026.pdf</t>
    </r>
  </si>
  <si>
    <t>POP_1LMG10010</t>
  </si>
  <si>
    <t>KRIAN UPJ ODC PLN</t>
  </si>
  <si>
    <t>POP_1GSK10047_CB3_RJBT_GRESIK_MOROWUDI CERME ODC</t>
  </si>
  <si>
    <t>POP_1GSK10047</t>
  </si>
  <si>
    <t>-6.95101238800849, 111.877206885896</t>
  </si>
  <si>
    <t>POP_1GSK10060_CB3_RJBT_GRESIK_PINGGIR BALONGPANGGANG ODC</t>
  </si>
  <si>
    <t>POP_1GSK10060</t>
  </si>
  <si>
    <t>WP142026104332</t>
  </si>
  <si>
    <t>POP_1GSK10040_CB3_RJBT_GRESIK_PUCUNG BALONGPANGGANG ODC</t>
  </si>
  <si>
    <t>POP_1GSK10040</t>
  </si>
  <si>
    <t>-7.02786266378514, 112.097866557847</t>
  </si>
  <si>
    <t>LAWANG UPJ MINI ODC PLN</t>
  </si>
  <si>
    <t>POP_1GSK10039_CB3_RJBT_GRESIK_SEDAPURKLAGEN BENJENG ODC</t>
  </si>
  <si>
    <t>POP_1GSK10039</t>
  </si>
  <si>
    <t>POP_1GSK10050_CB3_RJBT_GRESIK_SETROHADI DUDUKSAMPEYAN ODC</t>
  </si>
  <si>
    <t>POP_1GSK10050</t>
  </si>
  <si>
    <t>-7.014868171432, 111.724718253879</t>
  </si>
  <si>
    <t>POP_1GSK10049_CB3_RJBT_GRESIK_SUKOANYAR CERME ODC</t>
  </si>
  <si>
    <t>POP_1GSK10049</t>
  </si>
  <si>
    <t>WP142026091259</t>
  </si>
  <si>
    <t>POP_1GSK10055_CB3_RJBT_GRESIK_TENGGOR BALONGPANGGANG ODC</t>
  </si>
  <si>
    <t>POP_1GSK10055</t>
  </si>
  <si>
    <t>-6.972242892017752, 111.78584586011885</t>
  </si>
  <si>
    <t>POP_1GSK10044_CB3_RJBT_GRESIK_TUMAPEL DUDUKSAMPEYAN ODC</t>
  </si>
  <si>
    <t>POP_1GSK10044</t>
  </si>
  <si>
    <t>POP_1KDR10057_CB3_RJBT_KEDIRI_SELOWARIH ODC</t>
  </si>
  <si>
    <t>POP_1KDR10057</t>
  </si>
  <si>
    <t>-7.482851040999188, 112.64973621203423</t>
  </si>
  <si>
    <t>POP_1LMG10011_CB3_RJBT_LAMONGAN_DEKETWETAN DEKET ODC</t>
  </si>
  <si>
    <t>MOJOAGUNG UPJ MINI ODC PLN</t>
  </si>
  <si>
    <t>JATIM-LMG.ODC.DEKETWETAN-HW.MA5801-OLT-01</t>
  </si>
  <si>
    <t>POP_1LMG10011</t>
  </si>
  <si>
    <t>WP142026024837</t>
  </si>
  <si>
    <r>
      <rPr>
        <color rgb="FF1155CC"/>
        <u/>
      </rPr>
      <t>PM FOT Mini ODC Porong Lama.pdf</t>
    </r>
  </si>
  <si>
    <t>POP_1LMG10017_CB3_RJBT_LAMONGAN_KARANGGENENG-LAMONGAN ODC</t>
  </si>
  <si>
    <t>POP_1LMG10017</t>
  </si>
  <si>
    <t>1. 17/8/2026</t>
  </si>
  <si>
    <t>1. tarik kabel new dan instal jb new 2 LMGJ20323 &amp; LMGJ20324</t>
  </si>
  <si>
    <t>POP_1KPN10057_CB3_RJBT_MALANG_ADIREJO PAGELARAN ODC</t>
  </si>
  <si>
    <t>-7.81351900284192, 112.013764554132</t>
  </si>
  <si>
    <t>POP_1KPN10057</t>
  </si>
  <si>
    <t>MOJOKERTO KOTA UPJ PLN MINI ODC</t>
  </si>
  <si>
    <t>POP_1KPN10042_CB3_RJBT_MALANG_ARGOSARI ODC</t>
  </si>
  <si>
    <t>1X100AH</t>
  </si>
  <si>
    <t>POP_1KPN10042</t>
  </si>
  <si>
    <t>WP142026041457</t>
  </si>
  <si>
    <r>
      <rPr>
        <color rgb="FF1155CC"/>
        <u/>
      </rPr>
      <t>WP142026041457 PM FOT POP_1KDR004_KEDIRI UP3 PLN.pdf</t>
    </r>
  </si>
  <si>
    <t>POP_1KPN10055_CB3_RJBT_MALANG_ARJOYOSO ODC</t>
  </si>
  <si>
    <t>POP_1KPN10055</t>
  </si>
  <si>
    <t>POP_1KPN10107_CB3_RJBT_MALANG_BATURETNO ODC</t>
  </si>
  <si>
    <t>-7.11313319991851, 111.948063760927</t>
  </si>
  <si>
    <t>MUNCAR UPJ PLN</t>
  </si>
  <si>
    <t>POP_1KPN10107</t>
  </si>
  <si>
    <t>POP_1MLG10010_CB3_RJBT_MALANG_BUKIT HIJAU ODC</t>
  </si>
  <si>
    <t>POP_1MLG10010</t>
  </si>
  <si>
    <t>-8.13407046199328, 112.57400024065</t>
  </si>
  <si>
    <t>POP_1KPN10080_CB3_RJBT_MALANG_CANDI PANGGUNG ODC</t>
  </si>
  <si>
    <t>JATIM-MLG.ODC.RAYA.CANDI-HW.MA5801-OLT-01</t>
  </si>
  <si>
    <t>POP_1KPN10080</t>
  </si>
  <si>
    <t>NGAWI UP MINI ODC PLN</t>
  </si>
  <si>
    <t>-8.134013861451994, 112.57403421028333</t>
  </si>
  <si>
    <t>POP_1KPN10069_CB3_RJBT_MALANG_CLUSTER BANDULAN DIENG ODC</t>
  </si>
  <si>
    <t>POP_1KPN10069</t>
  </si>
  <si>
    <t>WP142026062802</t>
  </si>
  <si>
    <r>
      <rPr>
        <color rgb="FF1155CC"/>
        <u/>
      </rPr>
      <t>WP142026062802 PM FOT POP_1KPN10004 Kepanjen ULP ODC 02.pdf</t>
    </r>
  </si>
  <si>
    <t>POP_1KPN10119_CB3_RJBT_MALANG_DESA BALESARI ODC</t>
  </si>
  <si>
    <t>NGIMBANG PLC PLN</t>
  </si>
  <si>
    <t>POP_1KPN10119</t>
  </si>
  <si>
    <t>Storace</t>
  </si>
  <si>
    <t>SRD100-12</t>
  </si>
  <si>
    <t>-7.60065191162163, 112.100428333336</t>
  </si>
  <si>
    <t>POP_1KPN10106_CB3_RJBT_MALANG_DESA BRONGKAL ODC</t>
  </si>
  <si>
    <t>POP_1KPN10106</t>
  </si>
  <si>
    <t>WP142026043373</t>
  </si>
  <si>
    <r>
      <rPr>
        <color rgb="FF1155CC"/>
        <u/>
      </rPr>
      <t>WP142026043362 PM FOT POP_1NJK003_WARUJAYENG ULP MINI ODC PLN.pdf</t>
    </r>
  </si>
  <si>
    <t>POP_1KPN10065_CB3_RJBT_MALANG_DESA CODO ODC</t>
  </si>
  <si>
    <t>POP_1KPN10065</t>
  </si>
  <si>
    <t>NGORO UPJ ODC PLN</t>
  </si>
  <si>
    <t>POP_1KPN10110_CB3_RJBT_MALANG_DESA DRUJU ODC</t>
  </si>
  <si>
    <t>POP_1KPN10110</t>
  </si>
  <si>
    <t>-8.14437094378698, 112.370787635445</t>
  </si>
  <si>
    <t>WP142026034381</t>
  </si>
  <si>
    <t>POP_1KPN10074_CB3_RJBT_MALANG_DESA KRANGGAN ODC</t>
  </si>
  <si>
    <r>
      <rPr>
        <color rgb="FF1155CC"/>
        <u/>
      </rPr>
      <t>PM_FOT_POP_MINI_ODC_KESAMBEN_WP142026034381_30_03_2026_.pdf</t>
    </r>
  </si>
  <si>
    <t>POP_1KPN10074</t>
  </si>
  <si>
    <t>PADANGAN ULP MINI ODC PLN</t>
  </si>
  <si>
    <t>POP_1KPN10082_CB3_RJBT_MALANG_DESA NGABRUK ODC</t>
  </si>
  <si>
    <t>JATIM-MLG.ODC.NGABRUK-HW.MA5801-OLT-01</t>
  </si>
  <si>
    <t>POP_1KPN10082</t>
  </si>
  <si>
    <t>-6.89551211331266, 113.281372690724</t>
  </si>
  <si>
    <t>POP_1KPN10108_CB3_RJBT_MALANG_DESA NGAJUM ODC</t>
  </si>
  <si>
    <t>POP_1KPN10108</t>
  </si>
  <si>
    <t>PAMEKASAN APJ PLN</t>
  </si>
  <si>
    <t>POP_1KPN10067_CB3_RJBT_MALANG_DESA NGEMBAL ODC</t>
  </si>
  <si>
    <t>-7.31955746008511, 112.730501905536</t>
  </si>
  <si>
    <t>POP_1KPN10067</t>
  </si>
  <si>
    <t>WP142026040016</t>
  </si>
  <si>
    <r>
      <rPr>
        <color rgb="FF1155CC"/>
        <u/>
      </rPr>
      <t>PM FOT POP ICON KETINTANG.docx</t>
    </r>
  </si>
  <si>
    <t>POP_1BTU10003_CB3_RJBT_MALANG_DESA PENDEM ODC</t>
  </si>
  <si>
    <t>JATIM-MLG.ODC.PENDEM-HW.MA5801-OLT-01</t>
  </si>
  <si>
    <t>PARE UPJ MINI ODC PLN</t>
  </si>
  <si>
    <t>NARADA</t>
  </si>
  <si>
    <t>Lith V 4850</t>
  </si>
  <si>
    <t>POP_1KPN10090_CB3_RJBT_MALANG_DESA POJOK ODC</t>
  </si>
  <si>
    <t>-7.31865693024863, 112.727120176987</t>
  </si>
  <si>
    <t>POP_1KPN10090</t>
  </si>
  <si>
    <t>PARE UPJ PLN</t>
  </si>
  <si>
    <t>POP_1KPN10104_CB3_RJBT_MALANG_DESA REJOYOSO ODC</t>
  </si>
  <si>
    <t>POP_1KPN10104</t>
  </si>
  <si>
    <t>-7.779181889574586, 113.42729977209179</t>
  </si>
  <si>
    <t>POP_1KPN10081_CB3_RJBT_MALANG_DESA SUMBERNGEPOH ODC</t>
  </si>
  <si>
    <t>POP_1KPN10081</t>
  </si>
  <si>
    <t>PASURUAN APJ PLN</t>
  </si>
  <si>
    <t>WP142026061700</t>
  </si>
  <si>
    <t>WP142026061700_Form PM POP &amp; OLT 2026_PM FOT POP_1KRS10038_KRAKSAAN GI ODC PLN.pdf</t>
  </si>
  <si>
    <t>POP_1KPN10060_CB3_RJBT_MALANG_DESA WANAKERTA ODC</t>
  </si>
  <si>
    <t>POP_1KPN10060</t>
  </si>
  <si>
    <t>-7.75965775233808, 113.417130993881</t>
  </si>
  <si>
    <t>POP_1KPN10059_CB3_RJBT_MALANG_DEWA NGREJO ODC</t>
  </si>
  <si>
    <t>WP142026063836</t>
  </si>
  <si>
    <r>
      <rPr>
        <color rgb="FF1155CC"/>
        <u/>
      </rPr>
      <t>WP142026063836 PM FOT POP_1KRS003_KRAKSAAN ULP MINI ODC PLN.pdf</t>
    </r>
  </si>
  <si>
    <t>POP_1KPN10059</t>
  </si>
  <si>
    <t>PERAK LEGI MINI ODC</t>
  </si>
  <si>
    <t>POP_1KPN10116_CB3_RJBT_MALANG_GADINGKULON ODC</t>
  </si>
  <si>
    <t>-7.34608068268065, 112.603497563788</t>
  </si>
  <si>
    <t>POP_1KPN10116</t>
  </si>
  <si>
    <t>PERAK UPJ PLN ODC</t>
  </si>
  <si>
    <t>1. 23/8/2026</t>
  </si>
  <si>
    <t>1. TERTABRAK KENDARAAN</t>
  </si>
  <si>
    <t>1.  tarik kabel 200M dan instal JB (2)</t>
  </si>
  <si>
    <t>POP_1KPN10087_CB3_RJBT_MALANG_GEDANGAN ODC</t>
  </si>
  <si>
    <t>POP_1KPN10087</t>
  </si>
  <si>
    <t>-7.41290855665348, 112.577511532846</t>
  </si>
  <si>
    <t xml:space="preserve">WP142026025254 </t>
  </si>
  <si>
    <r>
      <rPr>
        <color rgb="FF1155CC"/>
        <u/>
      </rPr>
      <t>PM FOT POP_1SDA00005_KRIAN ULP ODC-01 PLN.pdf</t>
    </r>
  </si>
  <si>
    <t>POP_1KPN10112_CB3_RJBT_MALANG_GUBUKKLAKAH ODC</t>
  </si>
  <si>
    <t>POP_1KPN10112</t>
  </si>
  <si>
    <t>-7.413077784317254, 112.57787467638063</t>
  </si>
  <si>
    <t>POP_1KPN10099_CB3_RJBT_MALANG_GUNUNG JATI ODC</t>
  </si>
  <si>
    <t>POP_1KPN10099</t>
  </si>
  <si>
    <t>WP142026022217</t>
  </si>
  <si>
    <r>
      <rPr>
        <color rgb="FF1155CC"/>
        <u/>
      </rPr>
      <t>PM FOT Mini ODC Porong Lama.pdf</t>
    </r>
  </si>
  <si>
    <t>POP_1KPN10075_CB3_RJBT_MALANG_JATIGUWI ODC</t>
  </si>
  <si>
    <t>POP_1KPN10075</t>
  </si>
  <si>
    <t>-7.1178304233542, 112.423193229453</t>
  </si>
  <si>
    <t>POP_1KPN10072_CB3_RJBT_MALANG_JERU TIMUR ODC</t>
  </si>
  <si>
    <t>POP_1KPN10072</t>
  </si>
  <si>
    <t>SSIFP15S4850B</t>
  </si>
  <si>
    <t xml:space="preserve">WP142026060289 </t>
  </si>
  <si>
    <t>WP142026060289 PM ISP POP - URC GRESIK_POP_1LMG002_LAMONGAN ULP SHELTER PLN.pdf</t>
  </si>
  <si>
    <t>POP_1KPN10103_CB3_RJBT_MALANG_KALIGADUNG ODC</t>
  </si>
  <si>
    <t>POP_1KPN10103</t>
  </si>
  <si>
    <t>POP_1KPN10118_CB3_RJBT_MALANG_KALIPARE 2 ODC</t>
  </si>
  <si>
    <t>POP_1KPN10118</t>
  </si>
  <si>
    <t>-7.83674872026332, 112.694863215933</t>
  </si>
  <si>
    <t>POP_1KPN10113_CB3_RJBT_MALANG_KARANGANYAR ODC</t>
  </si>
  <si>
    <t>POP_1KPN10113</t>
  </si>
  <si>
    <t>MLGTJN-GSP-MBL01_ARIF SANTOSO</t>
  </si>
  <si>
    <t>PLN TULUNGAGUNG UPJ</t>
  </si>
  <si>
    <t>WP142026024386</t>
  </si>
  <si>
    <r>
      <rPr>
        <color rgb="FF1155CC"/>
        <u/>
      </rPr>
      <t>BA PM POP_pm mini odc benjeng_260220.docx</t>
    </r>
  </si>
  <si>
    <t>POP_1KPN10068_CB3_RJBT_MALANG_KARANGNONGKO ODC</t>
  </si>
  <si>
    <t>POP_1KPN10068</t>
  </si>
  <si>
    <t>-8.106623852812033, 113.2315566056044</t>
  </si>
  <si>
    <t>POP_1KPN10066_CB3_RJBT_MALANG_KARANGPLOSO 1 ODC</t>
  </si>
  <si>
    <t>POP_1KPN10066</t>
  </si>
  <si>
    <t>POP_1KPN10064_CB3_RJBT_MALANG_KARANGPLOSO 2 ODC</t>
  </si>
  <si>
    <t>POP_1KPN10064</t>
  </si>
  <si>
    <t>WP142026023843</t>
  </si>
  <si>
    <r>
      <rPr>
        <color rgb="FF1155CC"/>
        <u/>
      </rPr>
      <t>WP142026041300_Form PM POP &amp; OLT 2026_PM FOT POP_ODC ULP LUMAJANG KOTA.pdf</t>
    </r>
  </si>
  <si>
    <t>PLOSO JOMBANG ULP MINI ODC PLN</t>
  </si>
  <si>
    <t>POP_1KPN10049_CB3_RJBT_MALANG_KETAWANG ODC</t>
  </si>
  <si>
    <t>POP_1KPN10049</t>
  </si>
  <si>
    <t>-7.63482154748778, 111.532422052566</t>
  </si>
  <si>
    <t>POP_1KPN10063_CB3_RJBT_MALANG_MAGOEAN ODC</t>
  </si>
  <si>
    <t>POP_1KPN10063</t>
  </si>
  <si>
    <t>-7.634832250358079, 111.53251246669466</t>
  </si>
  <si>
    <t>POP_1KPN10105_CB3_RJBT_MALANG_MAJANGTENGAH ODC</t>
  </si>
  <si>
    <t>POP_1KPN10105</t>
  </si>
  <si>
    <t>PORONG ULP MINI ODC PLN</t>
  </si>
  <si>
    <t>WP142026023166</t>
  </si>
  <si>
    <t>POP_1KPN10084_CB3_RJBT_MALANG_NGENEP ODC</t>
  </si>
  <si>
    <t>-7.65528183692616, 111.328916292359</t>
  </si>
  <si>
    <t>POP_1KPN10084</t>
  </si>
  <si>
    <t>POP_1KPN10045_CB3_RJBT_MALANG_PAGAK ODC</t>
  </si>
  <si>
    <t>POP_1KPN10045</t>
  </si>
  <si>
    <t>-7.65522280017546, 111.328982483951</t>
  </si>
  <si>
    <t>ROGOJAMPI UPJ PLN</t>
  </si>
  <si>
    <t>POP_1KPN10109_CB3_RJBT_MALANG_PAGELARAN ODC</t>
  </si>
  <si>
    <t>POP_1KPN10109</t>
  </si>
  <si>
    <t>-7.97490711789924, 112.629818474147</t>
  </si>
  <si>
    <t>POP_1KPN10077_CB3_RJBT_MALANG_PANDANMULYO ODC</t>
  </si>
  <si>
    <t>POP_1KPN10077</t>
  </si>
  <si>
    <t>WP142026042517</t>
  </si>
  <si>
    <t>POP_1KPN10056_CB3_RJBT_MALANG_PATOKPICIS ODC</t>
  </si>
  <si>
    <r>
      <rPr>
        <color rgb="FF1155CC"/>
        <u/>
      </rPr>
      <t>WP142026042517 PM FOT POP_1MLG003_MALANG UP3 PLN.pdf</t>
    </r>
  </si>
  <si>
    <t>POP_1KPN10056</t>
  </si>
  <si>
    <t>POP_1KPN10078_CB3_RJBT_MALANG_PERMANU ODC</t>
  </si>
  <si>
    <t>POP_1KPN10078</t>
  </si>
  <si>
    <t>1x100Ah</t>
  </si>
  <si>
    <t>-7.128116286413269, 112.61319858128444</t>
  </si>
  <si>
    <t>POP_1KPN10062_CB3_RJBT_MALANG_PREMBANGAN ODC</t>
  </si>
  <si>
    <t>POP_1KPN10062</t>
  </si>
  <si>
    <t xml:space="preserve">WP142026061505 </t>
  </si>
  <si>
    <t>WP142026061505 PM ISP POP - URC GRESIK - POP_1GSK10062_MANYAR GI ODC PLN (1).pdf</t>
  </si>
  <si>
    <t>POP_1KPN10061_CB3_RJBT_MALANG_SANANKERTO ODC</t>
  </si>
  <si>
    <t>JATIM-MLG.ODC.SANANKERTO-HW.MA5801-OLT-01</t>
  </si>
  <si>
    <t>POP_1KPN10061</t>
  </si>
  <si>
    <t>SAWAHAN GIS PLC PLN</t>
  </si>
  <si>
    <t>POP_1KPN10058_CB3_RJBT_MALANG_SANANREJO ODC</t>
  </si>
  <si>
    <t>-7.606598664377066, 111.45152075559592</t>
  </si>
  <si>
    <t>POP_1KPN10058</t>
  </si>
  <si>
    <t>POP_1KPN10100_CB3_RJBT_MALANG_SEPANJANG ODC</t>
  </si>
  <si>
    <t>POP_1KPN10100</t>
  </si>
  <si>
    <t>-6.819166743191949, 111.89155627116394</t>
  </si>
  <si>
    <t>SEDAYU UPJ PLN ODC</t>
  </si>
  <si>
    <t>POP_1KPN10115_CB3_RJBT_MALANG_SPRINGHILL GARDEN ODC</t>
  </si>
  <si>
    <t>POP_1KPN10115</t>
  </si>
  <si>
    <t>POP_1KPN10070_CB3_RJBT_MALANG_SUKOPURO ODC</t>
  </si>
  <si>
    <t>-7.56815623554997, 112.357506846359</t>
  </si>
  <si>
    <t>POP_1KPN10070</t>
  </si>
  <si>
    <t xml:space="preserve"> WP142026012748
</t>
  </si>
  <si>
    <r>
      <rPr>
        <color rgb="FF1155CC"/>
        <u/>
      </rPr>
      <t>WP142026040661 PM FOT POP MOJOAGUNG.pdf</t>
    </r>
  </si>
  <si>
    <t>POP_1KPN10092_CB3_RJBT_MALANG_SUKORAHARJO ODC</t>
  </si>
  <si>
    <t>SIDOARJO APJ PLN</t>
  </si>
  <si>
    <t>POP_1KPN10092</t>
  </si>
  <si>
    <t>1. 12/8/2026</t>
  </si>
  <si>
    <t>1. IMPACT ANDOP</t>
  </si>
  <si>
    <t xml:space="preserve">1. REHOMING KE TERMINASI BARU DAN CONFIG </t>
  </si>
  <si>
    <t>POP_1KPN10071_CB3_RJBT_MALANG_SUKOWILANGUN ODC</t>
  </si>
  <si>
    <t>-7.46371461483371, 112.434694438783</t>
  </si>
  <si>
    <t>POP_1KPN10071</t>
  </si>
  <si>
    <t xml:space="preserve">WP142026061254 </t>
  </si>
  <si>
    <t>WP142026061254 PM FOT POP_1MJK005_MOJOKERTO KOTA ULP MINI ODC PLN.pdf</t>
  </si>
  <si>
    <t>POP_1KPN10047_CB3_RJBT_MALANG_SUMBER JATI ODC</t>
  </si>
  <si>
    <t>POP_1KPN10047</t>
  </si>
  <si>
    <t>SIDOARJO ULP MINI ODC PLN</t>
  </si>
  <si>
    <t>POP_1KPN10086_CB3_RJBT_MALANG_SUMBER MARON ODC</t>
  </si>
  <si>
    <t>-7.49459386155708, 112.425677273888</t>
  </si>
  <si>
    <t>POP_1KPN10086</t>
  </si>
  <si>
    <t>WP142026061196</t>
  </si>
  <si>
    <r>
      <rPr>
        <color rgb="FF1155CC"/>
        <u/>
      </rPr>
      <t>WP142026061196 PM FOT POP_1MJK003_MOJOKERTO UP3 SHELTER PLN.pdf</t>
    </r>
  </si>
  <si>
    <t>POP_1KPN10094_CB3_RJBT_MALANG_SUMBERSUKO DAMPIT ODC</t>
  </si>
  <si>
    <t>POP_1KPN10094</t>
  </si>
  <si>
    <t>SINGOSARI ULP MINI ODC PLN</t>
  </si>
  <si>
    <t>POP_1KPN10093_CB3_RJBT_MALANG_SUMBERTEMPUR ODC</t>
  </si>
  <si>
    <t>POP_1KPN10093</t>
  </si>
  <si>
    <t>-7.50870990779771, 112.560131860848</t>
  </si>
  <si>
    <t>1. 8/8/2026</t>
  </si>
  <si>
    <t>1. IMPACT PEKERJAAN PROYEK</t>
  </si>
  <si>
    <t>1. tarik ulang kabel 200M dan install 2 new jb</t>
  </si>
  <si>
    <t>POP_1KPN10085_CB3_RJBT_MALANG_SUWARU PEGELARAN ODC</t>
  </si>
  <si>
    <t>POP_1KPN10085</t>
  </si>
  <si>
    <t>WP142026045168</t>
  </si>
  <si>
    <t>SITUBONDO APJ PLN</t>
  </si>
  <si>
    <t>-8.43580878077485, 114.323300730133</t>
  </si>
  <si>
    <t>POP_1KPN10079_CB3_RJBT_MALANG_TAJINAN ODC</t>
  </si>
  <si>
    <t>POP_1KPN10079</t>
  </si>
  <si>
    <t>WP142026013653 WP142026064344</t>
  </si>
  <si>
    <t>TANDES GI PLN</t>
  </si>
  <si>
    <t>-7.641376495578132, 111.87016792169885</t>
  </si>
  <si>
    <t>POP_1KPN10088_CB3_RJBT_MALANG_TALANGSUKO ODC</t>
  </si>
  <si>
    <t>POP_1KPN10088</t>
  </si>
  <si>
    <t>POP_1KPN10076_CB3_RJBT_MALANG_TANGGUNG TUREN ODC</t>
  </si>
  <si>
    <t>-7.493499188300298, 112.6706680058284</t>
  </si>
  <si>
    <t>POP_1KPN10076</t>
  </si>
  <si>
    <t>TANDES UPJ PLN</t>
  </si>
  <si>
    <t>R482000E</t>
  </si>
  <si>
    <t>WP142026024864</t>
  </si>
  <si>
    <t>POP_1KPN10101_CB3_RJBT_MALANG_TEMPUSARI DONOMULYO ODC</t>
  </si>
  <si>
    <t>-7.879948523849535, 111.99888201165673</t>
  </si>
  <si>
    <t>POP_1KPN10101</t>
  </si>
  <si>
    <t>TANGGUL UPJ PLN</t>
  </si>
  <si>
    <t>WP142026034624</t>
  </si>
  <si>
    <r>
      <rPr>
        <color rgb="FF1155CC"/>
        <u/>
      </rPr>
      <t>WP142026034624 POP_1KDR10047_NGADILUWIH KEDIRI ULP ODC PLN.pdf</t>
    </r>
  </si>
  <si>
    <t>POP_1KPN10114_CB3_RJBT_MALANG_TIRTOMOYO ODC</t>
  </si>
  <si>
    <t>POP_1KPN10114</t>
  </si>
  <si>
    <t>-7.60455703851483, 111.897180996956</t>
  </si>
  <si>
    <t>TOGOGAN KANTOR LURAH MINI ODC</t>
  </si>
  <si>
    <t>POP_1KPN10044_CB3_RJBT_MALANG_TLOGOREJO ODC</t>
  </si>
  <si>
    <t>POP_1KPN10044</t>
  </si>
  <si>
    <t>WP142026043360</t>
  </si>
  <si>
    <r>
      <rPr>
        <color rgb="FF1155CC"/>
        <u/>
      </rPr>
      <t>WP142026043360 PM FOT POP_1NJK001_NGANJUK ULP PLN.pdf</t>
    </r>
  </si>
  <si>
    <t>POP_1KPN10073_CB3_RJBT_MALANG_TOYOMARTO ODC</t>
  </si>
  <si>
    <t>POP_1KPN10073</t>
  </si>
  <si>
    <t>-7.85624501805368, 112.369657247341</t>
  </si>
  <si>
    <t>POP_1KPN10095_CB3_RJBT_MALANG_TUMPUK RENTENG ODC</t>
  </si>
  <si>
    <t>POP_1KPN10095</t>
  </si>
  <si>
    <t>WP142026040999</t>
  </si>
  <si>
    <t>TRENGGALEK UPJ PLN ODC</t>
  </si>
  <si>
    <r>
      <rPr>
        <color rgb="FF1155CC"/>
        <u/>
      </rPr>
      <t>PM POP_1MLG001_NGANTANG ULP PLN(WP142026030378) 03-03-2026.pdf</t>
    </r>
  </si>
  <si>
    <t>POP_1KPN10091_CB3_RJBT_MALANG_TUREN 2 ODC</t>
  </si>
  <si>
    <t>POP_1KPN10091</t>
  </si>
  <si>
    <t>-7.40690774050946, 111.4565873991</t>
  </si>
  <si>
    <t>POP_1KPN10102_CB3_RJBT_MALANG_WARINGIN ODC</t>
  </si>
  <si>
    <t>POP_1KPN10102</t>
  </si>
  <si>
    <t>TUBAN GI PLN</t>
  </si>
  <si>
    <t>POP_1MJK10047_CB3_RJBT_MOJOKERTO_KEMBANGSRI - NGORO ODC</t>
  </si>
  <si>
    <t>POP_1MJK10047</t>
  </si>
  <si>
    <t>-7.40072693084629, 111.446796910992</t>
  </si>
  <si>
    <t>POP_1MJK10043_CB3_RJBT_MOJOKERTO_KRAMAT TEMENGGUNG TARIK ODC</t>
  </si>
  <si>
    <t>POP_1MJK10043</t>
  </si>
  <si>
    <t>-7.28718712288457, 112.188583783291</t>
  </si>
  <si>
    <t>POP_1MJK10049_CB3_RJBT_MOJOKERTO_KUNJOROWESI - NGORO ODC</t>
  </si>
  <si>
    <t>POP_1MJK10049</t>
  </si>
  <si>
    <t>TUBAN UPJ PLN ODC</t>
  </si>
  <si>
    <t>POP_1MJK10063_CB3_RJBT_MOJOKERTO_KUTO PORONG - BANGSAL ODC</t>
  </si>
  <si>
    <t>-7.557389789144986, 112.61209207863809</t>
  </si>
  <si>
    <t>POP_1MJK10063</t>
  </si>
  <si>
    <t>POP_1MJK10064_CB3_RJBT_MOJOKERTO_MANDUROMANGGUNGGAJAH ODC</t>
  </si>
  <si>
    <t>POP_1MJK10064</t>
  </si>
  <si>
    <t>-7.68794999014045, 112.271705017418</t>
  </si>
  <si>
    <t>POP_1MJK10065_CB3_RJBT_MOJOKERTO_MOJOREJO-PUNGGING ODC</t>
  </si>
  <si>
    <t>WP142026042387</t>
  </si>
  <si>
    <r>
      <rPr>
        <color rgb="FF1155CC"/>
        <u/>
      </rPr>
      <t>WP142026042387 PM FOT POP_1JBG002 NGORO ULP ODC PLN.pdf</t>
    </r>
  </si>
  <si>
    <t>POP_1MJK10065</t>
  </si>
  <si>
    <t>POP_1MJK10057_CB3_RJBT_MOJOKERTO_NGIMBANGAN - MOJOSARI ODC</t>
  </si>
  <si>
    <t>JATIM-MJK.ODC.NGIMBANGAN-HW.MA5801-OLT-01</t>
  </si>
  <si>
    <t>POP_1MJK10057</t>
  </si>
  <si>
    <t>-8.0965924808955, 111.995571850957</t>
  </si>
  <si>
    <t>POP_1MJK10044_CB3_RJBT_MOJOKERTO_POHKECIK-DLANGGU ODC</t>
  </si>
  <si>
    <t>POP_1MJK10044</t>
  </si>
  <si>
    <t xml:space="preserve">WP142026041919 </t>
  </si>
  <si>
    <r>
      <rPr>
        <color rgb="FF1155CC"/>
        <u/>
      </rPr>
      <t>PM POP 11 APRIL 2026 WP142026041919 PM FOT POP_1TLG003_NGUNUT ULP ODF PLN.docx</t>
    </r>
  </si>
  <si>
    <t>POP_1MJK10053_CB3_RJBT_MOJOKERTO_SAWOO - KUTOREJO ODC</t>
  </si>
  <si>
    <t>POP_1MJK10053</t>
  </si>
  <si>
    <t>-6.890443354400774, 112.43407110886076</t>
  </si>
  <si>
    <t>1. 20/8/2026</t>
  </si>
  <si>
    <t>1. KENDALA POWER SUPPLY</t>
  </si>
  <si>
    <t>POP_1PSR10004_CB3_RJBT_PASURUAN_NONGKOJAJAR ODC</t>
  </si>
  <si>
    <t>POP_1PSR10004</t>
  </si>
  <si>
    <t>WLINGI KANTOR PENGUJIAN KENDARAAN BERMOTOR MINI ODC</t>
  </si>
  <si>
    <t>POP_1PSR10007_CB3_RJBT_PASURUAN_TREWUNG ODC</t>
  </si>
  <si>
    <t>-8.25304644192148, 111.371190877652</t>
  </si>
  <si>
    <t>POP_1PSR10007</t>
  </si>
  <si>
    <t>POP_1PSR10011_CB3_RJBT_PASURUAN_WINONGAN ODC</t>
  </si>
  <si>
    <t>POP_1PSR10011</t>
  </si>
  <si>
    <t>-8.19543698221499, 111.096528083552</t>
  </si>
  <si>
    <t>POP_1GSK10048_CB3_RJBT_SIDOARJO_BAKUNG PRINGGODANI BALONG BENDO ODC</t>
  </si>
  <si>
    <t>JATIM-SDA.ODC.PRINGGODANI-HW.MA5801-OLT-01</t>
  </si>
  <si>
    <t>POP_1GSK10048</t>
  </si>
  <si>
    <t>ARE NGEBEL 1/PONOROGO APJ 2 OLT</t>
  </si>
  <si>
    <t>OLT Gantung</t>
  </si>
  <si>
    <t>WP142026095031</t>
  </si>
  <si>
    <t>OLT gantung</t>
  </si>
  <si>
    <t>batt OLT gantung</t>
  </si>
  <si>
    <t>POP_1SDA10076_CB3_RJBT_SIDOARJO_BALONGDOWO CANDI ODC</t>
  </si>
  <si>
    <t>-7.16636733265634, 111.610666236667</t>
  </si>
  <si>
    <t>POP_1SDA10076</t>
  </si>
  <si>
    <t>POP_1SDA10106_CB3_RJBT_SIDOARJO_BANJARKEMUNING-SEDATI ODC</t>
  </si>
  <si>
    <t>POP_1SDA10106</t>
  </si>
  <si>
    <t>BALAI DESA GEMPOL</t>
  </si>
  <si>
    <t>unknown</t>
  </si>
  <si>
    <t>POP_1SDA10079_CB3_RJBT_SIDOARJO_BANJARPANJI TANGGULANGIN ODC</t>
  </si>
  <si>
    <t>POP_1SDA10079</t>
  </si>
  <si>
    <t>-7.1472064249918, 113.455469617123</t>
  </si>
  <si>
    <t>POP_1SDA10092_CB3_RJBT_SIDOARJO_BLIGO CANDI ODC</t>
  </si>
  <si>
    <t>POP_1SDA10092</t>
  </si>
  <si>
    <t>BANGIL SHELTER ODC PLN</t>
  </si>
  <si>
    <t>-7.1611513888607, 113.492006832266</t>
  </si>
  <si>
    <t>POP_1SDA10073_CB3_RJBT_SIDOARJO_CANDI CANDI ODC</t>
  </si>
  <si>
    <t>LFP48S-50</t>
  </si>
  <si>
    <t>POP_1SDA10073</t>
  </si>
  <si>
    <t>WP142026033287</t>
  </si>
  <si>
    <r>
      <rPr>
        <color rgb="FF1155CC"/>
        <u/>
      </rPr>
      <t>PM FOT POP UP3 PAMEKASAN(1).pdf</t>
    </r>
  </si>
  <si>
    <t>1. 9/8/2026</t>
  </si>
  <si>
    <t>1. PENGGANTIAN PSU &gt; STEPUP  12V TO 48V</t>
  </si>
  <si>
    <t>POP_1GSK10061_CB3_RJBT_SIDOARJO_CANGKIR-DRIYOREJO ODC</t>
  </si>
  <si>
    <t>POP_1GSK10061</t>
  </si>
  <si>
    <t>BARATAN-PATRANG-JEMBER ODC</t>
  </si>
  <si>
    <t>-7.65004213861729, 112.688092511802</t>
  </si>
  <si>
    <t>POP_1SDA10074_CB3_RJBT_SIDOARJO_CELEP SIDOARJO ODC</t>
  </si>
  <si>
    <t>POP_1SDA10074</t>
  </si>
  <si>
    <t>WP142026045178</t>
  </si>
  <si>
    <r>
      <rPr>
        <color rgb="FF1155CC"/>
        <u/>
      </rPr>
      <t>WP142026045178 PM FOT POP_1PSR010_PANDAAN ULP MINI ODC PLN.pdf</t>
    </r>
  </si>
  <si>
    <t>POP_1SDA10123_CB3_RJBT_SIDOARJO_CLUSTER BANJARSARI - BUDURAN ODC</t>
  </si>
  <si>
    <t>POP_1SDA10123</t>
  </si>
  <si>
    <t>-7.854659924408646, 112.16996230852325</t>
  </si>
  <si>
    <t>BONDOWOSO GI ODC PLN</t>
  </si>
  <si>
    <t>POP_1SDA10105_CB3_RJBT_SIDOARJO_DESA KEDONDONG ODC</t>
  </si>
  <si>
    <t>WP142026042538</t>
  </si>
  <si>
    <t>POP_1SDA10105</t>
  </si>
  <si>
    <t>POP_1SDA10066_CB3_RJBT_SIDOARJO_GEDANG PORONG ODC</t>
  </si>
  <si>
    <t>-7.76688446553833, 112.191695536082</t>
  </si>
  <si>
    <t>POP_1SDA10066</t>
  </si>
  <si>
    <t xml:space="preserve">WP142026032662 </t>
  </si>
  <si>
    <r>
      <rPr>
        <color rgb="FF1155CC"/>
        <u/>
      </rPr>
      <t>WP142026032662 PM FOT POP_1KDR006_PARE ULP MINI ODC PLN.pdf</t>
    </r>
  </si>
  <si>
    <t>POP_1SDA10078_CB3_RJBT_SIDOARJO_GELAM CANDI ODC</t>
  </si>
  <si>
    <t>POP_1SDA10078</t>
  </si>
  <si>
    <t>C.KEPUHLUSTER KEPUHPANDAK-KUTOREJO-MOJOKERTO ODC</t>
  </si>
  <si>
    <t>-7.76686656015676, 112.191976111614</t>
  </si>
  <si>
    <t>POP_1SDA10067_CB3_RJBT_SIDOARJO_JERUK LEGI BALONG BENDO ODC</t>
  </si>
  <si>
    <t>POP_1SDA10067</t>
  </si>
  <si>
    <t xml:space="preserve">WP142026032661 </t>
  </si>
  <si>
    <r>
      <rPr>
        <color rgb="FF1155CC"/>
        <u/>
      </rPr>
      <t>WP142026032661 PM FOT POP_1KDR003_PARE ULP PLN.pdf</t>
    </r>
  </si>
  <si>
    <t>POP_1SDA10097_CB3_RJBT_SIDOARJO_JUWET KENONGO PORONG ODC</t>
  </si>
  <si>
    <t>POP_1SDA10097</t>
  </si>
  <si>
    <t>CANGKRING-JENGGAWAH-JEMBER ODC</t>
  </si>
  <si>
    <t>POP_1SDA10098_CB3_RJBT_SIDOARJO_KEBOGUYANG SIDOARJO ODC</t>
  </si>
  <si>
    <t>POP_1SDA10098</t>
  </si>
  <si>
    <t>-7.65219273417805, 112.900230619646</t>
  </si>
  <si>
    <t>POP_1SDA10077_CB3_RJBT_SIDOARJO_KEBONSARI CANDI ODC</t>
  </si>
  <si>
    <t>WP142026032824</t>
  </si>
  <si>
    <t>POP_1SDA10077</t>
  </si>
  <si>
    <r>
      <rPr>
        <color rgb="FF1155CC"/>
        <u/>
      </rPr>
      <t>WP142026032824 POP_1PSN001_PASURUAN UP3 PLN.pdf</t>
    </r>
  </si>
  <si>
    <t>POP_1MJK10056_CB3_RJBT_SIDOARJO_KEDUNG SUKODANI BALONG BENDO ODC</t>
  </si>
  <si>
    <t>POP_1MJK10056</t>
  </si>
  <si>
    <t>CB DESA KURUNG PACAR KELING MALANG ODC</t>
  </si>
  <si>
    <t>-7.208469045841, 112.733998610982</t>
  </si>
  <si>
    <t>Fan berbunyi keras</t>
  </si>
  <si>
    <t>POP_1SDA10086_CB3_RJBT_SIDOARJO_KEDUNGBANTENG TANGGULANGIN ODC</t>
  </si>
  <si>
    <t xml:space="preserve">WP142026021512 </t>
  </si>
  <si>
    <t>POP_1SDA10086</t>
  </si>
  <si>
    <r>
      <rPr>
        <color rgb="FF1155CC"/>
        <u/>
      </rPr>
      <t>PM FOT POP ODC TANDES.pdf</t>
    </r>
  </si>
  <si>
    <t>1. 10/8/2026
2. 19/8/2026</t>
  </si>
  <si>
    <t>1. PEMADAMAN LISTRIK
2. KENDALA POWER SUPPLY</t>
  </si>
  <si>
    <t>1. -
2. Cabcol fuse dan ganti batrai</t>
  </si>
  <si>
    <t>POP_1SDA10085_CB3_RJBT_SIDOARJO_KEDUNGREJO JABON ODC</t>
  </si>
  <si>
    <t>POP_1SDA10085</t>
  </si>
  <si>
    <t>-7.22529394259461, 112.724972091594</t>
  </si>
  <si>
    <t>CB LAMONGAN KARANGGENENG ODC</t>
  </si>
  <si>
    <t>POP_1SDA10103_CB3_RJBT_SIDOARJO_KELOPOSEPULUH SUKODONO ODC</t>
  </si>
  <si>
    <t>POP_1SDA10103</t>
  </si>
  <si>
    <t>WP142026012781</t>
  </si>
  <si>
    <r>
      <rPr>
        <color rgb="FF1155CC"/>
        <u/>
      </rPr>
      <t>PM FOT POP PERAK ULP ODC PLN(ODC BARU).pdf</t>
    </r>
  </si>
  <si>
    <t>POP_1SDA10082_CB3_RJBT_SIDOARJO_KENDALPECABEAN CANDI ODC</t>
  </si>
  <si>
    <t>POP_1SDA10082</t>
  </si>
  <si>
    <t>POP_1SDA10081</t>
  </si>
  <si>
    <t>CB SIDOARJO LARANGAN CANDI ODC</t>
  </si>
  <si>
    <t>-7.22489397595312, 112.72500530595778</t>
  </si>
  <si>
    <t>POP_1SDA10112_CB3_RJBT_SIDOARJO_KEPUH KIRIMAN WARU ODC</t>
  </si>
  <si>
    <t>POP_1SDA10112</t>
  </si>
  <si>
    <t>WP142026032414  WP142026064642</t>
  </si>
  <si>
    <t>POP_1SDA10071_CB3_RJBT_SIDOARJO_KLURAK CANDI ODC</t>
  </si>
  <si>
    <r>
      <rPr>
        <color rgb="FF1155CC"/>
        <u/>
      </rPr>
      <t>PM FOT POP POP_1SBY10009_PERAK ULP ODC PLN(ODC LAMA).pdf</t>
    </r>
  </si>
  <si>
    <t>POP_1SDA10071</t>
  </si>
  <si>
    <t>CB2 KEDIRI DESA KANIGORO ODC</t>
  </si>
  <si>
    <t>POP_1SDA10107_CB3_RJBT_SIDOARJO_KWANGSAN - SEDATI ODC</t>
  </si>
  <si>
    <t>POP_1SDA10107</t>
  </si>
  <si>
    <t>-7.446937776752795, 112.65545699999997</t>
  </si>
  <si>
    <t>POP_1SDA10081_CB3_RJBT_SIDOARJO_LARANGAN CANDI ODC</t>
  </si>
  <si>
    <t>WP142026024883</t>
  </si>
  <si>
    <r>
      <rPr>
        <color rgb="FF1155CC"/>
        <u/>
      </rPr>
      <t>PM FOT Mini ODC Porong Lama.pdf</t>
    </r>
  </si>
  <si>
    <t>POP_1SDA10070_CB3_RJBT_SIDOARJO_LEMAHPUTRO SIDOARJO ODC</t>
  </si>
  <si>
    <t>POP_1SDA10070</t>
  </si>
  <si>
    <t>CB2 KEDIRI SIDOMULYO ODC</t>
  </si>
  <si>
    <t>-7.37859264999416, 112.737299872516</t>
  </si>
  <si>
    <t>POP_1SDA10091_CB3_RJBT_SIDOARJO_MAGERSARI SIDOARJO ODC</t>
  </si>
  <si>
    <t>POP_1SDA10091</t>
  </si>
  <si>
    <t>POP_1SDA10111_CB3_RJBT_SIDOARJO_MERGOBENER-TARIK ODC</t>
  </si>
  <si>
    <t xml:space="preserve">WP142026030373 </t>
  </si>
  <si>
    <t>POP_1SDA10111</t>
  </si>
  <si>
    <t>CB2 LAMONGAN WARUKULON ODC</t>
  </si>
  <si>
    <t>POP_1SDA10090_CB3_RJBT_SIDOARJO_NGABAN TANGGULANGIN ODC</t>
  </si>
  <si>
    <t>POP_1SDA10090</t>
  </si>
  <si>
    <t>-7.44217901633595, 112.224168436936</t>
  </si>
  <si>
    <t>POP_1SDA10108_CB3_RJBT_SIDOARJO_NGARESREJO SUKODONO ODC</t>
  </si>
  <si>
    <t>POP_1SDA10108</t>
  </si>
  <si>
    <t xml:space="preserve">Dismantle </t>
  </si>
  <si>
    <t>CB2 SIDOARJO KALITENGAH TANGGULANGIN ODC</t>
  </si>
  <si>
    <t>POP_1SDA10089_CB3_RJBT_SIDOARJO_PERTAPAN MADURETNO TAMAN ODC</t>
  </si>
  <si>
    <t>POP_1SDA10089</t>
  </si>
  <si>
    <t>POP_1SDA10116_CB3_RJBT_SIDOARJO_PRAMBON- PRAMBON ODC</t>
  </si>
  <si>
    <t>POP_1SDA10116</t>
  </si>
  <si>
    <t>-7.84499370933677, 111.476488586846</t>
  </si>
  <si>
    <t>POP_1SDA10117_CB3_RJBT_SIDOARJO_PUCANGANOM SIDOARJO ODC</t>
  </si>
  <si>
    <t>POP_1SDA10117</t>
  </si>
  <si>
    <t>CB2 SIDOARJO KREMBANGAN TAMAN ODC</t>
  </si>
  <si>
    <t>-7.54024135819781, 112.699746781811</t>
  </si>
  <si>
    <t>POP_1SDA10114_CB3_RJBT_SIDOARJO_SEKARDANGAN SIDOARJO ODC</t>
  </si>
  <si>
    <t>POP_1SDA10114</t>
  </si>
  <si>
    <t>WP142026030220</t>
  </si>
  <si>
    <r>
      <rPr>
        <color rgb="FF1155CC"/>
        <u/>
      </rPr>
      <t>PM FOT Mini ODC Porong Lama.pdf</t>
    </r>
  </si>
  <si>
    <t>CB2 SIDOARJO PERTAPAN MADURETNO TAMAN ODC</t>
  </si>
  <si>
    <t>POP_1SDA10099_CB3_RJBT_SIDOARJO_SEPANDE CANDI ODC</t>
  </si>
  <si>
    <t>POP_1SDA10099</t>
  </si>
  <si>
    <t>-7.7497770, 113.2172390</t>
  </si>
  <si>
    <t>POP_1SDA10118_CB3_RJBT_SIDOARJO_SIDOKERTO ODC</t>
  </si>
  <si>
    <t>WP142026013510</t>
  </si>
  <si>
    <t>POP_1SDA10118</t>
  </si>
  <si>
    <t>CB2 SIDOARJO SEPANJANG TAMAN ODC</t>
  </si>
  <si>
    <t>POP_1SDA10096_CB3_RJBT_SIDOARJO_SIDOKLUMPUK SIDOARJO ODC</t>
  </si>
  <si>
    <t>-8.31293767225051, 114.290460864659</t>
  </si>
  <si>
    <t>POP_1SDA10096</t>
  </si>
  <si>
    <t>WP142026021289</t>
  </si>
  <si>
    <t>POP_1SDA10100_CB3_RJBT_SIDOARJO_SIMO ANGIN ANGIN WONOAYU ODC</t>
  </si>
  <si>
    <t>POP_1SDA10100</t>
  </si>
  <si>
    <t>CB3 BLITAR DESA BANJARSARI ODC</t>
  </si>
  <si>
    <t>-7.773947925137414, 112.19623271979395</t>
  </si>
  <si>
    <t>1.  penarikan kabel 150 m insert jb new 2</t>
  </si>
  <si>
    <t>POP_1SDA10110_CB3_RJBT_SIDOARJO_SIMOKETAWANG WONOAYU ODC</t>
  </si>
  <si>
    <t>WP142026034451</t>
  </si>
  <si>
    <t>POP_1SDA10110</t>
  </si>
  <si>
    <t>POP_1SDA10104_CB3_RJBT_SIDOARJO_SIMPANG-PRAMBON ODC</t>
  </si>
  <si>
    <t>-7.33592630381773, 112.750416352994</t>
  </si>
  <si>
    <t>POP_1SDA10104</t>
  </si>
  <si>
    <t>CB3 BLITAR DESA SIDOMULYO ODC</t>
  </si>
  <si>
    <t>POP_1SDA10084_CB3_RJBT_SIDOARJO_SIWALAN PANJI BUDURAN ODC</t>
  </si>
  <si>
    <t>JATIM-SDA.ODC.SIWALAN.PANJI-HW.MA5801-OLT-01</t>
  </si>
  <si>
    <t>POP_1SDA10084</t>
  </si>
  <si>
    <t>WP142026050654</t>
  </si>
  <si>
    <r>
      <rPr>
        <color rgb="FF1155CC"/>
        <u/>
      </rPr>
      <t>PM FOT POP ULP RUNGKUT.docx</t>
    </r>
  </si>
  <si>
    <t>POP_1SDA10113_CB3_RJBT_SIDOARJO_SUMBERREJO - WONOAYU ODC</t>
  </si>
  <si>
    <t>POP_1SDA10113</t>
  </si>
  <si>
    <t>CB3 BLITAR DOKO ODC</t>
  </si>
  <si>
    <t>POP_1SDA10109_CB3_RJBT_SIDOARJO_TAMBAK OSO WARU ODC</t>
  </si>
  <si>
    <t>POP_1SDA10109</t>
  </si>
  <si>
    <t>-7.18000298423234, 113.237816732166</t>
  </si>
  <si>
    <t>POP_1SDA10094_CB3_RJBT_SIDOARJO_WEDORO KLURAK CANDI ODC</t>
  </si>
  <si>
    <t>POP_1SDA10094</t>
  </si>
  <si>
    <t>WP142026062216</t>
  </si>
  <si>
    <r>
      <rPr>
        <color rgb="FF1155CC"/>
        <u/>
      </rPr>
      <t>PM FOT POP SELTER GI SAMPANG.pdf</t>
    </r>
  </si>
  <si>
    <t>POP_1GSK10067_CB3_RJBT_SURABAYA_CLUSTER PERUMAHAN ROYAL EMRAN ODC</t>
  </si>
  <si>
    <t>CB3 BLITAR MARGOMULYO ODC</t>
  </si>
  <si>
    <t>POP_1GSK10067</t>
  </si>
  <si>
    <t>POP_1MJY10008_CLUSTDI BANARAN-GEGER-MADIUN ODC</t>
  </si>
  <si>
    <t>POP_1MJY10008</t>
  </si>
  <si>
    <t>-7.25457155721043, 112.713005129441</t>
  </si>
  <si>
    <t>POP_1MJY10009_CLUSTDI KEDUNGJATI-BALEREJO-MADIUN ODC</t>
  </si>
  <si>
    <t>POP_1MJY10009</t>
  </si>
  <si>
    <t>CB3 BLITAR SELOREJO ODC</t>
  </si>
  <si>
    <t>WP142026090804</t>
  </si>
  <si>
    <t>POP_1MJY10007_CLUSTDI KUWU-BALEREJO-MADIUN ODC</t>
  </si>
  <si>
    <t>POP_1MJY10007</t>
  </si>
  <si>
    <t>-7.19165384511953, 112.64511846914584</t>
  </si>
  <si>
    <t>POP_1MJY10006_CLUSTDI PUCANGANOM-KEBON SARI-MADIUN ODC</t>
  </si>
  <si>
    <t>POP_1MJY10006</t>
  </si>
  <si>
    <t>CB3 DAHANREJO UTARA TERUNG KRIAN SIDOARJO ODC</t>
  </si>
  <si>
    <t>POP_1MJY10004_CLUSTDI SAMBIREJO-GEGER-MADIUN ODC</t>
  </si>
  <si>
    <t>WP142026051776 WP142026072300</t>
  </si>
  <si>
    <t>POP_1MJY10004</t>
  </si>
  <si>
    <r>
      <rPr>
        <color rgb="FF1155CC"/>
        <u/>
      </rPr>
      <t>WP142026051776 PM FOT POP_1GSK10064_SEGOROMADU GI ODC PLN.pdf</t>
    </r>
  </si>
  <si>
    <t>POP_1KPN10041_CLUSTER AMADAMON-DAMPIT-MALANG ODC</t>
  </si>
  <si>
    <t>POP_1KPN10041</t>
  </si>
  <si>
    <t>POP_1JMR10023_CLUSTER AMPEL-WULUHAN-JEMBER ODC</t>
  </si>
  <si>
    <t>-7.469460268349832, 112.4606190445295</t>
  </si>
  <si>
    <t>CB3 GRESIK BALONGPANGGANG ODC</t>
  </si>
  <si>
    <t>POP_1JMR10023</t>
  </si>
  <si>
    <t>POP_1JMR10015_CLUSTER ANDONGSARI-AMBULU-JEMBER ODC</t>
  </si>
  <si>
    <t>POP_1JMR10015</t>
  </si>
  <si>
    <t>BATT TIDAK BACKUP PERLU GANTI</t>
  </si>
  <si>
    <t>POP_1SDA10044_CLUSTER BALONGBENDO 2 &amp; SEKITAR SIDOARJO ODC</t>
  </si>
  <si>
    <t>JATIM-SIDOARJO.ODC.BALONGBENDO-HW.MA5801-OLT-01</t>
  </si>
  <si>
    <t>POP_1SDA10044</t>
  </si>
  <si>
    <t>-6.9916100379919, 112.566208243643</t>
  </si>
  <si>
    <t>CB3 GRESIK BULANGKULON BENJENG ODC</t>
  </si>
  <si>
    <t>POP_1MJK10024_CLUSTER BALONGMASIN-PUNGGING-MOJOKERTO ODC</t>
  </si>
  <si>
    <t>POP_1MJK10024</t>
  </si>
  <si>
    <t>-6.998550866994119, 112.56450817288459</t>
  </si>
  <si>
    <t>POP_1NJK10017_CLUSTER BANARAN KULON-BAGOR-NGANJUK ODC</t>
  </si>
  <si>
    <t>POP_1NJK10017</t>
  </si>
  <si>
    <t>WP142026051550</t>
  </si>
  <si>
    <r>
      <rPr>
        <color rgb="FF1155CC"/>
        <u/>
      </rPr>
      <t>WP142026051581 PM FOT POP_1GSK10017_DESA SIDAYU ODC.pdf</t>
    </r>
    <r>
      <rPr>
        <color rgb="FF1F1F1F"/>
      </rPr>
      <t xml:space="preserve"> </t>
    </r>
  </si>
  <si>
    <t>CB3 GRESIK HENDROSARI MENGANTI ODC</t>
  </si>
  <si>
    <t>POP_1MGT10010_CLUSTER BANGUNASRI-MAGETAN ODC</t>
  </si>
  <si>
    <t>POP_1MGT10010</t>
  </si>
  <si>
    <t>POP_1NJK10006_CLUSTER BANYAKAN-PRAMBON-NGANJUK ODC</t>
  </si>
  <si>
    <t>-7.450690417826148, 112.71881219417162</t>
  </si>
  <si>
    <t>POP_1NJK10006</t>
  </si>
  <si>
    <t>CB3 GRESIK KARIREJO DUKUN ODC</t>
  </si>
  <si>
    <t>WP142026043761</t>
  </si>
  <si>
    <r>
      <rPr>
        <color rgb="FF1155CC"/>
        <u/>
      </rPr>
      <t>PM FOT POP ODC 3 KABIN ULP SIDOARJO.docx</t>
    </r>
  </si>
  <si>
    <t>POP_1KRS10008_CLUSTER BANYUANYAR TENGAH-PROBOLINGGO ODC</t>
  </si>
  <si>
    <t>POP_1KRS10008</t>
  </si>
  <si>
    <t>1.  Penarikan kabel New 24c x 2. 1 Gawang</t>
  </si>
  <si>
    <t>-7.45020670544845, 112.718462646007</t>
  </si>
  <si>
    <t>POP_1NJK10008_CLUSTER BARON-BARON-NGANJUK ODC</t>
  </si>
  <si>
    <t>POP_1NJK10008</t>
  </si>
  <si>
    <t>CB3 GRESIK KEDANYANG KEBOMAS ODC</t>
  </si>
  <si>
    <t>WP142026030250</t>
  </si>
  <si>
    <t>POP_1KDR10034_CLUSTER BLABAK KANDAT-PESANTREN-KEDIRI ODC</t>
  </si>
  <si>
    <t>POP_1KDR10034</t>
  </si>
  <si>
    <t>-7.88939763199214, 112.666685957454</t>
  </si>
  <si>
    <t>POP_1MJK10030_CLUSTER BLIMBINGSARI SOOKO-TROWULAN-MOJOKERTO ODC</t>
  </si>
  <si>
    <t>POP_1MJK10030</t>
  </si>
  <si>
    <t>CB3 GRESIK MOJOPUROGEDE BUNGAH ODC</t>
  </si>
  <si>
    <t>WP142026045177</t>
  </si>
  <si>
    <r>
      <rPr>
        <color rgb="FF1155CC"/>
        <u/>
      </rPr>
      <t>26 JUNI PM FOT POP_1MAD10000_GUDANG MADIUN PLTD pln.docx</t>
    </r>
  </si>
  <si>
    <t>POP_1KPN10013_CLUSTER BOCEK/BATU UPJ ODC 1 OLT</t>
  </si>
  <si>
    <t>POP_1KPN10013</t>
  </si>
  <si>
    <t>POP_1MGT10011_CLUSTER CANDIREJO SELOSARI-MAGETAN ODC</t>
  </si>
  <si>
    <t>POP_1MGT10011</t>
  </si>
  <si>
    <t>-7.71256748760888, 113.997170306951</t>
  </si>
  <si>
    <t>CB3 GRESIK MOROWUDI CERME ODC</t>
  </si>
  <si>
    <t>POP_1MGT10009_CLUSTER CARIKAN-BENDO-MAGETAN ODC</t>
  </si>
  <si>
    <t>POP_1MGT10009</t>
  </si>
  <si>
    <t>STBPNJ-TPT-MBL01_EKO PUJIANTO</t>
  </si>
  <si>
    <t>WP142026020134  WP142026073075</t>
  </si>
  <si>
    <r>
      <rPr>
        <color rgb="FF1155CC"/>
        <u/>
      </rPr>
      <t>WP142026040500_Form PM POP &amp; OLT 2026_PM FOT POP_1SIT002_SITUBONDO UP3 PLN.pdf</t>
    </r>
  </si>
  <si>
    <t>POP_1NGW10000_CLUSTER DAWU-PATON-NGAWI ODC</t>
  </si>
  <si>
    <t>POP_1NGW10000</t>
  </si>
  <si>
    <t>POP_1KPN10040_CLUSTER DESA SUMBEROTO DONOMULYO MALANG 2 ODC</t>
  </si>
  <si>
    <t>POP_1KPN10040</t>
  </si>
  <si>
    <t>-8.06524828042544, 112.075833305797</t>
  </si>
  <si>
    <t>CB3 GRESIK PINGGIR BALONGPANGGANG ODC</t>
  </si>
  <si>
    <t>POP_1MGT10017_CLUSTER DUKUH-BENDO-MAGETAN ODC</t>
  </si>
  <si>
    <t>POP_1MGT10017</t>
  </si>
  <si>
    <t>POP_1LMJ10003_CLUSTER DUSUN BENCE-KEDUNGJAJANG-LUMAJANG ODC</t>
  </si>
  <si>
    <t>POP_1LMJ10003</t>
  </si>
  <si>
    <t>CB3 GRESIK PUCUNG BALONGPANGGANG ODC</t>
  </si>
  <si>
    <t>POP_1MJK10032_CLUSTER DUSUN PRAYAN WATESUMPAK-TROWULAN-MOJOKERTO ODC</t>
  </si>
  <si>
    <t>-7.00907371993884, 113.8357199728487</t>
  </si>
  <si>
    <t>POP_1MJK10032</t>
  </si>
  <si>
    <t>POP_1SDA10038_CLUSTER ENTALSEWU 1/SIDOARJO ULP 6 ODC</t>
  </si>
  <si>
    <t>POP_1SDA10038</t>
  </si>
  <si>
    <t>POP_1MJY10011_CLUSTER GADING-BALEREJO-MADIUN ODC</t>
  </si>
  <si>
    <t>CB3 GRESIK SEDAPURLAGEN BENJENG ODC</t>
  </si>
  <si>
    <t>POP_1MJY10011</t>
  </si>
  <si>
    <t>-7.28872378191152, 112.749923780552</t>
  </si>
  <si>
    <t>POP_1SDA10068_CLUSTER GEBANG-SIDOARJO-SIDOARJO ODC</t>
  </si>
  <si>
    <t>POP_1SDA10068</t>
  </si>
  <si>
    <t>Perlu Renovasi</t>
  </si>
  <si>
    <t>WP142026031180 WP142026070430</t>
  </si>
  <si>
    <r>
      <rPr>
        <color rgb="FF1155CC"/>
        <u/>
      </rPr>
      <t>PM FOT POP_1SBY013_SURABAYA SELATAN (SBS) APJ PLN.pdf</t>
    </r>
  </si>
  <si>
    <t>POP_1KPN10015_CLUSTER GEDOG WETAN 1/DAMPIT UPJ 1 ODC</t>
  </si>
  <si>
    <t>POP_1KPN10015</t>
  </si>
  <si>
    <t>CB3 GRESIK SETROHADI DUDUKSAMPEYAN ODC</t>
  </si>
  <si>
    <t>POP_1MJY10015_CLUSTER GEGER-GEGER-MADIUN ODC</t>
  </si>
  <si>
    <t>POP_1MJY10015</t>
  </si>
  <si>
    <t>-7.25308588298136, 112.736906404868</t>
  </si>
  <si>
    <t>POP_1NGW10001_CLUSTER GELUNG-PARON-NGAWI ODC</t>
  </si>
  <si>
    <t>POP_1NGW10001</t>
  </si>
  <si>
    <t>CB3 GRESIK SUKOANYAR CERME ODC</t>
  </si>
  <si>
    <r>
      <rPr>
        <color rgb="FF1155CC"/>
        <u/>
      </rPr>
      <t>PM FOT POP_1SBY014_SURABAYA UTARA (SBU) APJ PLN.pdf</t>
    </r>
  </si>
  <si>
    <t>POP_1NJK10009_CLUSTER GETAS-TANJUNGANOM-NGANJUK ODC</t>
  </si>
  <si>
    <t>POP_1NJK10009</t>
  </si>
  <si>
    <t>POP_1MGT10020_CLUSTER GINUK-KARAS-MAGETAN ODC</t>
  </si>
  <si>
    <t>POP_1MGT10020</t>
  </si>
  <si>
    <t>-7.35559046649976, 112.691078556849</t>
  </si>
  <si>
    <t>CB3 GRESIK TENGGOR BALONGPANGGANG ODC</t>
  </si>
  <si>
    <t>POP_1KDR10028_CLUSTER GONDANGLEGI-PLOSOKLATEN-GURAH-KEDIRI ODC</t>
  </si>
  <si>
    <t>POP_1KDR10028</t>
  </si>
  <si>
    <t xml:space="preserve">WP142026025267 </t>
  </si>
  <si>
    <r>
      <rPr>
        <color rgb="FF1155CC"/>
        <u/>
      </rPr>
      <t>PM FOT POP_1SDA00007_TAMAN ULP ODC PLN.pdf</t>
    </r>
  </si>
  <si>
    <t>POP_1KPN10017_CLUSTER GONDOWANGI 1/MALANG APJ 2 ODC</t>
  </si>
  <si>
    <t>POP_1KPN10017</t>
  </si>
  <si>
    <t>CB3 GRESIK TUMAPEL DUDUKSAMPEYAN ODC</t>
  </si>
  <si>
    <t>POP_1JMR10016_CLUSTER GREDEN-PUGER-JEMBER ODC</t>
  </si>
  <si>
    <t>POP_1JMR10016</t>
  </si>
  <si>
    <t>-7.3554639590984, 112.690929201522</t>
  </si>
  <si>
    <t>POP_1GSK10027_CLUSTER GREEN MANGANTI GRESIK ODC</t>
  </si>
  <si>
    <t>POP_1GSK10027</t>
  </si>
  <si>
    <t>POP_1KPN10012_CLUSTER GRIYA HUSADA/LAWANG GI SHELTER 1 ODC</t>
  </si>
  <si>
    <t>CB3 JAMBANGAN SURABAYA ODC</t>
  </si>
  <si>
    <t>POP_1KPN10012</t>
  </si>
  <si>
    <t>-7.25658782393177, 112.685331255196</t>
  </si>
  <si>
    <t>POP_1NGW10003_CLUSTER JAMBANGAN-PARON-NGAWI ODC</t>
  </si>
  <si>
    <t>POP_1NGW10003</t>
  </si>
  <si>
    <t xml:space="preserve">WP142026030316 </t>
  </si>
  <si>
    <t>POP_1KRS10005_CLUSTER JANGUR-SUMBERASIH-PROBOLINGGO ODC</t>
  </si>
  <si>
    <t>POP_1KRS10005</t>
  </si>
  <si>
    <t>CB3 LAMONGAN DEKETWETAN DEKTET ODC</t>
  </si>
  <si>
    <t>-7.23651185937735, 112.684625818733</t>
  </si>
  <si>
    <t>POP_1BLT10000_CLUSTER JATINOM JATIROGO KANIGORO-SANANWETAN-BLITAR ODC</t>
  </si>
  <si>
    <t>WP142026062712</t>
  </si>
  <si>
    <r>
      <rPr>
        <color rgb="FF1155CC"/>
        <u/>
      </rPr>
      <t>PM FOT POP ODC TANDES.pdf</t>
    </r>
  </si>
  <si>
    <t>POP_1BLT10000</t>
  </si>
  <si>
    <t>-8.15686041163129, 113.43988412978</t>
  </si>
  <si>
    <t>POP_1MJK10006_CLUSTER JATISARI-KUTOREJO-MOJOKERTO ODC</t>
  </si>
  <si>
    <t>CB3 MALANG ADIREJO PAGELARAN ODC</t>
  </si>
  <si>
    <t>POP_1MJK10006</t>
  </si>
  <si>
    <t>WP142026032875</t>
  </si>
  <si>
    <t>POP_1BDW10001_CLUSTER JETIS-CURAH DAMI-BONDOWOSO ODC</t>
  </si>
  <si>
    <t>POP_1BDW10001</t>
  </si>
  <si>
    <t>-8.05959611620149, 112.056060299278</t>
  </si>
  <si>
    <t>POP_1PBL10002_CLUSTER KADEMANGAN SUMBER WETAN-KEDOPOK-PROBOLINGGO ODC</t>
  </si>
  <si>
    <t>POP_1PBL10002</t>
  </si>
  <si>
    <t>CB3 MALANG ARGOSARI ODC</t>
  </si>
  <si>
    <t>POP_1MJK10010_CLUSTER KALIGORO-KUTOREJO-MOJOKERTO ODC</t>
  </si>
  <si>
    <t>POP_1MJK10010</t>
  </si>
  <si>
    <t>-8.0491848554329, 111.717143100678</t>
  </si>
  <si>
    <t>POP_1MJY10017_CLUSTER KALIGUNTING SIDODADI-MEJAYAN-MADIUN ODC</t>
  </si>
  <si>
    <t>POP_1MJY10017</t>
  </si>
  <si>
    <t>CB3 MALANG ARJOYOSO ODC</t>
  </si>
  <si>
    <t>WP142026023154</t>
  </si>
  <si>
    <r>
      <rPr>
        <color rgb="FF1155CC"/>
        <u/>
      </rPr>
      <t>26 JUNI PM FOT POP_1MAD10000_GUDANG MADIUN PLTD pln.docx</t>
    </r>
  </si>
  <si>
    <t>POP_1KRS10030_CLUSTER KALIKAJAR KULON-PAITON-PROBOLINGGO ODC</t>
  </si>
  <si>
    <t>POP_1KRS10030</t>
  </si>
  <si>
    <t>-6.88862955383268, 112.03468414576</t>
  </si>
  <si>
    <t>POP_1JMR10010_CLUSTER KALIWATES-JEMBER ODC</t>
  </si>
  <si>
    <t>POP_1JMR10010</t>
  </si>
  <si>
    <t>CB3 MALANG BANDULAN DIENG ODC</t>
  </si>
  <si>
    <t>WP142026042570</t>
  </si>
  <si>
    <r>
      <rPr>
        <color rgb="FF1155CC"/>
        <u/>
      </rPr>
      <t>WP142026042570 PM FOT POP_1TBN003_TUBAN GI PLC PLN.pdf</t>
    </r>
  </si>
  <si>
    <t>POP_1NJK10029_CLUSTER KALORAN-NGRONGGOT-NGANJUK ODC</t>
  </si>
  <si>
    <t>POP_1NJK10029</t>
  </si>
  <si>
    <t>POP_1NJK10010_CLUSTER KAMPUNGBARU-TANJUNGANOM-NGANJUK ODC</t>
  </si>
  <si>
    <t>-6.90309611703938, 112.062357445525</t>
  </si>
  <si>
    <t>POP_1NJK10010</t>
  </si>
  <si>
    <t>CB3 MALANG BATURETNO ODC</t>
  </si>
  <si>
    <t>POP_1KDR10052_CLUSTER KANDANGAN-KEDIRI ODC</t>
  </si>
  <si>
    <t>WP142026023232</t>
  </si>
  <si>
    <r>
      <rPr>
        <color rgb="FF1155CC"/>
        <u/>
      </rPr>
      <t>WP142026051481 Pm ULP POP_1TBN004.pdf</t>
    </r>
  </si>
  <si>
    <t>POP_1KDR10052</t>
  </si>
  <si>
    <t>POP_1KRS10018_CLUSTER KARANGGEGER-PAJARAKAN-PROBOLINGGO ODC</t>
  </si>
  <si>
    <t>POP_1KRS10018</t>
  </si>
  <si>
    <t>-6.9026888, 112.0619700</t>
  </si>
  <si>
    <t>CB3 MALANG CANDI PANGGUNG ODC</t>
  </si>
  <si>
    <t>POP_1MGT10012_CLUSTER KARANGREJO-MAGETAN ODC</t>
  </si>
  <si>
    <t>POP_1MGT10012</t>
  </si>
  <si>
    <t>WP142026023179</t>
  </si>
  <si>
    <t>POP_1KPN10019_CLUSTER KAUMREJO 1/NGANTANG UP 1 ODC PLN</t>
  </si>
  <si>
    <t>POP_1KPN10019</t>
  </si>
  <si>
    <t>-8.0559861147976, 111.899927934141</t>
  </si>
  <si>
    <t>POP_1SDA10047_CLUSTER KEBOAN ANOM, KEBOAN SIKEP, &amp; SEKITAR SIDOARJO ODC</t>
  </si>
  <si>
    <t>POP_1SDA10047</t>
  </si>
  <si>
    <t>POP_1MLG10011</t>
  </si>
  <si>
    <t>CB3 MALANG CEMOROKANDANG ODC</t>
  </si>
  <si>
    <t>WP142026071820</t>
  </si>
  <si>
    <t>POP_1KRS10012_CLUSTER KEDUNGDALEM-DRINGU-PROBOLINGGO ODC</t>
  </si>
  <si>
    <t>POP_1KRS10012</t>
  </si>
  <si>
    <t>-8.019116683222215, 112.7635626151145</t>
  </si>
  <si>
    <t>POP_1MJY10021_CLUSTER KEDUNGREJO BAJULAN-SARADAN-MADIUN ODC</t>
  </si>
  <si>
    <t>POP_1MJY10021</t>
  </si>
  <si>
    <t>CB3 MALANG DESA BALESARI ODC</t>
  </si>
  <si>
    <t>POP_1KRS10013_CLUSTER KEDUNGSARI-BANYUANYAR-PROBOLINGGO ODC</t>
  </si>
  <si>
    <t>POP_1KRS10013</t>
  </si>
  <si>
    <t>-7.62565891412418, 112.022106980827</t>
  </si>
  <si>
    <t>POP_1SDA10037_CLUSTER KEDUNGSUMUR 1/PORONG ULP 1 ODC</t>
  </si>
  <si>
    <t>POP_1SDA10037</t>
  </si>
  <si>
    <t>WP142026043362</t>
  </si>
  <si>
    <r>
      <rPr>
        <color rgb="FF1155CC"/>
        <u/>
      </rPr>
      <t>WP142026043362 PM FOT POP_1NJK003_WARUJAYENG ULP MINI ODC PLN.pdf</t>
    </r>
  </si>
  <si>
    <t>CB3 MALANG DESA BRONGKAL ODC</t>
  </si>
  <si>
    <t>POP_1NJK10013_CLUSTER KEPUH-KERTOSONO-NGANJUK ODC</t>
  </si>
  <si>
    <t>POP_1NJK10013</t>
  </si>
  <si>
    <t>-7.33122222634016, 112.757930392718</t>
  </si>
  <si>
    <t>POP_1NJK10016_CLUSTER KEREP KIDUL-BAGOR-NGANJUK ODC</t>
  </si>
  <si>
    <t>POP_1NJK10016</t>
  </si>
  <si>
    <t>WP142026050580</t>
  </si>
  <si>
    <r>
      <rPr>
        <color rgb="FF1155CC"/>
        <u/>
      </rPr>
      <t>PM FOT POP POP_1SBY10009_PERAK ULP ODC PLN(ODC LAMA).pdf</t>
    </r>
  </si>
  <si>
    <t>CB3 MALANG DESA CODO ODC</t>
  </si>
  <si>
    <t>POP_1NGW10004_CLUSTER KERSOHARJO-GENENG-NGAWI ODC</t>
  </si>
  <si>
    <t>POP_1NGW10004</t>
  </si>
  <si>
    <t>-8.08422447815907, 112.32884457556</t>
  </si>
  <si>
    <t>POP_1MJK10042_CLUSTER KINTELAN-PURI-MOJOKERTO ODC</t>
  </si>
  <si>
    <t>POP_1MJK10042</t>
  </si>
  <si>
    <t>POP_1MGT10019_CLUSTER KLAGEN KARANGMOJO-MAGETAN ODC</t>
  </si>
  <si>
    <t>POP_1MGT10019</t>
  </si>
  <si>
    <t>CB3 MALANG DESA DRUJU ODC</t>
  </si>
  <si>
    <t>-8.084584321375855, 112.31213366371797</t>
  </si>
  <si>
    <t>POP_1NGW10002_CLUSTER KLITIK BERAN-NGAWI-NGAWI ODC</t>
  </si>
  <si>
    <t>POP_1NGW10002</t>
  </si>
  <si>
    <t>POP_1LMJ10002_CLUSTER KRAJAN-TEMPEH-LUMAJANG ODC</t>
  </si>
  <si>
    <t>POP_1LMJ10002</t>
  </si>
  <si>
    <t>CB3 MALANG DESA KRANGGAN ODC</t>
  </si>
  <si>
    <t>-7.797423311517812, 111.64020900582837</t>
  </si>
  <si>
    <t>POP_1MJY10013_CLUSTER KRANDEGAN-KEBONSARI-MADIUN ODC</t>
  </si>
  <si>
    <t>POP_1MJY10013</t>
  </si>
  <si>
    <t>-8.0893300, 111.4150200</t>
  </si>
  <si>
    <t>CB3 MALANG DESA NGABRUK ODC</t>
  </si>
  <si>
    <t>POP_1KRS10007_CLUSTER LAWEYAN-SUMBERASIH-PROBOLONGGO ODC</t>
  </si>
  <si>
    <t>JATIM-PBL.ODC.LAWEYAN-HW.MA5801-OLT-01</t>
  </si>
  <si>
    <t>POP_1KRS10007</t>
  </si>
  <si>
    <t>1. 7/8/2026</t>
  </si>
  <si>
    <t>1. penarika kabel new. 1 gawang. pasang jb new</t>
  </si>
  <si>
    <t>POP_1SDA10029_CLUSTER LEBO 1/BUDURAN GI MINI ODC 1 OLT</t>
  </si>
  <si>
    <t>POP_1SDA10029</t>
  </si>
  <si>
    <t>-7.5689375, 111.8954587</t>
  </si>
  <si>
    <t>CB3 MALANG DESA NGAJUM ODC</t>
  </si>
  <si>
    <t>POP_1KRS10011_CLUSTER LECES PROBOLINGGO IDC</t>
  </si>
  <si>
    <t>POP_1KRS10011</t>
  </si>
  <si>
    <t>POP_1MGT10018_CLUSTER MAOSPATI-MAGETAN ODC</t>
  </si>
  <si>
    <t>JATIM-ODC.MAOSPATI-HW.MA5801-OLT-01</t>
  </si>
  <si>
    <t>POP_1MGT10018</t>
  </si>
  <si>
    <t>-8.174576888062854, 111.24405564723874</t>
  </si>
  <si>
    <t>CB3 MALANG DESA NGEMBAL ODC</t>
  </si>
  <si>
    <t>POP_1PBL10004_CLUSTER MAYANGAN-MAYANGAN-PROBOLINGGO ODC</t>
  </si>
  <si>
    <t>WP142026054604</t>
  </si>
  <si>
    <t>POP_1PBL10004</t>
  </si>
  <si>
    <t>-7.683135288651174, 111.92484260061167</t>
  </si>
  <si>
    <t>POP_1MGT10013_CLUSTER MILANGASRI-PANEKAN-MAGETAN ODC</t>
  </si>
  <si>
    <t>POP_1MGT10013</t>
  </si>
  <si>
    <t>WP142026062805</t>
  </si>
  <si>
    <t>CB3 MALANG DESA PENDEM ODC</t>
  </si>
  <si>
    <t>POP_1MJK10008_CLUSTER MLATEN-PURI-MOJOKERTO ODC</t>
  </si>
  <si>
    <t>POP_1MJK10008</t>
  </si>
  <si>
    <t>-7.683142930774194, 111.92487746932886</t>
  </si>
  <si>
    <t>POP_1MJK10037_CLUSTER MOJOKEREP-MOJOSARI-MOJOKERTO ODC</t>
  </si>
  <si>
    <t>WP142026062818</t>
  </si>
  <si>
    <t>POP_1MJK10037</t>
  </si>
  <si>
    <t>CB3 MALANG DESA POJOK ODC</t>
  </si>
  <si>
    <t>-7.666956212427084, 111.52782860061166</t>
  </si>
  <si>
    <t>POP_1MJY10005_CLUSTER MRAYAN SUMBEREJO-GEGER-MADIUN ODC</t>
  </si>
  <si>
    <t>POP_1MJY10005</t>
  </si>
  <si>
    <t>CB3 MALANG DESA REJOYOSO ODC</t>
  </si>
  <si>
    <t>WP142026010892 WP142026070310</t>
  </si>
  <si>
    <t>POP_1MJK10039_CLUSTER NGASTEMI-BANGSAL-MOJOKERTO ODC</t>
  </si>
  <si>
    <t>POP_1MJK10039</t>
  </si>
  <si>
    <t>-8.1416480, 113.7199110</t>
  </si>
  <si>
    <t>POP_1NJK10026_CLUSTER NGLABAN LOCERET-SUMENGKO-SUKOMORO-NGANJUK ODC</t>
  </si>
  <si>
    <t>POP_1NJK10026</t>
  </si>
  <si>
    <t>CB3 MALANG DESA SUMBERNGEPOH ODC</t>
  </si>
  <si>
    <t>WP142026021034</t>
  </si>
  <si>
    <t>POP_1KPN10022_CLUSTER PAKIS BUNUT WETAN 1/DESA SUMBERPARIS SIDOREJO PAKIS 1 ODC</t>
  </si>
  <si>
    <t>POP_1KPN10022</t>
  </si>
  <si>
    <t>-7.865818082041241, 112.5093902842034</t>
  </si>
  <si>
    <t>POP_1KPN10036_CLUSTER PAKISAJI-MALANG ODC</t>
  </si>
  <si>
    <t>POP_1KPN10036_</t>
  </si>
  <si>
    <t>CB3 MALANG DESA WANAKERTA ODC</t>
  </si>
  <si>
    <t>WP142026033528</t>
  </si>
  <si>
    <t>POP_1MJY10016_CLUSTER PALUR SPBU MOJOREJO-KEBONSARI-MADIUN ODC</t>
  </si>
  <si>
    <t>POP_1MJY10016</t>
  </si>
  <si>
    <t>-7.6034000, 112.7760700</t>
  </si>
  <si>
    <t>POP_1SIT10000_CLUSTER PANARUKAN-SITUBONDO ODC</t>
  </si>
  <si>
    <t>CB3 MALANG DEWA NGREJO ODC</t>
  </si>
  <si>
    <t>POP_1SIT10000</t>
  </si>
  <si>
    <t xml:space="preserve">WP142026072771
</t>
  </si>
  <si>
    <t>1. ANDOP Cut Over ODF 2 dan ODF 4 POP UP3 Situbondo</t>
  </si>
  <si>
    <t>POP_1GSK10030_CLUSTER PANCAWARNA 2-DRIYOREJO-GRESIK ODC</t>
  </si>
  <si>
    <t>-7.8658115641444635, 112.50936983235967</t>
  </si>
  <si>
    <t>POP_1GSK10030</t>
  </si>
  <si>
    <t>CB3 MALANG GADINGKULON ODC</t>
  </si>
  <si>
    <t>POP_1GSK10026_CLUSTER PANCAWARNA GRESIK ODC</t>
  </si>
  <si>
    <t>POP_1GSK10026</t>
  </si>
  <si>
    <t>-7.950835937239194, 112.66805108087951</t>
  </si>
  <si>
    <t>POP_1NJK10015_CLUSTER PANDATOYO-KERTOSONO-NGANJUK ODC</t>
  </si>
  <si>
    <t>POP_1NJK10015</t>
  </si>
  <si>
    <t>CB3 MALANG GEDANGAN ODC</t>
  </si>
  <si>
    <t>-7.153295204050955, 111.89145832361937</t>
  </si>
  <si>
    <t>POP_1KRS10031_CLUSTER PANDEAN-PAITON-PROBOLINGGO ODC</t>
  </si>
  <si>
    <t>POP_1KRS10031</t>
  </si>
  <si>
    <t>CB3 MALANG GUBUKKLAKAH ODC</t>
  </si>
  <si>
    <t>POP_1MJK10012_CLUSTER PESANGGRAHAN-KUTOREJO-MOJOKERTO ODC</t>
  </si>
  <si>
    <t>-7.917691232314618, 113.82959905390663</t>
  </si>
  <si>
    <t>POP_1MJK10012</t>
  </si>
  <si>
    <t>POP_1KDR10046_CLUSTER PESANTREN-KEDIRI ODC</t>
  </si>
  <si>
    <t>WP142026084942</t>
  </si>
  <si>
    <t>POP_1KDR10046</t>
  </si>
  <si>
    <t>CB3 MALANG GUNUNG JATI ODC</t>
  </si>
  <si>
    <t>-7.051887237163123, 112.57293254235904</t>
  </si>
  <si>
    <t>POP_1KRS10020_CLUSTER PESISIR-SUMBERASIH-PROBOLINGGO IDC</t>
  </si>
  <si>
    <t>POP_1KRS10020</t>
  </si>
  <si>
    <t>POP_1NJK10020_CLUSTER PETAK BAGOR-BAGOR-NGANJUK ODC</t>
  </si>
  <si>
    <t>POP_1NJK10020</t>
  </si>
  <si>
    <t>CB3 MALANG JATI GUWIH ODC</t>
  </si>
  <si>
    <t>-7.051963791335663, 112.57295216615587</t>
  </si>
  <si>
    <t>1. DIGIGIT BINATANG</t>
  </si>
  <si>
    <t>1. Patchcore trunk olt dimakan digigit tikus</t>
  </si>
  <si>
    <t>POP_1KDR10026_CLUSTER PLOSOREJO-TAWANGHARJO-NGASEM-KEDIRI ODC</t>
  </si>
  <si>
    <t>POP_1KDR10026</t>
  </si>
  <si>
    <t>-7.5323200, 112.5127590</t>
  </si>
  <si>
    <t>CB3 MALANG JERU TIMUR ODC</t>
  </si>
  <si>
    <t>POP_1MJK10041_CLUSTER PLOSOSARI KETEMASDUNGUS-PURI-MOJOKERTO ODC</t>
  </si>
  <si>
    <t>WP142026063786</t>
  </si>
  <si>
    <t>POP_1MJK10041</t>
  </si>
  <si>
    <t>-8.2966240, 113.6698810</t>
  </si>
  <si>
    <t>1. 4/8/2026</t>
  </si>
  <si>
    <t>1. CORE CRACK</t>
  </si>
  <si>
    <t>1. INDIKASI CORE BENDING, UP AUTO SBLM TIM SAMPAI</t>
  </si>
  <si>
    <t>POP_1MGT10021_CLUSTER POMPA AIR-TAKERAN-MAGETAN ODC</t>
  </si>
  <si>
    <t>POP_1MGT10021</t>
  </si>
  <si>
    <t>CB3 MALANG KALIGADUNG ODC</t>
  </si>
  <si>
    <t>WP142026073228</t>
  </si>
  <si>
    <t>POP_1NJK10022_CLUSTER PRAYUNGAN-LENGKONG-NGANJUK ODC</t>
  </si>
  <si>
    <t>POP_1NJK10022</t>
  </si>
  <si>
    <t>-7.700655242445159, 112.85935479600668</t>
  </si>
  <si>
    <t>PT. ADYAWINSA TELECOMMUNICATION &amp; ELECTRICAL</t>
  </si>
  <si>
    <t xml:space="preserve">WP142025121514 </t>
  </si>
  <si>
    <t>CB3 MALANG KALIPARE 2 ODC</t>
  </si>
  <si>
    <t>POP_1MJK10048_CLUSTER RANDUHARJO-PUNGGING-MOJOKERTO ODC</t>
  </si>
  <si>
    <t>POP_1MJK10048</t>
  </si>
  <si>
    <t>-7.5702800, 112.4345200</t>
  </si>
  <si>
    <t>POP_1MJY10012_CLUSTER REJOSARI-MADIUN-MADIUN ODC</t>
  </si>
  <si>
    <t>POP_1MJY10012</t>
  </si>
  <si>
    <t>CB3 MALANG KARANGANYAR ODC</t>
  </si>
  <si>
    <t>POP_1KPN10018_CLUSTER REJOYOSO 1/GONDANG LEGI UPJ 1 ODC</t>
  </si>
  <si>
    <t>-7.5826400, 112.4541800</t>
  </si>
  <si>
    <t>POP_1KPN10018</t>
  </si>
  <si>
    <t>POP_1MJK10038_CLUSTER SALEN-BANGSAL-MOJOKERTO ODC</t>
  </si>
  <si>
    <t>POP_1MJK10038</t>
  </si>
  <si>
    <t>-7.9431390, 111.9967220</t>
  </si>
  <si>
    <t>CB3 MALANG KARANGKATES ODC</t>
  </si>
  <si>
    <t>POP_1KDR10050_CLUSTER SAMBI-RINGINREJO-KEDIRI ODC</t>
  </si>
  <si>
    <t>POP_1KDR10050</t>
  </si>
  <si>
    <t>-7.8211800, 112.1844900</t>
  </si>
  <si>
    <t>POP_1MJK10007_CLUSTER SARIREJO-MOJOSARI-MOJOKERTO ODC</t>
  </si>
  <si>
    <t>CB3 MALANG KARANGNONGKO ODC</t>
  </si>
  <si>
    <t>POP_1MJK10007</t>
  </si>
  <si>
    <t>-7.0970300, 112.2701300</t>
  </si>
  <si>
    <t>POP_1NJK10027_CLUSTER SAWAHAN-LENGKONG-NGANJUK ODC</t>
  </si>
  <si>
    <t>CB3 MALANG KARANGPLOSO 1 ODC</t>
  </si>
  <si>
    <t>POP_1NJK10027</t>
  </si>
  <si>
    <t>-7.4884542, 112.6948082</t>
  </si>
  <si>
    <t>POP_1KNR10012_CLUSTER SAWENTAR-KANIGORO-BLITAR ODC</t>
  </si>
  <si>
    <t>POP_1KNR10012</t>
  </si>
  <si>
    <t>-7.3509750, 112.6613960</t>
  </si>
  <si>
    <t>CB3 MALANG KARANGPLOSO 2 ODC</t>
  </si>
  <si>
    <t>1. 16/8/2026
2. 24/8/2026</t>
  </si>
  <si>
    <t>POP_1MJY10020_CLUSTER SD SUKOREJO TANJUNGREJO-KEBONSARI-MADIUN ODC</t>
  </si>
  <si>
    <t>POP_1MJY10020</t>
  </si>
  <si>
    <t>WP142026070486 WP142026070432</t>
  </si>
  <si>
    <t>-7.3383225, 112.7045683</t>
  </si>
  <si>
    <t>POP_1MJK10027_CLUSTER SEDATI-NGORO-MOJOKERTO ODC</t>
  </si>
  <si>
    <t>POP_1MJK10027</t>
  </si>
  <si>
    <t>WP142026052343</t>
  </si>
  <si>
    <t>CB3 MALANG KETAWANG ODC</t>
  </si>
  <si>
    <t>POP_1SDA10036_CLUSTER SEDURI 1/KRIAN UPJ 3 ODC</t>
  </si>
  <si>
    <t>POP_1SDA10036</t>
  </si>
  <si>
    <t>-8.0464120, 112.4179460</t>
  </si>
  <si>
    <t>POP_1MGT10016_CLUSTER SETREN-BENDO-MAGETAN ODC</t>
  </si>
  <si>
    <t>POP_1MGT10016</t>
  </si>
  <si>
    <t>-7.3943900, 112.6084500</t>
  </si>
  <si>
    <t>CB3 MALANG MAGOEAN ODC</t>
  </si>
  <si>
    <t>POP_1KPN10016_CLUSTER SITIREJO 1/MALANG APJ 1 ODC</t>
  </si>
  <si>
    <t>POP_1KPN10016</t>
  </si>
  <si>
    <t>WP142026075467</t>
  </si>
  <si>
    <t>POP_1MGT10008_CLUSTER SUGIHWARAS-MAOSPATI-MAGETAN ODC</t>
  </si>
  <si>
    <t>POP_1MGT10008</t>
  </si>
  <si>
    <t>-7.329778111003218, 112.71300085677129</t>
  </si>
  <si>
    <t>WP142026052327</t>
  </si>
  <si>
    <t>POP_1KRS10019_CLUSTER SUMBERBULU-TEGALSIWALAN-PROBOLINGGO ODC</t>
  </si>
  <si>
    <r>
      <rPr>
        <color rgb="FF1155CC"/>
        <u/>
      </rPr>
      <t>PM FOT POP_1SBY10013_CB3 JAMBANGAN SURABAYA MINI POP.docx</t>
    </r>
  </si>
  <si>
    <t>POP_1KRS10019</t>
  </si>
  <si>
    <t>CB3 MALANG MAJANGTENGAH ODC</t>
  </si>
  <si>
    <t>POP_1MJK10040_CLUSTER SUMBERGIRANG-PURI-MOJOKERTO ODC</t>
  </si>
  <si>
    <t>POP_1MJK10040</t>
  </si>
  <si>
    <t>-7.8995000, 112.5815200</t>
  </si>
  <si>
    <t>POP_1NJK10005_CLUSTER SUMBERKEPUH-TANJUNGANOM-NGANJUK ODC</t>
  </si>
  <si>
    <t>POP_1NJK10005</t>
  </si>
  <si>
    <t>CB3 MALANG NGENEP ODC</t>
  </si>
  <si>
    <t>WP142026096847</t>
  </si>
  <si>
    <t>POP_1MJK10005_CLUSTER SUMBERWONO-BANGSAL-MOJOKERTO ODC</t>
  </si>
  <si>
    <t>POP_1MJK10005</t>
  </si>
  <si>
    <t>-8.1571200, 112.4730020</t>
  </si>
  <si>
    <t>WP142026054608</t>
  </si>
  <si>
    <t>POP_1MJK10035_CLUSTER SUMOLAWANG BALONGMOJO-PURI-MOJOKERTO ODC</t>
  </si>
  <si>
    <t>POP_1MJK10035</t>
  </si>
  <si>
    <t>CB3 MALANG PAGAK ODC</t>
  </si>
  <si>
    <t>-7.767719861576706, 112.77428767638062</t>
  </si>
  <si>
    <t>POP_1SDA10042_CLUSTER SUWALOH &amp; WATESARI SIDAORJO ODC</t>
  </si>
  <si>
    <t>POP_1SDA10042</t>
  </si>
  <si>
    <t xml:space="preserve">WP142025121494 </t>
  </si>
  <si>
    <t>POP_1JMR10027_CLUSTER TAMANSARI-MUMBULSARI-JEMBER ODC</t>
  </si>
  <si>
    <t>POP_1JMR10027</t>
  </si>
  <si>
    <t>-7.2213100, 112.5003800</t>
  </si>
  <si>
    <t>CB3 MALANG PAGELARAN ODC</t>
  </si>
  <si>
    <t>POP_1NJK10023_CLUSTER TANJUNGTANI-PRAMBON-NGANJUK ODC</t>
  </si>
  <si>
    <t>WP142026062894</t>
  </si>
  <si>
    <t>POP_1NJK10023</t>
  </si>
  <si>
    <t>-7.3290472011411145, 112.7686923469329</t>
  </si>
  <si>
    <t>POP_1MJY10010_CLUSTER TAPELAN-BALEREJO-MADIUN ODC</t>
  </si>
  <si>
    <t>POP_1MJY10010</t>
  </si>
  <si>
    <t>WP142026084517</t>
  </si>
  <si>
    <t>POP_1KRS10015_CLUSTER TEMPURAN-BANTARAN-PROBOLINGGO ODC</t>
  </si>
  <si>
    <t>POP_1KRS10015</t>
  </si>
  <si>
    <t>-7.3091510, 112.6840680</t>
  </si>
  <si>
    <t>CB3 MALANG PANDANMULYO ODC</t>
  </si>
  <si>
    <t>POP_1KDR10044_CLUSTER TINALAN-PESANTREN-KEDIRI ODC</t>
  </si>
  <si>
    <t>WP142026070493</t>
  </si>
  <si>
    <t>POP_1KDR10044</t>
  </si>
  <si>
    <t>-7.3112800, 112.6980700</t>
  </si>
  <si>
    <t>POP_1PBL10005_CLUSTER TISNONEGARAN-KANIGARAN-PROBOLINGGO ODC</t>
  </si>
  <si>
    <t>POP_1PBL10005</t>
  </si>
  <si>
    <r>
      <rPr>
        <color rgb="FF1155CC"/>
        <u/>
      </rPr>
      <t>PM FOT OLT Wiyung.pdf</t>
    </r>
  </si>
  <si>
    <t>POP_1SDA10030_CLUSTER TLASIH DUA 1/SIDOARJO ULP 5 OLT</t>
  </si>
  <si>
    <t>CB3 MALANG PATOKPICIS ODC</t>
  </si>
  <si>
    <t>POP_1SDA10030</t>
  </si>
  <si>
    <t>POP_1KDR10030_CLUSTER TUGUREJO-WONOJOYO-GURAH-KEDIRI ODC</t>
  </si>
  <si>
    <t>POP_1KDR10030</t>
  </si>
  <si>
    <t>-8.0998200, 112.4307000</t>
  </si>
  <si>
    <t>POP_1KPN10023_CLUSTER TUREN 1/GONDANG LEGI UPJ 3 ODC</t>
  </si>
  <si>
    <t>POP_1KPN10023</t>
  </si>
  <si>
    <t>CB3 MALANG PERMANU ODC</t>
  </si>
  <si>
    <t>-8.0945200, 112.4493200</t>
  </si>
  <si>
    <t>POP_1KPN10020_CLUSTER WANDANPURO 1/KEBON AGUNG ULP 1 ODC</t>
  </si>
  <si>
    <t>POP_1KPN10020</t>
  </si>
  <si>
    <t>POP_1NJK10012_CLUSTER WARUJAYENG-TANJUNGANOM-NGANJUK ODC</t>
  </si>
  <si>
    <t>POP_1NJK10012</t>
  </si>
  <si>
    <t>CB3 MALANG PREMBANGAN ODC</t>
  </si>
  <si>
    <t>POP_1KRS10029_CLUSTER WARUJINGGO 1/PROBOLINGGO GI SHELTER 3 OLT</t>
  </si>
  <si>
    <t>JATIM-WARUJINGGO-RC-OLT-01</t>
  </si>
  <si>
    <t>POP_1KRS10029</t>
  </si>
  <si>
    <t>-8.1814400, 112.2453600</t>
  </si>
  <si>
    <t>POP_1KRS10027_CLUSTER WARUJINGGO-BESUK-PROBOLONGGO ODC</t>
  </si>
  <si>
    <t>POP_1KRS10027</t>
  </si>
  <si>
    <t>-8.1390400, 112.4256400</t>
  </si>
  <si>
    <t>POP_1NJK10025_CLUSTER WERUNGOTOK MANGUNDIKARAN-NGANJUK-NGANJUK ODC</t>
  </si>
  <si>
    <t>JATIM-NJK.ODC.WERUNGOTOK-HW.MA5801-OLT-01</t>
  </si>
  <si>
    <t>POP_1NJK10025</t>
  </si>
  <si>
    <t>CB3 MALANG SANANKERTO ODC</t>
  </si>
  <si>
    <t>POP_1JMR10033_CLUSTER WIROWONGSO ODC</t>
  </si>
  <si>
    <t>POP_1JMR10033</t>
  </si>
  <si>
    <t>-7.3098290, 112.4288870</t>
  </si>
  <si>
    <t>POP_1PBL10006_CLUSTER WONOASIH JREBENG WETAN-KEDOPOK-PROBOLINGGO ODC</t>
  </si>
  <si>
    <t>EA comlost</t>
  </si>
  <si>
    <t>POP_1PBL10006</t>
  </si>
  <si>
    <t>CB3 MALANG SANANREJO ODC</t>
  </si>
  <si>
    <t>POP_1KDR10031_CLUSTERBANGSONGAN-KAYEN KIDUL-KEDIRI ODC</t>
  </si>
  <si>
    <t>POP_1KDR10031</t>
  </si>
  <si>
    <t>-7.2823400, 112.4784000</t>
  </si>
  <si>
    <t>POP_1MGT10003_DESA ALASTUWO ODC</t>
  </si>
  <si>
    <t>POP_1MGT10003</t>
  </si>
  <si>
    <t>-7.2411660, 112.5916660</t>
  </si>
  <si>
    <t>POP_1LMG10019_DESA BABATKUMPUL ODC</t>
  </si>
  <si>
    <t>CB3 MALANG SEMBERSUKO DAMPIT ODC</t>
  </si>
  <si>
    <t>POP_1LMG10019</t>
  </si>
  <si>
    <t>WP142026010094</t>
  </si>
  <si>
    <r>
      <rPr>
        <color rgb="FF1155CC"/>
        <u/>
      </rPr>
      <t>BA PM POP_PM FOT POP_1GSK10044_CB3_RJBT_GRESIK_TUMAPEL DUDUKSAMPEYAN ODC_260227.docx</t>
    </r>
  </si>
  <si>
    <t>POP_1PNG10005_DESA BALONG ODC</t>
  </si>
  <si>
    <t>POP_1PNG10005</t>
  </si>
  <si>
    <t>-7.0050330, 112.5133170</t>
  </si>
  <si>
    <t>POP_1GSK10024_DESA BALONGPANGGANG ODC</t>
  </si>
  <si>
    <t>POP_1GSK10024</t>
  </si>
  <si>
    <t>CB3 MALANG SEPANJANG ODC</t>
  </si>
  <si>
    <t>POP_1JMR10037_DESA BALUNG/JEMBER APJ 2 OLT</t>
  </si>
  <si>
    <t>POP_1JMR10037</t>
  </si>
  <si>
    <t>POP_1GSK10004_DESA BANJARAN GRESIK MINI POP</t>
  </si>
  <si>
    <t>POP_1GSK10004</t>
  </si>
  <si>
    <t>-7.1833160, 112.6088830</t>
  </si>
  <si>
    <t>CB3 MALANG SPRINGHILL GARDEN ODC</t>
  </si>
  <si>
    <t>POP_1LMG10000_DESA BANJARWATI ODC</t>
  </si>
  <si>
    <t>POP_1LMG10000</t>
  </si>
  <si>
    <t>WP142026075446</t>
  </si>
  <si>
    <t>POP_1GSK10003_DESA BANYU URIP GRESIK MINI POP</t>
  </si>
  <si>
    <t>POP_1GSK10003</t>
  </si>
  <si>
    <t>-7.0196400, 112.4687400</t>
  </si>
  <si>
    <t>POP_1GSK10014_DESA BANYUURIP KEDAMEAN GRESIK MINI POP</t>
  </si>
  <si>
    <t>POP_1GSK10014</t>
  </si>
  <si>
    <t>CB3 MALANG SUKOPURO ODC</t>
  </si>
  <si>
    <t>WP142026096960</t>
  </si>
  <si>
    <t>POP_1GSK10022_DESA BELAHAN REJO ODC</t>
  </si>
  <si>
    <t>POP_1GSK10022</t>
  </si>
  <si>
    <t>-7.2531940, 112.5516530</t>
  </si>
  <si>
    <t>POP_1KDR10009_DESA BENDO KEDIRI MINI POP</t>
  </si>
  <si>
    <t>POP_1KDR10009</t>
  </si>
  <si>
    <t>Batt tidak backup</t>
  </si>
  <si>
    <t>CB3 MALANG SUKORAHARJO ODC</t>
  </si>
  <si>
    <t>POP_1TLG10001_POP_1TLG006_DESA BLENDIS OLT</t>
  </si>
  <si>
    <t>POP_1TLG10001</t>
  </si>
  <si>
    <t>-7.2463500, 112.4488900</t>
  </si>
  <si>
    <t>POP_1LMG10001_DESA BLIMBING ODC</t>
  </si>
  <si>
    <t>POP_1LMG10001</t>
  </si>
  <si>
    <t>CB3 MALANG SUKOWILANGUN ODC</t>
  </si>
  <si>
    <t>WP142026096968</t>
  </si>
  <si>
    <t>POP_1KDR10019_DESA BOGO KIDUL ODC</t>
  </si>
  <si>
    <t>POP_1KDR10019</t>
  </si>
  <si>
    <t>-7.2819100, 112.4642000</t>
  </si>
  <si>
    <t>POP_1GSK10011_DESA BOLO GRESIK MINI POP</t>
  </si>
  <si>
    <t>POP_1GSK10011</t>
  </si>
  <si>
    <t>CB3 MALANG SUMBER JATI ODC</t>
  </si>
  <si>
    <t>WP142026096965</t>
  </si>
  <si>
    <t>POP_1GSK10015_DESA CAMPUREJO DALEGAN / DESA SEKAPUK GRESIK 4 OLT</t>
  </si>
  <si>
    <t>POP_1GSK10015</t>
  </si>
  <si>
    <t>-7.2650100, 112.4766300</t>
  </si>
  <si>
    <t>POP_1SDA10023_DESA CANDIPARI SIDOARJO MINI POP</t>
  </si>
  <si>
    <t>POP_1SDA10023</t>
  </si>
  <si>
    <t>CB3 MALANG SUMBER MARON ODC</t>
  </si>
  <si>
    <t>WP142026096964</t>
  </si>
  <si>
    <t>POP_1KDR10003_DESA CANGGU KEDIRI MINI POP</t>
  </si>
  <si>
    <t>POP_1KDR10003</t>
  </si>
  <si>
    <t>POP_1GSK10005_DESA CANGKIR TENARU GRESIK MINI POP</t>
  </si>
  <si>
    <t>-7.1541000, 112.5201500</t>
  </si>
  <si>
    <t>POP_1GSK10005</t>
  </si>
  <si>
    <t>POP_1GSK10020_DESA CERME KIDUL ODC</t>
  </si>
  <si>
    <t xml:space="preserve">WP142026025264 </t>
  </si>
  <si>
    <t>CB3 MALANG SUMBERTEMPUR ODC</t>
  </si>
  <si>
    <t>POP_1GSK10020</t>
  </si>
  <si>
    <r>
      <rPr>
        <color rgb="FF1155CC"/>
        <u/>
      </rPr>
      <t>BA PM POP_PM FOT POP_1GSK10044_CB3_RJBT_GRESIK_TUMAPEL DUDUKSAMPEYAN ODC_260227.docx</t>
    </r>
  </si>
  <si>
    <t>1. PUTUS PROTECT</t>
  </si>
  <si>
    <t>1. Rejoint &amp; install jb new 1pcs ex 1pcs</t>
  </si>
  <si>
    <t>POP_1BJN10000_DESA DANDER BOJONEGORO 1/BOJONEGORO APJ 1 OLT</t>
  </si>
  <si>
    <t>POP_1BJN10000</t>
  </si>
  <si>
    <t>-7.2571600, 112.5164300</t>
  </si>
  <si>
    <t>POP_1KDR10004_DESA DARUNGAN KEDIRI MINI POP</t>
  </si>
  <si>
    <t>WP142026096962</t>
  </si>
  <si>
    <t>POP_1KDR10004</t>
  </si>
  <si>
    <t>POP_1MJY10000_POP_1MAD005_DESA DEMPELAN MADIUN OLT</t>
  </si>
  <si>
    <t>-7.2459260, 112.4325470</t>
  </si>
  <si>
    <t>CB3 MALANG SUWARU PAGELARAN ODC</t>
  </si>
  <si>
    <t>POP_1GSK10021_DESA DOMAS ODC</t>
  </si>
  <si>
    <t>POP_1GSK10021</t>
  </si>
  <si>
    <t>-7.1469700, 112.4836600</t>
  </si>
  <si>
    <t>POP_1SDA10014_DESA GAMPANG SIDOARJO MINI POP</t>
  </si>
  <si>
    <t>POP_1SDA10014</t>
  </si>
  <si>
    <t>CB3 MALANG TAJINAN ODC</t>
  </si>
  <si>
    <t xml:space="preserve">WP142026025263 </t>
  </si>
  <si>
    <r>
      <rPr>
        <color rgb="FF1155CC"/>
        <u/>
      </rPr>
      <t>BA PM POP_PM FOT POP_1GSK10044_CB3_RJBT_GRESIK_TUMAPEL DUDUKSAMPEYAN ODC_260227.docx</t>
    </r>
  </si>
  <si>
    <t>POP_1SDA10025_DESA GEDANGROWO / MOJOSARI UP OLT</t>
  </si>
  <si>
    <t>POP_1SDA10025</t>
  </si>
  <si>
    <t>-7.8084000, 112.0160900</t>
  </si>
  <si>
    <t>1. RABAS - RABAS</t>
  </si>
  <si>
    <t>1. PENARIKAN ULANG 150M DAN PASANG 2JB</t>
  </si>
  <si>
    <t>POP_1KDR10006_DESA GEDANGSEWU KEDIRI MINI POP</t>
  </si>
  <si>
    <t>POP_1KDR10006</t>
  </si>
  <si>
    <t>POP_1KDR10017_DESA GEMPOLAN ODC</t>
  </si>
  <si>
    <t>CB3 MALANG TALANGSUKO ODC</t>
  </si>
  <si>
    <t>POP_1KDR10017</t>
  </si>
  <si>
    <t>-7.1172300, 112.4425600</t>
  </si>
  <si>
    <t>POP_1GSK10006_DESA GLATIK GRESIK MINI POP</t>
  </si>
  <si>
    <t>WP142026010555</t>
  </si>
  <si>
    <t>POP_1GSK10006</t>
  </si>
  <si>
    <r>
      <rPr>
        <color rgb="FF1155CC"/>
        <u/>
      </rPr>
      <t>BA PM POP_PM FOT POP_1KPN10078_CB3_RJBT_MALANG_PERMANU ODC_260126.docx</t>
    </r>
  </si>
  <si>
    <t>POP_1PNG10002_DESA GROGOL / KEDIRI APJ OLT</t>
  </si>
  <si>
    <t>POP_1PNG10002</t>
  </si>
  <si>
    <t>POP_1KDR10018_DESA GROGOL ODC</t>
  </si>
  <si>
    <t>POP_1KDR10018</t>
  </si>
  <si>
    <t>-6.9939760, 112.3703760</t>
  </si>
  <si>
    <t>CB3 MALANG TANGGUNG TUREN ODC</t>
  </si>
  <si>
    <t>POP_1MJK10004_DESA JATIDUKUH MOJOKERTO 1/MOJOSARI UP 4 OLT</t>
  </si>
  <si>
    <t>POP_1MJK10004</t>
  </si>
  <si>
    <t>POP_1KPN10002_DESA JEDONG MALANG MINI POP</t>
  </si>
  <si>
    <t>-8.2066330, 112.6239330</t>
  </si>
  <si>
    <t>POP_1MGT10002_DESA JENGGLONG ODC</t>
  </si>
  <si>
    <t>POP_1MGT10002</t>
  </si>
  <si>
    <t>POP_1PNG10004_DESA JOSARI ODC</t>
  </si>
  <si>
    <t>CB3 MALANG TEMPUSARI DONOMULYO ODC</t>
  </si>
  <si>
    <t>POP_1PNG10004</t>
  </si>
  <si>
    <t>-7.9538600, 112.7673240</t>
  </si>
  <si>
    <t>POP_1KNR10002_DESA KADEMANGAN ODC</t>
  </si>
  <si>
    <t>POP_1KNR10002</t>
  </si>
  <si>
    <t>POP_1MJY10003_DESA KALIABU 1/CARUBAN UPJ 1 OLT</t>
  </si>
  <si>
    <t>POP_1MJY10003</t>
  </si>
  <si>
    <t>-8.2015400, 112.8302100</t>
  </si>
  <si>
    <t>POP_1KDR10013_DESA KALIBOTO ODC</t>
  </si>
  <si>
    <t>POP_1KDR10013</t>
  </si>
  <si>
    <t>CB3 MALANG TIRTOMOYO ODC</t>
  </si>
  <si>
    <t>POP_1SDA10017_DESA KALIMATI SIDOARJO MINI POP</t>
  </si>
  <si>
    <t>POP_1SDA10017</t>
  </si>
  <si>
    <t>-7.9038430, 112.6996150</t>
  </si>
  <si>
    <t>POP_1LMG10006_DESA KARANGAGUNG LAMONGAN 1/LAMONGAN UPJ SHELTER 2 OLT</t>
  </si>
  <si>
    <t>POP_1LMG10006</t>
  </si>
  <si>
    <t>POP_1MGT10006_DESA KAWEDANAN GORANG GARENG ODC</t>
  </si>
  <si>
    <t>POP_1MGT10006</t>
  </si>
  <si>
    <t>-7.9318100, 112.6037600</t>
  </si>
  <si>
    <t>CB3 MALANG TLOGOREJO ODC</t>
  </si>
  <si>
    <t>POP_1MJK10003_DESA KEBONTUNGGUL MOJOKERTO 1/MOJOSARI UP 3 OLT</t>
  </si>
  <si>
    <t>POP_1MJK10003</t>
  </si>
  <si>
    <t>POP_1SDA10016_DESA KEBRAON SATU SIDOARJO MINI POP</t>
  </si>
  <si>
    <t>-7.9335900, 112.5883300</t>
  </si>
  <si>
    <t>POP_1SDA10016</t>
  </si>
  <si>
    <t>POP_1SDA10018_DESA KEDUNGSUGO SIDOARJO MINI POP</t>
  </si>
  <si>
    <t>CB3 MALANG TOYOMARTO ODC</t>
  </si>
  <si>
    <t>POP_1SDA10018</t>
  </si>
  <si>
    <t>POP_1SDA10019_DESA KEDUNGTURI SIDOARJO MINI POP</t>
  </si>
  <si>
    <t>-8.0687300, 112.8067500</t>
  </si>
  <si>
    <t>POP_1SDA10019</t>
  </si>
  <si>
    <t>POP_1SDA10020_DESA KEMANTREN SIDOARJO MINI POP</t>
  </si>
  <si>
    <t>POP_1SDA10020</t>
  </si>
  <si>
    <t>POP_1TLG10006_DESA KENDALBULUR TULUNGAGUNG 1/TULUNGAGUNG UPJ 1 OLT</t>
  </si>
  <si>
    <t>-8.0330490, 112.5232830</t>
  </si>
  <si>
    <t>POP_1TLG10006</t>
  </si>
  <si>
    <t>CB3 MALANG TUMPUK RENTENG ODC</t>
  </si>
  <si>
    <t>POP_1SDA10021_DESA KEPADANGAN SIDOARJO MINI POP</t>
  </si>
  <si>
    <t>POP_1SDA10021</t>
  </si>
  <si>
    <t>POP_1JMR10003_DESA KERTONEGORO JEMBER 1/AMBULU ULP MINI ODC 1 OLT</t>
  </si>
  <si>
    <t>-8.1816000, 112.5939000</t>
  </si>
  <si>
    <t>POP_1JMR10003</t>
  </si>
  <si>
    <t>POP_1MJK10068_DESA KERTOSARI ODC</t>
  </si>
  <si>
    <t>WP142026034158</t>
  </si>
  <si>
    <t>POP_1MJK10068</t>
  </si>
  <si>
    <t>CB3 MALANG TUREN 2 ODC</t>
  </si>
  <si>
    <t>POP_1GSK10007_DESA KESAMBEN WETAN GRESIK MINI POP</t>
  </si>
  <si>
    <t>POP_1GSK10007</t>
  </si>
  <si>
    <t>-8.1284200, 112.7251700</t>
  </si>
  <si>
    <t>POP_1KDR10012_DESA KRENCENG ODC</t>
  </si>
  <si>
    <t xml:space="preserve">WP142026025271 </t>
  </si>
  <si>
    <t>POP_1KDR10012</t>
  </si>
  <si>
    <r>
      <rPr>
        <color rgb="FF1155CC"/>
        <u/>
      </rPr>
      <t>BA PM POP_PM FOT POP_1KPN10063_CB3 MALANG MAGOEAN ODC_260227.docx</t>
    </r>
  </si>
  <si>
    <t>POP_1GSK10016_DESA MANYAREJO PEGANDEN / GRESIK APJ OLT</t>
  </si>
  <si>
    <t>POP_1GSK10016</t>
  </si>
  <si>
    <t>-8.2408000, 112.6713000</t>
  </si>
  <si>
    <t>CB3 MALANG WARINGIN ODC</t>
  </si>
  <si>
    <t>POP_1MJY10002_DESA MLILIR ODC</t>
  </si>
  <si>
    <t>POP_1MJY10002</t>
  </si>
  <si>
    <t>POP_1GSK10018_DESA MOJOPETUNG TEBUWUNG ODC</t>
  </si>
  <si>
    <r>
      <rPr>
        <color rgb="FF1155CC"/>
        <u/>
      </rPr>
      <t>BA PM POP_PM POP_1KPN10110_CB3 MALANG DESA DRUJU ODC_260226.docx</t>
    </r>
  </si>
  <si>
    <t>POP_1GSK10018</t>
  </si>
  <si>
    <t>1. rabas-rabas</t>
  </si>
  <si>
    <t>1. tarik kabel 24c 250m, set ulang jb ex gskj50490 dan instal jb new 1pcs id gskj50535</t>
  </si>
  <si>
    <t>POP_1PNG10012_DESA MRAYAN PONOROGO</t>
  </si>
  <si>
    <t>ATIM-AREA.MRAYAN-ZT.C320-OLT-01 (DISMANTLE)</t>
  </si>
  <si>
    <t>POP_1PNG10012</t>
  </si>
  <si>
    <t>-8.0915300, 112.5857600</t>
  </si>
  <si>
    <t>POP_1KDR10020_DESA NAMBAAN ODC</t>
  </si>
  <si>
    <t>POP_1KDR10020</t>
  </si>
  <si>
    <t>CB3 MARTOPURO MALANG ODC</t>
  </si>
  <si>
    <t xml:space="preserve">WP142026033785 </t>
  </si>
  <si>
    <r>
      <rPr>
        <color rgb="FF1155CC"/>
        <u/>
      </rPr>
      <t>BA PM POP_PM POP_1KPN10074_CB3_RJBT_MALANG_DESA KRANGGAN ODC_260126.docx</t>
    </r>
  </si>
  <si>
    <t>POP_1MGT10007_DESA NGARIBOYO ODC</t>
  </si>
  <si>
    <t>POP_1MGT10007</t>
  </si>
  <si>
    <t>POP_1SDA10022_DESA NGINGAS SIDOARJO MINI POP</t>
  </si>
  <si>
    <t>POP_1SDA10022</t>
  </si>
  <si>
    <t>-8.0331000, 112.7388100</t>
  </si>
  <si>
    <t>POP_1BJN10001_DESA NGUJO KALITIDU BOJONEGORO 1/BOJONEGORO APJ 2 OLT</t>
  </si>
  <si>
    <t>POP_1BJN10001</t>
  </si>
  <si>
    <t>CB3 METATU-BENJENG-GRESIK ODC</t>
  </si>
  <si>
    <t>1. Tarik ulang n sambung ulang</t>
  </si>
  <si>
    <t>POP_1KDR10016_DESA PAGU ODC</t>
  </si>
  <si>
    <t>-8.0952300, 112.5394600</t>
  </si>
  <si>
    <t>POP_1KDR10016</t>
  </si>
  <si>
    <t>POP_1GSK10031_DESA PANTENAN GRESIK ODC</t>
  </si>
  <si>
    <t>JATIM-GRESIK-ODC.PANTENAN.II-MA5801-OLT-01 dan JATIM-GRESIK-ODC.PANTENAN-HW.MA5801-OLT-01</t>
  </si>
  <si>
    <t>POP_1GSK10031</t>
  </si>
  <si>
    <t>-8.0707600, 112.7268700</t>
  </si>
  <si>
    <t>POP_1MGT10005_DESA PARANG ODC</t>
  </si>
  <si>
    <t>POP_1MGT10005</t>
  </si>
  <si>
    <t>POP_1LMG10003_DESA PAYAMAN 1/BRONDONG UPJ 1 OLT</t>
  </si>
  <si>
    <t>POP_1LMG10003</t>
  </si>
  <si>
    <t>CB3 MOJOKERTO KEMBANGSRI NGORO ODC</t>
  </si>
  <si>
    <t>-7.904226579293034, 112.57428071676532</t>
  </si>
  <si>
    <t>POP_1KDR10001_POP_1KDR007_DESA PELEM KEDIRI OLT</t>
  </si>
  <si>
    <t>-8.1779700, 112.7216300</t>
  </si>
  <si>
    <t>POP_1MGT10001_DESA PLAOSAN / MAGETAN ULP 1 OLT</t>
  </si>
  <si>
    <t>POP_1MGT10001</t>
  </si>
  <si>
    <t>CB3 MOJOKERTO KRAMAT TEMENGGUNG TARIK ODC</t>
  </si>
  <si>
    <t>POP_1KPN10009_DESA PONCOKUSUMO/TUMPANG ULP 1 ODC</t>
  </si>
  <si>
    <t>POP_1KPN10009</t>
  </si>
  <si>
    <t>-8.1909900, 112.5490300</t>
  </si>
  <si>
    <t>POP_1KDR10022_DESA PRANGGANG ODC</t>
  </si>
  <si>
    <t>POP_1KDR10022</t>
  </si>
  <si>
    <t>WP142026034149</t>
  </si>
  <si>
    <t>POP_1TBN10007_DESA PURWOREJO-JENU-TUBAN ODC</t>
  </si>
  <si>
    <t>POP_1TBN10007</t>
  </si>
  <si>
    <t>-7.8331300, 112.7263200</t>
  </si>
  <si>
    <t>POP_1KDR10011_DESA PURWOSARI ODC</t>
  </si>
  <si>
    <t>POP_1KDR10011</t>
  </si>
  <si>
    <t>CB3 MOJOKERTO KUNJOROWESI NGORO ODC</t>
  </si>
  <si>
    <t>-8.2305100, 112.6244500</t>
  </si>
  <si>
    <t>POP_1MJK10000_DESA RADUHARJO MOJOKERTO 1/MOJOSARI UP 2 OLT</t>
  </si>
  <si>
    <t>JATIM-RANDUHARJO-RC6820-OLT-02</t>
  </si>
  <si>
    <t>POP_1MJK10000</t>
  </si>
  <si>
    <t>POP_1SDA10024_DESA RANDEGAN MINI POP</t>
  </si>
  <si>
    <t>POP_1SDA10024</t>
  </si>
  <si>
    <t>-8.1097300, 112.4930800</t>
  </si>
  <si>
    <t>POP_1GSK10025_DESA RANDEGANSARI ODC</t>
  </si>
  <si>
    <t>POP_1GSK10025</t>
  </si>
  <si>
    <t>CB3 MOJOKERTO KUTO PORONG BANGSAL ODC</t>
  </si>
  <si>
    <t>POP_1GSK10013_DESA SAMBO GUNUNG MINI ODC</t>
  </si>
  <si>
    <t>POP_1GSK10013</t>
  </si>
  <si>
    <t>-7.9292500, 112.5506900</t>
  </si>
  <si>
    <t>POP_1KRS10046_DESA SEBAUNG/DESA RANDUPITU PROBOLINGGO ODC 1 OLT</t>
  </si>
  <si>
    <t>POP_1KRS10046</t>
  </si>
  <si>
    <t>-8.2977400, 112.6580500</t>
  </si>
  <si>
    <t>POP_1PSR10003_DESA SEDARUM PASURUAN 1/GRATI UPJ 1 OLT</t>
  </si>
  <si>
    <t>POP_1PSR10003</t>
  </si>
  <si>
    <t>CB3 MOJOKERTO MANDUROMANGGU GAJAH ODC</t>
  </si>
  <si>
    <t>-8.0193500, 112.8159600</t>
  </si>
  <si>
    <t>POP_1SDA10035_DESA SEKETI 1/KRIAN UPJ 2 ODC</t>
  </si>
  <si>
    <t>POP_1SDA10035</t>
  </si>
  <si>
    <t>POP_1KDR10014_DESA SEKOTO ODC</t>
  </si>
  <si>
    <t>POP_1KDR10014</t>
  </si>
  <si>
    <t>-7.9120290, 112.7296240</t>
  </si>
  <si>
    <t>POP_1KPN10010_DESA SELOREJO/DESA MULYOAGUNG 1 ODC</t>
  </si>
  <si>
    <t>POP_1KPN10010</t>
  </si>
  <si>
    <t>CB3 MOJOKERTO MOJOREJO PUNGGING ODC</t>
  </si>
  <si>
    <t>-8.1576100, 112.4910900</t>
  </si>
  <si>
    <t>POP_1PNG10001_DESA SEMANDING/ PONOROGO APJ 1 OLT</t>
  </si>
  <si>
    <t>POP_1PNG10001</t>
  </si>
  <si>
    <t>POP_1SBY10000_DESA SEMEMI SURABAYA 1/DARMO GRAN GI 1 MINI ODC</t>
  </si>
  <si>
    <t>POP_1SBY10000</t>
  </si>
  <si>
    <t>-8.1404700, 112.6622200</t>
  </si>
  <si>
    <t>POP_1KDR10010_DESA SENDANG ODC</t>
  </si>
  <si>
    <t>POP_1KDR10010</t>
  </si>
  <si>
    <t>-8.2244200, 112.8010300</t>
  </si>
  <si>
    <t>CB3 MOJOKERTO NGIMBANGAN MOJOSARI ODC</t>
  </si>
  <si>
    <t>POP_1TLG10003_POP_1TLG005_DESA SEPATAN OLT</t>
  </si>
  <si>
    <t>POP_1TLG10003</t>
  </si>
  <si>
    <t>-8.2072100, 112.4653900</t>
  </si>
  <si>
    <t>POP_1GSK10017_DESA SIDAYU ODC</t>
  </si>
  <si>
    <t>WP142026054615</t>
  </si>
  <si>
    <t>POP_1GSK10017</t>
  </si>
  <si>
    <t>-8.0664530, 112.7571760</t>
  </si>
  <si>
    <t>CB3 MOJOKERTO PANDANGASRI JATIREJO ODC</t>
  </si>
  <si>
    <t>POP_1KDR10007_DESA SIDOREJO KEDIRI MINI POP</t>
  </si>
  <si>
    <t>POP_1KDR10007</t>
  </si>
  <si>
    <t>POP_1KPN10011_DESA SIDOREJO ODC</t>
  </si>
  <si>
    <t>POP_1KPN10011</t>
  </si>
  <si>
    <t>-8.0193030, 112.7634560</t>
  </si>
  <si>
    <t>POP_1GSK10019_DESA SIWALAN ODC</t>
  </si>
  <si>
    <t>POP_1GSK10019</t>
  </si>
  <si>
    <t>-7.8818700, 112.5843200</t>
  </si>
  <si>
    <t>CB3 MOJOKERTO POHKECIK DLANGGU ODC</t>
  </si>
  <si>
    <t>POP_1PNG10003_DESA SOMOROTO ODC</t>
  </si>
  <si>
    <t>POP_1PNG10003</t>
  </si>
  <si>
    <t>WP142026010241</t>
  </si>
  <si>
    <t>POP_1KNR10001_DESA SRENGAT ODC</t>
  </si>
  <si>
    <t>-7.9055400, 112.6115000</t>
  </si>
  <si>
    <t>POP_1KNR10001</t>
  </si>
  <si>
    <t>WP142026010247</t>
  </si>
  <si>
    <t>POP_1PNG10010_DESA SUKOSARI ODC</t>
  </si>
  <si>
    <t>POP_1PNG10010</t>
  </si>
  <si>
    <t>-8.1550900, 112.6443600</t>
  </si>
  <si>
    <t>CB3 MOJOKERTO SAWOO KUTOREJO ODC</t>
  </si>
  <si>
    <t>POP_1KPN10001_POP_1MLG016_DESA SUMBERMANJING OLT</t>
  </si>
  <si>
    <t>POP_1KPN10001</t>
  </si>
  <si>
    <t>WP142026034169</t>
  </si>
  <si>
    <t>POP_1KPN10032_DESA SUMBEROTO MALANG 1/KEPANJEN UPJ 2 OLT</t>
  </si>
  <si>
    <t>-8.06896, 112.5159</t>
  </si>
  <si>
    <t>POP_1KPN10032</t>
  </si>
  <si>
    <t>POP_1KPN10021_DESA SUMBERPARIS SIDOREJO PAKIS 1/GONDANG LEGI UPJ 2 ODC</t>
  </si>
  <si>
    <t xml:space="preserve">WP142026025146 </t>
  </si>
  <si>
    <t>POP_1KPN10021</t>
  </si>
  <si>
    <r>
      <rPr>
        <color rgb="FF1155CC"/>
        <u/>
      </rPr>
      <t>BA PM POP_PM FOT POP_1KPN10063_CB3 MALANG MAGOEAN ODC_260227.docx</t>
    </r>
  </si>
  <si>
    <t>CB3 MOJOKERTO TALOK DLANGU ODC</t>
  </si>
  <si>
    <t>POP_1KPN10006_DESA SUMBERSUKO/LAWANG GI SHELTER 2 ODC</t>
  </si>
  <si>
    <t>-8.21802, 112.71866</t>
  </si>
  <si>
    <t>POP_1KPN10006</t>
  </si>
  <si>
    <t>WP142026063556</t>
  </si>
  <si>
    <t>POP_1PBL10001_DESA SUMBERTAMAN PROBOLINGGO 1/PROBOLINGGO GI SHELTER 2 OLT</t>
  </si>
  <si>
    <t>POP_1PBL10001</t>
  </si>
  <si>
    <t>-7.8981920, 112.6241970</t>
  </si>
  <si>
    <t>POP_1MJK10001_DESA SURU MOJOKERTO 1/BENJENG UP 1 OLT</t>
  </si>
  <si>
    <t>CB3 PASURUAN NONGKOJAJAR ODC</t>
  </si>
  <si>
    <t>POP_1MJK10001</t>
  </si>
  <si>
    <t>WP142026010242</t>
  </si>
  <si>
    <t>POP_1KNR10000_DESA SUTOJAYAN ODC</t>
  </si>
  <si>
    <t>POP_1KNR10000</t>
  </si>
  <si>
    <t>-8.2274830, 112.5271330</t>
  </si>
  <si>
    <t>POP_1KDR10015_DESA TALES ODC</t>
  </si>
  <si>
    <t>POP_1KDR10015</t>
  </si>
  <si>
    <t>POP_1GSK10023_DESA TANJUNG KEDAMEAN ODC</t>
  </si>
  <si>
    <t>POP_1GSK10023</t>
  </si>
  <si>
    <t>CB3 PASURUAN TREWUNG ODC</t>
  </si>
  <si>
    <t>-8.1958500, 112.6197200</t>
  </si>
  <si>
    <t>POP_1GSK10009_DESA TANJUNGAN GRESIK MINI POP</t>
  </si>
  <si>
    <t>POP_1GSK10009</t>
  </si>
  <si>
    <t>WP142026065173</t>
  </si>
  <si>
    <t>POP_1KRS10033_DESA TANJUNG-PAJARAKAN-PROBOLINGGO ODC</t>
  </si>
  <si>
    <t>POP_1KRS10033</t>
  </si>
  <si>
    <t>-8.0878700, 112.6695800</t>
  </si>
  <si>
    <t>CB3 PASURUAN WINONGAN ODC</t>
  </si>
  <si>
    <t>POP_1TLG10007_DESA TAWING/DESA TAWING 1 OLT</t>
  </si>
  <si>
    <t>POP_1TLG10007</t>
  </si>
  <si>
    <t xml:space="preserve">WP142026020693 </t>
  </si>
  <si>
    <r>
      <rPr>
        <color rgb="FF1155CC"/>
        <u/>
      </rPr>
      <t>WP14202601532 PM POP_1MJKJ10002_Pacet_ULP PLN.pdf</t>
    </r>
  </si>
  <si>
    <t>POP_1KDR10008_DESA TEGOWANGI KEDIRI MINI POP</t>
  </si>
  <si>
    <t>POP_1KDR10008</t>
  </si>
  <si>
    <t>CB3 RUNGKUT KIDUL RUNGKUT 2 SURABAYA ODC</t>
  </si>
  <si>
    <t>-8.1177700, 112.7532700</t>
  </si>
  <si>
    <t>POP_1MGT10004_DESA TEMBORO ODC</t>
  </si>
  <si>
    <t>POP_1MGT10004</t>
  </si>
  <si>
    <t>POP_1TLG10000_POP_1TLG007_DESA TIUDAN OLT</t>
  </si>
  <si>
    <t>POP_1TLG10000</t>
  </si>
  <si>
    <t>CB3 SIDOARJO BAKUNG PRINGGODANI BALONG BENDO ODC</t>
  </si>
  <si>
    <t>-8.0498400, 112.5629800</t>
  </si>
  <si>
    <t>POP_1KPN10033_DESA TULUNGREJO MALANG ODC</t>
  </si>
  <si>
    <t>POP_1KPN10033</t>
  </si>
  <si>
    <t>WP142026014070</t>
  </si>
  <si>
    <r>
      <rPr>
        <color rgb="FF1155CC"/>
        <u/>
      </rPr>
      <t>BA PM POP_PM FOT POP_1KPN10078_CB3_RJBT_MALANG_PERMANU ODC_260126.docx</t>
    </r>
  </si>
  <si>
    <t>1. 16/8/2026</t>
  </si>
  <si>
    <t>POP_1KPN10003_DESA TULUS BESAR MALANG MINI POP</t>
  </si>
  <si>
    <t>POP_1KPN10003</t>
  </si>
  <si>
    <t>-8.2117000, 112.6639300</t>
  </si>
  <si>
    <t>CB3 SIDOARJO BALONGDOWO CANDI ODC</t>
  </si>
  <si>
    <t>POP_1KPN10025_DESA TUMPAKREJO MALANG / KEPANJEN UPJ 1 OLT</t>
  </si>
  <si>
    <t>POP_1KPN10025</t>
  </si>
  <si>
    <t>WP142026053868</t>
  </si>
  <si>
    <r>
      <rPr>
        <color rgb="FF1155CC"/>
        <u/>
      </rPr>
      <t>WP142026052884 PM FOT POP_1GSK10019_DESA SIWALAN ODC.pdf</t>
    </r>
  </si>
  <si>
    <t>POP_1GSK10010_DESA UJUNG PANGKAH GRESIK MINI POP</t>
  </si>
  <si>
    <t>POP_1GSK10010</t>
  </si>
  <si>
    <t>CB3 SIDOARJO BANJAR KEMUNING SEDATI ODC</t>
  </si>
  <si>
    <t>POP_1KRS10001_DESA WANGKAL PROBOLINGGO 1/KRAKSAAN UPJ 2 OLT</t>
  </si>
  <si>
    <t>-8.1505400, 112.7460300</t>
  </si>
  <si>
    <t>POP_1KRS10001</t>
  </si>
  <si>
    <t>WP142026096619</t>
  </si>
  <si>
    <t>1. Manuver core segment JB KRSJ10497 (-7.851693,113.414106) to JB KRSJ10498 (-7.851741,113.415690)</t>
  </si>
  <si>
    <t>POP_1KRS10000_DESA WONOREJO 1/KRAKSAAN UPJ MINI ODC 1 OLT</t>
  </si>
  <si>
    <t>POP_1KRS10000</t>
  </si>
  <si>
    <t>CB3 SIDOARJO BANJARPANJI TANGGULANGIN ODC</t>
  </si>
  <si>
    <t>-8.1588000, 112.7157900</t>
  </si>
  <si>
    <t>POP_1GSK10012_DESA WOTAN GRESIK MINI POP</t>
  </si>
  <si>
    <t>POP_1GSK10012</t>
  </si>
  <si>
    <t>WP142026096600</t>
  </si>
  <si>
    <t>POP_1PNG10006_DESA WRINGINANOM PONOROGO ODC</t>
  </si>
  <si>
    <t>CB3 SIDOARJO BLIGO CANDI ODC</t>
  </si>
  <si>
    <t>POP_1PNG10006</t>
  </si>
  <si>
    <t>-8.1719700, 112.6751900</t>
  </si>
  <si>
    <t>WP142026053442</t>
  </si>
  <si>
    <t>POP_1LMG10002_DESAÂ Â BANYUBANG ODC</t>
  </si>
  <si>
    <t>POP_1LMG10002</t>
  </si>
  <si>
    <t>-7.9695800, 112.6746300</t>
  </si>
  <si>
    <t>CB3 SIDOARJO CANDI CANDI ODC</t>
  </si>
  <si>
    <t>POP_1MLG10013_DINOYO UP 1/DINOYO UPJ MINI ODC 1 OLT PLN</t>
  </si>
  <si>
    <t>POP_1MLG10013</t>
  </si>
  <si>
    <r>
      <rPr>
        <color rgb="FF1155CC"/>
        <u/>
      </rPr>
      <t>BA PM POP_POP_1KPN10092_CB3 MALANG SUKORAHARJO ODC_260129.docx</t>
    </r>
  </si>
  <si>
    <t>POP_1MLG10014_DINOYO UP 2/DINOYO UPJ MINI ODC 2 OLT PLN</t>
  </si>
  <si>
    <t>POP_1MLG10014</t>
  </si>
  <si>
    <t>-7.9754100, 112.7729100</t>
  </si>
  <si>
    <t>POP_1MLG10015_DINOYO UP 3/DINOYO UPJ MINI ODC 3 OLT PLN</t>
  </si>
  <si>
    <t>CB3 SIDOARJO CANGKIR DRIYOREJO ODC</t>
  </si>
  <si>
    <t>POP_1MLG10015</t>
  </si>
  <si>
    <t>POP_1MLG10016_DINOYO UP 4/DINOYO UPJ MINI ODC 4 OLT PLN</t>
  </si>
  <si>
    <t>-8.1017600, 112.6065400</t>
  </si>
  <si>
    <t>POP_1MLG10016</t>
  </si>
  <si>
    <t>WP142026034171</t>
  </si>
  <si>
    <r>
      <rPr>
        <color rgb="FF1155CC"/>
        <u/>
      </rPr>
      <t>BA PM POP_POP_1KPN10092_CB3 MALANG SUKORAHARJO ODC_260129.docx</t>
    </r>
  </si>
  <si>
    <t>POP_1MGT10014_GORANG GARENG MAGETAN KANTOR JAGA ODC PLN</t>
  </si>
  <si>
    <t>-8.1797300, 112.4525800</t>
  </si>
  <si>
    <t>JATIM-MAGETAN.ODC.GORANGGARENG-HW.MA5801-OLT-01</t>
  </si>
  <si>
    <t>CB3 SIDOARJO CELEP ODC</t>
  </si>
  <si>
    <t>WP142026054611</t>
  </si>
  <si>
    <t>POP_1MJY10001_POP_1MAD006_JALAN PURWOSARI OLT</t>
  </si>
  <si>
    <t>POP_1MJY10001</t>
  </si>
  <si>
    <t>-8.1454780, 112.5257650</t>
  </si>
  <si>
    <t>WP142026030212</t>
  </si>
  <si>
    <t>POP_1JMR10039_JEMBER GI 1/JEMBER GI SHELTER 1 OLT</t>
  </si>
  <si>
    <t>POP_1JMR10039</t>
  </si>
  <si>
    <t>-8.1606880, 112.6008060</t>
  </si>
  <si>
    <t>CB3 SIDOARJO DESA KEDONDONG ODC</t>
  </si>
  <si>
    <t>POP_1JMR10036_JEMBER KP/JEMBER APJ 1 OLT</t>
  </si>
  <si>
    <t>POP_1JMR10036</t>
  </si>
  <si>
    <t>-8.2572210, 112.7723170</t>
  </si>
  <si>
    <t>1. 6/8/2026</t>
  </si>
  <si>
    <t>1. CORE BENDING</t>
  </si>
  <si>
    <t xml:space="preserve">1. INTEGRASI ULANG </t>
  </si>
  <si>
    <t>POP_1MJY10032_KADES BANTENGAN/MANISREJO GI SHELTER 1 OLT</t>
  </si>
  <si>
    <t>POP_1MJY10032</t>
  </si>
  <si>
    <t>CB3 SIDOARJO GELAM CANDI ODC</t>
  </si>
  <si>
    <t>-8.0414600, 112.4858000</t>
  </si>
  <si>
    <t>POP_1MJY10034_KADES SAMBIREJO/MADIUN UP3 SHELTER 2 OLT</t>
  </si>
  <si>
    <t>POP_1MJY10034</t>
  </si>
  <si>
    <t>POP_1PCT10000_KANTOR DESA ARJOSARI 1/PACITAN UPJ 1 ODC</t>
  </si>
  <si>
    <t>-8.2048830, 112.5896830</t>
  </si>
  <si>
    <t>POP_1PCT10000</t>
  </si>
  <si>
    <t>WP142026065163</t>
  </si>
  <si>
    <t>POP_1SDA10041_KANTOR DESA BENDOTRETEK SIDOARJO ODC</t>
  </si>
  <si>
    <t>CB3 SIDOARJO JERUK LEGI BALONG BENDO ODC</t>
  </si>
  <si>
    <t>POP_1SDA10041</t>
  </si>
  <si>
    <t>-8.0606800, 112.6881000</t>
  </si>
  <si>
    <t>POP_1SDA10046_KANTOR DESA KEBONAGUNG SIDOARJO ODC</t>
  </si>
  <si>
    <t>POP_1SDA10046</t>
  </si>
  <si>
    <r>
      <rPr>
        <color rgb="FF1155CC"/>
        <u/>
      </rPr>
      <t>BA PM POP_POP_1BTU10004_BATUBATU ULP 2 ODC 1 OLT_260325.docx</t>
    </r>
  </si>
  <si>
    <t>POP_1SDA10039_KANTOR DESA KREMBUNG SIDOARJO ODC</t>
  </si>
  <si>
    <t>POP_1SDA10039</t>
  </si>
  <si>
    <t>CB3 SIDOARJO JUWET KENONGO PORONG ODC</t>
  </si>
  <si>
    <t>POP_1BJN10009_KANTOR DESA LUWIHAJI ODC</t>
  </si>
  <si>
    <t>-8.1235800, 112.6732900</t>
  </si>
  <si>
    <t>POP_1BJN10009</t>
  </si>
  <si>
    <t>POP_1NJK10039_KANTOR DESA MUNGKUNG MINI ODC</t>
  </si>
  <si>
    <t>WP142026053427</t>
  </si>
  <si>
    <t>POP_1NJK10039</t>
  </si>
  <si>
    <t>-8.1620900, 112.6768200</t>
  </si>
  <si>
    <t>POP_1MJY10026_KANTOR DESA PRAMBON-DAGANGAN-MADIUN ODC</t>
  </si>
  <si>
    <t>POP_1MJY10026</t>
  </si>
  <si>
    <t>CB3 SIDOARJO KEBOGUYANG ODC</t>
  </si>
  <si>
    <t>POP_1KPN10027_KANTOR DESA PUJONLOR MALANG ODC</t>
  </si>
  <si>
    <t>POP_1KPN10027</t>
  </si>
  <si>
    <t>-8.3163500, 112.5800000</t>
  </si>
  <si>
    <t>POP_1KPN10028_KANTOR DESA PUTAT KIDUL CLUSTER GONDANGLEGI ODC</t>
  </si>
  <si>
    <t>POP_1KPN10028</t>
  </si>
  <si>
    <t>POP_1TBN10001_KANTOR DESA SIDING TUBAN ODC</t>
  </si>
  <si>
    <t>POP_1TBN10001</t>
  </si>
  <si>
    <t>-7.9368500, 112.6748600</t>
  </si>
  <si>
    <t>CB3 SIDOARJO KEBONSARI CANDI ODC</t>
  </si>
  <si>
    <t>POP_1MJY10030_KANTOR DESA TEGUHAN ODC</t>
  </si>
  <si>
    <t>POP_1MJY10030</t>
  </si>
  <si>
    <t>-8.2059530, 112.4942590</t>
  </si>
  <si>
    <t>POP_1TBN10006_KANTOR DESA TENGGERKULON TUBAN ODC</t>
  </si>
  <si>
    <t>POP_1TBN10006</t>
  </si>
  <si>
    <t>WP142026054620</t>
  </si>
  <si>
    <t>CB3 SIDOARJO KEDUNG SUKODANI BALONG BENDO ODC</t>
  </si>
  <si>
    <t>POP_1BTU10000_KANTOR DESA TLEKUNG BATU ODC</t>
  </si>
  <si>
    <t>POP_1BTU10000</t>
  </si>
  <si>
    <t>-7.8603200, 112.6598400</t>
  </si>
  <si>
    <t>POP_1PCT10001_KANTOR KECAMATAN PUNUNG 1/PACITAN UPJ 2 ODC</t>
  </si>
  <si>
    <t>JATIM-BALDES.PUNUNG-C320-OLT-04 (DISMANTLE)</t>
  </si>
  <si>
    <t>POP_1PCT10001</t>
  </si>
  <si>
    <t>-8.1275500, 112.6937300</t>
  </si>
  <si>
    <t>POP_1JMR10022_KANTOR KECAMATAN RAMBIPUJI ODC</t>
  </si>
  <si>
    <t>POP_1JMR10022</t>
  </si>
  <si>
    <t>CB3 SIDOARJO KEDUNGBANTENG TANGGULANGIN ODC</t>
  </si>
  <si>
    <t>POP_1MLG10019_KANTOR PERWAKILAN MALANG/KANTOR ICON+ MALANG OLT</t>
  </si>
  <si>
    <t>POP_1MLG10019</t>
  </si>
  <si>
    <t>-8.1403000, 112.6861500</t>
  </si>
  <si>
    <t>POP_1SDA10033_KATERUNGAN/SIDOARJO APJ</t>
  </si>
  <si>
    <t>POP_1SDA10033</t>
  </si>
  <si>
    <t>WP142026014794</t>
  </si>
  <si>
    <r>
      <rPr>
        <color rgb="FF1155CC"/>
        <u/>
      </rPr>
      <t>BA PM POP_PM FOT POP_1KPN10078_CB3_RJBT_MALANG_PERMANU ODC_260126.docx</t>
    </r>
  </si>
  <si>
    <t>CB3 SIDOARJO KEDUNGREJO JABON ODC</t>
  </si>
  <si>
    <t>POP_1GSK10041_KEBONDALEM-BRINGKANG MENGANTI-GRESIK ODC</t>
  </si>
  <si>
    <t>POP_1GSK10041</t>
  </si>
  <si>
    <t>-8.2054000, 112.6947700</t>
  </si>
  <si>
    <t>POP_1MJY10014_KEBONSARI - KEBONSARI - MADIUN ODC</t>
  </si>
  <si>
    <t xml:space="preserve">JATIM-MAD.ODC.KRANDEGAN-HW.MA5801-OLT-01 </t>
  </si>
  <si>
    <t>POP_1MJY10014</t>
  </si>
  <si>
    <t>-7.5314500, 112.6097200</t>
  </si>
  <si>
    <t>POP_1TLG10004_KECAMATAN BOYOLANGU 1/TULUNGAGUNG UPJ 1 OLT</t>
  </si>
  <si>
    <t>CB3 SIDOARJO KELOPO SEPULUH SUKODONO ODC</t>
  </si>
  <si>
    <t>POP_1TLG10004</t>
  </si>
  <si>
    <t>POP_1LMG10004_KECAMATAN SUGIO 1/LAMONGAN UPJ SHELTER 1 OLT</t>
  </si>
  <si>
    <t>POP_1LMG10004</t>
  </si>
  <si>
    <t>-7.4302914, 112.4616181</t>
  </si>
  <si>
    <t>POP_1GSK10028_KEDAMEAN-GRESIK ODC</t>
  </si>
  <si>
    <t>JATIM-GRESIK-ODC.KEDAMEAN-MA5801-OLT-01 dan JATIM-GRESIK-ODC.KEDAMEAN-HW.MA5801-OLT-02</t>
  </si>
  <si>
    <t>POP_1GKS10028</t>
  </si>
  <si>
    <t>CB3 SIDOARJO KENDAL PECABEAN CANDI ODC</t>
  </si>
  <si>
    <t>POP_1SDA10034_KEDINDING/KRIAN UPJ ODC</t>
  </si>
  <si>
    <t>-7.5657000, 112.6551700</t>
  </si>
  <si>
    <t>POP_1SDA10034</t>
  </si>
  <si>
    <t>POP_1KPN10014_KEMANTREN (SUKOLILO)/TUMPANG ULP ODC</t>
  </si>
  <si>
    <t>POP_1KPN10014</t>
  </si>
  <si>
    <t>CB3 SIDOARJO KEPUH KIRIMAN WARU ODC</t>
  </si>
  <si>
    <t>-7.5287500, 112.4934800</t>
  </si>
  <si>
    <t>POP_1LMG10005_KEMANTREN LAMONGAN/DESA CAMPUREJO DALEGAN 1 ODC</t>
  </si>
  <si>
    <t>POP_1LMG10005</t>
  </si>
  <si>
    <t>1. 21/8/2026</t>
  </si>
  <si>
    <t>1. GANTI PC DI SISI POP</t>
  </si>
  <si>
    <t>POP_1KPN10121_KEPANJEN UPJ/KEPANJEN UPJ ODC OLT PLN</t>
  </si>
  <si>
    <t>POP_1KPN10121</t>
  </si>
  <si>
    <t>-7.5635000, 112.6444700</t>
  </si>
  <si>
    <t>POP_1SDA10031_KEPATIHAN/SIDOARJO APJ ODC</t>
  </si>
  <si>
    <t>CB3 SIDOARJO KLURAK CANDI ODC</t>
  </si>
  <si>
    <t>POP_1SDA10031</t>
  </si>
  <si>
    <t>POP_1SDA10040_KETAJEN SIDOARJO ODC</t>
  </si>
  <si>
    <t>POP_1SDA10040</t>
  </si>
  <si>
    <t>-7.5742400, 112.5552400</t>
  </si>
  <si>
    <t>POP_1LMJ10001_KLAKAH ULP 1/LUMAJANG ULP ODC 1 OLT PLN</t>
  </si>
  <si>
    <t>POP_1LMJ10001</t>
  </si>
  <si>
    <t>CB3 SIDOARJO KWANGSAN SEDATI ODC</t>
  </si>
  <si>
    <t>POP_1JMR10006_KRAJAN AJUNG-AJUNG-JEMBER ODC</t>
  </si>
  <si>
    <t>-7.4747000, 112.5510900</t>
  </si>
  <si>
    <t>POP_1JMR10006</t>
  </si>
  <si>
    <t>POP_1KRS10041_KRAKSAAN ULP 1/KRAKSAAN UPJ 1 OLT PLN</t>
  </si>
  <si>
    <t>POP_1KRS10041</t>
  </si>
  <si>
    <t>CB3 SIDOARJO LEMAHPUTRO ODC</t>
  </si>
  <si>
    <t>POP_1KRS10042_KRAKSAAN ULP 2/KRAKSAAN UPJ 2 OLT PLN</t>
  </si>
  <si>
    <t>-7.5597100, 112.4800500</t>
  </si>
  <si>
    <t>POP_1KRS10042</t>
  </si>
  <si>
    <t>POP_1KRS10043_KRAKSAAN ULP 3/KRAKSAAN UPJ 3 OLT PLN</t>
  </si>
  <si>
    <t>POP_1KRS10043</t>
  </si>
  <si>
    <t>POP_1JMR10025_KRANJINGAN-KALIWATES-JEMBER ODC</t>
  </si>
  <si>
    <t>-7.5539440, 112.5225280</t>
  </si>
  <si>
    <t>POP_1JMR10025</t>
  </si>
  <si>
    <t>CB3 SIDOARJO MAGERSARI ODC</t>
  </si>
  <si>
    <t>POP_1LMG10020_LAMONGAN GI PLN</t>
  </si>
  <si>
    <t>POP_1LMG10020</t>
  </si>
  <si>
    <t>POP_1KPN10123_LAWANG ULP 1/DESA SUMBERSUKO 1 OLT PLN</t>
  </si>
  <si>
    <t>POP_1KPN10123</t>
  </si>
  <si>
    <t>-7.8933290, 112.8179270</t>
  </si>
  <si>
    <t>CB3 SIDOARJO MERGOBENER TARIK ODC</t>
  </si>
  <si>
    <t>POP_1KPN10124_LAWANG ULP 2/DESA SUMBERSUKO 2 OLT PLN</t>
  </si>
  <si>
    <t>POP_1KPN10124</t>
  </si>
  <si>
    <t>WP142026034598 WP142026064007</t>
  </si>
  <si>
    <t>POP_1MJY10031_MAKAM DESA BRIBIK ODC</t>
  </si>
  <si>
    <t>POP_1MJY10031</t>
  </si>
  <si>
    <t>-7.7385200, 112.9914800</t>
  </si>
  <si>
    <t>CB3 SIDOARJO NGABAN TANGGULANGIN ODC</t>
  </si>
  <si>
    <t>1. CORE RAPUH</t>
  </si>
  <si>
    <t>1. rejoin core di kaset FDT MADF10009</t>
  </si>
  <si>
    <t>POP_1GSK10029_MANYAREJO-MANYAR-GRESIK ODC</t>
  </si>
  <si>
    <t>POP_1GKS10029</t>
  </si>
  <si>
    <t>WP142026093307</t>
  </si>
  <si>
    <t>POP_1GSK10054_MASANGAN BUNGAH ASRI-GRESIK ODC</t>
  </si>
  <si>
    <t>POP_1GSK10054</t>
  </si>
  <si>
    <t>-7.7272480, 112.9578770</t>
  </si>
  <si>
    <t>POP_1MJK10002_PACET ULP PLN</t>
  </si>
  <si>
    <t>CB3 SIDOARJO NGARESREJO SIKODONO ODC</t>
  </si>
  <si>
    <t>POP_1MJK10002</t>
  </si>
  <si>
    <t>WP142026096419</t>
  </si>
  <si>
    <t>POP_1GSK10070_PANTENAN GRESIK ODC</t>
  </si>
  <si>
    <t>POP_1GSK10070</t>
  </si>
  <si>
    <t>-7.3900110, 112.5026310</t>
  </si>
  <si>
    <t>POP_1KPN10029_PASAR DESA KEDUNGREJO MALANG ODC</t>
  </si>
  <si>
    <t>POP_1KPN10029</t>
  </si>
  <si>
    <t>CB3 SIDOARJO PRAMBON ODC</t>
  </si>
  <si>
    <t>-7.4957800, 112.7299600</t>
  </si>
  <si>
    <t>POP_1PSN10001_PASURUAN UP3 ODC PLN</t>
  </si>
  <si>
    <t>POP_1PSN10001</t>
  </si>
  <si>
    <t>POP_1GSK009_PERUM GKB GRESIK MINI ODC</t>
  </si>
  <si>
    <t>-7.3861200, 112.8071400</t>
  </si>
  <si>
    <t>CB3 SIDOARJO PUCANGANOM ODC</t>
  </si>
  <si>
    <t>1. 4/8/2026
2. 19/8/2026</t>
  </si>
  <si>
    <t>1. PEMADAMAN LISTRIK
2. TERJEPIT DI JB</t>
  </si>
  <si>
    <t>1. -
2. Rejoin core</t>
  </si>
  <si>
    <t>POP_1SDA012_PERUM ORCHID SIDOARJO MINI ODC</t>
  </si>
  <si>
    <t>JATIM-SIDOARJO-ORCHID-MA5800X2-OLT-01</t>
  </si>
  <si>
    <t>POP_1SDA012</t>
  </si>
  <si>
    <t>-7.5054000, 112.7509500</t>
  </si>
  <si>
    <t>POP_1SDA011_PERUM TAS SIDOARJO MINI ODC</t>
  </si>
  <si>
    <t>POP_1SDA011</t>
  </si>
  <si>
    <t>CB3 SIDOARJO SEKARDANGAN ODC</t>
  </si>
  <si>
    <t>POP_1GSK10002_POP_1GSK012_PERUMAHAN BUNGAH ASRI OLT</t>
  </si>
  <si>
    <t>JATIM-BUNGAH.ASRI-RC-OLT-03</t>
  </si>
  <si>
    <t>POP_1GSK10002</t>
  </si>
  <si>
    <t>-7.4752500, 112.7225900</t>
  </si>
  <si>
    <t>POP_1GSK10001_POP_1GSK011_PERUMAHAN CITRA SARI REGENCY GRESIK OLT</t>
  </si>
  <si>
    <t>WP142026084774</t>
  </si>
  <si>
    <t>POP_1GSK10001</t>
  </si>
  <si>
    <t>-7.4762500, 112.6950800</t>
  </si>
  <si>
    <t>CB3 SIDOARJO SEPANDE CANDI ODC</t>
  </si>
  <si>
    <t>POP_1SDA10003_POP_1SDA015_PERUMAHAN GRAND ALOHA OLT</t>
  </si>
  <si>
    <t>POP_1SDA10003</t>
  </si>
  <si>
    <t>-7.3651830, 112.6179500</t>
  </si>
  <si>
    <t>POP_1SDA10012_POP_1SDA024_PERUMAHAN GRAND SURYA OLT</t>
  </si>
  <si>
    <t>POP_1SDA10012</t>
  </si>
  <si>
    <t>WP142026010826</t>
  </si>
  <si>
    <t>CB3 SIDOARJO SIDOKERTO ODC</t>
  </si>
  <si>
    <t>POP_1JMR10002_POP_1JMR007_PERUMAHAN GREENLAND CLUSTER MINI ODC</t>
  </si>
  <si>
    <t>-7.4643200, 112.7239500</t>
  </si>
  <si>
    <r>
      <rPr>
        <color rgb="FF1155CC"/>
        <u/>
      </rPr>
      <t>PM FOT ODC Perum Orchid.docx</t>
    </r>
  </si>
  <si>
    <t>POP_1GSK10000_POP_1GSK010_PERUMAHAN GRESIK KOTA BARU OLT</t>
  </si>
  <si>
    <t>JATIM-GRESIK.GKB-MA5800X2-OLT-01</t>
  </si>
  <si>
    <t>POP_1GSK10000</t>
  </si>
  <si>
    <t>CB3 SIDOARJO SIDOKLUMPUK SIDOARJO ODC</t>
  </si>
  <si>
    <t>-7.4219800, 112.7651500</t>
  </si>
  <si>
    <t>POP_1NJK10000_POP_1NJK004_PERUMAHAN GRIYA KALIMAS TANJUNG NGANJUK OLT</t>
  </si>
  <si>
    <t>POP_1NJK10000</t>
  </si>
  <si>
    <t>CB3 SIDOARJO SIMOKETAWANG WONOAYU ODC</t>
  </si>
  <si>
    <t>-7.4821300, 112.6725800</t>
  </si>
  <si>
    <t>1. TARIK ULANG KABEL DAN PASANG 2 JB NEW</t>
  </si>
  <si>
    <t>POP_1JMR10001_POP_1JMR006_PERUMAHAN GRIYA MANGLI INDAH MINI ODC</t>
  </si>
  <si>
    <t>-7.5404660, 112.6934950</t>
  </si>
  <si>
    <t>POP_1SDA10009_POP_1SDA021_PERUMAHAN GRIYA TAMAN ASRI OLT</t>
  </si>
  <si>
    <t>CB3 SIDOARJO SIMPANG PRAMBON ODC</t>
  </si>
  <si>
    <t>POP_1SDA10009</t>
  </si>
  <si>
    <t>-7.4933301, 112.7053276</t>
  </si>
  <si>
    <t>POP_1SDA10002_POP_1SDA014_PERUMAHAN ORCHID OLT</t>
  </si>
  <si>
    <t>POP_1SDA10002</t>
  </si>
  <si>
    <t>CB3 SIDOARJO SIWALAN PANJI BUDURAN ODC</t>
  </si>
  <si>
    <t>-7.3957700, 112.5744500</t>
  </si>
  <si>
    <t>POP_1SDA10008_POP_1SDA020_PERUMAHAN PERMATA KWANGSAN SIDOARJO OLT</t>
  </si>
  <si>
    <t>POP_1SDA10008</t>
  </si>
  <si>
    <t>-7.5463700, 112.7082000</t>
  </si>
  <si>
    <t>POP_1SDA10004_POP_1SDA016_PERUMAHAN PURI INDAH 1 OLT</t>
  </si>
  <si>
    <t>POP_1SDA10004</t>
  </si>
  <si>
    <t>CB3 SIDOARJO SUMBER REJO WONOAYU ODC</t>
  </si>
  <si>
    <t>WP142026050041</t>
  </si>
  <si>
    <r>
      <rPr>
        <color rgb="FF1155CC"/>
        <u/>
      </rPr>
      <t>PM FOT POP SIDOARJO_JUWET KENONGO PORONG MINI POP.docx</t>
    </r>
  </si>
  <si>
    <t>POP_1SDA10005_POP_1SDA017_PERUMAHAN PURI INDAH 2 OLT</t>
  </si>
  <si>
    <t>POP_1SDA10005</t>
  </si>
  <si>
    <t>-7.5402360, 112.6997080</t>
  </si>
  <si>
    <t>CB3 SIDOARJO TAMBAK OSO WARU ODC</t>
  </si>
  <si>
    <t>POP_1SDA10010_POP_1SDA022_PERUMAHAN SHOJILAND OLT</t>
  </si>
  <si>
    <t>POP_1SDA10010</t>
  </si>
  <si>
    <t>-7.4938693, 112.7161673</t>
  </si>
  <si>
    <t>POP_1SDA10013_POP_1SDA023_PERUMAHAN TAMAN ANGGUN SEJAHTERA 3 OLT</t>
  </si>
  <si>
    <t>POP_1SDA10013</t>
  </si>
  <si>
    <t>CB3 SIDOARJO WEDORO KLURAK CANDI ODC</t>
  </si>
  <si>
    <t>-7.4177280, 112.4702250</t>
  </si>
  <si>
    <t>POP_1SDA10001_POP_1SDA013_PERUMAHAN TAMAN ANGGUN SEJAHTERA 4 OLT</t>
  </si>
  <si>
    <t>JATIM-SIDOARJO-TAS4-MA5800X2-OLT-01</t>
  </si>
  <si>
    <t>POP_1SDA10001</t>
  </si>
  <si>
    <t>WP142026091254</t>
  </si>
  <si>
    <t>POP_1SDA10127_PERUMTAS 3 MINI ODC</t>
  </si>
  <si>
    <t>POP_1SDA10127</t>
  </si>
  <si>
    <t>CB3 SIDOARJOGEDANG PORONG ODC</t>
  </si>
  <si>
    <t>-7.5119870, 112.7359160</t>
  </si>
  <si>
    <t>POP_1KDR10002_POP_1KDR008_PONDOK PESANTREN MAZROATTULLUGHOH KEDIRI OLT</t>
  </si>
  <si>
    <t>JATIM-PP.MAZROATULLUGHOH-MA5801-OLT-01</t>
  </si>
  <si>
    <t>POP_1KDR10002</t>
  </si>
  <si>
    <t>CB3 SIMO ANGIN ANGIN WONOAYU ODC</t>
  </si>
  <si>
    <t>POP_1JMR10038_PONTANG/AMBULU ULP MINI ODC 3 OLT</t>
  </si>
  <si>
    <t>POP_1JMR10038</t>
  </si>
  <si>
    <t>-7.5702200, 112.7480900</t>
  </si>
  <si>
    <t>POP_1KRS10045_PP SUBULUSALAM/KRAKSAAN UPJ 5 OLT</t>
  </si>
  <si>
    <t>POP_1KRS10045</t>
  </si>
  <si>
    <t>CB3 SUMBERAME DUKUH KARANGAN TENGAH SURABAYA ODC</t>
  </si>
  <si>
    <t>-7.3949700, 112.6914000</t>
  </si>
  <si>
    <t>POP_1PSR10001_POP_1PSR019_PRIGEN ULP OLT PLN</t>
  </si>
  <si>
    <t>POP_1PSR10001</t>
  </si>
  <si>
    <t>WP142026103720</t>
  </si>
  <si>
    <t>POP_1PBL10000_PROBOLINGGO ULP 1/PROBOLINGGO GI SHELTER 1 OLT PLN</t>
  </si>
  <si>
    <t>POP_1PBL10000</t>
  </si>
  <si>
    <t>-7.4957800, 112.7375600</t>
  </si>
  <si>
    <t>CB3 WIYUNG WIYUNG SURABAYA ODC</t>
  </si>
  <si>
    <r>
      <rPr>
        <color rgb="FF1155CC"/>
        <u/>
      </rPr>
      <t>PM OLT KENDALPECABEAN.pdf</t>
    </r>
  </si>
  <si>
    <t>POP_1PNG10007_PULUNG ODC</t>
  </si>
  <si>
    <t>POP_1PNG10007</t>
  </si>
  <si>
    <t>-7.3543700, 112.7558600</t>
  </si>
  <si>
    <t>POP_1PNG10008_SAWO ODC</t>
  </si>
  <si>
    <t>POP_1PNG10008</t>
  </si>
  <si>
    <t>CB3_RJBT_SIDOARJO_CLUSTER BANJARSARI - BUDURAN</t>
  </si>
  <si>
    <t>POP_1MJY10029_SDN 03 NGLAMES-MADIUN ODC</t>
  </si>
  <si>
    <t>-7.4795181, 112.7262215</t>
  </si>
  <si>
    <t>POP_1MJY10029</t>
  </si>
  <si>
    <t>WP142026064055</t>
  </si>
  <si>
    <r>
      <rPr>
        <color rgb="FF1155CC"/>
        <u/>
      </rPr>
      <t>PM FOT OLT Kluraj Candi.pdf</t>
    </r>
  </si>
  <si>
    <t>POP_1SDA10032_SEBANITARIK/MOJOKERTO KOTA UPJ ODC</t>
  </si>
  <si>
    <t>CB3_RJBT_SURABAYA_CLUSTER PERUMAHAN ROYAL EMRAN</t>
  </si>
  <si>
    <t>POP_1SDA10032</t>
  </si>
  <si>
    <t>-7.3878200, 112.7598500</t>
  </si>
  <si>
    <t>POP_1BJN10014_SI BOJONEGORO DESA BANJARSARI ODC</t>
  </si>
  <si>
    <t>POP_1BJN10014</t>
  </si>
  <si>
    <t>POP_1GSK10066</t>
  </si>
  <si>
    <t>CB3_RJBT_SURABAYA_OVERLAYING CLUSTER CAMPUREJO</t>
  </si>
  <si>
    <t>POP_1KRS10039_SI BOTO PROBOLINGGO ODC</t>
  </si>
  <si>
    <t>-7.4706900, 112.7157900</t>
  </si>
  <si>
    <t>POP_1KRS10039</t>
  </si>
  <si>
    <t>POP_1BDW10002_SI MAESAN BONDOWOSO ODC</t>
  </si>
  <si>
    <t>POP_1BDW10002</t>
  </si>
  <si>
    <t>-7.4531200, 112.7090700</t>
  </si>
  <si>
    <t>CLUSTDI BANARAN-GEGER-MADIUN ODC</t>
  </si>
  <si>
    <t>POP_1MAD10002_SI MANGUNHARJO MADIUN GUDANG PLTD ODC</t>
  </si>
  <si>
    <t>JATIM-GUDANG.PLTD-RC-OLT-01</t>
  </si>
  <si>
    <t>POP_1MAD10002</t>
  </si>
  <si>
    <t>-7.4472000, 112.7120500</t>
  </si>
  <si>
    <t>POP_1NGW10006_SI NGAWU GENENG DESA KENDUNG ODC</t>
  </si>
  <si>
    <t>CLUSTDI KEDUNGJATI-BALEREJO-MADIUN ODC</t>
  </si>
  <si>
    <t>POP_1NGW10006</t>
  </si>
  <si>
    <t>-7.4671900, 112.5317400</t>
  </si>
  <si>
    <t>POP_1SIT10002_SI SITUBONDO ASEMBAGUS ULP ODC PLN</t>
  </si>
  <si>
    <t>-7.5008700, 112.7097700</t>
  </si>
  <si>
    <t>CLUSTDI KUWU-BALEREJO-MADIUN ODC</t>
  </si>
  <si>
    <t>POP_1BJN10013_SI_RJBT_BOJONEGORO_BANGILANKAPAS ODC</t>
  </si>
  <si>
    <t>POP_1BJN10013</t>
  </si>
  <si>
    <t>-7.3942680, 112.6377720</t>
  </si>
  <si>
    <t>POP_1BJN10012_SI_RJBT_BOJONEGORO_KANDANGAN ODC</t>
  </si>
  <si>
    <t>WP142026071655</t>
  </si>
  <si>
    <t>POP_1BJN10012</t>
  </si>
  <si>
    <t>CLUSTDI PUCANGANOM-KEBON SARI-MADIUN ODC</t>
  </si>
  <si>
    <t>-7.3700735, 112.6271656</t>
  </si>
  <si>
    <t>1. 10/8/2026
2. 10/8/2026</t>
  </si>
  <si>
    <t>1. TERTABRAK KENDARAAN
2. BAD SPLICING</t>
  </si>
  <si>
    <t>1. perapian kabel, tarik ulang n sambung ulang.
2. rejoint core di bjnj20062</t>
  </si>
  <si>
    <t>POP_1BJN10011_SI_RJBT_BOJONEGORO_KEDUNGREJO ODC</t>
  </si>
  <si>
    <t>POP_1BJN10011</t>
  </si>
  <si>
    <t>WP142026095234</t>
  </si>
  <si>
    <t>CLUSTDI SAMBIREJO-GEGER-MADIUN ODC</t>
  </si>
  <si>
    <t>-7.4727600, 112.5602800</t>
  </si>
  <si>
    <t>POP_1BJN10010_SI_RJBT_BOJONEGORO_SUMBERARUM ODC</t>
  </si>
  <si>
    <t>POP_1BJN10010</t>
  </si>
  <si>
    <t>WP142026024805</t>
  </si>
  <si>
    <r>
      <rPr>
        <color rgb="FF1155CC"/>
        <u/>
      </rPr>
      <t>PM OLT PRAMBON.pdf</t>
    </r>
  </si>
  <si>
    <t>1. TERJEPIT DI JB</t>
  </si>
  <si>
    <t>1.  rejoint ulang core di JB</t>
  </si>
  <si>
    <t>POP_1BJN10008_SI_RJBT_BOJONEGORO_SUMBEREJO ODC</t>
  </si>
  <si>
    <t>POP_1BJN10008</t>
  </si>
  <si>
    <t>CLUSTER AMADAMON-DAMPIT-MALANG ODC</t>
  </si>
  <si>
    <t>-7.4551000, 112.7244000</t>
  </si>
  <si>
    <t>POP_1JMR10032_SI_RJBT_JEMBER_AJUNG KALISAT ODC</t>
  </si>
  <si>
    <t>POP_1JMR10032</t>
  </si>
  <si>
    <t>POP_1JMR10031_SI_RJBT_JEMBER_MAYANG ODC</t>
  </si>
  <si>
    <t>POP_1JMR10031</t>
  </si>
  <si>
    <t>-7.4687500, 112.7302900</t>
  </si>
  <si>
    <t>CLUSTER AMPEL-WULUHAN-JEMBER ODC</t>
  </si>
  <si>
    <t>POP_1JMR10030_SI_RJBT_JEMBER_TEGALREJO ODC</t>
  </si>
  <si>
    <t>POP_1JMR10030</t>
  </si>
  <si>
    <t>-7.4668800, 112.7008700</t>
  </si>
  <si>
    <t>POP_1TBN10005_SI_RJBT_JENU 1 ODC</t>
  </si>
  <si>
    <t>WP142026050107</t>
  </si>
  <si>
    <r>
      <rPr>
        <color rgb="FF1155CC"/>
        <u/>
      </rPr>
      <t>PM FOT POP OLT Spande.docx</t>
    </r>
  </si>
  <si>
    <t>POP_1TBN10005</t>
  </si>
  <si>
    <t>CLUSTER ANDONGSARI-AMBULU-JEMBER ODC</t>
  </si>
  <si>
    <t>POP_1MJY10022_SI_RJBT_MADIUN_PILANGKENCENG ODC</t>
  </si>
  <si>
    <t>-7.4324500, 112.7136300</t>
  </si>
  <si>
    <t>POP_1MJY10022</t>
  </si>
  <si>
    <t>WP142026012865</t>
  </si>
  <si>
    <r>
      <rPr>
        <color rgb="FF1155CC"/>
        <u/>
      </rPr>
      <t>PM FOT POP_1SDA10118_CB3_RJBT_SIDOARJO_SIDOKERTO ODC.docx</t>
    </r>
  </si>
  <si>
    <t>POP_1PNG10015_SI_RJBT_PONROGO_WATUGAJAH - SEMANDING ODC</t>
  </si>
  <si>
    <t>POP_1PNG10015</t>
  </si>
  <si>
    <t>CLUSTER BALONGBENDO 2 &amp; SEKITAR SIDOARJO ODC</t>
  </si>
  <si>
    <t>POP_1KRS10040_SI_RJBT_PROBOLINGGO_CLUSTER PESAWAHAN ODC</t>
  </si>
  <si>
    <t>POP_1KRS10040</t>
  </si>
  <si>
    <t>-7.4489321, 112.7321170</t>
  </si>
  <si>
    <t>POP_1KRS10036_SI_RJBT_PROBOLINGGO_POHSANGIT ODC</t>
  </si>
  <si>
    <t>POP_1KRS10036</t>
  </si>
  <si>
    <t>CLUSTER BALONGMASIN-PUNGGING-MOJOKERTO ODC</t>
  </si>
  <si>
    <t>-7.4164834, 112.5926984</t>
  </si>
  <si>
    <t>1. Tarik  kabel  new  &amp;  pasang  1  jb  new KRSJ20382</t>
  </si>
  <si>
    <t>POP_1KRS10037_SI_RJBT_PROBOLINGGO_TUNAS PAITON 2 ODC</t>
  </si>
  <si>
    <t>POP_1KRS10037</t>
  </si>
  <si>
    <t>WP142026095784</t>
  </si>
  <si>
    <t>POP_1SIT10001_SI_RJBT_SITUBONDO_CURAH COTTOK ODC</t>
  </si>
  <si>
    <t>POP_1SIT10001</t>
  </si>
  <si>
    <t>-7.4579920, 112.6059560</t>
  </si>
  <si>
    <t>CLUSTER BANARAN KULON-BAGOR-NGANJUK ODC</t>
  </si>
  <si>
    <t>1. 18/8/2026</t>
  </si>
  <si>
    <t>POP_1TBN10003_SI_RJBT_TUBAN_BANCAR 2 ODC</t>
  </si>
  <si>
    <t>JATIM-SDN.NGAMPELREJO-RC-OLT-01</t>
  </si>
  <si>
    <t>POP_1TBN10003</t>
  </si>
  <si>
    <t>WP142026082890</t>
  </si>
  <si>
    <t>POP_1TBN10011_SI_RJBT_TUBAN_JENU 1 B ODC</t>
  </si>
  <si>
    <t>-7.4971900, 112.6078700</t>
  </si>
  <si>
    <t>POP_1TBN10011</t>
  </si>
  <si>
    <t>CLUSTER BANGUNASRI-MAGETAN ODC</t>
  </si>
  <si>
    <t xml:space="preserve">WP142026084306 </t>
  </si>
  <si>
    <t>POP_1TBN10004_SI_RJBT_TUBAN_PEKUWON ODC</t>
  </si>
  <si>
    <t>POP_1TBN10004</t>
  </si>
  <si>
    <t>-7.4325800, 112.7307600</t>
  </si>
  <si>
    <t>POP_1TBN10008_SI_RJBT_TUBAN_PLUMPANG ODC</t>
  </si>
  <si>
    <t>POP_1TBN10008</t>
  </si>
  <si>
    <t>WP142026064006</t>
  </si>
  <si>
    <r>
      <rPr>
        <color rgb="FF1155CC"/>
        <u/>
      </rPr>
      <t>PM FOT OLT Siwalanpanji.pdf</t>
    </r>
  </si>
  <si>
    <t>CLUSTER BANYAKAN-PRAMBON-NGANJUK ODC</t>
  </si>
  <si>
    <t>POP_1TBN10012_SI_RJBT_TUBAN_RENGEL ODC</t>
  </si>
  <si>
    <t>POP_1TBN10012</t>
  </si>
  <si>
    <t>-7.4410700, 112.6592500</t>
  </si>
  <si>
    <t>POP_1TBN10010_SI_RJBT_TUBAN_SOKO SIMO ODC</t>
  </si>
  <si>
    <t>POP_1TBN10010</t>
  </si>
  <si>
    <t>POP_1TBN10009_SI_RJBT_TUBAN_TAMBAKBOYO ODC</t>
  </si>
  <si>
    <t>POP_1TBN10009</t>
  </si>
  <si>
    <t>-7.3463950, 112.8046770</t>
  </si>
  <si>
    <t>CLUSTER BANYUANYAR TENGAH-PROBOLINGGO ODC</t>
  </si>
  <si>
    <t>POP_1GSK10071_SIDAYU II GRESIK ODC</t>
  </si>
  <si>
    <t>POP_1GSK10071</t>
  </si>
  <si>
    <t>-7.4757000, 112.7309400</t>
  </si>
  <si>
    <t>POP_1KDR10024_SILIR-WATES-KEDIRI ODC</t>
  </si>
  <si>
    <t>POP_1KDR10024</t>
  </si>
  <si>
    <t>CLUSTER BARON-BARON-NGANJUK ODC</t>
  </si>
  <si>
    <t>POP_1KPN10125_SINGOSARI ULP/SINGOSARI ULP MINI ODC 1 OLT</t>
  </si>
  <si>
    <t>POP_1KPN10125</t>
  </si>
  <si>
    <t>-7.3263450, 112.4874700</t>
  </si>
  <si>
    <t>POP_1PBL10010_SMA 2 PROBOLONGGO/PROBOLINGGO OLT 1 OLT</t>
  </si>
  <si>
    <t>POP_1PBL10010</t>
  </si>
  <si>
    <t>POP_1KRS10002_SMA TUNAS LUHUR PROBOLINGGO 1/PAITON GITET GI SHELTER 1 OLT</t>
  </si>
  <si>
    <t>-7.7379720, 111.5155420</t>
  </si>
  <si>
    <t>POP_1KRS10002</t>
  </si>
  <si>
    <t>CLUSTER BLABAK KANDAT-PESANTREN-KEDIRI ODC</t>
  </si>
  <si>
    <t>POP_1JMR10017_SUKOWONO JEMBER KANTOR JAGA ODC PLN</t>
  </si>
  <si>
    <t>DISMANTLE</t>
  </si>
  <si>
    <t>POP_1JMR10017</t>
  </si>
  <si>
    <t>-7.5421020, 111.5947360</t>
  </si>
  <si>
    <t>POP_1JMR10035_TAMANSARI/AMBULU ULP MINI ODC 2 OLT</t>
  </si>
  <si>
    <t>POP_1JMR10035</t>
  </si>
  <si>
    <t>CLUSTER BLIMBINGSARI SOOKO-TROWULAN-MOJOKERTO ODC</t>
  </si>
  <si>
    <t>POP_1KDR10021_TAWANG KEDIRI/DESA DAWUHAN KIDUL KEDIRI 1 ODC</t>
  </si>
  <si>
    <t>POP_1KDR10021</t>
  </si>
  <si>
    <t>-7.5139100, 111.6218400</t>
  </si>
  <si>
    <t>POP_1JMR10024_TEGALGEDE-SUMBERSARI-JEMBER ODC</t>
  </si>
  <si>
    <t>POP_1JMR10024</t>
  </si>
  <si>
    <t>POP_1KNR10013_TK 4_RJBT_BLITAR_CLUSTER DARUNGAN ODC</t>
  </si>
  <si>
    <t>-7.7632010, 111.5052360</t>
  </si>
  <si>
    <t>POP_1KNR10013</t>
  </si>
  <si>
    <t>CLUSTER BOCEK/BATU UPJ ODC 1 OLT</t>
  </si>
  <si>
    <t>POP_1KNR10010_TK 4_RJBT_BLITAR_CLUSTER GARUM ODC</t>
  </si>
  <si>
    <t>POP_1KNR10010</t>
  </si>
  <si>
    <t>-7.6976800, 111.5071400</t>
  </si>
  <si>
    <t>POP_1KNR10008_TK 4_RJBT_BLITAR_CLUSTER JAMBEWANGI ODC</t>
  </si>
  <si>
    <t>WP142026053343</t>
  </si>
  <si>
    <t>POP_1KNR10008</t>
  </si>
  <si>
    <t>CLUSTER CANDIREJO SELOSARI-MAGETAN ODC</t>
  </si>
  <si>
    <t>POP_1KNR10006_TK 4_RJBT_BLITAR_CLUSTER KESAMBEN ODC</t>
  </si>
  <si>
    <t>-8.2093400, 112.7901100</t>
  </si>
  <si>
    <t>POP_1KNR10006</t>
  </si>
  <si>
    <t>POP_1KNR10011_TK 4_RJBT_BLITAR_CLUSTER NGLEGOK ODC</t>
  </si>
  <si>
    <t>POP_1KNR10011</t>
  </si>
  <si>
    <t>CLUSTER CARIKAN-BENDO-MAGETAN ODC</t>
  </si>
  <si>
    <t>-8.356255780709196, 113.5340898814359</t>
  </si>
  <si>
    <t>POP_1KNR10009_TK 4_RJBT_BLITAR_CLUSTER TLOGO ODC</t>
  </si>
  <si>
    <t>POP_1KNR10009</t>
  </si>
  <si>
    <t>INTERNAL KP JEMBER</t>
  </si>
  <si>
    <t>POP_1KPN10038_TK 4_RJBT_BLITAR_CLUSTER WLINGI 2 ODC</t>
  </si>
  <si>
    <t>JATIM-BLT.ODC.WLINGI2-HW.MA5801-OLT-01</t>
  </si>
  <si>
    <t>POP_1KPN10039</t>
  </si>
  <si>
    <t>POP_1KNR10007_TK 4_RJBT_BLITAR_CLUSTER WLINGI 2 ODC</t>
  </si>
  <si>
    <t>POP_1KNR10007</t>
  </si>
  <si>
    <t>-8.3631030, 113.6331890</t>
  </si>
  <si>
    <t>POP_1BJN10005_TK 4_RJBT_BOJONEGORO_CLUSTER KANOR ODC</t>
  </si>
  <si>
    <t>CLUSTER DAWU-PATON-NGAWI ODC</t>
  </si>
  <si>
    <t>POP_1BJN10005</t>
  </si>
  <si>
    <t>POP_1BJN10002_TK 4_RJBT_BOJONEGORO_CLUSTER PASINAN ODC</t>
  </si>
  <si>
    <t>POP_1BJN10002</t>
  </si>
  <si>
    <t>-7.413493324376939, 112.54970769386574</t>
  </si>
  <si>
    <t>POP_1BJN10004_TK 4_RJBT_BOJONEGORO_CLUSTER SAMBIROTO ODC</t>
  </si>
  <si>
    <t>POP_1BJN10004</t>
  </si>
  <si>
    <t>POP_1BJN10003_TK 4_RJBT_BOJONEGORO_CLUSTER SUKOWATI ODC</t>
  </si>
  <si>
    <t>POP_1BJN10003</t>
  </si>
  <si>
    <t>CLUSTER DESA SUMBEROTO DONOMULYO MALANG 2 ODC</t>
  </si>
  <si>
    <t>-7.5151080, 112.5875040</t>
  </si>
  <si>
    <t>POP_1BJN10007_TK 4_RJBT_BOJONEGORO_CLUSTER SUMURAGUNG ODC</t>
  </si>
  <si>
    <t>sinelith</t>
  </si>
  <si>
    <t>POP_1BJN10007</t>
  </si>
  <si>
    <t>POP_1BJN10006_TK 4_RJBT_BOJONEGORO_CLUSTER TULUNGAGUNG ODC</t>
  </si>
  <si>
    <t>POP_1BJN10006</t>
  </si>
  <si>
    <t>-7.555074, 111.862807</t>
  </si>
  <si>
    <t>POP_1GSK10051_TK 4_RJBT_GRESIK_CLUSTER BEDILAN ODC</t>
  </si>
  <si>
    <t>POP_1GSK10051</t>
  </si>
  <si>
    <t>CLUSTER DUKUH-BENDO-MAGETAN ODC</t>
  </si>
  <si>
    <t>POP_1GSK10036_TK 4_RJBT_GRESIK_CLUSTER DERMO ODC</t>
  </si>
  <si>
    <t>POP_1GSK10036</t>
  </si>
  <si>
    <t>-7.5452660, 111.4657160</t>
  </si>
  <si>
    <t>POP_1GSK10035_TK 4_RJBT_GRESIK_CLUSTER KEMBANGAN ODC</t>
  </si>
  <si>
    <t>POP_1GSK10035</t>
  </si>
  <si>
    <t>CLUSTER DUSUN BENCE-KEDUNGJAJANG-LUMAJANG ODC</t>
  </si>
  <si>
    <t>POP_1GSK10034_TK 4_RJBT_GRESIK_CLUSTER LABAN ODC</t>
  </si>
  <si>
    <t>POP_1GSK10034</t>
  </si>
  <si>
    <t>-7.739141568332568, 112.01964901165678</t>
  </si>
  <si>
    <t>POP_1JMR10012_TK 4_RJBT_JEMBER_CLUSTER BANGSALSARI ODC</t>
  </si>
  <si>
    <t>POP_1JMR10012</t>
  </si>
  <si>
    <t>CLUSTER DUSUN PRAYAN WATESUMPAK-TROWULAN-MOJOKERTO ODC</t>
  </si>
  <si>
    <t>POP_1JMR10019_TK 4_RJBT_JEMBER_CLUSTER GLAGAHWERO ODC</t>
  </si>
  <si>
    <t>POP_1JMR10019</t>
  </si>
  <si>
    <t>-7.8274860, 113.2941080</t>
  </si>
  <si>
    <t>POP_1JMR10028_TK 4_RJBT_JEMBER_CLUSTER GUMUKMAS ODC</t>
  </si>
  <si>
    <t>POP_1JMR10028</t>
  </si>
  <si>
    <t xml:space="preserve">WP142026061069
</t>
  </si>
  <si>
    <t>CLUSTER ENTALSEWU 1/SIDOARJO ULP 6 ODC</t>
  </si>
  <si>
    <t>POP_1JMR10014_TK 4_RJBT_JEMBER_CLUSTER LOJEJER ODC</t>
  </si>
  <si>
    <t>POP_1JMR10014</t>
  </si>
  <si>
    <t>-7.606981465229955, 112.0517132944775</t>
  </si>
  <si>
    <t>POP_1JMR10013_TK 4_RJBT_JEMBER_CLUSTER SEMBORO ODC</t>
  </si>
  <si>
    <t>POP_1JMR10013</t>
  </si>
  <si>
    <t>POP_1JMR10021_TK 4_RJBT_JEMBER_CLUSTER SLAWU ODC</t>
  </si>
  <si>
    <t>CLUSTER GADING-BALEREJO-MADIUN ODC</t>
  </si>
  <si>
    <t>POP_1JMR10021</t>
  </si>
  <si>
    <t>-7.8680850, 112.0290960</t>
  </si>
  <si>
    <t>POP_1JMR10011_TK 4_RJBT_JEMBER_CLUSTER WIROLEGI ODC</t>
  </si>
  <si>
    <t>POP_1JMR10011</t>
  </si>
  <si>
    <t>WP142026095874</t>
  </si>
  <si>
    <t>POP_1JMR10018_TK 4_RJBT_JEMBER_CLUSTER WONOASRI ODC</t>
  </si>
  <si>
    <t>POP_1JMR10018</t>
  </si>
  <si>
    <t>CLUSTER GEBANG-SIDOARJO-SIDOARJO ODC</t>
  </si>
  <si>
    <t>-7.5320420, 112.4178530</t>
  </si>
  <si>
    <t>POP_1JMR10008_TK 4_RJBT_JEMBER_CLUSTER YOSORATI ODC</t>
  </si>
  <si>
    <t>POP_1JMR10008</t>
  </si>
  <si>
    <t>POP_1KDR10029_TK 4_RJBT_KEDIRI_CLUSTER GURAH ODC</t>
  </si>
  <si>
    <t>POP_1KDR10029</t>
  </si>
  <si>
    <t>-7.876852353454611, 112.59159794171617</t>
  </si>
  <si>
    <t>CLUSTER GEDOG WETAN 1/DAMPIT UPJ 1 ODC</t>
  </si>
  <si>
    <t>POP_1KDR10051_TK 4_RJBT_KEDIRI_CLUSTER JABANG KRAS ODC</t>
  </si>
  <si>
    <t>POP_1KDR10051</t>
  </si>
  <si>
    <t>POP_1KDR10033_TK 4_RJBT_KEDIRI_CLUSTER KANDAT ODC</t>
  </si>
  <si>
    <t>POP_1KDR10033</t>
  </si>
  <si>
    <t>-7.6543000, 111.3110200</t>
  </si>
  <si>
    <t>CLUSTER GELUNG-PARON-NGAWI ODC</t>
  </si>
  <si>
    <t>POP_1KDR10032_TK 4_RJBT_KEDIRI_CLUSTER KENCONG ODC</t>
  </si>
  <si>
    <t>POP_1KDR10032</t>
  </si>
  <si>
    <t>POP_1NJK10003_TK 4_RJBT_KEDIRI_CLUSTER KEREP ODC</t>
  </si>
  <si>
    <t>POP_1NJK10003</t>
  </si>
  <si>
    <t>-7.6454800, 111.4343300</t>
  </si>
  <si>
    <t>POP_1KDR10055_TK 4_RJBT_KEDIRI_CLUSTER KUNJANG ODC</t>
  </si>
  <si>
    <t>POP_1KDR10055</t>
  </si>
  <si>
    <t>CLUSTER GETAS-TANJUNGANOM-NGANJUK ODC</t>
  </si>
  <si>
    <t>POP_1KDR10049_TK 4_RJBT_KEDIRI_CLUSTER REMBANG ODC</t>
  </si>
  <si>
    <t>POP_1KDR10049</t>
  </si>
  <si>
    <t>-7.4387280, 111.3860170</t>
  </si>
  <si>
    <t>POP_1KDR10045_TK 4_RJBT_KEDIRI_CLUSTER TEMPUREJO ODC</t>
  </si>
  <si>
    <t>POP_1KDR10045</t>
  </si>
  <si>
    <t>CLUSTER GINUK-KARAS-MAGETAN ODC</t>
  </si>
  <si>
    <t>-8.28434063011973, 112.38836064847459</t>
  </si>
  <si>
    <t>POP_1MGT10023_TK 4_RJBT_MAGETAN_CLUSTER AREA MAOSPATI ODC</t>
  </si>
  <si>
    <t>POP_1MGT10023</t>
  </si>
  <si>
    <t>-7.652512887058803, 111.39822834110451</t>
  </si>
  <si>
    <t>CLUSTER GONDANGLEGI-PLOSOKLATEN-GURAH-KEDIRI ODC</t>
  </si>
  <si>
    <t>POP_1MGT10022_TK 4_RJBT_MAGETAN_CLUSTER DUSUN JANGGELAN ODC</t>
  </si>
  <si>
    <t>POP_1MGT10022</t>
  </si>
  <si>
    <t>POP_1MGT10025_TK 4_RJBT_MAGETAN_CLUSTER KARANGREJO ODC</t>
  </si>
  <si>
    <t>POP_1MGT10025</t>
  </si>
  <si>
    <t>-8.0377600, 113.2110400</t>
  </si>
  <si>
    <t>POP_1MGT10024_TK 4_RJBT_MAGETAN_CLUSTER KEC. BAR ODC</t>
  </si>
  <si>
    <t>POP_1MGT10024</t>
  </si>
  <si>
    <r>
      <rPr>
        <color rgb="FF1155CC"/>
        <u/>
      </rPr>
      <t>PM POP_1LMJ10002_CLUSTER KRAJAN-TEMPEH-LUMAJANG ODC 08072026_Sudah Input.pdf</t>
    </r>
  </si>
  <si>
    <t>POP_1MLG10005_TK 4_RJBT_MALANG_CLUSTER BENDUNGAN SUTAMI ODC</t>
  </si>
  <si>
    <t>POP_1MLG10005</t>
  </si>
  <si>
    <t>-7.5254910, 112.3927530</t>
  </si>
  <si>
    <t>POP_1KNR10014_TK 4_RJBT_MALANG_CLUSTER GANDUSARI ODC</t>
  </si>
  <si>
    <t>POP_1KNR10014</t>
  </si>
  <si>
    <t>WP142026022616</t>
  </si>
  <si>
    <t>CLUSTER GONDOWANGI 1/MALANG APJ 2 ODC</t>
  </si>
  <si>
    <t>POP_1MLG10009_TK 4_RJBT_MALANG_CLUSTER KEMBANG KERTAS ODC</t>
  </si>
  <si>
    <t>POP_1MLG10009</t>
  </si>
  <si>
    <t>-7.433032647081026, 112.70160663558197</t>
  </si>
  <si>
    <t>POP_1MLG10007_TK 4_RJBT_MALANG_CLUSTER KI AGENG GRIBIG ODC</t>
  </si>
  <si>
    <t>POP_1MLG10007</t>
  </si>
  <si>
    <t>WP142026063975</t>
  </si>
  <si>
    <r>
      <rPr>
        <color rgb="FF1155CC"/>
        <u/>
      </rPr>
      <t>PM FOT OLT ENTALSEWU.pdf</t>
    </r>
  </si>
  <si>
    <t>POP_1MLG10001_TK 4_RJBT_MALANG_CLUSTER MERTOJOYO ODC</t>
  </si>
  <si>
    <t>POP_1MLG10001</t>
  </si>
  <si>
    <t>CLUSTER GREDEN-PUGER-JEMBER ODC</t>
  </si>
  <si>
    <t>-7.5695870, 111.6070380</t>
  </si>
  <si>
    <t>POP_1MLG10006_TK 4_RJBT_MALANG_CLUSTER POLEHAN ODC</t>
  </si>
  <si>
    <t>POP_1MLG10006</t>
  </si>
  <si>
    <t>POP_1MLG10002_TK 4_RJBT_MALANG_CLUSTER POLOWIJEN ODC</t>
  </si>
  <si>
    <t>POP_1MLG10002</t>
  </si>
  <si>
    <t>-7.4625609, 112.7338484</t>
  </si>
  <si>
    <t>CLUSTER GREEN MANGANTI GRESIK ODC</t>
  </si>
  <si>
    <t>POP_1MLG10004_TK 4_RJBT_MALANG_CLUSTER RAYA CANDI ODC</t>
  </si>
  <si>
    <t>POP_1MLG10004</t>
  </si>
  <si>
    <t>POP_1MLG10008_TK 4_RJBT_MALANG_CLUSTER SAWOJAJAR 1 ODC</t>
  </si>
  <si>
    <t>POP_1MLG10008</t>
  </si>
  <si>
    <t>-8.185515734296835, 112.6996508484548</t>
  </si>
  <si>
    <t>POP_1MLG10000_TK 4_RJBT_MALANG_CLUSTER SIGURA GURA ODC</t>
  </si>
  <si>
    <t>POP_1MLG10000</t>
  </si>
  <si>
    <t>POP_1KPN10043_TK 4_RJBT_MALANG_CLUSTER SINGOSARI ODC</t>
  </si>
  <si>
    <t>CLUSTER GRIYA HUSADA/LAWANG GI SHELTER 1 ODC</t>
  </si>
  <si>
    <t>-7.7406408305526595, 111.54519978129149</t>
  </si>
  <si>
    <t>POP_1KPN10043</t>
  </si>
  <si>
    <t>1. 3/8/2026</t>
  </si>
  <si>
    <t>1. MCB Trip</t>
  </si>
  <si>
    <t>1. Penarikan ulang kabel dari KWH to MCB OLT</t>
  </si>
  <si>
    <t>POP_1MLG10003_TK 4_RJBT_MALANG_CLUSTER SULFAT ODC</t>
  </si>
  <si>
    <t>POP_1MLG10003</t>
  </si>
  <si>
    <t>-7.4328000, 111.3791400</t>
  </si>
  <si>
    <t>POP_1MJK10013_TK 4_RJBT_MOJOKERTO_CLUSTER BANGSAL ODC</t>
  </si>
  <si>
    <t>POP_1MJK10013</t>
  </si>
  <si>
    <t>CLUSTER JAMBANGAN-PARON-NGAWI ODC</t>
  </si>
  <si>
    <t>POP_1MJK10028_TK 4_RJBT_MOJOKERTO_CLUSTER JAMBUWOK</t>
  </si>
  <si>
    <t>POP_1MJK10028</t>
  </si>
  <si>
    <t>-7.651650514074229, 111.95679332361938</t>
  </si>
  <si>
    <t>POP_1MJK10016_TK 4_RJBT_MOJOKERTO_CLUSTER JUMENENG ODC</t>
  </si>
  <si>
    <t>POP_1MJK10016</t>
  </si>
  <si>
    <t>1. 5/8/2026</t>
  </si>
  <si>
    <t>1. Rejoin core DI JB TAP MJKJ10158</t>
  </si>
  <si>
    <t>POP_1MJK10058_TK 4_RJBT_MOJOKERTO_CLUSTER KEJAGAN ODC</t>
  </si>
  <si>
    <t>POP_1MJK10058</t>
  </si>
  <si>
    <t>CLUSTER JANGUR-SUMBERASIH-PROBOLINGGO ODC</t>
  </si>
  <si>
    <t>-7.58042, 111.35145</t>
  </si>
  <si>
    <t>POP_1MJK10023_TK 4_RJBT_MOJOKERTO_CLUSTER MODOPURO ODC</t>
  </si>
  <si>
    <t>POP_1MJK10023</t>
  </si>
  <si>
    <t>POP_1MJK10025_TK 4_RJBT_MOJOKERTO_CLUSTER NGORO ODC</t>
  </si>
  <si>
    <t>POP_1MJK10025</t>
  </si>
  <si>
    <t>POP_1MJK10036_TK 4_RJBT_MOJOKERTO_CLUSTER WONOREJO ODC</t>
  </si>
  <si>
    <t>CLUSTER JATINOM JATIROGO KANIGORO-SANANWETAN-BLITAR ODC</t>
  </si>
  <si>
    <t>POP_1MJK10036</t>
  </si>
  <si>
    <t>-7.8608950, 112.1007870</t>
  </si>
  <si>
    <t>POP_1NJK10007_TK 4_RJBT_NGANJUK_CLUSTER BANJARANYAR ODC</t>
  </si>
  <si>
    <t>POP_1NJK10007</t>
  </si>
  <si>
    <t>POP_1NJK10018_TK 4_RJBT_NGANJUK_CLUSTER BLITARAN ODC</t>
  </si>
  <si>
    <t>POP_1NJK10018</t>
  </si>
  <si>
    <t>POP_1NJK10004_TK 4_RJBT_NGANJUK_CLUSTER DEMANGAN ODC</t>
  </si>
  <si>
    <t>POP_1NJK10004</t>
  </si>
  <si>
    <t>-8.008283300033126, 112.57642160644009</t>
  </si>
  <si>
    <t>CLUSTER JATISARI-KUTOREJO-MOJOKERTO ODC</t>
  </si>
  <si>
    <t>POP_1NJK10019_TK 4_RJBT_NGANJUK_CLUSTER JAMBI ODC</t>
  </si>
  <si>
    <t>POP_1NJK10019</t>
  </si>
  <si>
    <t>MLGTJN-GSP-MBL02_ROKHI</t>
  </si>
  <si>
    <t xml:space="preserve">WP142026024068 </t>
  </si>
  <si>
    <t>POP_1NJK10011_TK 4_RJBT_NGANJUK_CLUSTER KATERBAN ODC</t>
  </si>
  <si>
    <t>POP_1NJK10011</t>
  </si>
  <si>
    <t>-8.3346530, 113.4714040</t>
  </si>
  <si>
    <t>CLUSTER JETIS-CURAH DAMI-BONDOWOSO ODC</t>
  </si>
  <si>
    <t>POP_1NJK10014_TK 4_RJBT_NGANJUK_CLUSTER KUDU ODC</t>
  </si>
  <si>
    <t>POP_1NJK10014</t>
  </si>
  <si>
    <t>WP142026023140</t>
  </si>
  <si>
    <t>POP_1NGW10005_TK 4_RJBT_NGANJUK_CLUSTER PATIANROWO ODC</t>
  </si>
  <si>
    <t>POP_1NGW10005</t>
  </si>
  <si>
    <t>-7.267660554496774, 112.580789478423</t>
  </si>
  <si>
    <t>CLUSTER KADEMANGAN SUMBER WETAN-KEDOPOK-PROBOLINGGO ODC</t>
  </si>
  <si>
    <t>POP_1NJK10021_TK 4_RJBT_NGANJUK_CLUSTER PISANG ODC</t>
  </si>
  <si>
    <t>POP_1NJK10021</t>
  </si>
  <si>
    <t>-7.830473640804935, 112.70850034110451</t>
  </si>
  <si>
    <t>POP_1NJK10024_TK 4_RJBT_NGANJUK_CLUSTER WATUDANDANG ODC</t>
  </si>
  <si>
    <t>POP_1NJK10024</t>
  </si>
  <si>
    <t>-7.4448700, 111.3816600</t>
  </si>
  <si>
    <t>CLUSTER KALIGORO-KUTOREJO-MOJOKERTO ODC</t>
  </si>
  <si>
    <t>POP_1NJK10031_TK 4_RJBT_NGANJUK_CLUSTER WERUNGOTOK ODC</t>
  </si>
  <si>
    <t>POP_1NJK10031</t>
  </si>
  <si>
    <t>-7.7817280, 113.1573170</t>
  </si>
  <si>
    <t>WP142026022858</t>
  </si>
  <si>
    <t>POP_1KRS10021_TK 4_RJBT_PROBOLINGGO_CLUSTER ALASNYIUR ODC</t>
  </si>
  <si>
    <t>POP_1KRS10021</t>
  </si>
  <si>
    <t>CLUSTER KALIGUNTING SIDODADI-MEJAYAN-MADIUN ODC</t>
  </si>
  <si>
    <t>-8.124599, 112.151659</t>
  </si>
  <si>
    <t>POP_1KRS10026_TK 4_RJBT_PROBOLINGGO_CLUSTER AMBULU ODC</t>
  </si>
  <si>
    <t>POP_1KRS10026</t>
  </si>
  <si>
    <t>-7.5679780, 112.5112040</t>
  </si>
  <si>
    <t>CLUSTER KALIKAJAR KULON-PAITON-PROBOLINGGO ODC</t>
  </si>
  <si>
    <t>POP_1KRS10028_TK 4_RJBT_PROBOLINGGO_CLUSTER BANYUANYAR KIDUL ODC</t>
  </si>
  <si>
    <t>POP_1KRS10028</t>
  </si>
  <si>
    <t>1. Penarikan kabel New 24c x 2. 1 Gawang</t>
  </si>
  <si>
    <t>POP_1KRS10034_TK 4_RJBT_PROBOLINGGO_CLUSTER GENTENGAN ODC</t>
  </si>
  <si>
    <t>POP_1KRS10034</t>
  </si>
  <si>
    <t>-7.9547000, 113.7899600</t>
  </si>
  <si>
    <t>POP_1PBL10007_TK 4_RJBT_PROBOLINGGO_CLUSTER JREBENG KIDUL ODC</t>
  </si>
  <si>
    <r>
      <rPr>
        <color rgb="FF1155CC"/>
        <u/>
      </rPr>
      <t>PM POP_POP_1BDW10001_CLUSTER JETIS-CURAH DAMI-BONDOWOSO ODC 01072026.pdf</t>
    </r>
  </si>
  <si>
    <t>POP_1PBL10007</t>
  </si>
  <si>
    <t>POP_1KRS10017_TK 4_RJBT_PROBOLINGGO_CLUSTER JREBENG ODC</t>
  </si>
  <si>
    <t>POP_1KRS10017</t>
  </si>
  <si>
    <t>CLUSTER KALIWATES-JEMBER ODC</t>
  </si>
  <si>
    <t>-7.7913030, 113.1856410</t>
  </si>
  <si>
    <t>POP_1KRS10023_TK 4_RJBT_PROBOLINGGO_CLUSTER KARANGANYAR ODC</t>
  </si>
  <si>
    <t>ADW</t>
  </si>
  <si>
    <t xml:space="preserve">WP142026012713 </t>
  </si>
  <si>
    <t>POP_1KRS10023</t>
  </si>
  <si>
    <t>-7.5165130, 112.5134730</t>
  </si>
  <si>
    <t>POP_1PBL10003_TK 4_RJBT_PROBOLINGGO_CLUSTER KEBONSARI KULON ODC</t>
  </si>
  <si>
    <t>POP_1PBL10003</t>
  </si>
  <si>
    <t>CLUSTER KALORAN-NGRONGGOT-NGANJUK ODC</t>
  </si>
  <si>
    <t>POP_1KRS10022_TK 4_RJBT_PROBOLINGGO_CLUSTER KOTAANYAR ODC</t>
  </si>
  <si>
    <t>-7.568370183781665, 111.67470568220901</t>
  </si>
  <si>
    <t>POP_1KRS10022</t>
  </si>
  <si>
    <t>POP_1KRS10009_TK 4_RJBT_PROBOLINGGO_CLUSTER LAWEYAN ODC</t>
  </si>
  <si>
    <t>POP_1KRS10009</t>
  </si>
  <si>
    <t>-7.756637142481533, 113.48841033527616</t>
  </si>
  <si>
    <t>POP_1KRS10035_TK 4_RJBT_PROBOLINGGO_CLUSTER PATOKAN ODC</t>
  </si>
  <si>
    <t>POP_1KRS10035</t>
  </si>
  <si>
    <t>WP142026063614</t>
  </si>
  <si>
    <t>CLUSTER KAMPUNGBARU-TANJUNGANOM-NGANJUK ODC</t>
  </si>
  <si>
    <t>POP_1KRS10014_TK 4_RJBT_PROBOLINGGO_CLUSTER RANGKANG ODC</t>
  </si>
  <si>
    <t>POP_1KRS10014</t>
  </si>
  <si>
    <t>-8.1817720, 113.6898960</t>
  </si>
  <si>
    <t>POP_1SDA10050_TK 4_RJBT_SIDOARJO_CLUSTER BANGSRI ODC</t>
  </si>
  <si>
    <t>POP_1SDA10050</t>
  </si>
  <si>
    <t xml:space="preserve">WP142026072683
</t>
  </si>
  <si>
    <t>POP_1SDA10065_TK 4_RJBT_SIDOARJO_CLUSTER DUKUHSARI ODC</t>
  </si>
  <si>
    <t>POP_1SDA10065</t>
  </si>
  <si>
    <t>-7.6337500, 112.0484300</t>
  </si>
  <si>
    <t>CLUSTER KANDANGAN-KEDIRI ODC</t>
  </si>
  <si>
    <t>WP142026050331</t>
  </si>
  <si>
    <t>POP_1SDA10062_TK 4_RJBT_SIDOARJO_CLUSTER DURUNGBANJAR ODC</t>
  </si>
  <si>
    <t>POP_1SDA10062</t>
  </si>
  <si>
    <t>-7.645949526471486, 112.01607800000001</t>
  </si>
  <si>
    <t>POP_1SDA10063_TK 4_RJBT_SIDOARJO_CLUSTER KEDUNGBOTO ODC</t>
  </si>
  <si>
    <t>POP_1SDA10063</t>
  </si>
  <si>
    <t>CLUSTER KARANGGEGER-PAJARAKAN-PROBOLINGGO ODC</t>
  </si>
  <si>
    <t>POP_1SDA10052_TK 4_RJBT_SIDOARJO_CLUSTER KEMASAN ODC</t>
  </si>
  <si>
    <t>POP_1SDA10052</t>
  </si>
  <si>
    <t>-7.7341010, 112.2782640</t>
  </si>
  <si>
    <t>POP_1SDA10064_TK 4_RJBT_SIDOARJO_CLUSTER KEPUNTEN ODC</t>
  </si>
  <si>
    <t>POP_1SDA10064</t>
  </si>
  <si>
    <t>POP_1SDA10053_TK 4_RJBT_SIDOARJO_CLUSTER LAMBANGAN ODC</t>
  </si>
  <si>
    <t>POP_1SDA10053</t>
  </si>
  <si>
    <t>CLUSTER KARANGREJO-MAGETAN ODC</t>
  </si>
  <si>
    <t>-7.7742070, 113.3644610</t>
  </si>
  <si>
    <t>POP_1SDA10060_TK 4_RJBT_SIDOARJO_CLUSTER MOJORANGAGUNG ODC</t>
  </si>
  <si>
    <t>POP_1SDA10060</t>
  </si>
  <si>
    <t>WP142026044525</t>
  </si>
  <si>
    <t>-7.5652800, 111.4249300</t>
  </si>
  <si>
    <t>CLUSTER KAUMREJO 1/NGANTANG UP 1 ODC PLN</t>
  </si>
  <si>
    <t>POP_1SDA10059_TK 4_RJBT_SIDOARJO_CLUSTER PLAOSAN ODC</t>
  </si>
  <si>
    <t>POP_1SDA10059</t>
  </si>
  <si>
    <t>-7.856223564999353, 112.36973027265097</t>
  </si>
  <si>
    <t>WP142026041002</t>
  </si>
  <si>
    <t>POP_1SDA10051_TK 4_RJBT_SIDOARJO_CLUSTER SUKO ODC</t>
  </si>
  <si>
    <t>POP_1SDA10051</t>
  </si>
  <si>
    <t>-7.396425893289045, 112.71125314314686</t>
  </si>
  <si>
    <t>CLUSTER KEBOAN ANOM, KEBOAN SIKEP, &amp; SEKITAR SIDOARJO ODC</t>
  </si>
  <si>
    <r>
      <rPr>
        <color rgb="FF1155CC"/>
        <u/>
      </rPr>
      <t>PM FOT OLT Keboananom.docx</t>
    </r>
  </si>
  <si>
    <t>POP_1SDA10061_TK 4_RJBT_SIDOARJO_CLUSTER TAMBAKREJO ODC</t>
  </si>
  <si>
    <t>POP_1SDA10061</t>
  </si>
  <si>
    <t>POP_1KPN10038_TK4 BLITAR WLINGI 2 WAJAK ODC</t>
  </si>
  <si>
    <t>-7.7545180, 113.2519070</t>
  </si>
  <si>
    <t>POP_1KPN10038</t>
  </si>
  <si>
    <t>WP142026020745</t>
  </si>
  <si>
    <t>CLUSTER KEDUNGDALEM-DRINGU-PROBOLINGGO ODC</t>
  </si>
  <si>
    <t xml:space="preserve">1. REPLACE  FUSE DI PSU OLT </t>
  </si>
  <si>
    <t>POP_1PSR10014_TK4 JAPANAN PASURUAN ODC</t>
  </si>
  <si>
    <t>POP_1PSR10014</t>
  </si>
  <si>
    <t>-7.5320500, 111.6658770</t>
  </si>
  <si>
    <t>POP_1MGT10026_TK4 MAGETAN REJOMULYO KARANGMOJO ODC</t>
  </si>
  <si>
    <t>POP_1MGT10026</t>
  </si>
  <si>
    <t>POP_1TBN10015_TUBAN GI 1/TUBAN GI 1 OLT PLN</t>
  </si>
  <si>
    <t>POP_1TBN10015</t>
  </si>
  <si>
    <t>-7.8406430, 113.3268960</t>
  </si>
  <si>
    <t>CLUSTER KEDUNGREJO BAJULAN-SARADAN-MADIUN ODC</t>
  </si>
  <si>
    <t>POP_1TBN10016_TUBAN GI 2/TUBAN GI 2 OLT PLN</t>
  </si>
  <si>
    <t>POP_1TBN10016</t>
  </si>
  <si>
    <t xml:space="preserve">1. PENGECEKAN OLT . SWITCH BATERAI OFF. ONKAN KEMBALI </t>
  </si>
  <si>
    <t>POP_1GSK10032_WATESTANJUNG-WRINGINANOM-GRESIK ODC</t>
  </si>
  <si>
    <t>POP_1GSK10032</t>
  </si>
  <si>
    <t>-7.534994985206561, 112.65721100000002</t>
  </si>
  <si>
    <t>POP_1JMR10004_WONOJATI-JENGGAWAH-JEMBER ODC</t>
  </si>
  <si>
    <t>POP_1JMR10004</t>
  </si>
  <si>
    <t>CLUSTER KEDUNGSARI-BANYUANYAR-PROBOLINGGO ODC</t>
  </si>
  <si>
    <t>-7.60498, 112.09557</t>
  </si>
  <si>
    <t>POP_1BJN002_BOJONEGORO REPEATER SHELTER</t>
  </si>
  <si>
    <t>POP_1BKL10000_KWANYAR BANGKALAN KANTOR JAGA ODC PLN</t>
  </si>
  <si>
    <t>POP_1BKL10000</t>
  </si>
  <si>
    <t>-7.57643117503246, 111.87570728864907</t>
  </si>
  <si>
    <t>POP_1BLT001_BLITAR UP PLN</t>
  </si>
  <si>
    <t>POP_1BLT001</t>
  </si>
  <si>
    <t>CLUSTER KEDUNGSUMUR 1/PORONG ULP 1 ODC</t>
  </si>
  <si>
    <t>POP_1KNR10005_WLINGI UPJ ODC PLN</t>
  </si>
  <si>
    <t>POP_1KNR10005</t>
  </si>
  <si>
    <t>-7.4418700, 111.4572000</t>
  </si>
  <si>
    <t>POP_1MJK10018_TK 4_RJBT_MOJOKERTO_CLUSTER SEDURI ODC</t>
  </si>
  <si>
    <t>JATIM-MJK.ODC.SEDURI-HW.MA5801-OLT-01</t>
  </si>
  <si>
    <t>POP_1MJK10018</t>
  </si>
  <si>
    <t>POP_1MLG10011_CB3_RJBT_MALANG_CEMOROKANDANG ODC</t>
  </si>
  <si>
    <t>-7.5365520, 112.4305820</t>
  </si>
  <si>
    <t>CLUSTER KEPUH-KERTOSONO-NGANJUK ODC</t>
  </si>
  <si>
    <t>POP_1NGW10007_NGAWI 2 SHELTER</t>
  </si>
  <si>
    <t>JATIM-SHELTER.NGAWI-ZXA10.C320-OLT-02</t>
  </si>
  <si>
    <t>POP_1NGW10007</t>
  </si>
  <si>
    <t>POP_1PBL10009_PROBOLINGGO GI ODC 2 PLN</t>
  </si>
  <si>
    <t>-7.5640610, 111.4830500</t>
  </si>
  <si>
    <t>POP_1PBL10009</t>
  </si>
  <si>
    <t>POP_1PCT10002_PACITAN GI ODC PLN</t>
  </si>
  <si>
    <t>POP_1PCT10002</t>
  </si>
  <si>
    <t>-7.4223040, 111.4346140</t>
  </si>
  <si>
    <t>POP_1PNG10009_DESA GELANGKULON ODC</t>
  </si>
  <si>
    <t>JATIM-PONOROGO.ODC.GELANGKULON-HW.MA5801-OLT-01 (DISMANTLE)</t>
  </si>
  <si>
    <t>POP_1PNG10009</t>
  </si>
  <si>
    <t>CLUSTER KEREP KIDUL-BAGOR-NGANJUK ODC</t>
  </si>
  <si>
    <t>POP_1PSR10000_GONDANG WETAN GI SHELTER PLN</t>
  </si>
  <si>
    <t>POP_1PSR10000</t>
  </si>
  <si>
    <t>-8.2109500, 113.1703500</t>
  </si>
  <si>
    <t>POP_1PSR10002_SUKOREJO ULP ODC PLN</t>
  </si>
  <si>
    <t>POP_1PSR10002</t>
  </si>
  <si>
    <r>
      <rPr>
        <color rgb="FF1155CC"/>
        <u/>
      </rPr>
      <t>PM POP_1LMJ10002_CLUSTER KRAJAN-TEMPEH-LUMAJANG ODC 08072026_Sudah Input.pdf</t>
    </r>
  </si>
  <si>
    <t>POP_1SDA10126_BABADAN GI ODC PLN</t>
  </si>
  <si>
    <t>CLUSTER KERSOHARJO-GENENG-NGAWI ODC</t>
  </si>
  <si>
    <t>POP_1SDA10126</t>
  </si>
  <si>
    <t>POP_1SBY006_PLOSO UPJ PLN ODC (BONGKAR)</t>
  </si>
  <si>
    <t>POP_1SBY006</t>
  </si>
  <si>
    <t>-7.7480100, 111.5090400</t>
  </si>
  <si>
    <t>POP_1SDA10026_TAMAN ULP ODC 3 PINTU PLN</t>
  </si>
  <si>
    <t>POP_1SDA10026</t>
  </si>
  <si>
    <t>WP142026033781</t>
  </si>
  <si>
    <t>POP_1SDA10102_CLUSTER TLASIH DUA-TULANGAN-SIDOARJO ODC</t>
  </si>
  <si>
    <t>JATIM-SIDOARJO.ODC.TLASIH.DUA-HW.MA5801-OLT-01 dan JATIM-SIDOARJO.ODC.TLASIH.DUA-HW.MA5801-OLT-02</t>
  </si>
  <si>
    <t>POP_1SDA10102</t>
  </si>
  <si>
    <t>CLUSTER KINTELAN-PURI-MOJOKERTO ODC</t>
  </si>
  <si>
    <t>-7.7961000, 113.1725750</t>
  </si>
  <si>
    <t>POP_1TBN10013_SI JATIROGO TUBAN ULP ODC PLN</t>
  </si>
  <si>
    <t>JATIM-ULP.JATIROGO-ZXA10.C320-OLT-01</t>
  </si>
  <si>
    <t>POP_1TBN10013</t>
  </si>
  <si>
    <t>POP_1TLG004_TULUNGAGUNG GI PLN</t>
  </si>
  <si>
    <t>POP_1TLG004</t>
  </si>
  <si>
    <t>-7.452560679650659, 112.67365101748513</t>
  </si>
  <si>
    <r>
      <rPr>
        <color rgb="FF1155CC"/>
        <u/>
      </rPr>
      <t>PM FOT POP_1SDA10029_CLUSTER LEBO 1 ODC (SIDOARJO).docx</t>
    </r>
  </si>
  <si>
    <t>CLUSTER KLAGEN KARANGMOJO-MAGETAN ODC</t>
  </si>
  <si>
    <t>-7.8454900, 113.2267980</t>
  </si>
  <si>
    <t>WP142026043201</t>
  </si>
  <si>
    <t>-7.6065350, 111.4514800</t>
  </si>
  <si>
    <t>CLUSTER KLITIK BERAN-NGAWI-NGAWI ODC</t>
  </si>
  <si>
    <t>-7.7382000, 113.2183200</t>
  </si>
  <si>
    <t>WP142026030018</t>
  </si>
  <si>
    <t>-7.6271200, 111.3290200</t>
  </si>
  <si>
    <t>-7.5314820, 112.4625650</t>
  </si>
  <si>
    <t>CLUSTER KRAJAN-TEMPEH-LUMAJANG ODC</t>
  </si>
  <si>
    <t>-7.5246520, 112.5454390</t>
  </si>
  <si>
    <t>WP142026063799</t>
  </si>
  <si>
    <t>-7.7160500, 111.5243650</t>
  </si>
  <si>
    <t>CLUSTER KRANDEGAN-KEBONSARI-MADIUN ODC</t>
  </si>
  <si>
    <t>WP142026024712</t>
  </si>
  <si>
    <t>-7.5113330, 112.4956670</t>
  </si>
  <si>
    <t>-7.6212980, 111.9362570</t>
  </si>
  <si>
    <t>CLUSTER LAWEYAN-SUMBERASIH-PROBOLONGGO ODC</t>
  </si>
  <si>
    <t>-7.959814314924839, 112.72311833527615</t>
  </si>
  <si>
    <t>-8.0646940, 112.5993600</t>
  </si>
  <si>
    <r>
      <rPr>
        <color rgb="FF1155CC"/>
        <u/>
      </rPr>
      <t>BA PM POP_PM POP_1KPN10016_CLUSTER SITIREJO 1MALANG APJ 1 ODC_260223.docx</t>
    </r>
  </si>
  <si>
    <t>CLUSTER LEBO 1/BUDURAN GI MINI ODC 1 OLT</t>
  </si>
  <si>
    <t>lith</t>
  </si>
  <si>
    <t>lithium</t>
  </si>
  <si>
    <t>-7.7381811994216285, 111.4607386763806</t>
  </si>
  <si>
    <t>-7.7025500, 113.9555200</t>
  </si>
  <si>
    <t>WP142026010645</t>
  </si>
  <si>
    <t>CLUSTER LECES PROBOLINGGO IDC</t>
  </si>
  <si>
    <r>
      <rPr>
        <color rgb="FF1155CC"/>
        <u/>
      </rPr>
      <t>WP14202601532 PM POP_1MJKJ10002_Pacet_ULP PLN.pdf</t>
    </r>
  </si>
  <si>
    <t>-7.3318600, 112.6379200</t>
  </si>
  <si>
    <t>102610B0118J</t>
  </si>
  <si>
    <t>DESKRIPSI</t>
  </si>
  <si>
    <t>LINK</t>
  </si>
  <si>
    <t>TANGGAL</t>
  </si>
  <si>
    <t>WP142026010824</t>
  </si>
  <si>
    <t>PM FOC PENAIKAN JB DIBAWAH SDAJ078</t>
  </si>
  <si>
    <t>PM FOC LINK PG JATIROTO LUMAJANG</t>
  </si>
  <si>
    <t>CLUSTER MAOSPATI-MAGETAN ODC</t>
  </si>
  <si>
    <t xml:space="preserve">USER CORPORATE </t>
  </si>
  <si>
    <t>-7.331906979186308, 112.63793635276126</t>
  </si>
  <si>
    <t>TRI PUTRA TRASINDO</t>
  </si>
  <si>
    <t>PM FOC LINK UP3 BANYUWANGI - USER INDOMARCO FUGR, BANYUWANGI</t>
  </si>
  <si>
    <t>WP142026061198</t>
  </si>
  <si>
    <t>PM FOC LINK UP3 SITUBONDO TO USER GUDANG PLN</t>
  </si>
  <si>
    <t>-7.58399, 112.09496</t>
  </si>
  <si>
    <t>CLUSTER MAYANGAN-MAYANGAN-PROBOLINGGO ODC</t>
  </si>
  <si>
    <t>PM FOT POP_1KRS10036_SI_RJBT_PROBOLINGGO_POHSANGIT ODC</t>
  </si>
  <si>
    <t>ADYAWINSA TELECOMMUNICATION &amp; ELECTRICAL</t>
  </si>
  <si>
    <t>PM FOC KABEL LEPAS DARI TIANG DI PANGGUL TRENGGALEK</t>
  </si>
  <si>
    <t>-7.748871, 113.507392</t>
  </si>
  <si>
    <t>PM FOC LINK DISTRIBUSI POP GI BLIMBING - POP GI LAWANG</t>
  </si>
  <si>
    <t>BACKBONE</t>
  </si>
  <si>
    <t>PM FOC PERBAIKAN KABEL NGELANDONG DI JL. KOMUD ABD. SALEH</t>
  </si>
  <si>
    <t>WP142026013167</t>
  </si>
  <si>
    <t>CLUSTER MILANGASRI-PANEKAN-MAGETAN ODC</t>
  </si>
  <si>
    <t>PM FOC PERBAIKAN KABEL JATUH DI PN KAB. KEDIRI</t>
  </si>
  <si>
    <t>PM FOC PERBAIKAN KABEL DROPWIRE JATUH DI PERUM PERMATA KWANGSAN</t>
  </si>
  <si>
    <t>PM FOC LINK POP GI JEMBER - USER PT. SATELIT GLOBAL DARUNGAN BANGSALSARI</t>
  </si>
  <si>
    <t>-7.5614850, 112.5365640</t>
  </si>
  <si>
    <t>PM FOC LINK DISTRIBUSI POP ULP WONOSARI - POP ULP BONDOWOSO</t>
  </si>
  <si>
    <t>PM FOT POP_1BYW002_GENTENG ULP PLN</t>
  </si>
  <si>
    <t>WP142026034042</t>
  </si>
  <si>
    <t>PM FOC PERBAIKAN JB JATUH DI JL. RAYA KLAMPIS BANGKALAN</t>
  </si>
  <si>
    <t>CLUSTER MLATEN-PURI-MOJOKERTO ODC</t>
  </si>
  <si>
    <t>PM FOC PENGECEKAN KABEL JATUH DI JL. MARITIM</t>
  </si>
  <si>
    <t>PM FOC PERAPIAN KABEL DI KANTOR PORLES KEPANJEN</t>
  </si>
  <si>
    <t>-7.8506920, 112.0428630</t>
  </si>
  <si>
    <t>PM FOC PERBAIKAN JB 2J066001</t>
  </si>
  <si>
    <t>PM FOC PENGECEKAN DAN PENGAMANAN KABEL ICON, IMPACT PEMBANGUNAN KANOPI DI RAMBIPUJI</t>
  </si>
  <si>
    <t>PM FOC PERAPIAN KABEL DAN CUT 2 KABEL DI KARENAKAN NYELANTANG DI BILBOD DI KANTOR PORLES KEPANJEN</t>
  </si>
  <si>
    <t>CLUSTER MOJOKEREP-MOJOSARI-MOJOKERTO ODC</t>
  </si>
  <si>
    <t>-7.7536100, 113.1657120</t>
  </si>
  <si>
    <t>PM FOC UP3 SITUBONDO TO OLT PANARUKAN</t>
  </si>
  <si>
    <t>OLT</t>
  </si>
  <si>
    <t>PM JALUR KABEL WARU TO KETINTANG</t>
  </si>
  <si>
    <t>WP142026060010</t>
  </si>
  <si>
    <t>PM FOC KABEL AKSESORIS LEPAS KEC.CAMPLONG</t>
  </si>
  <si>
    <t>PERAPIAN JB JATUH</t>
  </si>
  <si>
    <t>-7.562838, 111.848012</t>
  </si>
  <si>
    <t>PM FOC LINK DISTRIBUSI POP DCC LECES - POP ODC WONOREJO</t>
  </si>
  <si>
    <t>PM FOT POP_1SIT002_SITUBONDO UP3 PLN</t>
  </si>
  <si>
    <t>CLUSTER MRAYAN SUMBEREJO-GEGER-MADIUN ODC</t>
  </si>
  <si>
    <t>-7.7603870, 112.0495410</t>
  </si>
  <si>
    <t>PM FOC LINK GANGGUAN BERULANG POP MONTONG - USER BALAI DESA TRANTANG</t>
  </si>
  <si>
    <t>PM FOC PERBAIKAN KABEL NGELANDONG DI JL. RAYA KEDIRI - BLITAR</t>
  </si>
  <si>
    <t>-7.5479590, 112.4440710</t>
  </si>
  <si>
    <t>PM FOC PERBAIKAN JB SBYJ10168 JATUH</t>
  </si>
  <si>
    <t>PM FOC LINK DISTRIBUSI POP GI PROBOLINGGO - POP ODC RANDUPITU</t>
  </si>
  <si>
    <t>PM FOT POP_1GSK10013_DESA SAMBO GUNUNG MINI ODC</t>
  </si>
  <si>
    <t>CLUSTER NGASTEMI-BANGSAL-MOJOKERTO ODC</t>
  </si>
  <si>
    <t>PM FOC LINK ODC CLUSTER SEMBORO TO POP TANGGUL</t>
  </si>
  <si>
    <t>-7.69658, 111.48755</t>
  </si>
  <si>
    <t>custom power tanpa recti</t>
  </si>
  <si>
    <t>PM FOC LINK UP3 BANYUWANGI - USER UPTD BANYUWANGI</t>
  </si>
  <si>
    <t>custom 12V</t>
  </si>
  <si>
    <t>WP142026040255</t>
  </si>
  <si>
    <t>PM FOC KABEL NGANDONG LEPAS DARI AKSESORIS</t>
  </si>
  <si>
    <t>PM FOC PEMINDAHAN KABEL ALFAMART KEBONSARI</t>
  </si>
  <si>
    <t>PM FOC KABEL JALAN GALUHAN</t>
  </si>
  <si>
    <t>-7.506545, 112.096884</t>
  </si>
  <si>
    <t>PENGECEKAN LINK METRO QINQ P2MP PLN UTJBTB APP MADIUN GI SEMEN TUBAN 3</t>
  </si>
  <si>
    <t>PM FOC KABEL MENJUNTAI DIDEPAN KUA CAMPLONG</t>
  </si>
  <si>
    <t>CLUSTER NGLABAN LOCERET-SUMENGKO-SUKOMORO-NGANJUK ODC</t>
  </si>
  <si>
    <t>-7.5463198, 112.5863219</t>
  </si>
  <si>
    <t>RECOVERY GANGGUAN IPVPN SCADA GH SIER</t>
  </si>
  <si>
    <t>-7.7247400, 111.4747300</t>
  </si>
  <si>
    <t>PM FOC KABEL JATUH DI KARIMUN JAWA</t>
  </si>
  <si>
    <t>PM FOC LINK JALUR KABEL CANDI SIDOARJO</t>
  </si>
  <si>
    <t>PM FOC -7.7226, 113.9975</t>
  </si>
  <si>
    <t>PM PERAPIAN JB JATUH JL MANYAR GUBENG</t>
  </si>
  <si>
    <t>-8.22889398437214, 112.59838565306713</t>
  </si>
  <si>
    <t>CLUSTER PAKIS BUNUT WETAN 1/DESA SUMBERPARIS SIDOREJO PAKIS 1 ODC</t>
  </si>
  <si>
    <t>PM FOC KABEL MENJUNTAI DIDEPAN RUMAH WARGA KEC.TLANAKAN PAMEKASAN</t>
  </si>
  <si>
    <t>PM FOC USER PT INDOMARCO KOTAKAN TO UP3 SITUBONDO</t>
  </si>
  <si>
    <t>PM FOC LINK DISTRIBUSI UP3 BANYUWANGI - ODC KETAPANG</t>
  </si>
  <si>
    <t>PM FOT BALAI DESA KAIBON</t>
  </si>
  <si>
    <t>PM FOC PERAPIAN KABEL EMBONG CERME</t>
  </si>
  <si>
    <t>PM FOC LINK GI SITUBONDO TO UP3 SITUBONDO</t>
  </si>
  <si>
    <t>-7.4889200, 112.5137400</t>
  </si>
  <si>
    <t>PM KABEL MENJUNTAI AKIBAT PEMINDAHAN TIANG</t>
  </si>
  <si>
    <t>PM FOC KABEL NGANDONG TERJUNTAI DI HALAMAN 501</t>
  </si>
  <si>
    <t>CLUSTER PAKISAJI-MALANG ODC</t>
  </si>
  <si>
    <t>PM FOC PEMINDAHAN KABEL KE TIANG BARU DI APOLO GEMPOL PASURUAN.</t>
  </si>
  <si>
    <t>PM FOC SURVEY PLAN PENCABUTAN TIANG PLN</t>
  </si>
  <si>
    <t>PERAPIHAN KABEL BERSAMA PEMKOT DI JALAN KAPTEN TENDEAN KEDIRI</t>
  </si>
  <si>
    <t>PM FOC PERAPIHAN JB JATUH</t>
  </si>
  <si>
    <t>-7.982595904507036, 112.06371767638065</t>
  </si>
  <si>
    <t>PM FOC UPLINK TENARU</t>
  </si>
  <si>
    <t>CLUSTER PALUR SPBU MOJOREJO-KEBONSARI-MADIUN ODC</t>
  </si>
  <si>
    <t>-7.5242620, 112.5589080</t>
  </si>
  <si>
    <t>PM FOT POP_1GSK10012 DEKAT WOTAN</t>
  </si>
  <si>
    <t>PM FOC PERBAIKAN /PEMINDAHAN KABEL ICON KE TIANG BARU IMPACT PEMBANGUNAN GEDUNG (LUMAJANG)</t>
  </si>
  <si>
    <t>PM ODC TENARU</t>
  </si>
  <si>
    <t>PM FOC PERAPIHAN KABEL PEMKOT SBY PANJANG JIWO</t>
  </si>
  <si>
    <t>-7.5155650, 112.0834320</t>
  </si>
  <si>
    <t>CLUSTER PANARUKAN-SITUBONDO ODC</t>
  </si>
  <si>
    <t>PM FOT ODC KEASAMBEN WETAN</t>
  </si>
  <si>
    <t>PM FOC PEMINDAHAN KABEL KE TIANG BARU, PT SURI TANI SOBO</t>
  </si>
  <si>
    <t>PM POP_1BJN10003_TK 4_RJBT_BOJONEGORO_CLUSTER SUKOWATI ODC</t>
  </si>
  <si>
    <t>PM_MINI ODC SAMBONGGEDE</t>
  </si>
  <si>
    <t>-8.11177, 112.23911</t>
  </si>
  <si>
    <t>PM JALUR KABEL UP LINK OLT PURI INDAH 1 - UPJ SDA</t>
  </si>
  <si>
    <t>PM FOC LINK ULP TANGGUL TO BANK MANDIRI TANGGUL</t>
  </si>
  <si>
    <t>PM FOC BANK BNI SITUBONDO TO UP3 SITUBONDO</t>
  </si>
  <si>
    <t>CLUSTER PANCAWARNA 2-DRIYOREJO-GRESIK ODC</t>
  </si>
  <si>
    <t>PM FOC PERAPIHAN JB JATUH JL.TALANG SIRING</t>
  </si>
  <si>
    <t>-7.76185, 111.48876</t>
  </si>
  <si>
    <t>PM JALUR KABEL UP LINK OLT PURI INDAH 2 - UPJ SDA</t>
  </si>
  <si>
    <t>PM FOC PENGECEKAN KABEL TERTIMPA POHON DI DEPAN PT. TIRTA UMBULAN PASURUAN.</t>
  </si>
  <si>
    <t>PM FOT POP_1PSR001_GRATI GITET PLC PLN</t>
  </si>
  <si>
    <t>PM JALUR KABEL UP LINK OLT PTRUMPAD 3 - UPJ SDA</t>
  </si>
  <si>
    <t>PM FOC -8.227, 113.44844</t>
  </si>
  <si>
    <t>-7.5447130, 112.6143030</t>
  </si>
  <si>
    <t>PM KABEL SPARE MENJUNTAI KEBAWAH</t>
  </si>
  <si>
    <t>CLUSTER PANCAWARNA GRESIK ODC</t>
  </si>
  <si>
    <t>PM ODC BANGSAL</t>
  </si>
  <si>
    <t>PM FOC PERAPIHAN KABEL AKSESORIS LEPAS DI JL. RAJAWALI III SAMPANG</t>
  </si>
  <si>
    <t>PM FOT POP_1SDA10031_KEPATIHAN/SIDOARJO APJ ODC</t>
  </si>
  <si>
    <t>PM FOC LINK POP UP3 SITUBONDO - USER INDOMARCO KLATAKAN</t>
  </si>
  <si>
    <t>-7.414741966127787, 112.51653738190316</t>
  </si>
  <si>
    <t>PM FOC PERAPIHAN KABEL SPARE FDT SDAF10027</t>
  </si>
  <si>
    <t>PM FOC LINK DISTRIBUSI POP SHELTER GI WARU - POP KETINTANG</t>
  </si>
  <si>
    <t>PM FOC JALUR BACKBONE WARU - KETINTANG VIA JL.KARAH</t>
  </si>
  <si>
    <t>PM FOC LINK POP UP3 SITUBONDO - USER PT. PUPUK KALIBAGOR</t>
  </si>
  <si>
    <t>CLUSTER PANDATOYO-KERTOSONO-NGANJUK ODC</t>
  </si>
  <si>
    <t>PM FOC LINK POP UP3 BANYUWANGI - USER BALAI DESA GROGOL</t>
  </si>
  <si>
    <t>PM FOC LINK DISTRIBUSI POP GI PROBOLINGGO - POP ODC ULP PROBOLINGGO</t>
  </si>
  <si>
    <t>PM_FOC_LINK_DAWUHAN KIDUL.</t>
  </si>
  <si>
    <t>-7.6173310, 111.4264430</t>
  </si>
  <si>
    <t>PM FOC LINK POP ULP TANGGUL - USER INDOMARET TANGGUL</t>
  </si>
  <si>
    <t>PM FOC LINK UP3 MADIUN TO PLTA GOLANG</t>
  </si>
  <si>
    <t>CLUSTER PANDEAN-PAITON-PROBOLINGGO ODC</t>
  </si>
  <si>
    <t>PM FOC PERBAIKAN JB JATUH</t>
  </si>
  <si>
    <t>PM KABEL SPARE JB JATUH SDAJ 10384</t>
  </si>
  <si>
    <t>-8.03108026396939, 112.59836032361935</t>
  </si>
  <si>
    <t>PM FOC LINK UP3 MADIUN TO ULP CARUBAN</t>
  </si>
  <si>
    <t>PM FOC LINK UP3 BANYUWANGI - BANK BTN BANYUWANGI</t>
  </si>
  <si>
    <r>
      <rPr>
        <color rgb="FF1155CC"/>
        <u/>
      </rPr>
      <t>BA PM POP_PM POP_1KPN10016_CLUSTER SITIREJO 1MALANG APJ 1 ODC_260223.docx</t>
    </r>
  </si>
  <si>
    <t>CLUSTER PESANGGRAHAN-KUTOREJO-MOJOKERTO ODC</t>
  </si>
  <si>
    <t>-8.18432, 113.74094</t>
  </si>
  <si>
    <t>PM FOC LINK UP3 MADIUN TO ULP MAGETAN</t>
  </si>
  <si>
    <t>-7.5970900, 111.4423700</t>
  </si>
  <si>
    <t>PM FOT GI SITUBONDO</t>
  </si>
  <si>
    <t>PM FOT POP_1BYW003_BANYUWANGI UP3 PLN</t>
  </si>
  <si>
    <t>PM FOC PERAPIAN KABEL JALUR GI LUMAJANG TANGGUL</t>
  </si>
  <si>
    <t>PM FOC PERAPIAN JB JATUH DI T.02 SEGMEN WARU-GUNUNGSARI</t>
  </si>
  <si>
    <t>CLUSTER PESANTREN-KEDIRI ODC</t>
  </si>
  <si>
    <t>PEMINDAHAN JALUR KABEL SDAA11887</t>
  </si>
  <si>
    <t>-7.8224630, 113.2389470</t>
  </si>
  <si>
    <t>PM FOC PERBAIKAN KABEL LEPAS DSRI ACC DI KADEMANGAN, KOTA PROBOLINGGO, JAWA TIMUR</t>
  </si>
  <si>
    <t>PM FOC PERAPIHAN KABEL DI SEKITAR USER TANGGIR</t>
  </si>
  <si>
    <t>PM KABEL MENJUTAI</t>
  </si>
  <si>
    <t>WP142026034303 WP142026072853</t>
  </si>
  <si>
    <t>PM FOC PERAPIAN DAN PEMINDAHAN OTB POLTEKES BANGKALAN</t>
  </si>
  <si>
    <t>PERAPIAN KABEL, AKSESORIS TERLEPAS</t>
  </si>
  <si>
    <t>CLUSTER PESISIR-SUMBERASIH-PROBOLINGGO IDC</t>
  </si>
  <si>
    <t>PENGISIAN KUOTA GSM ALFA M987 IJEN</t>
  </si>
  <si>
    <t>-7.5178370, 112.4597500</t>
  </si>
  <si>
    <t>PEMBELIAN MODEM GSM ORBIT UNTUK MANDIRI TANJUNG</t>
  </si>
  <si>
    <t>PM FOC PT BANK BCA SITUBONDO TO UP3 SITUBONDO</t>
  </si>
  <si>
    <t>WP142026074888</t>
  </si>
  <si>
    <t>PM FOC PENGECEKAN KABEL DI DAERAH PASAR TANJUNG JEMBER KOTA</t>
  </si>
  <si>
    <t>CLUSTER PETAK BAGOR-BAGOR-NGANJUK ODC</t>
  </si>
  <si>
    <t>-7.661721437800603, 111.99139157481672</t>
  </si>
  <si>
    <t>PM FOC BERSAMA PEMKOT SBY</t>
  </si>
  <si>
    <t>PM FOC PENGAMANAN KABEL DI T.226 SEGMEN BANGIL KIS NEW PORONG</t>
  </si>
  <si>
    <t>PM FOC PERBAIKAN KABEL JATUH DEPAN PATUNG KUDA, BANYUWANGI</t>
  </si>
  <si>
    <t>PM FOC PERBAIKAN JB JATUH -7.946628,111.430054</t>
  </si>
  <si>
    <t>-7.5132050, 112.4752330</t>
  </si>
  <si>
    <t>PM FOC JB TERJATUH DI KEBALEN</t>
  </si>
  <si>
    <t>Battery Hilang</t>
  </si>
  <si>
    <t>CLUSTER PLOSOREJO-TAWANGHARJO-NGASEM-KEDIRI ODC</t>
  </si>
  <si>
    <t>WP142026093132</t>
  </si>
  <si>
    <t>PM KABEL PUTUS DI SEDATI</t>
  </si>
  <si>
    <t>-7.5114511661995325, 112.45249132944777</t>
  </si>
  <si>
    <t>PM FOC PERAPIHAN KABEL UDARA MENJUNTAI SUMBEROTO, KABUPATEN MALANG</t>
  </si>
  <si>
    <t>PM DW NGANDONG PERUM KAVLING MASANGAN KULON</t>
  </si>
  <si>
    <t>WP142026093150</t>
  </si>
  <si>
    <t>PM FOC PT INDOMARCO KARANGASEM (PATOKAN) TO UP3 SITUBONDO</t>
  </si>
  <si>
    <t>PENGECEKAN KABEL DI TERMINAL TUNJUNGAN PLAZA</t>
  </si>
  <si>
    <t>-7.415310316313721, 112.54098443577516</t>
  </si>
  <si>
    <t>CLUSTER PLOSOSARI KETEMASDUNGUS-PURI-MOJOKERTO ODC</t>
  </si>
  <si>
    <t>PM FOC LINK USER RUMAH DINAS PLN TO UP3 SITUBONDO</t>
  </si>
  <si>
    <t>PM FOT ODC BANGSALSARI</t>
  </si>
  <si>
    <t>PM FOC PERAPIHAN KABEL MENJUNTAI KEBAWAH ( PERUMTAS5 )</t>
  </si>
  <si>
    <t>-8.2811200, 113.7237900</t>
  </si>
  <si>
    <t>PM FOC PERAPIHAN KABEL MENJUNTAI</t>
  </si>
  <si>
    <t>PM FOC PERAPIHAN KABEL MENJUNTAI KEBAWAH PERUMTAS5</t>
  </si>
  <si>
    <t>https://iconpln-my.sharepoint.com/:b:/g/personal/dwi_esti_iconpln_co_id/IQCHUw2Er07uRrZZ4_eB7dduAXY9sAeqzhTyRsXQASTSszg?e=SWje8I</t>
  </si>
  <si>
    <t>PENGISIAN KUOTA GSM ALFA M263 SEMERU</t>
  </si>
  <si>
    <t>PM FOT POP_1BYW001_DESA KETAPANG MINI ODC</t>
  </si>
  <si>
    <t>PM FOC PERAPIHAN JB JATUH JL.JOKOTOLE PAMEKASAN</t>
  </si>
  <si>
    <t>PM_FOT_POP_1KDR10012_DESA KRENCENG_ODC</t>
  </si>
  <si>
    <t>-7.72086, 112.02454</t>
  </si>
  <si>
    <t>CLUSTER POMPA AIR-TAKERAN-MAGETAN ODC</t>
  </si>
  <si>
    <t>PM FOC LINK JB RI - OLT CURAH COTTOK</t>
  </si>
  <si>
    <t>PM FOC PERAPIHAN KABEL MENJUNTAI KEC. GALIS BANGKALAN</t>
  </si>
  <si>
    <t>-7.5286200, 111.6284500</t>
  </si>
  <si>
    <t>PM RECTIFIER ODC ULP MOJOAGUNG</t>
  </si>
  <si>
    <t>KABEL SPARE JATUH SDAA 10532</t>
  </si>
  <si>
    <t>PM FOC LINK UP3 BANYUWANGI - USER PT KUNCI MAS</t>
  </si>
  <si>
    <t>PM FOC PERBAIKAN KABEL MENJUNTAI DI JL. DUSUN BANAR</t>
  </si>
  <si>
    <t>-7.8430220, 113.1768300</t>
  </si>
  <si>
    <t>PM FOC LINK DISTRIBUSI POP GI TANGGUL - POP TANGGUL ODC PLN</t>
  </si>
  <si>
    <t>PM FOC KABEL LEPAS DARI TIANG DI BULUAGUNG TRENGGALEK</t>
  </si>
  <si>
    <t>CLUSTER PRAYUNGAN-LENGKONG-NGANJUK ODC</t>
  </si>
  <si>
    <t>PM FOC LINK DISTRIBUSI CCSI MUNCAR - GI GENTENG</t>
  </si>
  <si>
    <t>PM FOT POP_1SBY007_PERAK ULP ODC-01 PLN</t>
  </si>
  <si>
    <t>WP142026050994</t>
  </si>
  <si>
    <t>PM FOC PERAPIHAN KABEL JL. RAYA MAOSPATI - MAGETAN</t>
  </si>
  <si>
    <t>PM FOC FTTH SITF10010 TO UP3 SITUBONDO</t>
  </si>
  <si>
    <t>PM FOC PERBAIKAN KABEL LEPAS DARI AKSESORIS DI JL. TALANG SIRING</t>
  </si>
  <si>
    <t>-7.8277360, 112.0381340</t>
  </si>
  <si>
    <t>PM FOT BYPASS KAI KARTINI</t>
  </si>
  <si>
    <t>PM FOC PERGANTIAN JB KASET</t>
  </si>
  <si>
    <t>CLUSTER RANDUHARJO-PUNGGING-MOJOKERTO ODC</t>
  </si>
  <si>
    <t>PM FOC LINK USER PP WALISONGO TO UP3 SITUBONDO</t>
  </si>
  <si>
    <t>PM FOC PERAPIHAN KABEL LEPAS AKSESORIS DEKAT JL. RAYA LARANGAN TOKOL, GEDONGAN, BRANTA TINGGI, KEC. TLANAKAN, KAB. PAMEKASAN</t>
  </si>
  <si>
    <t>-7.7563000, 113.2112870</t>
  </si>
  <si>
    <t>PM FOC PERBAIKAN LINK PLN PANIKIN SINAR MATAHARI</t>
  </si>
  <si>
    <t>WP142026014830</t>
  </si>
  <si>
    <t>PM FOC AREA PAHLAWAN TUGU PANGLIMA SUDIRMAN DRSOETOMO</t>
  </si>
  <si>
    <t>CLUSTER REJOSARI-MADIUN-MADIUN ODC</t>
  </si>
  <si>
    <t>PM FOC LINK UP3 BANYUWANGI - PNM BANYUWANGI KOTA (BWKT)</t>
  </si>
  <si>
    <t>PM FOC PERAPIHAN &amp; PERBAIKAN KABEL JATUH 3 GAWANG DI RANDU AGUNG LUMAJANG</t>
  </si>
  <si>
    <t>-7.473413337518634, 112.61813906994057</t>
  </si>
  <si>
    <t>PM FOC JB TERJATUH</t>
  </si>
  <si>
    <t>WP142026030260</t>
  </si>
  <si>
    <t>PM PERBAIKAN LIN PANIKIN PLN LBSM GELURAN ADIKARYA</t>
  </si>
  <si>
    <t>CLUSTER REJOYOSO 1/GONDANG LEGI UPJ 1 ODC</t>
  </si>
  <si>
    <t>PM FOC LINK POP UP3 MOJOKERTO - GI TARIK</t>
  </si>
  <si>
    <t>-7.8201040, 112.0802490</t>
  </si>
  <si>
    <t>PM FOC LINK ODC KETAPANG - PT SURI TANI PEMUKA</t>
  </si>
  <si>
    <t>PM FOC LINK USER BPJS KESEHATAN TO UP3 SITUBONDO</t>
  </si>
  <si>
    <t>PM FOC LINK PT.GIGA DIGITAL NUSANTARA JB RI TO USER</t>
  </si>
  <si>
    <t>CLUSTER SALEN-BANGSAL-MOJOKERTO ODC</t>
  </si>
  <si>
    <t>PERAPIHAN KABEL BERSAMA PEMKOT DI DEPAN POM BENCE</t>
  </si>
  <si>
    <t>PM FOC LINK USER INDOMARCO PANJI TO UP3 SITUBONDO</t>
  </si>
  <si>
    <t>-8.171432930610722, 112.69298802331353</t>
  </si>
  <si>
    <t>PM FOC LINK DISTRIBUSI UP3 BANYUWANGI - GI BANYUWANGI</t>
  </si>
  <si>
    <t>PM FOC LINK PT. ABYAKTA TEKNOLOGI UTAMA ANDONGSARI JEMBER</t>
  </si>
  <si>
    <t>WP142026053432</t>
  </si>
  <si>
    <t>PM FOC PERAPIHAN KABEL BERSAMA PEMKOT SURABAYA</t>
  </si>
  <si>
    <t>CLUSTER SAMBI-RINGINREJO-KEDIRI ODC</t>
  </si>
  <si>
    <t>PM FOT POP_1PBL10008_PROBOLINGGO KOTA ULP ODC PLN</t>
  </si>
  <si>
    <t>PM FOC PERAPIHAN KABEL BERSAMA PEMKOT DI DEPAN RS GAMBIRAN KOTA KEDIRI</t>
  </si>
  <si>
    <t>-8.07153900603393, 112.64173998251486</t>
  </si>
  <si>
    <t>PM FOC LINK USER - POP PT.MEDCO CAMPLONG SEJATI</t>
  </si>
  <si>
    <t xml:space="preserve">WP142026030960 </t>
  </si>
  <si>
    <t>PM FOT POP_1BYW007_MUNCAR ULP PLN</t>
  </si>
  <si>
    <t>CLUSTER SARIREJO-MOJOSARI-MOJOKERTO ODC</t>
  </si>
  <si>
    <t>PM FOC LINK KECAMATAN PRAMBON</t>
  </si>
  <si>
    <t>-7.6211078705191495, 112.02009201165674</t>
  </si>
  <si>
    <t>PM PERAPIAN KABEL NGLANDONG</t>
  </si>
  <si>
    <t>PERAPIAN KABEL FDT AREA KARANG PLOSO</t>
  </si>
  <si>
    <t>CLUSTER SAWAHAN-LENGKONG-NGANJUK ODC</t>
  </si>
  <si>
    <t>-7.815141886371363, 113.23270941841265</t>
  </si>
  <si>
    <t>PM FOC LINK UP3 BANYUWANGI - SAMSAT PAYMENT POINT BLAMBANGAN</t>
  </si>
  <si>
    <t>PM FOT ODC GI BONDOWOSO</t>
  </si>
  <si>
    <t>WP142026022661 WP142026072127</t>
  </si>
  <si>
    <t>PM FOC LINK GI BANGIL - PT JO HYOJIN</t>
  </si>
  <si>
    <t>PM FOC LINK UP3 BANYUWANGI - USER KANTOR DESA SEGOBANG</t>
  </si>
  <si>
    <t>-7.78537, 113.47881</t>
  </si>
  <si>
    <t>PENGECEKAN SUHU DI NGANTANG UP (HIGH TEMP)</t>
  </si>
  <si>
    <t>CLUSTER SAWENTAR-KANIGORO-BLITAR ODC</t>
  </si>
  <si>
    <t>PM FOT POP_1BYW00005_BANYUWANGI GI SHELTER PLN</t>
  </si>
  <si>
    <t>PM FOC LINK POP UP3 SITUBONDO - USER PT. ARSENAL</t>
  </si>
  <si>
    <t>-7.599163, 111.915474</t>
  </si>
  <si>
    <t>PM FOC PERBAIKAN KABEL LEPAS DARI AKSESORIS DI JL. RAYA JRENGIK</t>
  </si>
  <si>
    <t>CLUSTER SD SUKOREJO TANJUNGREJO-KEBONSARI-MADIUN ODC</t>
  </si>
  <si>
    <t>PENGECEKAN HIGHTEMP POP_1SBY015_TAMAN ULP PLN</t>
  </si>
  <si>
    <t>PERBAIKAN &amp; PENGENCANGAN SAGING TOWER SUTT 150KV LMJNG-TNGUL #0079</t>
  </si>
  <si>
    <t>PM PERBAIKAN TIANG MIRING DI PURWOREJO DONOMULYO</t>
  </si>
  <si>
    <t>-8.23079719225077, 113.70064284999789</t>
  </si>
  <si>
    <t>PM FOC LINK BANK BRI TO UP3 SITUBONDO</t>
  </si>
  <si>
    <t>PM FOT POP_1PBL00001_PROBOLINGGO GI SHELTER PLN</t>
  </si>
  <si>
    <r>
      <rPr>
        <color rgb="FF1155CC"/>
        <u/>
      </rPr>
      <t>POP A PM POP_1JMR10033_CLUSTER WIROWONGSO ODC 01072026_Sudah Input.pdf</t>
    </r>
  </si>
  <si>
    <t>CLUSTER SEDATI-NGORO-MOJOKERTO ODC</t>
  </si>
  <si>
    <t>PM FOC PERBAIKAN KABEL LEPAS DARI AKSESORIS JL. BRANTAS</t>
  </si>
  <si>
    <t>PM FOC PEMINDAHAN TIANG PLN DI JLN. KEDUNGPELUK</t>
  </si>
  <si>
    <t>PM FOC LINK DISTRIBUSI POP ULP TANGGUL - POP ODC BANGSALSARI</t>
  </si>
  <si>
    <t>PM FOC LINK UP3 BANYUWANGI - TOYOTA AUTO 2000</t>
  </si>
  <si>
    <t>-7.7793710, 113.2165880</t>
  </si>
  <si>
    <t>PM FOC LINK KREMBANGAN</t>
  </si>
  <si>
    <t>CLUSTER SEDURI 1/KRIAN UPJ 3 ODC</t>
  </si>
  <si>
    <t>PM PLN UP3 SURABAYA SELATAN</t>
  </si>
  <si>
    <t>WP142026041293</t>
  </si>
  <si>
    <t>PM FOC LINK UP3 BANYUWANGI - BSM BANYUWANGI</t>
  </si>
  <si>
    <t>PM FOC PERBAIKAN KABEL JATUH</t>
  </si>
  <si>
    <t>-7.7326770, 112.0581300</t>
  </si>
  <si>
    <t>PM FOC_TRUNK GI TRENGGALEK TO POP PLTU PACITAN</t>
  </si>
  <si>
    <t>CLUSTER SETREN-BENDO-MAGETAN ODC</t>
  </si>
  <si>
    <t>PERAPIHAN KABEL BERSAMA PEMKOT DI JL LEDJEND SUPRAPTO KOTA KEDIRI</t>
  </si>
  <si>
    <t>PM FOC OLT PANARUKAN TO UP3 SITUBONDO</t>
  </si>
  <si>
    <t>-7.713880954634471, 111.26303833527612</t>
  </si>
  <si>
    <t>PM JALUR KABEL TARIK SIDOARJO</t>
  </si>
  <si>
    <t>PM FOC LINK JB RI TO USER INDOMARCO CERME</t>
  </si>
  <si>
    <t>CLUSTER SITIREJO 1/MALANG APJ 1 ODC</t>
  </si>
  <si>
    <t>PERAPIHAN KABEL BERSAMA PEMKOT DI JL VETERAN KOTA KEDIRI</t>
  </si>
  <si>
    <t>PERAPIHAN KABEL DI DAERAH PARE</t>
  </si>
  <si>
    <t>-7.074642961779032, 112.31002564141035</t>
  </si>
  <si>
    <t>POP_1KPN10092_CB3 MALANG SUKORAHARJO ODC</t>
  </si>
  <si>
    <t>PERAPIHAN SPARE JB DI JL.RAYA TUGUREJO KEDIRI</t>
  </si>
  <si>
    <t>CLUSTER SUGIHWARAS-MAOSPATI-MAGETAN ODC</t>
  </si>
  <si>
    <t>PM FOC PERBAIKAN JB JATUH DI JL. NASIONAL III</t>
  </si>
  <si>
    <t>PERBAIKAN POWER STOP KONTAK APLIKANUSA LINSTASARTA SURAMADU B</t>
  </si>
  <si>
    <t>PERAPIHAN JB JATUH DI JL.RAYA WONOJOYO KEDIRI</t>
  </si>
  <si>
    <t>-7.9571376469161486, 111.43284434693288</t>
  </si>
  <si>
    <t>PM FOC UPLINK OLT CANGGU TO ULP PARE</t>
  </si>
  <si>
    <t>PM JB TERJATUH DISEMAK SEMAK</t>
  </si>
  <si>
    <t>CLUSTER SUMBERBULU-TEGALSIWALAN-PROBOLINGGO ODC</t>
  </si>
  <si>
    <t>PM FOC PERBAIKAN LINK KEYPOINT ULP SUKOREJO</t>
  </si>
  <si>
    <t>PM FOC MENGANTI</t>
  </si>
  <si>
    <t>PM FOC PERAPIHAN JB DAN KABEL DI DEPAN KANTOR DPRD MOJOKERTO</t>
  </si>
  <si>
    <t>-7.26689095253535, 112.44950197668648</t>
  </si>
  <si>
    <t>PM FOC PENAIKAN JB JATUH</t>
  </si>
  <si>
    <t>PM FOC PERBAIKAN KABEL TERLEPAS DARI ACCESORIS</t>
  </si>
  <si>
    <t>CLUSTER SUMBERGIRANG-PURI-MOJOKERTO ODC</t>
  </si>
  <si>
    <t>PM FOC PERAPIHAN KABEL MENJUNTAI JL.DIPONEGORO SAMPANG</t>
  </si>
  <si>
    <t>PM FOC PERAPIHAN KABEL MENJUTAI DI BRI KLOJEN</t>
  </si>
  <si>
    <t>PM FOC LINK USER INDOMARCO KENDIT TO JB RI</t>
  </si>
  <si>
    <t>-8.274770571751027, 113.53915000000003</t>
  </si>
  <si>
    <t>PM FOC PERAPIAN KABEL SPARE LEPAS SDAA12490</t>
  </si>
  <si>
    <t>PM FOC PERAPIAN KABEL PUTUS SUDAH TIDAK TERPAKAI</t>
  </si>
  <si>
    <t>CLUSTER SUMBERWONO-BANGSAL-MOJOKERTO ODC</t>
  </si>
  <si>
    <t>PM FOC PERAPIHAN JB JATUH USER TIUNG BIRU</t>
  </si>
  <si>
    <t>WP142026070494</t>
  </si>
  <si>
    <r>
      <rPr>
        <color rgb="FF1155CC"/>
        <u/>
      </rPr>
      <t>PM POP_1JMR10037_DESA BALUNG JEMBER APJ 2 OLT 30062026_Sudah Input.pdf</t>
    </r>
  </si>
  <si>
    <t>PM FOC PERAPIAN JB TIDAK ADA BREKET DI TIANG ID JB ( BJNJ623 )</t>
  </si>
  <si>
    <t>PERAPIHAN JB GANTUNG</t>
  </si>
  <si>
    <t>PM FOC PERAPIHAN KABEL</t>
  </si>
  <si>
    <t>KABEL NYELUNTAI DIKEBUN WARGA</t>
  </si>
  <si>
    <t>CLUSTER SUMOLAWANG BALONGMOJO-PURI-MOJOKERTO ODC</t>
  </si>
  <si>
    <t>PM FOC PENGECEKAN KABEL NGANDONG PERAK</t>
  </si>
  <si>
    <t>-7.357180970480291, 112.5802017482806</t>
  </si>
  <si>
    <t>PM FOC LINK UP3 BANYUWANGI - BSI BANYUWANGI KOTA</t>
  </si>
  <si>
    <t>PM FOT POP_1JMR10020_ODC PUGER KULON</t>
  </si>
  <si>
    <t>PM FOC PERAPIHAN KABEL SPARE YG JATUH</t>
  </si>
  <si>
    <t>WP142026082977</t>
  </si>
  <si>
    <t>PENGAMANAN KABEL ADSS DI T.13-14 SEGMEN LINE PROBOLINGGO - KRAKSAAN</t>
  </si>
  <si>
    <t>PM FOC PERAPIHAN JB JATUH SDAJ10414</t>
  </si>
  <si>
    <t>PEMINDAHAN KABEL LEBIH TINGGI</t>
  </si>
  <si>
    <t>CLUSTER SUWALOH &amp; WATESARI SIDAORJO ODC</t>
  </si>
  <si>
    <t>-6.8768329691059, 112.38900435276126</t>
  </si>
  <si>
    <t>PERAPIHAN JB JATUH</t>
  </si>
  <si>
    <t>PM PERAPIAN KABEL NGANDONG D ATAP RUMAH WARGA</t>
  </si>
  <si>
    <t>KABEL NGANDONG DEPAN RUMAH WARGA</t>
  </si>
  <si>
    <t>KABEL NGANDONG DI SEMAK</t>
  </si>
  <si>
    <t>-6.912415368483236, 112.5300570964279</t>
  </si>
  <si>
    <t>PEMASANGAN IJUK DI KABEL TIANG ODC</t>
  </si>
  <si>
    <t>PM PERAPIAN JB JATUH</t>
  </si>
  <si>
    <t>CLUSTER TAMANSARI-MUMBULSARI-JEMBER ODC</t>
  </si>
  <si>
    <t>-7.354344221626955, 112.5568889913268</t>
  </si>
  <si>
    <t>PEMASANGAN IJUK DI JB</t>
  </si>
  <si>
    <t>PERAPIHAN JB TERJATUH</t>
  </si>
  <si>
    <t>WP142026094097</t>
  </si>
  <si>
    <t>CLUSTER TANJUNGTANI-PRAMBON-NGANJUK ODC</t>
  </si>
  <si>
    <t>PERAPIHAN KABEL SPARE JB</t>
  </si>
  <si>
    <t>PM FOT POP_1BYW10000_BANYUWANGI UP3 ODC PLN</t>
  </si>
  <si>
    <t>-7.325018711073859, 112.53170684512807</t>
  </si>
  <si>
    <t>PM FOT PENGECEKAN DAN PERBAIKAN PLATFORM POP_1JMR00003_JEMBER UP3 PLN</t>
  </si>
  <si>
    <t>PM FOC LINK GANGGUAN BERULANG POP ULP KETAPANG SAMPANG - USER BANK BCA KK TANJUNG BUMI</t>
  </si>
  <si>
    <t>PM FOC PERBAIKAN KABEL KENDOR DI TOWER SUTT 180 DAN 181</t>
  </si>
  <si>
    <t>CLUSTER TAPELAN-BALEREJO-MADIUN ODC</t>
  </si>
  <si>
    <t>PM FOC GI SITUBONDO TO UP3 SITUBONDO</t>
  </si>
  <si>
    <t>-7.765006269172173, 112.15460365889548</t>
  </si>
  <si>
    <t>PM FOT POP UP3 SITUBONDO</t>
  </si>
  <si>
    <t>PM FOC PENGECEKAN KABEL IMPACT PEMBANGUNAN RUMAH</t>
  </si>
  <si>
    <t>WP142026063617</t>
  </si>
  <si>
    <t>PM FOC PERAPIAN JB MENGGANTUNG JAGALAN SBY</t>
  </si>
  <si>
    <t>PM FOC PERAPIAN JB JATUH JLN SEMUT SURABAYA</t>
  </si>
  <si>
    <t>-8.061558318059957, 111.826942436318</t>
  </si>
  <si>
    <t>PM FOC PERAPIAN JB MENGGANTUNG JL PENELEH</t>
  </si>
  <si>
    <t>PM FOC LINK ULP TANGGUL TO USER INDOMARET TANGGUL WETAN</t>
  </si>
  <si>
    <t>WP142026084851</t>
  </si>
  <si>
    <t>PM FOC PERAPIAN DAN PEMBONGKARAN KABEL NGLEWER</t>
  </si>
  <si>
    <t>PM FOC PERAPIHAN PATHCORE SETELAH DI RENOVASI</t>
  </si>
  <si>
    <t>CLUSTER TEMPURAN-BANTARAN-PROBOLINGGO ODC</t>
  </si>
  <si>
    <t>IMPROVEMENT CFA BATCH 3_RJBT_AREA SURABAYA &amp; SEKITAR_IMPROVEMENT ASET</t>
  </si>
  <si>
    <t>SIMBIKA TEKNOLOGI SOLUSI</t>
  </si>
  <si>
    <t>-6.879483962123232, 112.30074831779098</t>
  </si>
  <si>
    <t>PM FOC PENINGGIAN KABEL IMPACT PEMBANGUNAN RUMAH WARGA</t>
  </si>
  <si>
    <t>PM KABEL LANDONG IMPAK PINDAH TIANG DI ALUN-ALUN</t>
  </si>
  <si>
    <t>PM FOC PERAPIHAN CLOSURE ICON MENJUNTAI</t>
  </si>
  <si>
    <t>PM FOC PERBAIKAN KABEL SEGMENT BOBOCABIN JL. KAWAH IJEN</t>
  </si>
  <si>
    <t>-7.716103668309613, 112.1288083352761</t>
  </si>
  <si>
    <t>PM FOC PERBAIKAN JB PMKJ020 LEPAS DARI AKSESORIS</t>
  </si>
  <si>
    <t>CLUSTER TINALAN-PESANTREN-KEDIRI ODC</t>
  </si>
  <si>
    <t>PM FOT POP_1SIT10001_SI_RJBT_SITUBONDO_CURAH COTTOK ODC</t>
  </si>
  <si>
    <t>PM FOC PERBAIKAN KABEL JATUH AKIBAT PEMASANGAN TRAVO PLN BARU</t>
  </si>
  <si>
    <t>PM FOC LINK POP ULP TANGGUL - USER INDOMARET GAMBIRONO</t>
  </si>
  <si>
    <t>PM FOC LINK DISTRIBUSI POP UP3 BANYUWANGI - POP GI BANYUWANGI</t>
  </si>
  <si>
    <t>-6.9688076434172315, 112.51986341300449</t>
  </si>
  <si>
    <t>PM FOC PERAPIHAN KABEL JATUH DI JALAN RAYA PAPAR</t>
  </si>
  <si>
    <t>CLUSTER TISNONEGARAN-KANIGARAN-PROBOLINGGO ODC</t>
  </si>
  <si>
    <t>-6.884332418746247, 112.45138751673849</t>
  </si>
  <si>
    <t>PM FOC USER PT PUPUK KALIBAGOR TO UP3 SITUBONDO</t>
  </si>
  <si>
    <t>PM PENGECEKAN KABEL NGANDONG,CANDI</t>
  </si>
  <si>
    <t>PERAPIHAN KABL PEMKOT SBY</t>
  </si>
  <si>
    <t>PERAPIHAN KABEL BERSAMA PEMKOT DI DEPAN KANTOR BRIMOB KOTA KEDIRI</t>
  </si>
  <si>
    <t>WP142026011198 WP142026074308</t>
  </si>
  <si>
    <t>IMPROVEMENT_RJBT_CFA BATCH3_4601475693_CLUSTER GRESIK &amp; SEKITAR_5</t>
  </si>
  <si>
    <t>PERAPIAN KABEL SPARE JATUH SDAA</t>
  </si>
  <si>
    <t>CLUSTER TLASIH DUA 1/SIDOARJO ULP 5 OLT</t>
  </si>
  <si>
    <t>PM FOC PERBAIKAN KABEL NGELANDONG DI JL. PACITAN - PRINGKUKU</t>
  </si>
  <si>
    <t>-7.516316297342859, 112.68198634693292</t>
  </si>
  <si>
    <t>IMPROVEMENT CFA BATCH 3_RJBT_AREA GRESIK &amp; SEKITAR_IMPROVEMENT ASET</t>
  </si>
  <si>
    <t>PM SPARE KABEL JATUH SDAA 330</t>
  </si>
  <si>
    <t>PM FOC LINK DISTRIBUSI UP3 BANYUWANGI - MPM BANYUWANGI ( AHAS )</t>
  </si>
  <si>
    <t>PM FOT POP_1JMR10026 BARATAN ODC</t>
  </si>
  <si>
    <t>PERAPIAN KABEL MENJUNTAI DI DEPAN PASAR KEMBANG JL. WONOREJO LLL</t>
  </si>
  <si>
    <t>WP142026045176</t>
  </si>
  <si>
    <r>
      <rPr>
        <color rgb="FF1155CC"/>
        <u/>
      </rPr>
      <t>PM FOT Mini ODC Gedangrowo.docx</t>
    </r>
  </si>
  <si>
    <t>PM FOC PENGAMANAN KABEL DI DAERAH MLANDINGAN</t>
  </si>
  <si>
    <t>PM FOC PERBAIKAN KABEL JATUH DI JL. RAYA NGELIRIP</t>
  </si>
  <si>
    <t>CLUSTER TLASIH DUA-TULANGAN-SIDOARJO ODC</t>
  </si>
  <si>
    <t>PM KABEL GANDONG</t>
  </si>
  <si>
    <t>-7.746087608055492, 112.2155043236194</t>
  </si>
  <si>
    <t>PENGAMANAN KABEL IMPACT PEMBANGUNAN KOPERASI MERAH PUTIH SUMBEROTO</t>
  </si>
  <si>
    <t>PM KABEL LANDONG IMPACK KEROBOHAN POHON</t>
  </si>
  <si>
    <t>PM FOC PERAPIHAN KABEL JATUH DAN TERLEPAS DARI DEAD END</t>
  </si>
  <si>
    <t>PENGECEKAN KABEL TERBAKAR DAERAH SUMBEROTO</t>
  </si>
  <si>
    <t>CLUSTER TUGUREJO-WONOJOYO-GURAH-KEDIRI ODC</t>
  </si>
  <si>
    <t>PM FOC LINK ODC KETAPANG - USER PT. INKA</t>
  </si>
  <si>
    <t>-7.34865128845987, 112.63378709521352</t>
  </si>
  <si>
    <t>PERAPIHAN KABEL MENJUNTAI</t>
  </si>
  <si>
    <t>PM FOT POP_1SDA10015_DESA JANTI SIDOARJO MINI POP</t>
  </si>
  <si>
    <t>PM FOT. POP_1BYW016_ROGOJAMPI ULP PLN</t>
  </si>
  <si>
    <r>
      <rPr>
        <color rgb="FF1155CC"/>
        <u/>
      </rPr>
      <t>BA PM POP_PM FOT POP_1KPN10078_CB3_RJBT_MALANG_PERMANU ODC_260126.docx</t>
    </r>
  </si>
  <si>
    <t>PM FOT POP_1SDA10022_DESA NGINGAS SIDOARJO MINI POP</t>
  </si>
  <si>
    <t>PM FOC USER BPJS KESEHATAN TO UP3 SITUBONDO</t>
  </si>
  <si>
    <t>PM FOC PERAPIHAN JB JATUH SDAJ11658</t>
  </si>
  <si>
    <t>-7.229655767630669, 112.56806345184374</t>
  </si>
  <si>
    <t>CLUSTER TUREN 1/GONDANG LEGI UPJ 3 ODC</t>
  </si>
  <si>
    <t>PM FOC PERAPIHAN KABEL JATUH DITOWER 01 GI GILITIMUR</t>
  </si>
  <si>
    <t>PM FOT POP_1SDA10019_DESA KEDUNGTURI SIDOARJO MINI POP</t>
  </si>
  <si>
    <t>WP142026062743</t>
  </si>
  <si>
    <t>PM FOC PEMINDAHAN JALUR USER ICONNET NGELOM</t>
  </si>
  <si>
    <t>-7.246367866779474, 111.84959865889546</t>
  </si>
  <si>
    <t>PM FOT POP PERAK LEGI / ODC PLINDO</t>
  </si>
  <si>
    <t>PM FOC PERBAIKAN KABEL JATUH SAMPING BNI BANYUWANGI</t>
  </si>
  <si>
    <t>CLUSTER WANDANPURO 1/KEBON AGUNG ULP 1 ODC</t>
  </si>
  <si>
    <t>WP142026104104</t>
  </si>
  <si>
    <t>PM FOC PERAPIHAN JB TERJATUH</t>
  </si>
  <si>
    <t>PM FOT POP_1SBY00007_PERAK ULP ODC-01 PLN</t>
  </si>
  <si>
    <t>-7.7717862896476575, 112.15985565306713</t>
  </si>
  <si>
    <t>PM FOT POP_1SBY00025_INDRAPURA ULP MINI ODC PLN</t>
  </si>
  <si>
    <t>-7.616876667126533, 111.57666167638067</t>
  </si>
  <si>
    <t>CLUSTER WARUJAYENG-TANJUNGANOM-NGANJUK ODC</t>
  </si>
  <si>
    <t>WP142026021385 WP142026064768</t>
  </si>
  <si>
    <r>
      <rPr>
        <color rgb="FF1155CC"/>
        <u/>
      </rPr>
      <t>29 JUNI PM FOT OLT POPI_1MAD005 DESA DEMPELAN.docx</t>
    </r>
  </si>
  <si>
    <t>CLUSTER WARUJINGGO 1/PROBOLINGGO GI SHELTER 3 OLT</t>
  </si>
  <si>
    <t>-7.281773636017968, 112.56437634110453</t>
  </si>
  <si>
    <t>PM FOC PERBAIKAN KABEL NGANDONG</t>
  </si>
  <si>
    <t>PM FOC_TRUNK GI TRENGGALEK TO POP ULP TRENGGALEK</t>
  </si>
  <si>
    <t>WP142026062795</t>
  </si>
  <si>
    <t>PM FOC PERAPIHAN KABEL MENJUNTAI JL.RAYA KEDUNDUNG</t>
  </si>
  <si>
    <t>PM FOC PERBAIKAN KABEL JATUH DI PT MEDCO CAHAYA GEOTHERMAL, IJEN</t>
  </si>
  <si>
    <t>-7.481810280480789, 112.6042140641122</t>
  </si>
  <si>
    <t>PM FOC LINK USER MANDIRI TANGGUL WETAN TO POP TANGGUL</t>
  </si>
  <si>
    <t>CLUSTER WARUJINGGO-BESUK-PROBOLONGGO ODC</t>
  </si>
  <si>
    <t>PM FOT POP_1KRS10037_SI_RJBT_PROBOLINGGO_TUNAS PAITON 2 ODC</t>
  </si>
  <si>
    <t>WP142026082932</t>
  </si>
  <si>
    <t>IMPROVEMENT_RJBT_CFA BATCH3_4601475693_CLUSTER GRESIK &amp; LAMONGAN_2</t>
  </si>
  <si>
    <t>-7.477900229433316, 112.57466743698927</t>
  </si>
  <si>
    <t>PM FOC PERAPIAN KABEL SPARE DI KAI SEPANJANG</t>
  </si>
  <si>
    <t>PM FOC LINK POP UP3 SITUBONDO - USER PT. BANK BNI</t>
  </si>
  <si>
    <t>PM FOC LINK PALTUDING - USER PT MEDCO CAHAYA GEOTHERMAL</t>
  </si>
  <si>
    <r>
      <rPr>
        <color rgb="FF1155CC"/>
        <u/>
      </rPr>
      <t>PM FOT Mini ODC Gedangrowo.docx</t>
    </r>
  </si>
  <si>
    <t>PM FOC PERAPIHAN KABEL BERSAMA PEMKOT JL. PAHLAWAN KUSUMA BANGSA</t>
  </si>
  <si>
    <t>CLUSTER WERUNGOTOK MANGUNDIKARAN-NGANJUK-NGANJUK ODC</t>
  </si>
  <si>
    <t>PM FOC PERAPIHAN KABEL SPARE TBNJ439 JATUH</t>
  </si>
  <si>
    <t>-7.781081272632872, 112.19409932944778</t>
  </si>
  <si>
    <t>PM FOC PERAPIHAN KABEL JATUH DI JL. WIJAYA KUSUMA</t>
  </si>
  <si>
    <t>PM FOC PERAPIHAN KABEL GERBANG TOL KRAKSAAN</t>
  </si>
  <si>
    <t>PM FOC PERAPIHAN KABEL LEPAS DARI AKSESORIS JL. RAJAWALI II SAMPANG</t>
  </si>
  <si>
    <t>-7.800392979405718, 112.09899899417162</t>
  </si>
  <si>
    <t>IMPROVEMENT_RJBT_CFA BATCH3_4601475693_CLUSTER GRESIK_3</t>
  </si>
  <si>
    <t>CLUSTER WIROWONGSO ODC</t>
  </si>
  <si>
    <t>PM FOC LINK POP UP3 JEMBER - USER ABYAKTA</t>
  </si>
  <si>
    <t>WP142026071026</t>
  </si>
  <si>
    <t>PM FOC PERBAIKAN AC POP_1BJN003 BOJONEGORO</t>
  </si>
  <si>
    <t>PM FOC PERBAIKAN KABEL LEPAS DARI AKSESORIS DI JL. RAYA PROPPO</t>
  </si>
  <si>
    <t>-6.976411648262417, 112.53745676576577</t>
  </si>
  <si>
    <t>PM FOT POP_1SDA10055_KRIAN ULP ODC-02 PLN</t>
  </si>
  <si>
    <t>WP142026075481</t>
  </si>
  <si>
    <t>CLUSTER WONOASIH JREBENG WETAN-KEDOPOK-PROBOLINGGO ODC</t>
  </si>
  <si>
    <t>PM FOC LINK UP3 BANYUWANGI - USER DESA KEMIREN</t>
  </si>
  <si>
    <t>-7.974155333287455, 111.5365190777284</t>
  </si>
  <si>
    <t>PM FOC PERBAIKAN KABEL JATUH DI AREA PJB</t>
  </si>
  <si>
    <t>PM_FOT_POP_1KDR10007_DESA SIDOREJO MINI POP PARE KEDIR</t>
  </si>
  <si>
    <t>PM FOC LINK POP UP3 SITUBONDO - USER BANK BCA</t>
  </si>
  <si>
    <t>PM FOC PERAPIHAN KABEL BERSAMA PEMKOT DI JL. KENDUNG</t>
  </si>
  <si>
    <t>CLUSTER_PESAWAHAN</t>
  </si>
  <si>
    <t>-7.753519991251313, 111.9585138950329</t>
  </si>
  <si>
    <t>PM_FOT_POP_1KDR10007_DESA SIDOREJO MINI POP PARE KEDIRI</t>
  </si>
  <si>
    <t>PM FOT POP_1SDA10119_DESA SARIROGO ODC</t>
  </si>
  <si>
    <t>PM FOC UPJ TRENGGALEK - LINK USER SAMSAT DRIVE THRUE</t>
  </si>
  <si>
    <t>-7.632301193894894, 112.46071100582839</t>
  </si>
  <si>
    <t>REHOMING USER KAI UPT CREW DAN DIPO</t>
  </si>
  <si>
    <t>PM PERAPIAN KABEL NGANDONG</t>
  </si>
  <si>
    <t>CLUSTERBANGSONGAN-KAYEN KIDUL-KEDIRI ODC</t>
  </si>
  <si>
    <t>IMPROVEMENT_RJBT_GRIYATAMA_RELOKASI ASET GRIYATAMA CITY_4601485875</t>
  </si>
  <si>
    <t>-7.990200647591302, 112.58449800582841</t>
  </si>
  <si>
    <t>PENGAMBILAN LAYANGAN NYANGKUT DI TOWER 43 GI SAMPANG-GI PAMEKASAN</t>
  </si>
  <si>
    <t xml:space="preserve">WP142026024097 </t>
  </si>
  <si>
    <t>PM FOC LINK UP3 BANYUWANGI - MAF BANYUWANGI</t>
  </si>
  <si>
    <r>
      <rPr>
        <color rgb="FF1155CC"/>
        <u/>
      </rPr>
      <t>BA PM POP_PM POP_1KPN10002_DESA JEDONG MALANG MINI POP_260223.docx</t>
    </r>
  </si>
  <si>
    <t>PEMINDAHAN KABEL DAN PEMASANGAN ACCESORIS DI PARE</t>
  </si>
  <si>
    <t>PM FOC USER INDOMARCO KOTAKAN TO UP3 SITUBONDO</t>
  </si>
  <si>
    <t>-7.643510643758803, 111.35201033527615</t>
  </si>
  <si>
    <t>PM FOC LINK UP3 BANYUWANGI - USER PERTAMINA LPG BOSOWA</t>
  </si>
  <si>
    <t>DESA ALASTUWO ODC</t>
  </si>
  <si>
    <t>WP142026074397</t>
  </si>
  <si>
    <t>KEBL LEPAS AKSESORIS KEC PROPPO PAMEKASAN</t>
  </si>
  <si>
    <t>-7.926869314227978, 111.4709050058284</t>
  </si>
  <si>
    <t>IMPROVEMENT_RJBT_CFA BATCH3_4601475693_CLUSTER MOJOKERTO_1</t>
  </si>
  <si>
    <t>-8.14901503036903, 112.14502701748516</t>
  </si>
  <si>
    <t>PENGECEKAN COMMLOST POP_1BYW016_ROGOJAMPI ULP PLN</t>
  </si>
  <si>
    <t>DESA BALONG ODC</t>
  </si>
  <si>
    <t>PENGISIAN BBM GENSET POP KETINTANG</t>
  </si>
  <si>
    <t>-7.573395496958974, 111.65802265411426</t>
  </si>
  <si>
    <t>PM OLT MJK10013 POP_1MJK10013 TK 4 RJBT_MOJOKERTO_CLUSTER BANGSAL ODC</t>
  </si>
  <si>
    <t>PM FOC USER RUMAH DINAS PLN TO UP3 SITUBONDO</t>
  </si>
  <si>
    <t>-7.721041957959659, 111.94824432361939</t>
  </si>
  <si>
    <t>PM FOC LINK UP3 BANYUWANGI - PINUS MERAH ABADI</t>
  </si>
  <si>
    <t>PM FOC PERAPIHAN KABEL MENJUNTAI DI KEC GALIS KAB BANGKALAN</t>
  </si>
  <si>
    <t>DESA BALONGPANGGANG ODC</t>
  </si>
  <si>
    <t>PM FOC PENGAMANAN KABEL IMPACT TIANG ROBOH, KEC. GLAGAH</t>
  </si>
  <si>
    <t>-7.457561301933624, 112.55066834693292</t>
  </si>
  <si>
    <t>PM FOC LINK DISTRIBUSI POP ULP TANGGUL - USER KAI JATIROTO</t>
  </si>
  <si>
    <t xml:space="preserve">WP142026072283
</t>
  </si>
  <si>
    <t>PM FOC PENGECEKAN KABEL SEMRAWUT DIJALAN JL .MAYJEN HR MUHAMMAD</t>
  </si>
  <si>
    <t>PM KABEL MENUNJAI DI JASEM</t>
  </si>
  <si>
    <t>-7.071503179121595, 112.5053410058284</t>
  </si>
  <si>
    <t>PM FOC 10209</t>
  </si>
  <si>
    <t>STANDARISASI DAN CONFIG NMS AFTER REHOMING DI PT. BUMI PEMBANGUNAN PERTIWI</t>
  </si>
  <si>
    <t>DESA BANJARWATI ODC</t>
  </si>
  <si>
    <t>PENANAMAN TIANG 9 METER DI WILAYAH BOJONEGORO</t>
  </si>
  <si>
    <t>IMPROVEMENT_RJBT_EMERALD_RELOKASI ASET PERUM EMERALD_4601485876</t>
  </si>
  <si>
    <t>-7.691792970636275, 111.41979530613422</t>
  </si>
  <si>
    <t>PM FOC LINK GI BANYUWANGI - GUDANG PLN KLUNCING</t>
  </si>
  <si>
    <t>IMPROVEMENT_RJBT_CFA BATCH3_4601475693_CLUSTER GRESIK &amp; SEKITAR_1</t>
  </si>
  <si>
    <t>WP142026060805</t>
  </si>
  <si>
    <t>-7.623660861404487, 112.48373201165677</t>
  </si>
  <si>
    <t>DESA BELAHAN REJO ODC</t>
  </si>
  <si>
    <t>PM FOC PERAPIHAN KABEL JATUH DI JABON</t>
  </si>
  <si>
    <t>PM FOT COMLOST GI TANDES</t>
  </si>
  <si>
    <t>-7.49705866655422, 112.62927818956662</t>
  </si>
  <si>
    <t>PM FOC LINK DISTRIBUSI UP3 MADIUN- ULP MAOSPATI</t>
  </si>
  <si>
    <t xml:space="preserve">WP142026031400 </t>
  </si>
  <si>
    <t>PM FOC PENGAMANAN KABEL IMPACT TIANG ROBOH, KEC. GLAGAH BANYUWANGI</t>
  </si>
  <si>
    <t>PM FOC PERBAIKAN KABEL TERTIMPA POHON ROBOH DI KRAJAN</t>
  </si>
  <si>
    <t>DESA BLENDIS OLT</t>
  </si>
  <si>
    <t>-7.463138983057811, 112.58425599999998</t>
  </si>
  <si>
    <t>PM FOC PERAPIAN JB JATUH</t>
  </si>
  <si>
    <t>-7.357875640069539, 112.70346235276125</t>
  </si>
  <si>
    <t>WP142026021305</t>
  </si>
  <si>
    <r>
      <rPr>
        <color rgb="FF1155CC"/>
        <u/>
      </rPr>
      <t>PM FOT POP_1SDA10019_DESA KEDUNGTURI SIDOARJO MINI POP.pdf</t>
    </r>
  </si>
  <si>
    <t>PM FOT POP_1PBL10001_DESA SUMBERTAMAN PROBOLINGGO</t>
  </si>
  <si>
    <t>DESA BLIMBING ODC</t>
  </si>
  <si>
    <t>PM FOC KABEL LEPAS AKSESORIS MENJUNTAI DIDEPAN PUSKESMAS CAMPLONG KAB SAMPANG</t>
  </si>
  <si>
    <t>PM FOT POP_1TRK001_ TRENGGALEK ULP ODC PLN</t>
  </si>
  <si>
    <t>-7.470617642721952, 112.64728667638063</t>
  </si>
  <si>
    <t>PM FOC LINK USER BANK BRI TO UP3 SITUBONDO</t>
  </si>
  <si>
    <t>WP142026050939</t>
  </si>
  <si>
    <r>
      <rPr>
        <color rgb="FF1155CC"/>
        <u/>
      </rPr>
      <t>PM FOT OLT Kemantren.docx</t>
    </r>
  </si>
  <si>
    <t>PM FOT ODC ULP TUBAN 02</t>
  </si>
  <si>
    <t>DESA BOGO KIDUL ODC</t>
  </si>
  <si>
    <t>PM FOT POP SHELTER UP3 MADIUN</t>
  </si>
  <si>
    <t>-8.11643485527516, 111.88109000000003</t>
  </si>
  <si>
    <t>IMPROVEMENT_RJBT_CFA BATCH3_4601475693_CLUSTER BENOWO SURABAYA_1</t>
  </si>
  <si>
    <t>PM FOC ACC ADSS T. 205 LINE SITUBONDO - BANYUWANGI</t>
  </si>
  <si>
    <t>WP142026084825</t>
  </si>
  <si>
    <t>PM FOC PERAPIAN KABEL DI BELAKANG UP3 MOJOKERTO</t>
  </si>
  <si>
    <t>-7.480295324186497, 112.64424003497028</t>
  </si>
  <si>
    <t>DESA CAMPUREJO DALEGAN / DESA SEKAPUK GRESIK 4 OLT</t>
  </si>
  <si>
    <t>IMPROVEMENT_RJBT_CFA BATCH3_4601475693_CLUSTER GRESIK CERME &amp; BENJEG_2</t>
  </si>
  <si>
    <t>PM SCADA POP_1TLG001_TULUNGAGUNG GI SHELTER PLN</t>
  </si>
  <si>
    <t>PM FOT ODC ULP TUBAN 01</t>
  </si>
  <si>
    <t>-8.308004525999472, 113.61633067055226</t>
  </si>
  <si>
    <t>PM FOC PERBAIKAN JB SPGJ10042 JATUH</t>
  </si>
  <si>
    <t>PM FOC LINK POP ULP TANGGUL - USER INDOMARET TANGGUL WETAN</t>
  </si>
  <si>
    <t>WP142026072425</t>
  </si>
  <si>
    <r>
      <rPr>
        <color rgb="FF1155CC"/>
        <u/>
      </rPr>
      <t>A PM POP_1JMR10003_DESA KERTONEGORO JEMBER 1AMBULU ULP MINI ODC 1 OLT 11062026.pdf</t>
    </r>
  </si>
  <si>
    <t>DESA CERME KIDUL ODC</t>
  </si>
  <si>
    <t>PM FOC PERBAIKAN JB JATUH DI JL. PANGLIMA SUDIRMAN</t>
  </si>
  <si>
    <t>PM FOC PERAPIHAN KABEL NGELANDONG DI JL. KETINDAN</t>
  </si>
  <si>
    <t>-7.583511835749317, 112.51938530613424</t>
  </si>
  <si>
    <t>PM FOC PERBAIKAN JB JATUH DI JL. SENDANG MANUNGGAL</t>
  </si>
  <si>
    <t>WP142026023655</t>
  </si>
  <si>
    <t>DESA DANDER BOJONEGORO 1/BOJONEGORO APJ 1 OLT</t>
  </si>
  <si>
    <t>PM FOC PERBAIKAN KABEL SPARE JB BJNJ20147</t>
  </si>
  <si>
    <r>
      <rPr>
        <color rgb="FF1155CC"/>
        <u/>
      </rPr>
      <t>WP142026042566 PM FOT POP 1TBN10015 OLT 1 GI Tuban.pdf</t>
    </r>
  </si>
  <si>
    <t>PM FOT POP_1BLT10002_BLITAR GI ODC PLN</t>
  </si>
  <si>
    <t>PM FOC PERBAIKAN JB TBNJ516 JATUH</t>
  </si>
  <si>
    <t>-7.347633286050188, 112.62147077742256</t>
  </si>
  <si>
    <t>PM BACKUP GSM PT POS INDONESIA</t>
  </si>
  <si>
    <t>WP142026011209</t>
  </si>
  <si>
    <r>
      <rPr>
        <color rgb="FF1155CC"/>
        <u/>
      </rPr>
      <t>BA PM POP_PM FOC  olt bedilan_260228.doc</t>
    </r>
    <r>
      <rPr/>
      <t>x</t>
    </r>
  </si>
  <si>
    <t>PM FOC LINK POP TANGGUL - USER BANK MANDIRI TANGGUL</t>
  </si>
  <si>
    <t>PM FOC LINK USER INDOMARCO KENDIT - JB RI</t>
  </si>
  <si>
    <t>PM FOC LINK POP UP3 BANYUWANGI - USER BANK MAYAPADA</t>
  </si>
  <si>
    <t>-7.80889765269174, 112.26930541300449</t>
  </si>
  <si>
    <t>PM FOC PERBAIKAN KABEL NGELANDONG DI JL. KEDUNGREJO KIDUL, KABUPATEN BOJONEGORO</t>
  </si>
  <si>
    <t>DESA DOMAS ODC</t>
  </si>
  <si>
    <t>PM FOC PERBAIKAN JB MJYJ10181 LEPAS DARI AKSESORIS</t>
  </si>
  <si>
    <t xml:space="preserve">WP142026012657 </t>
  </si>
  <si>
    <t>PM FOC PERBAIKAN KABEL NGELANDONG DI JL. NGRANGGOT - KEDIRI</t>
  </si>
  <si>
    <t>-7.120219639350551, 112.60100308938516</t>
  </si>
  <si>
    <t>PM FOC PERBAIKAN KABEL NGELANDONG DI JL. RAYA KEREK - MONTONG</t>
  </si>
  <si>
    <t>PM FOT POP_1GSK00003_BENJENG ULP MINI ODC</t>
  </si>
  <si>
    <t>DESA GELANGKULON ODC</t>
  </si>
  <si>
    <t>WP142026023057</t>
  </si>
  <si>
    <r>
      <rPr>
        <color rgb="FF1155CC"/>
        <u/>
      </rPr>
      <t>BA PM POP_PM FOT OLT Manyarejo_260217.docx</t>
    </r>
  </si>
  <si>
    <t>PM FOC PERBAIKAN JB MJKJ10235 JATUH</t>
  </si>
  <si>
    <t>PM FOC PERBAIKAN JB TRKJ10104 JATUH</t>
  </si>
  <si>
    <t>-7.790220297550588, 111.51763901748512</t>
  </si>
  <si>
    <t>DESA GEMPOLAN ODC</t>
  </si>
  <si>
    <t xml:space="preserve">WP142026024984 </t>
  </si>
  <si>
    <t>PM FOT POP_1MJK10068_DESA KERTOSARI ODC</t>
  </si>
  <si>
    <t>-6.9768939577184, 112.46908966472384</t>
  </si>
  <si>
    <t>PENGGANTIAN KUNCI GEMBOK KEYPOINT REC DIPONEGORO</t>
  </si>
  <si>
    <t>PM FOC PERAPIHAN KABEL MENJUNTAI DI DEPAN STASIUN PORONG</t>
  </si>
  <si>
    <t>PM FOC PENGECEKAN TIANG DI JL. NGANJUK - GONDANG</t>
  </si>
  <si>
    <t>DESA GROGOL / KEDIRI APJ OLT</t>
  </si>
  <si>
    <t>PERBAIKN KABEL TAMBAK SUMUR</t>
  </si>
  <si>
    <t>-8.091371867509109, 111.38289134110451</t>
  </si>
  <si>
    <t>PERBAIKAN KABEL KEC.SEDATI</t>
  </si>
  <si>
    <t>PERGANTIAN JB BOTOL KE JB NEW</t>
  </si>
  <si>
    <t>-7.786382982549133, 112.04321167055224</t>
  </si>
  <si>
    <t>JB JATUH</t>
  </si>
  <si>
    <t>PEMBONGKARAN UNIT AC DI ULP ROGOJAMPI</t>
  </si>
  <si>
    <t>DESA GROGOL ODC</t>
  </si>
  <si>
    <t>WP142026064000</t>
  </si>
  <si>
    <r>
      <rPr>
        <color rgb="FF1155CC"/>
        <u/>
      </rPr>
      <t>WP142026064000 PM FOT POP_1KDR10020_DESA NAMBAAN.pdf</t>
    </r>
  </si>
  <si>
    <t>PM FOC LINK POP GI LAWANG - USER SCADA GI BULUKANDANG</t>
  </si>
  <si>
    <t>PM FOT POP_ODC ULP LUMAJANG KOTA</t>
  </si>
  <si>
    <t>-7.666863087273015, 111.34921261965897</t>
  </si>
  <si>
    <t>PERBAIKN KABEL JL.ADITIYA WARMAN</t>
  </si>
  <si>
    <t>PM FOC PERBAIKAN KABEL TERTIMPA POHON ROBOH</t>
  </si>
  <si>
    <t>DESA JATIDUKUH MOJOKERTO 1/MOJOSARI UP 4 OLT</t>
  </si>
  <si>
    <t>PENAIKAN JB JATUH</t>
  </si>
  <si>
    <t>WP142026063060</t>
  </si>
  <si>
    <t>PENGECEKAN ALARM HIGHTEMP POP_1TLG00002_TULUNGAGUNG ULP PLN</t>
  </si>
  <si>
    <r>
      <rPr>
        <color rgb="FF1155CC"/>
        <u/>
      </rPr>
      <t>19 JUNI PM FOT POP_1MGT10007 ODC NGARIBOYO.docx</t>
    </r>
  </si>
  <si>
    <t>PM FOT ODC ULP ASEMBAGUS</t>
  </si>
  <si>
    <t>PERAPIAN KABEL JB BJNJ10314</t>
  </si>
  <si>
    <t>PENGECEKAN ALARM PHASE R POP_1SBY005_DUKUH KUPANG ULP SHELTER PLN</t>
  </si>
  <si>
    <t>PM FOC PERAPIHAN KABEL ALUN - ALUN MAGETAN</t>
  </si>
  <si>
    <t>-7.353283843229781, 112.7447185731541</t>
  </si>
  <si>
    <t>DESA JENGGLONG ODC</t>
  </si>
  <si>
    <t>PM FOC PERAPIHAN KABEL TERTIMBUN TUMBUHAN DI JL. NASIONAL 21 TORJUN</t>
  </si>
  <si>
    <t>PM FOC LINK PT ARSENAL TO UP3 SITUBONDO</t>
  </si>
  <si>
    <t>WP142026021290</t>
  </si>
  <si>
    <r>
      <rPr>
        <color rgb="FF1155CC"/>
        <u/>
      </rPr>
      <t>PM FOT POP_1SDA10019_DESA KEDUNGTURI SIDOARJO MINI POP.pdf</t>
    </r>
  </si>
  <si>
    <t>PM POP_1KPN10016_CLUSTER SITIREJO 1/MALANG APJ 1 ODC</t>
  </si>
  <si>
    <t>-7.1458808495380834, 111.8090010058284</t>
  </si>
  <si>
    <t>PM FOC BERSAMA PEMKOT SURABAYA JL. ADITIYA WARMAN</t>
  </si>
  <si>
    <t>IMPROVEMENT_RJBT_CFA BATCH3_4601475693_CLUSTER SIDOARJO &amp; SEKITAR_5</t>
  </si>
  <si>
    <t>DESA JOSARI ODC</t>
  </si>
  <si>
    <t>PM POP_1KPN10002_DESA JEDONG MALANG MINI POP</t>
  </si>
  <si>
    <t>PM FOC PERAPIHAN KABEL EXISTING DI BEKAS KANTOR SEMENTARA ULP ASEMBAGUS</t>
  </si>
  <si>
    <t>-7.764014985407321, 112.08888764723872</t>
  </si>
  <si>
    <t>PM FOC DI JALAN CINDRAWASIH SEDATI</t>
  </si>
  <si>
    <t>PM POP_1KPN10017_CLUSTER GONDOWANGI 1/MALANG APJ 2 ODC</t>
  </si>
  <si>
    <t>WP142026064001</t>
  </si>
  <si>
    <r>
      <rPr>
        <color rgb="FF1155CC"/>
        <u/>
      </rPr>
      <t>WP142026064000 PM FOT POP_1KDR10020_DESA NAMBAAN.pdf</t>
    </r>
  </si>
  <si>
    <t>DESA KADEMANGAN ODC</t>
  </si>
  <si>
    <t>PENGECEKAN GENSET FAIL GI BANGKALAN</t>
  </si>
  <si>
    <t>-6.921964309438704, 112.43841735531869</t>
  </si>
  <si>
    <t>PM FOC PERAPIHAN KABEL MENJUNTAI DI JL. RAYA PANGELEN KEC SAMPANG</t>
  </si>
  <si>
    <t>PM FOC LINK UP3 BANYUWANGI - SAMSAT BANYUWANGI</t>
  </si>
  <si>
    <t>PM FOC BERSAMA PEMKOT SURABAYA JL. KETINTANG MADYA</t>
  </si>
  <si>
    <t>PENGECEKAN LOKASI TIANG MIRING DI TUNJUNGSEKAR</t>
  </si>
  <si>
    <t>-7.75197004900164, 111.33370268220901</t>
  </si>
  <si>
    <t>DESA KALIABU 1/CARUBAN UPJ 1 OLT</t>
  </si>
  <si>
    <t>PM FOC PERAPIHAN KABEL JB USER KAYANGAN API</t>
  </si>
  <si>
    <t>PM FOC PERAPIHAN JB JATUH DI BANTENGAN</t>
  </si>
  <si>
    <t>PM FOC PERAPIHAN KABEL DROP CORE YG JATUH</t>
  </si>
  <si>
    <t>PM FOC PERAPIHAN KABEL MENJUNTAI DI KARANGKATES, KABUPATEN MALANG</t>
  </si>
  <si>
    <t>PM FOC LINK OLT PANARUKAN TO UP3 SITUBONDO</t>
  </si>
  <si>
    <t>-6.915947617825209, 112.35286636448618</t>
  </si>
  <si>
    <t>DESA KALIBOTO ODC</t>
  </si>
  <si>
    <t>PM FOC LINK JALUR GI BANGIL TO GI BUMI COKRO</t>
  </si>
  <si>
    <t>POP_1KPN10123_LAWANG ULP 1</t>
  </si>
  <si>
    <t>POP_1KPN10124_LAWANG ULP 2</t>
  </si>
  <si>
    <t>PM POP_1KPN004_LAWANG_UPJ_MINI_ODC</t>
  </si>
  <si>
    <t>-7.7637701238612795, 112.16968510813085</t>
  </si>
  <si>
    <t>PEMASANGAN ATTEN NE8K 0/3/3 DI SISI POP GI LAWANG</t>
  </si>
  <si>
    <t>DESA KARANGAGUNG LAMONGAN 1/LAMONGAN UPJ SHELTER 2 OLT</t>
  </si>
  <si>
    <t>PEMASANGAN ATTEN DI NE8K 0/4/9 POP GI KEBONAGUNG 1MLG009</t>
  </si>
  <si>
    <t xml:space="preserve">WP142026101332 </t>
  </si>
  <si>
    <t>PM FOC PERAPIHAN KABEL NGANDONG DIDEPAN ALFA PLEMAHAN BOGOMART</t>
  </si>
  <si>
    <t>PM FOC LINK UP3 BANYUWANGI - BCA FINANCE</t>
  </si>
  <si>
    <t>-7.680745470477368, 111.25703823408958</t>
  </si>
  <si>
    <t>PM PERAPIHAN KABEL MENJUNTAI</t>
  </si>
  <si>
    <t>PM FOC LINK ULP TANGGUL TO USER PT TIRTA SUKSES PERKASA</t>
  </si>
  <si>
    <t>DESA KAWEDANAN GORANG GARENG ODC</t>
  </si>
  <si>
    <t>PM FOC PEMKOT SBY JL.NGAGEL JAYA</t>
  </si>
  <si>
    <t>-8.053674017691486, 112.81126234110451</t>
  </si>
  <si>
    <t>PM FOT 1. POP_1BTU001_BATU ULP ODC-01 PLN</t>
  </si>
  <si>
    <t>PM FOT POP_1MLG011_POP DINOYO ULP MINI ODC PLN</t>
  </si>
  <si>
    <t>PM FOC PENGECEKAN KABEL ICON DI DEPAN PT. LANCARUSAHA CIPTA KARYA JABUNG PAITON</t>
  </si>
  <si>
    <t>PM FOC PERAPIHAN SPARE KABEL JB JATUH (SBYJ1629)</t>
  </si>
  <si>
    <t>DESA KEBONTUNGGUL MOJOKERTO 1/MOJOSARI UP 3 OLT</t>
  </si>
  <si>
    <t>-7.852612355909965, 112.17088961226848</t>
  </si>
  <si>
    <t>PM FOC PERAPIAN KABEL PT.IX TELECOM JL.KRIKILAN KM.28, KRIKILAN, DRIYOREJO, KABUPATEN GRESIK</t>
  </si>
  <si>
    <t>PM FOT 2. POP_1BTU10001_BATU ULP ODC-02 PLN</t>
  </si>
  <si>
    <t>PM FOC PERAPIHAN KABEL JATUH DI KRIAN, KABUPATEN SIDOARJO</t>
  </si>
  <si>
    <t>-6.7875709, 111.9231635</t>
  </si>
  <si>
    <t>PM FOC LINK BRI BANYUWANGI - UP3 BANYUWANGI</t>
  </si>
  <si>
    <t>DESA KENDALBULUR TULUNGAGUNG 1/TULUNGAGUNG UPJ 1 OLT</t>
  </si>
  <si>
    <t>PM FOC PEMKOT SBY JL.GUBENG KERTAJAY</t>
  </si>
  <si>
    <t>PM FOC GANGGUAN BERULANG PERTAMINA PATIUNUS</t>
  </si>
  <si>
    <t>-7.647494999677772, 112.0989870893851</t>
  </si>
  <si>
    <t>PM FOC PENGECEKAN KABEL MENJUNTAI KRIAN</t>
  </si>
  <si>
    <t>PM FOT INTILAND</t>
  </si>
  <si>
    <t>PM FOT POP_1SBY003_INTILAND LT.5</t>
  </si>
  <si>
    <t>-7.546173300618493, 112.5863210058284</t>
  </si>
  <si>
    <t>DESA KERTONEGORO JEMBER 1/AMBULU ULP MINI ODC 1 OLT</t>
  </si>
  <si>
    <t>PM FDT TIDAK DITUTUP DAN SPARE MENJUNTAI</t>
  </si>
  <si>
    <t>PM FOT POP_1SDA002_WARU GI SHELTER-1</t>
  </si>
  <si>
    <t>-7.495395308132851, 112.67954733527611</t>
  </si>
  <si>
    <t>PM FOC PENGECEKAN KABEL SEGMEN 1,2KM DAN 5,6KM USER INDOMARCO F4AM</t>
  </si>
  <si>
    <t>IMPROVEMENT_RJBT_CFA BATCH3_4601475693_CLUSTER GRESIK &amp; SEKITAR_2</t>
  </si>
  <si>
    <t>WP142026043007</t>
  </si>
  <si>
    <t>DESA KRENCENG ODC</t>
  </si>
  <si>
    <r>
      <rPr>
        <color rgb="FF1155CC"/>
        <u/>
      </rPr>
      <t>PM FOT OLT RANDEGAN.docx</t>
    </r>
  </si>
  <si>
    <t>PM FOT POP_1SDA10048_NEW PORONG ULP ODC PLN</t>
  </si>
  <si>
    <t>PM FOT SHELTER GI PROBOLINGGO</t>
  </si>
  <si>
    <t>PM FOC PERAPIHAN KABEL NGANDONG</t>
  </si>
  <si>
    <t>-7.322142309069103, 112.6337186588955</t>
  </si>
  <si>
    <t>PM FOT POP SHALTER GI BANGKALAN</t>
  </si>
  <si>
    <t>PM POP SHELTER 1 GI BANARAN PLN</t>
  </si>
  <si>
    <t xml:space="preserve">WP142026083001 </t>
  </si>
  <si>
    <t>DESA MANYAREJO PEGANDEN / GRESIK APJ OLT</t>
  </si>
  <si>
    <t>PM POP SHELTER GI BANARAN PLN</t>
  </si>
  <si>
    <t>-6.98685430732443, 112.49815908938517</t>
  </si>
  <si>
    <t>WP142026010563</t>
  </si>
  <si>
    <t>PM POP_1KPN10110_CB3 MALANG DESA DRUJU ODC</t>
  </si>
  <si>
    <t>DESA MLILIR ODC</t>
  </si>
  <si>
    <t>-7.809916427463453, 113.31075803068369</t>
  </si>
  <si>
    <t>PM FOT ODC TULANGAN</t>
  </si>
  <si>
    <t>WP142026044399</t>
  </si>
  <si>
    <t>PM FOC PERAPIAN KABEL JATUH IMPACT TIANG ROBOH</t>
  </si>
  <si>
    <t>PM FOC PERAPIHAN KABEL SPARE JB</t>
  </si>
  <si>
    <t>-7.71672133748123, 113.06082860620684</t>
  </si>
  <si>
    <t>PM FOC PERAPIHAN KABEL JATUH</t>
  </si>
  <si>
    <t>DESA MOJOPETUNG TEBUWUNG ODC</t>
  </si>
  <si>
    <t>PM FOT MINI ODC WONOAYU</t>
  </si>
  <si>
    <t>PM POP SHELTER 2 GI BANARAN PLN</t>
  </si>
  <si>
    <t>PM FOC GANGGUAN REST AREA A SARADAN</t>
  </si>
  <si>
    <t>-7.4290783145081205, 112.56839334110452</t>
  </si>
  <si>
    <t>PM FOC LINK POP UP3 BANYUWANGI - KANTOR KECAMATAN GLAGAH</t>
  </si>
  <si>
    <r>
      <rPr>
        <color rgb="FF1155CC"/>
        <u/>
      </rPr>
      <t>PM FOT OLT SEKETI.pdf</t>
    </r>
  </si>
  <si>
    <t>PM FOC PERBAIKAN KABEL MENJUNTAI DI JL. JAKSA AGUNG SUPRAPTO</t>
  </si>
  <si>
    <t>DESA MRAYAN PONOROGO</t>
  </si>
  <si>
    <t>UPS</t>
  </si>
  <si>
    <t>-7.73869864252551, 112.18599437024639</t>
  </si>
  <si>
    <t>PM FOC PERBAIKAN KABEL JATUH DI DEPAN DUKCAPIL SUDIMORO</t>
  </si>
  <si>
    <t>PM FOT POP_1MJY10002_DESA MLILIR ODC</t>
  </si>
  <si>
    <t>DESA NAMBAAN ODC</t>
  </si>
  <si>
    <t>PM FOC KABEL JATUH DI SUKOMANUGGAL</t>
  </si>
  <si>
    <t>-7.93808965795733, 112.54454300582839</t>
  </si>
  <si>
    <t>PM FOC GANGGUAN BERULANG PT. INDOMARCO PRISMATAMA T0AV MALANG</t>
  </si>
  <si>
    <t>PM FOC PERBAIKAN JB SDAJ10570 JATUH</t>
  </si>
  <si>
    <t>-7.81134050820639, 111.56815217736036</t>
  </si>
  <si>
    <t>DESA NGARIBOYO ODC</t>
  </si>
  <si>
    <t>PM FOC LINK DISTRIBUSI POP ULP LUMAJANG - POP GI LUMAJANG</t>
  </si>
  <si>
    <t>PM FOC LINK POP UP3 SITUBONDO - USER LAPAS SITUBONDO</t>
  </si>
  <si>
    <t>PM FOT POP_1SDA00005_KRIAN ULP ODC-01 PLN</t>
  </si>
  <si>
    <t>-7.249662527309422, 112.63510094957974</t>
  </si>
  <si>
    <t>PM FOC PERBAIKAN JB JATUH DI GSKJ11197 JATUH</t>
  </si>
  <si>
    <t>DESA NGUJO KALITIDU BOJONEGORO 1/BOJONEGORO APJ 2 OLT</t>
  </si>
  <si>
    <r>
      <rPr>
        <color rgb="FF1155CC"/>
        <u/>
      </rPr>
      <t>PM FOT OLT SEMEMI.pdf</t>
    </r>
  </si>
  <si>
    <t>PM FOT POP_1SDA00007_TAMAN ULP ODC PLN</t>
  </si>
  <si>
    <t>PM FOC FDT GKB</t>
  </si>
  <si>
    <t>PERAPIHAN OTB USER STASIUN MALANG</t>
  </si>
  <si>
    <t>-7.758918625371167, 111.98548908355676</t>
  </si>
  <si>
    <t>PM FOC OLT BEDILAN</t>
  </si>
  <si>
    <t>PM FOC PERAPIHAN KABEL IMPACT PEMINDAHAN TIANG DI JL. PANGLIMA SUDIRMAN PASURUAN</t>
  </si>
  <si>
    <t>DESA PAGU ODC</t>
  </si>
  <si>
    <t>WP142026041424</t>
  </si>
  <si>
    <t>PM FOC PERBAIKAN KABEL NGELANDONG DI JL. RAYA MADURAN</t>
  </si>
  <si>
    <t>-8.087025511209115, 111.84799231748514</t>
  </si>
  <si>
    <t>PM FOC KABEL SPARE JB LINK PETROKIMIA</t>
  </si>
  <si>
    <t>PM FOC SPARE JB MENJUNTAI LINK GUDANG PLN</t>
  </si>
  <si>
    <t>PM FOC PERBAIKAN KABEL JATUH DI DEPAN KANTOR KELURAHAN TRIWUNG KIDUL</t>
  </si>
  <si>
    <t>-6.998635468328936, 112.57269382068846</t>
  </si>
  <si>
    <t>PM FOC PERBAIKAN JB SMPJ10080 JATUH</t>
  </si>
  <si>
    <t>DESA PANTENAN GRESIK ODC</t>
  </si>
  <si>
    <t>PM FOC PERAPIHAN KABEL JATUH DI PRAMBON, KABUPATEN MADIUN, JAWA TIMUR</t>
  </si>
  <si>
    <t>-7.812814279780412, 112.15870465306709</t>
  </si>
  <si>
    <t>PM FOC LINK UP3 BANYUWANGI - DUTA MEDIA BANYUWANGI</t>
  </si>
  <si>
    <t>WP142026022355</t>
  </si>
  <si>
    <t>PM FOT POP_1PSN10001_PASURUAN UP3 ODC</t>
  </si>
  <si>
    <t>DESA PARANG ODC</t>
  </si>
  <si>
    <t>PERAPIAN KABEL FDT BJNF10027</t>
  </si>
  <si>
    <t>-8.214464647752978, 112.64175567638063</t>
  </si>
  <si>
    <t>PENGGANTIAN JB BOTOL GANTUNG USER JTB VIA</t>
  </si>
  <si>
    <t>PENGECEKAN ALARM HARRIF GRIYA MANGLI</t>
  </si>
  <si>
    <t>PM FOC PERAPIHAN KABEL MENJUNTAI DI 729F+X7P SINGKALANYAR, KABUPATEN NGANJUK, JAWA TIMUR</t>
  </si>
  <si>
    <t>-6.938813290048778, 112.43423664723873</t>
  </si>
  <si>
    <t>PM FOC PERBAIKAN KABEL MENJUNTAI DI JL. RAYA PRAMBON - KEDIRI</t>
  </si>
  <si>
    <t>DESA PAYAMAN 1/BRONDONG UPJ 1 OLT</t>
  </si>
  <si>
    <t>WP142026052884</t>
  </si>
  <si>
    <r>
      <rPr>
        <color rgb="FF1155CC"/>
        <u/>
      </rPr>
      <t>WP142026052884 PM FOT POP_1GSK10019_DESA SIWALAN ODC.pdf</t>
    </r>
  </si>
  <si>
    <t>KABEL MENJUNTAI DIRUMAH WARGA JL.NASIONAL 21KEC.JRENGIK</t>
  </si>
  <si>
    <t>-7.876890981063616, 111.39890402331353</t>
  </si>
  <si>
    <t>PM FOC LINK ODC KETAPANG - SPBU KETAPANG</t>
  </si>
  <si>
    <t>-8.061461296537802, 112.06646398834322</t>
  </si>
  <si>
    <t>SS1FP15S4850B</t>
  </si>
  <si>
    <t>PM MINI ODC PORONG LAMA</t>
  </si>
  <si>
    <t>PM FOT POP_1LMJ001_LUMAJANG GI SHELTER PLN</t>
  </si>
  <si>
    <t>DESA PLAOSAN / MAGETAN ULP 1 OLT</t>
  </si>
  <si>
    <t>PM MINI ODC ULP SIDOARJO</t>
  </si>
  <si>
    <t>-7.800263672545458, 111.45741916570358</t>
  </si>
  <si>
    <t>PERBAIKAN KABEL NGANDONG</t>
  </si>
  <si>
    <t>PM FOC PERAPIHAN KABEL MENJUNTAI DI 33WH+V4F GEDONGOMBO, KABUPATEN TUBAN, JAWA TIMUR</t>
  </si>
  <si>
    <t>DESA PONCOKUSUMO/TUMPANG ULP 1 ODC</t>
  </si>
  <si>
    <t>IMPROVEMENT_RJBT_CFA BATCH3_4601475693_CLUSTER TUBAN &amp; SEKITAR_1</t>
  </si>
  <si>
    <t>PM FOC LINK BACKUP SCADA PREMIUM GI LUMAJANG - GI TANGGUL</t>
  </si>
  <si>
    <t>-8.262606467695637, 112.70154400582838</t>
  </si>
  <si>
    <t>PM FOC PEMINDAHAN KABEL DI DEPAN PT. LANCAR USAHA CIPTA KARYA JABUNG PAITON</t>
  </si>
  <si>
    <t>PM PENGGANTIAN KARTU SIM CARD DAN BACKUP GSM</t>
  </si>
  <si>
    <t>PM FOC LINK UP3 BANYUWANGI - KANTOR KECAMATAN GIRI</t>
  </si>
  <si>
    <t>DESA PRANGGANG ODC</t>
  </si>
  <si>
    <t>-8.288157516369116, 112.39814464723871</t>
  </si>
  <si>
    <t>PM FOC PERAPIHAN KABEL DI JL. RAYA DANDONG, DANDONG, KEC. SRENGAT, KABUPATEN BLITAR</t>
  </si>
  <si>
    <t>PM FOC PERAPIHAN JB JATUH (PMKJ10079) DI JL.RAYA LARANGAN TOKOL</t>
  </si>
  <si>
    <t xml:space="preserve">WP142026015095  </t>
  </si>
  <si>
    <r>
      <rPr>
        <color rgb="FF1155CC"/>
        <u/>
      </rPr>
      <t>BA PM POP_PM FOT POP_1KPN10078_CB3_RJBT_MALANG_PERMANU ODC_260126.docx</t>
    </r>
  </si>
  <si>
    <t>PENGECEKAN RECTI DI MINI ODC PJB JUANDA</t>
  </si>
  <si>
    <t>DESA PURWOREJO-JENU-TUBAN ODC</t>
  </si>
  <si>
    <t>PM OLT SEMEMI</t>
  </si>
  <si>
    <t>-7.975009674576129, 112.74399432944773</t>
  </si>
  <si>
    <t>PM POP_1MLG001_NGANTANG ULP PLN</t>
  </si>
  <si>
    <t>PM FOC PERAPIHAN JB JATUH DI RUNGKUL KIDUL</t>
  </si>
  <si>
    <t>PERAPIHAN BOX FDT YG LEPAS DARI TIANG DI JL. GN. JATI, KABUPATEN MALANG, JAWA TIMUR</t>
  </si>
  <si>
    <t>-7.835884982725075, 112.69508639292046</t>
  </si>
  <si>
    <t>PM POP_KPN10019_NGANTANG ULP PLN (LUAR)</t>
  </si>
  <si>
    <t>DESA PURWOSARI ODC</t>
  </si>
  <si>
    <t>PM FOC PERAPIHAN KABEL SPARE YG JATUH (SDAA15623)</t>
  </si>
  <si>
    <t>PM FOC PERAPIHAN KABEL SPARE YG JATUH (SDAF10031)</t>
  </si>
  <si>
    <t>PERGANTIAN GSM BNI KERTAJAYA</t>
  </si>
  <si>
    <t>-7.780864186687701, 113.22771</t>
  </si>
  <si>
    <t>PM FOC PERAPIHAN KABEL FEEDER OLT PLAOSAN</t>
  </si>
  <si>
    <t>WP142026023136</t>
  </si>
  <si>
    <t>PM FOC PERAPIHAN KABEL DI JL. RAYA PULUNGAN, SEDATI</t>
  </si>
  <si>
    <t>PM FOT POP ODC TANDES</t>
  </si>
  <si>
    <t>DESA RADUHARJO MOJOKERTO 1/MOJOSARI UP 2 OLT</t>
  </si>
  <si>
    <t>-7.3675311637782945, 112.42892865889547</t>
  </si>
  <si>
    <t>PM FOT POP ODC ULP DARMO</t>
  </si>
  <si>
    <t>IMPROVEMENT_RJBT_CFA BATCH3_4601475693_CLUSTER BOJONEGORO &amp; SEKITAR_1</t>
  </si>
  <si>
    <t>PM FOC PERAPIHAN KABEL SPARE JATUH DI (SDAA15653)</t>
  </si>
  <si>
    <t>PM PERAPIHAN KABEL DI ARJOWILANGUN, KABUPATEN MALANG</t>
  </si>
  <si>
    <t>-8.177046904169993, 112.21705000582838</t>
  </si>
  <si>
    <t>PM FOC LINK JB RI TO OLT CURAH COTOK</t>
  </si>
  <si>
    <t>CO PEMBEBASAN KABEL DEKAT SUTM DI ARJOWILANGUN</t>
  </si>
  <si>
    <t>DESA RANDEGANSARI ODC</t>
  </si>
  <si>
    <t>PM FOC PERAPIHAN KABEL SPARE YG JATUH (SDAA12701)</t>
  </si>
  <si>
    <t>-7.924333261306599, 111.97819066472387</t>
  </si>
  <si>
    <t>PM FOT ODC ULP GEDANGAN</t>
  </si>
  <si>
    <t>PM FOC PEMINDAHAN KABEL KE TIANG SUTR BETON BARU</t>
  </si>
  <si>
    <t>PM FOC PERAPIHAN KABEL TERTIMPA POHON USER PT SEMESTA MANUNGGAL TERPADU</t>
  </si>
  <si>
    <t>PM SHELTER GI KEBON AGUNG</t>
  </si>
  <si>
    <t>-7.325759165440344, 112.54911863621861</t>
  </si>
  <si>
    <t>DESA SEDARUM PASURUAN 1/GRATI UPJ 1 OLT</t>
  </si>
  <si>
    <t>PM FOC PERBAIKAN JB JATUH DI JL. BANYUURIP</t>
  </si>
  <si>
    <t>WP142026085749</t>
  </si>
  <si>
    <t>PM FOC PERBAIKAN KABEL JATUH DI JL. NGARESREJO</t>
  </si>
  <si>
    <t>PENGECEKAN DAN PERAPIHAN KABEL DI PERLINTASAN SUMLARAN</t>
  </si>
  <si>
    <t>-7.351711623355956, 112.59596673662385</t>
  </si>
  <si>
    <t>IMPROVEMENT_RJBT_CFA BATCH3_4601475693_CLUSTER KRAKSAAN &amp; SEKITAR_2</t>
  </si>
  <si>
    <t>PM FOC PERBAIKAN KABEL NGELANDONG DI JL. A. YANI NGANJUK</t>
  </si>
  <si>
    <t>WP142026082951</t>
  </si>
  <si>
    <t>DESA SEKETI 1/KRIAN UPJ 2 ODC</t>
  </si>
  <si>
    <t>PEMASANGAN IJUK DI JL. BASUKI RAHMAD</t>
  </si>
  <si>
    <t>PM FOC LINK DISTRIBUSI POP ODC YOSORATI - POP ULP TANGGUL</t>
  </si>
  <si>
    <t>PM FOC PERBAIKAN KABEL JATUH DI JL. ARGOPURO</t>
  </si>
  <si>
    <t>-7.7778147, 113.3721752</t>
  </si>
  <si>
    <t>PERAPIHAN KABEL JALAN DIPONEGORO DAN JALAN DOKTER SOETOMO MAGETAN</t>
  </si>
  <si>
    <t>PM FOC PERAPIHAN KABEL MENJUNTAI DI JALAN PUCANG SEWU, SURABAYA</t>
  </si>
  <si>
    <t>DESA SEKOTO ODC</t>
  </si>
  <si>
    <t>PM FOC LINK UP3 BANYUWANGI - KECAMATAN KALIPURO</t>
  </si>
  <si>
    <t>-8.10317982932881, 111.8661860951831</t>
  </si>
  <si>
    <t>PM FOC PEMINDAHAN JALUR KABEL DI BELAKANG GEDUNG BANK JATIM</t>
  </si>
  <si>
    <t>PM FOC PERBAIKAN JB JATUH DI JL. TEJO, KABUPATEN BOJONEGORO</t>
  </si>
  <si>
    <t>WP142026084850</t>
  </si>
  <si>
    <t>DESA SELOREJO/DESA MULYOAGUNG 1 ODC</t>
  </si>
  <si>
    <t>PM FOC PENARIKAN KABEL PT GARUDA FOOD JB USER TO OTB</t>
  </si>
  <si>
    <t>PM FOC PERBAIKAN KABEL LEPAS DARI ASESORIS DI DEKAT WINONGAN LOR, KEC. WINONGAN, PASURUAN</t>
  </si>
  <si>
    <t>-7.743299614725885, 112.1546986588955</t>
  </si>
  <si>
    <t>PM FOC PERAPIHAN KABEL DEPAN KANTOR PA KAB MALANG</t>
  </si>
  <si>
    <t>PENGISIAN KUOTA INTERNET 100GB [IIX] PT. INDOMARCO</t>
  </si>
  <si>
    <t>PM FOC PERBAIKAN KABEL LEPAS DARI AKSESORIS DI JL. PANGGUL - DONGKO</t>
  </si>
  <si>
    <t>-7.5891969570186495, 111.39880469386576</t>
  </si>
  <si>
    <t>DESA SEMANDING/ PONOROGO APJ 1 OLT</t>
  </si>
  <si>
    <t>PM PENGECEKAN DAN PENGAMANAN KABEL ADSS DI T10 SEGMEN BABAT - NGIMBANG</t>
  </si>
  <si>
    <t>PENAIKAN JB JATUH BJNJ10374</t>
  </si>
  <si>
    <t>PM FOC PERAPIAN KABEL &amp; JB GANGGUAN IMPACT TIANG ROBOH</t>
  </si>
  <si>
    <t>IMPROVEMENT_RJBT_CFA BATCH3_4601475693_CLUSTER MALANG &amp; SEKITAR_1</t>
  </si>
  <si>
    <t>PM FOC LINK POP ULP TANGGUL TO INDOMART GAMBIRONO.</t>
  </si>
  <si>
    <t>-8.05179795743823, 111.84058652899895</t>
  </si>
  <si>
    <t>PM FOT POP_1SBY014_SURABAYA UTARA (SBU) APJ PLN</t>
  </si>
  <si>
    <t>DESA SEMEMI SURABAYA 1/DARMO GRAN GI 1 MINI ODC</t>
  </si>
  <si>
    <t>IMPROVEMENT_RJBT_CFA BATCH3_4601475693_CLUSTER PEMANCAR TVRI</t>
  </si>
  <si>
    <t>WP142026063591</t>
  </si>
  <si>
    <r>
      <rPr>
        <color rgb="FF1155CC"/>
        <u/>
      </rPr>
      <t>22 JUNI PM FOT_POP_1TGL10000_POP_1TLG007_DESA TIUDAN OLT.docx</t>
    </r>
  </si>
  <si>
    <t>PM FOC PERBAIKAN KABEL MENJUNTAI DI JL. JETIS KARYA</t>
  </si>
  <si>
    <t>IMPROVEMENT_RJBT_CFA BATCH3_4601475693_CLUSTER KEPANJEN MALANG</t>
  </si>
  <si>
    <t>PM FOT POP_1SBY013_SURABAYA SELATAN (SBS) APJ PLN</t>
  </si>
  <si>
    <t>-8.315904857860675, 112.48255134110448</t>
  </si>
  <si>
    <t>PM FOC KABEL MENJUNTAI DI JL.TALANG SIRING</t>
  </si>
  <si>
    <t>DESA SENDANG ODC</t>
  </si>
  <si>
    <t>IMPROVEMENTIMPROVEMENT_RJBT_CFA BATCH3_4601475693_CLUSTER KEPANJEN</t>
  </si>
  <si>
    <t>PM FOC PERAPIHAN LAPORAN KABEL JATUH SAMPING GI TANGGUL</t>
  </si>
  <si>
    <t>PM FOC LINK BCA BANYUWANGI - UP3 BANYUWANGI</t>
  </si>
  <si>
    <t>PM FOT POP_1PSN003_GONDANGWETAN GI SHELTER PLN</t>
  </si>
  <si>
    <t>-8.00914331995625, 112.76647701748517</t>
  </si>
  <si>
    <t>PM FOT ODC WONOMLATI</t>
  </si>
  <si>
    <t>PM FOC PERAPIHAN LAPORAN KABEL JATUH DI STASIUN RANUYOSO</t>
  </si>
  <si>
    <t>PM FOC PERAPIHAN KABEL MENJUNTAI DI JL.RAYA KETAPANG - SAMPANG</t>
  </si>
  <si>
    <t>DESA SEPATAN OLT</t>
  </si>
  <si>
    <t>PM FOC PERAPIHAN KABEL TIANG MIRING</t>
  </si>
  <si>
    <t>-8.243649065864947, 112.4315085134967</t>
  </si>
  <si>
    <t>PERBAIKAN LINK PANIKI REC. STATSIUN BUDURAN</t>
  </si>
  <si>
    <t>PENGECEKAN TEMPERATURE DI POP TULUNGAGUNG</t>
  </si>
  <si>
    <t>-6.9162093136341785, 112.55314575993742</t>
  </si>
  <si>
    <t>PM FOT POP_1MLG014_KEBON AGUNG ULP ODC PLN</t>
  </si>
  <si>
    <t>DESA SIDAYU ODC</t>
  </si>
  <si>
    <t>PM KABEL MENJUNTAI DI DEPAN PINTU PABRIK</t>
  </si>
  <si>
    <t>IMPROVEMENT_RJBT_CFA BATCH3_4601475693_CLUSTER SURABAYA &amp; SEKITAR_1</t>
  </si>
  <si>
    <t>PM FOC PERBAIKAN KABEL JATUH DI JL. TANJUNG MANIS MADIUN</t>
  </si>
  <si>
    <t>-7.848327176847424, 113.43642234693289</t>
  </si>
  <si>
    <t>PM FOC PERAPIHAN KABEL DIDEPAN KOPERASI DESA KELURAHAN MERAH PUTIH SUKOREJO, KABUPATEN BLITAR, JAWA TIMUR</t>
  </si>
  <si>
    <t>PM KABEL ASESORIS RUSAK</t>
  </si>
  <si>
    <t>DESA SIDOREJO ODC</t>
  </si>
  <si>
    <t>WP142026053045 WP142026070294</t>
  </si>
  <si>
    <t>PM FOC LINK UP3 BANYUWANGI - DESA JAMBESARI</t>
  </si>
  <si>
    <t>PM FOC PERAPIHAN KABEL MENJUNTAI DI SAWOJAJAR, KOTA MALANG</t>
  </si>
  <si>
    <t>-7.819114301398896, 113.35156901165676</t>
  </si>
  <si>
    <t>PM FOT POP_1PSR10012_GRATI ULP ODC PLN</t>
  </si>
  <si>
    <t>WP142026060056 WP142026062916</t>
  </si>
  <si>
    <t>DESA SIWALAN ODC</t>
  </si>
  <si>
    <t>IMPROVEMENT_RJBT_CFA BATCH3_4601475693_CLUSTER NGANJUK, MEJAYAN &amp; SEKITAR_2</t>
  </si>
  <si>
    <t>PM FOC PENGECEKAN KABEL MENJUNTAI DI PERUM MUTIARA SAKINAH SUMBER ANYAR PAITON PROBOLINGGO.</t>
  </si>
  <si>
    <t>-6.9578279762392965, 112.48711641883288</t>
  </si>
  <si>
    <t>PM PENGECEKAN KABEL DI KARANGBONG GEDANGAN</t>
  </si>
  <si>
    <t>IMPROVEMENT_RJBT_CFA BATCH3_4601475693_CLUSTER MALANG &amp; SEKITARNYA</t>
  </si>
  <si>
    <t>WP142026011216</t>
  </si>
  <si>
    <t>PM ADSS T. 229 LINE GENTENG - BANYUWANGI</t>
  </si>
  <si>
    <t>DESA SOMOROTO ODC</t>
  </si>
  <si>
    <t>-7.988067319455895, 111.49243568220902</t>
  </si>
  <si>
    <t>IMPROVEMENT_RJBT_CFA BATCH3_4601475693_CLUSTER PEDUKUHAN &amp; DESA UJUNG PANGKAH</t>
  </si>
  <si>
    <t>PM FOC PENGAMANAN KABEL IMPACT GANTI TIANG, KEC. BANGSRING</t>
  </si>
  <si>
    <t>PM FOC KABEL TERTIMPA POHON TUMBANG KEC.CAMPLONG</t>
  </si>
  <si>
    <t>PM FOT POP_1PSR018_GRATI SHELTER GITET PLN</t>
  </si>
  <si>
    <t>-6.928762303582614, 112.41536768803738</t>
  </si>
  <si>
    <t>PM FOT POP_1KPN016_LAWANG GI SHELTER PLN</t>
  </si>
  <si>
    <t>DESA SRENGAT ODC</t>
  </si>
  <si>
    <t>PM FOC UP3 SITUBONDO TO SPKLU UP3 SITUBONDO</t>
  </si>
  <si>
    <t>PM FOT GANGGUAN KYPOIN REC NURUL IMAN</t>
  </si>
  <si>
    <t>-7.94792755258205, 112.61404067055223</t>
  </si>
  <si>
    <t>PM FOT POP_HIGT TEMP PIP DISJATIM</t>
  </si>
  <si>
    <t>PM FOC PERAPIAN KABEL MENJUNTAI</t>
  </si>
  <si>
    <r>
      <rPr>
        <color rgb="FF1155CC"/>
        <u/>
      </rPr>
      <t>BA PM POP_PM POP_1KPN10110_CB3 MALANG DESA DRUJU ODC_260226.docx</t>
    </r>
  </si>
  <si>
    <t>PM FOC PERAPIHAN KABEL JATUH DI DAERAH SLAWU</t>
  </si>
  <si>
    <t>PM FOC GANGGUAN KABEL JL. PANGLIMA SUDIRMAN MADIUN</t>
  </si>
  <si>
    <t>DESA SUKOSARI ODC</t>
  </si>
  <si>
    <t>-7.947865646286746, 112.6141395550776</t>
  </si>
  <si>
    <t>PM FOC GANGGUAN KABEL</t>
  </si>
  <si>
    <t>PM FOC PERAPIAN KABEL SEPARE JARUH</t>
  </si>
  <si>
    <t>IMPROVEMENT_RJBT_CFA BATCH3_4601475693_CLUSTER JEMBER, PROBOLINGGO, SITUBONDO&amp;SEKITAR_4</t>
  </si>
  <si>
    <r>
      <rPr>
        <color rgb="FF1155CC"/>
        <u/>
      </rPr>
      <t>BA PM POP_PM POP_1KPN10110_CB3 MALANG DESA DRUJU ODC_260226.docx</t>
    </r>
  </si>
  <si>
    <t>PM FOT PANIKI</t>
  </si>
  <si>
    <t>PM FOC LINK POP UP3 BANYUWANGI - USER ASURANSI SINARMAS</t>
  </si>
  <si>
    <t>-7.947877600286851, 112.61413720814471</t>
  </si>
  <si>
    <t>PM FOC PERBAIKAN JB TBNJ776 GANTUNG</t>
  </si>
  <si>
    <t>PM FOC PERBAIKAN KABEL MENJUNTAI DI JL. PANGLIMA SUDIRMAN</t>
  </si>
  <si>
    <t>PM FOC PERBAIKAN JB TBNJ634 JATUH</t>
  </si>
  <si>
    <r>
      <rPr>
        <color rgb="FF1155CC"/>
        <u/>
      </rPr>
      <t>BA PM POP_PM POP_1MLG10015_DINOYO UP 3DINOYO UPJ MINI ODC 3 OLT PLN _260130.docx</t>
    </r>
  </si>
  <si>
    <t>DESA SUMBERMANJING OLT</t>
  </si>
  <si>
    <t>PM FOC PERGANTIAN JB BOTOL</t>
  </si>
  <si>
    <t>-7.947888890175512, 112.61413754342084</t>
  </si>
  <si>
    <t>PM FOC PERBAIKAN KABEL MENJUNTAI DI JL. PEGUNUNGAN, RENGEL, KAB. TUBAN</t>
  </si>
  <si>
    <t>PM FOC POP UP3 SITUBONDO - USER PT. BANK BNI</t>
  </si>
  <si>
    <t>PM FOC LINK DISTRIBUSI ODC CLUSTER SSEMBORO - POP TANGGUL</t>
  </si>
  <si>
    <r>
      <rPr>
        <color rgb="FF1155CC"/>
        <u/>
      </rPr>
      <t>BA PM POP_PM POP_1MLG10016_DINOYO UP 4DINOYO UPJ MINI ODC 4 OLT PLN_260130.docx</t>
    </r>
  </si>
  <si>
    <t>PM FOC PERBAIKAN JB BJNJ10424 JATUH</t>
  </si>
  <si>
    <t>PM FOC LINK POP UP3 SITUBONDO - USER BANK BCA SITUBONDO</t>
  </si>
  <si>
    <t>DESA SUMBEROTO MALANG 1/KEPANJEN UPJ 2 OLT</t>
  </si>
  <si>
    <t>IMPROVEMENT_RJBT_CFA BATCH3_4601475693_CLUSTER PASURUAN &amp; SEKITAR_1</t>
  </si>
  <si>
    <t>-7.693435304821778, 111.42229581197672</t>
  </si>
  <si>
    <t>PM FOC PERAPIHAN KABEL SPARE FDT SDAF10219</t>
  </si>
  <si>
    <t>PM FOC PERBAIKAN KABEL MENJUNTAI DI JL. KOMUD ABD. SALEH</t>
  </si>
  <si>
    <t>PM FOC POP ULP DARMO ROOM</t>
  </si>
  <si>
    <t>-7.548313853042586, 111.65023560000002</t>
  </si>
  <si>
    <t>DESA SUMBERSUKO/LAWANG GI SHELTER 2 ODC</t>
  </si>
  <si>
    <t>PM FOC PERAPIHAN KABEL SPARE BJNJ503</t>
  </si>
  <si>
    <t>PM FOT POP_1SBY10009_PERAK ULP ODC-02 PLN</t>
  </si>
  <si>
    <t>-8.191905242965346, 113.69833381587587</t>
  </si>
  <si>
    <t>PM FOC PERBAIKAN KABEL MENJUNTAI DI JL. RAJAWALI II SAMPANG</t>
  </si>
  <si>
    <t>DESA SUMBERTAMAN PROBOLINGGO 1/PROBOLINGGO GI SHELTER 2 OLT</t>
  </si>
  <si>
    <t>-8.156044548478901, 113.70140530433045</t>
  </si>
  <si>
    <t>PM FOC LINK UP3 BANYUWANGI - KANTOR DESA REJOSARI</t>
  </si>
  <si>
    <r>
      <rPr>
        <color rgb="FF1155CC"/>
        <u/>
      </rPr>
      <t>PM POP_1JMR10036_JEMBER KPJEMBER APJ 1 OLT 20072026_Sudah Input.pdf</t>
    </r>
  </si>
  <si>
    <t>PM FOC LINK USER RUMAH SAKIT DJATIROTO TO POP TANGGUL</t>
  </si>
  <si>
    <t>IMPROVEMENT_RJBT_CFA BATCH3_4601475693_CLUSTER MOJOKERTO &amp; SEKITAR_2</t>
  </si>
  <si>
    <t>-7.636582169239011, 111.55239862954004</t>
  </si>
  <si>
    <t>PM FOC KABEL LEPAS DARI ACCESORIES DESA SEDURI</t>
  </si>
  <si>
    <t>DESA SURU MOJOKERTO 1/BENJENG UP 1 OLT</t>
  </si>
  <si>
    <t>PM FOC PERBAIKAN KABEL MENJUNTAI DI JL. RAYA MULUNG</t>
  </si>
  <si>
    <t>PM PENGECEKAN BACKUP GSM ALFA M263 SEMERU MOJOKERTO</t>
  </si>
  <si>
    <t>MDNTMN-CKT-MBL01_BAGUS LUDA</t>
  </si>
  <si>
    <t>WP142026020381 WP142026072630</t>
  </si>
  <si>
    <t>PM ODC MOJORANGAGUNG</t>
  </si>
  <si>
    <t>PM FOC PERBAIKAN KABEL MENJUNTAI DI JL. RAYA DENDER</t>
  </si>
  <si>
    <t>-7.643705573485053, 111.51142468054525</t>
  </si>
  <si>
    <t>PM FOC RUMAH DINAS TO UP3 SITUBONDO</t>
  </si>
  <si>
    <t>DESA SUTOJAYAN ODC</t>
  </si>
  <si>
    <t>WP142026010465</t>
  </si>
  <si>
    <t>PM FOC PERBAIKAN KABEL MENJUNTAI DI JL. KUTILANG MADIUN</t>
  </si>
  <si>
    <t>PM FOT POP_1KDR003_PARE ULP PLN</t>
  </si>
  <si>
    <t>-8.124706099770652, 111.14951251012644</t>
  </si>
  <si>
    <t>PM JALUR ULP SUKOREJO TO UDIKLAT PANDAAN</t>
  </si>
  <si>
    <t>WP142026061908</t>
  </si>
  <si>
    <t>DESA TALES ODC</t>
  </si>
  <si>
    <t>PM FOT POP_1PSR006_GRATI ULP R12U PLN</t>
  </si>
  <si>
    <t>PM FOT POP_1KDR006_PARE ULP MINI ODC PLN</t>
  </si>
  <si>
    <t>-7.4445003719040175, 112.5664967116568</t>
  </si>
  <si>
    <t>PM FOC PERAPIHAN KABEL MENJUNTAI DI JL. RAYA CAMPLONG</t>
  </si>
  <si>
    <t>PM FOC PERAPIHAN KABEL DAN AKSESORIS YG LEPAS</t>
  </si>
  <si>
    <t>-7.417988898375829, 112.67395979621395</t>
  </si>
  <si>
    <t>DESA TANJUNG KEDAMEAN ODC</t>
  </si>
  <si>
    <t>IMPROVEMENT_RJBT_CFA BATCH3_4601475693_CLUSTER KEDIRI &amp; SEKITAR_2</t>
  </si>
  <si>
    <t>WP142026051306</t>
  </si>
  <si>
    <t>PM FOC PERAPIHAN KABEL DAN AKSESORIS LEPAS</t>
  </si>
  <si>
    <r>
      <rPr>
        <color rgb="FF1155CC"/>
        <u/>
      </rPr>
      <t>PM FOT OLT Keboananom.docx</t>
    </r>
  </si>
  <si>
    <t>PEMINDAHAN BOX KWH &amp; PERAPIAN KABEL EXS ODC ROGOJAMPI</t>
  </si>
  <si>
    <t>PM FOC PERAPIHAN KABEL MENJUNTAI DI DEPAN PINTU PABRIK</t>
  </si>
  <si>
    <t>-7.507363305605922, 112.62101135276129</t>
  </si>
  <si>
    <t>PM FOT POP_1PSN001_PASURUAN UP3 PLN</t>
  </si>
  <si>
    <t>PM FOC LINK USER BANK BSI TANGGUL TO ULP TANGGUL</t>
  </si>
  <si>
    <t>WP142026084539</t>
  </si>
  <si>
    <t>PM FOC PERBAIKAN KABEL LEPAS DARI ASESORIS DI 57P4+7H7 SUMBERAGUNG, KABUPATEN PROBOLINGGO</t>
  </si>
  <si>
    <t>DESA TANJUNG-PAJARAKAN-PROBOLINGGO ODC</t>
  </si>
  <si>
    <t>PM FOT POP_1KPN004 LAWANG UPJ MINI ODC</t>
  </si>
  <si>
    <t>-7.2520410, 111.4952490</t>
  </si>
  <si>
    <t>PM PANIKI BE1595</t>
  </si>
  <si>
    <t>PM PANIKI BE530</t>
  </si>
  <si>
    <t>PM PANIKI BE525</t>
  </si>
  <si>
    <t>PM PANIKI BE528</t>
  </si>
  <si>
    <t>-7.635483048617766, 111.88490831287791</t>
  </si>
  <si>
    <t>DESA TEMBORO ODC</t>
  </si>
  <si>
    <t>PM KABEL MENJUNTAI DI DEPAN PINTU PUKESMAS SEKAPUK</t>
  </si>
  <si>
    <t>WP142026050328</t>
  </si>
  <si>
    <t>PM PERAPIHAN KABEL DI RACK SERVER USER BAK SMBC JOMBANG</t>
  </si>
  <si>
    <r>
      <rPr>
        <color rgb="FF1155CC"/>
        <u/>
      </rPr>
      <t>WP142026042566 PM FOT POP 1TBN10015 OLT 1 GI Tuban.pdf</t>
    </r>
  </si>
  <si>
    <t>PENGISIAN BBM GENSET GITET NGIMBANG</t>
  </si>
  <si>
    <t>PM PANIKI BE529</t>
  </si>
  <si>
    <t>-7.7028600, 111.5685800</t>
  </si>
  <si>
    <t>PM PANIKI BE724</t>
  </si>
  <si>
    <t>PM FOT POP_1JMR005_TANGGUL ULP MINI ODC PLN</t>
  </si>
  <si>
    <t>DESA TIUDAN OLT</t>
  </si>
  <si>
    <t>PM FOC PERAPIHAN KABEL SPARE DI KEC JREGIK SAMPANG</t>
  </si>
  <si>
    <t>-7.843227005399088, 112.46956402331352</t>
  </si>
  <si>
    <t>PM FOC PERBAIKAN KABEL JATUH DI DERMOLEMAHBANG, KABUPATEN LAMONGAN</t>
  </si>
  <si>
    <t>PM PERAPIHAN JB JATUH BJNJ10406 (JALUR PERTAGAS 8)</t>
  </si>
  <si>
    <t>PERBAIKAN KABEL JATUH IMPACT GANTI TIANG</t>
  </si>
  <si>
    <t>DESA TUMPAKREJO MALANG / KEPANJEN UPJ 1 OLT</t>
  </si>
  <si>
    <t>PM FOT POP_1TBN013_DESA PALANG MINI ODC</t>
  </si>
  <si>
    <t>-8.175368688882374, 112.64327203181129</t>
  </si>
  <si>
    <t>PM KABEL MENJUNTAI DI JALAM</t>
  </si>
  <si>
    <t>PM FOT POP_1KDR10005_DESA DAWUHAN KIDUL KEDIRI MINI POP</t>
  </si>
  <si>
    <t>WP142026053492</t>
  </si>
  <si>
    <t>PM FOT POP_1JMR10028_GUMUKMAS ODC</t>
  </si>
  <si>
    <t>-6.795949560362219, 111.7271336</t>
  </si>
  <si>
    <t>PM FOC PERAPIAN KABEL JATUH AKSESORIS LEPAS DI KEC CAMPLONG SAMPANG</t>
  </si>
  <si>
    <t>DESA WANGKAL PROBOLINGGO 1/KRAKSAAN UPJ 2 OLT</t>
  </si>
  <si>
    <t>PM FOT ODC POP_1BDW001 UPJ BONDOWOSO</t>
  </si>
  <si>
    <t>PM LINK POP MONTONG TO KANTOR DESA KEDUNGREJO</t>
  </si>
  <si>
    <t>PM FOC LINK POP TO UP3 KEDIRI</t>
  </si>
  <si>
    <t>-7.6029134, 111.4781741</t>
  </si>
  <si>
    <t>PM FOC PERAPIHAN KABEL SPARE YG LEPAS</t>
  </si>
  <si>
    <t>PM FOC LINK DISTRIBUSI ODC UP3 BANYUWANGI - GI BANYUWANGI</t>
  </si>
  <si>
    <t>WP142026075542</t>
  </si>
  <si>
    <t>PM FOC LINK POP ROGOJAMPI - PNM KABAT</t>
  </si>
  <si>
    <t>PM FOC PERAPIHAN KABEL JL. TANJAKAN PAKIS TIRTOSARI</t>
  </si>
  <si>
    <t>DESA WONOREJO 1/KRAKSAAN UPJ MINI ODC 1 OLT</t>
  </si>
  <si>
    <t>-6.7931674, 111.7123934</t>
  </si>
  <si>
    <t>PM FOC LINK POP ULP LUMAJANG TO SMP MUHAMADIYAH 1 LUMAJANG</t>
  </si>
  <si>
    <t>PM FOC PERAPIHAN KABEL DAN AKSESORIS DI JABROL KEC SAMPANG</t>
  </si>
  <si>
    <t>PENGISIAN KUOTA GSM BANK MANDIRI TANJUNG MOJOKERTO</t>
  </si>
  <si>
    <t>-7.911435555173355, 112.53895180204235</t>
  </si>
  <si>
    <t>PM KABEL MENJUNTAI BALONGBENDO</t>
  </si>
  <si>
    <t>PENURUNAN BALON TERSANGKUT DI KABEL BENTANGAN T.85</t>
  </si>
  <si>
    <t>DESA WRINGINANOM PONOROGO ODC</t>
  </si>
  <si>
    <t>PM FOC PERAPIHAN KABEL JATUH DI WONODADI BLITAR</t>
  </si>
  <si>
    <t>PM FOC LINK ULP TANGGUL TO USER INDOMARET GAMBIRONO</t>
  </si>
  <si>
    <t>-8.13691482873996, 111.01461468742646</t>
  </si>
  <si>
    <t>PM FOC AKSESORIS KABEL JABROL PAMEKASAN</t>
  </si>
  <si>
    <t>PENGECEKAN GSM PT SUMBER ALFARIA TRIJAYA TBKU830 BP AKR GUBENG SBY, JL. GUBENG NO 39, 41 A-KECAMATAN GUBENG KELURAHAN GUBENG</t>
  </si>
  <si>
    <t>-8.20802, 113.60858</t>
  </si>
  <si>
    <t>DESA BANYUBANG ODC</t>
  </si>
  <si>
    <t>PM FOC LINK UP3 BANYUWANGI - KANTOR DISKOMINFO BANYAK</t>
  </si>
  <si>
    <t>PM FOC LINK USER BANK MEGA - UP3 BANYUWANGI</t>
  </si>
  <si>
    <t>WP142026023971 WP142026062298</t>
  </si>
  <si>
    <t>PM FOT POP UP3 PAMEKASAN</t>
  </si>
  <si>
    <t>JALAN PURWOSARI OLT</t>
  </si>
  <si>
    <t>PM FOT POP_1KRS10039_SI BOTO PROBOLINGGO ODC</t>
  </si>
  <si>
    <t>-7.976091037288144, 112.62247248458209</t>
  </si>
  <si>
    <t>PM FOC PERBAIKAN KABEL JATUH DI JL. KELAPA MANIS MADIUN</t>
  </si>
  <si>
    <t>PM FOC LINK POP ULP TANGGUL TO PG JATIROTO LUMAJANG</t>
  </si>
  <si>
    <t>PM FOC LINK UP3 BANYUWANGI - BTN BANYUWANGI</t>
  </si>
  <si>
    <t>PENGECEKAN KABEL DIJALAN RAYA KERTAJAYA INDAH</t>
  </si>
  <si>
    <t>PM FOT POP_1BTU001_BATU ULP ODC-01 PLN</t>
  </si>
  <si>
    <t>KANTOR DESA ARJOSARI 1/PACITAN UPJ 1 ODC</t>
  </si>
  <si>
    <t>WP142026030041</t>
  </si>
  <si>
    <t>PM PERAPIHAN SPARE JB KDRJ10051</t>
  </si>
  <si>
    <t>PM PERAPIHAN JB JATUH KDRJ758</t>
  </si>
  <si>
    <t>PM PERAPIHAN JB JATUH KDRJ761</t>
  </si>
  <si>
    <t>-7.418977628542155, 112.58347100000002</t>
  </si>
  <si>
    <t>POP_1BTU10001_BATU ULP 2 ODC PLN</t>
  </si>
  <si>
    <t>KANTOR DESA BENDOTRETEK SIDOARJO ODC</t>
  </si>
  <si>
    <t>R4830G</t>
  </si>
  <si>
    <t>ESM-48100B1</t>
  </si>
  <si>
    <t>PM FOC PERAPIHAN KABEL JATUH DI ATAS RUMAH WARGA</t>
  </si>
  <si>
    <t>PM FOC PERAPIHAN KABELMENJUNTAI DI JL. IMAM BONJOL, LANJU LOR, KEC SINGGAHAN TUBAN</t>
  </si>
  <si>
    <t>IMPROVEMENT_RJBT_CFA BATCH3_4601475693_CLUSTER FTTH KEPUH KEMIRI</t>
  </si>
  <si>
    <t>-7.73138849834252, 111.48881830613422</t>
  </si>
  <si>
    <t>PM FOC PERAPIHAN DAN PEMGAMANAN KABEL DI TOWER T39-T40</t>
  </si>
  <si>
    <t>PM FOC LINK UP3 BANYUWANGI - UPTD BANYUWANGI</t>
  </si>
  <si>
    <t>KANTOR DESA KEBONAGUNG SIDOARJO ODC</t>
  </si>
  <si>
    <t>PM FOC PERAPIHAN KABEL NGANDONG DI JL. HAYAM WURUK, JATI, KEC. MAYANGAN, KOTA PROBOLINGGO, JAWA TIMUR.</t>
  </si>
  <si>
    <t>-8.118625846997078, 111.89422798229562</t>
  </si>
  <si>
    <t>PM FOT KRANDEGAN-KEBONSARI-MADIUN ODC POP_1MJY10013_KEBONSARI</t>
  </si>
  <si>
    <t>WP142026084809</t>
  </si>
  <si>
    <t>PM FOC PERAPIHAN KABEL SAMPAH CROSINGAN JALAN BUNDER</t>
  </si>
  <si>
    <t>PM FOT ODC MINI KETAPANG</t>
  </si>
  <si>
    <t>-7.158432680217783, 112.28980373345968</t>
  </si>
  <si>
    <t>PM FOC LINK GI TANGGUL TO POP TANGGUL ODC PL</t>
  </si>
  <si>
    <t>PM FOC PERAPIHAN KABEL TIDAK TERPAKAI PAMEKASAN KOTA</t>
  </si>
  <si>
    <t>KANTOR DESA KREMBUNG SIDOARJO ODC</t>
  </si>
  <si>
    <t>-7.3543500, 112.5568800</t>
  </si>
  <si>
    <t>PM FOC PERAPIAHAN JB TERJATUH TERTIMBUN SEMAK SEMAK</t>
  </si>
  <si>
    <t>WP142026082368</t>
  </si>
  <si>
    <t>PM FOC LINK POP UP3 SITUBONDO - USER PP WALISONGO</t>
  </si>
  <si>
    <t>PM FOC LINK DISTRIBUSI POP ODC SEMBORO - POP ODC TANGGUL</t>
  </si>
  <si>
    <t>-7.436604296301608, 112.54139230613424</t>
  </si>
  <si>
    <t>WP142026072224</t>
  </si>
  <si>
    <t>KANTOR DESA LUWIHAJI ODC</t>
  </si>
  <si>
    <t>-7.946589020890621, 112.73793132361938</t>
  </si>
  <si>
    <t>PM FOC PERBAIKAN KABEL NGELANDONG DI JL. GEMPOL BYPASS</t>
  </si>
  <si>
    <t>WP142026090709</t>
  </si>
  <si>
    <t>KANTOR DESA PRAMBON-DAGANGAN-MADIUN ODC</t>
  </si>
  <si>
    <t>-6.87599893674229, 112.4042476530671</t>
  </si>
  <si>
    <t>IMPROVEMENT_RJBT_CFA BATCH4_4601475693_CLUSTER FTTH GRIYA SENTOSA MAPAN</t>
  </si>
  <si>
    <t>PM FOT POP_1BYW00016_ROGOJAMPI ULP PLN</t>
  </si>
  <si>
    <t>-8.134073522108764, 112.57397621799204</t>
  </si>
  <si>
    <t>PM FOT POP_1KDR10023_RUMAH DINAS - PARE ULP ODC PLN</t>
  </si>
  <si>
    <t>KANTOR DESA PUJONLOR MALANG ODC</t>
  </si>
  <si>
    <t>WP142026054492</t>
  </si>
  <si>
    <t>PM FOT POP_1KNR00007_KESAMBEN KANTOR CAMAT MINI ODC</t>
  </si>
  <si>
    <t>PM FOC PERBAIKAN KABEL MENJUNTAI DI JL. KAMAL - KALIANGET</t>
  </si>
  <si>
    <t>PM FOC PERAPIHAN KABEL DI JL. DIENG ATAS</t>
  </si>
  <si>
    <t>-7.488488992802236, 112.65452500012346</t>
  </si>
  <si>
    <t>PM FOC PERAPIHAN KABEL DI JL. JENDERAL SUDIRMAN</t>
  </si>
  <si>
    <t>WP142026011477</t>
  </si>
  <si>
    <r>
      <rPr>
        <color rgb="FF1155CC"/>
        <u/>
      </rPr>
      <t>PM FOT POP_1SDA10031_KEPATIHANSIDOARJO APJ ODC.docx</t>
    </r>
  </si>
  <si>
    <t>IMPROVEMENT_RJBT_CFA BATCH3_4601475693_CLUSTER DESA TANJUNG NGEPUNG</t>
  </si>
  <si>
    <t>KANTOR DESA PUTAT KIDUL CLUSTER GONDANGLEGI ODC</t>
  </si>
  <si>
    <t>PM FOT POP_1MJY10004 SAMBIREJO ODC</t>
  </si>
  <si>
    <t>-7.387122590355558, 112.74015434693288</t>
  </si>
  <si>
    <t>KANTOR DESA SIDING TUBAN ODC</t>
  </si>
  <si>
    <t>PM FOC PERBAIKAN JB GSKJ10784 JATUH</t>
  </si>
  <si>
    <t>PM FOC PERBAIKAN KABEL MENJUNTAI DI JL. DIPONEGORO</t>
  </si>
  <si>
    <t>-7.999520189720567, 113.24938809417162</t>
  </si>
  <si>
    <t>PM FOC PERBAIKAN JB SBYJ718 JATUH</t>
  </si>
  <si>
    <r>
      <rPr>
        <color rgb="FF1155CC"/>
        <u/>
      </rPr>
      <t>POP A PM POP_1LMJ10001_KLAKAH ULP 1LUMAJANG ULP ODC 1 OLT PLN 09072026_Sudah Input.pdf</t>
    </r>
  </si>
  <si>
    <t>PM FOC KABEL MENJUNTAI LEPAS AKSESORIS KECAMATAN BLEGA BANGKALAN</t>
  </si>
  <si>
    <t>KANTOR DESA TEGUHAN ODC</t>
  </si>
  <si>
    <t>PM FOC PERBAIKAN JB GSKJ10960</t>
  </si>
  <si>
    <t>-8.2044760, 113.6552760</t>
  </si>
  <si>
    <t>PM FOT POP_1KDR10047_NGADILUWIH KEDIRI ULP ODC PLN</t>
  </si>
  <si>
    <t>WP142026022970</t>
  </si>
  <si>
    <t>PM FOC PERBAIKAN KABEL LEPAS DARI AKSESORIS DI JL. KAPTEN DARMO SUGONDO</t>
  </si>
  <si>
    <t>PM FOC PERBAIKAN JB GSKJ10976 JATUH</t>
  </si>
  <si>
    <t>PM FOC PERBAIKAN KABEL SPARE JB GSKJ701</t>
  </si>
  <si>
    <t>-7.759682426706094, 113.41698306500324</t>
  </si>
  <si>
    <t>KANTOR DESA TENGGERKULON TUBAN ODC</t>
  </si>
  <si>
    <t>-7.7596575112527475, 113.41698474138387</t>
  </si>
  <si>
    <t>KANTOR DESA TLEKUNG BATU ODC</t>
  </si>
  <si>
    <t>-7.75966980287658, 113.41698272972711</t>
  </si>
  <si>
    <t>-8.1973000, 113.7265110</t>
  </si>
  <si>
    <t>KANTOR KECAMATAN PUNUNG 1/PACITAN UPJ 2 ODC</t>
  </si>
  <si>
    <r>
      <rPr>
        <color rgb="FF1155CC"/>
        <u/>
      </rPr>
      <t>POP A PM POP_1JMR10025_KRANJINGAN-KALIWATES-JEMBER ODC 09072026_Sudah Input.pdf</t>
    </r>
  </si>
  <si>
    <t>-7.141726252953063, 112.41287179644046</t>
  </si>
  <si>
    <t>KANTOR KECAMATAN RAMBIPUJI ODC</t>
  </si>
  <si>
    <t>WP142026074029</t>
  </si>
  <si>
    <t>-7.835899006980809, 112.69517965809831</t>
  </si>
  <si>
    <r>
      <rPr>
        <color rgb="FF1155CC"/>
        <u/>
      </rPr>
      <t>BA PM POP_POP_1KPN10092_CB3 MALANG SUKORAHARJO ODC_260129.docx</t>
    </r>
  </si>
  <si>
    <t>KATERUNGAN/SIDOARJO APJ</t>
  </si>
  <si>
    <t>-7.835739575773389, 112.69509965889549</t>
  </si>
  <si>
    <t>WP142026024390</t>
  </si>
  <si>
    <r>
      <rPr>
        <color rgb="FF1155CC"/>
        <u/>
      </rPr>
      <t>BA PM POP_POP_1KPN10124_LAWANG ULP 2_260224.docx</t>
    </r>
  </si>
  <si>
    <t>KEBONDALEM-BRINGKANG MENGANTI-GRESIK ODC</t>
  </si>
  <si>
    <t>-7.5789100, 111.4909200</t>
  </si>
  <si>
    <t>WP142026014698</t>
  </si>
  <si>
    <t>KECAMATAN BOYOLANGU 1/TULUNGAGUNG UPJ 1 OLT</t>
  </si>
  <si>
    <t>-7.1202660, 112.6009830</t>
  </si>
  <si>
    <t>WP142026085500</t>
  </si>
  <si>
    <t>-7.0439000, 112.5497000</t>
  </si>
  <si>
    <t>KECAMATAN SUGIO 1/LAMONGAN UPJ SHELTER 1 OLT</t>
  </si>
  <si>
    <t>-7.65748551413562, 112.53703334693289</t>
  </si>
  <si>
    <r>
      <rPr>
        <color rgb="FF1155CC"/>
        <u/>
      </rPr>
      <t>WP142026011388 pm ODC BANGSAL.docx</t>
    </r>
  </si>
  <si>
    <t>-6.9388075454219145, 112.43424134110451</t>
  </si>
  <si>
    <t>KEDAMEAN-GRESIK ODC</t>
  </si>
  <si>
    <t>-7.990176558952151, 112.71030725435848</t>
  </si>
  <si>
    <t>-7.6525500, 112.9001600</t>
  </si>
  <si>
    <t>WP142026030053</t>
  </si>
  <si>
    <t>KEDINDING/KRIAN UPJ ODC</t>
  </si>
  <si>
    <t>-7.14697068520812, 112.617518230417</t>
  </si>
  <si>
    <t>-7.45710869702394, 112.67809274915</t>
  </si>
  <si>
    <t>KEMANTREN (SUKOLILO)/TUMPANG ULP ODC</t>
  </si>
  <si>
    <r>
      <rPr>
        <color rgb="FF1155CC"/>
        <u/>
      </rPr>
      <t>PM FOT ODC Perum Orchid.docx</t>
    </r>
  </si>
  <si>
    <t>-7.46213603766039, 112.682423245611</t>
  </si>
  <si>
    <t>KEMANTREN LAMONGAN/DESA CAMPUREJO DALEGAN 1 ODC</t>
  </si>
  <si>
    <t>-7.0519047411608184, 112.57296253374689</t>
  </si>
  <si>
    <t>WP142026052725</t>
  </si>
  <si>
    <t>-7.174689311087003, 112.58256703527614</t>
  </si>
  <si>
    <t>KEPATIHAN/SIDOARJO APJ ODC</t>
  </si>
  <si>
    <t>-7.364472041078619, 112.71086676472385</t>
  </si>
  <si>
    <t>KETAJEN SIDOARJO ODC</t>
  </si>
  <si>
    <t>-7.410729664492049, 112.7732940205361</t>
  </si>
  <si>
    <t>KLAKAH ULP 1/LUMAJANG ULP ODC 1 OLT PLN</t>
  </si>
  <si>
    <t>-8.170444440677048, 113.72912836472386</t>
  </si>
  <si>
    <t>WP142026052021</t>
  </si>
  <si>
    <t>KRAJAN AJUNG-AJUNG-JEMBER ODC</t>
  </si>
  <si>
    <t>-7.174051517721888, 112.61744199417163</t>
  </si>
  <si>
    <t>-7.617765770765039, 111.90132882209015</t>
  </si>
  <si>
    <t>KRANJINGAN-KALIWATES-JEMBER ODC</t>
  </si>
  <si>
    <t>-8.192869569714054, 113.64498407055227</t>
  </si>
  <si>
    <t>WP142026060741</t>
  </si>
  <si>
    <t>MAKAM DESA BRIBIK ODC</t>
  </si>
  <si>
    <t>-7.356342165760117, 112.67661508834325</t>
  </si>
  <si>
    <t>-7.457119355896627, 112.67909966472388</t>
  </si>
  <si>
    <t>MANYAREJO-MANYAR-GRESIK ODC</t>
  </si>
  <si>
    <t>-7.411256800371969, 112.77327696180967</t>
  </si>
  <si>
    <t>MASANGAN BUNGAH ASRI-GRESIK ODC</t>
  </si>
  <si>
    <t>-7.454318958444677, 112.6862362536788</t>
  </si>
  <si>
    <t>-7.453763698536715, 112.68321548251487</t>
  </si>
  <si>
    <t>PACET ULP PLN</t>
  </si>
  <si>
    <t>belum diketahui</t>
  </si>
  <si>
    <t>-7.487832529725422, 112.69833537163136</t>
  </si>
  <si>
    <t>PASAR DESA KEDUNGREJO MALANG ODC</t>
  </si>
  <si>
    <t>-7.444781764793781, 112.62822268938513</t>
  </si>
  <si>
    <t>PASURUAN UP3 ODC PLN</t>
  </si>
  <si>
    <t>-7.458070940814165, 112.67945049205092</t>
  </si>
  <si>
    <t>PERUMAHAN BUNGAH ASRI OLT</t>
  </si>
  <si>
    <t>-7.444770747284963, 112.6282047982657</t>
  </si>
  <si>
    <t>-7.755926761453369, 112.17903360944464</t>
  </si>
  <si>
    <t>PERUMAHAN CITRA SARI REGENCY GRESIK OLT</t>
  </si>
  <si>
    <t>WP142026084815</t>
  </si>
  <si>
    <t>-8.359633564075166, 113.63197165889548</t>
  </si>
  <si>
    <t>PERUMAHAN GRAND ALOHA OLT</t>
  </si>
  <si>
    <t>-7.778755280116757, 113.38198564141034</t>
  </si>
  <si>
    <t>WP142026062582</t>
  </si>
  <si>
    <t>-7.696344193812991, 112.63103956472388</t>
  </si>
  <si>
    <t>PERUMAHAN GRAND SURYA OLT</t>
  </si>
  <si>
    <t>-7.749340962682518, 113.21722355306711</t>
  </si>
  <si>
    <t>WP142026023652</t>
  </si>
  <si>
    <t>-7.876395637957847, 111.61730499417165</t>
  </si>
  <si>
    <t>PERUMAHAN GRESIK KOTA BARU OLT</t>
  </si>
  <si>
    <t>-7.974387323029633, 111.57343531779097</t>
  </si>
  <si>
    <t>PERUMAHAN GRIYA KALIMAS TANJUNG NGANJUK OLT</t>
  </si>
  <si>
    <t>-7.6001500, 111.5350780</t>
  </si>
  <si>
    <t>WP142026013678</t>
  </si>
  <si>
    <t>PERUMAHAN GRIYA TAMAN ASRI OLT</t>
  </si>
  <si>
    <t>-7.442556979800569, 112.48493931779096</t>
  </si>
  <si>
    <t>-7.1324310, 111.8799670</t>
  </si>
  <si>
    <t>PERUMAHAN ORCHID OLT</t>
  </si>
  <si>
    <t>-7.8496900, 113.1103800</t>
  </si>
  <si>
    <t>WP142026033320</t>
  </si>
  <si>
    <r>
      <rPr>
        <color rgb="FF1155CC"/>
        <u/>
      </rPr>
      <t>POP A PM POP_1LMJ10001_KLAKAH ULP 1LUMAJANG ULP ODC 1 OLT PLN 09072026_Sudah Input.pdf</t>
    </r>
  </si>
  <si>
    <t>PERUMAHAN PERMATA KWANGSAN SIDOARJO OLT</t>
  </si>
  <si>
    <t>-8.0209400, 113.7776200</t>
  </si>
  <si>
    <t>WP142026013691</t>
  </si>
  <si>
    <t>-7.9377510, 112.5642440</t>
  </si>
  <si>
    <t>PERUMAHAN PURI INDAH 1 OLT</t>
  </si>
  <si>
    <t>WP142026041708 WP142026064358</t>
  </si>
  <si>
    <r>
      <rPr>
        <color rgb="FF1155CC"/>
        <u/>
      </rPr>
      <t>26 JUNI PM FOT POP_1MAD10000_GUDANG MADIUN PLTD pln.docx</t>
    </r>
  </si>
  <si>
    <t>-7.4834210, 111.4166100</t>
  </si>
  <si>
    <t>PERUMAHAN PURI INDAH 2 OLT</t>
  </si>
  <si>
    <t>-7.7502000, 114.2267200</t>
  </si>
  <si>
    <t>PERUMAHAN SHOJILAND OLT</t>
  </si>
  <si>
    <t>WP142026023829 WP142026061358</t>
  </si>
  <si>
    <t>-7.1910300, 111.8741100</t>
  </si>
  <si>
    <t>PERUMAHAN TAMAN ANGGUN SEJAHTERA 3 OLT</t>
  </si>
  <si>
    <t>-7.1153600, 111.8061900</t>
  </si>
  <si>
    <t>PERUMAHAN TAMAN ANGGUN SEJAHTERA 4 OLT</t>
  </si>
  <si>
    <t>-7.1892600, 111.8265500</t>
  </si>
  <si>
    <t>POP_1BJN10015</t>
  </si>
  <si>
    <t>PLN UP3 BOJONEGORO</t>
  </si>
  <si>
    <t>-7.2580500, 111.8739300</t>
  </si>
  <si>
    <t>WP142026075211</t>
  </si>
  <si>
    <t>-7.1707300, 112.0260500</t>
  </si>
  <si>
    <t>PONDOK PESANTREN MAZROATTULLUGHOH KEDIRI OLT</t>
  </si>
  <si>
    <t>-8.1327500, 113.8214500</t>
  </si>
  <si>
    <t>Battery Tidak Backup</t>
  </si>
  <si>
    <r>
      <rPr>
        <color rgb="FF1155CC"/>
        <u/>
      </rPr>
      <t>POP A PM POP_1JMR10025_KRANJINGAN-KALIWATES-JEMBER ODC 09072026_Sudah Input.pdf</t>
    </r>
  </si>
  <si>
    <t>PRIGEN ULP OLT PLN</t>
  </si>
  <si>
    <t>-8.1748840, 113.7971860</t>
  </si>
  <si>
    <r>
      <rPr>
        <color rgb="FF1155CC"/>
        <u/>
      </rPr>
      <t>A PM POP_1JMR10031_SI_RJBT_JEMBER_MAYANG ODC 18062026.pdf</t>
    </r>
  </si>
  <si>
    <t>-8.1742500, 113.8187830</t>
  </si>
  <si>
    <t>https://iconpln-my.sharepoint.com/:b:/g/personal/dwi_esti_iconpln_co_id/IQDKRaIYWBMVTr3aIWYxixEuAUukrmBuP66AaT50GkzcGWo?e=F9Mvby</t>
  </si>
  <si>
    <t>-6.8371750, 112.0025300</t>
  </si>
  <si>
    <t>PROBOLINGGO ULP 1/PROBOLINGGO GI SHELTER 1 OLT PLN</t>
  </si>
  <si>
    <t>-7.4767256, 111.6318881</t>
  </si>
  <si>
    <t>PULUNG ODC</t>
  </si>
  <si>
    <t>-8.036274443326942, 111.50352003702415</t>
  </si>
  <si>
    <t>-7.9084500, 113.3512700</t>
  </si>
  <si>
    <t>SAWO ODC</t>
  </si>
  <si>
    <t>PORT ETH BATT RUSAK</t>
  </si>
  <si>
    <r>
      <rPr>
        <color rgb="FF1155CC"/>
        <u/>
      </rPr>
      <t>POP A PM POP_1LMJ10001_KLAKAH ULP 1LUMAJANG ULP ODC 1 OLT PLN 09072026_Sudah Input.pdf</t>
    </r>
  </si>
  <si>
    <t>-7.8161500, 113.1801800</t>
  </si>
  <si>
    <t>SDN 03 NGLAMES-MADIUN ODC</t>
  </si>
  <si>
    <t>WP142026010117 WP142026072395</t>
  </si>
  <si>
    <t>-7.7262200, 113.5250500</t>
  </si>
  <si>
    <t>SEBANITARIK/MOJOKERTO KOTA UPJ ODC</t>
  </si>
  <si>
    <t>WP142026021881</t>
  </si>
  <si>
    <t>-7.7179100, 114.0634800</t>
  </si>
  <si>
    <t>WP142026010082 WP142026070886</t>
  </si>
  <si>
    <t>-6.8092310, 111.7803102</t>
  </si>
  <si>
    <t>SI BOJONEGORO BALAI DESA BAGILANKAPAS ODC</t>
  </si>
  <si>
    <t>-6.8409620, 112.0019680</t>
  </si>
  <si>
    <t>SI BOJONEGORO BALAI DESA SUMBERARUM ODC</t>
  </si>
  <si>
    <t>-7.0716800, 111.9755400</t>
  </si>
  <si>
    <t>-7.0014260, 112.1100000</t>
  </si>
  <si>
    <t>SI BOJONEGORO DESA BANJARSARI ODC</t>
  </si>
  <si>
    <t>-7.0352420, 112.0632720</t>
  </si>
  <si>
    <t>SI BOJONEGORO KANDANGAN KADES SUMBANGTIMUN ODC</t>
  </si>
  <si>
    <t>-7.1375800, 111.9450600</t>
  </si>
  <si>
    <t>-6.8136690, 111.8435360</t>
  </si>
  <si>
    <t>SI BOJONEGORO SUMBEREJO ULP ODC PLN</t>
  </si>
  <si>
    <t>-6.998700872998748, 112.57277298834325</t>
  </si>
  <si>
    <t>SI BOJONEGORO WAKIT KEDUNGREJO ODC</t>
  </si>
  <si>
    <t>-7.8824070, 112.0904300</t>
  </si>
  <si>
    <t>-7.889463392423573, 112.66673660244341</t>
  </si>
  <si>
    <t>SI BOTO PROBOLINGGO ODC</t>
  </si>
  <si>
    <t>-7.765533549749242, 113.19975731779098</t>
  </si>
  <si>
    <t>SI JATIROGO TUBAN ULP ODC PLN</t>
  </si>
  <si>
    <t>WP142026010020</t>
  </si>
  <si>
    <t>-7.726083547885451, 113.52490032944775</t>
  </si>
  <si>
    <t>SI JEMBER AGUNG KALISAT ODC</t>
  </si>
  <si>
    <t>-8.0635513148295, 113.83420660090017</t>
  </si>
  <si>
    <t>-8.310102727087294, 113.5331489925248</t>
  </si>
  <si>
    <t>SI JEMBER MAYANG ODC</t>
  </si>
  <si>
    <t>WP142026070643</t>
  </si>
  <si>
    <t>-7.921846268895453, 112.1251962207643</t>
  </si>
  <si>
    <t>SI JEMBER TEGALREJO ODC</t>
  </si>
  <si>
    <t>-8.1538290, 113.7266860</t>
  </si>
  <si>
    <t>SI JENU 1 DUSUN JENGGOLO ODC</t>
  </si>
  <si>
    <r>
      <rPr>
        <color rgb="FF1155CC"/>
        <u/>
      </rPr>
      <t>A PM POP_1JMR10024_TEGALGEDE-SUMBERSARI-JEMBER ODC 23062026.pdf</t>
    </r>
  </si>
  <si>
    <t>-8.150585, 112.154556</t>
  </si>
  <si>
    <t>-8.041079, 112.246533</t>
  </si>
  <si>
    <t>SI MADIUN PILANGKENCENG KEDUNGBANTENG ODC</t>
  </si>
  <si>
    <t>-8.1433820, 112.3083790</t>
  </si>
  <si>
    <t>SI MAESAN BONDOWOSO ODC</t>
  </si>
  <si>
    <t>-8.146529907519923, 112.36709230613423</t>
  </si>
  <si>
    <t>-8.034822, 112.215156</t>
  </si>
  <si>
    <t>SI MANGUNHARJO MADIUN GUDANG PLTD ODC</t>
  </si>
  <si>
    <t>-8.116912, 112.187665</t>
  </si>
  <si>
    <t>SI NGAWU GENENG DESA KENDUNG ODC</t>
  </si>
  <si>
    <t>-8.160130362352255, 112.45553273063675</t>
  </si>
  <si>
    <t>-8.0803780, 112.3348870</t>
  </si>
  <si>
    <t>SI PROBOLINGGO DUSUN POH SANGIT ODC</t>
  </si>
  <si>
    <t>-7.0977700, 112.0189380</t>
  </si>
  <si>
    <t>-7.1387690, 112.0839060</t>
  </si>
  <si>
    <t>SI PROBOLINGGO SMA TUNAS PAITON 2 ODC</t>
  </si>
  <si>
    <t>-7.1637500, 111.9039800</t>
  </si>
  <si>
    <t>SI SITUBONDO ASEMBAGUS ULP ODC PLN</t>
  </si>
  <si>
    <t>WP142026104125</t>
  </si>
  <si>
    <t>SDA10-48100</t>
  </si>
  <si>
    <t>-7.1801800, 111.9107500</t>
  </si>
  <si>
    <t>SI SITUBONDO DUSUN CURAH COTTOK ODC</t>
  </si>
  <si>
    <t>-7.1738500, 111.9990480</t>
  </si>
  <si>
    <t>-7.1321600, 112.1335500</t>
  </si>
  <si>
    <t>SI TUBAN BANCAR 2 SDN NGAMPEL REJO ODC</t>
  </si>
  <si>
    <t>-7.1632610, 112.6562590</t>
  </si>
  <si>
    <t>SI TUBAN JENU 1B KANTOR DESA SEKARDADI ODC</t>
  </si>
  <si>
    <t xml:space="preserve">WP142026025287 </t>
  </si>
  <si>
    <r>
      <rPr>
        <color rgb="FF1155CC"/>
        <u/>
      </rPr>
      <t>BA PM POP_PM FOC  olt bedilan_260228.doc</t>
    </r>
    <r>
      <rPr/>
      <t>x</t>
    </r>
  </si>
  <si>
    <t>-7.2551700, 112.5044420</t>
  </si>
  <si>
    <t>-7.1690014, 112.6157002</t>
  </si>
  <si>
    <t>SI TUBAN KANTOR DESA PEKUWON ODC</t>
  </si>
  <si>
    <t>WP142026075429</t>
  </si>
  <si>
    <t>-7.2923060, 112.6132560</t>
  </si>
  <si>
    <t>SI TUBAN PLUMPANG DESA SUMBERAGUNG ODC</t>
  </si>
  <si>
    <t>-8.2013300, 113.5323700</t>
  </si>
  <si>
    <t>WP142026012582</t>
  </si>
  <si>
    <t>-8.16322, 113.620927</t>
  </si>
  <si>
    <t>SI TUBAN RENGEL BALAI DESA TRUTUP ODC</t>
  </si>
  <si>
    <t>WP142026010083</t>
  </si>
  <si>
    <t>-8.3300650, 113.4138510</t>
  </si>
  <si>
    <t>SI TUBAN SOKO SIMO BALAI DESA MOJOAGUNG ODC</t>
  </si>
  <si>
    <t>WP142026033041</t>
  </si>
  <si>
    <t>-8.3625540, 113.4983280</t>
  </si>
  <si>
    <t>SI TUBAN TAMBAKBOYO BALAI DESA DASIN ODC</t>
  </si>
  <si>
    <t>-8.2141320, 113.4438800</t>
  </si>
  <si>
    <t>WP142026020747 WP142026063035</t>
  </si>
  <si>
    <t>SILIR-WATES-KEDIRI ODC</t>
  </si>
  <si>
    <t>-8.1480560, 113.6882630</t>
  </si>
  <si>
    <t>WP142026070928</t>
  </si>
  <si>
    <t>SMA TUNAS LUHUR PROBOLINGGO 1/PAITON GITET GI SHELTER 1 OLT</t>
  </si>
  <si>
    <t>-8.1873020, 113.7395510</t>
  </si>
  <si>
    <r>
      <rPr>
        <color rgb="FF1155CC"/>
        <u/>
      </rPr>
      <t>PM POP_POP_1BDW10001_CLUSTER JETIS-CURAH DAMI-BONDOWOSO ODC 01072026.pdf</t>
    </r>
  </si>
  <si>
    <t>-8.385131873732494, 113.67596080500842</t>
  </si>
  <si>
    <t>TAWANG KEDIRI/DESA DAWUHAN KIDUL KEDIRI 1 ODC</t>
  </si>
  <si>
    <t>-8.1181340, 113.3898100</t>
  </si>
  <si>
    <t>TEGALGEDE-SUMBERSARI-JEMBER ODC</t>
  </si>
  <si>
    <t>WP142026010438 WP142026064599</t>
  </si>
  <si>
    <t>-7.8395380, 112.1095390</t>
  </si>
  <si>
    <t>TK4 BLITAR DARUNGAN ODC</t>
  </si>
  <si>
    <t>-7.9761600, 111.9893610</t>
  </si>
  <si>
    <t>TK4 BLITAR GANDUSARI ODC</t>
  </si>
  <si>
    <t>-7.9063370, 112.0252620</t>
  </si>
  <si>
    <t>TK4 BLITAR GARUM ODC</t>
  </si>
  <si>
    <t>-7.7767920, 112.2325840</t>
  </si>
  <si>
    <t>TK4 BLITAR JAMBEWANGI ODC</t>
  </si>
  <si>
    <t>-7.6741010, 111.9602180</t>
  </si>
  <si>
    <t>TK4 BLITAR KESAMBEN ODC</t>
  </si>
  <si>
    <t>-7.6553320, 112.1577770</t>
  </si>
  <si>
    <t>-7.890658881983664, 112.00681468220901</t>
  </si>
  <si>
    <t>TK4 BLITAR NGLEGOK ODC</t>
  </si>
  <si>
    <t>-7.8422470, 112.0636270</t>
  </si>
  <si>
    <t>WP142026095890</t>
  </si>
  <si>
    <t>-7.5897160, 111.4260050</t>
  </si>
  <si>
    <t>TK4 BLITAR TLOGO ODC</t>
  </si>
  <si>
    <t>-7.5569300, 111.3967500</t>
  </si>
  <si>
    <t>TK4 BLITAR WLINGI 2 ODC</t>
  </si>
  <si>
    <t>-7.5579100, 111.4234000</t>
  </si>
  <si>
    <t>TK4 BLITAR WLINGI 2 WAJAK ODC</t>
  </si>
  <si>
    <t>-7.5706810, 111.4528600</t>
  </si>
  <si>
    <t>-7.9616310, 112.6057530</t>
  </si>
  <si>
    <t>TK4 BOJONEGORO KANOR ODC</t>
  </si>
  <si>
    <t>WP142026022902</t>
  </si>
  <si>
    <t>-8.0045450, 112.3534680</t>
  </si>
  <si>
    <t>TK4 BOJONEGORO PASINAN ODC</t>
  </si>
  <si>
    <t>-7.9512330, 112.6227420</t>
  </si>
  <si>
    <t>-7.9835200, 112.6567000</t>
  </si>
  <si>
    <t>TK4 BOJONEGORO SAMBIROTO SD NGAMPEL ODC</t>
  </si>
  <si>
    <r>
      <rPr>
        <color rgb="FF1155CC"/>
        <u/>
      </rPr>
      <t>BA PM POP_PM POP_1KPN10110_CB3 MALANG DESA DRUJU ODC_260226.docx</t>
    </r>
  </si>
  <si>
    <t>-7.9448310, 112.6044690</t>
  </si>
  <si>
    <t>TK4 BOJONEGORO SUKOWATI ODC</t>
  </si>
  <si>
    <t>-7.9842900, 112.6468400</t>
  </si>
  <si>
    <t>WP142026093366</t>
  </si>
  <si>
    <t>-7.9285700, 112.6387300</t>
  </si>
  <si>
    <t>TK4 BOJONEGORO SUMURAGUNG ODC</t>
  </si>
  <si>
    <t>-7.9575300, 112.5994000</t>
  </si>
  <si>
    <t>TK4 BOJONEGORO TULUNGAGUNG ODC</t>
  </si>
  <si>
    <t>-7.9735920, 112.6556800</t>
  </si>
  <si>
    <t>-7.954312769740965, 112.60811624575356</t>
  </si>
  <si>
    <t>TK4 GRESIK BEDILAN ODC</t>
  </si>
  <si>
    <t>-7.8894560, 112.6506170</t>
  </si>
  <si>
    <t>TK4 GRESIK DERMO ODC</t>
  </si>
  <si>
    <t>-7.9595100, 112.6448640</t>
  </si>
  <si>
    <t>-7.4935540, 112.4981000</t>
  </si>
  <si>
    <t>TK4 GRESIK KEMBANGAN ODC</t>
  </si>
  <si>
    <r>
      <rPr>
        <color rgb="FF1155CC"/>
        <u/>
      </rPr>
      <t>WP142026011388 pm ODC BANGSAL.docx</t>
    </r>
  </si>
  <si>
    <t>-7.5299890, 112.4073920</t>
  </si>
  <si>
    <t>TK4 GRESIK LABAN ODC</t>
  </si>
  <si>
    <t>-7.4746210, 112.5149060</t>
  </si>
  <si>
    <t>WP142026051561</t>
  </si>
  <si>
    <t>TK4 JAPANAN PASURUAN ODC</t>
  </si>
  <si>
    <t>-7.5310440, 112.3794010</t>
  </si>
  <si>
    <t>WP142026022607</t>
  </si>
  <si>
    <t>-7.5071400, 112.5345990</t>
  </si>
  <si>
    <t>TK4 JEMBER BANGSALSARI ODC</t>
  </si>
  <si>
    <t>WP142026051948</t>
  </si>
  <si>
    <t>-7.5539050, 112.6246100</t>
  </si>
  <si>
    <t>-7.513897185858109, 112.3826546880374</t>
  </si>
  <si>
    <t>TK4 JEMBER GLAGAHWERO ODC</t>
  </si>
  <si>
    <t>WP142026093591</t>
  </si>
  <si>
    <t>-7.625719177181464, 111.99210750251575</t>
  </si>
  <si>
    <t>TK4 JEMBER GUMUKMAS ODC</t>
  </si>
  <si>
    <t>-7.613178, 111.963816</t>
  </si>
  <si>
    <t>-7.584256842740744, 111.99417201165676</t>
  </si>
  <si>
    <t>TK4 JEMBER LOJEJER ODC</t>
  </si>
  <si>
    <t>-7.56946, 112.02027</t>
  </si>
  <si>
    <t>TK4 JEMBER SEMBORO ODC</t>
  </si>
  <si>
    <t>-7.561778172017726, 112.04916966472386</t>
  </si>
  <si>
    <t>-7.586593, 112.109504</t>
  </si>
  <si>
    <t>TK4 JEMBER SLAWU ODC</t>
  </si>
  <si>
    <t>-7.56329, 112.11157</t>
  </si>
  <si>
    <t>-7.5603590, 112.0754290</t>
  </si>
  <si>
    <t>TK4 JEMBER WIROLEGI ODC</t>
  </si>
  <si>
    <t>-7.685165, 112.005953</t>
  </si>
  <si>
    <t>TK4 JEMBER WONOASRI ODC</t>
  </si>
  <si>
    <t>-7.5993390, 111.9153910</t>
  </si>
  <si>
    <t>-7.8099000, 113.4945090</t>
  </si>
  <si>
    <t>TK4 JEMBER YOSORATI ODC</t>
  </si>
  <si>
    <t>-7.768194, 113.141193</t>
  </si>
  <si>
    <t>WP142026010081</t>
  </si>
  <si>
    <t>TK4 KEDIRI GURAH ODC</t>
  </si>
  <si>
    <t>-7.8560910, 113.2913500</t>
  </si>
  <si>
    <t>Hostname</t>
  </si>
  <si>
    <t>FAT</t>
  </si>
  <si>
    <t>KLASIFIKASI TEMUAN</t>
  </si>
  <si>
    <t>TIM SERVO</t>
  </si>
  <si>
    <t>JATIM-PURWOSARI.CRBN-RC-OLT-02</t>
  </si>
  <si>
    <t>WP142026060641</t>
  </si>
  <si>
    <t>MJYA10056</t>
  </si>
  <si>
    <t>1) Kabel DW tidak rapi, 2) FAT Miring karena stainless yang atas longgar 3) Kabel Tidak cukup &amp; tidak standart</t>
  </si>
  <si>
    <t>TIM B2B</t>
  </si>
  <si>
    <t>GSKA10106</t>
  </si>
  <si>
    <t>perapian kabel dw, tatakan pecah harus ganti</t>
  </si>
  <si>
    <t>KDRA120</t>
  </si>
  <si>
    <t>Label FAT salah</t>
  </si>
  <si>
    <t>GSKA10622</t>
  </si>
  <si>
    <t xml:space="preserve">KABEL DW TIDAK RAPI </t>
  </si>
  <si>
    <t>TIM IKR</t>
  </si>
  <si>
    <t>JATIM-APJ.GRESIK-MA5800X2-OLT-01</t>
  </si>
  <si>
    <t>GSKA10113</t>
  </si>
  <si>
    <t>JATIM-PURWOSARI.CARUBAN-MA5801-OLT-01</t>
  </si>
  <si>
    <t>MADA219</t>
  </si>
  <si>
    <t>ID FAT mulai terklupas, Dropwire berantakan</t>
  </si>
  <si>
    <t>JATIM-GRESIK-ODC.KEDAMEAN-MA5801-OLT-01</t>
  </si>
  <si>
    <t>GSKA10951</t>
  </si>
  <si>
    <t xml:space="preserve">TIDAK ADA TEMUAN </t>
  </si>
  <si>
    <t>JATIM-MALANG-ODC.SUMBERSUKO-MA5801-OLT-01</t>
  </si>
  <si>
    <t>KPNA10435</t>
  </si>
  <si>
    <t>JATIM-GRESIK-ODC.KESAMBENWETAN-MA5801-OLT-01</t>
  </si>
  <si>
    <t>GSKA10836</t>
  </si>
  <si>
    <t>GSKA11002</t>
  </si>
  <si>
    <t>JATIM-GI.KRIAN-BDCOM.GP3600-OLT-01</t>
  </si>
  <si>
    <t>GSKA10795</t>
  </si>
  <si>
    <t>Kabel DW berantakan
Box FAT pecah</t>
  </si>
  <si>
    <t>JATIM-GRESIK.ODC.CERME-HW.MA5801-OLT-01</t>
  </si>
  <si>
    <t>GSKA11976</t>
  </si>
  <si>
    <t>JATIM-PBL.ODC.GENTENGAN-HW.MA5801-OLT-01</t>
  </si>
  <si>
    <t>KRSA11553</t>
  </si>
  <si>
    <t>FAT TIDAK BISA DI AKSES KARENA FAT ADA DI KEBUN WARGA</t>
  </si>
  <si>
    <t>JATIM-SHELTER.BANGIL-AN6000.2-OLT-01</t>
  </si>
  <si>
    <t>PSRA10012</t>
  </si>
  <si>
    <t>IMPROVMENT REPLACE BOX FAT</t>
  </si>
  <si>
    <t>GSKA10805</t>
  </si>
  <si>
    <t>JATIM-GRESIK-ODC.PANTENAN.II-MA5801-OLT-01</t>
  </si>
  <si>
    <t>GSKA11634</t>
  </si>
  <si>
    <t>JATIM-LAMONGAN.ODC.KEMANTREN-HW.MA5801-OLT-01</t>
  </si>
  <si>
    <t>LMGA10230</t>
  </si>
  <si>
    <t>Tidak ada temuan karena tidak ada user</t>
  </si>
  <si>
    <t>JATIM-GRESIK-ODC.CAMPUREJO-MA5801-OLT-01</t>
  </si>
  <si>
    <t>LMGA11313</t>
  </si>
  <si>
    <t>KABEL DW TIDAK RAPI, FAT morat marit &amp; terlalu kecil</t>
  </si>
  <si>
    <t>JATIM-DS.SUMBERTAMAN-RC-OLT-01</t>
  </si>
  <si>
    <t>PBLA10072</t>
  </si>
  <si>
    <t>JATIM-UPJ.TUBAN-HW.MA5801-OLT-03</t>
  </si>
  <si>
    <t>TBNA10168</t>
  </si>
  <si>
    <t>dropwire berantakan</t>
  </si>
  <si>
    <t>JATIM-APJ.BOJONEGORO-HW.MA5801-OLT-01</t>
  </si>
  <si>
    <t>BJNA10152</t>
  </si>
  <si>
    <t>BELUM VISIT</t>
  </si>
  <si>
    <t>JATIM-UPJ.BANGKALAN-RC-OLT-01</t>
  </si>
  <si>
    <t>-7.8508930, 113.2270890</t>
  </si>
  <si>
    <t>BKLA060</t>
  </si>
  <si>
    <t>GSKA10288</t>
  </si>
  <si>
    <t>GSKA10589</t>
  </si>
  <si>
    <t>JATIM-BALAI.DESA.PALEM-MA5801-OLT-01</t>
  </si>
  <si>
    <t>KDRA045</t>
  </si>
  <si>
    <t>JATIM-KEDIRI.ODC.SEKOTO-HW.MA5801-OLT-01</t>
  </si>
  <si>
    <t>KDRA10783</t>
  </si>
  <si>
    <t>redaman tinggi, ada splitter 1:2</t>
  </si>
  <si>
    <t>JATIM-DESA.SUMBEROTO-RC-OLT-01</t>
  </si>
  <si>
    <t>KPNA10455</t>
  </si>
  <si>
    <t>AMAN</t>
  </si>
  <si>
    <t>JATIM-MALANG-ODC.GRIYA.HUSADA.SENTUL-MA5801-OLT-01</t>
  </si>
  <si>
    <t>KPNA10591</t>
  </si>
  <si>
    <t>Kabel Tidak rapi, ada splitter 1:2</t>
  </si>
  <si>
    <t>JATIM-MALANG-ODC.PAKISAJI-HW.MA5801-OLT-01</t>
  </si>
  <si>
    <t>KPNA11378</t>
  </si>
  <si>
    <t>JATIM-UPJ.MOJOSARI-RC-OLT-01</t>
  </si>
  <si>
    <t>MJKA10032</t>
  </si>
  <si>
    <t>JATIM-ULP.KRAKSAAN-RC-OLT-01</t>
  </si>
  <si>
    <t>PBLA083</t>
  </si>
  <si>
    <t>FAT TIDAK BISA DI AKSES KARENA ADA ASBES</t>
  </si>
  <si>
    <t>BJNA10140</t>
  </si>
  <si>
    <t>BJNA10249</t>
  </si>
  <si>
    <t>GSKA013</t>
  </si>
  <si>
    <t>GSKA094</t>
  </si>
  <si>
    <t>KABEL DW TIDAK RAPI, Dirumah Dalam Warga</t>
  </si>
  <si>
    <t>JATIM-GRESIK-ODC.BANJARAN-MA5801-OLT-01</t>
  </si>
  <si>
    <t>GSKA10191</t>
  </si>
  <si>
    <t>JATIM-GRESIK-ODC.BANYUURIP-HW.MA5801-OLT-01</t>
  </si>
  <si>
    <t>GSKA10357</t>
  </si>
  <si>
    <t>JATIM-GRESIK-ODC.TENARU-MA5801-OLT-01</t>
  </si>
  <si>
    <t>GSKA10395</t>
  </si>
  <si>
    <t>GSKA11503</t>
  </si>
  <si>
    <t>KABEL DW TIDAK RAPI, REDAMAN TINGGI, CASET &amp; TATAKAN RUSAK</t>
  </si>
  <si>
    <t>JATIM-GRESIK-ODC.TANJUNG-MA5801-OLT-01</t>
  </si>
  <si>
    <t>GSKA11544</t>
  </si>
  <si>
    <t>KABEL DW TIDAK RAPI
ADA FAT LOCAL DI TIANG PLN</t>
  </si>
  <si>
    <t>GSKA11638</t>
  </si>
  <si>
    <t>JATIM-GRESIK-ODC.KEBONDALEM-MA5801-OLT-01</t>
  </si>
  <si>
    <t>GSKA11754</t>
  </si>
  <si>
    <t xml:space="preserve">KABEL DW TIDAK RAPI, LABEL FAT BURAM </t>
  </si>
  <si>
    <t>GSKA11935</t>
  </si>
  <si>
    <t>GSKA11950</t>
  </si>
  <si>
    <t>WP142026033215</t>
  </si>
  <si>
    <t>JATIM-GSK.ODC.DERMO-HW.MA5801-OLT-01</t>
  </si>
  <si>
    <t>GSKA12858</t>
  </si>
  <si>
    <t xml:space="preserve">KABEL DW TIDAK RAPI, ID FAT BURAM </t>
  </si>
  <si>
    <t>GSKA14154</t>
  </si>
  <si>
    <t>KABEL DW TIDAK RAPI, SPLITTER RANTAS</t>
  </si>
  <si>
    <t>JATIM-GSK.ODC.CANGKIR-HW.MA5801-OLT-01</t>
  </si>
  <si>
    <t>GSKA14157</t>
  </si>
  <si>
    <t>GSKA343</t>
  </si>
  <si>
    <t>JATIM-TAMANSARI-RC-OLT-01</t>
  </si>
  <si>
    <t>JMRA10061</t>
  </si>
  <si>
    <t>JATIM-KP.JEMBER-RC-OLT-01</t>
  </si>
  <si>
    <t>JMRA10185</t>
  </si>
  <si>
    <t>JATIM-PONTANG-RC-OLT-01</t>
  </si>
  <si>
    <t>JMRA10204</t>
  </si>
  <si>
    <t>JATIM-KEDIRI.ODC.GEDANGSEWU-HW.MA5801-OLT-02</t>
  </si>
  <si>
    <t>KDRA12614</t>
  </si>
  <si>
    <t>JATIM-ODC.RUMDIN.PARE-HW.MA5801-OLT-01</t>
  </si>
  <si>
    <t>KDRA12783</t>
  </si>
  <si>
    <t>JATIM-MALANG.WAGIR.SITIREJO-HW.MA5801-OLT-01</t>
  </si>
  <si>
    <t>KPNA10901</t>
  </si>
  <si>
    <t>JATIM-UPJ.KEPANJEN-RC-OLT-01</t>
  </si>
  <si>
    <t>KPNA11599</t>
  </si>
  <si>
    <t>JATIM-DS.TUMPAKREJO-RC-OLT-01</t>
  </si>
  <si>
    <t>KPNA11616</t>
  </si>
  <si>
    <t>JATIM-ULP.SINGOSARI.RC-OLT-01</t>
  </si>
  <si>
    <t>KPNA14731</t>
  </si>
  <si>
    <t>Sarang semut</t>
  </si>
  <si>
    <t>JATIM-ULP.KEBON.AGUNG.OLT-RC-03</t>
  </si>
  <si>
    <t>KPNA15698</t>
  </si>
  <si>
    <t>JATIM-DESA.RANDUPITU-RC-OLT-01</t>
  </si>
  <si>
    <t>KRSA10056</t>
  </si>
  <si>
    <t>TK4 KEDIRI JABANG KRAS ODC</t>
  </si>
  <si>
    <t>JATIM-DESA.WONOREJO-RC-OLT-01</t>
  </si>
  <si>
    <t>KRSA10072</t>
  </si>
  <si>
    <t>JATIM-DS.POHSANGIT-RC-OLT-01</t>
  </si>
  <si>
    <t>KRSA11626</t>
  </si>
  <si>
    <t>JATIM-LAMONGAN-ODC.BLURI-MA5801-OLT-01</t>
  </si>
  <si>
    <t>LMGA10293</t>
  </si>
  <si>
    <t>JATIM-DESA.RANDUHARJO-HW.MA5801-OLT-01</t>
  </si>
  <si>
    <t>MJKA10314</t>
  </si>
  <si>
    <t>JATIM-MJK.ODC.MLATEN-HW.MA5801-OLT-01</t>
  </si>
  <si>
    <t>MJKA10663</t>
  </si>
  <si>
    <t>KABEL DW TIDAK RAPI,LABEL FAT BURAM, FAT TIDAK STANDART ADA TAMBAHAN 1:2</t>
  </si>
  <si>
    <t>JATIM-MJK.ODC.SEDATI-HW.MA5801-OLT-01</t>
  </si>
  <si>
    <t>MJKA11322</t>
  </si>
  <si>
    <t>JATIM-MJK.ODC.SAWOO-HW.MA5801-OLT-01</t>
  </si>
  <si>
    <t>MJKA12430</t>
  </si>
  <si>
    <t>MJYA10165</t>
  </si>
  <si>
    <t>JATIM-PBL.ODC.KADEMANGAN-HW.MA5801-OLT-01</t>
  </si>
  <si>
    <t>PBLA10210</t>
  </si>
  <si>
    <t>JATIM-PSR.ODC.ARJOSARI-FH.AN6001.G16-OLT-01</t>
  </si>
  <si>
    <t>PSRA10456</t>
  </si>
  <si>
    <t>JATIM-UPJ.KRIAN-HW.MA5801-OLT-05</t>
  </si>
  <si>
    <t>SDAA12889</t>
  </si>
  <si>
    <t>JATIM-GI.SUMENEP-HW.MA5801-OLT-02</t>
  </si>
  <si>
    <t>SMPA10038</t>
  </si>
  <si>
    <t>JATIM-DS.PURWOREJO-RC6820-OLT-01</t>
  </si>
  <si>
    <t>TBNA10406</t>
  </si>
  <si>
    <t>dropwire tidak rapi</t>
  </si>
  <si>
    <t>JATIM-AREA.MONTONG-RC-OLT-O1</t>
  </si>
  <si>
    <t>TBNA10574</t>
  </si>
  <si>
    <t>pemilik lahan minta relokasi, tidak bisa diakses</t>
  </si>
  <si>
    <t>JATIM-BALDES.TRUTUP-RC-OLT-01</t>
  </si>
  <si>
    <t>TBNA10791</t>
  </si>
  <si>
    <t>JATIM-APJ.GRESIK-HW.MA5801-OLT-02</t>
  </si>
  <si>
    <t>GSKA12562</t>
  </si>
  <si>
    <t>-7.8041420, 113.2078660</t>
  </si>
  <si>
    <t>SDAA12891</t>
  </si>
  <si>
    <t>KPNA12108</t>
  </si>
  <si>
    <t>PERLU PERGANTIAN DAN PERAPIHAN FAT</t>
  </si>
  <si>
    <t>KPNA12109</t>
  </si>
  <si>
    <t>ID LABEL SALAH, TIDAK BISA DI TUTUP,PERLU GANTI FAT</t>
  </si>
  <si>
    <t>JATIM-MALANG-ODC.JEDONG-HW.MA5801-OLT-01</t>
  </si>
  <si>
    <t>KPNA10101</t>
  </si>
  <si>
    <t>perapihan drop core</t>
  </si>
  <si>
    <t>JATIM-MLG.ODC.SUMBERNGEPOH-HW.MA5801-OLT-01</t>
  </si>
  <si>
    <t>KPNA13547</t>
  </si>
  <si>
    <t>GSKA12564</t>
  </si>
  <si>
    <t>KABEL DW TIDAK RAPI, Tatakan Pecah</t>
  </si>
  <si>
    <t>GSKA12578</t>
  </si>
  <si>
    <t>JATIM-TULUS.BESAR-HW.MA5801-OLT-01</t>
  </si>
  <si>
    <t>KPNA10200</t>
  </si>
  <si>
    <t>JATIM-GRESIK-ODC.SEKAPUK-MA5801-OLT-01</t>
  </si>
  <si>
    <t>GSKA10278</t>
  </si>
  <si>
    <t xml:space="preserve">KABEL DW TIDAK RAPI, FAT SULIT DI JANGKAU </t>
  </si>
  <si>
    <t>SDAA12885</t>
  </si>
  <si>
    <t>GSKA12557</t>
  </si>
  <si>
    <t>GSKA12571</t>
  </si>
  <si>
    <t>JATIM-DS.SEBAUNG-RC-OLT-01</t>
  </si>
  <si>
    <t>KRSA10259</t>
  </si>
  <si>
    <t>JATIM-GRESIK-ODC.TANJUNGAN-MA5801-OLT-01</t>
  </si>
  <si>
    <t>GSKA10703</t>
  </si>
  <si>
    <t>Kabel DW &amp; Fedder tidak rapi,perlu perapihan</t>
  </si>
  <si>
    <t>JATIM-SBY.ODC.RUNGKUT.KIDUL-HW.MA5801-OLT-01</t>
  </si>
  <si>
    <t>SBYA10565</t>
  </si>
  <si>
    <t>JATIM-SIDOARJO.KEDUNGTURI-HW.MA5801-OLT-01</t>
  </si>
  <si>
    <t>SDAA10598</t>
  </si>
  <si>
    <t>JATIM-ULP.NGANJUK-HW.MA5801-OLT-01</t>
  </si>
  <si>
    <t>NJKA10108</t>
  </si>
  <si>
    <t>banyak semut, dropwire luar tidak rapi</t>
  </si>
  <si>
    <t>SDAA12878</t>
  </si>
  <si>
    <t>JATIM-UPJ.TUBAN-HW.MA5801-OLT-01</t>
  </si>
  <si>
    <t>TBNA10113</t>
  </si>
  <si>
    <t>- fat rapuh, tidak bisa ditutup
- Splitter Rapuh</t>
  </si>
  <si>
    <t>GSKA12544</t>
  </si>
  <si>
    <t>GSKA12555</t>
  </si>
  <si>
    <t>GSKA12556</t>
  </si>
  <si>
    <t>GSKA12563</t>
  </si>
  <si>
    <t>GSKA342</t>
  </si>
  <si>
    <t>KABEL DW TIDAK RAPI</t>
  </si>
  <si>
    <t>TBNA10756</t>
  </si>
  <si>
    <t>MJKA10232</t>
  </si>
  <si>
    <t>JATIM-GI.BABADAN-GP3600-OLT-01</t>
  </si>
  <si>
    <t>SDAA10285</t>
  </si>
  <si>
    <t>JATIM-GRESIK.PANCAWARNA-HW.MA5801-OLT-01</t>
  </si>
  <si>
    <t>GSKA11995</t>
  </si>
  <si>
    <t xml:space="preserve">KABEL DW TIDAK RAPI, LABEL PUDAR </t>
  </si>
  <si>
    <t>WP142026021224</t>
  </si>
  <si>
    <t>GSKA11589</t>
  </si>
  <si>
    <t>JATIM-KADES.SEKARDADI-RC-OLT-02</t>
  </si>
  <si>
    <t>TBNA10729</t>
  </si>
  <si>
    <t>JATIM-MINI.ODC.AMBULU-MA5801-OLT-01</t>
  </si>
  <si>
    <t>JMRA10024</t>
  </si>
  <si>
    <t>LABELING BOX HILANG</t>
  </si>
  <si>
    <t>JATIM-MJK.ODC.BALONGMASIN-HW.MA5801-OLT-01</t>
  </si>
  <si>
    <t>MJKA11176</t>
  </si>
  <si>
    <t>KABEL DW TIDAK RAPI,LABEL FAT BURAM</t>
  </si>
  <si>
    <t>JATIM-MJK.ODC.KINTELAN-HW.MA5801-OLT-01</t>
  </si>
  <si>
    <t>MJKA12073</t>
  </si>
  <si>
    <t>JATIM-SDA.ODC.PLAOSAN-HW.MA5801-OLT-01</t>
  </si>
  <si>
    <t>SDAA13221</t>
  </si>
  <si>
    <t>JATIM-SIDOARJO.ENTALSEWU-HW.MA5801-OLT-01</t>
  </si>
  <si>
    <t>SDAA12063</t>
  </si>
  <si>
    <t>JATIM-SIDOARJO.ODC.CANDIPARI-HW.MA5801-OLT-01</t>
  </si>
  <si>
    <t>SDAA10844</t>
  </si>
  <si>
    <t>JATIM-SIDOARJO.ODC.KREMBUNG-HW.MA5800X2-OLT-01</t>
  </si>
  <si>
    <t>SDAA12296</t>
  </si>
  <si>
    <t>KPNA10201</t>
  </si>
  <si>
    <t>KPNA12110</t>
  </si>
  <si>
    <t>perapihan drop croe, ID FAT salah (12108)</t>
  </si>
  <si>
    <t>JATIM-UP.GEDANGAN-RC-OLT-02</t>
  </si>
  <si>
    <t>SDAA1235</t>
  </si>
  <si>
    <t>Kabel dropwire  tidak rapi</t>
  </si>
  <si>
    <t>BJNA10185</t>
  </si>
  <si>
    <t>Tube keliatan diluar fat, gulungan DW diluar fat berantakan</t>
  </si>
  <si>
    <t>JATIM-APJ.BOJONEGORO-RC-OLT-01</t>
  </si>
  <si>
    <t>BJNA10007</t>
  </si>
  <si>
    <t>GSKA12538</t>
  </si>
  <si>
    <t>GSKA12541</t>
  </si>
  <si>
    <t>GSKA12558</t>
  </si>
  <si>
    <t xml:space="preserve">KABEL DW TIDAK RAPI,braket putus </t>
  </si>
  <si>
    <t>GSKA12569</t>
  </si>
  <si>
    <t>GSKA10732</t>
  </si>
  <si>
    <t>GSKA12165</t>
  </si>
  <si>
    <t>Kabel DW tidak rapih perlu perpihan</t>
  </si>
  <si>
    <t>TBNA10012</t>
  </si>
  <si>
    <t>JATIM-AREA.NGEBEL-RC-OLT-01</t>
  </si>
  <si>
    <t>PNGA10776</t>
  </si>
  <si>
    <t>JATIM-BLITAR.ODC.SRENGAT-HW.MA5801-OLT-01</t>
  </si>
  <si>
    <t>KNRA10017</t>
  </si>
  <si>
    <t>PBLA10087</t>
  </si>
  <si>
    <t>JATIM-GRESIK.ODC.BELAHANREJO-HW.MA5801-OLT-01</t>
  </si>
  <si>
    <t>GSKA11511</t>
  </si>
  <si>
    <t>TIDAK ADA TEMUAN</t>
  </si>
  <si>
    <t>GSKA10213</t>
  </si>
  <si>
    <t>Kabel DW tidak rapih &amp; gulungan spare berada di bawah FAT</t>
  </si>
  <si>
    <t>GSKA10259</t>
  </si>
  <si>
    <t>Kabel DW tidak rapih perlu perapihan</t>
  </si>
  <si>
    <t>GSKA10825</t>
  </si>
  <si>
    <t>JATIM-GRESIK-ODC.UJUNGPANGKAH-MA5801-OLT-01</t>
  </si>
  <si>
    <t>GSKA10459</t>
  </si>
  <si>
    <t>JATIM-GSK.ODC.LABAN-HW.MA5801-OLT-01</t>
  </si>
  <si>
    <t>-7.8333770, 113.1567070</t>
  </si>
  <si>
    <t>GSKA12766</t>
  </si>
  <si>
    <t>GSKA12767</t>
  </si>
  <si>
    <t>JATIM-KWANGSAN.SDA-RC-OLT-01</t>
  </si>
  <si>
    <t>SDAA1299</t>
  </si>
  <si>
    <t xml:space="preserve">KABEL DW TIDAK RAPI, LABEL FAT BUREM </t>
  </si>
  <si>
    <t>SDAA1300</t>
  </si>
  <si>
    <t>JATIM-MALANG.ODC.PAKISAJI-HW.MA5801-OLT-02</t>
  </si>
  <si>
    <t>KPNA11882</t>
  </si>
  <si>
    <t>KPNA10090</t>
  </si>
  <si>
    <t>JATIM-MINI.ODC.MANGLI-MA5801-OLT-01</t>
  </si>
  <si>
    <t>JMRA268</t>
  </si>
  <si>
    <t>LABELING BOX PUDAR</t>
  </si>
  <si>
    <t>JATIM-MJK.ODC.KALIGORO-HW.MA5801-OLT-01</t>
  </si>
  <si>
    <t>MJKA10754</t>
  </si>
  <si>
    <t>MLGA10248</t>
  </si>
  <si>
    <t>ada ODP ISP lain di tiang yang sama</t>
  </si>
  <si>
    <t>JATIM-ODC.UP.KEPANJEN-RC-OLT-01</t>
  </si>
  <si>
    <t>KPNA11606</t>
  </si>
  <si>
    <t>KPNA15643</t>
  </si>
  <si>
    <t>JATIM-SBY.BENOWO-HW.MA5801-OLT-01</t>
  </si>
  <si>
    <t>SBYA10186</t>
  </si>
  <si>
    <t>JATIM-SIDOARJO.KEPADANGAN-HW.MA5801-OLT-01</t>
  </si>
  <si>
    <t>SDAA10673</t>
  </si>
  <si>
    <t>SDAA10707</t>
  </si>
  <si>
    <t>DW tidak rapi perlu perapihan</t>
  </si>
  <si>
    <t>SDAA12197</t>
  </si>
  <si>
    <t>JATIM-SIDOARJO.ODC.KETERUNGAN-HW.MA5801-OLT-01</t>
  </si>
  <si>
    <t>SDAA11591</t>
  </si>
  <si>
    <t>FAT kabel tidak rapi,redaman tinggi &amp; perlu perapian karena bersandingan dengan 2 JB</t>
  </si>
  <si>
    <t>JATIM-SIDOARJO.ODC.LEBO-HW.MA5801-OLT-01</t>
  </si>
  <si>
    <t>SDAA11476</t>
  </si>
  <si>
    <t>JATIM-SIDOARJO.ODC.TLASIH.DUA-HW.MA5801-OLT-01</t>
  </si>
  <si>
    <t>TK4 KEDIRI KANDAT ODC</t>
  </si>
  <si>
    <t>SDAA11544</t>
  </si>
  <si>
    <t>KABEL DW TIDAK RAPi</t>
  </si>
  <si>
    <t>SDAA10105</t>
  </si>
  <si>
    <t>JATIM-SITUBONDO-BDCOM.GP3600-OLT-01</t>
  </si>
  <si>
    <t>SITA087</t>
  </si>
  <si>
    <t>PERLU PERBAIKAN TOTAL PADA FAT, KARENA KABEL USER TIDAK TERINSTAL RAPI</t>
  </si>
  <si>
    <t>JATIM-ULP.BLIMBING.RC-OLT-02</t>
  </si>
  <si>
    <t>MLGA380</t>
  </si>
  <si>
    <t>perapihan splitter dan drop core</t>
  </si>
  <si>
    <t>ID LABEL SALAH, PERLU GANTI FAT</t>
  </si>
  <si>
    <t>MLGA10141</t>
  </si>
  <si>
    <t>JATIM-ULP.KEBON.AGUNG-MA5800.X2-OLT-01</t>
  </si>
  <si>
    <t>MLGA334</t>
  </si>
  <si>
    <t>JATIM-ULP.LAWANG.OLT-RC-OLT-01</t>
  </si>
  <si>
    <t>KPNA10045</t>
  </si>
  <si>
    <t>TUTUP BOX FAT PATAH 1 DAN TERLALU TINGGI</t>
  </si>
  <si>
    <t>KPNA11724</t>
  </si>
  <si>
    <t>perlu pemindahan box fat mundur 1 gawang impact pembangunan rumah warga</t>
  </si>
  <si>
    <t>SDAA12880</t>
  </si>
  <si>
    <t xml:space="preserve">KABEL DW TIDAK RAPI,LABEL FAT BURAM </t>
  </si>
  <si>
    <t>SDAA12892</t>
  </si>
  <si>
    <t>JATIM-UPJ.KRIAN-RC6820-OLT-03</t>
  </si>
  <si>
    <t>SDAA10096</t>
  </si>
  <si>
    <t>TBNA10119</t>
  </si>
  <si>
    <t>fat rapuh, tidak bisa ditutup</t>
  </si>
  <si>
    <t>-7.7214280, 113.4972720</t>
  </si>
  <si>
    <t>WP142026064013</t>
  </si>
  <si>
    <t>-7.7688200, 113.2242660</t>
  </si>
  <si>
    <t>TK4 KEDIRI KENCING ODC</t>
  </si>
  <si>
    <t>-7.7701680, 113.5427250</t>
  </si>
  <si>
    <t>TK4 KEDIRI KEREP ODC</t>
  </si>
  <si>
    <t>WP142026064064</t>
  </si>
  <si>
    <t>-7.7961060, 113.1722840</t>
  </si>
  <si>
    <t>WP142026040790</t>
  </si>
  <si>
    <t>TK4 KEDIRI KUNJANG ODC</t>
  </si>
  <si>
    <t>-7.7556210, 113.4270250</t>
  </si>
  <si>
    <r>
      <rPr>
        <color rgb="FF1155CC"/>
        <u/>
      </rPr>
      <t>A PM POP_1KRS10035_TK 4_RJBT_PROBOLINGGO_CLUSTER PATOKAN ODC 24062026.pdf</t>
    </r>
  </si>
  <si>
    <t>TK4 KEDIRI REMBANG ODC</t>
  </si>
  <si>
    <t>-7.7697910, 113.4292280</t>
  </si>
  <si>
    <t xml:space="preserve">WP142026030380 </t>
  </si>
  <si>
    <t>-7.387401473888399, 112.66430067173722</t>
  </si>
  <si>
    <t>TK4 KEDIRI TEMPUREJO ODC</t>
  </si>
  <si>
    <t xml:space="preserve">WP142026060744
</t>
  </si>
  <si>
    <t>-7.5494900, 112.7296000</t>
  </si>
  <si>
    <t>TK4 MAGETAN DUSUN JANGGELAN SOBONTORO ODC</t>
  </si>
  <si>
    <t>-7.4733860, 112.6849080</t>
  </si>
  <si>
    <r>
      <rPr>
        <color rgb="FF1155CC"/>
        <u/>
      </rPr>
      <t>PM FOT ODC Durungbanjar.docx</t>
    </r>
  </si>
  <si>
    <t>TK4 MAGETAN KARANGREJO PRAMPELAN ODC</t>
  </si>
  <si>
    <t>-7.5168890, 112.6687940</t>
  </si>
  <si>
    <t>SEGMEN</t>
  </si>
  <si>
    <t>RUAS</t>
  </si>
  <si>
    <t>JARAK/KM</t>
  </si>
  <si>
    <t>-7.400341800611398, 112.59171167638065</t>
  </si>
  <si>
    <t>PELAKSANA</t>
  </si>
  <si>
    <t>PRIORITAS</t>
  </si>
  <si>
    <t>SERVICE</t>
  </si>
  <si>
    <t>PRIORITY</t>
  </si>
  <si>
    <t xml:space="preserve">STATUS </t>
  </si>
  <si>
    <t>TANGGAL PM</t>
  </si>
  <si>
    <t>TEMUAN</t>
  </si>
  <si>
    <t>DOKUMENTASI</t>
  </si>
  <si>
    <t>DWDM FH GI WARU - GI PROBOLINGGO</t>
  </si>
  <si>
    <t xml:space="preserve">1. GI WARU - GI BUDURAN </t>
  </si>
  <si>
    <t>Surabaya ADN</t>
  </si>
  <si>
    <t>PRIORITAS 2</t>
  </si>
  <si>
    <t>TK4 MAGETAN KEC BAR BOGOREJO ODC</t>
  </si>
  <si>
    <t>WP142026045361</t>
  </si>
  <si>
    <t>DWDM</t>
  </si>
  <si>
    <t>100 GB</t>
  </si>
  <si>
    <t>BELUM</t>
  </si>
  <si>
    <t>E2E DWDM FH GI WARU - GI PROBOLINGGO = 95.969 KM</t>
  </si>
  <si>
    <t xml:space="preserve">2. GI BUDURAN - GI PORONG </t>
  </si>
  <si>
    <t>Sidoarjo ADN</t>
  </si>
  <si>
    <t>PRIORITAS 1</t>
  </si>
  <si>
    <t>3. GI PORONG - GI BANGIL  (TM)</t>
  </si>
  <si>
    <t xml:space="preserve">4. GI BANGIL - GI PIER </t>
  </si>
  <si>
    <t xml:space="preserve">5. GI PIER - GI GONDANG WETAN </t>
  </si>
  <si>
    <t>-7.4579420, 112.6241780</t>
  </si>
  <si>
    <t xml:space="preserve">6. GI GONDANG WETAN - GI PROBOLINGGO </t>
  </si>
  <si>
    <t>DWDM FH GI SITUBONDO - GI BANYUWNGI</t>
  </si>
  <si>
    <t xml:space="preserve">1. GI SITUBONDO - GI BANYUWANGI </t>
  </si>
  <si>
    <t>BANYUWANGI TPT</t>
  </si>
  <si>
    <t>DWDM FH GI JEMBER - GI GILIMANUK</t>
  </si>
  <si>
    <t xml:space="preserve">1. GI JEMBER - GI BANYUWANGI </t>
  </si>
  <si>
    <t xml:space="preserve">E2E DWDM FH GI JEMBER - GI GILIMANUK = 103,66 KM
</t>
  </si>
  <si>
    <t xml:space="preserve">2. GI BANYUWANGI - LANDINGPOINT 1 KETAPANG </t>
  </si>
  <si>
    <t xml:space="preserve">3. LANDINGPOINT 1 KETAPANG - LANDINGPOINT 2 GILIMANUK </t>
  </si>
  <si>
    <t xml:space="preserve">4. LANDINGPOINT 2 GILIMANUK - GI GILIMANUK </t>
  </si>
  <si>
    <t>DWDM FH GI BANARAN - GI WLINGI</t>
  </si>
  <si>
    <t xml:space="preserve">1. GI BANARAN - GI TULUNGAGUNG </t>
  </si>
  <si>
    <t>Kediri IFI</t>
  </si>
  <si>
    <t>TK4 MAGETAN MAOSPATI GULUN ODC</t>
  </si>
  <si>
    <t>200 GB</t>
  </si>
  <si>
    <t>E2E DWDM FH GI BANARAN - GI WLINGI = 74,314 KM</t>
  </si>
  <si>
    <t>-7.420152833765756, 112.64072299999998</t>
  </si>
  <si>
    <t xml:space="preserve">2. GI TULUNGAGUNG - GI BLITAR </t>
  </si>
  <si>
    <t xml:space="preserve">3. GI BLITAR - GI WLINGI </t>
  </si>
  <si>
    <t>DWDM FH GI WARU - GI MOJOAGUNG</t>
  </si>
  <si>
    <t>1. GI WARU - GI DARMO GRANDE</t>
  </si>
  <si>
    <t>WP142026045345</t>
  </si>
  <si>
    <t xml:space="preserve">E2E DWDM FH GI WARU - GI BANARAN = 57.2 KM
</t>
  </si>
  <si>
    <t xml:space="preserve">2. GI DARMO GRANDE - GI TANDES </t>
  </si>
  <si>
    <t xml:space="preserve">3. GI TANDES - GITET KRIAN </t>
  </si>
  <si>
    <t xml:space="preserve">4. GITET KRIAN - GI BALONGBENDO </t>
  </si>
  <si>
    <t xml:space="preserve">5. GI BALONGBENDO - GI SEKARPUTIH </t>
  </si>
  <si>
    <t>DWDM FH GI PROBOLINGGO - GITET PAITON</t>
  </si>
  <si>
    <t xml:space="preserve">1. GI PROBOLINGGO - GI KRAKSAAN </t>
  </si>
  <si>
    <t>Probolinggo TPT</t>
  </si>
  <si>
    <t>E2E DWDM FH GI PROBOLINGGO - GITET PAITON = 53.218 Meter</t>
  </si>
  <si>
    <t xml:space="preserve">2. GI KRAKSAAN - GITET PAITON </t>
  </si>
  <si>
    <t>DWDM FH GITET PAITON - GI SITUBONDO</t>
  </si>
  <si>
    <t xml:space="preserve">1. GITET PAITON - GI SITUBONDO </t>
  </si>
  <si>
    <t>E2E DWDM FH GITET PAITON - GI SITUBONDO = 55,678 KM</t>
  </si>
  <si>
    <t>DWDM FH GI LUMAJANG - GI JEMBER</t>
  </si>
  <si>
    <t>-7.4313560, 112.6631780</t>
  </si>
  <si>
    <t>1. GI LUMAJANG - GI JEMBER</t>
  </si>
  <si>
    <t>Jember TPT</t>
  </si>
  <si>
    <t>E2E DWDM FH GI LUMAJANG - GI JEMBER = 64,457 KM</t>
  </si>
  <si>
    <t>DWDM FH GI BANYUWANGI - GI GILIMANUK</t>
  </si>
  <si>
    <t xml:space="preserve">1. GI BANYUWANGI - LANDINGPOINT 1 KETAPANG </t>
  </si>
  <si>
    <t xml:space="preserve">E2E GI BANYUWANGI - GI GILIMANUK = 18,166 KM
</t>
  </si>
  <si>
    <t xml:space="preserve">2. LANDINGPOINT 1 KETAPANG - LANDINGPOINT 2 GILIMANUK </t>
  </si>
  <si>
    <t xml:space="preserve">3. LANDINGPOINT 2 GILIMANUK - GI GILIMANUK </t>
  </si>
  <si>
    <t>TK4 MAGETAN REJOMULYO KARANGMOJO ODC</t>
  </si>
  <si>
    <t>DWDM FH GI WLINGI - GI KEBONAGUNG</t>
  </si>
  <si>
    <t>WP142026032480</t>
  </si>
  <si>
    <t xml:space="preserve">1. GI WLINGI - GI SUTAMI </t>
  </si>
  <si>
    <r>
      <rPr>
        <color rgb="FF1155CC"/>
        <u/>
      </rPr>
      <t>PM ODC Mojorangagung.pdf</t>
    </r>
  </si>
  <si>
    <t xml:space="preserve">E2E DWDM FH GI WLINGI- GI KEBONAGUNG = 53,611 KM
</t>
  </si>
  <si>
    <t xml:space="preserve">2. GI SUTAMI - GI KEBONAGUNG </t>
  </si>
  <si>
    <t>DWDM FH GI BABAT- GI BLORA</t>
  </si>
  <si>
    <t xml:space="preserve">1. GI BABAT - GI BOJONEGORO </t>
  </si>
  <si>
    <t xml:space="preserve">E2E DWDM FH GI BABAT - GI BLORA = 104.4 KM
</t>
  </si>
  <si>
    <t xml:space="preserve">2. GI BOJONEGORO - GI CEPU </t>
  </si>
  <si>
    <t xml:space="preserve">3. GI CEPU - GI BLORA </t>
  </si>
  <si>
    <t>DWDM FH GI BANARAN - GI MANISREJO</t>
  </si>
  <si>
    <t xml:space="preserve">1. GI BANARAN - GI MANISREJO </t>
  </si>
  <si>
    <t>E2E DWDM FH GI BANARAN - GI MANISREJO = 73,957 KM</t>
  </si>
  <si>
    <t>DWDM FH GI MANISREJO - GI NGAWI</t>
  </si>
  <si>
    <t xml:space="preserve">1. GI MANISREJO - GI NGAWI </t>
  </si>
  <si>
    <t>Madiun CKT</t>
  </si>
  <si>
    <t>E2E DWDM FH GI MANISREJO - GI NGAWI = 33,447 KM</t>
  </si>
  <si>
    <t>DWDM FH GI NGAWI - GI SRAGEN</t>
  </si>
  <si>
    <t xml:space="preserve">1. GI NGAWI - GI SRAGEN </t>
  </si>
  <si>
    <t>E2E DWDM FH GI NGAWI - GI SRAGEN = 58,471 KM</t>
  </si>
  <si>
    <t>DWDM FH GI BANYUWANGI - LP 1 KETAPANG VIA TM</t>
  </si>
  <si>
    <t xml:space="preserve">1. GI BANYUWANGI - LP 1 KETAPANG </t>
  </si>
  <si>
    <t>-7.4168810, 112.6250280</t>
  </si>
  <si>
    <t>GI BANYUWANGI - LP 1 KETAPANG = 8.5 KM (VIA TM)</t>
  </si>
  <si>
    <t>DWDM FH GI KEBONAGUNG - GI GONDANGWETAN</t>
  </si>
  <si>
    <t xml:space="preserve">1. GI KEBON AGUNG - GI PAKIS </t>
  </si>
  <si>
    <t xml:space="preserve">E2E DWDM FH KEBON AGUNG - GONDANGWETAN = 84,7 KM
</t>
  </si>
  <si>
    <t xml:space="preserve">2. GI PAKIS - GI PURWOSARI </t>
  </si>
  <si>
    <t xml:space="preserve">3. GI PURWOSARI - GI PIER </t>
  </si>
  <si>
    <t>4. GI PIER - GI GONDANGWETAN</t>
  </si>
  <si>
    <t>WP142026045336</t>
  </si>
  <si>
    <t>DWDM FH GI GONDANGWETAN - GI LUAMAJANG</t>
  </si>
  <si>
    <t xml:space="preserve">1. GI GONDANG WETAN - GI PROBOLINGGO </t>
  </si>
  <si>
    <r>
      <rPr>
        <color rgb="FF1155CC"/>
        <u/>
      </rPr>
      <t>PM FOT POP_1SDA10059_TK 4_RJBT_SIDOARJO_CLUSTER PLAOSAN ODC.pdf</t>
    </r>
  </si>
  <si>
    <t xml:space="preserve">E2E DWDM FH GI GONDANGWETAN - GI LUAMAJANG = 85,4 KM
</t>
  </si>
  <si>
    <t xml:space="preserve">2. GI PROBOLINGGO - GI LUMAJANG </t>
  </si>
  <si>
    <t>DWDM FH GI WARU - INTILAND TOWER VIA ADSS&amp;TR/TM</t>
  </si>
  <si>
    <t xml:space="preserve">1. GI WARU - GI RUNGKUT </t>
  </si>
  <si>
    <t>TK4 MALANG BENDUNGAN SUTAMI ODC</t>
  </si>
  <si>
    <t>400 GB</t>
  </si>
  <si>
    <t xml:space="preserve">E2E DWDM FH GI WARU - INTILAND = 23 KM
</t>
  </si>
  <si>
    <t xml:space="preserve">2. GI RUNGKUT - GI SUKOLILO </t>
  </si>
  <si>
    <t xml:space="preserve">3. GI SUKOLILO - GI KENJERAN </t>
  </si>
  <si>
    <t xml:space="preserve">4. GI KENJERAN - INTILAND </t>
  </si>
  <si>
    <t>DWDM FH GI WARU - GI BABAT</t>
  </si>
  <si>
    <t xml:space="preserve">1. GI WARU - GI SAMBIKEREP </t>
  </si>
  <si>
    <t>-7.378611521256123, 112.70239083097698</t>
  </si>
  <si>
    <t xml:space="preserve">E2E DWDM FH GI WARU - GI BABAT = 120.3 KM
</t>
  </si>
  <si>
    <t xml:space="preserve">2. GI SAMBIKEREP - GITET GRESIK </t>
  </si>
  <si>
    <t>3. GITET GRESIK - GI SEGOROMADU</t>
  </si>
  <si>
    <t xml:space="preserve">4. GI SEGOROMADU - GI CERME </t>
  </si>
  <si>
    <t xml:space="preserve">5. GI CERME - GI LAMONGAN </t>
  </si>
  <si>
    <t xml:space="preserve">6. GI LAMONGAN - GI BABAT </t>
  </si>
  <si>
    <t>Tuban IFI</t>
  </si>
  <si>
    <t>DWDM FH GI MOJOAGUNG - GI BANARAN</t>
  </si>
  <si>
    <t xml:space="preserve">1. GI MOJOAGUNG - GI BANARAN </t>
  </si>
  <si>
    <t>E2E DWDM FH GI WARU - GI BANARAN = 48,3 KM</t>
  </si>
  <si>
    <t xml:space="preserve">BACKBONE GI BABAT - GI NGIMBANG </t>
  </si>
  <si>
    <t xml:space="preserve">GI BABAT - GI NGIMBANG </t>
  </si>
  <si>
    <t>KABEL PUTUS ANTARA T9 DAN T10</t>
  </si>
  <si>
    <t>https://drive.google.com/drive/folders/1SW6JacreVUmpz8IyHBnwam8R92mF7VVO?usp=drive_link</t>
  </si>
  <si>
    <t>TK4 MALANG BUKIT HIJAU ODC</t>
  </si>
  <si>
    <t>-7.5404420, 112.6557750</t>
  </si>
  <si>
    <t xml:space="preserve"> </t>
  </si>
  <si>
    <t>BACKBONE GI BANYUWANGI - GI GENTENG</t>
  </si>
  <si>
    <t xml:space="preserve"> GI BANYUWANGI - GI GENTENG</t>
  </si>
  <si>
    <t>TPT Banyuwangi</t>
  </si>
  <si>
    <t>PENGECEKAN ACC DAN KABEL</t>
  </si>
  <si>
    <t>https://drive.google.com/drive/folders/1bKh3zTqNXX97zeJ6zKhKHgIPcdYPuYpB?usp=drive_link</t>
  </si>
  <si>
    <t>WP142026091260</t>
  </si>
  <si>
    <t>-8.097671161766263, 112.71483268220902</t>
  </si>
  <si>
    <t xml:space="preserve">WP142026025024 </t>
  </si>
  <si>
    <t>TK4 MALANG KEMBANG KERTAS ODC</t>
  </si>
  <si>
    <t>-7.564504246520313, 112.69471190674591</t>
  </si>
  <si>
    <t>WP142026100906</t>
  </si>
  <si>
    <t>-7.5198280, 111.4612850</t>
  </si>
  <si>
    <t>TK4 MALANG KI AGENG BRIBIG ODC</t>
  </si>
  <si>
    <t>-6.888953026750194, 112.0346846179492</t>
  </si>
  <si>
    <t>WP142026042568</t>
  </si>
  <si>
    <r>
      <rPr>
        <color rgb="FF1155CC"/>
        <u/>
      </rPr>
      <t>WP142026042566 PM FOT POP 1TBN10015 OLT 1 GI Tuban.pdf</t>
    </r>
  </si>
  <si>
    <t>TK4 MALANG MERTOJOYO ODC</t>
  </si>
  <si>
    <t>-6.888962346706805, 112.03468662960596</t>
  </si>
  <si>
    <t>PERANGKAT</t>
  </si>
  <si>
    <t xml:space="preserve">UPLINK </t>
  </si>
  <si>
    <t>KAPASITAS</t>
  </si>
  <si>
    <t>FOC</t>
  </si>
  <si>
    <t xml:space="preserve">LINK DATACORE </t>
  </si>
  <si>
    <r>
      <rPr>
        <color rgb="FF1155CC"/>
        <u/>
      </rPr>
      <t>WP142026042568 PM FOT POP_1TBN10016_TUBAN GI 2TUBAN GI 2 OLT PLN.pdf</t>
    </r>
  </si>
  <si>
    <t>TK4 MALANG POLEHAN ODC</t>
  </si>
  <si>
    <t>-7.375903038966981, 112.56132134988502</t>
  </si>
  <si>
    <t>TK4 MALANG POLOWIJEN ODC</t>
  </si>
  <si>
    <t>-8.2748090, 113.6539450</t>
  </si>
  <si>
    <r>
      <rPr>
        <color rgb="FF1155CC"/>
        <u/>
      </rPr>
      <t>A PM POP_1JMR10004 &amp; 1JMR10005_WONOJATI-JENGGAWAH-JEMBER ODC 10062026.pdf</t>
    </r>
  </si>
  <si>
    <t>TK4 MALANG RAYA CANDI ODC</t>
  </si>
  <si>
    <t>-7.28242101599291, 111.7249400216</t>
  </si>
  <si>
    <t>-7.158117778398619, 112.85603068742837</t>
  </si>
  <si>
    <t>TK4 MALANG SAWOJAJAR 1 ODC</t>
  </si>
  <si>
    <t>-8.09918504210424, 112.171642514012</t>
  </si>
  <si>
    <t>TK4 MALANG SIGURA GURA ODC</t>
  </si>
  <si>
    <t>-8.084421942047964, 112.31224333140135</t>
  </si>
  <si>
    <t>TK4 MALANG SINGOSARI ODC</t>
  </si>
  <si>
    <t>-7.5141400, 112.5586090</t>
  </si>
  <si>
    <t>-7.9804040, 112.6851590</t>
  </si>
  <si>
    <t>TK4 MALANG SULFAT ODC</t>
  </si>
  <si>
    <t>-7.4065100, 111.4565600</t>
  </si>
  <si>
    <t>TK4 MOJOKERTO BANGSAL GAYAM ODC</t>
  </si>
  <si>
    <t>-7.7642150, 113.2130520</t>
  </si>
  <si>
    <t>-8.183349869375588, 111.11297767055225</t>
  </si>
  <si>
    <t>TK4 MOJOKERTO JAMBUWOK GEMEKAN ODC</t>
  </si>
  <si>
    <t>-7.862060670373409, 111.34045998834324</t>
  </si>
  <si>
    <t>TK4 MOJOKERTO JUMENENG TINGGAR BUNTUT ODC</t>
  </si>
  <si>
    <t>-7.695865970788647, 112.87775719121731</t>
  </si>
  <si>
    <t>-7.7392507105499115, 112.72705617485141</t>
  </si>
  <si>
    <t>TK4 MOJOKERTO KEJAGAN ODC</t>
  </si>
  <si>
    <t>-7.3889285515642005, 112.67538985926194</t>
  </si>
  <si>
    <t>TK4 MOJOKERTO MODOPURO KEBONDALEM ODC</t>
  </si>
  <si>
    <t>-7.2567501281568, 112.772081948946</t>
  </si>
  <si>
    <t>-7.355836975388196, 112.690949754109</t>
  </si>
  <si>
    <t>TK4 MOJOKERTO NGORO ODC</t>
  </si>
  <si>
    <t>Port</t>
  </si>
  <si>
    <t>Neighbor</t>
  </si>
  <si>
    <t>Current TX/RX</t>
  </si>
  <si>
    <t>High Low TX</t>
  </si>
  <si>
    <t>High Low RX</t>
  </si>
  <si>
    <t>Status Problem</t>
  </si>
  <si>
    <t>TX/RX Status</t>
  </si>
  <si>
    <t>JATIM-SHELTER.GITET.KRIAN-NE8000.M14-NPE-01</t>
  </si>
  <si>
    <t xml:space="preserve">100GE0/11/1 </t>
  </si>
  <si>
    <t>JATIM-ODC.ULP.KRIAN-NE8000.M14-NPE-01</t>
  </si>
  <si>
    <t>2.45/-12.18</t>
  </si>
  <si>
    <t>[-4.300,  4.500]dBm</t>
  </si>
  <si>
    <t>[-10.599,  4.500]dBm,</t>
  </si>
  <si>
    <t>High RX</t>
  </si>
  <si>
    <t>Done PM Jalur</t>
  </si>
  <si>
    <t>JATIM-GI.LAWANG-NE8000.M14-NPE-02</t>
  </si>
  <si>
    <t>GE0/4/4(10G)</t>
  </si>
  <si>
    <t>JATIM-GI.LAWANG-ASR920.12SZ-UPE-02</t>
  </si>
  <si>
    <t>-2.90/-3.03</t>
  </si>
  <si>
    <t>[-7.300,  -1.000]dBm</t>
  </si>
  <si>
    <t>[-11.101,  -1.000]dBm</t>
  </si>
  <si>
    <t>Low RX</t>
  </si>
  <si>
    <t>GE0/4/3(10G)</t>
  </si>
  <si>
    <t>JATIM-ULP.SINGOSARI-ASR920-UPE-01_</t>
  </si>
  <si>
    <t>-0.19/-9.47</t>
  </si>
  <si>
    <t>[-4.700,  4.000]dBm</t>
  </si>
  <si>
    <t>[-15.800,  -1.000]dBm</t>
  </si>
  <si>
    <t>Normal</t>
  </si>
  <si>
    <t>JATIM-GI.KEBON.AGUNG-NE8000.M14-NPE-01</t>
  </si>
  <si>
    <t>GE0/4/9(10G)</t>
  </si>
  <si>
    <t>JATIM-ODC.GI.SENGKALING-NE8000.M1A-UPE-01</t>
  </si>
  <si>
    <t>1.42/-12.49</t>
  </si>
  <si>
    <t>[-1.999,  4.000]dBm</t>
  </si>
  <si>
    <t>[-26.020,  -8.999]dBm</t>
  </si>
  <si>
    <t>JATIM-PROBOLINGGO-NE8000.M14-NPE-01</t>
  </si>
  <si>
    <t>GE0/5/0(10G)</t>
  </si>
  <si>
    <t>JATIM-ODC.GI.KRAKSAAN-NE8000.M1A-UPE-01</t>
  </si>
  <si>
    <t>0.79/-10.12</t>
  </si>
  <si>
    <t>-7.4734000, 112.6181200</t>
  </si>
  <si>
    <t>TK4 MOJOKERTO SEDURI ODC</t>
  </si>
  <si>
    <t>-6.8833540, 111.6594870</t>
  </si>
  <si>
    <t>TK4 MOJOKERTO WONOREJO ODC</t>
  </si>
  <si>
    <t>-8.05810540744753, 111.918386328542</t>
  </si>
  <si>
    <t>Segment</t>
  </si>
  <si>
    <t>KECAMATAN</t>
  </si>
  <si>
    <t>KELURAHAN/DESA</t>
  </si>
  <si>
    <t>SID</t>
  </si>
  <si>
    <t>CUSTOMER</t>
  </si>
  <si>
    <t>Terminasi</t>
  </si>
  <si>
    <t>ID TIKET</t>
  </si>
  <si>
    <t>Status</t>
  </si>
  <si>
    <t>Jumlah Temuan</t>
  </si>
  <si>
    <t>Done Pengerjaan</t>
  </si>
  <si>
    <t>Percentage</t>
  </si>
  <si>
    <t>hasil QC</t>
  </si>
  <si>
    <t>Segment 1</t>
  </si>
  <si>
    <t>Kerek</t>
  </si>
  <si>
    <t>Sidonganti</t>
  </si>
  <si>
    <t>BENDAHARA DESA SIDONGANTI, KEC. KEREK</t>
  </si>
  <si>
    <t>JATIM-KEC.MONTONG-ZYXEL.MGS3520-CPE-01&gt;interface ethernet 0/0/18</t>
  </si>
  <si>
    <t>REWQW894</t>
  </si>
  <si>
    <t>Done PM</t>
  </si>
  <si>
    <t>TK4 NGANJUK BANJARANYAR ODC</t>
  </si>
  <si>
    <t>Tengger Wetan</t>
  </si>
  <si>
    <t>BENDAHARA DESA TENGGERWETAN, KEC. KEREK</t>
  </si>
  <si>
    <t>JATIM-KEC.MONTONG-ZYXEL.MGS3520-CPE-01#e0/0/17</t>
  </si>
  <si>
    <t>REWEXP4D</t>
  </si>
  <si>
    <t>Segment 2</t>
  </si>
  <si>
    <t>Trantang</t>
  </si>
  <si>
    <t>BENDAHARA DESA TRANTANG, KEC. KEREK</t>
  </si>
  <si>
    <t>JATIM-KEC.MONTONG-ZYXEL.MGS3520-CPE-01&gt;sh run int e 0/0/19</t>
  </si>
  <si>
    <t>REWQR65X</t>
  </si>
  <si>
    <t>Wolutengah</t>
  </si>
  <si>
    <t>DESA WOLUTENGAH KECAMATAN KEREK</t>
  </si>
  <si>
    <t>JATIM-KEC.MONTONG-ZYXEL.MGS3520-CPE-01 port ethernet 0/0/13</t>
  </si>
  <si>
    <t>RWRPP2AH</t>
  </si>
  <si>
    <t>Gaji</t>
  </si>
  <si>
    <t>DINAS KOMUNIKASI DAN INFORMATIKA STATISTIK DAN PERSANDIAN KABUPATEN TUBAN</t>
  </si>
  <si>
    <t>JATIM-UPJ.JATIROGO-ZYXEL.MGS3520-CPE-03 sh run int e 0/0/16</t>
  </si>
  <si>
    <t>REWQE9C8</t>
  </si>
  <si>
    <t>Kedungrejo</t>
  </si>
  <si>
    <t>DESA KEDUNGREJO KECAMATAN KEREK</t>
  </si>
  <si>
    <t>JATIM-KEC.MONTONG-BD.S2936F-CPE-01#sh int gi0/10</t>
  </si>
  <si>
    <t>REWQRJL6</t>
  </si>
  <si>
    <t>Margorejo</t>
  </si>
  <si>
    <t>DESA MARGOREJO KECAMATAN KEREK</t>
  </si>
  <si>
    <t>JATIM-KEC.MONTONG-BD.S2936F-CPE-01#sh int g 0/11</t>
  </si>
  <si>
    <t>REWQR6JW</t>
  </si>
  <si>
    <t>GEMULUNG</t>
  </si>
  <si>
    <t>BENDAHARA DESA GEMULUNG, KEC. KEREK</t>
  </si>
  <si>
    <t>JATIM-KEC.MONTONG-ZYXEL.MGS3520-CPE-01 show interface ethernet 0/0/20</t>
  </si>
  <si>
    <t>REWEVNPM</t>
  </si>
  <si>
    <t>Segment 3</t>
  </si>
  <si>
    <t>Karanglo</t>
  </si>
  <si>
    <t>DESA KARANGLO KEC. KEREK</t>
  </si>
  <si>
    <t>JATIM-KEC.MONTONG-BD.S2936F-CPE-01#sh int gi0/16</t>
  </si>
  <si>
    <t>REWQH3GJ</t>
  </si>
  <si>
    <t>Kasiman</t>
  </si>
  <si>
    <t>DESA KASIMAN KECAMATAN KEREK</t>
  </si>
  <si>
    <t>JATIM-KEC.MONTONG-BD.S2936F-CPE-01#sh int gi0/14</t>
  </si>
  <si>
    <t>REWQRPU3</t>
  </si>
  <si>
    <t>Segment 4</t>
  </si>
  <si>
    <t>Jatirogo</t>
  </si>
  <si>
    <t>Sugihan</t>
  </si>
  <si>
    <t>PT. JARINGAN LINTAS UTARA</t>
  </si>
  <si>
    <t>JATIM-UPJ.JATIROGO-ZYXEL.MGS3520-CPE-03 sh run int e 0/0/19</t>
  </si>
  <si>
    <t>REWE9THH</t>
  </si>
  <si>
    <t>Segment 5</t>
  </si>
  <si>
    <t>BENDAHARA DESA KARANGTENGAH</t>
  </si>
  <si>
    <t>JATIM-UPJ.JATIROGO-ZYXEL.MGS3520-CPE-02 port e0/0/15</t>
  </si>
  <si>
    <t>RWR3GCMG</t>
  </si>
  <si>
    <t>Segment 6</t>
  </si>
  <si>
    <t>Ngepon</t>
  </si>
  <si>
    <t>BENDAHARA DESA NGEPON</t>
  </si>
  <si>
    <t>JATIM-UPJ.JATIROGO-ZYXEL.MGS3520-CPE-02 show interface e 0/0/8</t>
  </si>
  <si>
    <t>RWR22QLX</t>
  </si>
  <si>
    <t>SEKARAN</t>
  </si>
  <si>
    <t>BENDAHARA DESA SEKARAN</t>
  </si>
  <si>
    <t>JATIM-UPJ.JATIROGO-ZYXEL.MGS3520-CPE-02 show interface ethernet 0/0/11</t>
  </si>
  <si>
    <t>TK4 NGANJUK JAMBI ODC</t>
  </si>
  <si>
    <t>RWR2UKMM</t>
  </si>
  <si>
    <t>Kedungmakam</t>
  </si>
  <si>
    <t>BENDAHARA DESA KEDUNGMAKAM</t>
  </si>
  <si>
    <t>JATIM-UPJ.JATIROGO-ZYXEL.MGS3520-CPE-02 sh int e 0/0/17</t>
  </si>
  <si>
    <t>REWEF825</t>
  </si>
  <si>
    <t>Segment 7</t>
  </si>
  <si>
    <t>Kebonharjo</t>
  </si>
  <si>
    <t>BENDAHARA DESA KEBONHARJO</t>
  </si>
  <si>
    <t>JATIM-UPJ.JATIROGO-ZYXEL.MGS3520-CPE-02# e0/0/19</t>
  </si>
  <si>
    <t>REWWVUSW</t>
  </si>
  <si>
    <t>REWEHHQ7</t>
  </si>
  <si>
    <t>Segment 8</t>
  </si>
  <si>
    <t>Bader</t>
  </si>
  <si>
    <t>PT. INDOMARCO PRISMATAMA</t>
  </si>
  <si>
    <t>JATIM-MINI.ODC.BANCAR-BD.S2936F-CPE-02#sh mac address-table int g0/19</t>
  </si>
  <si>
    <t>REWEZE79</t>
  </si>
  <si>
    <t>Segment 9</t>
  </si>
  <si>
    <t>PT. TEKNOLOGI ABYAKTA UTAMA</t>
  </si>
  <si>
    <t>JATIM-KEC.MONTONG-ZYXEL.MGS3520-CPE-01&gt;sh run int e 0/0/27</t>
  </si>
  <si>
    <t>REWQEXQY</t>
  </si>
  <si>
    <t>Segment 10</t>
  </si>
  <si>
    <t>Sumberarum</t>
  </si>
  <si>
    <t>PT INDOSAT TBK</t>
  </si>
  <si>
    <t>JATIM-GI.TUBAN-ZYXEL.MGS3520-28FX-CPE-01 port 11</t>
  </si>
  <si>
    <t>REWQEMAE</t>
  </si>
  <si>
    <t>Segment 11</t>
  </si>
  <si>
    <t>Mliwang</t>
  </si>
  <si>
    <t>BENDAHARA DESA MLIWANG, KEC. KEREK</t>
  </si>
  <si>
    <t>JATIM-MINI.ODC.GADON-BD.S2936F-CPE-01# sh int gi 0/29</t>
  </si>
  <si>
    <t>REWQYD48</t>
  </si>
  <si>
    <t>Tambakboyo</t>
  </si>
  <si>
    <t>BENDAHARA DESA MERKAWANG</t>
  </si>
  <si>
    <t>JATIM-DESA.GADON-ZYXEL.MGS3520-CPE-01&gt;sh run int e 0/0/15</t>
  </si>
  <si>
    <t>RWRUC68K</t>
  </si>
  <si>
    <t>BENDAHARA DESA SOBONTORO</t>
  </si>
  <si>
    <t>JATIM-DESA.GADON-ZYXEL.MGS3520-CPE-01&gt;sh run int e 0/0/11</t>
  </si>
  <si>
    <t>RWRUC6U4</t>
  </si>
  <si>
    <t>HOSTNAME OLT</t>
  </si>
  <si>
    <t>Target</t>
  </si>
  <si>
    <t>BENDAHARA DESA GLONDONGGEDE</t>
  </si>
  <si>
    <t>JATIM-DESA.GADON-ZYXEL.MGS3520-CPE-01#sh int eth 0/0/12</t>
  </si>
  <si>
    <t>RWR2SCML</t>
  </si>
  <si>
    <t>POP OLT ASSETID</t>
  </si>
  <si>
    <t>Area</t>
  </si>
  <si>
    <t>Segment 12</t>
  </si>
  <si>
    <t>Kab / Kota</t>
  </si>
  <si>
    <t>Project</t>
  </si>
  <si>
    <t>Koordinat</t>
  </si>
  <si>
    <t>Merk</t>
  </si>
  <si>
    <t>Penempatan</t>
  </si>
  <si>
    <t>Kapasitas OLT</t>
  </si>
  <si>
    <t>Ngulahan</t>
  </si>
  <si>
    <t>Terpakai</t>
  </si>
  <si>
    <t>BENDAHARA DESA NGULAHAN</t>
  </si>
  <si>
    <t>Sisa</t>
  </si>
  <si>
    <t>JATIM-MINI.ODC.GADON-BD.S2936F-CPE-01#sh int g0/31</t>
  </si>
  <si>
    <t>RWRP6R3D</t>
  </si>
  <si>
    <t>Kapasitas</t>
  </si>
  <si>
    <t>HP</t>
  </si>
  <si>
    <t>HC</t>
  </si>
  <si>
    <t>NMS</t>
  </si>
  <si>
    <t>POP TYPE</t>
  </si>
  <si>
    <t>POP MODEL</t>
  </si>
  <si>
    <t>TRUNK UPE</t>
  </si>
  <si>
    <t>PORT UPE</t>
  </si>
  <si>
    <t>E2E OLT 
to POP</t>
  </si>
  <si>
    <t>Data Uplink</t>
  </si>
  <si>
    <t>Prioritas PM</t>
  </si>
  <si>
    <t>Plajan</t>
  </si>
  <si>
    <t>BENDAHARA DESA PLAJAN</t>
  </si>
  <si>
    <t>JATIM-DESA.GADON-ZYXEL.MGS3520-CPE-01 e0/0/18</t>
  </si>
  <si>
    <t>RWRP65DS</t>
  </si>
  <si>
    <t>WO PM</t>
  </si>
  <si>
    <t>Tgl PM</t>
  </si>
  <si>
    <t>Hasil Temuan PM</t>
  </si>
  <si>
    <t>Rekomendasi Tindak Lanjut</t>
  </si>
  <si>
    <t>RWRP65DN</t>
  </si>
  <si>
    <t>Dokumentasi</t>
  </si>
  <si>
    <t>Mander</t>
  </si>
  <si>
    <t>BENDAHARA DESA MANDER</t>
  </si>
  <si>
    <t>JATIM-DESA.GADON-ZYXEL.MGS3520-CPE-01&gt;sh run int e 0/0/19</t>
  </si>
  <si>
    <t>RWRP6DUV</t>
  </si>
  <si>
    <t>JATIM-BALDES.ARJOSARI-C320-OLT-03</t>
  </si>
  <si>
    <t>Madiun</t>
  </si>
  <si>
    <t>Pacitan</t>
  </si>
  <si>
    <t>Self Investment</t>
  </si>
  <si>
    <t>-8.124900, 111.152850</t>
  </si>
  <si>
    <t>Klutuk</t>
  </si>
  <si>
    <t>ZTE</t>
  </si>
  <si>
    <t>BENDAHARA DESA KLUTUK</t>
  </si>
  <si>
    <t>Indoor</t>
  </si>
  <si>
    <t>JATIM-DESA.GADON-ZYXEL.MGS3520-CPE-01 port 0/0/6</t>
  </si>
  <si>
    <t>REWQE3YA</t>
  </si>
  <si>
    <t>Sotang</t>
  </si>
  <si>
    <t>BENDAHARA DESA SOTANG</t>
  </si>
  <si>
    <t>JATIM-DESA.GADON-ZYXEL.MGS3520-CPE-01#sh int eth 0/0/21</t>
  </si>
  <si>
    <t>RWRPVRYF</t>
  </si>
  <si>
    <t>Segment 13</t>
  </si>
  <si>
    <t>Bancar</t>
  </si>
  <si>
    <t>KAYEN</t>
  </si>
  <si>
    <t>BENDAHARA DESA KAYEN</t>
  </si>
  <si>
    <t>REWWVG5D</t>
  </si>
  <si>
    <t>Sembungin</t>
  </si>
  <si>
    <t>BENDAHARA DESA SEMBUNGIN</t>
  </si>
  <si>
    <t>REWEYAHV</t>
  </si>
  <si>
    <t>Tergambang</t>
  </si>
  <si>
    <t>BENDAHARA DESA TERGAMBANG</t>
  </si>
  <si>
    <t>REWWVKZ9</t>
  </si>
  <si>
    <t xml:space="preserve">Jatisari </t>
  </si>
  <si>
    <t>BENDAHARA DESA JATISARI KEC.BANCAR</t>
  </si>
  <si>
    <t>RWRPTXW2</t>
  </si>
  <si>
    <t>Segment 14</t>
  </si>
  <si>
    <t>Tlogoagung</t>
  </si>
  <si>
    <t>BENDAHARA DESA TLOGOAGUNG</t>
  </si>
  <si>
    <t>RWR22F7L</t>
  </si>
  <si>
    <t>Segment 15</t>
  </si>
  <si>
    <t>RWRPJNNY</t>
  </si>
  <si>
    <t>Segment 16</t>
  </si>
  <si>
    <t>Merakurak</t>
  </si>
  <si>
    <t>BENDAHARA DESA SUGIHAN KEC. MERKURAK</t>
  </si>
  <si>
    <t>REWQT7DU</t>
  </si>
  <si>
    <t>TK4 NGANJUK KATERBAN ODC</t>
  </si>
  <si>
    <t>172.29.118.42</t>
  </si>
  <si>
    <t>Akses | POP-A</t>
  </si>
  <si>
    <t>Temandang</t>
  </si>
  <si>
    <t>BENDAHARA DESA TEMANDANG</t>
  </si>
  <si>
    <t>JATIM-UPJ.PACITAN-NE8000.M14-UPE-01</t>
  </si>
  <si>
    <t>REWQYEVQ</t>
  </si>
  <si>
    <t>GE0/3/6</t>
  </si>
  <si>
    <t>TLOGOWARU</t>
  </si>
  <si>
    <t>BENDAHARA DESA TLOGOWARU</t>
  </si>
  <si>
    <t>REWEBKSV</t>
  </si>
  <si>
    <t>Tobo</t>
  </si>
  <si>
    <t>BENDAHARA DESA TOBO</t>
  </si>
  <si>
    <t>REWQW87Y</t>
  </si>
  <si>
    <t>Segment 17</t>
  </si>
  <si>
    <t>Montong</t>
  </si>
  <si>
    <t>Pakel</t>
  </si>
  <si>
    <t>DINAS KOMUNIKASI DAN INFORMATIKA STATISTIK DAN PERSANDIAN KABUPATEN TUBAN Desa Pakel</t>
  </si>
  <si>
    <t>REWQEVQ4</t>
  </si>
  <si>
    <t>Sumurgung</t>
  </si>
  <si>
    <t>BENDAHARA DESA SUMURGUNG-KEC. MONTONG</t>
  </si>
  <si>
    <t>REWQE92G</t>
  </si>
  <si>
    <t>JATIM-BALDES.PUNUNG-C320-OLT-04</t>
  </si>
  <si>
    <t>BENDAHARA DESA JETAK</t>
  </si>
  <si>
    <t>RWR3QDK7</t>
  </si>
  <si>
    <t>-8.137924, 111.016990</t>
  </si>
  <si>
    <t>Segment 18</t>
  </si>
  <si>
    <t>Nguluhan</t>
  </si>
  <si>
    <t>BENDAHARA DESA NGULUHAN</t>
  </si>
  <si>
    <t>RWRUD77P</t>
  </si>
  <si>
    <t>172.29.118.45</t>
  </si>
  <si>
    <t>JATIM-UPJ.PACITAN-ASR920-UPE-01</t>
  </si>
  <si>
    <t>Gi0/0/20</t>
  </si>
  <si>
    <t>Tanggulangin</t>
  </si>
  <si>
    <t>DESA TANGGULANGIN</t>
  </si>
  <si>
    <t>POP_1GSK004_GRESIK APJ SHELTER PLN</t>
  </si>
  <si>
    <t>Surabaya</t>
  </si>
  <si>
    <t>Gresik</t>
  </si>
  <si>
    <t>Segment 19</t>
  </si>
  <si>
    <t>-7.162617, 112.632034</t>
  </si>
  <si>
    <t>Palang</t>
  </si>
  <si>
    <t>Pliwetan</t>
  </si>
  <si>
    <t>BENDAHARA DESA PLIWETAN</t>
  </si>
  <si>
    <t>REWQMUEP</t>
  </si>
  <si>
    <t>172.29.119.178</t>
  </si>
  <si>
    <t>Distribusi | POP-D</t>
  </si>
  <si>
    <t>JATIM-APJ.GRESIK-ASR920-UPE-01</t>
  </si>
  <si>
    <t>Te0/0/26</t>
  </si>
  <si>
    <t>Leran Kulon</t>
  </si>
  <si>
    <t>PT PERTAMINA EP</t>
  </si>
  <si>
    <t>RWR34S94</t>
  </si>
  <si>
    <t>Segment 20</t>
  </si>
  <si>
    <t>JATIM-PONOROGO-BDCOM.GP3600-OLT-CPE-02</t>
  </si>
  <si>
    <t>POP_1PNG002_PONOROGO APJ PLN</t>
  </si>
  <si>
    <t>Ponorogo</t>
  </si>
  <si>
    <t>-7.845124309794972, 111.47710960948312</t>
  </si>
  <si>
    <t>BDCOM</t>
  </si>
  <si>
    <t>Wangun</t>
  </si>
  <si>
    <t>PT. SEMANGAT INOVASI ANAK BANGSA</t>
  </si>
  <si>
    <t>REWQ8CMH</t>
  </si>
  <si>
    <t>Cendoro</t>
  </si>
  <si>
    <t>BENDAHARA DESA CENDORO</t>
  </si>
  <si>
    <t>REWQ75KN</t>
  </si>
  <si>
    <t>Segment 21</t>
  </si>
  <si>
    <t>RWRUF4YP</t>
  </si>
  <si>
    <t>172.29.90.78</t>
  </si>
  <si>
    <t>JATIM-UP3.PONOROGO-NE8000.M14-UPE-04</t>
  </si>
  <si>
    <t>GE0/3/4</t>
  </si>
  <si>
    <t>TK4 NGANJUK KUDU ODC</t>
  </si>
  <si>
    <t>Sidoarjo</t>
  </si>
  <si>
    <t>Turnkey 2020</t>
  </si>
  <si>
    <t>-7.462160715134348,112.68242786222987</t>
  </si>
  <si>
    <t>Outdoor</t>
  </si>
  <si>
    <t>KRADENAN</t>
  </si>
  <si>
    <t>RWRPVDPK</t>
  </si>
  <si>
    <t>172.29.127.171</t>
  </si>
  <si>
    <t>JATIM-ODC-ULP-SIDOARJO-ASR-920-UPE-01</t>
  </si>
  <si>
    <t>Te0/0/24</t>
  </si>
  <si>
    <t>Prioritas 1</t>
  </si>
  <si>
    <t>BELUM DAPAT TIM</t>
  </si>
  <si>
    <t>JATIM-MINI.BEGAWAN-MA5800X2-OLT-01</t>
  </si>
  <si>
    <t>Malang</t>
  </si>
  <si>
    <t>Kota Malang</t>
  </si>
  <si>
    <t>-7.924624020995292, 112.59897355638832</t>
  </si>
  <si>
    <t>172.29.90.164</t>
  </si>
  <si>
    <t>JATIM-MINI.BEGAWAN-ASR920-UPE-01</t>
  </si>
  <si>
    <t xml:space="preserve">-7.346140256544353, 112.60335122876018
</t>
  </si>
  <si>
    <t>172.29.90.98</t>
  </si>
  <si>
    <t>JATIM-GI.KRIAN-ASR920.12SZ-UPE-02</t>
  </si>
  <si>
    <t>Te0/0/3</t>
  </si>
  <si>
    <t>Turnkey I</t>
  </si>
  <si>
    <t>-7.54913, 111.65127</t>
  </si>
  <si>
    <t>172.29.118.242</t>
  </si>
  <si>
    <t>JATIM-UPJ.CARUBAN-ASR920-UPE-01</t>
  </si>
  <si>
    <t>Te0/0/27</t>
  </si>
  <si>
    <t>JATIM-UPJ.KRIAN-AN6001.G16-OLT-02</t>
  </si>
  <si>
    <t>POP_1SDA005_KRIAN UPJ ODC PLN</t>
  </si>
  <si>
    <t>-7.4128985417076905, 112.5774780605562</t>
  </si>
  <si>
    <t>Fiberhome</t>
  </si>
  <si>
    <t>TK4 NGANJUK PATIANROWO ODC</t>
  </si>
  <si>
    <t>172.29.88.204</t>
  </si>
  <si>
    <t>JATIM-UPJ.KRIAN-ASR920-UPE-01</t>
  </si>
  <si>
    <t>JATIM-KALIMAS.TANJUNG.NGANJUK-MA5801-OLT-01</t>
  </si>
  <si>
    <t>Nganjuk</t>
  </si>
  <si>
    <t>-7.61769, 111.90123</t>
  </si>
  <si>
    <t>172.29.90.44</t>
  </si>
  <si>
    <t>JATIM-NGANJUK-ASR920-UPE-02</t>
  </si>
  <si>
    <t xml:space="preserve">-7.1471040462065005, 112.61744983043012
</t>
  </si>
  <si>
    <t>172.29.119.179</t>
  </si>
  <si>
    <t>POP_1GSK20000_BUNGAH ASRI</t>
  </si>
  <si>
    <t>-7.051916698726656, 112.57293367041797</t>
  </si>
  <si>
    <t>Raisecom</t>
  </si>
  <si>
    <t>172.29.118.163</t>
  </si>
  <si>
    <t>JATIM-ODC2.ULP.SIDAYU-NE8000.M14-UPE-01</t>
  </si>
  <si>
    <t xml:space="preserve">GE0/3/6 </t>
  </si>
  <si>
    <t>JATIM-UPJ.KRIAN-RC6820-OLT-04</t>
  </si>
  <si>
    <t>172.29.89.182</t>
  </si>
  <si>
    <t>JATIM-UPJ.KRIAN-ASR920.12SZ-UPE-02</t>
  </si>
  <si>
    <t>Te0/0/9</t>
  </si>
  <si>
    <t>POP_1MLG014_KEBON AGUNG ULP MINI ODC PLN</t>
  </si>
  <si>
    <t xml:space="preserve">-8.022192020135106, 112.62564678155088
</t>
  </si>
  <si>
    <t>172.29.118.114</t>
  </si>
  <si>
    <t>TK4 NGANJUK PISANG BABADAN ODC</t>
  </si>
  <si>
    <t>JATIM-ODC-ULP.KEBON.AGUNG-NE8000.M1A-UPE-02</t>
  </si>
  <si>
    <t>GE0/2/6</t>
  </si>
  <si>
    <t>Hasil Monev</t>
  </si>
  <si>
    <t>Turnkey III</t>
  </si>
  <si>
    <t>-7.507185, 112.620737</t>
  </si>
  <si>
    <t>172.29.88.189</t>
  </si>
  <si>
    <t>JATIM-ODC-ULP-SIDOARJO-ASR920.12SZ-UPE-02</t>
  </si>
  <si>
    <t>Te0/0/03</t>
  </si>
  <si>
    <t>Turnkey II</t>
  </si>
  <si>
    <t>-7.281783 112.564375</t>
  </si>
  <si>
    <t>172.29.90.230</t>
  </si>
  <si>
    <t>JATIM-MINI.ODC.ULP.BENJENG-ASR920.12SZ-UPE-01</t>
  </si>
  <si>
    <t>Te0/0/6</t>
  </si>
  <si>
    <t>JATIM-UPJ.LAMONGAN-RC6820-OLT-03</t>
  </si>
  <si>
    <t>POP_1LMG002_LAMONGAN UPJ SHELTER</t>
  </si>
  <si>
    <t>Lamongan</t>
  </si>
  <si>
    <t>-7.118349487624335, 112.42243752743305</t>
  </si>
  <si>
    <t>172.29.90.34</t>
  </si>
  <si>
    <t>JATIM-UPJ.LAMONGAN-ASR920.12-UPE-02</t>
  </si>
  <si>
    <t>Te0/0/4</t>
  </si>
  <si>
    <t>JATIM-ULP.BOJONEGORO-RC-OLT-01</t>
  </si>
  <si>
    <t>POP_1BJN003_BOJONEGORO APJ PLN</t>
  </si>
  <si>
    <t>Bojonegoro</t>
  </si>
  <si>
    <t>-7.15095, 111.87899</t>
  </si>
  <si>
    <t>172.29.88.134</t>
  </si>
  <si>
    <t>JATIM-UP3.BOJONEGORO-NE8000.M14-UPE-03</t>
  </si>
  <si>
    <t>GE0/3/2</t>
  </si>
  <si>
    <t>DONE PM</t>
  </si>
  <si>
    <t>Dedicated KJT</t>
  </si>
  <si>
    <t>Tidak ada temuan</t>
  </si>
  <si>
    <t>CFA JB</t>
  </si>
  <si>
    <t>https://drive.google.com/drive/folders/14nIhaSdvDVPr28S_-pDDemnlYSJvMif7?usp=drive_link</t>
  </si>
  <si>
    <t>TK4 NGANJUK SD BLITARAN II ODC</t>
  </si>
  <si>
    <t>JATIM-AREA.SOKOSARI-RC-OLT-01</t>
  </si>
  <si>
    <t>Tuban</t>
  </si>
  <si>
    <t>-7.113209998244994, 111.94790674524997</t>
  </si>
  <si>
    <t>172.29.89.52</t>
  </si>
  <si>
    <t>JATIM-DESA.SOKOSARI-ASR920-UPE-01</t>
  </si>
  <si>
    <t>Te0/0/25</t>
  </si>
  <si>
    <t>Perapian Patchcord</t>
  </si>
  <si>
    <t>https://drive.google.com/drive/folders/1qdFeGel_0WeFDX6Nocq2Jj_2A4iNimCx?usp=drive_link</t>
  </si>
  <si>
    <t>172.29.89.162</t>
  </si>
  <si>
    <t>Te0/0/2</t>
  </si>
  <si>
    <t>JATIM-GI.BABADAN-BDCOM.GP3600-OLT-01</t>
  </si>
  <si>
    <t xml:space="preserve">-7.388943915469033, 112.67540259975473
</t>
  </si>
  <si>
    <t>TK4 NGANJUK WATUDANDANG ODC</t>
  </si>
  <si>
    <t>172.29.194.138</t>
  </si>
  <si>
    <t>JATIM-GI.BABADAN-ASR920-UPE-01</t>
  </si>
  <si>
    <t>Mojokerto</t>
  </si>
  <si>
    <t>172.29.119.226</t>
  </si>
  <si>
    <t>JATIM-ODC.SEDURI.MOJOSARI-ASR920-UPE-02</t>
  </si>
  <si>
    <t>-7.351703, 112.59597</t>
  </si>
  <si>
    <t>172.29.119.220</t>
  </si>
  <si>
    <t>Customer Based 1</t>
  </si>
  <si>
    <t>-7.1533, 111.89146</t>
  </si>
  <si>
    <t>172.29.119.250</t>
  </si>
  <si>
    <t>JATIM-APJ.BOJONEGORO-ASR920.12-UPE-02</t>
  </si>
  <si>
    <t>https://drive.google.com/drive/folders/1hBkewhMi7-evU92UpcxwVbbuxXk0a-nj?usp=drive_link</t>
  </si>
  <si>
    <t>Kediri</t>
  </si>
  <si>
    <t>-7.762902637983863, 112.16946398096532</t>
  </si>
  <si>
    <t>172.29.118.36</t>
  </si>
  <si>
    <t>JATIM-MINI.ODC.PARE-ASR920.12SZ-UPE-01</t>
  </si>
  <si>
    <t>TK4 NGANJUK WERUNGOTOK ODC</t>
  </si>
  <si>
    <t>JATIM-KALIMATI-HW.MA5800X2-OLT-01</t>
  </si>
  <si>
    <t>-7.457569, 112.550667</t>
  </si>
  <si>
    <t>172.29.90.198</t>
  </si>
  <si>
    <t>JATIM-ODC.SEDURI.MOJOSARI-NE8000.M14-UPE-01</t>
  </si>
  <si>
    <t>GE0/4/0</t>
  </si>
  <si>
    <t>JATIM-SIDOARJO-ODC.KEPATIHAN-MA5800-X2-OLT-01</t>
  </si>
  <si>
    <t>-7.488333, 112.654444</t>
  </si>
  <si>
    <t>172.29.118.28</t>
  </si>
  <si>
    <t>JATIM-ODC.ULP.PORONG-NE8000.M14-UPE-01</t>
  </si>
  <si>
    <t>GE0/7/3</t>
  </si>
  <si>
    <t>JATIM-GI.SUMENEP-BDCOM.GP3600-OLT-01</t>
  </si>
  <si>
    <t>Sumenep</t>
  </si>
  <si>
    <t xml:space="preserve">-7.009554592230211, 113.83545596742508
</t>
  </si>
  <si>
    <t>172.29.119.10</t>
  </si>
  <si>
    <t>JATIM-GI.SUMENEP-ASR920-UPE-01</t>
  </si>
  <si>
    <t>Gi0/0/23</t>
  </si>
  <si>
    <t>-7.88947083706456, 112.66673827882406</t>
  </si>
  <si>
    <t>172.29.89.252</t>
  </si>
  <si>
    <t>-7.835908113310567, 112.69518166975504</t>
  </si>
  <si>
    <t>172.29.127.203</t>
  </si>
  <si>
    <t>TK4 PROBOLINGGO ALAS NYIUR ODC</t>
  </si>
  <si>
    <t>JATIM-MINI.ODC.UPJ.LAWANG-ASR920-UPE-01</t>
  </si>
  <si>
    <t>JATIM-SHELTER.NGAWI-RC-OLT-01</t>
  </si>
  <si>
    <t>Ngawi</t>
  </si>
  <si>
    <t>-7.40651, 111.45656</t>
  </si>
  <si>
    <t>172.29.194.230</t>
  </si>
  <si>
    <t>Backbone | POP-B</t>
  </si>
  <si>
    <t>JATIM-SHELTER.GI.NGAWI-ASR920-UPE-01</t>
  </si>
  <si>
    <t>-7.348642, 112.633786</t>
  </si>
  <si>
    <t>172.29.119.222</t>
  </si>
  <si>
    <t>Te0/0/5</t>
  </si>
  <si>
    <t xml:space="preserve">WP142026011199 </t>
  </si>
  <si>
    <t>Accecoris hilang dan kabel terjepit di pohon</t>
  </si>
  <si>
    <t>Pemasangan Acc dan rabas pohon</t>
  </si>
  <si>
    <t>172.29.118.243</t>
  </si>
  <si>
    <t>JATIM-ODC.ULP.MOJOKERTO-OLT-01</t>
  </si>
  <si>
    <t>POP_1MJK005_MOJOKERTO KOTA UPJ PLN MINI ODC</t>
  </si>
  <si>
    <t>-7.46378, 112.43503</t>
  </si>
  <si>
    <t>172.29.127.164</t>
  </si>
  <si>
    <t>JATIM-ODC.ULP.MOJOKERTO-NE8000.M1A-UPE-01</t>
  </si>
  <si>
    <t>GE0/2/15</t>
  </si>
  <si>
    <t>-6.916211, 112.553145</t>
  </si>
  <si>
    <t>172.29.119.212</t>
  </si>
  <si>
    <t>JATIM-ODC.SEKAPUK.GRESIK-ASR920.12SZ-UPE-01</t>
  </si>
  <si>
    <t>TK4 PROBOLINGGO AMBULU ODC</t>
  </si>
  <si>
    <t>-6.884480, 112.451559</t>
  </si>
  <si>
    <t>172.29.90.83</t>
  </si>
  <si>
    <t>JATIM-GRESIK.ODC.CAMPUREJO-ASR920.12SZ-UPE-01</t>
  </si>
  <si>
    <t>-7.354352, 112.556889</t>
  </si>
  <si>
    <t>172.29.90.102</t>
  </si>
  <si>
    <t>Te0/0/7</t>
  </si>
  <si>
    <t>-8.022209, 112.625683</t>
  </si>
  <si>
    <t>172.29.118.115</t>
  </si>
  <si>
    <t>JATIM-ULP.KEBON.AGUNG-ASR920-UPE-01</t>
  </si>
  <si>
    <t>Gi0/0/18</t>
  </si>
  <si>
    <t>-7.347623, 112.621467</t>
  </si>
  <si>
    <t>172.29.119.218</t>
  </si>
  <si>
    <t>JATIM-GRESIK-ODC.RADEGANSARI-MA5801-OLT-01</t>
  </si>
  <si>
    <t>-7.32187, 112.63353</t>
  </si>
  <si>
    <t>172.29.119.219</t>
  </si>
  <si>
    <t>Te0/0/8</t>
  </si>
  <si>
    <t>INTERNAL P3AK</t>
  </si>
  <si>
    <t>Ada Kabel Andongan</t>
  </si>
  <si>
    <t>Perapian Kabel andongan</t>
  </si>
  <si>
    <t>https://drive.google.com/drive/folders/1ArgsIFd9aHHinYckJz4WYiFiyJEoXTlJ?usp=drive_link</t>
  </si>
  <si>
    <t>TK4 PROBOLINGGO BANYU ANYAR KIDUL ODC</t>
  </si>
  <si>
    <t>172.29.88.172</t>
  </si>
  <si>
    <t>https://drive.google.com/drive/folders/171sCfrgSspvgLU78COzc6rerJ8mH-4FI?usp=drive_link</t>
  </si>
  <si>
    <t>JATIM-WARU-ZXA10.C610-OLT-01</t>
  </si>
  <si>
    <t>-7.347576167182876, 112.70781691972276</t>
  </si>
  <si>
    <t>172.25.153.234</t>
  </si>
  <si>
    <t>Super Backbone | POP-SB</t>
  </si>
  <si>
    <t>JATIM-SHELTER.WARU-ASR920-UPE-02</t>
  </si>
  <si>
    <t>Te0/0/22</t>
  </si>
  <si>
    <t>-7.357886° 112.703459°</t>
  </si>
  <si>
    <t>172.29.118.85</t>
  </si>
  <si>
    <t>JATIM-UP3.SBY.BARAT-ASR920-UPE-02</t>
  </si>
  <si>
    <t>JATIM-GRAND.ALOHA-RC-OLT-01</t>
  </si>
  <si>
    <t>-7.364470523806304, 112.71086708706106</t>
  </si>
  <si>
    <t>172.29.195.18</t>
  </si>
  <si>
    <t>JATIM-UPJ.GEDANGAN-ASR920-UPE-01</t>
  </si>
  <si>
    <t>-7.480311, 112.644234</t>
  </si>
  <si>
    <t>TK4 PROBOLINGGO GENTENGAN ODC</t>
  </si>
  <si>
    <t>172.29.118.27</t>
  </si>
  <si>
    <t>GE0/7/5</t>
  </si>
  <si>
    <t>JATIM-APJ.MOJOKERTO-RC-OLT-01</t>
  </si>
  <si>
    <t>POP_1MJK003_MOJOKERTO APJ PLN</t>
  </si>
  <si>
    <t>-7.494283, 112.424967</t>
  </si>
  <si>
    <t>172.29.88.27</t>
  </si>
  <si>
    <t>JATIM-APJ.MOJOKERTO-ASR920-UPE-01</t>
  </si>
  <si>
    <t>-7.432778, 112.701389</t>
  </si>
  <si>
    <t>172.29.88.187</t>
  </si>
  <si>
    <t>JATIM-ULP.PACITAN-ZXA10.C610-OLT-01</t>
  </si>
  <si>
    <t>POP_1PCT001_PACITAN UPJ PLN ODC</t>
  </si>
  <si>
    <t>-8.195546210305052, 111.09661215392606</t>
  </si>
  <si>
    <t>172.29.118.43</t>
  </si>
  <si>
    <t>JATIM-PERUMTAS.3-RC-OLT-02</t>
  </si>
  <si>
    <t xml:space="preserve">-7.444784779441214, 112.62822256790042
</t>
  </si>
  <si>
    <t>172.29.194.213</t>
  </si>
  <si>
    <t xml:space="preserve">WP142026011334 </t>
  </si>
  <si>
    <t>Tidak ada Temuan Kabel menjuntai</t>
  </si>
  <si>
    <t>JATIM-SIDOARJO.RANDEGAN-HW.MA5801-OLT-01</t>
  </si>
  <si>
    <t>-7.495405, 112.679547</t>
  </si>
  <si>
    <t>172.29.118.226</t>
  </si>
  <si>
    <t>GE0/7/6</t>
  </si>
  <si>
    <t>TK4 PROBOLINGGO JREBENG KIDUL ODC</t>
  </si>
  <si>
    <t>JATIM-NGUJO.KALITIDU-RC-OLT-01</t>
  </si>
  <si>
    <t>-7.145889, 111.809000</t>
  </si>
  <si>
    <t>172.29.88.171</t>
  </si>
  <si>
    <t>GE0/4/1</t>
  </si>
  <si>
    <t>-7.413508,112.549817</t>
  </si>
  <si>
    <t>172.29.89.163</t>
  </si>
  <si>
    <t>Te0/0/10</t>
  </si>
  <si>
    <t>-7.331868, 112.637920</t>
  </si>
  <si>
    <t>172.29.118.107</t>
  </si>
  <si>
    <t>JATIM-SHELTER.GITET.KRIAN-ASR920.12SZ-UPE-01</t>
  </si>
  <si>
    <t>Cascade Te0/0/5</t>
  </si>
  <si>
    <t>Temuan Kabel andongan</t>
  </si>
  <si>
    <t>Perapian Kabel Andongan</t>
  </si>
  <si>
    <t>POP_1SDA10055_KRIAN SIDOARJO ULP ODC PLN</t>
  </si>
  <si>
    <t>-7.413100, 112.577800</t>
  </si>
  <si>
    <t>172.29.119.43</t>
  </si>
  <si>
    <t>JATIM-ODC.ULP.KRIAN-ASR920.12SZ-UPE-03</t>
  </si>
  <si>
    <t>JATIM-KEDIRI-ODC.GEDANGSEWU-MA5801-OLT-01</t>
  </si>
  <si>
    <t xml:space="preserve"> -7.781083, 112.194100</t>
  </si>
  <si>
    <t>172.29.118.34</t>
  </si>
  <si>
    <t>TK4 PROBOLINGGO JREBENG ODC</t>
  </si>
  <si>
    <t>Te0/0/11</t>
  </si>
  <si>
    <t>POP_1SDA10125_GEDANGAN UP MINI ODC PLN</t>
  </si>
  <si>
    <t>-7.3743884810902145, 112.72746551364425</t>
  </si>
  <si>
    <t>172.29.195.20</t>
  </si>
  <si>
    <t>JATIM-PONOROGO-ZXA10.C610-OLT-01</t>
  </si>
  <si>
    <t>172.29.90.75</t>
  </si>
  <si>
    <t>GE0/5/4</t>
  </si>
  <si>
    <t>JATIM-KEDIRI-ZXA10.C610-OLT-01</t>
  </si>
  <si>
    <t xml:space="preserve">-7.813549900774477, 112.01418520251511
</t>
  </si>
  <si>
    <t>172.26.143.10</t>
  </si>
  <si>
    <t>JATIM-KEDIRI-ASR920-UPE-01</t>
  </si>
  <si>
    <t>JATIM-DEMPELAN.MADIUN-MA5801-OLT-01</t>
  </si>
  <si>
    <t>-7.616870, 111.576660</t>
  </si>
  <si>
    <t>172.29.89.171</t>
  </si>
  <si>
    <t>JATIM-MADIUN-ASR920.12SZ-UPE-02</t>
  </si>
  <si>
    <t>JATIM-MAGETAN.ODC.TEMBORO-HW.MA5801-OLT-01</t>
  </si>
  <si>
    <t>Magetan</t>
  </si>
  <si>
    <t>-7.589200, 111.398800</t>
  </si>
  <si>
    <t>172.29.91.126</t>
  </si>
  <si>
    <t>JATIM-MINI.ODC.ULP.MAGETAN-ASR920.12SZ-UPE-01</t>
  </si>
  <si>
    <t>JATIM-UPJ.LAMONGAN-RC-OLT-02</t>
  </si>
  <si>
    <t>172.29.89.22</t>
  </si>
  <si>
    <t>JATIM-ULP.LAMONGAN-NE8000.M14-UPE-01</t>
  </si>
  <si>
    <t>GE0/4/3</t>
  </si>
  <si>
    <t>-7.418983, 112.583472</t>
  </si>
  <si>
    <t>TK4 PROBOLINGGO KARANGANYAR ODC</t>
  </si>
  <si>
    <t>172.29.89.165</t>
  </si>
  <si>
    <t>JATIM-SIDOARJO.KEMANTREN-HW.MA5801-OLT-01</t>
  </si>
  <si>
    <t>-7.470628, 112.647285</t>
  </si>
  <si>
    <t>172.29.118.149</t>
  </si>
  <si>
    <t>JATIM-ODC.WONOAYU.SIDOARJO-NE8000.M14-UPE-01</t>
  </si>
  <si>
    <t>GE0/7/4</t>
  </si>
  <si>
    <t>JATIM-PERUMTAS.3-RC-OLT-01</t>
  </si>
  <si>
    <t>172.29.118.53</t>
  </si>
  <si>
    <t>GE0/5/1</t>
  </si>
  <si>
    <t>-7.16278, 112.63237</t>
  </si>
  <si>
    <t>HUAWEI</t>
  </si>
  <si>
    <t>172.29.88.252</t>
  </si>
  <si>
    <t>JATIM-APJ.GRESIK-ASR920-UPE-02</t>
  </si>
  <si>
    <t>Gi0/0/21</t>
  </si>
  <si>
    <t>JATIM-GRESIK-ODC.MANYAREJO-MA5801-OLT-01</t>
  </si>
  <si>
    <t>-7.120217, 112.601003</t>
  </si>
  <si>
    <t>TK4 PROBOLINGGO KEBONSARI KULON ODC</t>
  </si>
  <si>
    <t>172.29.91.61</t>
  </si>
  <si>
    <t>JATIM-APJ.GRESIK-ASR920.12SZ-UPE-03</t>
  </si>
  <si>
    <t>-7.249675, 112.635101</t>
  </si>
  <si>
    <t>172.29.88.147</t>
  </si>
  <si>
    <t>JATIM-DARMO-ASR920-UPE-02</t>
  </si>
  <si>
    <t>JATIM-UP.PROBOLINGGO-RC-OLT-02</t>
  </si>
  <si>
    <t>Jember</t>
  </si>
  <si>
    <t>Probolinggo</t>
  </si>
  <si>
    <t>-7.749355414203314, 113.21722593915494</t>
  </si>
  <si>
    <t>172.29.119.34</t>
  </si>
  <si>
    <t>JATIM-PROBOLINGGO-ASR920-UPE-01</t>
  </si>
  <si>
    <t>Gi0/0/5</t>
  </si>
  <si>
    <t>Turnkey III 2021</t>
  </si>
  <si>
    <t>-7.473434, 112.618127</t>
  </si>
  <si>
    <t>172.29.118.147</t>
  </si>
  <si>
    <t>TK4 PROBOLINGGO KOTA ANYAR ODC</t>
  </si>
  <si>
    <t>-8.288161,112.398148</t>
  </si>
  <si>
    <t>172.29.90.20</t>
  </si>
  <si>
    <t>JATIM-ODC.ULP.KEPANJEN-NE8000.M14-UPE-04</t>
  </si>
  <si>
    <t>GE0/4/5</t>
  </si>
  <si>
    <t>-7.819120, 113.351567</t>
  </si>
  <si>
    <t>172.29.91.187</t>
  </si>
  <si>
    <t>JATIM-ODC.WONOREJO.PROBOLINGGO-ASR920.12SZ-UPE-01</t>
  </si>
  <si>
    <t>-7.325768, 112.549123</t>
  </si>
  <si>
    <t>172.29.119.221</t>
  </si>
  <si>
    <t>JATIM-MINI.ODC.GREENLAND.JEMBER-MA5801-OLT-01</t>
  </si>
  <si>
    <t>-8.1704338, 113.7291287</t>
  </si>
  <si>
    <t>indoor</t>
  </si>
  <si>
    <t>172.29.119.206</t>
  </si>
  <si>
    <t>JATIM-GI.JEMBER-ASR920.12-UPE-01</t>
  </si>
  <si>
    <t>-8.134082548465, 112.57397760360338</t>
  </si>
  <si>
    <t>TK4 PROBOLINGGO LAWEYAN ODC</t>
  </si>
  <si>
    <t>172.29.195.26</t>
  </si>
  <si>
    <t>JATIM-UPJ.KEPANJEN-ASR920-UPE-02</t>
  </si>
  <si>
    <t>POP_1MJK002_MOJOSARI UP PLN</t>
  </si>
  <si>
    <t>-7.508620, 112.560200</t>
  </si>
  <si>
    <t>172.29.118.195</t>
  </si>
  <si>
    <t>GE0/4/6</t>
  </si>
  <si>
    <t>-7.357178, 112.580203</t>
  </si>
  <si>
    <t>172.29.90.100</t>
  </si>
  <si>
    <t>-7.1626874602, 112.6325130024</t>
  </si>
  <si>
    <t>172.29.89.126</t>
  </si>
  <si>
    <t>JATIM-UPJ.SIDAYU-NE8000.M14-UPE-01</t>
  </si>
  <si>
    <t>8,3 KM</t>
  </si>
  <si>
    <t>JATIM-KEDIRI.ODC.CANGGU-HW.MA5801-OLT-01</t>
  </si>
  <si>
    <t>-7.74609, 112.21551</t>
  </si>
  <si>
    <t>172.29.119.125</t>
  </si>
  <si>
    <t xml:space="preserve">WP142026014807 </t>
  </si>
  <si>
    <t>Banyak gulungan JB yang tidak rapi</t>
  </si>
  <si>
    <t>Perapian JB dan Accecoris</t>
  </si>
  <si>
    <t>JATIM.ULP.SIDOARJO-RC-OLT-01</t>
  </si>
  <si>
    <t>TK4 PROBOLINGGO PATOKAN ODC</t>
  </si>
  <si>
    <t>POP_1SDA10007_POP_1SDA019_SIDOARJO ULP MINI ODC PLN</t>
  </si>
  <si>
    <t xml:space="preserve">-7.4506724450303405, 112.71881316630167
</t>
  </si>
  <si>
    <t>172.29.194.212</t>
  </si>
  <si>
    <t>JATIM-GI.TUBAN-RC-OLT-01</t>
  </si>
  <si>
    <t>-6.888955162580383, 112.03468662960596</t>
  </si>
  <si>
    <t>172.29.91.244</t>
  </si>
  <si>
    <t>JATIM-GI.TUBAN-ASR920-UPE-01</t>
  </si>
  <si>
    <t>-7.452500, 112.673611</t>
  </si>
  <si>
    <t>172.29.118.212</t>
  </si>
  <si>
    <t>JATIM-ODC.GI.BUDURAN-ASR920-UPE-01</t>
  </si>
  <si>
    <t>JATIM-GI.TUBAN-RC-OLT-02</t>
  </si>
  <si>
    <t>172.29.91.245</t>
  </si>
  <si>
    <t>JATIM-GRY.TMN.ASRI-RC-OLT-01</t>
  </si>
  <si>
    <t xml:space="preserve">-7.356332501785782, 112.67661713696883
</t>
  </si>
  <si>
    <t>172.29.90.50</t>
  </si>
  <si>
    <t>JATIM-SHELTER.WARU-ASR920-UPE-01</t>
  </si>
  <si>
    <t>JATIM-GRESIK-ODC.GLATIK-MA5801-OLT-01</t>
  </si>
  <si>
    <t>-6.976464, 112.537294</t>
  </si>
  <si>
    <t>TK4 PROBOLINGGO RANGKANG ODC</t>
  </si>
  <si>
    <t>172.29.119.68</t>
  </si>
  <si>
    <t>JATIM-ODC.UP.DINOYO-RC-OLT-03</t>
  </si>
  <si>
    <t xml:space="preserve">-7.947877074538994, 112.61413821397308
</t>
  </si>
  <si>
    <t>172.29.194.204</t>
  </si>
  <si>
    <t>JATIM-MINI.ODC.UP.DINOYO-ASR920-UPE-01</t>
  </si>
  <si>
    <t>Gi0/0/16</t>
  </si>
  <si>
    <t>JATIM-ULP.KRAKSAAN-RC-OLT-03</t>
  </si>
  <si>
    <t>-7.759677845034621,113.4169884294213</t>
  </si>
  <si>
    <t>172.29.194.252</t>
  </si>
  <si>
    <t>JATIM-ULP.KRAKSAAN-ASR920-UPE-01</t>
  </si>
  <si>
    <t>JATIM-GRAND.SURYA.SDA-RC-OLT-01</t>
  </si>
  <si>
    <t>-7.4107049946467685, 112.77322632606916</t>
  </si>
  <si>
    <t>172.29.194.195</t>
  </si>
  <si>
    <t>JATIM-MINI.ODC.PJBS.JUANDA-ASR920-UPE-01</t>
  </si>
  <si>
    <t>JATIM-LAMONGAN.ODC.BLIMBING-HW.MA5801-OLT-02</t>
  </si>
  <si>
    <t>-6.879494, 112.300751</t>
  </si>
  <si>
    <t>172.29.119.83</t>
  </si>
  <si>
    <t>JATIM-ODC.BLIMBING.LAMONGAN-ASR920-UPE-01</t>
  </si>
  <si>
    <t>-7.759677845034621, 113.4169884294213</t>
  </si>
  <si>
    <t>172.29.194.250</t>
  </si>
  <si>
    <t>JATIM-ULP.KRAKSAAN-RC-OLT-02</t>
  </si>
  <si>
    <t>TK4 SIDOARJO DUKUHSARI ODC</t>
  </si>
  <si>
    <t>172.29.194.251</t>
  </si>
  <si>
    <t>-7.410721, 112.773229</t>
  </si>
  <si>
    <t>172.29.194.194</t>
  </si>
  <si>
    <t>JATIM-SIDOARJO.PURI.MAHARANI-HW.MA5801-OLT-01</t>
  </si>
  <si>
    <t>-7.382090, 112.704638</t>
  </si>
  <si>
    <t>172.29.127.90</t>
  </si>
  <si>
    <t>JATIM-SIDOARJO.ODC.PURI.MAHARANI-ASR920-UPE-01</t>
  </si>
  <si>
    <t>JATIM-GI.JEMBER-AN6000.2-OLT-02</t>
  </si>
  <si>
    <t>-8.191914763871518, 113.69834924191129</t>
  </si>
  <si>
    <t>172.29.194.146</t>
  </si>
  <si>
    <t>Turnkey IV</t>
  </si>
  <si>
    <t>-7.292306, 112.613256</t>
  </si>
  <si>
    <t>172.29.90.234</t>
  </si>
  <si>
    <t>JATIM-SIGMA.DC-ASR920-UPE-02</t>
  </si>
  <si>
    <t>Gi0/0/3</t>
  </si>
  <si>
    <t>JATIM-GRESIK.ODC.BALONGPANGGANG-HW.MA5801-OLT-01</t>
  </si>
  <si>
    <t>TK4 SIDOARJO DURUNGBANJAR ODC</t>
  </si>
  <si>
    <t>-7.26701, 112.44951</t>
  </si>
  <si>
    <t>172.29.89.67</t>
  </si>
  <si>
    <t>JATIM-ODC.UP.DINOYO-RC-OLT-04</t>
  </si>
  <si>
    <t>-7.947934, 112.614040</t>
  </si>
  <si>
    <t>172.29.194.205</t>
  </si>
  <si>
    <t>Gi0/0/15</t>
  </si>
  <si>
    <t>JATIM-SIDOARJO-ODC.WONOMLATI-HW.MA5801-OLT-01</t>
  </si>
  <si>
    <t>-7.497064, 112.629278</t>
  </si>
  <si>
    <t>172.29.88.190</t>
  </si>
  <si>
    <t>Te0/0/06</t>
  </si>
  <si>
    <t>JATIM-SIDOARJO.ODC.BENDOTRETEK-HW.MA5801-OLT-01</t>
  </si>
  <si>
    <t>-7.444549, 112.566421</t>
  </si>
  <si>
    <t>172.29.89.164</t>
  </si>
  <si>
    <t>POP_1NJK001_NGANJUK UP PLN</t>
  </si>
  <si>
    <t>-7.60452, 111.89715</t>
  </si>
  <si>
    <t>172.29.88.2</t>
  </si>
  <si>
    <t>JATIM-ULP.NGANJUK-NE8000.M14-UPE-01</t>
  </si>
  <si>
    <t>POP_1JMR008_AMBULU ULP MINI ODC PLN</t>
  </si>
  <si>
    <t>-8.34447999961829, 113.59734932921963</t>
  </si>
  <si>
    <t>TK4 SIDOARJO KEDUNGBOTO ODC</t>
  </si>
  <si>
    <t>172.29.91.238</t>
  </si>
  <si>
    <t>JATIM-MINI.ODC.AMBULU-ASR920.12SZ-UPE-01</t>
  </si>
  <si>
    <t>JATIM-GRESIK-ODC.MANYAREJO.II-MA5801-OLT-01</t>
  </si>
  <si>
    <t>-7.120266,112.600983</t>
  </si>
  <si>
    <t>172.29.91.60</t>
  </si>
  <si>
    <t>Cascade Te0/0/7</t>
  </si>
  <si>
    <t>JATIM-SDA.ODC.DURUNGBANJAR-HW.MA5801-OLT-01</t>
  </si>
  <si>
    <t>-7.473386, 112.684908</t>
  </si>
  <si>
    <t>172.29.91.43</t>
  </si>
  <si>
    <t>Ge0/5/0</t>
  </si>
  <si>
    <t>JATIM-ODC.UP.DINOYO-RC-OLT-02</t>
  </si>
  <si>
    <t>TK4 SIDOARJO KEMASAN ODC</t>
  </si>
  <si>
    <t>172.29.194.203</t>
  </si>
  <si>
    <t>Gi0/0/17</t>
  </si>
  <si>
    <t>JATIM-LAMONGAN-ODC.BANJARWATI-MA5801-OLT-01</t>
  </si>
  <si>
    <t>-6.87686, 112.389</t>
  </si>
  <si>
    <t>172.29.119.163</t>
  </si>
  <si>
    <t>POP_1SIT002_SITUBONDO APJ PLN</t>
  </si>
  <si>
    <t>Situbondo</t>
  </si>
  <si>
    <t>-7.71278704336094, 113.99714394005103</t>
  </si>
  <si>
    <t>172.29.91.37</t>
  </si>
  <si>
    <t>JATIM-SITUBONDO-ASR920-UPE-01</t>
  </si>
  <si>
    <t xml:space="preserve">-7.950843048717731, 112.66805074560337
</t>
  </si>
  <si>
    <t>172.29.90.118</t>
  </si>
  <si>
    <t>JATIM-UP.BLIMBING-ASR920-UPE-01</t>
  </si>
  <si>
    <t>Gi0/0/19</t>
  </si>
  <si>
    <t>-7.22964, 112.56804</t>
  </si>
  <si>
    <t>172.29.119.114</t>
  </si>
  <si>
    <t>JATIM-GI.JEMBER-RC-OLT-01</t>
  </si>
  <si>
    <t>-8.191983, 113.698483</t>
  </si>
  <si>
    <t>TK4 SIDOARJO KEPUNTEN ODC</t>
  </si>
  <si>
    <t>172.29.194.162</t>
  </si>
  <si>
    <t>JATIM-JEMBER-ASR920-UPE-03</t>
  </si>
  <si>
    <t>JATIM-GI.PROBOLINGGO-RC-OLT-01</t>
  </si>
  <si>
    <t xml:space="preserve">-7.76415816564331, 113.21284356715418
</t>
  </si>
  <si>
    <t>172.29.194.218</t>
  </si>
  <si>
    <t>JATIM-SMA2.PBLA-RC-OLT-01</t>
  </si>
  <si>
    <t>-7.76554, 113.19976</t>
  </si>
  <si>
    <t>172.29.194.221</t>
  </si>
  <si>
    <t>Gi/0/0/8</t>
  </si>
  <si>
    <t>WP142026060154</t>
  </si>
  <si>
    <t>-7.00931, 113.83556</t>
  </si>
  <si>
    <t>172.29.119.11</t>
  </si>
  <si>
    <t>Gi0/0/22</t>
  </si>
  <si>
    <t>JATIM-KEDIRI.ODC.GROGOL-HW.MA5801-OLT-01</t>
  </si>
  <si>
    <t xml:space="preserve"> -7.753530, 111.958517</t>
  </si>
  <si>
    <t>172.29.127.68</t>
  </si>
  <si>
    <t>JATIM-UP3.KEDIRI-ASR920.12SZ-UPE-01</t>
  </si>
  <si>
    <t>JATIM-PJBS.JUANDA-RC-OLT-01</t>
  </si>
  <si>
    <t>TK4 SIDOARJO LAMBANGAN ODC</t>
  </si>
  <si>
    <t>-7.378680140901737, 112.73734008522476</t>
  </si>
  <si>
    <t>172.29.194.196</t>
  </si>
  <si>
    <t>JATIM-SIDOARJO.GAMPANG-HW.MA5801-OLT-01</t>
  </si>
  <si>
    <t>-7.481810° 112.604203°</t>
  </si>
  <si>
    <t>172.29.118.146</t>
  </si>
  <si>
    <t>GE0/7/7</t>
  </si>
  <si>
    <t>JATIM-KEDIRI-ODC.TAWANG-MA5801-OLT-01</t>
  </si>
  <si>
    <t xml:space="preserve"> -7.921863 112.125190</t>
  </si>
  <si>
    <t>172.29.91.77</t>
  </si>
  <si>
    <t>JATIM-UP3.KEDIRI-NE8000.M14-UPE-03</t>
  </si>
  <si>
    <t>-7.516111, 112.681944</t>
  </si>
  <si>
    <t>172.29.118.29</t>
  </si>
  <si>
    <t>JATIM-MADIUN-ZXA10.C320-OLT-02</t>
  </si>
  <si>
    <t>POP_1MAD001_MADIUN APJ PLN</t>
  </si>
  <si>
    <t>-7.635577127832994, 111.5323034384289</t>
  </si>
  <si>
    <t>172.28.72.34</t>
  </si>
  <si>
    <t>JATIM-KP.MALANG-RAISECOM-OLT-01</t>
  </si>
  <si>
    <t xml:space="preserve">-7.976117051297354, 112.62247684317174
</t>
  </si>
  <si>
    <t>172.29.194.94</t>
  </si>
  <si>
    <t>JATIM-ICONPLUS.MALANG-ASR920-UPE-01</t>
  </si>
  <si>
    <t>TK4 SIDOARJO MOJORANGAGUNG ODC</t>
  </si>
  <si>
    <t>JATIM-SIDOARJO.ODC.SEKETI-HW.MA5801-OLT-01</t>
  </si>
  <si>
    <t>-7.429091 112.568392</t>
  </si>
  <si>
    <t>172.29.89.178</t>
  </si>
  <si>
    <t>JATIM-SIDOARJO.SEDURI-HW.MA5801-OLT-01</t>
  </si>
  <si>
    <t>-7.414784, 112.516560</t>
  </si>
  <si>
    <t>172.29.89.180</t>
  </si>
  <si>
    <t>JATIM-UP3.MADIUN-ZXA10.C610-OLT-01</t>
  </si>
  <si>
    <t>172.26.142.242</t>
  </si>
  <si>
    <t>JATIM-MADIUN-ASR920-UPE-01</t>
  </si>
  <si>
    <t>JATIM-APJ.PASURUAN-AN6000.2-OLT-01</t>
  </si>
  <si>
    <t>Pasuruan</t>
  </si>
  <si>
    <t>-7.6522942083682075, 112.90010331944974</t>
  </si>
  <si>
    <t>172.29.89.94</t>
  </si>
  <si>
    <t>JATIM-UP3.PASURUAN-ASR920-UPE-02</t>
  </si>
  <si>
    <t>JATIM-SIDOARJO.KETAJEN-HW.MA5801-OLT-01</t>
  </si>
  <si>
    <t>TK4 SIDOARJO PLAOSAN ODC</t>
  </si>
  <si>
    <t>-7.386957, 112.740067</t>
  </si>
  <si>
    <t>172.29.118.20</t>
  </si>
  <si>
    <t>JATIM-KEDIRI.ODC.NAMBAAN-HW.MA5801-OLT-01</t>
  </si>
  <si>
    <t xml:space="preserve"> -7.786393, 112.043211</t>
  </si>
  <si>
    <t>172.29.91.78</t>
  </si>
  <si>
    <t>Ge0/3/5</t>
  </si>
  <si>
    <t>JATIM-BLITAR.ODC.KALIPANG-HW.MA5801-OLT-01</t>
  </si>
  <si>
    <t>Blitar</t>
  </si>
  <si>
    <t xml:space="preserve">-8.177037, 112.217049
</t>
  </si>
  <si>
    <t>172.29.119.242</t>
  </si>
  <si>
    <t>JATIM-ODC.ULP.BLITAR-ASR920.12SZ-UPE-01</t>
  </si>
  <si>
    <t>POP_1LMG10002_DESA  BANYUBANG ODC</t>
  </si>
  <si>
    <t>-6.928777, 112.415364</t>
  </si>
  <si>
    <t>172.29.90.82</t>
  </si>
  <si>
    <t>TK4 SIDOARJO TAMBAKREJO ODC</t>
  </si>
  <si>
    <t>JATIM-BALDES.MOJOAGUNG-RC-OLT-01</t>
  </si>
  <si>
    <t>RAISECOM</t>
  </si>
  <si>
    <t>172.29.89.51</t>
  </si>
  <si>
    <t>JATIM-SIDOARJO-ODC.KEDUNGSUGO-MA5801-OLT-01</t>
  </si>
  <si>
    <t>-7.462933, 112.584283</t>
  </si>
  <si>
    <t>172.29.89.181</t>
  </si>
  <si>
    <t>JATIM-SDA.ODC.KEMASAN-HW.MA5801-OLT-01</t>
  </si>
  <si>
    <t>POP_1SDA10052_CLUSTER KEMASAN ODC</t>
  </si>
  <si>
    <t>-7.400328, 112.591711</t>
  </si>
  <si>
    <t>172.29.119.44</t>
  </si>
  <si>
    <t>JATIM-MAGETAN-ODC.PLAOSAN-HW.MA5801-OLT-01</t>
  </si>
  <si>
    <t>-7.6807479, 111.257039</t>
  </si>
  <si>
    <t>172.29.119.106</t>
  </si>
  <si>
    <t>JATIM-SIDOARJO-ODC.BOGEM.KEBONAGUNG-MA5801-OLT-01</t>
  </si>
  <si>
    <t>-7.417778, 112.673889</t>
  </si>
  <si>
    <t>WATESTANJUNG-WRINGINANOM-GRESIK ODC</t>
  </si>
  <si>
    <t>172.29.118.213</t>
  </si>
  <si>
    <t>JATIM-UP.GEDANGAN-RC-OLT-01</t>
  </si>
  <si>
    <t>POP_1SDA008_GEDANGAN UPJ PLN MINI ODC</t>
  </si>
  <si>
    <t xml:space="preserve">-7.3743884810902145, 112.72746551364425
</t>
  </si>
  <si>
    <t>172.29.195.19</t>
  </si>
  <si>
    <t>-7.835893, 112.695087</t>
  </si>
  <si>
    <t>172.29.127.134</t>
  </si>
  <si>
    <t>JATIM-SDA.ODC.KEPUNTEN-HW.MA5801-OLT-01</t>
  </si>
  <si>
    <t>-7.458036, 112.624191</t>
  </si>
  <si>
    <t>172.29.91.82</t>
  </si>
  <si>
    <t>Ge0/7/0</t>
  </si>
  <si>
    <t>-7.738706, 112.185987</t>
  </si>
  <si>
    <t>172.29.119.155</t>
  </si>
  <si>
    <t>JATIM-KEDIRI.ODC.DAWUHAN-ASR920.12SZ-UPE-01</t>
  </si>
  <si>
    <t>WLINGI UPJ ODC PLN</t>
  </si>
  <si>
    <t>JATIM-KEDIRI-ODC.PURWOASRI-MA5801-OLT-01</t>
  </si>
  <si>
    <t>-7.647502, 112.098987</t>
  </si>
  <si>
    <t>172.29.119.156</t>
  </si>
  <si>
    <t>-6.912419, 112.530056</t>
  </si>
  <si>
    <t>172.29.119.69</t>
  </si>
  <si>
    <t>JATIM-KEDIRI.ODC.BENDO-HW.MA5801-OLT-01</t>
  </si>
  <si>
    <t>-7.765007, 112.154605</t>
  </si>
  <si>
    <t>172.29.118.37</t>
  </si>
  <si>
    <t>JATIM-GRESIK.ODC.KEBONDALEM-HW.MA5801-OLT-02</t>
  </si>
  <si>
    <t>-7.28178, 112.56437</t>
  </si>
  <si>
    <t>172.29.90.229</t>
  </si>
  <si>
    <t>JATIM-MANISREJO-BDCOM.GP3600-OLT-CPE-01</t>
  </si>
  <si>
    <t>WONOJATI-JENGGAWAH-JEMBER ODC</t>
  </si>
  <si>
    <t>-7.640382981017886, 111.5477109623118</t>
  </si>
  <si>
    <t>172.29.194.154</t>
  </si>
  <si>
    <t>JATIM-SHELTER.GI.MANISREJO-ASR920.12-UPE-01</t>
  </si>
  <si>
    <t>JATIM-GRESIK-ODC.BOLO-MA5801-OLT-01</t>
  </si>
  <si>
    <t>-6.968807, 112.519865</t>
  </si>
  <si>
    <t>172.29.119.67</t>
  </si>
  <si>
    <t>JATIM-KEDIRI-ODC.BOGOKIDUL-MA5801-OLT-01</t>
  </si>
  <si>
    <t>-7.716119, 112.128808</t>
  </si>
  <si>
    <t>172.29.119.149</t>
  </si>
  <si>
    <t>JATIM-KEDIRI.ODC.DAWUHAN-ASR920.12SZ-UPE-02</t>
  </si>
  <si>
    <t xml:space="preserve"> -8.031076 112.598362</t>
  </si>
  <si>
    <t>172.29.119.188</t>
  </si>
  <si>
    <t>JATIM-AP.MALANG-ASR920.12SZ-UPE-03</t>
  </si>
  <si>
    <t>-7.544862, 112.614347</t>
  </si>
  <si>
    <t>172.29.119.99</t>
  </si>
  <si>
    <t>GE0/3/8</t>
  </si>
  <si>
    <t>30 Dec 2025</t>
  </si>
  <si>
    <t>1/27/2026</t>
  </si>
  <si>
    <t>banyak temuan jb dan andongan</t>
  </si>
  <si>
    <t>JATIM-UPT.MALANG-RC6820-OLT-01</t>
  </si>
  <si>
    <t>POP_1KPN010_MALANG UJT PLN</t>
  </si>
  <si>
    <t>-7.9187, 112.65418</t>
  </si>
  <si>
    <t>172.29.90.92</t>
  </si>
  <si>
    <t>Lith 48</t>
  </si>
  <si>
    <t>JATIM-ULP.SINGOSARI-ASR920-UPE-01</t>
  </si>
  <si>
    <t>JATIM-SIDOARJO.ODC.KEDINDING-HW.MA5801-OLT-01</t>
  </si>
  <si>
    <t>-7.436611, 112.541397</t>
  </si>
  <si>
    <t>172.29.89.60</t>
  </si>
  <si>
    <t>-8.24375, 112.43182</t>
  </si>
  <si>
    <t>172.29.195.27</t>
  </si>
  <si>
    <t>-8.1928581, 113.6449834</t>
  </si>
  <si>
    <t>172.29.89.77</t>
  </si>
  <si>
    <t>JATIM-SBY.UTARA-BDCOM.GP3600-OLT-01</t>
  </si>
  <si>
    <t>POP_1SBY014_SURABAYA UTARA (SBU) APJ PLN</t>
  </si>
  <si>
    <t>-7.2532524821032025, 112.73695556710071</t>
  </si>
  <si>
    <t>172.29.118.122</t>
  </si>
  <si>
    <t>JATIM-SBY.UTARA-ASR920-UPE-02</t>
  </si>
  <si>
    <t>-7.324914,112.531780</t>
  </si>
  <si>
    <t>172.29.90.99</t>
  </si>
  <si>
    <t>Cascade Te0/0/10</t>
  </si>
  <si>
    <t>JATIM-SIDOARJO.ODC.SUWALUH-HW.MA5801-OLT-01</t>
  </si>
  <si>
    <t>-7.415278, 112.540833</t>
  </si>
  <si>
    <t>2x100</t>
  </si>
  <si>
    <t>172.29.89.179</t>
  </si>
  <si>
    <t>JATIM-AREA.KALIABU-RC-OLT-01</t>
  </si>
  <si>
    <t>-7.573411169407272, 111.65802030718137</t>
  </si>
  <si>
    <t>172.29.118.244</t>
  </si>
  <si>
    <t>JATIM-SMA.TUNAS.PTN-RC-OLT-01</t>
  </si>
  <si>
    <t>-7.726098,113.524901</t>
  </si>
  <si>
    <t>172.29.89.187</t>
  </si>
  <si>
    <t>JATIM-GITET.PAITON-ASR920-UPE-02</t>
  </si>
  <si>
    <t>-7.830481, 112.708499</t>
  </si>
  <si>
    <t>172.29.89.254</t>
  </si>
  <si>
    <t>JATIM-KEDIRI-ODC.KALIBOTO-MA5801-OLT-01</t>
  </si>
  <si>
    <t>-7.721045, 111.948246</t>
  </si>
  <si>
    <t>172.29.127.67</t>
  </si>
  <si>
    <t>ELTEK SMARTPACK R</t>
  </si>
  <si>
    <t>JATIM-ODC.ULP.MOJOKERTO-HW.MA5801-OLT-02</t>
  </si>
  <si>
    <t>-7.463715, 112.434694</t>
  </si>
  <si>
    <t>idInsiden</t>
  </si>
  <si>
    <t>namaKelompok</t>
  </si>
  <si>
    <t>keteranganInsiden</t>
  </si>
  <si>
    <t>alamat</t>
  </si>
  <si>
    <t>tanggalGangguan</t>
  </si>
  <si>
    <t>namaPetugasBuat</t>
  </si>
  <si>
    <t>status</t>
  </si>
  <si>
    <t>jumlahTiket</t>
  </si>
  <si>
    <t>172.29.127.162</t>
  </si>
  <si>
    <t>tanggalClose</t>
  </si>
  <si>
    <t>durasiGangguan</t>
  </si>
  <si>
    <t>durasInsiden</t>
  </si>
  <si>
    <t>deviceName</t>
  </si>
  <si>
    <t>namaMitra</t>
  </si>
  <si>
    <t>GE0/2/14</t>
  </si>
  <si>
    <t>petugasLapangan</t>
  </si>
  <si>
    <t>penyebab</t>
  </si>
  <si>
    <t>penyebabDetail</t>
  </si>
  <si>
    <t>petugasClose</t>
  </si>
  <si>
    <t>tanggalBuatInsiden</t>
  </si>
  <si>
    <t>tanggalDisposisi</t>
  </si>
  <si>
    <t>durasiStopCLock</t>
  </si>
  <si>
    <t>latitudeLongitude</t>
  </si>
  <si>
    <t>provinsi</t>
  </si>
  <si>
    <t>kabupaten</t>
  </si>
  <si>
    <t>kecamatan</t>
  </si>
  <si>
    <t>kelurahan</t>
  </si>
  <si>
    <t>jumlahSummaryInsiden</t>
  </si>
  <si>
    <t>tanggalDibaca</t>
  </si>
  <si>
    <t>tanggalPerjalanan</t>
  </si>
  <si>
    <t>tanggalTiba</t>
  </si>
  <si>
    <t>tanggalDikerjakan</t>
  </si>
  <si>
    <t>namaSbu</t>
  </si>
  <si>
    <t>namaKp</t>
  </si>
  <si>
    <t>jumlahCommentSbu</t>
  </si>
  <si>
    <t>statusInsiden</t>
  </si>
  <si>
    <t>-6.875991, 112.404250</t>
  </si>
  <si>
    <t>latLongPetugasRequestResolve</t>
  </si>
  <si>
    <t>segmenInsiden</t>
  </si>
  <si>
    <t>Validasi Penyebab (Tele)</t>
  </si>
  <si>
    <t>Validasi Penyebab Detail (Tele)</t>
  </si>
  <si>
    <t>Validitas Data Tele vs ICRM</t>
  </si>
  <si>
    <t>AKSES</t>
  </si>
  <si>
    <t>172.29.119.162</t>
  </si>
  <si>
    <t>B2B - IFI - TUBAN - METRONET:BENDAHARA DESA SEMBUNGIN, --(RELOKASI PINDAH RUANG) BALAI DESA SEMBUNGIN,KECAMATAN BANCAR ,KABUPATEN TUBAN</t>
  </si>
  <si>
    <t>FAHMI JIDAN MEDIANSYAH</t>
  </si>
  <si>
    <t>Close</t>
  </si>
  <si>
    <t xml:space="preserve"> 7 Jam 36 Menit</t>
  </si>
  <si>
    <t>PT INFRATECH INDONESIA</t>
  </si>
  <si>
    <t>TBNGDN-IFI-MBL01_ALIMUL MU'ADAB</t>
  </si>
  <si>
    <t>FOC - PUTUS CORE</t>
  </si>
  <si>
    <t>CORE RAPUH</t>
  </si>
  <si>
    <t>-6.7980499000,111.7522615000</t>
  </si>
  <si>
    <t>Jawa Timur</t>
  </si>
  <si>
    <t>JAWA BAGIAN TIMUR</t>
  </si>
  <si>
    <t>DALAM PENGERJAAN</t>
  </si>
  <si>
    <t>-6.7947013000,111.7528710300</t>
  </si>
  <si>
    <t>KORPORAT</t>
  </si>
  <si>
    <t>JATIM-SIDOARJO.ODC.KEDUNGSUMUR-HW.MA5801-OLT-01</t>
  </si>
  <si>
    <t>B2B - IFI - TUBAN - [PROAKTIF] DESA TERGAMBANG DOWN</t>
  </si>
  <si>
    <t>-7.534722, 112.656944</t>
  </si>
  <si>
    <t>FAIZ SOFYAN ZUHROFI</t>
  </si>
  <si>
    <t xml:space="preserve"> 7 Jam 8 Menit</t>
  </si>
  <si>
    <t>FOC - CORE BENDING</t>
  </si>
  <si>
    <t>BAD SPLICING</t>
  </si>
  <si>
    <t>-6.7804922534,111.7275664451</t>
  </si>
  <si>
    <t>172.29.90.148</t>
  </si>
  <si>
    <t>JATIM-ULP.PORONG-ASR920-UPE-01</t>
  </si>
  <si>
    <t>RITEL</t>
  </si>
  <si>
    <t xml:space="preserve"> 3 Jam 32 Menit</t>
  </si>
  <si>
    <t>TBNGDN-IFI-MBL02_SULISTIAN</t>
  </si>
  <si>
    <t>CORE FO TEGANG / TERTEKUK</t>
  </si>
  <si>
    <t>-6.938819,112.434240</t>
  </si>
  <si>
    <t>-6.7807265011,111.7260269723</t>
  </si>
  <si>
    <t>-6.9036466667,112.0672700000</t>
  </si>
  <si>
    <t>[PROAKTIF] DESA TERGAMBANG DOWN</t>
  </si>
  <si>
    <t>ALFIAN WAHYUDI</t>
  </si>
  <si>
    <t xml:space="preserve"> 18 Jam 58 Menit</t>
  </si>
  <si>
    <t>TERJEPIT DI JB</t>
  </si>
  <si>
    <t>-6.7804720963,111.7274022637</t>
  </si>
  <si>
    <t>-6.7805353600,111.7247414900</t>
  </si>
  <si>
    <t>B2B - IFI - TUBAN - INTERNET IIX (DOMESTIC) ONLY - IIX:PT. INDOMARCO PRISMATAMA,-(GRESIK) (TM7U) (BULU BANCAR 009)</t>
  </si>
  <si>
    <t>MUHAMMAD UBAIDILLAH</t>
  </si>
  <si>
    <t xml:space="preserve"> 5 Jam 4 Menit</t>
  </si>
  <si>
    <t>PUTUS PROTECT</t>
  </si>
  <si>
    <t>-6.7717581696,111.7269761526</t>
  </si>
  <si>
    <t>172.29.90.85</t>
  </si>
  <si>
    <t>Banjarejo</t>
  </si>
  <si>
    <t>-6.8989828000,111.6470611000</t>
  </si>
  <si>
    <t>IMPACT TRACING CORE</t>
  </si>
  <si>
    <t>B2B - IFI - TUBAN - METRONET:BENDAHARA DESA SIDING, KECAMATAN BANCAR, KABUPATEN TUBAN</t>
  </si>
  <si>
    <t xml:space="preserve"> 5 Jam 39 Menit</t>
  </si>
  <si>
    <t>PATCHCORD PUTUS</t>
  </si>
  <si>
    <t>-6.7959419587,111.7271507574</t>
  </si>
  <si>
    <t>POP_1TBN004_TUBAN UPJ PLN ODC</t>
  </si>
  <si>
    <t>Siding</t>
  </si>
  <si>
    <t>-6.8671424100,111.9045181000</t>
  </si>
  <si>
    <t>-6.903222738045649, 112.06235197723183</t>
  </si>
  <si>
    <t>FOC - DW INDOOR</t>
  </si>
  <si>
    <t>PATCHCORD PUTUS DIGIGIT BINATANG</t>
  </si>
  <si>
    <t>RTL-GSP-TUBAN-LINK LOSS</t>
  </si>
  <si>
    <t>TITO INDRAWAN AKBAR</t>
  </si>
  <si>
    <t xml:space="preserve"> 9 Jam 46 Menit</t>
  </si>
  <si>
    <t>172.29.127.116</t>
  </si>
  <si>
    <t>TBN-IFI-MTR01_BAMBANG-MAHROM</t>
  </si>
  <si>
    <t>FOC - PUTUS KABEL</t>
  </si>
  <si>
    <t>DROPWIRE CUT</t>
  </si>
  <si>
    <t>JATIM-UPJ.TUBAN-ASR920.12SZ-UPE-02</t>
  </si>
  <si>
    <t>-6.7789527000,111.7627702000</t>
  </si>
  <si>
    <t>Cascade Te0/0/3</t>
  </si>
  <si>
    <t>Bogorejo</t>
  </si>
  <si>
    <t>-6.7769300000,111.7610033333</t>
  </si>
  <si>
    <t>FOC - DW OUTDOOR</t>
  </si>
  <si>
    <t>PUTUS DI SAMBUNGAN</t>
  </si>
  <si>
    <t>B2B - IFI - TUBAN - [MENTRONET] BENDAHARA DESA SIDING BANCAR</t>
  </si>
  <si>
    <t>ULHAN MAULANA SAPUTRA</t>
  </si>
  <si>
    <t>https://drive.google.com/drive/folders/1A_Eh7XFyHMba3VE-mIrrHMD1MEwT1iYN?usp=drive_link</t>
  </si>
  <si>
    <t>1 Hari 2 Jam 34 Menit</t>
  </si>
  <si>
    <t>DIGIGIT BINATANG</t>
  </si>
  <si>
    <t>-6.8032000000,111.7230000000</t>
  </si>
  <si>
    <t>-6.9096498700,112.0801283900</t>
  </si>
  <si>
    <t>AEG</t>
  </si>
  <si>
    <t>B2B - IFI - TUBAN - METRONET:DESA KEDUNGJAMBANGAN KECAMATAN BANGILAN,  -JL. JATIROGO, KEDUNGRINGIN, KEDUNGJAMBANGAN,KECAMATAN BANGILAN ,KABUPATEN TUBAN</t>
  </si>
  <si>
    <t>RENDY PRIMA YUDHISTIRA</t>
  </si>
  <si>
    <t xml:space="preserve"> 11 Jam 13 Menit</t>
  </si>
  <si>
    <t>-6.9361562000,111.6926951000</t>
  </si>
  <si>
    <t>Bangilan</t>
  </si>
  <si>
    <t>Kedungjambangan</t>
  </si>
  <si>
    <t>-6.9720533333,111.7837150000</t>
  </si>
  <si>
    <t>B2B - IFI - TUBAN - IPVPN SCADA PREMIUM PLN APD DISJATIM GI BABAT [BACKUP] DOWN</t>
  </si>
  <si>
    <t xml:space="preserve"> 7 Jam 20 Menit</t>
  </si>
  <si>
    <t>OTHERS | 01000030764 IPVPN SCADA PREMIUM PLN APD DISJATIM GI BABAT [BACKUP]</t>
  </si>
  <si>
    <t>-7.1236947929,112.1465137949</t>
  </si>
  <si>
    <t>Baureno</t>
  </si>
  <si>
    <t>Gunungsari</t>
  </si>
  <si>
    <t>-7.2711560700,112.2118411200</t>
  </si>
  <si>
    <t>B2B - IFI - TUBAN - [TDM SDH] ALARM LOS STM 4 JATIM-PLC.GI.BABAT-OSN1800VP-SDH-01 JATIM-CCR.PLTU.TANJUNG.AWAR-AWAR-SDH-01</t>
  </si>
  <si>
    <t>-7.416881, 112.625028</t>
  </si>
  <si>
    <t>1 Hari 20 Jam 17 Menit</t>
  </si>
  <si>
    <t>OTHERS | 1000313157</t>
  </si>
  <si>
    <t>-7.1234696424,112.1465773230</t>
  </si>
  <si>
    <t>-6.9557653100,112.1011668000</t>
  </si>
  <si>
    <t>172.29.91.83</t>
  </si>
  <si>
    <t>B2B - IFI - TUBAN - [TDM-SDH] ALARM LOS R_LOS JATIM-CCR.PLTU.TANJUNG.AWAR-AWAR-SDH-01 0-MASTER SHELF-14-B2SL41Q-1(TO PLC GI BABAT)-SPI:1 2026-05-07 19:05:31 (STM-4)</t>
  </si>
  <si>
    <t xml:space="preserve"> 5 Jam 14 Menit</t>
  </si>
  <si>
    <t>GE0/3/1</t>
  </si>
  <si>
    <t>OTHERS | 01000193604</t>
  </si>
  <si>
    <t>-7.1233603128,112.1465805139</t>
  </si>
  <si>
    <t>-6.8614283333,112.0284416667</t>
  </si>
  <si>
    <t>B2B - IFI - BOJONEGORO - [DARMON FFM]  JATIM-MINI.ODC.KEC.SENORI-ASR920-UPE-01 TE0 0 25(LINK TO JATIM-UP3.BOJONEGORO-NE8000.M14-UPE-03): DOWN</t>
  </si>
  <si>
    <t xml:space="preserve"> 4 Jam 24 Menit</t>
  </si>
  <si>
    <t>POP | POP_1TBN00007_KECAMATAN SENORI TUBAN MINI ODC</t>
  </si>
  <si>
    <t>BJNKPS-IFI-MBL01_ADI PRAYOGO</t>
  </si>
  <si>
    <t>TERSAYAT/KEBACOK/KECANGKUL</t>
  </si>
  <si>
    <t>-7.1528899454,111.8910086724</t>
  </si>
  <si>
    <t>Kadipaten</t>
  </si>
  <si>
    <t>JATIM-BOCEK-HW.MA5801-OLT-01</t>
  </si>
  <si>
    <t>-7.0436000000,111.7043666667</t>
  </si>
  <si>
    <t>KABEL CACAT?</t>
  </si>
  <si>
    <t xml:space="preserve"> -7.876872 112.591608</t>
  </si>
  <si>
    <t>B2B - IFI - BOJONEGORO - [DARMON FFM] JATIM-UP3.BOJONEGORO-NE8000.M14-UPE-03 GIGABITETHERNET0 4 3(LINK TO JATIM-ODC.PADANGAN-ASR920-UPE-01): DOWN</t>
  </si>
  <si>
    <t xml:space="preserve"> 4 Jam 57 Menit</t>
  </si>
  <si>
    <t>OTHERS | JATIM-UP3.BOJONEGORO-NE8000.M14-UPE-03</t>
  </si>
  <si>
    <t>-7.1530690000,111.8910350000</t>
  </si>
  <si>
    <t>172.29.119.234</t>
  </si>
  <si>
    <t>-7.2608666667,111.5224866667</t>
  </si>
  <si>
    <t xml:space="preserve">Tidak ada Form Close </t>
  </si>
  <si>
    <t>JATIM-UPJ.BATU-ASR920-UPE-01</t>
  </si>
  <si>
    <t>DISTRIBUSI</t>
  </si>
  <si>
    <t>B2B - IFI - BOJONEGORO - [DARMON FFM] JATIM-UP3.BOJONEGORO-NE8000.M14-UPE-03 100GE0 11 0(LINK TO JATIM-GI.BABAT-NE8000.M14-NPE-01 50|100GE0 9 0): DOWN</t>
  </si>
  <si>
    <t xml:space="preserve"> 4 Jam 5 Menit</t>
  </si>
  <si>
    <t>OTHERS |  JATIM-GI.BABAT-NE8000.M14-NPE-01</t>
  </si>
  <si>
    <t>-7.1529038921,111.8910127577</t>
  </si>
  <si>
    <t>JATIM-LAMONGAN.ODC.BLIMBING-HW.MA5801-OLT-01</t>
  </si>
  <si>
    <t>-7.1580066667,111.8993516667</t>
  </si>
  <si>
    <t>-6.879494 112.300751</t>
  </si>
  <si>
    <t>B2B - IFI - BOJONEGORO - INTERNET CORPORATE:PUSAT DATA DAN INFORMASI KESEJAHTERAAN SOSIAL SEKRETARIAT, --GEDUNG PUSDIKLAT BKPP, DESA NGUMPAKDALEM, KECAMATAN DANDER, KABUPATEN BOJONEGORO</t>
  </si>
  <si>
    <t xml:space="preserve"> 3 Jam 11 Menit</t>
  </si>
  <si>
    <t>-7.1961813000,111.8142400000</t>
  </si>
  <si>
    <t>Dander</t>
  </si>
  <si>
    <t>Ngumpak Dalem</t>
  </si>
  <si>
    <t>-7.1532538000,111.8895398000</t>
  </si>
  <si>
    <t>B2B - CKT - MADIUN - [IBBC] DINAS KOMUNIKASI DAN INFORMATIKA KABUPATEN BOJONEGORO,-KANTOR KECAMATAN GONDANG TIKUNG WETAN,GONDANG, KABUPATEN BOJONEGORO ,KABUPATEN BOJONEGORO</t>
  </si>
  <si>
    <t xml:space="preserve"> 8 Jam 4 Menit</t>
  </si>
  <si>
    <t>PT. CIPTA KARYA TECHNOLOGY</t>
  </si>
  <si>
    <t>-7.3874138997,111.8460220729</t>
  </si>
  <si>
    <t>Gondang</t>
  </si>
  <si>
    <t>-7.5494050000,111.6383600000</t>
  </si>
  <si>
    <t>B2B - CKT - MADIUN - METRONET:CV. INTIDATA MEDIA INDONESIA, JL. BANJAR, KADUNG, SAMBONGREJO, KEC. GONDANG, KABUPATEN BOJONEGORO</t>
  </si>
  <si>
    <t>1 Hari 6 Jam 33 Menit</t>
  </si>
  <si>
    <t>172.29.119.82</t>
  </si>
  <si>
    <t>-7.4145900000,111.8426240000</t>
  </si>
  <si>
    <t>Sambongrejo</t>
  </si>
  <si>
    <t>-7.5494350000,111.6383066667</t>
  </si>
  <si>
    <t>PUTUS CORE IMPACT AKTIVASI</t>
  </si>
  <si>
    <t>B2B - IFI - TUBAN - METRONET:DESA NGANDONG KECAMATAN GRABAGAN, JL. RELAY TVRI, SECANG, NGANDONG,KECAMATAN GRABAGAN ,KABUPATEN TUBAN</t>
  </si>
  <si>
    <t>JATIM-DESA.WANGKAL-RC-OLT-01</t>
  </si>
  <si>
    <t xml:space="preserve"> 7 Jam 53 Menit</t>
  </si>
  <si>
    <t>-7.84833, 113.43642</t>
  </si>
  <si>
    <t>-7.0213017000,112.0097136000</t>
  </si>
  <si>
    <t>Grabagan</t>
  </si>
  <si>
    <t>Ngandong</t>
  </si>
  <si>
    <t>-7.0624133333,112.0037450000</t>
  </si>
  <si>
    <t>B2B - IFI - TUBAN - METRONET:DESA GESIKAN KECAMATAN GRABAGAN,  -DESA, PAMBUHAN, GESIKAN,KECAMATAN GRABAGAN ,KABUPATEN TUBAN</t>
  </si>
  <si>
    <t>172.29.91.189</t>
  </si>
  <si>
    <t xml:space="preserve"> 5 Jam 54 Menit</t>
  </si>
  <si>
    <t>-6.9990663461,111.9865719072</t>
  </si>
  <si>
    <t>VERTIV 531-A91</t>
  </si>
  <si>
    <t>Gesikan</t>
  </si>
  <si>
    <t>-7.0623709000,112.0039342800</t>
  </si>
  <si>
    <t>B2B - IFI - TUBAN - [METRONET] DESA DERMAWUHARJO KECAMATAN GRABAGAN,</t>
  </si>
  <si>
    <t>JATIM-SIDOARJO.ODC.SEBANITARIK-HW.MA5801-OLT-01</t>
  </si>
  <si>
    <t xml:space="preserve"> 10 Jam 22 Menit</t>
  </si>
  <si>
    <t>-7.442500, 112.484722</t>
  </si>
  <si>
    <t>-6.9960669000,112.0297520000</t>
  </si>
  <si>
    <t>Dermawuhardjo</t>
  </si>
  <si>
    <t>172.29.91.250</t>
  </si>
  <si>
    <t>-7.0238686600,112.0460900200</t>
  </si>
  <si>
    <t>JATIM-ODC.GI.BALONGBENDO-NE8000.M1A-UPE-01</t>
  </si>
  <si>
    <t>GE0/2/0</t>
  </si>
  <si>
    <t>B2B - IFI - TUBAN - INTERNET BROADBAND CORPORATE:BENDAHARA DESA NGARUM, KECAMATAN GRABAGAN, KABUPATEN TUBAN</t>
  </si>
  <si>
    <t xml:space="preserve"> 12 Jam 23 Menit</t>
  </si>
  <si>
    <t>-7.0364358846,111.9360618938</t>
  </si>
  <si>
    <t>Ngarum</t>
  </si>
  <si>
    <t>JATIM-ULP.BONDOWOSO-RC-OLT-01</t>
  </si>
  <si>
    <t>Bondowoso</t>
  </si>
  <si>
    <t>-7.91769535564718, 113.82960307722017</t>
  </si>
  <si>
    <t>-7.0374016667,111.9322366667</t>
  </si>
  <si>
    <t>B2B - IFI - TUBAN - METRONET:BENDAHARA DESA KEDUNGMAKAM,  -BALAI DESA KEDUNGMAKAM,  JATIROGO,  KABUPATEN TUBAN</t>
  </si>
  <si>
    <t xml:space="preserve"> 11 Jam 26 Menit</t>
  </si>
  <si>
    <t>-6.8615051000,111.6868233000</t>
  </si>
  <si>
    <t>-6.8519650000,111.6640750000</t>
  </si>
  <si>
    <t>JB KASET TERKOYAK</t>
  </si>
  <si>
    <t>B2B - IFI - TUBAN - INTERNET BROADBAND CORPORATE:DINAS KOMUNIKASI DAN INFORMATIKA STATISTIK DAN PERSANDIAN KABUPATEN TUBAN,-PUSKESMAS KEBONHARJO</t>
  </si>
  <si>
    <t xml:space="preserve"> 7 Jam 4 Menit</t>
  </si>
  <si>
    <t>-6.8641261837,111.6183872305</t>
  </si>
  <si>
    <t>172.29.88.53</t>
  </si>
  <si>
    <t>JATIM-BONDOWOSO-ASR920-UPE-01</t>
  </si>
  <si>
    <t>-6.9012166667,112.0675566667</t>
  </si>
  <si>
    <t>B2B - IFI - TUBAN - [METRONET] BENDAHARA DESA KEBONHARJO, JL. RA KARTINI NO.2 KABUPATEN TUBAN,</t>
  </si>
  <si>
    <t>1 Menit</t>
  </si>
  <si>
    <t>VANDALISME</t>
  </si>
  <si>
    <t>JATIM-GI.RUNGKUT-FH.AN6000.2-OLT-01</t>
  </si>
  <si>
    <t>-6.8621211000,111.6213566000</t>
  </si>
  <si>
    <t>-7.34147536704935,112.74712141156773</t>
  </si>
  <si>
    <t>-6.8498066667,111.6371816667</t>
  </si>
  <si>
    <t>RTL - GSP - TUBAN - LINKLOSS</t>
  </si>
  <si>
    <t>ARYA EKA PRATAMA</t>
  </si>
  <si>
    <t>1 Hari 6 Jam 27 Menit</t>
  </si>
  <si>
    <t>TERJEPIT DI FAT</t>
  </si>
  <si>
    <t>-6.8768942000,111.6542858000</t>
  </si>
  <si>
    <t>Sadang</t>
  </si>
  <si>
    <t>172.29.192.146</t>
  </si>
  <si>
    <t>-6.8771566667,111.6543916667</t>
  </si>
  <si>
    <t>JATIM-GI.RUNGKUT-ASR920-UPE-01</t>
  </si>
  <si>
    <t>B2B-IFI-TUBAN-[PROAKTIF] DESA WANGI DOWN</t>
  </si>
  <si>
    <t>ANUGERAH NAUFAL ALAM</t>
  </si>
  <si>
    <t>1 Hari 4 Menit</t>
  </si>
  <si>
    <t>-6.8542275140,111.6310487100</t>
  </si>
  <si>
    <t>JATIM-ODC.UP.DINOYO-RC-OLT-01</t>
  </si>
  <si>
    <t>Wangi</t>
  </si>
  <si>
    <t>-6.8651000000,111.6248883333</t>
  </si>
  <si>
    <t>B2B - IFI - TUBAN - [DARMON FFM] JATIM-UPJ.JATIROGO-NE8000.M1A-UPE-02 GIGABITETHERNET0 2 0(LINK TO JATIM-MINI.ODC.KEC.SENORI-ASR920-UPE-01): DOWN</t>
  </si>
  <si>
    <t xml:space="preserve"> 3 Jam 54 Menit</t>
  </si>
  <si>
    <t>OTHERS | JATIM-MINI.ODC.KEC.SENORI-ASR920-UPE-01</t>
  </si>
  <si>
    <t>-6.8785577403,111.6632003242</t>
  </si>
  <si>
    <t>172.29.194.202</t>
  </si>
  <si>
    <t>-6.7698983333,111.7184433333</t>
  </si>
  <si>
    <t>B2B - IFI - TUBAN - [PROAKTIF] 01000041367 METRONET KANTOR DESA KEDUNGMAKAM, KECAMATAN JATIROGO, KABUPATEN TUBAN | DOWN</t>
  </si>
  <si>
    <t>1 Hari 6 Jam 16 Menit</t>
  </si>
  <si>
    <t>JATIM-UDIKLAT.PANDAAN-RC-OLT-01</t>
  </si>
  <si>
    <t>-6.8615306769,111.6868112408</t>
  </si>
  <si>
    <t xml:space="preserve">-7.679295512449778, 112.70491079034663
</t>
  </si>
  <si>
    <t>-6.8838516667,112.0283966667</t>
  </si>
  <si>
    <t>B2B - IFI - TUBAN - [TDM SDH] R_LOS JATIM-SHELTER.GI.BABAT-OSN1800V-SDH-01 0-MASTER SHELF-11-SL1Q-4(TO PLTU TANJUNG AWAR-AWAR)-SPI:1 2026-05-22 20:51:36   STM-1</t>
  </si>
  <si>
    <t xml:space="preserve"> 5 Jam 16 Menit</t>
  </si>
  <si>
    <t>172.29.118.170</t>
  </si>
  <si>
    <t>JB_RUSAK</t>
  </si>
  <si>
    <t>-6.8100899585,111.9959103853</t>
  </si>
  <si>
    <t>JATIM-UDIKLAT.PANDAAN-ASR920-UPE-03</t>
  </si>
  <si>
    <t>Gi0/0/0</t>
  </si>
  <si>
    <t>Jenu</t>
  </si>
  <si>
    <t>Wadung</t>
  </si>
  <si>
    <t>ANTRIAN TIM</t>
  </si>
  <si>
    <t>0.0000000000,0.0000000000</t>
  </si>
  <si>
    <t>B2B - IFI - TUBAN - [TDM-SDH] ALARM LOS  R_LOS JATIM-CCR.PLTU.TANJUNG.AWAR-AWAR-SDH-01 0-MASTER SHELF-7-B2SL41Q-1(TO GI BABAT)-SPI:1 2026-05-12 07:50:39</t>
  </si>
  <si>
    <t>JATIM-KEDIRI.ODC.TEGOWANGI-HW.MA5801-OLT-01</t>
  </si>
  <si>
    <t xml:space="preserve"> 10 Jam 49 Menit</t>
  </si>
  <si>
    <t>-7.74330, 112.15470</t>
  </si>
  <si>
    <t>-6.8100899585,111.9959962160</t>
  </si>
  <si>
    <t>B2B - IFI - TUBAN - IP VPN:PT. PERTAMINA (PERSERO),-PT.TRANS-PASIFIC-PETROCHEMICAL-INDOTAMA (PLANT TPPI) TUBAN,- JL. TANJUNG AWAR-AWAR DESA REMEN-TASIKHARJO</t>
  </si>
  <si>
    <t>172.29.119.123</t>
  </si>
  <si>
    <t xml:space="preserve"> 19 Jam 45 Menit</t>
  </si>
  <si>
    <t>-6.7689660521,111.9547754295</t>
  </si>
  <si>
    <t>Remen</t>
  </si>
  <si>
    <t>-6.8485248000,112.0188255000</t>
  </si>
  <si>
    <t xml:space="preserve">KABEL CACAT </t>
  </si>
  <si>
    <t>B2B - IFI - TUBAN - [DARMON FFM] JATIM-GI.MLIWANG-ASR920-UPE-01 TE0 0 27(LINK TO JATIM-DESA.JENGGOLO.TUBAN-ASR920-UPE-01#TE0 0 24): DOWN</t>
  </si>
  <si>
    <t>JATIM-KEDIRI.ODC.DARUNGAN-HW.MA5801-OLT-01</t>
  </si>
  <si>
    <t xml:space="preserve"> 10 Jam 43 Menit</t>
  </si>
  <si>
    <t>OTHERS | JATIM-GI.MLIWANG-ASR920-UPE-01 T</t>
  </si>
  <si>
    <t>-7.771793, 112.159858</t>
  </si>
  <si>
    <t>-6.8190549637,111.8915063236</t>
  </si>
  <si>
    <t>Karangasem</t>
  </si>
  <si>
    <t>-6.9111294100,112.0777963100</t>
  </si>
  <si>
    <t>B2B - IFI - TUBAN - IP VPN:PT DES TEKNOLOGI INFORMASI  CABANG TUBAN, (SITE IKSG) JL. RAYA SOCOREJO, TERANGREJO, TEMAJI,  KECAMATAN JENU,  KABUPATEN TUBAN</t>
  </si>
  <si>
    <t>172.29.118.38</t>
  </si>
  <si>
    <t xml:space="preserve"> 5 Jam 7 Menit</t>
  </si>
  <si>
    <t>-6.7958274566,111.8979126610</t>
  </si>
  <si>
    <t>Temaji</t>
  </si>
  <si>
    <t>-6.7944266667,111.8988700000</t>
  </si>
  <si>
    <t>B2B - IFI - TUBAN - [TDM-SDH] R_LOS JATIM-PLC.GI.BABAT-OSN1800VP-SDH-01 0-SUBRACK-2-B3SL41Q-3(TO PLTU TANJUNG AWAR-AWAR)-SPI:1</t>
  </si>
  <si>
    <t xml:space="preserve"> 3 Jam 22 Menit</t>
  </si>
  <si>
    <t>-7.78087, 113.22771</t>
  </si>
  <si>
    <t>-6.8101312210,111.9959815970</t>
  </si>
  <si>
    <t>-6.8614816667,112.0285433333</t>
  </si>
  <si>
    <t>B2B - IFI - TUBAN - [TDM SDH] R_LOS JATIM-PLC.GI.TUBAN-OSN1800VP-SDH-01 0-SUBRACK-2-B3SL41Q-1(TO GI TANJUNG AWAR-AWAR)-SPI:1 2026-05-20 11:07:58    STM-4</t>
  </si>
  <si>
    <t>172.29.194.219</t>
  </si>
  <si>
    <t xml:space="preserve"> 2 Jam 18 Menit</t>
  </si>
  <si>
    <t>OTHERS | 141201000033</t>
  </si>
  <si>
    <t>Gi0/0/6</t>
  </si>
  <si>
    <t>-6.8101751836,111.9959425718</t>
  </si>
  <si>
    <t>WP142026052013</t>
  </si>
  <si>
    <t>-6.8614116667,112.0285866667</t>
  </si>
  <si>
    <t>B2B - IFI - TUBAN - [TDM - SDH] R_LOS JATIM-CCR.PLTU.TANJUNG.AWAR-AWAR-SDH-01 14-B2SL41Q-1(TO PLC GI BABAT)-SPI:1 TO  R_LOS  JATIM-PLC.GI.BABAT-OSN1800VP-SDH-01 2-B3SL41Q-3(TO PLTU TANJUNG AWAR-AWAR)-SPI:1 STM-1</t>
  </si>
  <si>
    <t xml:space="preserve"> 6 Jam 59 Menit</t>
  </si>
  <si>
    <t>-7.809916427463453,113.31075803068369</t>
  </si>
  <si>
    <t>TERBAKAR</t>
  </si>
  <si>
    <t>-6.8099301614,111.9965863001</t>
  </si>
  <si>
    <t>-6.8572304000,112.0254670000</t>
  </si>
  <si>
    <t>INDIKASI KARENA INDUKSI</t>
  </si>
  <si>
    <t>B2B - IFI - TUBAN - METRONET: BALAI DESA SUWALAN,  KECAMATAN JENU,  KABUPATEN TUBAN</t>
  </si>
  <si>
    <t>172.29.91.28</t>
  </si>
  <si>
    <t xml:space="preserve"> 7 Jam 27 Menit</t>
  </si>
  <si>
    <t>TERTARIK/TERTABRAK KENDARAAN</t>
  </si>
  <si>
    <t>-6.8399662000,111.9819558000</t>
  </si>
  <si>
    <t>Suwalan</t>
  </si>
  <si>
    <t>-6.8373150000,112.0025833333</t>
  </si>
  <si>
    <t>B2B - IFI - TUBAN - INTERNET CORPORATE:PT. TRANS PACIFIC PETROCHEMICAL INDOTAMA, --JLN. TANJUNG AWAR-AWAR DESA REMEN-TASIKHARJO,  JENU,  KABUPATEN TUBAN</t>
  </si>
  <si>
    <t xml:space="preserve"> 18 Jam 23 Menit</t>
  </si>
  <si>
    <t>-7.599163,111.915474</t>
  </si>
  <si>
    <t>-6.7636111000,111.9586111000</t>
  </si>
  <si>
    <t>172.29.91.13</t>
  </si>
  <si>
    <t>-6.8091985400,111.8907047400</t>
  </si>
  <si>
    <t>JATIM-ULP.NGANJUK-ASR920.12SZ-UPE-03</t>
  </si>
  <si>
    <t>B2B - IFI - TUBAN - METRONET - QINQ METRO ETHERNET:PT. PLN (PERSERO) KANTOR PUSAT, [UIT JBTB] UPT MADIUN-GI ULPLTU TANJUNG AWAR2</t>
  </si>
  <si>
    <t xml:space="preserve"> 5 Jam 24 Menit</t>
  </si>
  <si>
    <t>-6.8105014971,111.9958130631</t>
  </si>
  <si>
    <t>-6.8331495300,112.0042894400</t>
  </si>
  <si>
    <t>B2B - IFI - BOJONEGORO - INTERNET IIX (DOMESTIC) ONLY - IIX:PT. INDOMARCO PRISMATAMA TAHI,  JL. RAYA CEPU BOJONEGORO KM 11 KEL MOJOSARI, KEC KALITIDU,  KABUPATEN BOJONEGORO</t>
  </si>
  <si>
    <t xml:space="preserve"> 1 Jam 38 Menit</t>
  </si>
  <si>
    <t>JATIM-ULP.PACET-HW.MA5801-OLT-01</t>
  </si>
  <si>
    <t>-7.657490, 112.537031</t>
  </si>
  <si>
    <t>ODF_PUTUS CORE</t>
  </si>
  <si>
    <t>-7.1345412000,111.8059045000</t>
  </si>
  <si>
    <t>Kalitidu</t>
  </si>
  <si>
    <t>Pungpungan</t>
  </si>
  <si>
    <t>172.29.118.196</t>
  </si>
  <si>
    <t>-6.9241266667,111.6872716667</t>
  </si>
  <si>
    <t>B2B - IFI - BOJONEGORO - INTERNET IIX (DOMESTIC) ONLY - IIX:PT. INDOMARCO PRISMATAMA, --(JOMBANG) (TXNT) (KANOR BOJONEGORO 004)  JL. RAYA KANOR BOJONEGORO,  KANOR,  KABUPATEN BOJONEGORO</t>
  </si>
  <si>
    <t xml:space="preserve"> 2 Jam 13 Menit</t>
  </si>
  <si>
    <t>-7.0961115000,112.0272970000</t>
  </si>
  <si>
    <t>Kanor</t>
  </si>
  <si>
    <t>Prigi</t>
  </si>
  <si>
    <t>Emerson 501 A91</t>
  </si>
  <si>
    <t>-6.903141810994111, 112.06238277014829</t>
  </si>
  <si>
    <t>-7.1736366667,111.8989916667</t>
  </si>
  <si>
    <t>PATCHCORD PUTUS IMPACT AKTIVITAS DI LASTMILE</t>
  </si>
  <si>
    <t>B2B - IFI - BOJONEGORO - INTERNET BROADBAND CORPORATE:DISKOMINFO KABUPATEN BOJONEGORO, -KANTOR KECAMATAN KEDEWAN JL KEDEWAN MARGOASRI,  KEDEWAN,  KABUPATEN BOJONEGORO</t>
  </si>
  <si>
    <t xml:space="preserve"> 4 Jam 14 Menit</t>
  </si>
  <si>
    <t>172.29.127.114</t>
  </si>
  <si>
    <t>-7.0362940962,111.6388806813</t>
  </si>
  <si>
    <t>Kedewan</t>
  </si>
  <si>
    <t>-7.0436483333,111.7044283333</t>
  </si>
  <si>
    <t>[PROAKTIF] DESA JAMPRONG DOWN TERMINASI: JATIM-UPJ.JATIROGO-ZYXEL.MGS3520-CPE-03 SH INT E 0 0 11</t>
  </si>
  <si>
    <t>1 Hari 1 Jam 37 Menit</t>
  </si>
  <si>
    <t>https://drive.google.com/drive/folders/1U98k7pAq1I9eJMhikoB53IxwYE8v8EO4?usp=drive_link</t>
  </si>
  <si>
    <t>-6.9584295970,111.6199028279</t>
  </si>
  <si>
    <t>Kenduruan</t>
  </si>
  <si>
    <t>Jamprong</t>
  </si>
  <si>
    <t>-6.9534116667,111.6240816667</t>
  </si>
  <si>
    <t>B2B - IFI - TUBAN - [PROAKTIF] METRO QINQ P2MP PLN UTJBTB APP MADIUN GI SEMEN TUBAN 3 : DOWN</t>
  </si>
  <si>
    <t xml:space="preserve"> 39 Menit</t>
  </si>
  <si>
    <t>-6.8640578669,111.9166645877</t>
  </si>
  <si>
    <t xml:space="preserve"> 36 Menit</t>
  </si>
  <si>
    <t>-6.8639818627,111.9167220024</t>
  </si>
  <si>
    <t>JATIM-PBL.ODC.TISNONEGARAN-HW.MA5801-OLT-01</t>
  </si>
  <si>
    <t>-7.756300, 113.211287</t>
  </si>
  <si>
    <t>2 Hari 1 Jam 28 Menit</t>
  </si>
  <si>
    <t>-6.8696930783,111.9148717110</t>
  </si>
  <si>
    <t>DALAM PERJALANAN</t>
  </si>
  <si>
    <t>172.29.91.138</t>
  </si>
  <si>
    <t>B2B - IFI - TUBAN - METRONET:BENDAHARA DESA TENGGERWETAN, KECAMATAN KEREK, KABUPATEN TUBAN</t>
  </si>
  <si>
    <t>JATIM-PROBOLINGGO-ASR920.12SZ-UPE-02</t>
  </si>
  <si>
    <t xml:space="preserve"> 7 Jam 18 Menit</t>
  </si>
  <si>
    <t>-6.9168242866,111.8480807086</t>
  </si>
  <si>
    <t xml:space="preserve"> 4 Jam 40 Menit</t>
  </si>
  <si>
    <t>-6.8670612408,111.9147754740</t>
  </si>
  <si>
    <t>JATIM-GRESIK-ODC.SIDAYU-MA5801-OLT-01</t>
  </si>
  <si>
    <t>-6.998708,112.572775</t>
  </si>
  <si>
    <t>-6.8655183333,111.9057250000</t>
  </si>
  <si>
    <t>B2B - IFI - TUBAN - [METRONET] BENDAHARA DESA SIDONGANTI, KEC. KEREK</t>
  </si>
  <si>
    <t xml:space="preserve"> 23 Jam 13 Menit</t>
  </si>
  <si>
    <t>-6.9158535000,111.8151245000</t>
  </si>
  <si>
    <t>-6.9075983333,111.8842033333</t>
  </si>
  <si>
    <t>B2B - IFI - TUBAN - [METRONET] BENDAHARA DESA MLIWANG, KEC. KEREK, JL. RA KARTINI NO.2 KABUPATEN TUBAN,  TUBAN,</t>
  </si>
  <si>
    <t>1 Hari 2 Jam 8 Menit</t>
  </si>
  <si>
    <t>172.29.90.108</t>
  </si>
  <si>
    <t>-6.8342276000,111.8899514000</t>
  </si>
  <si>
    <t>JATIM-ODC.ULP.SIDAYU-ASR920.12SZ-UPE-02</t>
  </si>
  <si>
    <t>-6.8145375600,111.8910942400</t>
  </si>
  <si>
    <t>B2B - IFI - TUBAN - INTERNET BROADBAND CORPORATE:DESA KARANGLO, JL. PEMUDA NO.28, KARANGLO,KECAMATAN KEREK ,KABUPATEN TUBAN</t>
  </si>
  <si>
    <t xml:space="preserve"> 5 Jam 59 Menit</t>
  </si>
  <si>
    <t>JATIM-GRESIK-ODC.WOTAN-MA5801-OLT-01</t>
  </si>
  <si>
    <t>-6.957827, 112.487117</t>
  </si>
  <si>
    <t>-6.8882302456,111.9070603206</t>
  </si>
  <si>
    <t>-6.9219138300,111.8804981500</t>
  </si>
  <si>
    <t>172.29.119.66</t>
  </si>
  <si>
    <t xml:space="preserve"> 14 Jam 57 Menit</t>
  </si>
  <si>
    <t>-6.8638177742,111.9166738468</t>
  </si>
  <si>
    <t>JATIM-UPJ.LAMONGAN-RC-OLT-01</t>
  </si>
  <si>
    <t>-6.8785990500,111.9893557900</t>
  </si>
  <si>
    <t>B2B - IFI - TUBAN - METRONET:BENDAHARA DESA MLIWANG, KEC. KEREK, JL. RA KARTINI NO.2 KABUPATEN TUBAN,  TUBAN,  KABUPATEN TUBAN,  JAWA TIMUR,  INDONESIA,  -BALAI DESA MLIWANG,KECAMATAN KEREK ,KABUPATEN TUBAN</t>
  </si>
  <si>
    <t xml:space="preserve"> 5 Jam 46 Menit</t>
  </si>
  <si>
    <t>172.29.89.21</t>
  </si>
  <si>
    <t>Enetek 9slot</t>
  </si>
  <si>
    <t>-6.8986738000,112.0584978000</t>
  </si>
  <si>
    <t>CORE TERJEPIT</t>
  </si>
  <si>
    <t>B2B - IFI - TUBAN - [PROAKTIF] [01000128633 METRO][04000128634 BROADBAND] DESA GAJI KEC. KEREK : DOWN</t>
  </si>
  <si>
    <t xml:space="preserve"> 35 Menit</t>
  </si>
  <si>
    <t>JATIM-PP.SUBULUSALAM-RC-OLT-01</t>
  </si>
  <si>
    <t>-7.77876, 113.38199</t>
  </si>
  <si>
    <t>-6.8754917158,111.8608307086</t>
  </si>
  <si>
    <t>-6.8756000000,111.8609366667</t>
  </si>
  <si>
    <t>172.29.194.254</t>
  </si>
  <si>
    <t>B2B - IFI - TUBAN - [METRONET] BENDAHARA DESA KAYEN, JL. RA KARTINI NO.2 KABUPATEN TUBAN,</t>
  </si>
  <si>
    <t>Gi0/0/8</t>
  </si>
  <si>
    <t>1 Hari 10 Jam 10 Menit</t>
  </si>
  <si>
    <t>-6.8259397665,111.7416534794</t>
  </si>
  <si>
    <t>Padasan</t>
  </si>
  <si>
    <t>-6.7835032000,111.7817459000</t>
  </si>
  <si>
    <t>JATIM-SDA.ODC.CANDI-HW.MA5801-OLT-01</t>
  </si>
  <si>
    <t>x</t>
  </si>
  <si>
    <t>B2B-IFI-TUBAN-[PROAKTIF] DESA PADASAN DOWN</t>
  </si>
  <si>
    <t>Customer Based 3</t>
  </si>
  <si>
    <t>-7.47612, 112.69502</t>
  </si>
  <si>
    <t xml:space="preserve"> 23 Jam 43 Menit</t>
  </si>
  <si>
    <t>-6.9021505967,111.9038266184</t>
  </si>
  <si>
    <t>172.29.88.36</t>
  </si>
  <si>
    <t>-6.9116990500,112.0788282100</t>
  </si>
  <si>
    <t>JATIM-SIDOARJO-NE8000.M14-UPE-01</t>
  </si>
  <si>
    <t>GE0/4/8</t>
  </si>
  <si>
    <t xml:space="preserve"> 4 Jam 23 Menit</t>
  </si>
  <si>
    <t>-6.8677112252,111.9168699287</t>
  </si>
  <si>
    <t>JATIM-GRESIK-ODC.SIDAYU.II-MA5801-OLT-01</t>
  </si>
  <si>
    <t>-6.8670013300,111.9040754800</t>
  </si>
  <si>
    <t>B2B - IFI - TUBAN - [METRONET] BENDAHARA DESA GEMULUNG, KEC. KEREK, JL. RA KARTINI NO.2 KABUPATEN TUBAN</t>
  </si>
  <si>
    <t xml:space="preserve"> 11 Jam 40 Menit</t>
  </si>
  <si>
    <t>-6.8968614000,111.7912764000</t>
  </si>
  <si>
    <t>Gemulung</t>
  </si>
  <si>
    <t>-6.8919355000,111.8834056000</t>
  </si>
  <si>
    <t>B2B - IFI - TUBAN - INTERNET BROADBAND CORPORATE: KANTOR KECAMATAN MERAKURAK KRAJAN, SAMBONGGEDE,KECAMATAN MERAKURAK ,KABUPATEN TUBAN</t>
  </si>
  <si>
    <t xml:space="preserve"> 3 Jam 49 Menit</t>
  </si>
  <si>
    <t>-6.8797246000,111.9840945000</t>
  </si>
  <si>
    <t>172.29.90.107</t>
  </si>
  <si>
    <t>Sambonggede</t>
  </si>
  <si>
    <t>-6.8941083333,112.0529983333</t>
  </si>
  <si>
    <t>INDIKASI CORE CACAT</t>
  </si>
  <si>
    <t>B2B - IFI - TUBAN - METRONET:BENDAHARA DESA TLOGOWARU, KECAMATAN MERAKURAK, KABUPATEN TUBAN</t>
  </si>
  <si>
    <t>1 Hari 18 Jam 44 Menit</t>
  </si>
  <si>
    <t>JB_AKTIVITAS TRACING</t>
  </si>
  <si>
    <t>JATIM-CSR.GRESIK.RC-OLT-01</t>
  </si>
  <si>
    <t>POP_1GSK10001_POP_1GSK011_PERUMAHAN CITRA SARI REGENCY GRESIK</t>
  </si>
  <si>
    <t>-6.8539046504,111.9245921283</t>
  </si>
  <si>
    <t>-7.174681473259803, 112.58256671934875</t>
  </si>
  <si>
    <t>Tlogowaru</t>
  </si>
  <si>
    <t>-6.9101218700,112.0801586200</t>
  </si>
  <si>
    <t>B2B - IFI - TUBAN -  METRONET: BALAI DESA TOBO,  MERAKURAK,  KABUPATEN TUBAN</t>
  </si>
  <si>
    <t>172.29.119.180</t>
  </si>
  <si>
    <t>13,4 KM</t>
  </si>
  <si>
    <t>-6.8389002000,111.9338348000</t>
  </si>
  <si>
    <t>-6.9340161900,112.0660124700</t>
  </si>
  <si>
    <t>INDIKASI KABEL CATAT</t>
  </si>
  <si>
    <t>JATIM-UP.GEDANGAN-RC-OLT-03</t>
  </si>
  <si>
    <t>B2B - IFI - TUBAN - [METRONET] BENDAHARA DESA TLOGOWARU, JL. RA KARTINI NO.2 KABUPATEN TUBAN</t>
  </si>
  <si>
    <t xml:space="preserve"> 4 Jam 56 Menit</t>
  </si>
  <si>
    <t>-6.8480126000,111.9194589000</t>
  </si>
  <si>
    <t>172.29.195.21</t>
  </si>
  <si>
    <t>-6.9050406300,112.0710503500</t>
  </si>
  <si>
    <t>CORE TERTEKUK</t>
  </si>
  <si>
    <t>B2B - IFI - TUBAN - [METRONET] BENDAHARA DESA SUMURGUNG-KEC. MONTONG</t>
  </si>
  <si>
    <t xml:space="preserve"> 7 Jam 30 Menit</t>
  </si>
  <si>
    <t>JATIM-ULP.LAWANG.OLT-RC-OLT-02</t>
  </si>
  <si>
    <t>PATCHCORD BENDING</t>
  </si>
  <si>
    <t>-7.835753, 112.695101</t>
  </si>
  <si>
    <t>-6.9612262000,111.9057827000</t>
  </si>
  <si>
    <t>-6.8647726900,111.9411441100</t>
  </si>
  <si>
    <t>PATCHCORD BENDING / PATCHCORD KOTOR</t>
  </si>
  <si>
    <t>B2B - IFI - TUBAN - [DARMON FFM] : JATIM-KEC.MONTONG-ASR920-UPE-01 TE0 0 25(LINK TO JATIM-MINI.ODC.SINGGAHAN-ASR920-UPE-01): DOWN</t>
  </si>
  <si>
    <t xml:space="preserve"> 8 Jam 48 Menit</t>
  </si>
  <si>
    <t>Alpha DCR-C-SY48</t>
  </si>
  <si>
    <t>OTHERS | JATIM-KEC.MONTONG-ASR920-UPE-01</t>
  </si>
  <si>
    <t>-6.9510010000,111.8772280000</t>
  </si>
  <si>
    <t>Montongsekar</t>
  </si>
  <si>
    <t>-6.9098783333,112.0801400000</t>
  </si>
  <si>
    <t>172.29.127.204</t>
  </si>
  <si>
    <t>B2B - IFI - TUBAN - [DARMON FFM] JATIM-KEC.MONTONG-ASR920-UPE-01 TE0 0 25(LINK TO JATIM-MINI.ODC.SINGGAHAN-ASR920-UPE-01): DOWN</t>
  </si>
  <si>
    <t>1 Hari 4 Jam 34 Menit</t>
  </si>
  <si>
    <t>OTHERS | JATIM-KEC.MONTONG-ASR920-UPE-0</t>
  </si>
  <si>
    <t>-6.9510010000,111.8772040000</t>
  </si>
  <si>
    <t>-6.9510239000,111.8771468000</t>
  </si>
  <si>
    <t>JATIM-MJK.ODC.SARIREJO-HW.MA5801-OLT-01</t>
  </si>
  <si>
    <t>B2B - IFI - TUBAN - [DISIP] JATIM-KEC.MONTONG-ASR920-UPE-01 UNMONITOR</t>
  </si>
  <si>
    <t xml:space="preserve"> 22 Jam 39 Menit</t>
  </si>
  <si>
    <t>HOSTNAME | 5166</t>
  </si>
  <si>
    <t>-6.9510100000,111.8770000000</t>
  </si>
  <si>
    <t>-7.5247, 112.55939</t>
  </si>
  <si>
    <t>-6.8744566667,111.8998433333</t>
  </si>
  <si>
    <t>172.29.119.98</t>
  </si>
  <si>
    <t xml:space="preserve"> 2 Jam 57 Menit</t>
  </si>
  <si>
    <t>-6.9509970000,111.8771880000</t>
  </si>
  <si>
    <t>JATIM-GSK.ODC.BEDILAN-HW.MA5801-OLT-01</t>
  </si>
  <si>
    <t xml:space="preserve">Gresik </t>
  </si>
  <si>
    <t>-7.163359, 112.656226</t>
  </si>
  <si>
    <t>-6.9582242300,111.8116212300</t>
  </si>
  <si>
    <t xml:space="preserve">TIdak ada Form Close </t>
  </si>
  <si>
    <t>RTL - IFI - TUBAN - LINK LOSS</t>
  </si>
  <si>
    <t>MOH FAUZI DIMAS SINDUNATA</t>
  </si>
  <si>
    <t>1 Hari 3 Jam 6 Menit</t>
  </si>
  <si>
    <t>172.29.91.59</t>
  </si>
  <si>
    <t>-6.9314026000,111.9105160000</t>
  </si>
  <si>
    <t>Pucangan</t>
  </si>
  <si>
    <t>-6.9438916667,111.9023800000</t>
  </si>
  <si>
    <t>RTL - IFI - TUBAN - LINKLOSS</t>
  </si>
  <si>
    <t>RIO WIDYA ASMARA</t>
  </si>
  <si>
    <t>1 Hari 7 Jam 50 Menit</t>
  </si>
  <si>
    <t>-6.9532817000,111.8775391000</t>
  </si>
  <si>
    <t>JATIM-DESA.TAWING.TA-RC-OLT-01</t>
  </si>
  <si>
    <t>-6.9511184000,111.8798540000</t>
  </si>
  <si>
    <t>Tulungagung</t>
  </si>
  <si>
    <t xml:space="preserve">-8.103190257427975, 111.86618676573538
</t>
  </si>
  <si>
    <t>B2B-IFI-TUBAN-FAT LOSS TBNA10378 JATIM-AREA.MONTONG-RC-OLT-O1</t>
  </si>
  <si>
    <t>2 Hari 22 Jam 35 Menit</t>
  </si>
  <si>
    <t>-6.9557696000,111.8521166000</t>
  </si>
  <si>
    <t>Talangkembar</t>
  </si>
  <si>
    <t>-6.9574750000,111.8566383333</t>
  </si>
  <si>
    <t>B2B - IFI - BOJONEGORO - METRONET:PT KREATIVITAS DIGITAL BERSAMA, JARINGAN LINTAS ARTHA,-SENDANGHARJO, KABUPATEN BOJONEGORO</t>
  </si>
  <si>
    <t xml:space="preserve"> 4 Jam 9 Menit</t>
  </si>
  <si>
    <t>-7.2837502265,111.7746152803</t>
  </si>
  <si>
    <t>Ngasem</t>
  </si>
  <si>
    <t>Sendangharjo</t>
  </si>
  <si>
    <t>-7.2440550000,111.8221933333</t>
  </si>
  <si>
    <t>172.29.118.178</t>
  </si>
  <si>
    <t>B2B - IFI - BOJONEGORO - OLT UNMON JATIM-KADES.LUWIHAJI-RC-OLT-01</t>
  </si>
  <si>
    <t>JATIM-GI.TULUNGAGUNG-NE8000.M14-UPE-01</t>
  </si>
  <si>
    <t xml:space="preserve"> 4 Jam 28 Menit</t>
  </si>
  <si>
    <t>-7.2519600000,111.4952400000</t>
  </si>
  <si>
    <t>Ngraho</t>
  </si>
  <si>
    <t>Luwihaji</t>
  </si>
  <si>
    <t>JATIM-DESA.PAYAMAN-RC-OLT-01</t>
  </si>
  <si>
    <t>-7.1997843000,111.8726922000</t>
  </si>
  <si>
    <t>-6.9159480026675535, 112.3528666997623</t>
  </si>
  <si>
    <t>B2B - IFI - BJN - FAT LOSS BJNA10679 BJNA10686</t>
  </si>
  <si>
    <t>2 Hari 10 Menit</t>
  </si>
  <si>
    <t>-7.2563123000,111.5051716000</t>
  </si>
  <si>
    <t>172.29.118.234</t>
  </si>
  <si>
    <t>Sugih Waras</t>
  </si>
  <si>
    <t>JATIM-UPJ.BRONDONG-ME3600-UPE-01</t>
  </si>
  <si>
    <t>Gi0/23</t>
  </si>
  <si>
    <t>FOC - FAT</t>
  </si>
  <si>
    <t>KABEL CACAT</t>
  </si>
  <si>
    <t>RTL-IFI-BOJONEGORO-LINK LOSS</t>
  </si>
  <si>
    <t>1 Hari 6 Jam 6 Menit</t>
  </si>
  <si>
    <t>TBN-IFI-MTR02_YOGI-ERGI</t>
  </si>
  <si>
    <t>JATIM-MULYOAGUNG-HW.MA5800X2-OLT-01</t>
  </si>
  <si>
    <t>POP_1KPN10008_DESA MULYOAGUNG</t>
  </si>
  <si>
    <t>-7.915805, 112.586912</t>
  </si>
  <si>
    <t>-7.2563766667,111.5052500000</t>
  </si>
  <si>
    <t xml:space="preserve">FOC - FAT </t>
  </si>
  <si>
    <t>PUTUS CORE</t>
  </si>
  <si>
    <t>B2B - IFI - BOJONEGORO - [DARMON FFM] ; JATIM-ODC.PADANGAN-ASR920-UPE-01 TENGIGABITETHERNET0 0 25 (LINK TO JATIM-UP3.BOJONEGORO-NE8000.M14-UPE-03) : DOWN</t>
  </si>
  <si>
    <t xml:space="preserve"> 2 Jam 38 Menit</t>
  </si>
  <si>
    <t>172.29.119.130</t>
  </si>
  <si>
    <t>OTHERS | JATIM-ODC.PADANGAN-ASR920-UPE-01</t>
  </si>
  <si>
    <t>JATIM-MALANG.ODC.MULYOAGUNG-ASR920-UPE-01</t>
  </si>
  <si>
    <t>-7.1663570000,111.6106580000</t>
  </si>
  <si>
    <t>Padangan</t>
  </si>
  <si>
    <t>-7.1636000000,111.8690666667</t>
  </si>
  <si>
    <t>B2B - IFI - TUBAN - JATIM-ODC.DESA.PALANG-ZYXEL.MGS3520-CPE-01 UNMON</t>
  </si>
  <si>
    <t>JATIM-GSK.ODC.WATESTANJUNG-HW.MA5801-OLT-01</t>
  </si>
  <si>
    <t>POP_1GSK10032_WATESTANJUNG-WRINGINANOMODC</t>
  </si>
  <si>
    <t xml:space="preserve"> 5 Jam 13 Menit</t>
  </si>
  <si>
    <t>-7.37598833, 112.56119833</t>
  </si>
  <si>
    <t>-6.9379661899,112.1671153354</t>
  </si>
  <si>
    <t>172.29.119.42</t>
  </si>
  <si>
    <t>-6.9019850000,112.1406566667</t>
  </si>
  <si>
    <t>B2B - IFI - TUBAN - [DARMON FFM]  JATIM-UPJ.TUBAN-ASR920-UPE-01 GI0 0 4(TRUNK TO JATIM-ODC.DESA.PALANG-ZYXEL.MGS3520-CPE-01): DOWN JATIM-ODC.DESA.PALANG-ZYXEL.MGS3520-CPE-01 UNMONITORED</t>
  </si>
  <si>
    <t xml:space="preserve"> 5 Jam 57 Menit</t>
  </si>
  <si>
    <t>HOSTNAME | JATIM-ODC.DESA.PALANG-ZYXEL.MGS3520-CPE-01</t>
  </si>
  <si>
    <t>JATIM-PONOROGO.ODC.SUKOSARI-HW.MA5801-OLT-01</t>
  </si>
  <si>
    <t>-6.9022865000,112.1386437000</t>
  </si>
  <si>
    <t>-7.800276, 111.457427</t>
  </si>
  <si>
    <t>-6.8917594000,112.0398296800</t>
  </si>
  <si>
    <t>B2B - IFI - TUBAN - METRONET:BENDAHARA DESA CENDORO, -BALAI DESA CENDORO,  PALANG,  KABUPATEN TUBAN</t>
  </si>
  <si>
    <t xml:space="preserve"> 13 Jam 30 Menit</t>
  </si>
  <si>
    <t>-6.9284044000,112.1281179000</t>
  </si>
  <si>
    <t>-6.9024306900,112.1338484500</t>
  </si>
  <si>
    <t>B2B - IFI - TUBAN  - METRONET:BENDAHARA DESA PLIWETAN, KECAMATAN PALANG, KABUPATEN TUBAN</t>
  </si>
  <si>
    <t>172.29.90.77</t>
  </si>
  <si>
    <t>GE0/3/5</t>
  </si>
  <si>
    <t>-6.9031228000,112.1723112000</t>
  </si>
  <si>
    <t>-6.8070201900,111.8903049100</t>
  </si>
  <si>
    <t>B2B - IFI - BOJONEGORO - METRONET: BALAI DESA DAGANGAN,KECAMATAN PARENGAN ,KABUPATEN TUBAN</t>
  </si>
  <si>
    <t>JATIM-GRESIK.GREEN.MENGANTI-HW.MA5801-OLT-02</t>
  </si>
  <si>
    <t xml:space="preserve"> 3 Jam 20 Menit</t>
  </si>
  <si>
    <t>-7.26762, 112.58066</t>
  </si>
  <si>
    <t>-7.0204673000,111.8886625000</t>
  </si>
  <si>
    <t>Parengan</t>
  </si>
  <si>
    <t>Dagangan</t>
  </si>
  <si>
    <t>-7.0326266667,111.8878466667</t>
  </si>
  <si>
    <t>172.29.90.228</t>
  </si>
  <si>
    <t>RTL - GSP - TUBAN - FAT LOS TBNA10753</t>
  </si>
  <si>
    <t xml:space="preserve"> 21 Jam 52 Menit</t>
  </si>
  <si>
    <t>-7.0342580000,112.0844174000</t>
  </si>
  <si>
    <t>Plumpang</t>
  </si>
  <si>
    <t>Kepohagung</t>
  </si>
  <si>
    <t>JATIM-GRESIK-ODC.SAMBOGUNUNG-MA5801-OLT-01</t>
  </si>
  <si>
    <t>-7.0352208500,112.0793509400</t>
  </si>
  <si>
    <t>-6.986914340762971, 112.49809159483736</t>
  </si>
  <si>
    <t>B2B - IFI - BOJONEGORO - INTERNET IIX (DOMESTIC) ONLY - IIX:PT. INDOMARCO PRISMATAMA TQOR,  JL. RAYA PURWOSARI NO. KEL PURWOSARI,  KEC. PURWOSARI,  KABUPATEN BOJONEGORO</t>
  </si>
  <si>
    <t xml:space="preserve"> 3 Jam 1 Menit</t>
  </si>
  <si>
    <t>-7.1725500000,111.6575661000</t>
  </si>
  <si>
    <t>Purwosari</t>
  </si>
  <si>
    <t>-7.1726116667,111.6582850000</t>
  </si>
  <si>
    <t>B2B - IFI - TUBAN - [METRONET] DESA DAHOR KECAMATAN GRABAGAN, JL. RA KARTINI NO.2 KABUPATEN TUBAN,</t>
  </si>
  <si>
    <t xml:space="preserve"> 4 Jam 17 Menit</t>
  </si>
  <si>
    <t>-7.0713382000,111.9845306000</t>
  </si>
  <si>
    <t>Rengel</t>
  </si>
  <si>
    <t>Maibit</t>
  </si>
  <si>
    <t>172.29.119.70</t>
  </si>
  <si>
    <t>ODC.SEKAPUK.GRESIK-ASR920.12SZ-UPE-01</t>
  </si>
  <si>
    <t>-7.0296416667,112.0083716667</t>
  </si>
  <si>
    <t>B2B - CKT - MADIUN - INTERNET BROADBAND CORPORATE: KANTOR KECAMATAN SEKAR,PUTUK LOR, SEKAR ,KABUPATEN BOJONEGORO</t>
  </si>
  <si>
    <t xml:space="preserve"> 3 Jam 59 Menit</t>
  </si>
  <si>
    <t>JATIM-PONOROGO.ODC.JOSARI-HW.MA5801-OLT-01</t>
  </si>
  <si>
    <t>-7.4079877070,111.7426639389</t>
  </si>
  <si>
    <t>Sekar</t>
  </si>
  <si>
    <t>-7.92687, 111.4709</t>
  </si>
  <si>
    <t>-7.5490850000,111.6774366667</t>
  </si>
  <si>
    <t>B2B - IFI - TUBAN - 01000030653 IPVPN SCADA PREMIUM PLN APD DISJATIM GI NGIMBANG [BACKUP] DOWN</t>
  </si>
  <si>
    <t>172.29.127.195</t>
  </si>
  <si>
    <t xml:space="preserve"> 9 Jam 14 Menit</t>
  </si>
  <si>
    <t>JATIM-PONOROGO-ODC.BALONG-ASR920-UPE-01</t>
  </si>
  <si>
    <t>OTHERS | 01000030653 IPVPN SCADA PREMIUM PLN APD DISJATIM GI NGIMBANG [BACKUP]</t>
  </si>
  <si>
    <t>-6.9856402822,112.0718214238</t>
  </si>
  <si>
    <t>Semanding</t>
  </si>
  <si>
    <t>-6.9101042100,112.0802512800</t>
  </si>
  <si>
    <t>B2B - IFI - TUBAN - [DARMON FFM] : JATIM-MINI.ODC.KEC.SENORI-ASR920-UPE-01 TE0 0 25(LINK TO JATIM-UP3.BOJONEGORO-NE8000.M14-UPE-03): DOWN</t>
  </si>
  <si>
    <t>-7.791303, 113.185641</t>
  </si>
  <si>
    <t xml:space="preserve"> 10 Jam 39 Menit</t>
  </si>
  <si>
    <t>-7.0148590000,111.7247150000</t>
  </si>
  <si>
    <t>Senori</t>
  </si>
  <si>
    <t>Sendang</t>
  </si>
  <si>
    <t>-7.0639616667,111.6961850000</t>
  </si>
  <si>
    <t>172.29.91.140</t>
  </si>
  <si>
    <t>B2B - IFI - TUBAN - [DARMON FFM]  JATIM-UPJ.JATIROGO-NE8000.M1A-UPE-02 GIGABITETHERNET0 2 3(LINK TO JATIM-MINI.ODC.SINGGAHAN-ASR920-UPE-01): DOWN  JATIM-MINI.ODC.SINGGAHAN-ASR920-UPE-01 UNMONITORED</t>
  </si>
  <si>
    <t xml:space="preserve"> 5 Jam 50 Menit</t>
  </si>
  <si>
    <t>HOSTNAME | JATIM-MINI.ODC.SINGGAHAN-ASR920-UPE-01</t>
  </si>
  <si>
    <t>-6.9658970000,111.7599750000</t>
  </si>
  <si>
    <t>Singgahan</t>
  </si>
  <si>
    <t>Lajo Lor</t>
  </si>
  <si>
    <t>JATIM-KEDIRI.ODC.PAGU-HW.MA5801-OLT-01</t>
  </si>
  <si>
    <t>-7.764026, 112.088891</t>
  </si>
  <si>
    <t>-6.9724716667,111.7857566667</t>
  </si>
  <si>
    <t>Tiidak ada di form close</t>
  </si>
  <si>
    <t>B2B - IFI - TUBAN - [DARMON FFM] : JATIM-MINI.ODC.SINGGAHAN-ASR920-UPE-01 TE0 0 26(LINK TO JATIM-KEC.MONTONG-ASR920-UPE-01): DOWN</t>
  </si>
  <si>
    <t xml:space="preserve"> 7 Jam 47 Menit</t>
  </si>
  <si>
    <t>OTHERS | JATIM-MINI.ODC.SINGGAHAN-ASR920-UPE-01</t>
  </si>
  <si>
    <t>-6.9722450000,111.7858620000</t>
  </si>
  <si>
    <t>Mulyoagung</t>
  </si>
  <si>
    <t>-6.9529333333,111.8192283333</t>
  </si>
  <si>
    <t>TERJEPIT</t>
  </si>
  <si>
    <t>B2B - IFI - TUBAN - [DARMON FFM] JATIM-MINI.ODC.SINGGAHAN-ASR920-UPE-01 TE0 0 24(LINK TO JATIM-UPJ.JATIROGO-NE8000.M1A-UPE-02): DOWN</t>
  </si>
  <si>
    <t xml:space="preserve"> 11 Jam 17 Menit</t>
  </si>
  <si>
    <t>-6.9720405525,111.7858137105</t>
  </si>
  <si>
    <t>172.29.119.154</t>
  </si>
  <si>
    <t>-6.8866643800,111.6599321100</t>
  </si>
  <si>
    <t>B2B - IFI - BOJONEGORO - METRONET: BALAI DESA TLUWE,  SOKO,  KABUPATEN TUBAN</t>
  </si>
  <si>
    <t xml:space="preserve"> 15 Jam 36 Menit</t>
  </si>
  <si>
    <t>-7.0643383000,111.9056694000</t>
  </si>
  <si>
    <t>Soko</t>
  </si>
  <si>
    <t>Tluwe</t>
  </si>
  <si>
    <t>JATIM-PONOROGO.ODC.WRINGINANOM-HW.MA5801-OLT-01</t>
  </si>
  <si>
    <t>-7.0643683333,111.9057100000</t>
  </si>
  <si>
    <t>-7.988077, 111.492433</t>
  </si>
  <si>
    <t>B2B - IFI - TUBAN - METRONET:BENDAHARA DESA KLUTUK, TAMBAKBOYO, KABUPATEN TUBAN</t>
  </si>
  <si>
    <t xml:space="preserve"> 3 Jam 43 Menit</t>
  </si>
  <si>
    <t>-6.8169969709,111.8391700747</t>
  </si>
  <si>
    <t>172.29.127.108</t>
  </si>
  <si>
    <t>JATIM-PONOROGO.WRINGINANOM-ASR920-UPE-01</t>
  </si>
  <si>
    <t>-6.8645832100,111.9405622200</t>
  </si>
  <si>
    <t>B2B - IFI - TUBAN - [DARMON FFM]  JATIM-GADON-NE8000.M1A-UPE-02 GIGABITETHERNET0 2 0(LINK TO JATIM-UPJ.TUBAN-NE8000.M14-UPE-01): DOWN</t>
  </si>
  <si>
    <t>1 Hari 21 Jam 30 Menit</t>
  </si>
  <si>
    <t>OTHERS | JATIM-GADON-NE8000.M1A-UPE-02</t>
  </si>
  <si>
    <t>JATIM-MJK.ODC.MOJOKEREP-HW.MA5801-OLT-01</t>
  </si>
  <si>
    <t>POP_1MJK10037_CLUSTERMOJOKEREP-MOJOKERTO</t>
  </si>
  <si>
    <t>-6.8021140000,111.8322690000</t>
  </si>
  <si>
    <t>-7.524489, 112.545601</t>
  </si>
  <si>
    <t>Gadon</t>
  </si>
  <si>
    <t>-6.9036850000,112.0672233333</t>
  </si>
  <si>
    <t>172.29.90.195</t>
  </si>
  <si>
    <t>B2B - IFI - TUBAN - [DARMON FFM] : JATIM-GADON-NE8000.M1A-UPE-02 GIGABITETHERNET0 2 0(LINK TO JATIM-UPJ.TUBAN-NE8000.M14-UPE-01): DOWN</t>
  </si>
  <si>
    <t>GE0/7/0</t>
  </si>
  <si>
    <t xml:space="preserve"> 19 Jam 37 Menit</t>
  </si>
  <si>
    <t>-6.8021170000,111.8322680000</t>
  </si>
  <si>
    <t>-6.8484650000,112.0185833333</t>
  </si>
  <si>
    <t>JATIM-ULP.NGANJUK-HW.MA5801-OLT-02</t>
  </si>
  <si>
    <t>-7.604863848296849, 111.89709839262544</t>
  </si>
  <si>
    <t>B2B - IFI - TUBAN - METRONET:BENDAHARA DESA KLUTUK, -BALAI DESA KLUTUK,  TAMBAKBOYO,  KABUPATEN TUBAN</t>
  </si>
  <si>
    <t xml:space="preserve"> 20 Jam 47 Menit</t>
  </si>
  <si>
    <t>172.29.90.46</t>
  </si>
  <si>
    <t>-6.8167596787,111.8391060847</t>
  </si>
  <si>
    <t>-6.8860057700,112.0514347300</t>
  </si>
  <si>
    <t>RTL - IFI - BJN - REDTI</t>
  </si>
  <si>
    <t>JATIM-NGINGAS-HW.MA5801-OLT-01</t>
  </si>
  <si>
    <t>POP_1SDA10022_DESA NGINGAS SIDOARJO MINI POP/ Perlu pergantian tikor</t>
  </si>
  <si>
    <t xml:space="preserve"> 10 Jam 25 Menit</t>
  </si>
  <si>
    <t>BJN-IFI-MTR01_ANDRE-NANDA</t>
  </si>
  <si>
    <t>-7.353056, 112.744722</t>
  </si>
  <si>
    <t>-7.2812084000,111.8976489000</t>
  </si>
  <si>
    <t>Temayang</t>
  </si>
  <si>
    <t>Buntalan</t>
  </si>
  <si>
    <t>-7.2828100000,111.8951950000</t>
  </si>
  <si>
    <t>B2B - IFI - TUBAN - [DARMON FFM] JATIM-KEC.MONTONG-ASR920-UPE-01 TE0 0 24(LINK TO JATIM-MINI.ODC.SAMBONGGEDE-ASR920.12SZ-UPE-02 ): DOWN</t>
  </si>
  <si>
    <t>1 Hari 10 Jam 58 Menit</t>
  </si>
  <si>
    <t>OTHERS |  JATIM-KEC.MONTONG-ASR920-UPE-01</t>
  </si>
  <si>
    <t>172.29.119.19</t>
  </si>
  <si>
    <t>-6.9026488228,112.0619382076</t>
  </si>
  <si>
    <t>JATIM-SIDOARJO.ODC.JANTI-ASR920-UPE-01</t>
  </si>
  <si>
    <t>Kebonsari</t>
  </si>
  <si>
    <t>-6.8736066600,111.9707940500</t>
  </si>
  <si>
    <t>JATIM-MAGETAN.ODC.NGARIBOYO-HW.MA5801-OLT-01</t>
  </si>
  <si>
    <t xml:space="preserve"> 11 Jam 29 Menit</t>
  </si>
  <si>
    <t xml:space="preserve">OTHERS | JATIM-KEC.MONTONG-ASR920-UPE-01 </t>
  </si>
  <si>
    <t>-7.666876, 111.349213</t>
  </si>
  <si>
    <t>-6.9026594739,112.0618952923</t>
  </si>
  <si>
    <t>-6.9072783333,112.0739233333</t>
  </si>
  <si>
    <t>RTL - IFI - TUBAN - LINK LOS</t>
  </si>
  <si>
    <t xml:space="preserve"> 18 Jam 12 Menit</t>
  </si>
  <si>
    <t>-6.9035779000,112.0646428000</t>
  </si>
  <si>
    <t>-6.9027250000,112.0647050000</t>
  </si>
  <si>
    <t>172.29.91.125</t>
  </si>
  <si>
    <t>KABEL PUTUS DAN HILANG</t>
  </si>
  <si>
    <t>B2B - IFI - TUBAN - METRONET:DESA SUGIHARJO, KECAMATAN TUBAN, KABUPATEN TUBAN</t>
  </si>
  <si>
    <t>1 Hari 5 Jam 10 Menit</t>
  </si>
  <si>
    <t>-6.9018591330,112.0158306751</t>
  </si>
  <si>
    <t>Sugiharjo</t>
  </si>
  <si>
    <t>-6.8844433333,112.0185433333</t>
  </si>
  <si>
    <t>RABAS - RABAS</t>
  </si>
  <si>
    <t>B2B - IFI - TUBAN - [IP VPN] - PT. PERTAMINA GAS, PERTAGAS OIL CENTRE BUILDING,-LOKASI 4 DESA BAURENO - 23-LBCV-004-152 + 800 - BABAT- JUWET, TROJALU, BAURENO, KABUPATEN BOJONEGORO</t>
  </si>
  <si>
    <t>-7.255269, 112.504528</t>
  </si>
  <si>
    <t>1 Hari 2 Jam 11 Menit</t>
  </si>
  <si>
    <t>-7.1263096234,112.1135980341</t>
  </si>
  <si>
    <t>Kembangbilo</t>
  </si>
  <si>
    <t>172.29.90.226</t>
  </si>
  <si>
    <t>-7.1266016667,112.1097033333</t>
  </si>
  <si>
    <t>B2B - IFI - TUBAN - METRONET:DESA MLANGI KECAMATAN WIDANG, -JL. NUSA DAMAI NO.01, KEDUTAN, MLANGI,KECAMATAN WIDANG ,KABUPATEN TUBAN</t>
  </si>
  <si>
    <t xml:space="preserve"> 6 Jam 3 Menit</t>
  </si>
  <si>
    <t>-6.9972856000,112.1824660000</t>
  </si>
  <si>
    <t>Widang</t>
  </si>
  <si>
    <t>Mlangi</t>
  </si>
  <si>
    <t>JATIM-KEC.SUGIO-RC-OLT-01</t>
  </si>
  <si>
    <t>-7.158100, 112.289567</t>
  </si>
  <si>
    <t>-6.9093783333,112.0759233333</t>
  </si>
  <si>
    <t>INDIKASI KABEL CACAT</t>
  </si>
  <si>
    <t>172.29.118.189</t>
  </si>
  <si>
    <t>GE0/4/7</t>
  </si>
  <si>
    <t>JATIM-KEDIRI.ODC.DAWUHAN.KIDUL-HW.MA5801-OLT-01</t>
  </si>
  <si>
    <t>-7.717200, 112.087900</t>
  </si>
  <si>
    <t>172.29.119.197</t>
  </si>
  <si>
    <t>Te0/0/1</t>
  </si>
  <si>
    <t>JATIM-KEDIRI.ODC.SENDANG-HW.MA5801-OLT-01</t>
  </si>
  <si>
    <t>VERTIV 531-A32</t>
  </si>
  <si>
    <t xml:space="preserve"> -7.758913, 111.985490</t>
  </si>
  <si>
    <t>172.29.127.66</t>
  </si>
  <si>
    <t>JATIM-SDA.ODC.DESA.BETRO-HW.MA5801-OLT-01</t>
  </si>
  <si>
    <t>172.29.118.18</t>
  </si>
  <si>
    <t>POP_1PSR004_BANGIL GI SHELTER PLN</t>
  </si>
  <si>
    <t>Sangeng</t>
  </si>
  <si>
    <t>-7.604119, 112.775922</t>
  </si>
  <si>
    <t>172.29.89.28</t>
  </si>
  <si>
    <t>JATIM-SHELTER.BANGIL-ASR920-UPE-02</t>
  </si>
  <si>
    <t>-7.990209, 112.584497</t>
  </si>
  <si>
    <t>172.29.89.158</t>
  </si>
  <si>
    <t>JATIM-PBL.ODC.TEMPURAN-HW.MA5801-OLT-01</t>
  </si>
  <si>
    <t>-7.843022, 113.176830</t>
  </si>
  <si>
    <t>172.29.91.99</t>
  </si>
  <si>
    <t>JATIM-PROBOLINGGO.ODC-JANGUR-ASR920.12SZ-UPE-01</t>
  </si>
  <si>
    <t>JATIM-BALDES.GEMPOL-RC-OLT-01</t>
  </si>
  <si>
    <t>-7.5689375,111.8954587</t>
  </si>
  <si>
    <t>172.29.195.2</t>
  </si>
  <si>
    <t>JATIM-ULP.NGANJUK-ASR920-UPE-02</t>
  </si>
  <si>
    <t>JATIM-KANTOR.DESA.MUNGKUNG-HW.MA5801-OLT-01</t>
  </si>
  <si>
    <t>-7.635489168545107, 111.88490764232567</t>
  </si>
  <si>
    <t>31.25</t>
  </si>
  <si>
    <t>172.29.90.45</t>
  </si>
  <si>
    <t>JATIM-MJK.ODC.NGORO-HW.MA5801-OLT-01</t>
  </si>
  <si>
    <t xml:space="preserve">-7.553905 112.624610
</t>
  </si>
  <si>
    <t>172.29.119.93</t>
  </si>
  <si>
    <t>GE0/3/9</t>
  </si>
  <si>
    <t>-8.31013, 113.53315</t>
  </si>
  <si>
    <t>172.29.194.186</t>
  </si>
  <si>
    <t>JATIM-SUMBERMANJING-RC-OLT-01</t>
  </si>
  <si>
    <t>POP_1KPN10001_POP_1MLG016_DESA SUMBERMANJING</t>
  </si>
  <si>
    <t>-8.262595,112.701543</t>
  </si>
  <si>
    <t>172.29.91.18</t>
  </si>
  <si>
    <t>JATIM-UP.DAMPIT-NE8000.M14-UPE-03</t>
  </si>
  <si>
    <t>-7.691800, 111.419800</t>
  </si>
  <si>
    <t>172.29.91.92</t>
  </si>
  <si>
    <t>JATIM-ODC.KEWADENAN.MAGETAN-ASR920-UPE-01</t>
  </si>
  <si>
    <t>JATIM-PBL.ODC.MAYANGAN-HW.MA5801-OLT-01</t>
  </si>
  <si>
    <t>172.29.127.99</t>
  </si>
  <si>
    <t>JATIM-SIDOARJO.ODC.GEDANGROWO-HW.MA5801-OLT-01</t>
  </si>
  <si>
    <t>-7.477778, 112.574444</t>
  </si>
  <si>
    <t>172.29.88.188</t>
  </si>
  <si>
    <t>Te0/0/07</t>
  </si>
  <si>
    <t>JATIM-KANTOR.DANDER-RC-OLT-01</t>
  </si>
  <si>
    <t>-7.246383, 111.849600</t>
  </si>
  <si>
    <t>172.29.88.173</t>
  </si>
  <si>
    <t>GE0/5/6</t>
  </si>
  <si>
    <t>-8.156053979548942,113.70140597488268</t>
  </si>
  <si>
    <t>172.29.194.164</t>
  </si>
  <si>
    <t>Alpha Smart SYS E2121300R48</t>
  </si>
  <si>
    <t>JATIM-GI.LAMONGAN-RC-OLT-01</t>
  </si>
  <si>
    <t xml:space="preserve">-7.141779882927323, 112.41287615503013
</t>
  </si>
  <si>
    <t>172.29.118.190</t>
  </si>
  <si>
    <t>JATIM-UPJ.LAMONGAN-ME3600-UPE-01</t>
  </si>
  <si>
    <t>GE0/4/2</t>
  </si>
  <si>
    <t>JATIM-SIDOARJO.RANDEGAN-HW.MA5801-OLT-02</t>
  </si>
  <si>
    <t>-7.49542, 112.67948</t>
  </si>
  <si>
    <t>172.29.118.227</t>
  </si>
  <si>
    <t>JATIM-PBL.ODC.WONOASIH-HW.MA5801-OLT-01</t>
  </si>
  <si>
    <t>172.29.127.100</t>
  </si>
  <si>
    <t>JATIM-DESA.WONOREJO-RC-OLT-02</t>
  </si>
  <si>
    <t>-7.819164870953857, 113.35144921237828</t>
  </si>
  <si>
    <t>172.29.91.188</t>
  </si>
  <si>
    <t>JATIM-MJK.ODC.GAYAM-HW.MA5801-OLT-01</t>
  </si>
  <si>
    <t>-7.493797 112.498103</t>
  </si>
  <si>
    <t>172.29.88.182</t>
  </si>
  <si>
    <t>JATIM-UP3.MOJOKERTO-NE8000.M14-UPE-01</t>
  </si>
  <si>
    <t>JATIM-BLIMBING-ZXA10.C610-OLT-01</t>
  </si>
  <si>
    <t>POP_1KPN011_BLIMBING UPJ MINI ODC PLN</t>
  </si>
  <si>
    <t xml:space="preserve">-7.950845180688692, 112.66805030530443
</t>
  </si>
  <si>
    <t>172.28.50.10</t>
  </si>
  <si>
    <t>JATIM-ODC.PELINDO.PERAK-FH.AN5516.04-OLT-01</t>
  </si>
  <si>
    <t>AMR</t>
  </si>
  <si>
    <t xml:space="preserve">-7.208672517287437, 112.73409065304148
</t>
  </si>
  <si>
    <t>UPE 1</t>
  </si>
  <si>
    <t>UPE 2</t>
  </si>
  <si>
    <t>Area KP</t>
  </si>
  <si>
    <t>172.25.157.34</t>
  </si>
  <si>
    <t>JATIM-ODC.PELINDO.PERAK-ASR920-UPE-01</t>
  </si>
  <si>
    <t>FREKUENSI GGN</t>
  </si>
  <si>
    <t>Prioritas</t>
  </si>
  <si>
    <t>END TO END (km)</t>
  </si>
  <si>
    <t>Pelaksana</t>
  </si>
  <si>
    <t>ID Vendor</t>
  </si>
  <si>
    <t>Tanggal Realisasi</t>
  </si>
  <si>
    <t>Hasil Temuan</t>
  </si>
  <si>
    <t>-8.009153, 112.766474</t>
  </si>
  <si>
    <t>Kordinat</t>
  </si>
  <si>
    <t>Tindak Lanjut</t>
  </si>
  <si>
    <t>Link Jalur KML</t>
  </si>
  <si>
    <t>Link Dokumen After PM</t>
  </si>
  <si>
    <t>172.29.90.115</t>
  </si>
  <si>
    <t>JATIM-KEC.MONTONG-ASR920-UPE-01</t>
  </si>
  <si>
    <t>JATIM-MINI.ODC.SAMBONGGEDE-ASR920.12SZ-UPE-02</t>
  </si>
  <si>
    <t>JATIM-GI.BABADAN-BDCOM.GP3600-OLT-02</t>
  </si>
  <si>
    <t>Internal</t>
  </si>
  <si>
    <t>P3AK</t>
  </si>
  <si>
    <t>172.29.194.139</t>
  </si>
  <si>
    <t>JB Jatuh, Kabel Rusak, Andongan Rendah</t>
  </si>
  <si>
    <t>Perbaikan JB &amp; perapian</t>
  </si>
  <si>
    <r>
      <rPr>
        <rFont val="Calibri, sans-serif"/>
        <color rgb="FF1155CC"/>
        <sz val="11.0"/>
        <u/>
      </rPr>
      <t>https://drive.google.com/drive/folders/17cImxfmyP20yPLPPz3WuRDL7PD6l_zb9?usp=sharing</t>
    </r>
  </si>
  <si>
    <t>-6.94836, 112.50686</t>
  </si>
  <si>
    <t>172.29.119.210</t>
  </si>
  <si>
    <t>JATIM-MALANG.KEDUNGREJO-HW.MA5801-OLT-01</t>
  </si>
  <si>
    <t>-7.990252 , 112.710398</t>
  </si>
  <si>
    <t>JATIM-MINI.ODC.KEC.SENORI-ASR920-UPE-01</t>
  </si>
  <si>
    <t>JATIM-UPJ.JATIROGO-NE8000.M1A-UPE-02</t>
  </si>
  <si>
    <t>172.29.119.186</t>
  </si>
  <si>
    <t>JB Botol</t>
  </si>
  <si>
    <r>
      <rPr>
        <rFont val="Calibri, sans-serif"/>
        <color rgb="FF1155CC"/>
        <sz val="11.0"/>
        <u/>
      </rPr>
      <t>https://drive.google.com/drive/folders/15bl9j_EN1nMiu_UcKDeyD4nXAkams-8b?usp=sharing</t>
    </r>
  </si>
  <si>
    <t>-7.531610, 112.462590</t>
  </si>
  <si>
    <t>172.29.89.116</t>
  </si>
  <si>
    <t>JATIM-SDA.ODC.KEDUNGBOTO-HW.MA5801-OLT-01</t>
  </si>
  <si>
    <t>-7.516839, 112.668736</t>
  </si>
  <si>
    <t>172.29.91.44</t>
  </si>
  <si>
    <t>DONE W2 DES</t>
  </si>
  <si>
    <r>
      <rPr>
        <rFont val="Calibri, sans-serif"/>
        <color rgb="FF1155CC"/>
        <sz val="11.0"/>
        <u/>
      </rPr>
      <t>https://drive.google.com/drive/folders/1BHWfu5hcjSFQWaryk_y3m1w5PimZl-bL?usp=sharing</t>
    </r>
  </si>
  <si>
    <t>-6.950706602343756, 111.87749287288561</t>
  </si>
  <si>
    <t>172.29.194.170</t>
  </si>
  <si>
    <t>JATIM-DESA.BANJARSARI-ZTE.C320-OLT-01</t>
  </si>
  <si>
    <t>JATIM-GADON-NE8000.M1A-UPE-02</t>
  </si>
  <si>
    <t>172.29.88.130</t>
  </si>
  <si>
    <t>Kabel Berantakan dan Andongan Rendah</t>
  </si>
  <si>
    <t>https://drive.google.com/drive/folders/1eGnbAWoD_flp5jq8b3aq0Cd34eIkWhd7?usp=drive_link</t>
  </si>
  <si>
    <r>
      <rPr>
        <rFont val="Calibri, sans-serif"/>
        <color rgb="FF1155CC"/>
        <sz val="11.0"/>
        <u/>
      </rPr>
      <t>https://drive.google.com/drive/folders/15JXZhZwa0VOOwATVQWWtSfeZ6RGEeLub?usp=sharing</t>
    </r>
  </si>
  <si>
    <t>Flatpack2 HE 48V/3000W</t>
  </si>
  <si>
    <t>2 ON - 1 STANDBY OFF</t>
  </si>
  <si>
    <t>JATIM-ULP.TAMAN-BDCOM.GP3600-OLT-01</t>
  </si>
  <si>
    <t>-7.355664, 112.691010</t>
  </si>
  <si>
    <t>172.29.118.82</t>
  </si>
  <si>
    <t>Gi0/2</t>
  </si>
  <si>
    <r>
      <rPr>
        <rFont val="Calibri, sans-serif"/>
        <color rgb="FF1155CC"/>
        <sz val="11.0"/>
        <u/>
      </rPr>
      <t>https://drive.google.com/drive/folders/15bl9j_EN1nMiu_UcKDeyD4nXAkams-8b?usp=sharing</t>
    </r>
  </si>
  <si>
    <t>JATIM-ODC.PADANGAN-ASR920-UPE-01</t>
  </si>
  <si>
    <t>JATIM-DESA.SEDARUM-RC-OLT-01</t>
  </si>
  <si>
    <t>-7.716724825695787, 113.0608287825468</t>
  </si>
  <si>
    <t>172.29.89.93</t>
  </si>
  <si>
    <t>JB Botol, JB Jatuh rusak, Kabel Berantakan, dan Andongan Rendah</t>
  </si>
  <si>
    <r>
      <rPr>
        <rFont val="Calibri, sans-serif"/>
        <color rgb="FF1155CC"/>
        <sz val="11.0"/>
        <u/>
      </rPr>
      <t>https://drive.google.com/drive/folders/1gtpeCJ6sTe9pzjoQXjIygsa3Nsi4aSzV?usp=drive_link</t>
    </r>
  </si>
  <si>
    <t>JATIM-GRY.TMN.ASRI-RC-OLT-02</t>
  </si>
  <si>
    <t>-7.356333, 112.676617</t>
  </si>
  <si>
    <t>JATIM-ODC.GI.TUBAN-NE8000.M14-UPE-02</t>
  </si>
  <si>
    <t>JATIM-GI.BABAT-NE8000.M14-NPE-01</t>
  </si>
  <si>
    <t>DONE W1 DES</t>
  </si>
  <si>
    <r>
      <rPr>
        <rFont val="Calibri, sans-serif"/>
        <color rgb="FF1155CC"/>
        <sz val="11.0"/>
        <u/>
      </rPr>
      <t>https://drive.google.com/drive/folders/1MFu-V1m0LlgKOWLYKn5uYouTcV_Rbv_T?usp=drive_link</t>
    </r>
  </si>
  <si>
    <t>172.29.194.243</t>
  </si>
  <si>
    <t>JATIM-KEDIRI.ODC.KERKEP-HW.MA5801-OLT-01</t>
  </si>
  <si>
    <t>-7.800402, 112.099001</t>
  </si>
  <si>
    <t>JATIM-ODC2.UPJ.TUBAN-NE8000.M14-UPE-01</t>
  </si>
  <si>
    <t>JATIM-ULP.BRONDONG-NE8000.M14-UPE-01</t>
  </si>
  <si>
    <r>
      <rPr>
        <rFont val="Calibri, sans-serif"/>
        <color rgb="FF1155CC"/>
        <sz val="11.0"/>
        <u/>
      </rPr>
      <t>https://drive.google.com/drive/folders/16UV4SVREmxbVaMqchFmu0tInh4E1RRwT?usp=drive_link</t>
    </r>
  </si>
  <si>
    <t>172.29.119.146</t>
  </si>
  <si>
    <t>JATIM-MJK.ODC.GEMEKAN-HW.MA5801-OLT-01</t>
  </si>
  <si>
    <t>POP_1MJK10028_TK 4_RJBT_MOJOKERTO_CLUSTER JAMBUWOKrename POP_1MJK10028_TK 4_RJBT_MOJOKERTO_CLUSTER JAMBUWOK ODC</t>
  </si>
  <si>
    <t>-7.529956, 112.407415</t>
  </si>
  <si>
    <t>172.29.89.114</t>
  </si>
  <si>
    <t>JATENG-UPJ.CEPU-NE8000.M14-UPE-03</t>
  </si>
  <si>
    <r>
      <rPr>
        <rFont val="Calibri, sans-serif"/>
        <color rgb="FF1155CC"/>
        <sz val="11.0"/>
        <u/>
      </rPr>
      <t>https://drive.google.com/drive/folders/1wvvJhi-42khI69eLPjk2T4DRfPWNfpwv?usp=drive_link</t>
    </r>
  </si>
  <si>
    <t>JATIM-MJK.ODC.SALEN-HW.MA5801-OLT-01</t>
  </si>
  <si>
    <t>POP_1MJK10038_CB3_RJBT_MOJOKERTO_SALEN-BANGSAL</t>
  </si>
  <si>
    <t>-7.48892, 112.51374</t>
  </si>
  <si>
    <t>172.29.90.194</t>
  </si>
  <si>
    <t>JATIM-SHELTER.UP3.MADIUN-NE8000.M14-UPE-01</t>
  </si>
  <si>
    <t>JATIM-SHELTER.GI.MANISREJO-NE8000.M14-NPE-01</t>
  </si>
  <si>
    <r>
      <rPr>
        <rFont val="Calibri, sans-serif"/>
        <color rgb="FF1155CC"/>
        <sz val="11.0"/>
        <u/>
      </rPr>
      <t>https://drive.google.com/drive/folders/12sExeInQ4ma3ULhSFa820-zqobsDquS8?usp=drive_link</t>
    </r>
  </si>
  <si>
    <t>JATIM-DS.KARANGAGUNG-RC-OLT-01</t>
  </si>
  <si>
    <t>-7.07151, 112.50534</t>
  </si>
  <si>
    <t>172.29.118.187</t>
  </si>
  <si>
    <t>JATIM-ULP.CARUBAN-NE8000.M14-UPE-0</t>
  </si>
  <si>
    <t>-7.514140, 112.558609</t>
  </si>
  <si>
    <t>172.29.119.100</t>
  </si>
  <si>
    <t>JATIM-SDA.ODC.MOJORANGAGUNG-HW.MA5801-OLT-01</t>
  </si>
  <si>
    <t>-7.431608, 112.663189</t>
  </si>
  <si>
    <t>JATIM-ULP.CARUBAN-NE8000.M14-UPE-01</t>
  </si>
  <si>
    <t>JATIM-SHELTER.GI.NGAWI-NE8000.M14-UPE-01</t>
  </si>
  <si>
    <t>172.29.127.146</t>
  </si>
  <si>
    <t>GE0/5/0</t>
  </si>
  <si>
    <t>JATIM-MALANG.BUNUT.WETAN-HW.MA5801-OLT-01</t>
  </si>
  <si>
    <t>-7.959823  112.723118</t>
  </si>
  <si>
    <t>https://drive.google.com/drive/folders/1ciCrB0TrYL6u7GPjuFkKx6NpicW8vUws?usp=drive_link</t>
  </si>
  <si>
    <t>172.29.127.154</t>
  </si>
  <si>
    <t>JATIM-ODC.SIDOREJO.PAKIS.MALANG-ASR920-UPE-01</t>
  </si>
  <si>
    <t>Huawei TK</t>
  </si>
  <si>
    <t>JATIM-MALANG.GONDANGLEGI-HW.MA5801-OLT-01</t>
  </si>
  <si>
    <t>POP_1KDR10028_CLUSTER GONDANGLEGI-PLOSOKLATEN-GURAH-KEDIRI</t>
  </si>
  <si>
    <t>-8.175398 ,112.643142</t>
  </si>
  <si>
    <t>172.29.89.37</t>
  </si>
  <si>
    <t>JATIM-ODC.ULP.GONDANGLEGI-ASR920-UPE-01</t>
  </si>
  <si>
    <t>https://drive.google.com/drive/folders/13Ozi0UVFFs8T836aUt9i8mWpS149yhoC?usp=drive_link</t>
  </si>
  <si>
    <t>JATIM-UPJ.TUBAN-HW.MA5801-OLT-02</t>
  </si>
  <si>
    <t>-6.903110248601184, 112.06236037062946</t>
  </si>
  <si>
    <t>172.29.127.115</t>
  </si>
  <si>
    <t>https://drive.google.com/drive/folders/1Lati2dD3Nusg_1f6vwhd0b95-fw3H9aD?usp=drive_link</t>
  </si>
  <si>
    <t>JATIM-MINI.ODC.SINGGAHAN-ASR920-UPE-01</t>
  </si>
  <si>
    <t>Prioritas 2</t>
  </si>
  <si>
    <t>https://drive.google.com/drive/folders/1Ko_FMky5233H6eAyX-hEVF6u1GjfsStQ?usp=drive_link</t>
  </si>
  <si>
    <t>JATIM-ULP.TAMAN-BDCOM.GP3600-OLT-02</t>
  </si>
  <si>
    <t>https://drive.google.com/drive/folders/1r7bRbcjgSGp9enWgayvihPdNppg44oLS?usp=drive_link</t>
  </si>
  <si>
    <t>172.29.118.83</t>
  </si>
  <si>
    <t>Gi0/17</t>
  </si>
  <si>
    <t>JATIM-MINI.ODC.PLUMPANG-ASR920-UPE-01</t>
  </si>
  <si>
    <t>JATIM-GRESIK-ODC.TEBUWUNG-MA5801-OLT-01</t>
  </si>
  <si>
    <t>-6.976893,112.469081</t>
  </si>
  <si>
    <t>JATIM-GI.MLIWANG-ASR920-UPE-01</t>
  </si>
  <si>
    <t>172.29.119.211</t>
  </si>
  <si>
    <t>POP_1KPN10004_KEPANJEN UPJ 2 ODC PLN</t>
  </si>
  <si>
    <t>-8.1327, 112.57157</t>
  </si>
  <si>
    <t>JATIM-MINI.ODC.UPJ.NGAWI-ASR920-UPE-01</t>
  </si>
  <si>
    <t>172.29.90.22</t>
  </si>
  <si>
    <t>JATIM-ODC2.ULP.KEPANJEN-ASR920-UPE-03</t>
  </si>
  <si>
    <t>JATIM-ULP.BESUKI-RC-OLT-01</t>
  </si>
  <si>
    <t>POP_1SIT003_BESUKI UPJ PLN</t>
  </si>
  <si>
    <t>JATIM-DESA.RENGEL-ASR920-UPE-01</t>
  </si>
  <si>
    <t>-7.73816, 113.69078</t>
  </si>
  <si>
    <t>JATIM-ODC.ULP.DOLOPO-ASR920.12SZ-UPE-01</t>
  </si>
  <si>
    <t>172.29.194.238</t>
  </si>
  <si>
    <t>JATIM-UPJ.TUBAN-NE8000.M14-UPE-01</t>
  </si>
  <si>
    <t>JATIM-ULP.BESUKI-ASR920-UPE-01</t>
  </si>
  <si>
    <t>External</t>
  </si>
  <si>
    <t>KJT</t>
  </si>
  <si>
    <t>On Progress</t>
  </si>
  <si>
    <t>JATIM-BESUK.PROLING-RC-OLT-01</t>
  </si>
  <si>
    <t>POP_1KRS10044_BESUK PROLING/KRAKSAAN UPJ 4 OLT</t>
  </si>
  <si>
    <t>-7.763680,113.473320</t>
  </si>
  <si>
    <t>150 M</t>
  </si>
  <si>
    <t>172.29.194.253</t>
  </si>
  <si>
    <t>JATIM-DESA.JENGGOLO.TUBAN-ASR920-UPE-01</t>
  </si>
  <si>
    <t>-7.850879, 113.227103</t>
  </si>
  <si>
    <t>172.29.88.90</t>
  </si>
  <si>
    <t>JATIM-DCC.LECES-ASR920-UPE-02</t>
  </si>
  <si>
    <t>-7.515100, 112.587400</t>
  </si>
  <si>
    <t>172.29.118.198</t>
  </si>
  <si>
    <t>GE0/3/7</t>
  </si>
  <si>
    <t>JATIM-UPJ.BATU-RAISECOM-OLT-01</t>
  </si>
  <si>
    <t>Batu</t>
  </si>
  <si>
    <t>-7.865811840926139, 112.50938693144217</t>
  </si>
  <si>
    <t>172.29.119.236</t>
  </si>
  <si>
    <t>JATIM-APJ.BOJONEGORO-ZXA10.C320-OLT-01</t>
  </si>
  <si>
    <t>-7.1529800, 111.8913000</t>
  </si>
  <si>
    <t>172.29.118.100</t>
  </si>
  <si>
    <t>GigabitEthernet0/4/4</t>
  </si>
  <si>
    <t>-7.797432, 111.640208</t>
  </si>
  <si>
    <t>172.29.90.74</t>
  </si>
  <si>
    <t>GE0/5/3</t>
  </si>
  <si>
    <t>JATIM-MALANG-ODC.PONCOKUSUMO-HW.MA5801-OLT-01</t>
  </si>
  <si>
    <t>-8.053691, 112.811261</t>
  </si>
  <si>
    <t>172.29.89.109</t>
  </si>
  <si>
    <t>JATIM-ODC.ULP.TUMPANG-ASR920-UPE-01</t>
  </si>
  <si>
    <t>JATIM-SDA.ODC.SUKO-HW.MA5801-OLT-01</t>
  </si>
  <si>
    <t>-7.37871, 112.70242</t>
  </si>
  <si>
    <t>172.29.127.92</t>
  </si>
  <si>
    <t>JATIM-MJK.ODC.SUMOLAWANG-HW.MA5801-OLT-01</t>
  </si>
  <si>
    <t>-7.511451, 112.452492</t>
  </si>
  <si>
    <t>172.29.89.130</t>
  </si>
  <si>
    <t>GE0/3/3</t>
  </si>
  <si>
    <t>JATIM-MJK.ODC.KEBONDALEM-HW.MA5801-OLT-01</t>
  </si>
  <si>
    <t>-7.507140, 112.534599</t>
  </si>
  <si>
    <t>172.29.119.90</t>
  </si>
  <si>
    <t>JATIM-SDA.ODC.LAMBANGAN-HW.MA5801-OLT-01</t>
  </si>
  <si>
    <t>-7.420169, 112.640753</t>
  </si>
  <si>
    <t>172.29.118.54</t>
  </si>
  <si>
    <t>GE0/3/0</t>
  </si>
  <si>
    <t>POP_1BKL001_BANGKALAN UPJ PLN</t>
  </si>
  <si>
    <t>Bangkalan</t>
  </si>
  <si>
    <t>-7.026353003214443, 112.75041295301365</t>
  </si>
  <si>
    <t>172.29.195.10</t>
  </si>
  <si>
    <t>JATIM-UPJ.BANGKALAN-ASR920-UPE-01</t>
  </si>
  <si>
    <t>-8.064694  112.599360</t>
  </si>
  <si>
    <t>172.29.127.84</t>
  </si>
  <si>
    <t>JATIM-PURI.INDAH-RC-OLT-02</t>
  </si>
  <si>
    <t>-7.453759356439317, 112.68321853906517</t>
  </si>
  <si>
    <t>172.29.194.211</t>
  </si>
  <si>
    <t xml:space="preserve">WP142026011346 </t>
  </si>
  <si>
    <t>JATIM-SBY.ODC.BENOWO-HW.MA5801-OLT-02</t>
  </si>
  <si>
    <t>-7.249660, 112.635100</t>
  </si>
  <si>
    <t>172.29.88.146</t>
  </si>
  <si>
    <t>Cascade Te0/0/27</t>
  </si>
  <si>
    <t>JATIM-MALANG.ODC.TUREN-HW.MA5801-OLT-01</t>
  </si>
  <si>
    <t>-8.171429  112.692984</t>
  </si>
  <si>
    <t>172.29.127.74</t>
  </si>
  <si>
    <t>JATIM-UP.DAMPIT-ASR920-UPE-01</t>
  </si>
  <si>
    <t>JATIM-LUMAJANG-BDCOM.GP3600-OLT-01</t>
  </si>
  <si>
    <t>Lumajang</t>
  </si>
  <si>
    <t>-8.12873246136568, 113.21331698986793</t>
  </si>
  <si>
    <t>172.29.194.178</t>
  </si>
  <si>
    <t>JATIM-LUMAJANG-ASR920-UPE-01</t>
  </si>
  <si>
    <t>JATIM-NJK.ODC.KEREP.KIDUL-HW.MA5801-OLT-01</t>
  </si>
  <si>
    <t>-7.576434,111.875715</t>
  </si>
  <si>
    <t>172.29.91.12</t>
  </si>
  <si>
    <t>JATIM-ODC.ULP.SIDOARJO-HW.MA5801-OLT-03</t>
  </si>
  <si>
    <t>-7.4505300, 112.7188600</t>
  </si>
  <si>
    <t>172.29.88.10</t>
  </si>
  <si>
    <t>JATIM-APJ.SIDOARJO-ASR920-UPE-01</t>
  </si>
  <si>
    <t>Gi0/0/13</t>
  </si>
  <si>
    <t xml:space="preserve">-7.457049386201071, 112.6790208226764
</t>
  </si>
  <si>
    <t>172.29.127.170</t>
  </si>
  <si>
    <t>JATIM-PURI.INDAH-RC-OLT-01</t>
  </si>
  <si>
    <t>-7.454338718291518, 112.68624999673595</t>
  </si>
  <si>
    <t>172.29.194.210</t>
  </si>
  <si>
    <t>Accecoris lepas</t>
  </si>
  <si>
    <t>Pemasangan ulang Acc</t>
  </si>
  <si>
    <t>JATIM-GSK.ODC.KEMBANGAN-HW.MA5801-OLT-01</t>
  </si>
  <si>
    <t>172.29.91.58</t>
  </si>
  <si>
    <t>JATIM-MALANG-ODC.WANDANPURO-HW.MA5801-OLT-01</t>
  </si>
  <si>
    <t>-8.071553  112.641743</t>
  </si>
  <si>
    <t>172.29.127.85</t>
  </si>
  <si>
    <t>Te 0/0/24</t>
  </si>
  <si>
    <t>JATIM-UP3.MADIUN-HW.MA5801-OLT-03</t>
  </si>
  <si>
    <t>-7.63477, 111.53235</t>
  </si>
  <si>
    <t>172.29.89.172</t>
  </si>
  <si>
    <t>JATIM-MALANG.ODC.GONDOWANGI-HW.MA5801-OLT-01</t>
  </si>
  <si>
    <t xml:space="preserve"> -8.008288 112.576432</t>
  </si>
  <si>
    <t>172.29.119.187</t>
  </si>
  <si>
    <t>JATIM-UP3.MALANG-ASR920.12SZ-UPE-01</t>
  </si>
  <si>
    <t>-7.791969,113.3195297</t>
  </si>
  <si>
    <t>172.29.194.220</t>
  </si>
  <si>
    <t>Gi0/0/7</t>
  </si>
  <si>
    <t>JATIM-GRESIK-ODC.KEDAMEAN-HW.MA5801-OLT-02</t>
  </si>
  <si>
    <t>-7.35439, 112.55686</t>
  </si>
  <si>
    <t>172.29.118.106</t>
  </si>
  <si>
    <t>JATIM-SIDOARJO.ODC.TLASIH.DUA-HW.MA5801-OLT-02</t>
  </si>
  <si>
    <t>-7.4733700, 112.6181100</t>
  </si>
  <si>
    <t>172.29.118.148</t>
  </si>
  <si>
    <t>Cascade GE0/7/6</t>
  </si>
  <si>
    <t>JATIM-SIDOARJO.ODC.JANTI-HW.MA5801-OLT-01</t>
  </si>
  <si>
    <t xml:space="preserve"> -7.351963 112.733837 </t>
  </si>
  <si>
    <t>172.29.119.20</t>
  </si>
  <si>
    <t>JATIM-MINI.ODC.AMBULU-HW.MA5801-OLT-02</t>
  </si>
  <si>
    <t>-8.344479, 113.597349</t>
  </si>
  <si>
    <t>172.29.91.237</t>
  </si>
  <si>
    <t>JATIM-PBL.ODC.LECES-HW.MA5801-OLT-01</t>
  </si>
  <si>
    <t>-7.845490, 113.226798</t>
  </si>
  <si>
    <t>172.29.90.154</t>
  </si>
  <si>
    <t>JATIM-DCC.LECES-ASR920-UPE-01</t>
  </si>
  <si>
    <t>JATIM-KADES.PEKUWON-RC-OLT-01</t>
  </si>
  <si>
    <t>-7.071680, 111.975540</t>
  </si>
  <si>
    <t>172.29.89.50</t>
  </si>
  <si>
    <t>Kabel Ngandong</t>
  </si>
  <si>
    <t>Sudah Diperbaiki</t>
  </si>
  <si>
    <t>https://drive.google.com/drive/folders/1DY6UWsScDLc6_YJ4OYSmdIvHp_hHcfvT?usp=drive_link</t>
  </si>
  <si>
    <t>JATIM-RJTM-AN6000.2-OLT-01</t>
  </si>
  <si>
    <t xml:space="preserve">POP_1SBY009_KETINTANG ICON+ REGIONAL JAWA TIMUR </t>
  </si>
  <si>
    <t>-7.319707514268749, 112.73043237434203</t>
  </si>
  <si>
    <t>172.29.118.74</t>
  </si>
  <si>
    <t>RJTM-1SBY009-SWI09-ASR920-UPE</t>
  </si>
  <si>
    <t>SITE</t>
  </si>
  <si>
    <t>-8.061507, 112.066361</t>
  </si>
  <si>
    <t>SOURCE</t>
  </si>
  <si>
    <t>RECTI</t>
  </si>
  <si>
    <t>BATT</t>
  </si>
  <si>
    <t>172.29.119.243</t>
  </si>
  <si>
    <t>BWI</t>
  </si>
  <si>
    <t>JATIM-ODC.BATU-RC-OLT-02</t>
  </si>
  <si>
    <t>https://drive.google.com/file/d/1IWEnVVDGzENJGrAyrWJv4QFzMGiT7CDB/view?usp=drive_link</t>
  </si>
  <si>
    <t>172.29.119.237</t>
  </si>
  <si>
    <t>GSK</t>
  </si>
  <si>
    <t>JATIM-BJN.ODC.SUMURAGUNG-HW.MA5801-OLT-01</t>
  </si>
  <si>
    <t>https://drive.google.com/file/d/1LPdDfm93mcznLu9PYLb4_tldQVKOXt-P/view?usp=drive_link</t>
  </si>
  <si>
    <t>-7.173921,111.999046</t>
  </si>
  <si>
    <t>172.29.88.131</t>
  </si>
  <si>
    <t>JATIM-UP3.MADIUN-HW.MA5801-OLT-04</t>
  </si>
  <si>
    <t>-7.63481, 111.53243</t>
  </si>
  <si>
    <t>DRAWING SLD</t>
  </si>
  <si>
    <t>172.29.119.138</t>
  </si>
  <si>
    <t>GSP</t>
  </si>
  <si>
    <t>https://drive.google.com/file/d/1im8CVX-o2ggThyb38M5-DuuLA-tcZnIh/view?usp=drive_link</t>
  </si>
  <si>
    <t>-7.8151400,113.2327100</t>
  </si>
  <si>
    <t>172.29.91.202</t>
  </si>
  <si>
    <t>Gi0/0/9</t>
  </si>
  <si>
    <t>WP142026053674</t>
  </si>
  <si>
    <t>JATIM-BALDES.BANGILAN-ZXA10.C320-OLT-01</t>
  </si>
  <si>
    <t>TOTAL BACKBONE</t>
  </si>
  <si>
    <t>-7.19103, 111.87411</t>
  </si>
  <si>
    <t>172.29.88.170</t>
  </si>
  <si>
    <t>Gi0/3/6</t>
  </si>
  <si>
    <t>JMR</t>
  </si>
  <si>
    <t>JB Jatuh</t>
  </si>
  <si>
    <t>https://drive.google.com/drive/folders/1so-7UsmHbjk0cYiGgUCBWC-OXKq6PiJU?usp=drive_link</t>
  </si>
  <si>
    <t>https://drive.google.com/file/d/13SmuilYChTHIxrOtKH4riYjVL13vpnK1/view?usp=drive_link</t>
  </si>
  <si>
    <t>JATIM-MAGETAN-ODC.ALASTUWO-HW.MA5801-OLT-01</t>
  </si>
  <si>
    <t>-7.713984, 111.263064</t>
  </si>
  <si>
    <t>DONE GAMBAR</t>
  </si>
  <si>
    <t>https://drive.google.com/file/d/1cbeELwnEthjrJSJK6ZTQvr8Gh3usOY-s/view?usp=drive_link</t>
  </si>
  <si>
    <t>172.29.127.179</t>
  </si>
  <si>
    <t>JATIM-PONOROGO.LEMBEYAN-ASR920-UPE-01</t>
  </si>
  <si>
    <t>PRESENTASE</t>
  </si>
  <si>
    <t>JATIM-MAGETAN.ODC.JENGGLONG-HW.MA5801-OLT-01</t>
  </si>
  <si>
    <t>-7.643553, 111.352018</t>
  </si>
  <si>
    <t>172.29.91.124</t>
  </si>
  <si>
    <t>KDR</t>
  </si>
  <si>
    <t xml:space="preserve">PS GI </t>
  </si>
  <si>
    <t>https://drive.google.com/file/d/16gnjAHLqXUGOtqPG9LuNOTz7JPGMihUW/view?usp=drive_link</t>
  </si>
  <si>
    <t>JATIM-SIDOARJO.KEBOAN.SIKEP-HW.MA5801-OLT-01</t>
  </si>
  <si>
    <t>-7.396424, 112.711254</t>
  </si>
  <si>
    <t>172.29.127.91</t>
  </si>
  <si>
    <t>JATIM-PBL.ODC.KEDUNGDALEM-HW.MA5801-OLT-01</t>
  </si>
  <si>
    <t>MDN</t>
  </si>
  <si>
    <t>https://drive.google.com/file/d/1m0q8S8EGeidGYA0y2Ohi1rsS-dZq7xpU/view?usp=drive_link</t>
  </si>
  <si>
    <t>172.29.91.142</t>
  </si>
  <si>
    <t>JATIM-GRESIK.GREEN.MENGANTI-HW.MA5801-OLT-01</t>
  </si>
  <si>
    <t>-7.267656, 112.580790</t>
  </si>
  <si>
    <t>172.29.90.227</t>
  </si>
  <si>
    <t>https://drive.google.com/file/d/1BjUsCU3_dzPQIfeCsvb97_fwWfSPQejq/view?usp=drive_link</t>
  </si>
  <si>
    <t>JATIM-KEDIRI.ODC.KRENCENG-HW.MA5801-OLT-01</t>
  </si>
  <si>
    <t>-7.808900, 112.269307</t>
  </si>
  <si>
    <t>https://drive.google.com/file/d/1M-dHFY-LvWGcmucXb9fvhNO1b9RZTgW1/view?usp=drive_link</t>
  </si>
  <si>
    <t>172.29.119.198</t>
  </si>
  <si>
    <t>JATIM-ODC.RUMDIN.PARE-ASR920.12SZ-UPE-01</t>
  </si>
  <si>
    <t>MJK</t>
  </si>
  <si>
    <t>JATIM-SELOREJO-HW.MA5801-OLT-01</t>
  </si>
  <si>
    <t>-7.938101, 112.544542</t>
  </si>
  <si>
    <t>https://drive.google.com/file/d/1gg3V8PgI3NGxzelfdXwJ3ah1u_oGJqdM/view?usp=drive_link</t>
  </si>
  <si>
    <t>172.29.119.131</t>
  </si>
  <si>
    <t>JATIM-MJK.ODC.PLOSOSARI-HW.MA5801-OLT-01</t>
  </si>
  <si>
    <t>-7.547790, 112.444090</t>
  </si>
  <si>
    <t>172.29.91.69</t>
  </si>
  <si>
    <t>GE0/7/2</t>
  </si>
  <si>
    <t>MLG</t>
  </si>
  <si>
    <t>https://drive.google.com/file/d/1Jr_lovtpewOMs534KeIA9U9gv8Rc4jqU/view?usp=drive_link</t>
  </si>
  <si>
    <t>JATIM-MJK.ODC.KUTOREJO-HW.MA5801-OLT-01</t>
  </si>
  <si>
    <t>-7.567991, 112.511204</t>
  </si>
  <si>
    <t>172.29.119.92</t>
  </si>
  <si>
    <t>JATIM-DESA.SEPATAN.TA-RC-OLT-01</t>
  </si>
  <si>
    <t xml:space="preserve">-8.087016694169673, 111.84798926779425
</t>
  </si>
  <si>
    <t>https://drive.google.com/file/d/1H9e2AP5h9C2OIems_RkRgqUjpEjMQmBo/view?usp=drive_link</t>
  </si>
  <si>
    <t>172.29.119.75</t>
  </si>
  <si>
    <t>JATIM-UPJ.TULUNG.AGUNG-ASR920-UPE-02</t>
  </si>
  <si>
    <t>https://drive.google.com/file/d/16FvDN7RoQuaSSHhZxMY3GEcSbHw6b9AA/view?usp=drive_link</t>
  </si>
  <si>
    <t>JATIM-KADES.LUWIHAJI-RC-OLT-01</t>
  </si>
  <si>
    <t>-7.25196, 111.49524</t>
  </si>
  <si>
    <t>172.29.89.242</t>
  </si>
  <si>
    <t>PBL</t>
  </si>
  <si>
    <t>JATIM-SDA.ODC.GEDANG.PORONG-HW.MA5801-OLT-01</t>
  </si>
  <si>
    <t>https://drive.google.com/file/d/1Ls17hxnn-4blDYedsdLU0kUc538-ScEt/view?usp=drive_link</t>
  </si>
  <si>
    <t>-7.540466, 112.693495</t>
  </si>
  <si>
    <t>172.29.91.45</t>
  </si>
  <si>
    <t>JATIM-DESA.BLENDIS.TA-RC-OLT-01</t>
  </si>
  <si>
    <t>-8.061767, 111.827500</t>
  </si>
  <si>
    <t>https://drive.google.com/file/d/1ILL4G162fgUdg_iMpxrL0AaVp3EXhCLb/view?usp=drive_link</t>
  </si>
  <si>
    <t>172.29.118.179</t>
  </si>
  <si>
    <t>https://drive.google.com/file/d/1jlyZZnAlIyM5w1hPQkwKthXSCcEQqFjI/view?usp=drive_link</t>
  </si>
  <si>
    <t>JATIM-KEDUNGBANTENG-RC-OLT-01</t>
  </si>
  <si>
    <t>POP_1MJY10022_KEDUNGBANTENG</t>
  </si>
  <si>
    <t>-7.4776913600478965, 111.63194370385104</t>
  </si>
  <si>
    <t>172.29.118.245</t>
  </si>
  <si>
    <t>https://drive.google.com/file/d/1zjh1NfeALBmNuC1WCoOgo88irfCdbF_B/view?usp=drive_link</t>
  </si>
  <si>
    <t>JATIM-GI.BABADAN-RC-OLT-03</t>
  </si>
  <si>
    <t>172.29.194.140</t>
  </si>
  <si>
    <t>Gi 0/0/22</t>
  </si>
  <si>
    <t>https://drive.google.com/file/d/1fKo8v6xlEQEzbMxCOwnDR3Y3rBJnsuLd/view?usp=drive_link</t>
  </si>
  <si>
    <t>JATIM-BLITAR.ODC.KADEMANGAN-HW.MA5801-OLT-01</t>
  </si>
  <si>
    <t>-8.149034, 112.145023</t>
  </si>
  <si>
    <t>172.29.91.182</t>
  </si>
  <si>
    <t>JATIM-SDA.ODC.MADURETNO-FH.AN6001.G16-OLT-01</t>
  </si>
  <si>
    <t>Customer Based 2</t>
  </si>
  <si>
    <t>-7.3700444, 112.6272017</t>
  </si>
  <si>
    <t>SBY</t>
  </si>
  <si>
    <t>https://drive.google.com/file/d/1nF_KCbexWtwt1UKrgWRC94jrEeopNuEg/view?usp=drive_link</t>
  </si>
  <si>
    <t>172.29.88.163</t>
  </si>
  <si>
    <t>JATIM-GI.BABADAN-NE8000.M14-UPE-01</t>
  </si>
  <si>
    <t>JATIM-KADES.SUMBANGTIMUN-RC6820-OLT-01</t>
  </si>
  <si>
    <t>POP_1BJN10012_KANTOR DESA SUMBANGTIMUN</t>
  </si>
  <si>
    <t>-7.114778, 111.809364</t>
  </si>
  <si>
    <t>172.29.118.98</t>
  </si>
  <si>
    <t>JATIM-PONOROGO.ODC.SEMANDING-HW.MA5801-OLT-01</t>
  </si>
  <si>
    <t>PLN GEDUNG</t>
  </si>
  <si>
    <t>-7.811332570663299, 111.56814212735675</t>
  </si>
  <si>
    <t>https://drive.google.com/file/d/1Q4Cao1gbApjwTQ9Zui8ALTDD7AR23Yy2/view?usp=drive_link</t>
  </si>
  <si>
    <t>172.29.90.76</t>
  </si>
  <si>
    <t>JATIM-KEDIRI.ODC.PRANGGANG-HW.MA5801-OLT-01</t>
  </si>
  <si>
    <t>-7.852633, 112.170899</t>
  </si>
  <si>
    <t>https://drive.google.com/file/d/1eiAhu51ryENf1p7456l91zRgFQyPbAMw/view?usp=drive_link</t>
  </si>
  <si>
    <t>172.29.119.148</t>
  </si>
  <si>
    <t>POP_1TBN002_JATIROGO UPJ PLN</t>
  </si>
  <si>
    <t>https://drive.google.com/file/d/1i7yjLwlEMduuSpFXYBjMlunI4PRP8Dy8/view?usp=drive_link</t>
  </si>
  <si>
    <t>172.29.118.130</t>
  </si>
  <si>
    <t>JATIM-UPJ.JATIROGO-ASR920-UPE-01</t>
  </si>
  <si>
    <t>JATIM-PBL.ODC.KEBONSARI.KULON-HW.MA5801-OLT-01</t>
  </si>
  <si>
    <t>-7.76882, 113.22426</t>
  </si>
  <si>
    <t>172.29.91.141</t>
  </si>
  <si>
    <t>Te0/0/0</t>
  </si>
  <si>
    <t>https://drive.google.com/file/d/1Ed0dJ_2vs3V0i3vOwIyTg9WHEVPDD3Ld/view?usp=drive_link</t>
  </si>
  <si>
    <t>00/01/1900</t>
  </si>
  <si>
    <t>JATIM-SDA.ODC.SIMO.ANGINANGIN-HW.MA5801-OLT-01</t>
  </si>
  <si>
    <t>172.29.118.52</t>
  </si>
  <si>
    <t>JATIM-TANJUNG-RC-OLT-01</t>
  </si>
  <si>
    <t>https://drive.google.com/file/d/1xD3dnx9XiRN1EuSmzxHvQR1e7GVFwuqn/view?usp=drive_link</t>
  </si>
  <si>
    <t>172.29.91.27</t>
  </si>
  <si>
    <t>JATIM-ODC.RANDUPITU.PROBOLINGGO.ASR920.12SZ-UPE-01</t>
  </si>
  <si>
    <t>POP_1TBN10012_BALAI DESA TRUTUP</t>
  </si>
  <si>
    <t>172.29.89.227</t>
  </si>
  <si>
    <t>https://drive.google.com/file/d/1zHsnV-GDEtynA7UsW-rmvrK9lsV_M1ZO/view?usp=drive_link</t>
  </si>
  <si>
    <t>JATIM-ULP.TAMAN-BDCOM.GP3600-OLT-03</t>
  </si>
  <si>
    <t>POP_1SBY015_TAMAN ULP PLN</t>
  </si>
  <si>
    <t>KWH PLN</t>
  </si>
  <si>
    <t>https://drive.google.com/file/d/1ws12BewACI-ZVatS0bpwD-S3AOKmP-Cy/view?usp=drive_link</t>
  </si>
  <si>
    <t>172.29.118.84</t>
  </si>
  <si>
    <t>Gi0/18</t>
  </si>
  <si>
    <t>JATIM-ODC.ULP.TANGGUL-HW.MA5801-OLT-01</t>
  </si>
  <si>
    <t>POP_1JMR005_TANGGULUPJPLN</t>
  </si>
  <si>
    <t>-8.15671, 113.44009</t>
  </si>
  <si>
    <t>https://drive.google.com/file/d/1Y0jgCvsNYhtr0pJEOm3nQqv7j0ZltgMx/view?usp=drive_link</t>
  </si>
  <si>
    <t>172.29.90.213</t>
  </si>
  <si>
    <t>JATIM-ODC.ULP.TANGGUL-ASR920-UPE-01</t>
  </si>
  <si>
    <t>JATIM-LAMONGAN.ODC.BLIMBING-HW.MA5801-OLT-03</t>
  </si>
  <si>
    <t>-6.87949, 112.30084</t>
  </si>
  <si>
    <t>STB</t>
  </si>
  <si>
    <t>172.29.119.84</t>
  </si>
  <si>
    <t>https://drive.google.com/file/d/1M1GMrj6LYK_0k7D26RxC_MZK3XsHQf0q/view?usp=drive_link</t>
  </si>
  <si>
    <t>JATIM-DESA.SIDOREJO-HW.MA5801-OLT-01</t>
  </si>
  <si>
    <t>-8.214472,112.641754</t>
  </si>
  <si>
    <t>TBN</t>
  </si>
  <si>
    <t>https://drive.google.com/file/d/1sFv4RZMcUFN4bbxZ03OzYn-LDf7_d5OS/view?usp=drive_link</t>
  </si>
  <si>
    <t>172.29.89.43</t>
  </si>
  <si>
    <t>JATIM-MALANG.JUNREJO-HW.MA5801-OLT-01</t>
  </si>
  <si>
    <t>POP_1BTU10000_KANTOR DESA TLEKUNG BATU</t>
  </si>
  <si>
    <t>-7.911408 112.538949</t>
  </si>
  <si>
    <t>172.29.89.214</t>
  </si>
  <si>
    <t>JATIM-PONOROGO.ODC.GROGOL-HW.MA5801-OLT-01</t>
  </si>
  <si>
    <t>-7.974161, 111.536521</t>
  </si>
  <si>
    <t>https://drive.google.com/file/d/16yEAMNufw7odTxEuw01ec_docRe9gZAx/view?usp=drive_link</t>
  </si>
  <si>
    <t>172.29.127.106</t>
  </si>
  <si>
    <t>-7.81615, 113.18018</t>
  </si>
  <si>
    <t>172.29.91.203</t>
  </si>
  <si>
    <t>Gi0/0/10</t>
  </si>
  <si>
    <t>TLG</t>
  </si>
  <si>
    <t>JATIM-ODC.ULP.SIDOARJO-HW.MA5801-OLT-04</t>
  </si>
  <si>
    <t>https://drive.google.com/file/d/1bzc1fqr-SvoiHWcZmaMAIHPAZ3g6mbAm/view?usp=drive_link</t>
  </si>
  <si>
    <t>-7.45053, 112.71886</t>
  </si>
  <si>
    <t>172.29.88.11</t>
  </si>
  <si>
    <t>Gi0/0/12</t>
  </si>
  <si>
    <t>JATIM-MJK.ODC.KEMBANGSRI-HW.MA5801-OLT-01</t>
  </si>
  <si>
    <t>POP_1MJK10047_CB3_RJBT_MOJOKERTO_KEMBANGSRI - NGORO ODC/ perlu ganti tikor</t>
  </si>
  <si>
    <t>-7.53378, 112.61644</t>
  </si>
  <si>
    <t>172.29.90.197</t>
  </si>
  <si>
    <t>GE0/5/2</t>
  </si>
  <si>
    <t>JATIM-DESA.SURU.MJK-RC-OLT-01</t>
  </si>
  <si>
    <t>-7.367530, 112.428930</t>
  </si>
  <si>
    <t>172.29.119.115</t>
  </si>
  <si>
    <t>JATIM-MJK.ODC.PESANGGRAHAN-HW.MA5801-OLT-01</t>
  </si>
  <si>
    <t>-7.561483, 112.536564</t>
  </si>
  <si>
    <t>172.29.119.94</t>
  </si>
  <si>
    <t>JATIM-ODC.PADANGAN-RC-OLT-01</t>
  </si>
  <si>
    <t>POP_1BJN004_PADANGAN ULP MINI ODC PLN</t>
  </si>
  <si>
    <t>-7.16639, 111.61065</t>
  </si>
  <si>
    <t>172.29.89.243</t>
  </si>
  <si>
    <t>JATIM-BJN.ODC.SD.NGAMPEL-HW.MA5801-OLT-01</t>
  </si>
  <si>
    <t>POP_1BJN10004_CLUSTER_SAMBIROTO - KAPAS_MADIUN_BOJONEGORO</t>
  </si>
  <si>
    <t>-7.16371, 111.90400</t>
  </si>
  <si>
    <t>172.29.88.132</t>
  </si>
  <si>
    <t>Tidak ada Temuan</t>
  </si>
  <si>
    <t>https://drive.google.com/drive/folders/1EreMQ12tb0dqFgo7HDHW0xjtCLbJyD2c?usp=drive_link</t>
  </si>
  <si>
    <t>JATIM-GI.PROBO-RC6820-OLT-02</t>
  </si>
  <si>
    <t>POP_1PBL10009_GI_PROBOLINGGO_02</t>
  </si>
  <si>
    <t>-7.764223, 113.212925</t>
  </si>
  <si>
    <t>172.29.91.205</t>
  </si>
  <si>
    <t>JATIM-DESA.TIUDAN.TA-RC-OLT-01</t>
  </si>
  <si>
    <t>-8.051850, 111.840650</t>
  </si>
  <si>
    <t>172.29.90.58</t>
  </si>
  <si>
    <t>Gi0/0/14</t>
  </si>
  <si>
    <t>WP142026062612</t>
  </si>
  <si>
    <t>JATIM-SDA.ODC.LARANGAN-HW.MA5801-OLT-01</t>
  </si>
  <si>
    <t>172.29.89.3</t>
  </si>
  <si>
    <t>GE0/5/5</t>
  </si>
  <si>
    <t>JATIM-MJK.ODC.KEPUH.PANDAK-HW.MA5801-OLT-01</t>
  </si>
  <si>
    <t>-7.532310, 112.512844</t>
  </si>
  <si>
    <t>172.29.119.91</t>
  </si>
  <si>
    <t>JATIM-KEDIRI.ODC.SIDOREJO-HW.MA5801-OLT-01</t>
  </si>
  <si>
    <t>-7.812818, 112.158707</t>
  </si>
  <si>
    <t>172.29.119.122</t>
  </si>
  <si>
    <t>15KM</t>
  </si>
  <si>
    <t>25 Dec 2025</t>
  </si>
  <si>
    <t>JATIM-DS.KBNTUNGGUL-RC-OLT-01</t>
  </si>
  <si>
    <t>-7.62367, 112.48373</t>
  </si>
  <si>
    <t>172.29.119.227</t>
  </si>
  <si>
    <t>JATIM-SDA.ODC.KALITENGAH-FH.AN6001.G16-OLT-01</t>
  </si>
  <si>
    <t>-7.48867, 112.69486</t>
  </si>
  <si>
    <t>172.29.88.37</t>
  </si>
  <si>
    <t>JATIM-ULP.KLAKAH-RC-OLT-01</t>
  </si>
  <si>
    <t>-7.999526996492024, 113.24938912643506</t>
  </si>
  <si>
    <t>172.29.90.181</t>
  </si>
  <si>
    <t>JATIM-ODC.ULP.LUMAJANG-ASR920-UPE-01</t>
  </si>
  <si>
    <t>JATIM-BALDES.SUMBERAGUNG-RC-OLT-01</t>
  </si>
  <si>
    <t>POP_1TBN10008_BALAI DESA SUMBERAGUNG</t>
  </si>
  <si>
    <t>172.29.89.226</t>
  </si>
  <si>
    <t>-7.796106, 113.172284</t>
  </si>
  <si>
    <t>172.29.127.98</t>
  </si>
  <si>
    <t>JATIM-MLG.ODC.NGEMBAL-HW.MA5801-OLT-01</t>
  </si>
  <si>
    <t xml:space="preserve">        POP_1KPN10067_CLUSTER DESA NGEMBAL-MALANG</t>
  </si>
  <si>
    <t>-8.07071, 112.72688</t>
  </si>
  <si>
    <t>172.29.88.142</t>
  </si>
  <si>
    <t>JATIM-SDA.ODC.TERUNG.KRIAN-HW.MA5801-OLT-01</t>
  </si>
  <si>
    <t>POP_1SDA10122_CLUSTER DAHANREJO UTARA TERUNG KRIAN SIDOARJO</t>
  </si>
  <si>
    <t>-7.394390, 112.608450</t>
  </si>
  <si>
    <t>172.29.118.139</t>
  </si>
  <si>
    <t xml:space="preserve">JATIM-GI.BABADAN-NE8000.M14-UPE-01
</t>
  </si>
  <si>
    <t>JATIM-DS.KERTONEGORO-RC-OLT-01</t>
  </si>
  <si>
    <t>-8.30801, 113.61633</t>
  </si>
  <si>
    <t>172.29.194.187</t>
  </si>
  <si>
    <t>JATIM-NJK.ODC.SUMENGKO-HW.MA5801-OLT-01</t>
  </si>
  <si>
    <t>POP_1NJK10026_CLUSTER_NGLABAN - LOCERET_MADIUN_NGANJUK</t>
  </si>
  <si>
    <t>-7.621298,111.936257</t>
  </si>
  <si>
    <t>172.29.91.10</t>
  </si>
  <si>
    <t>JATIM-SDA.ODC.CELEP-HW.MA5801-OLT-01</t>
  </si>
  <si>
    <t>172.29.89.6</t>
  </si>
  <si>
    <t>JATIM-PBL.ODC.JANGUR-HW.MA5801-OLT-01</t>
  </si>
  <si>
    <t>-7.781728, 113.157317</t>
  </si>
  <si>
    <t>172.29.91.139</t>
  </si>
  <si>
    <t>JATIM-GI.BABADAN-BD.GP3600-OLT-04</t>
  </si>
  <si>
    <t>-7.388944, 112.675403</t>
  </si>
  <si>
    <t>172.29.194.141</t>
  </si>
  <si>
    <t>JATIM-SDA.ODC.BANGSRI-HW.MA5801-OLT-01</t>
  </si>
  <si>
    <t>-7.38739, 112.66429</t>
  </si>
  <si>
    <t>172.29.119.170</t>
  </si>
  <si>
    <t>JATIM-PBL.ODC.RANGKANG-HW.MA5801-OLT-01</t>
  </si>
  <si>
    <t>-7.769791, 113.429228</t>
  </si>
  <si>
    <t>172.29.91.6</t>
  </si>
  <si>
    <t>JATIM-ODC.ULP.KRAKSAAN-ASR920.12SZ-UPE-02</t>
  </si>
  <si>
    <t>JATIM-GRESIK.ODC.MANYAREJO-HW.MA5801-OLT-03</t>
  </si>
  <si>
    <t>-7.12024, 112.60098</t>
  </si>
  <si>
    <t>172.29.88.253</t>
  </si>
  <si>
    <t>-7.516640, 112.513422</t>
  </si>
  <si>
    <t>172.29.118.197</t>
  </si>
  <si>
    <t>JATIM-MJK.ODC.BLIMBINGSARI-HW.MA5801-OLT-01</t>
  </si>
  <si>
    <t>-7.532042, 112.417853</t>
  </si>
  <si>
    <t>172.29.88.181</t>
  </si>
  <si>
    <t>JATIM-SDA.ODC.TAMBAKREJO-HW.MA5801-OLT-01</t>
  </si>
  <si>
    <t>-7.54037, 112.65579</t>
  </si>
  <si>
    <t>172.29.91.42</t>
  </si>
  <si>
    <t>JATIM-PONOROGO-ODC.MLILIR-HW.MA5801-OLT-01</t>
  </si>
  <si>
    <t>-7.79025, 111.51762</t>
  </si>
  <si>
    <t>172.29.89.83</t>
  </si>
  <si>
    <t>JATIM-UP3.PONOROGO-ASR920-UPE-03</t>
  </si>
  <si>
    <t>JATIM-SDA.ODC.DUKUHSARI-HW.MA5801-OLT-01</t>
  </si>
  <si>
    <t>-7.549256, 112.728828</t>
  </si>
  <si>
    <t>172.29.89.146</t>
  </si>
  <si>
    <t>JATIM-SDA.ODC.SEPANJANG-FH.AN6001.G16-OLT-01</t>
  </si>
  <si>
    <t xml:space="preserve">POP_1SDA10093_CLUSTER SEPANJANG TAMAN </t>
  </si>
  <si>
    <t>-7.33817, 112.70457</t>
  </si>
  <si>
    <t>172.29.88.164</t>
  </si>
  <si>
    <t>JATIM-MLG.ODC.ARGOSARI-HW.MA5801-OLT-01</t>
  </si>
  <si>
    <t xml:space="preserve">        POP_1KPN10042_CLUSTER ARGOSARI-MALANG</t>
  </si>
  <si>
    <t>-7.95386,112.767324</t>
  </si>
  <si>
    <t>Alpha Smart SYS N1451500R48S01</t>
  </si>
  <si>
    <t>172.29.192.162</t>
  </si>
  <si>
    <t>JATIM-ODC.ULP.TUMPANG-NE8000.M14-UPE-01</t>
  </si>
  <si>
    <t>POP_1MJK10042_CLUSTERKINTELAN-PURI</t>
  </si>
  <si>
    <t>-7.536552, 112.430582</t>
  </si>
  <si>
    <t>172.29.91.68</t>
  </si>
  <si>
    <t>GE0/7/1</t>
  </si>
  <si>
    <t>JATIM-NJK.ODC.SD.BLITARAN.II-HW.MA5801-OLT-01</t>
  </si>
  <si>
    <t>POP_1NJK10018_CLUSTER BLITARAN SUKOMORO ODC</t>
  </si>
  <si>
    <t>172.29.91.14</t>
  </si>
  <si>
    <t>JATIM-PBL.ODC.JREBENG-HW.MA5801-OLT-01</t>
  </si>
  <si>
    <t>-7.833377, 113.156707</t>
  </si>
  <si>
    <t>172.29.91.100</t>
  </si>
  <si>
    <t>JATIM-SDA.ODC.BALONGDOWO-HW.MA5801-OLT-01</t>
  </si>
  <si>
    <t>-7.49772, 112.72826</t>
  </si>
  <si>
    <t>172.29.88.35</t>
  </si>
  <si>
    <t>JATIM-SDA.ODC.KEDUNGBANTENG-HW.MA5801-OLT-01</t>
  </si>
  <si>
    <t>-7.51202, 112.73599</t>
  </si>
  <si>
    <t>172.29.89.148</t>
  </si>
  <si>
    <t>JATIM-MJK.ODC.SUMBERWONO-HW.MA5801-OLT-01</t>
  </si>
  <si>
    <t>-7.513205, 112.475233</t>
  </si>
  <si>
    <t>172.29.89.118</t>
  </si>
  <si>
    <t>JATIM-UP.PROBOLINGGO-RC-OLT-03</t>
  </si>
  <si>
    <t>172.29.91.204</t>
  </si>
  <si>
    <t>Gi0/0/11</t>
  </si>
  <si>
    <t>JATIM-SHOJILAND.SDA-RC-OLT-01</t>
  </si>
  <si>
    <t>-7.487900, 112.698300</t>
  </si>
  <si>
    <t>172.29.88.12</t>
  </si>
  <si>
    <t>JATIM-PBL.ODC.AMBULU-HW.MA5801-OLT-01</t>
  </si>
  <si>
    <t>172.29.91.101</t>
  </si>
  <si>
    <t>JATIM-MALANG.ODC.CLUSTER.SIDOREJO-HW.MA5801-OLT-01</t>
  </si>
  <si>
    <t>-8.214464647752978,112.64175567638063</t>
  </si>
  <si>
    <t>172.29.127.155</t>
  </si>
  <si>
    <t>JATIM-MALANG.ODC.KEMANTREN-HW.MA5801-OLT-01</t>
  </si>
  <si>
    <t>-7.9465890, 112.7379313</t>
  </si>
  <si>
    <t>172.29.89.108</t>
  </si>
  <si>
    <t>JATIM-SDA.ODC.GELAM-HW.MA5801-OLT-01</t>
  </si>
  <si>
    <t>-7.49309, 112.7054</t>
  </si>
  <si>
    <t>172.29.89.11</t>
  </si>
  <si>
    <t>GE0/4/9</t>
  </si>
  <si>
    <t>JATIM-JMR.ODC.BARATAN-HW.MA5801-OLT-01</t>
  </si>
  <si>
    <t>-8.14149, 113.71989</t>
  </si>
  <si>
    <t>172.29.88.68</t>
  </si>
  <si>
    <t>JATIM-JEMBER.ODC.BARATAN-ASR920-UPE-01</t>
  </si>
  <si>
    <t>JATIM-PBL.ODC.PESISIR-HW.MA5801-OLT-01</t>
  </si>
  <si>
    <t>-7.753610, 113.165712</t>
  </si>
  <si>
    <t>172.29.91.98</t>
  </si>
  <si>
    <t>JATIM-MJK.ODC.TINGGAR.BUNTUT-HW.MA5801-OLT-01</t>
  </si>
  <si>
    <t>POP_1MJK10016_CLUSTER JUMENENG</t>
  </si>
  <si>
    <t>-7.474621 112.514906</t>
  </si>
  <si>
    <t>172.29.119.101</t>
  </si>
  <si>
    <t>JATIM-GRESIK-ODC.PANTENAN-HW.MA5801-OLT-01</t>
  </si>
  <si>
    <t>-6.938819, 112.434240</t>
  </si>
  <si>
    <t>172.29.90.84</t>
  </si>
  <si>
    <t>JATIM-MALANG.ODC.GEDOG.WETAN-HW.MA5801-OLT-01</t>
  </si>
  <si>
    <t xml:space="preserve"> -8.185507 112.699660</t>
  </si>
  <si>
    <t>172.29.127.75</t>
  </si>
  <si>
    <t>JATIM-MALANG.PUJON-HW.MA5801-OLT-01</t>
  </si>
  <si>
    <t>POP_1KPN10027_KANTOR DESA PUJONLOR MALANG</t>
  </si>
  <si>
    <t>-7.843243, 112.469560</t>
  </si>
  <si>
    <t>172.29.119.235</t>
  </si>
  <si>
    <t>-6.78758, 111.92315</t>
  </si>
  <si>
    <t>172.29.91.147</t>
  </si>
  <si>
    <t>JATIM-GADON-ASR920-UPE-01</t>
  </si>
  <si>
    <t>-7.606550533644031, 111.45146767175807</t>
  </si>
  <si>
    <t>172.29.88.99</t>
  </si>
  <si>
    <t>JATIM-ULP.MAOSPATI-ASR920-UPE-01</t>
  </si>
  <si>
    <t>JATIM-MAD.ODC.GADING-HW.MA5801-OLT-01</t>
  </si>
  <si>
    <t>-7.569587, 111.607038</t>
  </si>
  <si>
    <t>172.29.91.53</t>
  </si>
  <si>
    <t>JATIM-ULP.CARUBAN-ASR920.12SZ-UPE-02</t>
  </si>
  <si>
    <t>JATIM-DS.JATIDUKUH-RC-OLT-01</t>
  </si>
  <si>
    <t>-7.63231, 112.46071</t>
  </si>
  <si>
    <t>172.29.119.228</t>
  </si>
  <si>
    <t>JATIM-NJK.ODC.KUDU-HW.MA5801-OLT-01</t>
  </si>
  <si>
    <t>POP_1NJK10014_CLUSTER KUDU KERTOSONO ODC</t>
  </si>
  <si>
    <t>-7.586593,112.109504</t>
  </si>
  <si>
    <t>172.29.90.131</t>
  </si>
  <si>
    <t>JATIM-ULP.KERTOSONO-ASR920.12SZ-UPE-03</t>
  </si>
  <si>
    <t>JATIM-SMA.TUNAS.PTN-RC-OLT-02</t>
  </si>
  <si>
    <t>probolinggo</t>
  </si>
  <si>
    <t>-7.726480, 113.524560</t>
  </si>
  <si>
    <t>172.29.89.186</t>
  </si>
  <si>
    <t>JATIM-SDA.ODC.KEBONSARI-HW.MA5801-OLT-01</t>
  </si>
  <si>
    <t>Enetek 2u</t>
  </si>
  <si>
    <t>172.29.89.4</t>
  </si>
  <si>
    <t>JATIM-MJK.ODC.SUMBERGIRANG-HW.MA5801-OLT-01</t>
  </si>
  <si>
    <t>-7.518008, 112.459614</t>
  </si>
  <si>
    <t>172.29.91.66</t>
  </si>
  <si>
    <t>JATIM-MLG.ODC.MERTOJOYO-HW.MA5801-OLT-01</t>
  </si>
  <si>
    <t>POP_1MLG10001_CLUSTER MERTOJOYO-MALANG</t>
  </si>
  <si>
    <t>-7.944831,112.604469</t>
  </si>
  <si>
    <t>172.29.90.162</t>
  </si>
  <si>
    <t>JATIM-NJK.ODC.KEPUH-HW.MA5801-OLT-01</t>
  </si>
  <si>
    <t>172.29.90.130</t>
  </si>
  <si>
    <t>-7.47273, 112.5603</t>
  </si>
  <si>
    <t>172.29.90.27</t>
  </si>
  <si>
    <t>JATIM-ODC.BOTO-RC6820-OLT-01</t>
  </si>
  <si>
    <t>-7.84969, 113.11038</t>
  </si>
  <si>
    <t>172.29.91.102</t>
  </si>
  <si>
    <t>Te/1/1</t>
  </si>
  <si>
    <t>JATIM-GSK.ODC.MOROWUDI-HW.MA5801-OLT-01</t>
  </si>
  <si>
    <t>172.29.89.222</t>
  </si>
  <si>
    <t>JATIM-ODC.BALONGPANGGANG-ASR920-UPE-01</t>
  </si>
  <si>
    <t>JATIM-DESA.TULUNGREJO-BD.GP3600-OLT-01</t>
  </si>
  <si>
    <t>-8.31591, 112.48255</t>
  </si>
  <si>
    <t>TOOLS ASSET KP PM/CFA</t>
  </si>
  <si>
    <t xml:space="preserve">NAMA </t>
  </si>
  <si>
    <t>172.29.88.21</t>
  </si>
  <si>
    <t>JUMLAH</t>
  </si>
  <si>
    <t>JATIM-ODC.ULP.BANTUR.MALANG-ASR920-UPE-01</t>
  </si>
  <si>
    <t>Gi0/0/1</t>
  </si>
  <si>
    <t>JATIM-TENGGERKULON-RC6820-OLT-01</t>
  </si>
  <si>
    <t>-6.7913473735125915, 111.71369394798998</t>
  </si>
  <si>
    <t>172.29.119.50</t>
  </si>
  <si>
    <t>NOTE</t>
  </si>
  <si>
    <t xml:space="preserve">JATIM-UPJ.JATIROGO-NE8000.M1A-UPE-02 </t>
  </si>
  <si>
    <t>GE0/2/10</t>
  </si>
  <si>
    <t>KONIDISI</t>
  </si>
  <si>
    <t>KONDISI</t>
  </si>
  <si>
    <t>JB Botol dan Kabel Ngandong</t>
  </si>
  <si>
    <t>https://drive.google.com/drive/folders/1DtFSlFxC6JchX7QMOGDQX2YGBcFncf2G?usp=drive_link</t>
  </si>
  <si>
    <t>Tools</t>
  </si>
  <si>
    <t>Sharing dengan tim gangguan</t>
  </si>
  <si>
    <t>Layak</t>
  </si>
  <si>
    <t>tangga</t>
  </si>
  <si>
    <t>2 Layak</t>
  </si>
  <si>
    <t>Sharing dengan tim gangguan dan kantor tuban</t>
  </si>
  <si>
    <t>3 Layak</t>
  </si>
  <si>
    <t>OPM</t>
  </si>
  <si>
    <t>JATIM-PONOROGO.ODC.BALONG-HW.MA5801-OLT-01</t>
  </si>
  <si>
    <t>avo tang ampere</t>
  </si>
  <si>
    <t>-7.95713368955152, 111.43284709987586</t>
  </si>
  <si>
    <t>apd</t>
  </si>
  <si>
    <t>172.29.127.194</t>
  </si>
  <si>
    <t>4 Body Harnes, 1 Safety Belt. Sharing dengan tim gangguan dan kantor tuban</t>
  </si>
  <si>
    <t>splicer</t>
  </si>
  <si>
    <t>laser</t>
  </si>
  <si>
    <t>OFI</t>
  </si>
  <si>
    <t>grounding checker</t>
  </si>
  <si>
    <t>JATIM-BJN.ODC.KANOR-HW.MA5801-OLT-01</t>
  </si>
  <si>
    <t>POP_1BJN10005_CLUSTER KANOR _KANOR_MADIUN_BOJONEGORO</t>
  </si>
  <si>
    <t>-7.097770,112.018938</t>
  </si>
  <si>
    <t>dummy load battery</t>
  </si>
  <si>
    <t>172.29.88.194</t>
  </si>
  <si>
    <t>OTDR</t>
  </si>
  <si>
    <t>JATIM-GI.BABAT-ASR920.12SZ-UPE-02</t>
  </si>
  <si>
    <t>1 Layak</t>
  </si>
  <si>
    <t>safety helmet</t>
  </si>
  <si>
    <t>JATIM-GSK.ODC.SEDAPURKLAGEN-HW.MA5801-OLT-01</t>
  </si>
  <si>
    <t>-7.265002, 112.476706</t>
  </si>
  <si>
    <t>print label</t>
  </si>
  <si>
    <t>172.29.89.219</t>
  </si>
  <si>
    <t>Safety Belt</t>
  </si>
  <si>
    <t>Harnes</t>
  </si>
  <si>
    <t>KANTOR PERWAKILAN</t>
  </si>
  <si>
    <t>JATIM-SDA.ODC.BANJARSARI.BUDURAN-HW.MA5801-OLT-01</t>
  </si>
  <si>
    <t>POP_1SDA10123_CLUSTER BANJARSARI - BUDURAN</t>
  </si>
  <si>
    <t>ALAT</t>
  </si>
  <si>
    <t>-7.42198, 112.76515</t>
  </si>
  <si>
    <t>JUMLAH KEBUTUHAN</t>
  </si>
  <si>
    <t>HARGA SATUAN</t>
  </si>
  <si>
    <t>172.29.118.211</t>
  </si>
  <si>
    <t>TOTAL</t>
  </si>
  <si>
    <t xml:space="preserve">Te0/0/27 </t>
  </si>
  <si>
    <t xml:space="preserve">TOOLS </t>
  </si>
  <si>
    <t>JATIM-ODC.DAMPIT-HW.MA5801-OLT-01</t>
  </si>
  <si>
    <t>POP_1KPN002_DAMPIT</t>
  </si>
  <si>
    <t>-8.21387, 112.75581</t>
  </si>
  <si>
    <t>https://shopee.co.id/%E3%80%90KEELAT%E3%80%91-108-Pcs-Set-Kunci-Sok-Kunci-Shock-Toolbox-Set-Home-Tool-Mobil-Motor-Lengkap-Socket-Tool-Kit-set-Pas-Ring-Motor-Mobil-COD-i.1223467378.24975125189?extraParams=%7B%22display_model_id%22%3A148592119992%2C%22model_selection_logic%22%3A3%7D&amp;sp_atk=13e7c061-1134-4bf0-b214-88faaf37edf9&amp;xptdk=13e7c061-1134-4bf0-b214-88faaf37edf9</t>
  </si>
  <si>
    <t>172.29.91.21</t>
  </si>
  <si>
    <t>JATIM-NGW.ODC.KLITIK-HW.MA5801-OLT-01</t>
  </si>
  <si>
    <t>-7.422304,111.434614</t>
  </si>
  <si>
    <t>172.29.91.155</t>
  </si>
  <si>
    <t>JATIM-SHELTER.GI.NGAWI-ASR920.12SZ-UPE-02</t>
  </si>
  <si>
    <t>JATIM-JMR.ODC.TEGALGEDE-HW.MA5801-OLT-01</t>
  </si>
  <si>
    <t>-8.153829, 113.726686</t>
  </si>
  <si>
    <t>172.29.88.66</t>
  </si>
  <si>
    <t>JATIM-SDA.ODC.SEPANDE-HW.MA5801-OLT-01</t>
  </si>
  <si>
    <t>172.29.91.86</t>
  </si>
  <si>
    <t>https://shopee.co.id/%E2%9C%A8COD%E2%9C%A8JOINWIT-JW3208-OPM-Optical-Power-Meter-JW3208C-OPM-JOINWIT-Fiber-Optik-Cable-Tester-OPM-JW3208C-zjc-i.1173723742.28255520653?extraParams=%7B%22display_model_id%22%3A223006578782%2C%22model_selection_logic%22%3A3%7D&amp;sp_atk=8c7efc81-1b87-42b7-9eeb-bfab5d92d306&amp;xptdk=8c7efc81-1b87-42b7-9eeb-bfab5d92d306</t>
  </si>
  <si>
    <t>JATIM-PONOROGO.ODC.SAWO-HW.MA5801-OLT-01</t>
  </si>
  <si>
    <t>-7.974409, 111.573438</t>
  </si>
  <si>
    <t>172.29.127.107</t>
  </si>
  <si>
    <t>JATIM-PBL.ODC.PATOKAN-HW.MA5801-OLT-01</t>
  </si>
  <si>
    <t>-7.755621, 113.427025</t>
  </si>
  <si>
    <t>172.29.91.196</t>
  </si>
  <si>
    <t>LASER</t>
  </si>
  <si>
    <t>https://shopee.co.id/Visual-Fault-Locator-VFL-10mW-20mW-30mW-50mW-FO-Optik-Senter-Optik-Laser-Kabel-Fiber-Optic-i.324797439.28403564249?extraParams=%7B%22display_model_id%22%3A241073515630%2C%22model_selection_logic%22%3A3%7D&amp;sp_atk=b6fb9a36-1915-42cb-9102-ba75a8b00fb7&amp;xptdk=b6fb9a36-1915-42cb-9102-ba75a8b00fb7</t>
  </si>
  <si>
    <t>JATIM-DS.JENGGOLO-RC-OLT-01</t>
  </si>
  <si>
    <t>172.29.91.242</t>
  </si>
  <si>
    <t>JATIM-SDA.ODC.NGABAN-HW.MA5801-OLT-01</t>
  </si>
  <si>
    <t>Emerson 501 A51</t>
  </si>
  <si>
    <t>-7.50087, 112.70978</t>
  </si>
  <si>
    <t>172.29.89.150</t>
  </si>
  <si>
    <t>JATIM-MLG.ODC.POLOWIJEN-HW.MA5801-OLT-01</t>
  </si>
  <si>
    <t>POP_1MLG10002_CLUSTER POLOWIJEN BLIMBING</t>
  </si>
  <si>
    <t xml:space="preserve">-7.92857, 112.63873
</t>
  </si>
  <si>
    <t>SPLICER</t>
  </si>
  <si>
    <t>172.29.89.194</t>
  </si>
  <si>
    <t>https://shopee.co.id/Fusion-Splicing-Machine-Splicer-JW4108-Joinwit-i.32474037.9672428946?extraParams=%7B%22display_model_id%22%3A93098102725%2C%22model_selection_logic%22%3A3%7D&amp;sp_atk=a03fa472-6d4d-40a7-9ae0-cf76dfe09180&amp;xptdk=a03fa472-6d4d-40a7-9ae0-cf76dfe09180</t>
  </si>
  <si>
    <t>JATIM-UP3.MALANG-NE8000.M14-UPE-03</t>
  </si>
  <si>
    <t>172.29.89.59</t>
  </si>
  <si>
    <t>JATIM-MAD.ODC.BANARAN-HW.MA5801-OLT-01</t>
  </si>
  <si>
    <t>-7.737972,111.515542</t>
  </si>
  <si>
    <t>172.29.91.116</t>
  </si>
  <si>
    <t>JATIM-KADES.SAMBIREJO-RC-OLT-01</t>
  </si>
  <si>
    <t>-7.643717342343239, 111.51142233361234</t>
  </si>
  <si>
    <t xml:space="preserve">KP JEMBER </t>
  </si>
  <si>
    <t>172.29.119.139</t>
  </si>
  <si>
    <t>JATIM-SDA.ODC.SUMBERREJO-HW.MA5801-OLT-01</t>
  </si>
  <si>
    <t xml:space="preserve"> -7.44111, 112.65946</t>
  </si>
  <si>
    <t>172.29.118.50</t>
  </si>
  <si>
    <t>-8.359641,113.631973</t>
  </si>
  <si>
    <t>172.29.194.188</t>
  </si>
  <si>
    <t>https://shopee.co.id/EXCELLENT-SAFETY-BELT-FULL-BODY-DOUBLE-HOOK-BODY-HARNESS-BIG-HOOK-i.161150274.14275337772?extraParams=%7B%22display_model_id%22%3A171918197015%2C%22model_selection_logic%22%3A3%7D&amp;sp_atk=f2219468-f136-402a-b222-d5064fb9f8bc&amp;xptdk=f2219468-f136-402a-b222-d5064fb9f8bc</t>
  </si>
  <si>
    <t>JATIM-SDN.03.NGLAMES-RC-OLT-01</t>
  </si>
  <si>
    <t>-7.600150176942163, 111.53507760744772</t>
  </si>
  <si>
    <t>172.29.194.132</t>
  </si>
  <si>
    <t>JATIM.MINI.ODC.MADIUN-ASR920-UPE-01</t>
  </si>
  <si>
    <t>JATIM-NJK.ODC.KATERBAN-HW.MA5801-OLT-01</t>
  </si>
  <si>
    <t>-7.56177, 112.04917</t>
  </si>
  <si>
    <t>172.29.90.133</t>
  </si>
  <si>
    <t>JATIM-SDA.ODC.KREMBANGAN-FH.AN6001.G16-OLT-01</t>
  </si>
  <si>
    <t>-7.35094, 112.6614</t>
  </si>
  <si>
    <t>172.29.88.162</t>
  </si>
  <si>
    <t>TANGGA</t>
  </si>
  <si>
    <t>https://shopee.co.id/Tangga-Teleskopik-Aluminium-Portabel-Tangga-Lipat-6-Meter-Multifungsi-Telescopic-Ladder-Tangga-Lurus-i.1181870944.26851820523?extraParams=%7B%22display_model_id%22%3A208467844702%2C%22model_selection_logic%22%3A3%7D&amp;sp_atk=91dbacc6-e952-42bc-8e77-d1fdd0a11432&amp;xptdk=91dbacc6-e952-42bc-8e77-d1fdd0a11432</t>
  </si>
  <si>
    <t>JATIM-SDA.ODC.BLIGO-HW.MA5801-OLT-01</t>
  </si>
  <si>
    <t>172.29.89.10</t>
  </si>
  <si>
    <t>JATIM-PONOROGO-ODC.SUMOROTO-MA5801-OLT-01</t>
  </si>
  <si>
    <t>-7.876900, 111.398900</t>
  </si>
  <si>
    <t>172.29.127.187</t>
  </si>
  <si>
    <t>JATIM-PONOROGO.TEGALOMBO-ASR920-UPE-01</t>
  </si>
  <si>
    <t>ISI LABEL</t>
  </si>
  <si>
    <t>https://shopee.co.id/Kertas-K-Label-Printer-EZ-Label-9-MM-12MM-18MM-Compatible-Tape-Cartridge-Bisa-Untuk-kl-120-kl-820-kl-130-i.155655029.2330816438?extraParams=%7B%22display_model_id%22%3A18430722173%2C%22model_selection_logic%22%3A3%7D&amp;sp_atk=64f93a18-b728-413e-bb8e-a0cdebe5aac3&amp;xptdk=64f93a18-b728-413e-bb8e-a0cdebe5aac3</t>
  </si>
  <si>
    <t>JATIM-MGT.ODC.SUGIHWARAS-HW.MA5801-OLT-01</t>
  </si>
  <si>
    <t>-7.59709, 111.44237</t>
  </si>
  <si>
    <t>172.29.88.110</t>
  </si>
  <si>
    <t>JATIM-ULP.MAOSPATI-ASR920.12SZ-UPE-02</t>
  </si>
  <si>
    <t>JATIM-GRESIK-ODC.BELAHANREJO-HW.MA5801-OLT-02</t>
  </si>
  <si>
    <t>-7.32491, 112.53178</t>
  </si>
  <si>
    <t>172.29.90.101</t>
  </si>
  <si>
    <t>JATIM-MLG.ODC.BALESARI-HW.MA5801-OLT-01</t>
  </si>
  <si>
    <t>POP_1KPN10119_CLUSTER DESA BALESARI-MALANG</t>
  </si>
  <si>
    <t>https://shopee.co.id/OFI-Joinwit-JW3306E-3-In-1-Optical-Power-Meter-i.32474037.9990890935?extraParams=%7B%22display_model_id%22%3A57066632745%2C%22model_selection_logic%22%3A3%7D&amp;sp_atk=28ec4ef3-94e2-4442-965e-e32317a2303e&amp;xptdk=28ec4ef3-94e2-4442-965e-e32317a2303e</t>
  </si>
  <si>
    <t>172.29.90.21</t>
  </si>
  <si>
    <t>JATIM-MLG.ODC.KEMBANG.KERTAS-HW.MA5801-OLT-01</t>
  </si>
  <si>
    <t>POP_1MLG10009_CLUSTER KEMBANG KERTAS LOWOKWARU</t>
  </si>
  <si>
    <t xml:space="preserve"> -7.951233,112.622742</t>
  </si>
  <si>
    <t>172.29.89.195</t>
  </si>
  <si>
    <t>JATIM-MJK.ODC.NGASTEMI-HW.MA5801-OLT-01</t>
  </si>
  <si>
    <t>-7.511333, 112.495667</t>
  </si>
  <si>
    <t>172.29.91.67</t>
  </si>
  <si>
    <t>GE0/5/8</t>
  </si>
  <si>
    <t>JATIM-GSK.ODC.SUKOANYAR.CERME-HW.MA5801-OLT-01</t>
  </si>
  <si>
    <t>172.29.89.221</t>
  </si>
  <si>
    <t>JATIM-SDA.ODC.KEDONDONG-HW.MA5801-OLT-01</t>
  </si>
  <si>
    <t>172.29.118.26</t>
  </si>
  <si>
    <t>JATIM-SIDOARJO.ODC.KETERUNGAN-HW.MA5801-OLT-02</t>
  </si>
  <si>
    <t>172.29.89.166</t>
  </si>
  <si>
    <t>JATIM-GSK.ODC.ROYAL.EMRAN-HW.MA5801-OLT-01</t>
  </si>
  <si>
    <t xml:space="preserve">POP_1GSK10067_CLUSTER PERUMAHAN ROYAL EMRAN </t>
  </si>
  <si>
    <t>-7.32617, 112.48738</t>
  </si>
  <si>
    <t>172.29.119.3</t>
  </si>
  <si>
    <t>JATIM-ODC.GI.KASIH.JATIM-NE8000.M1A-UPE-01</t>
  </si>
  <si>
    <t>GE0/2/3</t>
  </si>
  <si>
    <t>JATIM-NJK.ODC.WARUJAYENG-HW.MA5801-OLT-01</t>
  </si>
  <si>
    <t>POP_1NJK10012_WARUJAYENG - TANJUNGANOM ODC</t>
  </si>
  <si>
    <t>-7.62112, 112.02009</t>
  </si>
  <si>
    <t>172.29.90.220</t>
  </si>
  <si>
    <t>JATIM-ODC.WARUJAYENG-ASR920.12SZ-UPE-01</t>
  </si>
  <si>
    <t>POP_1MLG10004_CLUSTER RAYA CANDI MALANG</t>
  </si>
  <si>
    <t>-7.95753, 112.59940</t>
  </si>
  <si>
    <t>172.29.89.156</t>
  </si>
  <si>
    <t>JATIM-MLG.ODC.TEMPUSARI-HW.MA5801-OLT-01</t>
  </si>
  <si>
    <t>POP_1KPN10101_CLUSTER TEMPUSARI DONOMULYO</t>
  </si>
  <si>
    <t>-8.2997980, 112.4404880</t>
  </si>
  <si>
    <t>172.29.88.20</t>
  </si>
  <si>
    <t>-6.809489, 111.77994</t>
  </si>
  <si>
    <t>172.29.91.146</t>
  </si>
  <si>
    <t>-7.614663, 111.525548</t>
  </si>
  <si>
    <t>172.29.194.130</t>
  </si>
  <si>
    <t>JATIM-ODC.SONGA-RC6820-OLT-01</t>
  </si>
  <si>
    <t>-7.90845, 113.35127</t>
  </si>
  <si>
    <t>172.29.91.190</t>
  </si>
  <si>
    <t>JATIM-NJK.ODC.PANDATOYO-HW.MA5801-OLT-01</t>
  </si>
  <si>
    <t>-7.58397, 112.09496</t>
  </si>
  <si>
    <t>172.29.90.138</t>
  </si>
  <si>
    <t>JATIM-MLG.ODC.SIGURA.GURA-HW.MA5801-OLT-01</t>
  </si>
  <si>
    <t>POP_1MLG10000_CLUSTER SIGURA GURA-MALANG</t>
  </si>
  <si>
    <t>-7.954327,112.608105</t>
  </si>
  <si>
    <t>172.29.89.155</t>
  </si>
  <si>
    <t>Gi0/0/4</t>
  </si>
  <si>
    <t>JATIM-SDA.ODC.KEBOGUYANG-HW.MA5801-OLT-01</t>
  </si>
  <si>
    <t>-7.5398787,112.7428193</t>
  </si>
  <si>
    <t>172.29.90.146</t>
  </si>
  <si>
    <t>JATIM-KEDIRI.ODC.TALES-HW.MA5801-OLT-01</t>
  </si>
  <si>
    <t>-7.924328, 111.978191</t>
  </si>
  <si>
    <t>172.29.127.69</t>
  </si>
  <si>
    <t>JATIM-SDA.ODC.PRAMBON.PRAMBON-HW.MA5801-OLT-01</t>
  </si>
  <si>
    <t>POP_1SDA10116_CLUSTER PRAMBON- PRAMBON</t>
  </si>
  <si>
    <t>-7.472750, 112.560270</t>
  </si>
  <si>
    <t>172.29.118.194</t>
  </si>
  <si>
    <t>JATIM-MALANG.ODC.POLEHAN-HW.MA5801-OLT-01</t>
  </si>
  <si>
    <t>POP_1MLG10006_CLUSTER POLEHAN BLIMBING MALANG</t>
  </si>
  <si>
    <t>-7.98429, 112.64684</t>
  </si>
  <si>
    <t>172.29.89.196</t>
  </si>
  <si>
    <t>POP_1KPN10036_CLUSTER PAKISAJI-MALANG</t>
  </si>
  <si>
    <t xml:space="preserve">-8.06469, 112.59936		
</t>
  </si>
  <si>
    <t>172.29.127.82</t>
  </si>
  <si>
    <t>JATIM-PBL.ODC.KEDUNGSARI-HW.MA5801-OLT-01</t>
  </si>
  <si>
    <t>172.29.127.122</t>
  </si>
  <si>
    <t>JATIM-DS.BENCE-RC-OLT-01</t>
  </si>
  <si>
    <t>172.29.90.178</t>
  </si>
  <si>
    <t>JATIM-PBL.ODC.JREBENG.KIDUL-HW.MA5801-OLT-01</t>
  </si>
  <si>
    <t>-7.804142, 113.207866</t>
  </si>
  <si>
    <t>172.29.91.163</t>
  </si>
  <si>
    <t>JATIM-MLG.ODC.KRANGGAN-HW.MA5801-OLT-01</t>
  </si>
  <si>
    <t>POP_1KPN10074_CLUSTER DESA KRANGGAN-MALANG</t>
  </si>
  <si>
    <t>-8.09153, 112.58576</t>
  </si>
  <si>
    <t>172.29.90.19</t>
  </si>
  <si>
    <t>-7.32903, 112.76864</t>
  </si>
  <si>
    <t>172.29.192.147</t>
  </si>
  <si>
    <t>JATIM-SIER-NE8000.M14-UPE-01</t>
  </si>
  <si>
    <t>172.29.88.203</t>
  </si>
  <si>
    <t>JATIM-SDA.ODC.KELOPOSEPULUH-HW.MA5801-OLT-01</t>
  </si>
  <si>
    <t>172.29.88.165</t>
  </si>
  <si>
    <t>JATIM-BJN.ODC.PASINAN-HW.MA5801-OLT-01</t>
  </si>
  <si>
    <t>POP_1BJN10002_CLUSTER _PASINAN_ BAURENO_MADIUN_BOJONEGORO</t>
  </si>
  <si>
    <t>172.29.88.219</t>
  </si>
  <si>
    <t>JATIM-GSK.ODC.METATU.BENJENG-HW.MA5801-OLT-01</t>
  </si>
  <si>
    <t>172.29.89.237</t>
  </si>
  <si>
    <t>JATIM-SDA.ODC.SIDOKERTO-HW.MA5801-OLT-01</t>
  </si>
  <si>
    <t>POP_1SDA10118_CLLUSTER SIDOKERTO</t>
  </si>
  <si>
    <t>-7.43245, 112.71363</t>
  </si>
  <si>
    <t>172.29.118.210</t>
  </si>
  <si>
    <t>JATIM-KADES.BANTENGAN-RC-OLT-01</t>
  </si>
  <si>
    <t>-7.6365682817689775, 111.55238421266658</t>
  </si>
  <si>
    <t>172.29.194.155</t>
  </si>
  <si>
    <t>JATIM-GI.MANISREJO-ASR920-UPE-02</t>
  </si>
  <si>
    <t>JATIM-MAD.ODC.SIDODADI-HW.MA5801-OLT-01</t>
  </si>
  <si>
    <t>POP_1MJY10017_KALIGUNTING-MEJAYANODC</t>
  </si>
  <si>
    <t>-7.568376,111.674703</t>
  </si>
  <si>
    <t>172.29.91.50</t>
  </si>
  <si>
    <t>JANUARI</t>
  </si>
  <si>
    <t>JATIM-MJK.ODC.PRAYAN-HW.MA5801-OLT-01</t>
  </si>
  <si>
    <t>POP_1MJK10032_CLUSTERWATESUMPAK-TROWULAN</t>
  </si>
  <si>
    <t>-7.525504, 112.392705</t>
  </si>
  <si>
    <t>POP</t>
  </si>
  <si>
    <t>LIST POP</t>
  </si>
  <si>
    <t xml:space="preserve">KP </t>
  </si>
  <si>
    <t>172.29.89.117</t>
  </si>
  <si>
    <t>MARET</t>
  </si>
  <si>
    <t>APRIL</t>
  </si>
  <si>
    <t>JATIM-PBL.ODC.SUMBERBULU-HW.MA5801-OLT-01</t>
  </si>
  <si>
    <t>MEI</t>
  </si>
  <si>
    <t>JUNI</t>
  </si>
  <si>
    <t>JULI</t>
  </si>
  <si>
    <t>172.29.91.162</t>
  </si>
  <si>
    <t>AGUSTUS</t>
  </si>
  <si>
    <t>SEPTEMBER</t>
  </si>
  <si>
    <t>JATIM-GRESIK.PANCAWARNA-HW.MA5801-OLT-02</t>
  </si>
  <si>
    <t>OKTOBER</t>
  </si>
  <si>
    <t>-7.33186, 112.63792</t>
  </si>
  <si>
    <t>NOVEMBER</t>
  </si>
  <si>
    <t>172.29.118.108</t>
  </si>
  <si>
    <t>DESEMBER</t>
  </si>
  <si>
    <t>JATIM-MJK.ODC.MANDUROGAJAH-HW.MA5801-OLT-01</t>
  </si>
  <si>
    <t>-7.5635, 112.64447</t>
  </si>
  <si>
    <t>172.29.90.29</t>
  </si>
  <si>
    <t>JATIM-NJK.ODC.BANARANKULON-HW.MA5801-OLT-01</t>
  </si>
  <si>
    <t>-7.555479,111.860925</t>
  </si>
  <si>
    <t>172.29.91.11</t>
  </si>
  <si>
    <t>JATIM-MLG.ODC.KIAGENG.GRIBIG-HW.MA5801-OLT-01</t>
  </si>
  <si>
    <t>POP_1MLG10007_CLUSTER KI AGENG GRIBIG</t>
  </si>
  <si>
    <t>-7.983766,112.656909</t>
  </si>
  <si>
    <t>172.29.89.198</t>
  </si>
  <si>
    <t>JATIM-MLG.ODC.TIRTOMOYO-HW.MA5801-OLT-01</t>
  </si>
  <si>
    <t>POP_1KPN10114_CLUSTER TIRTOMOYO-MALANG</t>
  </si>
  <si>
    <t>-7.93685, 112.67486</t>
  </si>
  <si>
    <t>172.29.90.114</t>
  </si>
  <si>
    <t>JATIM-MGT.ODC.PRAMPELAN-HW.MA5801-OLT-01</t>
  </si>
  <si>
    <t>POP_1MGT10025_CLUSTER KARANGREJO-MAGETAN</t>
  </si>
  <si>
    <t>172.29.91.173</t>
  </si>
  <si>
    <t>JATIM-SDA.ODC.SIDOKLUMPUK-HW.MA5801-OLT-01</t>
  </si>
  <si>
    <t>-7.448984, 112.732098</t>
  </si>
  <si>
    <t>172.29.118.218</t>
  </si>
  <si>
    <t>JATIM-UP3.SIDOARJO-NE8000.M14-UPE-01</t>
  </si>
  <si>
    <t>JATIM-MLG.ODC.SPRINGHILL-HW.MA5801-OLT-01</t>
  </si>
  <si>
    <t>POP_1KPN10115_CLUSTER SPRINGHILL GARDEN-MALANG</t>
  </si>
  <si>
    <t>172.29.118.90</t>
  </si>
  <si>
    <t>JATIM-AP.MALANG-ASR920-UPE-02</t>
  </si>
  <si>
    <t>JATIM-ULP.KERTOSONO-HW.MA5801-OLT-01</t>
  </si>
  <si>
    <t>POP_1NJK002_KERTOSONO UP PLN ODC</t>
  </si>
  <si>
    <t>-7.600634214478821, 112.1005892671886</t>
  </si>
  <si>
    <t>172.29.127.142</t>
  </si>
  <si>
    <t>JATIM-ULP.KERTOSONO-ASR920-UPE-02</t>
  </si>
  <si>
    <t>JATIM-MINI.ODC.GRUJUGAN-HW.MA5801-OLT-01</t>
  </si>
  <si>
    <t>-7.937502791420434, 113.83346047599501</t>
  </si>
  <si>
    <t>172.29.88.52</t>
  </si>
  <si>
    <t>Gi/0/0/10</t>
  </si>
  <si>
    <t>JATIM-MGT.ODC.CARIKAN-HW.MA5801-OLT-01</t>
  </si>
  <si>
    <t>-7.64548, 111.43433</t>
  </si>
  <si>
    <t>172.29.91.94</t>
  </si>
  <si>
    <t>JATIM-ODC.KEWADENAN.MAGETAN-ASR920.12SZ-UPE-01</t>
  </si>
  <si>
    <t>JATIM-BESUK.KIDUL-RC-OLT-01</t>
  </si>
  <si>
    <t>-7.78544, 113.47878</t>
  </si>
  <si>
    <t>172.29.91.5</t>
  </si>
  <si>
    <t>JATIM-MLG.ODC.TAJINAN-HW.MA5801-OLT-01</t>
  </si>
  <si>
    <t>POP_1KPN10079_CLUSTER TAJINAN-MALANG</t>
  </si>
  <si>
    <t>-8.06077, 112.68827</t>
  </si>
  <si>
    <t>172.29.88.154</t>
  </si>
  <si>
    <t>JATIM-JMR.ODC.SLAWU-HW.MA5801-OLT-01</t>
  </si>
  <si>
    <t>-8.147979643602607, 113.68834773006907</t>
  </si>
  <si>
    <t>172.29.88.67</t>
  </si>
  <si>
    <t>JATIM-MLG.ODC.SULFAT-HW.MA5801-OLT-01</t>
  </si>
  <si>
    <t>POP_1MLG10003_CLUSTER SULFAT MALANG</t>
  </si>
  <si>
    <t xml:space="preserve"> -7.959510,112.644864</t>
  </si>
  <si>
    <t>172.29.89.197</t>
  </si>
  <si>
    <t>GE0/5/9</t>
  </si>
  <si>
    <t>POP_1KDR10001_CLUSTER DESA PELEM-KEDIRI</t>
  </si>
  <si>
    <t>-7.763907, 112.169782</t>
  </si>
  <si>
    <t>172.29.119.124</t>
  </si>
  <si>
    <t>JATIM-BALDES.SUMBERARUM-RC-OLT-01</t>
  </si>
  <si>
    <t>POP_1BJN10010_DESA SUMBERARUM</t>
  </si>
  <si>
    <t>172.29.88.174</t>
  </si>
  <si>
    <t>JATIM-NJK.ODC.BABADAN-HW.MA5801-OLT-01</t>
  </si>
  <si>
    <t>POP_1NJK10021_CLUSTER PISANG PATIANROWO ODC</t>
  </si>
  <si>
    <t>-7.560359,112.075429</t>
  </si>
  <si>
    <t>172.29.90.132</t>
  </si>
  <si>
    <t>JATIM-MLG.ODC.SAWOJAJAR1-HW.MA5801-OLT-01</t>
  </si>
  <si>
    <t>POP_1MLG10008_CLUSTER SAWOJAJAR 1-MALANG</t>
  </si>
  <si>
    <t xml:space="preserve"> -7.973592,112.655680</t>
  </si>
  <si>
    <t>172.29.89.202</t>
  </si>
  <si>
    <t>JATIM-MLG.ODC.NGENEP-HW.MA5801-OLT-01</t>
  </si>
  <si>
    <t>POP_1KPN10084_CLUSTER NGENEP-MALANG</t>
  </si>
  <si>
    <t>-7.898216,112.624227</t>
  </si>
  <si>
    <t>172.29.90.187</t>
  </si>
  <si>
    <t>JATIM-SDA.ODC.JERUK.LEGI-HW.MA5801-OLT-01</t>
  </si>
  <si>
    <t xml:space="preserve">Sidoarjo </t>
  </si>
  <si>
    <t>-7.39576, 112.57442</t>
  </si>
  <si>
    <t>172.29.88.202</t>
  </si>
  <si>
    <t>JATIM-UPJ.BANGKALAN-BDCOM.GP3600-OLT-03</t>
  </si>
  <si>
    <t>POP_1BYW002_GENTENG ULP PLN</t>
  </si>
  <si>
    <t>172.29.195.11</t>
  </si>
  <si>
    <t>JATIM-DESA.BALUNG-RC-OLT-01</t>
  </si>
  <si>
    <t>-8.27478,113.53915</t>
  </si>
  <si>
    <t>172.29.194.163</t>
  </si>
  <si>
    <t>JATIM-MLG.ODC.SINGOSARI-HW.MA5801-OLT-01</t>
  </si>
  <si>
    <t xml:space="preserve">        POP_1KPN10043_CLUSTER SINGOSARI-MALANG</t>
  </si>
  <si>
    <t>-7.889456,112.650617</t>
  </si>
  <si>
    <t>172.29.90.186</t>
  </si>
  <si>
    <t>JATIM-MLG.ODC.SUMBERSUKO-HW.MA5801-OLT-01</t>
  </si>
  <si>
    <t>POP_1KPN10094_SUMBERSUKO DAMPIT-MALANG</t>
  </si>
  <si>
    <t>-8.257221,112.772317</t>
  </si>
  <si>
    <t>172.29.91.19</t>
  </si>
  <si>
    <t>JATIM-BJN.ODC.SUKOWATI-HW.MA5801-OLT-01</t>
  </si>
  <si>
    <t>172.29.88.133</t>
  </si>
  <si>
    <t>https://drive.google.com/drive/folders/1ZSmlPPIQU0dcSPdnmnJn7lpVPPfsiU7h?usp=drive_link</t>
  </si>
  <si>
    <t>JATIM-KANTOR.DESA.SIDING-HW.MA5801-OLT-01</t>
  </si>
  <si>
    <t>-6.79591, 111.72713</t>
  </si>
  <si>
    <t>172.29.118.131</t>
  </si>
  <si>
    <t>JATIM-NJK.ODC.GETAS-HW.MA5801-OLT-01</t>
  </si>
  <si>
    <t>POP_1NJK10009_GETAS - TANJUNGANOM ODC</t>
  </si>
  <si>
    <t>-7.651655,111.956795</t>
  </si>
  <si>
    <t>172.29.90.242</t>
  </si>
  <si>
    <t>JATIM-MLG.ODC.DEWANGREJO-HW.MA5801-OLT-01</t>
  </si>
  <si>
    <t>POP_1KPN10059_CLUSTER DEWA NGRECO MALANG</t>
  </si>
  <si>
    <t xml:space="preserve"> -8.109732, 112.493085</t>
  </si>
  <si>
    <t>172.29.88.83</t>
  </si>
  <si>
    <t>JATIM-SBY.ODC.WIYUNG-HW.MA5801-OLT-01</t>
  </si>
  <si>
    <t>POP_1SBY10008_CLUSTER WIYUNG WIYUNG SURABAYA</t>
  </si>
  <si>
    <t>-7.31128, 112.69807</t>
  </si>
  <si>
    <t>172.29.90.235</t>
  </si>
  <si>
    <t>JATIM-SIER-BDCOM.GP3600-OLT-01</t>
  </si>
  <si>
    <t>AMI</t>
  </si>
  <si>
    <t>-7.330971729467531, 112.75826426789797</t>
  </si>
  <si>
    <t>Tidak ada di nms</t>
  </si>
  <si>
    <t>JATIM-PONOROGO.ODC.PULUNG-HW.MA5801-OLT-01</t>
  </si>
  <si>
    <t>-7.876000,111.617291</t>
  </si>
  <si>
    <t>172.29.89.82</t>
  </si>
  <si>
    <t>JATIM-NJK.ODC.PATIANROWO-HW.MA5801-OLT-01</t>
  </si>
  <si>
    <t>POP_1NGW10005_CLUSTER PATIANROWO ODC</t>
  </si>
  <si>
    <t>172.29.90.142</t>
  </si>
  <si>
    <t>JATIM-BALDES.PACEKULON-RC-OLT-02</t>
  </si>
  <si>
    <t>-7.6831430, 111.9248540</t>
  </si>
  <si>
    <t>172.29.90.42</t>
  </si>
  <si>
    <t>JATIM-SDA.ODC.LEMAHPUTRO-HW.MA5801-OLT-01</t>
  </si>
  <si>
    <t>172.29.91.84</t>
  </si>
  <si>
    <t>JATIM-DS.KENDALBULUR-RC-OLT-01</t>
  </si>
  <si>
    <t>-8.11644, 111.88109</t>
  </si>
  <si>
    <t>172.29.119.77</t>
  </si>
  <si>
    <t>172.29.90.26</t>
  </si>
  <si>
    <t>JATIM-SDA.ODC.MERGOBENER-HW.MA5801-OLT-01</t>
  </si>
  <si>
    <t>172.29.90.28</t>
  </si>
  <si>
    <t>JATIM-SDA.ODC.SIMOKETAWANG-HW.MA5801-OLT-01</t>
  </si>
  <si>
    <t>-7.4580030, 112.6059500</t>
  </si>
  <si>
    <t>172.29.91.85</t>
  </si>
  <si>
    <t>JATIM-BALDES.JATIGUNUNG-C320-OLT-01</t>
  </si>
  <si>
    <t>-8.174583,111.244059</t>
  </si>
  <si>
    <t>172.29.118.44</t>
  </si>
  <si>
    <t>JATIM-JMR.ODC.KALIWATES-HW.MA5801-OLT-01</t>
  </si>
  <si>
    <t>172.29.119.202</t>
  </si>
  <si>
    <t>JATIM-PBL.ODC.BRABE-HW.MA5801-OLT-01</t>
  </si>
  <si>
    <t>POP_1KRS10004_ODC DESA WONOREJO PROBOLINGGO</t>
  </si>
  <si>
    <t>-7.819319639291543, 113.35135114602717</t>
  </si>
  <si>
    <t>172.29.91.186</t>
  </si>
  <si>
    <t>JATIM-ODC.RAMBIPUJI-HW.MA5801-OLT-01</t>
  </si>
  <si>
    <t>172.29.89.78</t>
  </si>
  <si>
    <t>POP_1SDA10028_BUDURAN GI MINI ODC PLN</t>
  </si>
  <si>
    <t>-7.43229, 112.73098</t>
  </si>
  <si>
    <t>172.29.88.38</t>
  </si>
  <si>
    <t>POP_1TBN10011_KANTOR DESA SEKARDADI</t>
  </si>
  <si>
    <t>172.29.91.243</t>
  </si>
  <si>
    <t>JATIM-SDA.ODC.NGARESREJO-HW.MA5801-OLT-01</t>
  </si>
  <si>
    <t>172.29.88.166</t>
  </si>
  <si>
    <t>JATIM-ULP.TULUNGAGUNG-HW.MA5801-OLT-01</t>
  </si>
  <si>
    <t>-8.056050, 111.900102</t>
  </si>
  <si>
    <t>172.29.119.74</t>
  </si>
  <si>
    <t>172.29.119.230</t>
  </si>
  <si>
    <t>JATIM-BALDES.PACEKULON-RC-OLT-01</t>
  </si>
  <si>
    <t>-7.683143, 111.924854</t>
  </si>
  <si>
    <t>172.29.90.43</t>
  </si>
  <si>
    <t>JATIM-MJK.ODC.POHKECIK-DLANGGU-HW.MA5801-OLT-01</t>
  </si>
  <si>
    <t>172.29.91.70</t>
  </si>
  <si>
    <t>JATIM-MLG.ODC.KARANGPLOSO2-HW.MA5801-OLT-01</t>
  </si>
  <si>
    <t>POP_1KPN10064_CLUSTER KARANGPLOSO 2-MALANG</t>
  </si>
  <si>
    <t>-7.905545, 112.611506</t>
  </si>
  <si>
    <t>172.29.90.90</t>
  </si>
  <si>
    <t>JATIM-MJK.ODC.KUNJOROWESI-HW.MA5801-OLT-01</t>
  </si>
  <si>
    <t>-7.565700, 112.655170</t>
  </si>
  <si>
    <t>172.29.90.196</t>
  </si>
  <si>
    <t>JATIM-UP.PRIGEN-RC-OLT-01</t>
  </si>
  <si>
    <t>-7.69634151470484, 112.63103993467148</t>
  </si>
  <si>
    <t>dibongkar</t>
  </si>
  <si>
    <t>172.29.118.172</t>
  </si>
  <si>
    <t>JATIM-NJK.ODC.PRAYUNGAN-HW.MA5801-OLT-01</t>
  </si>
  <si>
    <t>POP_1NJK10022_CLUSTER PRAYUNGAN LENGKONG ODC</t>
  </si>
  <si>
    <t>172.29.90.141</t>
  </si>
  <si>
    <t>JATIM-MJK.ODC.WONOREJO-HW.MA5801-OLT-01</t>
  </si>
  <si>
    <t>-7.513904, 112.382651</t>
  </si>
  <si>
    <t>172.29.89.131</t>
  </si>
  <si>
    <t>JATIM-ULP.SUMBEREJO-RC-OLT-01</t>
  </si>
  <si>
    <t>172.29.118.101</t>
  </si>
  <si>
    <t>JATIM-MAD.ODC.BAJULAN-HW.MA5801-OLT-01</t>
  </si>
  <si>
    <t>POP_1MJY10021_KEDUNGREJO</t>
  </si>
  <si>
    <t xml:space="preserve"> -7.532051,111.665881</t>
  </si>
  <si>
    <t>172.29.91.51</t>
  </si>
  <si>
    <t>JATIM-MLG.ODC.KARANGKATES-HW.MA5801-OLT-01</t>
  </si>
  <si>
    <t>POP_1KPN10120_CLUSTER KARANGKATES-MALANG</t>
  </si>
  <si>
    <t>-8.157120  112.473002</t>
  </si>
  <si>
    <t>172.29.118.4</t>
  </si>
  <si>
    <t>JATIM-ULP.SUMBERPUCUNG-ASR920-UPE-01</t>
  </si>
  <si>
    <t>JATIM-GSK.ODC.SETROHADI-HW.MA5801-OLT-01</t>
  </si>
  <si>
    <t>-7.154100, 112.520150</t>
  </si>
  <si>
    <t>172.29.89.18</t>
  </si>
  <si>
    <t>JATIM-MLG.ODC.SUMBERTEMPUR-HW.MA5801-OLT-01</t>
  </si>
  <si>
    <t>POP_1KPN10093_CLUSTER SUMBERTEMPUR-MALANG</t>
  </si>
  <si>
    <t>-8.04146, 112.48579</t>
  </si>
  <si>
    <t>172.29.88.85</t>
  </si>
  <si>
    <t>JATIM-GSK.ODC.DAHANREJO-HW.MA5801-OLT-01</t>
  </si>
  <si>
    <t>-7.1633370, 112.5898390</t>
  </si>
  <si>
    <t>172.29.88.250</t>
  </si>
  <si>
    <t>JATIM-MLG.ODC.MAGOEAN-HW.MA5801-OLT-01</t>
  </si>
  <si>
    <t>POP_1KPN10063_CLSUTER MAGOEAN-MALANG</t>
  </si>
  <si>
    <t>172.29.89.42</t>
  </si>
  <si>
    <t>JATIM-ODC.ULP.SIDOARJO-BD.GP3600-OLT-02</t>
  </si>
  <si>
    <t>-7.450720, 112.718837</t>
  </si>
  <si>
    <t>172.29.194.214</t>
  </si>
  <si>
    <t>JATIM-SDA.ODC.BANJARPANJI-HW.MA5801-OLT-01</t>
  </si>
  <si>
    <t>-7.50536, 112.75094</t>
  </si>
  <si>
    <t>172.29.89.149</t>
  </si>
  <si>
    <t>JATIM-MJK.ODC.MOJOREJO-HW.MA5801-OLT-01</t>
  </si>
  <si>
    <t>POP_1MJK10065_CLUSTER MOJOREJO-PUNGGING</t>
  </si>
  <si>
    <t>-7.574230, 112.555146</t>
  </si>
  <si>
    <t>172.29.90.30</t>
  </si>
  <si>
    <t>JATIM-NJK.ODC.WATUDANDANG-HW.MA5801-OLT-01</t>
  </si>
  <si>
    <t>POP_1NJK10024_CLUSTER_WATUDANDANG _ PRAMBON_MADIUN_NGANJUK</t>
  </si>
  <si>
    <t>-7.685165,112.005953</t>
  </si>
  <si>
    <t>172.29.88.115</t>
  </si>
  <si>
    <t>JATIM-ODC.WARUJAYENG-ASR920.12SZ-UPE-02</t>
  </si>
  <si>
    <t>JATIM-PBL.ODC.ALASNYIUR-HW.MA5801-OLT-01</t>
  </si>
  <si>
    <t xml:space="preserve"> -7.809900, 113.494509</t>
  </si>
  <si>
    <t>172.29.91.2</t>
  </si>
  <si>
    <t>JATIM-MAD.ODC.TAPELAN-HW.MA5801-OLT-01</t>
  </si>
  <si>
    <t>POP_1MJY10010-CLUSTERTAPELAN-BALEREJO-MADIUN</t>
  </si>
  <si>
    <t>-7.52862, 111.62845</t>
  </si>
  <si>
    <t>172.29.127.130</t>
  </si>
  <si>
    <t>JATIM-JMR.ODC.WIROLEGI-HW.MA5801-OLT-01</t>
  </si>
  <si>
    <t>-8.187302, 113.739551</t>
  </si>
  <si>
    <t>172.29.119.204</t>
  </si>
  <si>
    <t>JATIM-SDA.ODC.KLURAK-HW.MA5801-OLT-01</t>
  </si>
  <si>
    <t>172.29.89.12</t>
  </si>
  <si>
    <t>JATIM-JMR.ODC.WONOJATI-HW.MA5801-OLT-01</t>
  </si>
  <si>
    <t>-8.274860, 113.653620</t>
  </si>
  <si>
    <t>172.29.119.205</t>
  </si>
  <si>
    <t>JATIM-NJK.ODC.KAMPUNGBARU-HW.MA5801-OLT-01</t>
  </si>
  <si>
    <t>-7.645958, 112.016078</t>
  </si>
  <si>
    <t>172.29.90.243</t>
  </si>
  <si>
    <t>JATIM-PBL.ODC.BANYUANYAR.TENGAH-HW.MA5801-OLT-01</t>
  </si>
  <si>
    <t>172.29.127.123</t>
  </si>
  <si>
    <t>JATIM-PBL.ODC.PANDEAN-HW.MA5801-OLT-01</t>
  </si>
  <si>
    <t>-7.7488710, 113.5073920</t>
  </si>
  <si>
    <t>172.29.91.194</t>
  </si>
  <si>
    <t>JATIM-MALANG.ODC.REJOYOSO-HW.MA5801-OLT-01</t>
  </si>
  <si>
    <t xml:space="preserve"> -8.228902  112.598388</t>
  </si>
  <si>
    <t>172.29.89.38</t>
  </si>
  <si>
    <t>Te 0/0/25</t>
  </si>
  <si>
    <t>JATIM-MAD.ODC.SUMBEREJO-HW.MA5801-OLT-01</t>
  </si>
  <si>
    <t>-7.71605, 111.52436</t>
  </si>
  <si>
    <t>172.29.90.125</t>
  </si>
  <si>
    <t>JATIM-NJK.ODC.SUMBERKEPUH-HW.MA5801-OLT-01</t>
  </si>
  <si>
    <t>-7.66176, 111.99139</t>
  </si>
  <si>
    <t>172.29.90.218</t>
  </si>
  <si>
    <t>JATIM-PBL.ODC.KARANGANYAR-HW.MA5801-OLT-01</t>
  </si>
  <si>
    <t>-7.721428, 113.497272</t>
  </si>
  <si>
    <t>172.29.91.4</t>
  </si>
  <si>
    <t>JATIM-DESA.PRAMBON-RC-OLT-01</t>
  </si>
  <si>
    <t>172.29.119.141</t>
  </si>
  <si>
    <t>JATIM-MAD.ODC.KUWU-HW.MA5801-OLT-01</t>
  </si>
  <si>
    <t>-7.513910,111.621840</t>
  </si>
  <si>
    <t>172.29.91.54</t>
  </si>
  <si>
    <t>JATIM-NJK.ODC.BARON-HW.MA5801-OLT-01</t>
  </si>
  <si>
    <t>-7.60694, 112.05172</t>
  </si>
  <si>
    <t>172.29.88.114</t>
  </si>
  <si>
    <t>JATIM-JMR.ODC.KRANJINGAN-HW.MA5801-OLT-01</t>
  </si>
  <si>
    <t>-8.197300, 113.726511</t>
  </si>
  <si>
    <t>172.29.90.11</t>
  </si>
  <si>
    <t>JATIM-GI.JEMBER-BD.S2936F-CPE-01</t>
  </si>
  <si>
    <t>Te0/3</t>
  </si>
  <si>
    <t>JATIM-NJK.ODC.BANJARANYAR-HW.MA5801-OLT-01</t>
  </si>
  <si>
    <t>POP_1NJK10007_BANJARANYAR - TANJUNGANOM ODC</t>
  </si>
  <si>
    <t>-7.625713,111.992108</t>
  </si>
  <si>
    <t>172.29.90.222</t>
  </si>
  <si>
    <t>JATIM-SDA.ODC.WEDORO.KLURAK-HW.MA5801-OLT-01</t>
  </si>
  <si>
    <t>POP_1SDA10094_CLUSTER WEDORO KLURAK CANDI</t>
  </si>
  <si>
    <t>-7.4757, 112.73094</t>
  </si>
  <si>
    <t>172.29.89.13</t>
  </si>
  <si>
    <t>JATIM-MINI.ODC.KEPUHARJO-HW.MA5801-OLT-01</t>
  </si>
  <si>
    <t>-8.10665, 113.23155</t>
  </si>
  <si>
    <t>172.29.90.179</t>
  </si>
  <si>
    <t>JATIM-MULYOAGUNG-HW.MA5801-OLT-01</t>
  </si>
  <si>
    <t>-7.915831,112.586877</t>
  </si>
  <si>
    <t>172.29.89.211</t>
  </si>
  <si>
    <t>JATIM-ULP.BLIMBING-RC6820-OLT-03</t>
  </si>
  <si>
    <t>-7.950845, 112.668050</t>
  </si>
  <si>
    <t>172.29.90.116</t>
  </si>
  <si>
    <t>JATIM-MAD.ODC.BALEREJO-HW.MA5801-OLT-01</t>
  </si>
  <si>
    <t xml:space="preserve"> -7.542102, 111.594736</t>
  </si>
  <si>
    <t>172.29.91.52</t>
  </si>
  <si>
    <t>POP_1LMG002_LAMONGAN UPJ SHELTER PLN</t>
  </si>
  <si>
    <t xml:space="preserve">Lamongan </t>
  </si>
  <si>
    <t>-7.117305, 112.442502</t>
  </si>
  <si>
    <t>172.29.89.20</t>
  </si>
  <si>
    <t>JATIM-MAD.ODC.SAMBIREJO-HW.MA5801-OLT-01</t>
  </si>
  <si>
    <t>-7.697680, 111.507140</t>
  </si>
  <si>
    <t>172.29.90.123</t>
  </si>
  <si>
    <t>JATIM-PBL.ODC.KALIKAJAR.KULON-HW.MA5801-OLT-01</t>
  </si>
  <si>
    <t>-7.7565750, 113.4885150</t>
  </si>
  <si>
    <t>172.29.91.195</t>
  </si>
  <si>
    <t>JATIM-NJK.ODC.PETAK.BAGOR-HW.MA5801-OLT-01</t>
  </si>
  <si>
    <t>-7.562838,111.848012</t>
  </si>
  <si>
    <t>172.29.90.202</t>
  </si>
  <si>
    <t>JATIM-MGT.ODC.GULUN-HW.MA5801-OLT-01</t>
  </si>
  <si>
    <t>POP_1MGT10023_CLUSTER AREA MAOSPATI - MAGETAN</t>
  </si>
  <si>
    <t>172.29.91.174</t>
  </si>
  <si>
    <t>JATIM-MLG.ODC.KARANGPLOSO1-HW.MA5801-OLT-01</t>
  </si>
  <si>
    <t>POP_1KPN10066_CLUSTER KARANGPLOSO 1-MALANG</t>
  </si>
  <si>
    <t>-7.88215, 112.58428</t>
  </si>
  <si>
    <t>172.29.90.91</t>
  </si>
  <si>
    <t>JATIM-SDA.ODC.SEKARDANGAN-HW.MA5801-OLT-01</t>
  </si>
  <si>
    <t>POP_1SDA10114_CLUSTER SEKARDANGAN SIDOARJO</t>
  </si>
  <si>
    <t>172.29.89.14</t>
  </si>
  <si>
    <t>JUMLAH POP</t>
  </si>
  <si>
    <t>VISIT/TAHUN</t>
  </si>
  <si>
    <t>JATIM-PONOROGO.ODC.TEGALOMBO-HW.MA5801-OLT-01</t>
  </si>
  <si>
    <t>JUMLAH VISIT</t>
  </si>
  <si>
    <t>-7.902076, 111.396863</t>
  </si>
  <si>
    <t>172.29.127.186</t>
  </si>
  <si>
    <t>JATIM-JMR.ODC.KRAJAN.AJUNG-HW.MA5801-OLT-01</t>
  </si>
  <si>
    <t>172.29.119.203</t>
  </si>
  <si>
    <t>JATIM-BLT.ODC.KESAMBEN-HW.MA5801-OLT-01</t>
  </si>
  <si>
    <t>POP_1KNR10006_CLUSTER KESAMBEN BLITAR</t>
  </si>
  <si>
    <t xml:space="preserve"> -8.146547,112.367097</t>
  </si>
  <si>
    <t>172.29.91.230</t>
  </si>
  <si>
    <t>JATIM-UPJ.WLINGI-ASR920.12SZ-UPE-02</t>
  </si>
  <si>
    <t>JATIM-MAD.ODC.KRANDEGAN-HW.MA5801-OLT-01</t>
  </si>
  <si>
    <t>-7.748054,111.509059</t>
  </si>
  <si>
    <t>172.29.91.117</t>
  </si>
  <si>
    <t>JATIM-NJK.ODC.KALORAN-HW.MA5801-OLT-01</t>
  </si>
  <si>
    <t>POP_1NJK10029_CLUSTER_KALORAN_NGRONGGOT_MADIUN_NGANJUK</t>
  </si>
  <si>
    <t>-7.63375, 112.04843</t>
  </si>
  <si>
    <t>172.29.90.219</t>
  </si>
  <si>
    <t>1x50ah</t>
  </si>
  <si>
    <t>JATIM-SDA.ODC.MAGERSARI-HW.MA5801-OLT-01</t>
  </si>
  <si>
    <t>POP_1SDA10091_CLUSTER MAGERSARI SIDOARJO</t>
  </si>
  <si>
    <t>-7.4472, 112.71205</t>
  </si>
  <si>
    <t>172.29.118.150</t>
  </si>
  <si>
    <t>JATIM-MALANG.ODC.WANDANPURO-HW.MA5801-OLT-02</t>
  </si>
  <si>
    <t>-8.071553,  112.641743</t>
  </si>
  <si>
    <t>172.29.127.83</t>
  </si>
  <si>
    <t>JATIM-PBL.ODC.BANYUANYAR.KIDUL-HW.MA5801-OLT-01</t>
  </si>
  <si>
    <t>-7.85609, 113.29135</t>
  </si>
  <si>
    <t>172.29.127.124</t>
  </si>
  <si>
    <t>JATIM-MLG.ODC.AMADAMON-HW.MA5801-OLT-01</t>
  </si>
  <si>
    <t>POP_1KPN10041_CLUSTER AMADAMON-DAMPIT-MALANG</t>
  </si>
  <si>
    <t>-8.20934, 112.79011</t>
  </si>
  <si>
    <t>172.29.91.20</t>
  </si>
  <si>
    <t>JATIM-PBL.ODC.KARANGGEGER-HW.MA5801-OLT-01</t>
  </si>
  <si>
    <t>-7.774207, 113.364461</t>
  </si>
  <si>
    <t>172.29.91.26</t>
  </si>
  <si>
    <t>IMPOW</t>
  </si>
  <si>
    <t>JATIM-SDA.ODC.BANJARKEMUNING-HW.MA5801-OLT-01</t>
  </si>
  <si>
    <t>POP_1SDA10106_CB3_RJBT_SIDOARJO_BANJARKEMUNING-SEDATI ODC/Perlu ganti tikor</t>
  </si>
  <si>
    <t>-7.3861200,112.8071400</t>
  </si>
  <si>
    <t>172.29.118.19</t>
  </si>
  <si>
    <t>JATIM-SDA.ODC.TAMBAK.OSO-HW.MA5801-OLT-01</t>
  </si>
  <si>
    <t>172.29.89.138</t>
  </si>
  <si>
    <t>JATIM-SIER-ASR920-UPE-03</t>
  </si>
  <si>
    <t>JATIM-MJK.ODC.KRAMAT.TEMENGGUNG-HW.MA5801-OLT-01</t>
  </si>
  <si>
    <t>-7.4305160, 112.4616100</t>
  </si>
  <si>
    <t>172.29.89.58</t>
  </si>
  <si>
    <t>JATIM-GSK.ODC.DUKUH.KARANGAN-HW.MA5801-OLT-01</t>
  </si>
  <si>
    <t>POP_1SBY10011_CLUSTER SUMBERAME DUKUH KARANGAN TENGAH SURABAYA ODC</t>
  </si>
  <si>
    <t>-7.309151, 112.684068</t>
  </si>
  <si>
    <t>172.29.90.236</t>
  </si>
  <si>
    <t>JATIM-NJK.ODC.TANJUNGTANI-HW.MA5801-OLT-01</t>
  </si>
  <si>
    <t>172.29.90.246</t>
  </si>
  <si>
    <t>JATIM-KADES.TEGUHAN-RC-OLT-01</t>
  </si>
  <si>
    <t>-7.602892, 111.477663</t>
  </si>
  <si>
    <t>172.29.88.100</t>
  </si>
  <si>
    <t>JATIM-JMR.ODC.SEMBORO-HW.MA5801-OLT-01</t>
  </si>
  <si>
    <t>-8.214091, 113.443922</t>
  </si>
  <si>
    <t>172.29.90.210</t>
  </si>
  <si>
    <t>WP142026052451</t>
  </si>
  <si>
    <t>JATIM-UPJ.WLINGI-HW.MA5801-OLT-01</t>
  </si>
  <si>
    <t>POP_1KNR10005_KANTORDESAWLINGIBLITAR</t>
  </si>
  <si>
    <t>-8.084421, 112.312357</t>
  </si>
  <si>
    <t>172.29.118.67</t>
  </si>
  <si>
    <t>JATIM-UPJ.WLINGI-ASR920-UPE-01</t>
  </si>
  <si>
    <t>JATIM-MAKAM.BRIBIK-RC-OLT-01</t>
  </si>
  <si>
    <t>-7.578903805333176, 111.4909728466263</t>
  </si>
  <si>
    <t>172.29.194.131</t>
  </si>
  <si>
    <t>POP_1KDR10006_DESA GEDANGSEWU KEDIRI</t>
  </si>
  <si>
    <t>-7.7811, 112.19418</t>
  </si>
  <si>
    <t>172.29.118.35</t>
  </si>
  <si>
    <t>Cascade Te0/0/11</t>
  </si>
  <si>
    <t>JATIM-NGW.ODC.GELUN-HW.MA5801-OLT-01</t>
  </si>
  <si>
    <t>-7.432800, 111.379140</t>
  </si>
  <si>
    <t>172.29.91.154</t>
  </si>
  <si>
    <t>JATIM-BJN.ODC.TULUNGAGUNG-HW.MA5801-OLT-01</t>
  </si>
  <si>
    <t>POP_1BJN10006_CLUSTER TULUNGAGUNG - BAURENO</t>
  </si>
  <si>
    <t>172.29.88.218</t>
  </si>
  <si>
    <t>JATIM-GSK.ODC.HENDROSARI-HW.MA5801-OLT-01</t>
  </si>
  <si>
    <t>172.29.89.238</t>
  </si>
  <si>
    <t>JATIM-SDA.ODC.SIMPANG-HW.MA5801-OLT-01</t>
  </si>
  <si>
    <t>-7.4971796,112.6078186</t>
  </si>
  <si>
    <t>172.29.118.51</t>
  </si>
  <si>
    <t>JATIM-UPJ.TUBAN-ZXA10.C320-OLT-04</t>
  </si>
  <si>
    <t>172.29.118.202</t>
  </si>
  <si>
    <t>GigabitEthernet0/3/2</t>
  </si>
  <si>
    <t>JATIM-JMR.ODC.ANDONGSARI-HW.MA5801-OLT-01</t>
  </si>
  <si>
    <t xml:space="preserve">-8.3631030, 113.6331890        </t>
  </si>
  <si>
    <t>172.29.91.235</t>
  </si>
  <si>
    <t>JATIM-MALANG.ODC.KAUMREJO-HW.MA5801-OLT-01</t>
  </si>
  <si>
    <t xml:space="preserve"> -7.856230 112.369729</t>
  </si>
  <si>
    <t>172.29.127.138</t>
  </si>
  <si>
    <t>JATIM-ULP.NGANTANG-ASR920-UPE-01</t>
  </si>
  <si>
    <t>JATIM-ODC.PANARUKAN-BD.GP3600-OLT-01</t>
  </si>
  <si>
    <t>172.29.91.34</t>
  </si>
  <si>
    <t>JATIM-MAD.ODC.SD.SUKOREJO-HW.MA5801-OLT-01</t>
  </si>
  <si>
    <t>-7.7618 , 111.48876</t>
  </si>
  <si>
    <t>172.29.91.115</t>
  </si>
  <si>
    <t>JATIM-MLG.ODC.GUNUNG.JATI-HW.MA5801-OLT-01</t>
  </si>
  <si>
    <t>POP_1KPN10099_CLUSTER GUNUNG JATI-MALANG</t>
  </si>
  <si>
    <t>-7.91203, 112.72962</t>
  </si>
  <si>
    <t>172.29.90.189</t>
  </si>
  <si>
    <t>JATIM-MAGETAN.ODC.PARANG-HW.MA5801-OLT-01</t>
  </si>
  <si>
    <t>-7.752000, 111.333700</t>
  </si>
  <si>
    <t>172.29.91.93</t>
  </si>
  <si>
    <t>JATIM-NJK.ODC.SAWAHAN-HW.MA5801-OLT-01</t>
  </si>
  <si>
    <t>POP_1NJK10027_CLUSTER_SAWAHAN_LENGKONG_MADIUN_NGANJUK</t>
  </si>
  <si>
    <t>-7.515565,112.083432</t>
  </si>
  <si>
    <t>172.29.90.140</t>
  </si>
  <si>
    <t>JATIM-DS.BABATKUMPUL-RC-OLT-01</t>
  </si>
  <si>
    <t>-7.07466, 112.31003</t>
  </si>
  <si>
    <t>172.29.118.186</t>
  </si>
  <si>
    <t>JATIM-KDR.ODC.KENCONG-HW.MA5801-OLT-01</t>
  </si>
  <si>
    <t xml:space="preserve">POP_1KDR10032_CLUSTER KENCONG-BLITAR
</t>
  </si>
  <si>
    <t xml:space="preserve"> -7.776792,112.232584</t>
  </si>
  <si>
    <t>172.29.91.130</t>
  </si>
  <si>
    <t>JATIM-NJK.ODC.JAMBI-HW.MA5801-OLT-01</t>
  </si>
  <si>
    <t>POP_1NJK10019_CLUSTER JAMBI BARON ODC</t>
  </si>
  <si>
    <t>-7.569460, 112.020270</t>
  </si>
  <si>
    <t>172.29.90.134</t>
  </si>
  <si>
    <t>JATIM-ULP.KERTOSONO-NE8000.M14-UPE-01</t>
  </si>
  <si>
    <t>GE0/5/3(10G)</t>
  </si>
  <si>
    <t>JATIM-MGT.ODC.MILANGASRI-HW.MA5801-OLT-01</t>
  </si>
  <si>
    <t>POP_1MGT10013_CLUSTERMILANGASRI-PANEKAN-MAGETAN</t>
  </si>
  <si>
    <t>-7.62708, 111.32902</t>
  </si>
  <si>
    <t>172.29.91.122</t>
  </si>
  <si>
    <t>JATIM-NJK.ODC.DEMANGAN-HW.MA5801-OLT-01</t>
  </si>
  <si>
    <t>POP_1NJK10004_DEMANGAN - TANJUNGANOM - NGANJUK</t>
  </si>
  <si>
    <t>-7.58426, 111.99417</t>
  </si>
  <si>
    <t>172.29.90.139</t>
  </si>
  <si>
    <t>GE0/3/2(10G)</t>
  </si>
  <si>
    <t>JATIM-JMR.ODC.YOSORATI-HW.MA5801-OLT-01</t>
  </si>
  <si>
    <t>-8.118134, 113.389810</t>
  </si>
  <si>
    <t>172.29.90.212</t>
  </si>
  <si>
    <t>WP142026060344</t>
  </si>
  <si>
    <t>JATIM-JMR.ODC.BANGSALSARI-HW.MA5801-OLT-01</t>
  </si>
  <si>
    <t>-8.20134, 113.5323</t>
  </si>
  <si>
    <t>172.29.90.211</t>
  </si>
  <si>
    <t>Gi0/0/2</t>
  </si>
  <si>
    <t>WP142026061064</t>
  </si>
  <si>
    <t>JATIM-MGT.ODC.KARANGMOJO-HW.MA5801-OLT-01</t>
  </si>
  <si>
    <t>POP_1MGT10026_CLUSTER REJOMULYO - KARANGMOJO</t>
  </si>
  <si>
    <t>172.29.91.171</t>
  </si>
  <si>
    <t>JATIM-JMR.ODC.PUGER.KULON-HW.MA5801-OLT-01</t>
  </si>
  <si>
    <t>-8.371426, 113.477805</t>
  </si>
  <si>
    <t>172.29.91.219</t>
  </si>
  <si>
    <t>JATIM-ODC.PUGER.KULON-ASR920.12SZ-UPE-01</t>
  </si>
  <si>
    <t>JATIM-GSK.ODC.PUCUNG-HW.MA5801-OLT-01</t>
  </si>
  <si>
    <t>-7.281657, 112.464248</t>
  </si>
  <si>
    <t>172.29.89.218</t>
  </si>
  <si>
    <t>JATIM-MAD.ODC.PUCANGANOM-HW.MA5801-OLT-01</t>
  </si>
  <si>
    <t>-7.763201,111.505236</t>
  </si>
  <si>
    <t>172.29.91.118</t>
  </si>
  <si>
    <t>JATIM-BLT.ODC.TLOGO-HW.MA5801-OLT-01</t>
  </si>
  <si>
    <t>POP_1KNR10009_CLUSTER TLOGO BLITAR</t>
  </si>
  <si>
    <t>-8.116924,112.187663</t>
  </si>
  <si>
    <t>172.29.91.178</t>
  </si>
  <si>
    <t>JATIM-MJK.ODC.TALOK-DLANGGU-HW.MA5801-OLT-01</t>
  </si>
  <si>
    <t>POP_1MJK10045_CB_3_RJBT_MOJOKERTO_TALOK DLANGU ODC/ perlu ganti tikor</t>
  </si>
  <si>
    <t>-7.583158, 112.450728</t>
  </si>
  <si>
    <t>172.29.88.178</t>
  </si>
  <si>
    <t>GE0/5/7</t>
  </si>
  <si>
    <t>JATIM-MULYOAGUNG-RC6820-OLT-02</t>
  </si>
  <si>
    <t>172.29.89.210</t>
  </si>
  <si>
    <t>JATIM-SBY.ODC.JAMBANGAN-HW.MA5801-OLT-01</t>
  </si>
  <si>
    <t>-7.32978, 112.713</t>
  </si>
  <si>
    <t>172.29.118.138</t>
  </si>
  <si>
    <t>JATIM-MLG.ODC.CODO-HW.MA5801-OLT-01</t>
  </si>
  <si>
    <t>POP_1KPN10065_CLUSTER DESA CODO-MALANG</t>
  </si>
  <si>
    <t>-8.12841, 112.72514</t>
  </si>
  <si>
    <t>172.29.88.229</t>
  </si>
  <si>
    <t>JATIM-ODC.ULP.GONDANGLEGI-NE8000.M14-UPE-01</t>
  </si>
  <si>
    <t>JATIM-MJK.ODC.KUTO.PORONG-HW.MA5801-OLT-01</t>
  </si>
  <si>
    <t>POP_1MJK10063_CLUSTER KUTO PORONG - BANGSAL</t>
  </si>
  <si>
    <t>-7.52875, 112.49348</t>
  </si>
  <si>
    <t>172.29.88.180</t>
  </si>
  <si>
    <t>ELTEK SMARTPACK 2</t>
  </si>
  <si>
    <t>-7.77397, 112.19609</t>
  </si>
  <si>
    <t>172.29.91.132</t>
  </si>
  <si>
    <t>JATIM-MLG.ODC.GEDANGAN-HW.MA5801-OLT-01</t>
  </si>
  <si>
    <t>POP_1KPN10087_CLUSTER GEDANGAN-MALANG</t>
  </si>
  <si>
    <t>-8.29774, 112.65805</t>
  </si>
  <si>
    <t>172.29.88.230</t>
  </si>
  <si>
    <t>GigabitEthernet0/5/5</t>
  </si>
  <si>
    <t>JATIM-MAGETAN.ODC.LEMBEYAN-HW.MA5801-OLT-01</t>
  </si>
  <si>
    <t>-7.757903, 111.394038</t>
  </si>
  <si>
    <t>172.29.127.178</t>
  </si>
  <si>
    <t>JATIM-MGT.ODC.TPU.KLAGEN-HW.MA5801-OLT-01</t>
  </si>
  <si>
    <t>POP_1MGT10019_CLUSTERKLAGEN-KARANGMOJO-MAGETAN</t>
  </si>
  <si>
    <t>-7.564061,111.48305</t>
  </si>
  <si>
    <t>172.29.91.170</t>
  </si>
  <si>
    <t>JATIM-MGT.ODC.POS.SETREN-HW.MA5801-OLT-01</t>
  </si>
  <si>
    <t>-7.61732, 111.42642</t>
  </si>
  <si>
    <t>172.29.88.109</t>
  </si>
  <si>
    <t>JATIM-MGT.ODC.CANDIREJO-HW.MA5801-OLT-01</t>
  </si>
  <si>
    <t>POP_1MGT10011-CLUSTERSELOSARI-MAGETAN-MAGETAN</t>
  </si>
  <si>
    <t>-7.65430, 111.31102</t>
  </si>
  <si>
    <t>172.29.91.123</t>
  </si>
  <si>
    <t>JATIM-MAD.ODC.GEGER-HW.MA5801-OLT-01</t>
  </si>
  <si>
    <t>-7.74064, 111.54518</t>
  </si>
  <si>
    <t>172.29.91.114</t>
  </si>
  <si>
    <t>JATIM-JMR.ODC.WIROWONGSO-HW.MA5801-OLT-01</t>
  </si>
  <si>
    <t>-8.230797, 113.700645</t>
  </si>
  <si>
    <t>172.29.90.13</t>
  </si>
  <si>
    <t>Te0/4</t>
  </si>
  <si>
    <t>JATIM-BLT.ODC.NGLEGOK-HW.MA5801-OLT-01</t>
  </si>
  <si>
    <t>POP_1KNR10011_CLUSTER NGLEGOK-BLITAR</t>
  </si>
  <si>
    <t>-8.034822,112.215156</t>
  </si>
  <si>
    <t>172.29.91.228</t>
  </si>
  <si>
    <t>JATIM-GSK.ODC.TUMAPEL-HW.MA5801-OLT-01</t>
  </si>
  <si>
    <t>-7.1468600, 112.4838800</t>
  </si>
  <si>
    <t>172.29.89.19</t>
  </si>
  <si>
    <t>JATIM-MLG.ODC.TUMPUK.RENTENG-HW.MA5801-OLT-01</t>
  </si>
  <si>
    <t>POP_1KPN10095_CLUSTER TUMPUK RENTENG-MALANG</t>
  </si>
  <si>
    <t>-8.12755, 112.69373</t>
  </si>
  <si>
    <t>172.29.88.61</t>
  </si>
  <si>
    <t>JATIM-MLG.ODC.PAGELARAN-HW.MA5801-OLT-01</t>
  </si>
  <si>
    <t>POP_1KPN10109_CLUSTER PAGELARAN-MALANG</t>
  </si>
  <si>
    <t>-8.19627, 112.61968</t>
  </si>
  <si>
    <t>172.29.88.214</t>
  </si>
  <si>
    <t>JATIM-JMR.ODC.CANGKRING-HW.MA5801-OLT-01</t>
  </si>
  <si>
    <t>-8.296650, 113.670140</t>
  </si>
  <si>
    <t>172.29.90.14</t>
  </si>
  <si>
    <t>JATIM-MLG.ODC.SELOREJO-HW.MA5801-OLT-01</t>
  </si>
  <si>
    <t>POP_1KNR10018_CLUSTER SELOREJO-BLITAR</t>
  </si>
  <si>
    <t>-8.139185 112.425985</t>
  </si>
  <si>
    <t>172.29.118.2</t>
  </si>
  <si>
    <t>JATIM-MLG.ODC.PANDANMULYO-HW.MA5801-OLT-01</t>
  </si>
  <si>
    <t>POP_1KPN10077_CLUSTER PANDANMULYO-MALANG</t>
  </si>
  <si>
    <t>-8.08793, 112.66967</t>
  </si>
  <si>
    <t>172.29.88.155</t>
  </si>
  <si>
    <t>JATIM-JMR.ODC.WONOASRI-HW.MA5801-OLT-01</t>
  </si>
  <si>
    <t>-8.385143, 113.675943</t>
  </si>
  <si>
    <t>172.29.91.236</t>
  </si>
  <si>
    <t>JATIM-MAD.ODC.SPBU.PALUR-HW.MA5801-OLT-01</t>
  </si>
  <si>
    <t>-7.738191,111.460737</t>
  </si>
  <si>
    <t>172.29.90.124</t>
  </si>
  <si>
    <t>JATIM-MGT.ODC.GINUK-HW.MA5801-OLT-01</t>
  </si>
  <si>
    <t>-7.580420, 111.351450</t>
  </si>
  <si>
    <t>172.29.88.108</t>
  </si>
  <si>
    <t>JATIM-MLG.ODC.ARJOYOSO-HW.MA5801-OLT-01</t>
  </si>
  <si>
    <t xml:space="preserve">POP_1KPN10055_CLUSTER ARJOYOSO-MALANG
</t>
  </si>
  <si>
    <t>-8.20154, 112.83021</t>
  </si>
  <si>
    <t>172.29.90.251</t>
  </si>
  <si>
    <t>JATIM-JMR.ODC.GLAGAHWERO-HW.MA5801-OLT-01</t>
  </si>
  <si>
    <t>-8.1632200, 113.6209270</t>
  </si>
  <si>
    <t>172.29.90.10</t>
  </si>
  <si>
    <t>JATIM-MLG.ODC.PANDAAN-HW.MA5801-OLT-01</t>
  </si>
  <si>
    <t>POP_1PSR010_PANDAAN UPJ MINI ODC PLN</t>
  </si>
  <si>
    <t>-7.65018, 112.68815</t>
  </si>
  <si>
    <t>172.29.90.66</t>
  </si>
  <si>
    <t>JATIM-ODC.ULP.PANDAAN-ASR920-UPE-01</t>
  </si>
  <si>
    <t>JATIM-DS.KERTOSARI-RC-OLT-01</t>
  </si>
  <si>
    <t>-7.58348, 112.51939</t>
  </si>
  <si>
    <t>172.29.119.229</t>
  </si>
  <si>
    <t>JATIM-NGW.ODC.KERSOHARJO-HW.MA5801-OLT-01</t>
  </si>
  <si>
    <t>-7.44187, 111.4572</t>
  </si>
  <si>
    <t>172.29.91.158</t>
  </si>
  <si>
    <t>JATIM-ODC.WAJAK-HW.MA5801-OLT-01</t>
  </si>
  <si>
    <t>-7.56909, 111.89544</t>
  </si>
  <si>
    <t>172.29.119.26</t>
  </si>
  <si>
    <t>JATIM-BALDES.KAIBON-RC-OLT-01</t>
  </si>
  <si>
    <t>-7.666942487443199, 111.52784351861386</t>
  </si>
  <si>
    <t>172.29.119.142</t>
  </si>
  <si>
    <t>JATIM-SDA.ODC.KEDUNGPANDAN.JABON-HW.MA5801-OLT-01</t>
  </si>
  <si>
    <t>172.29.89.27</t>
  </si>
  <si>
    <t>JATIM-SDA.ODC.KEPUH.KIRIMAN.WARU-HW.MA5801-OLT-01</t>
  </si>
  <si>
    <t xml:space="preserve">POP_1SDA10112_CLUSTER KEPUH KIRIMAN WARU </t>
  </si>
  <si>
    <t>-7.354380, 112.755869</t>
  </si>
  <si>
    <t>172.29.119.18</t>
  </si>
  <si>
    <t>JATIM-NGW.ODC.DAWU-HW.MA5801-OLT-01</t>
  </si>
  <si>
    <t>-7.445213,111.422127</t>
  </si>
  <si>
    <t>172.29.91.157</t>
  </si>
  <si>
    <t>JATIM-SDA.ODC.GEBANG-HW.MA5801-OLT-01</t>
  </si>
  <si>
    <t>-7.46252, 112.73387</t>
  </si>
  <si>
    <t>172.29.88.34</t>
  </si>
  <si>
    <t>JATIM-MGT.ODC.SOBONTORO-HW.MA5801-OLT-01</t>
  </si>
  <si>
    <t>172.29.88.106</t>
  </si>
  <si>
    <t>JATIM-KDR.ODC.BANGSONGAN-HW.MA5801-OLT-01</t>
  </si>
  <si>
    <t>POP_1KDR10031_CLUSTERBANGSONGAN-KAYEN KIDUL-KEDIRI</t>
  </si>
  <si>
    <t>-7.732677,112.058130</t>
  </si>
  <si>
    <t>172.29.119.194</t>
  </si>
  <si>
    <t>JATIM-MJK.ODC.KEJAGAN-HW.MA5801-OLT-01</t>
  </si>
  <si>
    <t>-7.531062, 112.379401</t>
  </si>
  <si>
    <t>172.29.89.115</t>
  </si>
  <si>
    <t>JATIM-MAD.ODC.POMPA.AIR.TAKERAN-HW.MA5801-OLT-01</t>
  </si>
  <si>
    <t>POP_1MGT10021_CLUSTERTAKERANODC</t>
  </si>
  <si>
    <t>-7.696580, 111.487550</t>
  </si>
  <si>
    <t>172.29.91.91</t>
  </si>
  <si>
    <t>JATIM-PBL.ODC.KOTAANYAR-HW.MA5801-OLT-01</t>
  </si>
  <si>
    <t>172.29.91.3</t>
  </si>
  <si>
    <t>JATIM-MLG.ODC.KARANGNONGKO-HW.MA5801-OLT-01</t>
  </si>
  <si>
    <t>POP_1KPN10068_CLUSTER KARANGNONGKO-MALANG</t>
  </si>
  <si>
    <t>-8.041208,112.769060</t>
  </si>
  <si>
    <t>172.29.88.140</t>
  </si>
  <si>
    <t>JATIM-MLG.ODC.REJOYOSO-HW.MA5801-OLT-01</t>
  </si>
  <si>
    <t>POP_1KPN10104_CLUSTER DESA REJOYOSO-MALANG</t>
  </si>
  <si>
    <t>-8.19099, 112.54903</t>
  </si>
  <si>
    <t>172.29.89.34</t>
  </si>
  <si>
    <t>JATIM-MLG.ODC.SUKOPURO-HW.MA5801-OLT-01</t>
  </si>
  <si>
    <t>POP_1KPN10070_CLUSTER SUKOPURO-MALANG</t>
  </si>
  <si>
    <t>-7.975596, 112.772757</t>
  </si>
  <si>
    <t>172.29.88.139</t>
  </si>
  <si>
    <t>JATIM-GSK.ODC.KEDANYANG-HW.MA5801-OLT-01</t>
  </si>
  <si>
    <t>POP_1GSK10038_CLUSTER KEDANYANG KEBOMAS</t>
  </si>
  <si>
    <t>-7.183316,112.60875</t>
  </si>
  <si>
    <t>172.29.88.251</t>
  </si>
  <si>
    <t>JATIM-BALDES.DASIN-RC-OLT-01</t>
  </si>
  <si>
    <t>172.29.119.58</t>
  </si>
  <si>
    <t>JATIM-NGW.ODC.JAMBANGAN-HW.MA5801-OLT-01</t>
  </si>
  <si>
    <t>-7.44487,111.38166</t>
  </si>
  <si>
    <t>172.29.91.156</t>
  </si>
  <si>
    <t>JATIM-JMR.ODC.GRENDEN-HW.MA5801-OLT-01</t>
  </si>
  <si>
    <t>-8.33472, 113.4713</t>
  </si>
  <si>
    <t>172.29.91.220</t>
  </si>
  <si>
    <t>JATIM-KDR.ODC.SIDOMULYO-FH.AN6001.G16-OLT-01</t>
  </si>
  <si>
    <t>POP_1KDR10053_CLUSTER SIDOMULYO TAWANG-KEDIRI</t>
  </si>
  <si>
    <t>-7.82118, 112.18449</t>
  </si>
  <si>
    <t>172.29.90.2</t>
  </si>
  <si>
    <t>JATIM-ODC.GURAH.KEDIRI-ASR920.12SZ-UPE-01</t>
  </si>
  <si>
    <t>JATIM-KDR.ODC.KANIGORO-FH.AN6001.G16-OLT-01</t>
  </si>
  <si>
    <t>POP_1KDR10054_CLUSTER DESA KANIGORO-KEDIRI</t>
  </si>
  <si>
    <t xml:space="preserve"> -7.943139,  111.996722</t>
  </si>
  <si>
    <t>172.29.91.212</t>
  </si>
  <si>
    <t>JATIM-ODC.SRENGAT-ASR920-UPE-01</t>
  </si>
  <si>
    <t>JATIM-SDA.ODC.JUWET.KENONGO-HW.MA5801-OLT-01</t>
  </si>
  <si>
    <t>POP_1SDA10097_CLUSTER JUWET KENONGO PORONG</t>
  </si>
  <si>
    <t>172.29.90.147</t>
  </si>
  <si>
    <t>JATIM-GI.PAMEKASAN-RC6820-OLT-01</t>
  </si>
  <si>
    <t>Pamekasan</t>
  </si>
  <si>
    <t xml:space="preserve">-7.147160583959225, 113.45508902039816
</t>
  </si>
  <si>
    <t>172.29.194.234</t>
  </si>
  <si>
    <t>JATIM-GI.PAMEKASAN-ASR920-UPE-01</t>
  </si>
  <si>
    <t>JATIM-WAKIT.KEDUNGREJO-RC-OLT-01</t>
  </si>
  <si>
    <t>POP_1BJN10011_WAKIT KEDUNGREJO</t>
  </si>
  <si>
    <t>-7.18961, 111.8266</t>
  </si>
  <si>
    <t>172.29.118.99</t>
  </si>
  <si>
    <t>JB Jatuh dan Kabel Ngandong</t>
  </si>
  <si>
    <t>https://drive.google.com/drive/folders/1bvi1CGyhZNgvOcCy1YcKcRN5rghmL0ts?usp=drive_link</t>
  </si>
  <si>
    <t>JATIM-MINI.ODC.TEMPEH-HW.MA5801-OLT-01</t>
  </si>
  <si>
    <t>-8.210911, 113.170288</t>
  </si>
  <si>
    <t>172.29.90.180</t>
  </si>
  <si>
    <t>JATIM-KDR.ODC.KANDAT-HW.MA5801-OLT-01</t>
  </si>
  <si>
    <t>POP_1KDR10033_CLUSTER KANDAT KEDIRI</t>
  </si>
  <si>
    <t>-7.906337,112.025262</t>
  </si>
  <si>
    <t>172.29.91.74</t>
  </si>
  <si>
    <t>JATIM-GSK.ODC.BRINGKANG-HW.MA5801-OLT-01</t>
  </si>
  <si>
    <t>-7.290210,112.562733</t>
  </si>
  <si>
    <t>172.29.89.235</t>
  </si>
  <si>
    <t>POP_1KPN10094_CLUSTER SUMBERSUKO DAMPIT - MALANG</t>
  </si>
  <si>
    <t>-8.033059 , 112.738871</t>
  </si>
  <si>
    <t>172.29.89.107</t>
  </si>
  <si>
    <t>JATIM-JMR.ODC.AMPEL-HW.MA5801-OLT-01</t>
  </si>
  <si>
    <t xml:space="preserve">-8.3561750, 113.5341710        </t>
  </si>
  <si>
    <t>172.29.91.234</t>
  </si>
  <si>
    <t>JATIM-KDR.ODC.TINALAN-HW.MA5801-OLT-01</t>
  </si>
  <si>
    <t>POP_1KDR10044_CLUSTERTINALAN-PESANTREN_KEDIRI</t>
  </si>
  <si>
    <t>-7.827736,112.038134</t>
  </si>
  <si>
    <t>172.29.91.108</t>
  </si>
  <si>
    <t>JATIM-SHELTER.GI.BANARAN-ASR920.12SZ-UPE-02</t>
  </si>
  <si>
    <t>JATIM-JMR.ODC.LOJEJER-HW.MA5801-OLT-01</t>
  </si>
  <si>
    <t>-8.362554, 113.498328</t>
  </si>
  <si>
    <t>172.29.88.78</t>
  </si>
  <si>
    <t>JATIM-BLT.ODC.DARUNGAN-HW.MA5801-OLT-01</t>
  </si>
  <si>
    <t>POP_1KNR10013_CLUSTER DARUNGAN-BLITAR</t>
  </si>
  <si>
    <t xml:space="preserve"> -8.150585,112.154556	</t>
  </si>
  <si>
    <t>172.29.91.181</t>
  </si>
  <si>
    <t>JATIM-MLG.ODC.JERU.TIMUR-HW.MA5801-OLT-01</t>
  </si>
  <si>
    <t xml:space="preserve">        POP_1KPN10072_CLUSTER JERU TIMUR-MALANG</t>
  </si>
  <si>
    <t>-8.14047, 112.66222</t>
  </si>
  <si>
    <t>172.29.88.213</t>
  </si>
  <si>
    <t>JATIM-MJK.ODC.PADANGASRI-HW.MA5801-OLT-01</t>
  </si>
  <si>
    <t>-7.57028, 112.43452</t>
  </si>
  <si>
    <t>172.29.88.179</t>
  </si>
  <si>
    <t>JATIM-SDA.ODC.KENDALPECABEAN-HW.MA5801-OLT-01</t>
  </si>
  <si>
    <t>172.29.89.2</t>
  </si>
  <si>
    <t>JATIM-BLITAR.ODC.DOKO-HW.MA5801-OLT-01</t>
  </si>
  <si>
    <t>POP_1KNR10019_CLUSTER DOKO-BLITAR</t>
  </si>
  <si>
    <t>-8.046412, 112.417946</t>
  </si>
  <si>
    <t>172.29.118.66</t>
  </si>
  <si>
    <t>JATIM-SDA.ODC.PUCANGANOM-HW.MA5801-OLT-01</t>
  </si>
  <si>
    <t>POP_1SDA10117_CLUSTER PUCANGANOM SIDOARJO</t>
  </si>
  <si>
    <t>-7.45515, 112.72438</t>
  </si>
  <si>
    <t>172.29.89.5</t>
  </si>
  <si>
    <t>GE0/4/4</t>
  </si>
  <si>
    <t>JATIM-ODC.MAESAN-RC6820-OLT-01</t>
  </si>
  <si>
    <t>172.29.88.51</t>
  </si>
  <si>
    <t>JATIM-KDR.ODC.KANDANGAN-HW.MA5801-OLT-01</t>
  </si>
  <si>
    <t>POP_1KDR10052_KANDANGAN</t>
  </si>
  <si>
    <t xml:space="preserve"> -7.734101,112.278264</t>
  </si>
  <si>
    <t>172.29.91.131</t>
  </si>
  <si>
    <t>JATIM-MLG.ODC.BENDUNGAN.SUTAMI-HW.MA5801-OLT-01</t>
  </si>
  <si>
    <t xml:space="preserve">POP_1MLG10005_CLUSTER BENDUNGAN SUTAMI-MALANG
</t>
  </si>
  <si>
    <t>-7.96163, 112.60573</t>
  </si>
  <si>
    <t>172.29.89.157</t>
  </si>
  <si>
    <t>JATIM-PSR.JAPANAN-HW.MA5801-OLT-01</t>
  </si>
  <si>
    <t xml:space="preserve"> -7.564522,112.694728</t>
  </si>
  <si>
    <t>172.29.89.147</t>
  </si>
  <si>
    <t>JATIM-MLG.ODC.BANTUR-HW.MA5801-OLT-01</t>
  </si>
  <si>
    <t>POP_1KPN10026_CLUSTER BANTUR-MALANG</t>
  </si>
  <si>
    <t>-8.3164700, 112.5803200</t>
  </si>
  <si>
    <t>172.29.88.19</t>
  </si>
  <si>
    <t>JATIM-MLG.ODC.BUKIT.HIJAU-HW.MA5801-OLT-01</t>
  </si>
  <si>
    <t>POP_1MLG10010_CLUSTER BUKIT HIJAU-MALANG</t>
  </si>
  <si>
    <t>-7.931811, 112.603762</t>
  </si>
  <si>
    <t>172.29.90.163</t>
  </si>
  <si>
    <t>JATIM-MGT.ODC.DUKUH-HW.MA5801-OLT-01</t>
  </si>
  <si>
    <t>POP_1MGT10017_DUKUH-MAGETANODC</t>
  </si>
  <si>
    <t>-7.652530, 111.398227</t>
  </si>
  <si>
    <t>172.29.91.90</t>
  </si>
  <si>
    <t>JATIM-DS.BOYOLANGU.TA-RC-OLT-01</t>
  </si>
  <si>
    <t>-8.11949, 111.89328</t>
  </si>
  <si>
    <t>172.29.119.76</t>
  </si>
  <si>
    <t>JATIM-MGT.ODC.BANGUNASRI-HW.MA5801-OLT-01</t>
  </si>
  <si>
    <t>POP_1MGT10010_CLUSTERMANGGE-KARANGMOJO_MADIUN_MAGETAN</t>
  </si>
  <si>
    <t>-7.545266,111.465716</t>
  </si>
  <si>
    <t>172.29.88.107</t>
  </si>
  <si>
    <t>JATIM-MGT.ODC.BOGOREJO-HW.MA5801-OLT-01</t>
  </si>
  <si>
    <t>POP_1MGT10024_CLUSTER BAR_MADIUN _MAGETAN</t>
  </si>
  <si>
    <t>172.29.88.98</t>
  </si>
  <si>
    <t>JATIM-DS.CURAHCOTTOK-RC-OLT-01</t>
  </si>
  <si>
    <t>-7.7177805, 114.0636776</t>
  </si>
  <si>
    <t>172.29.91.35</t>
  </si>
  <si>
    <t>JATIM-MLG.ODC.NGAJUM-HW.MA5801-OLT-01</t>
  </si>
  <si>
    <t>POP_1KPN10108_CLUSTER DESA NGAJUM-MALANG</t>
  </si>
  <si>
    <t>-8.09523, 112.53946</t>
  </si>
  <si>
    <t>172.29.88.86</t>
  </si>
  <si>
    <t>JATIM-ULP.KEBON.AGUNG-BD.GP3600-OLT-04</t>
  </si>
  <si>
    <t>172.29.88.156</t>
  </si>
  <si>
    <t xml:space="preserve"> JATIM-ULP.KEBON.AGUNG-ASR920-UPE-01</t>
  </si>
  <si>
    <t>GigabitEthernet0/0/14</t>
  </si>
  <si>
    <t>JATIM-MGT.ODC.KARANGREJO-HW.MA5801-OLT-01</t>
  </si>
  <si>
    <t>-7.56528, 111.42493</t>
  </si>
  <si>
    <t>172.29.91.172</t>
  </si>
  <si>
    <t>JATIM-ODC.PACARKELING-HW.MA5801-OLT-01</t>
  </si>
  <si>
    <t>-7.70067, 112.85939</t>
  </si>
  <si>
    <t>172.29.89.98</t>
  </si>
  <si>
    <t>POP_1PSR20002_1PSR10006_ARJOSARI-PASURUAN</t>
  </si>
  <si>
    <t>-7.6955700, 112.9721800</t>
  </si>
  <si>
    <t>172.29.89.90</t>
  </si>
  <si>
    <t>POP_1KPN10081_CLUSTER DESA SUMBERNGEPOH-MALANG</t>
  </si>
  <si>
    <t>-7.833112 112.726061</t>
  </si>
  <si>
    <t>172.29.89.253</t>
  </si>
  <si>
    <t>JATIM-GI.LAWANG-ME3600-UPE-01</t>
  </si>
  <si>
    <t>Gi0/5</t>
  </si>
  <si>
    <t>JATIM-GSK.ODC.KALIREJO.DUKUN-HW.MA5801-OLT-01</t>
  </si>
  <si>
    <t>172.29.90.106</t>
  </si>
  <si>
    <t>POP_1BTU10002_CLUSTER DESA PENDEM-MALANG</t>
  </si>
  <si>
    <t>-7.8995, 112.58152</t>
  </si>
  <si>
    <t>172.29.89.213</t>
  </si>
  <si>
    <t>JATIM-ODC.JATIM-DESA.SUMBEROTO-HW.MA5801-OLT-02</t>
  </si>
  <si>
    <t>POP_1KPN10040_CLUSTERDONOMULYODESASUMBEROTO2ODC</t>
  </si>
  <si>
    <t>-8.28434, 112.38835</t>
  </si>
  <si>
    <t>172.29.89.44</t>
  </si>
  <si>
    <t>JATIM-MLG.ODC.KALIGADUNG-HW.MA5801-OLT-01</t>
  </si>
  <si>
    <t xml:space="preserve">POP_1KPN10103_CLUSTER KALIGADUNG-MALANG
</t>
  </si>
  <si>
    <t>-8.22442, 112.80103</t>
  </si>
  <si>
    <t>172.29.90.252</t>
  </si>
  <si>
    <t>JATIM-JMR.ODC.GUMUKMAS-HW.MA5801-OLT-01</t>
  </si>
  <si>
    <t>-8.330065, 113.413851</t>
  </si>
  <si>
    <t>172.29.91.221</t>
  </si>
  <si>
    <t>JATIM-BLT.ODC.JAMBEWANGI-HW.MA5801-OLT-01</t>
  </si>
  <si>
    <t>POP_1KNR10008_CLUSTER JAMBEWANGI-BLITAR</t>
  </si>
  <si>
    <t xml:space="preserve"> -8.143382,112.308379</t>
  </si>
  <si>
    <t>172.29.91.226</t>
  </si>
  <si>
    <t>JATIM-GSK.ODC.MASANGAN-HW.MA5801-OLT-01</t>
  </si>
  <si>
    <t>172.29.89.125</t>
  </si>
  <si>
    <t>JATIM-KDR.ODC.PESANTREN-HW.MA5801-OLT-01</t>
  </si>
  <si>
    <t>POP_1KDR10046_CLUSTERPESANTREN_KEDIRI</t>
  </si>
  <si>
    <t xml:space="preserve"> -7.850692,112.042863</t>
  </si>
  <si>
    <t>172.29.91.107</t>
  </si>
  <si>
    <t>JATIM-MLG.ODC.GUBUKKLAKAH-HW.MA5801-OLT-01</t>
  </si>
  <si>
    <t>POP_1KPN10112_CLUSTER GUBUKKLAKAH-MALANG</t>
  </si>
  <si>
    <t>-8.01935, 112.81596</t>
  </si>
  <si>
    <t>172.29.89.106</t>
  </si>
  <si>
    <t>JATIM-MAD.ODC.REJOSARI-ZTE.C320-OLT-01</t>
  </si>
  <si>
    <t>-7.72469959445466, 111.4747327149897</t>
  </si>
  <si>
    <t>172.29.90.122</t>
  </si>
  <si>
    <t>JATIM-MALANG.ODC.TUREN.02-HW.MA5801-OLT-01</t>
  </si>
  <si>
    <t xml:space="preserve">POP_1KPN10091_CLUSTER TUREN 2-MALANG
</t>
  </si>
  <si>
    <t>-8.1403, 112.68615</t>
  </si>
  <si>
    <t>172.29.88.62</t>
  </si>
  <si>
    <t>JATIM-MLG.ODC.TALANGSUKO-HW.MA5801-OLT-01</t>
  </si>
  <si>
    <t>POP_1KPN10088_CLUSTER TALANGSUKO-MALANG</t>
  </si>
  <si>
    <t>-8.12358, 112.67329</t>
  </si>
  <si>
    <t>172.29.88.227</t>
  </si>
  <si>
    <t>JATIM-MLG.ODC.KARANGANYAR-HW.MA5801-OLT-01</t>
  </si>
  <si>
    <t>POP_1KPN10113_CLUSTER KARANGANYAR-MALANG</t>
  </si>
  <si>
    <t>-8.066453, 112.757176</t>
  </si>
  <si>
    <t>EATON</t>
  </si>
  <si>
    <t>EATON APR48</t>
  </si>
  <si>
    <t>172.29.88.141</t>
  </si>
  <si>
    <t>JATIM-MLG.ODC.PATOKPICIS-HW.MA5801-OLT-01</t>
  </si>
  <si>
    <t>POP_1KPN10056_CLUSTER PATOKPICIS-MALANG</t>
  </si>
  <si>
    <t>-8.11777, 112.75327</t>
  </si>
  <si>
    <t>48NPFC50</t>
  </si>
  <si>
    <t>172.29.88.235</t>
  </si>
  <si>
    <t>JATIM-GRESIK.ODC.KEBONDALEM-HW.MA5801-OLT-03</t>
  </si>
  <si>
    <t>POP_1GSK10021_DESA DOMAS</t>
  </si>
  <si>
    <t>-7.28173, 112.56439</t>
  </si>
  <si>
    <t>172.29.119.2</t>
  </si>
  <si>
    <t>GE0/2/26</t>
  </si>
  <si>
    <t>JATIM-MLG.ODC.MAJANGTENGAH-HW.MA5801-OLT-01</t>
  </si>
  <si>
    <t xml:space="preserve">        POP_1KPN10105_CLUSTER MAJANGTENGAH DAMPIT</t>
  </si>
  <si>
    <t>-8.21799, 112.71863</t>
  </si>
  <si>
    <t>172.29.90.254</t>
  </si>
  <si>
    <t>JATIM-MLG.ODC.SUKOHARJO-HW.MA5801-OLT-01</t>
  </si>
  <si>
    <t>POP_1KPN10092_CLUSTER SUKORAHARJO-MALANG</t>
  </si>
  <si>
    <t>-8.101712, 112.606579</t>
  </si>
  <si>
    <t>172.29.88.84</t>
  </si>
  <si>
    <t>POP_1KPN10058_CLUSTER SANANREJO-MALANG</t>
  </si>
  <si>
    <t>-8.15054, 112.74603</t>
  </si>
  <si>
    <t>172.29.88.234</t>
  </si>
  <si>
    <t>JATIM-GSK.ODC.PINGGIR-HW.MA5801-OLT-01</t>
  </si>
  <si>
    <t>172.29.89.66</t>
  </si>
  <si>
    <t>JATIM-SDA.ODC.KEDUNGREJO.JABON-HW.MA5801-OLT-01</t>
  </si>
  <si>
    <t>172.29.89.26</t>
  </si>
  <si>
    <t>JATIM-LMG.ODC.WARUKULON-FH.AN6001.G16-OLT-01</t>
  </si>
  <si>
    <t>-7.09703, 112.27013</t>
  </si>
  <si>
    <t>172.29.90.35</t>
  </si>
  <si>
    <t>JATIM-KDR.ODC.GURAH-HW.MA5801-OLT-01</t>
  </si>
  <si>
    <t>POP_1KDR10029_CLUSTER GURAH KEDIRI</t>
  </si>
  <si>
    <t xml:space="preserve"> -7.839538, 112.109539</t>
  </si>
  <si>
    <t>172.29.90.4</t>
  </si>
  <si>
    <t>JATIM-BLT.ODC.GARUM-HW.MA5801-OLT-01</t>
  </si>
  <si>
    <t>POP_1KNR10010_CLUSTER GARUM BLITAR</t>
  </si>
  <si>
    <t xml:space="preserve"> -8.041079,112.246533</t>
  </si>
  <si>
    <t>172.29.91.227</t>
  </si>
  <si>
    <t>JATIM-DS.KARANGAGUNG-RC-OLT-02</t>
  </si>
  <si>
    <t>172.29.118.188</t>
  </si>
  <si>
    <t>JATIM-MLG.ODC.GADINGKULON-HW.MA5801-OLT-01</t>
  </si>
  <si>
    <t>POP_1KPN10116_CLUSTER GADINGKULON-MALANG</t>
  </si>
  <si>
    <t>-7.92925, 112.55069</t>
  </si>
  <si>
    <t>172.29.89.212</t>
  </si>
  <si>
    <t>JATIM-PSR.ODC.TREWUNG-HW.MA5801-OLT-01</t>
  </si>
  <si>
    <t>POP_1PSR10007_CLUSTER TREWUNG-PASURUAN</t>
  </si>
  <si>
    <t>-7.73852, 112.99148</t>
  </si>
  <si>
    <t>172.29.89.92</t>
  </si>
  <si>
    <t>JATIM-MLG.ODC.SIDOMULYO-HW.MA5801-OLT-01</t>
  </si>
  <si>
    <t>POP_1KNR10017_CLUSTER DESA SIDOMULYO-MALANG</t>
  </si>
  <si>
    <t>-8.09451, 112.44932</t>
  </si>
  <si>
    <t>172.29.88.245</t>
  </si>
  <si>
    <t>JATIM-MLG.ODC.KETAWANG-HW.MA5801-OLT-01</t>
  </si>
  <si>
    <t>POP_1KPN10049_CLUSTER KETAWANG-MALANG</t>
  </si>
  <si>
    <t>-8.15509, 112.64436</t>
  </si>
  <si>
    <t>172.29.88.58</t>
  </si>
  <si>
    <t>JATIM-BLT.ODC.GANDUSARI-HW.MA5801-OLT-01</t>
  </si>
  <si>
    <t>POP_1KNR10014_CLUSTER GANDUSARI BLITAR</t>
  </si>
  <si>
    <t>-8.004545,112.353468</t>
  </si>
  <si>
    <t>172.29.90.170</t>
  </si>
  <si>
    <t>JATIM-MLG.ODC.PERMANU-HW.MA5801-OLT-01</t>
  </si>
  <si>
    <t>POP_1KPN10078_CLUSTER PERMANU-MALANG</t>
  </si>
  <si>
    <t>-8.04961, 112.56299</t>
  </si>
  <si>
    <t>172.29.90.18</t>
  </si>
  <si>
    <t>JATIM-MLG.ODC.NONGKOJAJAR-HW.MA5801-OLT-01</t>
  </si>
  <si>
    <t>POP_1PSR10004_CLUSTER NONGKOJAJAR-PASURUAN</t>
  </si>
  <si>
    <t>-7.893329  112.817927</t>
  </si>
  <si>
    <t>172.29.89.250</t>
  </si>
  <si>
    <t>JATIM-GSK.ODC.TENGGOR-HW.MA5801-OLT-01</t>
  </si>
  <si>
    <t>172.29.89.236</t>
  </si>
  <si>
    <t>JATIM-MLG.ODC.BATURETNO-HW.MA5801-OLT-01</t>
  </si>
  <si>
    <t>POP_1KPN10107_CLUSTER BATURETNO-MALANG</t>
  </si>
  <si>
    <t>-7.903843, 112.699615</t>
  </si>
  <si>
    <t>172.29.90.188</t>
  </si>
  <si>
    <t>JATIM-MLG.ODC.DRUJU-HW.MA5801-OLT-01</t>
  </si>
  <si>
    <t>POP_1KPN10110_CLUSTER DESA DRUJU-MALANG</t>
  </si>
  <si>
    <t>-8.2408, 112.6713</t>
  </si>
  <si>
    <t>172.29.89.36</t>
  </si>
  <si>
    <t>GI 0/0/8</t>
  </si>
  <si>
    <t>JATIM-KP.MALANG-RC6820-OLT-02</t>
  </si>
  <si>
    <t>Sacred sun</t>
  </si>
  <si>
    <t>-7.976215, 112.622616</t>
  </si>
  <si>
    <t>172.29.89.154</t>
  </si>
  <si>
    <t>JATIM-KDR.ODC.BLABAK-HW.MA5801-OLT-01</t>
  </si>
  <si>
    <t>POP_1KDR10034_CLUSTERBLABAK-KANDAT</t>
  </si>
  <si>
    <t xml:space="preserve"> -7.868085,112.029096</t>
  </si>
  <si>
    <t>172.29.91.75</t>
  </si>
  <si>
    <t>JATIM-MLG.ODC.SANANREJO-HW.MA5801-OLT-01</t>
  </si>
  <si>
    <t>-8.1588, 112.71579</t>
  </si>
  <si>
    <t>172.29.88.237</t>
  </si>
  <si>
    <t>JATIM-MLG.ODC.SEPANJANG-HW.MA5801-OLT-01</t>
  </si>
  <si>
    <t xml:space="preserve">        POP_1KPN10100_CLUSTER SEPANJANG-MALANG</t>
  </si>
  <si>
    <t>-8.17197, 112.67519</t>
  </si>
  <si>
    <t>172.29.88.211</t>
  </si>
  <si>
    <t>JATIM-SDA.ODC.SUKODANI-HW.MA5801-OLT-01</t>
  </si>
  <si>
    <t>172.29.88.206</t>
  </si>
  <si>
    <t>JATIM-MLG.ODC.TOYOMARTO-HW.MA5801-OLT-01</t>
  </si>
  <si>
    <t xml:space="preserve">        POP_1KPN10073_CLUSTER TOYOMARTO-MALANG</t>
  </si>
  <si>
    <t>-7.83328301,112.7263769</t>
  </si>
  <si>
    <t>172.29.90.190</t>
  </si>
  <si>
    <t>JATIM-DS.JETIS-RC-OLT-01</t>
  </si>
  <si>
    <t>-7.95481, 113.78987</t>
  </si>
  <si>
    <t>172.29.88.50</t>
  </si>
  <si>
    <t xml:space="preserve">POP_1KNR10007_CLUSTER WLINGI 2-BLITAR
</t>
  </si>
  <si>
    <t xml:space="preserve"> -8.080378,112.334887</t>
  </si>
  <si>
    <t>172.29.91.229</t>
  </si>
  <si>
    <t>JATIM-KDR.ODC.REMBANG-HW.MA5801-OLT-01</t>
  </si>
  <si>
    <t>POP_1KDR10049_CLUSTER REMBANG-MALANG</t>
  </si>
  <si>
    <t>-7.890672, 112.006812</t>
  </si>
  <si>
    <t>172.29.91.76</t>
  </si>
  <si>
    <t>GE0/7/9</t>
  </si>
  <si>
    <t>JATIM-KDR.ODC.KUNJANG-HW.MA5801-OLT-01</t>
  </si>
  <si>
    <t xml:space="preserve">        POP_1KDR10055_CLUSTER KUNJANG-KEDIRI</t>
  </si>
  <si>
    <t xml:space="preserve"> -7.655332, 112.157777</t>
  </si>
  <si>
    <t>172.29.119.195</t>
  </si>
  <si>
    <t>JATIM-PP.TEGALREJO-RC-OLT-01</t>
  </si>
  <si>
    <t>-8.174435, 113.8183806</t>
  </si>
  <si>
    <t>172.29.89.75</t>
  </si>
  <si>
    <t>JATIM-GSK.ODC.BULANGKULON-HW.MA5801-OLT-01</t>
  </si>
  <si>
    <t>172.29.89.234</t>
  </si>
  <si>
    <t>JATIM-KDR.ODC.BANYAKAN-HW.MA5801-OLT-01</t>
  </si>
  <si>
    <t>POP_1NJK10006_BANYAKAN-PRAMBONODC</t>
  </si>
  <si>
    <t>-7.739162,112.019647</t>
  </si>
  <si>
    <t>172.29.90.244</t>
  </si>
  <si>
    <t>JATIM-BLT.ODC.JATINOM-HW.MA5801-OLT-01</t>
  </si>
  <si>
    <t>POP_1BLT10000_CLUSTERJATINOMJATIROGOKANIGOROODC</t>
  </si>
  <si>
    <t>-8.124599,112.151659</t>
  </si>
  <si>
    <t>172.29.91.180</t>
  </si>
  <si>
    <t>JATIM-ULP.ASEMBAGUS-BD.GP3600-OLT-01</t>
  </si>
  <si>
    <t>-7.7502069,114.226723</t>
  </si>
  <si>
    <t>172.29.91.36</t>
  </si>
  <si>
    <t>JATIM-MLG.ODC.POJOK-HW.MA5801-OLT-01</t>
  </si>
  <si>
    <t xml:space="preserve">        POP_1KPN10090_CLUSTER DESA POJOK-MALANG</t>
  </si>
  <si>
    <t>-8.17797, 112.72163</t>
  </si>
  <si>
    <t>172.29.88.212</t>
  </si>
  <si>
    <t>JATIM-MLG.ODC.JATIGUWIH-HW.MA5801-OLT-01</t>
  </si>
  <si>
    <t>POP_1KPN10075_CLUSTER JATIGUWIH-MALANG</t>
  </si>
  <si>
    <t>-8.157528 112.491140</t>
  </si>
  <si>
    <t>172.29.88.244</t>
  </si>
  <si>
    <t>JATIM-GSK.ODC.MOJOPUROGEDE-HW.MA5801-OLT-01</t>
  </si>
  <si>
    <t>172.29.89.124</t>
  </si>
  <si>
    <t>KABUPATEN</t>
  </si>
  <si>
    <t>POSISI STIKER</t>
  </si>
  <si>
    <t>JATIM-GRESIK-ODC.CAMPUREJO-HW.MA5801-OLT-02</t>
  </si>
  <si>
    <t xml:space="preserve">DONE </t>
  </si>
  <si>
    <t>-6.8845, 112.45156</t>
  </si>
  <si>
    <t>172.29.90.86</t>
  </si>
  <si>
    <t>JATIM-MLG.ODC.SUMBERJATI-HW.MA5801-OLT-01</t>
  </si>
  <si>
    <t xml:space="preserve">        POP_1KPN10047_CLUSTER SUMBER JATI KROMENGAN-MALANG</t>
  </si>
  <si>
    <t xml:space="preserve"> -8.145478, 112.525765</t>
  </si>
  <si>
    <t>SBU SURABAYA</t>
  </si>
  <si>
    <t>172.29.88.82</t>
  </si>
  <si>
    <t>JATIM-KDR.ODC.PLOSOREJO-HW.MA5801-OLT-01</t>
  </si>
  <si>
    <t>POP_1KDR10026CLUSTERPLOSOREJO-TAWANGHARJO</t>
  </si>
  <si>
    <t xml:space="preserve"> -7.760387, 112.049541</t>
  </si>
  <si>
    <t>172.29.119.196</t>
  </si>
  <si>
    <t>JATIM-MAYANG-RC-OLT-01</t>
  </si>
  <si>
    <t>-8.1744307, 113.7975173</t>
  </si>
  <si>
    <t>172.29.89.74</t>
  </si>
  <si>
    <t>JATIM-MLG.ODC.ADIREJO-HW.MA5801-OLT-01</t>
  </si>
  <si>
    <t>POP_1KPN10057_CLUSTER ADIREJO PAGELARAN-MALANG</t>
  </si>
  <si>
    <t>-8.206633, 112.623933</t>
  </si>
  <si>
    <t>172.29.88.210</t>
  </si>
  <si>
    <t>JATIM-LMG.ODC.TEBLURU-HW.MA5801-OLT-01</t>
  </si>
  <si>
    <t>POP_1LMG001_BRONDONG UPJ PLN</t>
  </si>
  <si>
    <t>-6.926380, 112.320630</t>
  </si>
  <si>
    <t>172.29.118.10</t>
  </si>
  <si>
    <t>JATIM-ULP.BRONDONG-ASR920-UPE-02</t>
  </si>
  <si>
    <t>JATIM-GSK.ODC.BALONGPANGGANG.2-HW.MA5801-OLT-01</t>
  </si>
  <si>
    <t>172.29.89.220</t>
  </si>
  <si>
    <t>JATIM-KDR.ODC.KEREP-HW.MA5801-OLT-01</t>
  </si>
  <si>
    <t xml:space="preserve">POP_1NJK10003_CLUSTER KEREP-KEDIRI
</t>
  </si>
  <si>
    <t xml:space="preserve"> -7.674101, 111.960218</t>
  </si>
  <si>
    <t>172.29.90.245</t>
  </si>
  <si>
    <t>JATIM-KDR.ODC.TEMPUREJO-HW.MA5801-OLT-01</t>
  </si>
  <si>
    <t>POP_1KDR10045_CLUSTER TEMPUREJO-KEDIRI</t>
  </si>
  <si>
    <t xml:space="preserve">-7.842247,112.063627        
</t>
  </si>
  <si>
    <t>172.29.91.106</t>
  </si>
  <si>
    <t>JATIM-AJUNG.KALISAT-RC-OLT-01</t>
  </si>
  <si>
    <t>-8.1326967,113.8215131</t>
  </si>
  <si>
    <t>172.29.192.158</t>
  </si>
  <si>
    <t>JATIM-MLG.ODC.SUMBER.MARON-HW.MA5801-OLT-01</t>
  </si>
  <si>
    <t>POP_1KPN10086_CLUSTER SUMBERMARON-MALANG</t>
  </si>
  <si>
    <t>-8.160688, 112.600806</t>
  </si>
  <si>
    <t>172.29.88.59</t>
  </si>
  <si>
    <t>JATIM-BALDES.BAOSANLOR-ZXA10.C320-OLT-01</t>
  </si>
  <si>
    <t>POP_1PNG10013__OLT BAOSANLOR</t>
  </si>
  <si>
    <t>172.29.127.197</t>
  </si>
  <si>
    <t>JATIM-PONOROGO-ODC.BALONG-ASR920.12SZ-UPE-01</t>
  </si>
  <si>
    <t>JATIM-GI.RUNGKUT-BDCOM.GP3600-OLT-01</t>
  </si>
  <si>
    <t xml:space="preserve">POP_1SBY023 RUNGKUT GI SHELTER PLN </t>
  </si>
  <si>
    <t>-7.341468,112.747022</t>
  </si>
  <si>
    <t>JATIM-GI.RUNGKUT-ASR920-UPE-01.</t>
  </si>
  <si>
    <t>JATIM-BLT.ODC.MARGOMULYO-HW.MA5801-OLT-01</t>
  </si>
  <si>
    <t>POP_1KNR10015_CLUSTER MARGOMULYO-BLITAR</t>
  </si>
  <si>
    <t>-8.18144, 112.24536</t>
  </si>
  <si>
    <t>172.29.88.42</t>
  </si>
  <si>
    <t>JATIM-BLITAR-ASR920-UPE-01</t>
  </si>
  <si>
    <t>JATIM-MLG.ODC.PREMBANGAN-HW.MA5801-OLT-01</t>
  </si>
  <si>
    <t>POP_1KPN10062_CLUSTER PREMBANGAN-MALANG</t>
  </si>
  <si>
    <t>-8.21175, 112.66393</t>
  </si>
  <si>
    <t>172.29.88.236</t>
  </si>
  <si>
    <t>JATIM-MLG.ODC.BANJARSARI-HW.MA5801-OLT-01</t>
  </si>
  <si>
    <t>POP_1KNR10016_CLUSTER DESA BANJARSARI-BLITAR</t>
  </si>
  <si>
    <t>172.29.88.246</t>
  </si>
  <si>
    <t>JATIM-KDR.ODC.TUGUREJO-HW.MA5801-OLT-01</t>
  </si>
  <si>
    <t>POP_1KDR10030_CLUSTER TUGUREJO-WONOJOYO-GURAH-KEDIRI</t>
  </si>
  <si>
    <t xml:space="preserve"> -7.820104, 112.080249</t>
  </si>
  <si>
    <t>172.29.90.6</t>
  </si>
  <si>
    <t>JATIM-DS.TAMANSARI-RC-OLT-01</t>
  </si>
  <si>
    <t>172.29.90.12</t>
  </si>
  <si>
    <t>Gi0/13</t>
  </si>
  <si>
    <t>JATIM-BLT.ODC.SAWENTAR-HW.MA5801-OLT-01</t>
  </si>
  <si>
    <t>POP_1KNR10012_CLUSTERSAWENTARKANIGOROODC</t>
  </si>
  <si>
    <t>-8.111622,112.239086</t>
  </si>
  <si>
    <t>172.29.91.179</t>
  </si>
  <si>
    <t>JATIM-MLG.ODC.BRONGKAL-HW.MA5801-OLT-01</t>
  </si>
  <si>
    <t>POP_1KPN10106_DESA BRONGKAL-MALANG</t>
  </si>
  <si>
    <t>-8.1816, 112.5939</t>
  </si>
  <si>
    <t>172.29.88.228</t>
  </si>
  <si>
    <t>JATIM-MLG.ODC.PAGAK-HW.MA5801-OLT-01</t>
  </si>
  <si>
    <t>POP_1KPN10045_CLUSTER PAGAK-MALANG</t>
  </si>
  <si>
    <t>-8.22738, 112.52684</t>
  </si>
  <si>
    <t>172.29.88.18</t>
  </si>
  <si>
    <t>172.29.118.250</t>
  </si>
  <si>
    <t>GigabitEthernet0/3/3</t>
  </si>
  <si>
    <t>JATIM-PONOROGO-ODC.WATUGAJAH.HW-MA5801-OLT-01</t>
  </si>
  <si>
    <t>-8.0362700, 111.5035200</t>
  </si>
  <si>
    <t>172.29.127.198</t>
  </si>
  <si>
    <t>JATIM-KDR.ODC.SAMBI-HW.MA5801-OLT-01</t>
  </si>
  <si>
    <t>POP_1KDR10050_SAMBI-RINGINREJOODC</t>
  </si>
  <si>
    <t>-7.982614,112.063716</t>
  </si>
  <si>
    <t>172.29.91.210</t>
  </si>
  <si>
    <t>JATIM-MLG.ODC.SUWARU-HW.MA5801-OLT-01</t>
  </si>
  <si>
    <t xml:space="preserve">        POP_1KPN10085_CLUSTER SUWARU PAGELARAN-MALANG</t>
  </si>
  <si>
    <t>172.29.88.238</t>
  </si>
  <si>
    <t>JATIM-MLG.ODC.WARINGIN-HW.MA5801-OLT-01</t>
  </si>
  <si>
    <t xml:space="preserve">POP_1KPN10102_CLUSTER WARINGIN-MALANG
</t>
  </si>
  <si>
    <t>-8.2054, 112.69477</t>
  </si>
  <si>
    <t>172.29.88.60</t>
  </si>
  <si>
    <t>JATIM-MLG.ODC.WANAKERTA-HW.MA5801-OLT-01</t>
  </si>
  <si>
    <t>POP_1KPN10060_DESA WANAKERTA-MALANG</t>
  </si>
  <si>
    <t>-8.23051, 112.62445</t>
  </si>
  <si>
    <t>172.29.89.35</t>
  </si>
  <si>
    <t>JATIM-MLG.ODC.TANGGUNG.TUREN-HW.MA5801-OLT-01</t>
  </si>
  <si>
    <t xml:space="preserve">        POP_1KPN10076_CLUSTER TANGGUNG TUREN-MALANG</t>
  </si>
  <si>
    <t>-8.16208, 112.6768</t>
  </si>
  <si>
    <t>172.29.88.226</t>
  </si>
  <si>
    <t>JATIM-LMG.ODC.KARANGGENENG.HW.MA5801-OLT-01</t>
  </si>
  <si>
    <t>172.29.118.162</t>
  </si>
  <si>
    <t>JATIM-MLG.ODC.SUKOWILANGUN-HW.MA5801-OLT-01</t>
  </si>
  <si>
    <t xml:space="preserve">POP_1KPN10071_CB3_RJBT_MALANG_SUKOWILANGUN ODC </t>
  </si>
  <si>
    <t>-8.17993028,112.452508</t>
  </si>
  <si>
    <t>172.29.88.243</t>
  </si>
  <si>
    <t>JATIM-MLG.ODC.MARTOPURO-HW.MA5801-OLT-01</t>
  </si>
  <si>
    <t xml:space="preserve">POP_1PSR10015_CB3 MARTOPURO MALANG ODC </t>
  </si>
  <si>
    <t>-7.767541 112.774311</t>
  </si>
  <si>
    <t>172.29.89.251</t>
  </si>
  <si>
    <t>JATIM-MLG.ODC.KALIPARE.2-HW.MA5801-OLT-01</t>
  </si>
  <si>
    <t>POP_1KPN10118_CLUSTER KALIPARE 2-MALANG</t>
  </si>
  <si>
    <t>-8.20613, 112.48614</t>
  </si>
  <si>
    <t>172.29.118.3</t>
  </si>
  <si>
    <t>JATIM-SBY.SELATAN-BDCOM.GP3600-OLT-01</t>
  </si>
  <si>
    <t>POP_1SBY013_SURABAYA SELATAN (SBS) APJ PLN</t>
  </si>
  <si>
    <t>-7.288939562411513, 112.74991333167081</t>
  </si>
  <si>
    <t>172.29.194.226</t>
  </si>
  <si>
    <t>JATIM-SBY.SELATAN-ASR920-UPE-02</t>
  </si>
  <si>
    <t>JATIM-KDR.ODC.GONDANG-HW.MA5801-OLT-01</t>
  </si>
  <si>
    <t xml:space="preserve"> -7.860895, 112.100787</t>
  </si>
  <si>
    <t>172.29.90.3</t>
  </si>
  <si>
    <t>JATIM-MLG.ODC.TLOGOREJO-HW.MA5801-OLT-01</t>
  </si>
  <si>
    <t>POP_1KPN10044_CLUSTER TLOGOREJO-MALANG</t>
  </si>
  <si>
    <t>-8.205953, 112.494259</t>
  </si>
  <si>
    <t>172.29.88.242</t>
  </si>
  <si>
    <t>JATIM-ODC.PURWOASRI-HW.MA5801-OLT-01</t>
  </si>
  <si>
    <t xml:space="preserve">POP_1PSR20003_1PSR10009_CLUSTER PURWOASRI PASURUAN </t>
  </si>
  <si>
    <t>-7.77177, 112.75135</t>
  </si>
  <si>
    <t>172.29.127.202</t>
  </si>
  <si>
    <t>JATIM-DESA.KENDUNG-RC6820-OLT-01</t>
  </si>
  <si>
    <t xml:space="preserve">POP_1NGW10006_SI NGAWU GENENG DESA KENDUNG ODC </t>
  </si>
  <si>
    <t>-7.483835656851618, 111.41675365206157</t>
  </si>
  <si>
    <t>172.29.89.170</t>
  </si>
  <si>
    <t>JATIM-KDR.ODC.SILIR-HW.MA5801-OLT-01</t>
  </si>
  <si>
    <t>POP_1KDR10024_SILIR-WATES-KEDIRI</t>
  </si>
  <si>
    <t xml:space="preserve"> -7.882407,112.090430
</t>
  </si>
  <si>
    <t>172.29.90.5</t>
  </si>
  <si>
    <t>JATIM-KDR.ODC.JABANGKRAS-HW.MA5801-OLT-01</t>
  </si>
  <si>
    <t>POP_1KDR10051_CLUSTER JABANG KRAS-KEDIRI</t>
  </si>
  <si>
    <t xml:space="preserve"> -7.976160,111.989361</t>
  </si>
  <si>
    <t>172.29.91.211</t>
  </si>
  <si>
    <t>JATIM-PSR.ODC.SEGOROPURO-HW.MA5801-OLT-01</t>
  </si>
  <si>
    <t>POP_1PSR20004_1PSR10005_SEGOROPURO-PASURUAN</t>
  </si>
  <si>
    <t>-7.677682,112.987447</t>
  </si>
  <si>
    <t>172.29.89.91</t>
  </si>
  <si>
    <t xml:space="preserve">JATIM-PSR.ODC.WINONGAN-HW.MA5801-OLT-01 </t>
  </si>
  <si>
    <t>POP_1PSR10011_CLUSTER WINONGAN-PASURUAN</t>
  </si>
  <si>
    <t>-7.727248, 112.957877</t>
  </si>
  <si>
    <t>172.29.118.154</t>
  </si>
  <si>
    <t>JATIM-SHELTER.GI.GONDANGWETAN-ASR920-UPE-01</t>
  </si>
  <si>
    <t>JATIM-KDR.SELOWARI-RC6820-OLT-01</t>
  </si>
  <si>
    <t>POP_1KDR10057_CLUSTER SELOWARIH-KEDIRI</t>
  </si>
  <si>
    <t>-7.808886, 112.018439</t>
  </si>
  <si>
    <t>172.29.88.74</t>
  </si>
  <si>
    <t>BATU</t>
  </si>
  <si>
    <t>Merk Recti</t>
  </si>
  <si>
    <t>Tipe Modul Recti</t>
  </si>
  <si>
    <t>Modul Recti (unit)</t>
  </si>
  <si>
    <t>Kap. Tiap Modul (A DC)</t>
  </si>
  <si>
    <t>Kap. Total Modul (A)</t>
  </si>
  <si>
    <t>Status Modul</t>
  </si>
  <si>
    <t>Umur Batt (tahun)</t>
  </si>
  <si>
    <t>JUMLAH BATTERY</t>
  </si>
  <si>
    <t>BONDOWOSO</t>
  </si>
  <si>
    <t>DIATAS 2 TAHUN</t>
  </si>
  <si>
    <t>MAGETAN</t>
  </si>
  <si>
    <t>Exicomm Quantum</t>
  </si>
  <si>
    <t>ELTEK FP2</t>
  </si>
  <si>
    <t>NGANJUK</t>
  </si>
  <si>
    <t>PACITAN</t>
  </si>
  <si>
    <t>VERTIV 2100 A31-S3</t>
  </si>
  <si>
    <t>R48-1000e3</t>
  </si>
  <si>
    <t>0.1</t>
  </si>
  <si>
    <t>hapus POP</t>
  </si>
  <si>
    <t>Unipower</t>
  </si>
  <si>
    <t>Timestamp</t>
  </si>
  <si>
    <t>FOTO STICKER (DEKAT)</t>
  </si>
  <si>
    <t>WILAYAH KP</t>
  </si>
  <si>
    <t>FOTO STICKER (JAUH)</t>
  </si>
  <si>
    <t>Kabupaten</t>
  </si>
  <si>
    <t>DUMMY INDEX HEALTH</t>
  </si>
  <si>
    <t xml:space="preserve">DUMMY HEALTH INDEX </t>
  </si>
  <si>
    <t>04-May-26</t>
  </si>
  <si>
    <t>PM 2025 : ac outdoor membeku (25jun : ganti modul indoor)</t>
  </si>
  <si>
    <t>AC-0035-021 / FTC50-NV14</t>
  </si>
  <si>
    <t>30aug : pengisian freon</t>
  </si>
  <si>
    <t>perlu ganti unit AC</t>
  </si>
  <si>
    <t>PLN</t>
  </si>
  <si>
    <t>20 Agustus 2025</t>
  </si>
  <si>
    <t>WARU GI ACC PLN</t>
  </si>
  <si>
    <t>TIDAK ADA</t>
  </si>
  <si>
    <t>smartpack R</t>
  </si>
  <si>
    <t>ASEM BAGUS ULP R12U PLN</t>
  </si>
  <si>
    <t>BATUMARMAR ULP PLN</t>
  </si>
  <si>
    <t>CLUSTER PUGER KULON-PUGER-JEMBER ODC</t>
  </si>
  <si>
    <t>DAMPIT ULP PLN</t>
  </si>
  <si>
    <t>SITE DWDM</t>
  </si>
  <si>
    <t>JUMLAH AIR FILTER</t>
  </si>
  <si>
    <t>PLAN</t>
  </si>
  <si>
    <t>SHELTER GI BABAT</t>
  </si>
  <si>
    <t>SHELTER GI BANARAN</t>
  </si>
  <si>
    <t>DARMO PERMAI ULP R12U PLN</t>
  </si>
  <si>
    <t>SHELTER GI MOJOAGUNG</t>
  </si>
  <si>
    <t>SHELTER GI MANISREJO</t>
  </si>
  <si>
    <t>SHELTER GI PAITON</t>
  </si>
  <si>
    <t>SHELTER GI PROBOLINGGO</t>
  </si>
  <si>
    <t>SHELTER GI SITUBONDO</t>
  </si>
  <si>
    <t xml:space="preserve">SHELTER GI WARU 2 </t>
  </si>
  <si>
    <t>DCC LECES PLN</t>
  </si>
  <si>
    <t>DESA DAWUHAN KIDUL KEDIRI MINI POP</t>
  </si>
  <si>
    <t>DESA GADON MINI ODC</t>
  </si>
  <si>
    <t>DESA JANTI SIDOARJO MINI POP</t>
  </si>
  <si>
    <t>DESA JENGGOLO MINI ODC</t>
  </si>
  <si>
    <t>DESA LEMBEYAN / PONOROGO APJ OLT</t>
  </si>
  <si>
    <t>DESA MULYOAGUNG ODC</t>
  </si>
  <si>
    <t>POP_1PSR10009_CLUSTERPURWOASRII PASURUAN</t>
  </si>
  <si>
    <t>POP_1PSR10009</t>
  </si>
  <si>
    <t>JATIM-UPJ.PLOSO-BDCOM.GP3600-OLT-01</t>
  </si>
  <si>
    <t>DESA RANDUPITU PROBOLINGGO ODC</t>
  </si>
  <si>
    <t>Tidak Ada AC</t>
  </si>
  <si>
    <t>ODC huawei, tidak ada AC</t>
  </si>
  <si>
    <t>POP_1KPN10055_CLUSTER ARJOYOSO-MALANG</t>
  </si>
  <si>
    <t>JATIM-AP.MOJOKERTO-RC6820-OLT-02</t>
  </si>
  <si>
    <t>POP_1KRS10044</t>
  </si>
  <si>
    <t>POP_1KPN10036</t>
  </si>
  <si>
    <t>DESA SEKAPUK GRESIK MINI POP</t>
  </si>
  <si>
    <t>DESA TEGALOMBO / PONOROGO APJ OLT</t>
  </si>
  <si>
    <t>DINOYO ULP MINI ODC PLN</t>
  </si>
  <si>
    <t>Emerson 501-A50</t>
  </si>
  <si>
    <t>POP_1NGW10006_KANTOR DESA GENENG</t>
  </si>
  <si>
    <t>POP_1KPN10047_CLUSTER SUMBER JATI KROMENGAN-MALANG</t>
  </si>
  <si>
    <t>DOLOPO ULP R12U PLN</t>
  </si>
  <si>
    <t>POP_1KPN10042_CLUSTER ARGOSARI-MALANG</t>
  </si>
  <si>
    <t>POP_1PSR10005_SEGOROPURO-PASURUAN</t>
  </si>
  <si>
    <t>POP_1PSR10005</t>
  </si>
  <si>
    <t>POP_1KPN10091_CLUSTER TUREN 2-MALANG</t>
  </si>
  <si>
    <t>POP_1KPN10085_CLUSTER SUWARU PAGELARAN-MALANG</t>
  </si>
  <si>
    <t>POP_1KPN10103_CLUSTER KALIGADUNG-MALANG</t>
  </si>
  <si>
    <t>POP_1KPN10102_CLUSTER WARINGIN-MALANG</t>
  </si>
  <si>
    <t>POP_1MLG10005_CLUSTER BENDUNGAN SUTAMI-MALANG</t>
  </si>
  <si>
    <t>POP_1KPN1007_CLUSTER SUKOWILANGUN-MALANG</t>
  </si>
  <si>
    <t>POP_1KPN10073_CLUSTER TOYOMARTO-MALANG</t>
  </si>
  <si>
    <t>POP_1KPN10100_CLUSTER SEPANJANG-MALANG</t>
  </si>
  <si>
    <t>POP_1KPN10076_CLUSTER TANGGUNG TUREN-MALANG</t>
  </si>
  <si>
    <t>POP_1KPN10090_CLUSTER DESA POJOK-MALANG</t>
  </si>
  <si>
    <t>POP_1KPN10072_CLUSTER JERU TIMUR-MALANG</t>
  </si>
  <si>
    <t>POP_1KPN10105_CLUSTER MAJANGTENGAH DAMPIT</t>
  </si>
  <si>
    <t>POP_1KPN10067_CLUSTER DESA NGEMBAL-MALANG</t>
  </si>
  <si>
    <t>JATIM-PSR.ODC.WINONGAN-HW.MA5801-OLT-01</t>
  </si>
  <si>
    <t>POP_1SDA10125</t>
  </si>
  <si>
    <t>GEDANGAN ULP MINI ODC PLN</t>
  </si>
  <si>
    <t>GEDANGAN ULP PLN MINI ODC</t>
  </si>
  <si>
    <t>POP_1KNR10007_CLUSTER WLINGI 2-BLITAR</t>
  </si>
  <si>
    <t>POP_1KPN10043_CLUSTER SINGOSARI-MALANG</t>
  </si>
  <si>
    <t>JATIM-SIDOARJO.KEBOAN.SIKEP-HW.MA5801-OLT-01"</t>
  </si>
  <si>
    <t>POP_1NJK10003_CLUSTER KEREP-KEDIRI</t>
  </si>
  <si>
    <t>GRATI ULP R12U PLN</t>
  </si>
  <si>
    <t>19 Mei 2025</t>
  </si>
  <si>
    <t>POP_1KDR10032_CLUSTER KENCONG-BLITAR</t>
  </si>
  <si>
    <t>INDRAPURA ULP MINI ODC PLN</t>
  </si>
  <si>
    <t>POP_1PSR10006_ARJOSARI-PASURUAN</t>
  </si>
  <si>
    <t>POP_1PSR10006</t>
  </si>
  <si>
    <t>POP_1KDR10055_CLUSTER KUNJANG-KEDIRI</t>
  </si>
  <si>
    <t>KALIPANG KANTOR LURAH MINI ODC</t>
  </si>
  <si>
    <t>POP_1KPN010</t>
  </si>
  <si>
    <t>KALISAT ULP R12U PLN</t>
  </si>
  <si>
    <t>KRIAN GITET PLC PLN</t>
  </si>
  <si>
    <t>2 PK (lt1)</t>
  </si>
  <si>
    <t>Daikin R410</t>
  </si>
  <si>
    <t>2 PK (lt2)</t>
  </si>
  <si>
    <t>LAWANG ULP MINI ODC PLN</t>
  </si>
  <si>
    <t>MAGETAN ULP R12U PLN</t>
  </si>
  <si>
    <t>MLIWANG GI PLC PLN</t>
  </si>
  <si>
    <t>MOJOAGUNG ULP MINI ODC PLN</t>
  </si>
  <si>
    <t>MOJOKERTO KOTA ULP MINI ODC PLN</t>
  </si>
  <si>
    <t>MOJOSARI UP PLN</t>
  </si>
  <si>
    <t>2025 : POP pindah ke ODC seduri</t>
  </si>
  <si>
    <t>smartpack S</t>
  </si>
  <si>
    <t>NGANTANG ULP PLN</t>
  </si>
  <si>
    <t>NGAWI ULP MINI ODC PLN</t>
  </si>
  <si>
    <t>GEDUNG SIGMA</t>
  </si>
  <si>
    <t>GEDUNG</t>
  </si>
  <si>
    <t>PACITAN PLTU MINI ODC PLN</t>
  </si>
  <si>
    <t>PANDAAN ULP MINI ODC PLN</t>
  </si>
  <si>
    <t>PJB SERVICE JUANDA MINI ODC PLN</t>
  </si>
  <si>
    <t>RUNGKUT ULP R12U PLN</t>
  </si>
  <si>
    <t>TANDES GI PLC PLN</t>
  </si>
  <si>
    <t>Panasonic R32</t>
  </si>
  <si>
    <t>TUBAN GI PLC PLN</t>
  </si>
  <si>
    <t>WARUJAYENG ULP MINI ODC PLN</t>
  </si>
  <si>
    <t>WLINGI ULP PLN</t>
  </si>
  <si>
    <t>Inpow</t>
  </si>
  <si>
    <t>AREA NGEBEL 1/PONOROGO APJ 2 OLT</t>
  </si>
  <si>
    <t>BALAI DESA BAOSAN LOR ODC</t>
  </si>
  <si>
    <t>BALAI DESA JATIGUNUNG</t>
  </si>
  <si>
    <t>BALAI DESA PACEKULON 1/NGANJUK UP 1 OLT</t>
  </si>
  <si>
    <t>BALAI DESA PACEKULON 2/NGANJUK UP 2 OLT</t>
  </si>
  <si>
    <t>BALDES KAIBON/MADIUN UP3 SHELTER 1 OLT</t>
  </si>
  <si>
    <t>BATU UPJ/BATU ULP 2 ODC 2 OLT PLN</t>
  </si>
  <si>
    <t>BATU/BATU ULP 2 ODC 1 OLT</t>
  </si>
  <si>
    <t>BLIMBING ULP/BLIMBING UPJ MINI ODC 1 OLT</t>
  </si>
  <si>
    <t>BOJONEGORO APJ/BOJONEGORO APJ 3 OLT PLN</t>
  </si>
  <si>
    <t>BONDOWOSO ULP/BONDOWOSO UPJ ODC 1 OLT</t>
  </si>
  <si>
    <t>BUNGAH ASRI MINI ODC</t>
  </si>
  <si>
    <t>BUNGAH ASRI/SEDAYU UPJ OLT</t>
  </si>
  <si>
    <t>CB_3_RJBT_MOJOKERTO_PADANGASRI JATIREJO ODC</t>
  </si>
  <si>
    <t>CB_3_RJBT_MOJOKERTO_TALOK DLANGU ODC</t>
  </si>
  <si>
    <t>CB2_RJBT_KEDIRI_DESA KANIGORO ODC</t>
  </si>
  <si>
    <t>CB2_RJBT_KEDIRI_SIDOMULYO TAWANG ODC</t>
  </si>
  <si>
    <t>CB2_RJBT_LAMONGAN_WARUKULON ODC</t>
  </si>
  <si>
    <t>CB2_RJBT_SIDOARJO_KALITENGAH TANGGULANGIN ODC</t>
  </si>
  <si>
    <t>CB2_RJBT_SIDOARJO_KREMBANGAN TAMAN ODC</t>
  </si>
  <si>
    <t>CB2_RJBT_SIDOARJO_SEPANJANG TAMAN ODC</t>
  </si>
  <si>
    <t>CB3_RJBT_BLITAR_DESA BANJARSARI ODC</t>
  </si>
  <si>
    <t>CB3_RJBT_BLITAR_DESA SIDOMULYO ODC</t>
  </si>
  <si>
    <t>CB3_RJBT_BLITAR_MARGOMULYO ODC</t>
  </si>
  <si>
    <t>CB3_RJBT_BLITAR_SELOREJO ODC</t>
  </si>
  <si>
    <t>CB3_RJBT_GRESIK_BALONGPANGGANG ODC</t>
  </si>
  <si>
    <t>CB3_RJBT_GRESIK_BULANGKULON BENJENG ODC</t>
  </si>
  <si>
    <t>CB3_RJBT_GRESIK_HENDROSARI MENGANTI ODC</t>
  </si>
  <si>
    <t>CB3_RJBT_GRESIK_KALIREJO DUKUN ODC</t>
  </si>
  <si>
    <t>CB3_RJBT_GRESIK_KEDANYANG KEBOMAS ODC</t>
  </si>
  <si>
    <t>CB3_RJBT_GRESIK_MOJOPUROGEDE BUNGAH ODC</t>
  </si>
  <si>
    <t>CB3_RJBT_GRESIK_MOROWUDI CERME ODC</t>
  </si>
  <si>
    <t>CB3_RJBT_GRESIK_PINGGIR BALONGPANGGANG ODC</t>
  </si>
  <si>
    <t>CB3_RJBT_GRESIK_PUCUNG BALONGPANGGANG ODC</t>
  </si>
  <si>
    <t>CB3_RJBT_GRESIK_SEDAPURKLAGEN BENJENG ODC</t>
  </si>
  <si>
    <t>CB3_RJBT_GRESIK_SETROHADI DUDUKSAMPEYAN ODC</t>
  </si>
  <si>
    <t>CB3_RJBT_GRESIK_SUKOANYAR CERME ODC</t>
  </si>
  <si>
    <t>CB3_RJBT_GRESIK_TENGGOR BALONGPANGGANG ODC</t>
  </si>
  <si>
    <t>CB3_RJBT_GRESIK_TUMAPEL DUDUKSAMPEYAN ODC</t>
  </si>
  <si>
    <t>CB3_RJBT_KEDIRI_SELOWARIH ODC</t>
  </si>
  <si>
    <t>CB3_RJBT_LAMONGAN_DEKETWETAN DEKET ODC</t>
  </si>
  <si>
    <t>CB3_RJBT_LAMONGAN_KARANGGENENG-LAMONGAN ODC</t>
  </si>
  <si>
    <t>CB3_RJBT_MALANG_ADIREJO PAGELARAN ODC</t>
  </si>
  <si>
    <t>CB3_RJBT_MALANG_ARGOSARI ODC</t>
  </si>
  <si>
    <t>CB3_RJBT_MALANG_ARJOYOSO ODC</t>
  </si>
  <si>
    <t>CB3_RJBT_MALANG_BATURETNO ODC</t>
  </si>
  <si>
    <t>CB3_RJBT_MALANG_BUKIT HIJAU ODC</t>
  </si>
  <si>
    <t>CB3_RJBT_MALANG_CANDI PANGGUNG ODC</t>
  </si>
  <si>
    <t>CB3_RJBT_MALANG_CLUSTER BANDULAN DIENG ODC</t>
  </si>
  <si>
    <t>CB3_RJBT_MALANG_DESA BALESARI ODC</t>
  </si>
  <si>
    <t>CB3_RJBT_MALANG_DESA BRONGKAL ODC</t>
  </si>
  <si>
    <t>CB3_RJBT_MALANG_DESA CODO ODC</t>
  </si>
  <si>
    <t>CB3_RJBT_MALANG_DESA DRUJU ODC</t>
  </si>
  <si>
    <t>CB3_RJBT_MALANG_DESA KRANGGAN ODC</t>
  </si>
  <si>
    <t>CB3_RJBT_MALANG_DESA NGABRUK ODC</t>
  </si>
  <si>
    <t>CB3_RJBT_MALANG_DESA NGAJUM ODC</t>
  </si>
  <si>
    <t>CB3_RJBT_MALANG_DESA NGEMBAL ODC</t>
  </si>
  <si>
    <t>CB3_RJBT_MALANG_DESA PENDEM ODC</t>
  </si>
  <si>
    <t>CB3_RJBT_MALANG_DESA POJOK ODC</t>
  </si>
  <si>
    <t>CB3_RJBT_MALANG_DESA REJOYOSO ODC</t>
  </si>
  <si>
    <t>CB3_RJBT_MALANG_DESA SUMBERNGEPOH ODC</t>
  </si>
  <si>
    <t>CB3_RJBT_MALANG_DESA WANAKERTA ODC</t>
  </si>
  <si>
    <t>CB3_RJBT_MALANG_DEWA NGREJO ODC</t>
  </si>
  <si>
    <t>CB3_RJBT_MALANG_GADINGKULON ODC</t>
  </si>
  <si>
    <t>CB3_RJBT_MALANG_GEDANGAN ODC</t>
  </si>
  <si>
    <t>CB3_RJBT_MALANG_GUBUKKLAKAH ODC</t>
  </si>
  <si>
    <t>CB3_RJBT_MALANG_GUNUNG JATI ODC</t>
  </si>
  <si>
    <t>CB3_RJBT_MALANG_JATIGUWI ODC</t>
  </si>
  <si>
    <t>CB3_RJBT_MALANG_JERU TIMUR ODC</t>
  </si>
  <si>
    <t>CB3_RJBT_MALANG_KALIGADUNG ODC</t>
  </si>
  <si>
    <t>CB3_RJBT_MALANG_KALIPARE 2 ODC</t>
  </si>
  <si>
    <t>CB3_RJBT_MALANG_KARANGANYAR ODC</t>
  </si>
  <si>
    <t>CB3_RJBT_MALANG_KARANGNONGKO ODC</t>
  </si>
  <si>
    <t>CB3_RJBT_MALANG_KARANGPLOSO 1 ODC</t>
  </si>
  <si>
    <t>CB3_RJBT_MALANG_KARANGPLOSO 2 ODC</t>
  </si>
  <si>
    <t>KURANG DARI 2 TAHUN</t>
  </si>
  <si>
    <t>CB3_RJBT_MALANG_KETAWANG ODC</t>
  </si>
  <si>
    <t>CB3_RJBT_MALANG_MAGOEAN ODC</t>
  </si>
  <si>
    <t>CB3_RJBT_MALANG_MAJANGTENGAH ODC</t>
  </si>
  <si>
    <t>CB3_RJBT_MALANG_NGENEP ODC</t>
  </si>
  <si>
    <t>CB3_RJBT_MALANG_PAGAK ODC</t>
  </si>
  <si>
    <t>CB3_RJBT_MALANG_PAGELARAN ODC</t>
  </si>
  <si>
    <t>CB3_RJBT_MALANG_PANDANMULYO ODC</t>
  </si>
  <si>
    <t>CB3_RJBT_MALANG_PATOKPICIS ODC</t>
  </si>
  <si>
    <t>CB3_RJBT_MALANG_PERMANU ODC</t>
  </si>
  <si>
    <t>CB3_RJBT_MALANG_PREMBANGAN ODC</t>
  </si>
  <si>
    <t>CB3_RJBT_MALANG_SANANKERTO ODC</t>
  </si>
  <si>
    <t>CB3_RJBT_MALANG_SANANREJO ODC</t>
  </si>
  <si>
    <t>CB3_RJBT_MALANG_SEPANJANG ODC</t>
  </si>
  <si>
    <t>CB3_RJBT_MALANG_SPRINGHILL GARDEN ODC</t>
  </si>
  <si>
    <t>CB3_RJBT_MALANG_SUKOPURO ODC</t>
  </si>
  <si>
    <t>CB3_RJBT_MALANG_SUKORAHARJO ODC</t>
  </si>
  <si>
    <t>CB3_RJBT_MALANG_SUKOWILANGUN ODC</t>
  </si>
  <si>
    <t>CB3_RJBT_MALANG_SUMBER JATI ODC</t>
  </si>
  <si>
    <t>CB3_RJBT_MALANG_SUMBER MARON ODC</t>
  </si>
  <si>
    <t>CB3_RJBT_MALANG_SUMBERSUKO DAMPIT ODC</t>
  </si>
  <si>
    <t>CB3_RJBT_MALANG_SUMBERTEMPUR ODC</t>
  </si>
  <si>
    <t>CB3_RJBT_MALANG_SUWARU PEGELARAN ODC</t>
  </si>
  <si>
    <t>CB3_RJBT_MALANG_TAJINAN ODC</t>
  </si>
  <si>
    <t>CB3_RJBT_MALANG_TALANGSUKO ODC</t>
  </si>
  <si>
    <t>CB3_RJBT_MALANG_TANGGUNG TUREN ODC</t>
  </si>
  <si>
    <t>CB3_RJBT_MALANG_TEMPUSARI DONOMULYO ODC</t>
  </si>
  <si>
    <t>CB3_RJBT_MALANG_TIRTOMOYO ODC</t>
  </si>
  <si>
    <t>CB3_RJBT_MALANG_TLOGOREJO ODC</t>
  </si>
  <si>
    <t>CB3_RJBT_MALANG_TOYOMARTO ODC</t>
  </si>
  <si>
    <t>CB3_RJBT_MALANG_TUMPUK RENTENG ODC</t>
  </si>
  <si>
    <t>CB3_RJBT_MALANG_TUREN 2 ODC</t>
  </si>
  <si>
    <t>CB3_RJBT_MALANG_WARINGIN ODC</t>
  </si>
  <si>
    <t>CB3_RJBT_MOJOKERTO_KEMBANGSRI - NGORO ODC</t>
  </si>
  <si>
    <t>CB3_RJBT_MOJOKERTO_KRAMAT TEMENGGUNG TARIK ODC</t>
  </si>
  <si>
    <t>CB3_RJBT_MOJOKERTO_KUNJOROWESI - NGORO ODC</t>
  </si>
  <si>
    <t>CB3_RJBT_MOJOKERTO_KUTO PORONG - BANGSAL ODC</t>
  </si>
  <si>
    <t>CB3_RJBT_MOJOKERTO_MANDUROMANGGUNGGAJAH ODC</t>
  </si>
  <si>
    <t>CB3_RJBT_MOJOKERTO_MOJOREJO-PUNGGING ODC</t>
  </si>
  <si>
    <t>CB3_RJBT_MOJOKERTO_NGIMBANGAN - MOJOSARI ODC</t>
  </si>
  <si>
    <t>CB3_RJBT_MOJOKERTO_POHKECIK-DLANGGU ODC</t>
  </si>
  <si>
    <t>CB3_RJBT_MOJOKERTO_SAWOO - KUTOREJO ODC</t>
  </si>
  <si>
    <t>CB3_RJBT_PASURUAN_NONGKOJAJAR ODC</t>
  </si>
  <si>
    <t>CB3_RJBT_PASURUAN_TREWUNG ODC</t>
  </si>
  <si>
    <t>CB3_RJBT_PASURUAN_WINONGAN ODC</t>
  </si>
  <si>
    <t>CB3_RJBT_SIDOARJO_BAKUNG PRINGGODANI BALONG BENDO ODC</t>
  </si>
  <si>
    <t>CB3_RJBT_SIDOARJO_BALONGDOWO CANDI ODC</t>
  </si>
  <si>
    <t>CB3_RJBT_SIDOARJO_BANJARKEMUNING-SEDATI ODC</t>
  </si>
  <si>
    <t>CB3_RJBT_SIDOARJO_BANJARPANJI TANGGULANGIN ODC</t>
  </si>
  <si>
    <t>CB3_RJBT_SIDOARJO_BLIGO CANDI ODC</t>
  </si>
  <si>
    <t>CB3_RJBT_SIDOARJO_CANDI CANDI ODC</t>
  </si>
  <si>
    <t>CB3_RJBT_SIDOARJO_CANGKIR-DRIYOREJO ODC</t>
  </si>
  <si>
    <t>CB3_RJBT_SIDOARJO_CELEP SIDOARJO ODC</t>
  </si>
  <si>
    <t>CB3_RJBT_SIDOARJO_CLUSTER BANJARSARI - BUDURAN ODC</t>
  </si>
  <si>
    <t>CB3_RJBT_SIDOARJO_DESA KEDONDONG ODC</t>
  </si>
  <si>
    <t>CB3_RJBT_SIDOARJO_GEDANG PORONG ODC</t>
  </si>
  <si>
    <t>CB3_RJBT_SIDOARJO_GELAM CANDI ODC</t>
  </si>
  <si>
    <t>CB3_RJBT_SIDOARJO_JERUK LEGI BALONG BENDO ODC</t>
  </si>
  <si>
    <t>CB3_RJBT_SIDOARJO_JUWET KENONGO PORONG ODC</t>
  </si>
  <si>
    <t>CB3_RJBT_SIDOARJO_KEBOGUYANG SIDOARJO ODC</t>
  </si>
  <si>
    <t>CB3_RJBT_SIDOARJO_KEBONSARI CANDI ODC</t>
  </si>
  <si>
    <t>CB3_RJBT_SIDOARJO_KEDUNG SUKODANI BALONG BENDO ODC</t>
  </si>
  <si>
    <t>CB3_RJBT_SIDOARJO_KEDUNGBANTENG TANGGULANGIN ODC</t>
  </si>
  <si>
    <t>CB3_RJBT_SIDOARJO_KEDUNGREJO JABON ODC</t>
  </si>
  <si>
    <t>CB3_RJBT_SIDOARJO_KELOPOSEPULUH SUKODONO ODC</t>
  </si>
  <si>
    <t>CB3_RJBT_SIDOARJO_KENDALPECABEAN CANDI ODC</t>
  </si>
  <si>
    <t>CB3_RJBT_SIDOARJO_KEPUH KIRIMAN WARU ODC</t>
  </si>
  <si>
    <t>CB3_RJBT_SIDOARJO_KLURAK CANDI ODC</t>
  </si>
  <si>
    <t>CB3_RJBT_SIDOARJO_KWANGSAN - SEDATI ODC</t>
  </si>
  <si>
    <t>CB3_RJBT_SIDOARJO_LARANGAN CANDI ODC</t>
  </si>
  <si>
    <t>CB3_RJBT_SIDOARJO_LEMAHPUTRO SIDOARJO ODC</t>
  </si>
  <si>
    <t>CB3_RJBT_SIDOARJO_MAGERSARI SIDOARJO ODC</t>
  </si>
  <si>
    <t>CB3_RJBT_SIDOARJO_MERGOBENER-TARIK ODC</t>
  </si>
  <si>
    <t>CB3_RJBT_SIDOARJO_NGABAN TANGGULANGIN ODC</t>
  </si>
  <si>
    <t>CB3_RJBT_SIDOARJO_NGARESREJO SUKODONO ODC</t>
  </si>
  <si>
    <t>CB3_RJBT_SIDOARJO_PERTAPAN MADURETNO TAMAN ODC</t>
  </si>
  <si>
    <t>CB3_RJBT_SIDOARJO_PRAMBON- PRAMBON ODC</t>
  </si>
  <si>
    <t>CB3_RJBT_SIDOARJO_PUCANGANOM SIDOARJO ODC</t>
  </si>
  <si>
    <t>CB3_RJBT_SIDOARJO_SEKARDANGAN SIDOARJO ODC</t>
  </si>
  <si>
    <t>CB3_RJBT_SIDOARJO_SEPANDE CANDI ODC</t>
  </si>
  <si>
    <t>CB3_RJBT_SIDOARJO_SIDOKERTO ODC</t>
  </si>
  <si>
    <t>CB3_RJBT_SIDOARJO_SIDOKLUMPUK SIDOARJO ODC</t>
  </si>
  <si>
    <t>CB3_RJBT_SIDOARJO_SIMO ANGIN ANGIN WONOAYU ODC</t>
  </si>
  <si>
    <t>CB3_RJBT_SIDOARJO_SIMOKETAWANG WONOAYU ODC</t>
  </si>
  <si>
    <t>CB3_RJBT_SIDOARJO_SIMPANG-PRAMBON ODC</t>
  </si>
  <si>
    <t>CB3_RJBT_SIDOARJO_SIWALAN PANJI BUDURAN ODC</t>
  </si>
  <si>
    <t>CB3_RJBT_SIDOARJO_SUMBERREJO - WONOAYU ODC</t>
  </si>
  <si>
    <t>CB3_RJBT_SIDOARJO_TAMBAK OSO WARU ODC</t>
  </si>
  <si>
    <t>CB3_RJBT_SIDOARJO_WEDORO KLURAK CANDI ODC</t>
  </si>
  <si>
    <t>CB3_RJBT_SURABAYA_CLUSTER PERUMAHAN ROYAL EMRAN ODC</t>
  </si>
  <si>
    <t>CLUSTER GEGER-GEGER-MADIUN ODC</t>
  </si>
  <si>
    <t>CLUSTER SUMBERKEPUH-TANJUNGANOM-NGANJUK ODC</t>
  </si>
  <si>
    <t>DESA BABATKUMPUL ODC</t>
  </si>
  <si>
    <t>DESA BALUNG/JEMBER APJ 2 OLT</t>
  </si>
  <si>
    <t>DESA BANJARAN GRESIK MINI POP</t>
  </si>
  <si>
    <t>DESA BANYU URIP GRESIK MINI POP</t>
  </si>
  <si>
    <t>DESA BANYUURIP KEDAMEAN GRESIK MINI POP</t>
  </si>
  <si>
    <t>DESA BENDO KEDIRI MINI POP</t>
  </si>
  <si>
    <t>DESA BOLO GRESIK MINI POP</t>
  </si>
  <si>
    <t>DESA CANDIPARI SIDOARJO MINI POP</t>
  </si>
  <si>
    <t>DESA CANGGU KEDIRI MINI POP</t>
  </si>
  <si>
    <t>DESA CANGKIR TENARU GRESIK MINI POP</t>
  </si>
  <si>
    <t>POP_1KNR20000_NEW WLINGI GI ODC PLN</t>
  </si>
  <si>
    <t>POP_1KNR20000</t>
  </si>
  <si>
    <t>DESA DARUNGAN KEDIRI MINI POP</t>
  </si>
  <si>
    <t>DESA GAMPANG SIDOARJO MINI POP</t>
  </si>
  <si>
    <t>DESA GEDANGROWO / MOJOSARI UP OLT</t>
  </si>
  <si>
    <t>DESA GEDANGSEWU KEDIRI MINI POP</t>
  </si>
  <si>
    <t>DESA GLATIK GRESIK MINI POP</t>
  </si>
  <si>
    <t>DESA KALIMATI SIDOARJO MINI POP</t>
  </si>
  <si>
    <t>DESA KEBRAON SATU SIDOARJO MINI POP</t>
  </si>
  <si>
    <t>DESA KEDUNGSUGO SIDOARJO MINI POP</t>
  </si>
  <si>
    <t>DESA KEDUNGTURI SIDOARJO MINI POP</t>
  </si>
  <si>
    <t>DESA KEMANTREN SIDOARJO MINI POP</t>
  </si>
  <si>
    <t>DESA KEPADANGAN SIDOARJO MINI POP</t>
  </si>
  <si>
    <t>DESA KERTOSARI ODC</t>
  </si>
  <si>
    <t>DESA KESAMBEN WETAN GRESIK MINI POP</t>
  </si>
  <si>
    <t>DESA NGINGAS SIDOARJO MINI POP</t>
  </si>
  <si>
    <t>DESA RANDEGAN MINI POP</t>
  </si>
  <si>
    <t>DESA SAMBO GUNUNG MINI ODC</t>
  </si>
  <si>
    <t>DESA SEBAUNG/DESA RANDUPITU PROBOLINGGO ODC 1 OLT</t>
  </si>
  <si>
    <t>DESA SIDOREJO KEDIRI MINI POP</t>
  </si>
  <si>
    <t>DESA SUMBERPARIS SIDOREJO PAKIS 1/GONDANG LEGI UPJ 2 ODC</t>
  </si>
  <si>
    <t>DESA TANJUNGAN GRESIK MINI POP</t>
  </si>
  <si>
    <t>DESA TAWING/DESA TAWING 1 OLT</t>
  </si>
  <si>
    <t>DESA TEGOWANGI KEDIRI MINI POP</t>
  </si>
  <si>
    <t>DESA TULUNGREJO MALANG ODC</t>
  </si>
  <si>
    <t>DESA TULUS BESAR MALANG MINI POP</t>
  </si>
  <si>
    <t>DESA UJUNG PANGKAH GRESIK MINI POP</t>
  </si>
  <si>
    <t>DESA WOTAN GRESIK MINI POP</t>
  </si>
  <si>
    <t>DESAÂ Â BANYUBANG ODC</t>
  </si>
  <si>
    <t>DINOYO UP 1/DINOYO UPJ MINI ODC 1 OLT PLN</t>
  </si>
  <si>
    <t>DINOYO UP 2/DINOYO UPJ MINI ODC 2 OLT PLN</t>
  </si>
  <si>
    <t>DINOYO UP 3/DINOYO UPJ MINI ODC 3 OLT PLN</t>
  </si>
  <si>
    <t>DINOYO UP 4/DINOYO UPJ MINI ODC 4 OLT PLN</t>
  </si>
  <si>
    <t>JEMBER GI 1/JEMBER GI SHELTER 1 OLT</t>
  </si>
  <si>
    <t>JEMBER KP/JEMBER APJ 1 OLT</t>
  </si>
  <si>
    <t>KADES BANTENGAN/MANISREJO GI SHELTER 1 OLT</t>
  </si>
  <si>
    <t>KADES SAMBIREJO/MADIUN UP3 SHELTER 2 OLT</t>
  </si>
  <si>
    <t>KANTOR DESA MUNGKUNG MINI ODC</t>
  </si>
  <si>
    <t>KANTOR PERWAKILAN MALANG/KANTOR ICON+ MALANG OLT</t>
  </si>
  <si>
    <t>KEBONSARI - KEBONSARI - MADIUN ODC</t>
  </si>
  <si>
    <t>KEPANJEN UPJ/KEPANJEN UPJ ODC OLT PLN</t>
  </si>
  <si>
    <t>KRAKSAAN ULP 1/KRAKSAAN UPJ 1 OLT PLN</t>
  </si>
  <si>
    <t>KRAKSAAN ULP 2/KRAKSAAN UPJ 2 OLT PLN</t>
  </si>
  <si>
    <t>KRAKSAAN ULP 3/KRAKSAAN UPJ 3 OLT PLN</t>
  </si>
  <si>
    <t>LAMONGAN GI PLN</t>
  </si>
  <si>
    <t>LAWANG ULP 1/DESA SUMBERSUKO 1 OLT PLN</t>
  </si>
  <si>
    <t>LAWANG ULP 2/DESA SUMBERSUKO 2 OLT PLN</t>
  </si>
  <si>
    <t>PANTENAN GRESIK ODC</t>
  </si>
  <si>
    <t>PERUM ORCHID SIDOARJO MINI ODC</t>
  </si>
  <si>
    <t>PERUM TAS SIDOARJO MINI ODC</t>
  </si>
  <si>
    <t>PERUMTAS 3 MINI ODC</t>
  </si>
  <si>
    <t>PONTANG/AMBULU ULP MINI ODC 3 OLT</t>
  </si>
  <si>
    <t>PP SUBULUSALAM/KRAKSAAN UPJ 5 OLT</t>
  </si>
  <si>
    <t>SI_RJBT_BOJONEGORO_BANGILANKAPAS ODC</t>
  </si>
  <si>
    <t>SI_RJBT_BOJONEGORO_KANDANGAN ODC</t>
  </si>
  <si>
    <t>SI_RJBT_BOJONEGORO_KEDUNGREJO ODC</t>
  </si>
  <si>
    <t>SI_RJBT_BOJONEGORO_SUMBERARUM ODC</t>
  </si>
  <si>
    <t>SI_RJBT_BOJONEGORO_SUMBEREJO ODC</t>
  </si>
  <si>
    <t>SI_RJBT_JEMBER_AJUNG KALISAT ODC</t>
  </si>
  <si>
    <t>SI_RJBT_JEMBER_MAYANG ODC</t>
  </si>
  <si>
    <t>SI_RJBT_JEMBER_TEGALREJO ODC</t>
  </si>
  <si>
    <t>SI_RJBT_JENU 1 ODC</t>
  </si>
  <si>
    <t>SI_RJBT_MADIUN_PILANGKENCENG ODC</t>
  </si>
  <si>
    <t>SI_RJBT_PONROGO_WATUGAJAH - SEMANDING ODC</t>
  </si>
  <si>
    <t>SI_RJBT_PROBOLINGGO_CLUSTER PESAWAHAN ODC</t>
  </si>
  <si>
    <t>SI_RJBT_PROBOLINGGO_POHSANGIT ODC</t>
  </si>
  <si>
    <t>SI_RJBT_PROBOLINGGO_TUNAS PAITON 2 ODC</t>
  </si>
  <si>
    <t>SI_RJBT_SITUBONDO_CURAH COTTOK ODC</t>
  </si>
  <si>
    <t>SI_RJBT_TUBAN_BANCAR 2 ODC</t>
  </si>
  <si>
    <t>SI_RJBT_TUBAN_JENU 1 B ODC</t>
  </si>
  <si>
    <t>SI_RJBT_TUBAN_PEKUWON ODC</t>
  </si>
  <si>
    <t>SI_RJBT_TUBAN_PLUMPANG ODC</t>
  </si>
  <si>
    <t>SI_RJBT_TUBAN_RENGEL ODC</t>
  </si>
  <si>
    <t>SI_RJBT_TUBAN_SOKO SIMO ODC</t>
  </si>
  <si>
    <t>SI_RJBT_TUBAN_TAMBAKBOYO ODC</t>
  </si>
  <si>
    <t>SIDAYU II GRESIK ODC</t>
  </si>
  <si>
    <t>SINGOSARI ULP/SINGOSARI ULP MINI ODC 1 OLT</t>
  </si>
  <si>
    <t>SMA 2 PROBOLONGGO/PROBOLINGGO OLT 1 OLT</t>
  </si>
  <si>
    <t>SUKOWONO JEMBER KANTOR JAGA ODC PLN</t>
  </si>
  <si>
    <t>TAMANSARI/AMBULU ULP MINI ODC 2 OLT</t>
  </si>
  <si>
    <t>TK 4_RJBT_BLITAR_CLUSTER DARUNGAN ODC</t>
  </si>
  <si>
    <t>TK 4_RJBT_BLITAR_CLUSTER GARUM ODC</t>
  </si>
  <si>
    <t>TK 4_RJBT_BLITAR_CLUSTER JAMBEWANGI ODC</t>
  </si>
  <si>
    <t>TK 4_RJBT_BLITAR_CLUSTER KESAMBEN ODC</t>
  </si>
  <si>
    <t>TK 4_RJBT_BLITAR_CLUSTER NGLEGOK ODC</t>
  </si>
  <si>
    <t>TK 4_RJBT_BLITAR_CLUSTER TLOGO ODC</t>
  </si>
  <si>
    <t>TK 4_RJBT_BLITAR_CLUSTER WLINGI 2 ODC</t>
  </si>
  <si>
    <t>TK 4_RJBT_BOJONEGORO_CLUSTER KANOR ODC</t>
  </si>
  <si>
    <t>TK 4_RJBT_BOJONEGORO_CLUSTER PASINAN ODC</t>
  </si>
  <si>
    <t>TK 4_RJBT_BOJONEGORO_CLUSTER SAMBIROTO ODC</t>
  </si>
  <si>
    <t>TK 4_RJBT_BOJONEGORO_CLUSTER SUKOWATI ODC</t>
  </si>
  <si>
    <t>TK 4_RJBT_BOJONEGORO_CLUSTER SUMURAGUNG ODC</t>
  </si>
  <si>
    <t>TK 4_RJBT_BOJONEGORO_CLUSTER TULUNGAGUNG ODC</t>
  </si>
  <si>
    <t>TK 4_RJBT_GRESIK_CLUSTER BEDILAN ODC</t>
  </si>
  <si>
    <t>TK 4_RJBT_GRESIK_CLUSTER DERMO ODC</t>
  </si>
  <si>
    <t>TK 4_RJBT_GRESIK_CLUSTER KEMBANGAN ODC</t>
  </si>
  <si>
    <t>TK 4_RJBT_GRESIK_CLUSTER LABAN ODC</t>
  </si>
  <si>
    <t>TK 4_RJBT_JEMBER_CLUSTER BANGSALSARI ODC</t>
  </si>
  <si>
    <t>TK 4_RJBT_JEMBER_CLUSTER GLAGAHWERO ODC</t>
  </si>
  <si>
    <t>TK 4_RJBT_JEMBER_CLUSTER GUMUKMAS ODC</t>
  </si>
  <si>
    <t>TK 4_RJBT_JEMBER_CLUSTER LOJEJER ODC</t>
  </si>
  <si>
    <t>TK 4_RJBT_JEMBER_CLUSTER SEMBORO ODC</t>
  </si>
  <si>
    <t>TK 4_RJBT_JEMBER_CLUSTER SLAWU ODC</t>
  </si>
  <si>
    <t>TK 4_RJBT_JEMBER_CLUSTER WIROLEGI ODC</t>
  </si>
  <si>
    <t>TK 4_RJBT_JEMBER_CLUSTER WONOASRI ODC</t>
  </si>
  <si>
    <t>TK 4_RJBT_JEMBER_CLUSTER YOSORATI ODC</t>
  </si>
  <si>
    <t>TK 4_RJBT_KEDIRI_CLUSTER GURAH ODC</t>
  </si>
  <si>
    <t>TK 4_RJBT_KEDIRI_CLUSTER JABANG KRAS ODC</t>
  </si>
  <si>
    <t>TK 4_RJBT_KEDIRI_CLUSTER KANDAT ODC</t>
  </si>
  <si>
    <t>TK 4_RJBT_KEDIRI_CLUSTER KENCONG ODC</t>
  </si>
  <si>
    <t>TK 4_RJBT_KEDIRI_CLUSTER KEREP ODC</t>
  </si>
  <si>
    <t>TK 4_RJBT_KEDIRI_CLUSTER KUNJANG ODC</t>
  </si>
  <si>
    <t>TK 4_RJBT_KEDIRI_CLUSTER REMBANG ODC</t>
  </si>
  <si>
    <t>TK 4_RJBT_KEDIRI_CLUSTER TEMPUREJO ODC</t>
  </si>
  <si>
    <t>TK 4_RJBT_MAGETAN_CLUSTER AREA MAOSPATI ODC</t>
  </si>
  <si>
    <t>TK 4_RJBT_MAGETAN_CLUSTER DUSUN JANGGELAN ODC</t>
  </si>
  <si>
    <t>TK 4_RJBT_MAGETAN_CLUSTER KARANGREJO ODC</t>
  </si>
  <si>
    <t>TK 4_RJBT_MAGETAN_CLUSTER KEC. BAR ODC</t>
  </si>
  <si>
    <t>TK 4_RJBT_MALANG_CLUSTER BENDUNGAN SUTAMI ODC</t>
  </si>
  <si>
    <t>TK 4_RJBT_MALANG_CLUSTER GANDUSARI ODC</t>
  </si>
  <si>
    <t>TK 4_RJBT_MALANG_CLUSTER KEMBANG KERTAS ODC</t>
  </si>
  <si>
    <t>TK 4_RJBT_MALANG_CLUSTER KI AGENG GRIBIG ODC</t>
  </si>
  <si>
    <t>TK 4_RJBT_MALANG_CLUSTER MERTOJOYO ODC</t>
  </si>
  <si>
    <t>TK 4_RJBT_MALANG_CLUSTER POLEHAN ODC</t>
  </si>
  <si>
    <t>TK 4_RJBT_MALANG_CLUSTER POLOWIJEN ODC</t>
  </si>
  <si>
    <t>TK 4_RJBT_MALANG_CLUSTER RAYA CANDI ODC</t>
  </si>
  <si>
    <t>TK 4_RJBT_MALANG_CLUSTER SAWOJAJAR 1 ODC</t>
  </si>
  <si>
    <t>TK 4_RJBT_MALANG_CLUSTER SIGURA GURA ODC</t>
  </si>
  <si>
    <t>TK 4_RJBT_MALANG_CLUSTER SINGOSARI ODC</t>
  </si>
  <si>
    <t>TK 4_RJBT_MALANG_CLUSTER SULFAT ODC</t>
  </si>
  <si>
    <t>TK 4_RJBT_MOJOKERTO_CLUSTER BANGSAL ODC</t>
  </si>
  <si>
    <t>TK 4_RJBT_MOJOKERTO_CLUSTER JAMBUWOKrename POP_1MJK10028_TK 4_RJBT_MOJOKERTO_CLUSTER JAMBUWOK ODC</t>
  </si>
  <si>
    <t>TK 4_RJBT_MOJOKERTO_CLUSTER JUMENENG ODC</t>
  </si>
  <si>
    <t>TK 4_RJBT_MOJOKERTO_CLUSTER KEJAGAN ODC</t>
  </si>
  <si>
    <t>TK 4_RJBT_MOJOKERTO_CLUSTER MODOPURO ODC</t>
  </si>
  <si>
    <t>TK 4_RJBT_MOJOKERTO_CLUSTER NGORO ODC</t>
  </si>
  <si>
    <t>TK 4_RJBT_MOJOKERTO_CLUSTER WONOREJO ODC</t>
  </si>
  <si>
    <t>TK 4_RJBT_NGANJUK_CLUSTER BANJARANYAR ODC</t>
  </si>
  <si>
    <t>TK 4_RJBT_NGANJUK_CLUSTER BLITARAN ODC</t>
  </si>
  <si>
    <t>TK 4_RJBT_NGANJUK_CLUSTER DEMANGAN ODC</t>
  </si>
  <si>
    <t>TK 4_RJBT_NGANJUK_CLUSTER JAMBI ODC</t>
  </si>
  <si>
    <t>TK 4_RJBT_NGANJUK_CLUSTER KATERBAN ODC</t>
  </si>
  <si>
    <t>TK 4_RJBT_NGANJUK_CLUSTER KUDU ODC</t>
  </si>
  <si>
    <t>TK 4_RJBT_NGANJUK_CLUSTER PATIANROWO ODC</t>
  </si>
  <si>
    <t>TK 4_RJBT_NGANJUK_CLUSTER PISANG ODC</t>
  </si>
  <si>
    <t>TK 4_RJBT_NGANJUK_CLUSTER WATUDANDANG ODC</t>
  </si>
  <si>
    <t>TK 4_RJBT_NGANJUK_CLUSTER WERUNGOTOK ODC</t>
  </si>
  <si>
    <t>TK 4_RJBT_PROBOLINGGO_CLUSTER ALASNYIUR ODC</t>
  </si>
  <si>
    <t>TK 4_RJBT_PROBOLINGGO_CLUSTER AMBULU ODC</t>
  </si>
  <si>
    <t>TK 4_RJBT_PROBOLINGGO_CLUSTER BANYUANYAR KIDUL ODC</t>
  </si>
  <si>
    <t>TK 4_RJBT_PROBOLINGGO_CLUSTER GENTENGAN ODC</t>
  </si>
  <si>
    <t>TK 4_RJBT_PROBOLINGGO_CLUSTER JREBENG KIDUL ODC</t>
  </si>
  <si>
    <t>TK 4_RJBT_PROBOLINGGO_CLUSTER JREBENG ODC</t>
  </si>
  <si>
    <t>TK 4_RJBT_PROBOLINGGO_CLUSTER KARANGANYAR ODC</t>
  </si>
  <si>
    <t>TK 4_RJBT_PROBOLINGGO_CLUSTER KEBONSARI KULON ODC</t>
  </si>
  <si>
    <t>TK 4_RJBT_PROBOLINGGO_CLUSTER KOTAANYAR ODC</t>
  </si>
  <si>
    <t>TK 4_RJBT_PROBOLINGGO_CLUSTER LAWEYAN ODC</t>
  </si>
  <si>
    <t>TK 4_RJBT_PROBOLINGGO_CLUSTER PATOKAN ODC</t>
  </si>
  <si>
    <t>TK 4_RJBT_PROBOLINGGO_CLUSTER RANGKANG ODC</t>
  </si>
  <si>
    <t>TK 4_RJBT_SIDOARJO_CLUSTER BANGSRI ODC</t>
  </si>
  <si>
    <t>TK 4_RJBT_SIDOARJO_CLUSTER DUKUHSARI ODC</t>
  </si>
  <si>
    <t>TK 4_RJBT_SIDOARJO_CLUSTER DURUNGBANJAR ODC</t>
  </si>
  <si>
    <t>TK 4_RJBT_SIDOARJO_CLUSTER KEDUNGBOTO ODC</t>
  </si>
  <si>
    <t>TK 4_RJBT_SIDOARJO_CLUSTER KEMASAN ODC</t>
  </si>
  <si>
    <t>TK 4_RJBT_SIDOARJO_CLUSTER KEPUNTEN ODC</t>
  </si>
  <si>
    <t>TK 4_RJBT_SIDOARJO_CLUSTER LAMBANGAN ODC</t>
  </si>
  <si>
    <t>TK 4_RJBT_SIDOARJO_CLUSTER MOJORANGAGUNG ODC</t>
  </si>
  <si>
    <t>TK 4_RJBT_SIDOARJO_CLUSTER PLAOSAN ODC</t>
  </si>
  <si>
    <t>TK 4_RJBT_SIDOARJO_CLUSTER SUKO ODC</t>
  </si>
  <si>
    <t>TK 4_RJBT_SIDOARJO_CLUSTER TAMBAKREJO ODC</t>
  </si>
  <si>
    <t>TUBAN GI 1/TUBAN GI 1 OLT PLN</t>
  </si>
  <si>
    <t>TUBAN GI 2/TUBAN GI 2 OLT PLN</t>
  </si>
  <si>
    <t>recti 1u</t>
  </si>
  <si>
    <t>Alpha</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</si>
</sst>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d&quot; &quot;mmm&quot; &quot;yyyy"/>
    <numFmt numFmtId="165" formatCode="d&quot;-&quot;mmm&quot;-&quot;yyyy"/>
    <numFmt numFmtId="166" formatCode="d-mmm-yy"/>
    <numFmt numFmtId="167" formatCode="dd-mmm-yy"/>
    <numFmt numFmtId="168" formatCode="d-mmmm-yyyy"/>
    <numFmt numFmtId="169" formatCode="d mmmm yyyy"/>
    <numFmt numFmtId="170" formatCode="d-mmmm-yy"/>
    <numFmt numFmtId="171" formatCode="dd-mmm-yyyy"/>
    <numFmt numFmtId="172" formatCode="d mmm yyyy"/>
    <numFmt numFmtId="173" formatCode="d-mmm-yyyy"/>
    <numFmt numFmtId="174" formatCode="d-m-yyyy"/>
    <numFmt numFmtId="175" formatCode="dd/mm/yyyy"/>
    <numFmt numFmtId="176" formatCode="0.0"/>
    <numFmt numFmtId="177" formatCode="M/d/yyyy"/>
    <numFmt numFmtId="178" formatCode="d.m"/>
    <numFmt numFmtId="179" formatCode="[$Rp]#,##0"/>
    <numFmt numFmtId="180" formatCode="&quot;Rp&quot;#,##0"/>
    <numFmt numFmtId="181" formatCode="d- mmm-yy"/>
  </numFmts>
  <fonts count="49">
    <font>
      <sz val="10.0"/>
      <color rgb="FF000000"/>
      <name val="Arial"/>
      <scheme val="minor"/>
    </font>
    <font>
      <b/>
      <i/>
      <color theme="1"/>
      <name val="Arial"/>
      <scheme val="minor"/>
    </font>
    <font>
      <color rgb="FF434343"/>
      <name val="Roboto"/>
    </font>
    <font>
      <color theme="1"/>
      <name val="Arial"/>
      <scheme val="minor"/>
    </font>
    <font>
      <b/>
      <i/>
      <sz val="15.0"/>
      <color rgb="FF434343"/>
      <name val="Roboto"/>
    </font>
    <font>
      <b/>
      <i/>
      <sz val="15.0"/>
      <color theme="1"/>
      <name val="Arial"/>
      <scheme val="minor"/>
    </font>
    <font>
      <b/>
      <color theme="1"/>
      <name val="Arial"/>
      <scheme val="minor"/>
    </font>
    <font/>
    <font>
      <b/>
      <color rgb="FF000000"/>
      <name val="Calibri"/>
    </font>
    <font>
      <b/>
      <color theme="1"/>
      <name val="Calibri"/>
    </font>
    <font>
      <color rgb="FF000000"/>
      <name val="Calibri"/>
    </font>
    <font>
      <sz val="11.0"/>
      <color rgb="FF000000"/>
      <name val="Calibri"/>
    </font>
    <font>
      <color rgb="FF000000"/>
      <name val="Arial"/>
    </font>
    <font>
      <u/>
      <color rgb="FF0000FF"/>
      <name val="Roboto"/>
    </font>
    <font>
      <color theme="1"/>
      <name val="Arial"/>
    </font>
    <font>
      <u/>
      <color rgb="FF434343"/>
      <name val="Roboto"/>
    </font>
    <font>
      <u/>
      <color rgb="FF0000FF"/>
      <name val="Roboto"/>
    </font>
    <font>
      <b/>
      <sz val="12.0"/>
      <color theme="1"/>
      <name val="Calibri"/>
    </font>
    <font>
      <sz val="11.0"/>
      <color theme="1"/>
      <name val="Calibri"/>
    </font>
    <font>
      <b/>
      <sz val="15.0"/>
      <color theme="1"/>
      <name val="Arial"/>
      <scheme val="minor"/>
    </font>
    <font>
      <sz val="15.0"/>
      <color rgb="FF000000"/>
      <name val="Calibri"/>
    </font>
    <font>
      <sz val="15.0"/>
      <color theme="1"/>
      <name val="Arial"/>
      <scheme val="minor"/>
    </font>
    <font>
      <u/>
      <sz val="15.0"/>
      <color rgb="FF0000FF"/>
    </font>
    <font>
      <b/>
      <sz val="11.0"/>
      <color rgb="FFFFFFFF"/>
      <name val="Calibri"/>
    </font>
    <font>
      <color rgb="FFFFFFFF"/>
      <name val="Arial"/>
      <scheme val="minor"/>
    </font>
    <font>
      <sz val="9.0"/>
      <color theme="1"/>
      <name val="Arial"/>
    </font>
    <font>
      <sz val="8.0"/>
      <color theme="1"/>
      <name val="Arial"/>
    </font>
    <font>
      <color rgb="FFFFFFFF"/>
      <name val="Calibri"/>
    </font>
    <font>
      <b/>
      <color rgb="FFFFFFFF"/>
      <name val="Calibri"/>
    </font>
    <font>
      <color theme="1"/>
      <name val="Calibri"/>
    </font>
    <font>
      <color rgb="FF434343"/>
      <name val="Calibri"/>
    </font>
    <font>
      <u/>
      <color rgb="FF0000FF"/>
      <name val="Calibri"/>
    </font>
    <font>
      <color rgb="FF444444"/>
      <name val="Calibri"/>
    </font>
    <font>
      <color rgb="FF212529"/>
      <name val="Calibri"/>
    </font>
    <font>
      <b/>
      <color rgb="FF1F1F1F"/>
      <name val="Calibri"/>
    </font>
    <font>
      <u/>
      <sz val="11.0"/>
      <color rgb="FF0000FF"/>
      <name val="Calibri"/>
    </font>
    <font>
      <u/>
      <sz val="11.0"/>
      <color rgb="FF1155CC"/>
      <name val="Calibri"/>
    </font>
    <font>
      <sz val="11.0"/>
      <color rgb="FF1155CC"/>
      <name val="Calibri"/>
    </font>
    <font>
      <b/>
      <sz val="11.0"/>
      <color rgb="FF000000"/>
      <name val="Calibri"/>
    </font>
    <font>
      <u/>
      <color rgb="FF0000FF"/>
    </font>
    <font>
      <b/>
      <sz val="12.0"/>
      <color theme="1"/>
      <name val="Arial"/>
      <scheme val="minor"/>
    </font>
    <font>
      <sz val="12.0"/>
      <color theme="1"/>
      <name val="Arial"/>
      <scheme val="minor"/>
    </font>
    <font>
      <sz val="9.0"/>
      <color theme="1"/>
      <name val="Nunito"/>
    </font>
    <font>
      <b/>
      <color rgb="FF212529"/>
      <name val="Calibri"/>
    </font>
    <font>
      <u/>
      <color rgb="FF0000FF"/>
    </font>
    <font>
      <sz val="8.0"/>
      <color theme="1"/>
      <name val="Nunito"/>
    </font>
    <font>
      <b/>
      <sz val="8.0"/>
      <color rgb="FFFFFFFF"/>
      <name val="Calibri"/>
    </font>
    <font>
      <sz val="11.0"/>
      <color rgb="FFF3F3F3"/>
      <name val="Calibri"/>
    </font>
    <font>
      <i/>
      <sz val="11.0"/>
      <color rgb="FF1F1F1F"/>
      <name val="Roboto"/>
    </font>
  </fonts>
  <fills count="42">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6F8F9"/>
        <bgColor rgb="FFF6F8F9"/>
      </patternFill>
    </fill>
    <fill>
      <patternFill patternType="solid">
        <fgColor rgb="FF9FC5E8"/>
        <bgColor rgb="FF9FC5E8"/>
      </patternFill>
    </fill>
    <fill>
      <patternFill patternType="solid">
        <fgColor rgb="FFA4C2F4"/>
        <bgColor rgb="FFA4C2F4"/>
      </patternFill>
    </fill>
    <fill>
      <patternFill patternType="solid">
        <fgColor rgb="FF46BDC6"/>
        <bgColor rgb="FF46BDC6"/>
      </patternFill>
    </fill>
    <fill>
      <patternFill patternType="solid">
        <fgColor rgb="FF6AA84F"/>
        <bgColor rgb="FF6AA84F"/>
      </patternFill>
    </fill>
    <fill>
      <patternFill patternType="solid">
        <fgColor rgb="FF00FF00"/>
        <bgColor rgb="FF00FF00"/>
      </patternFill>
    </fill>
    <fill>
      <patternFill patternType="solid">
        <fgColor rgb="FFDAF1F3"/>
        <bgColor rgb="FFDAF1F3"/>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D1F1DA"/>
        <bgColor rgb="FFD1F1DA"/>
      </patternFill>
    </fill>
    <fill>
      <patternFill patternType="solid">
        <fgColor rgb="FFEFEFEF"/>
        <bgColor rgb="FFEFEFEF"/>
      </patternFill>
    </fill>
    <fill>
      <patternFill patternType="solid">
        <fgColor rgb="FF93C47D"/>
        <bgColor rgb="FF93C47D"/>
      </patternFill>
    </fill>
    <fill>
      <patternFill patternType="solid">
        <fgColor rgb="FFB6D7A8"/>
        <bgColor rgb="FFB6D7A8"/>
      </patternFill>
    </fill>
    <fill>
      <patternFill patternType="solid">
        <fgColor rgb="FF0000FF"/>
        <bgColor rgb="FF0000FF"/>
      </patternFill>
    </fill>
    <fill>
      <patternFill patternType="solid">
        <fgColor rgb="FF351C75"/>
        <bgColor rgb="FF351C75"/>
      </patternFill>
    </fill>
    <fill>
      <patternFill patternType="solid">
        <fgColor rgb="FF20124D"/>
        <bgColor rgb="FF20124D"/>
      </patternFill>
    </fill>
    <fill>
      <patternFill patternType="solid">
        <fgColor rgb="FF38761D"/>
        <bgColor rgb="FF38761D"/>
      </patternFill>
    </fill>
    <fill>
      <patternFill patternType="solid">
        <fgColor rgb="FFD4C457"/>
        <bgColor rgb="FFD4C457"/>
      </patternFill>
    </fill>
    <fill>
      <patternFill patternType="solid">
        <fgColor rgb="FF6C9031"/>
        <bgColor rgb="FF6C9031"/>
      </patternFill>
    </fill>
    <fill>
      <patternFill patternType="solid">
        <fgColor rgb="FF7E9937"/>
        <bgColor rgb="FF7E9937"/>
      </patternFill>
    </fill>
    <fill>
      <patternFill patternType="solid">
        <fgColor rgb="FFF2AC66"/>
        <bgColor rgb="FFF2AC66"/>
      </patternFill>
    </fill>
    <fill>
      <patternFill patternType="solid">
        <fgColor rgb="FFF5B666"/>
        <bgColor rgb="FFF5B666"/>
      </patternFill>
    </fill>
    <fill>
      <patternFill patternType="solid">
        <fgColor rgb="FFF8C066"/>
        <bgColor rgb="FFF8C066"/>
      </patternFill>
    </fill>
    <fill>
      <patternFill patternType="solid">
        <fgColor rgb="FFB2B34A"/>
        <bgColor rgb="FFB2B34A"/>
      </patternFill>
    </fill>
    <fill>
      <patternFill patternType="solid">
        <fgColor rgb="FFFACA66"/>
        <bgColor rgb="FFFACA66"/>
      </patternFill>
    </fill>
    <fill>
      <patternFill patternType="solid">
        <fgColor rgb="FFA0AA44"/>
        <bgColor rgb="FFA0AA44"/>
      </patternFill>
    </fill>
    <fill>
      <patternFill patternType="solid">
        <fgColor rgb="FFC3BB50"/>
        <bgColor rgb="FFC3BB50"/>
      </patternFill>
    </fill>
    <fill>
      <patternFill patternType="solid">
        <fgColor rgb="FFFDD466"/>
        <bgColor rgb="FFFDD466"/>
      </patternFill>
    </fill>
    <fill>
      <patternFill patternType="solid">
        <fgColor rgb="FF8FA23D"/>
        <bgColor rgb="FF8FA23D"/>
      </patternFill>
    </fill>
    <fill>
      <patternFill patternType="solid">
        <fgColor rgb="FFE6CD5D"/>
        <bgColor rgb="FFE6CD5D"/>
      </patternFill>
    </fill>
    <fill>
      <patternFill patternType="solid">
        <fgColor rgb="FFF7D563"/>
        <bgColor rgb="FFF7D563"/>
      </patternFill>
    </fill>
    <fill>
      <patternFill patternType="solid">
        <fgColor rgb="FFFFF2CC"/>
        <bgColor rgb="FFFFF2CC"/>
      </patternFill>
    </fill>
    <fill>
      <patternFill patternType="solid">
        <fgColor rgb="FF4A7F24"/>
        <bgColor rgb="FF4A7F24"/>
      </patternFill>
    </fill>
    <fill>
      <patternFill patternType="solid">
        <fgColor rgb="FF5B882A"/>
        <bgColor rgb="FF5B882A"/>
      </patternFill>
    </fill>
    <fill>
      <patternFill patternType="solid">
        <fgColor rgb="FFE06666"/>
        <bgColor rgb="FFE06666"/>
      </patternFill>
    </fill>
    <fill>
      <patternFill patternType="solid">
        <fgColor rgb="FF356854"/>
        <bgColor rgb="FF356854"/>
      </patternFill>
    </fill>
    <fill>
      <patternFill patternType="solid">
        <fgColor rgb="FFE0F7FA"/>
        <bgColor rgb="FFE0F7FA"/>
      </patternFill>
    </fill>
  </fills>
  <borders count="1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284E3F"/>
      </bottom>
    </border>
    <border>
      <left style="thin">
        <color rgb="FFF6F8F9"/>
      </left>
      <right style="thin">
        <color rgb="FFF6F8F9"/>
      </right>
      <top style="thin">
        <color rgb="FFF6F8F9"/>
      </top>
      <bottom style="thin">
        <color rgb="FF284E3F"/>
      </bottom>
    </border>
    <border>
      <top style="thin">
        <color rgb="FF000000"/>
      </top>
      <bottom style="thin">
        <color rgb="FF000000"/>
      </bottom>
    </border>
    <border>
      <right style="thin">
        <color rgb="FF000000"/>
      </right>
      <bottom style="thin">
        <color rgb="FF000000"/>
      </bottom>
    </border>
    <border>
      <left style="thin">
        <color rgb="FFFF9900"/>
      </left>
      <right style="thin">
        <color rgb="FFFF9900"/>
      </right>
      <top style="thin">
        <color rgb="FF284E3F"/>
      </top>
      <bottom style="thin">
        <color rgb="FF284E3F"/>
      </bottom>
    </border>
    <border>
      <left style="thin">
        <color rgb="FF356854"/>
      </left>
      <right style="thin">
        <color rgb="FF356854"/>
      </right>
      <top style="thin">
        <color rgb="FF284E3F"/>
      </top>
      <bottom style="thin">
        <color rgb="FF284E3F"/>
      </bottom>
    </border>
  </borders>
  <cellStyleXfs count="1">
    <xf borderId="0" fillId="0" fontId="0" numFmtId="0" applyAlignment="1" applyFont="1"/>
  </cellStyleXfs>
  <cellXfs count="50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vertical="center"/>
    </xf>
    <xf borderId="0" fillId="2" fontId="1" numFmtId="1" xfId="0" applyAlignment="1" applyFill="1" applyFont="1" applyNumberFormat="1">
      <alignment horizontal="center" readingOrder="0" vertical="center"/>
    </xf>
    <xf borderId="0" fillId="2" fontId="1" numFmtId="3" xfId="0" applyAlignment="1" applyFill="1" applyFont="1" applyNumberFormat="1">
      <alignment horizontal="center" readingOrder="0"/>
    </xf>
    <xf borderId="0" fillId="0" fontId="1" numFmtId="0" xfId="0" applyAlignment="1" applyFont="1">
      <alignment horizontal="center"/>
    </xf>
    <xf borderId="1" fillId="3" fontId="2" numFmtId="0" xfId="0" applyAlignment="1" applyBorder="1" applyFill="1" applyFont="1">
      <alignment shrinkToFit="0" wrapText="0"/>
    </xf>
    <xf borderId="0" fillId="3" fontId="3" numFmtId="0" xfId="0" applyAlignment="1" applyFill="1" applyFont="1">
      <alignment shrinkToFit="0" wrapText="0"/>
    </xf>
    <xf borderId="0" fillId="3" fontId="3" numFmtId="0" xfId="0" applyAlignment="1" applyFill="1" applyFont="1">
      <alignment readingOrder="0" shrinkToFit="0" wrapText="0"/>
    </xf>
    <xf borderId="0" fillId="3" fontId="3" numFmtId="0" xfId="0" applyAlignment="1" applyFill="1" applyFont="1">
      <alignment readingOrder="0"/>
    </xf>
    <xf borderId="0" fillId="3" fontId="2" numFmtId="0" xfId="0" applyAlignment="1" applyFill="1" applyFont="1">
      <alignment horizontal="center"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3" fontId="2" numFmtId="0" xfId="0" applyAlignment="1" applyFill="1" applyFont="1">
      <alignment horizontal="center" shrinkToFit="0" vertical="center" wrapText="0"/>
    </xf>
    <xf borderId="0" fillId="3" fontId="2" numFmtId="1" xfId="0" applyAlignment="1" applyFill="1" applyFont="1" applyNumberFormat="1">
      <alignment horizontal="center" shrinkToFit="0" vertical="center" wrapText="0"/>
    </xf>
    <xf borderId="0" fillId="0" fontId="3" numFmtId="0" xfId="0" applyAlignment="1" applyFont="1">
      <alignment horizontal="left" readingOrder="0" shrinkToFit="0" vertical="center" wrapText="0"/>
    </xf>
    <xf borderId="0" fillId="3" fontId="4" numFmtId="3" xfId="0" applyAlignment="1" applyFill="1" applyFont="1" applyNumberFormat="1">
      <alignment horizontal="center" shrinkToFit="0" wrapText="0"/>
    </xf>
    <xf borderId="0" fillId="0" fontId="3" numFmtId="49" xfId="0" applyAlignment="1" applyFont="1" applyNumberFormat="1">
      <alignment horizontal="center" readingOrder="0" shrinkToFit="0" vertical="center" wrapText="0"/>
    </xf>
    <xf borderId="0" fillId="0" fontId="5" numFmtId="9" xfId="0" applyAlignment="1" applyFont="1" applyNumberFormat="1">
      <alignment horizontal="center"/>
    </xf>
    <xf borderId="2" fillId="4" fontId="2" numFmtId="0" xfId="0" applyAlignment="1" applyBorder="1" applyFill="1" applyFont="1">
      <alignment shrinkToFit="0" wrapText="0"/>
    </xf>
    <xf borderId="0" fillId="4" fontId="3" numFmtId="0" xfId="0" applyAlignment="1" applyFill="1" applyFont="1">
      <alignment shrinkToFit="0" wrapText="0"/>
    </xf>
    <xf borderId="0" fillId="4" fontId="3" numFmtId="0" xfId="0" applyAlignment="1" applyFill="1" applyFont="1">
      <alignment readingOrder="0" shrinkToFit="0" wrapText="0"/>
    </xf>
    <xf borderId="0" fillId="0" fontId="6" numFmtId="0" xfId="0" applyAlignment="1" applyFont="1">
      <alignment horizontal="left" readingOrder="0" shrinkToFit="0" vertical="center" wrapText="0"/>
    </xf>
    <xf borderId="0" fillId="4" fontId="3" numFmtId="0" xfId="0" applyAlignment="1" applyFill="1" applyFont="1">
      <alignment readingOrder="0"/>
    </xf>
    <xf borderId="0" fillId="4" fontId="2" numFmtId="0" xfId="0" applyAlignment="1" applyFill="1" applyFont="1">
      <alignment horizontal="center" readingOrder="0" shrinkToFit="0" vertical="center" wrapText="0"/>
    </xf>
    <xf borderId="0" fillId="0" fontId="3" numFmtId="164" xfId="0" applyAlignment="1" applyFont="1" applyNumberFormat="1">
      <alignment horizontal="left" readingOrder="0" shrinkToFit="0" vertical="center" wrapText="0"/>
    </xf>
    <xf borderId="0" fillId="0" fontId="3" numFmtId="49" xfId="0" applyAlignment="1" applyFont="1" applyNumberFormat="1">
      <alignment horizontal="left" readingOrder="0" shrinkToFit="0" vertical="center" wrapText="0"/>
    </xf>
    <xf borderId="0" fillId="4" fontId="2" numFmtId="0" xfId="0" applyAlignment="1" applyFill="1" applyFont="1">
      <alignment horizontal="center" shrinkToFit="0" vertical="center" wrapText="0"/>
    </xf>
    <xf borderId="0" fillId="0" fontId="3" numFmtId="0" xfId="0" applyAlignment="1" applyFont="1">
      <alignment shrinkToFit="0" vertical="center" wrapText="0"/>
    </xf>
    <xf borderId="0" fillId="4" fontId="2" numFmtId="1" xfId="0" applyAlignment="1" applyFill="1" applyFont="1" applyNumberFormat="1">
      <alignment horizontal="center" shrinkToFit="0" vertical="center" wrapText="0"/>
    </xf>
    <xf borderId="0" fillId="4" fontId="4" numFmtId="3" xfId="0" applyAlignment="1" applyFill="1" applyFont="1" applyNumberFormat="1">
      <alignment horizontal="center" shrinkToFit="0" wrapText="0"/>
    </xf>
    <xf borderId="3" fillId="5" fontId="6" numFmtId="0" xfId="0" applyAlignment="1" applyBorder="1" applyFill="1" applyFont="1">
      <alignment horizontal="center" readingOrder="0" vertical="center"/>
    </xf>
    <xf borderId="4" fillId="0" fontId="7" numFmtId="0" xfId="0" applyBorder="1" applyFont="1"/>
    <xf borderId="1" fillId="3" fontId="2" numFmtId="0" xfId="0" applyAlignment="1" applyBorder="1" applyFill="1" applyFont="1">
      <alignment shrinkToFit="0" vertical="center" wrapText="0"/>
    </xf>
    <xf borderId="3" fillId="6" fontId="6" numFmtId="0" xfId="0" applyAlignment="1" applyBorder="1" applyFill="1" applyFont="1">
      <alignment horizontal="center" readingOrder="0" vertical="center"/>
    </xf>
    <xf borderId="5" fillId="7" fontId="8" numFmtId="0" xfId="0" applyAlignment="1" applyBorder="1" applyFill="1" applyFont="1">
      <alignment horizontal="left" readingOrder="0" shrinkToFit="0" wrapText="0"/>
    </xf>
    <xf borderId="0" fillId="0" fontId="3" numFmtId="0" xfId="0" applyAlignment="1" applyFont="1">
      <alignment readingOrder="0" shrinkToFit="0" vertical="center" wrapText="0"/>
    </xf>
    <xf borderId="0" fillId="0" fontId="3" numFmtId="165" xfId="0" applyAlignment="1" applyFont="1" applyNumberFormat="1">
      <alignment readingOrder="0" shrinkToFit="0" vertical="center" wrapText="0"/>
    </xf>
    <xf borderId="5" fillId="7" fontId="9" numFmtId="0" xfId="0" applyAlignment="1" applyBorder="1" applyFill="1" applyFont="1">
      <alignment readingOrder="0" vertical="bottom"/>
    </xf>
    <xf borderId="5" fillId="7" fontId="8" numFmtId="0" xfId="0" applyAlignment="1" applyBorder="1" applyFill="1" applyFont="1">
      <alignment horizontal="center" readingOrder="0" shrinkToFit="0" vertical="center" wrapText="0"/>
    </xf>
    <xf borderId="0" fillId="0" fontId="3" numFmtId="0" xfId="0" applyAlignment="1" applyFont="1">
      <alignment horizontal="center" readingOrder="0" shrinkToFit="0" vertical="center" wrapText="0"/>
    </xf>
    <xf borderId="5" fillId="8" fontId="8" numFmtId="0" xfId="0" applyAlignment="1" applyBorder="1" applyFill="1" applyFont="1">
      <alignment horizontal="left" readingOrder="0" shrinkToFit="0" wrapText="0"/>
    </xf>
    <xf borderId="0" fillId="0" fontId="3" numFmtId="10" xfId="0" applyAlignment="1" applyFont="1" applyNumberFormat="1">
      <alignment readingOrder="0" shrinkToFit="0" vertical="center" wrapText="0"/>
    </xf>
    <xf borderId="5" fillId="0" fontId="6" numFmtId="0" xfId="0" applyAlignment="1" applyBorder="1" applyFont="1">
      <alignment horizontal="center" readingOrder="0" vertical="center"/>
    </xf>
    <xf borderId="5" fillId="9" fontId="6" numFmtId="0" xfId="0" applyAlignment="1" applyBorder="1" applyFill="1" applyFont="1">
      <alignment horizontal="center" readingOrder="0" vertical="center"/>
    </xf>
    <xf borderId="5" fillId="0" fontId="6" numFmtId="0" xfId="0" applyAlignment="1" applyBorder="1" applyFont="1">
      <alignment readingOrder="0"/>
    </xf>
    <xf borderId="6" fillId="10" fontId="10" numFmtId="0" xfId="0" applyAlignment="1" applyBorder="1" applyFill="1" applyFont="1">
      <alignment readingOrder="0" shrinkToFit="0" wrapText="0"/>
    </xf>
    <xf borderId="5" fillId="0" fontId="6" numFmtId="9" xfId="0" applyAlignment="1" applyBorder="1" applyFont="1" applyNumberFormat="1">
      <alignment horizontal="center"/>
    </xf>
    <xf borderId="6" fillId="10" fontId="10" numFmtId="0" xfId="0" applyAlignment="1" applyBorder="1" applyFill="1" applyFont="1">
      <alignment shrinkToFit="0" wrapText="0"/>
    </xf>
    <xf borderId="0" fillId="0" fontId="3" numFmtId="10" xfId="0" applyAlignment="1" applyFont="1" applyNumberFormat="1">
      <alignment horizontal="center" shrinkToFit="0" vertical="center" wrapText="0"/>
    </xf>
    <xf borderId="0" fillId="0" fontId="3" numFmtId="4" xfId="0" applyAlignment="1" applyFont="1" applyNumberFormat="1">
      <alignment shrinkToFit="0" vertical="center" wrapText="0"/>
    </xf>
    <xf borderId="6" fillId="10" fontId="10" numFmtId="0" xfId="0" applyAlignment="1" applyBorder="1" applyFill="1" applyFont="1">
      <alignment horizontal="center" readingOrder="0" shrinkToFit="0" vertical="center" wrapText="0"/>
    </xf>
    <xf borderId="0" fillId="0" fontId="3" numFmtId="166" xfId="0" applyAlignment="1" applyFont="1" applyNumberFormat="1">
      <alignment shrinkToFit="0" vertical="center" wrapText="0"/>
    </xf>
    <xf borderId="0" fillId="0" fontId="3" numFmtId="0" xfId="0" applyAlignment="1" applyFont="1">
      <alignment shrinkToFit="0" vertical="center" wrapText="0"/>
    </xf>
    <xf borderId="6" fillId="10" fontId="10" numFmtId="166" xfId="0" applyAlignment="1" applyBorder="1" applyFill="1" applyFont="1" applyNumberFormat="1">
      <alignment horizontal="right" readingOrder="0" shrinkToFit="0" wrapText="0"/>
    </xf>
    <xf borderId="0" fillId="0" fontId="3" numFmtId="0" xfId="0" applyAlignment="1" applyFont="1">
      <alignment readingOrder="0" shrinkToFit="0" vertical="center" wrapText="0"/>
    </xf>
    <xf borderId="1" fillId="3" fontId="2" numFmtId="0" xfId="0" applyAlignment="1" applyBorder="1" applyFill="1" applyFont="1">
      <alignment readingOrder="0" shrinkToFit="0" vertical="center" wrapText="0"/>
    </xf>
    <xf borderId="5" fillId="10" fontId="10" numFmtId="0" xfId="0" applyAlignment="1" applyBorder="1" applyFill="1" applyFont="1">
      <alignment readingOrder="0" shrinkToFit="0" wrapText="0"/>
    </xf>
    <xf borderId="5" fillId="11" fontId="6" numFmtId="0" xfId="0" applyAlignment="1" applyBorder="1" applyFill="1" applyFont="1">
      <alignment horizontal="center" readingOrder="0" vertical="center"/>
    </xf>
    <xf borderId="0" fillId="0" fontId="11" numFmtId="0" xfId="0" applyAlignment="1" applyFont="1">
      <alignment readingOrder="0" shrinkToFit="0" vertical="bottom" wrapText="0"/>
    </xf>
    <xf borderId="6" fillId="10" fontId="10" numFmtId="0" xfId="0" applyAlignment="1" applyBorder="1" applyFill="1" applyFont="1">
      <alignment horizontal="right" readingOrder="0" shrinkToFit="0" wrapText="0"/>
    </xf>
    <xf borderId="0" fillId="0" fontId="11" numFmtId="0" xfId="0" applyAlignment="1" applyFont="1">
      <alignment horizontal="center" readingOrder="0" shrinkToFit="0" vertical="bottom" wrapText="0"/>
    </xf>
    <xf borderId="6" fillId="10" fontId="10" numFmtId="0" xfId="0" applyAlignment="1" applyBorder="1" applyFill="1" applyFont="1">
      <alignment shrinkToFit="0" wrapText="0"/>
    </xf>
    <xf borderId="0" fillId="0" fontId="3" numFmtId="164" xfId="0" applyAlignment="1" applyFont="1" applyNumberFormat="1">
      <alignment shrinkToFit="0" vertical="center" wrapText="0"/>
    </xf>
    <xf borderId="5" fillId="10" fontId="10" numFmtId="0" xfId="0" applyAlignment="1" applyBorder="1" applyFill="1" applyFont="1">
      <alignment horizontal="right" readingOrder="0" shrinkToFit="0" wrapText="0"/>
    </xf>
    <xf borderId="0" fillId="0" fontId="3" numFmtId="0" xfId="0" applyAlignment="1" applyFont="1">
      <alignment horizontal="center" shrinkToFit="0" vertical="center" wrapText="0"/>
    </xf>
    <xf borderId="6" fillId="10" fontId="12" numFmtId="0" xfId="0" applyAlignment="1" applyBorder="1" applyFill="1" applyFont="1">
      <alignment readingOrder="0" shrinkToFit="0" wrapText="0"/>
    </xf>
    <xf borderId="0" fillId="0" fontId="13" numFmtId="0" xfId="0" applyAlignment="1" applyFont="1">
      <alignment readingOrder="0" shrinkToFit="0" vertical="center" wrapText="0"/>
    </xf>
    <xf borderId="0" fillId="0" fontId="3" numFmtId="9" xfId="0" applyAlignment="1" applyFont="1" applyNumberFormat="1">
      <alignment shrinkToFit="0" vertical="center" wrapText="0"/>
    </xf>
    <xf borderId="5" fillId="12" fontId="6" numFmtId="0" xfId="0" applyAlignment="1" applyBorder="1" applyFill="1" applyFont="1">
      <alignment horizontal="center" readingOrder="0" vertical="center"/>
    </xf>
    <xf borderId="0" fillId="0" fontId="3" numFmtId="10" xfId="0" applyAlignment="1" applyFont="1" applyNumberFormat="1">
      <alignment shrinkToFit="0" vertical="center" wrapText="0"/>
    </xf>
    <xf borderId="1" fillId="4" fontId="2" numFmtId="0" xfId="0" applyAlignment="1" applyBorder="1" applyFill="1" applyFont="1">
      <alignment shrinkToFit="0" wrapText="0"/>
    </xf>
    <xf borderId="7" fillId="0" fontId="7" numFmtId="0" xfId="0" applyBorder="1" applyFont="1"/>
    <xf borderId="5" fillId="10" fontId="10" numFmtId="0" xfId="0" applyAlignment="1" applyBorder="1" applyFill="1" applyFont="1">
      <alignment shrinkToFit="0" wrapText="0"/>
    </xf>
    <xf borderId="5" fillId="0" fontId="6" numFmtId="0" xfId="0" applyAlignment="1" applyBorder="1" applyFont="1">
      <alignment horizontal="center" readingOrder="0"/>
    </xf>
    <xf borderId="7" fillId="10" fontId="10" numFmtId="0" xfId="0" applyAlignment="1" applyBorder="1" applyFill="1" applyFont="1">
      <alignment horizontal="center" readingOrder="0" shrinkToFit="0" vertical="center" wrapText="0"/>
    </xf>
    <xf borderId="0" fillId="13" fontId="6" numFmtId="0" xfId="0" applyAlignment="1" applyFill="1" applyFont="1">
      <alignment horizontal="center" readingOrder="0" vertical="center"/>
    </xf>
    <xf borderId="0" fillId="0" fontId="3" numFmtId="3" xfId="0" applyAlignment="1" applyFont="1" applyNumberFormat="1">
      <alignment horizontal="center" shrinkToFit="0" vertical="center" wrapText="0"/>
    </xf>
    <xf borderId="2" fillId="3" fontId="2" numFmtId="0" xfId="0" applyAlignment="1" applyBorder="1" applyFill="1" applyFont="1">
      <alignment shrinkToFit="0" wrapText="0"/>
    </xf>
    <xf borderId="2" fillId="4" fontId="2" numFmtId="0" xfId="0" applyAlignment="1" applyBorder="1" applyFill="1" applyFont="1">
      <alignment shrinkToFit="0" vertical="center" wrapText="0"/>
    </xf>
    <xf borderId="5" fillId="10" fontId="10" numFmtId="166" xfId="0" applyAlignment="1" applyBorder="1" applyFill="1" applyFont="1" applyNumberFormat="1">
      <alignment horizontal="right" readingOrder="0" shrinkToFit="0" wrapText="0"/>
    </xf>
    <xf borderId="5" fillId="10" fontId="10" numFmtId="167" xfId="0" applyAlignment="1" applyBorder="1" applyFill="1" applyFont="1" applyNumberFormat="1">
      <alignment horizontal="right" readingOrder="0" shrinkToFit="0" wrapText="0"/>
    </xf>
    <xf borderId="5" fillId="10" fontId="10" numFmtId="0" xfId="0" applyAlignment="1" applyBorder="1" applyFill="1" applyFont="1">
      <alignment shrinkToFit="0" wrapText="0"/>
    </xf>
    <xf borderId="5" fillId="10" fontId="12" numFmtId="0" xfId="0" applyAlignment="1" applyBorder="1" applyFill="1" applyFont="1">
      <alignment shrinkToFit="0" wrapText="0"/>
    </xf>
    <xf borderId="5" fillId="10" fontId="12" numFmtId="0" xfId="0" applyAlignment="1" applyBorder="1" applyFill="1" applyFont="1">
      <alignment readingOrder="0" shrinkToFit="0" wrapText="0"/>
    </xf>
    <xf borderId="2" fillId="4" fontId="2" numFmtId="0" xfId="0" applyAlignment="1" applyBorder="1" applyFill="1" applyFont="1">
      <alignment readingOrder="0" shrinkToFit="0" vertical="center" wrapText="0"/>
    </xf>
    <xf borderId="5" fillId="10" fontId="11" numFmtId="0" xfId="0" applyAlignment="1" applyBorder="1" applyFill="1" applyFont="1">
      <alignment readingOrder="0" shrinkToFit="0" vertical="bottom" wrapText="0"/>
    </xf>
    <xf borderId="5" fillId="10" fontId="11" numFmtId="0" xfId="0" applyAlignment="1" applyBorder="1" applyFill="1" applyFont="1">
      <alignment horizontal="right" readingOrder="0" shrinkToFit="0" vertical="bottom" wrapText="0"/>
    </xf>
    <xf borderId="5" fillId="10" fontId="11" numFmtId="0" xfId="0" applyAlignment="1" applyBorder="1" applyFill="1" applyFont="1">
      <alignment horizontal="right" shrinkToFit="0" vertical="bottom" wrapText="0"/>
    </xf>
    <xf borderId="0" fillId="0" fontId="3" numFmtId="165" xfId="0" applyAlignment="1" applyFont="1" applyNumberFormat="1">
      <alignment shrinkToFit="0" vertical="center" wrapText="0"/>
    </xf>
    <xf borderId="0" fillId="0" fontId="3" numFmtId="10" xfId="0" applyAlignment="1" applyFont="1" applyNumberFormat="1">
      <alignment shrinkToFit="0" vertical="center" wrapText="0"/>
    </xf>
    <xf borderId="0" fillId="0" fontId="3" numFmtId="0" xfId="0" applyAlignment="1" applyFont="1">
      <alignment horizontal="center" readingOrder="0" shrinkToFit="0" vertical="center" wrapText="0"/>
    </xf>
    <xf borderId="5" fillId="10" fontId="10" numFmtId="168" xfId="0" applyAlignment="1" applyBorder="1" applyFill="1" applyFont="1" applyNumberFormat="1">
      <alignment readingOrder="0" shrinkToFit="0" wrapText="0"/>
    </xf>
    <xf borderId="0" fillId="3" fontId="3" numFmtId="10" xfId="0" applyAlignment="1" applyFill="1" applyFont="1" applyNumberFormat="1">
      <alignment shrinkToFit="0" vertical="center" wrapText="0"/>
    </xf>
    <xf borderId="0" fillId="3" fontId="2" numFmtId="0" xfId="0" applyAlignment="1" applyFill="1" applyFont="1">
      <alignment readingOrder="0" shrinkToFit="0" vertical="center" wrapText="0"/>
    </xf>
    <xf borderId="0" fillId="3" fontId="2" numFmtId="0" xfId="0" applyAlignment="1" applyFill="1" applyFont="1">
      <alignment horizontal="center" readingOrder="0" shrinkToFit="0" vertical="center" wrapText="0"/>
    </xf>
    <xf borderId="5" fillId="0" fontId="6" numFmtId="0" xfId="0" applyAlignment="1" applyBorder="1" applyFont="1">
      <alignment horizontal="center" vertical="center"/>
    </xf>
    <xf borderId="5" fillId="13" fontId="6" numFmtId="0" xfId="0" applyAlignment="1" applyBorder="1" applyFill="1" applyFont="1">
      <alignment horizontal="center" readingOrder="0" vertical="center"/>
    </xf>
    <xf borderId="0" fillId="4" fontId="2" numFmtId="0" xfId="0" applyAlignment="1" applyFill="1" applyFont="1">
      <alignment horizontal="center" readingOrder="0" shrinkToFit="0" vertical="center" wrapText="0"/>
    </xf>
    <xf borderId="5" fillId="0" fontId="10" numFmtId="0" xfId="0" applyAlignment="1" applyBorder="1" applyFont="1">
      <alignment readingOrder="0" shrinkToFit="0" wrapText="0"/>
    </xf>
    <xf borderId="5" fillId="0" fontId="10" numFmtId="0" xfId="0" applyAlignment="1" applyBorder="1" applyFont="1">
      <alignment shrinkToFit="0" wrapText="0"/>
    </xf>
    <xf borderId="5" fillId="0" fontId="10" numFmtId="166" xfId="0" applyAlignment="1" applyBorder="1" applyFont="1" applyNumberFormat="1">
      <alignment horizontal="right" readingOrder="0" shrinkToFit="0" wrapText="0"/>
    </xf>
    <xf borderId="5" fillId="0" fontId="10" numFmtId="0" xfId="0" applyAlignment="1" applyBorder="1" applyFont="1">
      <alignment horizontal="right" readingOrder="0" shrinkToFit="0" wrapText="0"/>
    </xf>
    <xf borderId="5" fillId="0" fontId="10" numFmtId="0" xfId="0" applyAlignment="1" applyBorder="1" applyFont="1">
      <alignment shrinkToFit="0" wrapText="0"/>
    </xf>
    <xf borderId="5" fillId="10" fontId="10" numFmtId="0" xfId="0" applyAlignment="1" applyBorder="1" applyFill="1" applyFont="1">
      <alignment horizontal="center" readingOrder="0" shrinkToFit="0" wrapText="0"/>
    </xf>
    <xf borderId="5" fillId="0" fontId="10" numFmtId="0" xfId="0" applyAlignment="1" applyBorder="1" applyFont="1">
      <alignment horizontal="center" readingOrder="0" shrinkToFit="0" wrapText="0"/>
    </xf>
    <xf borderId="5" fillId="0" fontId="10" numFmtId="169" xfId="0" applyAlignment="1" applyBorder="1" applyFont="1" applyNumberFormat="1">
      <alignment readingOrder="0" shrinkToFit="0" wrapText="0"/>
    </xf>
    <xf borderId="8" fillId="10" fontId="10" numFmtId="0" xfId="0" applyAlignment="1" applyBorder="1" applyFill="1" applyFont="1">
      <alignment horizontal="center" readingOrder="0" shrinkToFit="0" vertical="center" wrapText="0"/>
    </xf>
    <xf borderId="0" fillId="0" fontId="3" numFmtId="0" xfId="0" applyAlignment="1" applyFont="1">
      <alignment readingOrder="0" shrinkToFit="0" vertical="center" wrapText="0"/>
    </xf>
    <xf borderId="6" fillId="10" fontId="10" numFmtId="167" xfId="0" applyAlignment="1" applyBorder="1" applyFill="1" applyFont="1" applyNumberFormat="1">
      <alignment horizontal="right" readingOrder="0" shrinkToFit="0" wrapText="0"/>
    </xf>
    <xf borderId="1" fillId="4" fontId="2" numFmtId="0" xfId="0" applyAlignment="1" applyBorder="1" applyFill="1" applyFont="1">
      <alignment readingOrder="0" shrinkToFit="0" wrapText="0"/>
    </xf>
    <xf borderId="2" fillId="3" fontId="2" numFmtId="0" xfId="0" applyAlignment="1" applyBorder="1" applyFill="1" applyFont="1">
      <alignment readingOrder="0" shrinkToFit="0" wrapText="0"/>
    </xf>
    <xf borderId="0" fillId="4" fontId="2" numFmtId="0" xfId="0" applyAlignment="1" applyFill="1" applyFont="1">
      <alignment readingOrder="0" shrinkToFit="0" vertical="center" wrapText="0"/>
    </xf>
    <xf borderId="6" fillId="0" fontId="10" numFmtId="0" xfId="0" applyAlignment="1" applyBorder="1" applyFont="1">
      <alignment readingOrder="0" shrinkToFit="0" wrapText="0"/>
    </xf>
    <xf borderId="6" fillId="0" fontId="10" numFmtId="0" xfId="0" applyAlignment="1" applyBorder="1" applyFont="1">
      <alignment shrinkToFit="0" wrapText="0"/>
    </xf>
    <xf borderId="6" fillId="0" fontId="10" numFmtId="166" xfId="0" applyAlignment="1" applyBorder="1" applyFont="1" applyNumberFormat="1">
      <alignment horizontal="right" readingOrder="0" shrinkToFit="0" wrapText="0"/>
    </xf>
    <xf borderId="6" fillId="0" fontId="10" numFmtId="0" xfId="0" applyAlignment="1" applyBorder="1" applyFont="1">
      <alignment horizontal="right" readingOrder="0" shrinkToFit="0" wrapText="0"/>
    </xf>
    <xf borderId="6" fillId="0" fontId="10" numFmtId="0" xfId="0" applyAlignment="1" applyBorder="1" applyFont="1">
      <alignment shrinkToFit="0" wrapText="0"/>
    </xf>
    <xf borderId="6" fillId="0" fontId="12" numFmtId="0" xfId="0" applyAlignment="1" applyBorder="1" applyFont="1">
      <alignment readingOrder="0" shrinkToFit="0" wrapText="0"/>
    </xf>
    <xf borderId="8" fillId="0" fontId="7" numFmtId="0" xfId="0" applyBorder="1" applyFont="1"/>
    <xf borderId="0" fillId="4" fontId="3" numFmtId="0" xfId="0" applyFill="1" applyFont="1"/>
    <xf borderId="6" fillId="0" fontId="10" numFmtId="167" xfId="0" applyAlignment="1" applyBorder="1" applyFont="1" applyNumberFormat="1">
      <alignment horizontal="right" readingOrder="0" shrinkToFit="0" wrapText="0"/>
    </xf>
    <xf borderId="1" fillId="3" fontId="14" numFmtId="0" xfId="0" applyAlignment="1" applyBorder="1" applyFill="1" applyFont="1">
      <alignment shrinkToFit="0" vertical="center" wrapText="0"/>
    </xf>
    <xf borderId="0" fillId="3" fontId="3" numFmtId="0" xfId="0" applyFill="1" applyFont="1"/>
    <xf borderId="0" fillId="3" fontId="14" numFmtId="0" xfId="0" applyAlignment="1" applyFill="1" applyFont="1">
      <alignment horizontal="center" readingOrder="0" shrinkToFit="0" vertical="center" wrapText="0"/>
    </xf>
    <xf borderId="5" fillId="0" fontId="10" numFmtId="167" xfId="0" applyAlignment="1" applyBorder="1" applyFont="1" applyNumberFormat="1">
      <alignment horizontal="right" readingOrder="0" shrinkToFit="0" wrapText="0"/>
    </xf>
    <xf borderId="0" fillId="0" fontId="15" numFmtId="0" xfId="0" applyAlignment="1" applyFont="1">
      <alignment readingOrder="0" shrinkToFit="0" vertical="center" wrapText="0"/>
    </xf>
    <xf borderId="0" fillId="0" fontId="3" numFmtId="165" xfId="0" applyAlignment="1" applyFont="1" applyNumberFormat="1">
      <alignment shrinkToFit="0" vertical="center" wrapText="0"/>
    </xf>
    <xf borderId="0" fillId="0" fontId="3" numFmtId="170" xfId="0" applyAlignment="1" applyFont="1" applyNumberFormat="1">
      <alignment shrinkToFit="0" vertical="center" wrapText="0"/>
    </xf>
    <xf borderId="5" fillId="0" fontId="12" numFmtId="166" xfId="0" applyAlignment="1" applyBorder="1" applyFont="1" applyNumberFormat="1">
      <alignment horizontal="right" readingOrder="0" shrinkToFit="0" wrapText="0"/>
    </xf>
    <xf borderId="5" fillId="0" fontId="12" numFmtId="0" xfId="0" applyAlignment="1" applyBorder="1" applyFont="1">
      <alignment shrinkToFit="0" wrapText="0"/>
    </xf>
    <xf borderId="5" fillId="0" fontId="12" numFmtId="0" xfId="0" applyAlignment="1" applyBorder="1" applyFont="1">
      <alignment readingOrder="0" shrinkToFit="0" wrapText="0"/>
    </xf>
    <xf borderId="2" fillId="4" fontId="2" numFmtId="0" xfId="0" applyAlignment="1" applyBorder="1" applyFill="1" applyFont="1">
      <alignment readingOrder="0" shrinkToFit="0" vertical="center" wrapText="0"/>
    </xf>
    <xf borderId="5" fillId="10" fontId="10" numFmtId="171" xfId="0" applyAlignment="1" applyBorder="1" applyFill="1" applyFont="1" applyNumberFormat="1">
      <alignment readingOrder="0" shrinkToFit="0" wrapText="0"/>
    </xf>
    <xf borderId="1" fillId="3" fontId="2" numFmtId="0" xfId="0" applyAlignment="1" applyBorder="1" applyFill="1" applyFont="1">
      <alignment readingOrder="0" shrinkToFit="0" vertical="center" wrapText="0"/>
    </xf>
    <xf borderId="0" fillId="14" fontId="11" numFmtId="0" xfId="0" applyAlignment="1" applyFill="1" applyFont="1">
      <alignment readingOrder="0" shrinkToFit="0" vertical="center" wrapText="0"/>
    </xf>
    <xf borderId="5" fillId="3" fontId="10" numFmtId="0" xfId="0" applyAlignment="1" applyBorder="1" applyFill="1" applyFont="1">
      <alignment readingOrder="0" shrinkToFit="0" wrapText="0"/>
    </xf>
    <xf borderId="6" fillId="0" fontId="10" numFmtId="171" xfId="0" applyAlignment="1" applyBorder="1" applyFont="1" applyNumberFormat="1">
      <alignment readingOrder="0" shrinkToFit="0" wrapText="0"/>
    </xf>
    <xf borderId="5" fillId="10" fontId="10" numFmtId="1" xfId="0" applyAlignment="1" applyBorder="1" applyFill="1" applyFont="1" applyNumberFormat="1">
      <alignment readingOrder="0" shrinkToFit="0" wrapText="0"/>
    </xf>
    <xf borderId="0" fillId="0" fontId="3" numFmtId="0" xfId="0" applyAlignment="1" applyFont="1">
      <alignment readingOrder="0" shrinkToFit="0" vertical="center" wrapText="0"/>
    </xf>
    <xf borderId="2" fillId="4" fontId="14" numFmtId="0" xfId="0" applyAlignment="1" applyBorder="1" applyFill="1" applyFont="1">
      <alignment shrinkToFit="0" vertical="center" wrapText="0"/>
    </xf>
    <xf borderId="0" fillId="4" fontId="14" numFmtId="0" xfId="0" applyAlignment="1" applyFill="1" applyFont="1">
      <alignment shrinkToFit="0" vertical="center" wrapText="0"/>
    </xf>
    <xf borderId="0" fillId="4" fontId="14" numFmtId="0" xfId="0" applyAlignment="1" applyFill="1" applyFont="1">
      <alignment horizontal="center" readingOrder="0" shrinkToFit="0" vertical="center" wrapText="0"/>
    </xf>
    <xf borderId="0" fillId="3" fontId="14" numFmtId="0" xfId="0" applyAlignment="1" applyFill="1" applyFont="1">
      <alignment readingOrder="0" shrinkToFit="0" vertical="center" wrapText="0"/>
    </xf>
    <xf borderId="6" fillId="10" fontId="12" numFmtId="0" xfId="0" applyAlignment="1" applyBorder="1" applyFill="1" applyFont="1">
      <alignment shrinkToFit="0" wrapText="0"/>
    </xf>
    <xf borderId="0" fillId="0" fontId="3" numFmtId="172" xfId="0" applyAlignment="1" applyFont="1" applyNumberFormat="1">
      <alignment shrinkToFit="0" vertical="center" wrapText="0"/>
    </xf>
    <xf borderId="6" fillId="10" fontId="10" numFmtId="0" xfId="0" applyAlignment="1" applyBorder="1" applyFill="1" applyFont="1">
      <alignment readingOrder="0" shrinkToFit="0" vertical="top" wrapText="0"/>
    </xf>
    <xf borderId="5" fillId="10" fontId="10" numFmtId="11" xfId="0" applyAlignment="1" applyBorder="1" applyFill="1" applyFont="1" applyNumberFormat="1">
      <alignment horizontal="right" readingOrder="0" shrinkToFit="0" wrapText="0"/>
    </xf>
    <xf borderId="4" fillId="0" fontId="10" numFmtId="0" xfId="0" applyAlignment="1" applyBorder="1" applyFont="1">
      <alignment horizontal="right" readingOrder="0" shrinkToFit="0" wrapText="0"/>
    </xf>
    <xf borderId="5" fillId="0" fontId="11" numFmtId="0" xfId="0" applyAlignment="1" applyBorder="1" applyFont="1">
      <alignment readingOrder="0" shrinkToFit="0" vertical="bottom" wrapText="0"/>
    </xf>
    <xf borderId="4" fillId="10" fontId="10" numFmtId="0" xfId="0" applyAlignment="1" applyBorder="1" applyFill="1" applyFont="1">
      <alignment horizontal="right" readingOrder="0" shrinkToFit="0" wrapText="0"/>
    </xf>
    <xf borderId="0" fillId="0" fontId="14" numFmtId="0" xfId="0" applyAlignment="1" applyFont="1">
      <alignment vertical="bottom"/>
    </xf>
    <xf borderId="0" fillId="0" fontId="3" numFmtId="0" xfId="0" applyAlignment="1" applyFont="1">
      <alignment horizontal="center" vertical="center"/>
    </xf>
    <xf borderId="0" fillId="3" fontId="14" numFmtId="0" xfId="0" applyAlignment="1" applyFill="1" applyFont="1">
      <alignment shrinkToFit="0" vertical="center" wrapText="0"/>
    </xf>
    <xf borderId="5" fillId="15" fontId="11" numFmtId="0" xfId="0" applyAlignment="1" applyBorder="1" applyFill="1" applyFont="1">
      <alignment readingOrder="0" shrinkToFit="0" vertical="bottom" wrapText="0"/>
    </xf>
    <xf borderId="1" fillId="3" fontId="14" numFmtId="0" xfId="0" applyAlignment="1" applyBorder="1" applyFill="1" applyFont="1">
      <alignment readingOrder="0" shrinkToFit="0" vertical="center" wrapText="0"/>
    </xf>
    <xf borderId="0" fillId="0" fontId="3" numFmtId="172" xfId="0" applyAlignment="1" applyFont="1" applyNumberFormat="1">
      <alignment readingOrder="0" shrinkToFit="0" vertical="center" wrapText="0"/>
    </xf>
    <xf borderId="0" fillId="0" fontId="3" numFmtId="171" xfId="0" applyAlignment="1" applyFont="1" applyNumberFormat="1">
      <alignment readingOrder="0" shrinkToFit="0" vertical="center" wrapText="0"/>
    </xf>
    <xf borderId="0" fillId="16" fontId="3" numFmtId="0" xfId="0" applyAlignment="1" applyFill="1" applyFont="1">
      <alignment readingOrder="0" shrinkToFit="0" vertical="center" wrapText="0"/>
    </xf>
    <xf borderId="0" fillId="0" fontId="3" numFmtId="169" xfId="0" applyAlignment="1" applyFont="1" applyNumberFormat="1">
      <alignment shrinkToFit="0" vertical="center" wrapText="0"/>
    </xf>
    <xf borderId="0" fillId="0" fontId="3" numFmtId="173" xfId="0" applyAlignment="1" applyFont="1" applyNumberFormat="1">
      <alignment shrinkToFit="0" vertical="center" wrapText="0"/>
    </xf>
    <xf borderId="0" fillId="0" fontId="3" numFmtId="168" xfId="0" applyAlignment="1" applyFont="1" applyNumberFormat="1">
      <alignment shrinkToFit="0" vertical="center" wrapText="0"/>
    </xf>
    <xf borderId="5" fillId="0" fontId="11" numFmtId="0" xfId="0" applyAlignment="1" applyBorder="1" applyFont="1">
      <alignment readingOrder="0" shrinkToFit="0" vertical="bottom" wrapText="0"/>
    </xf>
    <xf borderId="2" fillId="4" fontId="2" numFmtId="0" xfId="0" applyAlignment="1" applyBorder="1" applyFill="1" applyFont="1">
      <alignment shrinkToFit="0" vertical="center" wrapText="0"/>
    </xf>
    <xf borderId="0" fillId="4" fontId="2" numFmtId="0" xfId="0" applyAlignment="1" applyFill="1" applyFont="1">
      <alignment shrinkToFit="0" vertical="center" wrapText="0"/>
    </xf>
    <xf borderId="0" fillId="17" fontId="3" numFmtId="0" xfId="0" applyAlignment="1" applyFill="1" applyFont="1">
      <alignment readingOrder="0" shrinkToFit="0" vertical="center" wrapText="0"/>
    </xf>
    <xf borderId="0" fillId="0" fontId="3" numFmtId="174" xfId="0" applyAlignment="1" applyFont="1" applyNumberFormat="1">
      <alignment shrinkToFit="0" vertical="center" wrapText="0"/>
    </xf>
    <xf borderId="1" fillId="3" fontId="2" numFmtId="0" xfId="0" applyAlignment="1" applyBorder="1" applyFill="1" applyFont="1">
      <alignment readingOrder="0" shrinkToFit="0" vertical="center" wrapText="0"/>
    </xf>
    <xf borderId="0" fillId="0" fontId="3" numFmtId="173" xfId="0" applyAlignment="1" applyFont="1" applyNumberFormat="1">
      <alignment readingOrder="0" shrinkToFit="0" vertical="center" wrapText="0"/>
    </xf>
    <xf borderId="0" fillId="0" fontId="16" numFmtId="0" xfId="0" applyAlignment="1" applyFont="1">
      <alignment readingOrder="0" shrinkToFit="0" vertical="center" wrapText="0"/>
    </xf>
    <xf borderId="0" fillId="17" fontId="3" numFmtId="171" xfId="0" applyAlignment="1" applyFill="1" applyFont="1" applyNumberFormat="1">
      <alignment readingOrder="0" shrinkToFit="0" vertical="center" wrapText="0"/>
    </xf>
    <xf borderId="0" fillId="0" fontId="3" numFmtId="0" xfId="0" applyAlignment="1" applyFont="1">
      <alignment readingOrder="0"/>
    </xf>
    <xf borderId="0" fillId="4" fontId="14" numFmtId="0" xfId="0" applyAlignment="1" applyFill="1" applyFont="1">
      <alignment readingOrder="0" shrinkToFit="0" vertical="center" wrapText="0"/>
    </xf>
    <xf borderId="0" fillId="0" fontId="3" numFmtId="165" xfId="0" applyAlignment="1" applyFont="1" applyNumberFormat="1">
      <alignment readingOrder="0" shrinkToFit="0" vertical="center" wrapText="0"/>
    </xf>
    <xf borderId="2" fillId="4" fontId="2" numFmtId="0" xfId="0" applyAlignment="1" applyBorder="1" applyFill="1" applyFont="1">
      <alignment readingOrder="0" shrinkToFit="0" vertical="center" wrapText="0"/>
    </xf>
    <xf borderId="0" fillId="0" fontId="3" numFmtId="0" xfId="0" applyAlignment="1" applyFont="1">
      <alignment shrinkToFit="0" vertical="center" wrapText="0"/>
    </xf>
    <xf borderId="0" fillId="3" fontId="2" numFmtId="0" xfId="0" applyAlignment="1" applyFill="1" applyFont="1">
      <alignment shrinkToFit="0" vertical="center" wrapText="0"/>
    </xf>
    <xf borderId="1" fillId="3" fontId="14" numFmtId="0" xfId="0" applyAlignment="1" applyBorder="1" applyFill="1" applyFont="1">
      <alignment readingOrder="0" shrinkToFit="0" vertical="center" wrapText="0"/>
    </xf>
    <xf borderId="2" fillId="4" fontId="14" numFmtId="0" xfId="0" applyAlignment="1" applyBorder="1" applyFill="1" applyFont="1">
      <alignment readingOrder="0" shrinkToFit="0" vertical="center" wrapText="0"/>
    </xf>
    <xf borderId="1" fillId="3" fontId="2" numFmtId="0" xfId="0" applyAlignment="1" applyBorder="1" applyFill="1" applyFont="1">
      <alignment shrinkToFit="0" vertical="center" wrapText="0"/>
    </xf>
    <xf borderId="9" fillId="4" fontId="2" numFmtId="0" xfId="0" applyAlignment="1" applyBorder="1" applyFill="1" applyFont="1">
      <alignment shrinkToFit="0" wrapText="0"/>
    </xf>
    <xf borderId="10" fillId="4" fontId="2" numFmtId="0" xfId="0" applyAlignment="1" applyBorder="1" applyFill="1" applyFont="1">
      <alignment shrinkToFit="0" wrapText="0"/>
    </xf>
    <xf borderId="0" fillId="3" fontId="2" numFmtId="0" xfId="0" applyAlignment="1" applyFill="1" applyFont="1">
      <alignment horizontal="center" shrinkToFit="0" vertical="center" wrapText="0"/>
    </xf>
    <xf borderId="0" fillId="0" fontId="3" numFmtId="0" xfId="0" applyAlignment="1" applyFont="1">
      <alignment vertical="center"/>
    </xf>
    <xf borderId="0" fillId="0" fontId="3" numFmtId="1" xfId="0" applyAlignment="1" applyFont="1" applyNumberFormat="1">
      <alignment horizontal="center" vertical="center"/>
    </xf>
    <xf borderId="0" fillId="0" fontId="1" numFmtId="3" xfId="0" applyFont="1" applyNumberFormat="1"/>
    <xf borderId="0" fillId="0" fontId="3" numFmtId="9" xfId="0" applyFont="1" applyNumberFormat="1"/>
    <xf borderId="0" fillId="0" fontId="11" numFmtId="0" xfId="0" applyAlignment="1" applyFont="1">
      <alignment horizontal="left" readingOrder="0" shrinkToFit="0" vertical="bottom" wrapText="0"/>
    </xf>
    <xf borderId="0" fillId="0" fontId="6"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11" numFmtId="175" xfId="0" applyAlignment="1" applyFont="1" applyNumberFormat="1">
      <alignment horizontal="right" readingOrder="0" shrinkToFit="0" vertical="bottom"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5" fillId="0" fontId="17" numFmtId="0" xfId="0" applyAlignment="1" applyBorder="1" applyFont="1">
      <alignment shrinkToFit="0" vertical="top" wrapText="0"/>
    </xf>
    <xf borderId="5" fillId="0" fontId="17" numFmtId="0" xfId="0" applyAlignment="1" applyBorder="1" applyFont="1">
      <alignment horizontal="center" shrinkToFit="0" vertical="top" wrapText="0"/>
    </xf>
    <xf borderId="5" fillId="0" fontId="18" numFmtId="0" xfId="0" applyAlignment="1" applyBorder="1" applyFont="1">
      <alignment shrinkToFit="0" vertical="top" wrapText="0"/>
    </xf>
    <xf borderId="5" fillId="3" fontId="18" numFmtId="0" xfId="0" applyAlignment="1" applyBorder="1" applyFill="1" applyFont="1">
      <alignment shrinkToFit="0" vertical="bottom" wrapText="0"/>
    </xf>
    <xf borderId="5" fillId="0" fontId="18" numFmtId="0" xfId="0" applyAlignment="1" applyBorder="1" applyFont="1">
      <alignment horizontal="center" shrinkToFit="0" vertical="bottom" wrapText="0"/>
    </xf>
    <xf borderId="5" fillId="0" fontId="14" numFmtId="0" xfId="0" applyAlignment="1" applyBorder="1" applyFont="1">
      <alignment vertical="bottom"/>
    </xf>
    <xf borderId="5" fillId="12" fontId="19" numFmtId="0" xfId="0" applyAlignment="1" applyBorder="1" applyFill="1" applyFont="1">
      <alignment horizontal="center" readingOrder="0"/>
    </xf>
    <xf borderId="5" fillId="12" fontId="19" numFmtId="49" xfId="0" applyAlignment="1" applyBorder="1" applyFill="1" applyFont="1" applyNumberFormat="1">
      <alignment horizontal="center" readingOrder="0"/>
    </xf>
    <xf borderId="6" fillId="0" fontId="19" numFmtId="0" xfId="0" applyAlignment="1" applyBorder="1" applyFont="1">
      <alignment horizontal="left" readingOrder="0" vertical="center"/>
    </xf>
    <xf borderId="5" fillId="0" fontId="19" numFmtId="0" xfId="0" applyAlignment="1" applyBorder="1" applyFont="1">
      <alignment horizontal="left" readingOrder="0"/>
    </xf>
    <xf borderId="5" fillId="0" fontId="20" numFmtId="176" xfId="0" applyAlignment="1" applyBorder="1" applyFont="1" applyNumberFormat="1">
      <alignment horizontal="center" readingOrder="0" shrinkToFit="0" vertical="bottom" wrapText="0"/>
    </xf>
    <xf borderId="6" fillId="0" fontId="19" numFmtId="0" xfId="0" applyAlignment="1" applyBorder="1" applyFont="1">
      <alignment horizontal="center" readingOrder="0" vertical="center"/>
    </xf>
    <xf borderId="6" fillId="0" fontId="21" numFmtId="0" xfId="0" applyAlignment="1" applyBorder="1" applyFont="1">
      <alignment readingOrder="0" vertical="center"/>
    </xf>
    <xf borderId="5" fillId="0" fontId="21" numFmtId="0" xfId="0" applyAlignment="1" applyBorder="1" applyFont="1">
      <alignment readingOrder="0" vertical="center"/>
    </xf>
    <xf borderId="5" fillId="0" fontId="21" numFmtId="0" xfId="0" applyBorder="1" applyFont="1"/>
    <xf borderId="5" fillId="0" fontId="19" numFmtId="0" xfId="0" applyAlignment="1" applyBorder="1" applyFont="1">
      <alignment horizontal="left" readingOrder="0" vertical="center"/>
    </xf>
    <xf borderId="0" fillId="0" fontId="6" numFmtId="0" xfId="0" applyAlignment="1" applyFont="1">
      <alignment readingOrder="0"/>
    </xf>
    <xf borderId="5" fillId="0" fontId="20" numFmtId="4" xfId="0" applyAlignment="1" applyBorder="1" applyFont="1" applyNumberFormat="1">
      <alignment horizontal="center" readingOrder="0" shrinkToFit="0" vertical="bottom" wrapText="0"/>
    </xf>
    <xf borderId="5" fillId="0" fontId="19" numFmtId="0" xfId="0" applyAlignment="1" applyBorder="1" applyFont="1">
      <alignment readingOrder="0"/>
    </xf>
    <xf borderId="6" fillId="0" fontId="21" numFmtId="0" xfId="0" applyBorder="1" applyFont="1"/>
    <xf borderId="5" fillId="0" fontId="21" numFmtId="175" xfId="0" applyAlignment="1" applyBorder="1" applyFont="1" applyNumberFormat="1">
      <alignment readingOrder="0"/>
    </xf>
    <xf borderId="5" fillId="0" fontId="21" numFmtId="0" xfId="0" applyAlignment="1" applyBorder="1" applyFont="1">
      <alignment readingOrder="0"/>
    </xf>
    <xf borderId="5" fillId="0" fontId="22" numFmtId="0" xfId="0" applyAlignment="1" applyBorder="1" applyFont="1">
      <alignment readingOrder="0"/>
    </xf>
    <xf borderId="5" fillId="0" fontId="21" numFmtId="0" xfId="0" applyAlignment="1" applyBorder="1" applyFont="1">
      <alignment horizontal="center" readingOrder="0"/>
    </xf>
    <xf borderId="0" fillId="12" fontId="6" numFmtId="0" xfId="0" applyAlignment="1" applyFill="1" applyFont="1">
      <alignment horizontal="center" readingOrder="0"/>
    </xf>
    <xf borderId="0" fillId="0" fontId="6" numFmtId="0" xfId="0" applyAlignment="1" applyFont="1">
      <alignment horizontal="center"/>
    </xf>
    <xf borderId="1" fillId="3" fontId="2" numFmtId="0" xfId="0" applyAlignment="1" applyBorder="1" applyFill="1" applyFont="1">
      <alignment shrinkToFit="0" wrapText="0"/>
    </xf>
    <xf borderId="0" fillId="0" fontId="3" numFmtId="0" xfId="0" applyFont="1"/>
    <xf borderId="2" fillId="4" fontId="2" numFmtId="0" xfId="0" applyAlignment="1" applyBorder="1" applyFill="1" applyFont="1">
      <alignment shrinkToFit="0" wrapText="0"/>
    </xf>
    <xf borderId="5" fillId="18" fontId="23" numFmtId="0" xfId="0" applyAlignment="1" applyBorder="1" applyFill="1" applyFont="1">
      <alignment readingOrder="0" shrinkToFit="0" vertical="bottom" wrapText="0"/>
    </xf>
    <xf borderId="5" fillId="18" fontId="23" numFmtId="0" xfId="0" applyAlignment="1" applyBorder="1" applyFill="1" applyFont="1">
      <alignment horizontal="center" readingOrder="0" shrinkToFit="0" vertical="bottom" wrapText="0"/>
    </xf>
    <xf borderId="5" fillId="0" fontId="3" numFmtId="0" xfId="0" applyAlignment="1" applyBorder="1" applyFont="1">
      <alignment horizontal="left" readingOrder="0" vertical="bottom"/>
    </xf>
    <xf borderId="5" fillId="0" fontId="3" numFmtId="0" xfId="0" applyAlignment="1" applyBorder="1" applyFont="1">
      <alignment readingOrder="0"/>
    </xf>
    <xf borderId="5" fillId="0" fontId="3" numFmtId="0" xfId="0" applyBorder="1" applyFont="1"/>
    <xf borderId="9" fillId="3" fontId="2" numFmtId="0" xfId="0" applyAlignment="1" applyBorder="1" applyFill="1" applyFont="1">
      <alignment shrinkToFit="0" vertical="center" wrapText="0"/>
    </xf>
    <xf borderId="9" fillId="3" fontId="14" numFmtId="0" xfId="0" applyAlignment="1" applyBorder="1" applyFill="1" applyFont="1">
      <alignment shrinkToFit="0" vertical="center" wrapText="0"/>
    </xf>
    <xf borderId="5" fillId="19" fontId="24" numFmtId="0" xfId="0" applyAlignment="1" applyBorder="1" applyFill="1" applyFont="1">
      <alignment horizontal="center" readingOrder="0" shrinkToFit="0" wrapText="0"/>
    </xf>
    <xf borderId="6" fillId="3" fontId="25" numFmtId="0" xfId="0" applyAlignment="1" applyBorder="1" applyFill="1" applyFont="1">
      <alignment shrinkToFit="0" vertical="bottom" wrapText="0"/>
    </xf>
    <xf borderId="5" fillId="3" fontId="25" numFmtId="0" xfId="0" applyAlignment="1" applyBorder="1" applyFill="1" applyFont="1">
      <alignment shrinkToFit="0" vertical="bottom" wrapText="0"/>
    </xf>
    <xf borderId="5" fillId="3" fontId="25" numFmtId="0" xfId="0" applyAlignment="1" applyBorder="1" applyFill="1" applyFont="1">
      <alignment horizontal="center" shrinkToFit="0" vertical="bottom" wrapText="0"/>
    </xf>
    <xf borderId="5" fillId="3" fontId="26" numFmtId="0" xfId="0" applyAlignment="1" applyBorder="1" applyFill="1" applyFont="1">
      <alignment shrinkToFit="0" vertical="bottom" wrapText="0"/>
    </xf>
    <xf borderId="5" fillId="0" fontId="14" numFmtId="0" xfId="0" applyAlignment="1" applyBorder="1" applyFont="1">
      <alignment shrinkToFit="0" vertical="bottom" wrapText="0"/>
    </xf>
    <xf borderId="6" fillId="0" fontId="14" numFmtId="0" xfId="0" applyAlignment="1" applyBorder="1" applyFont="1">
      <alignment horizontal="center" shrinkToFit="0" vertical="bottom" wrapText="0"/>
    </xf>
    <xf borderId="6" fillId="0" fontId="14" numFmtId="9" xfId="0" applyAlignment="1" applyBorder="1" applyFont="1" applyNumberFormat="1">
      <alignment horizontal="center" shrinkToFit="0" vertical="bottom" wrapText="0"/>
    </xf>
    <xf borderId="6" fillId="0" fontId="14" numFmtId="0" xfId="0" applyAlignment="1" applyBorder="1" applyFont="1">
      <alignment horizontal="center" readingOrder="0" shrinkToFit="0" vertical="bottom" wrapText="0"/>
    </xf>
    <xf borderId="5" fillId="3" fontId="25" numFmtId="49" xfId="0" applyAlignment="1" applyBorder="1" applyFill="1" applyFont="1" applyNumberFormat="1">
      <alignment shrinkToFit="0" vertical="bottom" wrapText="0"/>
    </xf>
    <xf borderId="5" fillId="0" fontId="14" numFmtId="0" xfId="0" applyAlignment="1" applyBorder="1" applyFont="1">
      <alignment horizontal="center" shrinkToFit="0" vertical="bottom" wrapText="0"/>
    </xf>
    <xf borderId="5" fillId="0" fontId="14" numFmtId="9" xfId="0" applyAlignment="1" applyBorder="1" applyFont="1" applyNumberFormat="1">
      <alignment horizontal="center" shrinkToFit="0" vertical="bottom" wrapText="0"/>
    </xf>
    <xf borderId="5" fillId="0" fontId="14" numFmtId="0" xfId="0" applyAlignment="1" applyBorder="1" applyFont="1">
      <alignment horizontal="center" readingOrder="0" shrinkToFit="0" vertical="bottom" wrapText="0"/>
    </xf>
    <xf borderId="5" fillId="3" fontId="14" numFmtId="0" xfId="0" applyAlignment="1" applyBorder="1" applyFill="1" applyFont="1">
      <alignment shrinkToFit="0" vertical="bottom" wrapText="0"/>
    </xf>
    <xf borderId="5" fillId="19" fontId="27" numFmtId="0" xfId="0" applyAlignment="1" applyBorder="1" applyFill="1" applyFont="1">
      <alignment horizontal="center"/>
    </xf>
    <xf borderId="5" fillId="0" fontId="3" numFmtId="10" xfId="0" applyBorder="1" applyFont="1" applyNumberFormat="1"/>
    <xf borderId="5" fillId="20" fontId="28" numFmtId="0" xfId="0" applyAlignment="1" applyBorder="1" applyFill="1" applyFont="1">
      <alignment horizontal="center"/>
    </xf>
    <xf borderId="5" fillId="20" fontId="28" numFmtId="0" xfId="0" applyAlignment="1" applyBorder="1" applyFill="1" applyFont="1">
      <alignment horizontal="left"/>
    </xf>
    <xf borderId="5" fillId="19" fontId="28" numFmtId="0" xfId="0" applyAlignment="1" applyBorder="1" applyFill="1" applyFont="1">
      <alignment horizontal="center"/>
    </xf>
    <xf borderId="5" fillId="19" fontId="28" numFmtId="3" xfId="0" applyAlignment="1" applyBorder="1" applyFill="1" applyFont="1" applyNumberFormat="1">
      <alignment horizontal="center"/>
    </xf>
    <xf borderId="5" fillId="19" fontId="28" numFmtId="3" xfId="0" applyAlignment="1" applyBorder="1" applyFill="1" applyFont="1" applyNumberFormat="1">
      <alignment horizontal="center" readingOrder="0"/>
    </xf>
    <xf borderId="5" fillId="19" fontId="28" numFmtId="0" xfId="0" applyAlignment="1" applyBorder="1" applyFill="1" applyFont="1">
      <alignment horizontal="left"/>
    </xf>
    <xf borderId="5" fillId="19" fontId="28" numFmtId="0" xfId="0" applyAlignment="1" applyBorder="1" applyFill="1" applyFont="1">
      <alignment horizontal="center" readingOrder="0"/>
    </xf>
    <xf borderId="5" fillId="21" fontId="28" numFmtId="0" xfId="0" applyAlignment="1" applyBorder="1" applyFill="1" applyFont="1">
      <alignment horizontal="center" readingOrder="0"/>
    </xf>
    <xf borderId="5" fillId="21" fontId="28" numFmtId="0" xfId="0" applyAlignment="1" applyBorder="1" applyFill="1" applyFont="1">
      <alignment horizontal="center"/>
    </xf>
    <xf borderId="0" fillId="21" fontId="28" numFmtId="0" xfId="0" applyAlignment="1" applyFill="1" applyFont="1">
      <alignment horizontal="center" readingOrder="0"/>
    </xf>
    <xf borderId="5" fillId="0" fontId="29" numFmtId="0" xfId="0" applyAlignment="1" applyBorder="1" applyFont="1">
      <alignment horizontal="center"/>
    </xf>
    <xf borderId="5" fillId="3" fontId="9" numFmtId="0" xfId="0" applyBorder="1" applyFill="1" applyFont="1"/>
    <xf borderId="5" fillId="3" fontId="9" numFmtId="0" xfId="0" applyAlignment="1" applyBorder="1" applyFill="1" applyFont="1">
      <alignment horizontal="left"/>
    </xf>
    <xf borderId="5" fillId="3" fontId="29" numFmtId="0" xfId="0" applyAlignment="1" applyBorder="1" applyFill="1" applyFont="1">
      <alignment horizontal="center"/>
    </xf>
    <xf borderId="5" fillId="22" fontId="29" numFmtId="3" xfId="0" applyAlignment="1" applyBorder="1" applyFill="1" applyFont="1" applyNumberFormat="1">
      <alignment horizontal="center"/>
    </xf>
    <xf borderId="6" fillId="3" fontId="25" numFmtId="0" xfId="0" applyAlignment="1" applyBorder="1" applyFill="1" applyFont="1">
      <alignment horizontal="left" readingOrder="0" shrinkToFit="0" vertical="bottom" wrapText="0"/>
    </xf>
    <xf borderId="5" fillId="3" fontId="25" numFmtId="0" xfId="0" applyAlignment="1" applyBorder="1" applyFill="1" applyFont="1">
      <alignment readingOrder="0" shrinkToFit="0" vertical="bottom" wrapText="0"/>
    </xf>
    <xf borderId="5" fillId="3" fontId="26" numFmtId="0" xfId="0" applyAlignment="1" applyBorder="1" applyFill="1" applyFont="1">
      <alignment readingOrder="0" shrinkToFit="0" vertical="bottom" wrapText="0"/>
    </xf>
    <xf borderId="5" fillId="3" fontId="25" numFmtId="0" xfId="0" applyAlignment="1" applyBorder="1" applyFill="1" applyFont="1">
      <alignment horizontal="center" readingOrder="0" shrinkToFit="0" vertical="bottom" wrapText="0"/>
    </xf>
    <xf borderId="5" fillId="3" fontId="25" numFmtId="0" xfId="0" applyAlignment="1" applyBorder="1" applyFill="1" applyFont="1">
      <alignment shrinkToFit="0" vertical="bottom" wrapText="0"/>
    </xf>
    <xf borderId="5" fillId="3" fontId="26" numFmtId="49" xfId="0" applyAlignment="1" applyBorder="1" applyFill="1" applyFont="1" applyNumberFormat="1">
      <alignment shrinkToFit="0" vertical="bottom" wrapText="0"/>
    </xf>
    <xf borderId="5" fillId="3" fontId="26" numFmtId="0" xfId="0" applyAlignment="1" applyBorder="1" applyFill="1" applyFont="1">
      <alignment shrinkToFit="0" vertical="bottom" wrapText="0"/>
    </xf>
    <xf borderId="5" fillId="0" fontId="14" numFmtId="0" xfId="0" applyAlignment="1" applyBorder="1" applyFont="1">
      <alignment readingOrder="0" shrinkToFit="0" vertical="bottom" wrapText="0"/>
    </xf>
    <xf borderId="5" fillId="3" fontId="29" numFmtId="3" xfId="0" applyAlignment="1" applyBorder="1" applyFill="1" applyFont="1" applyNumberFormat="1">
      <alignment horizontal="center"/>
    </xf>
    <xf borderId="5" fillId="3" fontId="25" numFmtId="0" xfId="0" applyAlignment="1" applyBorder="1" applyFill="1" applyFont="1">
      <alignment horizontal="left" readingOrder="0" shrinkToFit="0" vertical="bottom" wrapText="0"/>
    </xf>
    <xf borderId="5" fillId="0" fontId="29" numFmtId="3" xfId="0" applyAlignment="1" applyBorder="1" applyFont="1" applyNumberFormat="1">
      <alignment horizontal="center"/>
    </xf>
    <xf borderId="5" fillId="0" fontId="14" numFmtId="0" xfId="0" applyAlignment="1" applyBorder="1" applyFont="1">
      <alignment shrinkToFit="0" vertical="bottom" wrapText="0"/>
    </xf>
    <xf borderId="6" fillId="0" fontId="14" numFmtId="0" xfId="0" applyAlignment="1" applyBorder="1" applyFont="1">
      <alignment horizontal="center" shrinkToFit="0" vertical="bottom" wrapText="0"/>
    </xf>
    <xf borderId="5" fillId="3" fontId="29" numFmtId="0" xfId="0" applyAlignment="1" applyBorder="1" applyFill="1" applyFont="1">
      <alignment horizontal="left"/>
    </xf>
    <xf borderId="5" fillId="3" fontId="29" numFmtId="0" xfId="0" applyBorder="1" applyFill="1" applyFont="1"/>
    <xf borderId="5" fillId="3" fontId="29" numFmtId="0" xfId="0" applyAlignment="1" applyBorder="1" applyFill="1" applyFont="1">
      <alignment readingOrder="0"/>
    </xf>
    <xf borderId="0" fillId="3" fontId="29" numFmtId="0" xfId="0" applyFill="1" applyFont="1"/>
    <xf borderId="5" fillId="23" fontId="29" numFmtId="3" xfId="0" applyAlignment="1" applyBorder="1" applyFill="1" applyFont="1" applyNumberFormat="1">
      <alignment horizontal="center"/>
    </xf>
    <xf borderId="5" fillId="0" fontId="14" numFmtId="0" xfId="0" applyAlignment="1" applyBorder="1" applyFont="1">
      <alignment readingOrder="0" shrinkToFit="0" vertical="bottom" wrapText="0"/>
    </xf>
    <xf borderId="5" fillId="24" fontId="29" numFmtId="3" xfId="0" applyAlignment="1" applyBorder="1" applyFill="1" applyFont="1" applyNumberFormat="1">
      <alignment horizontal="center"/>
    </xf>
    <xf borderId="0" fillId="3" fontId="29" numFmtId="0" xfId="0" applyAlignment="1" applyFill="1" applyFont="1">
      <alignment horizontal="center"/>
    </xf>
    <xf borderId="5" fillId="25" fontId="29" numFmtId="3" xfId="0" applyAlignment="1" applyBorder="1" applyFill="1" applyFont="1" applyNumberFormat="1">
      <alignment horizontal="center"/>
    </xf>
    <xf borderId="5" fillId="3" fontId="29" numFmtId="3" xfId="0" applyAlignment="1" applyBorder="1" applyFill="1" applyFont="1" applyNumberFormat="1">
      <alignment horizontal="center" vertical="bottom"/>
    </xf>
    <xf borderId="5" fillId="3" fontId="29" numFmtId="0" xfId="0" applyAlignment="1" applyBorder="1" applyFill="1" applyFont="1">
      <alignment horizontal="center" readingOrder="0"/>
    </xf>
    <xf borderId="5" fillId="3" fontId="9" numFmtId="0" xfId="0" applyAlignment="1" applyBorder="1" applyFill="1" applyFont="1">
      <alignment vertical="bottom"/>
    </xf>
    <xf borderId="5" fillId="3" fontId="30" numFmtId="3" xfId="0" applyAlignment="1" applyBorder="1" applyFill="1" applyFont="1" applyNumberFormat="1">
      <alignment horizontal="center"/>
    </xf>
    <xf borderId="5" fillId="26" fontId="29" numFmtId="3" xfId="0" applyAlignment="1" applyBorder="1" applyFill="1" applyFont="1" applyNumberFormat="1">
      <alignment horizontal="center"/>
    </xf>
    <xf borderId="5" fillId="27" fontId="29" numFmtId="3" xfId="0" applyAlignment="1" applyBorder="1" applyFill="1" applyFont="1" applyNumberFormat="1">
      <alignment horizontal="center"/>
    </xf>
    <xf borderId="5" fillId="0" fontId="29" numFmtId="0" xfId="0" applyBorder="1" applyFont="1"/>
    <xf borderId="5" fillId="0" fontId="29" numFmtId="0" xfId="0" applyAlignment="1" applyBorder="1" applyFont="1">
      <alignment horizontal="left"/>
    </xf>
    <xf borderId="5" fillId="3" fontId="29" numFmtId="172" xfId="0" applyAlignment="1" applyBorder="1" applyFill="1" applyFont="1" applyNumberFormat="1">
      <alignment horizontal="center" readingOrder="0"/>
    </xf>
    <xf borderId="5" fillId="3" fontId="29" numFmtId="177" xfId="0" applyAlignment="1" applyBorder="1" applyFill="1" applyFont="1" applyNumberFormat="1">
      <alignment horizontal="left"/>
    </xf>
    <xf borderId="0" fillId="3" fontId="31" numFmtId="0" xfId="0" applyAlignment="1" applyFill="1" applyFont="1">
      <alignment readingOrder="0"/>
    </xf>
    <xf borderId="5" fillId="3" fontId="9" numFmtId="0" xfId="0" applyAlignment="1" applyBorder="1" applyFill="1" applyFont="1">
      <alignment horizontal="left" vertical="bottom"/>
    </xf>
    <xf borderId="5" fillId="28" fontId="29" numFmtId="3" xfId="0" applyAlignment="1" applyBorder="1" applyFill="1" applyFont="1" applyNumberFormat="1">
      <alignment horizontal="center"/>
    </xf>
    <xf borderId="5" fillId="3" fontId="29" numFmtId="0" xfId="0" applyAlignment="1" applyBorder="1" applyFill="1" applyFont="1">
      <alignment horizontal="left" readingOrder="0"/>
    </xf>
    <xf borderId="5" fillId="3" fontId="29" numFmtId="177" xfId="0" applyAlignment="1" applyBorder="1" applyFill="1" applyFont="1" applyNumberFormat="1">
      <alignment horizontal="left" readingOrder="0"/>
    </xf>
    <xf borderId="5" fillId="29" fontId="29" numFmtId="3" xfId="0" applyAlignment="1" applyBorder="1" applyFill="1" applyFont="1" applyNumberFormat="1">
      <alignment horizontal="center"/>
    </xf>
    <xf borderId="5" fillId="30" fontId="29" numFmtId="3" xfId="0" applyAlignment="1" applyBorder="1" applyFill="1" applyFont="1" applyNumberFormat="1">
      <alignment horizontal="center"/>
    </xf>
    <xf borderId="5" fillId="0" fontId="29" numFmtId="0" xfId="0" applyAlignment="1" applyBorder="1" applyFont="1">
      <alignment readingOrder="0"/>
    </xf>
    <xf borderId="5" fillId="3" fontId="29" numFmtId="175" xfId="0" applyAlignment="1" applyBorder="1" applyFill="1" applyFont="1" applyNumberFormat="1">
      <alignment horizontal="left" readingOrder="0"/>
    </xf>
    <xf borderId="5" fillId="0" fontId="29" numFmtId="0" xfId="0" applyAlignment="1" applyBorder="1" applyFont="1">
      <alignment horizontal="left" readingOrder="0"/>
    </xf>
    <xf borderId="5" fillId="3" fontId="29" numFmtId="0" xfId="0" applyAlignment="1" applyBorder="1" applyFill="1" applyFont="1">
      <alignment horizontal="center" vertical="bottom"/>
    </xf>
    <xf borderId="5" fillId="3" fontId="29" numFmtId="0" xfId="0" applyAlignment="1" applyBorder="1" applyFill="1" applyFont="1">
      <alignment horizontal="left" vertical="bottom"/>
    </xf>
    <xf borderId="5" fillId="3" fontId="29" numFmtId="0" xfId="0" applyAlignment="1" applyBorder="1" applyFill="1" applyFont="1">
      <alignment vertical="bottom"/>
    </xf>
    <xf borderId="5" fillId="0" fontId="29" numFmtId="0" xfId="0" applyAlignment="1" applyBorder="1" applyFont="1">
      <alignment horizontal="center" shrinkToFit="0" wrapText="1"/>
    </xf>
    <xf quotePrefix="1" borderId="5" fillId="3" fontId="29" numFmtId="0" xfId="0" applyAlignment="1" applyBorder="1" applyFill="1" applyFont="1">
      <alignment horizontal="center"/>
    </xf>
    <xf borderId="5" fillId="0" fontId="29" numFmtId="177" xfId="0" applyAlignment="1" applyBorder="1" applyFont="1" applyNumberFormat="1">
      <alignment horizontal="left"/>
    </xf>
    <xf borderId="5" fillId="3" fontId="9" numFmtId="0" xfId="0" applyAlignment="1" applyBorder="1" applyFill="1" applyFont="1">
      <alignment shrinkToFit="0" vertical="bottom" wrapText="0"/>
    </xf>
    <xf borderId="5" fillId="0" fontId="29" numFmtId="0" xfId="0" applyAlignment="1" applyBorder="1" applyFont="1">
      <alignment horizontal="center" vertical="bottom"/>
    </xf>
    <xf borderId="5" fillId="3" fontId="29" numFmtId="0" xfId="0" applyAlignment="1" applyBorder="1" applyFill="1" applyFont="1">
      <alignment readingOrder="0" vertical="bottom"/>
    </xf>
    <xf borderId="5" fillId="0" fontId="9" numFmtId="0" xfId="0" applyAlignment="1" applyBorder="1" applyFont="1">
      <alignment horizontal="left" vertical="bottom"/>
    </xf>
    <xf borderId="5" fillId="31" fontId="29" numFmtId="3" xfId="0" applyAlignment="1" applyBorder="1" applyFill="1" applyFont="1" applyNumberFormat="1">
      <alignment horizontal="center"/>
    </xf>
    <xf borderId="5" fillId="3" fontId="32" numFmtId="0" xfId="0" applyAlignment="1" applyBorder="1" applyFill="1" applyFont="1">
      <alignment horizontal="center" vertical="bottom"/>
    </xf>
    <xf borderId="5" fillId="0" fontId="29" numFmtId="0" xfId="0" applyAlignment="1" applyBorder="1" applyFont="1">
      <alignment horizontal="left" vertical="bottom"/>
    </xf>
    <xf borderId="5" fillId="3" fontId="9" numFmtId="0" xfId="0" applyAlignment="1" applyBorder="1" applyFill="1" applyFont="1">
      <alignment horizontal="left" shrinkToFit="0" vertical="bottom" wrapText="0"/>
    </xf>
    <xf borderId="5" fillId="3" fontId="33" numFmtId="0" xfId="0" applyAlignment="1" applyBorder="1" applyFill="1" applyFont="1">
      <alignment horizontal="center" vertical="top"/>
    </xf>
    <xf borderId="7" fillId="3" fontId="29" numFmtId="0" xfId="0" applyAlignment="1" applyBorder="1" applyFill="1" applyFont="1">
      <alignment horizontal="left"/>
    </xf>
    <xf borderId="5" fillId="21" fontId="29" numFmtId="3" xfId="0" applyAlignment="1" applyBorder="1" applyFill="1" applyFont="1" applyNumberFormat="1">
      <alignment horizontal="center"/>
    </xf>
    <xf borderId="0" fillId="0" fontId="3" numFmtId="166" xfId="0" applyAlignment="1" applyFont="1" applyNumberFormat="1">
      <alignment readingOrder="0" shrinkToFit="0" vertical="center" wrapText="0"/>
    </xf>
    <xf borderId="0" fillId="0" fontId="3" numFmtId="9" xfId="0" applyAlignment="1" applyFont="1" applyNumberFormat="1">
      <alignment readingOrder="0" shrinkToFit="0" vertical="center" wrapText="0"/>
    </xf>
    <xf borderId="0" fillId="0" fontId="29" numFmtId="0" xfId="0" applyFont="1"/>
    <xf borderId="0" fillId="0" fontId="3" numFmtId="10" xfId="0" applyAlignment="1" applyFont="1" applyNumberFormat="1">
      <alignment readingOrder="0" shrinkToFit="0" vertical="center" wrapText="0"/>
    </xf>
    <xf borderId="0" fillId="3" fontId="9" numFmtId="0" xfId="0" applyAlignment="1" applyFill="1" applyFont="1">
      <alignment horizontal="left"/>
    </xf>
    <xf borderId="0" fillId="0" fontId="18" numFmtId="0" xfId="0" applyAlignment="1" applyFont="1">
      <alignment vertical="bottom"/>
    </xf>
    <xf borderId="0" fillId="0" fontId="18" numFmtId="0" xfId="0" applyAlignment="1" applyFont="1">
      <alignment readingOrder="0" vertical="bottom"/>
    </xf>
    <xf borderId="0" fillId="0" fontId="18" numFmtId="0" xfId="0" applyAlignment="1" applyFont="1">
      <alignment horizontal="right" vertical="bottom"/>
    </xf>
    <xf borderId="0" fillId="0" fontId="18" numFmtId="22" xfId="0" applyAlignment="1" applyFont="1" applyNumberFormat="1">
      <alignment horizontal="right" vertical="bottom"/>
    </xf>
    <xf borderId="5" fillId="32" fontId="29" numFmtId="3" xfId="0" applyAlignment="1" applyBorder="1" applyFill="1" applyFont="1" applyNumberFormat="1">
      <alignment horizontal="center"/>
    </xf>
    <xf borderId="5" fillId="33" fontId="29" numFmtId="3" xfId="0" applyAlignment="1" applyBorder="1" applyFill="1" applyFont="1" applyNumberFormat="1">
      <alignment horizontal="center"/>
    </xf>
    <xf borderId="5" fillId="34" fontId="29" numFmtId="3" xfId="0" applyAlignment="1" applyBorder="1" applyFill="1" applyFont="1" applyNumberFormat="1">
      <alignment horizontal="center"/>
    </xf>
    <xf borderId="5" fillId="3" fontId="34" numFmtId="0" xfId="0" applyAlignment="1" applyBorder="1" applyFill="1" applyFont="1">
      <alignment shrinkToFit="0" vertical="bottom" wrapText="1"/>
    </xf>
    <xf borderId="5" fillId="3" fontId="34" numFmtId="0" xfId="0" applyAlignment="1" applyBorder="1" applyFill="1" applyFont="1">
      <alignment horizontal="left" shrinkToFit="0" vertical="bottom" wrapText="1"/>
    </xf>
    <xf borderId="0" fillId="0" fontId="3" numFmtId="10" xfId="0" applyFont="1" applyNumberFormat="1"/>
    <xf borderId="0" fillId="0" fontId="3" numFmtId="178" xfId="0" applyAlignment="1" applyFont="1" applyNumberFormat="1">
      <alignment readingOrder="0" shrinkToFit="0" vertical="center" wrapText="0"/>
    </xf>
    <xf borderId="0" fillId="0" fontId="3" numFmtId="0" xfId="0" applyAlignment="1" applyFont="1">
      <alignment shrinkToFit="0" vertical="center" wrapText="0"/>
    </xf>
    <xf borderId="5" fillId="0" fontId="29" numFmtId="0" xfId="0" applyAlignment="1" applyBorder="1" applyFont="1">
      <alignment horizontal="center" shrinkToFit="0" vertical="bottom" wrapText="0"/>
    </xf>
    <xf borderId="0" fillId="3" fontId="9" numFmtId="0" xfId="0" applyAlignment="1" applyFill="1" applyFont="1">
      <alignment horizontal="left" vertical="bottom"/>
    </xf>
    <xf borderId="5" fillId="3" fontId="9" numFmtId="0" xfId="0" applyAlignment="1" applyBorder="1" applyFill="1" applyFont="1">
      <alignment shrinkToFit="0" vertical="top" wrapText="1"/>
    </xf>
    <xf borderId="5" fillId="18" fontId="3" numFmtId="0" xfId="0" applyAlignment="1" applyBorder="1" applyFill="1" applyFont="1">
      <alignment readingOrder="0"/>
    </xf>
    <xf borderId="5" fillId="0" fontId="11" numFmtId="0" xfId="0" applyAlignment="1" applyBorder="1" applyFont="1">
      <alignment horizontal="left" readingOrder="0" shrinkToFit="0" vertical="bottom" wrapText="0"/>
    </xf>
    <xf borderId="5" fillId="0" fontId="11" numFmtId="0" xfId="0" applyAlignment="1" applyBorder="1" applyFont="1">
      <alignment horizontal="center" readingOrder="0" shrinkToFit="0" vertical="bottom" wrapText="0"/>
    </xf>
    <xf borderId="5" fillId="0" fontId="18" numFmtId="0" xfId="0" applyAlignment="1" applyBorder="1" applyFont="1">
      <alignment horizontal="center" readingOrder="0" shrinkToFit="0" vertical="bottom" wrapText="0"/>
    </xf>
    <xf borderId="5" fillId="0" fontId="11" numFmtId="0" xfId="0" applyAlignment="1" applyBorder="1" applyFont="1">
      <alignment horizontal="center" readingOrder="0" vertical="bottom"/>
    </xf>
    <xf borderId="5" fillId="0" fontId="35" numFmtId="0" xfId="0" applyAlignment="1" applyBorder="1" applyFont="1">
      <alignment horizontal="center" readingOrder="0" shrinkToFit="0" vertical="bottom" wrapText="0"/>
    </xf>
    <xf borderId="5" fillId="0" fontId="11" numFmtId="0" xfId="0" applyAlignment="1" applyBorder="1" applyFont="1">
      <alignment horizontal="center" shrinkToFit="0" vertical="bottom" wrapText="0"/>
    </xf>
    <xf borderId="5" fillId="0" fontId="36" numFmtId="0" xfId="0" applyAlignment="1" applyBorder="1" applyFont="1">
      <alignment horizontal="center" readingOrder="0" shrinkToFit="0" vertical="bottom" wrapText="0"/>
    </xf>
    <xf borderId="5" fillId="0" fontId="37" numFmtId="0" xfId="0" applyAlignment="1" applyBorder="1" applyFont="1">
      <alignment horizontal="center" shrinkToFit="0" vertical="bottom" wrapText="0"/>
    </xf>
    <xf borderId="5" fillId="35" fontId="29" numFmtId="3" xfId="0" applyAlignment="1" applyBorder="1" applyFill="1" applyFont="1" applyNumberFormat="1">
      <alignment horizontal="center"/>
    </xf>
    <xf borderId="0" fillId="3" fontId="38" numFmtId="0" xfId="0" applyAlignment="1" applyFill="1" applyFont="1">
      <alignment readingOrder="0" shrinkToFit="0" wrapText="0"/>
    </xf>
    <xf borderId="0" fillId="3" fontId="38" numFmtId="0" xfId="0" applyAlignment="1" applyFill="1" applyFont="1">
      <alignment readingOrder="0" shrinkToFit="0" vertical="bottom" wrapText="0"/>
    </xf>
    <xf borderId="0" fillId="3" fontId="6" numFmtId="0" xfId="0" applyAlignment="1" applyFill="1" applyFont="1">
      <alignment readingOrder="0"/>
    </xf>
    <xf borderId="0" fillId="3" fontId="6" numFmtId="0" xfId="0" applyFill="1" applyFont="1"/>
    <xf borderId="5" fillId="11" fontId="38" numFmtId="0" xfId="0" applyAlignment="1" applyBorder="1" applyFill="1" applyFont="1">
      <alignment readingOrder="0" shrinkToFit="0" wrapText="0"/>
    </xf>
    <xf borderId="5" fillId="11" fontId="38" numFmtId="0" xfId="0" applyAlignment="1" applyBorder="1" applyFill="1" applyFont="1">
      <alignment readingOrder="0" shrinkToFit="0" vertical="bottom" wrapText="0"/>
    </xf>
    <xf borderId="5" fillId="11" fontId="6" numFmtId="0" xfId="0" applyAlignment="1" applyBorder="1" applyFill="1" applyFont="1">
      <alignment readingOrder="0"/>
    </xf>
    <xf borderId="0" fillId="0" fontId="6" numFmtId="0" xfId="0" applyFont="1"/>
    <xf borderId="0" fillId="3" fontId="11" numFmtId="0" xfId="0" applyAlignment="1" applyFill="1" applyFont="1">
      <alignment readingOrder="0" shrinkToFit="0" vertical="bottom" wrapText="0"/>
    </xf>
    <xf borderId="0" fillId="3" fontId="29" numFmtId="0" xfId="0" applyAlignment="1" applyFill="1" applyFont="1">
      <alignment vertical="bottom"/>
    </xf>
    <xf borderId="5" fillId="0" fontId="39" numFmtId="0" xfId="0" applyAlignment="1" applyBorder="1" applyFont="1">
      <alignment readingOrder="0"/>
    </xf>
    <xf borderId="0" fillId="3" fontId="29" numFmtId="0" xfId="0" applyAlignment="1" applyFill="1" applyFont="1">
      <alignment horizontal="center" vertical="bottom"/>
    </xf>
    <xf borderId="3" fillId="29" fontId="40" numFmtId="0" xfId="0" applyAlignment="1" applyBorder="1" applyFill="1" applyFont="1">
      <alignment horizontal="center" readingOrder="0"/>
    </xf>
    <xf borderId="5" fillId="0" fontId="40" numFmtId="0" xfId="0" applyAlignment="1" applyBorder="1" applyFont="1">
      <alignment readingOrder="0"/>
    </xf>
    <xf borderId="5" fillId="0" fontId="41" numFmtId="0" xfId="0" applyAlignment="1" applyBorder="1" applyFont="1">
      <alignment readingOrder="0"/>
    </xf>
    <xf borderId="5" fillId="0" fontId="41" numFmtId="0" xfId="0" applyBorder="1" applyFont="1"/>
    <xf borderId="5" fillId="9" fontId="40" numFmtId="10" xfId="0" applyBorder="1" applyFill="1" applyFont="1" applyNumberFormat="1"/>
    <xf borderId="5" fillId="0" fontId="42" numFmtId="0" xfId="0" applyAlignment="1" applyBorder="1" applyFont="1">
      <alignment horizontal="left" vertical="bottom"/>
    </xf>
    <xf borderId="5" fillId="0" fontId="42" numFmtId="0" xfId="0" applyAlignment="1" applyBorder="1" applyFont="1">
      <alignment horizontal="center" vertical="bottom"/>
    </xf>
    <xf borderId="5" fillId="3" fontId="11" numFmtId="0" xfId="0" applyAlignment="1" applyBorder="1" applyFill="1" applyFont="1">
      <alignment readingOrder="0" shrinkToFit="0" vertical="bottom" wrapText="0"/>
    </xf>
    <xf borderId="5" fillId="3" fontId="3" numFmtId="0" xfId="0" applyAlignment="1" applyBorder="1" applyFill="1" applyFont="1">
      <alignment readingOrder="0"/>
    </xf>
    <xf borderId="5" fillId="0" fontId="43" numFmtId="0" xfId="0" applyAlignment="1" applyBorder="1" applyFont="1">
      <alignment horizontal="left" vertical="bottom"/>
    </xf>
    <xf borderId="5" fillId="13" fontId="11" numFmtId="0" xfId="0" applyAlignment="1" applyBorder="1" applyFill="1" applyFont="1">
      <alignment readingOrder="0" shrinkToFit="0" vertical="bottom" wrapText="0"/>
    </xf>
    <xf borderId="5" fillId="13" fontId="3" numFmtId="0" xfId="0" applyBorder="1" applyFill="1" applyFont="1"/>
    <xf borderId="5" fillId="13" fontId="3" numFmtId="0" xfId="0" applyAlignment="1" applyBorder="1" applyFill="1" applyFont="1">
      <alignment readingOrder="0"/>
    </xf>
    <xf borderId="5" fillId="13" fontId="44" numFmtId="0" xfId="0" applyAlignment="1" applyBorder="1" applyFill="1" applyFont="1">
      <alignment readingOrder="0"/>
    </xf>
    <xf borderId="5" fillId="3" fontId="29" numFmtId="177" xfId="0" applyBorder="1" applyFill="1" applyFont="1" applyNumberFormat="1"/>
    <xf borderId="4" fillId="3" fontId="29" numFmtId="0" xfId="0" applyAlignment="1" applyBorder="1" applyFill="1" applyFont="1">
      <alignment horizontal="center"/>
    </xf>
    <xf borderId="5" fillId="0" fontId="29" numFmtId="0" xfId="0" applyAlignment="1" applyBorder="1" applyFont="1">
      <alignment shrinkToFit="0" wrapText="1"/>
    </xf>
    <xf borderId="3" fillId="16" fontId="3" numFmtId="0" xfId="0" applyAlignment="1" applyBorder="1" applyFill="1" applyFont="1">
      <alignment horizontal="center" readingOrder="0"/>
    </xf>
    <xf borderId="11" fillId="0" fontId="7" numFmtId="0" xfId="0" applyBorder="1" applyFont="1"/>
    <xf borderId="3" fillId="36" fontId="3" numFmtId="0" xfId="0" applyAlignment="1" applyBorder="1" applyFill="1" applyFont="1">
      <alignment horizontal="center" readingOrder="0"/>
    </xf>
    <xf borderId="5" fillId="0" fontId="3" numFmtId="0" xfId="0" applyAlignment="1" applyBorder="1" applyFont="1">
      <alignment horizontal="center" readingOrder="0"/>
    </xf>
    <xf borderId="5" fillId="0" fontId="3" numFmtId="0" xfId="0" applyAlignment="1" applyBorder="1" applyFont="1">
      <alignment horizontal="center"/>
    </xf>
    <xf borderId="5" fillId="0" fontId="3" numFmtId="0" xfId="0" applyAlignment="1" applyBorder="1" applyFont="1">
      <alignment horizontal="left" readingOrder="0"/>
    </xf>
    <xf borderId="0" fillId="0" fontId="14" numFmtId="0" xfId="0" applyAlignment="1" applyFont="1">
      <alignment readingOrder="0" vertical="bottom"/>
    </xf>
    <xf borderId="0" fillId="0" fontId="14" numFmtId="0" xfId="0" applyAlignment="1" applyFont="1">
      <alignment horizontal="right" vertical="bottom"/>
    </xf>
    <xf borderId="5" fillId="11" fontId="3" numFmtId="0" xfId="0" applyAlignment="1" applyBorder="1" applyFill="1" applyFont="1">
      <alignment readingOrder="0"/>
    </xf>
    <xf borderId="0" fillId="0" fontId="3" numFmtId="0" xfId="0" applyAlignment="1" applyFont="1">
      <alignment horizontal="left" readingOrder="0"/>
    </xf>
    <xf borderId="0" fillId="0" fontId="14" numFmtId="0" xfId="0" applyAlignment="1" applyFont="1">
      <alignment horizontal="right" readingOrder="0" vertical="bottom"/>
    </xf>
    <xf borderId="5" fillId="0" fontId="3" numFmtId="3" xfId="0" applyAlignment="1" applyBorder="1" applyFont="1" applyNumberFormat="1">
      <alignment readingOrder="0"/>
    </xf>
    <xf borderId="5" fillId="0" fontId="3" numFmtId="179" xfId="0" applyAlignment="1" applyBorder="1" applyFont="1" applyNumberFormat="1">
      <alignment readingOrder="0"/>
    </xf>
    <xf borderId="0" fillId="0" fontId="3" numFmtId="179" xfId="0" applyAlignment="1" applyFont="1" applyNumberFormat="1">
      <alignment readingOrder="0"/>
    </xf>
    <xf borderId="5" fillId="0" fontId="14" numFmtId="0" xfId="0" applyAlignment="1" applyBorder="1" applyFont="1">
      <alignment readingOrder="0" vertical="bottom"/>
    </xf>
    <xf borderId="5" fillId="0" fontId="14" numFmtId="0" xfId="0" applyAlignment="1" applyBorder="1" applyFont="1">
      <alignment horizontal="right" vertical="bottom"/>
    </xf>
    <xf borderId="5" fillId="0" fontId="14" numFmtId="0" xfId="0" applyAlignment="1" applyBorder="1" applyFont="1">
      <alignment horizontal="right" readingOrder="0" vertical="bottom"/>
    </xf>
    <xf borderId="7" fillId="0" fontId="11" numFmtId="0" xfId="0" applyAlignment="1" applyBorder="1" applyFont="1">
      <alignment readingOrder="0" shrinkToFit="0" vertical="bottom" wrapText="0"/>
    </xf>
    <xf borderId="12" fillId="0" fontId="11" numFmtId="180" xfId="0" applyAlignment="1" applyBorder="1" applyFont="1" applyNumberFormat="1">
      <alignment horizontal="right" readingOrder="0" shrinkToFit="0" vertical="bottom" wrapText="0"/>
    </xf>
    <xf borderId="3" fillId="12" fontId="3" numFmtId="0" xfId="0" applyAlignment="1" applyBorder="1" applyFill="1" applyFont="1">
      <alignment horizontal="center" readingOrder="0"/>
    </xf>
    <xf borderId="5" fillId="12" fontId="3" numFmtId="0" xfId="0" applyAlignment="1" applyBorder="1" applyFill="1" applyFont="1">
      <alignment horizontal="center" readingOrder="0"/>
    </xf>
    <xf borderId="11" fillId="12" fontId="3" numFmtId="0" xfId="0" applyAlignment="1" applyBorder="1" applyFill="1" applyFont="1">
      <alignment horizontal="center" readingOrder="0"/>
    </xf>
    <xf borderId="4" fillId="12" fontId="3" numFmtId="0" xfId="0" applyAlignment="1" applyBorder="1" applyFill="1" applyFont="1">
      <alignment horizontal="center" readingOrder="0"/>
    </xf>
    <xf borderId="0" fillId="3" fontId="3" numFmtId="0" xfId="0" applyAlignment="1" applyFill="1" applyFont="1">
      <alignment horizontal="center" readingOrder="0"/>
    </xf>
    <xf borderId="5" fillId="3" fontId="2" numFmtId="0" xfId="0" applyAlignment="1" applyBorder="1" applyFill="1" applyFont="1">
      <alignment shrinkToFit="0" wrapText="0"/>
    </xf>
    <xf borderId="5" fillId="3" fontId="2" numFmtId="0" xfId="0" applyAlignment="1" applyBorder="1" applyFill="1" applyFont="1">
      <alignment shrinkToFit="0" wrapText="0"/>
    </xf>
    <xf borderId="0" fillId="3" fontId="2" numFmtId="0" xfId="0" applyAlignment="1" applyFill="1" applyFont="1">
      <alignment shrinkToFit="0" wrapText="0"/>
    </xf>
    <xf borderId="5" fillId="4" fontId="2" numFmtId="0" xfId="0" applyAlignment="1" applyBorder="1" applyFill="1" applyFont="1">
      <alignment shrinkToFit="0" wrapText="0"/>
    </xf>
    <xf borderId="5" fillId="4" fontId="2" numFmtId="0" xfId="0" applyAlignment="1" applyBorder="1" applyFill="1" applyFont="1">
      <alignment shrinkToFit="0" wrapText="0"/>
    </xf>
    <xf borderId="0" fillId="4" fontId="2" numFmtId="0" xfId="0" applyAlignment="1" applyFill="1" applyFont="1">
      <alignment shrinkToFit="0" wrapText="0"/>
    </xf>
    <xf borderId="5" fillId="37" fontId="29" numFmtId="3" xfId="0" applyAlignment="1" applyBorder="1" applyFill="1" applyFont="1" applyNumberFormat="1">
      <alignment horizontal="center"/>
    </xf>
    <xf borderId="5" fillId="0" fontId="3" numFmtId="9" xfId="0" applyAlignment="1" applyBorder="1" applyFont="1" applyNumberFormat="1">
      <alignment readingOrder="0"/>
    </xf>
    <xf borderId="5" fillId="0" fontId="3" numFmtId="1" xfId="0" applyBorder="1" applyFont="1" applyNumberFormat="1"/>
    <xf borderId="5" fillId="9" fontId="3" numFmtId="0" xfId="0" applyAlignment="1" applyBorder="1" applyFill="1" applyFont="1">
      <alignment readingOrder="0"/>
    </xf>
    <xf borderId="5" fillId="0" fontId="3" numFmtId="1" xfId="0" applyAlignment="1" applyBorder="1" applyFont="1" applyNumberFormat="1">
      <alignment readingOrder="0"/>
    </xf>
    <xf borderId="5" fillId="0" fontId="29" numFmtId="0" xfId="0" applyAlignment="1" applyBorder="1" applyFont="1">
      <alignment vertical="bottom"/>
    </xf>
    <xf borderId="5" fillId="3" fontId="14" numFmtId="0" xfId="0" applyAlignment="1" applyBorder="1" applyFill="1" applyFont="1">
      <alignment vertical="bottom"/>
    </xf>
    <xf borderId="5" fillId="0" fontId="29" numFmtId="0" xfId="0" applyAlignment="1" applyBorder="1" applyFont="1">
      <alignment horizontal="center" readingOrder="0" vertical="bottom"/>
    </xf>
    <xf borderId="5" fillId="38" fontId="29" numFmtId="3" xfId="0" applyAlignment="1" applyBorder="1" applyFill="1" applyFont="1" applyNumberFormat="1">
      <alignment horizontal="center"/>
    </xf>
    <xf borderId="5" fillId="0" fontId="45" numFmtId="0" xfId="0" applyAlignment="1" applyBorder="1" applyFont="1">
      <alignment horizontal="center" vertical="bottom"/>
    </xf>
    <xf borderId="5" fillId="0" fontId="45" numFmtId="0" xfId="0" applyAlignment="1" applyBorder="1" applyFont="1">
      <alignment horizontal="left" vertical="bottom"/>
    </xf>
    <xf borderId="5" fillId="3" fontId="9" numFmtId="0" xfId="0" applyAlignment="1" applyBorder="1" applyFill="1" applyFont="1">
      <alignment vertical="top"/>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5" fillId="39" fontId="29" numFmtId="3" xfId="0" applyAlignment="1" applyBorder="1" applyFill="1" applyFont="1" applyNumberFormat="1">
      <alignment horizontal="center"/>
    </xf>
    <xf borderId="0" fillId="0" fontId="3" numFmtId="0" xfId="0" applyAlignment="1" applyFont="1">
      <alignment shrinkToFit="0" vertical="center" wrapText="0"/>
    </xf>
    <xf borderId="5" fillId="0" fontId="29" numFmtId="49" xfId="0" applyAlignment="1" applyBorder="1" applyFont="1" applyNumberFormat="1">
      <alignment horizontal="center"/>
    </xf>
    <xf borderId="5" fillId="0" fontId="29" numFmtId="49" xfId="0" applyAlignment="1" applyBorder="1" applyFont="1" applyNumberFormat="1">
      <alignment horizontal="left" vertical="bottom"/>
    </xf>
    <xf borderId="5" fillId="0" fontId="29" numFmtId="49" xfId="0" applyAlignment="1" applyBorder="1" applyFont="1" applyNumberFormat="1">
      <alignment horizontal="center" vertical="bottom"/>
    </xf>
    <xf borderId="7" fillId="3" fontId="29" numFmtId="0" xfId="0" applyAlignment="1" applyBorder="1" applyFill="1" applyFont="1">
      <alignment horizontal="center"/>
    </xf>
    <xf borderId="7" fillId="0" fontId="29" numFmtId="0" xfId="0" applyAlignment="1" applyBorder="1" applyFont="1">
      <alignment horizontal="left" vertical="bottom"/>
    </xf>
    <xf borderId="7" fillId="0" fontId="29" numFmtId="0" xfId="0" applyAlignment="1" applyBorder="1" applyFont="1">
      <alignment horizontal="center" vertical="bottom"/>
    </xf>
    <xf borderId="6" fillId="3" fontId="29" numFmtId="0" xfId="0" applyBorder="1" applyFill="1" applyFont="1"/>
    <xf borderId="0" fillId="0" fontId="3" numFmtId="0" xfId="0" applyAlignment="1" applyFont="1">
      <alignment horizontal="left"/>
    </xf>
    <xf borderId="0" fillId="0" fontId="3" numFmtId="0" xfId="0" applyAlignment="1" applyFont="1">
      <alignment readingOrder="0" shrinkToFit="0" wrapText="0"/>
    </xf>
    <xf borderId="0" fillId="0" fontId="3" numFmtId="181" xfId="0" applyAlignment="1" applyFont="1" applyNumberFormat="1">
      <alignment readingOrder="0" shrinkToFit="0" wrapText="0"/>
    </xf>
    <xf borderId="0" fillId="0" fontId="3" numFmtId="164" xfId="0" applyAlignment="1" applyFont="1" applyNumberFormat="1">
      <alignment readingOrder="0" shrinkToFit="0" wrapText="0"/>
    </xf>
    <xf borderId="0" fillId="0" fontId="3" numFmtId="49" xfId="0" applyAlignment="1" applyFont="1" applyNumberFormat="1">
      <alignment readingOrder="0" shrinkToFit="0" wrapText="0"/>
    </xf>
    <xf borderId="0" fillId="12" fontId="46" numFmtId="49" xfId="0" applyAlignment="1" applyFill="1" applyFont="1" applyNumberFormat="1">
      <alignment horizontal="center" readingOrder="0" shrinkToFit="0" wrapText="0"/>
    </xf>
    <xf borderId="0" fillId="40" fontId="46" numFmtId="49" xfId="0" applyAlignment="1" applyFill="1" applyFont="1" applyNumberFormat="1">
      <alignment horizontal="center" readingOrder="0" shrinkToFit="0" wrapText="0"/>
    </xf>
    <xf borderId="13" fillId="12" fontId="46" numFmtId="49" xfId="0" applyAlignment="1" applyBorder="1" applyFill="1" applyFont="1" applyNumberFormat="1">
      <alignment horizontal="center" readingOrder="0" shrinkToFit="0" vertical="center" wrapText="0"/>
    </xf>
    <xf borderId="14" fillId="40" fontId="46" numFmtId="49" xfId="0" applyAlignment="1" applyBorder="1" applyFill="1" applyFont="1" applyNumberFormat="1">
      <alignment horizontal="center" readingOrder="0" shrinkToFit="0" vertical="center" wrapText="0"/>
    </xf>
    <xf borderId="1" fillId="3" fontId="25" numFmtId="9" xfId="0" applyAlignment="1" applyBorder="1" applyFill="1" applyFont="1" applyNumberFormat="1">
      <alignment horizontal="right" shrinkToFit="0" vertical="bottom" wrapText="0"/>
    </xf>
    <xf borderId="1" fillId="3" fontId="25" numFmtId="0" xfId="0" applyAlignment="1" applyBorder="1" applyFill="1" applyFont="1">
      <alignment horizontal="center" readingOrder="0" shrinkToFit="0" vertical="bottom" wrapText="0"/>
    </xf>
    <xf borderId="1" fillId="3" fontId="25" numFmtId="9" xfId="0" applyAlignment="1" applyBorder="1" applyFill="1" applyFont="1" applyNumberFormat="1">
      <alignment horizontal="center" shrinkToFit="0" vertical="bottom" wrapText="0"/>
    </xf>
    <xf borderId="2" fillId="4" fontId="25" numFmtId="9" xfId="0" applyAlignment="1" applyBorder="1" applyFill="1" applyFont="1" applyNumberFormat="1">
      <alignment horizontal="right" shrinkToFit="0" vertical="bottom" wrapText="0"/>
    </xf>
    <xf borderId="2" fillId="4" fontId="25" numFmtId="9" xfId="0" applyAlignment="1" applyBorder="1" applyFill="1" applyFont="1" applyNumberFormat="1">
      <alignment horizontal="center" shrinkToFit="0" vertical="bottom" wrapText="0"/>
    </xf>
    <xf borderId="2" fillId="4" fontId="25" numFmtId="9" xfId="0" applyAlignment="1" applyBorder="1" applyFill="1" applyFont="1" applyNumberFormat="1">
      <alignment horizontal="center" shrinkToFit="0" vertical="center" wrapText="0"/>
    </xf>
    <xf borderId="2" fillId="4" fontId="25" numFmtId="0" xfId="0" applyAlignment="1" applyBorder="1" applyFill="1" applyFont="1">
      <alignment horizontal="center" shrinkToFit="0" vertical="bottom" wrapText="0"/>
    </xf>
    <xf borderId="2" fillId="4" fontId="14" numFmtId="0" xfId="0" applyAlignment="1" applyBorder="1" applyFill="1" applyFont="1">
      <alignment shrinkToFit="0" vertical="bottom" wrapText="0"/>
    </xf>
    <xf borderId="1" fillId="3" fontId="25" numFmtId="9" xfId="0" applyAlignment="1" applyBorder="1" applyFill="1" applyFont="1" applyNumberFormat="1">
      <alignment horizontal="center" shrinkToFit="0" vertical="center" wrapText="0"/>
    </xf>
    <xf borderId="1" fillId="3" fontId="25" numFmtId="0" xfId="0" applyAlignment="1" applyBorder="1" applyFill="1" applyFont="1">
      <alignment horizontal="center" shrinkToFit="0" vertical="bottom" wrapText="0"/>
    </xf>
    <xf borderId="1" fillId="3" fontId="14" numFmtId="0" xfId="0" applyAlignment="1" applyBorder="1" applyFill="1" applyFont="1">
      <alignment shrinkToFit="0" vertical="center" wrapText="0"/>
    </xf>
    <xf borderId="1" fillId="3" fontId="14" numFmtId="0" xfId="0" applyAlignment="1" applyBorder="1" applyFill="1" applyFont="1">
      <alignment shrinkToFit="0" vertical="bottom" wrapText="0"/>
    </xf>
    <xf borderId="2" fillId="4" fontId="14" numFmtId="0" xfId="0" applyAlignment="1" applyBorder="1" applyFill="1" applyFont="1">
      <alignment shrinkToFit="0" vertical="center" wrapText="0"/>
    </xf>
    <xf borderId="2" fillId="4" fontId="14" numFmtId="9" xfId="0" applyAlignment="1" applyBorder="1" applyFill="1" applyFont="1" applyNumberFormat="1">
      <alignment shrinkToFit="0" vertical="bottom" wrapText="0"/>
    </xf>
    <xf borderId="1" fillId="4" fontId="2" numFmtId="0" xfId="0" applyAlignment="1" applyBorder="1" applyFill="1" applyFont="1">
      <alignment readingOrder="0" shrinkToFit="0" vertical="center" wrapText="0"/>
    </xf>
    <xf borderId="1" fillId="3" fontId="14" numFmtId="9" xfId="0" applyAlignment="1" applyBorder="1" applyFill="1" applyFont="1" applyNumberFormat="1">
      <alignment shrinkToFit="0" vertical="bottom" wrapText="0"/>
    </xf>
    <xf borderId="1" fillId="3" fontId="14" numFmtId="9" xfId="0" applyAlignment="1" applyBorder="1" applyFill="1" applyFont="1" applyNumberFormat="1">
      <alignment shrinkToFit="0" vertical="center" wrapText="0"/>
    </xf>
    <xf borderId="0" fillId="0" fontId="3" numFmtId="3" xfId="0" applyAlignment="1" applyFont="1" applyNumberFormat="1">
      <alignment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5" fillId="7" fontId="8" numFmtId="0" xfId="0" applyAlignment="1" applyBorder="1" applyFill="1" applyFont="1">
      <alignment readingOrder="0" shrinkToFit="0" wrapText="0"/>
    </xf>
    <xf borderId="0" fillId="0" fontId="3" numFmtId="164" xfId="0" applyAlignment="1" applyFont="1" applyNumberFormat="1">
      <alignment readingOrder="0" shrinkToFit="0" vertical="center" wrapText="0"/>
    </xf>
    <xf borderId="2" fillId="4" fontId="25" numFmtId="9" xfId="0" applyAlignment="1" applyBorder="1" applyFill="1" applyFont="1" applyNumberFormat="1">
      <alignment horizontal="right" readingOrder="0" shrinkToFit="0" vertical="bottom" wrapText="0"/>
    </xf>
    <xf borderId="2" fillId="4" fontId="25" numFmtId="9" xfId="0" applyAlignment="1" applyBorder="1" applyFill="1" applyFont="1" applyNumberFormat="1">
      <alignment horizontal="center" readingOrder="0" shrinkToFit="0" vertical="bottom" wrapText="0"/>
    </xf>
    <xf borderId="8" fillId="10" fontId="10" numFmtId="0" xfId="0" applyAlignment="1" applyBorder="1" applyFill="1" applyFont="1">
      <alignment horizontal="center" shrinkToFit="0" vertical="center" wrapText="0"/>
    </xf>
    <xf borderId="7" fillId="10" fontId="10" numFmtId="0" xfId="0" applyAlignment="1" applyBorder="1" applyFill="1" applyFont="1">
      <alignment horizontal="center" shrinkToFit="0" vertical="center" wrapText="0"/>
    </xf>
    <xf borderId="0" fillId="0" fontId="3" numFmtId="0" xfId="0" applyAlignment="1" applyFont="1">
      <alignment horizontal="center"/>
    </xf>
    <xf borderId="0" fillId="0" fontId="3" numFmtId="169" xfId="0" applyAlignment="1" applyFont="1" applyNumberFormat="1">
      <alignment readingOrder="0"/>
    </xf>
    <xf borderId="0" fillId="11" fontId="18" numFmtId="0" xfId="0" applyAlignment="1" applyFill="1" applyFont="1">
      <alignment readingOrder="0" vertical="bottom"/>
    </xf>
    <xf borderId="5" fillId="20" fontId="47" numFmtId="0" xfId="0" applyAlignment="1" applyBorder="1" applyFill="1" applyFont="1">
      <alignment vertical="bottom"/>
    </xf>
    <xf borderId="5" fillId="3" fontId="18" numFmtId="0" xfId="0" applyAlignment="1" applyBorder="1" applyFill="1" applyFont="1">
      <alignment vertical="bottom"/>
    </xf>
    <xf borderId="5" fillId="3" fontId="14" numFmtId="0" xfId="0" applyAlignment="1" applyBorder="1" applyFill="1" applyFont="1">
      <alignment vertical="bottom"/>
    </xf>
    <xf borderId="5" fillId="41" fontId="18" numFmtId="0" xfId="0" applyAlignment="1" applyBorder="1" applyFill="1" applyFont="1">
      <alignment vertical="bottom"/>
    </xf>
    <xf borderId="5" fillId="41" fontId="14" numFmtId="0" xfId="0" applyAlignment="1" applyBorder="1" applyFill="1" applyFont="1">
      <alignment vertical="bottom"/>
    </xf>
    <xf borderId="5" fillId="3" fontId="18" numFmtId="0" xfId="0" applyAlignment="1" applyBorder="1" applyFill="1" applyFont="1">
      <alignment horizontal="center" vertical="bottom"/>
    </xf>
    <xf borderId="0" fillId="3" fontId="18" numFmtId="0" xfId="0" applyAlignment="1" applyFill="1" applyFont="1">
      <alignment vertical="bottom"/>
    </xf>
    <xf borderId="0" fillId="3" fontId="14" numFmtId="0" xfId="0" applyAlignment="1" applyFill="1" applyFont="1">
      <alignment vertical="bottom"/>
    </xf>
    <xf borderId="1" fillId="3" fontId="18" numFmtId="0" xfId="0" applyAlignment="1" applyBorder="1" applyFill="1" applyFont="1">
      <alignment vertical="bottom"/>
    </xf>
    <xf borderId="1" fillId="3" fontId="14" numFmtId="0" xfId="0" applyAlignment="1" applyBorder="1" applyFill="1" applyFont="1">
      <alignment vertical="bottom"/>
    </xf>
    <xf borderId="5" fillId="3" fontId="2" numFmtId="0" xfId="0" applyAlignment="1" applyBorder="1" applyFill="1" applyFont="1">
      <alignment shrinkToFit="0" vertical="bottom" wrapText="0"/>
    </xf>
    <xf borderId="0" fillId="3" fontId="48" numFmtId="0" xfId="0" applyAlignment="1" applyFill="1" applyFont="1">
      <alignment vertical="bottom"/>
    </xf>
    <xf borderId="0" fillId="41" fontId="14" numFmtId="0" xfId="0" applyAlignment="1" applyFill="1" applyFont="1">
      <alignment vertical="bottom"/>
    </xf>
    <xf borderId="2" fillId="4" fontId="25" numFmtId="0" xfId="0" applyAlignment="1" applyBorder="1" applyFill="1" applyFont="1">
      <alignment horizontal="right" shrinkToFit="0" vertical="bottom" wrapText="0"/>
    </xf>
    <xf borderId="1" fillId="3" fontId="25" numFmtId="0" xfId="0" applyAlignment="1" applyBorder="1" applyFill="1" applyFont="1">
      <alignment horizontal="right" shrinkToFit="0" vertical="bottom" wrapText="0"/>
    </xf>
    <xf borderId="5" fillId="0" fontId="10" numFmtId="1" xfId="0" applyAlignment="1" applyBorder="1" applyFont="1" applyNumberFormat="1">
      <alignment readingOrder="0" shrinkToFit="0" wrapText="0"/>
    </xf>
    <xf borderId="1" fillId="4" fontId="2" numFmtId="0" xfId="0" applyAlignment="1" applyBorder="1" applyFill="1" applyFont="1">
      <alignment shrinkToFit="0" vertical="center" wrapText="0"/>
    </xf>
    <xf borderId="3" fillId="0" fontId="10" numFmtId="0" xfId="0" applyAlignment="1" applyBorder="1" applyFont="1">
      <alignment horizontal="right" readingOrder="0" shrinkToFit="0" wrapText="0"/>
    </xf>
    <xf borderId="3" fillId="10" fontId="10" numFmtId="0" xfId="0" applyAlignment="1" applyBorder="1" applyFill="1" applyFont="1">
      <alignment horizontal="right" readingOrder="0" shrinkToFit="0" wrapText="0"/>
    </xf>
    <xf borderId="1" fillId="3" fontId="25" numFmtId="0" xfId="0" applyAlignment="1" applyBorder="1" applyFill="1" applyFont="1">
      <alignment horizontal="right" shrinkToFit="0" vertical="bottom" wrapText="0"/>
    </xf>
    <xf borderId="1" fillId="3" fontId="25" numFmtId="0" xfId="0" applyAlignment="1" applyBorder="1" applyFill="1" applyFont="1">
      <alignment horizontal="center" shrinkToFit="0" vertical="bottom" wrapText="0"/>
    </xf>
    <xf borderId="1" fillId="3" fontId="14" numFmtId="0" xfId="0" applyAlignment="1" applyBorder="1" applyFill="1" applyFont="1">
      <alignment shrinkToFit="0" vertical="bottom" wrapText="0"/>
    </xf>
    <xf borderId="2" fillId="4" fontId="14" numFmtId="0" xfId="0" applyAlignment="1" applyBorder="1" applyFill="1" applyFont="1">
      <alignment shrinkToFit="0" vertical="bottom" wrapText="0"/>
    </xf>
    <xf borderId="2" fillId="4" fontId="25" numFmtId="0" xfId="0" applyAlignment="1" applyBorder="1" applyFill="1" applyFont="1">
      <alignment horizontal="center" shrinkToFit="0" vertical="bottom" wrapText="0"/>
    </xf>
    <xf borderId="0" fillId="0" fontId="14" numFmtId="0" xfId="0" applyAlignment="1" applyFont="1">
      <alignment shrinkToFit="0" vertical="bottom" wrapText="0"/>
    </xf>
    <xf borderId="0" fillId="0" fontId="14" numFmtId="9" xfId="0" applyAlignment="1" applyFont="1" applyNumberFormat="1">
      <alignment shrinkToFit="0" vertical="bottom" wrapText="0"/>
    </xf>
    <xf borderId="2" fillId="4" fontId="25" numFmtId="0" xfId="0" applyAlignment="1" applyBorder="1" applyFill="1" applyFont="1">
      <alignment horizontal="center" shrinkToFit="0" vertical="bottom" wrapText="0"/>
    </xf>
    <xf borderId="2" fillId="4" fontId="25" numFmtId="9" xfId="0" applyAlignment="1" applyBorder="1" applyFill="1" applyFont="1" applyNumberFormat="1">
      <alignment horizontal="center" shrinkToFit="0" vertical="bottom" wrapText="0"/>
    </xf>
    <xf borderId="2" fillId="4" fontId="14" numFmtId="0" xfId="0" applyAlignment="1" applyBorder="1" applyFill="1" applyFont="1">
      <alignment shrinkToFit="0" vertical="bottom" wrapText="0"/>
    </xf>
    <xf borderId="0" fillId="4" fontId="14" numFmtId="0" xfId="0" applyAlignment="1" applyFill="1" applyFont="1">
      <alignment shrinkToFit="0" vertical="bottom" wrapText="0"/>
    </xf>
    <xf borderId="1" fillId="3" fontId="25" numFmtId="0" xfId="0" applyAlignment="1" applyBorder="1" applyFill="1" applyFont="1">
      <alignment horizontal="center" shrinkToFit="0" vertical="bottom" wrapText="0"/>
    </xf>
    <xf borderId="1" fillId="3" fontId="25" numFmtId="9" xfId="0" applyAlignment="1" applyBorder="1" applyFill="1" applyFont="1" applyNumberFormat="1">
      <alignment horizontal="center" shrinkToFit="0" vertical="bottom" wrapText="0"/>
    </xf>
    <xf borderId="1" fillId="3" fontId="14" numFmtId="0" xfId="0" applyAlignment="1" applyBorder="1" applyFill="1" applyFont="1">
      <alignment shrinkToFit="0" vertical="bottom" wrapText="0"/>
    </xf>
    <xf borderId="0" fillId="3" fontId="14" numFmtId="0" xfId="0" applyAlignment="1" applyFill="1" applyFont="1">
      <alignment shrinkToFit="0" vertical="bottom" wrapText="0"/>
    </xf>
    <xf borderId="0" fillId="4" fontId="25" numFmtId="9" xfId="0" applyAlignment="1" applyFill="1" applyFont="1" applyNumberFormat="1">
      <alignment horizontal="center" shrinkToFit="0" vertical="bottom" wrapText="0"/>
    </xf>
    <xf borderId="0" fillId="3" fontId="25" numFmtId="9" xfId="0" applyAlignment="1" applyFill="1" applyFont="1" applyNumberFormat="1">
      <alignment horizontal="center" shrinkToFit="0" vertical="bottom" wrapText="0"/>
    </xf>
  </cellXfs>
  <cellStyles count="1">
    <cellStyle xfId="0" name="Normal" builtinId="0"/>
  </cellStyles>
  <dxfs count="1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i/>
      </font>
      <fill>
        <patternFill patternType="solid">
          <fgColor rgb="FF34A853"/>
          <bgColor rgb="FF34A853"/>
        </patternFill>
      </fill>
      <border/>
    </dxf>
    <dxf>
      <font/>
      <fill>
        <patternFill patternType="solid">
          <fgColor rgb="FFEA4335"/>
          <bgColor rgb="FFEA4335"/>
        </patternFill>
      </fill>
      <border/>
    </dxf>
    <dxf>
      <font>
        <b/>
        <i/>
      </font>
      <fill>
        <patternFill patternType="solid">
          <fgColor rgb="FFFBBC04"/>
          <bgColor rgb="FFFBBC04"/>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00FF00"/>
          <bgColor rgb="FF00FF00"/>
        </patternFill>
      </fill>
      <border/>
    </dxf>
    <dxf>
      <font/>
      <fill>
        <patternFill patternType="solid">
          <fgColor theme="5"/>
          <bgColor theme="5"/>
        </patternFill>
      </fill>
      <border/>
    </dxf>
    <dxf>
      <font>
        <b/>
        <i/>
      </font>
      <fill>
        <patternFill patternType="solid">
          <fgColor rgb="FFFF0000"/>
          <bgColor rgb="FFFF0000"/>
        </patternFill>
      </fill>
      <border/>
    </dxf>
    <dxf>
      <font>
        <b/>
        <i/>
      </font>
      <fill>
        <patternFill patternType="solid">
          <fgColor rgb="FFFFD966"/>
          <bgColor rgb="FFFFD966"/>
        </patternFill>
      </fill>
      <border/>
    </dxf>
    <dxf>
      <font/>
      <fill>
        <patternFill patternType="solid">
          <fgColor rgb="FFE0F7FA"/>
          <bgColor rgb="FFE0F7FA"/>
        </patternFill>
      </fill>
      <border/>
    </dxf>
    <dxf>
      <font/>
      <fill>
        <patternFill patternType="solid">
          <fgColor rgb="FF5B3F86"/>
          <bgColor rgb="FF5B3F86"/>
        </patternFill>
      </fill>
      <border/>
    </dxf>
    <dxf>
      <font/>
      <fill>
        <patternFill patternType="solid">
          <fgColor rgb="FFF8F9FA"/>
          <bgColor rgb="FFF8F9FA"/>
        </patternFill>
      </fill>
      <border/>
    </dxf>
  </dxfs>
  <tableStyles count="23">
    <tableStyle count="4" pivot="0" name="PM POP RJBT-style">
      <tableStyleElement dxfId="1" type="headerRow"/>
      <tableStyleElement dxfId="2" type="firstRowStripe"/>
      <tableStyleElement dxfId="3" type="secondRowStripe"/>
      <tableStyleElement dxfId="4" size="0" type="wholeTable"/>
    </tableStyle>
    <tableStyle count="4" pivot="0" name="PM POWERSUPPLY RJBT1-style">
      <tableStyleElement dxfId="1" type="headerRow"/>
      <tableStyleElement dxfId="2" type="firstRowStripe"/>
      <tableStyleElement dxfId="3" type="secondRowStripe"/>
      <tableStyleElement dxfId="4" size="0" type="wholeTable"/>
    </tableStyle>
    <tableStyle count="4" pivot="0" name="PM GENSET RJBT-style">
      <tableStyleElement dxfId="1" type="headerRow"/>
      <tableStyleElement dxfId="2" type="firstRowStripe"/>
      <tableStyleElement dxfId="3" type="secondRowStripe"/>
      <tableStyleElement dxfId="4" size="0" type="wholeTable"/>
    </tableStyle>
    <tableStyle count="4" pivot="0" name="LIST PM FOC-style">
      <tableStyleElement dxfId="1" type="headerRow"/>
      <tableStyleElement dxfId="2" type="firstRowStripe"/>
      <tableStyleElement dxfId="3" type="secondRowStripe"/>
      <tableStyleElement dxfId="4" size="0" type="wholeTable"/>
    </tableStyle>
    <tableStyle count="2" pivot="0" name="BACKBONE UPLINK-style">
      <tableStyleElement dxfId="2" type="firstRowStripe"/>
      <tableStyleElement dxfId="3" type="secondRowStripe"/>
    </tableStyle>
    <tableStyle count="2" pivot="0" name="PM  OLT -&gt; UPE-style">
      <tableStyleElement dxfId="2" type="firstRowStripe"/>
      <tableStyleElement dxfId="14" type="secondRowStripe"/>
    </tableStyle>
    <tableStyle count="2" pivot="0" name="JADWAL-style">
      <tableStyleElement dxfId="2" type="firstRowStripe"/>
      <tableStyleElement dxfId="3" type="secondRowStripe"/>
    </tableStyle>
    <tableStyle count="2" pivot="0" name="JADWAL-style 2">
      <tableStyleElement dxfId="2" type="firstRowStripe"/>
      <tableStyleElement dxfId="3" type="secondRowStripe"/>
    </tableStyle>
    <tableStyle count="2" pivot="0" name="JADWAL-style 3">
      <tableStyleElement dxfId="2" type="firstRowStripe"/>
      <tableStyleElement dxfId="3" type="secondRowStripe"/>
    </tableStyle>
    <tableStyle count="2" pivot="0" name="JADWAL-style 4">
      <tableStyleElement dxfId="2" type="firstRowStripe"/>
      <tableStyleElement dxfId="3" type="secondRowStripe"/>
    </tableStyle>
    <tableStyle count="2" pivot="0" name="JADWAL-style 5">
      <tableStyleElement dxfId="2" type="firstRowStripe"/>
      <tableStyleElement dxfId="3" type="secondRowStripe"/>
    </tableStyle>
    <tableStyle count="2" pivot="0" name="JADWAL-style 6">
      <tableStyleElement dxfId="2" type="firstRowStripe"/>
      <tableStyleElement dxfId="3" type="secondRowStripe"/>
    </tableStyle>
    <tableStyle count="2" pivot="0" name="JADWAL-style 7">
      <tableStyleElement dxfId="2" type="firstRowStripe"/>
      <tableStyleElement dxfId="3" type="secondRowStripe"/>
    </tableStyle>
    <tableStyle count="2" pivot="0" name="JADWAL-style 8">
      <tableStyleElement dxfId="2" type="firstRowStripe"/>
      <tableStyleElement dxfId="3" type="secondRowStripe"/>
    </tableStyle>
    <tableStyle count="2" pivot="0" name="JADWAL-style 9">
      <tableStyleElement dxfId="2" type="firstRowStripe"/>
      <tableStyleElement dxfId="3" type="secondRowStripe"/>
    </tableStyle>
    <tableStyle count="2" pivot="0" name="JADWAL-style 10">
      <tableStyleElement dxfId="2" type="firstRowStripe"/>
      <tableStyleElement dxfId="3" type="secondRowStripe"/>
    </tableStyle>
    <tableStyle count="2" pivot="0" name="JADWAL-style 11">
      <tableStyleElement dxfId="2" type="firstRowStripe"/>
      <tableStyleElement dxfId="3" type="secondRowStripe"/>
    </tableStyle>
    <tableStyle count="2" pivot="0" name="JADWAL-style 12">
      <tableStyleElement dxfId="2" type="firstRowStripe"/>
      <tableStyleElement dxfId="3" type="secondRowStripe"/>
    </tableStyle>
    <tableStyle count="2" pivot="0" name="JADWAL-style 13">
      <tableStyleElement dxfId="2" type="firstRowStripe"/>
      <tableStyleElement dxfId="3" type="secondRowStripe"/>
    </tableStyle>
    <tableStyle count="4" pivot="0" name="STIKER POP-style">
      <tableStyleElement dxfId="1" type="headerRow"/>
      <tableStyleElement dxfId="2" type="firstRowStripe"/>
      <tableStyleElement dxfId="3" type="secondRowStripe"/>
      <tableStyleElement dxfId="4" size="0" type="wholeTable"/>
    </tableStyle>
    <tableStyle count="4" pivot="0" name="PM BATTERY RJBT-style">
      <tableStyleElement dxfId="1" type="headerRow"/>
      <tableStyleElement dxfId="2" type="firstRowStripe"/>
      <tableStyleElement dxfId="3" type="secondRowStripe"/>
      <tableStyleElement dxfId="4" size="0" type="wholeTable"/>
    </tableStyle>
    <tableStyle count="4" pivot="0" name="Form Responses 1-style">
      <tableStyleElement dxfId="15" type="headerRow"/>
      <tableStyleElement dxfId="2" type="firstRowStripe"/>
      <tableStyleElement dxfId="16" type="secondRowStripe"/>
      <tableStyleElement dxfId="4" size="0" type="wholeTable"/>
    </tableStyle>
    <tableStyle count="2" pivot="0" name="DATA RAW OLT-style">
      <tableStyleElement dxfId="2" type="firstRowStripe"/>
      <tableStyleElement dxfId="1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875" displayName="Table1" name="Table1" id="2">
  <tableColumns count="28">
    <tableColumn name="NO" id="1"/>
    <tableColumn name="KATEGORI" id="2"/>
    <tableColumn name="POP NAME" id="3"/>
    <tableColumn name="POP ID" id="4"/>
    <tableColumn name="WILAYAH" id="5"/>
    <tableColumn name="KP" id="6"/>
    <tableColumn name="TIKOR" id="7"/>
    <tableColumn name="SERVO" id="8"/>
    <tableColumn name="PT.SERVO" id="9"/>
    <tableColumn name="Tahap 1" id="10"/>
    <tableColumn name="Tahap 2" id="11"/>
    <tableColumn name="Tahap 3" id="12"/>
    <tableColumn name="Tahap 4" id="13"/>
    <tableColumn name="Tahap 5" id="14"/>
    <tableColumn name="Tahap 6" id="15"/>
    <tableColumn name="Persentase" id="16"/>
    <tableColumn name="STATUS" id="17"/>
    <tableColumn name="HEALTH INDEX" id="18"/>
    <tableColumn name="Catatan Hasil PM" id="19"/>
    <tableColumn name="DONE" id="20"/>
    <tableColumn name="MITRA" id="21"/>
    <tableColumn name="PIC PM SERVO" id="22"/>
    <tableColumn name="WO" id="23"/>
    <tableColumn name="LAPORAN" id="24"/>
    <tableColumn name="LINK BA TAHAP 1" id="25"/>
    <tableColumn name="TAHAP 2" id="26"/>
    <tableColumn name="TAHAP 3" id="27"/>
    <tableColumn name="TAHAP 4" id="28"/>
  </tableColumns>
  <tableStyleInfo name="PM POP RJBT-style" showColumnStripes="0" showFirstColumn="1" showLastColumn="1" showRowStripes="1"/>
</table>
</file>

<file path=xl/tables/table2.xml><?xml version="1.0" encoding="utf-8"?>
<table xmlns="http://schemas.openxmlformats.org/spreadsheetml/2006/main" ref="A1:BC892" displayName="Table5" name="Table5" id="1">
  <tableColumns count="55">
    <tableColumn name="No" id="1"/>
    <tableColumn name="ID POP" id="2"/>
    <tableColumn name="Lokasi" id="3"/>
    <tableColumn name="AREA" id="4"/>
    <tableColumn name="Kategori" id="5"/>
    <tableColumn name="Model" id="6"/>
    <tableColumn name="Rectifier Brand 1" id="7"/>
    <tableColumn name="Tipe Modul Recti 1" id="8"/>
    <tableColumn name="Modul Recti 1(unit)" id="9"/>
    <tableColumn name="Kap. Tiap Modul Recti 1(A DC)" id="10"/>
    <tableColumn name="Kap. Total Modul Recti 1 (A)" id="11"/>
    <tableColumn name="Status Modul Recti 1" id="12"/>
    <tableColumn name="Beban Recti (A)" id="13"/>
    <tableColumn name="Merk Batt" id="14"/>
    <tableColumn name="tipe batt" id="15"/>
    <tableColumn name="Jenis Batt" id="16"/>
    <tableColumn name="Jml Batt" id="17"/>
    <tableColumn name="Kap. Batt (AH)" id="18"/>
    <tableColumn name="Kemampuan (jam)" id="19"/>
    <tableColumn name="Status Kemampuan" id="20"/>
    <tableColumn name="Insert Date" id="21"/>
    <tableColumn name="Status Umur Batt" id="22"/>
    <tableColumn name="Butuh Recti" id="23"/>
    <tableColumn name="Butuh +Batt (AH)" id="24"/>
    <tableColumn name="prioritas batt" id="25"/>
    <tableColumn name="Butuh Dummy (2025)" id="26"/>
    <tableColumn name="Last Dummy" id="27"/>
    <tableColumn name="Tanggal Dummy 2025" id="28"/>
    <tableColumn name="DONE DUMMY" id="29"/>
    <tableColumn name="STATUS" id="30"/>
    <tableColumn name="Jumlah Batt (Bank)" id="31"/>
    <tableColumn name="Kap. Batt After Dummy (AH)" id="32"/>
    <tableColumn name="Kap. Bank 1 (AH)" id="33"/>
    <tableColumn name="Hasil Dummy Bank 1" id="34"/>
    <tableColumn name="Kap. Bank 2 (AH)" id="35"/>
    <tableColumn name="Hasil Dummy Bank 2" id="36"/>
    <tableColumn name="Kap. Bank 3 (AH)" id="37"/>
    <tableColumn name="Hasil Dummy Bank 3" id="38"/>
    <tableColumn name="Kap. Bank 4 (AH)" id="39"/>
    <tableColumn name="Hasil Dummy Bank 4" id="40"/>
    <tableColumn name="Kap. Bank 5 (AH)" id="41"/>
    <tableColumn name="Hasil Dummy Bank 5" id="42"/>
    <tableColumn name="Kap. Bank 6 (AH)" id="43"/>
    <tableColumn name="Hasil Dummy Bank 6" id="44"/>
    <tableColumn name="Kap. Bank 7 (AH)" id="45"/>
    <tableColumn name="Hasil Dummy Bank 7" id="46"/>
    <tableColumn name="Kap. Bank 8 (AH)" id="47"/>
    <tableColumn name="Hasil Dummy Bank 8" id="48"/>
    <tableColumn name="Kap. Bank 9 (AH)" id="49"/>
    <tableColumn name="Hasil Dummy Bank 9" id="50"/>
    <tableColumn name="TEGANGAN PLN" id="51"/>
    <tableColumn name="TEGANGAN BATTERY" id="52"/>
    <tableColumn name="KONDISI FISIK BATTERY/RECTI" id="53"/>
    <tableColumn name="EXTERNAL ALARM" id="54"/>
    <tableColumn name="HEALTH INDEX POWER SUPPLY" id="55"/>
  </tableColumns>
  <tableStyleInfo name="PM POWERSUPPLY RJBT1-style" showColumnStripes="0" showFirstColumn="1" showLastColumn="1" showRowStripes="1"/>
</table>
</file>

<file path=xl/tables/table3.xml><?xml version="1.0" encoding="utf-8"?>
<table xmlns="http://schemas.openxmlformats.org/spreadsheetml/2006/main" ref="A1:AJ999" displayName="Table4" name="Table4" id="3">
  <tableColumns count="36">
    <tableColumn name="no" id="1"/>
    <tableColumn name="POP ID" id="2"/>
    <tableColumn name="Lokasi" id="3"/>
    <tableColumn name="Kategori" id="4"/>
    <tableColumn name="Kota/Kab" id="5"/>
    <tableColumn name="KP" id="6"/>
    <tableColumn name="Tgl Instalasi" id="7"/>
    <tableColumn name="Merk Genset" id="8"/>
    <tableColumn name="Tipe Genset" id="9"/>
    <tableColumn name="SN Genset" id="10"/>
    <tableColumn name="Kapasitas Genset" id="11"/>
    <tableColumn name="Jumlah Oli" id="12"/>
    <tableColumn name="Jenis BBM" id="13"/>
    <tableColumn name="Kapasitas BBM" id="14"/>
    <tableColumn name="Jenis Aki" id="15"/>
    <tableColumn name="Spesifikasi Aki" id="16"/>
    <tableColumn name="Ket" id="17"/>
    <tableColumn name="Real" id="18"/>
    <tableColumn name="Filter BBM" id="19"/>
    <tableColumn name="Filter Udara" id="20"/>
    <tableColumn name="Filter Oli" id="21"/>
    <tableColumn name="Tanggal Ganti Aki" id="22"/>
    <tableColumn name="Voltase Aki(V)" id="23"/>
    <tableColumn name="Hertz" id="24"/>
    <tableColumn name="BBM (L)" id="25"/>
    <tableColumn name="ATS" id="26"/>
    <tableColumn name="Krangkeng" id="27"/>
    <tableColumn name="Tanda-tanda hewan pengerat" id="28"/>
    <tableColumn name="Temuan" id="29"/>
    <tableColumn name="Status Temuan" id="30"/>
    <tableColumn name="Semester 1" id="31"/>
    <tableColumn name="Semester 2" id="32"/>
    <tableColumn name="AUTO START" id="33"/>
    <tableColumn name="RUNNING TEST" id="34"/>
    <tableColumn name="BAHAN BAKAR" id="35"/>
    <tableColumn name="HEALTH INDEX GENSET" id="36"/>
  </tableColumns>
  <tableStyleInfo name="PM GENSET RJBT-style" showColumnStripes="0" showFirstColumn="1" showLastColumn="1" showRowStripes="1"/>
</table>
</file>

<file path=xl/tables/table4.xml><?xml version="1.0" encoding="utf-8"?>
<table xmlns="http://schemas.openxmlformats.org/spreadsheetml/2006/main" ref="A1:E2878" displayName="Table7" name="Table7" id="4">
  <autoFilter ref="$A$1:$E$2878">
    <filterColumn colId="2">
      <filters>
        <filter val="OLT"/>
        <filter val="USER CORPORATE"/>
        <filter val="BACKBONE"/>
      </filters>
    </filterColumn>
  </autoFilter>
  <tableColumns count="5">
    <tableColumn name="102610B0118J" id="1"/>
    <tableColumn name="DESKRIPSI" id="2"/>
    <tableColumn name="LINK" id="3"/>
    <tableColumn name="TANGGAL" id="4"/>
    <tableColumn name="SERVO" id="5"/>
  </tableColumns>
  <tableStyleInfo name="LIST PM FOC-style" showColumnStripes="0" showFirstColumn="1" showLastColumn="1" showRowStripes="1"/>
</table>
</file>

<file path=xl/tables/table5.xml><?xml version="1.0" encoding="utf-8"?>
<table xmlns="http://schemas.openxmlformats.org/spreadsheetml/2006/main" headerRowCount="0" ref="A2:C224" displayName="Table_1" name="Table_1" id="5">
  <tableColumns count="3">
    <tableColumn name="Column1" id="1"/>
    <tableColumn name="Column2" id="2"/>
    <tableColumn name="Column3" id="3"/>
  </tableColumns>
  <tableStyleInfo name="BACKBONE UPLINK-style" showColumnStripes="0" showFirstColumn="1" showLastColumn="1" showRowStripes="1"/>
</table>
</file>

<file path=xl/tables/table6.xml><?xml version="1.0" encoding="utf-8"?>
<table xmlns="http://schemas.openxmlformats.org/spreadsheetml/2006/main" headerRowCount="0" ref="A2:B763" displayName="Table_2" name="Table_2" id="6">
  <tableColumns count="2">
    <tableColumn name="Column1" id="1"/>
    <tableColumn name="Column2" id="2"/>
  </tableColumns>
  <tableStyleInfo name="PM  OLT -&gt; UPE-style" showColumnStripes="0" showFirstColumn="1" showLastColumn="1" showRowStripes="1"/>
</table>
</file>

<file path=xl/tables/table7.xml><?xml version="1.0" encoding="utf-8"?>
<table xmlns="http://schemas.openxmlformats.org/spreadsheetml/2006/main" headerRowCount="0" ref="A2:C122" displayName="Table_3" name="Table_3" id="7">
  <tableColumns count="3">
    <tableColumn name="Column1" id="1"/>
    <tableColumn name="Column2" id="2"/>
    <tableColumn name="Column3" id="3"/>
  </tableColumns>
  <tableStyleInfo name="JADWAL-style" showColumnStripes="0" showFirstColumn="1" showLastColumn="1" showRowStripes="1"/>
</table>
</file>

<file path=xl/tables/table8.xml><?xml version="1.0" encoding="utf-8"?>
<table xmlns="http://schemas.openxmlformats.org/spreadsheetml/2006/main" headerRowCount="0" ref="I2:K90" displayName="Table_4" name="Table_4" id="8">
  <tableColumns count="3">
    <tableColumn name="Column1" id="1"/>
    <tableColumn name="Column2" id="2"/>
    <tableColumn name="Column3" id="3"/>
  </tableColumns>
  <tableStyleInfo name="JADWAL-style 2" showColumnStripes="0" showFirstColumn="1" showLastColumn="1" showRowStripes="1"/>
</table>
</file>

<file path=xl/tables/table9.xml><?xml version="1.0" encoding="utf-8"?>
<table xmlns="http://schemas.openxmlformats.org/spreadsheetml/2006/main" headerRowCount="0" ref="M2:O85" displayName="Table_5" name="Table_5" id="9">
  <tableColumns count="3">
    <tableColumn name="Column1" id="1"/>
    <tableColumn name="Column2" id="2"/>
    <tableColumn name="Column3" id="3"/>
  </tableColumns>
  <tableStyleInfo name="JADWAL-style 3" showColumnStripes="0" showFirstColumn="1" showLastColumn="1" showRowStripes="1"/>
</table>
</file>

<file path=xl/tables/table10.xml><?xml version="1.0" encoding="utf-8"?>
<table xmlns="http://schemas.openxmlformats.org/spreadsheetml/2006/main" headerRowCount="0" ref="Q2:S87" displayName="Table_6" name="Table_6" id="10">
  <tableColumns count="3">
    <tableColumn name="Column1" id="1"/>
    <tableColumn name="Column2" id="2"/>
    <tableColumn name="Column3" id="3"/>
  </tableColumns>
  <tableStyleInfo name="JADWAL-style 4" showColumnStripes="0" showFirstColumn="1" showLastColumn="1" showRowStripes="1"/>
</table>
</file>

<file path=xl/tables/table11.xml><?xml version="1.0" encoding="utf-8"?>
<table xmlns="http://schemas.openxmlformats.org/spreadsheetml/2006/main" headerRowCount="0" ref="U2:W77" displayName="Table_7" name="Table_7" id="11">
  <tableColumns count="3">
    <tableColumn name="Column1" id="1"/>
    <tableColumn name="Column2" id="2"/>
    <tableColumn name="Column3" id="3"/>
  </tableColumns>
  <tableStyleInfo name="JADWAL-style 5" showColumnStripes="0" showFirstColumn="1" showLastColumn="1" showRowStripes="1"/>
</table>
</file>

<file path=xl/tables/table12.xml><?xml version="1.0" encoding="utf-8"?>
<table xmlns="http://schemas.openxmlformats.org/spreadsheetml/2006/main" headerRowCount="0" ref="Y2:AA39" displayName="Table_8" name="Table_8" id="12">
  <tableColumns count="3">
    <tableColumn name="Column1" id="1"/>
    <tableColumn name="Column2" id="2"/>
    <tableColumn name="Column3" id="3"/>
  </tableColumns>
  <tableStyleInfo name="JADWAL-style 6" showColumnStripes="0" showFirstColumn="1" showLastColumn="1" showRowStripes="1"/>
</table>
</file>

<file path=xl/tables/table13.xml><?xml version="1.0" encoding="utf-8"?>
<table xmlns="http://schemas.openxmlformats.org/spreadsheetml/2006/main" headerRowCount="0" ref="AC2:AE51" displayName="Table_9" name="Table_9" id="13">
  <tableColumns count="3">
    <tableColumn name="Column1" id="1"/>
    <tableColumn name="Column2" id="2"/>
    <tableColumn name="Column3" id="3"/>
  </tableColumns>
  <tableStyleInfo name="JADWAL-style 7" showColumnStripes="0" showFirstColumn="1" showLastColumn="1" showRowStripes="1"/>
</table>
</file>

<file path=xl/tables/table14.xml><?xml version="1.0" encoding="utf-8"?>
<table xmlns="http://schemas.openxmlformats.org/spreadsheetml/2006/main" headerRowCount="0" ref="AG2:AI48" displayName="Table_10" name="Table_10" id="14">
  <tableColumns count="3">
    <tableColumn name="Column1" id="1"/>
    <tableColumn name="Column2" id="2"/>
    <tableColumn name="Column3" id="3"/>
  </tableColumns>
  <tableStyleInfo name="JADWAL-style 8" showColumnStripes="0" showFirstColumn="1" showLastColumn="1" showRowStripes="1"/>
</table>
</file>

<file path=xl/tables/table15.xml><?xml version="1.0" encoding="utf-8"?>
<table xmlns="http://schemas.openxmlformats.org/spreadsheetml/2006/main" headerRowCount="0" ref="AK2:AM57" displayName="Table_11" name="Table_11" id="15">
  <tableColumns count="3">
    <tableColumn name="Column1" id="1"/>
    <tableColumn name="Column2" id="2"/>
    <tableColumn name="Column3" id="3"/>
  </tableColumns>
  <tableStyleInfo name="JADWAL-style 9" showColumnStripes="0" showFirstColumn="1" showLastColumn="1" showRowStripes="1"/>
</table>
</file>

<file path=xl/tables/table16.xml><?xml version="1.0" encoding="utf-8"?>
<table xmlns="http://schemas.openxmlformats.org/spreadsheetml/2006/main" headerRowCount="0" ref="AO2:AQ58" displayName="Table_12" name="Table_12" id="16">
  <tableColumns count="3">
    <tableColumn name="Column1" id="1"/>
    <tableColumn name="Column2" id="2"/>
    <tableColumn name="Column3" id="3"/>
  </tableColumns>
  <tableStyleInfo name="JADWAL-style 10" showColumnStripes="0" showFirstColumn="1" showLastColumn="1" showRowStripes="1"/>
</table>
</file>

<file path=xl/tables/table17.xml><?xml version="1.0" encoding="utf-8"?>
<table xmlns="http://schemas.openxmlformats.org/spreadsheetml/2006/main" headerRowCount="0" ref="AS2:AV157" displayName="Table_13" name="Table_13" id="17">
  <tableColumns count="4">
    <tableColumn name="Column1" id="1"/>
    <tableColumn name="Column2" id="2"/>
    <tableColumn name="Column3" id="3"/>
    <tableColumn name="Column4" id="4"/>
  </tableColumns>
  <tableStyleInfo name="JADWAL-style 11" showColumnStripes="0" showFirstColumn="1" showLastColumn="1" showRowStripes="1"/>
</table>
</file>

<file path=xl/tables/table18.xml><?xml version="1.0" encoding="utf-8"?>
<table xmlns="http://schemas.openxmlformats.org/spreadsheetml/2006/main" headerRowCount="0" ref="E74:G77" displayName="Table_14" name="Table_14" id="18">
  <tableColumns count="3">
    <tableColumn name="Column1" id="1"/>
    <tableColumn name="Column2" id="2"/>
    <tableColumn name="Column3" id="3"/>
  </tableColumns>
  <tableStyleInfo name="JADWAL-style 12" showColumnStripes="0" showFirstColumn="1" showLastColumn="1" showRowStripes="1"/>
</table>
</file>

<file path=xl/tables/table19.xml><?xml version="1.0" encoding="utf-8"?>
<table xmlns="http://schemas.openxmlformats.org/spreadsheetml/2006/main" headerRowCount="0" ref="B132:B137" displayName="Table_15" name="Table_15" id="19">
  <tableColumns count="1">
    <tableColumn name="Column1" id="1"/>
  </tableColumns>
  <tableStyleInfo name="JADWAL-style 13" showColumnStripes="0" showFirstColumn="1" showLastColumn="1" showRowStripes="1"/>
</table>
</file>

<file path=xl/tables/table20.xml><?xml version="1.0" encoding="utf-8"?>
<table xmlns="http://schemas.openxmlformats.org/spreadsheetml/2006/main" ref="A1:I876" displayName="Table6" name="Table6" id="20">
  <tableColumns count="9">
    <tableColumn name="NO" id="1"/>
    <tableColumn name="KATEGORI" id="2"/>
    <tableColumn name="POP NAME" id="3"/>
    <tableColumn name="POP ID" id="4"/>
    <tableColumn name="WILAYAH" id="5"/>
    <tableColumn name="KABUPATEN" id="6"/>
    <tableColumn name="POSISI STIKER" id="7"/>
    <tableColumn name="DONE " id="8"/>
    <tableColumn name="DOKUMENTASI" id="9"/>
  </tableColumns>
  <tableStyleInfo name="STIKER POP-style" showColumnStripes="0" showFirstColumn="1" showLastColumn="1" showRowStripes="1"/>
</table>
</file>

<file path=xl/tables/table21.xml><?xml version="1.0" encoding="utf-8"?>
<table xmlns="http://schemas.openxmlformats.org/spreadsheetml/2006/main" ref="A2:AY1252" displayName="Table3" name="Table3" id="21">
  <tableColumns count="51">
    <tableColumn name="No" id="1"/>
    <tableColumn name="ID POP" id="2"/>
    <tableColumn name="Lokasi" id="3"/>
    <tableColumn name="AREA" id="4"/>
    <tableColumn name="KP" id="5"/>
    <tableColumn name="Kategori" id="6"/>
    <tableColumn name="Model" id="7"/>
    <tableColumn name="Merk Recti" id="8"/>
    <tableColumn name="Tipe Modul Recti" id="9"/>
    <tableColumn name="Modul Recti (unit)" id="10"/>
    <tableColumn name="Kap. Tiap Modul (A DC)" id="11"/>
    <tableColumn name="Kap. Total Modul (A)" id="12"/>
    <tableColumn name="Status Modul" id="13"/>
    <tableColumn name="Beban Recti (A)" id="14"/>
    <tableColumn name="Merk Batt" id="15"/>
    <tableColumn name="tipe batt" id="16"/>
    <tableColumn name="Jenis Batt" id="17"/>
    <tableColumn name="Jml Batt" id="18"/>
    <tableColumn name="Kap. Batt (AH)" id="19"/>
    <tableColumn name="Kemampuan (jam)" id="20"/>
    <tableColumn name="Status Kemampuan" id="21"/>
    <tableColumn name="Insert Date" id="22"/>
    <tableColumn name="Umur Batt (tahun)" id="23"/>
    <tableColumn name="Status Umur Batt" id="24"/>
    <tableColumn name="Butuh Recti" id="25"/>
    <tableColumn name="Butuh +Batt (AH)" id="26"/>
    <tableColumn name="prioritas batt" id="27"/>
    <tableColumn name="Butuh Dummy (2025)" id="28"/>
    <tableColumn name="Last Dummy" id="29"/>
    <tableColumn name="Tanggal Dummy 2025" id="30"/>
    <tableColumn name="DONE DUMMY" id="31"/>
    <tableColumn name="JUMLAH BATTERY" id="32"/>
    <tableColumn name="Kap. Batt After Dummy (AH)" id="33"/>
    <tableColumn name="Kap. Bank 1 (AH)" id="34"/>
    <tableColumn name="Hasil Dummy Bank 1" id="35"/>
    <tableColumn name="Kap. Bank 2 (AH)" id="36"/>
    <tableColumn name="Hasil Dummy Bank 2" id="37"/>
    <tableColumn name="Kap. Bank 3 (AH)" id="38"/>
    <tableColumn name="Hasil Dummy Bank 3" id="39"/>
    <tableColumn name="Kap. Bank 4 (AH)" id="40"/>
    <tableColumn name="Hasil Dummy Bank 4" id="41"/>
    <tableColumn name="Kap. Bank 5 (AH)" id="42"/>
    <tableColumn name="Hasil Dummy Bank 5" id="43"/>
    <tableColumn name="Kap. Bank 6 (AH)" id="44"/>
    <tableColumn name="Hasil Dummy Bank 6" id="45"/>
    <tableColumn name="Kap. Bank 7 (AH)" id="46"/>
    <tableColumn name="Hasil Dummy Bank 7" id="47"/>
    <tableColumn name="Kap. Bank 8 (AH)" id="48"/>
    <tableColumn name="Hasil Dummy Bank 8" id="49"/>
    <tableColumn name="Kap. Bank 9 (AH)" id="50"/>
    <tableColumn name="Hasil Dummy Bank 9" id="51"/>
  </tableColumns>
  <tableStyleInfo name="PM BATTERY RJBT-style" showColumnStripes="0" showFirstColumn="1" showLastColumn="1" showRowStripes="1"/>
</table>
</file>

<file path=xl/tables/table22.xml><?xml version="1.0" encoding="utf-8"?>
<table xmlns="http://schemas.openxmlformats.org/spreadsheetml/2006/main" headerRowCount="0" ref="A1:AI1" displayName="Form_Responses" name="Form_Responses" id="22">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2:C763" displayName="Table_16" name="Table_16" id="23">
  <tableColumns count="3">
    <tableColumn name="Column1" id="1"/>
    <tableColumn name="Column2" id="2"/>
    <tableColumn name="Column3" id="3"/>
  </tableColumns>
  <tableStyleInfo name="DATA RAW OL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conpln-my.sharepoint.com/:b:/g/personal/dwi_esti_iconpln_co_id/IQC4FkMuqnhCTpF0R78-Vyx1AS6Rjq_wJQZAnjI_-ruRPXo?e=F22MQq" TargetMode="External"/><Relationship Id="rId190" Type="http://schemas.openxmlformats.org/officeDocument/2006/relationships/hyperlink" Target="https://iconpln-my.sharepoint.com/:b:/g/personal/dwi_esti_iconpln_co_id/IQCw3Og33i5MSpUXsqrrmIxmAYZdLTjMHTgU6_F-W9nr5W4?e=SdVbQD" TargetMode="External"/><Relationship Id="rId42" Type="http://schemas.openxmlformats.org/officeDocument/2006/relationships/hyperlink" Target="https://iconpln-my.sharepoint.com/:b:/g/personal/dwi_esti_iconpln_co_id/IQC5WYfdEbQZSqpBtKSJ9RouAaqzv8A9-7XaQAyXcrKbWUE?e=sK1ObH" TargetMode="External"/><Relationship Id="rId41" Type="http://schemas.openxmlformats.org/officeDocument/2006/relationships/hyperlink" Target="https://iconpln-my.sharepoint.com/:b:/g/personal/dwi_esti_iconpln_co_id/IQBtmq6IO9hOS6OOjFERKLryAU6eoUDS-BawzJm0dtjKgqs?e=hQsrbW" TargetMode="External"/><Relationship Id="rId44" Type="http://schemas.openxmlformats.org/officeDocument/2006/relationships/hyperlink" Target="https://iconpln-my.sharepoint.com/:b:/g/personal/dwi_esti_iconpln_co_id/IQCOt7FnL1yDQpaaJWnlpeoDAQE1pALJwTHHR4fY6UXgKiA?e=G4jSuE" TargetMode="External"/><Relationship Id="rId194" Type="http://schemas.openxmlformats.org/officeDocument/2006/relationships/hyperlink" Target="https://iconpln-my.sharepoint.com/:w:/g/personal/dwi_esti_iconpln_co_id/IQDJDEpClrSyTbdt61KddN54AUGZoWXwlsD-SlkTY-3us-4?e=ItEz2n" TargetMode="External"/><Relationship Id="rId43" Type="http://schemas.openxmlformats.org/officeDocument/2006/relationships/hyperlink" Target="https://iconpln-my.sharepoint.com/:b:/g/personal/dwi_esti_iconpln_co_id/IQChR8QJZl26Qa_EJ0cac9oQARDC7vObnh9m4TroinqmQ_g?e=ANKS7X" TargetMode="External"/><Relationship Id="rId193" Type="http://schemas.openxmlformats.org/officeDocument/2006/relationships/hyperlink" Target="https://iconpln-my.sharepoint.com/:b:/g/personal/dwi_esti_iconpln_co_id/IQBKTZWzI6aMQ534e6toGpayASMNPzfTmPgvKpuHmovtINA?e=59M5ee" TargetMode="External"/><Relationship Id="rId46" Type="http://schemas.openxmlformats.org/officeDocument/2006/relationships/hyperlink" Target="https://iconpln-my.sharepoint.com/:b:/g/personal/dwi_esti_iconpln_co_id/IQCLjb11nl5ITaea1yratQoLAdlxsVXsCM9Pu35DqYdyKFE?e=XddHdV" TargetMode="External"/><Relationship Id="rId192" Type="http://schemas.openxmlformats.org/officeDocument/2006/relationships/hyperlink" Target="https://iconpln-my.sharepoint.com/:w:/g/personal/dwi_esti_iconpln_co_id/IQC_DdlzPiCPQ6rQwzARBVHmAewBmUDCbsKrufwgAJZ8_4c?e=1Xm8v2" TargetMode="External"/><Relationship Id="rId45" Type="http://schemas.openxmlformats.org/officeDocument/2006/relationships/hyperlink" Target="https://iconpln-my.sharepoint.com/:b:/g/personal/dwi_esti_iconpln_co_id/IQCYZVOAJL2bT5au0mqs4rIfAYFXc4KpFtsrYUKspPTHAz4?e=6FtU3V" TargetMode="External"/><Relationship Id="rId191" Type="http://schemas.openxmlformats.org/officeDocument/2006/relationships/hyperlink" Target="https://iconpln-my.sharepoint.com/:b:/g/personal/dwi_esti_iconpln_co_id/IQB4cYexjpy2QJ0fDMGQ_VqeARYNtu-1eTWFuYy1yTOnDoE?e=Qmkotz" TargetMode="External"/><Relationship Id="rId48" Type="http://schemas.openxmlformats.org/officeDocument/2006/relationships/hyperlink" Target="https://iconpln-my.sharepoint.com/:b:/g/personal/dwi_esti_iconpln_co_id/IQCw3Og33i5MSpUXsqrrmIxmAYZdLTjMHTgU6_F-W9nr5W4?e=SdVbQD" TargetMode="External"/><Relationship Id="rId187" Type="http://schemas.openxmlformats.org/officeDocument/2006/relationships/hyperlink" Target="https://iconpln-my.sharepoint.com/:b:/g/personal/dwi_esti_iconpln_co_id/IQAK4dBQ0hfrT6mVKtjeGVkrAX3Cz5zP6Ra7yLpevg3d934?e=sRXkY6" TargetMode="External"/><Relationship Id="rId47" Type="http://schemas.openxmlformats.org/officeDocument/2006/relationships/hyperlink" Target="https://iconpln-my.sharepoint.com/:b:/g/personal/dwi_esti_iconpln_co_id/IQCwZgyl-JXyQLe1u_C3JVDsAZ9W_hGhvXDDhyzZmI7T2nA?e=e6TJR9" TargetMode="External"/><Relationship Id="rId186" Type="http://schemas.openxmlformats.org/officeDocument/2006/relationships/hyperlink" Target="https://iconpln-my.sharepoint.com/:w:/g/personal/dwi_esti_iconpln_co_id/IQDaXJZHl7IVQquAvqymc-96AU5XaKmVqUy_exZh-6q-5OU?e=eD93kc" TargetMode="External"/><Relationship Id="rId185" Type="http://schemas.openxmlformats.org/officeDocument/2006/relationships/hyperlink" Target="https://iconpln-my.sharepoint.com/:b:/g/personal/dwi_esti_iconpln_co_id/IQCw3Og33i5MSpUXsqrrmIxmAYZdLTjMHTgU6_F-W9nr5W4?e=SdVbQD" TargetMode="External"/><Relationship Id="rId49" Type="http://schemas.openxmlformats.org/officeDocument/2006/relationships/hyperlink" Target="https://iconpln-my.sharepoint.com/:w:/g/personal/dwi_esti_iconpln_co_id/IQAowthsv9zjTpRqfYuyXb14AcT5VZkmDEziIhKfOlUj_iM?e=ULjNMG" TargetMode="External"/><Relationship Id="rId184" Type="http://schemas.openxmlformats.org/officeDocument/2006/relationships/hyperlink" Target="https://iconpln-my.sharepoint.com/:w:/g/personal/dwi_esti_iconpln_co_id/IQBwhDj1stB2TpwgLi8Y7VQLAemRmuwq5Q_eTcr7D0pbfDc?e=wBMHE7" TargetMode="External"/><Relationship Id="rId189" Type="http://schemas.openxmlformats.org/officeDocument/2006/relationships/hyperlink" Target="https://iconpln-my.sharepoint.com/:b:/g/personal/dwi_esti_iconpln_co_id/IQDKRaIYWBMVTr3aIWYxixEuAUukrmBuP66AaT50GkzcGWo?e=F9Mvby" TargetMode="External"/><Relationship Id="rId188" Type="http://schemas.openxmlformats.org/officeDocument/2006/relationships/hyperlink" Target="https://iconpln-my.sharepoint.com/:b:/g/personal/dwi_esti_iconpln_co_id/IQAWcPmtvA-tQa4G-F-J173xAQdOk_gJCTRX_x3Mj2wC2Gs?e=ZfSOiV" TargetMode="External"/><Relationship Id="rId31" Type="http://schemas.openxmlformats.org/officeDocument/2006/relationships/hyperlink" Target="https://iconpln-my.sharepoint.com/:w:/g/personal/dwi_esti_iconpln_co_id/IQAU9PW_KFR2SpqqtmqVOBZFAdlCW66axC_9SBzoJXT2J38?e=bZONHK" TargetMode="External"/><Relationship Id="rId30" Type="http://schemas.openxmlformats.org/officeDocument/2006/relationships/hyperlink" Target="https://iconpln-my.sharepoint.com/:w:/g/personal/dwi_esti_iconpln_co_id/IQAowthsv9zjTpRqfYuyXb14AcT5VZkmDEziIhKfOlUj_iM?e=ULjNMG" TargetMode="External"/><Relationship Id="rId33" Type="http://schemas.openxmlformats.org/officeDocument/2006/relationships/hyperlink" Target="https://iconpln-my.sharepoint.com/:b:/g/personal/dwi_esti_iconpln_co_id/IQCO4OzxF2XXRrS6Z7GHCgqyAVG8mQP3XSoVpIhLYFDjLD0?e=UKXS4k" TargetMode="External"/><Relationship Id="rId183" Type="http://schemas.openxmlformats.org/officeDocument/2006/relationships/hyperlink" Target="https://iconpln-my.sharepoint.com/:w:/g/personal/dwi_esti_iconpln_co_id/IQB4twm9aj_dQouKBZvQEMgHASvYNOcvflMn8hW7bbDKYzU?e=uF8VAb" TargetMode="External"/><Relationship Id="rId32" Type="http://schemas.openxmlformats.org/officeDocument/2006/relationships/hyperlink" Target="https://iconpln-my.sharepoint.com/:b:/g/personal/dwi_esti_iconpln_co_id/IQB-qvYk8GzcR4rLUT-t2t5aARfJlePjpdJspcq84B6HGdI?e=Sew0G3" TargetMode="External"/><Relationship Id="rId182" Type="http://schemas.openxmlformats.org/officeDocument/2006/relationships/hyperlink" Target="https://iconpln-my.sharepoint.com/:w:/g/personal/dwi_esti_iconpln_co_id/IQDhvOpHudcLQYS1QinCHAsfAZMFf1TSeyzSwoEid3HcAI8?e=8DvWBv" TargetMode="External"/><Relationship Id="rId35" Type="http://schemas.openxmlformats.org/officeDocument/2006/relationships/hyperlink" Target="https://iconpln-my.sharepoint.com/:b:/g/personal/dwi_esti_iconpln_co_id/IQBfocS8vy36Qaa5-w7jucw_ATQDrUQo7Lr912dArQs84e8?e=INLyBM" TargetMode="External"/><Relationship Id="rId181" Type="http://schemas.openxmlformats.org/officeDocument/2006/relationships/hyperlink" Target="https://iconpln-my.sharepoint.com/:w:/g/personal/dwi_esti_iconpln_co_id/IQDlaFBT2zF2Rpg8JK0Gm6vNATiTgFmXw7XKPCF5VWGD2M4?e=dg7WYQ" TargetMode="External"/><Relationship Id="rId34" Type="http://schemas.openxmlformats.org/officeDocument/2006/relationships/hyperlink" Target="https://iconpln-my.sharepoint.com/:b:/g/personal/dwi_esti_iconpln_co_id/IQASnqTHItehSact-Uk5Kn0qAd_6Vs1uuIFG2cxk1_LUlh8?e=fQakGe" TargetMode="External"/><Relationship Id="rId180" Type="http://schemas.openxmlformats.org/officeDocument/2006/relationships/hyperlink" Target="https://iconpln-my.sharepoint.com/:b:/g/personal/dwi_esti_iconpln_co_id/IQAK4dBQ0hfrT6mVKtjeGVkrAX3Cz5zP6Ra7yLpevg3d934?e=sRXkY6" TargetMode="External"/><Relationship Id="rId37" Type="http://schemas.openxmlformats.org/officeDocument/2006/relationships/hyperlink" Target="https://iconpln-my.sharepoint.com/:w:/g/personal/dwi_esti_iconpln_co_id/IQBCNglLQGmGR77ic2UfbFCeAYMi5xY4bvwZvx9QCftqkGw?e=19kdjk" TargetMode="External"/><Relationship Id="rId176" Type="http://schemas.openxmlformats.org/officeDocument/2006/relationships/hyperlink" Target="https://iconpln-my.sharepoint.com/:w:/g/personal/dwi_esti_iconpln_co_id/IQCuXzsatEzURqAIwR2mt56DAWacWIdhttH74uGhPxcbu0o?e=28muEL" TargetMode="External"/><Relationship Id="rId36" Type="http://schemas.openxmlformats.org/officeDocument/2006/relationships/hyperlink" Target="https://iconpln-my.sharepoint.com/:b:/g/personal/dwi_esti_iconpln_co_id/IQDzI-K3DrkVSJotBdnryHWoAd4I82Dtj2AAPcvHuCNf29k?e=hGcnsI" TargetMode="External"/><Relationship Id="rId175" Type="http://schemas.openxmlformats.org/officeDocument/2006/relationships/hyperlink" Target="https://iconpln-my.sharepoint.com/:b:/g/personal/dwi_esti_iconpln_co_id/IQCh3FEa9nISQ5jxSX2I4AP8AX1NrvwEfa24i8mw-FpePhM?e=YA87ze" TargetMode="External"/><Relationship Id="rId39" Type="http://schemas.openxmlformats.org/officeDocument/2006/relationships/hyperlink" Target="https://iconpln-my.sharepoint.com/:b:/g/personal/dwi_esti_iconpln_co_id/IQBxlwbXxjToTpa1apCBIHp-AYK0Q6d-37MFnut7EHqeNWc?e=hMQEf0" TargetMode="External"/><Relationship Id="rId174" Type="http://schemas.openxmlformats.org/officeDocument/2006/relationships/hyperlink" Target="https://iconpln-my.sharepoint.com/:w:/g/personal/dwi_esti_iconpln_co_id/IQBlFiJstsjNSrfG-EPU14CTAchaQNzwG_PJrFmh8YF7i0o?e=vXJeWe" TargetMode="External"/><Relationship Id="rId38" Type="http://schemas.openxmlformats.org/officeDocument/2006/relationships/hyperlink" Target="https://iconpln-my.sharepoint.com/:b:/g/personal/dwi_esti_iconpln_co_id/IQCpC6cpa4JNTaVmBtCYW_tmAWhB4RxbxSmyQiNvMrF7ojc?e=ySovMQ" TargetMode="External"/><Relationship Id="rId173" Type="http://schemas.openxmlformats.org/officeDocument/2006/relationships/hyperlink" Target="https://iconpln-my.sharepoint.com/:w:/g/personal/dwi_esti_iconpln_co_id/IQBP7ro182jKSZjEA5gL91tUAXYSiKBtnt94s2U22pxqQmM?e=hZ2Ire" TargetMode="External"/><Relationship Id="rId179" Type="http://schemas.openxmlformats.org/officeDocument/2006/relationships/hyperlink" Target="https://iconpln-my.sharepoint.com/:b:/g/personal/dwi_esti_iconpln_co_id/IQCw3Og33i5MSpUXsqrrmIxmAYZdLTjMHTgU6_F-W9nr5W4?e=SdVbQD" TargetMode="External"/><Relationship Id="rId178" Type="http://schemas.openxmlformats.org/officeDocument/2006/relationships/hyperlink" Target="https://iconpln-my.sharepoint.com/:w:/g/personal/dwi_esti_iconpln_co_id/IQChn3Klu5ZlRJnh4Y1MGuTJAWvbI7dhhOJc1eAhPPQuAio?e=FDAQj1" TargetMode="External"/><Relationship Id="rId177" Type="http://schemas.openxmlformats.org/officeDocument/2006/relationships/hyperlink" Target="https://iconpln-my.sharepoint.com/:b:/g/personal/dwi_esti_iconpln_co_id/IQAWgpCc0hlFQKlHUbgdca27AW-XlR0vndnF8J8SfKMSnHk?e=K5QL8F" TargetMode="External"/><Relationship Id="rId20" Type="http://schemas.openxmlformats.org/officeDocument/2006/relationships/hyperlink" Target="https://iconpln-my.sharepoint.com/:w:/g/personal/dwi_esti_iconpln_co_id/IQCgniIGycGGSaGGELjYg9S0AZxrPgkaGBOFYA_7ACieyyM?e=7AQRoX" TargetMode="External"/><Relationship Id="rId22" Type="http://schemas.openxmlformats.org/officeDocument/2006/relationships/hyperlink" Target="https://iconpln-my.sharepoint.com/:b:/g/personal/dwi_esti_iconpln_co_id/IQAnV3Y0LJpAR5R7kcnujguOASjGEiTMAtG3NL-1aTQdE6A?e=vBr5Rq" TargetMode="External"/><Relationship Id="rId21" Type="http://schemas.openxmlformats.org/officeDocument/2006/relationships/hyperlink" Target="https://iconpln-my.sharepoint.com/:b:/g/personal/dwi_esti_iconpln_co_id/IQDkI-sxbQfRTLTxqbrS9I5OAWMZrSJjDQOEviT1HJehqOA?e=sUQ6Yx" TargetMode="External"/><Relationship Id="rId24" Type="http://schemas.openxmlformats.org/officeDocument/2006/relationships/hyperlink" Target="https://iconpln-my.sharepoint.com/:w:/g/personal/dwi_esti_iconpln_co_id/IQBK_0uoBoRBR5wXRNeM9JB1AZexzh7xk3gaylYUtJvD0sA?e=wCfhiB" TargetMode="External"/><Relationship Id="rId23" Type="http://schemas.openxmlformats.org/officeDocument/2006/relationships/hyperlink" Target="https://iconpln-my.sharepoint.com/:w:/g/personal/dwi_esti_iconpln_co_id/IQD6cH05QwhNQalQYcf7zDmkAd1XOgw0DBlVjSFXBPm9yIY?e=yKOIf7" TargetMode="External"/><Relationship Id="rId26" Type="http://schemas.openxmlformats.org/officeDocument/2006/relationships/hyperlink" Target="https://iconpln-my.sharepoint.com/:w:/g/personal/dwi_esti_iconpln_co_id/IQCe4-Il3FkoTKpFGMwdm80jAcIHLQ36Ps6q_wb6JdA-jbs?e=Wry3FD" TargetMode="External"/><Relationship Id="rId25" Type="http://schemas.openxmlformats.org/officeDocument/2006/relationships/hyperlink" Target="https://iconpln-my.sharepoint.com/:b:/g/personal/dwi_esti_iconpln_co_id/IQBa1BtAiyRPRpt499xUyz0DAbYre92Se590XAC3YFOqOOc?e=eeB2Pu" TargetMode="External"/><Relationship Id="rId28" Type="http://schemas.openxmlformats.org/officeDocument/2006/relationships/hyperlink" Target="https://iconpln-my.sharepoint.com/:b:/g/personal/dwi_esti_iconpln_co_id/IQDGL6CrZOUKQpFZMDZ7hQNmAXbQlQwIkDzaDMRFSrZ1IVc?e=8Z3qY9" TargetMode="External"/><Relationship Id="rId27" Type="http://schemas.openxmlformats.org/officeDocument/2006/relationships/hyperlink" Target="https://iconpln-my.sharepoint.com/:b:/g/personal/dwi_esti_iconpln_co_id/IQBb-n7o48Y3S4wrQFYQg0chAc4XKgkoF62G_d3oOnJ0NDg?e=wR8jhq" TargetMode="External"/><Relationship Id="rId29" Type="http://schemas.openxmlformats.org/officeDocument/2006/relationships/hyperlink" Target="https://iconpln-my.sharepoint.com/:w:/g/personal/dwi_esti_iconpln_co_id/IQDPfeB_lu2WSrWrum0QPdUAAcb7Ka2jY1Gdg7QistGI5NA?e=lia7HE" TargetMode="External"/><Relationship Id="rId11" Type="http://schemas.openxmlformats.org/officeDocument/2006/relationships/hyperlink" Target="https://iconpln-my.sharepoint.com/:w:/g/personal/dwi_esti_iconpln_co_id/IQBddi4De1NNS4UKKS1vfigKAYDx9jpbTfcGAkL-veFRWbk?e=Hgifaz" TargetMode="External"/><Relationship Id="rId10" Type="http://schemas.openxmlformats.org/officeDocument/2006/relationships/hyperlink" Target="https://iconpln-my.sharepoint.com/:b:/g/personal/dwi_esti_iconpln_co_id/IQCgDFvRnXtHS4aair28qitOAXdIrKWJeOUgQvCYdomv0Vg?e=6LgQOW" TargetMode="External"/><Relationship Id="rId13" Type="http://schemas.openxmlformats.org/officeDocument/2006/relationships/hyperlink" Target="https://iconpln-my.sharepoint.com/:b:/g/personal/dwi_esti_iconpln_co_id/IQDcBjdFIj9kSYYbePHaHNr0AR22mPPMUZX73HIw6FFK8fY?e=ZOZtRN" TargetMode="External"/><Relationship Id="rId12" Type="http://schemas.openxmlformats.org/officeDocument/2006/relationships/hyperlink" Target="https://iconpln-my.sharepoint.com/:w:/g/personal/dwi_esti_iconpln_co_id/IQBWIYdySW-VRJkMcMvO4x2wAU6NPQpzS1Db9CQn2YqGBsY?e=HREFv6" TargetMode="External"/><Relationship Id="rId15" Type="http://schemas.openxmlformats.org/officeDocument/2006/relationships/hyperlink" Target="https://iconpln-my.sharepoint.com/:b:/g/personal/dwi_esti_iconpln_co_id/IQAEaE6dhUPBQImutBLgPHYqAWg9uO2ZUYpw_Jk06syDEfo?e=BZGPNb" TargetMode="External"/><Relationship Id="rId198" Type="http://schemas.openxmlformats.org/officeDocument/2006/relationships/hyperlink" Target="https://iconpln-my.sharepoint.com/:b:/g/personal/dwi_esti_iconpln_co_id/IQAbGLhfrMHBQIi6qvYCrRLfAUxbRtCTQvJDO8kjlp0ekqk?e=btfdU7" TargetMode="External"/><Relationship Id="rId14" Type="http://schemas.openxmlformats.org/officeDocument/2006/relationships/hyperlink" Target="https://iconpln-my.sharepoint.com/:w:/g/personal/dwi_esti_iconpln_co_id/IQAM4HLTrE6MSJPP12bUNkvzARUW944qJf6s0kajrkWQZk4?e=9I4plm" TargetMode="External"/><Relationship Id="rId197" Type="http://schemas.openxmlformats.org/officeDocument/2006/relationships/hyperlink" Target="https://iconpln-my.sharepoint.com/:w:/g/personal/dwi_esti_iconpln_co_id/IQDszHINjPbOToZpvny4qfUZAcB_s0n58HYSocQcn-pVvus?e=bpHxfs" TargetMode="External"/><Relationship Id="rId17" Type="http://schemas.openxmlformats.org/officeDocument/2006/relationships/hyperlink" Target="https://iconpln-my.sharepoint.com/:b:/g/personal/dwi_esti_iconpln_co_id/IQCphAHLZCzJQYPZUb_yBO-bAbplQizJ5kFAXmHaMMTs4Gg?e=PTzScC" TargetMode="External"/><Relationship Id="rId196" Type="http://schemas.openxmlformats.org/officeDocument/2006/relationships/hyperlink" Target="https://iconpln-my.sharepoint.com/:b:/g/personal/dwi_esti_iconpln_co_id/IQCvsEfAaIjFRIXt-gyKH0M0Ac5_wlMVdEkWbHdRIYJyozU?e=cJdlZ0" TargetMode="External"/><Relationship Id="rId16" Type="http://schemas.openxmlformats.org/officeDocument/2006/relationships/hyperlink" Target="https://iconpln-my.sharepoint.com/:b:/g/personal/dwi_esti_iconpln_co_id/IQBq83qpJ9XvToiTRRy_1833ASsJHe90nKarNeTnqTuAQuw?e=El8jlq" TargetMode="External"/><Relationship Id="rId195" Type="http://schemas.openxmlformats.org/officeDocument/2006/relationships/hyperlink" Target="https://iconpln-my.sharepoint.com/:w:/g/personal/dwi_esti_iconpln_co_id/IQB4twm9aj_dQouKBZvQEMgHASvYNOcvflMn8hW7bbDKYzU?e=uF8VAb" TargetMode="External"/><Relationship Id="rId19" Type="http://schemas.openxmlformats.org/officeDocument/2006/relationships/hyperlink" Target="https://iconpln-my.sharepoint.com/:b:/g/personal/dwi_esti_iconpln_co_id/IQD_FByszmJRS7M_dlcIEgk8AdtHlCDX0uSPdvZBgYbOsec?e=ZrU43Q" TargetMode="External"/><Relationship Id="rId18" Type="http://schemas.openxmlformats.org/officeDocument/2006/relationships/hyperlink" Target="https://iconpln-my.sharepoint.com/:w:/g/personal/dwi_esti_iconpln_co_id/IQD-OEEYau6OS6E47AiHbXJoAWYHUxxL5e0J2ESIgbxac3w?e=jkkCtB" TargetMode="External"/><Relationship Id="rId199" Type="http://schemas.openxmlformats.org/officeDocument/2006/relationships/hyperlink" Target="https://iconpln-my.sharepoint.com/:b:/g/personal/dwi_esti_iconpln_co_id/IQDpUk7b0anmQJcMf8XXjd-zAfGvIMwmAKvX6k21r8YlwzQ?e=Uj4zf2" TargetMode="External"/><Relationship Id="rId84" Type="http://schemas.openxmlformats.org/officeDocument/2006/relationships/hyperlink" Target="https://iconpln-my.sharepoint.com/:b:/g/personal/dwi_esti_iconpln_co_id/IQDJnSjvR7GVRKTjxzOFt6-LAUY_ACypaYCuEmI1PsdvRDM?e=uf8EMI" TargetMode="External"/><Relationship Id="rId83" Type="http://schemas.openxmlformats.org/officeDocument/2006/relationships/hyperlink" Target="https://iconpln-my.sharepoint.com/:b:/g/personal/dwi_esti_iconpln_co_id/IQB_THyJDgJvQYpIbt8DOtiTAWZ2iilGIVd5K9F2QIMbMBY?e=UHjqof" TargetMode="External"/><Relationship Id="rId86" Type="http://schemas.openxmlformats.org/officeDocument/2006/relationships/hyperlink" Target="https://iconpln-my.sharepoint.com/:w:/g/personal/dwi_esti_iconpln_co_id/IQCw4SoZjcFCSLgBOKrv5KhkAZ8AaOSLmCYdpcNAxdduSQc?e=KcTOMd" TargetMode="External"/><Relationship Id="rId85" Type="http://schemas.openxmlformats.org/officeDocument/2006/relationships/hyperlink" Target="https://iconpln-my.sharepoint.com/:b:/g/personal/dwi_esti_iconpln_co_id/IQAfb-TCXLzET50JZBxVdfWWAcUxJCkwJIHsOSLvlO3QON4?e=Ok4prd" TargetMode="External"/><Relationship Id="rId88" Type="http://schemas.openxmlformats.org/officeDocument/2006/relationships/hyperlink" Target="https://iconpln-my.sharepoint.com/:b:/g/personal/dwi_esti_iconpln_co_id/IQCwZgyl-JXyQLe1u_C3JVDsAZ9W_hGhvXDDhyzZmI7T2nA?e=e6TJR9" TargetMode="External"/><Relationship Id="rId150" Type="http://schemas.openxmlformats.org/officeDocument/2006/relationships/hyperlink" Target="https://iconpln-my.sharepoint.com/:w:/g/personal/dwi_esti_iconpln_co_id/IQBYpNtI4vYgS7X6hdJvOlZXAbbI3-rPJQxgWk_nSOBKl1w?e=r15yBX" TargetMode="External"/><Relationship Id="rId87" Type="http://schemas.openxmlformats.org/officeDocument/2006/relationships/hyperlink" Target="https://iconpln-my.sharepoint.com/:b:/g/personal/dwi_esti_iconpln_co_id/IQBgXU2MqkDyRafPjZhm-LS-ASyAo-Nj1BFEwJXB6PPtU2M?e=UWv4gi" TargetMode="External"/><Relationship Id="rId89" Type="http://schemas.openxmlformats.org/officeDocument/2006/relationships/hyperlink" Target="https://iconpln-my.sharepoint.com/:b:/g/personal/dwi_esti_iconpln_co_id/IQCILyDS4yt2T5m7kLGysuBqAS5aFHqAS6dPWAsIJFZjcVQ?e=FfX0d5" TargetMode="External"/><Relationship Id="rId80" Type="http://schemas.openxmlformats.org/officeDocument/2006/relationships/hyperlink" Target="https://iconpln-my.sharepoint.com/:b:/g/personal/dwi_esti_iconpln_co_id/IQBegerpF_5rTIAXPy9Z5J_5AYdhAei2434lb6uigyyx_J0?e=NjsnXd" TargetMode="External"/><Relationship Id="rId82" Type="http://schemas.openxmlformats.org/officeDocument/2006/relationships/hyperlink" Target="https://iconpln-my.sharepoint.com/:b:/g/personal/dwi_esti_iconpln_co_id/IQCaVvgzI0oDSoDXEsbmpnGVAQRZNCtfQLVskMtTQqaIVlc?e=lVUCFa" TargetMode="External"/><Relationship Id="rId81" Type="http://schemas.openxmlformats.org/officeDocument/2006/relationships/hyperlink" Target="https://iconpln-my.sharepoint.com/:b:/g/personal/dwi_esti_iconpln_co_id/IQCmBZb7xm_2R7L5wNfmhzgyAYop8vI6_Pl0WrO-VR55IKU?e=adcHPC" TargetMode="External"/><Relationship Id="rId1" Type="http://schemas.openxmlformats.org/officeDocument/2006/relationships/hyperlink" Target="https://iconpln-my.sharepoint.com/:b:/g/personal/dwi_esti_iconpln_co_id/IQBJbjeuOfVzT4lGQjAk82hpAUL8wMlPLzyy83_tGSPkArM?e=uRhSnW" TargetMode="External"/><Relationship Id="rId2" Type="http://schemas.openxmlformats.org/officeDocument/2006/relationships/hyperlink" Target="https://iconpln-my.sharepoint.com/:b:/g/personal/dwi_esti_iconpln_co_id/IQDx87EZbj43TZ2I-o-vBYqzAVqrk7nsqNJ6c2oW3nEshno?e=nibySD" TargetMode="External"/><Relationship Id="rId3" Type="http://schemas.openxmlformats.org/officeDocument/2006/relationships/hyperlink" Target="https://iconpln-my.sharepoint.com/:w:/g/personal/dwi_esti_iconpln_co_id/IQDoMKPe-o-KSoYr5TVbgFeRAZmRkEzAhqjLWBkVVYfWXoY?e=at3vgg" TargetMode="External"/><Relationship Id="rId149" Type="http://schemas.openxmlformats.org/officeDocument/2006/relationships/hyperlink" Target="https://iconpln-my.sharepoint.com/:b:/g/personal/dwi_esti_iconpln_co_id/IQBw_6kt_XaMRK5BoXFrwplYAdXP21JFjiTf3mKPO1G2jAI?e=biPlKK" TargetMode="External"/><Relationship Id="rId4" Type="http://schemas.openxmlformats.org/officeDocument/2006/relationships/hyperlink" Target="https://iconpln-my.sharepoint.com/:b:/g/personal/dwi_esti_iconpln_co_id/IQC3oEjhocGYSJrcwJhrn1x4AelSeTxGU6oLSXxSej3bMNk?e=0vWZYw" TargetMode="External"/><Relationship Id="rId148" Type="http://schemas.openxmlformats.org/officeDocument/2006/relationships/hyperlink" Target="https://iconpln-my.sharepoint.com/:b:/g/personal/dwi_esti_iconpln_co_id/IQDV-XKdSqhGQoQsB-tE9aVEAQYA8jkNtKoL205MFwMzMrQ?e=mdJxo7" TargetMode="External"/><Relationship Id="rId9" Type="http://schemas.openxmlformats.org/officeDocument/2006/relationships/hyperlink" Target="https://iconpln-my.sharepoint.com/:b:/g/personal/dwi_esti_iconpln_co_id/IQD3z2gtA2B-T4jng8HRljc_ATWSjjZnlL0uAy-ZlNzAxww?e=UNywWd" TargetMode="External"/><Relationship Id="rId143" Type="http://schemas.openxmlformats.org/officeDocument/2006/relationships/hyperlink" Target="https://iconpln-my.sharepoint.com/:w:/g/personal/dwi_esti_iconpln_co_id/IQATb545WwTOTKmcWHVD_CfCAf9TLyuzQGKSYSgSqQjU7Ow?e=E6yARy" TargetMode="External"/><Relationship Id="rId142" Type="http://schemas.openxmlformats.org/officeDocument/2006/relationships/hyperlink" Target="https://iconpln-my.sharepoint.com/:b:/g/personal/dwi_esti_iconpln_co_id/IQCVjUjEeufuRJEaJElPitbEAc7IugX1WT9Nk5CwzzrYkkE?e=qRb1do" TargetMode="External"/><Relationship Id="rId141" Type="http://schemas.openxmlformats.org/officeDocument/2006/relationships/hyperlink" Target="https://iconpln-my.sharepoint.com/:w:/g/personal/dwi_esti_iconpln_co_id/IQCuXzsatEzURqAIwR2mt56DAWacWIdhttH74uGhPxcbu0o?e=28muEL" TargetMode="External"/><Relationship Id="rId140" Type="http://schemas.openxmlformats.org/officeDocument/2006/relationships/hyperlink" Target="https://iconpln-my.sharepoint.com/:b:/g/personal/dwi_esti_iconpln_co_id/IQBKTZWzI6aMQ534e6toGpayASMNPzfTmPgvKpuHmovtINA?e=59M5ee" TargetMode="External"/><Relationship Id="rId5" Type="http://schemas.openxmlformats.org/officeDocument/2006/relationships/hyperlink" Target="https://iconpln-my.sharepoint.com/:b:/g/personal/dwi_esti_iconpln_co_id/IQD0YKCmB7_6RqFsf2gqWOYNAaSbH4JAwXW7lvhhQUFbyYs?e=nzCmCi" TargetMode="External"/><Relationship Id="rId147" Type="http://schemas.openxmlformats.org/officeDocument/2006/relationships/hyperlink" Target="https://iconpln-my.sharepoint.com/:b:/g/personal/dwi_esti_iconpln_co_id/IQCHUw2Er07uRrZZ4_eB7dduAXY9sAeqzhTyRsXQASTSszg?e=SWje8I" TargetMode="External"/><Relationship Id="rId6" Type="http://schemas.openxmlformats.org/officeDocument/2006/relationships/hyperlink" Target="https://iconpln-my.sharepoint.com/:w:/g/personal/dwi_esti_iconpln_co_id/IQB3Yjd23_PoT4IR7ROhOlfZAeWZm_q6iq-mjOHsbiUc1M8?e=xGF9vb" TargetMode="External"/><Relationship Id="rId146" Type="http://schemas.openxmlformats.org/officeDocument/2006/relationships/hyperlink" Target="https://iconpln-my.sharepoint.com/:w:/g/personal/dwi_esti_iconpln_co_id/IQA99gWvDKAvRYKWZQLX0gnZAcDMsiOmhq-C8f-19CRKxAg?e=JVPZF3" TargetMode="External"/><Relationship Id="rId7" Type="http://schemas.openxmlformats.org/officeDocument/2006/relationships/hyperlink" Target="https://iconpln-my.sharepoint.com/:w:/g/personal/dwi_esti_iconpln_co_id/IQBo0PwQX4kHTaKTSxrdb8q2AZhFi5wENIPfVQ9C9GCwfyg?e=ecxYXv" TargetMode="External"/><Relationship Id="rId145" Type="http://schemas.openxmlformats.org/officeDocument/2006/relationships/hyperlink" Target="https://iconpln-my.sharepoint.com/:b:/g/personal/dwi_esti_iconpln_co_id/IQA3u7DOvdv7R5m34YM00hdUAU1b1r123UrfkL3P42lJOuM?e=nDb9BP" TargetMode="External"/><Relationship Id="rId8" Type="http://schemas.openxmlformats.org/officeDocument/2006/relationships/hyperlink" Target="https://iconpln-my.sharepoint.com/:b:/g/personal/dwi_esti_iconpln_co_id/IQC1QPRE-ws6TZG_9RudBzTGAYop2UyY8_Whb4cHsxnd_Kk?e=rcRFnt" TargetMode="External"/><Relationship Id="rId144" Type="http://schemas.openxmlformats.org/officeDocument/2006/relationships/hyperlink" Target="https://iconpln-my.sharepoint.com/:w:/g/personal/dwi_esti_iconpln_co_id/IQA99gWvDKAvRYKWZQLX0gnZAcDMsiOmhq-C8f-19CRKxAg?e=JVPZF3" TargetMode="External"/><Relationship Id="rId73" Type="http://schemas.openxmlformats.org/officeDocument/2006/relationships/hyperlink" Target="https://iconpln-my.sharepoint.com/:b:/g/personal/dwi_esti_iconpln_co_id/IQCz5tQRIBltTLFR5k6pGYtoAeJuCzyXFhJQdx2qjbY4bGY?e=pHvZuI" TargetMode="External"/><Relationship Id="rId72" Type="http://schemas.openxmlformats.org/officeDocument/2006/relationships/hyperlink" Target="https://iconpln-my.sharepoint.com/:b:/g/personal/dwi_esti_iconpln_co_id/IQCnLogWYnu-SKBkknj5QX4WAf6Qn96LwaMV-xYSgSI_z3w?e=b7Sb6F" TargetMode="External"/><Relationship Id="rId75" Type="http://schemas.openxmlformats.org/officeDocument/2006/relationships/hyperlink" Target="https://iconpln-my.sharepoint.com/:w:/g/personal/dwi_esti_iconpln_co_id/IQAU9PW_KFR2SpqqtmqVOBZFAdlCW66axC_9SBzoJXT2J38?e=bZONHK" TargetMode="External"/><Relationship Id="rId74" Type="http://schemas.openxmlformats.org/officeDocument/2006/relationships/hyperlink" Target="https://iconpln-my.sharepoint.com/:b:/g/personal/dwi_esti_iconpln_co_id/IQC9wgbgr-0USINj1yUlWjtiAVF0g14ONtesGts7oW-M91c?e=FMu7i7" TargetMode="External"/><Relationship Id="rId77" Type="http://schemas.openxmlformats.org/officeDocument/2006/relationships/hyperlink" Target="https://iconpln-my.sharepoint.com/:b:/g/personal/dwi_esti_iconpln_co_id/IQD6uSu0nH37SYEZAIhAamagAcT8drVohQm0Ng9mEozMnW8?e=OL2Kd1" TargetMode="External"/><Relationship Id="rId76" Type="http://schemas.openxmlformats.org/officeDocument/2006/relationships/hyperlink" Target="https://iconpln-my.sharepoint.com/:b:/g/personal/dwi_esti_iconpln_co_id/IQAxGtpSQSMmR6LyNSiz-kztAdjwv5TAGROlocZUB1zKEhA?e=852gst" TargetMode="External"/><Relationship Id="rId79" Type="http://schemas.openxmlformats.org/officeDocument/2006/relationships/hyperlink" Target="https://iconpln-my.sharepoint.com/:b:/g/personal/dwi_esti_iconpln_co_id/IQAW69CIIi2MT6whwL0nMUqqATkt4YbKZTT9O0IpyYD6pIM?e=eaRAdI" TargetMode="External"/><Relationship Id="rId78" Type="http://schemas.openxmlformats.org/officeDocument/2006/relationships/hyperlink" Target="https://iconpln-my.sharepoint.com/:b:/g/personal/dwi_esti_iconpln_co_id/IQBCPGPhFYB3QYQ26LMWcStGAdjfPP0GGc_xCBaW638At78?e=arzfJw" TargetMode="External"/><Relationship Id="rId71" Type="http://schemas.openxmlformats.org/officeDocument/2006/relationships/hyperlink" Target="https://iconpln-my.sharepoint.com/:b:/g/personal/dwi_esti_iconpln_co_id/IQB3I0GkvCKdQ6JRoRlxmdiGASz2skGERdEyqlQTC81wUXQ?e=2pnfVB" TargetMode="External"/><Relationship Id="rId70" Type="http://schemas.openxmlformats.org/officeDocument/2006/relationships/hyperlink" Target="https://iconpln-my.sharepoint.com/:b:/g/personal/dwi_esti_iconpln_co_id/IQCLxCo-SjK-Qo38SPZn6X7BAcgTn7bdOVzBPK3oelpryq0?e=DZAdbx" TargetMode="External"/><Relationship Id="rId139" Type="http://schemas.openxmlformats.org/officeDocument/2006/relationships/hyperlink" Target="https://iconpln-my.sharepoint.com/:b:/g/personal/dwi_esti_iconpln_co_id/IQC09CX7NO49T5L9_V15Ltf5ATD-xcyaBBAcopW_fiX2t3A?e=g4Ozbs" TargetMode="External"/><Relationship Id="rId138" Type="http://schemas.openxmlformats.org/officeDocument/2006/relationships/hyperlink" Target="https://iconpln-my.sharepoint.com/:b:/g/personal/dwi_esti_iconpln_co_id/IQCVjUjEeufuRJEaJElPitbEAc7IugX1WT9Nk5CwzzrYkkE?e=qRb1do" TargetMode="External"/><Relationship Id="rId137" Type="http://schemas.openxmlformats.org/officeDocument/2006/relationships/hyperlink" Target="https://iconpln-my.sharepoint.com/:b:/g/personal/dwi_esti_iconpln_co_id/IQCa_REuo4sJTreq5eUQaBNQAWmsOHIPAm87B5cVRQA04wM?e=4u7NjH" TargetMode="External"/><Relationship Id="rId132" Type="http://schemas.openxmlformats.org/officeDocument/2006/relationships/hyperlink" Target="https://iconpln-my.sharepoint.com/:b:/g/personal/dwi_esti_iconpln_co_id/IQDLxaUVzTDlQ5phuK5RdpCLATuIGqwIQEQw1jzAUGMSK2A?e=cERpl0" TargetMode="External"/><Relationship Id="rId131" Type="http://schemas.openxmlformats.org/officeDocument/2006/relationships/hyperlink" Target="https://iconpln-my.sharepoint.com/:w:/g/personal/dwi_esti_iconpln_co_id/IQDKUC8ijkhSSLYLstGSYkp1AevRHRxwWnQU44oBwKgpiDc?e=gxhxQC" TargetMode="External"/><Relationship Id="rId130" Type="http://schemas.openxmlformats.org/officeDocument/2006/relationships/hyperlink" Target="https://iconpln-my.sharepoint.com/:w:/g/personal/dwi_esti_iconpln_co_id/IQBwhDj1stB2TpwgLi8Y7VQLAemRmuwq5Q_eTcr7D0pbfDc?e=wBMHE7" TargetMode="External"/><Relationship Id="rId136" Type="http://schemas.openxmlformats.org/officeDocument/2006/relationships/hyperlink" Target="https://iconpln-my.sharepoint.com/:w:/g/personal/dwi_esti_iconpln_co_id/IQDmHJ39uxvDS5dSiOIaQKkuARsu_IglPCEYx-wVPlaTq8I?e=8PARP4" TargetMode="External"/><Relationship Id="rId135" Type="http://schemas.openxmlformats.org/officeDocument/2006/relationships/hyperlink" Target="https://iconpln-my.sharepoint.com/:w:/g/personal/dwi_esti_iconpln_co_id/IQAOGAZadbZzT5Amqed7wxx0AQvnyy8fihj4TbBza5GqGGU?e=XlPaf0" TargetMode="External"/><Relationship Id="rId134" Type="http://schemas.openxmlformats.org/officeDocument/2006/relationships/hyperlink" Target="https://iconpln-my.sharepoint.com/:b:/g/personal/dwi_esti_iconpln_co_id/IQC7uyEJ4MfXQZG2C5KhcvvgAXXZKjtYlY2at0tIuyY3dhU?e=Q9IlXq" TargetMode="External"/><Relationship Id="rId133" Type="http://schemas.openxmlformats.org/officeDocument/2006/relationships/hyperlink" Target="https://iconpln-my.sharepoint.com/:b:/g/personal/dwi_esti_iconpln_co_id/IQDrMf9c9OAxQLv6cdRidTu-AQiiXW35F5BAwssMZAtKglk?e=XguPrh" TargetMode="External"/><Relationship Id="rId62" Type="http://schemas.openxmlformats.org/officeDocument/2006/relationships/hyperlink" Target="https://iconpln-my.sharepoint.com/:b:/g/personal/dwi_esti_iconpln_co_id/IQCpE2jPKCO2TqvnkNibJLRMARcfDNt4ev0vF7mpgAt88DY?e=oPsVZC" TargetMode="External"/><Relationship Id="rId61" Type="http://schemas.openxmlformats.org/officeDocument/2006/relationships/hyperlink" Target="https://iconpln-my.sharepoint.com/:b:/g/personal/dwi_esti_iconpln_co_id/IQBQBUU6FO7XSoNlckdnusM1AYElmscmXEdB931-PaIf4wc?e=cvG6I3" TargetMode="External"/><Relationship Id="rId64" Type="http://schemas.openxmlformats.org/officeDocument/2006/relationships/hyperlink" Target="https://iconpln-my.sharepoint.com/:b:/g/personal/dwi_esti_iconpln_co_id/IQCz5tQRIBltTLFR5k6pGYtoAeJuCzyXFhJQdx2qjbY4bGY?e=pHvZuI" TargetMode="External"/><Relationship Id="rId63" Type="http://schemas.openxmlformats.org/officeDocument/2006/relationships/hyperlink" Target="https://iconpln-my.sharepoint.com/:b:/g/personal/dwi_esti_iconpln_co_id/IQDskdNtrGUjS5dtyqkw0SOKAR53oX9-hntr_l8VPJb5vrM?e=Ftezpu" TargetMode="External"/><Relationship Id="rId66" Type="http://schemas.openxmlformats.org/officeDocument/2006/relationships/hyperlink" Target="https://iconpln-my.sharepoint.com/:b:/g/personal/dwi_esti_iconpln_co_id/IQBEYGQCrJU3TYHNdlYScfFlAbEUGnoxTtTbWuJ3mR6kiWA?e=oKdR2y" TargetMode="External"/><Relationship Id="rId172" Type="http://schemas.openxmlformats.org/officeDocument/2006/relationships/hyperlink" Target="https://iconpln-my.sharepoint.com/:w:/g/personal/dwi_esti_iconpln_co_id/IQDJDEpClrSyTbdt61KddN54AUGZoWXwlsD-SlkTY-3us-4?e=ItEz2n" TargetMode="External"/><Relationship Id="rId65" Type="http://schemas.openxmlformats.org/officeDocument/2006/relationships/hyperlink" Target="https://iconpln-my.sharepoint.com/:b:/g/personal/dwi_esti_iconpln_co_id/IQBNh-oHi9IGR63Boglk7RJZAUq8sz-12Sn0NC6a0pWJXj4?e=GSlvak" TargetMode="External"/><Relationship Id="rId171" Type="http://schemas.openxmlformats.org/officeDocument/2006/relationships/hyperlink" Target="https://iconpln-my.sharepoint.com/:w:/g/personal/dwi_esti_iconpln_co_id/IQDJDEpClrSyTbdt61KddN54AUGZoWXwlsD-SlkTY-3us-4?e=ItEz2n" TargetMode="External"/><Relationship Id="rId68" Type="http://schemas.openxmlformats.org/officeDocument/2006/relationships/hyperlink" Target="https://iconpln-my.sharepoint.com/:b:/g/personal/dwi_esti_iconpln_co_id/IQByP_C11n3NQKpLVZaW3rBWAclQtzsVGfqKTotyc9N6fOU?e=dxPIxd" TargetMode="External"/><Relationship Id="rId170" Type="http://schemas.openxmlformats.org/officeDocument/2006/relationships/hyperlink" Target="https://iconpln-my.sharepoint.com/:w:/g/personal/dwi_esti_iconpln_co_id/IQCgaXCx-Mq3RpY22qyLrkw4AZx_3E5HVGe2jEtkqOeSvWk?e=dSN38F" TargetMode="External"/><Relationship Id="rId67" Type="http://schemas.openxmlformats.org/officeDocument/2006/relationships/hyperlink" Target="https://iconpln-my.sharepoint.com/:b:/g/personal/dwi_esti_iconpln_co_id/IQCKLbBSGLm5RbARNdgRMwMPAY2Mp3wT7O-BNURTk3whBGM?e=5awTHb" TargetMode="External"/><Relationship Id="rId60" Type="http://schemas.openxmlformats.org/officeDocument/2006/relationships/hyperlink" Target="https://iconpln-my.sharepoint.com/:b:/g/personal/dwi_esti_iconpln_co_id/IQCO6B7-TOh2R7_3By4ca5O0AWaU0T3NlzEBnS2TxLJHP1I?e=Nq8FZq" TargetMode="External"/><Relationship Id="rId165" Type="http://schemas.openxmlformats.org/officeDocument/2006/relationships/hyperlink" Target="https://iconpln-my.sharepoint.com/:w:/g/personal/dwi_esti_iconpln_co_id/IQDvD2IOtLC7TIgitljUb3RgAS3UNxlRVUyoEcVYpYCo08I?e=Y49Mrc" TargetMode="External"/><Relationship Id="rId69" Type="http://schemas.openxmlformats.org/officeDocument/2006/relationships/hyperlink" Target="https://iconpln-my.sharepoint.com/:w:/g/personal/dwi_esti_iconpln_co_id/IQBMErsTa49gTotUcp8g4ptGAajNHgne6J85nJrOGutBs1E?e=SH1BSR" TargetMode="External"/><Relationship Id="rId164" Type="http://schemas.openxmlformats.org/officeDocument/2006/relationships/hyperlink" Target="https://iconpln-my.sharepoint.com/:b:/g/personal/dwi_esti_iconpln_co_id/IQBsQJmaDEryR6mXH8F-sO1KAWihVokcUo7n0jrBIHfHIBI?e=yNk2bD" TargetMode="External"/><Relationship Id="rId163" Type="http://schemas.openxmlformats.org/officeDocument/2006/relationships/hyperlink" Target="https://iconpln-my.sharepoint.com/:b:/g/personal/dwi_esti_iconpln_co_id/IQCP-uCAZiCZSKgS9Xzc59BTAarhuD9cs7lEwB_NdsPaVLk?e=XDjvBD" TargetMode="External"/><Relationship Id="rId162" Type="http://schemas.openxmlformats.org/officeDocument/2006/relationships/hyperlink" Target="https://iconpln-my.sharepoint.com/:w:/g/personal/dwi_esti_iconpln_co_id/IQCwH2kb7RwuRIw9twd-_b8lAU0Mn4S2oQfdtkRGFBJxszE?e=RmDeJf" TargetMode="External"/><Relationship Id="rId169" Type="http://schemas.openxmlformats.org/officeDocument/2006/relationships/hyperlink" Target="https://iconpln-my.sharepoint.com/:w:/g/personal/dwi_esti_iconpln_co_id/IQBdIHBEqfDySbpMWgH3WvvNAQmeIZxaRo8V3Fyet1HdwaQ?e=d4dk8D" TargetMode="External"/><Relationship Id="rId168" Type="http://schemas.openxmlformats.org/officeDocument/2006/relationships/hyperlink" Target="https://iconpln-my.sharepoint.com/:b:/g/personal/dwi_esti_iconpln_co_id/IQAsigeJXo_eQYJuVPKgPE_qAQqaUAfNl-rjmWuJVKOoQ0Y?e=6Vq6zX" TargetMode="External"/><Relationship Id="rId167" Type="http://schemas.openxmlformats.org/officeDocument/2006/relationships/hyperlink" Target="https://iconpln-my.sharepoint.com/:b:/g/personal/dwi_esti_iconpln_co_id/IQCEGsLs_0N1SoxLbUfTYbV3AV2Tvt4DFR7zP-Q2SsDLNH4?e=kY9g6k" TargetMode="External"/><Relationship Id="rId166" Type="http://schemas.openxmlformats.org/officeDocument/2006/relationships/hyperlink" Target="https://iconpln-my.sharepoint.com/:b:/g/personal/dwi_esti_iconpln_co_id/IQBS3iPepRADS5bu2C3iBpqxAa8uWhywJl6AJS0r2MJAiso?e=onBlhh" TargetMode="External"/><Relationship Id="rId51" Type="http://schemas.openxmlformats.org/officeDocument/2006/relationships/hyperlink" Target="https://iconpln-my.sharepoint.com/:b:/g/personal/dwi_esti_iconpln_co_id/IQAr1Z7dQVkKRaPBbAdPOGVrAZcj5aSa6UXbZbigN5sWcso?e=cAQRSR" TargetMode="External"/><Relationship Id="rId50" Type="http://schemas.openxmlformats.org/officeDocument/2006/relationships/hyperlink" Target="https://iconpln-my.sharepoint.com/:b:/g/personal/dwi_esti_iconpln_co_id/IQAM5ieADXYvSqSLrAIdEj9pAUqxWhOL2tn4h2X3bolcZho?e=1pp3s2" TargetMode="External"/><Relationship Id="rId53" Type="http://schemas.openxmlformats.org/officeDocument/2006/relationships/hyperlink" Target="https://iconpln-my.sharepoint.com/:b:/g/personal/dwi_esti_iconpln_co_id/IQDxxj2k_OBSRpqijLBCt5NpAY0eztFgYaj-a-D3iJq3cVs?e=wSkKRw" TargetMode="External"/><Relationship Id="rId52" Type="http://schemas.openxmlformats.org/officeDocument/2006/relationships/hyperlink" Target="https://iconpln-my.sharepoint.com/:b:/g/personal/dwi_esti_iconpln_co_id/IQD2TaWh9s0HSbdchaXKHLxFASaEwhkgYBC-b01Y_sTUu0c?e=fM18uP" TargetMode="External"/><Relationship Id="rId55" Type="http://schemas.openxmlformats.org/officeDocument/2006/relationships/hyperlink" Target="https://iconpln-my.sharepoint.com/:b:/g/personal/dwi_esti_iconpln_co_id/IQBuFS6q0ffSQY-6-unrBb8MAQb3pzCcgemWkd1Zl7j7mEM?e=opdJdU" TargetMode="External"/><Relationship Id="rId161" Type="http://schemas.openxmlformats.org/officeDocument/2006/relationships/hyperlink" Target="https://iconpln-my.sharepoint.com/:b:/g/personal/dwi_esti_iconpln_co_id/IQBsQJmaDEryR6mXH8F-sO1KAWihVokcUo7n0jrBIHfHIBI?e=yNk2bD" TargetMode="External"/><Relationship Id="rId54" Type="http://schemas.openxmlformats.org/officeDocument/2006/relationships/hyperlink" Target="https://iconpln-my.sharepoint.com/:b:/g/personal/dwi_esti_iconpln_co_id/IQAfYZsccFBJS59AV2vvHe35ARvqkOsfmV2tMeynDRSly8s?e=KDbF4V" TargetMode="External"/><Relationship Id="rId160" Type="http://schemas.openxmlformats.org/officeDocument/2006/relationships/hyperlink" Target="https://iconpln-my.sharepoint.com/:w:/g/personal/dwi_esti_iconpln_co_id/IQArG6fx0XTzRb-Lfqfb-lwMAbccB-erq7-HkatU3A75Xcg?e=QyE6ga" TargetMode="External"/><Relationship Id="rId57" Type="http://schemas.openxmlformats.org/officeDocument/2006/relationships/hyperlink" Target="https://iconpln-my.sharepoint.com/:b:/g/personal/dwi_esti_iconpln_co_id/IQDwnbykmjRGSLfxh1CpXWXSAXcWgFGfwYokc1ZuiL-sH2w?e=ea6Raz" TargetMode="External"/><Relationship Id="rId56" Type="http://schemas.openxmlformats.org/officeDocument/2006/relationships/hyperlink" Target="https://iconpln-my.sharepoint.com/:b:/g/personal/dwi_esti_iconpln_co_id/IQArglZvJRNaTr0lxGGVigMlAfXhU5_tnL9Tkl8zn_0tKcY?e=Lu15pL" TargetMode="External"/><Relationship Id="rId159" Type="http://schemas.openxmlformats.org/officeDocument/2006/relationships/hyperlink" Target="https://iconpln-my.sharepoint.com/:w:/g/personal/dwi_esti_iconpln_co_id/IQC_DdlzPiCPQ6rQwzARBVHmAewBmUDCbsKrufwgAJZ8_4c?e=1Xm8v2" TargetMode="External"/><Relationship Id="rId59" Type="http://schemas.openxmlformats.org/officeDocument/2006/relationships/hyperlink" Target="https://iconpln-my.sharepoint.com/:b:/g/personal/dwi_esti_iconpln_co_id/IQDy7y7VzddpQ54Xn34cdXFGATq0hD82uPYlJZTZ5qfjv2M?e=6cNahu" TargetMode="External"/><Relationship Id="rId154" Type="http://schemas.openxmlformats.org/officeDocument/2006/relationships/hyperlink" Target="https://iconpln-my.sharepoint.com/:w:/g/personal/dwi_esti_iconpln_co_id/IQAti-LRrFhLQraZtZjEZgbbAVwC_8dzKGHHddGDdVjPAA8?e=TgzgEK" TargetMode="External"/><Relationship Id="rId58" Type="http://schemas.openxmlformats.org/officeDocument/2006/relationships/hyperlink" Target="https://iconpln-my.sharepoint.com/:b:/g/personal/dwi_esti_iconpln_co_id/IQCX6gokwKrBS4iStgMVnSBlAarCYASQwaFfyYMF1DVYVms?e=HgjiDu" TargetMode="External"/><Relationship Id="rId153" Type="http://schemas.openxmlformats.org/officeDocument/2006/relationships/hyperlink" Target="https://iconpln-my.sharepoint.com/:w:/g/personal/dwi_esti_iconpln_co_id/IQBYpNtI4vYgS7X6hdJvOlZXAbbI3-rPJQxgWk_nSOBKl1w?e=r15yBX" TargetMode="External"/><Relationship Id="rId152" Type="http://schemas.openxmlformats.org/officeDocument/2006/relationships/hyperlink" Target="https://iconpln-my.sharepoint.com/:w:/g/personal/dwi_esti_iconpln_co_id/IQCOMv1D1sqjTbcQAInVMgGUAS9viaeWmCg2xISZ7cRu70Y?e=plowE4" TargetMode="External"/><Relationship Id="rId151" Type="http://schemas.openxmlformats.org/officeDocument/2006/relationships/hyperlink" Target="https://iconpln-my.sharepoint.com/:w:/g/personal/dwi_esti_iconpln_co_id/IQBdIHBEqfDySbpMWgH3WvvNAQmeIZxaRo8V3Fyet1HdwaQ?e=d4dk8D" TargetMode="External"/><Relationship Id="rId158" Type="http://schemas.openxmlformats.org/officeDocument/2006/relationships/hyperlink" Target="https://iconpln-my.sharepoint.com/:b:/g/personal/dwi_esti_iconpln_co_id/IQAWgpCc0hlFQKlHUbgdca27AW-XlR0vndnF8J8SfKMSnHk?e=K5QL8F" TargetMode="External"/><Relationship Id="rId157" Type="http://schemas.openxmlformats.org/officeDocument/2006/relationships/hyperlink" Target="https://iconpln-my.sharepoint.com/:b:/g/personal/dwi_esti_iconpln_co_id/IQCriyh5wPH0TqMQeD77WP8EAawHpogxFizJ7OTVzh6LIUk?e=tzDWCs" TargetMode="External"/><Relationship Id="rId156" Type="http://schemas.openxmlformats.org/officeDocument/2006/relationships/hyperlink" Target="https://iconpln-my.sharepoint.com/:w:/g/personal/dwi_esti_iconpln_co_id/IQD-8q_ksXRqSodAm4W3v73_AZnQoiL6EylVKHhZ1EdhHqo?e=GP77QX" TargetMode="External"/><Relationship Id="rId155" Type="http://schemas.openxmlformats.org/officeDocument/2006/relationships/hyperlink" Target="https://iconpln-my.sharepoint.com/:b:/g/personal/dwi_esti_iconpln_co_id/IQCP-uCAZiCZSKgS9Xzc59BTAarhuD9cs7lEwB_NdsPaVLk?e=XDjvBD" TargetMode="External"/><Relationship Id="rId107" Type="http://schemas.openxmlformats.org/officeDocument/2006/relationships/hyperlink" Target="https://iconpln-my.sharepoint.com/:b:/g/personal/dwi_esti_iconpln_co_id/IQDJgZShA8cxR4-foiOR6cmIAc9AtVj83zGGvRLpSlDSfxU?e=2UfQMD" TargetMode="External"/><Relationship Id="rId106" Type="http://schemas.openxmlformats.org/officeDocument/2006/relationships/hyperlink" Target="https://iconpln-my.sharepoint.com/:b:/g/personal/dwi_esti_iconpln_co_id/IQC0DWu3a4OtQJ3B4v6-mFOUAV0IHQToj6vRgIZnAf6iOTs?e=uzPCxk" TargetMode="External"/><Relationship Id="rId105" Type="http://schemas.openxmlformats.org/officeDocument/2006/relationships/hyperlink" Target="https://iconpln-my.sharepoint.com/:b:/g/personal/dwi_esti_iconpln_co_id/IQB3ym4reQORSqsOvNyVsf2zAXrrWZGHVorIU2cq1_Qbjc8?e=KR5HGp" TargetMode="External"/><Relationship Id="rId104" Type="http://schemas.openxmlformats.org/officeDocument/2006/relationships/hyperlink" Target="https://iconpln-my.sharepoint.com/:b:/g/personal/dwi_esti_iconpln_co_id/IQC3CFo_jopoSauYWEiOCp4ZAUFxL4yDslTkyiTV5mfTIww?e=UIoXMO" TargetMode="External"/><Relationship Id="rId109" Type="http://schemas.openxmlformats.org/officeDocument/2006/relationships/hyperlink" Target="https://iconpln-my.sharepoint.com/:b:/g/personal/dwi_esti_iconpln_co_id/IQB525vtonitSocalxda6plEAbWmUIs_yrBwxrjUa5Xmshc?e=7YPpuw" TargetMode="External"/><Relationship Id="rId108" Type="http://schemas.openxmlformats.org/officeDocument/2006/relationships/hyperlink" Target="https://iconpln-my.sharepoint.com/:w:/g/personal/dwi_esti_iconpln_co_id/IQDaXJZHl7IVQquAvqymc-96AU5XaKmVqUy_exZh-6q-5OU?e=eD93kc" TargetMode="External"/><Relationship Id="rId103" Type="http://schemas.openxmlformats.org/officeDocument/2006/relationships/hyperlink" Target="https://iconpln-my.sharepoint.com/:b:/g/personal/dwi_esti_iconpln_co_id/IQD1-_EhDoJVRY4gWRFSNXPBAeoagsq4OezjYr10Mtw1NSU?e=iEoF5d" TargetMode="External"/><Relationship Id="rId102" Type="http://schemas.openxmlformats.org/officeDocument/2006/relationships/hyperlink" Target="https://iconpln-my.sharepoint.com/:w:/g/personal/dwi_esti_iconpln_co_id/IQDaXJZHl7IVQquAvqymc-96AU5XaKmVqUy_exZh-6q-5OU?e=eD93kc" TargetMode="External"/><Relationship Id="rId101" Type="http://schemas.openxmlformats.org/officeDocument/2006/relationships/hyperlink" Target="https://iconpln-my.sharepoint.com/:w:/g/personal/dwi_esti_iconpln_co_id/IQCvTs85n599RKDDsoLdY5smAbsDzwM19SNP-ntBESUeXNM?e=wyyHjo" TargetMode="External"/><Relationship Id="rId100" Type="http://schemas.openxmlformats.org/officeDocument/2006/relationships/hyperlink" Target="https://iconpln-my.sharepoint.com/:b:/g/personal/dwi_esti_iconpln_co_id/IQCaQV_S0b5eQL9ZqiyOYR3AAXMH3JgJAEEMEnIZJ-v91k8?e=26LQeO" TargetMode="External"/><Relationship Id="rId129" Type="http://schemas.openxmlformats.org/officeDocument/2006/relationships/hyperlink" Target="https://iconpln-my.sharepoint.com/:w:/g/personal/dwi_esti_iconpln_co_id/IQBdIHBEqfDySbpMWgH3WvvNAQmeIZxaRo8V3Fyet1HdwaQ?e=d4dk8D" TargetMode="External"/><Relationship Id="rId128" Type="http://schemas.openxmlformats.org/officeDocument/2006/relationships/hyperlink" Target="https://iconpln-my.sharepoint.com/:w:/g/personal/dwi_esti_iconpln_co_id/IQAA-SlZ8_-zT7u-ojd2twJYAV2YL6pxzqBRbv-IlXS3h5Y?e=t4w7he" TargetMode="External"/><Relationship Id="rId127" Type="http://schemas.openxmlformats.org/officeDocument/2006/relationships/hyperlink" Target="https://iconpln-my.sharepoint.com/:w:/g/personal/dwi_esti_iconpln_co_id/IQDlaFBT2zF2Rpg8JK0Gm6vNATiTgFmXw7XKPCF5VWGD2M4?e=dg7WYQ" TargetMode="External"/><Relationship Id="rId126" Type="http://schemas.openxmlformats.org/officeDocument/2006/relationships/hyperlink" Target="https://iconpln-my.sharepoint.com/:w:/g/personal/dwi_esti_iconpln_co_id/IQDlaFBT2zF2Rpg8JK0Gm6vNATiTgFmXw7XKPCF5VWGD2M4?e=dg7WYQ" TargetMode="External"/><Relationship Id="rId121" Type="http://schemas.openxmlformats.org/officeDocument/2006/relationships/hyperlink" Target="https://iconpln-my.sharepoint.com/:w:/g/personal/dwi_esti_iconpln_co_id/IQA1k1xcIf4DSLT9RmWAeQm4ATRazdoh-yB51eVEI6gzLv8?e=B18DVV" TargetMode="External"/><Relationship Id="rId120" Type="http://schemas.openxmlformats.org/officeDocument/2006/relationships/hyperlink" Target="https://iconpln-my.sharepoint.com/:w:/g/personal/dwi_esti_iconpln_co_id/IQDJDEpClrSyTbdt61KddN54AUGZoWXwlsD-SlkTY-3us-4?e=ItEz2n" TargetMode="External"/><Relationship Id="rId125" Type="http://schemas.openxmlformats.org/officeDocument/2006/relationships/hyperlink" Target="https://iconpln-my.sharepoint.com/:b:/g/personal/dwi_esti_iconpln_co_id/IQAsigeJXo_eQYJuVPKgPE_qAQqaUAfNl-rjmWuJVKOoQ0Y?e=6Vq6zX" TargetMode="External"/><Relationship Id="rId124" Type="http://schemas.openxmlformats.org/officeDocument/2006/relationships/hyperlink" Target="https://iconpln-my.sharepoint.com/:w:/g/personal/dwi_esti_iconpln_co_id/IQBdIHBEqfDySbpMWgH3WvvNAQmeIZxaRo8V3Fyet1HdwaQ?e=d4dk8D" TargetMode="External"/><Relationship Id="rId123" Type="http://schemas.openxmlformats.org/officeDocument/2006/relationships/hyperlink" Target="https://iconpln-my.sharepoint.com/:b:/g/personal/dwi_esti_iconpln_co_id/IQA3u7DOvdv7R5m34YM00hdUAU1b1r123UrfkL3P42lJOuM?e=nDb9BP" TargetMode="External"/><Relationship Id="rId122" Type="http://schemas.openxmlformats.org/officeDocument/2006/relationships/hyperlink" Target="https://iconpln-my.sharepoint.com/:w:/g/personal/dwi_esti_iconpln_co_id/IQBuUshKvt6aR4FkNmx6fgruAVbUpfigm-F2x9YS4kTTS9I?e=ujbF7Q" TargetMode="External"/><Relationship Id="rId95" Type="http://schemas.openxmlformats.org/officeDocument/2006/relationships/hyperlink" Target="https://iconpln-my.sharepoint.com/:b:/g/personal/dwi_esti_iconpln_co_id/IQCz5tQRIBltTLFR5k6pGYtoAeJuCzyXFhJQdx2qjbY4bGY?e=pHvZuI" TargetMode="External"/><Relationship Id="rId94" Type="http://schemas.openxmlformats.org/officeDocument/2006/relationships/hyperlink" Target="https://iconpln-my.sharepoint.com/:b:/g/personal/dwi_esti_iconpln_co_id/IQBGvxsAs1NURqg8Gt5LaSeIAYDLr_nv_t0GnfgaCobXDZs?e=PWF6Dk" TargetMode="External"/><Relationship Id="rId97" Type="http://schemas.openxmlformats.org/officeDocument/2006/relationships/hyperlink" Target="https://iconpln-my.sharepoint.com/:w:/g/personal/dwi_esti_iconpln_co_id/IQB12bvooBxNTZBO7U8pJA-AAXfRwKP8LdtEw7g6ZNywam8?e=UAZ8Lt" TargetMode="External"/><Relationship Id="rId96" Type="http://schemas.openxmlformats.org/officeDocument/2006/relationships/hyperlink" Target="https://iconpln-my.sharepoint.com/:b:/g/personal/dwi_esti_iconpln_co_id/IQCz5tQRIBltTLFR5k6pGYtoAeJuCzyXFhJQdx2qjbY4bGY?e=pHvZuI" TargetMode="External"/><Relationship Id="rId99" Type="http://schemas.openxmlformats.org/officeDocument/2006/relationships/hyperlink" Target="https://iconpln-my.sharepoint.com/:b:/g/personal/dwi_esti_iconpln_co_id/IQDd5yMgiH-PRqKc8sXmIDFUAXqJR7q4hSmPf_42R3dpFMo?e=4og6h4" TargetMode="External"/><Relationship Id="rId98" Type="http://schemas.openxmlformats.org/officeDocument/2006/relationships/hyperlink" Target="https://iconpln-my.sharepoint.com/:b:/g/personal/dwi_esti_iconpln_co_id/IQD-ltii1uE-Rb7pmyBIXG1wAcETTogdVow8vEH0YSiHhdk?e=820V8r" TargetMode="External"/><Relationship Id="rId91" Type="http://schemas.openxmlformats.org/officeDocument/2006/relationships/hyperlink" Target="https://iconpln-my.sharepoint.com/:b:/g/personal/dwi_esti_iconpln_co_id/IQCIoFyVrbwrTIZx9Ko3vT1VAUVYq3pqReku6WDF3NwpnYk?e=2vbGcF" TargetMode="External"/><Relationship Id="rId90" Type="http://schemas.openxmlformats.org/officeDocument/2006/relationships/hyperlink" Target="https://iconpln-my.sharepoint.com/:b:/g/personal/dwi_esti_iconpln_co_id/IQAbZaHfO4TBSJhCwrKFX-NgAd9wykusvCBnvR1tX-Rm1Fc?e=6Sg4Sq" TargetMode="External"/><Relationship Id="rId93" Type="http://schemas.openxmlformats.org/officeDocument/2006/relationships/hyperlink" Target="https://iconpln-my.sharepoint.com/:b:/g/personal/dwi_esti_iconpln_co_id/IQDP9eB5RY-rRJnN_2JYzNpWAdwB9Eh1nyRiW9W2XZmtV4U?e=6zhqeI" TargetMode="External"/><Relationship Id="rId92" Type="http://schemas.openxmlformats.org/officeDocument/2006/relationships/hyperlink" Target="https://iconpln-my.sharepoint.com/:b:/g/personal/dwi_esti_iconpln_co_id/IQDJgZShA8cxR4-foiOR6cmIAc9AtVj83zGGvRLpSlDSfxU?e=2UfQMD" TargetMode="External"/><Relationship Id="rId118" Type="http://schemas.openxmlformats.org/officeDocument/2006/relationships/hyperlink" Target="https://iconpln-my.sharepoint.com/:w:/g/personal/dwi_esti_iconpln_co_id/IQBdIHBEqfDySbpMWgH3WvvNAQmeIZxaRo8V3Fyet1HdwaQ?e=d4dk8D" TargetMode="External"/><Relationship Id="rId117" Type="http://schemas.openxmlformats.org/officeDocument/2006/relationships/hyperlink" Target="https://iconpln-my.sharepoint.com/:w:/g/personal/dwi_esti_iconpln_co_id/IQDeSOWMi43RRIsTnpYL4caDAdD3x1o5p9qJsbMBhsLo1NQ?e=WgFQbg" TargetMode="External"/><Relationship Id="rId116" Type="http://schemas.openxmlformats.org/officeDocument/2006/relationships/hyperlink" Target="https://iconpln-my.sharepoint.com/:w:/g/personal/dwi_esti_iconpln_co_id/IQDeSOWMi43RRIsTnpYL4caDAdD3x1o5p9qJsbMBhsLo1NQ?e=WgFQbg" TargetMode="External"/><Relationship Id="rId115" Type="http://schemas.openxmlformats.org/officeDocument/2006/relationships/hyperlink" Target="https://iconpln-my.sharepoint.com/:w:/g/personal/dwi_esti_iconpln_co_id/IQDeSOWMi43RRIsTnpYL4caDAdD3x1o5p9qJsbMBhsLo1NQ?e=WgFQbg" TargetMode="External"/><Relationship Id="rId119" Type="http://schemas.openxmlformats.org/officeDocument/2006/relationships/hyperlink" Target="https://iconpln-my.sharepoint.com/:w:/g/personal/dwi_esti_iconpln_co_id/IQBuUshKvt6aR4FkNmx6fgruAVbUpfigm-F2x9YS4kTTS9I?e=ujbF7Q" TargetMode="External"/><Relationship Id="rId110" Type="http://schemas.openxmlformats.org/officeDocument/2006/relationships/hyperlink" Target="https://iconpln-my.sharepoint.com/:b:/g/personal/dwi_esti_iconpln_co_id/IQBe0W4ahGsWRqhQpT2NKLzvATERzwJRtwbkQUtTXtb_vMs?e=easBOV" TargetMode="External"/><Relationship Id="rId114" Type="http://schemas.openxmlformats.org/officeDocument/2006/relationships/hyperlink" Target="https://iconpln-my.sharepoint.com/:b:/g/personal/dwi_esti_iconpln_co_id/IQDsBNc65Y0NQZQCHXoRTNjuASM1aikoVzn5LhBEi9tXTq8?e=rSFhKt" TargetMode="External"/><Relationship Id="rId113" Type="http://schemas.openxmlformats.org/officeDocument/2006/relationships/hyperlink" Target="https://iconpln-my.sharepoint.com/:w:/g/personal/dwi_esti_iconpln_co_id/IQDcR72X5xm6RbzSZraA2-gLAQo8pBfRBDytUx7Tr1rUKpM?e=ZnQ5b0" TargetMode="External"/><Relationship Id="rId112" Type="http://schemas.openxmlformats.org/officeDocument/2006/relationships/hyperlink" Target="https://iconpln-my.sharepoint.com/:b:/g/personal/dwi_esti_iconpln_co_id/IQBGvxsAs1NURqg8Gt5LaSeIAYDLr_nv_t0GnfgaCobXDZs?e=PWF6Dk" TargetMode="External"/><Relationship Id="rId111" Type="http://schemas.openxmlformats.org/officeDocument/2006/relationships/hyperlink" Target="https://iconpln-my.sharepoint.com/:b:/g/personal/dwi_esti_iconpln_co_id/IQCKLbBSGLm5RbARNdgRMwMPAY2Mp3wT7O-BNURTk3whBGM?e=5awTHb" TargetMode="External"/><Relationship Id="rId205" Type="http://schemas.openxmlformats.org/officeDocument/2006/relationships/table" Target="../tables/table1.xml"/><Relationship Id="rId203" Type="http://schemas.openxmlformats.org/officeDocument/2006/relationships/drawing" Target="../drawings/drawing1.xml"/><Relationship Id="rId202" Type="http://schemas.openxmlformats.org/officeDocument/2006/relationships/hyperlink" Target="https://iconpln-my.sharepoint.com/:b:/g/personal/dwi_esti_iconpln_co_id/IQBE3CZel69jQrEttcRNj8eHAfpwiWK3ilg9MYhJ_A6wq3E?e=PV8fPT" TargetMode="External"/><Relationship Id="rId201" Type="http://schemas.openxmlformats.org/officeDocument/2006/relationships/hyperlink" Target="https://iconpln-my.sharepoint.com/:b:/g/personal/dwi_esti_iconpln_co_id/IQBdt_uXUl0eQoFJaPMDXmSvAfzErkLtprvM7GPXFYtE1VA?e=zuIa4M" TargetMode="External"/><Relationship Id="rId200" Type="http://schemas.openxmlformats.org/officeDocument/2006/relationships/hyperlink" Target="https://iconpln-my.sharepoint.com/:b:/g/personal/dwi_esti_iconpln_co_id/IQAWgpCc0hlFQKlHUbgdca27AW-XlR0vndnF8J8SfKMSnHk?e=K5QL8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SW6JacreVUmpz8IyHBnwam8R92mF7VVO?usp=drive_link" TargetMode="External"/><Relationship Id="rId2" Type="http://schemas.openxmlformats.org/officeDocument/2006/relationships/hyperlink" Target="https://drive.google.com/drive/folders/1bKh3zTqNXX97zeJ6zKhKHgIPcdYPuYpB?usp=drive_li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table" Target="../tables/table6.xml"/><Relationship Id="rId11" Type="http://schemas.openxmlformats.org/officeDocument/2006/relationships/hyperlink" Target="https://drive.google.com/drive/folders/1DY6UWsScDLc6_YJ4OYSmdIvHp_hHcfvT?usp=drive_link" TargetMode="External"/><Relationship Id="rId10" Type="http://schemas.openxmlformats.org/officeDocument/2006/relationships/hyperlink" Target="https://drive.google.com/drive/folders/1Lati2dD3Nusg_1f6vwhd0b95-fw3H9aD?usp=drive_link" TargetMode="External"/><Relationship Id="rId13" Type="http://schemas.openxmlformats.org/officeDocument/2006/relationships/hyperlink" Target="https://drive.google.com/drive/folders/1EreMQ12tb0dqFgo7HDHW0xjtCLbJyD2c?usp=drive_link" TargetMode="External"/><Relationship Id="rId12" Type="http://schemas.openxmlformats.org/officeDocument/2006/relationships/hyperlink" Target="https://drive.google.com/drive/folders/1so-7UsmHbjk0cYiGgUCBWC-OXKq6PiJU?usp=drive_link" TargetMode="External"/><Relationship Id="rId15" Type="http://schemas.openxmlformats.org/officeDocument/2006/relationships/hyperlink" Target="https://drive.google.com/drive/folders/1ArgsIFd9aHHinYckJz4WYiFiyJEoXTlJ?usp=drive_link" TargetMode="External"/><Relationship Id="rId14" Type="http://schemas.openxmlformats.org/officeDocument/2006/relationships/hyperlink" Target="https://drive.google.com/drive/folders/1DtFSlFxC6JchX7QMOGDQX2YGBcFncf2G?usp=drive_link" TargetMode="External"/><Relationship Id="rId17" Type="http://schemas.openxmlformats.org/officeDocument/2006/relationships/hyperlink" Target="https://drive.google.com/drive/folders/1bvi1CGyhZNgvOcCy1YcKcRN5rghmL0ts?usp=drive_link" TargetMode="External"/><Relationship Id="rId16" Type="http://schemas.openxmlformats.org/officeDocument/2006/relationships/hyperlink" Target="https://drive.google.com/drive/folders/1ZSmlPPIQU0dcSPdnmnJn7lpVPPfsiU7h?usp=drive_link" TargetMode="External"/><Relationship Id="rId18" Type="http://schemas.openxmlformats.org/officeDocument/2006/relationships/drawing" Target="../drawings/drawing12.xml"/><Relationship Id="rId1" Type="http://schemas.openxmlformats.org/officeDocument/2006/relationships/hyperlink" Target="https://drive.google.com/drive/folders/14nIhaSdvDVPr28S_-pDDemnlYSJvMif7?usp=drive_link" TargetMode="External"/><Relationship Id="rId2" Type="http://schemas.openxmlformats.org/officeDocument/2006/relationships/hyperlink" Target="https://drive.google.com/drive/folders/1qdFeGel_0WeFDX6Nocq2Jj_2A4iNimCx?usp=drive_link" TargetMode="External"/><Relationship Id="rId3" Type="http://schemas.openxmlformats.org/officeDocument/2006/relationships/hyperlink" Target="https://drive.google.com/drive/folders/1hBkewhMi7-evU92UpcxwVbbuxXk0a-nj?usp=drive_link" TargetMode="External"/><Relationship Id="rId4" Type="http://schemas.openxmlformats.org/officeDocument/2006/relationships/hyperlink" Target="https://drive.google.com/drive/folders/1ArgsIFd9aHHinYckJz4WYiFiyJEoXTlJ?usp=drive_link" TargetMode="External"/><Relationship Id="rId9" Type="http://schemas.openxmlformats.org/officeDocument/2006/relationships/hyperlink" Target="https://drive.google.com/drive/folders/1eGnbAWoD_flp5jq8b3aq0Cd34eIkWhd7?usp=drive_link" TargetMode="External"/><Relationship Id="rId5" Type="http://schemas.openxmlformats.org/officeDocument/2006/relationships/hyperlink" Target="https://drive.google.com/drive/folders/171sCfrgSspvgLU78COzc6rerJ8mH-4FI?usp=drive_link" TargetMode="External"/><Relationship Id="rId6" Type="http://schemas.openxmlformats.org/officeDocument/2006/relationships/hyperlink" Target="https://drive.google.com/drive/folders/1ArgsIFd9aHHinYckJz4WYiFiyJEoXTlJ?usp=drive_link" TargetMode="External"/><Relationship Id="rId7" Type="http://schemas.openxmlformats.org/officeDocument/2006/relationships/hyperlink" Target="https://drive.google.com/drive/folders/1A_Eh7XFyHMba3VE-mIrrHMD1MEwT1iYN?usp=drive_link" TargetMode="External"/><Relationship Id="rId8" Type="http://schemas.openxmlformats.org/officeDocument/2006/relationships/hyperlink" Target="https://drive.google.com/drive/folders/1U98k7pAq1I9eJMhikoB53IxwYE8v8EO4?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s://drive.google.com/drive/folders/1ciCrB0TrYL6u7GPjuFkKx6NpicW8vUws?usp=drive_link" TargetMode="External"/><Relationship Id="rId10" Type="http://schemas.openxmlformats.org/officeDocument/2006/relationships/hyperlink" Target="https://drive.google.com/drive/folders/12sExeInQ4ma3ULhSFa820-zqobsDquS8?usp=drive_link" TargetMode="External"/><Relationship Id="rId13" Type="http://schemas.openxmlformats.org/officeDocument/2006/relationships/hyperlink" Target="https://drive.google.com/drive/folders/1Ko_FMky5233H6eAyX-hEVF6u1GjfsStQ?usp=drive_link" TargetMode="External"/><Relationship Id="rId12" Type="http://schemas.openxmlformats.org/officeDocument/2006/relationships/hyperlink" Target="https://drive.google.com/drive/folders/13Ozi0UVFFs8T836aUt9i8mWpS149yhoC?usp=drive_link" TargetMode="External"/><Relationship Id="rId15" Type="http://schemas.openxmlformats.org/officeDocument/2006/relationships/drawing" Target="../drawings/drawing15.xml"/><Relationship Id="rId14" Type="http://schemas.openxmlformats.org/officeDocument/2006/relationships/hyperlink" Target="https://drive.google.com/drive/folders/1r7bRbcjgSGp9enWgayvihPdNppg44oLS?usp=drive_link" TargetMode="External"/><Relationship Id="rId1" Type="http://schemas.openxmlformats.org/officeDocument/2006/relationships/hyperlink" Target="https://drive.google.com/drive/folders/17cImxfmyP20yPLPPz3WuRDL7PD6l_zb9?usp=sharing" TargetMode="External"/><Relationship Id="rId2" Type="http://schemas.openxmlformats.org/officeDocument/2006/relationships/hyperlink" Target="https://drive.google.com/drive/folders/15bl9j_EN1nMiu_UcKDeyD4nXAkams-8b?usp=sharing" TargetMode="External"/><Relationship Id="rId3" Type="http://schemas.openxmlformats.org/officeDocument/2006/relationships/hyperlink" Target="https://drive.google.com/drive/folders/1BHWfu5hcjSFQWaryk_y3m1w5PimZl-bL?usp=sharing" TargetMode="External"/><Relationship Id="rId4" Type="http://schemas.openxmlformats.org/officeDocument/2006/relationships/hyperlink" Target="https://drive.google.com/drive/folders/15JXZhZwa0VOOwATVQWWtSfeZ6RGEeLub?usp=sharing" TargetMode="External"/><Relationship Id="rId9" Type="http://schemas.openxmlformats.org/officeDocument/2006/relationships/hyperlink" Target="https://drive.google.com/drive/folders/1wvvJhi-42khI69eLPjk2T4DRfPWNfpwv?usp=drive_link" TargetMode="External"/><Relationship Id="rId5" Type="http://schemas.openxmlformats.org/officeDocument/2006/relationships/hyperlink" Target="https://drive.google.com/drive/folders/15bl9j_EN1nMiu_UcKDeyD4nXAkams-8b?usp=sharing" TargetMode="External"/><Relationship Id="rId6" Type="http://schemas.openxmlformats.org/officeDocument/2006/relationships/hyperlink" Target="https://drive.google.com/drive/folders/1gtpeCJ6sTe9pzjoQXjIygsa3Nsi4aSzV?usp=drive_link" TargetMode="External"/><Relationship Id="rId7" Type="http://schemas.openxmlformats.org/officeDocument/2006/relationships/hyperlink" Target="https://drive.google.com/drive/folders/1MFu-V1m0LlgKOWLYKn5uYouTcV_Rbv_T?usp=drive_link" TargetMode="External"/><Relationship Id="rId8" Type="http://schemas.openxmlformats.org/officeDocument/2006/relationships/hyperlink" Target="https://drive.google.com/drive/folders/16UV4SVREmxbVaMqchFmu0tInh4E1RRwT?usp=drive_link"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drive.google.com/file/d/16yEAMNufw7odTxEuw01ec_docRe9gZAx/view?usp=drive_link" TargetMode="External"/><Relationship Id="rId30" Type="http://schemas.openxmlformats.org/officeDocument/2006/relationships/hyperlink" Target="https://drive.google.com/file/d/1sFv4RZMcUFN4bbxZ03OzYn-LDf7_d5OS/view?usp=drive_link" TargetMode="External"/><Relationship Id="rId33" Type="http://schemas.openxmlformats.org/officeDocument/2006/relationships/drawing" Target="../drawings/drawing16.xml"/><Relationship Id="rId32" Type="http://schemas.openxmlformats.org/officeDocument/2006/relationships/hyperlink" Target="https://drive.google.com/file/d/1bzc1fqr-SvoiHWcZmaMAIHPAZ3g6mbAm/view?usp=drive_link" TargetMode="External"/><Relationship Id="rId20" Type="http://schemas.openxmlformats.org/officeDocument/2006/relationships/hyperlink" Target="https://drive.google.com/file/d/1nF_KCbexWtwt1UKrgWRC94jrEeopNuEg/view?usp=drive_link" TargetMode="External"/><Relationship Id="rId22" Type="http://schemas.openxmlformats.org/officeDocument/2006/relationships/hyperlink" Target="https://drive.google.com/file/d/1eiAhu51ryENf1p7456l91zRgFQyPbAMw/view?usp=drive_link" TargetMode="External"/><Relationship Id="rId21" Type="http://schemas.openxmlformats.org/officeDocument/2006/relationships/hyperlink" Target="https://drive.google.com/file/d/1Q4Cao1gbApjwTQ9Zui8ALTDD7AR23Yy2/view?usp=drive_link" TargetMode="External"/><Relationship Id="rId24" Type="http://schemas.openxmlformats.org/officeDocument/2006/relationships/hyperlink" Target="https://drive.google.com/file/d/1Ed0dJ_2vs3V0i3vOwIyTg9WHEVPDD3Ld/view?usp=drive_link" TargetMode="External"/><Relationship Id="rId23" Type="http://schemas.openxmlformats.org/officeDocument/2006/relationships/hyperlink" Target="https://drive.google.com/file/d/1i7yjLwlEMduuSpFXYBjMlunI4PRP8Dy8/view?usp=drive_link" TargetMode="External"/><Relationship Id="rId26" Type="http://schemas.openxmlformats.org/officeDocument/2006/relationships/hyperlink" Target="https://drive.google.com/file/d/1zHsnV-GDEtynA7UsW-rmvrK9lsV_M1ZO/view?usp=drive_link" TargetMode="External"/><Relationship Id="rId25" Type="http://schemas.openxmlformats.org/officeDocument/2006/relationships/hyperlink" Target="https://drive.google.com/file/d/1xD3dnx9XiRN1EuSmzxHvQR1e7GVFwuqn/view?usp=drive_link" TargetMode="External"/><Relationship Id="rId28" Type="http://schemas.openxmlformats.org/officeDocument/2006/relationships/hyperlink" Target="https://drive.google.com/file/d/1Y0jgCvsNYhtr0pJEOm3nQqv7j0ZltgMx/view?usp=drive_link" TargetMode="External"/><Relationship Id="rId27" Type="http://schemas.openxmlformats.org/officeDocument/2006/relationships/hyperlink" Target="https://drive.google.com/file/d/1ws12BewACI-ZVatS0bpwD-S3AOKmP-Cy/view?usp=drive_link" TargetMode="External"/><Relationship Id="rId29" Type="http://schemas.openxmlformats.org/officeDocument/2006/relationships/hyperlink" Target="https://drive.google.com/file/d/1M1GMrj6LYK_0k7D26RxC_MZK3XsHQf0q/view?usp=drive_link" TargetMode="External"/><Relationship Id="rId11" Type="http://schemas.openxmlformats.org/officeDocument/2006/relationships/hyperlink" Target="https://drive.google.com/file/d/1Jr_lovtpewOMs534KeIA9U9gv8Rc4jqU/view?usp=drive_link" TargetMode="External"/><Relationship Id="rId10" Type="http://schemas.openxmlformats.org/officeDocument/2006/relationships/hyperlink" Target="https://drive.google.com/file/d/1gg3V8PgI3NGxzelfdXwJ3ah1u_oGJqdM/view?usp=drive_link" TargetMode="External"/><Relationship Id="rId13" Type="http://schemas.openxmlformats.org/officeDocument/2006/relationships/hyperlink" Target="https://drive.google.com/file/d/16FvDN7RoQuaSSHhZxMY3GEcSbHw6b9AA/view?usp=drive_link" TargetMode="External"/><Relationship Id="rId12" Type="http://schemas.openxmlformats.org/officeDocument/2006/relationships/hyperlink" Target="https://drive.google.com/file/d/1H9e2AP5h9C2OIems_RkRgqUjpEjMQmBo/view?usp=drive_link" TargetMode="External"/><Relationship Id="rId15" Type="http://schemas.openxmlformats.org/officeDocument/2006/relationships/hyperlink" Target="https://drive.google.com/file/d/13SmuilYChTHIxrOtKH4riYjVL13vpnK1/view?usp=drive_link" TargetMode="External"/><Relationship Id="rId14" Type="http://schemas.openxmlformats.org/officeDocument/2006/relationships/hyperlink" Target="https://drive.google.com/file/d/1Ls17hxnn-4blDYedsdLU0kUc538-ScEt/view?usp=drive_link" TargetMode="External"/><Relationship Id="rId17" Type="http://schemas.openxmlformats.org/officeDocument/2006/relationships/hyperlink" Target="https://drive.google.com/file/d/1jlyZZnAlIyM5w1hPQkwKthXSCcEQqFjI/view?usp=drive_link" TargetMode="External"/><Relationship Id="rId16" Type="http://schemas.openxmlformats.org/officeDocument/2006/relationships/hyperlink" Target="https://drive.google.com/file/d/1ILL4G162fgUdg_iMpxrL0AaVp3EXhCLb/view?usp=drive_link" TargetMode="External"/><Relationship Id="rId19" Type="http://schemas.openxmlformats.org/officeDocument/2006/relationships/hyperlink" Target="https://drive.google.com/file/d/1fKo8v6xlEQEzbMxCOwnDR3Y3rBJnsuLd/view?usp=drive_link" TargetMode="External"/><Relationship Id="rId18" Type="http://schemas.openxmlformats.org/officeDocument/2006/relationships/hyperlink" Target="https://drive.google.com/file/d/1zjh1NfeALBmNuC1WCoOgo88irfCdbF_B/view?usp=drive_link" TargetMode="External"/><Relationship Id="rId1" Type="http://schemas.openxmlformats.org/officeDocument/2006/relationships/hyperlink" Target="https://drive.google.com/file/d/1IWEnVVDGzENJGrAyrWJv4QFzMGiT7CDB/view?usp=drive_link" TargetMode="External"/><Relationship Id="rId2" Type="http://schemas.openxmlformats.org/officeDocument/2006/relationships/hyperlink" Target="https://drive.google.com/file/d/1LPdDfm93mcznLu9PYLb4_tldQVKOXt-P/view?usp=drive_link" TargetMode="External"/><Relationship Id="rId3" Type="http://schemas.openxmlformats.org/officeDocument/2006/relationships/hyperlink" Target="https://drive.google.com/file/d/1im8CVX-o2ggThyb38M5-DuuLA-tcZnIh/view?usp=drive_link" TargetMode="External"/><Relationship Id="rId4" Type="http://schemas.openxmlformats.org/officeDocument/2006/relationships/hyperlink" Target="https://drive.google.com/file/d/13SmuilYChTHIxrOtKH4riYjVL13vpnK1/view?usp=drive_link" TargetMode="External"/><Relationship Id="rId9" Type="http://schemas.openxmlformats.org/officeDocument/2006/relationships/hyperlink" Target="https://drive.google.com/file/d/1M-dHFY-LvWGcmucXb9fvhNO1b9RZTgW1/view?usp=drive_link" TargetMode="External"/><Relationship Id="rId5" Type="http://schemas.openxmlformats.org/officeDocument/2006/relationships/hyperlink" Target="https://drive.google.com/file/d/1cbeELwnEthjrJSJK6ZTQvr8Gh3usOY-s/view?usp=drive_link" TargetMode="External"/><Relationship Id="rId6" Type="http://schemas.openxmlformats.org/officeDocument/2006/relationships/hyperlink" Target="https://drive.google.com/file/d/16gnjAHLqXUGOtqPG9LuNOTz7JPGMihUW/view?usp=drive_link" TargetMode="External"/><Relationship Id="rId7" Type="http://schemas.openxmlformats.org/officeDocument/2006/relationships/hyperlink" Target="https://drive.google.com/file/d/1m0q8S8EGeidGYA0y2Ohi1rsS-dZq7xpU/view?usp=drive_link" TargetMode="External"/><Relationship Id="rId8" Type="http://schemas.openxmlformats.org/officeDocument/2006/relationships/hyperlink" Target="https://drive.google.com/file/d/1BjUsCU3_dzPQIfeCsvb97_fwWfSPQejq/view?usp=drive_link"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shopee.co.id/Visual-Fault-Locator-VFL-10mW-20mW-30mW-50mW-FO-Optik-Senter-Optik-Laser-Kabel-Fiber-Optic-i.324797439.28403564249?extraParams=%7B%22display_model_id%22%3A241073515630%2C%22model_selection_logic%22%3A3%7D&amp;sp_atk=b6fb9a36-1915-42cb-9102-ba75a8b00fb7&amp;xptdk=b6fb9a36-1915-42cb-9102-ba75a8b00fb7" TargetMode="External"/><Relationship Id="rId10" Type="http://schemas.openxmlformats.org/officeDocument/2006/relationships/hyperlink" Target="https://shopee.co.id/Kertas-K-Label-Printer-EZ-Label-9-MM-12MM-18MM-Compatible-Tape-Cartridge-Bisa-Untuk-kl-120-kl-820-kl-130-i.155655029.2330816438?extraParams=%7B%22display_model_id%22%3A18430722173%2C%22model_selection_logic%22%3A3%7D&amp;sp_atk=64f93a18-b728-413e-bb8e-a0cdebe5aac3&amp;xptdk=64f93a18-b728-413e-bb8e-a0cdebe5aac3" TargetMode="External"/><Relationship Id="rId13" Type="http://schemas.openxmlformats.org/officeDocument/2006/relationships/drawing" Target="../drawings/drawing17.xml"/><Relationship Id="rId12" Type="http://schemas.openxmlformats.org/officeDocument/2006/relationships/hyperlink" Target="https://shopee.co.id/OFI-Joinwit-JW3306E-3-In-1-Optical-Power-Meter-i.32474037.9990890935?extraParams=%7B%22display_model_id%22%3A57066632745%2C%22model_selection_logic%22%3A3%7D&amp;sp_atk=28ec4ef3-94e2-4442-965e-e32317a2303e&amp;xptdk=28ec4ef3-94e2-4442-965e-e32317a2303e" TargetMode="External"/><Relationship Id="rId1" Type="http://schemas.openxmlformats.org/officeDocument/2006/relationships/hyperlink" Target="https://shopee.co.id/%E3%80%90KEELAT%E3%80%91-108-Pcs-Set-Kunci-Sok-Kunci-Shock-Toolbox-Set-Home-Tool-Mobil-Motor-Lengkap-Socket-Tool-Kit-set-Pas-Ring-Motor-Mobil-COD-i.1223467378.24975125189?extraParams=%7B%22display_model_id%22%3A148592119992%2C%22model_selection_logic%22%3A3%7D&amp;sp_atk=13e7c061-1134-4bf0-b214-88faaf37edf9&amp;xptdk=13e7c061-1134-4bf0-b214-88faaf37edf9" TargetMode="External"/><Relationship Id="rId2" Type="http://schemas.openxmlformats.org/officeDocument/2006/relationships/hyperlink" Target="https://shopee.co.id/%E2%9C%A8COD%E2%9C%A8JOINWIT-JW3208-OPM-Optical-Power-Meter-JW3208C-OPM-JOINWIT-Fiber-Optik-Cable-Tester-OPM-JW3208C-zjc-i.1173723742.28255520653?extraParams=%7B%22display_model_id%22%3A223006578782%2C%22model_selection_logic%22%3A3%7D&amp;sp_atk=8c7efc81-1b87-42b7-9eeb-bfab5d92d306&amp;xptdk=8c7efc81-1b87-42b7-9eeb-bfab5d92d306" TargetMode="External"/><Relationship Id="rId3" Type="http://schemas.openxmlformats.org/officeDocument/2006/relationships/hyperlink" Target="https://shopee.co.id/Visual-Fault-Locator-VFL-10mW-20mW-30mW-50mW-FO-Optik-Senter-Optik-Laser-Kabel-Fiber-Optic-i.324797439.28403564249?extraParams=%7B%22display_model_id%22%3A241073515630%2C%22model_selection_logic%22%3A3%7D&amp;sp_atk=b6fb9a36-1915-42cb-9102-ba75a8b00fb7&amp;xptdk=b6fb9a36-1915-42cb-9102-ba75a8b00fb7" TargetMode="External"/><Relationship Id="rId4" Type="http://schemas.openxmlformats.org/officeDocument/2006/relationships/hyperlink" Target="https://shopee.co.id/Fusion-Splicing-Machine-Splicer-JW4108-Joinwit-i.32474037.9672428946?extraParams=%7B%22display_model_id%22%3A93098102725%2C%22model_selection_logic%22%3A3%7D&amp;sp_atk=a03fa472-6d4d-40a7-9ae0-cf76dfe09180&amp;xptdk=a03fa472-6d4d-40a7-9ae0-cf76dfe09180" TargetMode="External"/><Relationship Id="rId9" Type="http://schemas.openxmlformats.org/officeDocument/2006/relationships/hyperlink" Target="https://shopee.co.id/%E2%9C%A8COD%E2%9C%A8JOINWIT-JW3208-OPM-Optical-Power-Meter-JW3208C-OPM-JOINWIT-Fiber-Optik-Cable-Tester-OPM-JW3208C-zjc-i.1173723742.28255520653?extraParams=%7B%22display_model_id%22%3A223006578782%2C%22model_selection_logic%22%3A3%7D&amp;sp_atk=8c7efc81-1b87-42b7-9eeb-bfab5d92d306&amp;xptdk=8c7efc81-1b87-42b7-9eeb-bfab5d92d306" TargetMode="External"/><Relationship Id="rId5" Type="http://schemas.openxmlformats.org/officeDocument/2006/relationships/hyperlink" Target="https://shopee.co.id/%E3%80%90KEELAT%E3%80%91-108-Pcs-Set-Kunci-Sok-Kunci-Shock-Toolbox-Set-Home-Tool-Mobil-Motor-Lengkap-Socket-Tool-Kit-set-Pas-Ring-Motor-Mobil-COD-i.1223467378.24975125189?extraParams=%7B%22display_model_id%22%3A148592119992%2C%22model_selection_logic%22%3A3%7D&amp;sp_atk=13e7c061-1134-4bf0-b214-88faaf37edf9&amp;xptdk=13e7c061-1134-4bf0-b214-88faaf37edf9" TargetMode="External"/><Relationship Id="rId6" Type="http://schemas.openxmlformats.org/officeDocument/2006/relationships/hyperlink" Target="https://shopee.co.id/%E3%80%90KEELAT%E3%80%91-108-Pcs-Set-Kunci-Sok-Kunci-Shock-Toolbox-Set-Home-Tool-Mobil-Motor-Lengkap-Socket-Tool-Kit-set-Pas-Ring-Motor-Mobil-COD-i.1223467378.24975125189?extraParams=%7B%22display_model_id%22%3A148592119992%2C%22model_selection_logic%22%3A3%7D&amp;sp_atk=13e7c061-1134-4bf0-b214-88faaf37edf9&amp;xptdk=13e7c061-1134-4bf0-b214-88faaf37edf9" TargetMode="External"/><Relationship Id="rId7" Type="http://schemas.openxmlformats.org/officeDocument/2006/relationships/hyperlink" Target="https://shopee.co.id/EXCELLENT-SAFETY-BELT-FULL-BODY-DOUBLE-HOOK-BODY-HARNESS-BIG-HOOK-i.161150274.14275337772?extraParams=%7B%22display_model_id%22%3A171918197015%2C%22model_selection_logic%22%3A3%7D&amp;sp_atk=f2219468-f136-402a-b222-d5064fb9f8bc&amp;xptdk=f2219468-f136-402a-b222-d5064fb9f8bc" TargetMode="External"/><Relationship Id="rId8" Type="http://schemas.openxmlformats.org/officeDocument/2006/relationships/hyperlink" Target="https://shopee.co.id/Tangga-Teleskopik-Aluminium-Portabel-Tangga-Lipat-6-Meter-Multifungsi-Telescopic-Ladder-Tangga-Lurus-i.1181870944.26851820523?extraParams=%7B%22display_model_id%22%3A208467844702%2C%22model_selection_logic%22%3A3%7D&amp;sp_atk=91dbacc6-e952-42bc-8e77-d1fdd0a11432&amp;xptdk=91dbacc6-e952-42bc-8e77-d1fdd0a11432" TargetMode="External"/></Relationships>
</file>

<file path=xl/worksheets/_rels/sheet18.xml.rels><?xml version="1.0" encoding="UTF-8" standalone="yes"?><Relationships xmlns="http://schemas.openxmlformats.org/package/2006/relationships"><Relationship Id="rId20" Type="http://schemas.openxmlformats.org/officeDocument/2006/relationships/table" Target="../tables/table12.xml"/><Relationship Id="rId22" Type="http://schemas.openxmlformats.org/officeDocument/2006/relationships/table" Target="../tables/table14.xml"/><Relationship Id="rId21" Type="http://schemas.openxmlformats.org/officeDocument/2006/relationships/table" Target="../tables/table13.xml"/><Relationship Id="rId24" Type="http://schemas.openxmlformats.org/officeDocument/2006/relationships/table" Target="../tables/table16.xml"/><Relationship Id="rId23" Type="http://schemas.openxmlformats.org/officeDocument/2006/relationships/table" Target="../tables/table15.xml"/><Relationship Id="rId26" Type="http://schemas.openxmlformats.org/officeDocument/2006/relationships/table" Target="../tables/table18.xml"/><Relationship Id="rId25" Type="http://schemas.openxmlformats.org/officeDocument/2006/relationships/table" Target="../tables/table17.xml"/><Relationship Id="rId27" Type="http://schemas.openxmlformats.org/officeDocument/2006/relationships/table" Target="../tables/table19.xml"/><Relationship Id="rId15" Type="http://schemas.openxmlformats.org/officeDocument/2006/relationships/table" Target="../tables/table7.xml"/><Relationship Id="rId17" Type="http://schemas.openxmlformats.org/officeDocument/2006/relationships/table" Target="../tables/table9.xml"/><Relationship Id="rId16" Type="http://schemas.openxmlformats.org/officeDocument/2006/relationships/table" Target="../tables/table8.xml"/><Relationship Id="rId19" Type="http://schemas.openxmlformats.org/officeDocument/2006/relationships/table" Target="../tables/table11.xml"/><Relationship Id="rId18" Type="http://schemas.openxmlformats.org/officeDocument/2006/relationships/table" Target="../tables/table10.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0.xml"/><Relationship Id="rId3" Type="http://schemas.openxmlformats.org/officeDocument/2006/relationships/vmlDrawing" Target="../drawings/vmlDrawing2.vml"/><Relationship Id="rId5"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5"/>
    <col customWidth="1" min="2" max="2" width="24.88"/>
    <col customWidth="1" min="3" max="3" width="69.63"/>
    <col customWidth="1" min="4" max="4" width="20.63"/>
    <col customWidth="1" min="5" max="5" width="12.63"/>
    <col customWidth="1" min="6" max="6" width="10.5"/>
    <col customWidth="1" min="7" max="7" width="26.75"/>
    <col customWidth="1" min="8" max="8" width="13.63"/>
    <col customWidth="1" min="9" max="9" width="33.88"/>
    <col customWidth="1" min="10" max="15" width="14.63"/>
    <col customWidth="1" min="16" max="16" width="12.38"/>
    <col customWidth="1" min="17" max="17" width="14.25"/>
    <col customWidth="1" min="18" max="18" width="25.5"/>
    <col customWidth="1" min="19" max="19" width="34.75"/>
    <col customWidth="1" min="20" max="21" width="22.88"/>
    <col customWidth="1" hidden="1" min="22" max="22" width="32.25"/>
    <col customWidth="1" min="23" max="24" width="18.0"/>
    <col customWidth="1" min="25" max="25" width="53.63"/>
    <col customWidth="1" min="26" max="26" width="42.88"/>
  </cols>
  <sheetData>
    <row r="1" ht="22.5" customHeight="1">
      <c r="A1" s="12" t="s">
        <v>22</v>
      </c>
      <c r="B1" s="11" t="s">
        <v>1</v>
      </c>
      <c r="C1" s="11" t="s">
        <v>24</v>
      </c>
      <c r="D1" s="11" t="s">
        <v>25</v>
      </c>
      <c r="E1" s="11" t="s">
        <v>27</v>
      </c>
      <c r="F1" s="11" t="s">
        <v>30</v>
      </c>
      <c r="G1" s="11" t="s">
        <v>32</v>
      </c>
      <c r="H1" s="11" t="s">
        <v>34</v>
      </c>
      <c r="I1" s="11" t="s">
        <v>36</v>
      </c>
      <c r="J1" s="15" t="s">
        <v>38</v>
      </c>
      <c r="K1" s="15" t="s">
        <v>41</v>
      </c>
      <c r="L1" s="15" t="s">
        <v>43</v>
      </c>
      <c r="M1" s="15" t="s">
        <v>45</v>
      </c>
      <c r="N1" s="15" t="s">
        <v>47</v>
      </c>
      <c r="O1" s="15" t="s">
        <v>49</v>
      </c>
      <c r="P1" s="17" t="s">
        <v>51</v>
      </c>
      <c r="Q1" s="17" t="s">
        <v>54</v>
      </c>
      <c r="R1" s="15" t="s">
        <v>56</v>
      </c>
      <c r="S1" s="11" t="s">
        <v>58</v>
      </c>
      <c r="T1" s="22" t="s">
        <v>61</v>
      </c>
      <c r="U1" s="22" t="s">
        <v>65</v>
      </c>
      <c r="V1" s="11" t="s">
        <v>69</v>
      </c>
      <c r="W1" s="11" t="s">
        <v>71</v>
      </c>
      <c r="X1" s="11" t="s">
        <v>73</v>
      </c>
      <c r="Y1" s="15" t="s">
        <v>75</v>
      </c>
      <c r="Z1" s="12" t="s">
        <v>77</v>
      </c>
      <c r="AA1" s="12" t="s">
        <v>78</v>
      </c>
      <c r="AB1" s="12" t="s">
        <v>80</v>
      </c>
    </row>
    <row r="2" ht="29.25" customHeight="1">
      <c r="A2" s="28">
        <v>1.0</v>
      </c>
      <c r="B2" s="28" t="s">
        <v>17</v>
      </c>
      <c r="C2" s="28" t="s">
        <v>18</v>
      </c>
      <c r="D2" s="28" t="s">
        <v>20</v>
      </c>
      <c r="E2" s="33" t="s">
        <v>16</v>
      </c>
      <c r="F2" s="33" t="s">
        <v>16</v>
      </c>
      <c r="G2" s="33" t="s">
        <v>97</v>
      </c>
      <c r="H2" s="33" t="s">
        <v>16</v>
      </c>
      <c r="I2" s="36" t="s">
        <v>103</v>
      </c>
      <c r="J2" s="37">
        <v>46079.0</v>
      </c>
      <c r="K2" s="37">
        <v>46173.0</v>
      </c>
      <c r="L2" s="37">
        <v>46209.0</v>
      </c>
      <c r="M2" s="37">
        <v>46302.0</v>
      </c>
      <c r="N2" s="37"/>
      <c r="O2" s="42"/>
      <c r="P2" s="49">
        <f t="shared" ref="P2:P43" si="1">IF(B2="POP-SB",COUNTA(J2:M2)/4,
 IF(B2="POP-B",COUNTA(J2:M2)/2,
 COUNTA(J2:M2)/1))</f>
        <v>1</v>
      </c>
      <c r="Q2" s="53" t="str">
        <f t="shared" ref="Q2:Q17" si="2">IF(P2=100%,"SELESAI","BELUM")
</f>
        <v>SELESAI</v>
      </c>
      <c r="S2" s="36"/>
      <c r="T2" s="36" t="b">
        <v>1</v>
      </c>
      <c r="U2" s="55" t="s">
        <v>185</v>
      </c>
      <c r="V2" s="56"/>
      <c r="W2" s="59" t="s">
        <v>189</v>
      </c>
      <c r="X2" s="61" t="b">
        <v>1</v>
      </c>
      <c r="Y2" s="67" t="s">
        <v>197</v>
      </c>
      <c r="Z2" s="67" t="s">
        <v>209</v>
      </c>
      <c r="AA2" s="28"/>
      <c r="AB2" s="28"/>
    </row>
    <row r="3" ht="22.5" customHeight="1">
      <c r="A3" s="28">
        <v>2.0</v>
      </c>
      <c r="B3" s="28" t="s">
        <v>17</v>
      </c>
      <c r="C3" s="28" t="s">
        <v>62</v>
      </c>
      <c r="D3" s="28" t="s">
        <v>64</v>
      </c>
      <c r="E3" s="79" t="s">
        <v>16</v>
      </c>
      <c r="F3" s="79" t="s">
        <v>16</v>
      </c>
      <c r="G3" s="79" t="s">
        <v>229</v>
      </c>
      <c r="H3" s="79" t="s">
        <v>232</v>
      </c>
      <c r="I3" s="36" t="s">
        <v>103</v>
      </c>
      <c r="J3" s="37">
        <v>46079.0</v>
      </c>
      <c r="K3" s="37">
        <v>46149.0</v>
      </c>
      <c r="L3" s="37">
        <v>46247.0</v>
      </c>
      <c r="M3" s="37"/>
      <c r="N3" s="36"/>
      <c r="O3" s="42"/>
      <c r="P3" s="49">
        <f t="shared" si="1"/>
        <v>0.75</v>
      </c>
      <c r="Q3" s="53" t="str">
        <f t="shared" si="2"/>
        <v>BELUM</v>
      </c>
      <c r="S3" s="28"/>
      <c r="T3" s="36" t="b">
        <v>0</v>
      </c>
      <c r="U3" s="55" t="s">
        <v>185</v>
      </c>
      <c r="V3" s="85"/>
      <c r="W3" s="59" t="s">
        <v>250</v>
      </c>
      <c r="X3" s="61" t="b">
        <v>1</v>
      </c>
      <c r="Y3" s="67" t="s">
        <v>251</v>
      </c>
      <c r="Z3" s="28"/>
      <c r="AA3" s="28"/>
      <c r="AB3" s="28"/>
    </row>
    <row r="4" ht="22.5" customHeight="1">
      <c r="A4" s="28">
        <v>3.0</v>
      </c>
      <c r="B4" s="28" t="s">
        <v>99</v>
      </c>
      <c r="C4" s="28" t="s">
        <v>101</v>
      </c>
      <c r="D4" s="28" t="s">
        <v>104</v>
      </c>
      <c r="E4" s="33" t="s">
        <v>96</v>
      </c>
      <c r="F4" s="33" t="s">
        <v>96</v>
      </c>
      <c r="G4" s="33" t="s">
        <v>282</v>
      </c>
      <c r="H4" s="33" t="s">
        <v>191</v>
      </c>
      <c r="I4" s="36" t="s">
        <v>289</v>
      </c>
      <c r="J4" s="37">
        <v>46149.0</v>
      </c>
      <c r="K4" s="37">
        <v>46269.0</v>
      </c>
      <c r="L4" s="89"/>
      <c r="M4" s="89"/>
      <c r="N4" s="89"/>
      <c r="O4" s="90"/>
      <c r="P4" s="49">
        <f t="shared" si="1"/>
        <v>1</v>
      </c>
      <c r="Q4" s="53" t="str">
        <f t="shared" si="2"/>
        <v>SELESAI</v>
      </c>
      <c r="S4" s="28"/>
      <c r="T4" s="36" t="b">
        <v>1</v>
      </c>
      <c r="U4" s="55" t="s">
        <v>302</v>
      </c>
      <c r="V4" s="56"/>
      <c r="W4" s="94" t="s">
        <v>307</v>
      </c>
      <c r="X4" s="95" t="b">
        <v>1</v>
      </c>
      <c r="Y4" s="67" t="s">
        <v>312</v>
      </c>
      <c r="Z4" s="28"/>
      <c r="AA4" s="28"/>
      <c r="AB4" s="28"/>
    </row>
    <row r="5" ht="22.5" customHeight="1">
      <c r="A5" s="28">
        <v>4.0</v>
      </c>
      <c r="B5" s="28" t="s">
        <v>99</v>
      </c>
      <c r="C5" s="28" t="s">
        <v>182</v>
      </c>
      <c r="D5" s="28" t="s">
        <v>183</v>
      </c>
      <c r="E5" s="79" t="s">
        <v>181</v>
      </c>
      <c r="F5" s="79" t="s">
        <v>181</v>
      </c>
      <c r="G5" s="79" t="s">
        <v>333</v>
      </c>
      <c r="H5" s="79" t="s">
        <v>253</v>
      </c>
      <c r="I5" s="36" t="s">
        <v>289</v>
      </c>
      <c r="J5" s="37">
        <v>46079.0</v>
      </c>
      <c r="K5" s="37">
        <v>46272.0</v>
      </c>
      <c r="L5" s="89"/>
      <c r="M5" s="89"/>
      <c r="N5" s="89"/>
      <c r="O5" s="90"/>
      <c r="P5" s="49">
        <f t="shared" si="1"/>
        <v>1</v>
      </c>
      <c r="Q5" s="53" t="str">
        <f t="shared" si="2"/>
        <v>SELESAI</v>
      </c>
      <c r="S5" s="36" t="s">
        <v>343</v>
      </c>
      <c r="T5" s="36" t="b">
        <v>1</v>
      </c>
      <c r="U5" s="55" t="s">
        <v>347</v>
      </c>
      <c r="V5" s="85"/>
      <c r="W5" s="94" t="s">
        <v>353</v>
      </c>
      <c r="X5" s="98" t="b">
        <v>1</v>
      </c>
      <c r="Z5" s="28"/>
      <c r="AA5" s="28"/>
      <c r="AB5" s="28"/>
    </row>
    <row r="6" ht="22.5" customHeight="1">
      <c r="A6" s="28">
        <v>5.0</v>
      </c>
      <c r="B6" s="28" t="s">
        <v>99</v>
      </c>
      <c r="C6" s="28" t="s">
        <v>198</v>
      </c>
      <c r="D6" s="28" t="s">
        <v>199</v>
      </c>
      <c r="E6" s="33" t="s">
        <v>181</v>
      </c>
      <c r="F6" s="33" t="s">
        <v>181</v>
      </c>
      <c r="G6" s="33" t="s">
        <v>372</v>
      </c>
      <c r="H6" s="33" t="s">
        <v>253</v>
      </c>
      <c r="I6" s="36" t="s">
        <v>289</v>
      </c>
      <c r="J6" s="37">
        <v>46079.0</v>
      </c>
      <c r="K6" s="37">
        <v>46204.0</v>
      </c>
      <c r="L6" s="89"/>
      <c r="M6" s="89"/>
      <c r="N6" s="89"/>
      <c r="O6" s="90"/>
      <c r="P6" s="49">
        <f t="shared" si="1"/>
        <v>1</v>
      </c>
      <c r="Q6" s="53" t="str">
        <f t="shared" si="2"/>
        <v>SELESAI</v>
      </c>
      <c r="S6" s="36" t="s">
        <v>388</v>
      </c>
      <c r="T6" s="36" t="b">
        <v>1</v>
      </c>
      <c r="U6" s="55" t="s">
        <v>347</v>
      </c>
      <c r="V6" s="56"/>
      <c r="W6" s="94" t="s">
        <v>402</v>
      </c>
      <c r="X6" s="95" t="b">
        <v>1</v>
      </c>
      <c r="Y6" s="67" t="s">
        <v>405</v>
      </c>
      <c r="Z6" s="28"/>
      <c r="AA6" s="28"/>
      <c r="AB6" s="28"/>
    </row>
    <row r="7" ht="22.5" customHeight="1">
      <c r="A7" s="28">
        <v>7.0</v>
      </c>
      <c r="B7" s="28" t="s">
        <v>99</v>
      </c>
      <c r="C7" s="28" t="s">
        <v>219</v>
      </c>
      <c r="D7" s="28" t="s">
        <v>220</v>
      </c>
      <c r="E7" s="33" t="s">
        <v>16</v>
      </c>
      <c r="F7" s="33" t="s">
        <v>16</v>
      </c>
      <c r="G7" s="33" t="s">
        <v>443</v>
      </c>
      <c r="H7" s="33" t="s">
        <v>300</v>
      </c>
      <c r="I7" s="36" t="s">
        <v>103</v>
      </c>
      <c r="J7" s="37">
        <v>46079.0</v>
      </c>
      <c r="K7" s="37">
        <v>46268.0</v>
      </c>
      <c r="L7" s="89"/>
      <c r="M7" s="89"/>
      <c r="N7" s="89"/>
      <c r="O7" s="90"/>
      <c r="P7" s="49">
        <f t="shared" si="1"/>
        <v>1</v>
      </c>
      <c r="Q7" s="53" t="str">
        <f t="shared" si="2"/>
        <v>SELESAI</v>
      </c>
      <c r="S7" s="28"/>
      <c r="T7" s="36" t="b">
        <v>1</v>
      </c>
      <c r="U7" s="55" t="s">
        <v>185</v>
      </c>
      <c r="V7" s="56"/>
      <c r="W7" s="59" t="s">
        <v>456</v>
      </c>
      <c r="X7" s="61" t="b">
        <v>1</v>
      </c>
      <c r="Y7" s="67" t="s">
        <v>458</v>
      </c>
      <c r="Z7" s="108"/>
      <c r="AA7" s="108"/>
      <c r="AB7" s="108"/>
    </row>
    <row r="8" ht="22.5" customHeight="1">
      <c r="A8" s="28">
        <v>8.0</v>
      </c>
      <c r="B8" s="28" t="s">
        <v>99</v>
      </c>
      <c r="C8" s="28" t="s">
        <v>227</v>
      </c>
      <c r="D8" s="28" t="s">
        <v>228</v>
      </c>
      <c r="E8" s="79" t="s">
        <v>226</v>
      </c>
      <c r="F8" s="79" t="s">
        <v>226</v>
      </c>
      <c r="G8" s="79" t="s">
        <v>471</v>
      </c>
      <c r="H8" s="79" t="s">
        <v>309</v>
      </c>
      <c r="I8" s="36" t="s">
        <v>474</v>
      </c>
      <c r="J8" s="37">
        <v>46048.0</v>
      </c>
      <c r="K8" s="37">
        <v>46217.0</v>
      </c>
      <c r="L8" s="89"/>
      <c r="M8" s="89"/>
      <c r="N8" s="89"/>
      <c r="O8" s="90"/>
      <c r="P8" s="49">
        <f t="shared" si="1"/>
        <v>1</v>
      </c>
      <c r="Q8" s="53" t="str">
        <f t="shared" si="2"/>
        <v>SELESAI</v>
      </c>
      <c r="S8" s="28"/>
      <c r="T8" s="36" t="b">
        <v>1</v>
      </c>
      <c r="U8" s="55" t="s">
        <v>479</v>
      </c>
      <c r="V8" s="85"/>
      <c r="W8" s="59" t="s">
        <v>482</v>
      </c>
      <c r="X8" s="61" t="b">
        <v>0</v>
      </c>
      <c r="Z8" s="28"/>
      <c r="AA8" s="28"/>
      <c r="AB8" s="28"/>
    </row>
    <row r="9" ht="22.5" customHeight="1">
      <c r="A9" s="28">
        <v>9.0</v>
      </c>
      <c r="B9" s="28" t="s">
        <v>99</v>
      </c>
      <c r="C9" s="28" t="s">
        <v>245</v>
      </c>
      <c r="D9" s="28" t="s">
        <v>248</v>
      </c>
      <c r="E9" s="33" t="s">
        <v>16</v>
      </c>
      <c r="F9" s="33" t="s">
        <v>16</v>
      </c>
      <c r="G9" s="33" t="s">
        <v>490</v>
      </c>
      <c r="H9" s="33" t="s">
        <v>16</v>
      </c>
      <c r="I9" s="36" t="s">
        <v>103</v>
      </c>
      <c r="J9" s="37">
        <v>46114.0</v>
      </c>
      <c r="K9" s="37">
        <v>46234.0</v>
      </c>
      <c r="L9" s="89"/>
      <c r="M9" s="89"/>
      <c r="N9" s="89"/>
      <c r="O9" s="90"/>
      <c r="P9" s="49">
        <f t="shared" si="1"/>
        <v>1</v>
      </c>
      <c r="Q9" s="53" t="str">
        <f t="shared" si="2"/>
        <v>SELESAI</v>
      </c>
      <c r="S9" s="28"/>
      <c r="T9" s="36" t="b">
        <v>1</v>
      </c>
      <c r="U9" s="55" t="s">
        <v>185</v>
      </c>
      <c r="V9" s="56"/>
      <c r="W9" s="94" t="s">
        <v>498</v>
      </c>
      <c r="X9" s="95" t="b">
        <v>0</v>
      </c>
      <c r="Z9" s="28"/>
      <c r="AA9" s="28"/>
      <c r="AB9" s="28"/>
    </row>
    <row r="10" ht="22.5" customHeight="1">
      <c r="A10" s="28">
        <v>10.0</v>
      </c>
      <c r="B10" s="28" t="s">
        <v>99</v>
      </c>
      <c r="C10" s="28" t="s">
        <v>262</v>
      </c>
      <c r="D10" s="28" t="s">
        <v>265</v>
      </c>
      <c r="E10" s="79" t="s">
        <v>16</v>
      </c>
      <c r="F10" s="79" t="s">
        <v>16</v>
      </c>
      <c r="G10" s="79" t="s">
        <v>509</v>
      </c>
      <c r="H10" s="79" t="s">
        <v>16</v>
      </c>
      <c r="I10" s="36" t="s">
        <v>103</v>
      </c>
      <c r="J10" s="37">
        <v>46148.0</v>
      </c>
      <c r="K10" s="37">
        <v>46209.0</v>
      </c>
      <c r="L10" s="89"/>
      <c r="M10" s="89"/>
      <c r="N10" s="89"/>
      <c r="O10" s="90"/>
      <c r="P10" s="49">
        <f t="shared" si="1"/>
        <v>1</v>
      </c>
      <c r="Q10" s="53" t="str">
        <f t="shared" si="2"/>
        <v>SELESAI</v>
      </c>
      <c r="S10" s="28"/>
      <c r="T10" s="36" t="b">
        <v>1</v>
      </c>
      <c r="U10" s="55" t="s">
        <v>185</v>
      </c>
      <c r="V10" s="85"/>
      <c r="W10" s="112" t="s">
        <v>527</v>
      </c>
      <c r="X10" s="98" t="b">
        <v>1</v>
      </c>
      <c r="Y10" s="67" t="s">
        <v>529</v>
      </c>
      <c r="Z10" s="28"/>
      <c r="AA10" s="28"/>
      <c r="AB10" s="28"/>
    </row>
    <row r="11" ht="22.5" customHeight="1">
      <c r="A11" s="28">
        <v>11.0</v>
      </c>
      <c r="B11" s="28" t="s">
        <v>99</v>
      </c>
      <c r="C11" s="28" t="s">
        <v>284</v>
      </c>
      <c r="D11" s="28" t="s">
        <v>286</v>
      </c>
      <c r="E11" s="33" t="s">
        <v>181</v>
      </c>
      <c r="F11" s="33" t="s">
        <v>181</v>
      </c>
      <c r="G11" s="33" t="s">
        <v>539</v>
      </c>
      <c r="H11" s="33" t="s">
        <v>288</v>
      </c>
      <c r="I11" s="36" t="s">
        <v>474</v>
      </c>
      <c r="J11" s="37">
        <v>46030.0</v>
      </c>
      <c r="K11" s="37">
        <v>46231.0</v>
      </c>
      <c r="L11" s="89"/>
      <c r="M11" s="89"/>
      <c r="N11" s="89"/>
      <c r="O11" s="90"/>
      <c r="P11" s="49">
        <f t="shared" si="1"/>
        <v>1</v>
      </c>
      <c r="Q11" s="53" t="str">
        <f t="shared" si="2"/>
        <v>SELESAI</v>
      </c>
      <c r="S11" s="28"/>
      <c r="T11" s="36" t="b">
        <v>1</v>
      </c>
      <c r="U11" s="55" t="s">
        <v>347</v>
      </c>
      <c r="V11" s="56"/>
      <c r="W11" s="94" t="s">
        <v>545</v>
      </c>
      <c r="X11" s="95" t="b">
        <v>0</v>
      </c>
      <c r="Z11" s="28"/>
      <c r="AA11" s="28"/>
      <c r="AB11" s="28"/>
    </row>
    <row r="12" ht="22.5" customHeight="1">
      <c r="A12" s="28">
        <v>12.0</v>
      </c>
      <c r="B12" s="28" t="s">
        <v>99</v>
      </c>
      <c r="C12" s="28" t="s">
        <v>301</v>
      </c>
      <c r="D12" s="28" t="s">
        <v>303</v>
      </c>
      <c r="E12" s="79" t="s">
        <v>181</v>
      </c>
      <c r="F12" s="79" t="s">
        <v>181</v>
      </c>
      <c r="G12" s="79" t="s">
        <v>549</v>
      </c>
      <c r="H12" s="79" t="s">
        <v>288</v>
      </c>
      <c r="I12" s="36" t="s">
        <v>474</v>
      </c>
      <c r="J12" s="37">
        <v>46031.0</v>
      </c>
      <c r="K12" s="37">
        <v>46267.0</v>
      </c>
      <c r="L12" s="89"/>
      <c r="M12" s="89"/>
      <c r="N12" s="89"/>
      <c r="O12" s="90"/>
      <c r="P12" s="49">
        <f t="shared" si="1"/>
        <v>1</v>
      </c>
      <c r="Q12" s="53" t="str">
        <f t="shared" si="2"/>
        <v>SELESAI</v>
      </c>
      <c r="S12" s="28"/>
      <c r="T12" s="36" t="b">
        <v>1</v>
      </c>
      <c r="U12" s="55" t="s">
        <v>347</v>
      </c>
      <c r="V12" s="85"/>
      <c r="W12" s="59" t="s">
        <v>554</v>
      </c>
      <c r="X12" s="61" t="b">
        <v>1</v>
      </c>
      <c r="Y12" s="67" t="s">
        <v>555</v>
      </c>
      <c r="Z12" s="28"/>
      <c r="AA12" s="28"/>
      <c r="AB12" s="28"/>
    </row>
    <row r="13" ht="22.5" customHeight="1">
      <c r="A13" s="28">
        <v>13.0</v>
      </c>
      <c r="B13" s="28" t="s">
        <v>99</v>
      </c>
      <c r="C13" s="28" t="s">
        <v>319</v>
      </c>
      <c r="D13" s="28" t="s">
        <v>320</v>
      </c>
      <c r="E13" s="33" t="s">
        <v>16</v>
      </c>
      <c r="F13" s="33" t="s">
        <v>16</v>
      </c>
      <c r="G13" s="33" t="s">
        <v>564</v>
      </c>
      <c r="H13" s="33" t="s">
        <v>434</v>
      </c>
      <c r="I13" s="36" t="s">
        <v>565</v>
      </c>
      <c r="J13" s="37">
        <v>46141.0</v>
      </c>
      <c r="K13" s="37">
        <v>46280.0</v>
      </c>
      <c r="L13" s="89"/>
      <c r="M13" s="89"/>
      <c r="N13" s="89"/>
      <c r="O13" s="90"/>
      <c r="P13" s="49">
        <f t="shared" si="1"/>
        <v>1</v>
      </c>
      <c r="Q13" s="53" t="str">
        <f t="shared" si="2"/>
        <v>SELESAI</v>
      </c>
      <c r="S13" s="28"/>
      <c r="T13" s="36" t="b">
        <v>1</v>
      </c>
      <c r="U13" s="55" t="s">
        <v>347</v>
      </c>
      <c r="V13" s="122"/>
      <c r="W13" s="59" t="s">
        <v>578</v>
      </c>
      <c r="X13" s="124" t="b">
        <v>1</v>
      </c>
      <c r="Y13" s="67" t="s">
        <v>582</v>
      </c>
      <c r="Z13" s="28"/>
      <c r="AA13" s="28"/>
      <c r="AB13" s="28"/>
    </row>
    <row r="14" ht="22.5" customHeight="1">
      <c r="A14" s="28">
        <v>14.0</v>
      </c>
      <c r="B14" s="28" t="s">
        <v>99</v>
      </c>
      <c r="C14" s="28" t="s">
        <v>334</v>
      </c>
      <c r="D14" s="28" t="s">
        <v>336</v>
      </c>
      <c r="E14" s="79" t="s">
        <v>226</v>
      </c>
      <c r="F14" s="79" t="s">
        <v>226</v>
      </c>
      <c r="G14" s="79" t="s">
        <v>590</v>
      </c>
      <c r="H14" s="79" t="s">
        <v>226</v>
      </c>
      <c r="I14" s="36" t="s">
        <v>474</v>
      </c>
      <c r="J14" s="37">
        <v>46050.0</v>
      </c>
      <c r="K14" s="37">
        <v>46199.0</v>
      </c>
      <c r="L14" s="89"/>
      <c r="M14" s="89"/>
      <c r="N14" s="89"/>
      <c r="O14" s="90"/>
      <c r="P14" s="49">
        <f t="shared" si="1"/>
        <v>1</v>
      </c>
      <c r="Q14" s="53" t="str">
        <f t="shared" si="2"/>
        <v>SELESAI</v>
      </c>
      <c r="S14" s="28"/>
      <c r="T14" s="36" t="b">
        <v>1</v>
      </c>
      <c r="U14" s="55" t="s">
        <v>479</v>
      </c>
      <c r="V14" s="85"/>
      <c r="W14" s="112" t="s">
        <v>605</v>
      </c>
      <c r="X14" s="98" t="b">
        <v>0</v>
      </c>
      <c r="Z14" s="28"/>
      <c r="AA14" s="28"/>
      <c r="AB14" s="28"/>
    </row>
    <row r="15" ht="22.5" customHeight="1">
      <c r="A15" s="28">
        <v>15.0</v>
      </c>
      <c r="B15" s="28" t="s">
        <v>99</v>
      </c>
      <c r="C15" s="28" t="s">
        <v>346</v>
      </c>
      <c r="D15" s="28" t="s">
        <v>341</v>
      </c>
      <c r="E15" s="33" t="s">
        <v>181</v>
      </c>
      <c r="F15" s="33" t="s">
        <v>181</v>
      </c>
      <c r="G15" s="33" t="s">
        <v>613</v>
      </c>
      <c r="H15" s="33" t="s">
        <v>181</v>
      </c>
      <c r="I15" s="36" t="s">
        <v>565</v>
      </c>
      <c r="J15" s="37">
        <v>46085.0</v>
      </c>
      <c r="K15" s="37">
        <v>46120.0</v>
      </c>
      <c r="L15" s="89"/>
      <c r="M15" s="89"/>
      <c r="N15" s="89"/>
      <c r="O15" s="90"/>
      <c r="P15" s="49">
        <f t="shared" si="1"/>
        <v>1</v>
      </c>
      <c r="Q15" s="53" t="str">
        <f t="shared" si="2"/>
        <v>SELESAI</v>
      </c>
      <c r="S15" s="28"/>
      <c r="T15" s="36" t="b">
        <v>1</v>
      </c>
      <c r="U15" s="55" t="s">
        <v>347</v>
      </c>
      <c r="V15" s="56"/>
      <c r="W15" s="94" t="s">
        <v>617</v>
      </c>
      <c r="X15" s="95" t="b">
        <v>1</v>
      </c>
      <c r="Y15" s="126" t="s">
        <v>618</v>
      </c>
      <c r="Z15" s="28"/>
      <c r="AA15" s="28"/>
      <c r="AB15" s="28"/>
    </row>
    <row r="16" ht="22.5" customHeight="1">
      <c r="A16" s="28">
        <v>16.0</v>
      </c>
      <c r="B16" s="28" t="s">
        <v>99</v>
      </c>
      <c r="C16" s="28" t="s">
        <v>367</v>
      </c>
      <c r="D16" s="28" t="s">
        <v>369</v>
      </c>
      <c r="E16" s="79" t="s">
        <v>16</v>
      </c>
      <c r="F16" s="79" t="s">
        <v>16</v>
      </c>
      <c r="G16" s="79" t="s">
        <v>645</v>
      </c>
      <c r="H16" s="79" t="s">
        <v>434</v>
      </c>
      <c r="I16" s="36" t="s">
        <v>565</v>
      </c>
      <c r="J16" s="37">
        <v>46126.0</v>
      </c>
      <c r="K16" s="37">
        <v>46204.0</v>
      </c>
      <c r="L16" s="89"/>
      <c r="M16" s="89"/>
      <c r="N16" s="89"/>
      <c r="O16" s="90"/>
      <c r="P16" s="49">
        <f t="shared" si="1"/>
        <v>1</v>
      </c>
      <c r="Q16" s="53" t="str">
        <f t="shared" si="2"/>
        <v>SELESAI</v>
      </c>
      <c r="S16" s="28"/>
      <c r="T16" s="36" t="b">
        <v>1</v>
      </c>
      <c r="U16" s="55" t="s">
        <v>658</v>
      </c>
      <c r="V16" s="85"/>
      <c r="W16" s="59" t="s">
        <v>660</v>
      </c>
      <c r="X16" s="98" t="b">
        <v>1</v>
      </c>
      <c r="Y16" s="67" t="s">
        <v>663</v>
      </c>
      <c r="Z16" s="28"/>
      <c r="AA16" s="28"/>
      <c r="AB16" s="28"/>
    </row>
    <row r="17" ht="22.5" customHeight="1">
      <c r="A17" s="28">
        <v>17.0</v>
      </c>
      <c r="B17" s="28" t="s">
        <v>99</v>
      </c>
      <c r="C17" s="28" t="s">
        <v>386</v>
      </c>
      <c r="D17" s="28" t="s">
        <v>370</v>
      </c>
      <c r="E17" s="33" t="s">
        <v>181</v>
      </c>
      <c r="F17" s="33" t="s">
        <v>181</v>
      </c>
      <c r="G17" s="33" t="s">
        <v>685</v>
      </c>
      <c r="H17" s="33" t="s">
        <v>181</v>
      </c>
      <c r="I17" s="36" t="s">
        <v>565</v>
      </c>
      <c r="J17" s="37">
        <v>46092.0</v>
      </c>
      <c r="K17" s="37">
        <v>46204.0</v>
      </c>
      <c r="L17" s="89"/>
      <c r="M17" s="89"/>
      <c r="N17" s="89"/>
      <c r="O17" s="90"/>
      <c r="P17" s="49">
        <f t="shared" si="1"/>
        <v>1</v>
      </c>
      <c r="Q17" s="53" t="str">
        <f t="shared" si="2"/>
        <v>SELESAI</v>
      </c>
      <c r="S17" s="28"/>
      <c r="T17" s="36" t="b">
        <v>1</v>
      </c>
      <c r="U17" s="55" t="s">
        <v>347</v>
      </c>
      <c r="V17" s="56"/>
      <c r="W17" s="94" t="s">
        <v>690</v>
      </c>
      <c r="X17" s="95" t="b">
        <v>1</v>
      </c>
      <c r="Y17" s="67" t="s">
        <v>691</v>
      </c>
      <c r="Z17" s="28"/>
      <c r="AA17" s="28"/>
      <c r="AB17" s="28"/>
    </row>
    <row r="18" ht="22.5" customHeight="1">
      <c r="A18" s="28">
        <v>18.0</v>
      </c>
      <c r="B18" s="28" t="s">
        <v>99</v>
      </c>
      <c r="C18" s="28" t="s">
        <v>408</v>
      </c>
      <c r="D18" s="28" t="s">
        <v>380</v>
      </c>
      <c r="E18" s="79" t="s">
        <v>226</v>
      </c>
      <c r="F18" s="79" t="s">
        <v>226</v>
      </c>
      <c r="G18" s="79" t="s">
        <v>696</v>
      </c>
      <c r="H18" s="79" t="s">
        <v>226</v>
      </c>
      <c r="I18" s="36" t="s">
        <v>474</v>
      </c>
      <c r="J18" s="37">
        <v>46083.0</v>
      </c>
      <c r="K18" s="37">
        <v>46217.0</v>
      </c>
      <c r="L18" s="127"/>
      <c r="M18" s="89"/>
      <c r="N18" s="89"/>
      <c r="O18" s="90"/>
      <c r="P18" s="49">
        <f t="shared" si="1"/>
        <v>1</v>
      </c>
      <c r="Q18" s="55" t="s">
        <v>698</v>
      </c>
      <c r="S18" s="28"/>
      <c r="T18" s="36" t="b">
        <v>1</v>
      </c>
      <c r="U18" s="55" t="s">
        <v>347</v>
      </c>
      <c r="V18" s="85"/>
      <c r="W18" s="112" t="s">
        <v>700</v>
      </c>
      <c r="X18" s="98" t="b">
        <v>1</v>
      </c>
      <c r="Y18" s="67" t="s">
        <v>701</v>
      </c>
      <c r="Z18" s="28"/>
      <c r="AA18" s="28"/>
      <c r="AB18" s="28"/>
    </row>
    <row r="19" ht="22.5" customHeight="1">
      <c r="A19" s="28">
        <v>19.0</v>
      </c>
      <c r="B19" s="28" t="s">
        <v>99</v>
      </c>
      <c r="C19" s="28" t="s">
        <v>423</v>
      </c>
      <c r="D19" s="28" t="s">
        <v>426</v>
      </c>
      <c r="E19" s="33" t="s">
        <v>96</v>
      </c>
      <c r="F19" s="33" t="s">
        <v>96</v>
      </c>
      <c r="G19" s="33" t="s">
        <v>706</v>
      </c>
      <c r="H19" s="33" t="s">
        <v>96</v>
      </c>
      <c r="I19" s="36" t="s">
        <v>708</v>
      </c>
      <c r="J19" s="37">
        <v>46129.0</v>
      </c>
      <c r="K19" s="37">
        <v>46220.0</v>
      </c>
      <c r="L19" s="89"/>
      <c r="M19" s="89"/>
      <c r="N19" s="89"/>
      <c r="O19" s="90"/>
      <c r="P19" s="49">
        <f t="shared" si="1"/>
        <v>1</v>
      </c>
      <c r="Q19" s="53" t="str">
        <f t="shared" ref="Q19:Q26" si="3">IF(P19=100%,"SELESAI","BELUM")
</f>
        <v>SELESAI</v>
      </c>
      <c r="S19" s="28"/>
      <c r="T19" s="36" t="b">
        <v>1</v>
      </c>
      <c r="U19" s="55" t="s">
        <v>713</v>
      </c>
      <c r="V19" s="56"/>
      <c r="W19" s="59" t="s">
        <v>714</v>
      </c>
      <c r="X19" s="95" t="b">
        <v>1</v>
      </c>
      <c r="Y19" s="67" t="s">
        <v>717</v>
      </c>
      <c r="Z19" s="28"/>
      <c r="AA19" s="28"/>
      <c r="AB19" s="28"/>
    </row>
    <row r="20" ht="22.5" customHeight="1">
      <c r="A20" s="28">
        <v>20.0</v>
      </c>
      <c r="B20" s="28" t="s">
        <v>99</v>
      </c>
      <c r="C20" s="28" t="s">
        <v>446</v>
      </c>
      <c r="D20" s="28" t="s">
        <v>447</v>
      </c>
      <c r="E20" s="79" t="s">
        <v>16</v>
      </c>
      <c r="F20" s="79" t="s">
        <v>16</v>
      </c>
      <c r="G20" s="79" t="s">
        <v>734</v>
      </c>
      <c r="H20" s="79" t="s">
        <v>577</v>
      </c>
      <c r="I20" s="36" t="s">
        <v>289</v>
      </c>
      <c r="J20" s="37">
        <v>46127.0</v>
      </c>
      <c r="K20" s="37">
        <v>46218.0</v>
      </c>
      <c r="L20" s="89"/>
      <c r="M20" s="89"/>
      <c r="N20" s="89"/>
      <c r="O20" s="90"/>
      <c r="P20" s="49">
        <f t="shared" si="1"/>
        <v>1</v>
      </c>
      <c r="Q20" s="53" t="str">
        <f t="shared" si="3"/>
        <v>SELESAI</v>
      </c>
      <c r="S20" s="36" t="s">
        <v>740</v>
      </c>
      <c r="T20" s="36" t="b">
        <v>1</v>
      </c>
      <c r="U20" s="55" t="s">
        <v>347</v>
      </c>
      <c r="V20" s="85"/>
      <c r="W20" s="59" t="s">
        <v>744</v>
      </c>
      <c r="X20" s="98" t="b">
        <v>1</v>
      </c>
      <c r="Y20" s="67" t="s">
        <v>745</v>
      </c>
      <c r="Z20" s="28"/>
      <c r="AA20" s="28"/>
      <c r="AB20" s="28"/>
    </row>
    <row r="21" ht="22.5" customHeight="1">
      <c r="A21" s="28">
        <v>21.0</v>
      </c>
      <c r="B21" s="28" t="s">
        <v>99</v>
      </c>
      <c r="C21" s="28" t="s">
        <v>455</v>
      </c>
      <c r="D21" s="28" t="s">
        <v>406</v>
      </c>
      <c r="E21" s="33" t="s">
        <v>226</v>
      </c>
      <c r="F21" s="33" t="s">
        <v>226</v>
      </c>
      <c r="G21" s="33" t="s">
        <v>752</v>
      </c>
      <c r="H21" s="33" t="s">
        <v>288</v>
      </c>
      <c r="I21" s="36" t="s">
        <v>474</v>
      </c>
      <c r="J21" s="37">
        <v>46123.0</v>
      </c>
      <c r="K21" s="37">
        <v>46216.0</v>
      </c>
      <c r="L21" s="89"/>
      <c r="M21" s="89"/>
      <c r="N21" s="89"/>
      <c r="O21" s="90"/>
      <c r="P21" s="49">
        <f t="shared" si="1"/>
        <v>1</v>
      </c>
      <c r="Q21" s="53" t="str">
        <f t="shared" si="3"/>
        <v>SELESAI</v>
      </c>
      <c r="S21" s="28"/>
      <c r="T21" s="36" t="b">
        <v>1</v>
      </c>
      <c r="U21" s="55" t="s">
        <v>479</v>
      </c>
      <c r="V21" s="85"/>
      <c r="W21" s="59" t="s">
        <v>755</v>
      </c>
      <c r="X21" s="98" t="b">
        <v>0</v>
      </c>
      <c r="Z21" s="28"/>
      <c r="AA21" s="28"/>
      <c r="AB21" s="28"/>
    </row>
    <row r="22" ht="22.5" customHeight="1">
      <c r="A22" s="28">
        <v>22.0</v>
      </c>
      <c r="B22" s="28" t="s">
        <v>99</v>
      </c>
      <c r="C22" s="28" t="s">
        <v>466</v>
      </c>
      <c r="D22" s="28" t="s">
        <v>468</v>
      </c>
      <c r="E22" s="79" t="s">
        <v>226</v>
      </c>
      <c r="F22" s="79" t="s">
        <v>226</v>
      </c>
      <c r="G22" s="79" t="s">
        <v>760</v>
      </c>
      <c r="H22" s="79" t="s">
        <v>288</v>
      </c>
      <c r="I22" s="36" t="s">
        <v>474</v>
      </c>
      <c r="J22" s="37">
        <v>46123.0</v>
      </c>
      <c r="K22" s="37">
        <v>46276.0</v>
      </c>
      <c r="L22" s="89"/>
      <c r="M22" s="89"/>
      <c r="N22" s="89"/>
      <c r="O22" s="90"/>
      <c r="P22" s="49">
        <f t="shared" si="1"/>
        <v>1</v>
      </c>
      <c r="Q22" s="53" t="str">
        <f t="shared" si="3"/>
        <v>SELESAI</v>
      </c>
      <c r="S22" s="28"/>
      <c r="T22" s="36" t="b">
        <v>1</v>
      </c>
      <c r="U22" s="55" t="s">
        <v>479</v>
      </c>
      <c r="V22" s="56"/>
      <c r="W22" s="59" t="s">
        <v>767</v>
      </c>
      <c r="X22" s="95" t="b">
        <v>1</v>
      </c>
      <c r="Y22" s="67" t="s">
        <v>768</v>
      </c>
      <c r="Z22" s="28"/>
      <c r="AA22" s="28"/>
      <c r="AB22" s="28"/>
    </row>
    <row r="23" ht="22.5" customHeight="1">
      <c r="A23" s="28">
        <v>23.0</v>
      </c>
      <c r="B23" s="28" t="s">
        <v>99</v>
      </c>
      <c r="C23" s="28" t="s">
        <v>473</v>
      </c>
      <c r="D23" s="28" t="s">
        <v>413</v>
      </c>
      <c r="E23" s="33" t="s">
        <v>181</v>
      </c>
      <c r="F23" s="33" t="s">
        <v>181</v>
      </c>
      <c r="G23" s="33" t="s">
        <v>774</v>
      </c>
      <c r="H23" s="33" t="s">
        <v>288</v>
      </c>
      <c r="I23" s="36" t="s">
        <v>474</v>
      </c>
      <c r="J23" s="37">
        <v>46124.0</v>
      </c>
      <c r="K23" s="37">
        <v>46279.0</v>
      </c>
      <c r="L23" s="89"/>
      <c r="M23" s="89"/>
      <c r="N23" s="89"/>
      <c r="O23" s="90"/>
      <c r="P23" s="49">
        <f t="shared" si="1"/>
        <v>1</v>
      </c>
      <c r="Q23" s="53" t="str">
        <f t="shared" si="3"/>
        <v>SELESAI</v>
      </c>
      <c r="S23" s="28"/>
      <c r="T23" s="36" t="b">
        <v>1</v>
      </c>
      <c r="U23" s="55" t="s">
        <v>779</v>
      </c>
      <c r="V23" s="85"/>
      <c r="W23" s="112" t="s">
        <v>780</v>
      </c>
      <c r="X23" s="98" t="b">
        <v>0</v>
      </c>
      <c r="Z23" s="28"/>
      <c r="AA23" s="28"/>
      <c r="AB23" s="28"/>
    </row>
    <row r="24" ht="22.5" customHeight="1">
      <c r="A24" s="28">
        <v>24.0</v>
      </c>
      <c r="B24" s="28" t="s">
        <v>99</v>
      </c>
      <c r="C24" s="28" t="s">
        <v>481</v>
      </c>
      <c r="D24" s="28" t="s">
        <v>420</v>
      </c>
      <c r="E24" s="79" t="s">
        <v>226</v>
      </c>
      <c r="F24" s="79" t="s">
        <v>226</v>
      </c>
      <c r="G24" s="79" t="s">
        <v>789</v>
      </c>
      <c r="H24" s="79" t="s">
        <v>288</v>
      </c>
      <c r="I24" s="36" t="s">
        <v>474</v>
      </c>
      <c r="J24" s="37">
        <v>46048.0</v>
      </c>
      <c r="K24" s="37">
        <v>46126.0</v>
      </c>
      <c r="L24" s="89"/>
      <c r="M24" s="89"/>
      <c r="N24" s="89"/>
      <c r="O24" s="90"/>
      <c r="P24" s="49">
        <f t="shared" si="1"/>
        <v>1</v>
      </c>
      <c r="Q24" s="53" t="str">
        <f t="shared" si="3"/>
        <v>SELESAI</v>
      </c>
      <c r="S24" s="28"/>
      <c r="T24" s="36" t="b">
        <v>1</v>
      </c>
      <c r="U24" s="55" t="s">
        <v>479</v>
      </c>
      <c r="V24" s="132" t="s">
        <v>802</v>
      </c>
      <c r="W24" s="112" t="s">
        <v>807</v>
      </c>
      <c r="X24" s="98" t="b">
        <v>1</v>
      </c>
      <c r="Y24" s="67" t="s">
        <v>809</v>
      </c>
      <c r="Z24" s="28"/>
      <c r="AA24" s="28"/>
      <c r="AB24" s="28"/>
    </row>
    <row r="25" ht="22.5" customHeight="1">
      <c r="A25" s="28">
        <v>25.0</v>
      </c>
      <c r="B25" s="28" t="s">
        <v>99</v>
      </c>
      <c r="C25" s="28" t="s">
        <v>485</v>
      </c>
      <c r="D25" s="28" t="s">
        <v>486</v>
      </c>
      <c r="E25" s="33" t="s">
        <v>16</v>
      </c>
      <c r="F25" s="33" t="s">
        <v>16</v>
      </c>
      <c r="G25" s="33" t="s">
        <v>827</v>
      </c>
      <c r="H25" s="33" t="s">
        <v>16</v>
      </c>
      <c r="I25" s="36" t="s">
        <v>103</v>
      </c>
      <c r="J25" s="37">
        <v>46148.0</v>
      </c>
      <c r="K25" s="37">
        <v>46242.0</v>
      </c>
      <c r="L25" s="89"/>
      <c r="M25" s="89"/>
      <c r="N25" s="89"/>
      <c r="O25" s="90"/>
      <c r="P25" s="49">
        <f t="shared" si="1"/>
        <v>1</v>
      </c>
      <c r="Q25" s="53" t="str">
        <f t="shared" si="3"/>
        <v>SELESAI</v>
      </c>
      <c r="S25" s="28"/>
      <c r="T25" s="36" t="b">
        <v>1</v>
      </c>
      <c r="U25" s="55" t="s">
        <v>845</v>
      </c>
      <c r="V25" s="56"/>
      <c r="W25" s="94" t="s">
        <v>780</v>
      </c>
      <c r="X25" s="95" t="b">
        <v>0</v>
      </c>
      <c r="Z25" s="28"/>
      <c r="AA25" s="28"/>
      <c r="AB25" s="28"/>
    </row>
    <row r="26" ht="22.5" customHeight="1">
      <c r="A26" s="28">
        <v>26.0</v>
      </c>
      <c r="B26" s="28" t="s">
        <v>99</v>
      </c>
      <c r="C26" s="28" t="s">
        <v>494</v>
      </c>
      <c r="D26" s="28" t="s">
        <v>495</v>
      </c>
      <c r="E26" s="79" t="s">
        <v>16</v>
      </c>
      <c r="F26" s="79" t="s">
        <v>16</v>
      </c>
      <c r="G26" s="79" t="s">
        <v>867</v>
      </c>
      <c r="H26" s="79" t="s">
        <v>16</v>
      </c>
      <c r="I26" s="36" t="s">
        <v>103</v>
      </c>
      <c r="J26" s="37">
        <v>46149.0</v>
      </c>
      <c r="K26" s="37">
        <v>46234.0</v>
      </c>
      <c r="L26" s="37"/>
      <c r="M26" s="37"/>
      <c r="N26" s="37"/>
      <c r="O26" s="42"/>
      <c r="P26" s="49">
        <f t="shared" si="1"/>
        <v>1</v>
      </c>
      <c r="Q26" s="53" t="str">
        <f t="shared" si="3"/>
        <v>SELESAI</v>
      </c>
      <c r="S26" s="36" t="s">
        <v>872</v>
      </c>
      <c r="T26" s="36" t="b">
        <v>1</v>
      </c>
      <c r="U26" s="55" t="s">
        <v>185</v>
      </c>
      <c r="V26" s="85"/>
      <c r="W26" s="112"/>
      <c r="X26" s="98" t="b">
        <v>1</v>
      </c>
      <c r="Y26" s="67" t="s">
        <v>874</v>
      </c>
      <c r="Z26" s="28"/>
      <c r="AA26" s="28"/>
      <c r="AB26" s="28"/>
    </row>
    <row r="27" ht="22.5" customHeight="1">
      <c r="A27" s="28">
        <v>27.0</v>
      </c>
      <c r="B27" s="28" t="s">
        <v>99</v>
      </c>
      <c r="C27" s="28" t="s">
        <v>502</v>
      </c>
      <c r="D27" s="28" t="s">
        <v>448</v>
      </c>
      <c r="E27" s="134" t="s">
        <v>226</v>
      </c>
      <c r="F27" s="134" t="s">
        <v>226</v>
      </c>
      <c r="G27" s="33" t="s">
        <v>880</v>
      </c>
      <c r="H27" s="33" t="s">
        <v>450</v>
      </c>
      <c r="I27" s="36" t="s">
        <v>474</v>
      </c>
      <c r="J27" s="37">
        <v>46036.0</v>
      </c>
      <c r="K27" s="37">
        <v>46227.0</v>
      </c>
      <c r="L27" s="127"/>
      <c r="M27" s="37"/>
      <c r="N27" s="37"/>
      <c r="O27" s="42"/>
      <c r="P27" s="49">
        <f t="shared" si="1"/>
        <v>1</v>
      </c>
      <c r="Q27" s="55" t="s">
        <v>698</v>
      </c>
      <c r="S27" s="28"/>
      <c r="T27" s="36" t="b">
        <v>1</v>
      </c>
      <c r="U27" s="55" t="s">
        <v>479</v>
      </c>
      <c r="V27" s="56"/>
      <c r="W27" s="59" t="s">
        <v>886</v>
      </c>
      <c r="X27" s="61" t="b">
        <v>1</v>
      </c>
      <c r="Y27" s="67" t="s">
        <v>887</v>
      </c>
      <c r="Z27" s="28"/>
      <c r="AA27" s="28"/>
      <c r="AB27" s="28"/>
    </row>
    <row r="28" ht="22.5" customHeight="1">
      <c r="A28" s="28">
        <v>28.0</v>
      </c>
      <c r="B28" s="28" t="s">
        <v>99</v>
      </c>
      <c r="C28" s="28" t="s">
        <v>515</v>
      </c>
      <c r="D28" s="28" t="s">
        <v>452</v>
      </c>
      <c r="E28" s="79" t="s">
        <v>96</v>
      </c>
      <c r="F28" s="79" t="s">
        <v>96</v>
      </c>
      <c r="G28" s="79" t="s">
        <v>904</v>
      </c>
      <c r="H28" s="79" t="s">
        <v>463</v>
      </c>
      <c r="I28" s="36" t="s">
        <v>708</v>
      </c>
      <c r="J28" s="37">
        <v>46134.0</v>
      </c>
      <c r="K28" s="37">
        <v>46195.0</v>
      </c>
      <c r="L28" s="89"/>
      <c r="M28" s="89"/>
      <c r="N28" s="89"/>
      <c r="O28" s="90"/>
      <c r="P28" s="49">
        <f t="shared" si="1"/>
        <v>1</v>
      </c>
      <c r="Q28" s="53" t="str">
        <f t="shared" ref="Q28:Q29" si="4">IF(P28=100%,"SELESAI","BELUM")
</f>
        <v>SELESAI</v>
      </c>
      <c r="S28" s="28"/>
      <c r="T28" s="36" t="b">
        <v>1</v>
      </c>
      <c r="U28" s="55" t="s">
        <v>713</v>
      </c>
      <c r="V28" s="85"/>
      <c r="W28" s="135" t="s">
        <v>912</v>
      </c>
      <c r="X28" s="98" t="b">
        <v>1</v>
      </c>
      <c r="Y28" s="67" t="s">
        <v>913</v>
      </c>
      <c r="Z28" s="28"/>
      <c r="AA28" s="28"/>
      <c r="AB28" s="28"/>
    </row>
    <row r="29" ht="22.5" customHeight="1">
      <c r="A29" s="28">
        <v>29.0</v>
      </c>
      <c r="B29" s="36" t="s">
        <v>240</v>
      </c>
      <c r="C29" s="28" t="s">
        <v>530</v>
      </c>
      <c r="D29" s="28" t="s">
        <v>475</v>
      </c>
      <c r="E29" s="33" t="s">
        <v>181</v>
      </c>
      <c r="F29" s="33" t="s">
        <v>181</v>
      </c>
      <c r="G29" s="33" t="s">
        <v>926</v>
      </c>
      <c r="H29" s="33" t="s">
        <v>181</v>
      </c>
      <c r="I29" s="36" t="s">
        <v>565</v>
      </c>
      <c r="J29" s="37">
        <v>46125.0</v>
      </c>
      <c r="K29" s="89"/>
      <c r="L29" s="89"/>
      <c r="M29" s="89"/>
      <c r="N29" s="89"/>
      <c r="O29" s="90"/>
      <c r="P29" s="49">
        <f t="shared" si="1"/>
        <v>1</v>
      </c>
      <c r="Q29" s="53" t="str">
        <f t="shared" si="4"/>
        <v>SELESAI</v>
      </c>
      <c r="S29" s="28"/>
      <c r="T29" s="36" t="b">
        <v>1</v>
      </c>
      <c r="U29" s="55" t="s">
        <v>347</v>
      </c>
      <c r="V29" s="56"/>
      <c r="W29" s="59" t="s">
        <v>935</v>
      </c>
      <c r="X29" s="95" t="b">
        <v>1</v>
      </c>
      <c r="Y29" s="67" t="s">
        <v>937</v>
      </c>
      <c r="Z29" s="28"/>
      <c r="AA29" s="28"/>
      <c r="AB29" s="28"/>
    </row>
    <row r="30" ht="22.5" customHeight="1">
      <c r="A30" s="28">
        <v>30.0</v>
      </c>
      <c r="B30" s="28" t="s">
        <v>99</v>
      </c>
      <c r="C30" s="28" t="s">
        <v>537</v>
      </c>
      <c r="D30" s="28" t="s">
        <v>538</v>
      </c>
      <c r="E30" s="79" t="s">
        <v>16</v>
      </c>
      <c r="F30" s="79" t="s">
        <v>16</v>
      </c>
      <c r="G30" s="79" t="s">
        <v>947</v>
      </c>
      <c r="H30" s="79" t="s">
        <v>232</v>
      </c>
      <c r="I30" s="36" t="s">
        <v>103</v>
      </c>
      <c r="J30" s="37">
        <v>46149.0</v>
      </c>
      <c r="K30" s="37">
        <v>46177.0</v>
      </c>
      <c r="L30" s="37">
        <v>46280.0</v>
      </c>
      <c r="M30" s="89"/>
      <c r="N30" s="89"/>
      <c r="O30" s="90"/>
      <c r="P30" s="49">
        <f t="shared" si="1"/>
        <v>1.5</v>
      </c>
      <c r="Q30" s="55" t="s">
        <v>698</v>
      </c>
      <c r="S30" s="28"/>
      <c r="T30" s="36" t="b">
        <v>1</v>
      </c>
      <c r="U30" s="55" t="s">
        <v>185</v>
      </c>
      <c r="V30" s="85"/>
      <c r="W30" s="59" t="s">
        <v>952</v>
      </c>
      <c r="X30" s="98" t="b">
        <v>1</v>
      </c>
      <c r="Y30" s="67" t="s">
        <v>955</v>
      </c>
      <c r="Z30" s="28"/>
      <c r="AA30" s="28"/>
      <c r="AB30" s="28"/>
    </row>
    <row r="31" ht="22.5" customHeight="1">
      <c r="A31" s="28">
        <v>31.0</v>
      </c>
      <c r="B31" s="28" t="s">
        <v>99</v>
      </c>
      <c r="C31" s="28" t="s">
        <v>544</v>
      </c>
      <c r="D31" s="28" t="s">
        <v>500</v>
      </c>
      <c r="E31" s="33" t="s">
        <v>16</v>
      </c>
      <c r="F31" s="33" t="s">
        <v>16</v>
      </c>
      <c r="G31" s="33" t="s">
        <v>977</v>
      </c>
      <c r="H31" s="33" t="s">
        <v>232</v>
      </c>
      <c r="I31" s="36" t="s">
        <v>103</v>
      </c>
      <c r="J31" s="37">
        <v>46149.0</v>
      </c>
      <c r="K31" s="37">
        <v>46247.0</v>
      </c>
      <c r="L31" s="89"/>
      <c r="M31" s="89"/>
      <c r="N31" s="89"/>
      <c r="O31" s="90"/>
      <c r="P31" s="49">
        <f t="shared" si="1"/>
        <v>1</v>
      </c>
      <c r="Q31" s="53" t="str">
        <f t="shared" ref="Q31:Q52" si="5">IF(P31=100%,"SELESAI","BELUM")
</f>
        <v>SELESAI</v>
      </c>
      <c r="S31" s="28"/>
      <c r="T31" s="36" t="b">
        <v>1</v>
      </c>
      <c r="U31" s="55" t="s">
        <v>185</v>
      </c>
      <c r="V31" s="56"/>
      <c r="W31" s="94" t="s">
        <v>994</v>
      </c>
      <c r="X31" s="95" t="b">
        <v>1</v>
      </c>
      <c r="Y31" s="67" t="s">
        <v>995</v>
      </c>
      <c r="Z31" s="28"/>
      <c r="AA31" s="28"/>
      <c r="AB31" s="28"/>
    </row>
    <row r="32" ht="22.5" customHeight="1">
      <c r="A32" s="28">
        <v>32.0</v>
      </c>
      <c r="B32" s="28" t="s">
        <v>99</v>
      </c>
      <c r="C32" s="28" t="s">
        <v>548</v>
      </c>
      <c r="D32" s="28" t="s">
        <v>504</v>
      </c>
      <c r="E32" s="79" t="s">
        <v>16</v>
      </c>
      <c r="F32" s="79" t="s">
        <v>16</v>
      </c>
      <c r="G32" s="79" t="s">
        <v>1006</v>
      </c>
      <c r="H32" s="79" t="s">
        <v>232</v>
      </c>
      <c r="I32" s="36" t="s">
        <v>103</v>
      </c>
      <c r="J32" s="37">
        <v>46149.0</v>
      </c>
      <c r="K32" s="37">
        <v>46279.0</v>
      </c>
      <c r="L32" s="89"/>
      <c r="M32" s="89"/>
      <c r="N32" s="89"/>
      <c r="O32" s="90"/>
      <c r="P32" s="49">
        <f t="shared" si="1"/>
        <v>1</v>
      </c>
      <c r="Q32" s="53" t="str">
        <f t="shared" si="5"/>
        <v>SELESAI</v>
      </c>
      <c r="S32" s="28"/>
      <c r="T32" s="36" t="b">
        <v>1</v>
      </c>
      <c r="U32" s="55" t="s">
        <v>185</v>
      </c>
      <c r="V32" s="85"/>
      <c r="W32" s="112" t="s">
        <v>1009</v>
      </c>
      <c r="X32" s="98" t="b">
        <v>1</v>
      </c>
      <c r="Y32" s="67" t="s">
        <v>1010</v>
      </c>
      <c r="Z32" s="28"/>
      <c r="AA32" s="28"/>
      <c r="AB32" s="28"/>
    </row>
    <row r="33" ht="22.5" customHeight="1">
      <c r="A33" s="28">
        <v>33.0</v>
      </c>
      <c r="B33" s="28" t="s">
        <v>99</v>
      </c>
      <c r="C33" s="28" t="s">
        <v>552</v>
      </c>
      <c r="D33" s="28" t="s">
        <v>513</v>
      </c>
      <c r="E33" s="33" t="s">
        <v>16</v>
      </c>
      <c r="F33" s="33" t="s">
        <v>16</v>
      </c>
      <c r="G33" s="33" t="s">
        <v>1022</v>
      </c>
      <c r="H33" s="33" t="s">
        <v>232</v>
      </c>
      <c r="I33" s="36" t="s">
        <v>103</v>
      </c>
      <c r="J33" s="37">
        <v>46149.0</v>
      </c>
      <c r="K33" s="37">
        <v>46177.0</v>
      </c>
      <c r="L33" s="89"/>
      <c r="M33" s="89"/>
      <c r="N33" s="89"/>
      <c r="O33" s="90"/>
      <c r="P33" s="49">
        <f t="shared" si="1"/>
        <v>1</v>
      </c>
      <c r="Q33" s="53" t="str">
        <f t="shared" si="5"/>
        <v>SELESAI</v>
      </c>
      <c r="S33" s="28"/>
      <c r="T33" s="36" t="b">
        <v>1</v>
      </c>
      <c r="U33" s="55" t="s">
        <v>185</v>
      </c>
      <c r="V33" s="56"/>
      <c r="W33" s="59" t="s">
        <v>1029</v>
      </c>
      <c r="X33" s="95" t="b">
        <v>1</v>
      </c>
      <c r="Y33" s="67" t="s">
        <v>1031</v>
      </c>
      <c r="Z33" s="28"/>
      <c r="AA33" s="28"/>
      <c r="AB33" s="28"/>
    </row>
    <row r="34" ht="22.5" customHeight="1">
      <c r="A34" s="28">
        <v>34.0</v>
      </c>
      <c r="B34" s="28" t="s">
        <v>99</v>
      </c>
      <c r="C34" s="28" t="s">
        <v>557</v>
      </c>
      <c r="D34" s="28" t="s">
        <v>516</v>
      </c>
      <c r="E34" s="79" t="s">
        <v>181</v>
      </c>
      <c r="F34" s="79" t="s">
        <v>181</v>
      </c>
      <c r="G34" s="79" t="s">
        <v>1037</v>
      </c>
      <c r="H34" s="79" t="s">
        <v>181</v>
      </c>
      <c r="I34" s="36" t="s">
        <v>565</v>
      </c>
      <c r="J34" s="37">
        <v>46126.0</v>
      </c>
      <c r="K34" s="37">
        <v>46179.0</v>
      </c>
      <c r="L34" s="89"/>
      <c r="M34" s="89"/>
      <c r="N34" s="89"/>
      <c r="O34" s="90"/>
      <c r="P34" s="49">
        <f t="shared" si="1"/>
        <v>1</v>
      </c>
      <c r="Q34" s="53" t="str">
        <f t="shared" si="5"/>
        <v>SELESAI</v>
      </c>
      <c r="S34" s="28"/>
      <c r="T34" s="36" t="b">
        <v>1</v>
      </c>
      <c r="U34" s="55" t="s">
        <v>347</v>
      </c>
      <c r="V34" s="85"/>
      <c r="W34" s="59" t="s">
        <v>1043</v>
      </c>
      <c r="X34" s="98" t="b">
        <v>1</v>
      </c>
      <c r="Y34" s="67" t="s">
        <v>1044</v>
      </c>
      <c r="Z34" s="28"/>
      <c r="AA34" s="28"/>
      <c r="AB34" s="28"/>
    </row>
    <row r="35" ht="22.5" customHeight="1">
      <c r="A35" s="28">
        <v>35.0</v>
      </c>
      <c r="B35" s="28" t="s">
        <v>240</v>
      </c>
      <c r="C35" s="28" t="s">
        <v>563</v>
      </c>
      <c r="D35" s="28" t="s">
        <v>525</v>
      </c>
      <c r="E35" s="33" t="s">
        <v>226</v>
      </c>
      <c r="F35" s="33" t="s">
        <v>226</v>
      </c>
      <c r="G35" s="33" t="s">
        <v>1067</v>
      </c>
      <c r="H35" s="33" t="s">
        <v>226</v>
      </c>
      <c r="I35" s="36" t="s">
        <v>474</v>
      </c>
      <c r="J35" s="37">
        <v>46143.0</v>
      </c>
      <c r="K35" s="89"/>
      <c r="L35" s="89"/>
      <c r="M35" s="89"/>
      <c r="N35" s="89"/>
      <c r="O35" s="90"/>
      <c r="P35" s="49">
        <f t="shared" si="1"/>
        <v>1</v>
      </c>
      <c r="Q35" s="53" t="str">
        <f t="shared" si="5"/>
        <v>SELESAI</v>
      </c>
      <c r="S35" s="28"/>
      <c r="T35" s="36" t="b">
        <v>1</v>
      </c>
      <c r="U35" s="55" t="s">
        <v>479</v>
      </c>
      <c r="V35" s="56"/>
      <c r="W35" s="59" t="s">
        <v>1081</v>
      </c>
      <c r="X35" s="95" t="b">
        <v>0</v>
      </c>
      <c r="Z35" s="28"/>
      <c r="AA35" s="28"/>
      <c r="AB35" s="28"/>
    </row>
    <row r="36" ht="22.5" customHeight="1">
      <c r="A36" s="28">
        <v>36.0</v>
      </c>
      <c r="B36" s="28" t="s">
        <v>240</v>
      </c>
      <c r="C36" s="28" t="s">
        <v>579</v>
      </c>
      <c r="D36" s="28" t="s">
        <v>580</v>
      </c>
      <c r="E36" s="79" t="s">
        <v>181</v>
      </c>
      <c r="F36" s="79" t="s">
        <v>181</v>
      </c>
      <c r="G36" s="79" t="s">
        <v>1088</v>
      </c>
      <c r="H36" s="79" t="s">
        <v>181</v>
      </c>
      <c r="I36" s="36" t="s">
        <v>565</v>
      </c>
      <c r="J36" s="37">
        <v>46113.0</v>
      </c>
      <c r="K36" s="89"/>
      <c r="L36" s="89"/>
      <c r="M36" s="89"/>
      <c r="N36" s="89"/>
      <c r="O36" s="90"/>
      <c r="P36" s="49">
        <f t="shared" si="1"/>
        <v>1</v>
      </c>
      <c r="Q36" s="53" t="str">
        <f t="shared" si="5"/>
        <v>SELESAI</v>
      </c>
      <c r="S36" s="28"/>
      <c r="T36" s="36" t="b">
        <v>1</v>
      </c>
      <c r="U36" s="55" t="s">
        <v>347</v>
      </c>
      <c r="V36" s="56"/>
      <c r="W36" s="59" t="s">
        <v>1094</v>
      </c>
      <c r="X36" s="95" t="b">
        <v>1</v>
      </c>
      <c r="Y36" s="67" t="s">
        <v>1095</v>
      </c>
      <c r="Z36" s="28"/>
      <c r="AA36" s="28"/>
      <c r="AB36" s="28"/>
    </row>
    <row r="37" ht="22.5" customHeight="1">
      <c r="A37" s="28">
        <v>37.0</v>
      </c>
      <c r="B37" s="28" t="s">
        <v>240</v>
      </c>
      <c r="C37" s="28" t="s">
        <v>586</v>
      </c>
      <c r="D37" s="28" t="s">
        <v>587</v>
      </c>
      <c r="E37" s="134" t="s">
        <v>226</v>
      </c>
      <c r="F37" s="33" t="s">
        <v>16</v>
      </c>
      <c r="G37" s="33" t="s">
        <v>1100</v>
      </c>
      <c r="H37" s="33" t="s">
        <v>450</v>
      </c>
      <c r="I37" s="36" t="s">
        <v>474</v>
      </c>
      <c r="J37" s="36" t="s">
        <v>1101</v>
      </c>
      <c r="K37" s="89"/>
      <c r="L37" s="89"/>
      <c r="M37" s="89"/>
      <c r="N37" s="89"/>
      <c r="O37" s="90"/>
      <c r="P37" s="49">
        <f t="shared" si="1"/>
        <v>1</v>
      </c>
      <c r="Q37" s="53" t="str">
        <f t="shared" si="5"/>
        <v>SELESAI</v>
      </c>
      <c r="S37" s="28"/>
      <c r="T37" s="36" t="b">
        <v>1</v>
      </c>
      <c r="U37" s="139"/>
      <c r="V37" s="56"/>
      <c r="W37" s="94"/>
      <c r="X37" s="95" t="b">
        <v>0</v>
      </c>
      <c r="Z37" s="28"/>
      <c r="AA37" s="28"/>
      <c r="AB37" s="28"/>
    </row>
    <row r="38" ht="22.5" customHeight="1">
      <c r="A38" s="28">
        <v>38.0</v>
      </c>
      <c r="B38" s="28" t="s">
        <v>240</v>
      </c>
      <c r="C38" s="28" t="s">
        <v>599</v>
      </c>
      <c r="D38" s="28" t="s">
        <v>600</v>
      </c>
      <c r="E38" s="79" t="s">
        <v>16</v>
      </c>
      <c r="F38" s="79" t="s">
        <v>16</v>
      </c>
      <c r="G38" s="79" t="s">
        <v>1113</v>
      </c>
      <c r="H38" s="79" t="s">
        <v>232</v>
      </c>
      <c r="I38" s="36" t="s">
        <v>103</v>
      </c>
      <c r="J38" s="37"/>
      <c r="K38" s="89"/>
      <c r="L38" s="89"/>
      <c r="M38" s="89"/>
      <c r="N38" s="89"/>
      <c r="O38" s="90"/>
      <c r="P38" s="49">
        <f t="shared" si="1"/>
        <v>0</v>
      </c>
      <c r="Q38" s="53" t="str">
        <f t="shared" si="5"/>
        <v>BELUM</v>
      </c>
      <c r="S38" s="28"/>
      <c r="T38" s="36" t="b">
        <v>0</v>
      </c>
      <c r="U38" s="139"/>
      <c r="V38" s="140"/>
      <c r="W38" s="141"/>
      <c r="X38" s="142" t="b">
        <v>0</v>
      </c>
      <c r="Z38" s="28"/>
      <c r="AA38" s="28"/>
      <c r="AB38" s="28"/>
    </row>
    <row r="39" ht="22.5" customHeight="1">
      <c r="A39" s="28">
        <v>39.0</v>
      </c>
      <c r="B39" s="28" t="s">
        <v>240</v>
      </c>
      <c r="C39" s="28" t="s">
        <v>608</v>
      </c>
      <c r="D39" s="28" t="s">
        <v>560</v>
      </c>
      <c r="E39" s="33" t="s">
        <v>16</v>
      </c>
      <c r="F39" s="33" t="s">
        <v>16</v>
      </c>
      <c r="G39" s="33" t="s">
        <v>1126</v>
      </c>
      <c r="H39" s="33" t="s">
        <v>434</v>
      </c>
      <c r="I39" s="36" t="s">
        <v>565</v>
      </c>
      <c r="J39" s="89"/>
      <c r="K39" s="89"/>
      <c r="L39" s="89"/>
      <c r="M39" s="89"/>
      <c r="N39" s="89"/>
      <c r="O39" s="90"/>
      <c r="P39" s="49">
        <f t="shared" si="1"/>
        <v>0</v>
      </c>
      <c r="Q39" s="53" t="str">
        <f t="shared" si="5"/>
        <v>BELUM</v>
      </c>
      <c r="S39" s="28"/>
      <c r="T39" s="36" t="b">
        <v>0</v>
      </c>
      <c r="U39" s="139"/>
      <c r="V39" s="85"/>
      <c r="W39" s="112"/>
      <c r="X39" s="98" t="b">
        <v>0</v>
      </c>
      <c r="Z39" s="28"/>
      <c r="AA39" s="28"/>
      <c r="AB39" s="28"/>
    </row>
    <row r="40" ht="22.5" customHeight="1">
      <c r="A40" s="28">
        <v>40.0</v>
      </c>
      <c r="B40" s="28" t="s">
        <v>240</v>
      </c>
      <c r="C40" s="28" t="s">
        <v>615</v>
      </c>
      <c r="D40" s="28" t="s">
        <v>570</v>
      </c>
      <c r="E40" s="79" t="s">
        <v>16</v>
      </c>
      <c r="F40" s="79" t="s">
        <v>16</v>
      </c>
      <c r="G40" s="79" t="s">
        <v>1147</v>
      </c>
      <c r="H40" s="79" t="s">
        <v>577</v>
      </c>
      <c r="I40" s="36" t="s">
        <v>289</v>
      </c>
      <c r="J40" s="37">
        <v>46119.0</v>
      </c>
      <c r="K40" s="89"/>
      <c r="L40" s="89"/>
      <c r="M40" s="89"/>
      <c r="N40" s="89"/>
      <c r="O40" s="90"/>
      <c r="P40" s="49">
        <f t="shared" si="1"/>
        <v>1</v>
      </c>
      <c r="Q40" s="53" t="str">
        <f t="shared" si="5"/>
        <v>SELESAI</v>
      </c>
      <c r="S40" s="28"/>
      <c r="T40" s="36" t="b">
        <v>1</v>
      </c>
      <c r="U40" s="55" t="s">
        <v>347</v>
      </c>
      <c r="V40" s="85"/>
      <c r="W40" s="59" t="s">
        <v>1153</v>
      </c>
      <c r="X40" s="98" t="b">
        <v>0</v>
      </c>
      <c r="Z40" s="28"/>
      <c r="AA40" s="28"/>
      <c r="AB40" s="28"/>
    </row>
    <row r="41" ht="22.5" customHeight="1">
      <c r="A41" s="28">
        <v>41.0</v>
      </c>
      <c r="B41" s="28" t="s">
        <v>240</v>
      </c>
      <c r="C41" s="28" t="s">
        <v>619</v>
      </c>
      <c r="D41" s="28" t="s">
        <v>621</v>
      </c>
      <c r="E41" s="33" t="s">
        <v>16</v>
      </c>
      <c r="F41" s="33" t="s">
        <v>16</v>
      </c>
      <c r="G41" s="33" t="s">
        <v>1156</v>
      </c>
      <c r="H41" s="33" t="s">
        <v>232</v>
      </c>
      <c r="I41" s="36" t="s">
        <v>103</v>
      </c>
      <c r="J41" s="37">
        <v>46209.0</v>
      </c>
      <c r="K41" s="89"/>
      <c r="L41" s="89"/>
      <c r="M41" s="89"/>
      <c r="N41" s="89"/>
      <c r="O41" s="90"/>
      <c r="P41" s="49">
        <f t="shared" si="1"/>
        <v>1</v>
      </c>
      <c r="Q41" s="53" t="str">
        <f t="shared" si="5"/>
        <v>SELESAI</v>
      </c>
      <c r="S41" s="28"/>
      <c r="T41" s="36" t="b">
        <v>1</v>
      </c>
      <c r="U41" s="55" t="s">
        <v>185</v>
      </c>
      <c r="V41" s="122"/>
      <c r="W41" s="143" t="s">
        <v>1160</v>
      </c>
      <c r="X41" s="124" t="b">
        <v>0</v>
      </c>
      <c r="Z41" s="28"/>
      <c r="AA41" s="28"/>
      <c r="AB41" s="28"/>
    </row>
    <row r="42" ht="22.5" customHeight="1">
      <c r="A42" s="28">
        <v>42.0</v>
      </c>
      <c r="B42" s="28" t="s">
        <v>240</v>
      </c>
      <c r="C42" s="28" t="s">
        <v>629</v>
      </c>
      <c r="D42" s="28" t="s">
        <v>630</v>
      </c>
      <c r="E42" s="79" t="s">
        <v>181</v>
      </c>
      <c r="F42" s="79" t="s">
        <v>181</v>
      </c>
      <c r="G42" s="79" t="s">
        <v>1164</v>
      </c>
      <c r="H42" s="79" t="s">
        <v>253</v>
      </c>
      <c r="I42" s="36" t="s">
        <v>289</v>
      </c>
      <c r="J42" s="37">
        <v>46204.0</v>
      </c>
      <c r="K42" s="89"/>
      <c r="L42" s="89"/>
      <c r="M42" s="89"/>
      <c r="N42" s="89"/>
      <c r="O42" s="90"/>
      <c r="P42" s="49">
        <f t="shared" si="1"/>
        <v>1</v>
      </c>
      <c r="Q42" s="53" t="str">
        <f t="shared" si="5"/>
        <v>SELESAI</v>
      </c>
      <c r="S42" s="28"/>
      <c r="T42" s="36" t="b">
        <v>1</v>
      </c>
      <c r="U42" s="55" t="s">
        <v>347</v>
      </c>
      <c r="V42" s="56"/>
      <c r="W42" s="94" t="s">
        <v>1166</v>
      </c>
      <c r="X42" s="95" t="b">
        <v>0</v>
      </c>
      <c r="Z42" s="28"/>
      <c r="AA42" s="28"/>
      <c r="AB42" s="28"/>
    </row>
    <row r="43" ht="22.5" customHeight="1">
      <c r="A43" s="28">
        <v>43.0</v>
      </c>
      <c r="B43" s="28" t="s">
        <v>240</v>
      </c>
      <c r="C43" s="28" t="s">
        <v>644</v>
      </c>
      <c r="D43" s="28" t="s">
        <v>359</v>
      </c>
      <c r="E43" s="33" t="s">
        <v>181</v>
      </c>
      <c r="F43" s="33" t="s">
        <v>181</v>
      </c>
      <c r="G43" s="33" t="s">
        <v>1170</v>
      </c>
      <c r="H43" s="33" t="s">
        <v>288</v>
      </c>
      <c r="I43" s="36" t="s">
        <v>474</v>
      </c>
      <c r="J43" s="89"/>
      <c r="K43" s="89"/>
      <c r="L43" s="89"/>
      <c r="M43" s="89"/>
      <c r="N43" s="89"/>
      <c r="O43" s="90"/>
      <c r="P43" s="49">
        <f t="shared" si="1"/>
        <v>0</v>
      </c>
      <c r="Q43" s="53" t="str">
        <f t="shared" si="5"/>
        <v>BELUM</v>
      </c>
      <c r="S43" s="28"/>
      <c r="T43" s="36" t="b">
        <v>0</v>
      </c>
      <c r="U43" s="139"/>
      <c r="V43" s="56"/>
      <c r="W43" s="94"/>
      <c r="X43" s="95" t="b">
        <v>0</v>
      </c>
      <c r="Z43" s="28"/>
      <c r="AA43" s="28"/>
      <c r="AB43" s="28"/>
    </row>
    <row r="44" ht="22.5" customHeight="1">
      <c r="A44" s="28">
        <v>44.0</v>
      </c>
      <c r="B44" s="28" t="s">
        <v>240</v>
      </c>
      <c r="C44" s="28" t="s">
        <v>659</v>
      </c>
      <c r="D44" s="28" t="s">
        <v>392</v>
      </c>
      <c r="E44" s="79" t="s">
        <v>16</v>
      </c>
      <c r="F44" s="79" t="s">
        <v>16</v>
      </c>
      <c r="G44" s="79" t="s">
        <v>1176</v>
      </c>
      <c r="H44" s="79" t="s">
        <v>300</v>
      </c>
      <c r="I44" s="36" t="s">
        <v>103</v>
      </c>
      <c r="J44" s="37"/>
      <c r="K44" s="37"/>
      <c r="L44" s="37"/>
      <c r="M44" s="37"/>
      <c r="N44" s="37"/>
      <c r="O44" s="42"/>
      <c r="P44" s="49">
        <f>IF(B44="POP-SB",COUNTA(J44:N44)/4,
 IF(B44="POP-B",COUNTA(J44:N44)/2,
 COUNTA(J44:N44)/1))</f>
        <v>0</v>
      </c>
      <c r="Q44" s="53" t="str">
        <f t="shared" si="5"/>
        <v>BELUM</v>
      </c>
      <c r="S44" s="28"/>
      <c r="T44" s="36" t="b">
        <v>0</v>
      </c>
      <c r="U44" s="139"/>
      <c r="V44" s="56"/>
      <c r="W44" s="94"/>
      <c r="X44" s="95" t="b">
        <v>0</v>
      </c>
      <c r="Z44" s="28"/>
      <c r="AA44" s="28"/>
      <c r="AB44" s="28"/>
    </row>
    <row r="45" ht="22.5" customHeight="1">
      <c r="A45" s="28">
        <v>45.0</v>
      </c>
      <c r="B45" s="28" t="s">
        <v>240</v>
      </c>
      <c r="C45" s="28" t="s">
        <v>677</v>
      </c>
      <c r="D45" s="28" t="s">
        <v>606</v>
      </c>
      <c r="E45" s="33" t="s">
        <v>226</v>
      </c>
      <c r="F45" s="33" t="s">
        <v>226</v>
      </c>
      <c r="G45" s="33" t="s">
        <v>1199</v>
      </c>
      <c r="H45" s="33" t="s">
        <v>309</v>
      </c>
      <c r="I45" s="36" t="s">
        <v>474</v>
      </c>
      <c r="J45" s="37">
        <v>46054.0</v>
      </c>
      <c r="K45" s="37"/>
      <c r="L45" s="89"/>
      <c r="M45" s="89"/>
      <c r="N45" s="89"/>
      <c r="O45" s="90"/>
      <c r="P45" s="49">
        <f t="shared" ref="P45:P52" si="6">IF(B45="POP-SB",COUNTA(J45:M45)/4,
 IF(B45="POP-B",COUNTA(J45:M45)/2,
 COUNTA(J45:M45)/1))</f>
        <v>1</v>
      </c>
      <c r="Q45" s="53" t="str">
        <f t="shared" si="5"/>
        <v>SELESAI</v>
      </c>
      <c r="S45" s="28"/>
      <c r="T45" s="36" t="b">
        <v>1</v>
      </c>
      <c r="U45" s="55" t="s">
        <v>479</v>
      </c>
      <c r="V45" s="132" t="s">
        <v>1202</v>
      </c>
      <c r="W45" s="59" t="s">
        <v>1203</v>
      </c>
      <c r="X45" s="61" t="b">
        <v>1</v>
      </c>
      <c r="Y45" s="67" t="s">
        <v>1205</v>
      </c>
      <c r="Z45" s="28"/>
      <c r="AA45" s="28"/>
      <c r="AB45" s="28"/>
    </row>
    <row r="46" ht="22.5" customHeight="1">
      <c r="A46" s="28">
        <v>46.0</v>
      </c>
      <c r="B46" s="28" t="s">
        <v>240</v>
      </c>
      <c r="C46" s="28" t="s">
        <v>689</v>
      </c>
      <c r="D46" s="28" t="s">
        <v>620</v>
      </c>
      <c r="E46" s="79" t="s">
        <v>226</v>
      </c>
      <c r="F46" s="79" t="s">
        <v>226</v>
      </c>
      <c r="G46" s="79" t="s">
        <v>1215</v>
      </c>
      <c r="H46" s="79" t="s">
        <v>309</v>
      </c>
      <c r="I46" s="36" t="s">
        <v>474</v>
      </c>
      <c r="J46" s="37">
        <v>46036.0</v>
      </c>
      <c r="K46" s="37"/>
      <c r="L46" s="89"/>
      <c r="M46" s="89"/>
      <c r="N46" s="89"/>
      <c r="O46" s="90"/>
      <c r="P46" s="49">
        <f t="shared" si="6"/>
        <v>1</v>
      </c>
      <c r="Q46" s="53" t="str">
        <f t="shared" si="5"/>
        <v>SELESAI</v>
      </c>
      <c r="S46" s="28"/>
      <c r="T46" s="36" t="b">
        <v>1</v>
      </c>
      <c r="U46" s="55" t="s">
        <v>479</v>
      </c>
      <c r="V46" s="132" t="s">
        <v>1202</v>
      </c>
      <c r="W46" s="112" t="s">
        <v>1227</v>
      </c>
      <c r="X46" s="98" t="b">
        <v>0</v>
      </c>
      <c r="Z46" s="28"/>
      <c r="AA46" s="28"/>
      <c r="AB46" s="28"/>
    </row>
    <row r="47" ht="22.5" customHeight="1">
      <c r="A47" s="28">
        <v>47.0</v>
      </c>
      <c r="B47" s="28" t="s">
        <v>240</v>
      </c>
      <c r="C47" s="28" t="s">
        <v>697</v>
      </c>
      <c r="D47" s="28" t="s">
        <v>625</v>
      </c>
      <c r="E47" s="33" t="s">
        <v>181</v>
      </c>
      <c r="F47" s="33" t="s">
        <v>181</v>
      </c>
      <c r="G47" s="33" t="s">
        <v>1233</v>
      </c>
      <c r="H47" s="33" t="s">
        <v>181</v>
      </c>
      <c r="I47" s="36" t="s">
        <v>565</v>
      </c>
      <c r="J47" s="37">
        <v>46078.0</v>
      </c>
      <c r="K47" s="89"/>
      <c r="L47" s="89"/>
      <c r="M47" s="89"/>
      <c r="N47" s="89"/>
      <c r="O47" s="90"/>
      <c r="P47" s="49">
        <f t="shared" si="6"/>
        <v>1</v>
      </c>
      <c r="Q47" s="53" t="str">
        <f t="shared" si="5"/>
        <v>SELESAI</v>
      </c>
      <c r="S47" s="28"/>
      <c r="T47" s="36" t="b">
        <v>1</v>
      </c>
      <c r="U47" s="55" t="s">
        <v>347</v>
      </c>
      <c r="V47" s="56"/>
      <c r="W47" s="59" t="s">
        <v>1235</v>
      </c>
      <c r="X47" s="61" t="b">
        <v>1</v>
      </c>
      <c r="Y47" s="67" t="s">
        <v>1236</v>
      </c>
      <c r="Z47" s="108"/>
      <c r="AA47" s="108"/>
      <c r="AB47" s="108"/>
    </row>
    <row r="48" ht="22.5" customHeight="1">
      <c r="A48" s="28">
        <v>48.0</v>
      </c>
      <c r="B48" s="28" t="s">
        <v>240</v>
      </c>
      <c r="C48" s="28" t="s">
        <v>703</v>
      </c>
      <c r="D48" s="28" t="s">
        <v>635</v>
      </c>
      <c r="E48" s="79" t="s">
        <v>181</v>
      </c>
      <c r="F48" s="79" t="s">
        <v>181</v>
      </c>
      <c r="G48" s="79" t="s">
        <v>1250</v>
      </c>
      <c r="H48" s="79" t="s">
        <v>181</v>
      </c>
      <c r="I48" s="36" t="s">
        <v>565</v>
      </c>
      <c r="J48" s="37">
        <v>46078.0</v>
      </c>
      <c r="K48" s="89"/>
      <c r="L48" s="89"/>
      <c r="M48" s="89"/>
      <c r="N48" s="89"/>
      <c r="O48" s="90"/>
      <c r="P48" s="49">
        <f t="shared" si="6"/>
        <v>1</v>
      </c>
      <c r="Q48" s="53" t="str">
        <f t="shared" si="5"/>
        <v>SELESAI</v>
      </c>
      <c r="S48" s="28"/>
      <c r="T48" s="36" t="b">
        <v>1</v>
      </c>
      <c r="U48" s="55" t="s">
        <v>347</v>
      </c>
      <c r="V48" s="56"/>
      <c r="W48" s="59" t="s">
        <v>1257</v>
      </c>
      <c r="X48" s="61" t="b">
        <v>1</v>
      </c>
      <c r="Y48" s="67" t="s">
        <v>1260</v>
      </c>
      <c r="Z48" s="108"/>
      <c r="AA48" s="108"/>
      <c r="AB48" s="108"/>
    </row>
    <row r="49" ht="22.5" customHeight="1">
      <c r="A49" s="28">
        <v>49.0</v>
      </c>
      <c r="B49" s="28" t="s">
        <v>240</v>
      </c>
      <c r="C49" s="28" t="s">
        <v>709</v>
      </c>
      <c r="D49" s="28" t="s">
        <v>710</v>
      </c>
      <c r="E49" s="33" t="s">
        <v>16</v>
      </c>
      <c r="F49" s="33" t="s">
        <v>16</v>
      </c>
      <c r="G49" s="33" t="s">
        <v>1281</v>
      </c>
      <c r="H49" s="33" t="s">
        <v>300</v>
      </c>
      <c r="I49" s="36" t="s">
        <v>103</v>
      </c>
      <c r="J49" s="89"/>
      <c r="K49" s="89"/>
      <c r="L49" s="89"/>
      <c r="M49" s="89"/>
      <c r="N49" s="89"/>
      <c r="O49" s="90"/>
      <c r="P49" s="49">
        <f t="shared" si="6"/>
        <v>0</v>
      </c>
      <c r="Q49" s="53" t="str">
        <f t="shared" si="5"/>
        <v>BELUM</v>
      </c>
      <c r="S49" s="28"/>
      <c r="T49" s="36" t="b">
        <v>0</v>
      </c>
      <c r="U49" s="139"/>
      <c r="V49" s="56"/>
      <c r="W49" s="94"/>
      <c r="X49" s="95" t="b">
        <v>0</v>
      </c>
      <c r="Z49" s="28"/>
      <c r="AA49" s="28"/>
      <c r="AB49" s="28"/>
    </row>
    <row r="50" ht="22.5" customHeight="1">
      <c r="A50" s="28">
        <v>50.0</v>
      </c>
      <c r="B50" s="28" t="s">
        <v>240</v>
      </c>
      <c r="C50" s="28" t="s">
        <v>718</v>
      </c>
      <c r="D50" s="28" t="s">
        <v>438</v>
      </c>
      <c r="E50" s="79" t="s">
        <v>16</v>
      </c>
      <c r="F50" s="79" t="s">
        <v>16</v>
      </c>
      <c r="G50" s="79" t="s">
        <v>1289</v>
      </c>
      <c r="H50" s="79" t="s">
        <v>434</v>
      </c>
      <c r="I50" s="36" t="s">
        <v>565</v>
      </c>
      <c r="J50" s="37">
        <v>46073.0</v>
      </c>
      <c r="K50" s="89"/>
      <c r="L50" s="89"/>
      <c r="M50" s="89"/>
      <c r="N50" s="89"/>
      <c r="O50" s="90"/>
      <c r="P50" s="49">
        <f t="shared" si="6"/>
        <v>1</v>
      </c>
      <c r="Q50" s="53" t="str">
        <f t="shared" si="5"/>
        <v>SELESAI</v>
      </c>
      <c r="S50" s="28"/>
      <c r="T50" s="36" t="b">
        <v>1</v>
      </c>
      <c r="U50" s="55" t="s">
        <v>658</v>
      </c>
      <c r="V50" s="85"/>
      <c r="W50" s="59" t="s">
        <v>1293</v>
      </c>
      <c r="X50" s="61" t="b">
        <v>1</v>
      </c>
      <c r="Y50" s="67" t="s">
        <v>1294</v>
      </c>
      <c r="Z50" s="108"/>
      <c r="AA50" s="108"/>
      <c r="AB50" s="108"/>
    </row>
    <row r="51" ht="22.5" customHeight="1">
      <c r="A51" s="28">
        <v>51.0</v>
      </c>
      <c r="B51" s="28" t="s">
        <v>240</v>
      </c>
      <c r="C51" s="28" t="s">
        <v>730</v>
      </c>
      <c r="D51" s="28" t="s">
        <v>646</v>
      </c>
      <c r="E51" s="134" t="s">
        <v>226</v>
      </c>
      <c r="F51" s="33" t="s">
        <v>16</v>
      </c>
      <c r="G51" s="33" t="s">
        <v>1312</v>
      </c>
      <c r="H51" s="33" t="s">
        <v>450</v>
      </c>
      <c r="I51" s="36" t="s">
        <v>474</v>
      </c>
      <c r="J51" s="37">
        <v>46184.0</v>
      </c>
      <c r="K51" s="37"/>
      <c r="L51" s="89"/>
      <c r="M51" s="89"/>
      <c r="N51" s="89"/>
      <c r="O51" s="90"/>
      <c r="P51" s="49">
        <f t="shared" si="6"/>
        <v>1</v>
      </c>
      <c r="Q51" s="53" t="str">
        <f t="shared" si="5"/>
        <v>SELESAI</v>
      </c>
      <c r="S51" s="28"/>
      <c r="T51" s="36" t="b">
        <v>1</v>
      </c>
      <c r="U51" s="55" t="s">
        <v>479</v>
      </c>
      <c r="V51" s="56"/>
      <c r="W51" s="94" t="s">
        <v>1318</v>
      </c>
      <c r="X51" s="95" t="b">
        <v>1</v>
      </c>
      <c r="Y51" s="67" t="s">
        <v>1319</v>
      </c>
      <c r="Z51" s="28"/>
      <c r="AA51" s="28"/>
      <c r="AB51" s="28"/>
    </row>
    <row r="52" ht="22.5" customHeight="1">
      <c r="A52" s="28">
        <v>52.0</v>
      </c>
      <c r="B52" s="28" t="s">
        <v>240</v>
      </c>
      <c r="C52" s="28" t="s">
        <v>746</v>
      </c>
      <c r="D52" s="28" t="s">
        <v>748</v>
      </c>
      <c r="E52" s="79" t="s">
        <v>181</v>
      </c>
      <c r="F52" s="79" t="s">
        <v>181</v>
      </c>
      <c r="G52" s="79" t="s">
        <v>1324</v>
      </c>
      <c r="H52" s="79" t="s">
        <v>253</v>
      </c>
      <c r="I52" s="36" t="s">
        <v>289</v>
      </c>
      <c r="J52" s="89"/>
      <c r="K52" s="89"/>
      <c r="L52" s="89"/>
      <c r="M52" s="89"/>
      <c r="N52" s="89"/>
      <c r="O52" s="90"/>
      <c r="P52" s="49">
        <f t="shared" si="6"/>
        <v>0</v>
      </c>
      <c r="Q52" s="53" t="str">
        <f t="shared" si="5"/>
        <v>BELUM</v>
      </c>
      <c r="S52" s="28"/>
      <c r="T52" s="36" t="b">
        <v>0</v>
      </c>
      <c r="U52" s="139"/>
      <c r="V52" s="85"/>
      <c r="W52" s="112"/>
      <c r="X52" s="98" t="b">
        <v>0</v>
      </c>
      <c r="Z52" s="28"/>
      <c r="AA52" s="28"/>
      <c r="AB52" s="28"/>
    </row>
    <row r="53" ht="22.5" customHeight="1">
      <c r="A53" s="28">
        <v>53.0</v>
      </c>
      <c r="B53" s="28" t="s">
        <v>240</v>
      </c>
      <c r="C53" s="28" t="s">
        <v>750</v>
      </c>
      <c r="D53" s="28" t="s">
        <v>651</v>
      </c>
      <c r="E53" s="33" t="s">
        <v>181</v>
      </c>
      <c r="F53" s="33" t="s">
        <v>181</v>
      </c>
      <c r="G53" s="33" t="s">
        <v>1333</v>
      </c>
      <c r="H53" s="33" t="s">
        <v>181</v>
      </c>
      <c r="I53" s="36" t="s">
        <v>565</v>
      </c>
      <c r="J53" s="37">
        <v>46134.0</v>
      </c>
      <c r="K53" s="37">
        <v>46209.0</v>
      </c>
      <c r="L53" s="89"/>
      <c r="M53" s="89"/>
      <c r="N53" s="89"/>
      <c r="O53" s="90"/>
      <c r="P53" s="49">
        <f>IF(B53="POP-SB",COUNTA(J53:M53)/4,
 IF(B53="POP-B",COUNTA(J53:M53)/2,
 COUNTA(J53)/1))</f>
        <v>1</v>
      </c>
      <c r="Q53" s="55" t="s">
        <v>698</v>
      </c>
      <c r="S53" s="28"/>
      <c r="T53" s="36" t="b">
        <v>1</v>
      </c>
      <c r="U53" s="55" t="s">
        <v>347</v>
      </c>
      <c r="V53" s="56"/>
      <c r="W53" s="59" t="s">
        <v>1352</v>
      </c>
      <c r="X53" s="95" t="b">
        <v>1</v>
      </c>
      <c r="Y53" s="67" t="s">
        <v>1355</v>
      </c>
      <c r="Z53" s="28"/>
      <c r="AA53" s="28"/>
      <c r="AB53" s="28"/>
    </row>
    <row r="54" ht="22.5" customHeight="1">
      <c r="A54" s="28">
        <v>54.0</v>
      </c>
      <c r="B54" s="28" t="s">
        <v>240</v>
      </c>
      <c r="C54" s="28" t="s">
        <v>753</v>
      </c>
      <c r="D54" s="28" t="s">
        <v>732</v>
      </c>
      <c r="E54" s="79" t="s">
        <v>181</v>
      </c>
      <c r="F54" s="79" t="s">
        <v>181</v>
      </c>
      <c r="G54" s="79" t="s">
        <v>1364</v>
      </c>
      <c r="H54" s="79" t="s">
        <v>181</v>
      </c>
      <c r="I54" s="36" t="s">
        <v>565</v>
      </c>
      <c r="J54" s="37">
        <v>46132.0</v>
      </c>
      <c r="K54" s="89"/>
      <c r="L54" s="89"/>
      <c r="M54" s="89"/>
      <c r="N54" s="89"/>
      <c r="O54" s="90"/>
      <c r="P54" s="49">
        <f>IF(B54="POP-SB",COUNTA(J54:M54)/4,
 IF(B54="POP-B",COUNTA(J54:M54)/2,
 COUNTA(J54:M54)/1))</f>
        <v>1</v>
      </c>
      <c r="Q54" s="53" t="str">
        <f t="shared" ref="Q54:Q74" si="7">IF(P54=100%,"SELESAI","BELUM")
</f>
        <v>SELESAI</v>
      </c>
      <c r="S54" s="28"/>
      <c r="T54" s="36" t="b">
        <v>1</v>
      </c>
      <c r="U54" s="55" t="s">
        <v>347</v>
      </c>
      <c r="V54" s="56"/>
      <c r="W54" s="59" t="s">
        <v>1369</v>
      </c>
      <c r="X54" s="95" t="b">
        <v>1</v>
      </c>
      <c r="Y54" s="67" t="s">
        <v>1371</v>
      </c>
      <c r="Z54" s="28"/>
      <c r="AA54" s="28"/>
      <c r="AB54" s="28"/>
    </row>
    <row r="55" ht="22.5" customHeight="1">
      <c r="A55" s="28">
        <v>55.0</v>
      </c>
      <c r="B55" s="28" t="s">
        <v>240</v>
      </c>
      <c r="C55" s="28" t="s">
        <v>756</v>
      </c>
      <c r="D55" s="28" t="s">
        <v>661</v>
      </c>
      <c r="E55" s="33" t="s">
        <v>181</v>
      </c>
      <c r="F55" s="33" t="s">
        <v>181</v>
      </c>
      <c r="G55" s="33" t="s">
        <v>1375</v>
      </c>
      <c r="H55" s="33" t="s">
        <v>253</v>
      </c>
      <c r="I55" s="36" t="s">
        <v>289</v>
      </c>
      <c r="J55" s="37">
        <v>46072.0</v>
      </c>
      <c r="K55" s="37">
        <v>46230.0</v>
      </c>
      <c r="L55" s="89"/>
      <c r="M55" s="89"/>
      <c r="N55" s="89"/>
      <c r="O55" s="90"/>
      <c r="P55" s="49">
        <f>IF(B55="POP-SB",COUNTA(J55:M55)/4,
 IF(B55="POP-B",COUNTA(J55:M55)/2,
 COUNTA(J55)/1))</f>
        <v>1</v>
      </c>
      <c r="Q55" s="53" t="str">
        <f t="shared" si="7"/>
        <v>SELESAI</v>
      </c>
      <c r="S55" s="28"/>
      <c r="T55" s="36" t="b">
        <v>1</v>
      </c>
      <c r="U55" s="55" t="s">
        <v>347</v>
      </c>
      <c r="V55" s="122"/>
      <c r="W55" s="59" t="s">
        <v>1382</v>
      </c>
      <c r="X55" s="61" t="b">
        <v>1</v>
      </c>
      <c r="Y55" s="67" t="s">
        <v>1383</v>
      </c>
      <c r="Z55" s="28"/>
      <c r="AA55" s="28"/>
      <c r="AB55" s="28"/>
    </row>
    <row r="56" ht="22.5" customHeight="1">
      <c r="A56" s="28">
        <v>56.0</v>
      </c>
      <c r="B56" s="28" t="s">
        <v>240</v>
      </c>
      <c r="C56" s="28" t="s">
        <v>763</v>
      </c>
      <c r="D56" s="28" t="s">
        <v>666</v>
      </c>
      <c r="E56" s="79" t="s">
        <v>181</v>
      </c>
      <c r="F56" s="79" t="s">
        <v>181</v>
      </c>
      <c r="G56" s="79" t="s">
        <v>1403</v>
      </c>
      <c r="H56" s="79" t="s">
        <v>253</v>
      </c>
      <c r="I56" s="36" t="s">
        <v>289</v>
      </c>
      <c r="J56" s="89"/>
      <c r="K56" s="89"/>
      <c r="L56" s="89"/>
      <c r="M56" s="89"/>
      <c r="N56" s="89"/>
      <c r="O56" s="90"/>
      <c r="P56" s="49">
        <f t="shared" ref="P56:P63" si="8">IF(B56="POP-SB",COUNTA(J56:M56)/4,
 IF(B56="POP-B",COUNTA(J56:M56)/2,
 COUNTA(J56:M56)/1))</f>
        <v>0</v>
      </c>
      <c r="Q56" s="53" t="str">
        <f t="shared" si="7"/>
        <v>BELUM</v>
      </c>
      <c r="S56" s="28"/>
      <c r="T56" s="36" t="b">
        <v>0</v>
      </c>
      <c r="U56" s="139"/>
      <c r="V56" s="85"/>
      <c r="W56" s="112"/>
      <c r="X56" s="98" t="b">
        <v>0</v>
      </c>
      <c r="Z56" s="28"/>
      <c r="AA56" s="28"/>
      <c r="AB56" s="28"/>
    </row>
    <row r="57" ht="22.5" customHeight="1">
      <c r="A57" s="28">
        <v>57.0</v>
      </c>
      <c r="B57" s="28" t="s">
        <v>240</v>
      </c>
      <c r="C57" s="28" t="s">
        <v>769</v>
      </c>
      <c r="D57" s="28" t="s">
        <v>238</v>
      </c>
      <c r="E57" s="33" t="s">
        <v>96</v>
      </c>
      <c r="F57" s="33" t="s">
        <v>96</v>
      </c>
      <c r="G57" s="33" t="s">
        <v>1431</v>
      </c>
      <c r="H57" s="33" t="s">
        <v>191</v>
      </c>
      <c r="I57" s="36" t="s">
        <v>289</v>
      </c>
      <c r="J57" s="37"/>
      <c r="K57" s="89"/>
      <c r="L57" s="89"/>
      <c r="M57" s="89"/>
      <c r="N57" s="89"/>
      <c r="O57" s="90"/>
      <c r="P57" s="49">
        <f t="shared" si="8"/>
        <v>0</v>
      </c>
      <c r="Q57" s="53" t="str">
        <f t="shared" si="7"/>
        <v>BELUM</v>
      </c>
      <c r="S57" s="28"/>
      <c r="T57" s="36" t="b">
        <v>0</v>
      </c>
      <c r="U57" s="139"/>
      <c r="V57" s="122"/>
      <c r="W57" s="153"/>
      <c r="X57" s="124" t="b">
        <v>0</v>
      </c>
      <c r="Z57" s="28"/>
      <c r="AA57" s="28"/>
      <c r="AB57" s="28"/>
    </row>
    <row r="58" ht="22.5" customHeight="1">
      <c r="A58" s="28">
        <v>58.0</v>
      </c>
      <c r="B58" s="28" t="s">
        <v>240</v>
      </c>
      <c r="C58" s="28" t="s">
        <v>679</v>
      </c>
      <c r="D58" s="28" t="s">
        <v>678</v>
      </c>
      <c r="E58" s="79" t="s">
        <v>226</v>
      </c>
      <c r="F58" s="79" t="s">
        <v>226</v>
      </c>
      <c r="G58" s="79" t="s">
        <v>1441</v>
      </c>
      <c r="H58" s="79" t="s">
        <v>450</v>
      </c>
      <c r="I58" s="36" t="s">
        <v>474</v>
      </c>
      <c r="J58" s="37">
        <v>46047.0</v>
      </c>
      <c r="K58" s="89"/>
      <c r="L58" s="89"/>
      <c r="M58" s="89"/>
      <c r="N58" s="89"/>
      <c r="O58" s="90"/>
      <c r="P58" s="49">
        <f t="shared" si="8"/>
        <v>1</v>
      </c>
      <c r="Q58" s="53" t="str">
        <f t="shared" si="7"/>
        <v>SELESAI</v>
      </c>
      <c r="S58" s="28"/>
      <c r="T58" s="36" t="b">
        <v>1</v>
      </c>
      <c r="U58" s="55" t="s">
        <v>479</v>
      </c>
      <c r="V58" s="56"/>
      <c r="W58" s="94" t="s">
        <v>1443</v>
      </c>
      <c r="X58" s="95" t="b">
        <v>0</v>
      </c>
      <c r="Z58" s="28"/>
      <c r="AA58" s="28"/>
      <c r="AB58" s="28"/>
    </row>
    <row r="59" ht="22.5" customHeight="1">
      <c r="A59" s="28">
        <v>59.0</v>
      </c>
      <c r="B59" s="28" t="s">
        <v>240</v>
      </c>
      <c r="C59" s="28" t="s">
        <v>776</v>
      </c>
      <c r="D59" s="28" t="s">
        <v>682</v>
      </c>
      <c r="E59" s="33" t="s">
        <v>226</v>
      </c>
      <c r="F59" s="33" t="s">
        <v>226</v>
      </c>
      <c r="G59" s="33" t="s">
        <v>1446</v>
      </c>
      <c r="H59" s="33" t="s">
        <v>450</v>
      </c>
      <c r="I59" s="36" t="s">
        <v>474</v>
      </c>
      <c r="J59" s="37">
        <v>46100.0</v>
      </c>
      <c r="K59" s="89"/>
      <c r="L59" s="89"/>
      <c r="M59" s="89"/>
      <c r="N59" s="89"/>
      <c r="O59" s="90"/>
      <c r="P59" s="49">
        <f t="shared" si="8"/>
        <v>1</v>
      </c>
      <c r="Q59" s="53" t="str">
        <f t="shared" si="7"/>
        <v>SELESAI</v>
      </c>
      <c r="S59" s="28"/>
      <c r="T59" s="36" t="b">
        <v>1</v>
      </c>
      <c r="U59" s="55" t="s">
        <v>479</v>
      </c>
      <c r="V59" s="56"/>
      <c r="W59" s="154" t="s">
        <v>1449</v>
      </c>
      <c r="X59" s="95" t="b">
        <v>1</v>
      </c>
      <c r="Y59" s="67" t="s">
        <v>1450</v>
      </c>
      <c r="Z59" s="28"/>
      <c r="AA59" s="28"/>
      <c r="AB59" s="28"/>
    </row>
    <row r="60" ht="22.5" customHeight="1">
      <c r="A60" s="28">
        <v>60.0</v>
      </c>
      <c r="B60" s="28" t="s">
        <v>240</v>
      </c>
      <c r="C60" s="28" t="s">
        <v>782</v>
      </c>
      <c r="D60" s="28" t="s">
        <v>686</v>
      </c>
      <c r="E60" s="79" t="s">
        <v>16</v>
      </c>
      <c r="F60" s="79" t="s">
        <v>16</v>
      </c>
      <c r="G60" s="79" t="s">
        <v>1454</v>
      </c>
      <c r="H60" s="79" t="s">
        <v>434</v>
      </c>
      <c r="I60" s="36" t="s">
        <v>565</v>
      </c>
      <c r="J60" s="89"/>
      <c r="K60" s="89"/>
      <c r="L60" s="89"/>
      <c r="M60" s="89"/>
      <c r="N60" s="89"/>
      <c r="O60" s="90"/>
      <c r="P60" s="49">
        <f t="shared" si="8"/>
        <v>0</v>
      </c>
      <c r="Q60" s="53" t="str">
        <f t="shared" si="7"/>
        <v>BELUM</v>
      </c>
      <c r="S60" s="28"/>
      <c r="T60" s="36" t="b">
        <v>0</v>
      </c>
      <c r="U60" s="139"/>
      <c r="V60" s="85"/>
      <c r="W60" s="112"/>
      <c r="X60" s="98" t="b">
        <v>0</v>
      </c>
      <c r="Z60" s="28"/>
      <c r="AA60" s="28"/>
      <c r="AB60" s="28"/>
    </row>
    <row r="61" ht="22.5" customHeight="1">
      <c r="A61" s="28">
        <v>61.0</v>
      </c>
      <c r="B61" s="28" t="s">
        <v>240</v>
      </c>
      <c r="C61" s="28" t="s">
        <v>796</v>
      </c>
      <c r="D61" s="28" t="s">
        <v>797</v>
      </c>
      <c r="E61" s="33" t="s">
        <v>16</v>
      </c>
      <c r="F61" s="33" t="s">
        <v>16</v>
      </c>
      <c r="G61" s="33" t="s">
        <v>1460</v>
      </c>
      <c r="H61" s="33" t="s">
        <v>232</v>
      </c>
      <c r="I61" s="36" t="s">
        <v>103</v>
      </c>
      <c r="J61" s="37">
        <v>46239.0</v>
      </c>
      <c r="K61" s="89"/>
      <c r="L61" s="89"/>
      <c r="M61" s="89"/>
      <c r="N61" s="89"/>
      <c r="O61" s="90"/>
      <c r="P61" s="49">
        <f t="shared" si="8"/>
        <v>1</v>
      </c>
      <c r="Q61" s="53" t="str">
        <f t="shared" si="7"/>
        <v>SELESAI</v>
      </c>
      <c r="S61" s="36" t="s">
        <v>1462</v>
      </c>
      <c r="T61" s="36" t="b">
        <v>1</v>
      </c>
      <c r="U61" s="55" t="s">
        <v>185</v>
      </c>
      <c r="V61" s="155"/>
      <c r="W61" s="143" t="s">
        <v>1463</v>
      </c>
      <c r="X61" s="124" t="b">
        <v>0</v>
      </c>
      <c r="Z61" s="28"/>
      <c r="AA61" s="28"/>
      <c r="AB61" s="28"/>
    </row>
    <row r="62" ht="22.5" customHeight="1">
      <c r="A62" s="28">
        <v>62.0</v>
      </c>
      <c r="B62" s="28" t="s">
        <v>240</v>
      </c>
      <c r="C62" s="28" t="s">
        <v>811</v>
      </c>
      <c r="D62" s="28" t="s">
        <v>715</v>
      </c>
      <c r="E62" s="79" t="s">
        <v>96</v>
      </c>
      <c r="F62" s="79" t="s">
        <v>96</v>
      </c>
      <c r="G62" s="79" t="s">
        <v>1472</v>
      </c>
      <c r="H62" s="79" t="s">
        <v>463</v>
      </c>
      <c r="I62" s="36" t="s">
        <v>708</v>
      </c>
      <c r="J62" s="37">
        <v>46132.0</v>
      </c>
      <c r="K62" s="89"/>
      <c r="L62" s="89"/>
      <c r="M62" s="89"/>
      <c r="N62" s="89"/>
      <c r="O62" s="90"/>
      <c r="P62" s="49">
        <f t="shared" si="8"/>
        <v>1</v>
      </c>
      <c r="Q62" s="53" t="str">
        <f t="shared" si="7"/>
        <v>SELESAI</v>
      </c>
      <c r="S62" s="28"/>
      <c r="T62" s="36" t="b">
        <v>1</v>
      </c>
      <c r="U62" s="55" t="s">
        <v>713</v>
      </c>
      <c r="V62" s="85"/>
      <c r="W62" s="59" t="s">
        <v>1482</v>
      </c>
      <c r="X62" s="98" t="b">
        <v>1</v>
      </c>
      <c r="Y62" s="67" t="s">
        <v>1484</v>
      </c>
      <c r="Z62" s="28"/>
      <c r="AA62" s="28"/>
      <c r="AB62" s="28"/>
    </row>
    <row r="63" ht="22.5" customHeight="1">
      <c r="A63" s="28">
        <v>63.0</v>
      </c>
      <c r="B63" s="28" t="s">
        <v>240</v>
      </c>
      <c r="C63" s="28" t="s">
        <v>824</v>
      </c>
      <c r="D63" s="28" t="s">
        <v>825</v>
      </c>
      <c r="E63" s="33" t="s">
        <v>96</v>
      </c>
      <c r="F63" s="33" t="s">
        <v>96</v>
      </c>
      <c r="G63" s="33" t="s">
        <v>1505</v>
      </c>
      <c r="H63" s="33" t="s">
        <v>96</v>
      </c>
      <c r="I63" s="36" t="s">
        <v>708</v>
      </c>
      <c r="J63" s="89"/>
      <c r="K63" s="89"/>
      <c r="L63" s="89"/>
      <c r="M63" s="89"/>
      <c r="N63" s="89"/>
      <c r="O63" s="90"/>
      <c r="P63" s="49">
        <f t="shared" si="8"/>
        <v>0</v>
      </c>
      <c r="Q63" s="53" t="str">
        <f t="shared" si="7"/>
        <v>BELUM</v>
      </c>
      <c r="S63" s="28"/>
      <c r="T63" s="36" t="b">
        <v>0</v>
      </c>
      <c r="U63" s="139"/>
      <c r="V63" s="56"/>
      <c r="W63" s="94"/>
      <c r="X63" s="95" t="b">
        <v>0</v>
      </c>
      <c r="Z63" s="28"/>
      <c r="AA63" s="28"/>
      <c r="AB63" s="28"/>
    </row>
    <row r="64" ht="22.5" customHeight="1">
      <c r="A64" s="28">
        <v>64.0</v>
      </c>
      <c r="B64" s="28" t="s">
        <v>240</v>
      </c>
      <c r="C64" s="28" t="s">
        <v>840</v>
      </c>
      <c r="D64" s="28" t="s">
        <v>674</v>
      </c>
      <c r="E64" s="79" t="s">
        <v>16</v>
      </c>
      <c r="F64" s="79" t="s">
        <v>16</v>
      </c>
      <c r="G64" s="79" t="s">
        <v>1513</v>
      </c>
      <c r="H64" s="79" t="s">
        <v>434</v>
      </c>
      <c r="I64" s="36" t="s">
        <v>565</v>
      </c>
      <c r="J64" s="37">
        <v>46141.0</v>
      </c>
      <c r="K64" s="37">
        <v>46209.0</v>
      </c>
      <c r="L64" s="89"/>
      <c r="M64" s="89"/>
      <c r="N64" s="89"/>
      <c r="O64" s="90"/>
      <c r="P64" s="49">
        <f>IF(B64="POP-SB",COUNTA(J64:M64)/4,
 IF(B64="POP-B",COUNTA(J64:M64)/2,
 COUNTA(J64)/1))</f>
        <v>1</v>
      </c>
      <c r="Q64" s="53" t="str">
        <f t="shared" si="7"/>
        <v>SELESAI</v>
      </c>
      <c r="S64" s="28"/>
      <c r="T64" s="36" t="b">
        <v>1</v>
      </c>
      <c r="U64" s="55" t="s">
        <v>347</v>
      </c>
      <c r="V64" s="140"/>
      <c r="W64" s="59" t="s">
        <v>1523</v>
      </c>
      <c r="X64" s="142" t="b">
        <v>1</v>
      </c>
      <c r="Y64" s="67" t="s">
        <v>1524</v>
      </c>
      <c r="Z64" s="28"/>
      <c r="AA64" s="28"/>
      <c r="AB64" s="28"/>
    </row>
    <row r="65" ht="22.5" customHeight="1">
      <c r="A65" s="28">
        <v>65.0</v>
      </c>
      <c r="B65" s="28" t="s">
        <v>240</v>
      </c>
      <c r="C65" s="28" t="s">
        <v>857</v>
      </c>
      <c r="D65" s="28" t="s">
        <v>859</v>
      </c>
      <c r="E65" s="33" t="s">
        <v>226</v>
      </c>
      <c r="F65" s="33" t="s">
        <v>226</v>
      </c>
      <c r="G65" s="33" t="s">
        <v>1533</v>
      </c>
      <c r="H65" s="33" t="s">
        <v>226</v>
      </c>
      <c r="I65" s="36" t="s">
        <v>474</v>
      </c>
      <c r="J65" s="37">
        <v>46054.0</v>
      </c>
      <c r="K65" s="89"/>
      <c r="L65" s="89"/>
      <c r="M65" s="89"/>
      <c r="N65" s="89"/>
      <c r="O65" s="90"/>
      <c r="P65" s="49">
        <f t="shared" ref="P65:P74" si="9">IF(B65="POP-SB",COUNTA(J65:M65)/4,
 IF(B65="POP-B",COUNTA(J65:M65)/2,
 COUNTA(J65:M65)/1))</f>
        <v>1</v>
      </c>
      <c r="Q65" s="53" t="str">
        <f t="shared" si="7"/>
        <v>SELESAI</v>
      </c>
      <c r="S65" s="28"/>
      <c r="T65" s="36" t="b">
        <v>1</v>
      </c>
      <c r="U65" s="55" t="s">
        <v>479</v>
      </c>
      <c r="V65" s="132" t="s">
        <v>1537</v>
      </c>
      <c r="W65" s="59" t="s">
        <v>1538</v>
      </c>
      <c r="X65" s="61" t="b">
        <v>0</v>
      </c>
      <c r="Z65" s="28"/>
      <c r="AA65" s="28"/>
      <c r="AB65" s="28"/>
    </row>
    <row r="66" ht="22.5" customHeight="1">
      <c r="A66" s="28">
        <v>66.0</v>
      </c>
      <c r="B66" s="28" t="s">
        <v>240</v>
      </c>
      <c r="C66" s="28" t="s">
        <v>869</v>
      </c>
      <c r="D66" s="28" t="s">
        <v>870</v>
      </c>
      <c r="E66" s="79" t="s">
        <v>16</v>
      </c>
      <c r="F66" s="79" t="s">
        <v>16</v>
      </c>
      <c r="G66" s="79" t="s">
        <v>1542</v>
      </c>
      <c r="H66" s="79" t="s">
        <v>232</v>
      </c>
      <c r="I66" s="36" t="s">
        <v>103</v>
      </c>
      <c r="J66" s="37">
        <v>46056.0</v>
      </c>
      <c r="K66" s="37"/>
      <c r="L66" s="89"/>
      <c r="M66" s="89"/>
      <c r="N66" s="89"/>
      <c r="O66" s="90"/>
      <c r="P66" s="49">
        <f t="shared" si="9"/>
        <v>1</v>
      </c>
      <c r="Q66" s="53" t="str">
        <f t="shared" si="7"/>
        <v>SELESAI</v>
      </c>
      <c r="S66" s="28"/>
      <c r="T66" s="36" t="b">
        <v>1</v>
      </c>
      <c r="U66" s="55" t="s">
        <v>185</v>
      </c>
      <c r="V66" s="56"/>
      <c r="W66" s="59" t="s">
        <v>1546</v>
      </c>
      <c r="X66" s="61" t="b">
        <v>1</v>
      </c>
      <c r="Y66" s="67" t="s">
        <v>1547</v>
      </c>
      <c r="Z66" s="28"/>
      <c r="AA66" s="28"/>
      <c r="AB66" s="28"/>
    </row>
    <row r="67" ht="22.5" customHeight="1">
      <c r="A67" s="28">
        <v>67.0</v>
      </c>
      <c r="B67" s="28" t="s">
        <v>240</v>
      </c>
      <c r="C67" s="28" t="s">
        <v>876</v>
      </c>
      <c r="D67" s="28" t="s">
        <v>877</v>
      </c>
      <c r="E67" s="33" t="s">
        <v>181</v>
      </c>
      <c r="F67" s="33" t="s">
        <v>181</v>
      </c>
      <c r="G67" s="33" t="s">
        <v>1551</v>
      </c>
      <c r="H67" s="33" t="s">
        <v>181</v>
      </c>
      <c r="I67" s="36" t="s">
        <v>565</v>
      </c>
      <c r="J67" s="37">
        <v>46195.0</v>
      </c>
      <c r="K67" s="89"/>
      <c r="L67" s="89"/>
      <c r="M67" s="89"/>
      <c r="N67" s="89"/>
      <c r="O67" s="90"/>
      <c r="P67" s="49">
        <f t="shared" si="9"/>
        <v>1</v>
      </c>
      <c r="Q67" s="53" t="str">
        <f t="shared" si="7"/>
        <v>SELESAI</v>
      </c>
      <c r="S67" s="28"/>
      <c r="T67" s="36" t="b">
        <v>1</v>
      </c>
      <c r="U67" s="55" t="s">
        <v>347</v>
      </c>
      <c r="V67" s="56"/>
      <c r="W67" s="94" t="s">
        <v>1552</v>
      </c>
      <c r="X67" s="95" t="b">
        <v>1</v>
      </c>
      <c r="Y67" s="67" t="s">
        <v>1555</v>
      </c>
      <c r="Z67" s="28"/>
      <c r="AA67" s="28"/>
      <c r="AB67" s="28"/>
    </row>
    <row r="68" ht="22.5" customHeight="1">
      <c r="A68" s="28">
        <v>68.0</v>
      </c>
      <c r="B68" s="28" t="s">
        <v>240</v>
      </c>
      <c r="C68" s="28" t="s">
        <v>878</v>
      </c>
      <c r="D68" s="28" t="s">
        <v>879</v>
      </c>
      <c r="E68" s="79" t="s">
        <v>16</v>
      </c>
      <c r="F68" s="79" t="s">
        <v>16</v>
      </c>
      <c r="G68" s="79" t="s">
        <v>1564</v>
      </c>
      <c r="H68" s="79" t="s">
        <v>16</v>
      </c>
      <c r="I68" s="36" t="s">
        <v>103</v>
      </c>
      <c r="J68" s="37">
        <v>46084.0</v>
      </c>
      <c r="K68" s="89"/>
      <c r="L68" s="89"/>
      <c r="M68" s="89"/>
      <c r="N68" s="89"/>
      <c r="O68" s="90"/>
      <c r="P68" s="49">
        <f t="shared" si="9"/>
        <v>1</v>
      </c>
      <c r="Q68" s="53" t="str">
        <f t="shared" si="7"/>
        <v>SELESAI</v>
      </c>
      <c r="S68" s="28"/>
      <c r="T68" s="36" t="b">
        <v>1</v>
      </c>
      <c r="U68" s="55" t="s">
        <v>185</v>
      </c>
      <c r="V68" s="85"/>
      <c r="W68" s="112" t="s">
        <v>1571</v>
      </c>
      <c r="X68" s="98" t="b">
        <v>1</v>
      </c>
      <c r="Y68" s="67" t="s">
        <v>1574</v>
      </c>
      <c r="Z68" s="108"/>
      <c r="AA68" s="108"/>
      <c r="AB68" s="108"/>
    </row>
    <row r="69" ht="22.5" customHeight="1">
      <c r="A69" s="28">
        <v>69.0</v>
      </c>
      <c r="B69" s="28" t="s">
        <v>240</v>
      </c>
      <c r="C69" s="28" t="s">
        <v>882</v>
      </c>
      <c r="D69" s="28" t="s">
        <v>885</v>
      </c>
      <c r="E69" s="33" t="s">
        <v>226</v>
      </c>
      <c r="F69" s="33" t="s">
        <v>226</v>
      </c>
      <c r="G69" s="33" t="s">
        <v>1578</v>
      </c>
      <c r="H69" s="33" t="s">
        <v>288</v>
      </c>
      <c r="I69" s="36" t="s">
        <v>474</v>
      </c>
      <c r="J69" s="37">
        <v>46144.0</v>
      </c>
      <c r="K69" s="89"/>
      <c r="L69" s="89"/>
      <c r="M69" s="89"/>
      <c r="N69" s="89"/>
      <c r="O69" s="90"/>
      <c r="P69" s="49">
        <f t="shared" si="9"/>
        <v>1</v>
      </c>
      <c r="Q69" s="53" t="str">
        <f t="shared" si="7"/>
        <v>SELESAI</v>
      </c>
      <c r="S69" s="28"/>
      <c r="T69" s="36" t="b">
        <v>1</v>
      </c>
      <c r="U69" s="55" t="s">
        <v>479</v>
      </c>
      <c r="V69" s="85"/>
      <c r="W69" s="59" t="s">
        <v>1582</v>
      </c>
      <c r="X69" s="98" t="b">
        <v>0</v>
      </c>
      <c r="Z69" s="28"/>
      <c r="AA69" s="28"/>
      <c r="AB69" s="28"/>
    </row>
    <row r="70" ht="22.5" customHeight="1">
      <c r="A70" s="28">
        <v>70.0</v>
      </c>
      <c r="B70" s="28" t="s">
        <v>240</v>
      </c>
      <c r="C70" s="28" t="s">
        <v>894</v>
      </c>
      <c r="D70" s="28" t="s">
        <v>895</v>
      </c>
      <c r="E70" s="79" t="s">
        <v>96</v>
      </c>
      <c r="F70" s="79" t="s">
        <v>96</v>
      </c>
      <c r="G70" s="79" t="s">
        <v>1587</v>
      </c>
      <c r="H70" s="79" t="s">
        <v>191</v>
      </c>
      <c r="I70" s="36" t="s">
        <v>708</v>
      </c>
      <c r="J70" s="37">
        <v>46307.0</v>
      </c>
      <c r="K70" s="89"/>
      <c r="L70" s="89"/>
      <c r="M70" s="89"/>
      <c r="N70" s="89"/>
      <c r="O70" s="90"/>
      <c r="P70" s="49">
        <f t="shared" si="9"/>
        <v>1</v>
      </c>
      <c r="Q70" s="53" t="str">
        <f t="shared" si="7"/>
        <v>SELESAI</v>
      </c>
      <c r="S70" s="28"/>
      <c r="T70" s="36" t="b">
        <v>1</v>
      </c>
      <c r="U70" s="139"/>
      <c r="V70" s="85"/>
      <c r="W70" s="112"/>
      <c r="X70" s="98" t="b">
        <v>0</v>
      </c>
      <c r="Z70" s="28"/>
      <c r="AA70" s="28"/>
      <c r="AB70" s="28"/>
    </row>
    <row r="71" ht="22.5" customHeight="1">
      <c r="A71" s="28">
        <v>71.0</v>
      </c>
      <c r="B71" s="28" t="s">
        <v>240</v>
      </c>
      <c r="C71" s="28" t="s">
        <v>903</v>
      </c>
      <c r="D71" s="28" t="s">
        <v>906</v>
      </c>
      <c r="E71" s="33" t="s">
        <v>181</v>
      </c>
      <c r="F71" s="33" t="s">
        <v>181</v>
      </c>
      <c r="G71" s="33" t="s">
        <v>1594</v>
      </c>
      <c r="H71" s="33" t="s">
        <v>253</v>
      </c>
      <c r="I71" s="36" t="s">
        <v>289</v>
      </c>
      <c r="J71" s="37">
        <v>46099.0</v>
      </c>
      <c r="K71" s="89"/>
      <c r="L71" s="89"/>
      <c r="M71" s="89"/>
      <c r="N71" s="89"/>
      <c r="O71" s="90"/>
      <c r="P71" s="49">
        <f t="shared" si="9"/>
        <v>1</v>
      </c>
      <c r="Q71" s="53" t="str">
        <f t="shared" si="7"/>
        <v>SELESAI</v>
      </c>
      <c r="S71" s="28"/>
      <c r="T71" s="36" t="b">
        <v>1</v>
      </c>
      <c r="U71" s="55" t="s">
        <v>347</v>
      </c>
      <c r="V71" s="56"/>
      <c r="W71" s="162" t="s">
        <v>1595</v>
      </c>
      <c r="X71" s="95" t="b">
        <v>1</v>
      </c>
      <c r="Y71" s="67" t="s">
        <v>1596</v>
      </c>
      <c r="Z71" s="28"/>
      <c r="AA71" s="28"/>
      <c r="AB71" s="28"/>
    </row>
    <row r="72" ht="22.5" customHeight="1">
      <c r="A72" s="28">
        <v>72.0</v>
      </c>
      <c r="B72" s="28" t="s">
        <v>240</v>
      </c>
      <c r="C72" s="28" t="s">
        <v>909</v>
      </c>
      <c r="D72" s="28" t="s">
        <v>910</v>
      </c>
      <c r="E72" s="79" t="s">
        <v>96</v>
      </c>
      <c r="F72" s="79" t="s">
        <v>96</v>
      </c>
      <c r="G72" s="79" t="s">
        <v>1600</v>
      </c>
      <c r="H72" s="79" t="s">
        <v>191</v>
      </c>
      <c r="I72" s="36" t="s">
        <v>708</v>
      </c>
      <c r="J72" s="37">
        <v>46313.0</v>
      </c>
      <c r="K72" s="89"/>
      <c r="L72" s="89"/>
      <c r="M72" s="89"/>
      <c r="N72" s="89"/>
      <c r="O72" s="90"/>
      <c r="P72" s="49">
        <f t="shared" si="9"/>
        <v>1</v>
      </c>
      <c r="Q72" s="53" t="str">
        <f t="shared" si="7"/>
        <v>SELESAI</v>
      </c>
      <c r="S72" s="28"/>
      <c r="T72" s="36" t="b">
        <v>1</v>
      </c>
      <c r="U72" s="55" t="s">
        <v>302</v>
      </c>
      <c r="V72" s="85"/>
      <c r="W72" s="112" t="s">
        <v>1610</v>
      </c>
      <c r="X72" s="98" t="b">
        <v>0</v>
      </c>
      <c r="Z72" s="28"/>
      <c r="AA72" s="28"/>
      <c r="AB72" s="28"/>
    </row>
    <row r="73" ht="22.5" customHeight="1">
      <c r="A73" s="28">
        <v>73.0</v>
      </c>
      <c r="B73" s="28" t="s">
        <v>240</v>
      </c>
      <c r="C73" s="28" t="s">
        <v>916</v>
      </c>
      <c r="D73" s="28" t="s">
        <v>917</v>
      </c>
      <c r="E73" s="33" t="s">
        <v>16</v>
      </c>
      <c r="F73" s="33" t="s">
        <v>16</v>
      </c>
      <c r="G73" s="33" t="s">
        <v>1614</v>
      </c>
      <c r="H73" s="33" t="s">
        <v>232</v>
      </c>
      <c r="I73" s="36" t="s">
        <v>103</v>
      </c>
      <c r="J73" s="37">
        <v>46061.0</v>
      </c>
      <c r="K73" s="37"/>
      <c r="L73" s="89"/>
      <c r="M73" s="89"/>
      <c r="N73" s="89"/>
      <c r="O73" s="90"/>
      <c r="P73" s="49">
        <f t="shared" si="9"/>
        <v>1</v>
      </c>
      <c r="Q73" s="53" t="str">
        <f t="shared" si="7"/>
        <v>SELESAI</v>
      </c>
      <c r="S73" s="28"/>
      <c r="T73" s="36" t="b">
        <v>1</v>
      </c>
      <c r="U73" s="55" t="s">
        <v>185</v>
      </c>
      <c r="V73" s="56"/>
      <c r="W73" s="59" t="s">
        <v>1617</v>
      </c>
      <c r="X73" s="61" t="b">
        <v>1</v>
      </c>
      <c r="Y73" s="67" t="s">
        <v>1619</v>
      </c>
      <c r="Z73" s="28"/>
      <c r="AA73" s="28"/>
      <c r="AB73" s="28"/>
    </row>
    <row r="74" ht="22.5" customHeight="1">
      <c r="A74" s="28">
        <v>74.0</v>
      </c>
      <c r="B74" s="28" t="s">
        <v>240</v>
      </c>
      <c r="C74" s="28" t="s">
        <v>927</v>
      </c>
      <c r="D74" s="28" t="s">
        <v>928</v>
      </c>
      <c r="E74" s="79" t="s">
        <v>96</v>
      </c>
      <c r="F74" s="79" t="s">
        <v>96</v>
      </c>
      <c r="G74" s="79" t="s">
        <v>1629</v>
      </c>
      <c r="H74" s="79" t="s">
        <v>191</v>
      </c>
      <c r="I74" s="36" t="s">
        <v>708</v>
      </c>
      <c r="J74" s="37">
        <v>46312.0</v>
      </c>
      <c r="K74" s="89"/>
      <c r="L74" s="89"/>
      <c r="M74" s="89"/>
      <c r="N74" s="89"/>
      <c r="O74" s="90"/>
      <c r="P74" s="49">
        <f t="shared" si="9"/>
        <v>1</v>
      </c>
      <c r="Q74" s="53" t="str">
        <f t="shared" si="7"/>
        <v>SELESAI</v>
      </c>
      <c r="S74" s="28"/>
      <c r="T74" s="36" t="b">
        <v>1</v>
      </c>
      <c r="U74" s="55" t="s">
        <v>302</v>
      </c>
      <c r="V74" s="85"/>
      <c r="W74" s="112" t="s">
        <v>1630</v>
      </c>
      <c r="X74" s="98" t="b">
        <v>0</v>
      </c>
      <c r="Z74" s="28"/>
      <c r="AA74" s="28"/>
      <c r="AB74" s="28"/>
    </row>
    <row r="75" ht="22.5" customHeight="1">
      <c r="A75" s="28">
        <v>75.0</v>
      </c>
      <c r="B75" s="28" t="s">
        <v>240</v>
      </c>
      <c r="C75" s="28" t="s">
        <v>934</v>
      </c>
      <c r="D75" s="28" t="s">
        <v>936</v>
      </c>
      <c r="E75" s="33" t="s">
        <v>226</v>
      </c>
      <c r="F75" s="33" t="s">
        <v>226</v>
      </c>
      <c r="G75" s="33" t="s">
        <v>1637</v>
      </c>
      <c r="H75" s="33" t="s">
        <v>309</v>
      </c>
      <c r="I75" s="36" t="s">
        <v>474</v>
      </c>
      <c r="J75" s="37">
        <v>46038.0</v>
      </c>
      <c r="K75" s="37">
        <v>46181.0</v>
      </c>
      <c r="L75" s="36"/>
      <c r="M75" s="89"/>
      <c r="N75" s="89"/>
      <c r="O75" s="90"/>
      <c r="P75" s="49">
        <f>IF(B75="POP-SB",COUNTA(J75:M75)/4,
 IF(B75="POP-B",COUNTA(J75:M75)/2,
 COUNTA(J75)/1))</f>
        <v>1</v>
      </c>
      <c r="Q75" s="55" t="s">
        <v>698</v>
      </c>
      <c r="S75" s="28"/>
      <c r="T75" s="36" t="b">
        <v>1</v>
      </c>
      <c r="U75" s="55" t="s">
        <v>479</v>
      </c>
      <c r="V75" s="56"/>
      <c r="W75" s="59" t="s">
        <v>1644</v>
      </c>
      <c r="X75" s="61" t="b">
        <v>1</v>
      </c>
      <c r="Y75" s="67" t="s">
        <v>1645</v>
      </c>
      <c r="Z75" s="28"/>
      <c r="AA75" s="28"/>
      <c r="AB75" s="28"/>
    </row>
    <row r="76" ht="22.5" customHeight="1">
      <c r="A76" s="28">
        <v>76.0</v>
      </c>
      <c r="B76" s="28" t="s">
        <v>240</v>
      </c>
      <c r="C76" s="28" t="s">
        <v>940</v>
      </c>
      <c r="D76" s="28" t="s">
        <v>941</v>
      </c>
      <c r="E76" s="79" t="s">
        <v>96</v>
      </c>
      <c r="F76" s="79" t="s">
        <v>96</v>
      </c>
      <c r="G76" s="79" t="s">
        <v>1649</v>
      </c>
      <c r="H76" s="79" t="s">
        <v>96</v>
      </c>
      <c r="I76" s="36" t="s">
        <v>708</v>
      </c>
      <c r="J76" s="37">
        <v>46275.0</v>
      </c>
      <c r="K76" s="89"/>
      <c r="L76" s="89"/>
      <c r="M76" s="89"/>
      <c r="N76" s="89"/>
      <c r="O76" s="90"/>
      <c r="P76" s="49">
        <f t="shared" ref="P76:P141" si="10">IF(B76="POP-SB",COUNTA(J76:M76)/4,
 IF(B76="POP-B",COUNTA(J76:M76)/2,
 COUNTA(J76:M76)/1))</f>
        <v>1</v>
      </c>
      <c r="Q76" s="53" t="str">
        <f t="shared" ref="Q76:Q92" si="11">IF(P76=100%,"SELESAI","BELUM")
</f>
        <v>SELESAI</v>
      </c>
      <c r="S76" s="28"/>
      <c r="T76" s="36" t="b">
        <v>1</v>
      </c>
      <c r="U76" s="55" t="s">
        <v>1654</v>
      </c>
      <c r="V76" s="163"/>
      <c r="W76" s="164"/>
      <c r="X76" s="98" t="b">
        <v>0</v>
      </c>
      <c r="Z76" s="28"/>
      <c r="AA76" s="28"/>
      <c r="AB76" s="28"/>
    </row>
    <row r="77" ht="22.5" customHeight="1">
      <c r="A77" s="28">
        <v>77.0</v>
      </c>
      <c r="B77" s="28" t="s">
        <v>240</v>
      </c>
      <c r="C77" s="28" t="s">
        <v>945</v>
      </c>
      <c r="D77" s="28" t="s">
        <v>946</v>
      </c>
      <c r="E77" s="33" t="s">
        <v>181</v>
      </c>
      <c r="F77" s="33" t="s">
        <v>181</v>
      </c>
      <c r="G77" s="33" t="s">
        <v>1657</v>
      </c>
      <c r="H77" s="33" t="s">
        <v>181</v>
      </c>
      <c r="I77" s="36" t="s">
        <v>565</v>
      </c>
      <c r="J77" s="37">
        <v>46118.0</v>
      </c>
      <c r="K77" s="37">
        <v>46268.0</v>
      </c>
      <c r="L77" s="89"/>
      <c r="M77" s="89"/>
      <c r="N77" s="89"/>
      <c r="O77" s="90"/>
      <c r="P77" s="49">
        <f t="shared" si="10"/>
        <v>2</v>
      </c>
      <c r="Q77" s="53" t="str">
        <f t="shared" si="11"/>
        <v>BELUM</v>
      </c>
      <c r="S77" s="28"/>
      <c r="T77" s="36" t="b">
        <v>1</v>
      </c>
      <c r="U77" s="55" t="s">
        <v>347</v>
      </c>
      <c r="V77" s="85"/>
      <c r="W77" s="59" t="s">
        <v>1660</v>
      </c>
      <c r="X77" s="98" t="b">
        <v>1</v>
      </c>
      <c r="Y77" s="67" t="s">
        <v>1661</v>
      </c>
      <c r="Z77" s="28"/>
      <c r="AA77" s="28"/>
      <c r="AB77" s="28"/>
    </row>
    <row r="78" ht="22.5" customHeight="1">
      <c r="A78" s="28">
        <v>78.0</v>
      </c>
      <c r="B78" s="28" t="s">
        <v>240</v>
      </c>
      <c r="C78" s="28" t="s">
        <v>951</v>
      </c>
      <c r="D78" s="28" t="s">
        <v>953</v>
      </c>
      <c r="E78" s="79" t="s">
        <v>96</v>
      </c>
      <c r="F78" s="79" t="s">
        <v>96</v>
      </c>
      <c r="G78" s="79" t="s">
        <v>1668</v>
      </c>
      <c r="H78" s="79" t="s">
        <v>191</v>
      </c>
      <c r="I78" s="36" t="s">
        <v>708</v>
      </c>
      <c r="J78" s="37">
        <v>46099.0</v>
      </c>
      <c r="K78" s="89"/>
      <c r="L78" s="89"/>
      <c r="M78" s="89"/>
      <c r="N78" s="89"/>
      <c r="O78" s="90"/>
      <c r="P78" s="49">
        <f t="shared" si="10"/>
        <v>1</v>
      </c>
      <c r="Q78" s="53" t="str">
        <f t="shared" si="11"/>
        <v>SELESAI</v>
      </c>
      <c r="S78" s="28"/>
      <c r="T78" s="36" t="b">
        <v>1</v>
      </c>
      <c r="U78" s="55" t="s">
        <v>302</v>
      </c>
      <c r="V78" s="85"/>
      <c r="W78" s="162" t="s">
        <v>1672</v>
      </c>
      <c r="X78" s="98" t="b">
        <v>1</v>
      </c>
      <c r="Y78" s="67" t="s">
        <v>1674</v>
      </c>
      <c r="Z78" s="28"/>
      <c r="AA78" s="28"/>
      <c r="AB78" s="28"/>
    </row>
    <row r="79" ht="22.5" customHeight="1">
      <c r="A79" s="28">
        <v>79.0</v>
      </c>
      <c r="B79" s="28" t="s">
        <v>240</v>
      </c>
      <c r="C79" s="28" t="s">
        <v>966</v>
      </c>
      <c r="D79" s="28" t="s">
        <v>968</v>
      </c>
      <c r="E79" s="33" t="s">
        <v>226</v>
      </c>
      <c r="F79" s="33" t="s">
        <v>226</v>
      </c>
      <c r="G79" s="33" t="s">
        <v>1680</v>
      </c>
      <c r="H79" s="33" t="s">
        <v>288</v>
      </c>
      <c r="I79" s="36" t="s">
        <v>474</v>
      </c>
      <c r="J79" s="37">
        <v>46210.0</v>
      </c>
      <c r="K79" s="89"/>
      <c r="L79" s="89"/>
      <c r="M79" s="89"/>
      <c r="N79" s="89"/>
      <c r="O79" s="90"/>
      <c r="P79" s="49">
        <f t="shared" si="10"/>
        <v>1</v>
      </c>
      <c r="Q79" s="53" t="str">
        <f t="shared" si="11"/>
        <v>SELESAI</v>
      </c>
      <c r="S79" s="28"/>
      <c r="T79" s="36" t="b">
        <v>1</v>
      </c>
      <c r="U79" s="55" t="s">
        <v>479</v>
      </c>
      <c r="V79" s="85"/>
      <c r="W79" s="112" t="s">
        <v>1682</v>
      </c>
      <c r="X79" s="98" t="b">
        <v>1</v>
      </c>
      <c r="Y79" s="67" t="s">
        <v>1685</v>
      </c>
      <c r="Z79" s="28"/>
      <c r="AA79" s="28"/>
      <c r="AB79" s="28"/>
    </row>
    <row r="80" ht="22.5" customHeight="1">
      <c r="A80" s="28">
        <v>80.0</v>
      </c>
      <c r="B80" s="28" t="s">
        <v>240</v>
      </c>
      <c r="C80" s="28" t="s">
        <v>978</v>
      </c>
      <c r="D80" s="28" t="s">
        <v>979</v>
      </c>
      <c r="E80" s="79" t="s">
        <v>96</v>
      </c>
      <c r="F80" s="79" t="s">
        <v>96</v>
      </c>
      <c r="G80" s="79" t="s">
        <v>1689</v>
      </c>
      <c r="H80" s="79" t="s">
        <v>191</v>
      </c>
      <c r="I80" s="36" t="s">
        <v>708</v>
      </c>
      <c r="J80" s="89"/>
      <c r="K80" s="89"/>
      <c r="L80" s="89"/>
      <c r="M80" s="89"/>
      <c r="N80" s="89"/>
      <c r="O80" s="90"/>
      <c r="P80" s="49">
        <f t="shared" si="10"/>
        <v>0</v>
      </c>
      <c r="Q80" s="53" t="str">
        <f t="shared" si="11"/>
        <v>BELUM</v>
      </c>
      <c r="S80" s="28"/>
      <c r="T80" s="36" t="b">
        <v>0</v>
      </c>
      <c r="U80" s="139"/>
      <c r="V80" s="85"/>
      <c r="W80" s="112"/>
      <c r="X80" s="98" t="b">
        <v>0</v>
      </c>
      <c r="Z80" s="28"/>
      <c r="AA80" s="28"/>
      <c r="AB80" s="28"/>
    </row>
    <row r="81" ht="22.5" customHeight="1">
      <c r="A81" s="28">
        <v>81.0</v>
      </c>
      <c r="B81" s="28" t="s">
        <v>240</v>
      </c>
      <c r="C81" s="28" t="s">
        <v>992</v>
      </c>
      <c r="D81" s="28" t="s">
        <v>993</v>
      </c>
      <c r="E81" s="33" t="s">
        <v>96</v>
      </c>
      <c r="F81" s="33" t="s">
        <v>96</v>
      </c>
      <c r="G81" s="33" t="s">
        <v>1694</v>
      </c>
      <c r="H81" s="33" t="s">
        <v>191</v>
      </c>
      <c r="I81" s="36" t="s">
        <v>708</v>
      </c>
      <c r="J81" s="37">
        <v>46031.0</v>
      </c>
      <c r="K81" s="89"/>
      <c r="L81" s="89"/>
      <c r="M81" s="89"/>
      <c r="N81" s="89"/>
      <c r="O81" s="90"/>
      <c r="P81" s="49">
        <f t="shared" si="10"/>
        <v>1</v>
      </c>
      <c r="Q81" s="53" t="str">
        <f t="shared" si="11"/>
        <v>SELESAI</v>
      </c>
      <c r="S81" s="28"/>
      <c r="T81" s="36" t="b">
        <v>1</v>
      </c>
      <c r="U81" s="55" t="s">
        <v>302</v>
      </c>
      <c r="V81" s="85"/>
      <c r="W81" s="112" t="s">
        <v>1697</v>
      </c>
      <c r="X81" s="98" t="b">
        <v>1</v>
      </c>
      <c r="Y81" s="67" t="s">
        <v>1698</v>
      </c>
      <c r="Z81" s="108"/>
      <c r="AA81" s="108"/>
      <c r="AB81" s="108"/>
    </row>
    <row r="82" ht="22.5" customHeight="1">
      <c r="A82" s="28">
        <v>82.0</v>
      </c>
      <c r="B82" s="28" t="s">
        <v>240</v>
      </c>
      <c r="C82" s="28" t="s">
        <v>999</v>
      </c>
      <c r="D82" s="28" t="s">
        <v>1000</v>
      </c>
      <c r="E82" s="79" t="s">
        <v>16</v>
      </c>
      <c r="F82" s="79" t="s">
        <v>16</v>
      </c>
      <c r="G82" s="79" t="s">
        <v>1706</v>
      </c>
      <c r="H82" s="79" t="s">
        <v>232</v>
      </c>
      <c r="I82" s="36" t="s">
        <v>103</v>
      </c>
      <c r="J82" s="37">
        <v>46065.0</v>
      </c>
      <c r="K82" s="89"/>
      <c r="L82" s="89"/>
      <c r="M82" s="89"/>
      <c r="N82" s="89"/>
      <c r="O82" s="90"/>
      <c r="P82" s="49">
        <f t="shared" si="10"/>
        <v>1</v>
      </c>
      <c r="Q82" s="53" t="str">
        <f t="shared" si="11"/>
        <v>SELESAI</v>
      </c>
      <c r="S82" s="28"/>
      <c r="T82" s="36" t="b">
        <v>1</v>
      </c>
      <c r="U82" s="55" t="s">
        <v>185</v>
      </c>
      <c r="V82" s="167" t="s">
        <v>1707</v>
      </c>
      <c r="W82" s="94" t="s">
        <v>1710</v>
      </c>
      <c r="X82" s="95" t="b">
        <v>1</v>
      </c>
      <c r="Y82" s="67" t="s">
        <v>1711</v>
      </c>
      <c r="Z82" s="108"/>
      <c r="AA82" s="108"/>
      <c r="AB82" s="108"/>
    </row>
    <row r="83" ht="22.5" customHeight="1">
      <c r="A83" s="28">
        <v>83.0</v>
      </c>
      <c r="B83" s="28" t="s">
        <v>240</v>
      </c>
      <c r="C83" s="28" t="s">
        <v>1004</v>
      </c>
      <c r="D83" s="28" t="s">
        <v>1005</v>
      </c>
      <c r="E83" s="33" t="s">
        <v>16</v>
      </c>
      <c r="F83" s="33" t="s">
        <v>16</v>
      </c>
      <c r="G83" s="33" t="s">
        <v>1715</v>
      </c>
      <c r="H83" s="33" t="s">
        <v>434</v>
      </c>
      <c r="I83" s="36" t="s">
        <v>565</v>
      </c>
      <c r="J83" s="37">
        <v>46169.0</v>
      </c>
      <c r="K83" s="89"/>
      <c r="L83" s="89"/>
      <c r="M83" s="89"/>
      <c r="N83" s="89"/>
      <c r="O83" s="90"/>
      <c r="P83" s="49">
        <f t="shared" si="10"/>
        <v>1</v>
      </c>
      <c r="Q83" s="53" t="str">
        <f t="shared" si="11"/>
        <v>SELESAI</v>
      </c>
      <c r="S83" s="28"/>
      <c r="T83" s="36" t="b">
        <v>1</v>
      </c>
      <c r="U83" s="55" t="s">
        <v>658</v>
      </c>
      <c r="V83" s="85"/>
      <c r="W83" s="59" t="s">
        <v>1717</v>
      </c>
      <c r="X83" s="98" t="b">
        <v>1</v>
      </c>
      <c r="Y83" s="67" t="s">
        <v>1718</v>
      </c>
      <c r="Z83" s="28"/>
      <c r="AA83" s="28"/>
      <c r="AB83" s="28"/>
    </row>
    <row r="84" ht="22.5" customHeight="1">
      <c r="A84" s="28">
        <v>84.0</v>
      </c>
      <c r="B84" s="28" t="s">
        <v>240</v>
      </c>
      <c r="C84" s="28" t="s">
        <v>1007</v>
      </c>
      <c r="D84" s="28" t="s">
        <v>1008</v>
      </c>
      <c r="E84" s="79" t="s">
        <v>96</v>
      </c>
      <c r="F84" s="79" t="s">
        <v>96</v>
      </c>
      <c r="G84" s="79" t="s">
        <v>1727</v>
      </c>
      <c r="H84" s="79" t="s">
        <v>96</v>
      </c>
      <c r="I84" s="36" t="s">
        <v>708</v>
      </c>
      <c r="J84" s="37">
        <v>46147.0</v>
      </c>
      <c r="K84" s="89"/>
      <c r="L84" s="89"/>
      <c r="M84" s="89"/>
      <c r="N84" s="89"/>
      <c r="O84" s="90"/>
      <c r="P84" s="49">
        <f t="shared" si="10"/>
        <v>1</v>
      </c>
      <c r="Q84" s="53" t="str">
        <f t="shared" si="11"/>
        <v>SELESAI</v>
      </c>
      <c r="S84" s="28"/>
      <c r="T84" s="36" t="b">
        <v>1</v>
      </c>
      <c r="U84" s="55" t="s">
        <v>347</v>
      </c>
      <c r="V84" s="56"/>
      <c r="W84" s="94" t="s">
        <v>1732</v>
      </c>
      <c r="X84" s="95" t="b">
        <v>1</v>
      </c>
      <c r="Y84" s="169" t="s">
        <v>1734</v>
      </c>
      <c r="Z84" s="28"/>
      <c r="AA84" s="28"/>
      <c r="AB84" s="28"/>
    </row>
    <row r="85" ht="22.5" customHeight="1">
      <c r="A85" s="28">
        <v>85.0</v>
      </c>
      <c r="B85" s="28" t="s">
        <v>240</v>
      </c>
      <c r="C85" s="28" t="s">
        <v>1014</v>
      </c>
      <c r="D85" s="28" t="s">
        <v>738</v>
      </c>
      <c r="E85" s="33" t="s">
        <v>226</v>
      </c>
      <c r="F85" s="33" t="s">
        <v>226</v>
      </c>
      <c r="G85" s="33" t="s">
        <v>1740</v>
      </c>
      <c r="H85" s="33" t="s">
        <v>288</v>
      </c>
      <c r="I85" s="36" t="s">
        <v>474</v>
      </c>
      <c r="J85" s="37">
        <v>46147.0</v>
      </c>
      <c r="K85" s="89"/>
      <c r="L85" s="89"/>
      <c r="M85" s="89"/>
      <c r="N85" s="89"/>
      <c r="O85" s="90"/>
      <c r="P85" s="49">
        <f t="shared" si="10"/>
        <v>1</v>
      </c>
      <c r="Q85" s="53" t="str">
        <f t="shared" si="11"/>
        <v>SELESAI</v>
      </c>
      <c r="S85" s="28"/>
      <c r="T85" s="36" t="b">
        <v>1</v>
      </c>
      <c r="U85" s="139"/>
      <c r="V85" s="56"/>
      <c r="W85" s="94"/>
      <c r="X85" s="95" t="b">
        <v>0</v>
      </c>
      <c r="Z85" s="28"/>
      <c r="AA85" s="28"/>
      <c r="AB85" s="28"/>
    </row>
    <row r="86" ht="22.5" customHeight="1">
      <c r="A86" s="28">
        <v>86.0</v>
      </c>
      <c r="B86" s="28" t="s">
        <v>240</v>
      </c>
      <c r="C86" s="28" t="s">
        <v>1021</v>
      </c>
      <c r="D86" s="28" t="s">
        <v>1026</v>
      </c>
      <c r="E86" s="79" t="s">
        <v>181</v>
      </c>
      <c r="F86" s="79" t="s">
        <v>181</v>
      </c>
      <c r="G86" s="79" t="s">
        <v>1747</v>
      </c>
      <c r="H86" s="79" t="s">
        <v>181</v>
      </c>
      <c r="I86" s="36" t="s">
        <v>565</v>
      </c>
      <c r="J86" s="37">
        <v>46078.0</v>
      </c>
      <c r="K86" s="89"/>
      <c r="L86" s="89"/>
      <c r="M86" s="89"/>
      <c r="N86" s="89"/>
      <c r="O86" s="90"/>
      <c r="P86" s="49">
        <f t="shared" si="10"/>
        <v>1</v>
      </c>
      <c r="Q86" s="53" t="str">
        <f t="shared" si="11"/>
        <v>SELESAI</v>
      </c>
      <c r="S86" s="28"/>
      <c r="T86" s="36" t="b">
        <v>1</v>
      </c>
      <c r="U86" s="55" t="s">
        <v>347</v>
      </c>
      <c r="V86" s="56"/>
      <c r="W86" s="59" t="s">
        <v>1751</v>
      </c>
      <c r="X86" s="61" t="b">
        <v>1</v>
      </c>
      <c r="Y86" s="67" t="s">
        <v>1752</v>
      </c>
      <c r="Z86" s="28"/>
      <c r="AA86" s="28"/>
      <c r="AB86" s="28"/>
    </row>
    <row r="87" ht="22.5" customHeight="1">
      <c r="A87" s="28">
        <v>87.0</v>
      </c>
      <c r="B87" s="28" t="s">
        <v>240</v>
      </c>
      <c r="C87" s="28" t="s">
        <v>1030</v>
      </c>
      <c r="D87" s="28" t="s">
        <v>970</v>
      </c>
      <c r="E87" s="33" t="s">
        <v>96</v>
      </c>
      <c r="F87" s="33" t="s">
        <v>96</v>
      </c>
      <c r="G87" s="33" t="s">
        <v>1757</v>
      </c>
      <c r="H87" s="33" t="s">
        <v>96</v>
      </c>
      <c r="I87" s="36" t="s">
        <v>708</v>
      </c>
      <c r="J87" s="37">
        <v>46260.0</v>
      </c>
      <c r="K87" s="89"/>
      <c r="L87" s="89"/>
      <c r="M87" s="89"/>
      <c r="N87" s="89"/>
      <c r="O87" s="90"/>
      <c r="P87" s="49">
        <f t="shared" si="10"/>
        <v>1</v>
      </c>
      <c r="Q87" s="53" t="str">
        <f t="shared" si="11"/>
        <v>SELESAI</v>
      </c>
      <c r="S87" s="28"/>
      <c r="T87" s="36" t="b">
        <v>1</v>
      </c>
      <c r="U87" s="55" t="s">
        <v>713</v>
      </c>
      <c r="V87" s="56"/>
      <c r="W87" s="94" t="s">
        <v>1758</v>
      </c>
      <c r="X87" s="95" t="b">
        <v>0</v>
      </c>
      <c r="Z87" s="28"/>
      <c r="AA87" s="28"/>
      <c r="AB87" s="28"/>
    </row>
    <row r="88" ht="22.5" customHeight="1">
      <c r="A88" s="28">
        <v>88.0</v>
      </c>
      <c r="B88" s="28" t="s">
        <v>240</v>
      </c>
      <c r="C88" s="28" t="s">
        <v>1035</v>
      </c>
      <c r="D88" s="28" t="s">
        <v>1036</v>
      </c>
      <c r="E88" s="79" t="s">
        <v>96</v>
      </c>
      <c r="F88" s="79" t="s">
        <v>96</v>
      </c>
      <c r="G88" s="79" t="s">
        <v>1763</v>
      </c>
      <c r="H88" s="79" t="s">
        <v>96</v>
      </c>
      <c r="I88" s="36" t="s">
        <v>708</v>
      </c>
      <c r="J88" s="89"/>
      <c r="K88" s="89"/>
      <c r="L88" s="89"/>
      <c r="M88" s="89"/>
      <c r="N88" s="89"/>
      <c r="O88" s="90"/>
      <c r="P88" s="49">
        <f t="shared" si="10"/>
        <v>0</v>
      </c>
      <c r="Q88" s="53" t="str">
        <f t="shared" si="11"/>
        <v>BELUM</v>
      </c>
      <c r="S88" s="28"/>
      <c r="T88" s="36" t="b">
        <v>0</v>
      </c>
      <c r="U88" s="139"/>
      <c r="V88" s="56"/>
      <c r="W88" s="94"/>
      <c r="X88" s="95" t="b">
        <v>0</v>
      </c>
      <c r="Z88" s="28"/>
      <c r="AA88" s="28"/>
      <c r="AB88" s="28"/>
    </row>
    <row r="89" ht="22.5" customHeight="1">
      <c r="A89" s="28">
        <v>89.0</v>
      </c>
      <c r="B89" s="28" t="s">
        <v>240</v>
      </c>
      <c r="C89" s="28" t="s">
        <v>1038</v>
      </c>
      <c r="D89" s="28" t="s">
        <v>1039</v>
      </c>
      <c r="E89" s="33" t="s">
        <v>16</v>
      </c>
      <c r="F89" s="33" t="s">
        <v>16</v>
      </c>
      <c r="G89" s="33" t="s">
        <v>1771</v>
      </c>
      <c r="H89" s="33" t="s">
        <v>16</v>
      </c>
      <c r="I89" s="36" t="s">
        <v>103</v>
      </c>
      <c r="J89" s="37">
        <v>46238.0</v>
      </c>
      <c r="K89" s="89"/>
      <c r="L89" s="89"/>
      <c r="M89" s="89"/>
      <c r="N89" s="89"/>
      <c r="O89" s="90"/>
      <c r="P89" s="49">
        <f t="shared" si="10"/>
        <v>1</v>
      </c>
      <c r="Q89" s="53" t="str">
        <f t="shared" si="11"/>
        <v>SELESAI</v>
      </c>
      <c r="S89" s="28"/>
      <c r="T89" s="36" t="b">
        <v>1</v>
      </c>
      <c r="U89" s="55" t="s">
        <v>185</v>
      </c>
      <c r="V89" s="85"/>
      <c r="W89" s="112"/>
      <c r="X89" s="98" t="b">
        <v>0</v>
      </c>
      <c r="Z89" s="28"/>
      <c r="AA89" s="28"/>
      <c r="AB89" s="28"/>
    </row>
    <row r="90" ht="22.5" customHeight="1">
      <c r="A90" s="28">
        <v>90.0</v>
      </c>
      <c r="B90" s="28" t="s">
        <v>240</v>
      </c>
      <c r="C90" s="28" t="s">
        <v>1047</v>
      </c>
      <c r="D90" s="28" t="s">
        <v>1048</v>
      </c>
      <c r="E90" s="79" t="s">
        <v>181</v>
      </c>
      <c r="F90" s="79" t="s">
        <v>181</v>
      </c>
      <c r="G90" s="79" t="s">
        <v>1774</v>
      </c>
      <c r="H90" s="79" t="s">
        <v>253</v>
      </c>
      <c r="I90" s="36" t="s">
        <v>289</v>
      </c>
      <c r="J90" s="89"/>
      <c r="K90" s="89"/>
      <c r="L90" s="89"/>
      <c r="M90" s="89"/>
      <c r="N90" s="89"/>
      <c r="O90" s="90"/>
      <c r="P90" s="49">
        <f t="shared" si="10"/>
        <v>0</v>
      </c>
      <c r="Q90" s="53" t="str">
        <f t="shared" si="11"/>
        <v>BELUM</v>
      </c>
      <c r="S90" s="28"/>
      <c r="T90" s="36" t="b">
        <v>0</v>
      </c>
      <c r="U90" s="139"/>
      <c r="V90" s="56"/>
      <c r="W90" s="94"/>
      <c r="X90" s="95" t="b">
        <v>0</v>
      </c>
      <c r="Z90" s="28"/>
      <c r="AA90" s="28"/>
      <c r="AB90" s="28"/>
    </row>
    <row r="91" ht="22.5" customHeight="1">
      <c r="A91" s="28">
        <v>91.0</v>
      </c>
      <c r="B91" s="28" t="s">
        <v>240</v>
      </c>
      <c r="C91" s="28" t="s">
        <v>1062</v>
      </c>
      <c r="D91" s="28" t="s">
        <v>1063</v>
      </c>
      <c r="E91" s="33" t="s">
        <v>16</v>
      </c>
      <c r="F91" s="33" t="s">
        <v>16</v>
      </c>
      <c r="G91" s="33" t="s">
        <v>1780</v>
      </c>
      <c r="H91" s="33" t="s">
        <v>232</v>
      </c>
      <c r="I91" s="36" t="s">
        <v>103</v>
      </c>
      <c r="J91" s="37">
        <v>46084.0</v>
      </c>
      <c r="K91" s="37"/>
      <c r="L91" s="89"/>
      <c r="M91" s="89"/>
      <c r="N91" s="89"/>
      <c r="O91" s="90"/>
      <c r="P91" s="49">
        <f t="shared" si="10"/>
        <v>1</v>
      </c>
      <c r="Q91" s="53" t="str">
        <f t="shared" si="11"/>
        <v>SELESAI</v>
      </c>
      <c r="S91" s="28"/>
      <c r="T91" s="36" t="b">
        <v>1</v>
      </c>
      <c r="U91" s="55" t="s">
        <v>185</v>
      </c>
      <c r="V91" s="56"/>
      <c r="W91" s="94" t="s">
        <v>1783</v>
      </c>
      <c r="X91" s="95" t="b">
        <v>1</v>
      </c>
      <c r="Y91" s="67" t="s">
        <v>1784</v>
      </c>
      <c r="Z91" s="28"/>
      <c r="AA91" s="28"/>
      <c r="AB91" s="28"/>
    </row>
    <row r="92" ht="22.5" customHeight="1">
      <c r="A92" s="28">
        <v>92.0</v>
      </c>
      <c r="B92" s="28" t="s">
        <v>240</v>
      </c>
      <c r="C92" s="28" t="s">
        <v>1077</v>
      </c>
      <c r="D92" s="28" t="s">
        <v>1078</v>
      </c>
      <c r="E92" s="79" t="s">
        <v>16</v>
      </c>
      <c r="F92" s="79" t="s">
        <v>16</v>
      </c>
      <c r="G92" s="79" t="s">
        <v>1793</v>
      </c>
      <c r="H92" s="79" t="s">
        <v>16</v>
      </c>
      <c r="I92" s="36" t="s">
        <v>103</v>
      </c>
      <c r="J92" s="37"/>
      <c r="K92" s="89"/>
      <c r="L92" s="89"/>
      <c r="M92" s="89"/>
      <c r="N92" s="89"/>
      <c r="O92" s="90"/>
      <c r="P92" s="49">
        <f t="shared" si="10"/>
        <v>0</v>
      </c>
      <c r="Q92" s="53" t="str">
        <f t="shared" si="11"/>
        <v>BELUM</v>
      </c>
      <c r="S92" s="28"/>
      <c r="T92" s="36" t="b">
        <v>0</v>
      </c>
      <c r="U92" s="139"/>
      <c r="V92" s="140"/>
      <c r="W92" s="141"/>
      <c r="X92" s="142" t="b">
        <v>0</v>
      </c>
      <c r="Z92" s="28"/>
      <c r="AA92" s="28"/>
      <c r="AB92" s="28"/>
    </row>
    <row r="93" ht="22.5" customHeight="1">
      <c r="A93" s="28">
        <v>93.0</v>
      </c>
      <c r="B93" s="28" t="s">
        <v>240</v>
      </c>
      <c r="C93" s="36" t="s">
        <v>1086</v>
      </c>
      <c r="D93" s="28" t="s">
        <v>761</v>
      </c>
      <c r="E93" s="33" t="s">
        <v>226</v>
      </c>
      <c r="F93" s="33" t="s">
        <v>226</v>
      </c>
      <c r="G93" s="33" t="s">
        <v>1806</v>
      </c>
      <c r="H93" s="33" t="s">
        <v>309</v>
      </c>
      <c r="I93" s="36" t="s">
        <v>474</v>
      </c>
      <c r="J93" s="37">
        <v>46027.0</v>
      </c>
      <c r="K93" s="37">
        <v>46244.0</v>
      </c>
      <c r="L93" s="89"/>
      <c r="M93" s="89"/>
      <c r="N93" s="89"/>
      <c r="O93" s="90"/>
      <c r="P93" s="49">
        <f t="shared" si="10"/>
        <v>2</v>
      </c>
      <c r="Q93" s="55" t="s">
        <v>698</v>
      </c>
      <c r="S93" s="36" t="s">
        <v>1810</v>
      </c>
      <c r="T93" s="36" t="b">
        <v>1</v>
      </c>
      <c r="U93" s="55" t="s">
        <v>479</v>
      </c>
      <c r="V93" s="85"/>
      <c r="W93" s="59" t="s">
        <v>1812</v>
      </c>
      <c r="X93" s="61" t="b">
        <v>1</v>
      </c>
      <c r="Y93" s="67" t="s">
        <v>1817</v>
      </c>
      <c r="Z93" s="28"/>
      <c r="AA93" s="28"/>
      <c r="AB93" s="28"/>
    </row>
    <row r="94" ht="22.5" customHeight="1">
      <c r="A94" s="28">
        <v>94.0</v>
      </c>
      <c r="B94" s="28" t="s">
        <v>240</v>
      </c>
      <c r="C94" s="28" t="s">
        <v>1091</v>
      </c>
      <c r="D94" s="28" t="s">
        <v>765</v>
      </c>
      <c r="E94" s="79" t="s">
        <v>181</v>
      </c>
      <c r="F94" s="79" t="s">
        <v>181</v>
      </c>
      <c r="G94" s="79" t="s">
        <v>1822</v>
      </c>
      <c r="H94" s="79" t="s">
        <v>181</v>
      </c>
      <c r="I94" s="36" t="s">
        <v>565</v>
      </c>
      <c r="J94" s="37">
        <v>46252.0</v>
      </c>
      <c r="K94" s="89"/>
      <c r="L94" s="89"/>
      <c r="M94" s="89"/>
      <c r="N94" s="89"/>
      <c r="O94" s="90"/>
      <c r="P94" s="49">
        <f t="shared" si="10"/>
        <v>1</v>
      </c>
      <c r="Q94" s="53" t="str">
        <f t="shared" ref="Q94:Q149" si="12">IF(P94=100%,"SELESAI","BELUM")
</f>
        <v>SELESAI</v>
      </c>
      <c r="S94" s="28"/>
      <c r="T94" s="36" t="b">
        <v>1</v>
      </c>
      <c r="U94" s="55" t="s">
        <v>347</v>
      </c>
      <c r="V94" s="56"/>
      <c r="W94" s="94" t="s">
        <v>1825</v>
      </c>
      <c r="X94" s="95" t="b">
        <v>0</v>
      </c>
      <c r="Z94" s="28"/>
      <c r="AA94" s="28"/>
      <c r="AB94" s="28"/>
    </row>
    <row r="95" ht="22.5" customHeight="1">
      <c r="A95" s="28">
        <v>95.0</v>
      </c>
      <c r="B95" s="28" t="s">
        <v>240</v>
      </c>
      <c r="C95" s="28" t="s">
        <v>1096</v>
      </c>
      <c r="D95" s="28" t="s">
        <v>777</v>
      </c>
      <c r="E95" s="33" t="s">
        <v>181</v>
      </c>
      <c r="F95" s="33" t="s">
        <v>181</v>
      </c>
      <c r="G95" s="33" t="s">
        <v>1830</v>
      </c>
      <c r="H95" s="33" t="s">
        <v>288</v>
      </c>
      <c r="I95" s="36" t="s">
        <v>474</v>
      </c>
      <c r="J95" s="37">
        <v>46092.0</v>
      </c>
      <c r="K95" s="89"/>
      <c r="L95" s="89"/>
      <c r="M95" s="89"/>
      <c r="N95" s="89"/>
      <c r="O95" s="90"/>
      <c r="P95" s="49">
        <f t="shared" si="10"/>
        <v>1</v>
      </c>
      <c r="Q95" s="53" t="str">
        <f t="shared" si="12"/>
        <v>SELESAI</v>
      </c>
      <c r="S95" s="28"/>
      <c r="T95" s="36" t="b">
        <v>1</v>
      </c>
      <c r="U95" s="55" t="s">
        <v>347</v>
      </c>
      <c r="V95" s="85"/>
      <c r="W95" s="112" t="s">
        <v>1835</v>
      </c>
      <c r="X95" s="98" t="b">
        <v>1</v>
      </c>
      <c r="Y95" s="67" t="s">
        <v>1838</v>
      </c>
      <c r="Z95" s="28"/>
      <c r="AA95" s="28"/>
      <c r="AB95" s="28"/>
    </row>
    <row r="96" ht="22.5" customHeight="1">
      <c r="A96" s="28">
        <v>96.0</v>
      </c>
      <c r="B96" s="28" t="s">
        <v>240</v>
      </c>
      <c r="C96" s="28" t="s">
        <v>1098</v>
      </c>
      <c r="D96" s="28" t="s">
        <v>786</v>
      </c>
      <c r="E96" s="79" t="s">
        <v>181</v>
      </c>
      <c r="F96" s="79" t="s">
        <v>181</v>
      </c>
      <c r="G96" s="79" t="s">
        <v>1843</v>
      </c>
      <c r="H96" s="79" t="s">
        <v>288</v>
      </c>
      <c r="I96" s="36" t="s">
        <v>474</v>
      </c>
      <c r="J96" s="37">
        <v>46091.0</v>
      </c>
      <c r="K96" s="89"/>
      <c r="L96" s="89"/>
      <c r="M96" s="89"/>
      <c r="N96" s="89"/>
      <c r="O96" s="90"/>
      <c r="P96" s="49">
        <f t="shared" si="10"/>
        <v>1</v>
      </c>
      <c r="Q96" s="53" t="str">
        <f t="shared" si="12"/>
        <v>SELESAI</v>
      </c>
      <c r="S96" s="28"/>
      <c r="T96" s="36" t="b">
        <v>1</v>
      </c>
      <c r="U96" s="55" t="s">
        <v>347</v>
      </c>
      <c r="V96" s="85"/>
      <c r="W96" s="112"/>
      <c r="X96" s="98" t="b">
        <v>1</v>
      </c>
      <c r="Y96" s="67" t="s">
        <v>1845</v>
      </c>
      <c r="Z96" s="28"/>
      <c r="AA96" s="28"/>
      <c r="AB96" s="28"/>
    </row>
    <row r="97" ht="22.5" customHeight="1">
      <c r="A97" s="28">
        <v>97.0</v>
      </c>
      <c r="B97" s="28" t="s">
        <v>240</v>
      </c>
      <c r="C97" s="28" t="s">
        <v>1103</v>
      </c>
      <c r="D97" s="28" t="s">
        <v>1104</v>
      </c>
      <c r="E97" s="33" t="s">
        <v>181</v>
      </c>
      <c r="F97" s="33" t="s">
        <v>181</v>
      </c>
      <c r="G97" s="33" t="s">
        <v>1851</v>
      </c>
      <c r="H97" s="33" t="s">
        <v>288</v>
      </c>
      <c r="I97" s="36" t="s">
        <v>474</v>
      </c>
      <c r="J97" s="37">
        <v>46091.0</v>
      </c>
      <c r="K97" s="89"/>
      <c r="L97" s="89"/>
      <c r="M97" s="89"/>
      <c r="N97" s="89"/>
      <c r="O97" s="90"/>
      <c r="P97" s="49">
        <f t="shared" si="10"/>
        <v>1</v>
      </c>
      <c r="Q97" s="53" t="str">
        <f t="shared" si="12"/>
        <v>SELESAI</v>
      </c>
      <c r="S97" s="28"/>
      <c r="T97" s="36" t="b">
        <v>1</v>
      </c>
      <c r="U97" s="55" t="s">
        <v>347</v>
      </c>
      <c r="V97" s="56"/>
      <c r="W97" s="94" t="s">
        <v>1854</v>
      </c>
      <c r="X97" s="95" t="b">
        <v>1</v>
      </c>
      <c r="Y97" s="67" t="s">
        <v>1855</v>
      </c>
      <c r="Z97" s="28"/>
      <c r="AA97" s="28"/>
      <c r="AB97" s="28"/>
    </row>
    <row r="98" ht="22.5" customHeight="1">
      <c r="A98" s="28">
        <v>98.0</v>
      </c>
      <c r="B98" s="28" t="s">
        <v>240</v>
      </c>
      <c r="C98" s="28" t="s">
        <v>1112</v>
      </c>
      <c r="D98" s="28" t="s">
        <v>541</v>
      </c>
      <c r="E98" s="79" t="s">
        <v>16</v>
      </c>
      <c r="F98" s="79" t="s">
        <v>16</v>
      </c>
      <c r="G98" s="79" t="s">
        <v>1862</v>
      </c>
      <c r="H98" s="79" t="s">
        <v>434</v>
      </c>
      <c r="I98" s="36" t="s">
        <v>565</v>
      </c>
      <c r="J98" s="37">
        <v>46182.0</v>
      </c>
      <c r="K98" s="89"/>
      <c r="L98" s="89"/>
      <c r="M98" s="89"/>
      <c r="N98" s="89"/>
      <c r="O98" s="90"/>
      <c r="P98" s="49">
        <f t="shared" si="10"/>
        <v>1</v>
      </c>
      <c r="Q98" s="53" t="str">
        <f t="shared" si="12"/>
        <v>SELESAI</v>
      </c>
      <c r="S98" s="28"/>
      <c r="T98" s="36" t="b">
        <v>1</v>
      </c>
      <c r="U98" s="55" t="s">
        <v>347</v>
      </c>
      <c r="V98" s="140"/>
      <c r="W98" s="172" t="s">
        <v>1865</v>
      </c>
      <c r="X98" s="142" t="b">
        <v>1</v>
      </c>
      <c r="Y98" s="169" t="s">
        <v>1866</v>
      </c>
      <c r="Z98" s="28"/>
      <c r="AA98" s="28"/>
      <c r="AB98" s="28"/>
    </row>
    <row r="99" ht="22.5" customHeight="1">
      <c r="A99" s="28">
        <v>99.0</v>
      </c>
      <c r="B99" s="28" t="s">
        <v>240</v>
      </c>
      <c r="C99" s="28" t="s">
        <v>1128</v>
      </c>
      <c r="D99" s="28" t="s">
        <v>790</v>
      </c>
      <c r="E99" s="33" t="s">
        <v>96</v>
      </c>
      <c r="F99" s="33" t="s">
        <v>96</v>
      </c>
      <c r="G99" s="33" t="s">
        <v>1870</v>
      </c>
      <c r="H99" s="33" t="s">
        <v>96</v>
      </c>
      <c r="I99" s="36" t="s">
        <v>708</v>
      </c>
      <c r="J99" s="37">
        <v>46244.0</v>
      </c>
      <c r="K99" s="89"/>
      <c r="L99" s="89"/>
      <c r="M99" s="89"/>
      <c r="N99" s="89"/>
      <c r="O99" s="90"/>
      <c r="P99" s="49">
        <f t="shared" si="10"/>
        <v>1</v>
      </c>
      <c r="Q99" s="53" t="str">
        <f t="shared" si="12"/>
        <v>SELESAI</v>
      </c>
      <c r="S99" s="28"/>
      <c r="T99" s="36" t="b">
        <v>1</v>
      </c>
      <c r="U99" s="55" t="s">
        <v>713</v>
      </c>
      <c r="V99" s="56"/>
      <c r="W99" s="59" t="s">
        <v>1875</v>
      </c>
      <c r="X99" s="95" t="b">
        <v>0</v>
      </c>
      <c r="Z99" s="28"/>
      <c r="AA99" s="28"/>
      <c r="AB99" s="28"/>
    </row>
    <row r="100" ht="22.5" customHeight="1">
      <c r="A100" s="28">
        <v>100.0</v>
      </c>
      <c r="B100" s="28" t="s">
        <v>240</v>
      </c>
      <c r="C100" s="28" t="s">
        <v>1139</v>
      </c>
      <c r="D100" s="28" t="s">
        <v>1140</v>
      </c>
      <c r="E100" s="79" t="s">
        <v>16</v>
      </c>
      <c r="F100" s="79" t="s">
        <v>16</v>
      </c>
      <c r="G100" s="79" t="s">
        <v>1882</v>
      </c>
      <c r="H100" s="79" t="s">
        <v>300</v>
      </c>
      <c r="I100" s="36" t="s">
        <v>103</v>
      </c>
      <c r="J100" s="89"/>
      <c r="K100" s="89"/>
      <c r="L100" s="89"/>
      <c r="M100" s="89"/>
      <c r="N100" s="89"/>
      <c r="O100" s="90"/>
      <c r="P100" s="49">
        <f t="shared" si="10"/>
        <v>0</v>
      </c>
      <c r="Q100" s="53" t="str">
        <f t="shared" si="12"/>
        <v>BELUM</v>
      </c>
      <c r="S100" s="28"/>
      <c r="T100" s="36" t="b">
        <v>0</v>
      </c>
      <c r="U100" s="139"/>
      <c r="V100" s="56"/>
      <c r="W100" s="94"/>
      <c r="X100" s="95" t="b">
        <v>0</v>
      </c>
      <c r="Z100" s="28"/>
      <c r="AA100" s="28"/>
      <c r="AB100" s="28"/>
    </row>
    <row r="101" ht="22.5" customHeight="1">
      <c r="A101" s="28">
        <v>101.0</v>
      </c>
      <c r="B101" s="28" t="s">
        <v>240</v>
      </c>
      <c r="C101" s="28" t="s">
        <v>1154</v>
      </c>
      <c r="D101" s="28" t="s">
        <v>1155</v>
      </c>
      <c r="E101" s="33" t="s">
        <v>16</v>
      </c>
      <c r="F101" s="33" t="s">
        <v>16</v>
      </c>
      <c r="G101" s="33" t="s">
        <v>1887</v>
      </c>
      <c r="H101" s="33" t="s">
        <v>16</v>
      </c>
      <c r="I101" s="36" t="s">
        <v>103</v>
      </c>
      <c r="J101" s="37">
        <v>46062.0</v>
      </c>
      <c r="K101" s="89"/>
      <c r="L101" s="89"/>
      <c r="M101" s="89"/>
      <c r="N101" s="89"/>
      <c r="O101" s="90"/>
      <c r="P101" s="49">
        <f t="shared" si="10"/>
        <v>1</v>
      </c>
      <c r="Q101" s="53" t="str">
        <f t="shared" si="12"/>
        <v>SELESAI</v>
      </c>
      <c r="S101" s="28"/>
      <c r="T101" s="36" t="b">
        <v>1</v>
      </c>
      <c r="U101" s="55" t="s">
        <v>185</v>
      </c>
      <c r="V101" s="85"/>
      <c r="W101" s="59" t="s">
        <v>1891</v>
      </c>
      <c r="X101" s="61" t="b">
        <v>1</v>
      </c>
      <c r="Y101" s="67" t="s">
        <v>1893</v>
      </c>
      <c r="Z101" s="28"/>
      <c r="AA101" s="28"/>
      <c r="AB101" s="28"/>
    </row>
    <row r="102" ht="22.5" customHeight="1">
      <c r="A102" s="28">
        <v>102.0</v>
      </c>
      <c r="B102" s="28" t="s">
        <v>240</v>
      </c>
      <c r="C102" s="28" t="s">
        <v>1158</v>
      </c>
      <c r="D102" s="28" t="s">
        <v>812</v>
      </c>
      <c r="E102" s="79" t="s">
        <v>226</v>
      </c>
      <c r="F102" s="79" t="s">
        <v>226</v>
      </c>
      <c r="G102" s="79" t="s">
        <v>1898</v>
      </c>
      <c r="H102" s="79" t="s">
        <v>309</v>
      </c>
      <c r="I102" s="36" t="s">
        <v>474</v>
      </c>
      <c r="J102" s="37">
        <v>46177.0</v>
      </c>
      <c r="K102" s="36"/>
      <c r="L102" s="37"/>
      <c r="M102" s="89"/>
      <c r="N102" s="89"/>
      <c r="O102" s="90"/>
      <c r="P102" s="49">
        <f t="shared" si="10"/>
        <v>1</v>
      </c>
      <c r="Q102" s="53" t="str">
        <f t="shared" si="12"/>
        <v>SELESAI</v>
      </c>
      <c r="S102" s="28"/>
      <c r="T102" s="36" t="b">
        <v>1</v>
      </c>
      <c r="U102" s="55" t="s">
        <v>479</v>
      </c>
      <c r="V102" s="85"/>
      <c r="W102" s="112" t="s">
        <v>1903</v>
      </c>
      <c r="X102" s="98" t="b">
        <v>0</v>
      </c>
      <c r="Z102" s="28"/>
      <c r="AA102" s="28"/>
      <c r="AB102" s="28"/>
    </row>
    <row r="103" ht="22.5" customHeight="1">
      <c r="A103" s="28">
        <v>103.0</v>
      </c>
      <c r="B103" s="28" t="s">
        <v>240</v>
      </c>
      <c r="C103" s="28" t="s">
        <v>1162</v>
      </c>
      <c r="D103" s="28" t="s">
        <v>1163</v>
      </c>
      <c r="E103" s="33" t="s">
        <v>96</v>
      </c>
      <c r="F103" s="33" t="s">
        <v>96</v>
      </c>
      <c r="G103" s="33" t="s">
        <v>1909</v>
      </c>
      <c r="H103" s="33" t="s">
        <v>191</v>
      </c>
      <c r="I103" s="36" t="s">
        <v>708</v>
      </c>
      <c r="J103" s="89"/>
      <c r="K103" s="89"/>
      <c r="L103" s="89"/>
      <c r="M103" s="89"/>
      <c r="N103" s="89"/>
      <c r="O103" s="90"/>
      <c r="P103" s="49">
        <f t="shared" si="10"/>
        <v>0</v>
      </c>
      <c r="Q103" s="53" t="str">
        <f t="shared" si="12"/>
        <v>BELUM</v>
      </c>
      <c r="S103" s="28"/>
      <c r="T103" s="36" t="b">
        <v>0</v>
      </c>
      <c r="U103" s="139"/>
      <c r="V103" s="85"/>
      <c r="W103" s="112"/>
      <c r="X103" s="98" t="b">
        <v>0</v>
      </c>
      <c r="Z103" s="28"/>
      <c r="AA103" s="28"/>
      <c r="AB103" s="28"/>
    </row>
    <row r="104" ht="22.5" customHeight="1">
      <c r="A104" s="28">
        <v>104.0</v>
      </c>
      <c r="B104" s="28" t="s">
        <v>240</v>
      </c>
      <c r="C104" s="28" t="s">
        <v>1165</v>
      </c>
      <c r="D104" s="28" t="s">
        <v>822</v>
      </c>
      <c r="E104" s="79" t="s">
        <v>226</v>
      </c>
      <c r="F104" s="79" t="s">
        <v>226</v>
      </c>
      <c r="G104" s="79" t="s">
        <v>1917</v>
      </c>
      <c r="H104" s="79" t="s">
        <v>226</v>
      </c>
      <c r="I104" s="36" t="s">
        <v>474</v>
      </c>
      <c r="J104" s="37">
        <v>46126.0</v>
      </c>
      <c r="K104" s="89"/>
      <c r="L104" s="89"/>
      <c r="M104" s="89"/>
      <c r="N104" s="89"/>
      <c r="O104" s="90"/>
      <c r="P104" s="49">
        <f t="shared" si="10"/>
        <v>1</v>
      </c>
      <c r="Q104" s="53" t="str">
        <f t="shared" si="12"/>
        <v>SELESAI</v>
      </c>
      <c r="S104" s="28"/>
      <c r="T104" s="36" t="b">
        <v>1</v>
      </c>
      <c r="U104" s="55" t="s">
        <v>479</v>
      </c>
      <c r="V104" s="85"/>
      <c r="W104" s="59" t="s">
        <v>1921</v>
      </c>
      <c r="X104" s="98" t="b">
        <v>1</v>
      </c>
      <c r="Y104" s="67" t="s">
        <v>1922</v>
      </c>
      <c r="Z104" s="28"/>
      <c r="AA104" s="28"/>
      <c r="AB104" s="28"/>
    </row>
    <row r="105" ht="22.5" customHeight="1">
      <c r="A105" s="28">
        <v>105.0</v>
      </c>
      <c r="B105" s="28" t="s">
        <v>240</v>
      </c>
      <c r="C105" s="28" t="s">
        <v>1169</v>
      </c>
      <c r="D105" s="28" t="s">
        <v>828</v>
      </c>
      <c r="E105" s="33" t="s">
        <v>16</v>
      </c>
      <c r="F105" s="33" t="s">
        <v>16</v>
      </c>
      <c r="G105" s="33" t="s">
        <v>1924</v>
      </c>
      <c r="H105" s="33" t="s">
        <v>577</v>
      </c>
      <c r="I105" s="36" t="s">
        <v>289</v>
      </c>
      <c r="J105" s="37">
        <v>46126.0</v>
      </c>
      <c r="K105" s="89"/>
      <c r="L105" s="89"/>
      <c r="M105" s="89"/>
      <c r="N105" s="89"/>
      <c r="O105" s="90"/>
      <c r="P105" s="49">
        <f t="shared" si="10"/>
        <v>1</v>
      </c>
      <c r="Q105" s="53" t="str">
        <f t="shared" si="12"/>
        <v>SELESAI</v>
      </c>
      <c r="S105" s="28"/>
      <c r="T105" s="36" t="b">
        <v>1</v>
      </c>
      <c r="U105" s="55" t="s">
        <v>347</v>
      </c>
      <c r="V105" s="56"/>
      <c r="W105" s="59" t="s">
        <v>1928</v>
      </c>
      <c r="X105" s="95" t="b">
        <v>1</v>
      </c>
      <c r="Y105" s="67" t="s">
        <v>1929</v>
      </c>
      <c r="Z105" s="28"/>
      <c r="AA105" s="28"/>
      <c r="AB105" s="28"/>
    </row>
    <row r="106" ht="22.5" customHeight="1">
      <c r="A106" s="28">
        <v>106.0</v>
      </c>
      <c r="B106" s="28" t="s">
        <v>240</v>
      </c>
      <c r="C106" s="28" t="s">
        <v>1172</v>
      </c>
      <c r="D106" s="28" t="s">
        <v>1175</v>
      </c>
      <c r="E106" s="79" t="s">
        <v>181</v>
      </c>
      <c r="F106" s="79" t="s">
        <v>181</v>
      </c>
      <c r="G106" s="79" t="s">
        <v>1935</v>
      </c>
      <c r="H106" s="79" t="s">
        <v>253</v>
      </c>
      <c r="I106" s="36" t="s">
        <v>289</v>
      </c>
      <c r="J106" s="89"/>
      <c r="K106" s="89"/>
      <c r="L106" s="89"/>
      <c r="M106" s="89"/>
      <c r="N106" s="89"/>
      <c r="O106" s="90"/>
      <c r="P106" s="49">
        <f t="shared" si="10"/>
        <v>0</v>
      </c>
      <c r="Q106" s="53" t="str">
        <f t="shared" si="12"/>
        <v>BELUM</v>
      </c>
      <c r="S106" s="28"/>
      <c r="T106" s="36" t="b">
        <v>0</v>
      </c>
      <c r="U106" s="139"/>
      <c r="V106" s="85"/>
      <c r="W106" s="112"/>
      <c r="X106" s="98" t="b">
        <v>0</v>
      </c>
      <c r="Z106" s="28"/>
      <c r="AA106" s="28"/>
      <c r="AB106" s="28"/>
    </row>
    <row r="107" ht="22.5" customHeight="1">
      <c r="A107" s="28">
        <v>107.0</v>
      </c>
      <c r="B107" s="28" t="s">
        <v>240</v>
      </c>
      <c r="C107" s="28" t="s">
        <v>1177</v>
      </c>
      <c r="D107" s="28" t="s">
        <v>1178</v>
      </c>
      <c r="E107" s="33" t="s">
        <v>181</v>
      </c>
      <c r="F107" s="33" t="s">
        <v>181</v>
      </c>
      <c r="G107" s="33" t="s">
        <v>1944</v>
      </c>
      <c r="H107" s="33" t="s">
        <v>253</v>
      </c>
      <c r="I107" s="36" t="s">
        <v>289</v>
      </c>
      <c r="J107" s="89"/>
      <c r="K107" s="89"/>
      <c r="L107" s="89"/>
      <c r="M107" s="89"/>
      <c r="N107" s="89"/>
      <c r="O107" s="90"/>
      <c r="P107" s="49">
        <f t="shared" si="10"/>
        <v>0</v>
      </c>
      <c r="Q107" s="53" t="str">
        <f t="shared" si="12"/>
        <v>BELUM</v>
      </c>
      <c r="S107" s="28"/>
      <c r="T107" s="36" t="b">
        <v>0</v>
      </c>
      <c r="U107" s="139"/>
      <c r="V107" s="56"/>
      <c r="W107" s="94"/>
      <c r="X107" s="95" t="b">
        <v>0</v>
      </c>
      <c r="Z107" s="28"/>
      <c r="AA107" s="28"/>
      <c r="AB107" s="28"/>
    </row>
    <row r="108" ht="22.5" customHeight="1">
      <c r="A108" s="28">
        <v>108.0</v>
      </c>
      <c r="B108" s="28" t="s">
        <v>240</v>
      </c>
      <c r="C108" s="28" t="s">
        <v>1187</v>
      </c>
      <c r="D108" s="28" t="s">
        <v>1188</v>
      </c>
      <c r="E108" s="79" t="s">
        <v>16</v>
      </c>
      <c r="F108" s="79" t="s">
        <v>16</v>
      </c>
      <c r="G108" s="79" t="s">
        <v>1950</v>
      </c>
      <c r="H108" s="79" t="s">
        <v>16</v>
      </c>
      <c r="I108" s="36" t="s">
        <v>103</v>
      </c>
      <c r="J108" s="37">
        <v>46274.0</v>
      </c>
      <c r="K108" s="89"/>
      <c r="L108" s="89"/>
      <c r="M108" s="89"/>
      <c r="N108" s="89"/>
      <c r="O108" s="90"/>
      <c r="P108" s="49">
        <f t="shared" si="10"/>
        <v>1</v>
      </c>
      <c r="Q108" s="53" t="str">
        <f t="shared" si="12"/>
        <v>SELESAI</v>
      </c>
      <c r="S108" s="28"/>
      <c r="T108" s="36" t="b">
        <v>1</v>
      </c>
      <c r="U108" s="55" t="s">
        <v>185</v>
      </c>
      <c r="V108" s="85"/>
      <c r="W108" s="112"/>
      <c r="X108" s="98" t="b">
        <v>0</v>
      </c>
      <c r="Z108" s="28"/>
      <c r="AA108" s="28"/>
      <c r="AB108" s="28"/>
    </row>
    <row r="109" ht="22.5" customHeight="1">
      <c r="A109" s="28">
        <v>109.0</v>
      </c>
      <c r="B109" s="28" t="s">
        <v>240</v>
      </c>
      <c r="C109" s="28" t="s">
        <v>1197</v>
      </c>
      <c r="D109" s="28" t="s">
        <v>848</v>
      </c>
      <c r="E109" s="33" t="s">
        <v>226</v>
      </c>
      <c r="F109" s="33" t="s">
        <v>226</v>
      </c>
      <c r="G109" s="33" t="s">
        <v>1954</v>
      </c>
      <c r="H109" s="33" t="s">
        <v>226</v>
      </c>
      <c r="I109" s="36" t="s">
        <v>474</v>
      </c>
      <c r="J109" s="37">
        <v>46216.0</v>
      </c>
      <c r="K109" s="89"/>
      <c r="L109" s="89"/>
      <c r="M109" s="89"/>
      <c r="N109" s="89"/>
      <c r="O109" s="90"/>
      <c r="P109" s="49">
        <f t="shared" si="10"/>
        <v>1</v>
      </c>
      <c r="Q109" s="53" t="str">
        <f t="shared" si="12"/>
        <v>SELESAI</v>
      </c>
      <c r="S109" s="28"/>
      <c r="T109" s="36" t="b">
        <v>1</v>
      </c>
      <c r="U109" s="55" t="s">
        <v>479</v>
      </c>
      <c r="V109" s="56"/>
      <c r="W109" s="94" t="s">
        <v>1956</v>
      </c>
      <c r="X109" s="95" t="b">
        <v>0</v>
      </c>
      <c r="Z109" s="28"/>
      <c r="AA109" s="28"/>
      <c r="AB109" s="28"/>
    </row>
    <row r="110" ht="22.5" customHeight="1">
      <c r="A110" s="28">
        <v>110.0</v>
      </c>
      <c r="B110" s="28" t="s">
        <v>240</v>
      </c>
      <c r="C110" s="28" t="s">
        <v>1200</v>
      </c>
      <c r="D110" s="28" t="s">
        <v>1201</v>
      </c>
      <c r="E110" s="79" t="s">
        <v>226</v>
      </c>
      <c r="F110" s="79" t="s">
        <v>226</v>
      </c>
      <c r="G110" s="79" t="s">
        <v>1962</v>
      </c>
      <c r="H110" s="79" t="s">
        <v>226</v>
      </c>
      <c r="I110" s="36" t="s">
        <v>474</v>
      </c>
      <c r="J110" s="36" t="s">
        <v>1101</v>
      </c>
      <c r="K110" s="89"/>
      <c r="L110" s="89"/>
      <c r="M110" s="89"/>
      <c r="N110" s="89"/>
      <c r="O110" s="90"/>
      <c r="P110" s="49">
        <f t="shared" si="10"/>
        <v>1</v>
      </c>
      <c r="Q110" s="53" t="str">
        <f t="shared" si="12"/>
        <v>SELESAI</v>
      </c>
      <c r="S110" s="28"/>
      <c r="T110" s="36" t="b">
        <v>1</v>
      </c>
      <c r="U110" s="139"/>
      <c r="V110" s="140"/>
      <c r="W110" s="141"/>
      <c r="X110" s="142" t="b">
        <v>0</v>
      </c>
      <c r="Z110" s="28"/>
      <c r="AA110" s="28"/>
      <c r="AB110" s="28"/>
    </row>
    <row r="111" ht="22.5" customHeight="1">
      <c r="A111" s="28">
        <v>111.0</v>
      </c>
      <c r="B111" s="28" t="s">
        <v>240</v>
      </c>
      <c r="C111" s="28" t="s">
        <v>1204</v>
      </c>
      <c r="D111" s="28" t="s">
        <v>1206</v>
      </c>
      <c r="E111" s="33" t="s">
        <v>181</v>
      </c>
      <c r="F111" s="33" t="s">
        <v>181</v>
      </c>
      <c r="G111" s="33" t="s">
        <v>1968</v>
      </c>
      <c r="H111" s="33" t="s">
        <v>253</v>
      </c>
      <c r="I111" s="36" t="s">
        <v>289</v>
      </c>
      <c r="J111" s="89"/>
      <c r="K111" s="89"/>
      <c r="L111" s="89"/>
      <c r="M111" s="89"/>
      <c r="N111" s="89"/>
      <c r="O111" s="90"/>
      <c r="P111" s="49">
        <f t="shared" si="10"/>
        <v>0</v>
      </c>
      <c r="Q111" s="53" t="str">
        <f t="shared" si="12"/>
        <v>BELUM</v>
      </c>
      <c r="S111" s="28"/>
      <c r="T111" s="36" t="b">
        <v>0</v>
      </c>
      <c r="U111" s="139"/>
      <c r="V111" s="56"/>
      <c r="W111" s="94"/>
      <c r="X111" s="95" t="b">
        <v>0</v>
      </c>
      <c r="Z111" s="28"/>
      <c r="AA111" s="28"/>
      <c r="AB111" s="28"/>
    </row>
    <row r="112" ht="22.5" customHeight="1">
      <c r="A112" s="28">
        <v>112.0</v>
      </c>
      <c r="B112" s="28" t="s">
        <v>240</v>
      </c>
      <c r="C112" s="28" t="s">
        <v>1211</v>
      </c>
      <c r="D112" s="28" t="s">
        <v>851</v>
      </c>
      <c r="E112" s="79" t="s">
        <v>181</v>
      </c>
      <c r="F112" s="79" t="s">
        <v>181</v>
      </c>
      <c r="G112" s="79" t="s">
        <v>1972</v>
      </c>
      <c r="H112" s="79" t="s">
        <v>181</v>
      </c>
      <c r="I112" s="36" t="s">
        <v>565</v>
      </c>
      <c r="J112" s="37">
        <v>46265.0</v>
      </c>
      <c r="K112" s="89"/>
      <c r="L112" s="89"/>
      <c r="M112" s="89"/>
      <c r="N112" s="89"/>
      <c r="O112" s="90"/>
      <c r="P112" s="49">
        <f t="shared" si="10"/>
        <v>1</v>
      </c>
      <c r="Q112" s="53" t="str">
        <f t="shared" si="12"/>
        <v>SELESAI</v>
      </c>
      <c r="S112" s="28"/>
      <c r="T112" s="36" t="b">
        <v>1</v>
      </c>
      <c r="U112" s="55" t="s">
        <v>779</v>
      </c>
      <c r="V112" s="56"/>
      <c r="W112" s="94"/>
      <c r="X112" s="95" t="b">
        <v>0</v>
      </c>
      <c r="Z112" s="28"/>
      <c r="AA112" s="28"/>
      <c r="AB112" s="28"/>
    </row>
    <row r="113" ht="22.5" customHeight="1">
      <c r="A113" s="28">
        <v>113.0</v>
      </c>
      <c r="B113" s="28" t="s">
        <v>240</v>
      </c>
      <c r="C113" s="28" t="s">
        <v>1220</v>
      </c>
      <c r="D113" s="28" t="s">
        <v>860</v>
      </c>
      <c r="E113" s="33" t="s">
        <v>181</v>
      </c>
      <c r="F113" s="33" t="s">
        <v>181</v>
      </c>
      <c r="G113" s="33" t="s">
        <v>1978</v>
      </c>
      <c r="H113" s="33" t="s">
        <v>181</v>
      </c>
      <c r="I113" s="36" t="s">
        <v>565</v>
      </c>
      <c r="J113" s="37">
        <v>46251.0</v>
      </c>
      <c r="K113" s="89"/>
      <c r="L113" s="89"/>
      <c r="M113" s="89"/>
      <c r="N113" s="89"/>
      <c r="O113" s="90"/>
      <c r="P113" s="49">
        <f t="shared" si="10"/>
        <v>1</v>
      </c>
      <c r="Q113" s="53" t="str">
        <f t="shared" si="12"/>
        <v>SELESAI</v>
      </c>
      <c r="S113" s="28"/>
      <c r="T113" s="36" t="b">
        <v>1</v>
      </c>
      <c r="U113" s="55" t="s">
        <v>347</v>
      </c>
      <c r="V113" s="56"/>
      <c r="W113" s="59" t="s">
        <v>1981</v>
      </c>
      <c r="X113" s="95" t="b">
        <v>0</v>
      </c>
      <c r="Z113" s="28"/>
      <c r="AA113" s="28"/>
      <c r="AB113" s="28"/>
    </row>
    <row r="114" ht="22.5" customHeight="1">
      <c r="A114" s="28">
        <v>114.0</v>
      </c>
      <c r="B114" s="28" t="s">
        <v>240</v>
      </c>
      <c r="C114" s="28" t="s">
        <v>1231</v>
      </c>
      <c r="D114" s="28" t="s">
        <v>640</v>
      </c>
      <c r="E114" s="79" t="s">
        <v>16</v>
      </c>
      <c r="F114" s="79" t="s">
        <v>16</v>
      </c>
      <c r="G114" s="79" t="s">
        <v>1985</v>
      </c>
      <c r="H114" s="79" t="s">
        <v>434</v>
      </c>
      <c r="I114" s="36" t="s">
        <v>565</v>
      </c>
      <c r="J114" s="37">
        <v>46137.0</v>
      </c>
      <c r="K114" s="89"/>
      <c r="L114" s="89"/>
      <c r="M114" s="89"/>
      <c r="N114" s="89"/>
      <c r="O114" s="90"/>
      <c r="P114" s="49">
        <f t="shared" si="10"/>
        <v>1</v>
      </c>
      <c r="Q114" s="53" t="str">
        <f t="shared" si="12"/>
        <v>SELESAI</v>
      </c>
      <c r="S114" s="28"/>
      <c r="T114" s="36" t="b">
        <v>1</v>
      </c>
      <c r="U114" s="55" t="s">
        <v>658</v>
      </c>
      <c r="V114" s="140"/>
      <c r="W114" s="59" t="s">
        <v>1990</v>
      </c>
      <c r="X114" s="142" t="b">
        <v>1</v>
      </c>
      <c r="Y114" s="67" t="s">
        <v>1991</v>
      </c>
      <c r="Z114" s="28"/>
      <c r="AA114" s="28"/>
      <c r="AB114" s="28"/>
    </row>
    <row r="115" ht="22.5" customHeight="1">
      <c r="A115" s="28">
        <v>115.0</v>
      </c>
      <c r="B115" s="28" t="s">
        <v>240</v>
      </c>
      <c r="C115" s="28" t="s">
        <v>1234</v>
      </c>
      <c r="D115" s="28" t="s">
        <v>883</v>
      </c>
      <c r="E115" s="33" t="s">
        <v>181</v>
      </c>
      <c r="F115" s="33" t="s">
        <v>181</v>
      </c>
      <c r="G115" s="33" t="s">
        <v>1997</v>
      </c>
      <c r="H115" s="33" t="s">
        <v>181</v>
      </c>
      <c r="I115" s="36" t="s">
        <v>565</v>
      </c>
      <c r="J115" s="37">
        <v>46030.0</v>
      </c>
      <c r="K115" s="89"/>
      <c r="L115" s="89"/>
      <c r="M115" s="89"/>
      <c r="N115" s="89"/>
      <c r="O115" s="90"/>
      <c r="P115" s="49">
        <f t="shared" si="10"/>
        <v>1</v>
      </c>
      <c r="Q115" s="53" t="str">
        <f t="shared" si="12"/>
        <v>SELESAI</v>
      </c>
      <c r="S115" s="28"/>
      <c r="T115" s="36" t="b">
        <v>1</v>
      </c>
      <c r="U115" s="55" t="s">
        <v>347</v>
      </c>
      <c r="V115" s="56"/>
      <c r="W115" s="94" t="s">
        <v>1999</v>
      </c>
      <c r="X115" s="95" t="b">
        <v>1</v>
      </c>
      <c r="Y115" s="67" t="s">
        <v>2000</v>
      </c>
      <c r="Z115" s="28"/>
      <c r="AA115" s="28"/>
      <c r="AB115" s="28"/>
    </row>
    <row r="116" ht="22.5" customHeight="1">
      <c r="A116" s="28">
        <v>116.0</v>
      </c>
      <c r="B116" s="28" t="s">
        <v>240</v>
      </c>
      <c r="C116" s="28" t="s">
        <v>1238</v>
      </c>
      <c r="D116" s="28" t="s">
        <v>1239</v>
      </c>
      <c r="E116" s="79" t="s">
        <v>96</v>
      </c>
      <c r="F116" s="79" t="s">
        <v>96</v>
      </c>
      <c r="G116" s="79" t="s">
        <v>2005</v>
      </c>
      <c r="H116" s="79" t="s">
        <v>191</v>
      </c>
      <c r="I116" s="36" t="s">
        <v>708</v>
      </c>
      <c r="J116" s="37">
        <v>46313.0</v>
      </c>
      <c r="K116" s="89"/>
      <c r="L116" s="89"/>
      <c r="M116" s="89"/>
      <c r="N116" s="89"/>
      <c r="O116" s="90"/>
      <c r="P116" s="49">
        <f t="shared" si="10"/>
        <v>1</v>
      </c>
      <c r="Q116" s="53" t="str">
        <f t="shared" si="12"/>
        <v>SELESAI</v>
      </c>
      <c r="S116" s="28"/>
      <c r="T116" s="36" t="b">
        <v>1</v>
      </c>
      <c r="U116" s="55" t="s">
        <v>302</v>
      </c>
      <c r="V116" s="85"/>
      <c r="W116" s="112" t="s">
        <v>2008</v>
      </c>
      <c r="X116" s="98" t="b">
        <v>0</v>
      </c>
      <c r="Z116" s="28"/>
      <c r="AA116" s="28"/>
      <c r="AB116" s="28"/>
    </row>
    <row r="117" ht="22.5" customHeight="1">
      <c r="A117" s="28">
        <v>117.0</v>
      </c>
      <c r="B117" s="28" t="s">
        <v>240</v>
      </c>
      <c r="C117" s="28" t="s">
        <v>1248</v>
      </c>
      <c r="D117" s="28" t="s">
        <v>1249</v>
      </c>
      <c r="E117" s="33" t="s">
        <v>96</v>
      </c>
      <c r="F117" s="33" t="s">
        <v>96</v>
      </c>
      <c r="G117" s="33" t="s">
        <v>2011</v>
      </c>
      <c r="H117" s="33" t="s">
        <v>191</v>
      </c>
      <c r="I117" s="36" t="s">
        <v>708</v>
      </c>
      <c r="J117" s="89"/>
      <c r="K117" s="89"/>
      <c r="L117" s="89"/>
      <c r="M117" s="89"/>
      <c r="N117" s="89"/>
      <c r="O117" s="90"/>
      <c r="P117" s="49">
        <f t="shared" si="10"/>
        <v>0</v>
      </c>
      <c r="Q117" s="53" t="str">
        <f t="shared" si="12"/>
        <v>BELUM</v>
      </c>
      <c r="S117" s="28"/>
      <c r="T117" s="36" t="b">
        <v>0</v>
      </c>
      <c r="U117" s="139"/>
      <c r="V117" s="85"/>
      <c r="W117" s="112"/>
      <c r="X117" s="98" t="b">
        <v>0</v>
      </c>
      <c r="Z117" s="28"/>
      <c r="AA117" s="28"/>
      <c r="AB117" s="28"/>
    </row>
    <row r="118" ht="22.5" customHeight="1">
      <c r="A118" s="28">
        <v>118.0</v>
      </c>
      <c r="B118" s="28" t="s">
        <v>240</v>
      </c>
      <c r="C118" s="28" t="s">
        <v>1258</v>
      </c>
      <c r="D118" s="28" t="s">
        <v>1259</v>
      </c>
      <c r="E118" s="79" t="s">
        <v>96</v>
      </c>
      <c r="F118" s="79" t="s">
        <v>96</v>
      </c>
      <c r="G118" s="79" t="s">
        <v>2017</v>
      </c>
      <c r="H118" s="79" t="s">
        <v>191</v>
      </c>
      <c r="I118" s="36" t="s">
        <v>708</v>
      </c>
      <c r="J118" s="37">
        <v>46270.0</v>
      </c>
      <c r="K118" s="89"/>
      <c r="L118" s="89"/>
      <c r="M118" s="89"/>
      <c r="N118" s="89"/>
      <c r="O118" s="90"/>
      <c r="P118" s="49">
        <f t="shared" si="10"/>
        <v>1</v>
      </c>
      <c r="Q118" s="53" t="str">
        <f t="shared" si="12"/>
        <v>SELESAI</v>
      </c>
      <c r="S118" s="28"/>
      <c r="T118" s="36" t="b">
        <v>1</v>
      </c>
      <c r="U118" s="55" t="s">
        <v>302</v>
      </c>
      <c r="V118" s="85"/>
      <c r="W118" s="112" t="s">
        <v>2020</v>
      </c>
      <c r="X118" s="98" t="b">
        <v>0</v>
      </c>
      <c r="Z118" s="28"/>
      <c r="AA118" s="28"/>
      <c r="AB118" s="28"/>
    </row>
    <row r="119" ht="22.5" customHeight="1">
      <c r="A119" s="28">
        <v>119.0</v>
      </c>
      <c r="B119" s="28" t="s">
        <v>240</v>
      </c>
      <c r="C119" s="28" t="s">
        <v>1271</v>
      </c>
      <c r="D119" s="28" t="s">
        <v>1272</v>
      </c>
      <c r="E119" s="33" t="s">
        <v>96</v>
      </c>
      <c r="F119" s="33" t="s">
        <v>96</v>
      </c>
      <c r="G119" s="33" t="s">
        <v>2023</v>
      </c>
      <c r="H119" s="33" t="s">
        <v>191</v>
      </c>
      <c r="I119" s="36" t="s">
        <v>708</v>
      </c>
      <c r="J119" s="89"/>
      <c r="K119" s="89"/>
      <c r="L119" s="89"/>
      <c r="M119" s="89"/>
      <c r="N119" s="89"/>
      <c r="O119" s="90"/>
      <c r="P119" s="49">
        <f t="shared" si="10"/>
        <v>0</v>
      </c>
      <c r="Q119" s="53" t="str">
        <f t="shared" si="12"/>
        <v>BELUM</v>
      </c>
      <c r="S119" s="28"/>
      <c r="T119" s="36" t="b">
        <v>0</v>
      </c>
      <c r="U119" s="139"/>
      <c r="V119" s="85"/>
      <c r="W119" s="112"/>
      <c r="X119" s="98" t="b">
        <v>0</v>
      </c>
      <c r="Z119" s="28"/>
      <c r="AA119" s="28"/>
      <c r="AB119" s="28"/>
    </row>
    <row r="120" ht="22.5" customHeight="1">
      <c r="A120" s="28">
        <v>120.0</v>
      </c>
      <c r="B120" s="28" t="s">
        <v>240</v>
      </c>
      <c r="C120" s="28" t="s">
        <v>1278</v>
      </c>
      <c r="D120" s="28" t="s">
        <v>1279</v>
      </c>
      <c r="E120" s="79" t="s">
        <v>16</v>
      </c>
      <c r="F120" s="79" t="s">
        <v>16</v>
      </c>
      <c r="G120" s="79" t="s">
        <v>2028</v>
      </c>
      <c r="H120" s="79" t="s">
        <v>232</v>
      </c>
      <c r="I120" s="36" t="s">
        <v>103</v>
      </c>
      <c r="J120" s="37">
        <v>46079.0</v>
      </c>
      <c r="K120" s="89"/>
      <c r="L120" s="89"/>
      <c r="M120" s="89"/>
      <c r="N120" s="89"/>
      <c r="O120" s="90"/>
      <c r="P120" s="49">
        <f t="shared" si="10"/>
        <v>1</v>
      </c>
      <c r="Q120" s="53" t="str">
        <f t="shared" si="12"/>
        <v>SELESAI</v>
      </c>
      <c r="S120" s="28"/>
      <c r="T120" s="36" t="b">
        <v>1</v>
      </c>
      <c r="U120" s="55" t="s">
        <v>185</v>
      </c>
      <c r="V120" s="85"/>
      <c r="W120" s="59" t="s">
        <v>2033</v>
      </c>
      <c r="X120" s="61" t="b">
        <v>1</v>
      </c>
      <c r="Y120" s="67" t="s">
        <v>2034</v>
      </c>
      <c r="Z120" s="108"/>
      <c r="AA120" s="108"/>
      <c r="AB120" s="108"/>
    </row>
    <row r="121" ht="22.5" customHeight="1">
      <c r="A121" s="28">
        <v>121.0</v>
      </c>
      <c r="B121" s="28" t="s">
        <v>240</v>
      </c>
      <c r="C121" s="28" t="s">
        <v>1284</v>
      </c>
      <c r="D121" s="28" t="s">
        <v>905</v>
      </c>
      <c r="E121" s="33" t="s">
        <v>181</v>
      </c>
      <c r="F121" s="33" t="s">
        <v>181</v>
      </c>
      <c r="G121" s="33" t="s">
        <v>2040</v>
      </c>
      <c r="H121" s="33" t="s">
        <v>253</v>
      </c>
      <c r="I121" s="36" t="s">
        <v>289</v>
      </c>
      <c r="J121" s="37">
        <v>46120.0</v>
      </c>
      <c r="K121" s="89"/>
      <c r="L121" s="89"/>
      <c r="M121" s="89"/>
      <c r="N121" s="89"/>
      <c r="O121" s="90"/>
      <c r="P121" s="49">
        <f t="shared" si="10"/>
        <v>1</v>
      </c>
      <c r="Q121" s="53" t="str">
        <f t="shared" si="12"/>
        <v>SELESAI</v>
      </c>
      <c r="S121" s="28"/>
      <c r="T121" s="36" t="b">
        <v>1</v>
      </c>
      <c r="U121" s="55" t="s">
        <v>347</v>
      </c>
      <c r="V121" s="56"/>
      <c r="W121" s="59" t="s">
        <v>2046</v>
      </c>
      <c r="X121" s="95" t="b">
        <v>1</v>
      </c>
      <c r="Y121" s="67" t="s">
        <v>2047</v>
      </c>
      <c r="Z121" s="28"/>
      <c r="AA121" s="28"/>
      <c r="AB121" s="28"/>
    </row>
    <row r="122" ht="22.5" customHeight="1">
      <c r="A122" s="28">
        <v>122.0</v>
      </c>
      <c r="B122" s="28" t="s">
        <v>240</v>
      </c>
      <c r="C122" s="28" t="s">
        <v>1287</v>
      </c>
      <c r="D122" s="28" t="s">
        <v>1288</v>
      </c>
      <c r="E122" s="79" t="s">
        <v>96</v>
      </c>
      <c r="F122" s="79" t="s">
        <v>96</v>
      </c>
      <c r="G122" s="79" t="s">
        <v>2051</v>
      </c>
      <c r="H122" s="79" t="s">
        <v>191</v>
      </c>
      <c r="I122" s="36" t="s">
        <v>708</v>
      </c>
      <c r="J122" s="89"/>
      <c r="K122" s="89"/>
      <c r="L122" s="89"/>
      <c r="M122" s="89"/>
      <c r="N122" s="89"/>
      <c r="O122" s="90"/>
      <c r="P122" s="49">
        <f t="shared" si="10"/>
        <v>0</v>
      </c>
      <c r="Q122" s="53" t="str">
        <f t="shared" si="12"/>
        <v>BELUM</v>
      </c>
      <c r="S122" s="28"/>
      <c r="T122" s="36" t="b">
        <v>0</v>
      </c>
      <c r="U122" s="139"/>
      <c r="V122" s="85"/>
      <c r="W122" s="112"/>
      <c r="X122" s="98" t="b">
        <v>0</v>
      </c>
      <c r="Z122" s="28"/>
      <c r="AA122" s="28"/>
      <c r="AB122" s="28"/>
    </row>
    <row r="123" ht="22.5" customHeight="1">
      <c r="A123" s="28">
        <v>123.0</v>
      </c>
      <c r="B123" s="28" t="s">
        <v>240</v>
      </c>
      <c r="C123" s="28" t="s">
        <v>1291</v>
      </c>
      <c r="D123" s="28" t="s">
        <v>923</v>
      </c>
      <c r="E123" s="33" t="s">
        <v>181</v>
      </c>
      <c r="F123" s="33" t="s">
        <v>181</v>
      </c>
      <c r="G123" s="33" t="s">
        <v>2056</v>
      </c>
      <c r="H123" s="33" t="s">
        <v>181</v>
      </c>
      <c r="I123" s="36" t="s">
        <v>565</v>
      </c>
      <c r="J123" s="37">
        <v>46308.0</v>
      </c>
      <c r="K123" s="89"/>
      <c r="L123" s="89"/>
      <c r="M123" s="89"/>
      <c r="N123" s="89"/>
      <c r="O123" s="90"/>
      <c r="P123" s="49">
        <f t="shared" si="10"/>
        <v>1</v>
      </c>
      <c r="Q123" s="53" t="str">
        <f t="shared" si="12"/>
        <v>SELESAI</v>
      </c>
      <c r="S123" s="28"/>
      <c r="T123" s="36" t="b">
        <v>1</v>
      </c>
      <c r="U123" s="139"/>
      <c r="V123" s="56"/>
      <c r="W123" s="94"/>
      <c r="X123" s="95" t="b">
        <v>0</v>
      </c>
      <c r="Z123" s="28"/>
      <c r="AA123" s="28"/>
      <c r="AB123" s="28"/>
    </row>
    <row r="124" ht="22.5" customHeight="1">
      <c r="A124" s="28">
        <v>124.0</v>
      </c>
      <c r="B124" s="28" t="s">
        <v>240</v>
      </c>
      <c r="C124" s="28" t="s">
        <v>1297</v>
      </c>
      <c r="D124" s="28" t="s">
        <v>1299</v>
      </c>
      <c r="E124" s="79" t="s">
        <v>181</v>
      </c>
      <c r="F124" s="79" t="s">
        <v>181</v>
      </c>
      <c r="G124" s="79" t="s">
        <v>2061</v>
      </c>
      <c r="H124" s="79" t="s">
        <v>181</v>
      </c>
      <c r="I124" s="36" t="s">
        <v>565</v>
      </c>
      <c r="J124" s="37">
        <v>46190.0</v>
      </c>
      <c r="K124" s="89"/>
      <c r="L124" s="89"/>
      <c r="M124" s="89"/>
      <c r="N124" s="89"/>
      <c r="O124" s="90"/>
      <c r="P124" s="49">
        <f t="shared" si="10"/>
        <v>1</v>
      </c>
      <c r="Q124" s="53" t="str">
        <f t="shared" si="12"/>
        <v>SELESAI</v>
      </c>
      <c r="S124" s="28"/>
      <c r="T124" s="36" t="b">
        <v>1</v>
      </c>
      <c r="U124" s="55" t="s">
        <v>347</v>
      </c>
      <c r="V124" s="85"/>
      <c r="W124" s="112" t="s">
        <v>2064</v>
      </c>
      <c r="X124" s="98" t="b">
        <v>1</v>
      </c>
      <c r="Y124" s="67" t="s">
        <v>2065</v>
      </c>
      <c r="Z124" s="28"/>
      <c r="AA124" s="28"/>
      <c r="AB124" s="28"/>
    </row>
    <row r="125" ht="22.5" customHeight="1">
      <c r="A125" s="28">
        <v>125.0</v>
      </c>
      <c r="B125" s="28" t="s">
        <v>240</v>
      </c>
      <c r="C125" s="28" t="s">
        <v>1311</v>
      </c>
      <c r="D125" s="28" t="s">
        <v>949</v>
      </c>
      <c r="E125" s="33" t="s">
        <v>181</v>
      </c>
      <c r="F125" s="33" t="s">
        <v>181</v>
      </c>
      <c r="G125" s="33" t="s">
        <v>2071</v>
      </c>
      <c r="H125" s="33" t="s">
        <v>253</v>
      </c>
      <c r="I125" s="36" t="s">
        <v>289</v>
      </c>
      <c r="J125" s="37">
        <v>46132.0</v>
      </c>
      <c r="K125" s="89"/>
      <c r="L125" s="89"/>
      <c r="M125" s="89"/>
      <c r="N125" s="89"/>
      <c r="O125" s="90"/>
      <c r="P125" s="49">
        <f t="shared" si="10"/>
        <v>1</v>
      </c>
      <c r="Q125" s="53" t="str">
        <f t="shared" si="12"/>
        <v>SELESAI</v>
      </c>
      <c r="S125" s="28"/>
      <c r="T125" s="36" t="b">
        <v>1</v>
      </c>
      <c r="U125" s="55" t="s">
        <v>347</v>
      </c>
      <c r="V125" s="56"/>
      <c r="W125" s="59" t="s">
        <v>2074</v>
      </c>
      <c r="X125" s="95" t="b">
        <v>1</v>
      </c>
      <c r="Y125" s="67" t="s">
        <v>2075</v>
      </c>
      <c r="Z125" s="28"/>
      <c r="AA125" s="28"/>
      <c r="AB125" s="28"/>
    </row>
    <row r="126" ht="22.5" customHeight="1">
      <c r="A126" s="28">
        <v>126.0</v>
      </c>
      <c r="B126" s="28" t="s">
        <v>240</v>
      </c>
      <c r="C126" s="28" t="s">
        <v>1315</v>
      </c>
      <c r="D126" s="28" t="s">
        <v>1316</v>
      </c>
      <c r="E126" s="79" t="s">
        <v>181</v>
      </c>
      <c r="F126" s="79" t="s">
        <v>181</v>
      </c>
      <c r="G126" s="79" t="s">
        <v>2081</v>
      </c>
      <c r="H126" s="79" t="s">
        <v>181</v>
      </c>
      <c r="I126" s="36" t="s">
        <v>565</v>
      </c>
      <c r="J126" s="37">
        <v>46111.0</v>
      </c>
      <c r="K126" s="89"/>
      <c r="L126" s="89"/>
      <c r="M126" s="89"/>
      <c r="N126" s="89"/>
      <c r="O126" s="90"/>
      <c r="P126" s="49">
        <f t="shared" si="10"/>
        <v>1</v>
      </c>
      <c r="Q126" s="53" t="str">
        <f t="shared" si="12"/>
        <v>SELESAI</v>
      </c>
      <c r="S126" s="28"/>
      <c r="T126" s="36" t="b">
        <v>1</v>
      </c>
      <c r="U126" s="55" t="s">
        <v>658</v>
      </c>
      <c r="V126" s="56"/>
      <c r="W126" s="59" t="s">
        <v>2082</v>
      </c>
      <c r="X126" s="95" t="b">
        <v>1</v>
      </c>
      <c r="Y126" s="67" t="s">
        <v>2084</v>
      </c>
      <c r="Z126" s="28"/>
      <c r="AA126" s="28"/>
      <c r="AB126" s="28"/>
    </row>
    <row r="127" ht="22.5" customHeight="1">
      <c r="A127" s="28">
        <v>127.0</v>
      </c>
      <c r="B127" s="28" t="s">
        <v>240</v>
      </c>
      <c r="C127" s="28" t="s">
        <v>1321</v>
      </c>
      <c r="D127" s="28" t="s">
        <v>1322</v>
      </c>
      <c r="E127" s="33" t="s">
        <v>16</v>
      </c>
      <c r="F127" s="33" t="s">
        <v>16</v>
      </c>
      <c r="G127" s="33" t="s">
        <v>2090</v>
      </c>
      <c r="H127" s="33" t="s">
        <v>300</v>
      </c>
      <c r="I127" s="36" t="s">
        <v>103</v>
      </c>
      <c r="J127" s="89"/>
      <c r="K127" s="37"/>
      <c r="L127" s="89"/>
      <c r="M127" s="89"/>
      <c r="N127" s="89"/>
      <c r="O127" s="90"/>
      <c r="P127" s="49">
        <f t="shared" si="10"/>
        <v>0</v>
      </c>
      <c r="Q127" s="53" t="str">
        <f t="shared" si="12"/>
        <v>BELUM</v>
      </c>
      <c r="S127" s="28"/>
      <c r="T127" s="36" t="b">
        <v>0</v>
      </c>
      <c r="U127" s="139"/>
      <c r="V127" s="56"/>
      <c r="W127" s="94"/>
      <c r="X127" s="95" t="b">
        <v>0</v>
      </c>
      <c r="Z127" s="28"/>
      <c r="AA127" s="28"/>
      <c r="AB127" s="28"/>
    </row>
    <row r="128" ht="22.5" customHeight="1">
      <c r="A128" s="28">
        <v>128.0</v>
      </c>
      <c r="B128" s="28" t="s">
        <v>240</v>
      </c>
      <c r="C128" s="28" t="s">
        <v>1325</v>
      </c>
      <c r="D128" s="28" t="s">
        <v>1071</v>
      </c>
      <c r="E128" s="79" t="s">
        <v>16</v>
      </c>
      <c r="F128" s="79" t="s">
        <v>16</v>
      </c>
      <c r="G128" s="79" t="s">
        <v>2095</v>
      </c>
      <c r="H128" s="79" t="s">
        <v>16</v>
      </c>
      <c r="I128" s="36" t="s">
        <v>103</v>
      </c>
      <c r="J128" s="37">
        <v>46113.0</v>
      </c>
      <c r="K128" s="89"/>
      <c r="L128" s="89"/>
      <c r="M128" s="89"/>
      <c r="N128" s="89"/>
      <c r="O128" s="90"/>
      <c r="P128" s="49">
        <f t="shared" si="10"/>
        <v>1</v>
      </c>
      <c r="Q128" s="53" t="str">
        <f t="shared" si="12"/>
        <v>SELESAI</v>
      </c>
      <c r="S128" s="28"/>
      <c r="T128" s="36" t="b">
        <v>1</v>
      </c>
      <c r="U128" s="55" t="s">
        <v>185</v>
      </c>
      <c r="V128" s="85"/>
      <c r="W128" s="59" t="s">
        <v>2097</v>
      </c>
      <c r="X128" s="98" t="b">
        <v>1</v>
      </c>
      <c r="Y128" s="67" t="s">
        <v>2098</v>
      </c>
      <c r="Z128" s="108"/>
      <c r="AA128" s="108"/>
      <c r="AB128" s="108"/>
    </row>
    <row r="129" ht="22.5" customHeight="1">
      <c r="A129" s="28">
        <v>129.0</v>
      </c>
      <c r="B129" s="28" t="s">
        <v>240</v>
      </c>
      <c r="C129" s="28" t="s">
        <v>1326</v>
      </c>
      <c r="D129" s="28" t="s">
        <v>1027</v>
      </c>
      <c r="E129" s="33" t="s">
        <v>16</v>
      </c>
      <c r="F129" s="33" t="s">
        <v>16</v>
      </c>
      <c r="G129" s="33" t="s">
        <v>2105</v>
      </c>
      <c r="H129" s="33" t="s">
        <v>16</v>
      </c>
      <c r="I129" s="36" t="s">
        <v>103</v>
      </c>
      <c r="J129" s="37">
        <v>46302.0</v>
      </c>
      <c r="K129" s="89"/>
      <c r="L129" s="89"/>
      <c r="M129" s="89"/>
      <c r="N129" s="89"/>
      <c r="O129" s="90"/>
      <c r="P129" s="49">
        <f t="shared" si="10"/>
        <v>1</v>
      </c>
      <c r="Q129" s="53" t="str">
        <f t="shared" si="12"/>
        <v>SELESAI</v>
      </c>
      <c r="S129" s="28"/>
      <c r="T129" s="36" t="b">
        <v>1</v>
      </c>
      <c r="U129" s="139"/>
      <c r="V129" s="85"/>
      <c r="W129" s="112"/>
      <c r="X129" s="98" t="b">
        <v>0</v>
      </c>
      <c r="Z129" s="28"/>
      <c r="AA129" s="28"/>
      <c r="AB129" s="28"/>
    </row>
    <row r="130" ht="22.5" customHeight="1">
      <c r="A130" s="28">
        <v>130.0</v>
      </c>
      <c r="B130" s="28" t="s">
        <v>240</v>
      </c>
      <c r="C130" s="28" t="s">
        <v>1334</v>
      </c>
      <c r="D130" s="28" t="s">
        <v>975</v>
      </c>
      <c r="E130" s="79" t="s">
        <v>226</v>
      </c>
      <c r="F130" s="79" t="s">
        <v>226</v>
      </c>
      <c r="G130" s="79" t="s">
        <v>2110</v>
      </c>
      <c r="H130" s="79" t="s">
        <v>288</v>
      </c>
      <c r="I130" s="36" t="s">
        <v>474</v>
      </c>
      <c r="J130" s="37">
        <v>46183.0</v>
      </c>
      <c r="K130" s="89"/>
      <c r="L130" s="89"/>
      <c r="M130" s="89"/>
      <c r="N130" s="89"/>
      <c r="O130" s="90"/>
      <c r="P130" s="49">
        <f t="shared" si="10"/>
        <v>1</v>
      </c>
      <c r="Q130" s="53" t="str">
        <f t="shared" si="12"/>
        <v>SELESAI</v>
      </c>
      <c r="S130" s="28"/>
      <c r="T130" s="36" t="b">
        <v>1</v>
      </c>
      <c r="U130" s="55" t="s">
        <v>479</v>
      </c>
      <c r="V130" s="85"/>
      <c r="W130" s="112" t="s">
        <v>2114</v>
      </c>
      <c r="X130" s="98" t="b">
        <v>1</v>
      </c>
      <c r="Y130" s="169" t="s">
        <v>2115</v>
      </c>
      <c r="Z130" s="28"/>
      <c r="AA130" s="28"/>
      <c r="AB130" s="28"/>
    </row>
    <row r="131" ht="22.5" customHeight="1">
      <c r="A131" s="28">
        <v>131.0</v>
      </c>
      <c r="B131" s="28" t="s">
        <v>240</v>
      </c>
      <c r="C131" s="28" t="s">
        <v>1351</v>
      </c>
      <c r="D131" s="28" t="s">
        <v>980</v>
      </c>
      <c r="E131" s="33" t="s">
        <v>226</v>
      </c>
      <c r="F131" s="33" t="s">
        <v>226</v>
      </c>
      <c r="G131" s="33" t="s">
        <v>2118</v>
      </c>
      <c r="H131" s="33" t="s">
        <v>288</v>
      </c>
      <c r="I131" s="36" t="s">
        <v>474</v>
      </c>
      <c r="J131" s="37">
        <v>46196.0</v>
      </c>
      <c r="K131" s="89"/>
      <c r="L131" s="89"/>
      <c r="M131" s="89"/>
      <c r="N131" s="89"/>
      <c r="O131" s="90"/>
      <c r="P131" s="49">
        <f t="shared" si="10"/>
        <v>1</v>
      </c>
      <c r="Q131" s="53" t="str">
        <f t="shared" si="12"/>
        <v>SELESAI</v>
      </c>
      <c r="S131" s="28"/>
      <c r="T131" s="36" t="b">
        <v>1</v>
      </c>
      <c r="U131" s="55" t="s">
        <v>347</v>
      </c>
      <c r="V131" s="85"/>
      <c r="W131" s="112" t="s">
        <v>2120</v>
      </c>
      <c r="X131" s="98" t="b">
        <v>1</v>
      </c>
      <c r="Y131" s="67" t="s">
        <v>2121</v>
      </c>
      <c r="Z131" s="28"/>
      <c r="AA131" s="28"/>
      <c r="AB131" s="28"/>
    </row>
    <row r="132" ht="22.5" customHeight="1">
      <c r="A132" s="28">
        <v>132.0</v>
      </c>
      <c r="B132" s="28" t="s">
        <v>240</v>
      </c>
      <c r="C132" s="28" t="s">
        <v>1361</v>
      </c>
      <c r="D132" s="28" t="s">
        <v>1362</v>
      </c>
      <c r="E132" s="79" t="s">
        <v>16</v>
      </c>
      <c r="F132" s="79" t="s">
        <v>16</v>
      </c>
      <c r="G132" s="79" t="s">
        <v>2125</v>
      </c>
      <c r="H132" s="79" t="s">
        <v>434</v>
      </c>
      <c r="I132" s="36" t="s">
        <v>565</v>
      </c>
      <c r="J132" s="89"/>
      <c r="K132" s="89"/>
      <c r="L132" s="89"/>
      <c r="M132" s="89"/>
      <c r="N132" s="89"/>
      <c r="O132" s="90"/>
      <c r="P132" s="49">
        <f t="shared" si="10"/>
        <v>0</v>
      </c>
      <c r="Q132" s="53" t="str">
        <f t="shared" si="12"/>
        <v>BELUM</v>
      </c>
      <c r="S132" s="28"/>
      <c r="T132" s="36" t="b">
        <v>0</v>
      </c>
      <c r="U132" s="139"/>
      <c r="V132" s="56"/>
      <c r="W132" s="94"/>
      <c r="X132" s="95" t="b">
        <v>0</v>
      </c>
      <c r="Z132" s="28"/>
      <c r="AA132" s="28"/>
      <c r="AB132" s="28"/>
    </row>
    <row r="133" ht="22.5" customHeight="1">
      <c r="A133" s="28">
        <v>133.0</v>
      </c>
      <c r="B133" s="28" t="s">
        <v>240</v>
      </c>
      <c r="C133" s="28" t="s">
        <v>1365</v>
      </c>
      <c r="D133" s="28" t="s">
        <v>984</v>
      </c>
      <c r="E133" s="33" t="s">
        <v>16</v>
      </c>
      <c r="F133" s="33" t="s">
        <v>16</v>
      </c>
      <c r="G133" s="33" t="s">
        <v>2133</v>
      </c>
      <c r="H133" s="33" t="s">
        <v>232</v>
      </c>
      <c r="I133" s="36" t="s">
        <v>103</v>
      </c>
      <c r="J133" s="37">
        <v>46081.0</v>
      </c>
      <c r="K133" s="89"/>
      <c r="L133" s="89"/>
      <c r="M133" s="89"/>
      <c r="N133" s="89"/>
      <c r="O133" s="90"/>
      <c r="P133" s="49">
        <f t="shared" si="10"/>
        <v>1</v>
      </c>
      <c r="Q133" s="53" t="str">
        <f t="shared" si="12"/>
        <v>SELESAI</v>
      </c>
      <c r="S133" s="28"/>
      <c r="T133" s="36" t="b">
        <v>1</v>
      </c>
      <c r="U133" s="55" t="s">
        <v>185</v>
      </c>
      <c r="V133" s="56"/>
      <c r="W133" s="94" t="s">
        <v>2134</v>
      </c>
      <c r="X133" s="95" t="b">
        <v>1</v>
      </c>
      <c r="Y133" s="67" t="s">
        <v>2135</v>
      </c>
      <c r="Z133" s="28"/>
      <c r="AA133" s="28"/>
      <c r="AB133" s="28"/>
    </row>
    <row r="134" ht="22.5" customHeight="1">
      <c r="A134" s="28">
        <v>134.0</v>
      </c>
      <c r="B134" s="28" t="s">
        <v>240</v>
      </c>
      <c r="C134" s="28" t="s">
        <v>1367</v>
      </c>
      <c r="D134" s="28" t="s">
        <v>990</v>
      </c>
      <c r="E134" s="79" t="s">
        <v>16</v>
      </c>
      <c r="F134" s="79" t="s">
        <v>16</v>
      </c>
      <c r="G134" s="79" t="s">
        <v>2138</v>
      </c>
      <c r="H134" s="79" t="s">
        <v>232</v>
      </c>
      <c r="I134" s="36" t="s">
        <v>103</v>
      </c>
      <c r="J134" s="37">
        <v>46065.0</v>
      </c>
      <c r="K134" s="89"/>
      <c r="L134" s="89"/>
      <c r="M134" s="89"/>
      <c r="N134" s="89"/>
      <c r="O134" s="90"/>
      <c r="P134" s="49">
        <f t="shared" si="10"/>
        <v>1</v>
      </c>
      <c r="Q134" s="53" t="str">
        <f t="shared" si="12"/>
        <v>SELESAI</v>
      </c>
      <c r="S134" s="28"/>
      <c r="T134" s="36" t="b">
        <v>1</v>
      </c>
      <c r="U134" s="55" t="s">
        <v>185</v>
      </c>
      <c r="V134" s="56"/>
      <c r="W134" s="94" t="s">
        <v>2141</v>
      </c>
      <c r="X134" s="95" t="b">
        <v>1</v>
      </c>
      <c r="Y134" s="67" t="s">
        <v>2142</v>
      </c>
      <c r="Z134" s="108"/>
      <c r="AA134" s="108"/>
      <c r="AB134" s="108"/>
    </row>
    <row r="135" ht="22.5" customHeight="1">
      <c r="A135" s="28">
        <v>135.0</v>
      </c>
      <c r="B135" s="28" t="s">
        <v>240</v>
      </c>
      <c r="C135" s="28" t="s">
        <v>1373</v>
      </c>
      <c r="D135" s="28" t="s">
        <v>996</v>
      </c>
      <c r="E135" s="33" t="s">
        <v>16</v>
      </c>
      <c r="F135" s="33" t="s">
        <v>16</v>
      </c>
      <c r="G135" s="33" t="s">
        <v>2145</v>
      </c>
      <c r="H135" s="33" t="s">
        <v>434</v>
      </c>
      <c r="I135" s="36" t="s">
        <v>565</v>
      </c>
      <c r="J135" s="37">
        <v>46175.0</v>
      </c>
      <c r="K135" s="89"/>
      <c r="L135" s="89"/>
      <c r="M135" s="89"/>
      <c r="N135" s="89"/>
      <c r="O135" s="90"/>
      <c r="P135" s="49">
        <f t="shared" si="10"/>
        <v>1</v>
      </c>
      <c r="Q135" s="53" t="str">
        <f t="shared" si="12"/>
        <v>SELESAI</v>
      </c>
      <c r="S135" s="28"/>
      <c r="T135" s="36" t="b">
        <v>1</v>
      </c>
      <c r="U135" s="55" t="s">
        <v>347</v>
      </c>
      <c r="V135" s="122"/>
      <c r="W135" s="143" t="s">
        <v>2149</v>
      </c>
      <c r="X135" s="124" t="b">
        <v>1</v>
      </c>
      <c r="Y135" s="169" t="s">
        <v>2150</v>
      </c>
      <c r="Z135" s="28"/>
      <c r="AA135" s="28"/>
      <c r="AB135" s="28"/>
    </row>
    <row r="136" ht="22.5" customHeight="1">
      <c r="A136" s="28">
        <v>136.0</v>
      </c>
      <c r="B136" s="28" t="s">
        <v>240</v>
      </c>
      <c r="C136" s="28" t="s">
        <v>1376</v>
      </c>
      <c r="D136" s="28" t="s">
        <v>1377</v>
      </c>
      <c r="E136" s="79" t="s">
        <v>181</v>
      </c>
      <c r="F136" s="79" t="s">
        <v>181</v>
      </c>
      <c r="G136" s="79" t="s">
        <v>2155</v>
      </c>
      <c r="H136" s="79" t="s">
        <v>181</v>
      </c>
      <c r="I136" s="36" t="s">
        <v>565</v>
      </c>
      <c r="J136" s="37">
        <v>46077.0</v>
      </c>
      <c r="K136" s="89"/>
      <c r="L136" s="89"/>
      <c r="M136" s="89"/>
      <c r="N136" s="89"/>
      <c r="O136" s="90"/>
      <c r="P136" s="49">
        <f t="shared" si="10"/>
        <v>1</v>
      </c>
      <c r="Q136" s="53" t="str">
        <f t="shared" si="12"/>
        <v>SELESAI</v>
      </c>
      <c r="S136" s="28"/>
      <c r="T136" s="36" t="b">
        <v>1</v>
      </c>
      <c r="U136" s="55" t="s">
        <v>347</v>
      </c>
      <c r="V136" s="167" t="s">
        <v>2158</v>
      </c>
      <c r="W136" s="94" t="s">
        <v>2160</v>
      </c>
      <c r="X136" s="95" t="b">
        <v>1</v>
      </c>
      <c r="Y136" s="67" t="s">
        <v>2161</v>
      </c>
      <c r="Z136" s="108"/>
      <c r="AA136" s="108"/>
      <c r="AB136" s="108"/>
    </row>
    <row r="137" ht="22.5" customHeight="1">
      <c r="A137" s="28">
        <v>137.0</v>
      </c>
      <c r="B137" s="28" t="s">
        <v>240</v>
      </c>
      <c r="C137" s="28" t="s">
        <v>1380</v>
      </c>
      <c r="D137" s="28" t="s">
        <v>1012</v>
      </c>
      <c r="E137" s="33" t="s">
        <v>226</v>
      </c>
      <c r="F137" s="33" t="s">
        <v>226</v>
      </c>
      <c r="G137" s="33" t="s">
        <v>2164</v>
      </c>
      <c r="H137" s="33" t="s">
        <v>226</v>
      </c>
      <c r="I137" s="36" t="s">
        <v>474</v>
      </c>
      <c r="J137" s="37">
        <v>46075.0</v>
      </c>
      <c r="K137" s="89"/>
      <c r="L137" s="89"/>
      <c r="M137" s="89"/>
      <c r="N137" s="89"/>
      <c r="O137" s="90"/>
      <c r="P137" s="49">
        <f t="shared" si="10"/>
        <v>1</v>
      </c>
      <c r="Q137" s="53" t="str">
        <f t="shared" si="12"/>
        <v>SELESAI</v>
      </c>
      <c r="S137" s="28"/>
      <c r="T137" s="36" t="b">
        <v>1</v>
      </c>
      <c r="U137" s="55" t="s">
        <v>479</v>
      </c>
      <c r="V137" s="85"/>
      <c r="W137" s="59" t="s">
        <v>2169</v>
      </c>
      <c r="X137" s="61" t="b">
        <v>1</v>
      </c>
      <c r="Y137" s="67" t="s">
        <v>2170</v>
      </c>
      <c r="Z137" s="28"/>
      <c r="AA137" s="28"/>
      <c r="AB137" s="28"/>
    </row>
    <row r="138" ht="22.5" customHeight="1">
      <c r="A138" s="28">
        <v>138.0</v>
      </c>
      <c r="B138" s="28" t="s">
        <v>240</v>
      </c>
      <c r="C138" s="28" t="s">
        <v>1392</v>
      </c>
      <c r="D138" s="28" t="s">
        <v>692</v>
      </c>
      <c r="E138" s="79" t="s">
        <v>96</v>
      </c>
      <c r="F138" s="79" t="s">
        <v>96</v>
      </c>
      <c r="G138" s="79" t="s">
        <v>2174</v>
      </c>
      <c r="H138" s="79" t="s">
        <v>96</v>
      </c>
      <c r="I138" s="36" t="s">
        <v>708</v>
      </c>
      <c r="J138" s="89"/>
      <c r="K138" s="89"/>
      <c r="L138" s="89"/>
      <c r="M138" s="89"/>
      <c r="N138" s="89"/>
      <c r="O138" s="90"/>
      <c r="P138" s="49">
        <f t="shared" si="10"/>
        <v>0</v>
      </c>
      <c r="Q138" s="53" t="str">
        <f t="shared" si="12"/>
        <v>BELUM</v>
      </c>
      <c r="S138" s="28"/>
      <c r="T138" s="36" t="b">
        <v>0</v>
      </c>
      <c r="U138" s="139"/>
      <c r="V138" s="56"/>
      <c r="W138" s="94"/>
      <c r="X138" s="95" t="b">
        <v>0</v>
      </c>
      <c r="Z138" s="28"/>
      <c r="AA138" s="28"/>
      <c r="AB138" s="28"/>
    </row>
    <row r="139" ht="22.5" customHeight="1">
      <c r="A139" s="28">
        <v>139.0</v>
      </c>
      <c r="B139" s="28" t="s">
        <v>240</v>
      </c>
      <c r="C139" s="28" t="s">
        <v>1401</v>
      </c>
      <c r="D139" s="28" t="s">
        <v>794</v>
      </c>
      <c r="E139" s="33" t="s">
        <v>96</v>
      </c>
      <c r="F139" s="33" t="s">
        <v>96</v>
      </c>
      <c r="G139" s="33" t="s">
        <v>2177</v>
      </c>
      <c r="H139" s="33" t="s">
        <v>96</v>
      </c>
      <c r="I139" s="36" t="s">
        <v>708</v>
      </c>
      <c r="J139" s="37">
        <v>46071.0</v>
      </c>
      <c r="K139" s="89"/>
      <c r="L139" s="89"/>
      <c r="M139" s="89"/>
      <c r="N139" s="89"/>
      <c r="O139" s="90"/>
      <c r="P139" s="49">
        <f t="shared" si="10"/>
        <v>1</v>
      </c>
      <c r="Q139" s="53" t="str">
        <f t="shared" si="12"/>
        <v>SELESAI</v>
      </c>
      <c r="S139" s="28"/>
      <c r="T139" s="36" t="b">
        <v>1</v>
      </c>
      <c r="U139" s="55" t="s">
        <v>713</v>
      </c>
      <c r="V139" s="56"/>
      <c r="W139" s="59" t="s">
        <v>2181</v>
      </c>
      <c r="X139" s="61" t="b">
        <v>0</v>
      </c>
      <c r="Z139" s="28"/>
      <c r="AA139" s="28"/>
      <c r="AB139" s="28"/>
    </row>
    <row r="140" ht="22.5" customHeight="1">
      <c r="A140" s="28">
        <v>140.0</v>
      </c>
      <c r="B140" s="28" t="s">
        <v>240</v>
      </c>
      <c r="C140" s="28" t="s">
        <v>1416</v>
      </c>
      <c r="D140" s="28" t="s">
        <v>805</v>
      </c>
      <c r="E140" s="79" t="s">
        <v>96</v>
      </c>
      <c r="F140" s="79" t="s">
        <v>96</v>
      </c>
      <c r="G140" s="79" t="s">
        <v>2183</v>
      </c>
      <c r="H140" s="79" t="s">
        <v>96</v>
      </c>
      <c r="I140" s="36" t="s">
        <v>708</v>
      </c>
      <c r="J140" s="89"/>
      <c r="K140" s="89"/>
      <c r="L140" s="89"/>
      <c r="M140" s="89"/>
      <c r="N140" s="89"/>
      <c r="O140" s="90"/>
      <c r="P140" s="49">
        <f t="shared" si="10"/>
        <v>0</v>
      </c>
      <c r="Q140" s="53" t="str">
        <f t="shared" si="12"/>
        <v>BELUM</v>
      </c>
      <c r="S140" s="28"/>
      <c r="T140" s="36" t="b">
        <v>0</v>
      </c>
      <c r="U140" s="139"/>
      <c r="V140" s="56"/>
      <c r="W140" s="94"/>
      <c r="X140" s="95" t="b">
        <v>0</v>
      </c>
      <c r="Z140" s="28"/>
      <c r="AA140" s="28"/>
      <c r="AB140" s="28"/>
    </row>
    <row r="141" ht="22.5" customHeight="1">
      <c r="A141" s="28">
        <v>141.0</v>
      </c>
      <c r="B141" s="28" t="s">
        <v>240</v>
      </c>
      <c r="C141" s="28" t="s">
        <v>1423</v>
      </c>
      <c r="D141" s="28" t="s">
        <v>1424</v>
      </c>
      <c r="E141" s="33" t="s">
        <v>96</v>
      </c>
      <c r="F141" s="33" t="s">
        <v>96</v>
      </c>
      <c r="G141" s="33" t="s">
        <v>2187</v>
      </c>
      <c r="H141" s="33" t="s">
        <v>96</v>
      </c>
      <c r="I141" s="36" t="s">
        <v>708</v>
      </c>
      <c r="J141" s="89"/>
      <c r="K141" s="89"/>
      <c r="L141" s="89"/>
      <c r="M141" s="89"/>
      <c r="N141" s="89"/>
      <c r="O141" s="90"/>
      <c r="P141" s="49">
        <f t="shared" si="10"/>
        <v>0</v>
      </c>
      <c r="Q141" s="53" t="str">
        <f t="shared" si="12"/>
        <v>BELUM</v>
      </c>
      <c r="S141" s="28"/>
      <c r="T141" s="36" t="b">
        <v>0</v>
      </c>
      <c r="U141" s="139"/>
      <c r="V141" s="56"/>
      <c r="W141" s="94"/>
      <c r="X141" s="95" t="b">
        <v>0</v>
      </c>
      <c r="Z141" s="28"/>
      <c r="AA141" s="28"/>
      <c r="AB141" s="28"/>
    </row>
    <row r="142" ht="22.5" customHeight="1">
      <c r="A142" s="28">
        <v>142.0</v>
      </c>
      <c r="B142" s="28" t="s">
        <v>240</v>
      </c>
      <c r="C142" s="28" t="s">
        <v>1437</v>
      </c>
      <c r="D142" s="28" t="s">
        <v>1041</v>
      </c>
      <c r="E142" s="79" t="s">
        <v>181</v>
      </c>
      <c r="F142" s="79" t="s">
        <v>181</v>
      </c>
      <c r="G142" s="79" t="s">
        <v>2191</v>
      </c>
      <c r="H142" s="79" t="s">
        <v>181</v>
      </c>
      <c r="I142" s="36" t="s">
        <v>565</v>
      </c>
      <c r="J142" s="173">
        <v>46127.0</v>
      </c>
      <c r="K142" s="89"/>
      <c r="L142" s="89"/>
      <c r="M142" s="89"/>
      <c r="N142" s="89"/>
      <c r="O142" s="90"/>
      <c r="P142" s="49">
        <f>IF(B142="POP-SB",COUNTA(K142:M142)/4,
 IF(B142="POP-B",COUNTA(K142:M142)/2,
 COUNTA(K142:M142)/1))</f>
        <v>0</v>
      </c>
      <c r="Q142" s="53" t="str">
        <f t="shared" si="12"/>
        <v>BELUM</v>
      </c>
      <c r="S142" s="28"/>
      <c r="T142" s="36" t="b">
        <v>1</v>
      </c>
      <c r="U142" s="55" t="s">
        <v>347</v>
      </c>
      <c r="V142" s="56"/>
      <c r="W142" s="59" t="s">
        <v>2194</v>
      </c>
      <c r="X142" s="95" t="b">
        <v>1</v>
      </c>
      <c r="Y142" s="67" t="s">
        <v>2196</v>
      </c>
      <c r="Z142" s="28"/>
      <c r="AA142" s="28"/>
      <c r="AB142" s="28"/>
    </row>
    <row r="143" ht="22.5" customHeight="1">
      <c r="A143" s="28">
        <v>143.0</v>
      </c>
      <c r="B143" s="28" t="s">
        <v>240</v>
      </c>
      <c r="C143" s="28" t="s">
        <v>1440</v>
      </c>
      <c r="D143" s="28" t="s">
        <v>602</v>
      </c>
      <c r="E143" s="33" t="s">
        <v>16</v>
      </c>
      <c r="F143" s="33" t="s">
        <v>16</v>
      </c>
      <c r="G143" s="33" t="s">
        <v>2201</v>
      </c>
      <c r="H143" s="33" t="s">
        <v>434</v>
      </c>
      <c r="I143" s="36" t="s">
        <v>565</v>
      </c>
      <c r="J143" s="37">
        <v>46182.0</v>
      </c>
      <c r="K143" s="89"/>
      <c r="L143" s="89"/>
      <c r="M143" s="89"/>
      <c r="N143" s="89"/>
      <c r="O143" s="90"/>
      <c r="P143" s="49">
        <f t="shared" ref="P143:P149" si="13">IF(B143="POP-SB",COUNTA(J143:M143)/4,
 IF(B143="POP-B",COUNTA(J143:M143)/2,
 COUNTA(J143:M143)/1))</f>
        <v>1</v>
      </c>
      <c r="Q143" s="53" t="str">
        <f t="shared" si="12"/>
        <v>SELESAI</v>
      </c>
      <c r="S143" s="28"/>
      <c r="T143" s="36" t="b">
        <v>1</v>
      </c>
      <c r="U143" s="55" t="s">
        <v>347</v>
      </c>
      <c r="V143" s="122"/>
      <c r="W143" s="143" t="s">
        <v>2204</v>
      </c>
      <c r="X143" s="124" t="b">
        <v>1</v>
      </c>
      <c r="Y143" s="169" t="s">
        <v>2205</v>
      </c>
      <c r="Z143" s="28"/>
      <c r="AA143" s="28"/>
      <c r="AB143" s="28"/>
    </row>
    <row r="144" ht="22.5" customHeight="1">
      <c r="A144" s="28">
        <v>144.0</v>
      </c>
      <c r="B144" s="28" t="s">
        <v>240</v>
      </c>
      <c r="C144" s="28" t="s">
        <v>1442</v>
      </c>
      <c r="D144" s="28" t="s">
        <v>837</v>
      </c>
      <c r="E144" s="79" t="s">
        <v>96</v>
      </c>
      <c r="F144" s="79" t="s">
        <v>96</v>
      </c>
      <c r="G144" s="79" t="s">
        <v>2211</v>
      </c>
      <c r="H144" s="79" t="s">
        <v>96</v>
      </c>
      <c r="I144" s="36" t="s">
        <v>708</v>
      </c>
      <c r="J144" s="89"/>
      <c r="K144" s="89"/>
      <c r="L144" s="89"/>
      <c r="M144" s="89"/>
      <c r="N144" s="89"/>
      <c r="O144" s="90"/>
      <c r="P144" s="49">
        <f t="shared" si="13"/>
        <v>0</v>
      </c>
      <c r="Q144" s="53" t="str">
        <f t="shared" si="12"/>
        <v>BELUM</v>
      </c>
      <c r="S144" s="28"/>
      <c r="T144" s="36" t="b">
        <v>0</v>
      </c>
      <c r="U144" s="139"/>
      <c r="V144" s="56"/>
      <c r="W144" s="94"/>
      <c r="X144" s="95" t="b">
        <v>0</v>
      </c>
      <c r="Z144" s="28"/>
      <c r="AA144" s="28"/>
      <c r="AB144" s="28"/>
    </row>
    <row r="145" ht="22.5" customHeight="1">
      <c r="A145" s="28">
        <v>145.0</v>
      </c>
      <c r="B145" s="28" t="s">
        <v>240</v>
      </c>
      <c r="C145" s="28" t="s">
        <v>1444</v>
      </c>
      <c r="D145" s="28" t="s">
        <v>1445</v>
      </c>
      <c r="E145" s="33" t="s">
        <v>96</v>
      </c>
      <c r="F145" s="33" t="s">
        <v>96</v>
      </c>
      <c r="G145" s="33" t="s">
        <v>2215</v>
      </c>
      <c r="H145" s="33" t="s">
        <v>191</v>
      </c>
      <c r="I145" s="36" t="s">
        <v>289</v>
      </c>
      <c r="J145" s="37"/>
      <c r="K145" s="89"/>
      <c r="L145" s="89"/>
      <c r="M145" s="89"/>
      <c r="N145" s="89"/>
      <c r="O145" s="90"/>
      <c r="P145" s="49">
        <f t="shared" si="13"/>
        <v>0</v>
      </c>
      <c r="Q145" s="53" t="str">
        <f t="shared" si="12"/>
        <v>BELUM</v>
      </c>
      <c r="S145" s="28"/>
      <c r="T145" s="36" t="b">
        <v>0</v>
      </c>
      <c r="U145" s="139"/>
      <c r="V145" s="122"/>
      <c r="W145" s="153"/>
      <c r="X145" s="124" t="b">
        <v>0</v>
      </c>
      <c r="Z145" s="28"/>
      <c r="AA145" s="28"/>
      <c r="AB145" s="28"/>
    </row>
    <row r="146" ht="22.5" customHeight="1">
      <c r="A146" s="28">
        <v>146.0</v>
      </c>
      <c r="B146" s="28" t="s">
        <v>240</v>
      </c>
      <c r="C146" s="28" t="s">
        <v>1447</v>
      </c>
      <c r="D146" s="28" t="s">
        <v>1448</v>
      </c>
      <c r="E146" s="79" t="s">
        <v>16</v>
      </c>
      <c r="F146" s="79" t="s">
        <v>16</v>
      </c>
      <c r="G146" s="79" t="s">
        <v>2220</v>
      </c>
      <c r="H146" s="79" t="s">
        <v>577</v>
      </c>
      <c r="I146" s="36" t="s">
        <v>289</v>
      </c>
      <c r="J146" s="37">
        <v>46040.0</v>
      </c>
      <c r="K146" s="89"/>
      <c r="L146" s="89"/>
      <c r="M146" s="89"/>
      <c r="N146" s="89"/>
      <c r="O146" s="90"/>
      <c r="P146" s="49">
        <f t="shared" si="13"/>
        <v>1</v>
      </c>
      <c r="Q146" s="53" t="str">
        <f t="shared" si="12"/>
        <v>SELESAI</v>
      </c>
      <c r="S146" s="28"/>
      <c r="T146" s="36" t="b">
        <v>1</v>
      </c>
      <c r="U146" s="55" t="s">
        <v>302</v>
      </c>
      <c r="V146" s="85"/>
      <c r="W146" s="112" t="s">
        <v>2222</v>
      </c>
      <c r="X146" s="98" t="b">
        <v>1</v>
      </c>
      <c r="Y146" s="67" t="s">
        <v>2223</v>
      </c>
      <c r="Z146" s="28"/>
      <c r="AA146" s="28"/>
      <c r="AB146" s="28"/>
    </row>
    <row r="147" ht="22.5" customHeight="1">
      <c r="A147" s="28">
        <v>147.0</v>
      </c>
      <c r="B147" s="28" t="s">
        <v>240</v>
      </c>
      <c r="C147" s="28" t="s">
        <v>1451</v>
      </c>
      <c r="D147" s="28" t="s">
        <v>1452</v>
      </c>
      <c r="E147" s="33" t="s">
        <v>16</v>
      </c>
      <c r="F147" s="33" t="s">
        <v>16</v>
      </c>
      <c r="G147" s="33" t="s">
        <v>2231</v>
      </c>
      <c r="H147" s="33" t="s">
        <v>577</v>
      </c>
      <c r="I147" s="36" t="s">
        <v>289</v>
      </c>
      <c r="J147" s="37">
        <v>46181.0</v>
      </c>
      <c r="K147" s="89"/>
      <c r="L147" s="89"/>
      <c r="M147" s="89"/>
      <c r="N147" s="89"/>
      <c r="O147" s="90"/>
      <c r="P147" s="49">
        <f t="shared" si="13"/>
        <v>1</v>
      </c>
      <c r="Q147" s="53" t="str">
        <f t="shared" si="12"/>
        <v>SELESAI</v>
      </c>
      <c r="S147" s="28"/>
      <c r="T147" s="36" t="b">
        <v>1</v>
      </c>
      <c r="U147" s="55" t="s">
        <v>347</v>
      </c>
      <c r="V147" s="85"/>
      <c r="W147" s="112" t="s">
        <v>2233</v>
      </c>
      <c r="X147" s="98" t="b">
        <v>1</v>
      </c>
      <c r="Y147" s="169" t="s">
        <v>2234</v>
      </c>
      <c r="Z147" s="28"/>
      <c r="AA147" s="28"/>
      <c r="AB147" s="28"/>
    </row>
    <row r="148" ht="22.5" customHeight="1">
      <c r="A148" s="28">
        <v>148.0</v>
      </c>
      <c r="B148" s="28" t="s">
        <v>240</v>
      </c>
      <c r="C148" s="28" t="s">
        <v>1453</v>
      </c>
      <c r="D148" s="28" t="s">
        <v>892</v>
      </c>
      <c r="E148" s="79" t="s">
        <v>16</v>
      </c>
      <c r="F148" s="79" t="s">
        <v>16</v>
      </c>
      <c r="G148" s="79" t="s">
        <v>2239</v>
      </c>
      <c r="H148" s="79" t="s">
        <v>577</v>
      </c>
      <c r="I148" s="36" t="s">
        <v>289</v>
      </c>
      <c r="J148" s="37">
        <v>46181.0</v>
      </c>
      <c r="K148" s="89"/>
      <c r="L148" s="89"/>
      <c r="M148" s="89"/>
      <c r="N148" s="89"/>
      <c r="O148" s="90"/>
      <c r="P148" s="49">
        <f t="shared" si="13"/>
        <v>1</v>
      </c>
      <c r="Q148" s="53" t="str">
        <f t="shared" si="12"/>
        <v>SELESAI</v>
      </c>
      <c r="S148" s="28"/>
      <c r="T148" s="36" t="b">
        <v>1</v>
      </c>
      <c r="U148" s="55" t="s">
        <v>302</v>
      </c>
      <c r="V148" s="85"/>
      <c r="W148" s="112" t="s">
        <v>2241</v>
      </c>
      <c r="X148" s="98" t="b">
        <v>1</v>
      </c>
      <c r="Y148" s="67" t="s">
        <v>2242</v>
      </c>
      <c r="Z148" s="28"/>
      <c r="AA148" s="28"/>
      <c r="AB148" s="28"/>
    </row>
    <row r="149" ht="22.5" customHeight="1">
      <c r="A149" s="28">
        <v>149.0</v>
      </c>
      <c r="B149" s="28" t="s">
        <v>240</v>
      </c>
      <c r="C149" s="36" t="s">
        <v>1455</v>
      </c>
      <c r="D149" s="28" t="s">
        <v>1456</v>
      </c>
      <c r="E149" s="33" t="s">
        <v>16</v>
      </c>
      <c r="F149" s="33" t="s">
        <v>16</v>
      </c>
      <c r="G149" s="33" t="s">
        <v>2248</v>
      </c>
      <c r="H149" s="33" t="s">
        <v>577</v>
      </c>
      <c r="I149" s="36" t="s">
        <v>289</v>
      </c>
      <c r="J149" s="37">
        <v>46141.0</v>
      </c>
      <c r="K149" s="89"/>
      <c r="L149" s="89"/>
      <c r="M149" s="89"/>
      <c r="N149" s="89"/>
      <c r="O149" s="90"/>
      <c r="P149" s="49">
        <f t="shared" si="13"/>
        <v>1</v>
      </c>
      <c r="Q149" s="53" t="str">
        <f t="shared" si="12"/>
        <v>SELESAI</v>
      </c>
      <c r="S149" s="28"/>
      <c r="T149" s="36" t="b">
        <v>1</v>
      </c>
      <c r="U149" s="55" t="s">
        <v>347</v>
      </c>
      <c r="V149" s="122"/>
      <c r="W149" s="59" t="s">
        <v>2254</v>
      </c>
      <c r="X149" s="124" t="b">
        <v>0</v>
      </c>
      <c r="Z149" s="28"/>
      <c r="AA149" s="28"/>
      <c r="AB149" s="28"/>
    </row>
    <row r="150" ht="22.5" customHeight="1">
      <c r="A150" s="28">
        <v>150.0</v>
      </c>
      <c r="B150" s="28" t="s">
        <v>240</v>
      </c>
      <c r="C150" s="28" t="s">
        <v>1459</v>
      </c>
      <c r="D150" s="28" t="s">
        <v>400</v>
      </c>
      <c r="E150" s="79" t="s">
        <v>226</v>
      </c>
      <c r="F150" s="79" t="s">
        <v>226</v>
      </c>
      <c r="G150" s="79" t="s">
        <v>2256</v>
      </c>
      <c r="H150" s="79" t="s">
        <v>309</v>
      </c>
      <c r="I150" s="36" t="s">
        <v>474</v>
      </c>
      <c r="J150" s="37">
        <v>46045.0</v>
      </c>
      <c r="K150" s="37">
        <v>46199.0</v>
      </c>
      <c r="L150" s="89"/>
      <c r="M150" s="89"/>
      <c r="N150" s="89"/>
      <c r="O150" s="90"/>
      <c r="P150" s="49">
        <f>IF(B150="POP-SB",COUNTA(J150:M150)/4,
 IF(B150="POP-B",COUNTA(J150:M150)/2,
 COUNTA(J150)/1))</f>
        <v>1</v>
      </c>
      <c r="Q150" s="55" t="s">
        <v>698</v>
      </c>
      <c r="S150" s="28"/>
      <c r="T150" s="36" t="b">
        <v>1</v>
      </c>
      <c r="U150" s="55" t="s">
        <v>479</v>
      </c>
      <c r="V150" s="132" t="s">
        <v>1202</v>
      </c>
      <c r="W150" s="112" t="s">
        <v>2259</v>
      </c>
      <c r="X150" s="98" t="b">
        <v>0</v>
      </c>
      <c r="Z150" s="28"/>
      <c r="AA150" s="28"/>
      <c r="AB150" s="28"/>
    </row>
    <row r="151" ht="22.5" customHeight="1">
      <c r="A151" s="28">
        <v>151.0</v>
      </c>
      <c r="B151" s="28" t="s">
        <v>240</v>
      </c>
      <c r="C151" s="28" t="s">
        <v>1461</v>
      </c>
      <c r="D151" s="28" t="s">
        <v>1079</v>
      </c>
      <c r="E151" s="33" t="s">
        <v>181</v>
      </c>
      <c r="F151" s="33" t="s">
        <v>181</v>
      </c>
      <c r="G151" s="33" t="s">
        <v>2261</v>
      </c>
      <c r="H151" s="33" t="s">
        <v>253</v>
      </c>
      <c r="I151" s="36" t="s">
        <v>289</v>
      </c>
      <c r="J151" s="89"/>
      <c r="K151" s="89"/>
      <c r="L151" s="89"/>
      <c r="M151" s="89"/>
      <c r="N151" s="89"/>
      <c r="O151" s="90"/>
      <c r="P151" s="49">
        <f>IF(B151="POP-SB",COUNTA(J151:M151)/4,
 IF(B151="POP-B",COUNTA(J151:M151)/2,
 COUNTA(J151:M151)/1))</f>
        <v>0</v>
      </c>
      <c r="Q151" s="53" t="str">
        <f>IF(P151=100%,"SELESAI","BELUM")
</f>
        <v>BELUM</v>
      </c>
      <c r="S151" s="28"/>
      <c r="T151" s="36" t="b">
        <v>0</v>
      </c>
      <c r="U151" s="139"/>
      <c r="V151" s="85"/>
      <c r="W151" s="112"/>
      <c r="X151" s="98" t="b">
        <v>0</v>
      </c>
      <c r="Z151" s="28"/>
      <c r="AA151" s="28"/>
      <c r="AB151" s="28"/>
    </row>
    <row r="152" ht="22.5" customHeight="1">
      <c r="A152" s="28">
        <v>152.0</v>
      </c>
      <c r="B152" s="28" t="s">
        <v>240</v>
      </c>
      <c r="C152" s="28" t="s">
        <v>1465</v>
      </c>
      <c r="D152" s="28" t="s">
        <v>1261</v>
      </c>
      <c r="E152" s="79" t="s">
        <v>16</v>
      </c>
      <c r="F152" s="79" t="s">
        <v>16</v>
      </c>
      <c r="G152" s="79" t="s">
        <v>2265</v>
      </c>
      <c r="H152" s="79" t="s">
        <v>232</v>
      </c>
      <c r="I152" s="36" t="s">
        <v>103</v>
      </c>
      <c r="J152" s="173">
        <v>46079.0</v>
      </c>
      <c r="K152" s="89"/>
      <c r="L152" s="89"/>
      <c r="M152" s="89"/>
      <c r="N152" s="89"/>
      <c r="O152" s="90"/>
      <c r="P152" s="49">
        <f>IF(B152="POP-SB",COUNTA(K152:M152)/4,
 IF(B152="POP-B",COUNTA(K152:M152)/2,
 COUNTA(K152:M152)/1))</f>
        <v>0</v>
      </c>
      <c r="Q152" s="55" t="s">
        <v>698</v>
      </c>
      <c r="S152" s="28"/>
      <c r="T152" s="36" t="b">
        <v>1</v>
      </c>
      <c r="U152" s="55" t="s">
        <v>185</v>
      </c>
      <c r="V152" s="85"/>
      <c r="W152" s="59" t="s">
        <v>2269</v>
      </c>
      <c r="X152" s="61" t="b">
        <v>0</v>
      </c>
      <c r="Z152" s="28"/>
      <c r="AA152" s="28"/>
      <c r="AB152" s="28"/>
    </row>
    <row r="153" ht="22.5" customHeight="1">
      <c r="A153" s="28">
        <v>153.0</v>
      </c>
      <c r="B153" s="28" t="s">
        <v>240</v>
      </c>
      <c r="C153" s="28" t="s">
        <v>1478</v>
      </c>
      <c r="D153" s="28" t="s">
        <v>1106</v>
      </c>
      <c r="E153" s="33" t="s">
        <v>181</v>
      </c>
      <c r="F153" s="33" t="s">
        <v>181</v>
      </c>
      <c r="G153" s="33" t="s">
        <v>2271</v>
      </c>
      <c r="H153" s="33" t="s">
        <v>253</v>
      </c>
      <c r="I153" s="36" t="s">
        <v>289</v>
      </c>
      <c r="J153" s="37">
        <v>46112.0</v>
      </c>
      <c r="K153" s="89"/>
      <c r="L153" s="89"/>
      <c r="M153" s="89"/>
      <c r="N153" s="89"/>
      <c r="O153" s="90"/>
      <c r="P153" s="49">
        <f t="shared" ref="P153:P166" si="14">IF(B153="POP-SB",COUNTA(J153:M153)/4,
 IF(B153="POP-B",COUNTA(J153:M153)/2,
 COUNTA(J153:M153)/1))</f>
        <v>1</v>
      </c>
      <c r="Q153" s="53" t="str">
        <f t="shared" ref="Q153:Q184" si="15">IF(P153=100%,"SELESAI","BELUM")
</f>
        <v>SELESAI</v>
      </c>
      <c r="S153" s="28"/>
      <c r="T153" s="36" t="b">
        <v>1</v>
      </c>
      <c r="U153" s="55" t="s">
        <v>347</v>
      </c>
      <c r="V153" s="56"/>
      <c r="W153" s="59" t="s">
        <v>2274</v>
      </c>
      <c r="X153" s="95" t="b">
        <v>1</v>
      </c>
      <c r="Y153" s="67" t="s">
        <v>2275</v>
      </c>
      <c r="Z153" s="28"/>
      <c r="AA153" s="28"/>
      <c r="AB153" s="28"/>
    </row>
    <row r="154" ht="22.5" customHeight="1">
      <c r="A154" s="28">
        <v>154.0</v>
      </c>
      <c r="B154" s="28" t="s">
        <v>240</v>
      </c>
      <c r="C154" s="28" t="s">
        <v>1489</v>
      </c>
      <c r="D154" s="28" t="s">
        <v>1110</v>
      </c>
      <c r="E154" s="79" t="s">
        <v>181</v>
      </c>
      <c r="F154" s="79" t="s">
        <v>181</v>
      </c>
      <c r="G154" s="79" t="s">
        <v>2278</v>
      </c>
      <c r="H154" s="79" t="s">
        <v>253</v>
      </c>
      <c r="I154" s="36" t="s">
        <v>289</v>
      </c>
      <c r="J154" s="37">
        <v>46132.0</v>
      </c>
      <c r="K154" s="89"/>
      <c r="L154" s="89"/>
      <c r="M154" s="89"/>
      <c r="N154" s="89"/>
      <c r="O154" s="90"/>
      <c r="P154" s="49">
        <f t="shared" si="14"/>
        <v>1</v>
      </c>
      <c r="Q154" s="53" t="str">
        <f t="shared" si="15"/>
        <v>SELESAI</v>
      </c>
      <c r="S154" s="28"/>
      <c r="T154" s="36" t="b">
        <v>1</v>
      </c>
      <c r="U154" s="55" t="s">
        <v>347</v>
      </c>
      <c r="V154" s="85"/>
      <c r="W154" s="59" t="s">
        <v>2282</v>
      </c>
      <c r="X154" s="98" t="b">
        <v>1</v>
      </c>
      <c r="Y154" s="67" t="s">
        <v>2283</v>
      </c>
      <c r="Z154" s="28"/>
      <c r="AA154" s="28"/>
      <c r="AB154" s="28"/>
    </row>
    <row r="155" ht="22.5" customHeight="1">
      <c r="A155" s="28">
        <v>155.0</v>
      </c>
      <c r="B155" s="28" t="s">
        <v>240</v>
      </c>
      <c r="C155" s="28" t="s">
        <v>1501</v>
      </c>
      <c r="D155" s="28" t="s">
        <v>1503</v>
      </c>
      <c r="E155" s="33" t="s">
        <v>181</v>
      </c>
      <c r="F155" s="33" t="s">
        <v>181</v>
      </c>
      <c r="G155" s="33" t="s">
        <v>2286</v>
      </c>
      <c r="H155" s="33" t="s">
        <v>181</v>
      </c>
      <c r="I155" s="36" t="s">
        <v>565</v>
      </c>
      <c r="J155" s="37">
        <v>46084.0</v>
      </c>
      <c r="K155" s="89"/>
      <c r="L155" s="89"/>
      <c r="M155" s="89"/>
      <c r="N155" s="89"/>
      <c r="O155" s="90"/>
      <c r="P155" s="49">
        <f t="shared" si="14"/>
        <v>1</v>
      </c>
      <c r="Q155" s="53" t="str">
        <f t="shared" si="15"/>
        <v>SELESAI</v>
      </c>
      <c r="S155" s="28"/>
      <c r="T155" s="36" t="b">
        <v>1</v>
      </c>
      <c r="U155" s="55" t="s">
        <v>347</v>
      </c>
      <c r="V155" s="85"/>
      <c r="W155" s="59" t="s">
        <v>2289</v>
      </c>
      <c r="X155" s="98" t="b">
        <v>1</v>
      </c>
      <c r="Y155" s="67" t="s">
        <v>2291</v>
      </c>
      <c r="Z155" s="108"/>
      <c r="AA155" s="108"/>
      <c r="AB155" s="108"/>
    </row>
    <row r="156" ht="22.5" customHeight="1">
      <c r="A156" s="28">
        <v>156.0</v>
      </c>
      <c r="B156" s="28" t="s">
        <v>240</v>
      </c>
      <c r="C156" s="28" t="s">
        <v>1508</v>
      </c>
      <c r="D156" s="28" t="s">
        <v>792</v>
      </c>
      <c r="E156" s="79" t="s">
        <v>96</v>
      </c>
      <c r="F156" s="79" t="s">
        <v>96</v>
      </c>
      <c r="G156" s="79" t="s">
        <v>2294</v>
      </c>
      <c r="H156" s="79" t="s">
        <v>96</v>
      </c>
      <c r="I156" s="36" t="s">
        <v>708</v>
      </c>
      <c r="J156" s="89"/>
      <c r="K156" s="89"/>
      <c r="L156" s="89"/>
      <c r="M156" s="89"/>
      <c r="N156" s="89"/>
      <c r="O156" s="90"/>
      <c r="P156" s="49">
        <f t="shared" si="14"/>
        <v>0</v>
      </c>
      <c r="Q156" s="53" t="str">
        <f t="shared" si="15"/>
        <v>BELUM</v>
      </c>
      <c r="S156" s="28"/>
      <c r="T156" s="36" t="b">
        <v>0</v>
      </c>
      <c r="U156" s="139"/>
      <c r="V156" s="56"/>
      <c r="W156" s="94"/>
      <c r="X156" s="95" t="b">
        <v>0</v>
      </c>
      <c r="Z156" s="28"/>
      <c r="AA156" s="28"/>
      <c r="AB156" s="28"/>
    </row>
    <row r="157" ht="22.5" customHeight="1">
      <c r="A157" s="28">
        <v>157.0</v>
      </c>
      <c r="B157" s="28" t="s">
        <v>240</v>
      </c>
      <c r="C157" s="28" t="s">
        <v>1519</v>
      </c>
      <c r="D157" s="28" t="s">
        <v>1520</v>
      </c>
      <c r="E157" s="33" t="s">
        <v>96</v>
      </c>
      <c r="F157" s="33" t="s">
        <v>96</v>
      </c>
      <c r="G157" s="33" t="s">
        <v>2300</v>
      </c>
      <c r="H157" s="33" t="s">
        <v>96</v>
      </c>
      <c r="I157" s="36" t="s">
        <v>708</v>
      </c>
      <c r="J157" s="37">
        <v>46309.0</v>
      </c>
      <c r="K157" s="89"/>
      <c r="L157" s="89"/>
      <c r="M157" s="89"/>
      <c r="N157" s="89"/>
      <c r="O157" s="90"/>
      <c r="P157" s="49">
        <f t="shared" si="14"/>
        <v>1</v>
      </c>
      <c r="Q157" s="53" t="str">
        <f t="shared" si="15"/>
        <v>SELESAI</v>
      </c>
      <c r="S157" s="28"/>
      <c r="T157" s="36" t="b">
        <v>1</v>
      </c>
      <c r="U157" s="139"/>
      <c r="V157" s="56"/>
      <c r="W157" s="94"/>
      <c r="X157" s="95" t="b">
        <v>0</v>
      </c>
      <c r="Z157" s="28"/>
      <c r="AA157" s="28"/>
      <c r="AB157" s="28"/>
    </row>
    <row r="158" ht="22.5" customHeight="1">
      <c r="A158" s="28">
        <v>158.0</v>
      </c>
      <c r="B158" s="28" t="s">
        <v>240</v>
      </c>
      <c r="C158" s="28" t="s">
        <v>1529</v>
      </c>
      <c r="D158" s="28" t="s">
        <v>1530</v>
      </c>
      <c r="E158" s="79" t="s">
        <v>16</v>
      </c>
      <c r="F158" s="79" t="s">
        <v>16</v>
      </c>
      <c r="G158" s="79" t="s">
        <v>2303</v>
      </c>
      <c r="H158" s="79" t="s">
        <v>434</v>
      </c>
      <c r="I158" s="36" t="s">
        <v>565</v>
      </c>
      <c r="J158" s="89"/>
      <c r="K158" s="89"/>
      <c r="L158" s="89"/>
      <c r="M158" s="89"/>
      <c r="N158" s="89"/>
      <c r="O158" s="90"/>
      <c r="P158" s="49">
        <f t="shared" si="14"/>
        <v>0</v>
      </c>
      <c r="Q158" s="53" t="str">
        <f t="shared" si="15"/>
        <v>BELUM</v>
      </c>
      <c r="S158" s="28"/>
      <c r="T158" s="36" t="b">
        <v>0</v>
      </c>
      <c r="U158" s="139"/>
      <c r="V158" s="56"/>
      <c r="W158" s="94"/>
      <c r="X158" s="95" t="b">
        <v>0</v>
      </c>
      <c r="Z158" s="28"/>
      <c r="AA158" s="28"/>
      <c r="AB158" s="28"/>
    </row>
    <row r="159" ht="22.5" customHeight="1">
      <c r="A159" s="28">
        <v>159.0</v>
      </c>
      <c r="B159" s="28" t="s">
        <v>240</v>
      </c>
      <c r="C159" s="28" t="s">
        <v>1539</v>
      </c>
      <c r="D159" s="28" t="s">
        <v>900</v>
      </c>
      <c r="E159" s="33" t="s">
        <v>16</v>
      </c>
      <c r="F159" s="33" t="s">
        <v>16</v>
      </c>
      <c r="G159" s="33" t="s">
        <v>2308</v>
      </c>
      <c r="H159" s="33" t="s">
        <v>577</v>
      </c>
      <c r="I159" s="36" t="s">
        <v>289</v>
      </c>
      <c r="J159" s="89"/>
      <c r="K159" s="89"/>
      <c r="L159" s="89"/>
      <c r="M159" s="89"/>
      <c r="N159" s="89"/>
      <c r="O159" s="90"/>
      <c r="P159" s="49">
        <f t="shared" si="14"/>
        <v>0</v>
      </c>
      <c r="Q159" s="53" t="str">
        <f t="shared" si="15"/>
        <v>BELUM</v>
      </c>
      <c r="S159" s="28"/>
      <c r="T159" s="36" t="b">
        <v>0</v>
      </c>
      <c r="U159" s="139"/>
      <c r="V159" s="85"/>
      <c r="W159" s="112"/>
      <c r="X159" s="98" t="b">
        <v>0</v>
      </c>
      <c r="Z159" s="28"/>
      <c r="AA159" s="28"/>
      <c r="AB159" s="28"/>
    </row>
    <row r="160" ht="22.5" customHeight="1">
      <c r="A160" s="28">
        <v>160.0</v>
      </c>
      <c r="B160" s="28" t="s">
        <v>240</v>
      </c>
      <c r="C160" s="28" t="s">
        <v>1545</v>
      </c>
      <c r="D160" s="28" t="s">
        <v>722</v>
      </c>
      <c r="E160" s="79" t="s">
        <v>16</v>
      </c>
      <c r="F160" s="79" t="s">
        <v>16</v>
      </c>
      <c r="G160" s="79" t="s">
        <v>2312</v>
      </c>
      <c r="H160" s="79" t="s">
        <v>577</v>
      </c>
      <c r="I160" s="36" t="s">
        <v>289</v>
      </c>
      <c r="J160" s="37">
        <v>46126.0</v>
      </c>
      <c r="K160" s="89"/>
      <c r="L160" s="89"/>
      <c r="M160" s="89"/>
      <c r="N160" s="89"/>
      <c r="O160" s="90"/>
      <c r="P160" s="49">
        <f t="shared" si="14"/>
        <v>1</v>
      </c>
      <c r="Q160" s="53" t="str">
        <f t="shared" si="15"/>
        <v>SELESAI</v>
      </c>
      <c r="S160" s="28"/>
      <c r="T160" s="36" t="b">
        <v>1</v>
      </c>
      <c r="U160" s="55" t="s">
        <v>347</v>
      </c>
      <c r="V160" s="56"/>
      <c r="W160" s="59" t="s">
        <v>2314</v>
      </c>
      <c r="X160" s="95" t="b">
        <v>1</v>
      </c>
      <c r="Y160" s="67" t="s">
        <v>2315</v>
      </c>
      <c r="Z160" s="28"/>
      <c r="AA160" s="28"/>
      <c r="AB160" s="28"/>
    </row>
    <row r="161" ht="22.5" customHeight="1">
      <c r="A161" s="28">
        <v>161.0</v>
      </c>
      <c r="B161" s="28" t="s">
        <v>240</v>
      </c>
      <c r="C161" s="28" t="s">
        <v>1548</v>
      </c>
      <c r="D161" s="28" t="s">
        <v>1125</v>
      </c>
      <c r="E161" s="33" t="s">
        <v>96</v>
      </c>
      <c r="F161" s="33" t="s">
        <v>96</v>
      </c>
      <c r="G161" s="33" t="s">
        <v>2320</v>
      </c>
      <c r="H161" s="33" t="s">
        <v>463</v>
      </c>
      <c r="I161" s="36" t="s">
        <v>708</v>
      </c>
      <c r="J161" s="37">
        <v>46123.0</v>
      </c>
      <c r="K161" s="89"/>
      <c r="L161" s="89"/>
      <c r="M161" s="89"/>
      <c r="N161" s="89"/>
      <c r="O161" s="90"/>
      <c r="P161" s="49">
        <f t="shared" si="14"/>
        <v>1</v>
      </c>
      <c r="Q161" s="53" t="str">
        <f t="shared" si="15"/>
        <v>SELESAI</v>
      </c>
      <c r="S161" s="28"/>
      <c r="T161" s="36" t="b">
        <v>1</v>
      </c>
      <c r="U161" s="55" t="s">
        <v>713</v>
      </c>
      <c r="V161" s="85"/>
      <c r="W161" s="112" t="s">
        <v>2323</v>
      </c>
      <c r="X161" s="98" t="b">
        <v>1</v>
      </c>
      <c r="Y161" s="67" t="s">
        <v>2324</v>
      </c>
      <c r="Z161" s="28"/>
      <c r="AA161" s="28"/>
      <c r="AB161" s="28"/>
    </row>
    <row r="162" ht="22.5" customHeight="1">
      <c r="A162" s="28">
        <v>162.0</v>
      </c>
      <c r="B162" s="28" t="s">
        <v>240</v>
      </c>
      <c r="C162" s="28" t="s">
        <v>1553</v>
      </c>
      <c r="D162" s="28" t="s">
        <v>742</v>
      </c>
      <c r="E162" s="79" t="s">
        <v>16</v>
      </c>
      <c r="F162" s="79" t="s">
        <v>16</v>
      </c>
      <c r="G162" s="79" t="s">
        <v>2327</v>
      </c>
      <c r="H162" s="79" t="s">
        <v>434</v>
      </c>
      <c r="I162" s="36" t="s">
        <v>565</v>
      </c>
      <c r="J162" s="37">
        <v>46308.0</v>
      </c>
      <c r="K162" s="89"/>
      <c r="L162" s="89"/>
      <c r="M162" s="89"/>
      <c r="N162" s="89"/>
      <c r="O162" s="90"/>
      <c r="P162" s="49">
        <f t="shared" si="14"/>
        <v>1</v>
      </c>
      <c r="Q162" s="53" t="str">
        <f t="shared" si="15"/>
        <v>SELESAI</v>
      </c>
      <c r="S162" s="28"/>
      <c r="T162" s="36" t="b">
        <v>1</v>
      </c>
      <c r="U162" s="139"/>
      <c r="V162" s="85"/>
      <c r="W162" s="112"/>
      <c r="X162" s="98" t="b">
        <v>0</v>
      </c>
      <c r="Z162" s="28"/>
      <c r="AA162" s="28"/>
      <c r="AB162" s="28"/>
    </row>
    <row r="163" ht="22.5" customHeight="1">
      <c r="A163" s="28">
        <v>163.0</v>
      </c>
      <c r="B163" s="28" t="s">
        <v>240</v>
      </c>
      <c r="C163" s="28" t="s">
        <v>1560</v>
      </c>
      <c r="D163" s="28" t="s">
        <v>1561</v>
      </c>
      <c r="E163" s="33" t="s">
        <v>96</v>
      </c>
      <c r="F163" s="33" t="s">
        <v>96</v>
      </c>
      <c r="G163" s="33" t="s">
        <v>2334</v>
      </c>
      <c r="H163" s="33" t="s">
        <v>463</v>
      </c>
      <c r="I163" s="36" t="s">
        <v>708</v>
      </c>
      <c r="J163" s="89"/>
      <c r="K163" s="89"/>
      <c r="L163" s="89"/>
      <c r="M163" s="89"/>
      <c r="N163" s="89"/>
      <c r="O163" s="90"/>
      <c r="P163" s="49">
        <f t="shared" si="14"/>
        <v>0</v>
      </c>
      <c r="Q163" s="53" t="str">
        <f t="shared" si="15"/>
        <v>BELUM</v>
      </c>
      <c r="S163" s="28"/>
      <c r="T163" s="36" t="b">
        <v>0</v>
      </c>
      <c r="U163" s="139"/>
      <c r="V163" s="85"/>
      <c r="W163" s="112"/>
      <c r="X163" s="98" t="b">
        <v>0</v>
      </c>
      <c r="Z163" s="28"/>
      <c r="AA163" s="28"/>
      <c r="AB163" s="28"/>
    </row>
    <row r="164" ht="22.5" customHeight="1">
      <c r="A164" s="28">
        <v>164.0</v>
      </c>
      <c r="B164" s="28" t="s">
        <v>240</v>
      </c>
      <c r="C164" s="28" t="s">
        <v>1569</v>
      </c>
      <c r="D164" s="28" t="s">
        <v>1137</v>
      </c>
      <c r="E164" s="79" t="s">
        <v>96</v>
      </c>
      <c r="F164" s="79" t="s">
        <v>96</v>
      </c>
      <c r="G164" s="79" t="s">
        <v>2338</v>
      </c>
      <c r="H164" s="79" t="s">
        <v>463</v>
      </c>
      <c r="I164" s="36" t="s">
        <v>708</v>
      </c>
      <c r="J164" s="37">
        <v>46288.0</v>
      </c>
      <c r="K164" s="89"/>
      <c r="L164" s="89"/>
      <c r="M164" s="89"/>
      <c r="N164" s="89"/>
      <c r="O164" s="90"/>
      <c r="P164" s="49">
        <f t="shared" si="14"/>
        <v>1</v>
      </c>
      <c r="Q164" s="53" t="str">
        <f t="shared" si="15"/>
        <v>SELESAI</v>
      </c>
      <c r="S164" s="28"/>
      <c r="T164" s="36" t="b">
        <v>1</v>
      </c>
      <c r="U164" s="55" t="s">
        <v>713</v>
      </c>
      <c r="V164" s="85"/>
      <c r="W164" s="59" t="s">
        <v>2344</v>
      </c>
      <c r="X164" s="98" t="b">
        <v>0</v>
      </c>
      <c r="Z164" s="28"/>
      <c r="AA164" s="28"/>
      <c r="AB164" s="28"/>
    </row>
    <row r="165" ht="22.5" customHeight="1">
      <c r="A165" s="28">
        <v>165.0</v>
      </c>
      <c r="B165" s="28" t="s">
        <v>240</v>
      </c>
      <c r="C165" s="28" t="s">
        <v>1575</v>
      </c>
      <c r="D165" s="28" t="s">
        <v>356</v>
      </c>
      <c r="E165" s="33" t="s">
        <v>96</v>
      </c>
      <c r="F165" s="33" t="s">
        <v>96</v>
      </c>
      <c r="G165" s="33" t="s">
        <v>2348</v>
      </c>
      <c r="H165" s="33" t="s">
        <v>191</v>
      </c>
      <c r="I165" s="36" t="s">
        <v>289</v>
      </c>
      <c r="J165" s="37"/>
      <c r="K165" s="89"/>
      <c r="L165" s="89"/>
      <c r="M165" s="89"/>
      <c r="N165" s="89"/>
      <c r="O165" s="90"/>
      <c r="P165" s="49">
        <f t="shared" si="14"/>
        <v>0</v>
      </c>
      <c r="Q165" s="53" t="str">
        <f t="shared" si="15"/>
        <v>BELUM</v>
      </c>
      <c r="S165" s="28"/>
      <c r="T165" s="36" t="b">
        <v>0</v>
      </c>
      <c r="U165" s="139"/>
      <c r="V165" s="122"/>
      <c r="W165" s="153"/>
      <c r="X165" s="124" t="b">
        <v>0</v>
      </c>
      <c r="Z165" s="28"/>
      <c r="AA165" s="28"/>
      <c r="AB165" s="28"/>
    </row>
    <row r="166" ht="22.5" customHeight="1">
      <c r="A166" s="28">
        <v>166.0</v>
      </c>
      <c r="B166" s="28" t="s">
        <v>240</v>
      </c>
      <c r="C166" s="28" t="s">
        <v>1579</v>
      </c>
      <c r="D166" s="28" t="s">
        <v>1151</v>
      </c>
      <c r="E166" s="79" t="s">
        <v>16</v>
      </c>
      <c r="F166" s="79" t="s">
        <v>16</v>
      </c>
      <c r="G166" s="79" t="s">
        <v>2356</v>
      </c>
      <c r="H166" s="79" t="s">
        <v>300</v>
      </c>
      <c r="I166" s="36" t="s">
        <v>103</v>
      </c>
      <c r="J166" s="89"/>
      <c r="K166" s="37"/>
      <c r="L166" s="89"/>
      <c r="M166" s="89"/>
      <c r="N166" s="89"/>
      <c r="O166" s="90"/>
      <c r="P166" s="49">
        <f t="shared" si="14"/>
        <v>0</v>
      </c>
      <c r="Q166" s="53" t="str">
        <f t="shared" si="15"/>
        <v>BELUM</v>
      </c>
      <c r="S166" s="28"/>
      <c r="T166" s="36" t="b">
        <v>0</v>
      </c>
      <c r="U166" s="139"/>
      <c r="V166" s="56"/>
      <c r="W166" s="94"/>
      <c r="X166" s="95" t="b">
        <v>0</v>
      </c>
      <c r="Z166" s="28"/>
      <c r="AA166" s="28"/>
      <c r="AB166" s="28"/>
    </row>
    <row r="167" ht="22.5" customHeight="1">
      <c r="A167" s="28">
        <v>167.0</v>
      </c>
      <c r="B167" s="28" t="s">
        <v>240</v>
      </c>
      <c r="C167" s="36" t="s">
        <v>1585</v>
      </c>
      <c r="D167" s="28" t="s">
        <v>1173</v>
      </c>
      <c r="E167" s="33" t="s">
        <v>16</v>
      </c>
      <c r="F167" s="33" t="s">
        <v>16</v>
      </c>
      <c r="G167" s="33" t="s">
        <v>2360</v>
      </c>
      <c r="H167" s="33" t="s">
        <v>300</v>
      </c>
      <c r="I167" s="36" t="s">
        <v>103</v>
      </c>
      <c r="J167" s="37">
        <v>46105.0</v>
      </c>
      <c r="K167" s="37"/>
      <c r="L167" s="37"/>
      <c r="M167" s="37"/>
      <c r="N167" s="37"/>
      <c r="O167" s="37"/>
      <c r="P167" s="49">
        <f>IF(B167="POP-SB",COUNTA(J167:N167)/4,
 IF(B167="POP-B",COUNTA(J167:N167)/2,
 COUNTA(J167:N167)/1))</f>
        <v>1</v>
      </c>
      <c r="Q167" s="53" t="str">
        <f t="shared" si="15"/>
        <v>SELESAI</v>
      </c>
      <c r="S167" s="28"/>
      <c r="T167" s="36" t="b">
        <v>1</v>
      </c>
      <c r="U167" s="55" t="s">
        <v>185</v>
      </c>
      <c r="V167" s="56"/>
      <c r="W167" s="154" t="s">
        <v>2364</v>
      </c>
      <c r="X167" s="95" t="b">
        <v>1</v>
      </c>
      <c r="Y167" s="67" t="s">
        <v>2365</v>
      </c>
      <c r="Z167" s="28"/>
      <c r="AA167" s="28"/>
      <c r="AB167" s="28"/>
    </row>
    <row r="168" ht="22.5" customHeight="1">
      <c r="A168" s="28">
        <v>168.0</v>
      </c>
      <c r="B168" s="28" t="s">
        <v>240</v>
      </c>
      <c r="C168" s="28" t="s">
        <v>1591</v>
      </c>
      <c r="D168" s="28" t="s">
        <v>1592</v>
      </c>
      <c r="E168" s="79" t="s">
        <v>181</v>
      </c>
      <c r="F168" s="79" t="s">
        <v>181</v>
      </c>
      <c r="G168" s="79" t="s">
        <v>2371</v>
      </c>
      <c r="H168" s="79" t="s">
        <v>288</v>
      </c>
      <c r="I168" s="36" t="s">
        <v>474</v>
      </c>
      <c r="J168" s="37">
        <v>46141.0</v>
      </c>
      <c r="K168" s="89"/>
      <c r="L168" s="89"/>
      <c r="M168" s="89"/>
      <c r="N168" s="89"/>
      <c r="O168" s="90"/>
      <c r="P168" s="49">
        <f t="shared" ref="P168:P174" si="16">IF(B168="POP-SB",COUNTA(J168:M168)/4,
 IF(B168="POP-B",COUNTA(J168:M168)/2,
 COUNTA(J168:M168)/1))</f>
        <v>1</v>
      </c>
      <c r="Q168" s="53" t="str">
        <f t="shared" si="15"/>
        <v>SELESAI</v>
      </c>
      <c r="S168" s="28"/>
      <c r="T168" s="36" t="b">
        <v>1</v>
      </c>
      <c r="U168" s="55" t="s">
        <v>347</v>
      </c>
      <c r="V168" s="56"/>
      <c r="W168" s="59" t="s">
        <v>2374</v>
      </c>
      <c r="X168" s="95" t="b">
        <v>1</v>
      </c>
      <c r="Y168" s="67" t="s">
        <v>2375</v>
      </c>
      <c r="Z168" s="28"/>
      <c r="AA168" s="28"/>
      <c r="AB168" s="28"/>
    </row>
    <row r="169" ht="22.5" customHeight="1">
      <c r="A169" s="28">
        <v>169.0</v>
      </c>
      <c r="B169" s="28" t="s">
        <v>240</v>
      </c>
      <c r="C169" s="28" t="s">
        <v>1597</v>
      </c>
      <c r="D169" s="28" t="s">
        <v>1179</v>
      </c>
      <c r="E169" s="33" t="s">
        <v>181</v>
      </c>
      <c r="F169" s="33" t="s">
        <v>181</v>
      </c>
      <c r="G169" s="33" t="s">
        <v>2378</v>
      </c>
      <c r="H169" s="33" t="s">
        <v>253</v>
      </c>
      <c r="I169" s="36" t="s">
        <v>289</v>
      </c>
      <c r="J169" s="37">
        <v>46127.0</v>
      </c>
      <c r="K169" s="89"/>
      <c r="L169" s="89"/>
      <c r="M169" s="89"/>
      <c r="N169" s="89"/>
      <c r="O169" s="90"/>
      <c r="P169" s="49">
        <f t="shared" si="16"/>
        <v>1</v>
      </c>
      <c r="Q169" s="53" t="str">
        <f t="shared" si="15"/>
        <v>SELESAI</v>
      </c>
      <c r="S169" s="28"/>
      <c r="T169" s="36" t="b">
        <v>1</v>
      </c>
      <c r="U169" s="55" t="s">
        <v>347</v>
      </c>
      <c r="V169" s="122"/>
      <c r="W169" s="59" t="s">
        <v>2381</v>
      </c>
      <c r="X169" s="124" t="b">
        <v>0</v>
      </c>
      <c r="Z169" s="28"/>
      <c r="AA169" s="28"/>
      <c r="AB169" s="28"/>
    </row>
    <row r="170" ht="22.5" customHeight="1">
      <c r="A170" s="28">
        <v>170.0</v>
      </c>
      <c r="B170" s="28" t="s">
        <v>240</v>
      </c>
      <c r="C170" s="28" t="s">
        <v>1601</v>
      </c>
      <c r="D170" s="28" t="s">
        <v>725</v>
      </c>
      <c r="E170" s="79" t="s">
        <v>181</v>
      </c>
      <c r="F170" s="79" t="s">
        <v>181</v>
      </c>
      <c r="G170" s="79" t="s">
        <v>2384</v>
      </c>
      <c r="H170" s="79" t="s">
        <v>253</v>
      </c>
      <c r="I170" s="36" t="s">
        <v>289</v>
      </c>
      <c r="J170" s="37">
        <v>46097.0</v>
      </c>
      <c r="K170" s="89"/>
      <c r="L170" s="89"/>
      <c r="M170" s="89"/>
      <c r="N170" s="89"/>
      <c r="O170" s="90"/>
      <c r="P170" s="49">
        <f t="shared" si="16"/>
        <v>1</v>
      </c>
      <c r="Q170" s="53" t="str">
        <f t="shared" si="15"/>
        <v>SELESAI</v>
      </c>
      <c r="S170" s="28"/>
      <c r="T170" s="36" t="b">
        <v>1</v>
      </c>
      <c r="U170" s="55" t="s">
        <v>347</v>
      </c>
      <c r="V170" s="56"/>
      <c r="W170" s="94" t="s">
        <v>2386</v>
      </c>
      <c r="X170" s="95" t="b">
        <v>1</v>
      </c>
      <c r="Y170" s="67" t="s">
        <v>2387</v>
      </c>
      <c r="Z170" s="28"/>
      <c r="AA170" s="28"/>
      <c r="AB170" s="28"/>
    </row>
    <row r="171" ht="22.5" customHeight="1">
      <c r="A171" s="28">
        <v>171.0</v>
      </c>
      <c r="B171" s="28" t="s">
        <v>240</v>
      </c>
      <c r="C171" s="28" t="s">
        <v>1611</v>
      </c>
      <c r="D171" s="28" t="s">
        <v>1184</v>
      </c>
      <c r="E171" s="33" t="s">
        <v>181</v>
      </c>
      <c r="F171" s="33" t="s">
        <v>181</v>
      </c>
      <c r="G171" s="33" t="s">
        <v>2391</v>
      </c>
      <c r="H171" s="33" t="s">
        <v>253</v>
      </c>
      <c r="I171" s="36" t="s">
        <v>289</v>
      </c>
      <c r="J171" s="37">
        <v>46097.0</v>
      </c>
      <c r="K171" s="89"/>
      <c r="L171" s="89"/>
      <c r="M171" s="89"/>
      <c r="N171" s="89"/>
      <c r="O171" s="90"/>
      <c r="P171" s="49">
        <f t="shared" si="16"/>
        <v>1</v>
      </c>
      <c r="Q171" s="53" t="str">
        <f t="shared" si="15"/>
        <v>SELESAI</v>
      </c>
      <c r="S171" s="28"/>
      <c r="T171" s="36" t="b">
        <v>1</v>
      </c>
      <c r="U171" s="55" t="s">
        <v>347</v>
      </c>
      <c r="V171" s="56"/>
      <c r="W171" s="94" t="s">
        <v>2394</v>
      </c>
      <c r="X171" s="95" t="b">
        <v>1</v>
      </c>
      <c r="Y171" s="67" t="s">
        <v>2395</v>
      </c>
      <c r="Z171" s="28"/>
      <c r="AA171" s="28"/>
      <c r="AB171" s="28"/>
    </row>
    <row r="172" ht="22.5" customHeight="1">
      <c r="A172" s="28">
        <v>172.0</v>
      </c>
      <c r="B172" s="28" t="s">
        <v>240</v>
      </c>
      <c r="C172" s="28" t="s">
        <v>1615</v>
      </c>
      <c r="D172" s="28" t="s">
        <v>1192</v>
      </c>
      <c r="E172" s="79" t="s">
        <v>181</v>
      </c>
      <c r="F172" s="79" t="s">
        <v>181</v>
      </c>
      <c r="G172" s="79" t="s">
        <v>2401</v>
      </c>
      <c r="H172" s="79" t="s">
        <v>288</v>
      </c>
      <c r="I172" s="36" t="s">
        <v>474</v>
      </c>
      <c r="J172" s="37">
        <v>46098.0</v>
      </c>
      <c r="K172" s="89"/>
      <c r="L172" s="89"/>
      <c r="M172" s="89"/>
      <c r="N172" s="89"/>
      <c r="O172" s="90"/>
      <c r="P172" s="49">
        <f t="shared" si="16"/>
        <v>1</v>
      </c>
      <c r="Q172" s="53" t="str">
        <f t="shared" si="15"/>
        <v>SELESAI</v>
      </c>
      <c r="S172" s="28"/>
      <c r="T172" s="36" t="b">
        <v>1</v>
      </c>
      <c r="U172" s="55" t="s">
        <v>347</v>
      </c>
      <c r="V172" s="85"/>
      <c r="W172" s="162" t="s">
        <v>2403</v>
      </c>
      <c r="X172" s="98" t="b">
        <v>1</v>
      </c>
      <c r="Y172" s="67" t="s">
        <v>2405</v>
      </c>
      <c r="Z172" s="28"/>
      <c r="AA172" s="28"/>
      <c r="AB172" s="28"/>
    </row>
    <row r="173" ht="22.5" customHeight="1">
      <c r="A173" s="28">
        <v>173.0</v>
      </c>
      <c r="B173" s="28" t="s">
        <v>240</v>
      </c>
      <c r="C173" s="28" t="s">
        <v>1620</v>
      </c>
      <c r="D173" s="28" t="s">
        <v>1621</v>
      </c>
      <c r="E173" s="33" t="s">
        <v>16</v>
      </c>
      <c r="F173" s="33" t="s">
        <v>16</v>
      </c>
      <c r="G173" s="33" t="s">
        <v>2409</v>
      </c>
      <c r="H173" s="33" t="s">
        <v>16</v>
      </c>
      <c r="I173" s="36" t="s">
        <v>103</v>
      </c>
      <c r="J173" s="37">
        <v>46062.0</v>
      </c>
      <c r="K173" s="37"/>
      <c r="L173" s="89"/>
      <c r="M173" s="89"/>
      <c r="N173" s="89"/>
      <c r="O173" s="90"/>
      <c r="P173" s="49">
        <f t="shared" si="16"/>
        <v>1</v>
      </c>
      <c r="Q173" s="53" t="str">
        <f t="shared" si="15"/>
        <v>SELESAI</v>
      </c>
      <c r="S173" s="36" t="s">
        <v>2410</v>
      </c>
      <c r="T173" s="36" t="b">
        <v>1</v>
      </c>
      <c r="U173" s="55" t="s">
        <v>185</v>
      </c>
      <c r="V173" s="85"/>
      <c r="W173" s="59" t="s">
        <v>2412</v>
      </c>
      <c r="X173" s="61" t="b">
        <v>1</v>
      </c>
      <c r="Y173" s="67" t="s">
        <v>2414</v>
      </c>
      <c r="Z173" s="28"/>
      <c r="AA173" s="28"/>
      <c r="AB173" s="28"/>
    </row>
    <row r="174" ht="22.5" customHeight="1">
      <c r="A174" s="28">
        <v>174.0</v>
      </c>
      <c r="B174" s="28" t="s">
        <v>240</v>
      </c>
      <c r="C174" s="28" t="s">
        <v>1626</v>
      </c>
      <c r="D174" s="28" t="s">
        <v>1065</v>
      </c>
      <c r="E174" s="79" t="s">
        <v>16</v>
      </c>
      <c r="F174" s="79" t="s">
        <v>16</v>
      </c>
      <c r="G174" s="79" t="s">
        <v>2420</v>
      </c>
      <c r="H174" s="79" t="s">
        <v>16</v>
      </c>
      <c r="I174" s="36" t="s">
        <v>103</v>
      </c>
      <c r="J174" s="37">
        <v>46054.0</v>
      </c>
      <c r="K174" s="37"/>
      <c r="L174" s="89"/>
      <c r="M174" s="89"/>
      <c r="N174" s="89"/>
      <c r="O174" s="90"/>
      <c r="P174" s="49">
        <f t="shared" si="16"/>
        <v>1</v>
      </c>
      <c r="Q174" s="53" t="str">
        <f t="shared" si="15"/>
        <v>SELESAI</v>
      </c>
      <c r="S174" s="28"/>
      <c r="T174" s="36" t="b">
        <v>1</v>
      </c>
      <c r="U174" s="55" t="s">
        <v>185</v>
      </c>
      <c r="V174" s="85"/>
      <c r="W174" s="112" t="s">
        <v>2424</v>
      </c>
      <c r="X174" s="98" t="b">
        <v>1</v>
      </c>
      <c r="Y174" s="67" t="s">
        <v>2425</v>
      </c>
      <c r="Z174" s="28"/>
      <c r="AA174" s="28"/>
      <c r="AB174" s="28"/>
    </row>
    <row r="175" ht="22.5" customHeight="1">
      <c r="A175" s="28">
        <v>175.0</v>
      </c>
      <c r="B175" s="28" t="s">
        <v>240</v>
      </c>
      <c r="C175" s="28" t="s">
        <v>1631</v>
      </c>
      <c r="D175" s="28" t="s">
        <v>1208</v>
      </c>
      <c r="E175" s="33" t="s">
        <v>16</v>
      </c>
      <c r="F175" s="33" t="s">
        <v>16</v>
      </c>
      <c r="G175" s="33" t="s">
        <v>2430</v>
      </c>
      <c r="H175" s="33" t="s">
        <v>16</v>
      </c>
      <c r="I175" s="36" t="s">
        <v>103</v>
      </c>
      <c r="J175" s="37">
        <v>46036.0</v>
      </c>
      <c r="K175" s="37">
        <v>46201.0</v>
      </c>
      <c r="L175" s="89"/>
      <c r="M175" s="89"/>
      <c r="N175" s="89"/>
      <c r="O175" s="90"/>
      <c r="P175" s="49">
        <f>IF(B175="POP-SB",COUNTA(J175:M175)/4,
 IF(B175="POP-B",COUNTA(J175:M175)/2,
 COUNTA(J175)/1))</f>
        <v>1</v>
      </c>
      <c r="Q175" s="53" t="str">
        <f t="shared" si="15"/>
        <v>SELESAI</v>
      </c>
      <c r="S175" s="28"/>
      <c r="T175" s="36" t="b">
        <v>1</v>
      </c>
      <c r="U175" s="55" t="s">
        <v>185</v>
      </c>
      <c r="V175" s="56"/>
      <c r="W175" s="94" t="s">
        <v>2433</v>
      </c>
      <c r="X175" s="95" t="b">
        <v>1</v>
      </c>
      <c r="Y175" s="67" t="s">
        <v>2435</v>
      </c>
      <c r="Z175" s="28"/>
      <c r="AA175" s="28"/>
      <c r="AB175" s="28"/>
    </row>
    <row r="176" ht="22.5" customHeight="1">
      <c r="A176" s="28">
        <v>176.0</v>
      </c>
      <c r="B176" s="28" t="s">
        <v>240</v>
      </c>
      <c r="C176" s="28" t="s">
        <v>1638</v>
      </c>
      <c r="D176" s="28" t="s">
        <v>1213</v>
      </c>
      <c r="E176" s="79" t="s">
        <v>16</v>
      </c>
      <c r="F176" s="79" t="s">
        <v>16</v>
      </c>
      <c r="G176" s="79" t="s">
        <v>2440</v>
      </c>
      <c r="H176" s="79" t="s">
        <v>232</v>
      </c>
      <c r="I176" s="36" t="s">
        <v>103</v>
      </c>
      <c r="J176" s="37">
        <v>46078.0</v>
      </c>
      <c r="K176" s="89"/>
      <c r="L176" s="89"/>
      <c r="M176" s="89"/>
      <c r="N176" s="89"/>
      <c r="O176" s="90"/>
      <c r="P176" s="49">
        <f t="shared" ref="P176:P184" si="17">IF(B176="POP-SB",COUNTA(J176:M176)/4,
 IF(B176="POP-B",COUNTA(J176:M176)/2,
 COUNTA(J176:M176)/1))</f>
        <v>1</v>
      </c>
      <c r="Q176" s="53" t="str">
        <f t="shared" si="15"/>
        <v>SELESAI</v>
      </c>
      <c r="S176" s="28"/>
      <c r="T176" s="36" t="b">
        <v>1</v>
      </c>
      <c r="U176" s="55" t="s">
        <v>185</v>
      </c>
      <c r="V176" s="56"/>
      <c r="W176" s="59" t="s">
        <v>2442</v>
      </c>
      <c r="X176" s="61" t="b">
        <v>1</v>
      </c>
      <c r="Y176" s="67" t="s">
        <v>2443</v>
      </c>
      <c r="Z176" s="108"/>
      <c r="AA176" s="108"/>
      <c r="AB176" s="108"/>
    </row>
    <row r="177" ht="22.5" customHeight="1">
      <c r="A177" s="28">
        <v>177.0</v>
      </c>
      <c r="B177" s="28" t="s">
        <v>240</v>
      </c>
      <c r="C177" s="28" t="s">
        <v>1642</v>
      </c>
      <c r="D177" s="28" t="s">
        <v>1643</v>
      </c>
      <c r="E177" s="33" t="s">
        <v>16</v>
      </c>
      <c r="F177" s="33" t="s">
        <v>16</v>
      </c>
      <c r="G177" s="33" t="s">
        <v>2447</v>
      </c>
      <c r="H177" s="33" t="s">
        <v>232</v>
      </c>
      <c r="I177" s="36" t="s">
        <v>103</v>
      </c>
      <c r="J177" s="37">
        <v>46078.0</v>
      </c>
      <c r="K177" s="89"/>
      <c r="L177" s="89"/>
      <c r="M177" s="89"/>
      <c r="N177" s="89"/>
      <c r="O177" s="90"/>
      <c r="P177" s="49">
        <f t="shared" si="17"/>
        <v>1</v>
      </c>
      <c r="Q177" s="53" t="str">
        <f t="shared" si="15"/>
        <v>SELESAI</v>
      </c>
      <c r="S177" s="28"/>
      <c r="T177" s="36" t="b">
        <v>1</v>
      </c>
      <c r="U177" s="55" t="s">
        <v>185</v>
      </c>
      <c r="V177" s="56"/>
      <c r="W177" s="94" t="s">
        <v>2451</v>
      </c>
      <c r="X177" s="95" t="b">
        <v>0</v>
      </c>
      <c r="Z177" s="28"/>
      <c r="AA177" s="28"/>
      <c r="AB177" s="28"/>
    </row>
    <row r="178" ht="22.5" customHeight="1">
      <c r="A178" s="28">
        <v>178.0</v>
      </c>
      <c r="B178" s="28" t="s">
        <v>240</v>
      </c>
      <c r="C178" s="28" t="s">
        <v>1647</v>
      </c>
      <c r="D178" s="28" t="s">
        <v>1648</v>
      </c>
      <c r="E178" s="79" t="s">
        <v>16</v>
      </c>
      <c r="F178" s="79" t="s">
        <v>16</v>
      </c>
      <c r="G178" s="79" t="s">
        <v>2456</v>
      </c>
      <c r="H178" s="79" t="s">
        <v>577</v>
      </c>
      <c r="I178" s="36" t="s">
        <v>289</v>
      </c>
      <c r="J178" s="36" t="s">
        <v>2459</v>
      </c>
      <c r="K178" s="89"/>
      <c r="L178" s="89"/>
      <c r="M178" s="89"/>
      <c r="N178" s="89"/>
      <c r="O178" s="90"/>
      <c r="P178" s="49">
        <f t="shared" si="17"/>
        <v>1</v>
      </c>
      <c r="Q178" s="53" t="str">
        <f t="shared" si="15"/>
        <v>SELESAI</v>
      </c>
      <c r="S178" s="28"/>
      <c r="T178" s="36" t="b">
        <v>1</v>
      </c>
      <c r="U178" s="139"/>
      <c r="V178" s="85"/>
      <c r="W178" s="112"/>
      <c r="X178" s="98" t="b">
        <v>0</v>
      </c>
      <c r="Z178" s="28"/>
      <c r="AA178" s="28"/>
      <c r="AB178" s="28"/>
    </row>
    <row r="179" ht="22.5" customHeight="1">
      <c r="A179" s="28">
        <v>179.0</v>
      </c>
      <c r="B179" s="28" t="s">
        <v>240</v>
      </c>
      <c r="C179" s="28" t="s">
        <v>1651</v>
      </c>
      <c r="D179" s="28" t="s">
        <v>1023</v>
      </c>
      <c r="E179" s="33" t="s">
        <v>96</v>
      </c>
      <c r="F179" s="33" t="s">
        <v>96</v>
      </c>
      <c r="G179" s="33" t="s">
        <v>2465</v>
      </c>
      <c r="H179" s="33" t="s">
        <v>96</v>
      </c>
      <c r="I179" s="36" t="s">
        <v>708</v>
      </c>
      <c r="J179" s="89"/>
      <c r="K179" s="89"/>
      <c r="L179" s="89"/>
      <c r="M179" s="89"/>
      <c r="N179" s="89"/>
      <c r="O179" s="90"/>
      <c r="P179" s="49">
        <f t="shared" si="17"/>
        <v>0</v>
      </c>
      <c r="Q179" s="53" t="str">
        <f t="shared" si="15"/>
        <v>BELUM</v>
      </c>
      <c r="S179" s="28"/>
      <c r="T179" s="36" t="b">
        <v>0</v>
      </c>
      <c r="U179" s="139"/>
      <c r="V179" s="56"/>
      <c r="W179" s="94"/>
      <c r="X179" s="95" t="b">
        <v>0</v>
      </c>
      <c r="Z179" s="28"/>
      <c r="AA179" s="28"/>
      <c r="AB179" s="28"/>
    </row>
    <row r="180" ht="22.5" customHeight="1">
      <c r="A180" s="28">
        <v>180.0</v>
      </c>
      <c r="B180" s="28" t="s">
        <v>240</v>
      </c>
      <c r="C180" s="28" t="s">
        <v>1653</v>
      </c>
      <c r="D180" s="28" t="s">
        <v>1655</v>
      </c>
      <c r="E180" s="79" t="s">
        <v>16</v>
      </c>
      <c r="F180" s="79" t="s">
        <v>16</v>
      </c>
      <c r="G180" s="79" t="s">
        <v>2469</v>
      </c>
      <c r="H180" s="79" t="s">
        <v>232</v>
      </c>
      <c r="I180" s="36" t="s">
        <v>103</v>
      </c>
      <c r="J180" s="37">
        <v>46073.0</v>
      </c>
      <c r="K180" s="37"/>
      <c r="L180" s="37"/>
      <c r="M180" s="89"/>
      <c r="N180" s="89"/>
      <c r="O180" s="90"/>
      <c r="P180" s="49">
        <f t="shared" si="17"/>
        <v>1</v>
      </c>
      <c r="Q180" s="53" t="str">
        <f t="shared" si="15"/>
        <v>SELESAI</v>
      </c>
      <c r="S180" s="28"/>
      <c r="T180" s="36" t="b">
        <v>1</v>
      </c>
      <c r="U180" s="55" t="s">
        <v>185</v>
      </c>
      <c r="V180" s="56"/>
      <c r="W180" s="94" t="s">
        <v>2472</v>
      </c>
      <c r="X180" s="95" t="b">
        <v>1</v>
      </c>
      <c r="Y180" s="67" t="s">
        <v>2473</v>
      </c>
      <c r="Z180" s="108"/>
      <c r="AA180" s="108"/>
      <c r="AB180" s="108"/>
    </row>
    <row r="181" ht="22.5" customHeight="1">
      <c r="A181" s="28">
        <v>181.0</v>
      </c>
      <c r="B181" s="28" t="s">
        <v>240</v>
      </c>
      <c r="C181" s="28" t="s">
        <v>1656</v>
      </c>
      <c r="D181" s="28" t="s">
        <v>1225</v>
      </c>
      <c r="E181" s="33" t="s">
        <v>226</v>
      </c>
      <c r="F181" s="33" t="s">
        <v>226</v>
      </c>
      <c r="G181" s="33" t="s">
        <v>2477</v>
      </c>
      <c r="H181" s="33" t="s">
        <v>288</v>
      </c>
      <c r="I181" s="36" t="s">
        <v>474</v>
      </c>
      <c r="J181" s="37">
        <v>46072.0</v>
      </c>
      <c r="K181" s="89"/>
      <c r="L181" s="89"/>
      <c r="M181" s="89"/>
      <c r="N181" s="89"/>
      <c r="O181" s="90"/>
      <c r="P181" s="49">
        <f t="shared" si="17"/>
        <v>1</v>
      </c>
      <c r="Q181" s="53" t="str">
        <f t="shared" si="15"/>
        <v>SELESAI</v>
      </c>
      <c r="S181" s="28"/>
      <c r="T181" s="36" t="b">
        <v>1</v>
      </c>
      <c r="U181" s="55" t="s">
        <v>479</v>
      </c>
      <c r="V181" s="85"/>
      <c r="W181" s="59" t="s">
        <v>2479</v>
      </c>
      <c r="X181" s="61" t="b">
        <v>0</v>
      </c>
      <c r="Z181" s="28"/>
      <c r="AA181" s="28"/>
      <c r="AB181" s="28"/>
    </row>
    <row r="182" ht="22.5" customHeight="1">
      <c r="A182" s="28">
        <v>182.0</v>
      </c>
      <c r="B182" s="28" t="s">
        <v>240</v>
      </c>
      <c r="C182" s="28" t="s">
        <v>1659</v>
      </c>
      <c r="D182" s="28" t="s">
        <v>1228</v>
      </c>
      <c r="E182" s="79" t="s">
        <v>226</v>
      </c>
      <c r="F182" s="79" t="s">
        <v>226</v>
      </c>
      <c r="G182" s="79" t="s">
        <v>2483</v>
      </c>
      <c r="H182" s="79" t="s">
        <v>309</v>
      </c>
      <c r="I182" s="36" t="s">
        <v>474</v>
      </c>
      <c r="J182" s="37">
        <v>46047.0</v>
      </c>
      <c r="K182" s="37"/>
      <c r="L182" s="89"/>
      <c r="M182" s="89"/>
      <c r="N182" s="89"/>
      <c r="O182" s="90"/>
      <c r="P182" s="49">
        <f t="shared" si="17"/>
        <v>1</v>
      </c>
      <c r="Q182" s="53" t="str">
        <f t="shared" si="15"/>
        <v>SELESAI</v>
      </c>
      <c r="S182" s="28"/>
      <c r="T182" s="36" t="b">
        <v>1</v>
      </c>
      <c r="U182" s="55" t="s">
        <v>479</v>
      </c>
      <c r="V182" s="85"/>
      <c r="W182" s="59" t="s">
        <v>2485</v>
      </c>
      <c r="X182" s="61" t="b">
        <v>0</v>
      </c>
      <c r="Z182" s="28"/>
      <c r="AA182" s="28"/>
      <c r="AB182" s="28"/>
    </row>
    <row r="183" ht="22.5" customHeight="1">
      <c r="A183" s="28">
        <v>183.0</v>
      </c>
      <c r="B183" s="28" t="s">
        <v>240</v>
      </c>
      <c r="C183" s="28" t="s">
        <v>1662</v>
      </c>
      <c r="D183" s="28" t="s">
        <v>1241</v>
      </c>
      <c r="E183" s="33" t="s">
        <v>181</v>
      </c>
      <c r="F183" s="33" t="s">
        <v>181</v>
      </c>
      <c r="G183" s="33" t="s">
        <v>2489</v>
      </c>
      <c r="H183" s="33" t="s">
        <v>253</v>
      </c>
      <c r="I183" s="36" t="s">
        <v>289</v>
      </c>
      <c r="J183" s="37">
        <v>46111.0</v>
      </c>
      <c r="K183" s="89"/>
      <c r="L183" s="89"/>
      <c r="M183" s="89"/>
      <c r="N183" s="89"/>
      <c r="O183" s="90"/>
      <c r="P183" s="49">
        <f t="shared" si="17"/>
        <v>1</v>
      </c>
      <c r="Q183" s="53" t="str">
        <f t="shared" si="15"/>
        <v>SELESAI</v>
      </c>
      <c r="S183" s="28"/>
      <c r="T183" s="36" t="b">
        <v>1</v>
      </c>
      <c r="U183" s="55" t="s">
        <v>347</v>
      </c>
      <c r="V183" s="56"/>
      <c r="W183" s="59" t="s">
        <v>2492</v>
      </c>
      <c r="X183" s="95" t="b">
        <v>0</v>
      </c>
      <c r="Z183" s="28"/>
      <c r="AA183" s="28"/>
      <c r="AB183" s="28"/>
    </row>
    <row r="184" ht="22.5" customHeight="1">
      <c r="A184" s="28">
        <v>184.0</v>
      </c>
      <c r="B184" s="28" t="s">
        <v>240</v>
      </c>
      <c r="C184" s="28" t="s">
        <v>1665</v>
      </c>
      <c r="D184" s="28" t="s">
        <v>1667</v>
      </c>
      <c r="E184" s="79" t="s">
        <v>16</v>
      </c>
      <c r="F184" s="79" t="s">
        <v>16</v>
      </c>
      <c r="G184" s="79" t="s">
        <v>2495</v>
      </c>
      <c r="H184" s="79" t="s">
        <v>16</v>
      </c>
      <c r="I184" s="36" t="s">
        <v>103</v>
      </c>
      <c r="J184" s="37">
        <v>46148.0</v>
      </c>
      <c r="K184" s="37"/>
      <c r="L184" s="89"/>
      <c r="M184" s="89"/>
      <c r="N184" s="89"/>
      <c r="O184" s="90"/>
      <c r="P184" s="49">
        <f t="shared" si="17"/>
        <v>1</v>
      </c>
      <c r="Q184" s="53" t="str">
        <f t="shared" si="15"/>
        <v>SELESAI</v>
      </c>
      <c r="S184" s="28"/>
      <c r="T184" s="36" t="b">
        <v>1</v>
      </c>
      <c r="U184" s="55" t="s">
        <v>185</v>
      </c>
      <c r="V184" s="85"/>
      <c r="W184" s="59" t="s">
        <v>2501</v>
      </c>
      <c r="X184" s="98" t="b">
        <v>1</v>
      </c>
      <c r="Y184" s="67" t="s">
        <v>2502</v>
      </c>
      <c r="Z184" s="28"/>
      <c r="AA184" s="28"/>
      <c r="AB184" s="28"/>
    </row>
    <row r="185" ht="22.5" customHeight="1">
      <c r="A185" s="28">
        <v>185.0</v>
      </c>
      <c r="B185" s="28" t="s">
        <v>240</v>
      </c>
      <c r="C185" s="28" t="s">
        <v>1671</v>
      </c>
      <c r="D185" s="28" t="s">
        <v>1246</v>
      </c>
      <c r="E185" s="33" t="s">
        <v>16</v>
      </c>
      <c r="F185" s="33" t="s">
        <v>16</v>
      </c>
      <c r="G185" s="33" t="s">
        <v>2508</v>
      </c>
      <c r="H185" s="33" t="s">
        <v>300</v>
      </c>
      <c r="I185" s="36" t="s">
        <v>103</v>
      </c>
      <c r="J185" s="173">
        <v>46186.0</v>
      </c>
      <c r="K185" s="89"/>
      <c r="L185" s="89"/>
      <c r="M185" s="89"/>
      <c r="N185" s="89"/>
      <c r="O185" s="90"/>
      <c r="P185" s="49">
        <f>IF(B185="POP-SB",COUNTA(K185:M185)/4,
 IF(B185="POP-B",COUNTA(K185:M185)/2,
 COUNTA(K185:M185)/1))</f>
        <v>0</v>
      </c>
      <c r="Q185" s="55" t="s">
        <v>698</v>
      </c>
      <c r="S185" s="28"/>
      <c r="T185" s="36" t="b">
        <v>1</v>
      </c>
      <c r="U185" s="55" t="s">
        <v>185</v>
      </c>
      <c r="V185" s="56"/>
      <c r="W185" s="94" t="s">
        <v>2511</v>
      </c>
      <c r="X185" s="95" t="b">
        <v>1</v>
      </c>
      <c r="Y185" s="67" t="s">
        <v>2512</v>
      </c>
      <c r="Z185" s="28"/>
      <c r="AA185" s="28"/>
      <c r="AB185" s="28"/>
    </row>
    <row r="186" ht="22.5" customHeight="1">
      <c r="A186" s="28">
        <v>186.0</v>
      </c>
      <c r="B186" s="28" t="s">
        <v>240</v>
      </c>
      <c r="C186" s="28" t="s">
        <v>1677</v>
      </c>
      <c r="D186" s="28" t="s">
        <v>1678</v>
      </c>
      <c r="E186" s="79" t="s">
        <v>16</v>
      </c>
      <c r="F186" s="79" t="s">
        <v>16</v>
      </c>
      <c r="G186" s="79" t="s">
        <v>2518</v>
      </c>
      <c r="H186" s="79" t="s">
        <v>16</v>
      </c>
      <c r="I186" s="36" t="s">
        <v>103</v>
      </c>
      <c r="J186" s="37">
        <v>46267.0</v>
      </c>
      <c r="K186" s="37"/>
      <c r="L186" s="89"/>
      <c r="M186" s="89"/>
      <c r="N186" s="89"/>
      <c r="O186" s="90"/>
      <c r="P186" s="49">
        <f>IF(B186="POP-SB",COUNTA(J186:M186)/4,
 IF(B186="POP-B",COUNTA(J186:M186)/2,
 COUNTA(J186:M186)/1))</f>
        <v>1</v>
      </c>
      <c r="Q186" s="53" t="str">
        <f>IF(P186=100%,"SELESAI","BELUM")
</f>
        <v>SELESAI</v>
      </c>
      <c r="S186" s="28"/>
      <c r="T186" s="36" t="b">
        <v>1</v>
      </c>
      <c r="U186" s="55" t="s">
        <v>347</v>
      </c>
      <c r="V186" s="85"/>
      <c r="W186" s="112" t="s">
        <v>2522</v>
      </c>
      <c r="X186" s="98" t="b">
        <v>0</v>
      </c>
      <c r="Z186" s="28"/>
      <c r="AA186" s="28"/>
      <c r="AB186" s="28"/>
    </row>
    <row r="187" ht="22.5" customHeight="1">
      <c r="A187" s="28">
        <v>187.0</v>
      </c>
      <c r="B187" s="28" t="s">
        <v>240</v>
      </c>
      <c r="C187" s="28" t="s">
        <v>1681</v>
      </c>
      <c r="D187" s="28" t="s">
        <v>656</v>
      </c>
      <c r="E187" s="33" t="s">
        <v>16</v>
      </c>
      <c r="F187" s="33" t="s">
        <v>16</v>
      </c>
      <c r="G187" s="33" t="s">
        <v>2525</v>
      </c>
      <c r="H187" s="33" t="s">
        <v>434</v>
      </c>
      <c r="I187" s="36" t="s">
        <v>565</v>
      </c>
      <c r="J187" s="37">
        <v>46154.0</v>
      </c>
      <c r="K187" s="37">
        <v>46216.0</v>
      </c>
      <c r="L187" s="89"/>
      <c r="M187" s="89"/>
      <c r="N187" s="89"/>
      <c r="O187" s="90"/>
      <c r="P187" s="49">
        <f>IF(B187="POP-SB",COUNTA(J187:M187)/4,
 IF(B187="POP-B",COUNTA(J187:M187)/2,
 COUNTA(J187)/1))</f>
        <v>1</v>
      </c>
      <c r="Q187" s="55" t="s">
        <v>698</v>
      </c>
      <c r="S187" s="28"/>
      <c r="T187" s="36" t="b">
        <v>1</v>
      </c>
      <c r="U187" s="55" t="s">
        <v>347</v>
      </c>
      <c r="V187" s="122"/>
      <c r="W187" s="59" t="s">
        <v>2530</v>
      </c>
      <c r="X187" s="124" t="b">
        <v>1</v>
      </c>
      <c r="Y187" s="67" t="s">
        <v>2532</v>
      </c>
      <c r="Z187" s="28"/>
      <c r="AA187" s="28"/>
      <c r="AB187" s="28"/>
    </row>
    <row r="188" ht="22.5" customHeight="1">
      <c r="A188" s="28">
        <v>188.0</v>
      </c>
      <c r="B188" s="28" t="s">
        <v>240</v>
      </c>
      <c r="C188" s="28" t="s">
        <v>1686</v>
      </c>
      <c r="D188" s="28" t="s">
        <v>896</v>
      </c>
      <c r="E188" s="79" t="s">
        <v>16</v>
      </c>
      <c r="F188" s="79" t="s">
        <v>16</v>
      </c>
      <c r="G188" s="79" t="s">
        <v>2536</v>
      </c>
      <c r="H188" s="79" t="s">
        <v>577</v>
      </c>
      <c r="I188" s="36" t="s">
        <v>289</v>
      </c>
      <c r="J188" s="37">
        <v>46209.0</v>
      </c>
      <c r="K188" s="89"/>
      <c r="L188" s="89"/>
      <c r="M188" s="89"/>
      <c r="N188" s="89"/>
      <c r="O188" s="90"/>
      <c r="P188" s="49">
        <f t="shared" ref="P188:P193" si="18">IF(B188="POP-SB",COUNTA(J188:M188)/4,
 IF(B188="POP-B",COUNTA(J188:M188)/2,
 COUNTA(J188:M188)/1))</f>
        <v>1</v>
      </c>
      <c r="Q188" s="53" t="str">
        <f t="shared" ref="Q188:Q193" si="19">IF(P188=100%,"SELESAI","BELUM")
</f>
        <v>SELESAI</v>
      </c>
      <c r="S188" s="36" t="s">
        <v>2541</v>
      </c>
      <c r="T188" s="36" t="b">
        <v>1</v>
      </c>
      <c r="U188" s="55" t="s">
        <v>845</v>
      </c>
      <c r="V188" s="85"/>
      <c r="W188" s="112"/>
      <c r="X188" s="98" t="b">
        <v>0</v>
      </c>
      <c r="Z188" s="28"/>
      <c r="AA188" s="28"/>
      <c r="AB188" s="28"/>
    </row>
    <row r="189" ht="22.5" customHeight="1">
      <c r="A189" s="28">
        <v>189.0</v>
      </c>
      <c r="B189" s="28" t="s">
        <v>240</v>
      </c>
      <c r="C189" s="28" t="s">
        <v>1688</v>
      </c>
      <c r="D189" s="28" t="s">
        <v>431</v>
      </c>
      <c r="E189" s="33" t="s">
        <v>16</v>
      </c>
      <c r="F189" s="33" t="s">
        <v>16</v>
      </c>
      <c r="G189" s="33" t="s">
        <v>2545</v>
      </c>
      <c r="H189" s="33" t="s">
        <v>434</v>
      </c>
      <c r="I189" s="36" t="s">
        <v>565</v>
      </c>
      <c r="J189" s="89"/>
      <c r="K189" s="89"/>
      <c r="L189" s="89"/>
      <c r="M189" s="89"/>
      <c r="N189" s="89"/>
      <c r="O189" s="90"/>
      <c r="P189" s="49">
        <f t="shared" si="18"/>
        <v>0</v>
      </c>
      <c r="Q189" s="53" t="str">
        <f t="shared" si="19"/>
        <v>BELUM</v>
      </c>
      <c r="S189" s="28"/>
      <c r="T189" s="36" t="b">
        <v>0</v>
      </c>
      <c r="U189" s="139"/>
      <c r="V189" s="85"/>
      <c r="W189" s="112"/>
      <c r="X189" s="98" t="b">
        <v>0</v>
      </c>
      <c r="Z189" s="28"/>
      <c r="AA189" s="28"/>
      <c r="AB189" s="28"/>
    </row>
    <row r="190" ht="22.5" customHeight="1">
      <c r="A190" s="28">
        <v>190.0</v>
      </c>
      <c r="B190" s="28" t="s">
        <v>240</v>
      </c>
      <c r="C190" s="28" t="s">
        <v>1691</v>
      </c>
      <c r="D190" s="28" t="s">
        <v>1264</v>
      </c>
      <c r="E190" s="79" t="s">
        <v>16</v>
      </c>
      <c r="F190" s="79" t="s">
        <v>16</v>
      </c>
      <c r="G190" s="79" t="s">
        <v>2549</v>
      </c>
      <c r="H190" s="79" t="s">
        <v>434</v>
      </c>
      <c r="I190" s="36" t="s">
        <v>565</v>
      </c>
      <c r="J190" s="37">
        <v>46153.0</v>
      </c>
      <c r="K190" s="89"/>
      <c r="L190" s="89"/>
      <c r="M190" s="89"/>
      <c r="N190" s="89"/>
      <c r="O190" s="90"/>
      <c r="P190" s="49">
        <f t="shared" si="18"/>
        <v>1</v>
      </c>
      <c r="Q190" s="53" t="str">
        <f t="shared" si="19"/>
        <v>SELESAI</v>
      </c>
      <c r="S190" s="28"/>
      <c r="T190" s="36" t="b">
        <v>1</v>
      </c>
      <c r="U190" s="55" t="s">
        <v>347</v>
      </c>
      <c r="V190" s="85"/>
      <c r="W190" s="59" t="s">
        <v>2552</v>
      </c>
      <c r="X190" s="98" t="b">
        <v>1</v>
      </c>
      <c r="Y190" s="169" t="s">
        <v>2553</v>
      </c>
      <c r="Z190" s="108"/>
      <c r="AA190" s="108"/>
      <c r="AB190" s="108"/>
    </row>
    <row r="191" ht="22.5" customHeight="1">
      <c r="A191" s="28">
        <v>191.0</v>
      </c>
      <c r="B191" s="28" t="s">
        <v>240</v>
      </c>
      <c r="C191" s="28" t="s">
        <v>1696</v>
      </c>
      <c r="D191" s="28" t="s">
        <v>1269</v>
      </c>
      <c r="E191" s="33" t="s">
        <v>16</v>
      </c>
      <c r="F191" s="33" t="s">
        <v>16</v>
      </c>
      <c r="G191" s="33" t="s">
        <v>2558</v>
      </c>
      <c r="H191" s="33" t="s">
        <v>232</v>
      </c>
      <c r="I191" s="36" t="s">
        <v>103</v>
      </c>
      <c r="J191" s="37">
        <v>46134.0</v>
      </c>
      <c r="K191" s="89"/>
      <c r="L191" s="89"/>
      <c r="M191" s="89"/>
      <c r="N191" s="89"/>
      <c r="O191" s="90"/>
      <c r="P191" s="49">
        <f t="shared" si="18"/>
        <v>1</v>
      </c>
      <c r="Q191" s="53" t="str">
        <f t="shared" si="19"/>
        <v>SELESAI</v>
      </c>
      <c r="S191" s="28"/>
      <c r="T191" s="36" t="b">
        <v>1</v>
      </c>
      <c r="U191" s="55" t="s">
        <v>185</v>
      </c>
      <c r="V191" s="56"/>
      <c r="W191" s="59" t="s">
        <v>2561</v>
      </c>
      <c r="X191" s="95" t="b">
        <v>1</v>
      </c>
      <c r="Y191" s="67" t="s">
        <v>2562</v>
      </c>
    </row>
    <row r="192" ht="22.5" customHeight="1">
      <c r="A192" s="28">
        <v>192.0</v>
      </c>
      <c r="B192" s="28" t="s">
        <v>240</v>
      </c>
      <c r="C192" s="28" t="s">
        <v>1699</v>
      </c>
      <c r="D192" s="28" t="s">
        <v>1275</v>
      </c>
      <c r="E192" s="79" t="s">
        <v>16</v>
      </c>
      <c r="F192" s="79" t="s">
        <v>16</v>
      </c>
      <c r="G192" s="79" t="s">
        <v>2566</v>
      </c>
      <c r="H192" s="79" t="s">
        <v>232</v>
      </c>
      <c r="I192" s="36" t="s">
        <v>103</v>
      </c>
      <c r="J192" s="37">
        <v>46054.0</v>
      </c>
      <c r="K192" s="89"/>
      <c r="L192" s="89"/>
      <c r="M192" s="89"/>
      <c r="N192" s="89"/>
      <c r="O192" s="90"/>
      <c r="P192" s="49">
        <f t="shared" si="18"/>
        <v>1</v>
      </c>
      <c r="Q192" s="53" t="str">
        <f t="shared" si="19"/>
        <v>SELESAI</v>
      </c>
      <c r="S192" s="28"/>
      <c r="T192" s="36" t="b">
        <v>1</v>
      </c>
      <c r="U192" s="55" t="s">
        <v>185</v>
      </c>
      <c r="V192" s="85"/>
      <c r="W192" s="112" t="s">
        <v>2570</v>
      </c>
      <c r="X192" s="98" t="b">
        <v>0</v>
      </c>
      <c r="Z192" s="28"/>
      <c r="AA192" s="28"/>
      <c r="AB192" s="28"/>
    </row>
    <row r="193" ht="22.5" customHeight="1">
      <c r="A193" s="28">
        <v>193.0</v>
      </c>
      <c r="B193" s="28" t="s">
        <v>240</v>
      </c>
      <c r="C193" s="28" t="s">
        <v>1704</v>
      </c>
      <c r="D193" s="28" t="s">
        <v>1705</v>
      </c>
      <c r="E193" s="33" t="s">
        <v>181</v>
      </c>
      <c r="F193" s="33" t="s">
        <v>181</v>
      </c>
      <c r="G193" s="33" t="s">
        <v>2573</v>
      </c>
      <c r="H193" s="33" t="s">
        <v>181</v>
      </c>
      <c r="I193" s="36" t="s">
        <v>565</v>
      </c>
      <c r="J193" s="37">
        <v>46141.0</v>
      </c>
      <c r="K193" s="89"/>
      <c r="L193" s="89"/>
      <c r="M193" s="89"/>
      <c r="N193" s="89"/>
      <c r="O193" s="90"/>
      <c r="P193" s="49">
        <f t="shared" si="18"/>
        <v>1</v>
      </c>
      <c r="Q193" s="53" t="str">
        <f t="shared" si="19"/>
        <v>SELESAI</v>
      </c>
      <c r="S193" s="28"/>
      <c r="T193" s="36" t="b">
        <v>1</v>
      </c>
      <c r="U193" s="55" t="s">
        <v>658</v>
      </c>
      <c r="V193" s="56"/>
      <c r="W193" s="59" t="s">
        <v>2577</v>
      </c>
      <c r="X193" s="95" t="b">
        <v>1</v>
      </c>
      <c r="Y193" s="67" t="s">
        <v>2578</v>
      </c>
      <c r="Z193" s="108"/>
      <c r="AA193" s="108"/>
      <c r="AB193" s="108"/>
    </row>
    <row r="194" ht="22.5" customHeight="1">
      <c r="A194" s="28">
        <v>194.0</v>
      </c>
      <c r="B194" s="28" t="s">
        <v>240</v>
      </c>
      <c r="C194" s="28" t="s">
        <v>1709</v>
      </c>
      <c r="D194" s="28" t="s">
        <v>1295</v>
      </c>
      <c r="E194" s="174" t="s">
        <v>226</v>
      </c>
      <c r="F194" s="79" t="s">
        <v>16</v>
      </c>
      <c r="G194" s="79" t="s">
        <v>2583</v>
      </c>
      <c r="H194" s="79" t="s">
        <v>450</v>
      </c>
      <c r="I194" s="36" t="s">
        <v>474</v>
      </c>
      <c r="J194" s="37">
        <v>46056.0</v>
      </c>
      <c r="K194" s="37">
        <v>46220.0</v>
      </c>
      <c r="L194" s="37"/>
      <c r="M194" s="37"/>
      <c r="N194" s="37"/>
      <c r="O194" s="42"/>
      <c r="P194" s="49">
        <f>IF(B194="POP-SB",COUNTA(J194:M194)/4,
 IF(B194="POP-B",COUNTA(J194:M194)/2,
 COUNTA(J194)/1))</f>
        <v>1</v>
      </c>
      <c r="Q194" s="55" t="s">
        <v>698</v>
      </c>
      <c r="S194" s="28"/>
      <c r="T194" s="36" t="b">
        <v>1</v>
      </c>
      <c r="U194" s="55" t="s">
        <v>479</v>
      </c>
      <c r="V194" s="167" t="s">
        <v>2587</v>
      </c>
      <c r="W194" s="94" t="s">
        <v>2588</v>
      </c>
      <c r="X194" s="95" t="b">
        <v>1</v>
      </c>
      <c r="Y194" s="67" t="s">
        <v>2589</v>
      </c>
      <c r="Z194" s="28"/>
      <c r="AA194" s="28"/>
      <c r="AB194" s="28"/>
    </row>
    <row r="195" ht="22.5" customHeight="1">
      <c r="A195" s="28">
        <v>195.0</v>
      </c>
      <c r="B195" s="28" t="s">
        <v>240</v>
      </c>
      <c r="C195" s="28" t="s">
        <v>1714</v>
      </c>
      <c r="D195" s="28" t="s">
        <v>1301</v>
      </c>
      <c r="E195" s="33" t="s">
        <v>181</v>
      </c>
      <c r="F195" s="33" t="s">
        <v>181</v>
      </c>
      <c r="G195" s="33" t="s">
        <v>2594</v>
      </c>
      <c r="H195" s="33" t="s">
        <v>253</v>
      </c>
      <c r="I195" s="36" t="s">
        <v>289</v>
      </c>
      <c r="J195" s="89"/>
      <c r="K195" s="89"/>
      <c r="L195" s="89"/>
      <c r="M195" s="89"/>
      <c r="N195" s="89"/>
      <c r="O195" s="90"/>
      <c r="P195" s="49">
        <f>IF(B195="POP-SB",COUNTA(J195:M195)/4,
 IF(B195="POP-B",COUNTA(J195:M195)/2,
 COUNTA(J195:M195)/1))</f>
        <v>0</v>
      </c>
      <c r="Q195" s="53" t="str">
        <f t="shared" ref="Q195:Q220" si="20">IF(P195=100%,"SELESAI","BELUM")
</f>
        <v>BELUM</v>
      </c>
      <c r="S195" s="28"/>
      <c r="T195" s="36" t="b">
        <v>0</v>
      </c>
      <c r="U195" s="139"/>
      <c r="V195" s="85"/>
      <c r="W195" s="112"/>
      <c r="X195" s="98" t="b">
        <v>0</v>
      </c>
      <c r="Z195" s="28"/>
      <c r="AA195" s="28"/>
      <c r="AB195" s="28"/>
    </row>
    <row r="196" ht="22.5" customHeight="1">
      <c r="A196" s="28">
        <v>196.0</v>
      </c>
      <c r="B196" s="28" t="s">
        <v>240</v>
      </c>
      <c r="C196" s="28" t="s">
        <v>1716</v>
      </c>
      <c r="D196" s="28" t="s">
        <v>1308</v>
      </c>
      <c r="E196" s="79" t="s">
        <v>16</v>
      </c>
      <c r="F196" s="79" t="s">
        <v>16</v>
      </c>
      <c r="G196" s="79" t="s">
        <v>2602</v>
      </c>
      <c r="H196" s="79" t="s">
        <v>300</v>
      </c>
      <c r="I196" s="36" t="s">
        <v>103</v>
      </c>
      <c r="J196" s="89"/>
      <c r="K196" s="37"/>
      <c r="L196" s="37"/>
      <c r="M196" s="37"/>
      <c r="N196" s="37"/>
      <c r="O196" s="42"/>
      <c r="P196" s="49">
        <f>IF(B196="POP-SB",COUNTA(J196:N196)/4,
 IF(B196="POP-B",COUNTA(J196:N196)/2,
 COUNTA(J196:N196)/1))</f>
        <v>0</v>
      </c>
      <c r="Q196" s="53" t="str">
        <f t="shared" si="20"/>
        <v>BELUM</v>
      </c>
      <c r="S196" s="28"/>
      <c r="T196" s="36" t="b">
        <v>0</v>
      </c>
      <c r="U196" s="139"/>
      <c r="V196" s="56"/>
      <c r="W196" s="94"/>
      <c r="X196" s="95" t="b">
        <v>0</v>
      </c>
      <c r="Z196" s="28"/>
      <c r="AA196" s="28"/>
      <c r="AB196" s="28"/>
    </row>
    <row r="197" ht="22.5" customHeight="1">
      <c r="A197" s="28">
        <v>197.0</v>
      </c>
      <c r="B197" s="28" t="s">
        <v>240</v>
      </c>
      <c r="C197" s="28" t="s">
        <v>1723</v>
      </c>
      <c r="D197" s="28" t="s">
        <v>1084</v>
      </c>
      <c r="E197" s="33" t="s">
        <v>16</v>
      </c>
      <c r="F197" s="33" t="s">
        <v>16</v>
      </c>
      <c r="G197" s="33" t="s">
        <v>2609</v>
      </c>
      <c r="H197" s="33" t="s">
        <v>16</v>
      </c>
      <c r="I197" s="36" t="s">
        <v>103</v>
      </c>
      <c r="J197" s="37">
        <v>46089.0</v>
      </c>
      <c r="K197" s="37">
        <v>46205.0</v>
      </c>
      <c r="L197" s="89"/>
      <c r="M197" s="89"/>
      <c r="N197" s="89"/>
      <c r="O197" s="90"/>
      <c r="P197" s="49">
        <f>IF(B197="POP-SB",COUNTA(J197:M197)/4,
 IF(B197="POP-B",COUNTA(J197:M197)/2,
 COUNTA(J197)/1))</f>
        <v>1</v>
      </c>
      <c r="Q197" s="53" t="str">
        <f t="shared" si="20"/>
        <v>SELESAI</v>
      </c>
      <c r="S197" s="36" t="s">
        <v>2612</v>
      </c>
      <c r="T197" s="36" t="b">
        <v>1</v>
      </c>
      <c r="U197" s="55" t="s">
        <v>185</v>
      </c>
      <c r="V197" s="85"/>
      <c r="W197" s="112" t="s">
        <v>2613</v>
      </c>
      <c r="X197" s="98" t="b">
        <v>1</v>
      </c>
      <c r="Y197" s="67" t="s">
        <v>2614</v>
      </c>
      <c r="Z197" s="28"/>
      <c r="AA197" s="28"/>
      <c r="AB197" s="28"/>
    </row>
    <row r="198" ht="22.5" customHeight="1">
      <c r="A198" s="28">
        <v>198.0</v>
      </c>
      <c r="B198" s="28" t="s">
        <v>240</v>
      </c>
      <c r="C198" s="28" t="s">
        <v>1726</v>
      </c>
      <c r="D198" s="28" t="s">
        <v>1116</v>
      </c>
      <c r="E198" s="79" t="s">
        <v>16</v>
      </c>
      <c r="F198" s="79" t="s">
        <v>16</v>
      </c>
      <c r="G198" s="79" t="s">
        <v>2620</v>
      </c>
      <c r="H198" s="79" t="s">
        <v>16</v>
      </c>
      <c r="I198" s="36" t="s">
        <v>103</v>
      </c>
      <c r="J198" s="37">
        <v>46089.0</v>
      </c>
      <c r="K198" s="89"/>
      <c r="L198" s="89"/>
      <c r="M198" s="89"/>
      <c r="N198" s="89"/>
      <c r="O198" s="90"/>
      <c r="P198" s="49">
        <f t="shared" ref="P198:P220" si="21">IF(B198="POP-SB",COUNTA(J198:M198)/4,
 IF(B198="POP-B",COUNTA(J198:M198)/2,
 COUNTA(J198:M198)/1))</f>
        <v>1</v>
      </c>
      <c r="Q198" s="53" t="str">
        <f t="shared" si="20"/>
        <v>SELESAI</v>
      </c>
      <c r="S198" s="28"/>
      <c r="T198" s="36" t="b">
        <v>1</v>
      </c>
      <c r="U198" s="55" t="s">
        <v>185</v>
      </c>
      <c r="V198" s="85"/>
      <c r="W198" s="112"/>
      <c r="X198" s="98" t="b">
        <v>1</v>
      </c>
      <c r="Y198" s="67" t="s">
        <v>2624</v>
      </c>
      <c r="Z198" s="28"/>
      <c r="AA198" s="28"/>
      <c r="AB198" s="28"/>
    </row>
    <row r="199" ht="22.5" customHeight="1">
      <c r="A199" s="28">
        <v>199.0</v>
      </c>
      <c r="B199" s="28" t="s">
        <v>240</v>
      </c>
      <c r="C199" s="28" t="s">
        <v>1731</v>
      </c>
      <c r="D199" s="28" t="s">
        <v>1218</v>
      </c>
      <c r="E199" s="33" t="s">
        <v>16</v>
      </c>
      <c r="F199" s="33" t="s">
        <v>16</v>
      </c>
      <c r="G199" s="33" t="s">
        <v>2629</v>
      </c>
      <c r="H199" s="33" t="s">
        <v>232</v>
      </c>
      <c r="I199" s="36" t="s">
        <v>103</v>
      </c>
      <c r="J199" s="37">
        <v>46084.0</v>
      </c>
      <c r="K199" s="37"/>
      <c r="L199" s="89"/>
      <c r="M199" s="89"/>
      <c r="N199" s="89"/>
      <c r="O199" s="90"/>
      <c r="P199" s="49">
        <f t="shared" si="21"/>
        <v>1</v>
      </c>
      <c r="Q199" s="53" t="str">
        <f t="shared" si="20"/>
        <v>SELESAI</v>
      </c>
      <c r="S199" s="28"/>
      <c r="T199" s="36" t="b">
        <v>1</v>
      </c>
      <c r="U199" s="55" t="s">
        <v>185</v>
      </c>
      <c r="V199" s="56"/>
      <c r="W199" s="94" t="s">
        <v>2633</v>
      </c>
      <c r="X199" s="95" t="b">
        <v>1</v>
      </c>
      <c r="Y199" s="67" t="s">
        <v>2634</v>
      </c>
      <c r="Z199" s="28"/>
      <c r="AA199" s="28"/>
      <c r="AB199" s="28"/>
    </row>
    <row r="200" ht="22.5" customHeight="1">
      <c r="A200" s="28">
        <v>200.0</v>
      </c>
      <c r="B200" s="28" t="s">
        <v>240</v>
      </c>
      <c r="C200" s="28" t="s">
        <v>1738</v>
      </c>
      <c r="D200" s="28" t="s">
        <v>1327</v>
      </c>
      <c r="E200" s="79" t="s">
        <v>16</v>
      </c>
      <c r="F200" s="79" t="s">
        <v>16</v>
      </c>
      <c r="G200" s="79" t="s">
        <v>2640</v>
      </c>
      <c r="H200" s="79" t="s">
        <v>16</v>
      </c>
      <c r="I200" s="36" t="s">
        <v>103</v>
      </c>
      <c r="J200" s="37"/>
      <c r="K200" s="89"/>
      <c r="L200" s="89"/>
      <c r="M200" s="89"/>
      <c r="N200" s="89"/>
      <c r="O200" s="90"/>
      <c r="P200" s="49">
        <f t="shared" si="21"/>
        <v>0</v>
      </c>
      <c r="Q200" s="53" t="str">
        <f t="shared" si="20"/>
        <v>BELUM</v>
      </c>
      <c r="S200" s="28"/>
      <c r="T200" s="36" t="b">
        <v>0</v>
      </c>
      <c r="U200" s="139"/>
      <c r="V200" s="85"/>
      <c r="W200" s="112"/>
      <c r="X200" s="98" t="b">
        <v>0</v>
      </c>
      <c r="Z200" s="28"/>
      <c r="AA200" s="28"/>
      <c r="AB200" s="28"/>
    </row>
    <row r="201" ht="22.5" customHeight="1">
      <c r="A201" s="28">
        <v>201.0</v>
      </c>
      <c r="B201" s="28" t="s">
        <v>240</v>
      </c>
      <c r="C201" s="28" t="s">
        <v>1741</v>
      </c>
      <c r="D201" s="28" t="s">
        <v>1742</v>
      </c>
      <c r="E201" s="33" t="s">
        <v>16</v>
      </c>
      <c r="F201" s="33" t="s">
        <v>16</v>
      </c>
      <c r="G201" s="33" t="s">
        <v>2646</v>
      </c>
      <c r="H201" s="33" t="s">
        <v>16</v>
      </c>
      <c r="I201" s="36" t="s">
        <v>103</v>
      </c>
      <c r="J201" s="37">
        <v>46061.0</v>
      </c>
      <c r="K201" s="37"/>
      <c r="L201" s="89"/>
      <c r="M201" s="89"/>
      <c r="N201" s="89"/>
      <c r="O201" s="90"/>
      <c r="P201" s="49">
        <f t="shared" si="21"/>
        <v>1</v>
      </c>
      <c r="Q201" s="53" t="str">
        <f t="shared" si="20"/>
        <v>SELESAI</v>
      </c>
      <c r="S201" s="28"/>
      <c r="T201" s="36" t="b">
        <v>1</v>
      </c>
      <c r="U201" s="55" t="s">
        <v>185</v>
      </c>
      <c r="V201" s="85"/>
      <c r="W201" s="112" t="s">
        <v>2649</v>
      </c>
      <c r="X201" s="98" t="b">
        <v>0</v>
      </c>
      <c r="Z201" s="28"/>
      <c r="AA201" s="28"/>
      <c r="AB201" s="28"/>
    </row>
    <row r="202" ht="22.5" customHeight="1">
      <c r="A202" s="28">
        <v>202.0</v>
      </c>
      <c r="B202" s="28" t="s">
        <v>240</v>
      </c>
      <c r="C202" s="28" t="s">
        <v>1745</v>
      </c>
      <c r="D202" s="28" t="s">
        <v>1182</v>
      </c>
      <c r="E202" s="79" t="s">
        <v>16</v>
      </c>
      <c r="F202" s="79" t="s">
        <v>16</v>
      </c>
      <c r="G202" s="79" t="s">
        <v>2653</v>
      </c>
      <c r="H202" s="79" t="s">
        <v>16</v>
      </c>
      <c r="I202" s="36" t="s">
        <v>103</v>
      </c>
      <c r="J202" s="37">
        <v>46190.0</v>
      </c>
      <c r="K202" s="36"/>
      <c r="L202" s="89"/>
      <c r="M202" s="89"/>
      <c r="N202" s="89"/>
      <c r="O202" s="90"/>
      <c r="P202" s="49">
        <f t="shared" si="21"/>
        <v>1</v>
      </c>
      <c r="Q202" s="53" t="str">
        <f t="shared" si="20"/>
        <v>SELESAI</v>
      </c>
      <c r="S202" s="28"/>
      <c r="T202" s="36" t="b">
        <v>1</v>
      </c>
      <c r="U202" s="55" t="s">
        <v>185</v>
      </c>
      <c r="V202" s="85"/>
      <c r="W202" s="112" t="s">
        <v>2655</v>
      </c>
      <c r="X202" s="98" t="b">
        <v>1</v>
      </c>
      <c r="Y202" s="67" t="s">
        <v>2656</v>
      </c>
      <c r="Z202" s="28"/>
      <c r="AA202" s="28"/>
      <c r="AB202" s="28"/>
    </row>
    <row r="203" ht="22.5" customHeight="1">
      <c r="A203" s="28">
        <v>203.0</v>
      </c>
      <c r="B203" s="28" t="s">
        <v>240</v>
      </c>
      <c r="C203" s="28" t="s">
        <v>1748</v>
      </c>
      <c r="D203" s="28" t="s">
        <v>1331</v>
      </c>
      <c r="E203" s="33" t="s">
        <v>226</v>
      </c>
      <c r="F203" s="33" t="s">
        <v>226</v>
      </c>
      <c r="G203" s="33" t="s">
        <v>2658</v>
      </c>
      <c r="H203" s="33" t="s">
        <v>226</v>
      </c>
      <c r="I203" s="36" t="s">
        <v>474</v>
      </c>
      <c r="J203" s="37">
        <v>46099.0</v>
      </c>
      <c r="K203" s="89"/>
      <c r="L203" s="89"/>
      <c r="M203" s="89"/>
      <c r="N203" s="89"/>
      <c r="O203" s="90"/>
      <c r="P203" s="49">
        <f t="shared" si="21"/>
        <v>1</v>
      </c>
      <c r="Q203" s="53" t="str">
        <f t="shared" si="20"/>
        <v>SELESAI</v>
      </c>
      <c r="S203" s="28"/>
      <c r="T203" s="36" t="b">
        <v>1</v>
      </c>
      <c r="U203" s="55" t="s">
        <v>479</v>
      </c>
      <c r="V203" s="85"/>
      <c r="W203" s="162" t="s">
        <v>2662</v>
      </c>
      <c r="X203" s="98" t="b">
        <v>0</v>
      </c>
      <c r="Z203" s="28"/>
      <c r="AA203" s="28"/>
      <c r="AB203" s="28"/>
    </row>
    <row r="204" ht="22.5" customHeight="1">
      <c r="A204" s="28">
        <v>204.0</v>
      </c>
      <c r="B204" s="28" t="s">
        <v>240</v>
      </c>
      <c r="C204" s="28" t="s">
        <v>1753</v>
      </c>
      <c r="D204" s="28" t="s">
        <v>1754</v>
      </c>
      <c r="E204" s="79" t="s">
        <v>181</v>
      </c>
      <c r="F204" s="79" t="s">
        <v>181</v>
      </c>
      <c r="G204" s="79" t="s">
        <v>2665</v>
      </c>
      <c r="H204" s="79" t="s">
        <v>253</v>
      </c>
      <c r="I204" s="36" t="s">
        <v>289</v>
      </c>
      <c r="J204" s="89"/>
      <c r="K204" s="89"/>
      <c r="L204" s="89"/>
      <c r="M204" s="89"/>
      <c r="N204" s="89"/>
      <c r="O204" s="90"/>
      <c r="P204" s="49">
        <f t="shared" si="21"/>
        <v>0</v>
      </c>
      <c r="Q204" s="53" t="str">
        <f t="shared" si="20"/>
        <v>BELUM</v>
      </c>
      <c r="S204" s="28"/>
      <c r="T204" s="36" t="b">
        <v>0</v>
      </c>
      <c r="U204" s="139"/>
      <c r="V204" s="56"/>
      <c r="W204" s="94"/>
      <c r="X204" s="95" t="b">
        <v>0</v>
      </c>
      <c r="Z204" s="28"/>
      <c r="AA204" s="28"/>
      <c r="AB204" s="28"/>
    </row>
    <row r="205" ht="22.5" customHeight="1">
      <c r="A205" s="28">
        <v>205.0</v>
      </c>
      <c r="B205" s="28" t="s">
        <v>240</v>
      </c>
      <c r="C205" s="28" t="s">
        <v>1756</v>
      </c>
      <c r="D205" s="28" t="s">
        <v>1338</v>
      </c>
      <c r="E205" s="33" t="s">
        <v>96</v>
      </c>
      <c r="F205" s="33" t="s">
        <v>96</v>
      </c>
      <c r="G205" s="33" t="s">
        <v>2671</v>
      </c>
      <c r="H205" s="33" t="s">
        <v>463</v>
      </c>
      <c r="I205" s="36" t="s">
        <v>708</v>
      </c>
      <c r="J205" s="37">
        <v>46038.0</v>
      </c>
      <c r="K205" s="89"/>
      <c r="L205" s="89"/>
      <c r="M205" s="89"/>
      <c r="N205" s="89"/>
      <c r="O205" s="90"/>
      <c r="P205" s="49">
        <f t="shared" si="21"/>
        <v>1</v>
      </c>
      <c r="Q205" s="53" t="str">
        <f t="shared" si="20"/>
        <v>SELESAI</v>
      </c>
      <c r="S205" s="28"/>
      <c r="T205" s="36" t="b">
        <v>1</v>
      </c>
      <c r="U205" s="55" t="s">
        <v>713</v>
      </c>
      <c r="V205" s="85"/>
      <c r="W205" s="59" t="s">
        <v>2675</v>
      </c>
      <c r="X205" s="61" t="b">
        <v>1</v>
      </c>
      <c r="Y205" s="67" t="s">
        <v>2676</v>
      </c>
      <c r="Z205" s="108"/>
      <c r="AA205" s="108"/>
      <c r="AB205" s="108"/>
    </row>
    <row r="206" ht="22.5" customHeight="1">
      <c r="A206" s="28">
        <v>206.0</v>
      </c>
      <c r="B206" s="28" t="s">
        <v>240</v>
      </c>
      <c r="C206" s="28" t="s">
        <v>1760</v>
      </c>
      <c r="D206" s="28" t="s">
        <v>1761</v>
      </c>
      <c r="E206" s="79" t="s">
        <v>96</v>
      </c>
      <c r="F206" s="79" t="s">
        <v>96</v>
      </c>
      <c r="G206" s="79" t="s">
        <v>2679</v>
      </c>
      <c r="H206" s="79" t="s">
        <v>191</v>
      </c>
      <c r="I206" s="36" t="s">
        <v>708</v>
      </c>
      <c r="J206" s="37">
        <v>46127.0</v>
      </c>
      <c r="K206" s="89"/>
      <c r="L206" s="89"/>
      <c r="M206" s="89"/>
      <c r="N206" s="89"/>
      <c r="O206" s="90"/>
      <c r="P206" s="49">
        <f t="shared" si="21"/>
        <v>1</v>
      </c>
      <c r="Q206" s="53" t="str">
        <f t="shared" si="20"/>
        <v>SELESAI</v>
      </c>
      <c r="S206" s="28"/>
      <c r="T206" s="36" t="b">
        <v>1</v>
      </c>
      <c r="U206" s="55" t="s">
        <v>347</v>
      </c>
      <c r="V206" s="56"/>
      <c r="W206" s="59" t="s">
        <v>2683</v>
      </c>
      <c r="X206" s="95" t="b">
        <v>1</v>
      </c>
      <c r="Y206" s="67" t="s">
        <v>2684</v>
      </c>
      <c r="Z206" s="28"/>
      <c r="AA206" s="28"/>
      <c r="AB206" s="28"/>
    </row>
    <row r="207" ht="22.5" customHeight="1">
      <c r="A207" s="28">
        <v>207.0</v>
      </c>
      <c r="B207" s="28" t="s">
        <v>240</v>
      </c>
      <c r="C207" s="28" t="s">
        <v>1764</v>
      </c>
      <c r="D207" s="28" t="s">
        <v>1343</v>
      </c>
      <c r="E207" s="33" t="s">
        <v>96</v>
      </c>
      <c r="F207" s="33" t="s">
        <v>96</v>
      </c>
      <c r="G207" s="33" t="s">
        <v>2688</v>
      </c>
      <c r="H207" s="33" t="s">
        <v>191</v>
      </c>
      <c r="I207" s="36" t="s">
        <v>708</v>
      </c>
      <c r="J207" s="37">
        <v>46065.0</v>
      </c>
      <c r="K207" s="89"/>
      <c r="L207" s="89"/>
      <c r="M207" s="89"/>
      <c r="N207" s="89"/>
      <c r="O207" s="90"/>
      <c r="P207" s="49">
        <f t="shared" si="21"/>
        <v>1</v>
      </c>
      <c r="Q207" s="53" t="str">
        <f t="shared" si="20"/>
        <v>SELESAI</v>
      </c>
      <c r="S207" s="28"/>
      <c r="T207" s="36" t="b">
        <v>1</v>
      </c>
      <c r="U207" s="55" t="s">
        <v>302</v>
      </c>
      <c r="V207" s="85"/>
      <c r="W207" s="59" t="s">
        <v>2692</v>
      </c>
      <c r="X207" s="61" t="b">
        <v>1</v>
      </c>
      <c r="Y207" s="67" t="s">
        <v>2693</v>
      </c>
      <c r="Z207" s="28"/>
      <c r="AA207" s="28"/>
      <c r="AB207" s="28"/>
    </row>
    <row r="208" ht="22.5" customHeight="1">
      <c r="A208" s="28">
        <v>208.0</v>
      </c>
      <c r="B208" s="28" t="s">
        <v>240</v>
      </c>
      <c r="C208" s="28" t="s">
        <v>1769</v>
      </c>
      <c r="D208" s="28" t="s">
        <v>1393</v>
      </c>
      <c r="E208" s="79" t="s">
        <v>96</v>
      </c>
      <c r="F208" s="79" t="s">
        <v>96</v>
      </c>
      <c r="G208" s="79" t="s">
        <v>2697</v>
      </c>
      <c r="H208" s="79" t="s">
        <v>191</v>
      </c>
      <c r="I208" s="36" t="s">
        <v>708</v>
      </c>
      <c r="J208" s="37">
        <v>46078.0</v>
      </c>
      <c r="K208" s="89"/>
      <c r="L208" s="89"/>
      <c r="M208" s="89"/>
      <c r="N208" s="89"/>
      <c r="O208" s="90"/>
      <c r="P208" s="49">
        <f t="shared" si="21"/>
        <v>1</v>
      </c>
      <c r="Q208" s="53" t="str">
        <f t="shared" si="20"/>
        <v>SELESAI</v>
      </c>
      <c r="S208" s="28"/>
      <c r="T208" s="36" t="b">
        <v>1</v>
      </c>
      <c r="U208" s="55" t="s">
        <v>302</v>
      </c>
      <c r="V208" s="85"/>
      <c r="W208" s="59" t="s">
        <v>2701</v>
      </c>
      <c r="X208" s="61" t="b">
        <v>0</v>
      </c>
      <c r="Z208" s="28"/>
      <c r="AA208" s="28"/>
      <c r="AB208" s="28"/>
    </row>
    <row r="209" ht="22.5" customHeight="1">
      <c r="A209" s="28">
        <v>209.0</v>
      </c>
      <c r="B209" s="28" t="s">
        <v>240</v>
      </c>
      <c r="C209" s="28" t="s">
        <v>1772</v>
      </c>
      <c r="D209" s="28" t="s">
        <v>1353</v>
      </c>
      <c r="E209" s="33" t="s">
        <v>96</v>
      </c>
      <c r="F209" s="33" t="s">
        <v>96</v>
      </c>
      <c r="G209" s="33" t="s">
        <v>2704</v>
      </c>
      <c r="H209" s="33" t="s">
        <v>463</v>
      </c>
      <c r="I209" s="36" t="s">
        <v>708</v>
      </c>
      <c r="J209" s="37">
        <v>46213.0</v>
      </c>
      <c r="K209" s="89"/>
      <c r="L209" s="89"/>
      <c r="M209" s="89"/>
      <c r="N209" s="89"/>
      <c r="O209" s="90"/>
      <c r="P209" s="49">
        <f t="shared" si="21"/>
        <v>1</v>
      </c>
      <c r="Q209" s="53" t="str">
        <f t="shared" si="20"/>
        <v>SELESAI</v>
      </c>
      <c r="S209" s="28"/>
      <c r="T209" s="36" t="b">
        <v>1</v>
      </c>
      <c r="U209" s="55" t="s">
        <v>713</v>
      </c>
      <c r="V209" s="85"/>
      <c r="W209" s="59" t="s">
        <v>2709</v>
      </c>
      <c r="X209" s="98" t="b">
        <v>0</v>
      </c>
      <c r="Z209" s="28"/>
      <c r="AA209" s="28"/>
      <c r="AB209" s="28"/>
    </row>
    <row r="210" ht="22.5" customHeight="1">
      <c r="A210" s="28">
        <v>210.0</v>
      </c>
      <c r="B210" s="28" t="s">
        <v>240</v>
      </c>
      <c r="C210" s="28" t="s">
        <v>1773</v>
      </c>
      <c r="D210" s="28" t="s">
        <v>1359</v>
      </c>
      <c r="E210" s="79" t="s">
        <v>181</v>
      </c>
      <c r="F210" s="79" t="s">
        <v>181</v>
      </c>
      <c r="G210" s="79" t="s">
        <v>2712</v>
      </c>
      <c r="H210" s="79" t="s">
        <v>181</v>
      </c>
      <c r="I210" s="36" t="s">
        <v>565</v>
      </c>
      <c r="J210" s="37">
        <v>46265.0</v>
      </c>
      <c r="K210" s="89"/>
      <c r="L210" s="89"/>
      <c r="M210" s="89"/>
      <c r="N210" s="89"/>
      <c r="O210" s="90"/>
      <c r="P210" s="49">
        <f t="shared" si="21"/>
        <v>1</v>
      </c>
      <c r="Q210" s="53" t="str">
        <f t="shared" si="20"/>
        <v>SELESAI</v>
      </c>
      <c r="S210" s="28"/>
      <c r="T210" s="36" t="b">
        <v>1</v>
      </c>
      <c r="U210" s="55" t="s">
        <v>779</v>
      </c>
      <c r="V210" s="56"/>
      <c r="W210" s="94"/>
      <c r="X210" s="95" t="b">
        <v>0</v>
      </c>
      <c r="Z210" s="28"/>
      <c r="AA210" s="28"/>
      <c r="AB210" s="28"/>
    </row>
    <row r="211" ht="22.5" customHeight="1">
      <c r="A211" s="28">
        <v>211.0</v>
      </c>
      <c r="B211" s="28" t="s">
        <v>240</v>
      </c>
      <c r="C211" s="28" t="s">
        <v>1776</v>
      </c>
      <c r="D211" s="28" t="s">
        <v>1777</v>
      </c>
      <c r="E211" s="33" t="s">
        <v>181</v>
      </c>
      <c r="F211" s="33" t="s">
        <v>181</v>
      </c>
      <c r="G211" s="33" t="s">
        <v>2718</v>
      </c>
      <c r="H211" s="33" t="s">
        <v>253</v>
      </c>
      <c r="I211" s="36" t="s">
        <v>289</v>
      </c>
      <c r="J211" s="37">
        <v>46132.0</v>
      </c>
      <c r="K211" s="89"/>
      <c r="L211" s="89"/>
      <c r="M211" s="89"/>
      <c r="N211" s="89"/>
      <c r="O211" s="90"/>
      <c r="P211" s="49">
        <f t="shared" si="21"/>
        <v>1</v>
      </c>
      <c r="Q211" s="53" t="str">
        <f t="shared" si="20"/>
        <v>SELESAI</v>
      </c>
      <c r="S211" s="28"/>
      <c r="T211" s="36" t="b">
        <v>1</v>
      </c>
      <c r="U211" s="55" t="s">
        <v>347</v>
      </c>
      <c r="V211" s="56"/>
      <c r="W211" s="59" t="s">
        <v>2721</v>
      </c>
      <c r="X211" s="95" t="b">
        <v>1</v>
      </c>
      <c r="Y211" s="67" t="s">
        <v>2722</v>
      </c>
      <c r="Z211" s="28"/>
      <c r="AA211" s="28"/>
      <c r="AB211" s="28"/>
    </row>
    <row r="212" ht="22.5" customHeight="1">
      <c r="A212" s="28">
        <v>212.0</v>
      </c>
      <c r="B212" s="28" t="s">
        <v>240</v>
      </c>
      <c r="C212" s="28" t="s">
        <v>1778</v>
      </c>
      <c r="D212" s="28" t="s">
        <v>1123</v>
      </c>
      <c r="E212" s="79" t="s">
        <v>16</v>
      </c>
      <c r="F212" s="79" t="s">
        <v>16</v>
      </c>
      <c r="G212" s="79" t="s">
        <v>2726</v>
      </c>
      <c r="H212" s="79" t="s">
        <v>16</v>
      </c>
      <c r="I212" s="36" t="s">
        <v>103</v>
      </c>
      <c r="J212" s="37">
        <v>46148.0</v>
      </c>
      <c r="K212" s="89"/>
      <c r="L212" s="89"/>
      <c r="M212" s="89"/>
      <c r="N212" s="89"/>
      <c r="O212" s="90"/>
      <c r="P212" s="49">
        <f t="shared" si="21"/>
        <v>1</v>
      </c>
      <c r="Q212" s="53" t="str">
        <f t="shared" si="20"/>
        <v>SELESAI</v>
      </c>
      <c r="S212" s="28"/>
      <c r="T212" s="36" t="b">
        <v>1</v>
      </c>
      <c r="U212" s="55" t="s">
        <v>185</v>
      </c>
      <c r="V212" s="85"/>
      <c r="W212" s="59" t="s">
        <v>2729</v>
      </c>
      <c r="X212" s="98" t="b">
        <v>1</v>
      </c>
      <c r="Y212" s="67" t="s">
        <v>2730</v>
      </c>
      <c r="Z212" s="28"/>
      <c r="AA212" s="28"/>
      <c r="AB212" s="28"/>
    </row>
    <row r="213" ht="22.5" customHeight="1">
      <c r="A213" s="28">
        <v>213.0</v>
      </c>
      <c r="B213" s="28" t="s">
        <v>240</v>
      </c>
      <c r="C213" s="28" t="s">
        <v>1781</v>
      </c>
      <c r="D213" s="28" t="s">
        <v>1782</v>
      </c>
      <c r="E213" s="33" t="s">
        <v>181</v>
      </c>
      <c r="F213" s="33" t="s">
        <v>181</v>
      </c>
      <c r="G213" s="33" t="s">
        <v>2734</v>
      </c>
      <c r="H213" s="33" t="s">
        <v>181</v>
      </c>
      <c r="I213" s="36" t="s">
        <v>565</v>
      </c>
      <c r="J213" s="89"/>
      <c r="K213" s="89"/>
      <c r="L213" s="89"/>
      <c r="M213" s="89"/>
      <c r="N213" s="89"/>
      <c r="O213" s="90"/>
      <c r="P213" s="49">
        <f t="shared" si="21"/>
        <v>0</v>
      </c>
      <c r="Q213" s="53" t="str">
        <f t="shared" si="20"/>
        <v>BELUM</v>
      </c>
      <c r="S213" s="28"/>
      <c r="T213" s="36" t="b">
        <v>0</v>
      </c>
      <c r="U213" s="139"/>
      <c r="V213" s="56"/>
      <c r="W213" s="94"/>
      <c r="X213" s="95" t="b">
        <v>0</v>
      </c>
      <c r="Z213" s="28"/>
      <c r="AA213" s="28"/>
      <c r="AB213" s="28"/>
    </row>
    <row r="214" ht="22.5" customHeight="1">
      <c r="A214" s="28">
        <v>214.0</v>
      </c>
      <c r="B214" s="28" t="s">
        <v>240</v>
      </c>
      <c r="C214" s="28" t="s">
        <v>1785</v>
      </c>
      <c r="D214" s="28" t="s">
        <v>1786</v>
      </c>
      <c r="E214" s="79" t="s">
        <v>181</v>
      </c>
      <c r="F214" s="79" t="s">
        <v>181</v>
      </c>
      <c r="G214" s="79" t="s">
        <v>2740</v>
      </c>
      <c r="H214" s="79" t="s">
        <v>181</v>
      </c>
      <c r="I214" s="36" t="s">
        <v>565</v>
      </c>
      <c r="J214" s="89"/>
      <c r="K214" s="89"/>
      <c r="L214" s="89"/>
      <c r="M214" s="89"/>
      <c r="N214" s="89"/>
      <c r="O214" s="90"/>
      <c r="P214" s="49">
        <f t="shared" si="21"/>
        <v>0</v>
      </c>
      <c r="Q214" s="53" t="str">
        <f t="shared" si="20"/>
        <v>BELUM</v>
      </c>
      <c r="S214" s="28"/>
      <c r="T214" s="36" t="b">
        <v>0</v>
      </c>
      <c r="U214" s="139"/>
      <c r="V214" s="56"/>
      <c r="W214" s="94"/>
      <c r="X214" s="95" t="b">
        <v>0</v>
      </c>
      <c r="Z214" s="28"/>
      <c r="AA214" s="28"/>
      <c r="AB214" s="28"/>
    </row>
    <row r="215" ht="22.5" customHeight="1">
      <c r="A215" s="28">
        <v>215.0</v>
      </c>
      <c r="B215" s="28" t="s">
        <v>593</v>
      </c>
      <c r="C215" s="28" t="s">
        <v>1791</v>
      </c>
      <c r="D215" s="28" t="s">
        <v>1792</v>
      </c>
      <c r="E215" s="33" t="s">
        <v>96</v>
      </c>
      <c r="F215" s="33" t="s">
        <v>96</v>
      </c>
      <c r="G215" s="33" t="s">
        <v>2746</v>
      </c>
      <c r="H215" s="33" t="s">
        <v>96</v>
      </c>
      <c r="I215" s="36" t="s">
        <v>708</v>
      </c>
      <c r="J215" s="37">
        <v>46286.0</v>
      </c>
      <c r="K215" s="89"/>
      <c r="L215" s="89"/>
      <c r="M215" s="89"/>
      <c r="N215" s="89"/>
      <c r="O215" s="90"/>
      <c r="P215" s="49">
        <f t="shared" si="21"/>
        <v>1</v>
      </c>
      <c r="Q215" s="53" t="str">
        <f t="shared" si="20"/>
        <v>SELESAI</v>
      </c>
      <c r="S215" s="28"/>
      <c r="T215" s="36" t="b">
        <v>1</v>
      </c>
      <c r="U215" s="139"/>
      <c r="V215" s="122"/>
      <c r="W215" s="153"/>
      <c r="X215" s="124" t="b">
        <v>0</v>
      </c>
      <c r="Z215" s="28"/>
      <c r="AA215" s="28"/>
      <c r="AB215" s="28"/>
    </row>
    <row r="216" ht="22.5" customHeight="1">
      <c r="A216" s="28">
        <v>216.0</v>
      </c>
      <c r="B216" s="28" t="s">
        <v>593</v>
      </c>
      <c r="C216" s="28" t="s">
        <v>1794</v>
      </c>
      <c r="D216" s="28" t="s">
        <v>1795</v>
      </c>
      <c r="E216" s="79" t="s">
        <v>96</v>
      </c>
      <c r="F216" s="79" t="s">
        <v>96</v>
      </c>
      <c r="G216" s="79" t="s">
        <v>2749</v>
      </c>
      <c r="H216" s="79" t="s">
        <v>96</v>
      </c>
      <c r="I216" s="36" t="s">
        <v>708</v>
      </c>
      <c r="J216" s="37"/>
      <c r="K216" s="89"/>
      <c r="L216" s="89"/>
      <c r="M216" s="89"/>
      <c r="N216" s="89"/>
      <c r="O216" s="90"/>
      <c r="P216" s="49">
        <f t="shared" si="21"/>
        <v>0</v>
      </c>
      <c r="Q216" s="53" t="str">
        <f t="shared" si="20"/>
        <v>BELUM</v>
      </c>
      <c r="S216" s="28"/>
      <c r="T216" s="36" t="b">
        <v>0</v>
      </c>
      <c r="U216" s="139"/>
      <c r="V216" s="140"/>
      <c r="W216" s="141"/>
      <c r="X216" s="142" t="b">
        <v>0</v>
      </c>
      <c r="Z216" s="28"/>
      <c r="AA216" s="28"/>
      <c r="AB216" s="28"/>
    </row>
    <row r="217" ht="22.5" customHeight="1">
      <c r="A217" s="28">
        <v>217.0</v>
      </c>
      <c r="B217" s="28" t="s">
        <v>593</v>
      </c>
      <c r="C217" s="28" t="s">
        <v>1799</v>
      </c>
      <c r="D217" s="28" t="s">
        <v>1800</v>
      </c>
      <c r="E217" s="33" t="s">
        <v>181</v>
      </c>
      <c r="F217" s="33" t="s">
        <v>181</v>
      </c>
      <c r="G217" s="33" t="s">
        <v>2758</v>
      </c>
      <c r="H217" s="33" t="s">
        <v>253</v>
      </c>
      <c r="I217" s="36" t="s">
        <v>289</v>
      </c>
      <c r="J217" s="37"/>
      <c r="K217" s="89"/>
      <c r="L217" s="89"/>
      <c r="M217" s="89"/>
      <c r="N217" s="89"/>
      <c r="O217" s="90"/>
      <c r="P217" s="49">
        <f t="shared" si="21"/>
        <v>0</v>
      </c>
      <c r="Q217" s="53" t="str">
        <f t="shared" si="20"/>
        <v>BELUM</v>
      </c>
      <c r="S217" s="28"/>
      <c r="T217" s="36" t="b">
        <v>0</v>
      </c>
      <c r="U217" s="139"/>
      <c r="V217" s="122"/>
      <c r="W217" s="153"/>
      <c r="X217" s="124" t="b">
        <v>0</v>
      </c>
      <c r="Z217" s="28"/>
      <c r="AA217" s="28"/>
      <c r="AB217" s="28"/>
    </row>
    <row r="218" ht="22.5" customHeight="1">
      <c r="A218" s="28">
        <v>218.0</v>
      </c>
      <c r="B218" s="28" t="s">
        <v>593</v>
      </c>
      <c r="C218" s="28" t="s">
        <v>1805</v>
      </c>
      <c r="D218" s="28" t="s">
        <v>1807</v>
      </c>
      <c r="E218" s="79" t="s">
        <v>96</v>
      </c>
      <c r="F218" s="79" t="s">
        <v>96</v>
      </c>
      <c r="G218" s="79" t="s">
        <v>2765</v>
      </c>
      <c r="H218" s="79" t="s">
        <v>463</v>
      </c>
      <c r="I218" s="36" t="s">
        <v>708</v>
      </c>
      <c r="J218" s="37">
        <v>46173.0</v>
      </c>
      <c r="K218" s="89"/>
      <c r="L218" s="89"/>
      <c r="M218" s="89"/>
      <c r="N218" s="89"/>
      <c r="O218" s="90"/>
      <c r="P218" s="49">
        <f t="shared" si="21"/>
        <v>1</v>
      </c>
      <c r="Q218" s="53" t="str">
        <f t="shared" si="20"/>
        <v>SELESAI</v>
      </c>
      <c r="S218" s="28"/>
      <c r="T218" s="36" t="b">
        <v>1</v>
      </c>
      <c r="U218" s="55" t="s">
        <v>658</v>
      </c>
      <c r="V218" s="85"/>
      <c r="W218" s="59" t="s">
        <v>2768</v>
      </c>
      <c r="X218" s="98" t="b">
        <v>0</v>
      </c>
      <c r="Z218" s="28"/>
      <c r="AA218" s="28"/>
      <c r="AB218" s="28"/>
    </row>
    <row r="219" ht="22.5" customHeight="1">
      <c r="A219" s="28">
        <v>219.0</v>
      </c>
      <c r="B219" s="28" t="s">
        <v>593</v>
      </c>
      <c r="C219" s="28" t="s">
        <v>1816</v>
      </c>
      <c r="D219" s="28" t="s">
        <v>1818</v>
      </c>
      <c r="E219" s="33" t="s">
        <v>181</v>
      </c>
      <c r="F219" s="33" t="s">
        <v>181</v>
      </c>
      <c r="G219" s="33" t="s">
        <v>2770</v>
      </c>
      <c r="H219" s="33" t="s">
        <v>253</v>
      </c>
      <c r="I219" s="36" t="s">
        <v>289</v>
      </c>
      <c r="J219" s="37">
        <v>46190.0</v>
      </c>
      <c r="K219" s="89"/>
      <c r="L219" s="89"/>
      <c r="M219" s="89"/>
      <c r="N219" s="89"/>
      <c r="O219" s="90"/>
      <c r="P219" s="49">
        <f t="shared" si="21"/>
        <v>1</v>
      </c>
      <c r="Q219" s="53" t="str">
        <f t="shared" si="20"/>
        <v>SELESAI</v>
      </c>
      <c r="S219" s="28"/>
      <c r="T219" s="36" t="b">
        <v>1</v>
      </c>
      <c r="U219" s="55" t="s">
        <v>347</v>
      </c>
      <c r="V219" s="56"/>
      <c r="W219" s="94" t="s">
        <v>2773</v>
      </c>
      <c r="X219" s="95" t="b">
        <v>0</v>
      </c>
      <c r="Z219" s="28"/>
      <c r="AA219" s="28"/>
      <c r="AB219" s="28"/>
    </row>
    <row r="220" ht="22.5" customHeight="1">
      <c r="A220" s="28">
        <v>220.0</v>
      </c>
      <c r="B220" s="28" t="s">
        <v>593</v>
      </c>
      <c r="C220" s="28" t="s">
        <v>1819</v>
      </c>
      <c r="D220" s="28" t="s">
        <v>1821</v>
      </c>
      <c r="E220" s="79" t="s">
        <v>181</v>
      </c>
      <c r="F220" s="79" t="s">
        <v>181</v>
      </c>
      <c r="G220" s="79" t="s">
        <v>2777</v>
      </c>
      <c r="H220" s="79" t="s">
        <v>253</v>
      </c>
      <c r="I220" s="36" t="s">
        <v>289</v>
      </c>
      <c r="J220" s="37">
        <v>46190.0</v>
      </c>
      <c r="K220" s="89"/>
      <c r="L220" s="89"/>
      <c r="M220" s="89"/>
      <c r="N220" s="89"/>
      <c r="O220" s="90"/>
      <c r="P220" s="49">
        <f t="shared" si="21"/>
        <v>1</v>
      </c>
      <c r="Q220" s="53" t="str">
        <f t="shared" si="20"/>
        <v>SELESAI</v>
      </c>
      <c r="S220" s="28"/>
      <c r="T220" s="36" t="b">
        <v>1</v>
      </c>
      <c r="U220" s="55" t="s">
        <v>347</v>
      </c>
      <c r="V220" s="85"/>
      <c r="W220" s="112" t="s">
        <v>2779</v>
      </c>
      <c r="X220" s="98" t="b">
        <v>0</v>
      </c>
      <c r="Z220" s="28"/>
      <c r="AA220" s="28"/>
      <c r="AB220" s="28"/>
    </row>
    <row r="221" ht="22.5" customHeight="1">
      <c r="A221" s="28">
        <v>221.0</v>
      </c>
      <c r="B221" s="28" t="s">
        <v>593</v>
      </c>
      <c r="C221" s="28" t="s">
        <v>1827</v>
      </c>
      <c r="D221" s="28" t="s">
        <v>1828</v>
      </c>
      <c r="E221" s="33" t="s">
        <v>96</v>
      </c>
      <c r="F221" s="33" t="s">
        <v>96</v>
      </c>
      <c r="G221" s="33" t="s">
        <v>2782</v>
      </c>
      <c r="H221" s="33" t="s">
        <v>96</v>
      </c>
      <c r="I221" s="36" t="s">
        <v>708</v>
      </c>
      <c r="J221" s="37">
        <v>46029.0</v>
      </c>
      <c r="K221" s="37">
        <v>46205.0</v>
      </c>
      <c r="L221" s="89"/>
      <c r="M221" s="89"/>
      <c r="N221" s="89"/>
      <c r="O221" s="90"/>
      <c r="P221" s="49">
        <f>IF(B221="POP-SB",COUNTA(J221:M221)/4,
 IF(B221="POP-B",COUNTA(J221:M221)/2,
 COUNTA(J221)/1))</f>
        <v>1</v>
      </c>
      <c r="Q221" s="55" t="s">
        <v>698</v>
      </c>
      <c r="S221" s="28"/>
      <c r="T221" s="36" t="b">
        <v>1</v>
      </c>
      <c r="U221" s="55" t="s">
        <v>713</v>
      </c>
      <c r="V221" s="56"/>
      <c r="W221" s="59" t="s">
        <v>2786</v>
      </c>
      <c r="X221" s="61" t="b">
        <v>0</v>
      </c>
      <c r="Z221" s="28"/>
      <c r="AA221" s="28"/>
      <c r="AB221" s="28"/>
    </row>
    <row r="222" ht="22.5" customHeight="1">
      <c r="A222" s="28">
        <v>222.0</v>
      </c>
      <c r="B222" s="28" t="s">
        <v>593</v>
      </c>
      <c r="C222" s="28" t="s">
        <v>1834</v>
      </c>
      <c r="D222" s="28" t="s">
        <v>1836</v>
      </c>
      <c r="E222" s="79" t="s">
        <v>226</v>
      </c>
      <c r="F222" s="79" t="s">
        <v>226</v>
      </c>
      <c r="G222" s="79" t="s">
        <v>2789</v>
      </c>
      <c r="H222" s="79" t="s">
        <v>226</v>
      </c>
      <c r="I222" s="36" t="s">
        <v>474</v>
      </c>
      <c r="J222" s="37">
        <v>46028.0</v>
      </c>
      <c r="K222" s="89"/>
      <c r="L222" s="89"/>
      <c r="M222" s="89"/>
      <c r="N222" s="89"/>
      <c r="O222" s="90"/>
      <c r="P222" s="49">
        <f t="shared" ref="P222:P346" si="22">IF(B222="POP-SB",COUNTA(J222:M222)/4,
 IF(B222="POP-B",COUNTA(J222:M222)/2,
 COUNTA(J222:M222)/1))</f>
        <v>1</v>
      </c>
      <c r="Q222" s="53" t="str">
        <f t="shared" ref="Q222:Q309" si="23">IF(P222=100%,"SELESAI","BELUM")
</f>
        <v>SELESAI</v>
      </c>
      <c r="S222" s="28"/>
      <c r="T222" s="36" t="b">
        <v>1</v>
      </c>
      <c r="U222" s="55" t="s">
        <v>479</v>
      </c>
      <c r="V222" s="56"/>
      <c r="W222" s="59" t="s">
        <v>2793</v>
      </c>
      <c r="X222" s="61" t="b">
        <v>0</v>
      </c>
      <c r="Z222" s="28"/>
      <c r="AA222" s="28"/>
      <c r="AB222" s="28"/>
    </row>
    <row r="223" ht="22.5" customHeight="1">
      <c r="A223" s="28">
        <v>223.0</v>
      </c>
      <c r="B223" s="28" t="s">
        <v>593</v>
      </c>
      <c r="C223" s="28" t="s">
        <v>1841</v>
      </c>
      <c r="D223" s="28" t="s">
        <v>1842</v>
      </c>
      <c r="E223" s="33" t="s">
        <v>181</v>
      </c>
      <c r="F223" s="33" t="s">
        <v>181</v>
      </c>
      <c r="G223" s="33" t="s">
        <v>2796</v>
      </c>
      <c r="H223" s="33" t="s">
        <v>181</v>
      </c>
      <c r="I223" s="36" t="s">
        <v>565</v>
      </c>
      <c r="J223" s="37">
        <v>46106.0</v>
      </c>
      <c r="K223" s="89"/>
      <c r="L223" s="89"/>
      <c r="M223" s="89"/>
      <c r="N223" s="89"/>
      <c r="O223" s="90"/>
      <c r="P223" s="49">
        <f t="shared" si="22"/>
        <v>1</v>
      </c>
      <c r="Q223" s="53" t="str">
        <f t="shared" si="23"/>
        <v>SELESAI</v>
      </c>
      <c r="S223" s="28"/>
      <c r="T223" s="36" t="b">
        <v>1</v>
      </c>
      <c r="U223" s="55" t="s">
        <v>658</v>
      </c>
      <c r="V223" s="85"/>
      <c r="W223" s="59" t="s">
        <v>2800</v>
      </c>
      <c r="X223" s="98" t="b">
        <v>0</v>
      </c>
      <c r="Z223" s="28"/>
      <c r="AA223" s="28"/>
      <c r="AB223" s="28"/>
    </row>
    <row r="224" ht="22.5" customHeight="1">
      <c r="A224" s="28">
        <v>223.0</v>
      </c>
      <c r="B224" s="28" t="s">
        <v>593</v>
      </c>
      <c r="C224" s="28" t="s">
        <v>1846</v>
      </c>
      <c r="D224" s="28" t="s">
        <v>1847</v>
      </c>
      <c r="E224" s="79" t="s">
        <v>181</v>
      </c>
      <c r="F224" s="79" t="s">
        <v>181</v>
      </c>
      <c r="G224" s="79" t="s">
        <v>2803</v>
      </c>
      <c r="H224" s="79" t="s">
        <v>288</v>
      </c>
      <c r="I224" s="36" t="s">
        <v>474</v>
      </c>
      <c r="J224" s="37">
        <v>46218.0</v>
      </c>
      <c r="K224" s="89"/>
      <c r="L224" s="89"/>
      <c r="M224" s="89"/>
      <c r="N224" s="89"/>
      <c r="O224" s="90"/>
      <c r="P224" s="49">
        <f t="shared" si="22"/>
        <v>1</v>
      </c>
      <c r="Q224" s="53" t="str">
        <f t="shared" si="23"/>
        <v>SELESAI</v>
      </c>
      <c r="S224" s="28"/>
      <c r="T224" s="36" t="b">
        <v>1</v>
      </c>
      <c r="U224" s="55" t="s">
        <v>347</v>
      </c>
      <c r="V224" s="140"/>
      <c r="W224" s="172" t="s">
        <v>2807</v>
      </c>
      <c r="X224" s="142" t="b">
        <v>0</v>
      </c>
      <c r="Z224" s="28"/>
      <c r="AA224" s="28"/>
      <c r="AB224" s="28"/>
    </row>
    <row r="225" ht="22.5" customHeight="1">
      <c r="A225" s="28">
        <v>224.0</v>
      </c>
      <c r="B225" s="28" t="s">
        <v>593</v>
      </c>
      <c r="C225" s="28" t="s">
        <v>1852</v>
      </c>
      <c r="D225" s="28" t="s">
        <v>1853</v>
      </c>
      <c r="E225" s="33" t="s">
        <v>181</v>
      </c>
      <c r="F225" s="33" t="s">
        <v>181</v>
      </c>
      <c r="G225" s="33" t="s">
        <v>2810</v>
      </c>
      <c r="H225" s="33" t="s">
        <v>181</v>
      </c>
      <c r="I225" s="36" t="s">
        <v>565</v>
      </c>
      <c r="J225" s="37">
        <v>46106.0</v>
      </c>
      <c r="K225" s="89"/>
      <c r="L225" s="89"/>
      <c r="M225" s="89"/>
      <c r="N225" s="89"/>
      <c r="O225" s="90"/>
      <c r="P225" s="49">
        <f t="shared" si="22"/>
        <v>1</v>
      </c>
      <c r="Q225" s="53" t="str">
        <f t="shared" si="23"/>
        <v>SELESAI</v>
      </c>
      <c r="S225" s="28"/>
      <c r="T225" s="36" t="b">
        <v>1</v>
      </c>
      <c r="U225" s="139"/>
      <c r="V225" s="56"/>
      <c r="W225" s="94"/>
      <c r="X225" s="95" t="b">
        <v>0</v>
      </c>
      <c r="Z225" s="28"/>
      <c r="AA225" s="28"/>
      <c r="AB225" s="28"/>
    </row>
    <row r="226" ht="22.5" customHeight="1">
      <c r="A226" s="28">
        <v>225.0</v>
      </c>
      <c r="B226" s="28" t="s">
        <v>593</v>
      </c>
      <c r="C226" s="28" t="s">
        <v>1858</v>
      </c>
      <c r="D226" s="28" t="s">
        <v>1860</v>
      </c>
      <c r="E226" s="79" t="s">
        <v>181</v>
      </c>
      <c r="F226" s="79" t="s">
        <v>181</v>
      </c>
      <c r="G226" s="79" t="s">
        <v>2815</v>
      </c>
      <c r="H226" s="79" t="s">
        <v>181</v>
      </c>
      <c r="I226" s="36" t="s">
        <v>565</v>
      </c>
      <c r="J226" s="37"/>
      <c r="K226" s="89"/>
      <c r="L226" s="89"/>
      <c r="M226" s="89"/>
      <c r="N226" s="89"/>
      <c r="O226" s="90"/>
      <c r="P226" s="49">
        <f t="shared" si="22"/>
        <v>0</v>
      </c>
      <c r="Q226" s="53" t="str">
        <f t="shared" si="23"/>
        <v>BELUM</v>
      </c>
      <c r="S226" s="28"/>
      <c r="T226" s="36" t="b">
        <v>0</v>
      </c>
      <c r="U226" s="139"/>
      <c r="V226" s="140"/>
      <c r="W226" s="141"/>
      <c r="X226" s="142" t="b">
        <v>0</v>
      </c>
      <c r="Z226" s="28"/>
      <c r="AA226" s="28"/>
      <c r="AB226" s="28"/>
    </row>
    <row r="227" ht="22.5" customHeight="1">
      <c r="A227" s="28">
        <v>226.0</v>
      </c>
      <c r="B227" s="28" t="s">
        <v>593</v>
      </c>
      <c r="C227" s="28" t="s">
        <v>1863</v>
      </c>
      <c r="D227" s="28" t="s">
        <v>1864</v>
      </c>
      <c r="E227" s="33" t="s">
        <v>96</v>
      </c>
      <c r="F227" s="33" t="s">
        <v>96</v>
      </c>
      <c r="G227" s="33" t="s">
        <v>2819</v>
      </c>
      <c r="H227" s="33" t="s">
        <v>191</v>
      </c>
      <c r="I227" s="36" t="s">
        <v>289</v>
      </c>
      <c r="J227" s="37"/>
      <c r="K227" s="89"/>
      <c r="L227" s="89"/>
      <c r="M227" s="89"/>
      <c r="N227" s="89"/>
      <c r="O227" s="90"/>
      <c r="P227" s="49">
        <f t="shared" si="22"/>
        <v>0</v>
      </c>
      <c r="Q227" s="53" t="str">
        <f t="shared" si="23"/>
        <v>BELUM</v>
      </c>
      <c r="S227" s="28"/>
      <c r="T227" s="36" t="b">
        <v>0</v>
      </c>
      <c r="U227" s="139"/>
      <c r="V227" s="122"/>
      <c r="W227" s="153"/>
      <c r="X227" s="124" t="b">
        <v>0</v>
      </c>
      <c r="Z227" s="28"/>
      <c r="AA227" s="28"/>
      <c r="AB227" s="28"/>
    </row>
    <row r="228" ht="22.5" customHeight="1">
      <c r="A228" s="28">
        <v>227.0</v>
      </c>
      <c r="B228" s="28" t="s">
        <v>593</v>
      </c>
      <c r="C228" s="28" t="s">
        <v>1867</v>
      </c>
      <c r="D228" s="28" t="s">
        <v>1868</v>
      </c>
      <c r="E228" s="79" t="s">
        <v>226</v>
      </c>
      <c r="F228" s="79" t="s">
        <v>226</v>
      </c>
      <c r="G228" s="79" t="s">
        <v>2824</v>
      </c>
      <c r="H228" s="79" t="s">
        <v>450</v>
      </c>
      <c r="I228" s="36" t="s">
        <v>474</v>
      </c>
      <c r="J228" s="37">
        <v>46261.0</v>
      </c>
      <c r="K228" s="89"/>
      <c r="L228" s="89"/>
      <c r="M228" s="89"/>
      <c r="N228" s="89"/>
      <c r="O228" s="90"/>
      <c r="P228" s="49">
        <f t="shared" si="22"/>
        <v>1</v>
      </c>
      <c r="Q228" s="53" t="str">
        <f t="shared" si="23"/>
        <v>SELESAI</v>
      </c>
      <c r="S228" s="28"/>
      <c r="T228" s="36" t="b">
        <v>1</v>
      </c>
      <c r="U228" s="55" t="s">
        <v>479</v>
      </c>
      <c r="V228" s="56"/>
      <c r="W228" s="94" t="s">
        <v>2827</v>
      </c>
      <c r="X228" s="95" t="b">
        <v>0</v>
      </c>
      <c r="Z228" s="28"/>
      <c r="AA228" s="28"/>
      <c r="AB228" s="28"/>
    </row>
    <row r="229" ht="22.5" customHeight="1">
      <c r="A229" s="28">
        <v>228.0</v>
      </c>
      <c r="B229" s="28" t="s">
        <v>593</v>
      </c>
      <c r="C229" s="28" t="s">
        <v>1872</v>
      </c>
      <c r="D229" s="28" t="s">
        <v>1874</v>
      </c>
      <c r="E229" s="33" t="s">
        <v>16</v>
      </c>
      <c r="F229" s="33" t="s">
        <v>16</v>
      </c>
      <c r="G229" s="33" t="s">
        <v>2830</v>
      </c>
      <c r="H229" s="33" t="s">
        <v>434</v>
      </c>
      <c r="I229" s="36" t="s">
        <v>565</v>
      </c>
      <c r="J229" s="89"/>
      <c r="K229" s="89"/>
      <c r="L229" s="89"/>
      <c r="M229" s="89"/>
      <c r="N229" s="89"/>
      <c r="O229" s="90"/>
      <c r="P229" s="49">
        <f t="shared" si="22"/>
        <v>0</v>
      </c>
      <c r="Q229" s="53" t="str">
        <f t="shared" si="23"/>
        <v>BELUM</v>
      </c>
      <c r="S229" s="28"/>
      <c r="T229" s="36" t="b">
        <v>0</v>
      </c>
      <c r="U229" s="139"/>
      <c r="V229" s="56"/>
      <c r="W229" s="94"/>
      <c r="X229" s="95" t="b">
        <v>0</v>
      </c>
      <c r="Z229" s="28"/>
      <c r="AA229" s="28"/>
      <c r="AB229" s="28"/>
    </row>
    <row r="230" ht="22.5" customHeight="1">
      <c r="A230" s="28">
        <v>229.0</v>
      </c>
      <c r="B230" s="28" t="s">
        <v>593</v>
      </c>
      <c r="C230" s="28" t="s">
        <v>1877</v>
      </c>
      <c r="D230" s="28" t="s">
        <v>1879</v>
      </c>
      <c r="E230" s="79" t="s">
        <v>16</v>
      </c>
      <c r="F230" s="79" t="s">
        <v>16</v>
      </c>
      <c r="G230" s="79" t="s">
        <v>2836</v>
      </c>
      <c r="H230" s="79" t="s">
        <v>434</v>
      </c>
      <c r="I230" s="36" t="s">
        <v>565</v>
      </c>
      <c r="J230" s="37"/>
      <c r="K230" s="89"/>
      <c r="L230" s="89"/>
      <c r="M230" s="89"/>
      <c r="N230" s="89"/>
      <c r="O230" s="90"/>
      <c r="P230" s="49">
        <f t="shared" si="22"/>
        <v>0</v>
      </c>
      <c r="Q230" s="53" t="str">
        <f t="shared" si="23"/>
        <v>BELUM</v>
      </c>
      <c r="S230" s="28"/>
      <c r="T230" s="36" t="b">
        <v>0</v>
      </c>
      <c r="U230" s="139"/>
      <c r="V230" s="140"/>
      <c r="W230" s="141"/>
      <c r="X230" s="142" t="b">
        <v>0</v>
      </c>
      <c r="Z230" s="28"/>
      <c r="AA230" s="28"/>
      <c r="AB230" s="28"/>
    </row>
    <row r="231" ht="22.5" customHeight="1">
      <c r="A231" s="28">
        <v>230.0</v>
      </c>
      <c r="B231" s="28" t="s">
        <v>593</v>
      </c>
      <c r="C231" s="28" t="s">
        <v>1884</v>
      </c>
      <c r="D231" s="28" t="s">
        <v>1885</v>
      </c>
      <c r="E231" s="33" t="s">
        <v>16</v>
      </c>
      <c r="F231" s="33" t="s">
        <v>16</v>
      </c>
      <c r="G231" s="33" t="s">
        <v>2841</v>
      </c>
      <c r="H231" s="33" t="s">
        <v>577</v>
      </c>
      <c r="I231" s="36" t="s">
        <v>289</v>
      </c>
      <c r="J231" s="37">
        <v>46196.0</v>
      </c>
      <c r="K231" s="89"/>
      <c r="L231" s="89"/>
      <c r="M231" s="89"/>
      <c r="N231" s="89"/>
      <c r="O231" s="90"/>
      <c r="P231" s="49">
        <f t="shared" si="22"/>
        <v>1</v>
      </c>
      <c r="Q231" s="53" t="str">
        <f t="shared" si="23"/>
        <v>SELESAI</v>
      </c>
      <c r="S231" s="28"/>
      <c r="T231" s="36" t="b">
        <v>1</v>
      </c>
      <c r="U231" s="55" t="s">
        <v>347</v>
      </c>
      <c r="V231" s="85"/>
      <c r="W231" s="112" t="s">
        <v>2844</v>
      </c>
      <c r="X231" s="98" t="b">
        <v>0</v>
      </c>
      <c r="Z231" s="28"/>
      <c r="AA231" s="28"/>
      <c r="AB231" s="28"/>
    </row>
    <row r="232" ht="22.5" customHeight="1">
      <c r="A232" s="28">
        <v>231.0</v>
      </c>
      <c r="B232" s="28" t="s">
        <v>593</v>
      </c>
      <c r="C232" s="28" t="s">
        <v>1888</v>
      </c>
      <c r="D232" s="28" t="s">
        <v>1889</v>
      </c>
      <c r="E232" s="79" t="s">
        <v>226</v>
      </c>
      <c r="F232" s="79" t="s">
        <v>226</v>
      </c>
      <c r="G232" s="79" t="s">
        <v>2846</v>
      </c>
      <c r="H232" s="79" t="s">
        <v>226</v>
      </c>
      <c r="I232" s="36" t="s">
        <v>474</v>
      </c>
      <c r="J232" s="37">
        <v>46221.0</v>
      </c>
      <c r="K232" s="89"/>
      <c r="L232" s="89"/>
      <c r="M232" s="89"/>
      <c r="N232" s="89"/>
      <c r="O232" s="90"/>
      <c r="P232" s="49">
        <f t="shared" si="22"/>
        <v>1</v>
      </c>
      <c r="Q232" s="53" t="str">
        <f t="shared" si="23"/>
        <v>SELESAI</v>
      </c>
      <c r="S232" s="28"/>
      <c r="T232" s="36" t="b">
        <v>1</v>
      </c>
      <c r="U232" s="55" t="s">
        <v>479</v>
      </c>
      <c r="V232" s="85"/>
      <c r="W232" s="112" t="s">
        <v>2853</v>
      </c>
      <c r="X232" s="98" t="b">
        <v>0</v>
      </c>
      <c r="Z232" s="28"/>
      <c r="AA232" s="28"/>
      <c r="AB232" s="28"/>
    </row>
    <row r="233" ht="22.5" customHeight="1">
      <c r="A233" s="28">
        <v>232.0</v>
      </c>
      <c r="B233" s="28" t="s">
        <v>593</v>
      </c>
      <c r="C233" s="28" t="s">
        <v>1895</v>
      </c>
      <c r="D233" s="28" t="s">
        <v>1896</v>
      </c>
      <c r="E233" s="33" t="s">
        <v>181</v>
      </c>
      <c r="F233" s="33" t="s">
        <v>181</v>
      </c>
      <c r="G233" s="33" t="s">
        <v>2856</v>
      </c>
      <c r="H233" s="33" t="s">
        <v>288</v>
      </c>
      <c r="I233" s="36" t="s">
        <v>2857</v>
      </c>
      <c r="J233" s="37">
        <v>46028.0</v>
      </c>
      <c r="K233" s="89"/>
      <c r="L233" s="89"/>
      <c r="M233" s="89"/>
      <c r="N233" s="89"/>
      <c r="O233" s="90"/>
      <c r="P233" s="49">
        <f t="shared" si="22"/>
        <v>1</v>
      </c>
      <c r="Q233" s="53" t="str">
        <f t="shared" si="23"/>
        <v>SELESAI</v>
      </c>
      <c r="S233" s="28"/>
      <c r="T233" s="36" t="b">
        <v>1</v>
      </c>
      <c r="U233" s="55" t="s">
        <v>479</v>
      </c>
      <c r="V233" s="122"/>
      <c r="W233" s="143" t="s">
        <v>2858</v>
      </c>
      <c r="X233" s="124" t="b">
        <v>0</v>
      </c>
      <c r="Z233" s="28"/>
      <c r="AA233" s="28"/>
      <c r="AB233" s="28"/>
    </row>
    <row r="234" ht="22.5" customHeight="1">
      <c r="A234" s="28">
        <v>233.0</v>
      </c>
      <c r="B234" s="28" t="s">
        <v>593</v>
      </c>
      <c r="C234" s="28" t="s">
        <v>1899</v>
      </c>
      <c r="D234" s="28" t="s">
        <v>1900</v>
      </c>
      <c r="E234" s="79" t="s">
        <v>16</v>
      </c>
      <c r="F234" s="79" t="s">
        <v>16</v>
      </c>
      <c r="G234" s="79" t="s">
        <v>2862</v>
      </c>
      <c r="H234" s="79" t="s">
        <v>577</v>
      </c>
      <c r="I234" s="36" t="s">
        <v>289</v>
      </c>
      <c r="J234" s="89"/>
      <c r="K234" s="89"/>
      <c r="L234" s="89"/>
      <c r="M234" s="89"/>
      <c r="N234" s="89"/>
      <c r="O234" s="90"/>
      <c r="P234" s="49">
        <f t="shared" si="22"/>
        <v>0</v>
      </c>
      <c r="Q234" s="53" t="str">
        <f t="shared" si="23"/>
        <v>BELUM</v>
      </c>
      <c r="S234" s="28"/>
      <c r="T234" s="36" t="b">
        <v>0</v>
      </c>
      <c r="U234" s="139"/>
      <c r="V234" s="56"/>
      <c r="W234" s="94"/>
      <c r="X234" s="95" t="b">
        <v>0</v>
      </c>
      <c r="Z234" s="28"/>
      <c r="AA234" s="28"/>
      <c r="AB234" s="28"/>
    </row>
    <row r="235" ht="22.5" customHeight="1">
      <c r="A235" s="28">
        <v>234.0</v>
      </c>
      <c r="B235" s="28" t="s">
        <v>593</v>
      </c>
      <c r="C235" s="28" t="s">
        <v>1905</v>
      </c>
      <c r="D235" s="28" t="s">
        <v>1907</v>
      </c>
      <c r="E235" s="33" t="s">
        <v>16</v>
      </c>
      <c r="F235" s="33" t="s">
        <v>16</v>
      </c>
      <c r="G235" s="33" t="s">
        <v>2867</v>
      </c>
      <c r="H235" s="33" t="s">
        <v>577</v>
      </c>
      <c r="I235" s="36" t="s">
        <v>289</v>
      </c>
      <c r="J235" s="89"/>
      <c r="K235" s="89"/>
      <c r="L235" s="89"/>
      <c r="M235" s="89"/>
      <c r="N235" s="89"/>
      <c r="O235" s="90"/>
      <c r="P235" s="49">
        <f t="shared" si="22"/>
        <v>0</v>
      </c>
      <c r="Q235" s="53" t="str">
        <f t="shared" si="23"/>
        <v>BELUM</v>
      </c>
      <c r="S235" s="28"/>
      <c r="T235" s="36" t="b">
        <v>0</v>
      </c>
      <c r="U235" s="139"/>
      <c r="V235" s="56"/>
      <c r="W235" s="94"/>
      <c r="X235" s="95" t="b">
        <v>0</v>
      </c>
      <c r="Z235" s="28"/>
      <c r="AA235" s="28"/>
      <c r="AB235" s="28"/>
    </row>
    <row r="236" ht="22.5" customHeight="1">
      <c r="A236" s="28">
        <v>235.0</v>
      </c>
      <c r="B236" s="28" t="s">
        <v>593</v>
      </c>
      <c r="C236" s="28" t="s">
        <v>1912</v>
      </c>
      <c r="D236" s="28" t="s">
        <v>1913</v>
      </c>
      <c r="E236" s="79" t="s">
        <v>181</v>
      </c>
      <c r="F236" s="79" t="s">
        <v>181</v>
      </c>
      <c r="G236" s="79" t="s">
        <v>2871</v>
      </c>
      <c r="H236" s="79" t="s">
        <v>253</v>
      </c>
      <c r="I236" s="36" t="s">
        <v>289</v>
      </c>
      <c r="J236" s="37"/>
      <c r="K236" s="89"/>
      <c r="L236" s="89"/>
      <c r="M236" s="89"/>
      <c r="N236" s="89"/>
      <c r="O236" s="90"/>
      <c r="P236" s="49">
        <f t="shared" si="22"/>
        <v>0</v>
      </c>
      <c r="Q236" s="53" t="str">
        <f t="shared" si="23"/>
        <v>BELUM</v>
      </c>
      <c r="S236" s="28"/>
      <c r="T236" s="36" t="b">
        <v>0</v>
      </c>
      <c r="U236" s="139"/>
      <c r="V236" s="140"/>
      <c r="W236" s="141"/>
      <c r="X236" s="142" t="b">
        <v>0</v>
      </c>
      <c r="Z236" s="28"/>
      <c r="AA236" s="28"/>
      <c r="AB236" s="28"/>
    </row>
    <row r="237" ht="22.5" customHeight="1">
      <c r="A237" s="28">
        <v>236.0</v>
      </c>
      <c r="B237" s="28" t="s">
        <v>593</v>
      </c>
      <c r="C237" s="28" t="s">
        <v>1919</v>
      </c>
      <c r="D237" s="28" t="s">
        <v>1920</v>
      </c>
      <c r="E237" s="33" t="s">
        <v>181</v>
      </c>
      <c r="F237" s="33" t="s">
        <v>181</v>
      </c>
      <c r="G237" s="33" t="s">
        <v>2875</v>
      </c>
      <c r="H237" s="33" t="s">
        <v>253</v>
      </c>
      <c r="I237" s="36" t="s">
        <v>289</v>
      </c>
      <c r="J237" s="37"/>
      <c r="K237" s="89"/>
      <c r="L237" s="89"/>
      <c r="M237" s="89"/>
      <c r="N237" s="89"/>
      <c r="O237" s="90"/>
      <c r="P237" s="49">
        <f t="shared" si="22"/>
        <v>0</v>
      </c>
      <c r="Q237" s="53" t="str">
        <f t="shared" si="23"/>
        <v>BELUM</v>
      </c>
      <c r="S237" s="28"/>
      <c r="T237" s="36" t="b">
        <v>0</v>
      </c>
      <c r="U237" s="139"/>
      <c r="V237" s="122"/>
      <c r="W237" s="153"/>
      <c r="X237" s="124" t="b">
        <v>0</v>
      </c>
      <c r="Z237" s="28"/>
      <c r="AA237" s="28"/>
      <c r="AB237" s="28"/>
    </row>
    <row r="238" ht="22.5" customHeight="1">
      <c r="A238" s="28">
        <v>237.0</v>
      </c>
      <c r="B238" s="28" t="s">
        <v>593</v>
      </c>
      <c r="C238" s="28" t="s">
        <v>1923</v>
      </c>
      <c r="D238" s="28" t="s">
        <v>1925</v>
      </c>
      <c r="E238" s="79" t="s">
        <v>16</v>
      </c>
      <c r="F238" s="79" t="s">
        <v>16</v>
      </c>
      <c r="G238" s="79" t="s">
        <v>2879</v>
      </c>
      <c r="H238" s="79" t="s">
        <v>434</v>
      </c>
      <c r="I238" s="36" t="s">
        <v>565</v>
      </c>
      <c r="J238" s="89"/>
      <c r="K238" s="89"/>
      <c r="L238" s="89"/>
      <c r="M238" s="89"/>
      <c r="N238" s="89"/>
      <c r="O238" s="90"/>
      <c r="P238" s="49">
        <f t="shared" si="22"/>
        <v>0</v>
      </c>
      <c r="Q238" s="53" t="str">
        <f t="shared" si="23"/>
        <v>BELUM</v>
      </c>
      <c r="S238" s="28"/>
      <c r="T238" s="36" t="b">
        <v>0</v>
      </c>
      <c r="U238" s="139"/>
      <c r="V238" s="56"/>
      <c r="W238" s="94"/>
      <c r="X238" s="95" t="b">
        <v>0</v>
      </c>
      <c r="Z238" s="28"/>
      <c r="AA238" s="28"/>
      <c r="AB238" s="28"/>
    </row>
    <row r="239" ht="22.5" customHeight="1">
      <c r="A239" s="28">
        <v>238.0</v>
      </c>
      <c r="B239" s="28" t="s">
        <v>593</v>
      </c>
      <c r="C239" s="28" t="s">
        <v>1926</v>
      </c>
      <c r="D239" s="28" t="s">
        <v>1927</v>
      </c>
      <c r="E239" s="33" t="s">
        <v>16</v>
      </c>
      <c r="F239" s="33" t="s">
        <v>16</v>
      </c>
      <c r="G239" s="33" t="s">
        <v>2883</v>
      </c>
      <c r="H239" s="33" t="s">
        <v>232</v>
      </c>
      <c r="I239" s="36" t="s">
        <v>103</v>
      </c>
      <c r="J239" s="37"/>
      <c r="K239" s="89"/>
      <c r="L239" s="89"/>
      <c r="M239" s="89"/>
      <c r="N239" s="89"/>
      <c r="O239" s="90"/>
      <c r="P239" s="49">
        <f t="shared" si="22"/>
        <v>0</v>
      </c>
      <c r="Q239" s="53" t="str">
        <f t="shared" si="23"/>
        <v>BELUM</v>
      </c>
      <c r="S239" s="28"/>
      <c r="T239" s="36" t="b">
        <v>0</v>
      </c>
      <c r="U239" s="139"/>
      <c r="V239" s="122"/>
      <c r="W239" s="153"/>
      <c r="X239" s="124" t="b">
        <v>0</v>
      </c>
      <c r="Z239" s="28"/>
      <c r="AA239" s="28"/>
      <c r="AB239" s="28"/>
    </row>
    <row r="240" ht="22.5" customHeight="1">
      <c r="A240" s="28">
        <v>239.0</v>
      </c>
      <c r="B240" s="28" t="s">
        <v>593</v>
      </c>
      <c r="C240" s="28" t="s">
        <v>1930</v>
      </c>
      <c r="D240" s="28" t="s">
        <v>1931</v>
      </c>
      <c r="E240" s="79" t="s">
        <v>16</v>
      </c>
      <c r="F240" s="79" t="s">
        <v>16</v>
      </c>
      <c r="G240" s="79" t="s">
        <v>2886</v>
      </c>
      <c r="H240" s="79" t="s">
        <v>16</v>
      </c>
      <c r="I240" s="36" t="s">
        <v>103</v>
      </c>
      <c r="J240" s="37">
        <v>46206.0</v>
      </c>
      <c r="K240" s="37"/>
      <c r="L240" s="89"/>
      <c r="M240" s="89"/>
      <c r="N240" s="89"/>
      <c r="O240" s="90"/>
      <c r="P240" s="49">
        <f t="shared" si="22"/>
        <v>1</v>
      </c>
      <c r="Q240" s="53" t="str">
        <f t="shared" si="23"/>
        <v>SELESAI</v>
      </c>
      <c r="S240" s="28"/>
      <c r="T240" s="36" t="b">
        <v>1</v>
      </c>
      <c r="U240" s="55" t="s">
        <v>185</v>
      </c>
      <c r="V240" s="85"/>
      <c r="W240" s="112" t="s">
        <v>2891</v>
      </c>
      <c r="X240" s="98" t="b">
        <v>0</v>
      </c>
      <c r="Z240" s="28"/>
      <c r="AA240" s="28"/>
      <c r="AB240" s="28"/>
    </row>
    <row r="241" ht="22.5" customHeight="1">
      <c r="A241" s="28">
        <v>240.0</v>
      </c>
      <c r="B241" s="28" t="s">
        <v>593</v>
      </c>
      <c r="C241" s="28" t="s">
        <v>1933</v>
      </c>
      <c r="D241" s="28" t="s">
        <v>1934</v>
      </c>
      <c r="E241" s="33" t="s">
        <v>16</v>
      </c>
      <c r="F241" s="33" t="s">
        <v>16</v>
      </c>
      <c r="G241" s="33" t="s">
        <v>2892</v>
      </c>
      <c r="H241" s="33" t="s">
        <v>232</v>
      </c>
      <c r="I241" s="36" t="s">
        <v>103</v>
      </c>
      <c r="J241" s="37">
        <v>46158.0</v>
      </c>
      <c r="K241" s="89"/>
      <c r="L241" s="89"/>
      <c r="M241" s="89"/>
      <c r="N241" s="89"/>
      <c r="O241" s="90"/>
      <c r="P241" s="49">
        <f t="shared" si="22"/>
        <v>1</v>
      </c>
      <c r="Q241" s="53" t="str">
        <f t="shared" si="23"/>
        <v>SELESAI</v>
      </c>
      <c r="S241" s="28"/>
      <c r="T241" s="36" t="b">
        <v>1</v>
      </c>
      <c r="U241" s="55" t="s">
        <v>185</v>
      </c>
      <c r="V241" s="85"/>
      <c r="W241" s="59" t="s">
        <v>2895</v>
      </c>
      <c r="X241" s="98" t="b">
        <v>0</v>
      </c>
      <c r="Z241" s="28"/>
      <c r="AA241" s="28"/>
      <c r="AB241" s="28"/>
    </row>
    <row r="242" ht="22.5" customHeight="1">
      <c r="A242" s="28">
        <v>241.0</v>
      </c>
      <c r="B242" s="28" t="s">
        <v>593</v>
      </c>
      <c r="C242" s="28" t="s">
        <v>1936</v>
      </c>
      <c r="D242" s="28" t="s">
        <v>1937</v>
      </c>
      <c r="E242" s="79" t="s">
        <v>181</v>
      </c>
      <c r="F242" s="79" t="s">
        <v>181</v>
      </c>
      <c r="G242" s="79" t="s">
        <v>2899</v>
      </c>
      <c r="H242" s="79" t="s">
        <v>253</v>
      </c>
      <c r="I242" s="36" t="s">
        <v>289</v>
      </c>
      <c r="J242" s="37"/>
      <c r="K242" s="89"/>
      <c r="L242" s="89"/>
      <c r="M242" s="89"/>
      <c r="N242" s="89"/>
      <c r="O242" s="90"/>
      <c r="P242" s="49">
        <f t="shared" si="22"/>
        <v>0</v>
      </c>
      <c r="Q242" s="53" t="str">
        <f t="shared" si="23"/>
        <v>BELUM</v>
      </c>
      <c r="S242" s="28"/>
      <c r="T242" s="36" t="b">
        <v>0</v>
      </c>
      <c r="U242" s="139"/>
      <c r="V242" s="140"/>
      <c r="W242" s="141"/>
      <c r="X242" s="142" t="b">
        <v>0</v>
      </c>
      <c r="Z242" s="28"/>
      <c r="AA242" s="28"/>
      <c r="AB242" s="28"/>
    </row>
    <row r="243" ht="22.5" customHeight="1">
      <c r="A243" s="28">
        <v>242.0</v>
      </c>
      <c r="B243" s="28" t="s">
        <v>593</v>
      </c>
      <c r="C243" s="28" t="s">
        <v>1942</v>
      </c>
      <c r="D243" s="28" t="s">
        <v>1943</v>
      </c>
      <c r="E243" s="33" t="s">
        <v>16</v>
      </c>
      <c r="F243" s="33" t="s">
        <v>16</v>
      </c>
      <c r="G243" s="33" t="s">
        <v>2902</v>
      </c>
      <c r="H243" s="33" t="s">
        <v>232</v>
      </c>
      <c r="I243" s="36" t="s">
        <v>103</v>
      </c>
      <c r="J243" s="37">
        <v>46233.0</v>
      </c>
      <c r="K243" s="89"/>
      <c r="L243" s="89"/>
      <c r="M243" s="89"/>
      <c r="N243" s="89"/>
      <c r="O243" s="90"/>
      <c r="P243" s="49">
        <f t="shared" si="22"/>
        <v>1</v>
      </c>
      <c r="Q243" s="53" t="str">
        <f t="shared" si="23"/>
        <v>SELESAI</v>
      </c>
      <c r="S243" s="28"/>
      <c r="T243" s="36" t="b">
        <v>1</v>
      </c>
      <c r="U243" s="55" t="s">
        <v>658</v>
      </c>
      <c r="V243" s="56"/>
      <c r="W243" s="94" t="s">
        <v>2906</v>
      </c>
      <c r="X243" s="95" t="b">
        <v>0</v>
      </c>
      <c r="Z243" s="28"/>
      <c r="AA243" s="28"/>
      <c r="AB243" s="28"/>
    </row>
    <row r="244" ht="22.5" customHeight="1">
      <c r="A244" s="28">
        <v>243.0</v>
      </c>
      <c r="B244" s="28" t="s">
        <v>593</v>
      </c>
      <c r="C244" s="28" t="s">
        <v>1945</v>
      </c>
      <c r="D244" s="28" t="s">
        <v>1946</v>
      </c>
      <c r="E244" s="79" t="s">
        <v>16</v>
      </c>
      <c r="F244" s="79" t="s">
        <v>16</v>
      </c>
      <c r="G244" s="79" t="s">
        <v>2909</v>
      </c>
      <c r="H244" s="79" t="s">
        <v>16</v>
      </c>
      <c r="I244" s="36" t="s">
        <v>103</v>
      </c>
      <c r="J244" s="37">
        <v>46158.0</v>
      </c>
      <c r="K244" s="89"/>
      <c r="L244" s="89"/>
      <c r="M244" s="89"/>
      <c r="N244" s="89"/>
      <c r="O244" s="90"/>
      <c r="P244" s="49">
        <f t="shared" si="22"/>
        <v>1</v>
      </c>
      <c r="Q244" s="53" t="str">
        <f t="shared" si="23"/>
        <v>SELESAI</v>
      </c>
      <c r="S244" s="28"/>
      <c r="T244" s="36" t="b">
        <v>1</v>
      </c>
      <c r="U244" s="55" t="s">
        <v>185</v>
      </c>
      <c r="V244" s="85"/>
      <c r="W244" s="59" t="s">
        <v>2910</v>
      </c>
      <c r="X244" s="98" t="b">
        <v>1</v>
      </c>
      <c r="Y244" s="67" t="s">
        <v>2912</v>
      </c>
      <c r="Z244" s="108"/>
      <c r="AA244" s="108"/>
      <c r="AB244" s="108"/>
    </row>
    <row r="245" ht="22.5" customHeight="1">
      <c r="A245" s="28">
        <v>244.0</v>
      </c>
      <c r="B245" s="28" t="s">
        <v>593</v>
      </c>
      <c r="C245" s="28" t="s">
        <v>1948</v>
      </c>
      <c r="D245" s="28" t="s">
        <v>1949</v>
      </c>
      <c r="E245" s="33" t="s">
        <v>181</v>
      </c>
      <c r="F245" s="33" t="s">
        <v>181</v>
      </c>
      <c r="G245" s="33" t="s">
        <v>2917</v>
      </c>
      <c r="H245" s="33" t="s">
        <v>181</v>
      </c>
      <c r="I245" s="36" t="s">
        <v>565</v>
      </c>
      <c r="J245" s="37">
        <v>46295.0</v>
      </c>
      <c r="K245" s="37"/>
      <c r="L245" s="89"/>
      <c r="M245" s="89"/>
      <c r="N245" s="89"/>
      <c r="O245" s="90"/>
      <c r="P245" s="49">
        <f t="shared" si="22"/>
        <v>1</v>
      </c>
      <c r="Q245" s="53" t="str">
        <f t="shared" si="23"/>
        <v>SELESAI</v>
      </c>
      <c r="S245" s="28"/>
      <c r="T245" s="36" t="b">
        <v>1</v>
      </c>
      <c r="U245" s="55" t="s">
        <v>347</v>
      </c>
      <c r="V245" s="56"/>
      <c r="W245" s="94" t="s">
        <v>2921</v>
      </c>
      <c r="X245" s="95" t="b">
        <v>0</v>
      </c>
      <c r="Z245" s="28"/>
      <c r="AA245" s="28"/>
      <c r="AB245" s="28"/>
    </row>
    <row r="246" ht="22.5" customHeight="1">
      <c r="A246" s="28">
        <v>245.0</v>
      </c>
      <c r="B246" s="28" t="s">
        <v>593</v>
      </c>
      <c r="C246" s="28" t="s">
        <v>1951</v>
      </c>
      <c r="D246" s="28" t="s">
        <v>1952</v>
      </c>
      <c r="E246" s="79" t="s">
        <v>181</v>
      </c>
      <c r="F246" s="79" t="s">
        <v>181</v>
      </c>
      <c r="G246" s="79" t="s">
        <v>2924</v>
      </c>
      <c r="H246" s="79" t="s">
        <v>181</v>
      </c>
      <c r="I246" s="36" t="s">
        <v>565</v>
      </c>
      <c r="J246" s="37">
        <v>46173.0</v>
      </c>
      <c r="K246" s="89"/>
      <c r="L246" s="89"/>
      <c r="M246" s="89"/>
      <c r="N246" s="89"/>
      <c r="O246" s="90"/>
      <c r="P246" s="49">
        <f t="shared" si="22"/>
        <v>1</v>
      </c>
      <c r="Q246" s="53" t="str">
        <f t="shared" si="23"/>
        <v>SELESAI</v>
      </c>
      <c r="S246" s="28"/>
      <c r="T246" s="36" t="b">
        <v>1</v>
      </c>
      <c r="U246" s="55" t="s">
        <v>658</v>
      </c>
      <c r="V246" s="56"/>
      <c r="W246" s="59" t="s">
        <v>2925</v>
      </c>
      <c r="X246" s="95" t="b">
        <v>0</v>
      </c>
      <c r="Z246" s="28"/>
      <c r="AA246" s="28"/>
      <c r="AB246" s="28"/>
    </row>
    <row r="247" ht="22.5" customHeight="1">
      <c r="A247" s="28">
        <v>246.0</v>
      </c>
      <c r="B247" s="28" t="s">
        <v>593</v>
      </c>
      <c r="C247" s="28" t="s">
        <v>1953</v>
      </c>
      <c r="D247" s="28" t="s">
        <v>1955</v>
      </c>
      <c r="E247" s="33" t="s">
        <v>181</v>
      </c>
      <c r="F247" s="33" t="s">
        <v>181</v>
      </c>
      <c r="G247" s="33" t="s">
        <v>2929</v>
      </c>
      <c r="H247" s="33" t="s">
        <v>288</v>
      </c>
      <c r="I247" s="36" t="s">
        <v>474</v>
      </c>
      <c r="J247" s="37">
        <v>46028.0</v>
      </c>
      <c r="K247" s="89"/>
      <c r="L247" s="89"/>
      <c r="M247" s="89"/>
      <c r="N247" s="89"/>
      <c r="O247" s="90"/>
      <c r="P247" s="49">
        <f t="shared" si="22"/>
        <v>1</v>
      </c>
      <c r="Q247" s="53" t="str">
        <f t="shared" si="23"/>
        <v>SELESAI</v>
      </c>
      <c r="S247" s="28"/>
      <c r="T247" s="36" t="b">
        <v>1</v>
      </c>
      <c r="U247" s="55" t="s">
        <v>479</v>
      </c>
      <c r="V247" s="122"/>
      <c r="W247" s="143" t="s">
        <v>2932</v>
      </c>
      <c r="X247" s="124" t="b">
        <v>0</v>
      </c>
      <c r="Z247" s="28"/>
      <c r="AA247" s="28"/>
      <c r="AB247" s="28"/>
    </row>
    <row r="248" ht="22.5" customHeight="1">
      <c r="A248" s="28">
        <v>247.0</v>
      </c>
      <c r="B248" s="28" t="s">
        <v>593</v>
      </c>
      <c r="C248" s="28" t="s">
        <v>1957</v>
      </c>
      <c r="D248" s="28" t="s">
        <v>1958</v>
      </c>
      <c r="E248" s="79" t="s">
        <v>16</v>
      </c>
      <c r="F248" s="79" t="s">
        <v>16</v>
      </c>
      <c r="G248" s="79" t="s">
        <v>2935</v>
      </c>
      <c r="H248" s="79" t="s">
        <v>434</v>
      </c>
      <c r="I248" s="36" t="s">
        <v>565</v>
      </c>
      <c r="J248" s="37">
        <v>46190.0</v>
      </c>
      <c r="K248" s="89"/>
      <c r="L248" s="89"/>
      <c r="M248" s="89"/>
      <c r="N248" s="89"/>
      <c r="O248" s="90"/>
      <c r="P248" s="49">
        <f t="shared" si="22"/>
        <v>1</v>
      </c>
      <c r="Q248" s="53" t="str">
        <f t="shared" si="23"/>
        <v>SELESAI</v>
      </c>
      <c r="S248" s="28"/>
      <c r="T248" s="36" t="b">
        <v>1</v>
      </c>
      <c r="U248" s="55" t="s">
        <v>479</v>
      </c>
      <c r="V248" s="56"/>
      <c r="W248" s="94" t="s">
        <v>2938</v>
      </c>
      <c r="X248" s="95" t="b">
        <v>0</v>
      </c>
      <c r="Z248" s="28"/>
      <c r="AA248" s="28"/>
      <c r="AB248" s="28"/>
    </row>
    <row r="249" ht="22.5" customHeight="1">
      <c r="A249" s="28">
        <v>248.0</v>
      </c>
      <c r="B249" s="28" t="s">
        <v>593</v>
      </c>
      <c r="C249" s="28" t="s">
        <v>1960</v>
      </c>
      <c r="D249" s="28" t="s">
        <v>1961</v>
      </c>
      <c r="E249" s="33" t="s">
        <v>16</v>
      </c>
      <c r="F249" s="33" t="s">
        <v>16</v>
      </c>
      <c r="G249" s="33" t="s">
        <v>2940</v>
      </c>
      <c r="H249" s="33" t="s">
        <v>16</v>
      </c>
      <c r="I249" s="36" t="s">
        <v>103</v>
      </c>
      <c r="J249" s="37">
        <v>46259.0</v>
      </c>
      <c r="K249" s="89"/>
      <c r="L249" s="89"/>
      <c r="M249" s="89"/>
      <c r="N249" s="89"/>
      <c r="O249" s="90"/>
      <c r="P249" s="49">
        <f t="shared" si="22"/>
        <v>1</v>
      </c>
      <c r="Q249" s="53" t="str">
        <f t="shared" si="23"/>
        <v>SELESAI</v>
      </c>
      <c r="S249" s="28"/>
      <c r="T249" s="36" t="b">
        <v>1</v>
      </c>
      <c r="U249" s="55" t="s">
        <v>185</v>
      </c>
      <c r="V249" s="85"/>
      <c r="W249" s="112" t="s">
        <v>2943</v>
      </c>
      <c r="X249" s="98" t="b">
        <v>0</v>
      </c>
      <c r="Z249" s="28"/>
      <c r="AA249" s="28"/>
      <c r="AB249" s="28"/>
    </row>
    <row r="250" ht="22.5" customHeight="1">
      <c r="A250" s="28">
        <v>249.0</v>
      </c>
      <c r="B250" s="28" t="s">
        <v>593</v>
      </c>
      <c r="C250" s="28" t="s">
        <v>1963</v>
      </c>
      <c r="D250" s="28" t="s">
        <v>1964</v>
      </c>
      <c r="E250" s="79" t="s">
        <v>16</v>
      </c>
      <c r="F250" s="79" t="s">
        <v>16</v>
      </c>
      <c r="G250" s="79" t="s">
        <v>2946</v>
      </c>
      <c r="H250" s="79" t="s">
        <v>16</v>
      </c>
      <c r="I250" s="36" t="s">
        <v>103</v>
      </c>
      <c r="J250" s="37">
        <v>46206.0</v>
      </c>
      <c r="K250" s="89"/>
      <c r="L250" s="89"/>
      <c r="M250" s="89"/>
      <c r="N250" s="89"/>
      <c r="O250" s="90"/>
      <c r="P250" s="49">
        <f t="shared" si="22"/>
        <v>1</v>
      </c>
      <c r="Q250" s="53" t="str">
        <f t="shared" si="23"/>
        <v>SELESAI</v>
      </c>
      <c r="S250" s="28"/>
      <c r="T250" s="36" t="b">
        <v>1</v>
      </c>
      <c r="U250" s="55" t="s">
        <v>185</v>
      </c>
      <c r="V250" s="85"/>
      <c r="W250" s="112" t="s">
        <v>2949</v>
      </c>
      <c r="X250" s="98" t="b">
        <v>0</v>
      </c>
      <c r="Z250" s="28"/>
      <c r="AA250" s="28"/>
      <c r="AB250" s="28"/>
    </row>
    <row r="251" ht="22.5" customHeight="1">
      <c r="A251" s="28">
        <v>250.0</v>
      </c>
      <c r="B251" s="28" t="s">
        <v>593</v>
      </c>
      <c r="C251" s="28" t="s">
        <v>1966</v>
      </c>
      <c r="D251" s="28" t="s">
        <v>1967</v>
      </c>
      <c r="E251" s="33" t="s">
        <v>16</v>
      </c>
      <c r="F251" s="33" t="s">
        <v>16</v>
      </c>
      <c r="G251" s="33" t="s">
        <v>2951</v>
      </c>
      <c r="H251" s="33" t="s">
        <v>16</v>
      </c>
      <c r="I251" s="36" t="s">
        <v>103</v>
      </c>
      <c r="J251" s="37">
        <v>46095.0</v>
      </c>
      <c r="K251" s="89"/>
      <c r="L251" s="89"/>
      <c r="M251" s="89"/>
      <c r="N251" s="89"/>
      <c r="O251" s="90"/>
      <c r="P251" s="49">
        <f t="shared" si="22"/>
        <v>1</v>
      </c>
      <c r="Q251" s="53" t="str">
        <f t="shared" si="23"/>
        <v>SELESAI</v>
      </c>
      <c r="S251" s="28"/>
      <c r="T251" s="36" t="b">
        <v>1</v>
      </c>
      <c r="U251" s="55" t="s">
        <v>185</v>
      </c>
      <c r="V251" s="85"/>
      <c r="W251" s="112"/>
      <c r="X251" s="98" t="b">
        <v>1</v>
      </c>
      <c r="Y251" s="67" t="s">
        <v>2954</v>
      </c>
      <c r="Z251" s="108"/>
      <c r="AA251" s="108"/>
      <c r="AB251" s="108"/>
    </row>
    <row r="252" ht="22.5" customHeight="1">
      <c r="A252" s="28">
        <v>251.0</v>
      </c>
      <c r="B252" s="28" t="s">
        <v>593</v>
      </c>
      <c r="C252" s="175" t="s">
        <v>1969</v>
      </c>
      <c r="D252" s="28" t="s">
        <v>1970</v>
      </c>
      <c r="E252" s="79" t="s">
        <v>181</v>
      </c>
      <c r="F252" s="79" t="s">
        <v>181</v>
      </c>
      <c r="G252" s="79" t="s">
        <v>2960</v>
      </c>
      <c r="H252" s="79" t="s">
        <v>253</v>
      </c>
      <c r="I252" s="36" t="s">
        <v>289</v>
      </c>
      <c r="J252" s="37"/>
      <c r="K252" s="89"/>
      <c r="L252" s="89"/>
      <c r="M252" s="89"/>
      <c r="N252" s="89"/>
      <c r="O252" s="90"/>
      <c r="P252" s="49">
        <f t="shared" si="22"/>
        <v>0</v>
      </c>
      <c r="Q252" s="53" t="str">
        <f t="shared" si="23"/>
        <v>BELUM</v>
      </c>
      <c r="S252" s="28"/>
      <c r="T252" s="36" t="b">
        <v>0</v>
      </c>
      <c r="U252" s="139"/>
      <c r="V252" s="140"/>
      <c r="W252" s="141"/>
      <c r="X252" s="142" t="b">
        <v>0</v>
      </c>
      <c r="Z252" s="28"/>
      <c r="AA252" s="28"/>
      <c r="AB252" s="28"/>
    </row>
    <row r="253" ht="22.5" customHeight="1">
      <c r="A253" s="28">
        <v>252.0</v>
      </c>
      <c r="B253" s="28" t="s">
        <v>593</v>
      </c>
      <c r="C253" s="28" t="s">
        <v>1971</v>
      </c>
      <c r="D253" s="28" t="s">
        <v>1974</v>
      </c>
      <c r="E253" s="33" t="s">
        <v>181</v>
      </c>
      <c r="F253" s="33" t="s">
        <v>181</v>
      </c>
      <c r="G253" s="33" t="s">
        <v>2964</v>
      </c>
      <c r="H253" s="33" t="s">
        <v>253</v>
      </c>
      <c r="I253" s="36" t="s">
        <v>289</v>
      </c>
      <c r="J253" s="37"/>
      <c r="K253" s="89"/>
      <c r="L253" s="89"/>
      <c r="M253" s="89"/>
      <c r="N253" s="89"/>
      <c r="O253" s="90"/>
      <c r="P253" s="49">
        <f t="shared" si="22"/>
        <v>0</v>
      </c>
      <c r="Q253" s="53" t="str">
        <f t="shared" si="23"/>
        <v>BELUM</v>
      </c>
      <c r="S253" s="28"/>
      <c r="T253" s="36" t="b">
        <v>0</v>
      </c>
      <c r="U253" s="139"/>
      <c r="V253" s="122"/>
      <c r="W253" s="153"/>
      <c r="X253" s="124" t="b">
        <v>0</v>
      </c>
      <c r="Z253" s="28"/>
      <c r="AA253" s="28"/>
      <c r="AB253" s="28"/>
    </row>
    <row r="254" ht="22.5" customHeight="1">
      <c r="A254" s="28">
        <v>253.0</v>
      </c>
      <c r="B254" s="28" t="s">
        <v>593</v>
      </c>
      <c r="C254" s="28" t="s">
        <v>1975</v>
      </c>
      <c r="D254" s="28" t="s">
        <v>1976</v>
      </c>
      <c r="E254" s="79" t="s">
        <v>181</v>
      </c>
      <c r="F254" s="79" t="s">
        <v>181</v>
      </c>
      <c r="G254" s="79" t="s">
        <v>2973</v>
      </c>
      <c r="H254" s="79" t="s">
        <v>253</v>
      </c>
      <c r="I254" s="36" t="s">
        <v>289</v>
      </c>
      <c r="J254" s="37"/>
      <c r="K254" s="89"/>
      <c r="L254" s="89"/>
      <c r="M254" s="89"/>
      <c r="N254" s="89"/>
      <c r="O254" s="90"/>
      <c r="P254" s="49">
        <f t="shared" si="22"/>
        <v>0</v>
      </c>
      <c r="Q254" s="53" t="str">
        <f t="shared" si="23"/>
        <v>BELUM</v>
      </c>
      <c r="S254" s="28"/>
      <c r="T254" s="36" t="b">
        <v>0</v>
      </c>
      <c r="U254" s="139"/>
      <c r="V254" s="140"/>
      <c r="W254" s="141"/>
      <c r="X254" s="142" t="b">
        <v>0</v>
      </c>
      <c r="Z254" s="28"/>
      <c r="AA254" s="28"/>
      <c r="AB254" s="28"/>
    </row>
    <row r="255" ht="22.5" customHeight="1">
      <c r="A255" s="28">
        <v>254.0</v>
      </c>
      <c r="B255" s="28" t="s">
        <v>593</v>
      </c>
      <c r="C255" s="28" t="s">
        <v>1977</v>
      </c>
      <c r="D255" s="28" t="s">
        <v>1979</v>
      </c>
      <c r="E255" s="33" t="s">
        <v>181</v>
      </c>
      <c r="F255" s="33" t="s">
        <v>181</v>
      </c>
      <c r="G255" s="33" t="s">
        <v>2976</v>
      </c>
      <c r="H255" s="33" t="s">
        <v>253</v>
      </c>
      <c r="I255" s="36" t="s">
        <v>289</v>
      </c>
      <c r="J255" s="37"/>
      <c r="K255" s="89"/>
      <c r="L255" s="89"/>
      <c r="M255" s="89"/>
      <c r="N255" s="89"/>
      <c r="O255" s="90"/>
      <c r="P255" s="49">
        <f t="shared" si="22"/>
        <v>0</v>
      </c>
      <c r="Q255" s="53" t="str">
        <f t="shared" si="23"/>
        <v>BELUM</v>
      </c>
      <c r="S255" s="28"/>
      <c r="T255" s="36" t="b">
        <v>0</v>
      </c>
      <c r="U255" s="139"/>
      <c r="V255" s="122"/>
      <c r="W255" s="153"/>
      <c r="X255" s="124" t="b">
        <v>0</v>
      </c>
      <c r="Z255" s="28"/>
      <c r="AA255" s="28"/>
      <c r="AB255" s="28"/>
    </row>
    <row r="256" ht="22.5" customHeight="1">
      <c r="A256" s="28">
        <v>255.0</v>
      </c>
      <c r="B256" s="28" t="s">
        <v>593</v>
      </c>
      <c r="C256" s="28" t="s">
        <v>1980</v>
      </c>
      <c r="D256" s="28" t="s">
        <v>1982</v>
      </c>
      <c r="E256" s="79" t="s">
        <v>16</v>
      </c>
      <c r="F256" s="79" t="s">
        <v>16</v>
      </c>
      <c r="G256" s="79" t="s">
        <v>2983</v>
      </c>
      <c r="H256" s="79" t="s">
        <v>434</v>
      </c>
      <c r="I256" s="36" t="s">
        <v>565</v>
      </c>
      <c r="J256" s="89"/>
      <c r="K256" s="89"/>
      <c r="L256" s="89"/>
      <c r="M256" s="89"/>
      <c r="N256" s="89"/>
      <c r="O256" s="90"/>
      <c r="P256" s="49">
        <f t="shared" si="22"/>
        <v>0</v>
      </c>
      <c r="Q256" s="53" t="str">
        <f t="shared" si="23"/>
        <v>BELUM</v>
      </c>
      <c r="S256" s="36" t="s">
        <v>2985</v>
      </c>
      <c r="T256" s="36" t="b">
        <v>0</v>
      </c>
      <c r="U256" s="55"/>
      <c r="V256" s="85"/>
      <c r="W256" s="112"/>
      <c r="X256" s="98" t="b">
        <v>0</v>
      </c>
      <c r="Z256" s="28"/>
      <c r="AA256" s="28"/>
      <c r="AB256" s="28"/>
    </row>
    <row r="257" ht="22.5" customHeight="1">
      <c r="A257" s="28">
        <v>256.0</v>
      </c>
      <c r="B257" s="28" t="s">
        <v>593</v>
      </c>
      <c r="C257" s="28" t="s">
        <v>1983</v>
      </c>
      <c r="D257" s="28" t="s">
        <v>1984</v>
      </c>
      <c r="E257" s="33" t="s">
        <v>16</v>
      </c>
      <c r="F257" s="33" t="s">
        <v>16</v>
      </c>
      <c r="G257" s="33" t="s">
        <v>2990</v>
      </c>
      <c r="H257" s="33" t="s">
        <v>434</v>
      </c>
      <c r="I257" s="36" t="s">
        <v>565</v>
      </c>
      <c r="J257" s="89"/>
      <c r="K257" s="89"/>
      <c r="L257" s="89"/>
      <c r="M257" s="89"/>
      <c r="N257" s="89"/>
      <c r="O257" s="90"/>
      <c r="P257" s="49">
        <f t="shared" si="22"/>
        <v>0</v>
      </c>
      <c r="Q257" s="53" t="str">
        <f t="shared" si="23"/>
        <v>BELUM</v>
      </c>
      <c r="S257" s="28"/>
      <c r="T257" s="36" t="b">
        <v>0</v>
      </c>
      <c r="U257" s="139"/>
      <c r="V257" s="85"/>
      <c r="W257" s="112"/>
      <c r="X257" s="98" t="b">
        <v>0</v>
      </c>
      <c r="Z257" s="28"/>
      <c r="AA257" s="28"/>
      <c r="AB257" s="28"/>
    </row>
    <row r="258" ht="22.5" customHeight="1">
      <c r="A258" s="28">
        <v>257.0</v>
      </c>
      <c r="B258" s="28" t="s">
        <v>593</v>
      </c>
      <c r="C258" s="28" t="s">
        <v>1988</v>
      </c>
      <c r="D258" s="28" t="s">
        <v>1989</v>
      </c>
      <c r="E258" s="79" t="s">
        <v>16</v>
      </c>
      <c r="F258" s="79" t="s">
        <v>16</v>
      </c>
      <c r="G258" s="79" t="s">
        <v>2993</v>
      </c>
      <c r="H258" s="79" t="s">
        <v>434</v>
      </c>
      <c r="I258" s="36" t="s">
        <v>565</v>
      </c>
      <c r="J258" s="37">
        <v>46024.0</v>
      </c>
      <c r="K258" s="89"/>
      <c r="L258" s="89"/>
      <c r="M258" s="89"/>
      <c r="N258" s="89"/>
      <c r="O258" s="90"/>
      <c r="P258" s="49">
        <f t="shared" si="22"/>
        <v>1</v>
      </c>
      <c r="Q258" s="53" t="str">
        <f t="shared" si="23"/>
        <v>SELESAI</v>
      </c>
      <c r="S258" s="28"/>
      <c r="T258" s="36" t="b">
        <v>1</v>
      </c>
      <c r="U258" s="55" t="s">
        <v>658</v>
      </c>
      <c r="V258" s="140"/>
      <c r="W258" s="59" t="s">
        <v>2997</v>
      </c>
      <c r="X258" s="61" t="b">
        <v>1</v>
      </c>
      <c r="Y258" s="67" t="s">
        <v>2998</v>
      </c>
      <c r="Z258" s="108"/>
      <c r="AA258" s="108"/>
      <c r="AB258" s="108"/>
    </row>
    <row r="259" ht="22.5" customHeight="1">
      <c r="A259" s="28">
        <v>258.0</v>
      </c>
      <c r="B259" s="28" t="s">
        <v>593</v>
      </c>
      <c r="C259" s="28" t="s">
        <v>1992</v>
      </c>
      <c r="D259" s="28" t="s">
        <v>1993</v>
      </c>
      <c r="E259" s="33" t="s">
        <v>16</v>
      </c>
      <c r="F259" s="33" t="s">
        <v>16</v>
      </c>
      <c r="G259" s="33" t="s">
        <v>3001</v>
      </c>
      <c r="H259" s="33" t="s">
        <v>434</v>
      </c>
      <c r="I259" s="36" t="s">
        <v>565</v>
      </c>
      <c r="J259" s="89"/>
      <c r="K259" s="89"/>
      <c r="L259" s="89"/>
      <c r="M259" s="89"/>
      <c r="N259" s="89"/>
      <c r="O259" s="90"/>
      <c r="P259" s="49">
        <f t="shared" si="22"/>
        <v>0</v>
      </c>
      <c r="Q259" s="53" t="str">
        <f t="shared" si="23"/>
        <v>BELUM</v>
      </c>
      <c r="S259" s="28"/>
      <c r="T259" s="36" t="b">
        <v>0</v>
      </c>
      <c r="U259" s="139"/>
      <c r="V259" s="85"/>
      <c r="W259" s="112"/>
      <c r="X259" s="98" t="b">
        <v>0</v>
      </c>
      <c r="Z259" s="28"/>
      <c r="AA259" s="28"/>
      <c r="AB259" s="28"/>
    </row>
    <row r="260" ht="22.5" customHeight="1">
      <c r="A260" s="28">
        <v>259.0</v>
      </c>
      <c r="B260" s="28" t="s">
        <v>593</v>
      </c>
      <c r="C260" s="28" t="s">
        <v>1995</v>
      </c>
      <c r="D260" s="28" t="s">
        <v>1996</v>
      </c>
      <c r="E260" s="79" t="s">
        <v>16</v>
      </c>
      <c r="F260" s="79" t="s">
        <v>16</v>
      </c>
      <c r="G260" s="79" t="s">
        <v>3009</v>
      </c>
      <c r="H260" s="79" t="s">
        <v>434</v>
      </c>
      <c r="I260" s="36" t="s">
        <v>565</v>
      </c>
      <c r="J260" s="37">
        <v>46233.0</v>
      </c>
      <c r="K260" s="89"/>
      <c r="L260" s="89"/>
      <c r="M260" s="89"/>
      <c r="N260" s="89"/>
      <c r="O260" s="90"/>
      <c r="P260" s="49">
        <f t="shared" si="22"/>
        <v>1</v>
      </c>
      <c r="Q260" s="53" t="str">
        <f t="shared" si="23"/>
        <v>SELESAI</v>
      </c>
      <c r="S260" s="28"/>
      <c r="T260" s="36" t="b">
        <v>1</v>
      </c>
      <c r="U260" s="55" t="s">
        <v>658</v>
      </c>
      <c r="V260" s="140"/>
      <c r="W260" s="172" t="s">
        <v>3013</v>
      </c>
      <c r="X260" s="142" t="b">
        <v>0</v>
      </c>
      <c r="Z260" s="28"/>
      <c r="AA260" s="28"/>
      <c r="AB260" s="28"/>
    </row>
    <row r="261" ht="22.5" customHeight="1">
      <c r="A261" s="28">
        <v>260.0</v>
      </c>
      <c r="B261" s="28" t="s">
        <v>593</v>
      </c>
      <c r="C261" s="28" t="s">
        <v>1998</v>
      </c>
      <c r="D261" s="28" t="s">
        <v>2001</v>
      </c>
      <c r="E261" s="33" t="s">
        <v>16</v>
      </c>
      <c r="F261" s="33" t="s">
        <v>16</v>
      </c>
      <c r="G261" s="33" t="s">
        <v>3016</v>
      </c>
      <c r="H261" s="33" t="s">
        <v>434</v>
      </c>
      <c r="I261" s="36" t="s">
        <v>565</v>
      </c>
      <c r="J261" s="37">
        <v>46295.0</v>
      </c>
      <c r="K261" s="89"/>
      <c r="L261" s="89"/>
      <c r="M261" s="89"/>
      <c r="N261" s="89"/>
      <c r="O261" s="90"/>
      <c r="P261" s="49">
        <f t="shared" si="22"/>
        <v>1</v>
      </c>
      <c r="Q261" s="53" t="str">
        <f t="shared" si="23"/>
        <v>SELESAI</v>
      </c>
      <c r="S261" s="28"/>
      <c r="T261" s="36" t="b">
        <v>1</v>
      </c>
      <c r="U261" s="55" t="s">
        <v>658</v>
      </c>
      <c r="V261" s="122"/>
      <c r="W261" s="143" t="s">
        <v>3020</v>
      </c>
      <c r="X261" s="124" t="b">
        <v>0</v>
      </c>
      <c r="Z261" s="28"/>
      <c r="AA261" s="28"/>
      <c r="AB261" s="28"/>
    </row>
    <row r="262" ht="22.5" customHeight="1">
      <c r="A262" s="28">
        <v>261.0</v>
      </c>
      <c r="B262" s="28" t="s">
        <v>593</v>
      </c>
      <c r="C262" s="28" t="s">
        <v>2003</v>
      </c>
      <c r="D262" s="28" t="s">
        <v>2004</v>
      </c>
      <c r="E262" s="79" t="s">
        <v>16</v>
      </c>
      <c r="F262" s="79" t="s">
        <v>16</v>
      </c>
      <c r="G262" s="79" t="s">
        <v>3023</v>
      </c>
      <c r="H262" s="79" t="s">
        <v>434</v>
      </c>
      <c r="I262" s="36" t="s">
        <v>565</v>
      </c>
      <c r="J262" s="89"/>
      <c r="K262" s="89"/>
      <c r="L262" s="89"/>
      <c r="M262" s="89"/>
      <c r="N262" s="89"/>
      <c r="O262" s="90"/>
      <c r="P262" s="49">
        <f t="shared" si="22"/>
        <v>0</v>
      </c>
      <c r="Q262" s="53" t="str">
        <f t="shared" si="23"/>
        <v>BELUM</v>
      </c>
      <c r="S262" s="36" t="s">
        <v>3026</v>
      </c>
      <c r="T262" s="36" t="b">
        <v>0</v>
      </c>
      <c r="U262" s="139"/>
      <c r="V262" s="56"/>
      <c r="W262" s="94"/>
      <c r="X262" s="95" t="b">
        <v>0</v>
      </c>
      <c r="Z262" s="28"/>
      <c r="AA262" s="28"/>
      <c r="AB262" s="28"/>
    </row>
    <row r="263" ht="22.5" customHeight="1">
      <c r="A263" s="28">
        <v>262.0</v>
      </c>
      <c r="B263" s="28" t="s">
        <v>593</v>
      </c>
      <c r="C263" s="28" t="s">
        <v>2006</v>
      </c>
      <c r="D263" s="28" t="s">
        <v>2007</v>
      </c>
      <c r="E263" s="33" t="s">
        <v>16</v>
      </c>
      <c r="F263" s="33" t="s">
        <v>16</v>
      </c>
      <c r="G263" s="33" t="s">
        <v>3030</v>
      </c>
      <c r="H263" s="33" t="s">
        <v>434</v>
      </c>
      <c r="I263" s="36" t="s">
        <v>565</v>
      </c>
      <c r="J263" s="37">
        <v>46295.0</v>
      </c>
      <c r="K263" s="89"/>
      <c r="L263" s="89"/>
      <c r="M263" s="89"/>
      <c r="N263" s="89"/>
      <c r="O263" s="90"/>
      <c r="P263" s="49">
        <f t="shared" si="22"/>
        <v>1</v>
      </c>
      <c r="Q263" s="53" t="str">
        <f t="shared" si="23"/>
        <v>SELESAI</v>
      </c>
      <c r="S263" s="28"/>
      <c r="T263" s="36" t="b">
        <v>1</v>
      </c>
      <c r="U263" s="55" t="s">
        <v>658</v>
      </c>
      <c r="V263" s="122"/>
      <c r="W263" s="143" t="s">
        <v>3034</v>
      </c>
      <c r="X263" s="124" t="b">
        <v>0</v>
      </c>
      <c r="Z263" s="28"/>
      <c r="AA263" s="28"/>
      <c r="AB263" s="28"/>
    </row>
    <row r="264" ht="22.5" customHeight="1">
      <c r="A264" s="28">
        <v>263.0</v>
      </c>
      <c r="B264" s="28" t="s">
        <v>593</v>
      </c>
      <c r="C264" s="28" t="s">
        <v>2009</v>
      </c>
      <c r="D264" s="28" t="s">
        <v>2010</v>
      </c>
      <c r="E264" s="79" t="s">
        <v>16</v>
      </c>
      <c r="F264" s="79" t="s">
        <v>16</v>
      </c>
      <c r="G264" s="79" t="s">
        <v>3037</v>
      </c>
      <c r="H264" s="79" t="s">
        <v>434</v>
      </c>
      <c r="I264" s="36" t="s">
        <v>565</v>
      </c>
      <c r="J264" s="37">
        <v>46295.0</v>
      </c>
      <c r="K264" s="89"/>
      <c r="L264" s="89"/>
      <c r="M264" s="89"/>
      <c r="N264" s="89"/>
      <c r="O264" s="90"/>
      <c r="P264" s="49">
        <f t="shared" si="22"/>
        <v>1</v>
      </c>
      <c r="Q264" s="53" t="str">
        <f t="shared" si="23"/>
        <v>SELESAI</v>
      </c>
      <c r="S264" s="28"/>
      <c r="T264" s="36" t="b">
        <v>1</v>
      </c>
      <c r="U264" s="55" t="s">
        <v>658</v>
      </c>
      <c r="V264" s="56"/>
      <c r="W264" s="94" t="s">
        <v>3041</v>
      </c>
      <c r="X264" s="95" t="b">
        <v>0</v>
      </c>
      <c r="Z264" s="28"/>
      <c r="AA264" s="28"/>
      <c r="AB264" s="28"/>
    </row>
    <row r="265" ht="22.5" customHeight="1">
      <c r="A265" s="28">
        <v>264.0</v>
      </c>
      <c r="B265" s="28" t="s">
        <v>593</v>
      </c>
      <c r="C265" s="28" t="s">
        <v>2013</v>
      </c>
      <c r="D265" s="28" t="s">
        <v>2014</v>
      </c>
      <c r="E265" s="33" t="s">
        <v>16</v>
      </c>
      <c r="F265" s="33" t="s">
        <v>16</v>
      </c>
      <c r="G265" s="33" t="s">
        <v>3044</v>
      </c>
      <c r="H265" s="33" t="s">
        <v>434</v>
      </c>
      <c r="I265" s="36" t="s">
        <v>565</v>
      </c>
      <c r="J265" s="37">
        <v>46295.0</v>
      </c>
      <c r="K265" s="89"/>
      <c r="L265" s="89"/>
      <c r="M265" s="89"/>
      <c r="N265" s="89"/>
      <c r="O265" s="90"/>
      <c r="P265" s="49">
        <f t="shared" si="22"/>
        <v>1</v>
      </c>
      <c r="Q265" s="53" t="str">
        <f t="shared" si="23"/>
        <v>SELESAI</v>
      </c>
      <c r="S265" s="36" t="s">
        <v>3026</v>
      </c>
      <c r="T265" s="36" t="b">
        <v>1</v>
      </c>
      <c r="U265" s="55" t="s">
        <v>658</v>
      </c>
      <c r="V265" s="122"/>
      <c r="W265" s="143" t="s">
        <v>3048</v>
      </c>
      <c r="X265" s="124" t="b">
        <v>0</v>
      </c>
      <c r="Z265" s="28"/>
      <c r="AA265" s="28"/>
      <c r="AB265" s="28"/>
    </row>
    <row r="266" ht="22.5" customHeight="1">
      <c r="A266" s="28">
        <v>265.0</v>
      </c>
      <c r="B266" s="28" t="s">
        <v>593</v>
      </c>
      <c r="C266" s="28" t="s">
        <v>2015</v>
      </c>
      <c r="D266" s="28" t="s">
        <v>2016</v>
      </c>
      <c r="E266" s="79" t="s">
        <v>16</v>
      </c>
      <c r="F266" s="79" t="s">
        <v>16</v>
      </c>
      <c r="G266" s="79" t="s">
        <v>3052</v>
      </c>
      <c r="H266" s="79" t="s">
        <v>434</v>
      </c>
      <c r="I266" s="36" t="s">
        <v>565</v>
      </c>
      <c r="J266" s="37">
        <v>46081.0</v>
      </c>
      <c r="K266" s="89"/>
      <c r="L266" s="89"/>
      <c r="M266" s="89"/>
      <c r="N266" s="89"/>
      <c r="O266" s="90"/>
      <c r="P266" s="49">
        <f t="shared" si="22"/>
        <v>1</v>
      </c>
      <c r="Q266" s="53" t="str">
        <f t="shared" si="23"/>
        <v>SELESAI</v>
      </c>
      <c r="S266" s="28"/>
      <c r="T266" s="36" t="b">
        <v>1</v>
      </c>
      <c r="U266" s="55" t="s">
        <v>658</v>
      </c>
      <c r="V266" s="85"/>
      <c r="W266" s="112" t="s">
        <v>3055</v>
      </c>
      <c r="X266" s="98" t="b">
        <v>1</v>
      </c>
      <c r="Y266" s="67" t="s">
        <v>3058</v>
      </c>
      <c r="Z266" s="108"/>
      <c r="AA266" s="108"/>
      <c r="AB266" s="108"/>
    </row>
    <row r="267" ht="22.5" customHeight="1">
      <c r="A267" s="28">
        <v>266.0</v>
      </c>
      <c r="B267" s="28" t="s">
        <v>593</v>
      </c>
      <c r="C267" s="28" t="s">
        <v>2018</v>
      </c>
      <c r="D267" s="28" t="s">
        <v>2019</v>
      </c>
      <c r="E267" s="33" t="s">
        <v>16</v>
      </c>
      <c r="F267" s="33" t="s">
        <v>16</v>
      </c>
      <c r="G267" s="33" t="s">
        <v>3063</v>
      </c>
      <c r="H267" s="33" t="s">
        <v>434</v>
      </c>
      <c r="I267" s="36" t="s">
        <v>565</v>
      </c>
      <c r="J267" s="37">
        <v>46295.0</v>
      </c>
      <c r="K267" s="89"/>
      <c r="L267" s="89"/>
      <c r="M267" s="89"/>
      <c r="N267" s="89"/>
      <c r="O267" s="90"/>
      <c r="P267" s="49">
        <f t="shared" si="22"/>
        <v>1</v>
      </c>
      <c r="Q267" s="53" t="str">
        <f t="shared" si="23"/>
        <v>SELESAI</v>
      </c>
      <c r="S267" s="28"/>
      <c r="T267" s="36" t="b">
        <v>1</v>
      </c>
      <c r="U267" s="55" t="s">
        <v>658</v>
      </c>
      <c r="V267" s="56"/>
      <c r="W267" s="94" t="s">
        <v>3065</v>
      </c>
      <c r="X267" s="95" t="b">
        <v>0</v>
      </c>
      <c r="Z267" s="28"/>
      <c r="AA267" s="28"/>
      <c r="AB267" s="28"/>
    </row>
    <row r="268" ht="22.5" customHeight="1">
      <c r="A268" s="28">
        <v>267.0</v>
      </c>
      <c r="B268" s="28" t="s">
        <v>593</v>
      </c>
      <c r="C268" s="28" t="s">
        <v>2021</v>
      </c>
      <c r="D268" s="28" t="s">
        <v>2022</v>
      </c>
      <c r="E268" s="79" t="s">
        <v>16</v>
      </c>
      <c r="F268" s="79" t="s">
        <v>16</v>
      </c>
      <c r="G268" s="79" t="s">
        <v>3068</v>
      </c>
      <c r="H268" s="79" t="s">
        <v>434</v>
      </c>
      <c r="I268" s="36" t="s">
        <v>565</v>
      </c>
      <c r="J268" s="89"/>
      <c r="K268" s="89"/>
      <c r="L268" s="89"/>
      <c r="M268" s="89"/>
      <c r="N268" s="89"/>
      <c r="O268" s="90"/>
      <c r="P268" s="49">
        <f t="shared" si="22"/>
        <v>0</v>
      </c>
      <c r="Q268" s="53" t="str">
        <f t="shared" si="23"/>
        <v>BELUM</v>
      </c>
      <c r="S268" s="28"/>
      <c r="T268" s="36" t="b">
        <v>0</v>
      </c>
      <c r="U268" s="139"/>
      <c r="V268" s="56"/>
      <c r="W268" s="94"/>
      <c r="X268" s="95" t="b">
        <v>0</v>
      </c>
      <c r="Z268" s="28"/>
      <c r="AA268" s="28"/>
      <c r="AB268" s="28"/>
    </row>
    <row r="269" ht="22.5" customHeight="1">
      <c r="A269" s="28">
        <v>268.0</v>
      </c>
      <c r="B269" s="28" t="s">
        <v>593</v>
      </c>
      <c r="C269" s="28" t="s">
        <v>2024</v>
      </c>
      <c r="D269" s="28" t="s">
        <v>2025</v>
      </c>
      <c r="E269" s="33" t="s">
        <v>16</v>
      </c>
      <c r="F269" s="33" t="s">
        <v>16</v>
      </c>
      <c r="G269" s="33" t="s">
        <v>3072</v>
      </c>
      <c r="H269" s="33" t="s">
        <v>434</v>
      </c>
      <c r="I269" s="36" t="s">
        <v>565</v>
      </c>
      <c r="J269" s="37">
        <v>46081.0</v>
      </c>
      <c r="K269" s="89"/>
      <c r="L269" s="89"/>
      <c r="M269" s="89"/>
      <c r="N269" s="89"/>
      <c r="O269" s="90"/>
      <c r="P269" s="49">
        <f t="shared" si="22"/>
        <v>1</v>
      </c>
      <c r="Q269" s="53" t="str">
        <f t="shared" si="23"/>
        <v>SELESAI</v>
      </c>
      <c r="S269" s="28"/>
      <c r="T269" s="36" t="b">
        <v>1</v>
      </c>
      <c r="U269" s="55" t="s">
        <v>658</v>
      </c>
      <c r="V269" s="122"/>
      <c r="W269" s="143" t="s">
        <v>3076</v>
      </c>
      <c r="X269" s="124" t="b">
        <v>1</v>
      </c>
      <c r="Y269" s="67" t="s">
        <v>3077</v>
      </c>
      <c r="Z269" s="108"/>
      <c r="AA269" s="108"/>
      <c r="AB269" s="108"/>
    </row>
    <row r="270" ht="22.5" customHeight="1">
      <c r="A270" s="28">
        <v>269.0</v>
      </c>
      <c r="B270" s="28" t="s">
        <v>593</v>
      </c>
      <c r="C270" s="28" t="s">
        <v>2026</v>
      </c>
      <c r="D270" s="28" t="s">
        <v>2027</v>
      </c>
      <c r="E270" s="79" t="s">
        <v>181</v>
      </c>
      <c r="F270" s="79" t="s">
        <v>181</v>
      </c>
      <c r="G270" s="79" t="s">
        <v>3080</v>
      </c>
      <c r="H270" s="79" t="s">
        <v>253</v>
      </c>
      <c r="I270" s="36" t="s">
        <v>289</v>
      </c>
      <c r="J270" s="37"/>
      <c r="K270" s="89"/>
      <c r="L270" s="89"/>
      <c r="M270" s="89"/>
      <c r="N270" s="89"/>
      <c r="O270" s="90"/>
      <c r="P270" s="49">
        <f t="shared" si="22"/>
        <v>0</v>
      </c>
      <c r="Q270" s="53" t="str">
        <f t="shared" si="23"/>
        <v>BELUM</v>
      </c>
      <c r="S270" s="28"/>
      <c r="T270" s="36" t="b">
        <v>0</v>
      </c>
      <c r="U270" s="139"/>
      <c r="V270" s="140"/>
      <c r="W270" s="141"/>
      <c r="X270" s="142" t="b">
        <v>0</v>
      </c>
      <c r="Z270" s="28"/>
      <c r="AA270" s="28"/>
      <c r="AB270" s="28"/>
    </row>
    <row r="271" ht="22.5" customHeight="1">
      <c r="A271" s="28">
        <v>270.0</v>
      </c>
      <c r="B271" s="28" t="s">
        <v>593</v>
      </c>
      <c r="C271" s="28" t="s">
        <v>2029</v>
      </c>
      <c r="D271" s="28" t="s">
        <v>2032</v>
      </c>
      <c r="E271" s="33" t="s">
        <v>16</v>
      </c>
      <c r="F271" s="33" t="s">
        <v>16</v>
      </c>
      <c r="G271" s="33" t="s">
        <v>3088</v>
      </c>
      <c r="H271" s="33" t="s">
        <v>434</v>
      </c>
      <c r="I271" s="36" t="s">
        <v>565</v>
      </c>
      <c r="J271" s="37">
        <v>46027.0</v>
      </c>
      <c r="K271" s="89"/>
      <c r="L271" s="89"/>
      <c r="M271" s="89"/>
      <c r="N271" s="89"/>
      <c r="O271" s="90"/>
      <c r="P271" s="49">
        <f t="shared" si="22"/>
        <v>1</v>
      </c>
      <c r="Q271" s="53" t="str">
        <f t="shared" si="23"/>
        <v>SELESAI</v>
      </c>
      <c r="S271" s="28"/>
      <c r="T271" s="36" t="b">
        <v>1</v>
      </c>
      <c r="U271" s="55" t="s">
        <v>347</v>
      </c>
      <c r="V271" s="122"/>
      <c r="W271" s="59" t="s">
        <v>3090</v>
      </c>
      <c r="X271" s="61" t="b">
        <v>1</v>
      </c>
      <c r="Y271" s="67" t="s">
        <v>3092</v>
      </c>
      <c r="Z271" s="108"/>
      <c r="AA271" s="108"/>
      <c r="AB271" s="108"/>
    </row>
    <row r="272" ht="22.5" customHeight="1">
      <c r="A272" s="28">
        <v>271.0</v>
      </c>
      <c r="B272" s="28" t="s">
        <v>593</v>
      </c>
      <c r="C272" s="28" t="s">
        <v>2035</v>
      </c>
      <c r="D272" s="28" t="s">
        <v>2036</v>
      </c>
      <c r="E272" s="79" t="s">
        <v>16</v>
      </c>
      <c r="F272" s="79" t="s">
        <v>16</v>
      </c>
      <c r="G272" s="79" t="s">
        <v>3097</v>
      </c>
      <c r="H272" s="79" t="s">
        <v>434</v>
      </c>
      <c r="I272" s="36" t="s">
        <v>565</v>
      </c>
      <c r="J272" s="37"/>
      <c r="K272" s="89"/>
      <c r="L272" s="89"/>
      <c r="M272" s="89"/>
      <c r="N272" s="89"/>
      <c r="O272" s="90"/>
      <c r="P272" s="49">
        <f t="shared" si="22"/>
        <v>0</v>
      </c>
      <c r="Q272" s="53" t="str">
        <f t="shared" si="23"/>
        <v>BELUM</v>
      </c>
      <c r="S272" s="28"/>
      <c r="T272" s="36" t="b">
        <v>0</v>
      </c>
      <c r="U272" s="139"/>
      <c r="V272" s="140"/>
      <c r="W272" s="141"/>
      <c r="X272" s="142" t="b">
        <v>0</v>
      </c>
      <c r="Z272" s="28"/>
      <c r="AA272" s="28"/>
      <c r="AB272" s="28"/>
    </row>
    <row r="273" ht="22.5" customHeight="1">
      <c r="A273" s="28">
        <v>272.0</v>
      </c>
      <c r="B273" s="28" t="s">
        <v>593</v>
      </c>
      <c r="C273" s="28" t="s">
        <v>2039</v>
      </c>
      <c r="D273" s="28" t="s">
        <v>2041</v>
      </c>
      <c r="E273" s="33" t="s">
        <v>181</v>
      </c>
      <c r="F273" s="33" t="s">
        <v>181</v>
      </c>
      <c r="G273" s="33" t="s">
        <v>3102</v>
      </c>
      <c r="H273" s="33" t="s">
        <v>181</v>
      </c>
      <c r="I273" s="36" t="s">
        <v>565</v>
      </c>
      <c r="J273" s="37">
        <v>46288.0</v>
      </c>
      <c r="K273" s="89"/>
      <c r="L273" s="89"/>
      <c r="M273" s="89"/>
      <c r="N273" s="89"/>
      <c r="O273" s="90"/>
      <c r="P273" s="49">
        <f t="shared" si="22"/>
        <v>1</v>
      </c>
      <c r="Q273" s="53" t="str">
        <f t="shared" si="23"/>
        <v>SELESAI</v>
      </c>
      <c r="S273" s="28"/>
      <c r="T273" s="36" t="b">
        <v>1</v>
      </c>
      <c r="U273" s="55" t="s">
        <v>779</v>
      </c>
      <c r="V273" s="56"/>
      <c r="W273" s="94"/>
      <c r="X273" s="95" t="b">
        <v>0</v>
      </c>
      <c r="Z273" s="28"/>
      <c r="AA273" s="28"/>
      <c r="AB273" s="28"/>
    </row>
    <row r="274" ht="22.5" customHeight="1">
      <c r="A274" s="28">
        <v>273.0</v>
      </c>
      <c r="B274" s="28" t="s">
        <v>593</v>
      </c>
      <c r="C274" s="28" t="s">
        <v>2043</v>
      </c>
      <c r="D274" s="28" t="s">
        <v>2045</v>
      </c>
      <c r="E274" s="79" t="s">
        <v>181</v>
      </c>
      <c r="F274" s="79" t="s">
        <v>181</v>
      </c>
      <c r="G274" s="79" t="s">
        <v>3108</v>
      </c>
      <c r="H274" s="79" t="s">
        <v>181</v>
      </c>
      <c r="I274" s="36" t="s">
        <v>565</v>
      </c>
      <c r="J274" s="37">
        <v>46062.0</v>
      </c>
      <c r="K274" s="89"/>
      <c r="L274" s="89"/>
      <c r="M274" s="89"/>
      <c r="N274" s="89"/>
      <c r="O274" s="90"/>
      <c r="P274" s="49">
        <f t="shared" si="22"/>
        <v>1</v>
      </c>
      <c r="Q274" s="53" t="str">
        <f t="shared" si="23"/>
        <v>SELESAI</v>
      </c>
      <c r="S274" s="28"/>
      <c r="T274" s="36" t="b">
        <v>1</v>
      </c>
      <c r="U274" s="55" t="s">
        <v>779</v>
      </c>
      <c r="V274" s="140"/>
      <c r="W274" s="141"/>
      <c r="X274" s="142" t="b">
        <v>0</v>
      </c>
      <c r="Z274" s="28"/>
      <c r="AA274" s="28"/>
      <c r="AB274" s="28"/>
    </row>
    <row r="275" ht="22.5" customHeight="1">
      <c r="A275" s="28">
        <v>274.0</v>
      </c>
      <c r="B275" s="28" t="s">
        <v>593</v>
      </c>
      <c r="C275" s="28" t="s">
        <v>2048</v>
      </c>
      <c r="D275" s="28" t="s">
        <v>2049</v>
      </c>
      <c r="E275" s="33" t="s">
        <v>181</v>
      </c>
      <c r="F275" s="33" t="s">
        <v>181</v>
      </c>
      <c r="G275" s="33" t="s">
        <v>3113</v>
      </c>
      <c r="H275" s="33" t="s">
        <v>181</v>
      </c>
      <c r="I275" s="36" t="s">
        <v>565</v>
      </c>
      <c r="J275" s="37">
        <v>46280.0</v>
      </c>
      <c r="K275" s="89"/>
      <c r="L275" s="89"/>
      <c r="M275" s="89"/>
      <c r="N275" s="89"/>
      <c r="O275" s="90"/>
      <c r="P275" s="49">
        <f t="shared" si="22"/>
        <v>1</v>
      </c>
      <c r="Q275" s="53" t="str">
        <f t="shared" si="23"/>
        <v>SELESAI</v>
      </c>
      <c r="S275" s="28"/>
      <c r="T275" s="36" t="b">
        <v>1</v>
      </c>
      <c r="U275" s="55" t="s">
        <v>779</v>
      </c>
      <c r="V275" s="122"/>
      <c r="W275" s="153"/>
      <c r="X275" s="124" t="b">
        <v>0</v>
      </c>
      <c r="Z275" s="28"/>
      <c r="AA275" s="28"/>
      <c r="AB275" s="28"/>
    </row>
    <row r="276" ht="22.5" customHeight="1">
      <c r="A276" s="28">
        <v>275.0</v>
      </c>
      <c r="B276" s="28" t="s">
        <v>593</v>
      </c>
      <c r="C276" s="28" t="s">
        <v>2050</v>
      </c>
      <c r="D276" s="28" t="s">
        <v>2053</v>
      </c>
      <c r="E276" s="79" t="s">
        <v>181</v>
      </c>
      <c r="F276" s="79" t="s">
        <v>181</v>
      </c>
      <c r="G276" s="79" t="s">
        <v>3119</v>
      </c>
      <c r="H276" s="79" t="s">
        <v>181</v>
      </c>
      <c r="I276" s="36" t="s">
        <v>565</v>
      </c>
      <c r="J276" s="37">
        <v>46029.0</v>
      </c>
      <c r="K276" s="89"/>
      <c r="L276" s="89"/>
      <c r="M276" s="89"/>
      <c r="N276" s="89"/>
      <c r="O276" s="90"/>
      <c r="P276" s="49">
        <f t="shared" si="22"/>
        <v>1</v>
      </c>
      <c r="Q276" s="53" t="str">
        <f t="shared" si="23"/>
        <v>SELESAI</v>
      </c>
      <c r="S276" s="28"/>
      <c r="T276" s="36" t="b">
        <v>1</v>
      </c>
      <c r="U276" s="55" t="s">
        <v>779</v>
      </c>
      <c r="V276" s="140"/>
      <c r="W276" s="141"/>
      <c r="X276" s="142" t="b">
        <v>0</v>
      </c>
      <c r="Z276" s="28"/>
      <c r="AA276" s="28"/>
      <c r="AB276" s="28"/>
    </row>
    <row r="277" ht="22.5" customHeight="1">
      <c r="A277" s="28">
        <v>276.0</v>
      </c>
      <c r="B277" s="28" t="s">
        <v>593</v>
      </c>
      <c r="C277" s="28" t="s">
        <v>2054</v>
      </c>
      <c r="D277" s="28" t="s">
        <v>2055</v>
      </c>
      <c r="E277" s="33" t="s">
        <v>181</v>
      </c>
      <c r="F277" s="33" t="s">
        <v>181</v>
      </c>
      <c r="G277" s="33" t="s">
        <v>3124</v>
      </c>
      <c r="H277" s="33" t="s">
        <v>181</v>
      </c>
      <c r="I277" s="36" t="s">
        <v>565</v>
      </c>
      <c r="J277" s="37">
        <v>46269.0</v>
      </c>
      <c r="K277" s="89"/>
      <c r="L277" s="89"/>
      <c r="M277" s="89"/>
      <c r="N277" s="89"/>
      <c r="O277" s="90"/>
      <c r="P277" s="49">
        <f t="shared" si="22"/>
        <v>1</v>
      </c>
      <c r="Q277" s="53" t="str">
        <f t="shared" si="23"/>
        <v>SELESAI</v>
      </c>
      <c r="S277" s="28"/>
      <c r="T277" s="36" t="b">
        <v>1</v>
      </c>
      <c r="U277" s="55" t="s">
        <v>779</v>
      </c>
      <c r="V277" s="122"/>
      <c r="W277" s="153"/>
      <c r="X277" s="124" t="b">
        <v>0</v>
      </c>
      <c r="Z277" s="28"/>
      <c r="AA277" s="28"/>
      <c r="AB277" s="28"/>
    </row>
    <row r="278" ht="22.5" customHeight="1">
      <c r="A278" s="28">
        <v>277.0</v>
      </c>
      <c r="B278" s="28" t="s">
        <v>593</v>
      </c>
      <c r="C278" s="28" t="s">
        <v>2057</v>
      </c>
      <c r="D278" s="28" t="s">
        <v>2059</v>
      </c>
      <c r="E278" s="79" t="s">
        <v>181</v>
      </c>
      <c r="F278" s="79" t="s">
        <v>181</v>
      </c>
      <c r="G278" s="79" t="s">
        <v>3129</v>
      </c>
      <c r="H278" s="79" t="s">
        <v>181</v>
      </c>
      <c r="I278" s="36" t="s">
        <v>565</v>
      </c>
      <c r="J278" s="37"/>
      <c r="K278" s="89"/>
      <c r="L278" s="89"/>
      <c r="M278" s="89"/>
      <c r="N278" s="89"/>
      <c r="O278" s="90"/>
      <c r="P278" s="49">
        <f t="shared" si="22"/>
        <v>0</v>
      </c>
      <c r="Q278" s="53" t="str">
        <f t="shared" si="23"/>
        <v>BELUM</v>
      </c>
      <c r="S278" s="28"/>
      <c r="T278" s="36" t="b">
        <v>0</v>
      </c>
      <c r="U278" s="139"/>
      <c r="V278" s="140"/>
      <c r="W278" s="141"/>
      <c r="X278" s="142" t="b">
        <v>0</v>
      </c>
      <c r="Z278" s="28"/>
      <c r="AA278" s="28"/>
      <c r="AB278" s="28"/>
    </row>
    <row r="279" ht="22.5" customHeight="1">
      <c r="A279" s="28">
        <v>278.0</v>
      </c>
      <c r="B279" s="28" t="s">
        <v>593</v>
      </c>
      <c r="C279" s="28" t="s">
        <v>2062</v>
      </c>
      <c r="D279" s="28" t="s">
        <v>2063</v>
      </c>
      <c r="E279" s="33" t="s">
        <v>181</v>
      </c>
      <c r="F279" s="33" t="s">
        <v>181</v>
      </c>
      <c r="G279" s="33" t="s">
        <v>3135</v>
      </c>
      <c r="H279" s="33" t="s">
        <v>181</v>
      </c>
      <c r="I279" s="36" t="s">
        <v>565</v>
      </c>
      <c r="J279" s="37"/>
      <c r="K279" s="89"/>
      <c r="L279" s="89"/>
      <c r="M279" s="89"/>
      <c r="N279" s="89"/>
      <c r="O279" s="90"/>
      <c r="P279" s="49">
        <f t="shared" si="22"/>
        <v>0</v>
      </c>
      <c r="Q279" s="53" t="str">
        <f t="shared" si="23"/>
        <v>BELUM</v>
      </c>
      <c r="S279" s="28"/>
      <c r="T279" s="36" t="b">
        <v>0</v>
      </c>
      <c r="U279" s="139"/>
      <c r="V279" s="122"/>
      <c r="W279" s="153"/>
      <c r="X279" s="124" t="b">
        <v>0</v>
      </c>
      <c r="Z279" s="28"/>
      <c r="AA279" s="28"/>
      <c r="AB279" s="28"/>
    </row>
    <row r="280" ht="22.5" customHeight="1">
      <c r="A280" s="28">
        <v>279.0</v>
      </c>
      <c r="B280" s="28" t="s">
        <v>593</v>
      </c>
      <c r="C280" s="28" t="s">
        <v>2066</v>
      </c>
      <c r="D280" s="28" t="s">
        <v>2068</v>
      </c>
      <c r="E280" s="79" t="s">
        <v>181</v>
      </c>
      <c r="F280" s="79" t="s">
        <v>181</v>
      </c>
      <c r="G280" s="79" t="s">
        <v>3140</v>
      </c>
      <c r="H280" s="79" t="s">
        <v>181</v>
      </c>
      <c r="I280" s="36" t="s">
        <v>565</v>
      </c>
      <c r="J280" s="89"/>
      <c r="K280" s="89"/>
      <c r="L280" s="89"/>
      <c r="M280" s="89"/>
      <c r="N280" s="89"/>
      <c r="O280" s="90"/>
      <c r="P280" s="49">
        <f t="shared" si="22"/>
        <v>0</v>
      </c>
      <c r="Q280" s="53" t="str">
        <f t="shared" si="23"/>
        <v>BELUM</v>
      </c>
      <c r="S280" s="28"/>
      <c r="T280" s="36" t="b">
        <v>0</v>
      </c>
      <c r="U280" s="139"/>
      <c r="V280" s="56"/>
      <c r="W280" s="94"/>
      <c r="X280" s="95" t="b">
        <v>0</v>
      </c>
      <c r="Z280" s="28"/>
      <c r="AA280" s="28"/>
      <c r="AB280" s="28"/>
    </row>
    <row r="281" ht="22.5" customHeight="1">
      <c r="A281" s="28">
        <v>280.0</v>
      </c>
      <c r="B281" s="28" t="s">
        <v>593</v>
      </c>
      <c r="C281" s="28" t="s">
        <v>2072</v>
      </c>
      <c r="D281" s="28" t="s">
        <v>2073</v>
      </c>
      <c r="E281" s="33" t="s">
        <v>181</v>
      </c>
      <c r="F281" s="33" t="s">
        <v>181</v>
      </c>
      <c r="G281" s="33" t="s">
        <v>3146</v>
      </c>
      <c r="H281" s="33" t="s">
        <v>181</v>
      </c>
      <c r="I281" s="36" t="s">
        <v>565</v>
      </c>
      <c r="J281" s="37">
        <v>46110.0</v>
      </c>
      <c r="K281" s="89"/>
      <c r="L281" s="89"/>
      <c r="M281" s="89"/>
      <c r="N281" s="89"/>
      <c r="O281" s="90"/>
      <c r="P281" s="49">
        <f t="shared" si="22"/>
        <v>1</v>
      </c>
      <c r="Q281" s="53" t="str">
        <f t="shared" si="23"/>
        <v>SELESAI</v>
      </c>
      <c r="S281" s="28"/>
      <c r="T281" s="36" t="b">
        <v>1</v>
      </c>
      <c r="U281" s="55" t="s">
        <v>658</v>
      </c>
      <c r="V281" s="85"/>
      <c r="W281" s="59" t="s">
        <v>3149</v>
      </c>
      <c r="X281" s="98" t="b">
        <v>0</v>
      </c>
      <c r="Z281" s="28"/>
      <c r="AA281" s="28"/>
      <c r="AB281" s="28"/>
    </row>
    <row r="282" ht="22.5" customHeight="1">
      <c r="A282" s="28">
        <v>281.0</v>
      </c>
      <c r="B282" s="28" t="s">
        <v>593</v>
      </c>
      <c r="C282" s="28" t="s">
        <v>2076</v>
      </c>
      <c r="D282" s="28" t="s">
        <v>2077</v>
      </c>
      <c r="E282" s="79" t="s">
        <v>181</v>
      </c>
      <c r="F282" s="79" t="s">
        <v>181</v>
      </c>
      <c r="G282" s="79" t="s">
        <v>3154</v>
      </c>
      <c r="H282" s="79" t="s">
        <v>181</v>
      </c>
      <c r="I282" s="36" t="s">
        <v>565</v>
      </c>
      <c r="J282" s="37">
        <v>46081.0</v>
      </c>
      <c r="K282" s="89"/>
      <c r="L282" s="89"/>
      <c r="M282" s="89"/>
      <c r="N282" s="89"/>
      <c r="O282" s="90"/>
      <c r="P282" s="49">
        <f t="shared" si="22"/>
        <v>1</v>
      </c>
      <c r="Q282" s="53" t="str">
        <f t="shared" si="23"/>
        <v>SELESAI</v>
      </c>
      <c r="S282" s="28"/>
      <c r="T282" s="36" t="b">
        <v>1</v>
      </c>
      <c r="U282" s="55" t="s">
        <v>658</v>
      </c>
      <c r="V282" s="56"/>
      <c r="W282" s="94" t="s">
        <v>3156</v>
      </c>
      <c r="X282" s="95" t="b">
        <v>1</v>
      </c>
      <c r="Y282" s="67" t="s">
        <v>3158</v>
      </c>
      <c r="Z282" s="108"/>
      <c r="AA282" s="108"/>
      <c r="AB282" s="108"/>
    </row>
    <row r="283" ht="22.5" customHeight="1">
      <c r="A283" s="28">
        <v>282.0</v>
      </c>
      <c r="B283" s="28" t="s">
        <v>593</v>
      </c>
      <c r="C283" s="28" t="s">
        <v>2079</v>
      </c>
      <c r="D283" s="28" t="s">
        <v>2080</v>
      </c>
      <c r="E283" s="33" t="s">
        <v>181</v>
      </c>
      <c r="F283" s="33" t="s">
        <v>181</v>
      </c>
      <c r="G283" s="33" t="s">
        <v>3161</v>
      </c>
      <c r="H283" s="33" t="s">
        <v>181</v>
      </c>
      <c r="I283" s="36" t="s">
        <v>565</v>
      </c>
      <c r="J283" s="37">
        <v>46079.0</v>
      </c>
      <c r="K283" s="89"/>
      <c r="L283" s="89"/>
      <c r="M283" s="89"/>
      <c r="N283" s="89"/>
      <c r="O283" s="90"/>
      <c r="P283" s="49">
        <f t="shared" si="22"/>
        <v>1</v>
      </c>
      <c r="Q283" s="53" t="str">
        <f t="shared" si="23"/>
        <v>SELESAI</v>
      </c>
      <c r="S283" s="28"/>
      <c r="T283" s="36" t="b">
        <v>1</v>
      </c>
      <c r="U283" s="55" t="s">
        <v>658</v>
      </c>
      <c r="V283" s="122"/>
      <c r="W283" s="153"/>
      <c r="X283" s="124" t="b">
        <v>1</v>
      </c>
      <c r="Y283" s="67" t="s">
        <v>3166</v>
      </c>
      <c r="Z283" s="108"/>
      <c r="AA283" s="108"/>
      <c r="AB283" s="108"/>
    </row>
    <row r="284" ht="22.5" customHeight="1">
      <c r="A284" s="28">
        <v>283.0</v>
      </c>
      <c r="B284" s="28" t="s">
        <v>593</v>
      </c>
      <c r="C284" s="28" t="s">
        <v>2083</v>
      </c>
      <c r="D284" s="28" t="s">
        <v>2085</v>
      </c>
      <c r="E284" s="79" t="s">
        <v>181</v>
      </c>
      <c r="F284" s="79" t="s">
        <v>181</v>
      </c>
      <c r="G284" s="79" t="s">
        <v>3173</v>
      </c>
      <c r="H284" s="79" t="s">
        <v>181</v>
      </c>
      <c r="I284" s="36" t="s">
        <v>565</v>
      </c>
      <c r="J284" s="37">
        <v>46048.0</v>
      </c>
      <c r="K284" s="89"/>
      <c r="L284" s="89"/>
      <c r="M284" s="89"/>
      <c r="N284" s="89"/>
      <c r="O284" s="90"/>
      <c r="P284" s="49">
        <f t="shared" si="22"/>
        <v>1</v>
      </c>
      <c r="Q284" s="53" t="str">
        <f t="shared" si="23"/>
        <v>SELESAI</v>
      </c>
      <c r="S284" s="28"/>
      <c r="T284" s="36" t="b">
        <v>1</v>
      </c>
      <c r="U284" s="55" t="s">
        <v>658</v>
      </c>
      <c r="V284" s="56"/>
      <c r="W284" s="94" t="s">
        <v>3177</v>
      </c>
      <c r="X284" s="95" t="b">
        <v>1</v>
      </c>
      <c r="Y284" s="67" t="s">
        <v>3178</v>
      </c>
      <c r="Z284" s="108"/>
      <c r="AA284" s="108"/>
      <c r="AB284" s="108"/>
    </row>
    <row r="285" ht="22.5" customHeight="1">
      <c r="A285" s="28">
        <v>284.0</v>
      </c>
      <c r="B285" s="28" t="s">
        <v>593</v>
      </c>
      <c r="C285" s="28" t="s">
        <v>2087</v>
      </c>
      <c r="D285" s="28" t="s">
        <v>2089</v>
      </c>
      <c r="E285" s="33" t="s">
        <v>181</v>
      </c>
      <c r="F285" s="33" t="s">
        <v>181</v>
      </c>
      <c r="G285" s="33" t="s">
        <v>3183</v>
      </c>
      <c r="H285" s="33" t="s">
        <v>181</v>
      </c>
      <c r="I285" s="36" t="s">
        <v>565</v>
      </c>
      <c r="J285" s="37"/>
      <c r="K285" s="89"/>
      <c r="L285" s="89"/>
      <c r="M285" s="89"/>
      <c r="N285" s="89"/>
      <c r="O285" s="90"/>
      <c r="P285" s="49">
        <f t="shared" si="22"/>
        <v>0</v>
      </c>
      <c r="Q285" s="53" t="str">
        <f t="shared" si="23"/>
        <v>BELUM</v>
      </c>
      <c r="S285" s="28"/>
      <c r="T285" s="36" t="b">
        <v>0</v>
      </c>
      <c r="U285" s="139"/>
      <c r="V285" s="122"/>
      <c r="W285" s="153"/>
      <c r="X285" s="124" t="b">
        <v>0</v>
      </c>
      <c r="Z285" s="28"/>
      <c r="AA285" s="28"/>
      <c r="AB285" s="28"/>
    </row>
    <row r="286" ht="22.5" customHeight="1">
      <c r="A286" s="28">
        <v>285.0</v>
      </c>
      <c r="B286" s="28" t="s">
        <v>593</v>
      </c>
      <c r="C286" s="28" t="s">
        <v>2091</v>
      </c>
      <c r="D286" s="28" t="s">
        <v>2092</v>
      </c>
      <c r="E286" s="79" t="s">
        <v>181</v>
      </c>
      <c r="F286" s="79" t="s">
        <v>181</v>
      </c>
      <c r="G286" s="79" t="s">
        <v>3189</v>
      </c>
      <c r="H286" s="79" t="s">
        <v>181</v>
      </c>
      <c r="I286" s="36" t="s">
        <v>565</v>
      </c>
      <c r="J286" s="89"/>
      <c r="K286" s="89"/>
      <c r="L286" s="89"/>
      <c r="M286" s="89"/>
      <c r="N286" s="89"/>
      <c r="O286" s="90"/>
      <c r="P286" s="49">
        <f t="shared" si="22"/>
        <v>0</v>
      </c>
      <c r="Q286" s="53" t="str">
        <f t="shared" si="23"/>
        <v>BELUM</v>
      </c>
      <c r="S286" s="28"/>
      <c r="T286" s="36" t="b">
        <v>0</v>
      </c>
      <c r="U286" s="139"/>
      <c r="V286" s="85"/>
      <c r="W286" s="112"/>
      <c r="X286" s="98" t="b">
        <v>0</v>
      </c>
      <c r="Z286" s="28"/>
      <c r="AA286" s="28"/>
      <c r="AB286" s="28"/>
    </row>
    <row r="287" ht="22.5" customHeight="1">
      <c r="A287" s="28">
        <v>286.0</v>
      </c>
      <c r="B287" s="28" t="s">
        <v>593</v>
      </c>
      <c r="C287" s="28" t="s">
        <v>2094</v>
      </c>
      <c r="D287" s="28" t="s">
        <v>2096</v>
      </c>
      <c r="E287" s="33" t="s">
        <v>181</v>
      </c>
      <c r="F287" s="33" t="s">
        <v>181</v>
      </c>
      <c r="G287" s="33" t="s">
        <v>3194</v>
      </c>
      <c r="H287" s="33" t="s">
        <v>181</v>
      </c>
      <c r="I287" s="36" t="s">
        <v>565</v>
      </c>
      <c r="J287" s="37"/>
      <c r="K287" s="89"/>
      <c r="L287" s="89"/>
      <c r="M287" s="89"/>
      <c r="N287" s="89"/>
      <c r="O287" s="90"/>
      <c r="P287" s="49">
        <f t="shared" si="22"/>
        <v>0</v>
      </c>
      <c r="Q287" s="53" t="str">
        <f t="shared" si="23"/>
        <v>BELUM</v>
      </c>
      <c r="S287" s="28"/>
      <c r="T287" s="36" t="b">
        <v>0</v>
      </c>
      <c r="U287" s="139"/>
      <c r="V287" s="122"/>
      <c r="W287" s="153"/>
      <c r="X287" s="124" t="b">
        <v>0</v>
      </c>
      <c r="Z287" s="28"/>
      <c r="AA287" s="28"/>
      <c r="AB287" s="28"/>
    </row>
    <row r="288" ht="22.5" customHeight="1">
      <c r="A288" s="28">
        <v>287.0</v>
      </c>
      <c r="B288" s="28" t="s">
        <v>593</v>
      </c>
      <c r="C288" s="28" t="s">
        <v>2099</v>
      </c>
      <c r="D288" s="28" t="s">
        <v>1414</v>
      </c>
      <c r="E288" s="79" t="s">
        <v>181</v>
      </c>
      <c r="F288" s="79" t="s">
        <v>181</v>
      </c>
      <c r="G288" s="79" t="s">
        <v>3200</v>
      </c>
      <c r="H288" s="79" t="s">
        <v>181</v>
      </c>
      <c r="I288" s="36" t="s">
        <v>565</v>
      </c>
      <c r="J288" s="37">
        <v>46268.0</v>
      </c>
      <c r="K288" s="89"/>
      <c r="L288" s="89"/>
      <c r="M288" s="89"/>
      <c r="N288" s="89"/>
      <c r="O288" s="90"/>
      <c r="P288" s="49">
        <f t="shared" si="22"/>
        <v>1</v>
      </c>
      <c r="Q288" s="53" t="str">
        <f t="shared" si="23"/>
        <v>SELESAI</v>
      </c>
      <c r="S288" s="28"/>
      <c r="T288" s="36" t="b">
        <v>1</v>
      </c>
      <c r="U288" s="55" t="s">
        <v>779</v>
      </c>
      <c r="V288" s="140"/>
      <c r="W288" s="141"/>
      <c r="X288" s="142" t="b">
        <v>0</v>
      </c>
      <c r="Z288" s="28"/>
      <c r="AA288" s="28"/>
      <c r="AB288" s="28"/>
    </row>
    <row r="289" ht="22.5" customHeight="1">
      <c r="A289" s="28">
        <v>288.0</v>
      </c>
      <c r="B289" s="28" t="s">
        <v>593</v>
      </c>
      <c r="C289" s="28" t="s">
        <v>2104</v>
      </c>
      <c r="D289" s="28" t="s">
        <v>2106</v>
      </c>
      <c r="E289" s="33" t="s">
        <v>181</v>
      </c>
      <c r="F289" s="33" t="s">
        <v>181</v>
      </c>
      <c r="G289" s="33" t="s">
        <v>3202</v>
      </c>
      <c r="H289" s="33" t="s">
        <v>181</v>
      </c>
      <c r="I289" s="36" t="s">
        <v>565</v>
      </c>
      <c r="J289" s="89"/>
      <c r="K289" s="89"/>
      <c r="L289" s="89"/>
      <c r="M289" s="89"/>
      <c r="N289" s="89"/>
      <c r="O289" s="90"/>
      <c r="P289" s="49">
        <f t="shared" si="22"/>
        <v>0</v>
      </c>
      <c r="Q289" s="53" t="str">
        <f t="shared" si="23"/>
        <v>BELUM</v>
      </c>
      <c r="S289" s="28"/>
      <c r="T289" s="36" t="b">
        <v>0</v>
      </c>
      <c r="U289" s="139"/>
      <c r="V289" s="56"/>
      <c r="W289" s="94"/>
      <c r="X289" s="95" t="b">
        <v>0</v>
      </c>
      <c r="Z289" s="28"/>
      <c r="AA289" s="28"/>
      <c r="AB289" s="28"/>
    </row>
    <row r="290" ht="22.5" customHeight="1">
      <c r="A290" s="28">
        <v>289.0</v>
      </c>
      <c r="B290" s="28" t="s">
        <v>593</v>
      </c>
      <c r="C290" s="28" t="s">
        <v>2108</v>
      </c>
      <c r="D290" s="28" t="s">
        <v>2109</v>
      </c>
      <c r="E290" s="79" t="s">
        <v>181</v>
      </c>
      <c r="F290" s="79" t="s">
        <v>181</v>
      </c>
      <c r="G290" s="79" t="s">
        <v>3208</v>
      </c>
      <c r="H290" s="79" t="s">
        <v>181</v>
      </c>
      <c r="I290" s="36" t="s">
        <v>565</v>
      </c>
      <c r="J290" s="37">
        <v>46110.0</v>
      </c>
      <c r="K290" s="89"/>
      <c r="L290" s="89"/>
      <c r="M290" s="89"/>
      <c r="N290" s="89"/>
      <c r="O290" s="90"/>
      <c r="P290" s="49">
        <f t="shared" si="22"/>
        <v>1</v>
      </c>
      <c r="Q290" s="53" t="str">
        <f t="shared" si="23"/>
        <v>SELESAI</v>
      </c>
      <c r="S290" s="28"/>
      <c r="T290" s="36" t="b">
        <v>1</v>
      </c>
      <c r="U290" s="55" t="s">
        <v>658</v>
      </c>
      <c r="V290" s="85"/>
      <c r="W290" s="59" t="s">
        <v>3211</v>
      </c>
      <c r="X290" s="98" t="b">
        <v>0</v>
      </c>
      <c r="Z290" s="28"/>
      <c r="AA290" s="28"/>
      <c r="AB290" s="28"/>
    </row>
    <row r="291" ht="22.5" customHeight="1">
      <c r="A291" s="28">
        <v>290.0</v>
      </c>
      <c r="B291" s="28" t="s">
        <v>593</v>
      </c>
      <c r="C291" s="28" t="s">
        <v>2111</v>
      </c>
      <c r="D291" s="28" t="s">
        <v>2112</v>
      </c>
      <c r="E291" s="33" t="s">
        <v>181</v>
      </c>
      <c r="F291" s="33" t="s">
        <v>181</v>
      </c>
      <c r="G291" s="33" t="s">
        <v>3214</v>
      </c>
      <c r="H291" s="33" t="s">
        <v>181</v>
      </c>
      <c r="I291" s="36" t="s">
        <v>565</v>
      </c>
      <c r="J291" s="37">
        <v>46029.0</v>
      </c>
      <c r="K291" s="89"/>
      <c r="L291" s="89"/>
      <c r="M291" s="89"/>
      <c r="N291" s="89"/>
      <c r="O291" s="90"/>
      <c r="P291" s="49">
        <f t="shared" si="22"/>
        <v>1</v>
      </c>
      <c r="Q291" s="53" t="str">
        <f t="shared" si="23"/>
        <v>SELESAI</v>
      </c>
      <c r="S291" s="28"/>
      <c r="T291" s="36" t="b">
        <v>1</v>
      </c>
      <c r="U291" s="139"/>
      <c r="V291" s="122"/>
      <c r="W291" s="153"/>
      <c r="X291" s="124" t="b">
        <v>0</v>
      </c>
      <c r="Z291" s="28"/>
      <c r="AA291" s="28"/>
      <c r="AB291" s="28"/>
    </row>
    <row r="292" ht="22.5" customHeight="1">
      <c r="A292" s="28">
        <v>291.0</v>
      </c>
      <c r="B292" s="28" t="s">
        <v>593</v>
      </c>
      <c r="C292" s="28" t="s">
        <v>2116</v>
      </c>
      <c r="D292" s="28" t="s">
        <v>2117</v>
      </c>
      <c r="E292" s="79" t="s">
        <v>181</v>
      </c>
      <c r="F292" s="79" t="s">
        <v>181</v>
      </c>
      <c r="G292" s="79" t="s">
        <v>3218</v>
      </c>
      <c r="H292" s="79" t="s">
        <v>181</v>
      </c>
      <c r="I292" s="36" t="s">
        <v>565</v>
      </c>
      <c r="J292" s="89"/>
      <c r="K292" s="89"/>
      <c r="L292" s="89"/>
      <c r="M292" s="89"/>
      <c r="N292" s="89"/>
      <c r="O292" s="90"/>
      <c r="P292" s="49">
        <f t="shared" si="22"/>
        <v>0</v>
      </c>
      <c r="Q292" s="53" t="str">
        <f t="shared" si="23"/>
        <v>BELUM</v>
      </c>
      <c r="S292" s="28"/>
      <c r="T292" s="36" t="b">
        <v>0</v>
      </c>
      <c r="U292" s="139"/>
      <c r="V292" s="56"/>
      <c r="W292" s="94"/>
      <c r="X292" s="95" t="b">
        <v>0</v>
      </c>
      <c r="Z292" s="28"/>
      <c r="AA292" s="28"/>
      <c r="AB292" s="28"/>
    </row>
    <row r="293" ht="22.5" customHeight="1">
      <c r="A293" s="28">
        <v>292.0</v>
      </c>
      <c r="B293" s="28" t="s">
        <v>593</v>
      </c>
      <c r="C293" s="28" t="s">
        <v>2119</v>
      </c>
      <c r="D293" s="28" t="s">
        <v>2122</v>
      </c>
      <c r="E293" s="33" t="s">
        <v>181</v>
      </c>
      <c r="F293" s="33" t="s">
        <v>181</v>
      </c>
      <c r="G293" s="33" t="s">
        <v>3224</v>
      </c>
      <c r="H293" s="33" t="s">
        <v>181</v>
      </c>
      <c r="I293" s="36" t="s">
        <v>565</v>
      </c>
      <c r="J293" s="37">
        <v>46173.0</v>
      </c>
      <c r="K293" s="89"/>
      <c r="L293" s="89"/>
      <c r="M293" s="89"/>
      <c r="N293" s="89"/>
      <c r="O293" s="90"/>
      <c r="P293" s="49">
        <f t="shared" si="22"/>
        <v>1</v>
      </c>
      <c r="Q293" s="53" t="str">
        <f t="shared" si="23"/>
        <v>SELESAI</v>
      </c>
      <c r="S293" s="28"/>
      <c r="T293" s="36" t="b">
        <v>1</v>
      </c>
      <c r="U293" s="139"/>
      <c r="V293" s="85"/>
      <c r="W293" s="112"/>
      <c r="X293" s="98" t="b">
        <v>0</v>
      </c>
      <c r="Z293" s="28"/>
      <c r="AA293" s="28"/>
      <c r="AB293" s="28"/>
    </row>
    <row r="294" ht="22.5" customHeight="1">
      <c r="A294" s="28">
        <v>293.0</v>
      </c>
      <c r="B294" s="28" t="s">
        <v>593</v>
      </c>
      <c r="C294" s="28" t="s">
        <v>2124</v>
      </c>
      <c r="D294" s="28" t="s">
        <v>2126</v>
      </c>
      <c r="E294" s="79" t="s">
        <v>181</v>
      </c>
      <c r="F294" s="79" t="s">
        <v>181</v>
      </c>
      <c r="G294" s="79" t="s">
        <v>3230</v>
      </c>
      <c r="H294" s="79" t="s">
        <v>181</v>
      </c>
      <c r="I294" s="36" t="s">
        <v>565</v>
      </c>
      <c r="J294" s="37">
        <v>46048.0</v>
      </c>
      <c r="K294" s="89"/>
      <c r="L294" s="89"/>
      <c r="M294" s="89"/>
      <c r="N294" s="89"/>
      <c r="O294" s="90"/>
      <c r="P294" s="49">
        <f t="shared" si="22"/>
        <v>1</v>
      </c>
      <c r="Q294" s="53" t="str">
        <f t="shared" si="23"/>
        <v>SELESAI</v>
      </c>
      <c r="S294" s="28"/>
      <c r="T294" s="36" t="b">
        <v>1</v>
      </c>
      <c r="U294" s="139"/>
      <c r="V294" s="140"/>
      <c r="W294" s="141"/>
      <c r="X294" s="142" t="b">
        <v>0</v>
      </c>
      <c r="Z294" s="28"/>
      <c r="AA294" s="28"/>
      <c r="AB294" s="28"/>
    </row>
    <row r="295" ht="22.5" customHeight="1">
      <c r="A295" s="28">
        <v>294.0</v>
      </c>
      <c r="B295" s="28" t="s">
        <v>593</v>
      </c>
      <c r="C295" s="28" t="s">
        <v>2131</v>
      </c>
      <c r="D295" s="28" t="s">
        <v>2132</v>
      </c>
      <c r="E295" s="33" t="s">
        <v>181</v>
      </c>
      <c r="F295" s="33" t="s">
        <v>181</v>
      </c>
      <c r="G295" s="33" t="s">
        <v>3233</v>
      </c>
      <c r="H295" s="33" t="s">
        <v>181</v>
      </c>
      <c r="I295" s="36" t="s">
        <v>565</v>
      </c>
      <c r="J295" s="37"/>
      <c r="K295" s="89"/>
      <c r="L295" s="89"/>
      <c r="M295" s="89"/>
      <c r="N295" s="89"/>
      <c r="O295" s="90"/>
      <c r="P295" s="49">
        <f t="shared" si="22"/>
        <v>0</v>
      </c>
      <c r="Q295" s="53" t="str">
        <f t="shared" si="23"/>
        <v>BELUM</v>
      </c>
      <c r="S295" s="28"/>
      <c r="T295" s="36" t="b">
        <v>0</v>
      </c>
      <c r="U295" s="139"/>
      <c r="V295" s="122"/>
      <c r="W295" s="153"/>
      <c r="X295" s="124" t="b">
        <v>0</v>
      </c>
      <c r="Z295" s="28"/>
      <c r="AA295" s="28"/>
      <c r="AB295" s="28"/>
    </row>
    <row r="296" ht="22.5" customHeight="1">
      <c r="A296" s="28">
        <v>295.0</v>
      </c>
      <c r="B296" s="28" t="s">
        <v>593</v>
      </c>
      <c r="C296" s="28" t="s">
        <v>2136</v>
      </c>
      <c r="D296" s="28" t="s">
        <v>2137</v>
      </c>
      <c r="E296" s="79" t="s">
        <v>181</v>
      </c>
      <c r="F296" s="79" t="s">
        <v>181</v>
      </c>
      <c r="G296" s="79" t="s">
        <v>3237</v>
      </c>
      <c r="H296" s="79" t="s">
        <v>181</v>
      </c>
      <c r="I296" s="36" t="s">
        <v>565</v>
      </c>
      <c r="J296" s="37">
        <v>46062.0</v>
      </c>
      <c r="K296" s="89"/>
      <c r="L296" s="89"/>
      <c r="M296" s="89"/>
      <c r="N296" s="89"/>
      <c r="O296" s="90"/>
      <c r="P296" s="49">
        <f t="shared" si="22"/>
        <v>1</v>
      </c>
      <c r="Q296" s="53" t="str">
        <f t="shared" si="23"/>
        <v>SELESAI</v>
      </c>
      <c r="S296" s="28"/>
      <c r="T296" s="36" t="b">
        <v>1</v>
      </c>
      <c r="U296" s="139"/>
      <c r="V296" s="140"/>
      <c r="W296" s="141"/>
      <c r="X296" s="142" t="b">
        <v>0</v>
      </c>
      <c r="Z296" s="28"/>
      <c r="AA296" s="28"/>
      <c r="AB296" s="28"/>
    </row>
    <row r="297" ht="22.5" customHeight="1">
      <c r="A297" s="28">
        <v>296.0</v>
      </c>
      <c r="B297" s="28" t="s">
        <v>593</v>
      </c>
      <c r="C297" s="28" t="s">
        <v>2139</v>
      </c>
      <c r="D297" s="28" t="s">
        <v>2140</v>
      </c>
      <c r="E297" s="33" t="s">
        <v>181</v>
      </c>
      <c r="F297" s="33" t="s">
        <v>181</v>
      </c>
      <c r="G297" s="33" t="s">
        <v>3242</v>
      </c>
      <c r="H297" s="33" t="s">
        <v>181</v>
      </c>
      <c r="I297" s="36" t="s">
        <v>565</v>
      </c>
      <c r="J297" s="37">
        <v>46051.0</v>
      </c>
      <c r="K297" s="89"/>
      <c r="L297" s="89"/>
      <c r="M297" s="89"/>
      <c r="N297" s="89"/>
      <c r="O297" s="90"/>
      <c r="P297" s="49">
        <f t="shared" si="22"/>
        <v>1</v>
      </c>
      <c r="Q297" s="53" t="str">
        <f t="shared" si="23"/>
        <v>SELESAI</v>
      </c>
      <c r="S297" s="28"/>
      <c r="T297" s="36" t="b">
        <v>1</v>
      </c>
      <c r="U297" s="139"/>
      <c r="V297" s="122"/>
      <c r="W297" s="153"/>
      <c r="X297" s="124" t="b">
        <v>0</v>
      </c>
      <c r="Z297" s="28"/>
      <c r="AA297" s="28"/>
      <c r="AB297" s="28"/>
    </row>
    <row r="298" ht="22.5" customHeight="1">
      <c r="A298" s="28">
        <v>297.0</v>
      </c>
      <c r="B298" s="28" t="s">
        <v>593</v>
      </c>
      <c r="C298" s="28" t="s">
        <v>2143</v>
      </c>
      <c r="D298" s="28" t="s">
        <v>2144</v>
      </c>
      <c r="E298" s="79" t="s">
        <v>181</v>
      </c>
      <c r="F298" s="79" t="s">
        <v>181</v>
      </c>
      <c r="G298" s="79" t="s">
        <v>3246</v>
      </c>
      <c r="H298" s="79" t="s">
        <v>181</v>
      </c>
      <c r="I298" s="36" t="s">
        <v>565</v>
      </c>
      <c r="J298" s="37">
        <v>46107.0</v>
      </c>
      <c r="K298" s="89"/>
      <c r="L298" s="89"/>
      <c r="M298" s="89"/>
      <c r="N298" s="89"/>
      <c r="O298" s="90"/>
      <c r="P298" s="49">
        <f t="shared" si="22"/>
        <v>1</v>
      </c>
      <c r="Q298" s="53" t="str">
        <f t="shared" si="23"/>
        <v>SELESAI</v>
      </c>
      <c r="S298" s="28"/>
      <c r="T298" s="36" t="b">
        <v>1</v>
      </c>
      <c r="U298" s="139"/>
      <c r="V298" s="56"/>
      <c r="W298" s="94"/>
      <c r="X298" s="95" t="b">
        <v>0</v>
      </c>
      <c r="Z298" s="28"/>
      <c r="AA298" s="28"/>
      <c r="AB298" s="28"/>
    </row>
    <row r="299" ht="22.5" customHeight="1">
      <c r="A299" s="28">
        <v>298.0</v>
      </c>
      <c r="B299" s="28" t="s">
        <v>593</v>
      </c>
      <c r="C299" s="28" t="s">
        <v>2146</v>
      </c>
      <c r="D299" s="28" t="s">
        <v>2147</v>
      </c>
      <c r="E299" s="33" t="s">
        <v>181</v>
      </c>
      <c r="F299" s="33" t="s">
        <v>181</v>
      </c>
      <c r="G299" s="33" t="s">
        <v>3251</v>
      </c>
      <c r="H299" s="33" t="s">
        <v>181</v>
      </c>
      <c r="I299" s="36" t="s">
        <v>565</v>
      </c>
      <c r="J299" s="37"/>
      <c r="K299" s="89"/>
      <c r="L299" s="89"/>
      <c r="M299" s="89"/>
      <c r="N299" s="89"/>
      <c r="O299" s="90"/>
      <c r="P299" s="49">
        <f t="shared" si="22"/>
        <v>0</v>
      </c>
      <c r="Q299" s="53" t="str">
        <f t="shared" si="23"/>
        <v>BELUM</v>
      </c>
      <c r="S299" s="28"/>
      <c r="T299" s="36" t="b">
        <v>0</v>
      </c>
      <c r="U299" s="139"/>
      <c r="V299" s="122"/>
      <c r="W299" s="153"/>
      <c r="X299" s="124" t="b">
        <v>0</v>
      </c>
      <c r="Z299" s="28"/>
      <c r="AA299" s="28"/>
      <c r="AB299" s="28"/>
    </row>
    <row r="300" ht="22.5" customHeight="1">
      <c r="A300" s="28">
        <v>299.0</v>
      </c>
      <c r="B300" s="28" t="s">
        <v>593</v>
      </c>
      <c r="C300" s="28" t="s">
        <v>2151</v>
      </c>
      <c r="D300" s="28" t="s">
        <v>2152</v>
      </c>
      <c r="E300" s="79" t="s">
        <v>181</v>
      </c>
      <c r="F300" s="79" t="s">
        <v>181</v>
      </c>
      <c r="G300" s="79" t="s">
        <v>3254</v>
      </c>
      <c r="H300" s="79" t="s">
        <v>181</v>
      </c>
      <c r="I300" s="36" t="s">
        <v>565</v>
      </c>
      <c r="J300" s="37"/>
      <c r="K300" s="89"/>
      <c r="L300" s="89"/>
      <c r="M300" s="89"/>
      <c r="N300" s="89"/>
      <c r="O300" s="90"/>
      <c r="P300" s="49">
        <f t="shared" si="22"/>
        <v>0</v>
      </c>
      <c r="Q300" s="53" t="str">
        <f t="shared" si="23"/>
        <v>BELUM</v>
      </c>
      <c r="S300" s="28"/>
      <c r="T300" s="36" t="b">
        <v>0</v>
      </c>
      <c r="U300" s="139"/>
      <c r="V300" s="140"/>
      <c r="W300" s="141"/>
      <c r="X300" s="142" t="b">
        <v>0</v>
      </c>
      <c r="Z300" s="28"/>
      <c r="AA300" s="28"/>
      <c r="AB300" s="28"/>
    </row>
    <row r="301" ht="22.5" customHeight="1">
      <c r="A301" s="28">
        <v>300.0</v>
      </c>
      <c r="B301" s="28" t="s">
        <v>593</v>
      </c>
      <c r="C301" s="28" t="s">
        <v>2153</v>
      </c>
      <c r="D301" s="28" t="s">
        <v>2154</v>
      </c>
      <c r="E301" s="33" t="s">
        <v>181</v>
      </c>
      <c r="F301" s="33" t="s">
        <v>181</v>
      </c>
      <c r="G301" s="33" t="s">
        <v>3258</v>
      </c>
      <c r="H301" s="33" t="s">
        <v>181</v>
      </c>
      <c r="I301" s="36" t="s">
        <v>565</v>
      </c>
      <c r="J301" s="37">
        <v>46173.0</v>
      </c>
      <c r="K301" s="89"/>
      <c r="L301" s="89"/>
      <c r="M301" s="89"/>
      <c r="N301" s="89"/>
      <c r="O301" s="90"/>
      <c r="P301" s="49">
        <f t="shared" si="22"/>
        <v>1</v>
      </c>
      <c r="Q301" s="53" t="str">
        <f t="shared" si="23"/>
        <v>SELESAI</v>
      </c>
      <c r="S301" s="28"/>
      <c r="T301" s="36" t="b">
        <v>1</v>
      </c>
      <c r="U301" s="55" t="s">
        <v>658</v>
      </c>
      <c r="V301" s="56"/>
      <c r="W301" s="59" t="s">
        <v>3260</v>
      </c>
      <c r="X301" s="95" t="b">
        <v>0</v>
      </c>
      <c r="Z301" s="28"/>
      <c r="AA301" s="28"/>
      <c r="AB301" s="28"/>
    </row>
    <row r="302" ht="22.5" customHeight="1">
      <c r="A302" s="28">
        <v>301.0</v>
      </c>
      <c r="B302" s="28" t="s">
        <v>593</v>
      </c>
      <c r="C302" s="28" t="s">
        <v>2156</v>
      </c>
      <c r="D302" s="28" t="s">
        <v>2157</v>
      </c>
      <c r="E302" s="79" t="s">
        <v>181</v>
      </c>
      <c r="F302" s="79" t="s">
        <v>181</v>
      </c>
      <c r="G302" s="79" t="s">
        <v>3262</v>
      </c>
      <c r="H302" s="79" t="s">
        <v>181</v>
      </c>
      <c r="I302" s="36" t="s">
        <v>565</v>
      </c>
      <c r="J302" s="37"/>
      <c r="K302" s="89"/>
      <c r="L302" s="89"/>
      <c r="M302" s="89"/>
      <c r="N302" s="89"/>
      <c r="O302" s="90"/>
      <c r="P302" s="49">
        <f t="shared" si="22"/>
        <v>0</v>
      </c>
      <c r="Q302" s="53" t="str">
        <f t="shared" si="23"/>
        <v>BELUM</v>
      </c>
      <c r="S302" s="28"/>
      <c r="T302" s="36" t="b">
        <v>0</v>
      </c>
      <c r="U302" s="139"/>
      <c r="V302" s="140"/>
      <c r="W302" s="141"/>
      <c r="X302" s="142" t="b">
        <v>0</v>
      </c>
      <c r="Z302" s="28"/>
      <c r="AA302" s="28"/>
      <c r="AB302" s="28"/>
    </row>
    <row r="303" ht="22.5" customHeight="1">
      <c r="A303" s="28">
        <v>302.0</v>
      </c>
      <c r="B303" s="28" t="s">
        <v>593</v>
      </c>
      <c r="C303" s="28" t="s">
        <v>2162</v>
      </c>
      <c r="D303" s="28" t="s">
        <v>2163</v>
      </c>
      <c r="E303" s="33" t="s">
        <v>181</v>
      </c>
      <c r="F303" s="33" t="s">
        <v>181</v>
      </c>
      <c r="G303" s="33" t="s">
        <v>3268</v>
      </c>
      <c r="H303" s="33" t="s">
        <v>181</v>
      </c>
      <c r="I303" s="36" t="s">
        <v>565</v>
      </c>
      <c r="J303" s="37"/>
      <c r="K303" s="89"/>
      <c r="L303" s="89"/>
      <c r="M303" s="89"/>
      <c r="N303" s="89"/>
      <c r="O303" s="90"/>
      <c r="P303" s="49">
        <f t="shared" si="22"/>
        <v>0</v>
      </c>
      <c r="Q303" s="53" t="str">
        <f t="shared" si="23"/>
        <v>BELUM</v>
      </c>
      <c r="S303" s="28"/>
      <c r="T303" s="36" t="b">
        <v>0</v>
      </c>
      <c r="U303" s="139"/>
      <c r="V303" s="122"/>
      <c r="W303" s="153"/>
      <c r="X303" s="124" t="b">
        <v>0</v>
      </c>
      <c r="Z303" s="28"/>
      <c r="AA303" s="28"/>
      <c r="AB303" s="28"/>
    </row>
    <row r="304" ht="22.5" customHeight="1">
      <c r="A304" s="28">
        <v>303.0</v>
      </c>
      <c r="B304" s="28" t="s">
        <v>593</v>
      </c>
      <c r="C304" s="28" t="s">
        <v>2165</v>
      </c>
      <c r="D304" s="28" t="s">
        <v>2166</v>
      </c>
      <c r="E304" s="79" t="s">
        <v>181</v>
      </c>
      <c r="F304" s="79" t="s">
        <v>181</v>
      </c>
      <c r="G304" s="79" t="s">
        <v>3271</v>
      </c>
      <c r="H304" s="79" t="s">
        <v>181</v>
      </c>
      <c r="I304" s="36" t="s">
        <v>565</v>
      </c>
      <c r="J304" s="37">
        <v>46027.0</v>
      </c>
      <c r="K304" s="89"/>
      <c r="L304" s="89"/>
      <c r="M304" s="89"/>
      <c r="N304" s="89"/>
      <c r="O304" s="90"/>
      <c r="P304" s="49">
        <f t="shared" si="22"/>
        <v>1</v>
      </c>
      <c r="Q304" s="53" t="str">
        <f t="shared" si="23"/>
        <v>SELESAI</v>
      </c>
      <c r="S304" s="28"/>
      <c r="T304" s="36" t="b">
        <v>1</v>
      </c>
      <c r="U304" s="55" t="s">
        <v>347</v>
      </c>
      <c r="V304" s="140"/>
      <c r="W304" s="59" t="s">
        <v>3275</v>
      </c>
      <c r="X304" s="61" t="b">
        <v>0</v>
      </c>
      <c r="Z304" s="28"/>
      <c r="AA304" s="28"/>
      <c r="AB304" s="28"/>
    </row>
    <row r="305" ht="22.5" customHeight="1">
      <c r="A305" s="28">
        <v>304.0</v>
      </c>
      <c r="B305" s="28" t="s">
        <v>593</v>
      </c>
      <c r="C305" s="28" t="s">
        <v>2167</v>
      </c>
      <c r="D305" s="28" t="s">
        <v>2168</v>
      </c>
      <c r="E305" s="33" t="s">
        <v>181</v>
      </c>
      <c r="F305" s="33" t="s">
        <v>181</v>
      </c>
      <c r="G305" s="33" t="s">
        <v>3277</v>
      </c>
      <c r="H305" s="33" t="s">
        <v>181</v>
      </c>
      <c r="I305" s="36" t="s">
        <v>565</v>
      </c>
      <c r="J305" s="37">
        <v>46027.0</v>
      </c>
      <c r="K305" s="89"/>
      <c r="L305" s="89"/>
      <c r="M305" s="89"/>
      <c r="N305" s="89"/>
      <c r="O305" s="90"/>
      <c r="P305" s="49">
        <f t="shared" si="22"/>
        <v>1</v>
      </c>
      <c r="Q305" s="53" t="str">
        <f t="shared" si="23"/>
        <v>SELESAI</v>
      </c>
      <c r="S305" s="28"/>
      <c r="T305" s="36" t="b">
        <v>1</v>
      </c>
      <c r="U305" s="55" t="s">
        <v>347</v>
      </c>
      <c r="V305" s="122"/>
      <c r="W305" s="59" t="s">
        <v>3279</v>
      </c>
      <c r="X305" s="61" t="b">
        <v>0</v>
      </c>
      <c r="Z305" s="28"/>
      <c r="AA305" s="28"/>
      <c r="AB305" s="28"/>
    </row>
    <row r="306" ht="22.5" customHeight="1">
      <c r="A306" s="28">
        <v>305.0</v>
      </c>
      <c r="B306" s="28" t="s">
        <v>593</v>
      </c>
      <c r="C306" s="28" t="s">
        <v>2172</v>
      </c>
      <c r="D306" s="28" t="s">
        <v>2173</v>
      </c>
      <c r="E306" s="79" t="s">
        <v>181</v>
      </c>
      <c r="F306" s="79" t="s">
        <v>181</v>
      </c>
      <c r="G306" s="79" t="s">
        <v>3282</v>
      </c>
      <c r="H306" s="79" t="s">
        <v>181</v>
      </c>
      <c r="I306" s="36" t="s">
        <v>565</v>
      </c>
      <c r="J306" s="37">
        <v>46110.0</v>
      </c>
      <c r="K306" s="89"/>
      <c r="L306" s="89"/>
      <c r="M306" s="89"/>
      <c r="N306" s="89"/>
      <c r="O306" s="90"/>
      <c r="P306" s="49">
        <f t="shared" si="22"/>
        <v>1</v>
      </c>
      <c r="Q306" s="53" t="str">
        <f t="shared" si="23"/>
        <v>SELESAI</v>
      </c>
      <c r="S306" s="28"/>
      <c r="T306" s="36" t="b">
        <v>1</v>
      </c>
      <c r="U306" s="55" t="s">
        <v>658</v>
      </c>
      <c r="V306" s="56"/>
      <c r="W306" s="59" t="s">
        <v>3286</v>
      </c>
      <c r="X306" s="95" t="b">
        <v>0</v>
      </c>
      <c r="Z306" s="28"/>
      <c r="AA306" s="28"/>
      <c r="AB306" s="28"/>
    </row>
    <row r="307" ht="22.5" customHeight="1">
      <c r="A307" s="28">
        <v>306.0</v>
      </c>
      <c r="B307" s="28" t="s">
        <v>593</v>
      </c>
      <c r="C307" s="28" t="s">
        <v>2175</v>
      </c>
      <c r="D307" s="28" t="s">
        <v>2176</v>
      </c>
      <c r="E307" s="33" t="s">
        <v>181</v>
      </c>
      <c r="F307" s="33" t="s">
        <v>181</v>
      </c>
      <c r="G307" s="33" t="s">
        <v>3288</v>
      </c>
      <c r="H307" s="33" t="s">
        <v>181</v>
      </c>
      <c r="I307" s="36" t="s">
        <v>565</v>
      </c>
      <c r="J307" s="37">
        <v>46080.0</v>
      </c>
      <c r="K307" s="89"/>
      <c r="L307" s="89"/>
      <c r="M307" s="89"/>
      <c r="N307" s="89"/>
      <c r="O307" s="90"/>
      <c r="P307" s="49">
        <f t="shared" si="22"/>
        <v>1</v>
      </c>
      <c r="Q307" s="53" t="str">
        <f t="shared" si="23"/>
        <v>SELESAI</v>
      </c>
      <c r="S307" s="28"/>
      <c r="T307" s="36" t="b">
        <v>1</v>
      </c>
      <c r="U307" s="55" t="s">
        <v>658</v>
      </c>
      <c r="V307" s="56"/>
      <c r="W307" s="94" t="s">
        <v>3291</v>
      </c>
      <c r="X307" s="95" t="b">
        <v>1</v>
      </c>
      <c r="Y307" s="67" t="s">
        <v>3293</v>
      </c>
      <c r="Z307" s="108"/>
      <c r="AA307" s="108"/>
      <c r="AB307" s="108"/>
    </row>
    <row r="308" ht="22.5" customHeight="1">
      <c r="A308" s="28">
        <v>307.0</v>
      </c>
      <c r="B308" s="28" t="s">
        <v>593</v>
      </c>
      <c r="C308" s="28" t="s">
        <v>2178</v>
      </c>
      <c r="D308" s="28" t="s">
        <v>2179</v>
      </c>
      <c r="E308" s="79" t="s">
        <v>181</v>
      </c>
      <c r="F308" s="79" t="s">
        <v>181</v>
      </c>
      <c r="G308" s="79" t="s">
        <v>3296</v>
      </c>
      <c r="H308" s="79" t="s">
        <v>181</v>
      </c>
      <c r="I308" s="36" t="s">
        <v>565</v>
      </c>
      <c r="J308" s="37">
        <v>46195.0</v>
      </c>
      <c r="K308" s="89"/>
      <c r="L308" s="89"/>
      <c r="M308" s="89"/>
      <c r="N308" s="89"/>
      <c r="O308" s="90"/>
      <c r="P308" s="49">
        <f t="shared" si="22"/>
        <v>1</v>
      </c>
      <c r="Q308" s="53" t="str">
        <f t="shared" si="23"/>
        <v>SELESAI</v>
      </c>
      <c r="S308" s="28"/>
      <c r="T308" s="36" t="b">
        <v>1</v>
      </c>
      <c r="U308" s="55" t="s">
        <v>347</v>
      </c>
      <c r="V308" s="56"/>
      <c r="W308" s="94" t="s">
        <v>3298</v>
      </c>
      <c r="X308" s="95" t="b">
        <v>0</v>
      </c>
      <c r="Z308" s="28"/>
      <c r="AA308" s="28"/>
      <c r="AB308" s="28"/>
    </row>
    <row r="309" ht="22.5" customHeight="1">
      <c r="A309" s="28">
        <v>308.0</v>
      </c>
      <c r="B309" s="28" t="s">
        <v>593</v>
      </c>
      <c r="C309" s="28" t="s">
        <v>2182</v>
      </c>
      <c r="D309" s="28" t="s">
        <v>2184</v>
      </c>
      <c r="E309" s="33" t="s">
        <v>181</v>
      </c>
      <c r="F309" s="33" t="s">
        <v>181</v>
      </c>
      <c r="G309" s="33" t="s">
        <v>3301</v>
      </c>
      <c r="H309" s="33" t="s">
        <v>181</v>
      </c>
      <c r="I309" s="36" t="s">
        <v>565</v>
      </c>
      <c r="J309" s="37">
        <v>46027.0</v>
      </c>
      <c r="K309" s="37"/>
      <c r="L309" s="89"/>
      <c r="M309" s="89"/>
      <c r="N309" s="89"/>
      <c r="O309" s="90"/>
      <c r="P309" s="49">
        <f t="shared" si="22"/>
        <v>1</v>
      </c>
      <c r="Q309" s="53" t="str">
        <f t="shared" si="23"/>
        <v>SELESAI</v>
      </c>
      <c r="S309" s="28"/>
      <c r="T309" s="36" t="b">
        <v>1</v>
      </c>
      <c r="U309" s="55" t="s">
        <v>347</v>
      </c>
      <c r="V309" s="122"/>
      <c r="W309" s="59" t="s">
        <v>3305</v>
      </c>
      <c r="X309" s="61" t="b">
        <v>0</v>
      </c>
      <c r="Z309" s="28"/>
      <c r="AA309" s="28"/>
      <c r="AB309" s="28"/>
    </row>
    <row r="310" ht="22.5" customHeight="1">
      <c r="A310" s="28">
        <v>309.0</v>
      </c>
      <c r="B310" s="28" t="s">
        <v>593</v>
      </c>
      <c r="C310" s="28" t="s">
        <v>2185</v>
      </c>
      <c r="D310" s="28" t="s">
        <v>2186</v>
      </c>
      <c r="E310" s="79" t="s">
        <v>181</v>
      </c>
      <c r="F310" s="79" t="s">
        <v>181</v>
      </c>
      <c r="G310" s="79" t="s">
        <v>3308</v>
      </c>
      <c r="H310" s="79" t="s">
        <v>181</v>
      </c>
      <c r="I310" s="36" t="s">
        <v>565</v>
      </c>
      <c r="J310" s="37">
        <v>46272.0</v>
      </c>
      <c r="K310" s="37">
        <v>46281.0</v>
      </c>
      <c r="L310" s="89"/>
      <c r="M310" s="89"/>
      <c r="N310" s="89"/>
      <c r="O310" s="90"/>
      <c r="P310" s="49">
        <f t="shared" si="22"/>
        <v>2</v>
      </c>
      <c r="Q310" s="55" t="s">
        <v>698</v>
      </c>
      <c r="S310" s="28"/>
      <c r="T310" s="36" t="b">
        <v>1</v>
      </c>
      <c r="U310" s="55" t="s">
        <v>779</v>
      </c>
      <c r="V310" s="56"/>
      <c r="W310" s="94"/>
      <c r="X310" s="95" t="b">
        <v>0</v>
      </c>
      <c r="Z310" s="28"/>
      <c r="AA310" s="28"/>
      <c r="AB310" s="28"/>
    </row>
    <row r="311" ht="22.5" customHeight="1">
      <c r="A311" s="28">
        <v>310.0</v>
      </c>
      <c r="B311" s="28" t="s">
        <v>593</v>
      </c>
      <c r="C311" s="28" t="s">
        <v>2189</v>
      </c>
      <c r="D311" s="28" t="s">
        <v>2190</v>
      </c>
      <c r="E311" s="33" t="s">
        <v>181</v>
      </c>
      <c r="F311" s="33" t="s">
        <v>181</v>
      </c>
      <c r="G311" s="33" t="s">
        <v>3314</v>
      </c>
      <c r="H311" s="33" t="s">
        <v>181</v>
      </c>
      <c r="I311" s="36" t="s">
        <v>565</v>
      </c>
      <c r="J311" s="37">
        <v>46203.0</v>
      </c>
      <c r="K311" s="89"/>
      <c r="L311" s="89"/>
      <c r="M311" s="89"/>
      <c r="N311" s="89"/>
      <c r="O311" s="90"/>
      <c r="P311" s="49">
        <f t="shared" si="22"/>
        <v>1</v>
      </c>
      <c r="Q311" s="53" t="str">
        <f t="shared" ref="Q311:Q322" si="24">IF(P311=100%,"SELESAI","BELUM")
</f>
        <v>SELESAI</v>
      </c>
      <c r="S311" s="28"/>
      <c r="T311" s="36" t="b">
        <v>1</v>
      </c>
      <c r="U311" s="55" t="s">
        <v>658</v>
      </c>
      <c r="V311" s="85"/>
      <c r="W311" s="112" t="s">
        <v>3317</v>
      </c>
      <c r="X311" s="98" t="b">
        <v>0</v>
      </c>
      <c r="Z311" s="28"/>
      <c r="AA311" s="28"/>
      <c r="AB311" s="28"/>
    </row>
    <row r="312" ht="22.5" customHeight="1">
      <c r="A312" s="28">
        <v>311.0</v>
      </c>
      <c r="B312" s="28" t="s">
        <v>593</v>
      </c>
      <c r="C312" s="28" t="s">
        <v>2192</v>
      </c>
      <c r="D312" s="28" t="s">
        <v>2193</v>
      </c>
      <c r="E312" s="79" t="s">
        <v>181</v>
      </c>
      <c r="F312" s="79" t="s">
        <v>181</v>
      </c>
      <c r="G312" s="79" t="s">
        <v>3320</v>
      </c>
      <c r="H312" s="79" t="s">
        <v>181</v>
      </c>
      <c r="I312" s="36" t="s">
        <v>565</v>
      </c>
      <c r="J312" s="37">
        <v>46057.0</v>
      </c>
      <c r="K312" s="89"/>
      <c r="L312" s="89"/>
      <c r="M312" s="89"/>
      <c r="N312" s="89"/>
      <c r="O312" s="90"/>
      <c r="P312" s="49">
        <f t="shared" si="22"/>
        <v>1</v>
      </c>
      <c r="Q312" s="53" t="str">
        <f t="shared" si="24"/>
        <v>SELESAI</v>
      </c>
      <c r="S312" s="28"/>
      <c r="T312" s="36" t="b">
        <v>1</v>
      </c>
      <c r="U312" s="55" t="s">
        <v>347</v>
      </c>
      <c r="V312" s="140"/>
      <c r="W312" s="172" t="s">
        <v>3324</v>
      </c>
      <c r="X312" s="142" t="b">
        <v>1</v>
      </c>
      <c r="Y312" s="67" t="s">
        <v>3325</v>
      </c>
      <c r="Z312" s="108"/>
      <c r="AA312" s="108"/>
      <c r="AB312" s="108"/>
    </row>
    <row r="313" ht="22.5" customHeight="1">
      <c r="A313" s="28">
        <v>312.0</v>
      </c>
      <c r="B313" s="28" t="s">
        <v>593</v>
      </c>
      <c r="C313" s="28" t="s">
        <v>2195</v>
      </c>
      <c r="D313" s="28" t="s">
        <v>2197</v>
      </c>
      <c r="E313" s="33" t="s">
        <v>181</v>
      </c>
      <c r="F313" s="33" t="s">
        <v>181</v>
      </c>
      <c r="G313" s="33" t="s">
        <v>3329</v>
      </c>
      <c r="H313" s="33" t="s">
        <v>181</v>
      </c>
      <c r="I313" s="36" t="s">
        <v>565</v>
      </c>
      <c r="J313" s="89"/>
      <c r="K313" s="89"/>
      <c r="L313" s="89"/>
      <c r="M313" s="89"/>
      <c r="N313" s="89"/>
      <c r="O313" s="90"/>
      <c r="P313" s="49">
        <f t="shared" si="22"/>
        <v>0</v>
      </c>
      <c r="Q313" s="53" t="str">
        <f t="shared" si="24"/>
        <v>BELUM</v>
      </c>
      <c r="S313" s="28"/>
      <c r="T313" s="36" t="b">
        <v>0</v>
      </c>
      <c r="U313" s="139"/>
      <c r="V313" s="56"/>
      <c r="W313" s="94"/>
      <c r="X313" s="95" t="b">
        <v>0</v>
      </c>
      <c r="Z313" s="28"/>
      <c r="AA313" s="28"/>
      <c r="AB313" s="28"/>
    </row>
    <row r="314" ht="22.5" customHeight="1">
      <c r="A314" s="28">
        <v>313.0</v>
      </c>
      <c r="B314" s="28" t="s">
        <v>593</v>
      </c>
      <c r="C314" s="28" t="s">
        <v>2198</v>
      </c>
      <c r="D314" s="28" t="s">
        <v>2199</v>
      </c>
      <c r="E314" s="79" t="s">
        <v>181</v>
      </c>
      <c r="F314" s="79" t="s">
        <v>181</v>
      </c>
      <c r="G314" s="79" t="s">
        <v>3335</v>
      </c>
      <c r="H314" s="79" t="s">
        <v>181</v>
      </c>
      <c r="I314" s="36" t="s">
        <v>565</v>
      </c>
      <c r="J314" s="37">
        <v>46048.0</v>
      </c>
      <c r="K314" s="89"/>
      <c r="L314" s="89"/>
      <c r="M314" s="89"/>
      <c r="N314" s="89"/>
      <c r="O314" s="90"/>
      <c r="P314" s="49">
        <f t="shared" si="22"/>
        <v>1</v>
      </c>
      <c r="Q314" s="53" t="str">
        <f t="shared" si="24"/>
        <v>SELESAI</v>
      </c>
      <c r="S314" s="28"/>
      <c r="T314" s="36" t="b">
        <v>1</v>
      </c>
      <c r="U314" s="55" t="s">
        <v>658</v>
      </c>
      <c r="V314" s="56"/>
      <c r="W314" s="94" t="s">
        <v>3338</v>
      </c>
      <c r="X314" s="95" t="b">
        <v>1</v>
      </c>
      <c r="Y314" s="67" t="s">
        <v>3339</v>
      </c>
      <c r="Z314" s="108"/>
      <c r="AA314" s="108"/>
      <c r="AB314" s="108"/>
    </row>
    <row r="315" ht="22.5" customHeight="1">
      <c r="A315" s="28">
        <v>314.0</v>
      </c>
      <c r="B315" s="28" t="s">
        <v>593</v>
      </c>
      <c r="C315" s="28" t="s">
        <v>2202</v>
      </c>
      <c r="D315" s="28" t="s">
        <v>2203</v>
      </c>
      <c r="E315" s="33" t="s">
        <v>181</v>
      </c>
      <c r="F315" s="33" t="s">
        <v>181</v>
      </c>
      <c r="G315" s="33" t="s">
        <v>3343</v>
      </c>
      <c r="H315" s="33" t="s">
        <v>181</v>
      </c>
      <c r="I315" s="36" t="s">
        <v>565</v>
      </c>
      <c r="J315" s="37">
        <v>46167.0</v>
      </c>
      <c r="K315" s="89"/>
      <c r="L315" s="89"/>
      <c r="M315" s="89"/>
      <c r="N315" s="89"/>
      <c r="O315" s="90"/>
      <c r="P315" s="49">
        <f t="shared" si="22"/>
        <v>1</v>
      </c>
      <c r="Q315" s="53" t="str">
        <f t="shared" si="24"/>
        <v>SELESAI</v>
      </c>
      <c r="S315" s="28"/>
      <c r="T315" s="36" t="b">
        <v>1</v>
      </c>
      <c r="U315" s="55" t="s">
        <v>347</v>
      </c>
      <c r="V315" s="122"/>
      <c r="W315" s="59" t="s">
        <v>3347</v>
      </c>
      <c r="X315" s="124" t="b">
        <v>1</v>
      </c>
      <c r="Y315" s="67" t="s">
        <v>3348</v>
      </c>
      <c r="Z315" s="108"/>
      <c r="AA315" s="108"/>
      <c r="AB315" s="108"/>
    </row>
    <row r="316" ht="22.5" customHeight="1">
      <c r="A316" s="28">
        <v>315.0</v>
      </c>
      <c r="B316" s="28" t="s">
        <v>593</v>
      </c>
      <c r="C316" s="28" t="s">
        <v>2206</v>
      </c>
      <c r="D316" s="28" t="s">
        <v>2208</v>
      </c>
      <c r="E316" s="79" t="s">
        <v>181</v>
      </c>
      <c r="F316" s="79" t="s">
        <v>181</v>
      </c>
      <c r="G316" s="79" t="s">
        <v>3353</v>
      </c>
      <c r="H316" s="79" t="s">
        <v>181</v>
      </c>
      <c r="I316" s="36" t="s">
        <v>565</v>
      </c>
      <c r="J316" s="37">
        <v>46295.0</v>
      </c>
      <c r="K316" s="89"/>
      <c r="L316" s="89"/>
      <c r="M316" s="89"/>
      <c r="N316" s="89"/>
      <c r="O316" s="90"/>
      <c r="P316" s="49">
        <f t="shared" si="22"/>
        <v>1</v>
      </c>
      <c r="Q316" s="53" t="str">
        <f t="shared" si="24"/>
        <v>SELESAI</v>
      </c>
      <c r="S316" s="28"/>
      <c r="T316" s="36" t="b">
        <v>1</v>
      </c>
      <c r="U316" s="55" t="s">
        <v>658</v>
      </c>
      <c r="V316" s="85"/>
      <c r="W316" s="112" t="s">
        <v>3355</v>
      </c>
      <c r="X316" s="98" t="b">
        <v>0</v>
      </c>
      <c r="Z316" s="28"/>
      <c r="AA316" s="28"/>
      <c r="AB316" s="28"/>
    </row>
    <row r="317" ht="22.5" customHeight="1">
      <c r="A317" s="28">
        <v>316.0</v>
      </c>
      <c r="B317" s="28" t="s">
        <v>593</v>
      </c>
      <c r="C317" s="28" t="s">
        <v>2210</v>
      </c>
      <c r="D317" s="28" t="s">
        <v>2212</v>
      </c>
      <c r="E317" s="33" t="s">
        <v>181</v>
      </c>
      <c r="F317" s="33" t="s">
        <v>181</v>
      </c>
      <c r="G317" s="33" t="s">
        <v>3360</v>
      </c>
      <c r="H317" s="33" t="s">
        <v>181</v>
      </c>
      <c r="I317" s="36" t="s">
        <v>565</v>
      </c>
      <c r="J317" s="37">
        <v>46295.0</v>
      </c>
      <c r="K317" s="89"/>
      <c r="L317" s="89"/>
      <c r="M317" s="89"/>
      <c r="N317" s="89"/>
      <c r="O317" s="90"/>
      <c r="P317" s="49">
        <f t="shared" si="22"/>
        <v>1</v>
      </c>
      <c r="Q317" s="53" t="str">
        <f t="shared" si="24"/>
        <v>SELESAI</v>
      </c>
      <c r="S317" s="28"/>
      <c r="T317" s="36" t="b">
        <v>1</v>
      </c>
      <c r="U317" s="55" t="s">
        <v>658</v>
      </c>
      <c r="V317" s="122"/>
      <c r="W317" s="143" t="s">
        <v>3363</v>
      </c>
      <c r="X317" s="124" t="b">
        <v>0</v>
      </c>
      <c r="Z317" s="28"/>
      <c r="AA317" s="28"/>
      <c r="AB317" s="28"/>
    </row>
    <row r="318" ht="22.5" customHeight="1">
      <c r="A318" s="28">
        <v>317.0</v>
      </c>
      <c r="B318" s="28" t="s">
        <v>593</v>
      </c>
      <c r="C318" s="28" t="s">
        <v>2213</v>
      </c>
      <c r="D318" s="28" t="s">
        <v>2214</v>
      </c>
      <c r="E318" s="79" t="s">
        <v>181</v>
      </c>
      <c r="F318" s="79" t="s">
        <v>181</v>
      </c>
      <c r="G318" s="79" t="s">
        <v>3367</v>
      </c>
      <c r="H318" s="79" t="s">
        <v>181</v>
      </c>
      <c r="I318" s="36" t="s">
        <v>565</v>
      </c>
      <c r="J318" s="37">
        <v>46164.0</v>
      </c>
      <c r="K318" s="89"/>
      <c r="L318" s="89"/>
      <c r="M318" s="89"/>
      <c r="N318" s="89"/>
      <c r="O318" s="90"/>
      <c r="P318" s="49">
        <f t="shared" si="22"/>
        <v>1</v>
      </c>
      <c r="Q318" s="53" t="str">
        <f t="shared" si="24"/>
        <v>SELESAI</v>
      </c>
      <c r="S318" s="28"/>
      <c r="T318" s="36" t="b">
        <v>1</v>
      </c>
      <c r="U318" s="55" t="s">
        <v>658</v>
      </c>
      <c r="V318" s="56"/>
      <c r="W318" s="59" t="s">
        <v>3368</v>
      </c>
      <c r="X318" s="95" t="b">
        <v>0</v>
      </c>
      <c r="Z318" s="28"/>
      <c r="AA318" s="28"/>
      <c r="AB318" s="28"/>
    </row>
    <row r="319" ht="22.5" customHeight="1">
      <c r="A319" s="28">
        <v>318.0</v>
      </c>
      <c r="B319" s="28" t="s">
        <v>593</v>
      </c>
      <c r="C319" s="28" t="s">
        <v>2217</v>
      </c>
      <c r="D319" s="28" t="s">
        <v>2218</v>
      </c>
      <c r="E319" s="33" t="s">
        <v>181</v>
      </c>
      <c r="F319" s="33" t="s">
        <v>181</v>
      </c>
      <c r="G319" s="33" t="s">
        <v>3371</v>
      </c>
      <c r="H319" s="33" t="s">
        <v>181</v>
      </c>
      <c r="I319" s="36" t="s">
        <v>565</v>
      </c>
      <c r="J319" s="37">
        <v>46045.0</v>
      </c>
      <c r="K319" s="89"/>
      <c r="L319" s="89"/>
      <c r="M319" s="89"/>
      <c r="N319" s="89"/>
      <c r="O319" s="90"/>
      <c r="P319" s="49">
        <f t="shared" si="22"/>
        <v>1</v>
      </c>
      <c r="Q319" s="53" t="str">
        <f t="shared" si="24"/>
        <v>SELESAI</v>
      </c>
      <c r="S319" s="28"/>
      <c r="T319" s="36" t="b">
        <v>1</v>
      </c>
      <c r="U319" s="55" t="s">
        <v>658</v>
      </c>
      <c r="V319" s="56"/>
      <c r="W319" s="94"/>
      <c r="X319" s="95" t="b">
        <v>1</v>
      </c>
      <c r="Y319" s="67" t="s">
        <v>3375</v>
      </c>
      <c r="Z319" s="108"/>
      <c r="AA319" s="108"/>
      <c r="AB319" s="108"/>
    </row>
    <row r="320" ht="22.5" customHeight="1">
      <c r="A320" s="28">
        <v>319.0</v>
      </c>
      <c r="B320" s="28" t="s">
        <v>593</v>
      </c>
      <c r="C320" s="28" t="s">
        <v>2219</v>
      </c>
      <c r="D320" s="28" t="s">
        <v>2221</v>
      </c>
      <c r="E320" s="79" t="s">
        <v>181</v>
      </c>
      <c r="F320" s="79" t="s">
        <v>181</v>
      </c>
      <c r="G320" s="79" t="s">
        <v>3378</v>
      </c>
      <c r="H320" s="79" t="s">
        <v>181</v>
      </c>
      <c r="I320" s="36" t="s">
        <v>565</v>
      </c>
      <c r="J320" s="37">
        <v>46062.0</v>
      </c>
      <c r="K320" s="89"/>
      <c r="L320" s="89"/>
      <c r="M320" s="89"/>
      <c r="N320" s="89"/>
      <c r="O320" s="90"/>
      <c r="P320" s="49">
        <f t="shared" si="22"/>
        <v>1</v>
      </c>
      <c r="Q320" s="53" t="str">
        <f t="shared" si="24"/>
        <v>SELESAI</v>
      </c>
      <c r="S320" s="28"/>
      <c r="T320" s="36" t="b">
        <v>1</v>
      </c>
      <c r="U320" s="139"/>
      <c r="V320" s="140"/>
      <c r="W320" s="141"/>
      <c r="X320" s="142" t="b">
        <v>0</v>
      </c>
      <c r="Z320" s="28"/>
      <c r="AA320" s="28"/>
      <c r="AB320" s="28"/>
    </row>
    <row r="321" ht="22.5" customHeight="1">
      <c r="A321" s="28">
        <v>320.0</v>
      </c>
      <c r="B321" s="28" t="s">
        <v>593</v>
      </c>
      <c r="C321" s="28" t="s">
        <v>2224</v>
      </c>
      <c r="D321" s="28" t="s">
        <v>2226</v>
      </c>
      <c r="E321" s="33" t="s">
        <v>181</v>
      </c>
      <c r="F321" s="33" t="s">
        <v>181</v>
      </c>
      <c r="G321" s="33" t="s">
        <v>3383</v>
      </c>
      <c r="H321" s="33" t="s">
        <v>181</v>
      </c>
      <c r="I321" s="36" t="s">
        <v>565</v>
      </c>
      <c r="J321" s="37">
        <v>46051.0</v>
      </c>
      <c r="K321" s="89"/>
      <c r="L321" s="89"/>
      <c r="M321" s="89"/>
      <c r="N321" s="89"/>
      <c r="O321" s="90"/>
      <c r="P321" s="49">
        <f t="shared" si="22"/>
        <v>1</v>
      </c>
      <c r="Q321" s="53" t="str">
        <f t="shared" si="24"/>
        <v>SELESAI</v>
      </c>
      <c r="S321" s="28"/>
      <c r="T321" s="36" t="b">
        <v>1</v>
      </c>
      <c r="U321" s="55" t="s">
        <v>658</v>
      </c>
      <c r="V321" s="56"/>
      <c r="W321" s="59" t="s">
        <v>3385</v>
      </c>
      <c r="X321" s="95" t="b">
        <v>1</v>
      </c>
      <c r="Y321" s="67" t="s">
        <v>3386</v>
      </c>
      <c r="Z321" s="108"/>
      <c r="AA321" s="108"/>
      <c r="AB321" s="108"/>
    </row>
    <row r="322" ht="22.5" customHeight="1">
      <c r="A322" s="28">
        <v>321.0</v>
      </c>
      <c r="B322" s="28" t="s">
        <v>593</v>
      </c>
      <c r="C322" s="28" t="s">
        <v>2230</v>
      </c>
      <c r="D322" s="28" t="s">
        <v>2232</v>
      </c>
      <c r="E322" s="79" t="s">
        <v>181</v>
      </c>
      <c r="F322" s="79" t="s">
        <v>181</v>
      </c>
      <c r="G322" s="79" t="s">
        <v>3388</v>
      </c>
      <c r="H322" s="79" t="s">
        <v>181</v>
      </c>
      <c r="I322" s="36" t="s">
        <v>565</v>
      </c>
      <c r="J322" s="37">
        <v>46173.0</v>
      </c>
      <c r="K322" s="89"/>
      <c r="L322" s="89"/>
      <c r="M322" s="89"/>
      <c r="N322" s="89"/>
      <c r="O322" s="90"/>
      <c r="P322" s="49">
        <f t="shared" si="22"/>
        <v>1</v>
      </c>
      <c r="Q322" s="53" t="str">
        <f t="shared" si="24"/>
        <v>SELESAI</v>
      </c>
      <c r="S322" s="28"/>
      <c r="T322" s="36" t="b">
        <v>1</v>
      </c>
      <c r="U322" s="55" t="s">
        <v>658</v>
      </c>
      <c r="V322" s="56"/>
      <c r="W322" s="59" t="s">
        <v>3391</v>
      </c>
      <c r="X322" s="95" t="b">
        <v>0</v>
      </c>
      <c r="Z322" s="28"/>
      <c r="AA322" s="28"/>
      <c r="AB322" s="28"/>
    </row>
    <row r="323" ht="22.5" customHeight="1">
      <c r="A323" s="28">
        <v>322.0</v>
      </c>
      <c r="B323" s="28" t="s">
        <v>593</v>
      </c>
      <c r="C323" s="28" t="s">
        <v>2235</v>
      </c>
      <c r="D323" s="28" t="s">
        <v>2236</v>
      </c>
      <c r="E323" s="33" t="s">
        <v>181</v>
      </c>
      <c r="F323" s="33" t="s">
        <v>181</v>
      </c>
      <c r="G323" s="33" t="s">
        <v>3394</v>
      </c>
      <c r="H323" s="33" t="s">
        <v>181</v>
      </c>
      <c r="I323" s="36" t="s">
        <v>565</v>
      </c>
      <c r="J323" s="37">
        <v>46083.0</v>
      </c>
      <c r="K323" s="37">
        <v>46280.0</v>
      </c>
      <c r="L323" s="89"/>
      <c r="M323" s="89"/>
      <c r="N323" s="89"/>
      <c r="O323" s="90"/>
      <c r="P323" s="49">
        <f t="shared" si="22"/>
        <v>2</v>
      </c>
      <c r="Q323" s="55" t="s">
        <v>698</v>
      </c>
      <c r="S323" s="28"/>
      <c r="T323" s="36" t="b">
        <v>1</v>
      </c>
      <c r="U323" s="55" t="s">
        <v>347</v>
      </c>
      <c r="V323" s="122"/>
      <c r="W323" s="143" t="s">
        <v>3395</v>
      </c>
      <c r="X323" s="124" t="b">
        <v>0</v>
      </c>
      <c r="Z323" s="28"/>
      <c r="AA323" s="28"/>
      <c r="AB323" s="28"/>
    </row>
    <row r="324" ht="22.5" customHeight="1">
      <c r="A324" s="28">
        <v>323.0</v>
      </c>
      <c r="B324" s="28" t="s">
        <v>593</v>
      </c>
      <c r="C324" s="28" t="s">
        <v>2238</v>
      </c>
      <c r="D324" s="28" t="s">
        <v>2240</v>
      </c>
      <c r="E324" s="79" t="s">
        <v>181</v>
      </c>
      <c r="F324" s="79" t="s">
        <v>181</v>
      </c>
      <c r="G324" s="79" t="s">
        <v>3398</v>
      </c>
      <c r="H324" s="79" t="s">
        <v>181</v>
      </c>
      <c r="I324" s="36" t="s">
        <v>565</v>
      </c>
      <c r="J324" s="37">
        <v>46071.0</v>
      </c>
      <c r="K324" s="89"/>
      <c r="L324" s="89"/>
      <c r="M324" s="89"/>
      <c r="N324" s="89"/>
      <c r="O324" s="90"/>
      <c r="P324" s="49">
        <f t="shared" si="22"/>
        <v>1</v>
      </c>
      <c r="Q324" s="53" t="str">
        <f t="shared" ref="Q324:Q346" si="25">IF(P324=100%,"SELESAI","BELUM")
</f>
        <v>SELESAI</v>
      </c>
      <c r="S324" s="28"/>
      <c r="T324" s="36" t="b">
        <v>1</v>
      </c>
      <c r="U324" s="139"/>
      <c r="V324" s="85"/>
      <c r="W324" s="112"/>
      <c r="X324" s="98" t="b">
        <v>0</v>
      </c>
      <c r="Z324" s="28"/>
      <c r="AA324" s="28"/>
      <c r="AB324" s="28"/>
    </row>
    <row r="325" ht="22.5" customHeight="1">
      <c r="A325" s="28">
        <v>324.0</v>
      </c>
      <c r="B325" s="28" t="s">
        <v>593</v>
      </c>
      <c r="C325" s="28" t="s">
        <v>2243</v>
      </c>
      <c r="D325" s="28" t="s">
        <v>2244</v>
      </c>
      <c r="E325" s="33" t="s">
        <v>181</v>
      </c>
      <c r="F325" s="33" t="s">
        <v>181</v>
      </c>
      <c r="G325" s="33" t="s">
        <v>3402</v>
      </c>
      <c r="H325" s="33" t="s">
        <v>181</v>
      </c>
      <c r="I325" s="36" t="s">
        <v>565</v>
      </c>
      <c r="J325" s="37"/>
      <c r="K325" s="89"/>
      <c r="L325" s="89"/>
      <c r="M325" s="89"/>
      <c r="N325" s="89"/>
      <c r="O325" s="90"/>
      <c r="P325" s="49">
        <f t="shared" si="22"/>
        <v>0</v>
      </c>
      <c r="Q325" s="53" t="str">
        <f t="shared" si="25"/>
        <v>BELUM</v>
      </c>
      <c r="S325" s="28"/>
      <c r="T325" s="36" t="b">
        <v>0</v>
      </c>
      <c r="U325" s="139"/>
      <c r="V325" s="122"/>
      <c r="W325" s="153"/>
      <c r="X325" s="124" t="b">
        <v>0</v>
      </c>
      <c r="Z325" s="28"/>
      <c r="AA325" s="28"/>
      <c r="AB325" s="28"/>
    </row>
    <row r="326" ht="22.5" customHeight="1">
      <c r="A326" s="28">
        <v>325.0</v>
      </c>
      <c r="B326" s="28" t="s">
        <v>593</v>
      </c>
      <c r="C326" s="28" t="s">
        <v>2246</v>
      </c>
      <c r="D326" s="28" t="s">
        <v>2247</v>
      </c>
      <c r="E326" s="79" t="s">
        <v>181</v>
      </c>
      <c r="F326" s="79" t="s">
        <v>181</v>
      </c>
      <c r="G326" s="79" t="s">
        <v>3409</v>
      </c>
      <c r="H326" s="79" t="s">
        <v>181</v>
      </c>
      <c r="I326" s="36" t="s">
        <v>565</v>
      </c>
      <c r="J326" s="37"/>
      <c r="K326" s="89"/>
      <c r="L326" s="89"/>
      <c r="M326" s="89"/>
      <c r="N326" s="89"/>
      <c r="O326" s="90"/>
      <c r="P326" s="49">
        <f t="shared" si="22"/>
        <v>0</v>
      </c>
      <c r="Q326" s="53" t="str">
        <f t="shared" si="25"/>
        <v>BELUM</v>
      </c>
      <c r="S326" s="28"/>
      <c r="T326" s="36" t="b">
        <v>0</v>
      </c>
      <c r="U326" s="139"/>
      <c r="V326" s="140"/>
      <c r="W326" s="141"/>
      <c r="X326" s="142" t="b">
        <v>0</v>
      </c>
      <c r="Z326" s="28"/>
      <c r="AA326" s="28"/>
      <c r="AB326" s="28"/>
    </row>
    <row r="327" ht="22.5" customHeight="1">
      <c r="A327" s="28">
        <v>326.0</v>
      </c>
      <c r="B327" s="28" t="s">
        <v>593</v>
      </c>
      <c r="C327" s="28" t="s">
        <v>2252</v>
      </c>
      <c r="D327" s="28" t="s">
        <v>2253</v>
      </c>
      <c r="E327" s="33" t="s">
        <v>181</v>
      </c>
      <c r="F327" s="33" t="s">
        <v>181</v>
      </c>
      <c r="G327" s="33" t="s">
        <v>3413</v>
      </c>
      <c r="H327" s="33" t="s">
        <v>181</v>
      </c>
      <c r="I327" s="36" t="s">
        <v>565</v>
      </c>
      <c r="J327" s="37">
        <v>46203.0</v>
      </c>
      <c r="K327" s="89"/>
      <c r="L327" s="89"/>
      <c r="M327" s="89"/>
      <c r="N327" s="89"/>
      <c r="O327" s="90"/>
      <c r="P327" s="49">
        <f t="shared" si="22"/>
        <v>1</v>
      </c>
      <c r="Q327" s="53" t="str">
        <f t="shared" si="25"/>
        <v>SELESAI</v>
      </c>
      <c r="S327" s="28"/>
      <c r="T327" s="36" t="b">
        <v>1</v>
      </c>
      <c r="U327" s="55" t="s">
        <v>658</v>
      </c>
      <c r="V327" s="122"/>
      <c r="W327" s="143" t="s">
        <v>3415</v>
      </c>
      <c r="X327" s="124" t="b">
        <v>0</v>
      </c>
      <c r="Z327" s="28"/>
      <c r="AA327" s="28"/>
      <c r="AB327" s="28"/>
    </row>
    <row r="328" ht="22.5" customHeight="1">
      <c r="A328" s="28">
        <v>327.0</v>
      </c>
      <c r="B328" s="28" t="s">
        <v>593</v>
      </c>
      <c r="C328" s="28" t="s">
        <v>2257</v>
      </c>
      <c r="D328" s="28" t="s">
        <v>2258</v>
      </c>
      <c r="E328" s="79" t="s">
        <v>181</v>
      </c>
      <c r="F328" s="79" t="s">
        <v>181</v>
      </c>
      <c r="G328" s="79" t="s">
        <v>3419</v>
      </c>
      <c r="H328" s="79" t="s">
        <v>181</v>
      </c>
      <c r="I328" s="36" t="s">
        <v>565</v>
      </c>
      <c r="J328" s="37">
        <v>46045.0</v>
      </c>
      <c r="K328" s="89"/>
      <c r="L328" s="89"/>
      <c r="M328" s="89"/>
      <c r="N328" s="89"/>
      <c r="O328" s="90"/>
      <c r="P328" s="49">
        <f t="shared" si="22"/>
        <v>1</v>
      </c>
      <c r="Q328" s="53" t="str">
        <f t="shared" si="25"/>
        <v>SELESAI</v>
      </c>
      <c r="S328" s="28"/>
      <c r="T328" s="36" t="b">
        <v>1</v>
      </c>
      <c r="U328" s="55" t="s">
        <v>658</v>
      </c>
      <c r="V328" s="85"/>
      <c r="W328" s="112"/>
      <c r="X328" s="98" t="b">
        <v>1</v>
      </c>
      <c r="Y328" s="67" t="s">
        <v>3422</v>
      </c>
      <c r="Z328" s="108"/>
      <c r="AA328" s="108"/>
      <c r="AB328" s="108"/>
    </row>
    <row r="329" ht="22.5" customHeight="1">
      <c r="A329" s="28">
        <v>328.0</v>
      </c>
      <c r="B329" s="28" t="s">
        <v>593</v>
      </c>
      <c r="C329" s="28" t="s">
        <v>2262</v>
      </c>
      <c r="D329" s="28" t="s">
        <v>2263</v>
      </c>
      <c r="E329" s="33" t="s">
        <v>181</v>
      </c>
      <c r="F329" s="33" t="s">
        <v>181</v>
      </c>
      <c r="G329" s="33" t="s">
        <v>3427</v>
      </c>
      <c r="H329" s="33" t="s">
        <v>181</v>
      </c>
      <c r="I329" s="36" t="s">
        <v>565</v>
      </c>
      <c r="J329" s="37">
        <v>46164.0</v>
      </c>
      <c r="K329" s="89"/>
      <c r="L329" s="89"/>
      <c r="M329" s="89"/>
      <c r="N329" s="89"/>
      <c r="O329" s="90"/>
      <c r="P329" s="49">
        <f t="shared" si="22"/>
        <v>1</v>
      </c>
      <c r="Q329" s="53" t="str">
        <f t="shared" si="25"/>
        <v>SELESAI</v>
      </c>
      <c r="S329" s="28"/>
      <c r="T329" s="36" t="b">
        <v>1</v>
      </c>
      <c r="U329" s="55" t="s">
        <v>658</v>
      </c>
      <c r="V329" s="122"/>
      <c r="W329" s="59" t="s">
        <v>3430</v>
      </c>
      <c r="X329" s="124" t="b">
        <v>0</v>
      </c>
      <c r="Z329" s="28"/>
      <c r="AA329" s="28"/>
      <c r="AB329" s="28"/>
    </row>
    <row r="330" ht="22.5" customHeight="1">
      <c r="A330" s="28">
        <v>329.0</v>
      </c>
      <c r="B330" s="28" t="s">
        <v>593</v>
      </c>
      <c r="C330" s="28" t="s">
        <v>2264</v>
      </c>
      <c r="D330" s="28" t="s">
        <v>2266</v>
      </c>
      <c r="E330" s="79" t="s">
        <v>181</v>
      </c>
      <c r="F330" s="79" t="s">
        <v>181</v>
      </c>
      <c r="G330" s="79" t="s">
        <v>3432</v>
      </c>
      <c r="H330" s="79" t="s">
        <v>181</v>
      </c>
      <c r="I330" s="36" t="s">
        <v>565</v>
      </c>
      <c r="J330" s="37"/>
      <c r="K330" s="89"/>
      <c r="L330" s="89"/>
      <c r="M330" s="89"/>
      <c r="N330" s="89"/>
      <c r="O330" s="90"/>
      <c r="P330" s="49">
        <f t="shared" si="22"/>
        <v>0</v>
      </c>
      <c r="Q330" s="53" t="str">
        <f t="shared" si="25"/>
        <v>BELUM</v>
      </c>
      <c r="S330" s="28"/>
      <c r="T330" s="36" t="b">
        <v>0</v>
      </c>
      <c r="U330" s="139"/>
      <c r="V330" s="140"/>
      <c r="W330" s="141"/>
      <c r="X330" s="142" t="b">
        <v>0</v>
      </c>
      <c r="Z330" s="28"/>
      <c r="AA330" s="28"/>
      <c r="AB330" s="28"/>
    </row>
    <row r="331" ht="22.5" customHeight="1">
      <c r="A331" s="28">
        <v>330.0</v>
      </c>
      <c r="B331" s="28" t="s">
        <v>593</v>
      </c>
      <c r="C331" s="28" t="s">
        <v>2270</v>
      </c>
      <c r="D331" s="28" t="s">
        <v>2272</v>
      </c>
      <c r="E331" s="33" t="s">
        <v>181</v>
      </c>
      <c r="F331" s="33" t="s">
        <v>181</v>
      </c>
      <c r="G331" s="33" t="s">
        <v>3438</v>
      </c>
      <c r="H331" s="33" t="s">
        <v>181</v>
      </c>
      <c r="I331" s="36" t="s">
        <v>565</v>
      </c>
      <c r="J331" s="89"/>
      <c r="K331" s="89"/>
      <c r="L331" s="89"/>
      <c r="M331" s="89"/>
      <c r="N331" s="89"/>
      <c r="O331" s="90"/>
      <c r="P331" s="49">
        <f t="shared" si="22"/>
        <v>0</v>
      </c>
      <c r="Q331" s="53" t="str">
        <f t="shared" si="25"/>
        <v>BELUM</v>
      </c>
      <c r="S331" s="28"/>
      <c r="T331" s="36" t="b">
        <v>0</v>
      </c>
      <c r="U331" s="139"/>
      <c r="V331" s="56"/>
      <c r="W331" s="94"/>
      <c r="X331" s="95" t="b">
        <v>0</v>
      </c>
      <c r="Z331" s="28"/>
      <c r="AA331" s="28"/>
      <c r="AB331" s="28"/>
    </row>
    <row r="332" ht="22.5" customHeight="1">
      <c r="A332" s="28">
        <v>331.0</v>
      </c>
      <c r="B332" s="28" t="s">
        <v>593</v>
      </c>
      <c r="C332" s="28" t="s">
        <v>2276</v>
      </c>
      <c r="D332" s="28" t="s">
        <v>2277</v>
      </c>
      <c r="E332" s="79" t="s">
        <v>181</v>
      </c>
      <c r="F332" s="79" t="s">
        <v>181</v>
      </c>
      <c r="G332" s="79" t="s">
        <v>3443</v>
      </c>
      <c r="H332" s="79" t="s">
        <v>181</v>
      </c>
      <c r="I332" s="36" t="s">
        <v>565</v>
      </c>
      <c r="J332" s="37">
        <v>46051.0</v>
      </c>
      <c r="K332" s="89"/>
      <c r="L332" s="89"/>
      <c r="M332" s="89"/>
      <c r="N332" s="89"/>
      <c r="O332" s="90"/>
      <c r="P332" s="49">
        <f t="shared" si="22"/>
        <v>1</v>
      </c>
      <c r="Q332" s="53" t="str">
        <f t="shared" si="25"/>
        <v>SELESAI</v>
      </c>
      <c r="S332" s="28"/>
      <c r="T332" s="36" t="b">
        <v>1</v>
      </c>
      <c r="U332" s="139"/>
      <c r="V332" s="140"/>
      <c r="W332" s="141"/>
      <c r="X332" s="142" t="b">
        <v>0</v>
      </c>
      <c r="Z332" s="28"/>
      <c r="AA332" s="28"/>
      <c r="AB332" s="28"/>
    </row>
    <row r="333" ht="22.5" customHeight="1">
      <c r="A333" s="28">
        <v>332.0</v>
      </c>
      <c r="B333" s="28" t="s">
        <v>593</v>
      </c>
      <c r="C333" s="28" t="s">
        <v>2280</v>
      </c>
      <c r="D333" s="28" t="s">
        <v>2281</v>
      </c>
      <c r="E333" s="33" t="s">
        <v>181</v>
      </c>
      <c r="F333" s="33" t="s">
        <v>181</v>
      </c>
      <c r="G333" s="33" t="s">
        <v>3447</v>
      </c>
      <c r="H333" s="33" t="s">
        <v>181</v>
      </c>
      <c r="I333" s="36" t="s">
        <v>565</v>
      </c>
      <c r="J333" s="37">
        <v>46173.0</v>
      </c>
      <c r="K333" s="89"/>
      <c r="L333" s="89"/>
      <c r="M333" s="89"/>
      <c r="N333" s="89"/>
      <c r="O333" s="90"/>
      <c r="P333" s="49">
        <f t="shared" si="22"/>
        <v>1</v>
      </c>
      <c r="Q333" s="53" t="str">
        <f t="shared" si="25"/>
        <v>SELESAI</v>
      </c>
      <c r="S333" s="28"/>
      <c r="T333" s="36" t="b">
        <v>1</v>
      </c>
      <c r="U333" s="55" t="s">
        <v>658</v>
      </c>
      <c r="V333" s="56"/>
      <c r="W333" s="59" t="s">
        <v>3450</v>
      </c>
      <c r="X333" s="95" t="b">
        <v>0</v>
      </c>
      <c r="Z333" s="28"/>
      <c r="AA333" s="28"/>
      <c r="AB333" s="28"/>
    </row>
    <row r="334" ht="22.5" customHeight="1">
      <c r="A334" s="28">
        <v>333.0</v>
      </c>
      <c r="B334" s="28" t="s">
        <v>593</v>
      </c>
      <c r="C334" s="28" t="s">
        <v>2284</v>
      </c>
      <c r="D334" s="28" t="s">
        <v>2285</v>
      </c>
      <c r="E334" s="79" t="s">
        <v>181</v>
      </c>
      <c r="F334" s="79" t="s">
        <v>181</v>
      </c>
      <c r="G334" s="79" t="s">
        <v>3454</v>
      </c>
      <c r="H334" s="79" t="s">
        <v>181</v>
      </c>
      <c r="I334" s="36" t="s">
        <v>565</v>
      </c>
      <c r="J334" s="37"/>
      <c r="K334" s="89"/>
      <c r="L334" s="89"/>
      <c r="M334" s="89"/>
      <c r="N334" s="89"/>
      <c r="O334" s="90"/>
      <c r="P334" s="49">
        <f t="shared" si="22"/>
        <v>0</v>
      </c>
      <c r="Q334" s="53" t="str">
        <f t="shared" si="25"/>
        <v>BELUM</v>
      </c>
      <c r="S334" s="28"/>
      <c r="T334" s="36" t="b">
        <v>0</v>
      </c>
      <c r="U334" s="139"/>
      <c r="V334" s="140"/>
      <c r="W334" s="141"/>
      <c r="X334" s="142" t="b">
        <v>0</v>
      </c>
      <c r="Z334" s="28"/>
      <c r="AA334" s="28"/>
      <c r="AB334" s="28"/>
    </row>
    <row r="335" ht="22.5" customHeight="1">
      <c r="A335" s="28">
        <v>334.0</v>
      </c>
      <c r="B335" s="28" t="s">
        <v>593</v>
      </c>
      <c r="C335" s="28" t="s">
        <v>2287</v>
      </c>
      <c r="D335" s="28" t="s">
        <v>2288</v>
      </c>
      <c r="E335" s="33" t="s">
        <v>181</v>
      </c>
      <c r="F335" s="33" t="s">
        <v>181</v>
      </c>
      <c r="G335" s="33" t="s">
        <v>3458</v>
      </c>
      <c r="H335" s="33" t="s">
        <v>181</v>
      </c>
      <c r="I335" s="36" t="s">
        <v>565</v>
      </c>
      <c r="J335" s="37"/>
      <c r="K335" s="89"/>
      <c r="L335" s="89"/>
      <c r="M335" s="89"/>
      <c r="N335" s="89"/>
      <c r="O335" s="90"/>
      <c r="P335" s="49">
        <f t="shared" si="22"/>
        <v>0</v>
      </c>
      <c r="Q335" s="53" t="str">
        <f t="shared" si="25"/>
        <v>BELUM</v>
      </c>
      <c r="S335" s="28"/>
      <c r="T335" s="36" t="b">
        <v>0</v>
      </c>
      <c r="U335" s="139"/>
      <c r="V335" s="122"/>
      <c r="W335" s="153"/>
      <c r="X335" s="124" t="b">
        <v>0</v>
      </c>
      <c r="Z335" s="28"/>
      <c r="AA335" s="28"/>
      <c r="AB335" s="28"/>
    </row>
    <row r="336" ht="22.5" customHeight="1">
      <c r="A336" s="28">
        <v>335.0</v>
      </c>
      <c r="B336" s="28" t="s">
        <v>593</v>
      </c>
      <c r="C336" s="28" t="s">
        <v>2292</v>
      </c>
      <c r="D336" s="28" t="s">
        <v>2293</v>
      </c>
      <c r="E336" s="79" t="s">
        <v>181</v>
      </c>
      <c r="F336" s="79" t="s">
        <v>181</v>
      </c>
      <c r="G336" s="79" t="s">
        <v>3464</v>
      </c>
      <c r="H336" s="79" t="s">
        <v>181</v>
      </c>
      <c r="I336" s="36" t="s">
        <v>565</v>
      </c>
      <c r="J336" s="37">
        <v>46051.0</v>
      </c>
      <c r="K336" s="89"/>
      <c r="L336" s="89"/>
      <c r="M336" s="89"/>
      <c r="N336" s="89"/>
      <c r="O336" s="90"/>
      <c r="P336" s="49">
        <f t="shared" si="22"/>
        <v>1</v>
      </c>
      <c r="Q336" s="53" t="str">
        <f t="shared" si="25"/>
        <v>SELESAI</v>
      </c>
      <c r="S336" s="28"/>
      <c r="T336" s="36" t="b">
        <v>1</v>
      </c>
      <c r="U336" s="55" t="s">
        <v>658</v>
      </c>
      <c r="V336" s="56"/>
      <c r="W336" s="59" t="s">
        <v>3467</v>
      </c>
      <c r="X336" s="61" t="b">
        <v>1</v>
      </c>
      <c r="Y336" s="67" t="s">
        <v>3468</v>
      </c>
      <c r="Z336" s="108"/>
      <c r="AA336" s="108"/>
      <c r="AB336" s="108"/>
    </row>
    <row r="337" ht="22.5" customHeight="1">
      <c r="A337" s="28">
        <v>336.0</v>
      </c>
      <c r="B337" s="28" t="s">
        <v>593</v>
      </c>
      <c r="C337" s="28" t="s">
        <v>2295</v>
      </c>
      <c r="D337" s="28" t="s">
        <v>2296</v>
      </c>
      <c r="E337" s="33" t="s">
        <v>181</v>
      </c>
      <c r="F337" s="33" t="s">
        <v>181</v>
      </c>
      <c r="G337" s="33" t="s">
        <v>3472</v>
      </c>
      <c r="H337" s="33" t="s">
        <v>181</v>
      </c>
      <c r="I337" s="36" t="s">
        <v>565</v>
      </c>
      <c r="J337" s="37"/>
      <c r="K337" s="89"/>
      <c r="L337" s="89"/>
      <c r="M337" s="89"/>
      <c r="N337" s="89"/>
      <c r="O337" s="90"/>
      <c r="P337" s="49">
        <f t="shared" si="22"/>
        <v>0</v>
      </c>
      <c r="Q337" s="53" t="str">
        <f t="shared" si="25"/>
        <v>BELUM</v>
      </c>
      <c r="S337" s="28"/>
      <c r="T337" s="36" t="b">
        <v>0</v>
      </c>
      <c r="U337" s="139"/>
      <c r="V337" s="122"/>
      <c r="W337" s="153"/>
      <c r="X337" s="124" t="b">
        <v>0</v>
      </c>
      <c r="Z337" s="28"/>
      <c r="AA337" s="28"/>
      <c r="AB337" s="28"/>
    </row>
    <row r="338" ht="22.5" customHeight="1">
      <c r="A338" s="28">
        <v>337.0</v>
      </c>
      <c r="B338" s="28" t="s">
        <v>593</v>
      </c>
      <c r="C338" s="28" t="s">
        <v>2298</v>
      </c>
      <c r="D338" s="28" t="s">
        <v>2299</v>
      </c>
      <c r="E338" s="79" t="s">
        <v>16</v>
      </c>
      <c r="F338" s="79" t="s">
        <v>16</v>
      </c>
      <c r="G338" s="79" t="s">
        <v>3476</v>
      </c>
      <c r="H338" s="79" t="s">
        <v>577</v>
      </c>
      <c r="I338" s="36" t="s">
        <v>289</v>
      </c>
      <c r="J338" s="89"/>
      <c r="K338" s="89"/>
      <c r="L338" s="89"/>
      <c r="M338" s="89"/>
      <c r="N338" s="89"/>
      <c r="O338" s="90"/>
      <c r="P338" s="49">
        <f t="shared" si="22"/>
        <v>0</v>
      </c>
      <c r="Q338" s="53" t="str">
        <f t="shared" si="25"/>
        <v>BELUM</v>
      </c>
      <c r="S338" s="28"/>
      <c r="T338" s="36" t="b">
        <v>0</v>
      </c>
      <c r="U338" s="139"/>
      <c r="V338" s="85"/>
      <c r="W338" s="112"/>
      <c r="X338" s="98" t="b">
        <v>0</v>
      </c>
      <c r="Z338" s="28"/>
      <c r="AA338" s="28"/>
      <c r="AB338" s="28"/>
    </row>
    <row r="339" ht="22.5" customHeight="1">
      <c r="A339" s="28">
        <v>338.0</v>
      </c>
      <c r="B339" s="28" t="s">
        <v>593</v>
      </c>
      <c r="C339" s="28" t="s">
        <v>2301</v>
      </c>
      <c r="D339" s="28" t="s">
        <v>2302</v>
      </c>
      <c r="E339" s="33" t="s">
        <v>16</v>
      </c>
      <c r="F339" s="33" t="s">
        <v>16</v>
      </c>
      <c r="G339" s="33" t="s">
        <v>3482</v>
      </c>
      <c r="H339" s="33" t="s">
        <v>577</v>
      </c>
      <c r="I339" s="36" t="s">
        <v>289</v>
      </c>
      <c r="J339" s="89"/>
      <c r="K339" s="89"/>
      <c r="L339" s="89"/>
      <c r="M339" s="89"/>
      <c r="N339" s="89"/>
      <c r="O339" s="90"/>
      <c r="P339" s="49">
        <f t="shared" si="22"/>
        <v>0</v>
      </c>
      <c r="Q339" s="53" t="str">
        <f t="shared" si="25"/>
        <v>BELUM</v>
      </c>
      <c r="S339" s="28"/>
      <c r="T339" s="36" t="b">
        <v>0</v>
      </c>
      <c r="U339" s="139"/>
      <c r="V339" s="56"/>
      <c r="W339" s="94"/>
      <c r="X339" s="95" t="b">
        <v>0</v>
      </c>
      <c r="Z339" s="28"/>
      <c r="AA339" s="28"/>
      <c r="AB339" s="28"/>
    </row>
    <row r="340" ht="22.5" customHeight="1">
      <c r="A340" s="28">
        <v>339.0</v>
      </c>
      <c r="B340" s="28" t="s">
        <v>593</v>
      </c>
      <c r="C340" s="28" t="s">
        <v>2304</v>
      </c>
      <c r="D340" s="28" t="s">
        <v>2305</v>
      </c>
      <c r="E340" s="79" t="s">
        <v>16</v>
      </c>
      <c r="F340" s="79" t="s">
        <v>16</v>
      </c>
      <c r="G340" s="79" t="s">
        <v>3488</v>
      </c>
      <c r="H340" s="79" t="s">
        <v>577</v>
      </c>
      <c r="I340" s="36" t="s">
        <v>289</v>
      </c>
      <c r="J340" s="89"/>
      <c r="K340" s="89"/>
      <c r="L340" s="89"/>
      <c r="M340" s="89"/>
      <c r="N340" s="89"/>
      <c r="O340" s="90"/>
      <c r="P340" s="49">
        <f t="shared" si="22"/>
        <v>0</v>
      </c>
      <c r="Q340" s="53" t="str">
        <f t="shared" si="25"/>
        <v>BELUM</v>
      </c>
      <c r="S340" s="28"/>
      <c r="T340" s="36" t="b">
        <v>0</v>
      </c>
      <c r="U340" s="139"/>
      <c r="V340" s="85"/>
      <c r="W340" s="112"/>
      <c r="X340" s="98" t="b">
        <v>0</v>
      </c>
      <c r="Z340" s="28"/>
      <c r="AA340" s="28"/>
      <c r="AB340" s="28"/>
    </row>
    <row r="341" ht="22.5" customHeight="1">
      <c r="A341" s="28">
        <v>340.0</v>
      </c>
      <c r="B341" s="28" t="s">
        <v>593</v>
      </c>
      <c r="C341" s="28" t="s">
        <v>2307</v>
      </c>
      <c r="D341" s="28" t="s">
        <v>2309</v>
      </c>
      <c r="E341" s="33" t="s">
        <v>16</v>
      </c>
      <c r="F341" s="33" t="s">
        <v>16</v>
      </c>
      <c r="G341" s="33" t="s">
        <v>3493</v>
      </c>
      <c r="H341" s="33" t="s">
        <v>577</v>
      </c>
      <c r="I341" s="36" t="s">
        <v>289</v>
      </c>
      <c r="J341" s="89"/>
      <c r="K341" s="89"/>
      <c r="L341" s="89"/>
      <c r="M341" s="89"/>
      <c r="N341" s="89"/>
      <c r="O341" s="90"/>
      <c r="P341" s="49">
        <f t="shared" si="22"/>
        <v>0</v>
      </c>
      <c r="Q341" s="53" t="str">
        <f t="shared" si="25"/>
        <v>BELUM</v>
      </c>
      <c r="S341" s="28"/>
      <c r="T341" s="36" t="b">
        <v>0</v>
      </c>
      <c r="U341" s="139"/>
      <c r="V341" s="85"/>
      <c r="W341" s="112"/>
      <c r="X341" s="98" t="b">
        <v>0</v>
      </c>
      <c r="Z341" s="28"/>
      <c r="AA341" s="28"/>
      <c r="AB341" s="28"/>
    </row>
    <row r="342" ht="22.5" customHeight="1">
      <c r="A342" s="28">
        <v>341.0</v>
      </c>
      <c r="B342" s="28" t="s">
        <v>593</v>
      </c>
      <c r="C342" s="28" t="s">
        <v>2310</v>
      </c>
      <c r="D342" s="28" t="s">
        <v>2311</v>
      </c>
      <c r="E342" s="79" t="s">
        <v>16</v>
      </c>
      <c r="F342" s="79" t="s">
        <v>16</v>
      </c>
      <c r="G342" s="79" t="s">
        <v>3500</v>
      </c>
      <c r="H342" s="79" t="s">
        <v>577</v>
      </c>
      <c r="I342" s="36" t="s">
        <v>289</v>
      </c>
      <c r="J342" s="37"/>
      <c r="K342" s="89"/>
      <c r="L342" s="89"/>
      <c r="M342" s="89"/>
      <c r="N342" s="89"/>
      <c r="O342" s="90"/>
      <c r="P342" s="49">
        <f t="shared" si="22"/>
        <v>0</v>
      </c>
      <c r="Q342" s="53" t="str">
        <f t="shared" si="25"/>
        <v>BELUM</v>
      </c>
      <c r="S342" s="28"/>
      <c r="T342" s="36" t="b">
        <v>0</v>
      </c>
      <c r="U342" s="139"/>
      <c r="V342" s="140"/>
      <c r="W342" s="141"/>
      <c r="X342" s="142" t="b">
        <v>0</v>
      </c>
      <c r="Z342" s="28"/>
      <c r="AA342" s="28"/>
      <c r="AB342" s="28"/>
    </row>
    <row r="343" ht="22.5" customHeight="1">
      <c r="A343" s="28">
        <v>342.0</v>
      </c>
      <c r="B343" s="28" t="s">
        <v>593</v>
      </c>
      <c r="C343" s="28" t="s">
        <v>2313</v>
      </c>
      <c r="D343" s="28" t="s">
        <v>2316</v>
      </c>
      <c r="E343" s="33" t="s">
        <v>16</v>
      </c>
      <c r="F343" s="33" t="s">
        <v>16</v>
      </c>
      <c r="G343" s="33" t="s">
        <v>3506</v>
      </c>
      <c r="H343" s="33" t="s">
        <v>577</v>
      </c>
      <c r="I343" s="36" t="s">
        <v>289</v>
      </c>
      <c r="J343" s="89"/>
      <c r="K343" s="89"/>
      <c r="L343" s="89"/>
      <c r="M343" s="89"/>
      <c r="N343" s="89"/>
      <c r="O343" s="90"/>
      <c r="P343" s="49">
        <f t="shared" si="22"/>
        <v>0</v>
      </c>
      <c r="Q343" s="53" t="str">
        <f t="shared" si="25"/>
        <v>BELUM</v>
      </c>
      <c r="S343" s="28"/>
      <c r="T343" s="36" t="b">
        <v>0</v>
      </c>
      <c r="U343" s="139"/>
      <c r="V343" s="56"/>
      <c r="W343" s="94"/>
      <c r="X343" s="95" t="b">
        <v>0</v>
      </c>
      <c r="Z343" s="28"/>
      <c r="AA343" s="28"/>
      <c r="AB343" s="28"/>
    </row>
    <row r="344" ht="22.5" customHeight="1">
      <c r="A344" s="28">
        <v>343.0</v>
      </c>
      <c r="B344" s="28" t="s">
        <v>593</v>
      </c>
      <c r="C344" s="28" t="s">
        <v>2317</v>
      </c>
      <c r="D344" s="28" t="s">
        <v>2319</v>
      </c>
      <c r="E344" s="79" t="s">
        <v>16</v>
      </c>
      <c r="F344" s="79" t="s">
        <v>16</v>
      </c>
      <c r="G344" s="79" t="s">
        <v>3511</v>
      </c>
      <c r="H344" s="79" t="s">
        <v>577</v>
      </c>
      <c r="I344" s="36" t="s">
        <v>289</v>
      </c>
      <c r="J344" s="89"/>
      <c r="K344" s="89"/>
      <c r="L344" s="89"/>
      <c r="M344" s="89"/>
      <c r="N344" s="89"/>
      <c r="O344" s="90"/>
      <c r="P344" s="49">
        <f t="shared" si="22"/>
        <v>0</v>
      </c>
      <c r="Q344" s="53" t="str">
        <f t="shared" si="25"/>
        <v>BELUM</v>
      </c>
      <c r="S344" s="28"/>
      <c r="T344" s="36" t="b">
        <v>0</v>
      </c>
      <c r="U344" s="139"/>
      <c r="V344" s="56"/>
      <c r="W344" s="94"/>
      <c r="X344" s="95" t="b">
        <v>0</v>
      </c>
      <c r="Z344" s="28"/>
      <c r="AA344" s="28"/>
      <c r="AB344" s="28"/>
    </row>
    <row r="345" ht="22.5" customHeight="1">
      <c r="A345" s="28">
        <v>344.0</v>
      </c>
      <c r="B345" s="28" t="s">
        <v>593</v>
      </c>
      <c r="C345" s="28" t="s">
        <v>2321</v>
      </c>
      <c r="D345" s="28" t="s">
        <v>2322</v>
      </c>
      <c r="E345" s="33" t="s">
        <v>16</v>
      </c>
      <c r="F345" s="33" t="s">
        <v>16</v>
      </c>
      <c r="G345" s="33" t="s">
        <v>3517</v>
      </c>
      <c r="H345" s="33" t="s">
        <v>577</v>
      </c>
      <c r="I345" s="36" t="s">
        <v>289</v>
      </c>
      <c r="J345" s="89"/>
      <c r="K345" s="89"/>
      <c r="L345" s="89"/>
      <c r="M345" s="89"/>
      <c r="N345" s="89"/>
      <c r="O345" s="90"/>
      <c r="P345" s="49">
        <f t="shared" si="22"/>
        <v>0</v>
      </c>
      <c r="Q345" s="53" t="str">
        <f t="shared" si="25"/>
        <v>BELUM</v>
      </c>
      <c r="S345" s="28"/>
      <c r="T345" s="36" t="b">
        <v>0</v>
      </c>
      <c r="U345" s="139"/>
      <c r="V345" s="56"/>
      <c r="W345" s="94"/>
      <c r="X345" s="95" t="b">
        <v>0</v>
      </c>
      <c r="Z345" s="28"/>
      <c r="AA345" s="28"/>
      <c r="AB345" s="28"/>
    </row>
    <row r="346" ht="22.5" customHeight="1">
      <c r="A346" s="28">
        <v>345.0</v>
      </c>
      <c r="B346" s="28" t="s">
        <v>593</v>
      </c>
      <c r="C346" s="28" t="s">
        <v>2325</v>
      </c>
      <c r="D346" s="28" t="s">
        <v>2326</v>
      </c>
      <c r="E346" s="79" t="s">
        <v>16</v>
      </c>
      <c r="F346" s="79" t="s">
        <v>16</v>
      </c>
      <c r="G346" s="79" t="s">
        <v>3522</v>
      </c>
      <c r="H346" s="79" t="s">
        <v>577</v>
      </c>
      <c r="I346" s="36" t="s">
        <v>289</v>
      </c>
      <c r="J346" s="89"/>
      <c r="K346" s="89"/>
      <c r="L346" s="89"/>
      <c r="M346" s="89"/>
      <c r="N346" s="89"/>
      <c r="O346" s="90"/>
      <c r="P346" s="49">
        <f t="shared" si="22"/>
        <v>0</v>
      </c>
      <c r="Q346" s="53" t="str">
        <f t="shared" si="25"/>
        <v>BELUM</v>
      </c>
      <c r="S346" s="28"/>
      <c r="T346" s="36" t="b">
        <v>0</v>
      </c>
      <c r="U346" s="139"/>
      <c r="V346" s="56"/>
      <c r="W346" s="94"/>
      <c r="X346" s="95" t="b">
        <v>0</v>
      </c>
      <c r="Z346" s="28"/>
      <c r="AA346" s="28"/>
      <c r="AB346" s="28"/>
    </row>
    <row r="347" ht="22.5" customHeight="1">
      <c r="A347" s="28">
        <v>346.0</v>
      </c>
      <c r="B347" s="28" t="s">
        <v>593</v>
      </c>
      <c r="C347" s="28" t="s">
        <v>2330</v>
      </c>
      <c r="D347" s="28" t="s">
        <v>2331</v>
      </c>
      <c r="E347" s="33" t="s">
        <v>181</v>
      </c>
      <c r="F347" s="33" t="s">
        <v>181</v>
      </c>
      <c r="G347" s="33" t="s">
        <v>3529</v>
      </c>
      <c r="H347" s="33" t="s">
        <v>288</v>
      </c>
      <c r="I347" s="36" t="s">
        <v>2857</v>
      </c>
      <c r="J347" s="37">
        <v>46112.0</v>
      </c>
      <c r="K347" s="37">
        <v>46196.0</v>
      </c>
      <c r="L347" s="89"/>
      <c r="M347" s="89"/>
      <c r="N347" s="89"/>
      <c r="O347" s="90"/>
      <c r="P347" s="49">
        <f>IF(B347="POP-SB",COUNTA(J347:M347)/4,
 IF(B347="POP-B",COUNTA(J347:M347)/2,
 COUNTA(J347)/1))</f>
        <v>1</v>
      </c>
      <c r="Q347" s="55" t="s">
        <v>698</v>
      </c>
      <c r="S347" s="28"/>
      <c r="T347" s="36" t="b">
        <v>1</v>
      </c>
      <c r="U347" s="55" t="s">
        <v>479</v>
      </c>
      <c r="V347" s="122"/>
      <c r="W347" s="59" t="s">
        <v>3533</v>
      </c>
      <c r="X347" s="124" t="b">
        <v>0</v>
      </c>
      <c r="Z347" s="28"/>
      <c r="AA347" s="28"/>
      <c r="AB347" s="28"/>
    </row>
    <row r="348" ht="22.5" customHeight="1">
      <c r="A348" s="28">
        <v>347.0</v>
      </c>
      <c r="B348" s="28" t="s">
        <v>593</v>
      </c>
      <c r="C348" s="28" t="s">
        <v>2333</v>
      </c>
      <c r="D348" s="28" t="s">
        <v>2335</v>
      </c>
      <c r="E348" s="79" t="s">
        <v>181</v>
      </c>
      <c r="F348" s="79" t="s">
        <v>181</v>
      </c>
      <c r="G348" s="79" t="s">
        <v>3536</v>
      </c>
      <c r="H348" s="79" t="s">
        <v>288</v>
      </c>
      <c r="I348" s="36" t="s">
        <v>474</v>
      </c>
      <c r="J348" s="37">
        <v>46280.0</v>
      </c>
      <c r="K348" s="89"/>
      <c r="L348" s="89"/>
      <c r="M348" s="89"/>
      <c r="N348" s="89"/>
      <c r="O348" s="90"/>
      <c r="P348" s="49">
        <f t="shared" ref="P348:P498" si="26">IF(B348="POP-SB",COUNTA(J348:M348)/4,
 IF(B348="POP-B",COUNTA(J348:M348)/2,
 COUNTA(J348:M348)/1))</f>
        <v>1</v>
      </c>
      <c r="Q348" s="53" t="str">
        <f t="shared" ref="Q348:Q502" si="27">IF(P348=100%,"SELESAI","BELUM")
</f>
        <v>SELESAI</v>
      </c>
      <c r="S348" s="28"/>
      <c r="T348" s="36" t="b">
        <v>1</v>
      </c>
      <c r="U348" s="55" t="s">
        <v>479</v>
      </c>
      <c r="V348" s="140"/>
      <c r="W348" s="172" t="s">
        <v>3542</v>
      </c>
      <c r="X348" s="142" t="b">
        <v>0</v>
      </c>
      <c r="Z348" s="28"/>
      <c r="AA348" s="28"/>
      <c r="AB348" s="28"/>
    </row>
    <row r="349" ht="22.5" customHeight="1">
      <c r="A349" s="28">
        <v>348.0</v>
      </c>
      <c r="B349" s="28" t="s">
        <v>593</v>
      </c>
      <c r="C349" s="28" t="s">
        <v>2336</v>
      </c>
      <c r="D349" s="28" t="s">
        <v>2337</v>
      </c>
      <c r="E349" s="33" t="s">
        <v>181</v>
      </c>
      <c r="F349" s="33" t="s">
        <v>181</v>
      </c>
      <c r="G349" s="33" t="s">
        <v>3545</v>
      </c>
      <c r="H349" s="33" t="s">
        <v>288</v>
      </c>
      <c r="I349" s="36" t="s">
        <v>474</v>
      </c>
      <c r="J349" s="37">
        <v>46294.0</v>
      </c>
      <c r="K349" s="89"/>
      <c r="L349" s="89"/>
      <c r="M349" s="89"/>
      <c r="N349" s="89"/>
      <c r="O349" s="90"/>
      <c r="P349" s="49">
        <f t="shared" si="26"/>
        <v>1</v>
      </c>
      <c r="Q349" s="53" t="str">
        <f t="shared" si="27"/>
        <v>SELESAI</v>
      </c>
      <c r="S349" s="28"/>
      <c r="T349" s="36" t="b">
        <v>1</v>
      </c>
      <c r="U349" s="55" t="s">
        <v>479</v>
      </c>
      <c r="V349" s="56"/>
      <c r="W349" s="94" t="s">
        <v>3549</v>
      </c>
      <c r="X349" s="95" t="b">
        <v>0</v>
      </c>
      <c r="Z349" s="28"/>
      <c r="AA349" s="28"/>
      <c r="AB349" s="28"/>
    </row>
    <row r="350" ht="22.5" customHeight="1">
      <c r="A350" s="28">
        <v>349.0</v>
      </c>
      <c r="B350" s="28" t="s">
        <v>593</v>
      </c>
      <c r="C350" s="28" t="s">
        <v>2339</v>
      </c>
      <c r="D350" s="28" t="s">
        <v>2341</v>
      </c>
      <c r="E350" s="79" t="s">
        <v>16</v>
      </c>
      <c r="F350" s="79" t="s">
        <v>16</v>
      </c>
      <c r="G350" s="79" t="s">
        <v>3552</v>
      </c>
      <c r="H350" s="79" t="s">
        <v>434</v>
      </c>
      <c r="I350" s="36" t="s">
        <v>565</v>
      </c>
      <c r="J350" s="37">
        <v>46302.0</v>
      </c>
      <c r="K350" s="89"/>
      <c r="L350" s="89"/>
      <c r="M350" s="89"/>
      <c r="N350" s="89"/>
      <c r="O350" s="90"/>
      <c r="P350" s="49">
        <f t="shared" si="26"/>
        <v>1</v>
      </c>
      <c r="Q350" s="53" t="str">
        <f t="shared" si="27"/>
        <v>SELESAI</v>
      </c>
      <c r="S350" s="28"/>
      <c r="T350" s="36" t="b">
        <v>1</v>
      </c>
      <c r="U350" s="139"/>
      <c r="V350" s="140"/>
      <c r="W350" s="141"/>
      <c r="X350" s="142" t="b">
        <v>0</v>
      </c>
      <c r="Z350" s="28"/>
      <c r="AA350" s="28"/>
      <c r="AB350" s="28"/>
    </row>
    <row r="351" ht="22.5" customHeight="1">
      <c r="A351" s="28">
        <v>350.0</v>
      </c>
      <c r="B351" s="28" t="s">
        <v>593</v>
      </c>
      <c r="C351" s="28" t="s">
        <v>2347</v>
      </c>
      <c r="D351" s="28" t="s">
        <v>2349</v>
      </c>
      <c r="E351" s="33" t="s">
        <v>16</v>
      </c>
      <c r="F351" s="33" t="s">
        <v>16</v>
      </c>
      <c r="G351" s="33" t="s">
        <v>3556</v>
      </c>
      <c r="H351" s="33" t="s">
        <v>232</v>
      </c>
      <c r="I351" s="36" t="s">
        <v>103</v>
      </c>
      <c r="J351" s="37"/>
      <c r="K351" s="89"/>
      <c r="L351" s="89"/>
      <c r="M351" s="89"/>
      <c r="N351" s="89"/>
      <c r="O351" s="90"/>
      <c r="P351" s="49">
        <f t="shared" si="26"/>
        <v>0</v>
      </c>
      <c r="Q351" s="53" t="str">
        <f t="shared" si="27"/>
        <v>BELUM</v>
      </c>
      <c r="S351" s="28"/>
      <c r="T351" s="36" t="b">
        <v>0</v>
      </c>
      <c r="U351" s="139"/>
      <c r="V351" s="122"/>
      <c r="W351" s="153"/>
      <c r="X351" s="124" t="b">
        <v>0</v>
      </c>
      <c r="Z351" s="28"/>
      <c r="AA351" s="28"/>
      <c r="AB351" s="28"/>
    </row>
    <row r="352" ht="22.5" customHeight="1">
      <c r="A352" s="28">
        <v>351.0</v>
      </c>
      <c r="B352" s="28" t="s">
        <v>593</v>
      </c>
      <c r="C352" s="28" t="s">
        <v>2350</v>
      </c>
      <c r="D352" s="28" t="s">
        <v>2351</v>
      </c>
      <c r="E352" s="79" t="s">
        <v>16</v>
      </c>
      <c r="F352" s="79" t="s">
        <v>16</v>
      </c>
      <c r="G352" s="79" t="s">
        <v>3560</v>
      </c>
      <c r="H352" s="79" t="s">
        <v>232</v>
      </c>
      <c r="I352" s="36" t="s">
        <v>103</v>
      </c>
      <c r="J352" s="37"/>
      <c r="K352" s="89"/>
      <c r="L352" s="89"/>
      <c r="M352" s="89"/>
      <c r="N352" s="89"/>
      <c r="O352" s="90"/>
      <c r="P352" s="49">
        <f t="shared" si="26"/>
        <v>0</v>
      </c>
      <c r="Q352" s="53" t="str">
        <f t="shared" si="27"/>
        <v>BELUM</v>
      </c>
      <c r="S352" s="28"/>
      <c r="T352" s="36" t="b">
        <v>0</v>
      </c>
      <c r="U352" s="139"/>
      <c r="V352" s="140"/>
      <c r="W352" s="141"/>
      <c r="X352" s="142" t="b">
        <v>0</v>
      </c>
      <c r="Z352" s="28"/>
      <c r="AA352" s="28"/>
      <c r="AB352" s="28"/>
    </row>
    <row r="353" ht="22.5" customHeight="1">
      <c r="A353" s="28">
        <v>352.0</v>
      </c>
      <c r="B353" s="28" t="s">
        <v>593</v>
      </c>
      <c r="C353" s="28" t="s">
        <v>2354</v>
      </c>
      <c r="D353" s="28" t="s">
        <v>2355</v>
      </c>
      <c r="E353" s="33" t="s">
        <v>16</v>
      </c>
      <c r="F353" s="33" t="s">
        <v>16</v>
      </c>
      <c r="G353" s="33" t="s">
        <v>3568</v>
      </c>
      <c r="H353" s="33" t="s">
        <v>232</v>
      </c>
      <c r="I353" s="36" t="s">
        <v>103</v>
      </c>
      <c r="J353" s="89"/>
      <c r="K353" s="89"/>
      <c r="L353" s="89"/>
      <c r="M353" s="89"/>
      <c r="N353" s="89"/>
      <c r="O353" s="90"/>
      <c r="P353" s="49">
        <f t="shared" si="26"/>
        <v>0</v>
      </c>
      <c r="Q353" s="53" t="str">
        <f t="shared" si="27"/>
        <v>BELUM</v>
      </c>
      <c r="S353" s="28"/>
      <c r="T353" s="36" t="b">
        <v>0</v>
      </c>
      <c r="U353" s="139"/>
      <c r="V353" s="56"/>
      <c r="W353" s="94"/>
      <c r="X353" s="95" t="b">
        <v>0</v>
      </c>
      <c r="Z353" s="28"/>
      <c r="AA353" s="28"/>
      <c r="AB353" s="28"/>
    </row>
    <row r="354" ht="22.5" customHeight="1">
      <c r="A354" s="28">
        <v>353.0</v>
      </c>
      <c r="B354" s="28" t="s">
        <v>593</v>
      </c>
      <c r="C354" s="28" t="s">
        <v>2357</v>
      </c>
      <c r="D354" s="28" t="s">
        <v>2358</v>
      </c>
      <c r="E354" s="79" t="s">
        <v>16</v>
      </c>
      <c r="F354" s="79" t="s">
        <v>16</v>
      </c>
      <c r="G354" s="79" t="s">
        <v>3575</v>
      </c>
      <c r="H354" s="79" t="s">
        <v>232</v>
      </c>
      <c r="I354" s="36" t="s">
        <v>103</v>
      </c>
      <c r="J354" s="37">
        <v>46260.0</v>
      </c>
      <c r="K354" s="89"/>
      <c r="L354" s="89"/>
      <c r="M354" s="89"/>
      <c r="N354" s="89"/>
      <c r="O354" s="90"/>
      <c r="P354" s="49">
        <f t="shared" si="26"/>
        <v>1</v>
      </c>
      <c r="Q354" s="53" t="str">
        <f t="shared" si="27"/>
        <v>SELESAI</v>
      </c>
      <c r="S354" s="28"/>
      <c r="T354" s="36" t="b">
        <v>1</v>
      </c>
      <c r="U354" s="55" t="s">
        <v>185</v>
      </c>
      <c r="V354" s="85"/>
      <c r="W354" s="112" t="s">
        <v>3577</v>
      </c>
      <c r="X354" s="98" t="b">
        <v>0</v>
      </c>
      <c r="Z354" s="28"/>
      <c r="AA354" s="28"/>
      <c r="AB354" s="28"/>
    </row>
    <row r="355" ht="22.5" customHeight="1">
      <c r="A355" s="28">
        <v>354.0</v>
      </c>
      <c r="B355" s="28" t="s">
        <v>593</v>
      </c>
      <c r="C355" s="28" t="s">
        <v>2361</v>
      </c>
      <c r="D355" s="28" t="s">
        <v>2363</v>
      </c>
      <c r="E355" s="33" t="s">
        <v>16</v>
      </c>
      <c r="F355" s="33" t="s">
        <v>16</v>
      </c>
      <c r="G355" s="33" t="s">
        <v>3579</v>
      </c>
      <c r="H355" s="33" t="s">
        <v>232</v>
      </c>
      <c r="I355" s="36" t="s">
        <v>103</v>
      </c>
      <c r="J355" s="37"/>
      <c r="K355" s="89"/>
      <c r="L355" s="89"/>
      <c r="M355" s="89"/>
      <c r="N355" s="89"/>
      <c r="O355" s="90"/>
      <c r="P355" s="49">
        <f t="shared" si="26"/>
        <v>0</v>
      </c>
      <c r="Q355" s="53" t="str">
        <f t="shared" si="27"/>
        <v>BELUM</v>
      </c>
      <c r="S355" s="28"/>
      <c r="T355" s="36" t="b">
        <v>0</v>
      </c>
      <c r="U355" s="139"/>
      <c r="V355" s="122"/>
      <c r="W355" s="153"/>
      <c r="X355" s="124" t="b">
        <v>0</v>
      </c>
      <c r="Z355" s="28"/>
      <c r="AA355" s="28"/>
      <c r="AB355" s="28"/>
    </row>
    <row r="356" ht="22.5" customHeight="1">
      <c r="A356" s="28">
        <v>355.0</v>
      </c>
      <c r="B356" s="28" t="s">
        <v>593</v>
      </c>
      <c r="C356" s="28" t="s">
        <v>2368</v>
      </c>
      <c r="D356" s="28" t="s">
        <v>2369</v>
      </c>
      <c r="E356" s="79" t="s">
        <v>16</v>
      </c>
      <c r="F356" s="79" t="s">
        <v>16</v>
      </c>
      <c r="G356" s="79" t="s">
        <v>3583</v>
      </c>
      <c r="H356" s="79" t="s">
        <v>434</v>
      </c>
      <c r="I356" s="36" t="s">
        <v>565</v>
      </c>
      <c r="J356" s="37">
        <v>46028.0</v>
      </c>
      <c r="K356" s="89"/>
      <c r="L356" s="89"/>
      <c r="M356" s="89"/>
      <c r="N356" s="89"/>
      <c r="O356" s="90"/>
      <c r="P356" s="49">
        <f t="shared" si="26"/>
        <v>1</v>
      </c>
      <c r="Q356" s="53" t="str">
        <f t="shared" si="27"/>
        <v>SELESAI</v>
      </c>
      <c r="S356" s="28"/>
      <c r="T356" s="36" t="b">
        <v>1</v>
      </c>
      <c r="U356" s="55" t="s">
        <v>347</v>
      </c>
      <c r="V356" s="140"/>
      <c r="W356" s="59" t="s">
        <v>3586</v>
      </c>
      <c r="X356" s="61" t="b">
        <v>0</v>
      </c>
      <c r="Z356" s="28"/>
      <c r="AA356" s="28"/>
      <c r="AB356" s="28"/>
    </row>
    <row r="357" ht="22.5" customHeight="1">
      <c r="A357" s="28">
        <v>356.0</v>
      </c>
      <c r="B357" s="28" t="s">
        <v>593</v>
      </c>
      <c r="C357" s="28" t="s">
        <v>2372</v>
      </c>
      <c r="D357" s="28" t="s">
        <v>2373</v>
      </c>
      <c r="E357" s="33" t="s">
        <v>16</v>
      </c>
      <c r="F357" s="33" t="s">
        <v>16</v>
      </c>
      <c r="G357" s="33" t="s">
        <v>3589</v>
      </c>
      <c r="H357" s="33" t="s">
        <v>232</v>
      </c>
      <c r="I357" s="36" t="s">
        <v>103</v>
      </c>
      <c r="J357" s="37">
        <v>46186.0</v>
      </c>
      <c r="K357" s="89"/>
      <c r="L357" s="89"/>
      <c r="M357" s="89"/>
      <c r="N357" s="89"/>
      <c r="O357" s="90"/>
      <c r="P357" s="49">
        <f t="shared" si="26"/>
        <v>1</v>
      </c>
      <c r="Q357" s="53" t="str">
        <f t="shared" si="27"/>
        <v>SELESAI</v>
      </c>
      <c r="S357" s="28"/>
      <c r="T357" s="36" t="b">
        <v>1</v>
      </c>
      <c r="U357" s="55" t="s">
        <v>185</v>
      </c>
      <c r="V357" s="56"/>
      <c r="W357" s="94"/>
      <c r="X357" s="95" t="b">
        <v>1</v>
      </c>
      <c r="Y357" s="67" t="s">
        <v>3590</v>
      </c>
      <c r="Z357" s="108"/>
      <c r="AA357" s="108"/>
      <c r="AB357" s="108"/>
    </row>
    <row r="358" ht="22.5" customHeight="1">
      <c r="A358" s="28">
        <v>357.0</v>
      </c>
      <c r="B358" s="28" t="s">
        <v>593</v>
      </c>
      <c r="C358" s="28" t="s">
        <v>2376</v>
      </c>
      <c r="D358" s="28" t="s">
        <v>2377</v>
      </c>
      <c r="E358" s="79" t="s">
        <v>16</v>
      </c>
      <c r="F358" s="79" t="s">
        <v>16</v>
      </c>
      <c r="G358" s="79" t="s">
        <v>3595</v>
      </c>
      <c r="H358" s="79" t="s">
        <v>232</v>
      </c>
      <c r="I358" s="36" t="s">
        <v>103</v>
      </c>
      <c r="J358" s="37"/>
      <c r="K358" s="89"/>
      <c r="L358" s="89"/>
      <c r="M358" s="89"/>
      <c r="N358" s="89"/>
      <c r="O358" s="90"/>
      <c r="P358" s="49">
        <f t="shared" si="26"/>
        <v>0</v>
      </c>
      <c r="Q358" s="53" t="str">
        <f t="shared" si="27"/>
        <v>BELUM</v>
      </c>
      <c r="S358" s="28"/>
      <c r="T358" s="36" t="b">
        <v>0</v>
      </c>
      <c r="U358" s="139"/>
      <c r="V358" s="140"/>
      <c r="W358" s="141"/>
      <c r="X358" s="142" t="b">
        <v>0</v>
      </c>
      <c r="Z358" s="28"/>
      <c r="AA358" s="28"/>
      <c r="AB358" s="28"/>
    </row>
    <row r="359" ht="22.5" customHeight="1">
      <c r="A359" s="28">
        <v>358.0</v>
      </c>
      <c r="B359" s="28" t="s">
        <v>593</v>
      </c>
      <c r="C359" s="28" t="s">
        <v>2380</v>
      </c>
      <c r="D359" s="28" t="s">
        <v>2382</v>
      </c>
      <c r="E359" s="33" t="s">
        <v>16</v>
      </c>
      <c r="F359" s="33" t="s">
        <v>16</v>
      </c>
      <c r="G359" s="33" t="s">
        <v>3599</v>
      </c>
      <c r="H359" s="33" t="s">
        <v>232</v>
      </c>
      <c r="I359" s="36" t="s">
        <v>103</v>
      </c>
      <c r="J359" s="37"/>
      <c r="K359" s="89"/>
      <c r="L359" s="89"/>
      <c r="M359" s="89"/>
      <c r="N359" s="89"/>
      <c r="O359" s="90"/>
      <c r="P359" s="49">
        <f t="shared" si="26"/>
        <v>0</v>
      </c>
      <c r="Q359" s="53" t="str">
        <f t="shared" si="27"/>
        <v>BELUM</v>
      </c>
      <c r="S359" s="28"/>
      <c r="T359" s="36" t="b">
        <v>0</v>
      </c>
      <c r="U359" s="139"/>
      <c r="V359" s="122"/>
      <c r="W359" s="153"/>
      <c r="X359" s="124" t="b">
        <v>0</v>
      </c>
      <c r="Z359" s="28"/>
      <c r="AA359" s="28"/>
      <c r="AB359" s="28"/>
    </row>
    <row r="360" ht="22.5" customHeight="1">
      <c r="A360" s="28">
        <v>359.0</v>
      </c>
      <c r="B360" s="28" t="s">
        <v>593</v>
      </c>
      <c r="C360" s="28" t="s">
        <v>2383</v>
      </c>
      <c r="D360" s="28" t="s">
        <v>2385</v>
      </c>
      <c r="E360" s="79" t="s">
        <v>16</v>
      </c>
      <c r="F360" s="79" t="s">
        <v>16</v>
      </c>
      <c r="G360" s="79" t="s">
        <v>3602</v>
      </c>
      <c r="H360" s="79" t="s">
        <v>232</v>
      </c>
      <c r="I360" s="36" t="s">
        <v>103</v>
      </c>
      <c r="J360" s="37"/>
      <c r="K360" s="89"/>
      <c r="L360" s="89"/>
      <c r="M360" s="89"/>
      <c r="N360" s="89"/>
      <c r="O360" s="90"/>
      <c r="P360" s="49">
        <f t="shared" si="26"/>
        <v>0</v>
      </c>
      <c r="Q360" s="53" t="str">
        <f t="shared" si="27"/>
        <v>BELUM</v>
      </c>
      <c r="S360" s="28"/>
      <c r="T360" s="36" t="b">
        <v>0</v>
      </c>
      <c r="U360" s="139"/>
      <c r="V360" s="140"/>
      <c r="W360" s="141"/>
      <c r="X360" s="142" t="b">
        <v>0</v>
      </c>
      <c r="Z360" s="28"/>
      <c r="AA360" s="28"/>
      <c r="AB360" s="28"/>
    </row>
    <row r="361" ht="22.5" customHeight="1">
      <c r="A361" s="28">
        <v>360.0</v>
      </c>
      <c r="B361" s="28" t="s">
        <v>593</v>
      </c>
      <c r="C361" s="28" t="s">
        <v>2388</v>
      </c>
      <c r="D361" s="28" t="s">
        <v>2389</v>
      </c>
      <c r="E361" s="33" t="s">
        <v>16</v>
      </c>
      <c r="F361" s="33" t="s">
        <v>16</v>
      </c>
      <c r="G361" s="33" t="s">
        <v>3606</v>
      </c>
      <c r="H361" s="33" t="s">
        <v>232</v>
      </c>
      <c r="I361" s="36" t="s">
        <v>103</v>
      </c>
      <c r="J361" s="89"/>
      <c r="K361" s="89"/>
      <c r="L361" s="89"/>
      <c r="M361" s="89"/>
      <c r="N361" s="89"/>
      <c r="O361" s="90"/>
      <c r="P361" s="49">
        <f t="shared" si="26"/>
        <v>0</v>
      </c>
      <c r="Q361" s="53" t="str">
        <f t="shared" si="27"/>
        <v>BELUM</v>
      </c>
      <c r="S361" s="28"/>
      <c r="T361" s="36" t="b">
        <v>0</v>
      </c>
      <c r="U361" s="139"/>
      <c r="V361" s="85"/>
      <c r="W361" s="112"/>
      <c r="X361" s="98" t="b">
        <v>0</v>
      </c>
      <c r="Z361" s="28"/>
      <c r="AA361" s="28"/>
      <c r="AB361" s="28"/>
    </row>
    <row r="362" ht="22.5" customHeight="1">
      <c r="A362" s="28">
        <v>361.0</v>
      </c>
      <c r="B362" s="28" t="s">
        <v>593</v>
      </c>
      <c r="C362" s="28" t="s">
        <v>2392</v>
      </c>
      <c r="D362" s="28" t="s">
        <v>2393</v>
      </c>
      <c r="E362" s="79" t="s">
        <v>16</v>
      </c>
      <c r="F362" s="79" t="s">
        <v>16</v>
      </c>
      <c r="G362" s="79" t="s">
        <v>3610</v>
      </c>
      <c r="H362" s="79" t="s">
        <v>232</v>
      </c>
      <c r="I362" s="36" t="s">
        <v>103</v>
      </c>
      <c r="J362" s="37"/>
      <c r="K362" s="89"/>
      <c r="L362" s="89"/>
      <c r="M362" s="89"/>
      <c r="N362" s="89"/>
      <c r="O362" s="90"/>
      <c r="P362" s="49">
        <f t="shared" si="26"/>
        <v>0</v>
      </c>
      <c r="Q362" s="53" t="str">
        <f t="shared" si="27"/>
        <v>BELUM</v>
      </c>
      <c r="S362" s="28"/>
      <c r="T362" s="36" t="b">
        <v>0</v>
      </c>
      <c r="U362" s="139"/>
      <c r="V362" s="140"/>
      <c r="W362" s="141"/>
      <c r="X362" s="142" t="b">
        <v>0</v>
      </c>
      <c r="Z362" s="28"/>
      <c r="AA362" s="28"/>
      <c r="AB362" s="28"/>
    </row>
    <row r="363" ht="22.5" customHeight="1">
      <c r="A363" s="28">
        <v>362.0</v>
      </c>
      <c r="B363" s="28" t="s">
        <v>593</v>
      </c>
      <c r="C363" s="28" t="s">
        <v>2396</v>
      </c>
      <c r="D363" s="28" t="s">
        <v>2397</v>
      </c>
      <c r="E363" s="33" t="s">
        <v>16</v>
      </c>
      <c r="F363" s="33" t="s">
        <v>16</v>
      </c>
      <c r="G363" s="33" t="s">
        <v>3613</v>
      </c>
      <c r="H363" s="33" t="s">
        <v>232</v>
      </c>
      <c r="I363" s="36" t="s">
        <v>103</v>
      </c>
      <c r="J363" s="37">
        <v>46143.0</v>
      </c>
      <c r="K363" s="89"/>
      <c r="L363" s="89"/>
      <c r="M363" s="89"/>
      <c r="N363" s="89"/>
      <c r="O363" s="90"/>
      <c r="P363" s="49">
        <f t="shared" si="26"/>
        <v>1</v>
      </c>
      <c r="Q363" s="53" t="str">
        <f t="shared" si="27"/>
        <v>SELESAI</v>
      </c>
      <c r="S363" s="28"/>
      <c r="T363" s="36" t="b">
        <v>1</v>
      </c>
      <c r="U363" s="55" t="s">
        <v>347</v>
      </c>
      <c r="V363" s="122"/>
      <c r="W363" s="59" t="s">
        <v>3617</v>
      </c>
      <c r="X363" s="124" t="b">
        <v>1</v>
      </c>
      <c r="Y363" s="67" t="s">
        <v>3618</v>
      </c>
      <c r="Z363" s="108"/>
      <c r="AA363" s="108"/>
      <c r="AB363" s="108"/>
    </row>
    <row r="364" ht="22.5" customHeight="1">
      <c r="A364" s="28">
        <v>363.0</v>
      </c>
      <c r="B364" s="28" t="s">
        <v>593</v>
      </c>
      <c r="C364" s="28" t="s">
        <v>2399</v>
      </c>
      <c r="D364" s="28" t="s">
        <v>2400</v>
      </c>
      <c r="E364" s="79" t="s">
        <v>16</v>
      </c>
      <c r="F364" s="79" t="s">
        <v>16</v>
      </c>
      <c r="G364" s="79" t="s">
        <v>3621</v>
      </c>
      <c r="H364" s="79" t="s">
        <v>232</v>
      </c>
      <c r="I364" s="36" t="s">
        <v>103</v>
      </c>
      <c r="J364" s="37"/>
      <c r="K364" s="89"/>
      <c r="L364" s="89"/>
      <c r="M364" s="89"/>
      <c r="N364" s="89"/>
      <c r="O364" s="90"/>
      <c r="P364" s="49">
        <f t="shared" si="26"/>
        <v>0</v>
      </c>
      <c r="Q364" s="53" t="str">
        <f t="shared" si="27"/>
        <v>BELUM</v>
      </c>
      <c r="S364" s="28"/>
      <c r="T364" s="36" t="b">
        <v>0</v>
      </c>
      <c r="U364" s="139"/>
      <c r="V364" s="140"/>
      <c r="W364" s="141"/>
      <c r="X364" s="142" t="b">
        <v>0</v>
      </c>
      <c r="Z364" s="28"/>
      <c r="AA364" s="28"/>
      <c r="AB364" s="28"/>
    </row>
    <row r="365" ht="22.5" customHeight="1">
      <c r="A365" s="28">
        <v>364.0</v>
      </c>
      <c r="B365" s="28" t="s">
        <v>593</v>
      </c>
      <c r="C365" s="28" t="s">
        <v>2402</v>
      </c>
      <c r="D365" s="28" t="s">
        <v>2404</v>
      </c>
      <c r="E365" s="33" t="s">
        <v>16</v>
      </c>
      <c r="F365" s="33" t="s">
        <v>16</v>
      </c>
      <c r="G365" s="33" t="s">
        <v>3625</v>
      </c>
      <c r="H365" s="33" t="s">
        <v>232</v>
      </c>
      <c r="I365" s="36" t="s">
        <v>103</v>
      </c>
      <c r="J365" s="37"/>
      <c r="K365" s="89"/>
      <c r="L365" s="89"/>
      <c r="M365" s="89"/>
      <c r="N365" s="89"/>
      <c r="O365" s="90"/>
      <c r="P365" s="49">
        <f t="shared" si="26"/>
        <v>0</v>
      </c>
      <c r="Q365" s="53" t="str">
        <f t="shared" si="27"/>
        <v>BELUM</v>
      </c>
      <c r="S365" s="28"/>
      <c r="T365" s="36" t="b">
        <v>0</v>
      </c>
      <c r="U365" s="139"/>
      <c r="V365" s="122"/>
      <c r="W365" s="153"/>
      <c r="X365" s="124" t="b">
        <v>0</v>
      </c>
      <c r="Z365" s="28"/>
      <c r="AA365" s="28"/>
      <c r="AB365" s="28"/>
    </row>
    <row r="366" ht="22.5" customHeight="1">
      <c r="A366" s="28">
        <v>365.0</v>
      </c>
      <c r="B366" s="28" t="s">
        <v>593</v>
      </c>
      <c r="C366" s="28" t="s">
        <v>2406</v>
      </c>
      <c r="D366" s="28" t="s">
        <v>2407</v>
      </c>
      <c r="E366" s="79" t="s">
        <v>16</v>
      </c>
      <c r="F366" s="79" t="s">
        <v>16</v>
      </c>
      <c r="G366" s="79" t="s">
        <v>3629</v>
      </c>
      <c r="H366" s="79" t="s">
        <v>577</v>
      </c>
      <c r="I366" s="36" t="s">
        <v>289</v>
      </c>
      <c r="J366" s="37">
        <v>46270.0</v>
      </c>
      <c r="K366" s="89"/>
      <c r="L366" s="89"/>
      <c r="M366" s="89"/>
      <c r="N366" s="89"/>
      <c r="O366" s="90"/>
      <c r="P366" s="49">
        <f t="shared" si="26"/>
        <v>1</v>
      </c>
      <c r="Q366" s="53" t="str">
        <f t="shared" si="27"/>
        <v>SELESAI</v>
      </c>
      <c r="S366" s="28"/>
      <c r="T366" s="36" t="b">
        <v>1</v>
      </c>
      <c r="U366" s="55" t="s">
        <v>302</v>
      </c>
      <c r="V366" s="140"/>
      <c r="W366" s="172" t="s">
        <v>3633</v>
      </c>
      <c r="X366" s="142" t="b">
        <v>0</v>
      </c>
      <c r="Z366" s="28"/>
      <c r="AA366" s="28"/>
      <c r="AB366" s="28"/>
    </row>
    <row r="367" ht="22.5" customHeight="1">
      <c r="A367" s="28">
        <v>366.0</v>
      </c>
      <c r="B367" s="28" t="s">
        <v>593</v>
      </c>
      <c r="C367" s="28" t="s">
        <v>2411</v>
      </c>
      <c r="D367" s="28" t="s">
        <v>2413</v>
      </c>
      <c r="E367" s="33" t="s">
        <v>16</v>
      </c>
      <c r="F367" s="33" t="s">
        <v>16</v>
      </c>
      <c r="G367" s="33" t="s">
        <v>3637</v>
      </c>
      <c r="H367" s="33" t="s">
        <v>232</v>
      </c>
      <c r="I367" s="36" t="s">
        <v>103</v>
      </c>
      <c r="J367" s="37"/>
      <c r="K367" s="89"/>
      <c r="L367" s="89"/>
      <c r="M367" s="89"/>
      <c r="N367" s="89"/>
      <c r="O367" s="90"/>
      <c r="P367" s="49">
        <f t="shared" si="26"/>
        <v>0</v>
      </c>
      <c r="Q367" s="53" t="str">
        <f t="shared" si="27"/>
        <v>BELUM</v>
      </c>
      <c r="S367" s="28"/>
      <c r="T367" s="36" t="b">
        <v>0</v>
      </c>
      <c r="U367" s="139"/>
      <c r="V367" s="122"/>
      <c r="W367" s="153"/>
      <c r="X367" s="124" t="b">
        <v>0</v>
      </c>
      <c r="Z367" s="28"/>
      <c r="AA367" s="28"/>
      <c r="AB367" s="28"/>
    </row>
    <row r="368" ht="22.5" customHeight="1">
      <c r="A368" s="28">
        <v>367.0</v>
      </c>
      <c r="B368" s="28" t="s">
        <v>593</v>
      </c>
      <c r="C368" s="28" t="s">
        <v>2418</v>
      </c>
      <c r="D368" s="28" t="s">
        <v>2419</v>
      </c>
      <c r="E368" s="79" t="s">
        <v>16</v>
      </c>
      <c r="F368" s="79" t="s">
        <v>16</v>
      </c>
      <c r="G368" s="79" t="s">
        <v>3644</v>
      </c>
      <c r="H368" s="79" t="s">
        <v>232</v>
      </c>
      <c r="I368" s="36" t="s">
        <v>103</v>
      </c>
      <c r="J368" s="37"/>
      <c r="K368" s="89"/>
      <c r="L368" s="89"/>
      <c r="M368" s="89"/>
      <c r="N368" s="89"/>
      <c r="O368" s="90"/>
      <c r="P368" s="49">
        <f t="shared" si="26"/>
        <v>0</v>
      </c>
      <c r="Q368" s="53" t="str">
        <f t="shared" si="27"/>
        <v>BELUM</v>
      </c>
      <c r="S368" s="28"/>
      <c r="T368" s="36" t="b">
        <v>0</v>
      </c>
      <c r="U368" s="139"/>
      <c r="V368" s="140"/>
      <c r="W368" s="141"/>
      <c r="X368" s="142" t="b">
        <v>0</v>
      </c>
      <c r="Z368" s="28"/>
      <c r="AA368" s="28"/>
      <c r="AB368" s="28"/>
    </row>
    <row r="369" ht="22.5" customHeight="1">
      <c r="A369" s="28">
        <v>368.0</v>
      </c>
      <c r="B369" s="28" t="s">
        <v>593</v>
      </c>
      <c r="C369" s="28" t="s">
        <v>2422</v>
      </c>
      <c r="D369" s="28" t="s">
        <v>2423</v>
      </c>
      <c r="E369" s="33" t="s">
        <v>16</v>
      </c>
      <c r="F369" s="33" t="s">
        <v>16</v>
      </c>
      <c r="G369" s="33" t="s">
        <v>3648</v>
      </c>
      <c r="H369" s="33" t="s">
        <v>232</v>
      </c>
      <c r="I369" s="36" t="s">
        <v>103</v>
      </c>
      <c r="J369" s="37">
        <v>46310.0</v>
      </c>
      <c r="K369" s="89"/>
      <c r="L369" s="89"/>
      <c r="M369" s="89"/>
      <c r="N369" s="89"/>
      <c r="O369" s="90"/>
      <c r="P369" s="49">
        <f t="shared" si="26"/>
        <v>1</v>
      </c>
      <c r="Q369" s="53" t="str">
        <f t="shared" si="27"/>
        <v>SELESAI</v>
      </c>
      <c r="S369" s="28"/>
      <c r="T369" s="36" t="b">
        <v>1</v>
      </c>
      <c r="U369" s="55" t="s">
        <v>185</v>
      </c>
      <c r="V369" s="85"/>
      <c r="W369" s="112" t="s">
        <v>3651</v>
      </c>
      <c r="X369" s="98" t="b">
        <v>0</v>
      </c>
      <c r="Z369" s="28"/>
      <c r="AA369" s="28"/>
      <c r="AB369" s="28"/>
    </row>
    <row r="370" ht="22.5" customHeight="1">
      <c r="A370" s="28">
        <v>369.0</v>
      </c>
      <c r="B370" s="28" t="s">
        <v>593</v>
      </c>
      <c r="C370" s="28" t="s">
        <v>2426</v>
      </c>
      <c r="D370" s="28" t="s">
        <v>2427</v>
      </c>
      <c r="E370" s="79" t="s">
        <v>16</v>
      </c>
      <c r="F370" s="79" t="s">
        <v>16</v>
      </c>
      <c r="G370" s="79" t="s">
        <v>3654</v>
      </c>
      <c r="H370" s="79" t="s">
        <v>232</v>
      </c>
      <c r="I370" s="36" t="s">
        <v>103</v>
      </c>
      <c r="J370" s="37">
        <v>46186.0</v>
      </c>
      <c r="K370" s="89"/>
      <c r="L370" s="89"/>
      <c r="M370" s="89"/>
      <c r="N370" s="89"/>
      <c r="O370" s="90"/>
      <c r="P370" s="49">
        <f t="shared" si="26"/>
        <v>1</v>
      </c>
      <c r="Q370" s="53" t="str">
        <f t="shared" si="27"/>
        <v>SELESAI</v>
      </c>
      <c r="S370" s="28"/>
      <c r="T370" s="36" t="b">
        <v>1</v>
      </c>
      <c r="U370" s="55" t="s">
        <v>185</v>
      </c>
      <c r="V370" s="85"/>
      <c r="W370" s="112"/>
      <c r="X370" s="98" t="b">
        <v>1</v>
      </c>
      <c r="Y370" s="67" t="s">
        <v>3656</v>
      </c>
      <c r="Z370" s="108"/>
      <c r="AA370" s="108"/>
      <c r="AB370" s="108"/>
    </row>
    <row r="371" ht="22.5" customHeight="1">
      <c r="A371" s="28">
        <v>370.0</v>
      </c>
      <c r="B371" s="28" t="s">
        <v>593</v>
      </c>
      <c r="C371" s="28" t="s">
        <v>2431</v>
      </c>
      <c r="D371" s="28" t="s">
        <v>2432</v>
      </c>
      <c r="E371" s="33" t="s">
        <v>16</v>
      </c>
      <c r="F371" s="33" t="s">
        <v>16</v>
      </c>
      <c r="G371" s="33" t="s">
        <v>3659</v>
      </c>
      <c r="H371" s="33" t="s">
        <v>232</v>
      </c>
      <c r="I371" s="36" t="s">
        <v>103</v>
      </c>
      <c r="J371" s="37"/>
      <c r="K371" s="89"/>
      <c r="L371" s="89"/>
      <c r="M371" s="89"/>
      <c r="N371" s="89"/>
      <c r="O371" s="90"/>
      <c r="P371" s="49">
        <f t="shared" si="26"/>
        <v>0</v>
      </c>
      <c r="Q371" s="53" t="str">
        <f t="shared" si="27"/>
        <v>BELUM</v>
      </c>
      <c r="S371" s="28"/>
      <c r="T371" s="36" t="b">
        <v>0</v>
      </c>
      <c r="U371" s="139"/>
      <c r="V371" s="122"/>
      <c r="W371" s="153"/>
      <c r="X371" s="124" t="b">
        <v>0</v>
      </c>
      <c r="Z371" s="28"/>
      <c r="AA371" s="28"/>
      <c r="AB371" s="28"/>
    </row>
    <row r="372" ht="22.5" customHeight="1">
      <c r="A372" s="28">
        <v>371.0</v>
      </c>
      <c r="B372" s="28" t="s">
        <v>593</v>
      </c>
      <c r="C372" s="28" t="s">
        <v>2434</v>
      </c>
      <c r="D372" s="28" t="s">
        <v>2436</v>
      </c>
      <c r="E372" s="79" t="s">
        <v>16</v>
      </c>
      <c r="F372" s="79" t="s">
        <v>16</v>
      </c>
      <c r="G372" s="79" t="s">
        <v>3664</v>
      </c>
      <c r="H372" s="79" t="s">
        <v>232</v>
      </c>
      <c r="I372" s="36" t="s">
        <v>103</v>
      </c>
      <c r="J372" s="37">
        <v>46197.0</v>
      </c>
      <c r="K372" s="89"/>
      <c r="L372" s="89"/>
      <c r="M372" s="89"/>
      <c r="N372" s="89"/>
      <c r="O372" s="90"/>
      <c r="P372" s="49">
        <f t="shared" si="26"/>
        <v>1</v>
      </c>
      <c r="Q372" s="53" t="str">
        <f t="shared" si="27"/>
        <v>SELESAI</v>
      </c>
      <c r="S372" s="28"/>
      <c r="T372" s="36" t="b">
        <v>1</v>
      </c>
      <c r="U372" s="55" t="s">
        <v>185</v>
      </c>
      <c r="V372" s="140"/>
      <c r="W372" s="172" t="s">
        <v>3666</v>
      </c>
      <c r="X372" s="142" t="b">
        <v>1</v>
      </c>
      <c r="Y372" s="67" t="s">
        <v>3667</v>
      </c>
      <c r="Z372" s="108"/>
      <c r="AA372" s="108"/>
      <c r="AB372" s="108"/>
    </row>
    <row r="373" ht="22.5" customHeight="1">
      <c r="A373" s="28">
        <v>372.0</v>
      </c>
      <c r="B373" s="28" t="s">
        <v>593</v>
      </c>
      <c r="C373" s="28" t="s">
        <v>2438</v>
      </c>
      <c r="D373" s="28" t="s">
        <v>2439</v>
      </c>
      <c r="E373" s="33" t="s">
        <v>16</v>
      </c>
      <c r="F373" s="33" t="s">
        <v>16</v>
      </c>
      <c r="G373" s="33" t="s">
        <v>3671</v>
      </c>
      <c r="H373" s="33" t="s">
        <v>232</v>
      </c>
      <c r="I373" s="36" t="s">
        <v>103</v>
      </c>
      <c r="J373" s="37"/>
      <c r="K373" s="89"/>
      <c r="L373" s="89"/>
      <c r="M373" s="89"/>
      <c r="N373" s="89"/>
      <c r="O373" s="90"/>
      <c r="P373" s="49">
        <f t="shared" si="26"/>
        <v>0</v>
      </c>
      <c r="Q373" s="53" t="str">
        <f t="shared" si="27"/>
        <v>BELUM</v>
      </c>
      <c r="S373" s="28"/>
      <c r="T373" s="36" t="b">
        <v>0</v>
      </c>
      <c r="U373" s="139"/>
      <c r="V373" s="122"/>
      <c r="W373" s="153"/>
      <c r="X373" s="124" t="b">
        <v>0</v>
      </c>
      <c r="Z373" s="28"/>
      <c r="AA373" s="28"/>
      <c r="AB373" s="28"/>
    </row>
    <row r="374" ht="22.5" customHeight="1">
      <c r="A374" s="28">
        <v>373.0</v>
      </c>
      <c r="B374" s="28" t="s">
        <v>593</v>
      </c>
      <c r="C374" s="28" t="s">
        <v>2441</v>
      </c>
      <c r="D374" s="28" t="s">
        <v>2428</v>
      </c>
      <c r="E374" s="79" t="s">
        <v>16</v>
      </c>
      <c r="F374" s="79" t="s">
        <v>16</v>
      </c>
      <c r="G374" s="79" t="s">
        <v>3677</v>
      </c>
      <c r="H374" s="79" t="s">
        <v>232</v>
      </c>
      <c r="I374" s="36" t="s">
        <v>103</v>
      </c>
      <c r="J374" s="37"/>
      <c r="K374" s="89"/>
      <c r="L374" s="89"/>
      <c r="M374" s="89"/>
      <c r="N374" s="89"/>
      <c r="O374" s="90"/>
      <c r="P374" s="49">
        <f t="shared" si="26"/>
        <v>0</v>
      </c>
      <c r="Q374" s="53" t="str">
        <f t="shared" si="27"/>
        <v>BELUM</v>
      </c>
      <c r="S374" s="28"/>
      <c r="T374" s="36" t="b">
        <v>0</v>
      </c>
      <c r="U374" s="139"/>
      <c r="V374" s="140"/>
      <c r="W374" s="141"/>
      <c r="X374" s="142" t="b">
        <v>0</v>
      </c>
      <c r="Z374" s="28"/>
      <c r="AA374" s="28"/>
      <c r="AB374" s="28"/>
    </row>
    <row r="375" ht="22.5" customHeight="1">
      <c r="A375" s="28">
        <v>374.0</v>
      </c>
      <c r="B375" s="28" t="s">
        <v>593</v>
      </c>
      <c r="C375" s="28" t="s">
        <v>2444</v>
      </c>
      <c r="D375" s="28" t="s">
        <v>2445</v>
      </c>
      <c r="E375" s="33" t="s">
        <v>16</v>
      </c>
      <c r="F375" s="33" t="s">
        <v>16</v>
      </c>
      <c r="G375" s="33" t="s">
        <v>3681</v>
      </c>
      <c r="H375" s="33" t="s">
        <v>232</v>
      </c>
      <c r="I375" s="36" t="s">
        <v>103</v>
      </c>
      <c r="J375" s="89"/>
      <c r="K375" s="89"/>
      <c r="L375" s="89"/>
      <c r="M375" s="89"/>
      <c r="N375" s="89"/>
      <c r="O375" s="90"/>
      <c r="P375" s="49">
        <f t="shared" si="26"/>
        <v>0</v>
      </c>
      <c r="Q375" s="53" t="str">
        <f t="shared" si="27"/>
        <v>BELUM</v>
      </c>
      <c r="S375" s="28"/>
      <c r="T375" s="36" t="b">
        <v>0</v>
      </c>
      <c r="U375" s="139"/>
      <c r="V375" s="85"/>
      <c r="W375" s="112"/>
      <c r="X375" s="98" t="b">
        <v>0</v>
      </c>
      <c r="Z375" s="28"/>
      <c r="AA375" s="28"/>
      <c r="AB375" s="28"/>
    </row>
    <row r="376" ht="22.5" customHeight="1">
      <c r="A376" s="28">
        <v>375.0</v>
      </c>
      <c r="B376" s="28" t="s">
        <v>593</v>
      </c>
      <c r="C376" s="28" t="s">
        <v>2448</v>
      </c>
      <c r="D376" s="28" t="s">
        <v>2449</v>
      </c>
      <c r="E376" s="79" t="s">
        <v>16</v>
      </c>
      <c r="F376" s="79" t="s">
        <v>16</v>
      </c>
      <c r="G376" s="79" t="s">
        <v>3686</v>
      </c>
      <c r="H376" s="79" t="s">
        <v>232</v>
      </c>
      <c r="I376" s="36" t="s">
        <v>103</v>
      </c>
      <c r="J376" s="89"/>
      <c r="K376" s="37"/>
      <c r="L376" s="89"/>
      <c r="M376" s="89"/>
      <c r="N376" s="89"/>
      <c r="O376" s="90"/>
      <c r="P376" s="49">
        <f t="shared" si="26"/>
        <v>0</v>
      </c>
      <c r="Q376" s="53" t="str">
        <f t="shared" si="27"/>
        <v>BELUM</v>
      </c>
      <c r="S376" s="28"/>
      <c r="T376" s="36" t="b">
        <v>0</v>
      </c>
      <c r="U376" s="139"/>
      <c r="V376" s="56"/>
      <c r="W376" s="94"/>
      <c r="X376" s="95" t="b">
        <v>0</v>
      </c>
      <c r="Z376" s="28"/>
      <c r="AA376" s="28"/>
      <c r="AB376" s="28"/>
    </row>
    <row r="377" ht="22.5" customHeight="1">
      <c r="A377" s="28">
        <v>376.0</v>
      </c>
      <c r="B377" s="28" t="s">
        <v>593</v>
      </c>
      <c r="C377" s="28" t="s">
        <v>2450</v>
      </c>
      <c r="D377" s="28" t="s">
        <v>2452</v>
      </c>
      <c r="E377" s="33" t="s">
        <v>16</v>
      </c>
      <c r="F377" s="33" t="s">
        <v>16</v>
      </c>
      <c r="G377" s="33" t="s">
        <v>3690</v>
      </c>
      <c r="H377" s="33" t="s">
        <v>232</v>
      </c>
      <c r="I377" s="36" t="s">
        <v>103</v>
      </c>
      <c r="J377" s="37"/>
      <c r="K377" s="37"/>
      <c r="L377" s="89"/>
      <c r="M377" s="89"/>
      <c r="N377" s="89"/>
      <c r="O377" s="90"/>
      <c r="P377" s="49">
        <f t="shared" si="26"/>
        <v>0</v>
      </c>
      <c r="Q377" s="53" t="str">
        <f t="shared" si="27"/>
        <v>BELUM</v>
      </c>
      <c r="S377" s="28"/>
      <c r="T377" s="36" t="b">
        <v>0</v>
      </c>
      <c r="U377" s="139"/>
      <c r="V377" s="122"/>
      <c r="W377" s="153"/>
      <c r="X377" s="124" t="b">
        <v>0</v>
      </c>
      <c r="Z377" s="28"/>
      <c r="AA377" s="28"/>
      <c r="AB377" s="28"/>
    </row>
    <row r="378" ht="22.5" customHeight="1">
      <c r="A378" s="28">
        <v>377.0</v>
      </c>
      <c r="B378" s="28" t="s">
        <v>593</v>
      </c>
      <c r="C378" s="28" t="s">
        <v>2454</v>
      </c>
      <c r="D378" s="28" t="s">
        <v>2455</v>
      </c>
      <c r="E378" s="79" t="s">
        <v>16</v>
      </c>
      <c r="F378" s="79" t="s">
        <v>16</v>
      </c>
      <c r="G378" s="79" t="s">
        <v>3692</v>
      </c>
      <c r="H378" s="79" t="s">
        <v>232</v>
      </c>
      <c r="I378" s="36" t="s">
        <v>103</v>
      </c>
      <c r="J378" s="37"/>
      <c r="K378" s="89"/>
      <c r="L378" s="89"/>
      <c r="M378" s="89"/>
      <c r="N378" s="89"/>
      <c r="O378" s="90"/>
      <c r="P378" s="49">
        <f t="shared" si="26"/>
        <v>0</v>
      </c>
      <c r="Q378" s="53" t="str">
        <f t="shared" si="27"/>
        <v>BELUM</v>
      </c>
      <c r="S378" s="28"/>
      <c r="T378" s="36" t="b">
        <v>0</v>
      </c>
      <c r="U378" s="139"/>
      <c r="V378" s="140"/>
      <c r="W378" s="141"/>
      <c r="X378" s="142" t="b">
        <v>0</v>
      </c>
      <c r="Z378" s="28"/>
      <c r="AA378" s="28"/>
      <c r="AB378" s="28"/>
    </row>
    <row r="379" ht="22.5" customHeight="1">
      <c r="A379" s="28">
        <v>378.0</v>
      </c>
      <c r="B379" s="28" t="s">
        <v>593</v>
      </c>
      <c r="C379" s="28" t="s">
        <v>2457</v>
      </c>
      <c r="D379" s="28" t="s">
        <v>2458</v>
      </c>
      <c r="E379" s="33" t="s">
        <v>16</v>
      </c>
      <c r="F379" s="33" t="s">
        <v>16</v>
      </c>
      <c r="G379" s="33" t="s">
        <v>3696</v>
      </c>
      <c r="H379" s="33" t="s">
        <v>232</v>
      </c>
      <c r="I379" s="36" t="s">
        <v>103</v>
      </c>
      <c r="J379" s="37">
        <v>46212.0</v>
      </c>
      <c r="K379" s="89"/>
      <c r="L379" s="89"/>
      <c r="M379" s="89"/>
      <c r="N379" s="89"/>
      <c r="O379" s="90"/>
      <c r="P379" s="49">
        <f t="shared" si="26"/>
        <v>1</v>
      </c>
      <c r="Q379" s="53" t="str">
        <f t="shared" si="27"/>
        <v>SELESAI</v>
      </c>
      <c r="S379" s="28"/>
      <c r="T379" s="36" t="b">
        <v>1</v>
      </c>
      <c r="U379" s="55" t="s">
        <v>185</v>
      </c>
      <c r="V379" s="122"/>
      <c r="W379" s="59" t="s">
        <v>3698</v>
      </c>
      <c r="X379" s="124" t="b">
        <v>0</v>
      </c>
      <c r="Z379" s="28"/>
      <c r="AA379" s="28"/>
      <c r="AB379" s="28"/>
    </row>
    <row r="380" ht="22.5" customHeight="1">
      <c r="A380" s="28">
        <v>379.0</v>
      </c>
      <c r="B380" s="28" t="s">
        <v>593</v>
      </c>
      <c r="C380" s="28" t="s">
        <v>2461</v>
      </c>
      <c r="D380" s="28" t="s">
        <v>2462</v>
      </c>
      <c r="E380" s="79" t="s">
        <v>16</v>
      </c>
      <c r="F380" s="79" t="s">
        <v>16</v>
      </c>
      <c r="G380" s="79" t="s">
        <v>3701</v>
      </c>
      <c r="H380" s="79" t="s">
        <v>232</v>
      </c>
      <c r="I380" s="36" t="s">
        <v>103</v>
      </c>
      <c r="J380" s="37">
        <v>46289.0</v>
      </c>
      <c r="K380" s="89"/>
      <c r="L380" s="89"/>
      <c r="M380" s="89"/>
      <c r="N380" s="89"/>
      <c r="O380" s="90"/>
      <c r="P380" s="49">
        <f t="shared" si="26"/>
        <v>1</v>
      </c>
      <c r="Q380" s="53" t="str">
        <f t="shared" si="27"/>
        <v>SELESAI</v>
      </c>
      <c r="S380" s="28"/>
      <c r="T380" s="36" t="b">
        <v>1</v>
      </c>
      <c r="U380" s="55" t="s">
        <v>185</v>
      </c>
      <c r="V380" s="140"/>
      <c r="W380" s="172" t="s">
        <v>3707</v>
      </c>
      <c r="X380" s="142" t="b">
        <v>0</v>
      </c>
      <c r="Z380" s="28"/>
      <c r="AA380" s="28"/>
      <c r="AB380" s="28"/>
    </row>
    <row r="381" ht="22.5" customHeight="1">
      <c r="A381" s="28">
        <v>380.0</v>
      </c>
      <c r="B381" s="28" t="s">
        <v>593</v>
      </c>
      <c r="C381" s="28" t="s">
        <v>2463</v>
      </c>
      <c r="D381" s="28" t="s">
        <v>2464</v>
      </c>
      <c r="E381" s="33" t="s">
        <v>16</v>
      </c>
      <c r="F381" s="33" t="s">
        <v>16</v>
      </c>
      <c r="G381" s="33" t="s">
        <v>3709</v>
      </c>
      <c r="H381" s="33" t="s">
        <v>232</v>
      </c>
      <c r="I381" s="36" t="s">
        <v>103</v>
      </c>
      <c r="J381" s="37">
        <v>46079.0</v>
      </c>
      <c r="K381" s="89"/>
      <c r="L381" s="89"/>
      <c r="M381" s="89"/>
      <c r="N381" s="89"/>
      <c r="O381" s="90"/>
      <c r="P381" s="49">
        <f t="shared" si="26"/>
        <v>1</v>
      </c>
      <c r="Q381" s="53" t="str">
        <f t="shared" si="27"/>
        <v>SELESAI</v>
      </c>
      <c r="S381" s="28"/>
      <c r="T381" s="36" t="b">
        <v>1</v>
      </c>
      <c r="U381" s="55" t="s">
        <v>185</v>
      </c>
      <c r="V381" s="122"/>
      <c r="W381" s="59" t="s">
        <v>3712</v>
      </c>
      <c r="X381" s="61" t="b">
        <v>1</v>
      </c>
      <c r="Y381" s="67" t="s">
        <v>3713</v>
      </c>
      <c r="Z381" s="108"/>
      <c r="AA381" s="108"/>
      <c r="AB381" s="108"/>
    </row>
    <row r="382" ht="22.5" customHeight="1">
      <c r="A382" s="28">
        <v>381.0</v>
      </c>
      <c r="B382" s="28" t="s">
        <v>593</v>
      </c>
      <c r="C382" s="28" t="s">
        <v>2466</v>
      </c>
      <c r="D382" s="28" t="s">
        <v>2467</v>
      </c>
      <c r="E382" s="79" t="s">
        <v>16</v>
      </c>
      <c r="F382" s="79" t="s">
        <v>16</v>
      </c>
      <c r="G382" s="79" t="s">
        <v>3719</v>
      </c>
      <c r="H382" s="79" t="s">
        <v>232</v>
      </c>
      <c r="I382" s="36" t="s">
        <v>103</v>
      </c>
      <c r="J382" s="37">
        <v>46279.0</v>
      </c>
      <c r="K382" s="89"/>
      <c r="L382" s="89"/>
      <c r="M382" s="89"/>
      <c r="N382" s="89"/>
      <c r="O382" s="90"/>
      <c r="P382" s="49">
        <f t="shared" si="26"/>
        <v>1</v>
      </c>
      <c r="Q382" s="53" t="str">
        <f t="shared" si="27"/>
        <v>SELESAI</v>
      </c>
      <c r="S382" s="28"/>
      <c r="T382" s="36" t="b">
        <v>1</v>
      </c>
      <c r="U382" s="55" t="s">
        <v>713</v>
      </c>
      <c r="V382" s="140"/>
      <c r="W382" s="141"/>
      <c r="X382" s="142" t="b">
        <v>0</v>
      </c>
      <c r="Z382" s="28"/>
      <c r="AA382" s="28"/>
      <c r="AB382" s="28"/>
    </row>
    <row r="383" ht="22.5" customHeight="1">
      <c r="A383" s="28">
        <v>382.0</v>
      </c>
      <c r="B383" s="28" t="s">
        <v>593</v>
      </c>
      <c r="C383" s="28" t="s">
        <v>2470</v>
      </c>
      <c r="D383" s="28" t="s">
        <v>2471</v>
      </c>
      <c r="E383" s="33" t="s">
        <v>16</v>
      </c>
      <c r="F383" s="33" t="s">
        <v>16</v>
      </c>
      <c r="G383" s="33" t="s">
        <v>3724</v>
      </c>
      <c r="H383" s="33" t="s">
        <v>232</v>
      </c>
      <c r="I383" s="36" t="s">
        <v>103</v>
      </c>
      <c r="J383" s="89"/>
      <c r="K383" s="89"/>
      <c r="L383" s="89"/>
      <c r="M383" s="89"/>
      <c r="N383" s="89"/>
      <c r="O383" s="90"/>
      <c r="P383" s="49">
        <f t="shared" si="26"/>
        <v>0</v>
      </c>
      <c r="Q383" s="53" t="str">
        <f t="shared" si="27"/>
        <v>BELUM</v>
      </c>
      <c r="S383" s="28"/>
      <c r="T383" s="36" t="b">
        <v>0</v>
      </c>
      <c r="U383" s="139"/>
      <c r="V383" s="85"/>
      <c r="W383" s="112"/>
      <c r="X383" s="98" t="b">
        <v>0</v>
      </c>
      <c r="Z383" s="28"/>
      <c r="AA383" s="28"/>
      <c r="AB383" s="28"/>
    </row>
    <row r="384" ht="22.5" customHeight="1">
      <c r="A384" s="28">
        <v>383.0</v>
      </c>
      <c r="B384" s="28" t="s">
        <v>593</v>
      </c>
      <c r="C384" s="28" t="s">
        <v>2475</v>
      </c>
      <c r="D384" s="28" t="s">
        <v>2476</v>
      </c>
      <c r="E384" s="79" t="s">
        <v>16</v>
      </c>
      <c r="F384" s="79" t="s">
        <v>16</v>
      </c>
      <c r="G384" s="79" t="s">
        <v>3728</v>
      </c>
      <c r="H384" s="79" t="s">
        <v>232</v>
      </c>
      <c r="I384" s="36" t="s">
        <v>103</v>
      </c>
      <c r="J384" s="37">
        <v>46144.0</v>
      </c>
      <c r="K384" s="89"/>
      <c r="L384" s="89"/>
      <c r="M384" s="89"/>
      <c r="N384" s="89"/>
      <c r="O384" s="90"/>
      <c r="P384" s="49">
        <f t="shared" si="26"/>
        <v>1</v>
      </c>
      <c r="Q384" s="53" t="str">
        <f t="shared" si="27"/>
        <v>SELESAI</v>
      </c>
      <c r="S384" s="28"/>
      <c r="T384" s="36" t="b">
        <v>1</v>
      </c>
      <c r="U384" s="55" t="s">
        <v>185</v>
      </c>
      <c r="V384" s="140"/>
      <c r="W384" s="59" t="s">
        <v>3730</v>
      </c>
      <c r="X384" s="142" t="b">
        <v>1</v>
      </c>
      <c r="Y384" s="67" t="s">
        <v>3731</v>
      </c>
      <c r="Z384" s="108"/>
      <c r="AA384" s="108"/>
      <c r="AB384" s="108"/>
    </row>
    <row r="385" ht="22.5" customHeight="1">
      <c r="A385" s="28">
        <v>384.0</v>
      </c>
      <c r="B385" s="28" t="s">
        <v>593</v>
      </c>
      <c r="C385" s="28" t="s">
        <v>2478</v>
      </c>
      <c r="D385" s="28" t="s">
        <v>2480</v>
      </c>
      <c r="E385" s="33" t="s">
        <v>16</v>
      </c>
      <c r="F385" s="33" t="s">
        <v>16</v>
      </c>
      <c r="G385" s="33" t="s">
        <v>3735</v>
      </c>
      <c r="H385" s="33" t="s">
        <v>232</v>
      </c>
      <c r="I385" s="36" t="s">
        <v>103</v>
      </c>
      <c r="J385" s="37">
        <v>46041.0</v>
      </c>
      <c r="K385" s="89"/>
      <c r="L385" s="89"/>
      <c r="M385" s="89"/>
      <c r="N385" s="89"/>
      <c r="O385" s="90"/>
      <c r="P385" s="49">
        <f t="shared" si="26"/>
        <v>1</v>
      </c>
      <c r="Q385" s="53" t="str">
        <f t="shared" si="27"/>
        <v>SELESAI</v>
      </c>
      <c r="S385" s="28"/>
      <c r="T385" s="36" t="b">
        <v>1</v>
      </c>
      <c r="U385" s="55" t="s">
        <v>185</v>
      </c>
      <c r="V385" s="122"/>
      <c r="W385" s="143" t="s">
        <v>3737</v>
      </c>
      <c r="X385" s="124" t="b">
        <v>1</v>
      </c>
      <c r="Y385" s="67" t="s">
        <v>3738</v>
      </c>
      <c r="Z385" s="108"/>
      <c r="AA385" s="108"/>
      <c r="AB385" s="108"/>
    </row>
    <row r="386" ht="22.5" customHeight="1">
      <c r="A386" s="28">
        <v>385.0</v>
      </c>
      <c r="B386" s="28" t="s">
        <v>593</v>
      </c>
      <c r="C386" s="28" t="s">
        <v>2482</v>
      </c>
      <c r="D386" s="28" t="s">
        <v>2484</v>
      </c>
      <c r="E386" s="79" t="s">
        <v>16</v>
      </c>
      <c r="F386" s="79" t="s">
        <v>16</v>
      </c>
      <c r="G386" s="79" t="s">
        <v>3744</v>
      </c>
      <c r="H386" s="79" t="s">
        <v>232</v>
      </c>
      <c r="I386" s="36" t="s">
        <v>103</v>
      </c>
      <c r="J386" s="37"/>
      <c r="K386" s="89"/>
      <c r="L386" s="89"/>
      <c r="M386" s="89"/>
      <c r="N386" s="89"/>
      <c r="O386" s="90"/>
      <c r="P386" s="49">
        <f t="shared" si="26"/>
        <v>0</v>
      </c>
      <c r="Q386" s="53" t="str">
        <f t="shared" si="27"/>
        <v>BELUM</v>
      </c>
      <c r="S386" s="28"/>
      <c r="T386" s="36" t="b">
        <v>0</v>
      </c>
      <c r="U386" s="139"/>
      <c r="V386" s="140"/>
      <c r="W386" s="141"/>
      <c r="X386" s="142" t="b">
        <v>0</v>
      </c>
      <c r="Z386" s="28"/>
      <c r="AA386" s="28"/>
      <c r="AB386" s="28"/>
    </row>
    <row r="387" ht="22.5" customHeight="1">
      <c r="A387" s="28">
        <v>386.0</v>
      </c>
      <c r="B387" s="28" t="s">
        <v>593</v>
      </c>
      <c r="C387" s="28" t="s">
        <v>2486</v>
      </c>
      <c r="D387" s="28" t="s">
        <v>2487</v>
      </c>
      <c r="E387" s="33" t="s">
        <v>16</v>
      </c>
      <c r="F387" s="33" t="s">
        <v>16</v>
      </c>
      <c r="G387" s="33" t="s">
        <v>3748</v>
      </c>
      <c r="H387" s="33" t="s">
        <v>232</v>
      </c>
      <c r="I387" s="36" t="s">
        <v>103</v>
      </c>
      <c r="J387" s="37">
        <v>46291.0</v>
      </c>
      <c r="K387" s="89"/>
      <c r="L387" s="89"/>
      <c r="M387" s="89"/>
      <c r="N387" s="89"/>
      <c r="O387" s="90"/>
      <c r="P387" s="49">
        <f t="shared" si="26"/>
        <v>1</v>
      </c>
      <c r="Q387" s="53" t="str">
        <f t="shared" si="27"/>
        <v>SELESAI</v>
      </c>
      <c r="S387" s="28"/>
      <c r="T387" s="36" t="b">
        <v>1</v>
      </c>
      <c r="U387" s="55" t="s">
        <v>185</v>
      </c>
      <c r="V387" s="122"/>
      <c r="W387" s="143" t="s">
        <v>3752</v>
      </c>
      <c r="X387" s="124" t="b">
        <v>0</v>
      </c>
      <c r="Z387" s="28"/>
      <c r="AA387" s="28"/>
      <c r="AB387" s="28"/>
    </row>
    <row r="388" ht="22.5" customHeight="1">
      <c r="A388" s="28">
        <v>387.0</v>
      </c>
      <c r="B388" s="28" t="s">
        <v>593</v>
      </c>
      <c r="C388" s="28" t="s">
        <v>2491</v>
      </c>
      <c r="D388" s="28" t="s">
        <v>2493</v>
      </c>
      <c r="E388" s="79" t="s">
        <v>16</v>
      </c>
      <c r="F388" s="79" t="s">
        <v>16</v>
      </c>
      <c r="G388" s="79" t="s">
        <v>3755</v>
      </c>
      <c r="H388" s="79" t="s">
        <v>232</v>
      </c>
      <c r="I388" s="36" t="s">
        <v>103</v>
      </c>
      <c r="J388" s="37">
        <v>46252.0</v>
      </c>
      <c r="K388" s="89"/>
      <c r="L388" s="89"/>
      <c r="M388" s="89"/>
      <c r="N388" s="89"/>
      <c r="O388" s="90"/>
      <c r="P388" s="49">
        <f t="shared" si="26"/>
        <v>1</v>
      </c>
      <c r="Q388" s="53" t="str">
        <f t="shared" si="27"/>
        <v>SELESAI</v>
      </c>
      <c r="S388" s="28"/>
      <c r="T388" s="36" t="b">
        <v>1</v>
      </c>
      <c r="U388" s="55" t="s">
        <v>185</v>
      </c>
      <c r="V388" s="140"/>
      <c r="W388" s="172" t="s">
        <v>3761</v>
      </c>
      <c r="X388" s="142" t="b">
        <v>0</v>
      </c>
      <c r="Z388" s="28"/>
      <c r="AA388" s="28"/>
      <c r="AB388" s="28"/>
    </row>
    <row r="389" ht="22.5" customHeight="1">
      <c r="A389" s="28">
        <v>388.0</v>
      </c>
      <c r="B389" s="28" t="s">
        <v>593</v>
      </c>
      <c r="C389" s="28" t="s">
        <v>2494</v>
      </c>
      <c r="D389" s="28" t="s">
        <v>2496</v>
      </c>
      <c r="E389" s="33" t="s">
        <v>16</v>
      </c>
      <c r="F389" s="33" t="s">
        <v>16</v>
      </c>
      <c r="G389" s="33" t="s">
        <v>3763</v>
      </c>
      <c r="H389" s="33" t="s">
        <v>232</v>
      </c>
      <c r="I389" s="36" t="s">
        <v>103</v>
      </c>
      <c r="J389" s="37">
        <v>46258.0</v>
      </c>
      <c r="K389" s="89"/>
      <c r="L389" s="89"/>
      <c r="M389" s="89"/>
      <c r="N389" s="89"/>
      <c r="O389" s="90"/>
      <c r="P389" s="49">
        <f t="shared" si="26"/>
        <v>1</v>
      </c>
      <c r="Q389" s="53" t="str">
        <f t="shared" si="27"/>
        <v>SELESAI</v>
      </c>
      <c r="S389" s="28"/>
      <c r="T389" s="36" t="b">
        <v>1</v>
      </c>
      <c r="U389" s="55" t="s">
        <v>185</v>
      </c>
      <c r="V389" s="56"/>
      <c r="W389" s="94" t="s">
        <v>3766</v>
      </c>
      <c r="X389" s="95" t="b">
        <v>0</v>
      </c>
      <c r="Z389" s="28"/>
      <c r="AA389" s="28"/>
      <c r="AB389" s="28"/>
    </row>
    <row r="390" ht="22.5" customHeight="1">
      <c r="A390" s="28">
        <v>389.0</v>
      </c>
      <c r="B390" s="28" t="s">
        <v>593</v>
      </c>
      <c r="C390" s="28" t="s">
        <v>2498</v>
      </c>
      <c r="D390" s="28" t="s">
        <v>2500</v>
      </c>
      <c r="E390" s="79" t="s">
        <v>16</v>
      </c>
      <c r="F390" s="79" t="s">
        <v>16</v>
      </c>
      <c r="G390" s="79" t="s">
        <v>3769</v>
      </c>
      <c r="H390" s="79" t="s">
        <v>232</v>
      </c>
      <c r="I390" s="36" t="s">
        <v>103</v>
      </c>
      <c r="J390" s="37">
        <v>46197.0</v>
      </c>
      <c r="K390" s="89"/>
      <c r="L390" s="89"/>
      <c r="M390" s="89"/>
      <c r="N390" s="89"/>
      <c r="O390" s="90"/>
      <c r="P390" s="49">
        <f t="shared" si="26"/>
        <v>1</v>
      </c>
      <c r="Q390" s="53" t="str">
        <f t="shared" si="27"/>
        <v>SELESAI</v>
      </c>
      <c r="S390" s="28"/>
      <c r="T390" s="36" t="b">
        <v>1</v>
      </c>
      <c r="U390" s="55" t="s">
        <v>185</v>
      </c>
      <c r="V390" s="140"/>
      <c r="W390" s="172" t="s">
        <v>3772</v>
      </c>
      <c r="X390" s="142" t="b">
        <v>1</v>
      </c>
      <c r="Y390" s="67" t="s">
        <v>3773</v>
      </c>
      <c r="Z390" s="108"/>
      <c r="AA390" s="108"/>
      <c r="AB390" s="108"/>
    </row>
    <row r="391" ht="22.5" customHeight="1">
      <c r="A391" s="28">
        <v>390.0</v>
      </c>
      <c r="B391" s="28" t="s">
        <v>593</v>
      </c>
      <c r="C391" s="28" t="s">
        <v>2503</v>
      </c>
      <c r="D391" s="28" t="s">
        <v>2504</v>
      </c>
      <c r="E391" s="33" t="s">
        <v>16</v>
      </c>
      <c r="F391" s="33" t="s">
        <v>16</v>
      </c>
      <c r="G391" s="33" t="s">
        <v>3777</v>
      </c>
      <c r="H391" s="33" t="s">
        <v>232</v>
      </c>
      <c r="I391" s="36" t="s">
        <v>103</v>
      </c>
      <c r="J391" s="37"/>
      <c r="K391" s="89"/>
      <c r="L391" s="89"/>
      <c r="M391" s="89"/>
      <c r="N391" s="89"/>
      <c r="O391" s="90"/>
      <c r="P391" s="49">
        <f t="shared" si="26"/>
        <v>0</v>
      </c>
      <c r="Q391" s="53" t="str">
        <f t="shared" si="27"/>
        <v>BELUM</v>
      </c>
      <c r="S391" s="28"/>
      <c r="T391" s="36" t="b">
        <v>0</v>
      </c>
      <c r="U391" s="139"/>
      <c r="V391" s="122"/>
      <c r="W391" s="153"/>
      <c r="X391" s="124" t="b">
        <v>0</v>
      </c>
      <c r="Z391" s="28"/>
      <c r="AA391" s="28"/>
      <c r="AB391" s="28"/>
    </row>
    <row r="392" ht="22.5" customHeight="1">
      <c r="A392" s="28">
        <v>391.0</v>
      </c>
      <c r="B392" s="28" t="s">
        <v>593</v>
      </c>
      <c r="C392" s="28" t="s">
        <v>2506</v>
      </c>
      <c r="D392" s="28" t="s">
        <v>2507</v>
      </c>
      <c r="E392" s="79" t="s">
        <v>16</v>
      </c>
      <c r="F392" s="79" t="s">
        <v>16</v>
      </c>
      <c r="G392" s="79" t="s">
        <v>3782</v>
      </c>
      <c r="H392" s="79" t="s">
        <v>232</v>
      </c>
      <c r="I392" s="36" t="s">
        <v>103</v>
      </c>
      <c r="J392" s="89"/>
      <c r="K392" s="89"/>
      <c r="L392" s="89"/>
      <c r="M392" s="89"/>
      <c r="N392" s="89"/>
      <c r="O392" s="90"/>
      <c r="P392" s="49">
        <f t="shared" si="26"/>
        <v>0</v>
      </c>
      <c r="Q392" s="53" t="str">
        <f t="shared" si="27"/>
        <v>BELUM</v>
      </c>
      <c r="S392" s="28"/>
      <c r="T392" s="36" t="b">
        <v>0</v>
      </c>
      <c r="U392" s="139"/>
      <c r="V392" s="85"/>
      <c r="W392" s="112"/>
      <c r="X392" s="98" t="b">
        <v>0</v>
      </c>
      <c r="Z392" s="28"/>
      <c r="AA392" s="28"/>
      <c r="AB392" s="28"/>
    </row>
    <row r="393" ht="22.5" customHeight="1">
      <c r="A393" s="28">
        <v>392.0</v>
      </c>
      <c r="B393" s="28" t="s">
        <v>593</v>
      </c>
      <c r="C393" s="28" t="s">
        <v>2509</v>
      </c>
      <c r="D393" s="28" t="s">
        <v>2510</v>
      </c>
      <c r="E393" s="33" t="s">
        <v>16</v>
      </c>
      <c r="F393" s="33" t="s">
        <v>16</v>
      </c>
      <c r="G393" s="33" t="s">
        <v>3786</v>
      </c>
      <c r="H393" s="33" t="s">
        <v>232</v>
      </c>
      <c r="I393" s="36" t="s">
        <v>103</v>
      </c>
      <c r="J393" s="89"/>
      <c r="K393" s="89"/>
      <c r="L393" s="89"/>
      <c r="M393" s="89"/>
      <c r="N393" s="89"/>
      <c r="O393" s="90"/>
      <c r="P393" s="49">
        <f t="shared" si="26"/>
        <v>0</v>
      </c>
      <c r="Q393" s="53" t="str">
        <f t="shared" si="27"/>
        <v>BELUM</v>
      </c>
      <c r="S393" s="28"/>
      <c r="T393" s="36" t="b">
        <v>0</v>
      </c>
      <c r="U393" s="139"/>
      <c r="V393" s="85"/>
      <c r="W393" s="112"/>
      <c r="X393" s="98" t="b">
        <v>0</v>
      </c>
      <c r="Z393" s="28"/>
      <c r="AA393" s="28"/>
      <c r="AB393" s="28"/>
    </row>
    <row r="394" ht="22.5" customHeight="1">
      <c r="A394" s="28">
        <v>393.0</v>
      </c>
      <c r="B394" s="28" t="s">
        <v>593</v>
      </c>
      <c r="C394" s="28" t="s">
        <v>2513</v>
      </c>
      <c r="D394" s="28" t="s">
        <v>2515</v>
      </c>
      <c r="E394" s="79" t="s">
        <v>16</v>
      </c>
      <c r="F394" s="79" t="s">
        <v>16</v>
      </c>
      <c r="G394" s="79" t="s">
        <v>3792</v>
      </c>
      <c r="H394" s="79" t="s">
        <v>434</v>
      </c>
      <c r="I394" s="36" t="s">
        <v>565</v>
      </c>
      <c r="J394" s="89"/>
      <c r="K394" s="89"/>
      <c r="L394" s="89"/>
      <c r="M394" s="89"/>
      <c r="N394" s="89"/>
      <c r="O394" s="90"/>
      <c r="P394" s="49">
        <f t="shared" si="26"/>
        <v>0</v>
      </c>
      <c r="Q394" s="53" t="str">
        <f t="shared" si="27"/>
        <v>BELUM</v>
      </c>
      <c r="S394" s="28"/>
      <c r="T394" s="36" t="b">
        <v>0</v>
      </c>
      <c r="U394" s="139"/>
      <c r="V394" s="56"/>
      <c r="W394" s="94"/>
      <c r="X394" s="95" t="b">
        <v>0</v>
      </c>
      <c r="Z394" s="28"/>
      <c r="AA394" s="28"/>
      <c r="AB394" s="28"/>
    </row>
    <row r="395" ht="22.5" customHeight="1">
      <c r="A395" s="28">
        <v>394.0</v>
      </c>
      <c r="B395" s="28" t="s">
        <v>593</v>
      </c>
      <c r="C395" s="28" t="s">
        <v>2516</v>
      </c>
      <c r="D395" s="28" t="s">
        <v>2517</v>
      </c>
      <c r="E395" s="33" t="s">
        <v>96</v>
      </c>
      <c r="F395" s="33" t="s">
        <v>96</v>
      </c>
      <c r="G395" s="33" t="s">
        <v>3796</v>
      </c>
      <c r="H395" s="33" t="s">
        <v>96</v>
      </c>
      <c r="I395" s="36" t="s">
        <v>708</v>
      </c>
      <c r="J395" s="89"/>
      <c r="K395" s="89"/>
      <c r="L395" s="89"/>
      <c r="M395" s="89"/>
      <c r="N395" s="89"/>
      <c r="O395" s="90"/>
      <c r="P395" s="49">
        <f t="shared" si="26"/>
        <v>0</v>
      </c>
      <c r="Q395" s="53" t="str">
        <f t="shared" si="27"/>
        <v>BELUM</v>
      </c>
      <c r="S395" s="28"/>
      <c r="T395" s="36" t="b">
        <v>0</v>
      </c>
      <c r="U395" s="139"/>
      <c r="V395" s="56"/>
      <c r="W395" s="94"/>
      <c r="X395" s="95" t="b">
        <v>0</v>
      </c>
      <c r="Z395" s="28"/>
      <c r="AA395" s="28"/>
      <c r="AB395" s="28"/>
    </row>
    <row r="396" ht="22.5" customHeight="1">
      <c r="A396" s="28">
        <v>395.0</v>
      </c>
      <c r="B396" s="28" t="s">
        <v>593</v>
      </c>
      <c r="C396" s="28" t="s">
        <v>2519</v>
      </c>
      <c r="D396" s="28" t="s">
        <v>2520</v>
      </c>
      <c r="E396" s="79" t="s">
        <v>96</v>
      </c>
      <c r="F396" s="79" t="s">
        <v>96</v>
      </c>
      <c r="G396" s="79" t="s">
        <v>3802</v>
      </c>
      <c r="H396" s="79" t="s">
        <v>96</v>
      </c>
      <c r="I396" s="36" t="s">
        <v>708</v>
      </c>
      <c r="J396" s="89"/>
      <c r="K396" s="89"/>
      <c r="L396" s="89"/>
      <c r="M396" s="89"/>
      <c r="N396" s="89"/>
      <c r="O396" s="90"/>
      <c r="P396" s="49">
        <f t="shared" si="26"/>
        <v>0</v>
      </c>
      <c r="Q396" s="53" t="str">
        <f t="shared" si="27"/>
        <v>BELUM</v>
      </c>
      <c r="S396" s="28"/>
      <c r="T396" s="36" t="b">
        <v>0</v>
      </c>
      <c r="U396" s="139"/>
      <c r="V396" s="56"/>
      <c r="W396" s="94"/>
      <c r="X396" s="95" t="b">
        <v>0</v>
      </c>
      <c r="Z396" s="28"/>
      <c r="AA396" s="28"/>
      <c r="AB396" s="28"/>
    </row>
    <row r="397" ht="22.5" customHeight="1">
      <c r="A397" s="28">
        <v>396.0</v>
      </c>
      <c r="B397" s="28" t="s">
        <v>593</v>
      </c>
      <c r="C397" s="28" t="s">
        <v>2523</v>
      </c>
      <c r="D397" s="28" t="s">
        <v>2524</v>
      </c>
      <c r="E397" s="33" t="s">
        <v>96</v>
      </c>
      <c r="F397" s="33" t="s">
        <v>96</v>
      </c>
      <c r="G397" s="33" t="s">
        <v>3808</v>
      </c>
      <c r="H397" s="33" t="s">
        <v>96</v>
      </c>
      <c r="I397" s="36" t="s">
        <v>708</v>
      </c>
      <c r="J397" s="37"/>
      <c r="K397" s="89"/>
      <c r="L397" s="89"/>
      <c r="M397" s="89"/>
      <c r="N397" s="89"/>
      <c r="O397" s="90"/>
      <c r="P397" s="49">
        <f t="shared" si="26"/>
        <v>0</v>
      </c>
      <c r="Q397" s="53" t="str">
        <f t="shared" si="27"/>
        <v>BELUM</v>
      </c>
      <c r="S397" s="28"/>
      <c r="T397" s="36" t="b">
        <v>0</v>
      </c>
      <c r="U397" s="139"/>
      <c r="V397" s="122"/>
      <c r="W397" s="153"/>
      <c r="X397" s="124" t="b">
        <v>0</v>
      </c>
      <c r="Z397" s="28"/>
      <c r="AA397" s="28"/>
      <c r="AB397" s="28"/>
    </row>
    <row r="398" ht="22.5" customHeight="1">
      <c r="A398" s="28">
        <v>397.0</v>
      </c>
      <c r="B398" s="28" t="s">
        <v>593</v>
      </c>
      <c r="C398" s="28" t="s">
        <v>2526</v>
      </c>
      <c r="D398" s="28" t="s">
        <v>2527</v>
      </c>
      <c r="E398" s="79" t="s">
        <v>96</v>
      </c>
      <c r="F398" s="79" t="s">
        <v>96</v>
      </c>
      <c r="G398" s="79" t="s">
        <v>3812</v>
      </c>
      <c r="H398" s="79" t="s">
        <v>96</v>
      </c>
      <c r="I398" s="36" t="s">
        <v>708</v>
      </c>
      <c r="J398" s="89"/>
      <c r="K398" s="89"/>
      <c r="L398" s="89"/>
      <c r="M398" s="89"/>
      <c r="N398" s="89"/>
      <c r="O398" s="90"/>
      <c r="P398" s="49">
        <f t="shared" si="26"/>
        <v>0</v>
      </c>
      <c r="Q398" s="53" t="str">
        <f t="shared" si="27"/>
        <v>BELUM</v>
      </c>
      <c r="S398" s="28"/>
      <c r="T398" s="36" t="b">
        <v>0</v>
      </c>
      <c r="U398" s="139"/>
      <c r="V398" s="56"/>
      <c r="W398" s="94"/>
      <c r="X398" s="95" t="b">
        <v>0</v>
      </c>
      <c r="Z398" s="28"/>
      <c r="AA398" s="28"/>
      <c r="AB398" s="28"/>
    </row>
    <row r="399" ht="22.5" customHeight="1">
      <c r="A399" s="28">
        <v>398.0</v>
      </c>
      <c r="B399" s="28" t="s">
        <v>593</v>
      </c>
      <c r="C399" s="28" t="s">
        <v>2529</v>
      </c>
      <c r="D399" s="28" t="s">
        <v>2531</v>
      </c>
      <c r="E399" s="33" t="s">
        <v>96</v>
      </c>
      <c r="F399" s="33" t="s">
        <v>96</v>
      </c>
      <c r="G399" s="33" t="s">
        <v>3817</v>
      </c>
      <c r="H399" s="33" t="s">
        <v>96</v>
      </c>
      <c r="I399" s="36" t="s">
        <v>708</v>
      </c>
      <c r="J399" s="37">
        <v>46164.0</v>
      </c>
      <c r="K399" s="89"/>
      <c r="L399" s="89"/>
      <c r="M399" s="89"/>
      <c r="N399" s="89"/>
      <c r="O399" s="90"/>
      <c r="P399" s="49">
        <f t="shared" si="26"/>
        <v>1</v>
      </c>
      <c r="Q399" s="53" t="str">
        <f t="shared" si="27"/>
        <v>SELESAI</v>
      </c>
      <c r="S399" s="28"/>
      <c r="T399" s="36" t="b">
        <v>1</v>
      </c>
      <c r="U399" s="55" t="s">
        <v>713</v>
      </c>
      <c r="V399" s="56"/>
      <c r="W399" s="59" t="s">
        <v>3819</v>
      </c>
      <c r="X399" s="95" t="b">
        <v>0</v>
      </c>
      <c r="Z399" s="28"/>
      <c r="AA399" s="28"/>
      <c r="AB399" s="28"/>
    </row>
    <row r="400" ht="22.5" customHeight="1">
      <c r="A400" s="28">
        <v>399.0</v>
      </c>
      <c r="B400" s="28" t="s">
        <v>593</v>
      </c>
      <c r="C400" s="28" t="s">
        <v>2533</v>
      </c>
      <c r="D400" s="28" t="s">
        <v>2534</v>
      </c>
      <c r="E400" s="79" t="s">
        <v>181</v>
      </c>
      <c r="F400" s="79" t="s">
        <v>181</v>
      </c>
      <c r="G400" s="79" t="s">
        <v>3823</v>
      </c>
      <c r="H400" s="79" t="s">
        <v>181</v>
      </c>
      <c r="I400" s="36" t="s">
        <v>565</v>
      </c>
      <c r="J400" s="37"/>
      <c r="K400" s="89"/>
      <c r="L400" s="89"/>
      <c r="M400" s="89"/>
      <c r="N400" s="89"/>
      <c r="O400" s="90"/>
      <c r="P400" s="49">
        <f t="shared" si="26"/>
        <v>0</v>
      </c>
      <c r="Q400" s="53" t="str">
        <f t="shared" si="27"/>
        <v>BELUM</v>
      </c>
      <c r="S400" s="28"/>
      <c r="T400" s="36" t="b">
        <v>0</v>
      </c>
      <c r="U400" s="139"/>
      <c r="V400" s="140"/>
      <c r="W400" s="141"/>
      <c r="X400" s="142" t="b">
        <v>0</v>
      </c>
      <c r="Z400" s="28"/>
      <c r="AA400" s="28"/>
      <c r="AB400" s="28"/>
    </row>
    <row r="401" ht="22.5" customHeight="1">
      <c r="A401" s="28">
        <v>400.0</v>
      </c>
      <c r="B401" s="28" t="s">
        <v>593</v>
      </c>
      <c r="C401" s="28" t="s">
        <v>2535</v>
      </c>
      <c r="D401" s="28" t="s">
        <v>2538</v>
      </c>
      <c r="E401" s="33" t="s">
        <v>226</v>
      </c>
      <c r="F401" s="33" t="s">
        <v>226</v>
      </c>
      <c r="G401" s="33" t="s">
        <v>3828</v>
      </c>
      <c r="H401" s="33" t="s">
        <v>226</v>
      </c>
      <c r="I401" s="36" t="s">
        <v>474</v>
      </c>
      <c r="J401" s="37">
        <v>46066.0</v>
      </c>
      <c r="K401" s="89"/>
      <c r="L401" s="89"/>
      <c r="M401" s="89"/>
      <c r="N401" s="89"/>
      <c r="O401" s="90"/>
      <c r="P401" s="49">
        <f t="shared" si="26"/>
        <v>1</v>
      </c>
      <c r="Q401" s="53" t="str">
        <f t="shared" si="27"/>
        <v>SELESAI</v>
      </c>
      <c r="S401" s="28"/>
      <c r="T401" s="36" t="b">
        <v>1</v>
      </c>
      <c r="U401" s="139"/>
      <c r="V401" s="167" t="s">
        <v>3831</v>
      </c>
      <c r="W401" s="176"/>
      <c r="X401" s="95" t="b">
        <v>0</v>
      </c>
      <c r="Z401" s="28"/>
      <c r="AA401" s="28"/>
      <c r="AB401" s="28"/>
    </row>
    <row r="402" ht="22.5" customHeight="1">
      <c r="A402" s="28">
        <v>401.0</v>
      </c>
      <c r="B402" s="28" t="s">
        <v>593</v>
      </c>
      <c r="C402" s="28" t="s">
        <v>2539</v>
      </c>
      <c r="D402" s="28" t="s">
        <v>2540</v>
      </c>
      <c r="E402" s="79" t="s">
        <v>226</v>
      </c>
      <c r="F402" s="79" t="s">
        <v>226</v>
      </c>
      <c r="G402" s="79" t="s">
        <v>3837</v>
      </c>
      <c r="H402" s="79" t="s">
        <v>226</v>
      </c>
      <c r="I402" s="36" t="s">
        <v>474</v>
      </c>
      <c r="J402" s="37">
        <v>46065.0</v>
      </c>
      <c r="K402" s="89"/>
      <c r="L402" s="89"/>
      <c r="M402" s="89"/>
      <c r="N402" s="89"/>
      <c r="O402" s="90"/>
      <c r="P402" s="49">
        <f t="shared" si="26"/>
        <v>1</v>
      </c>
      <c r="Q402" s="53" t="str">
        <f t="shared" si="27"/>
        <v>SELESAI</v>
      </c>
      <c r="S402" s="28"/>
      <c r="T402" s="36" t="b">
        <v>1</v>
      </c>
      <c r="U402" s="139"/>
      <c r="V402" s="167" t="s">
        <v>3831</v>
      </c>
      <c r="W402" s="112"/>
      <c r="X402" s="98" t="b">
        <v>0</v>
      </c>
      <c r="Z402" s="28"/>
      <c r="AA402" s="28"/>
      <c r="AB402" s="28"/>
    </row>
    <row r="403" ht="22.5" customHeight="1">
      <c r="A403" s="28">
        <v>402.0</v>
      </c>
      <c r="B403" s="28" t="s">
        <v>593</v>
      </c>
      <c r="C403" s="28" t="s">
        <v>2542</v>
      </c>
      <c r="D403" s="28" t="s">
        <v>2544</v>
      </c>
      <c r="E403" s="33" t="s">
        <v>16</v>
      </c>
      <c r="F403" s="33" t="s">
        <v>16</v>
      </c>
      <c r="G403" s="33" t="s">
        <v>3843</v>
      </c>
      <c r="H403" s="33" t="s">
        <v>232</v>
      </c>
      <c r="I403" s="36" t="s">
        <v>103</v>
      </c>
      <c r="J403" s="89"/>
      <c r="K403" s="89"/>
      <c r="L403" s="89"/>
      <c r="M403" s="89"/>
      <c r="N403" s="89"/>
      <c r="O403" s="90"/>
      <c r="P403" s="49">
        <f t="shared" si="26"/>
        <v>0</v>
      </c>
      <c r="Q403" s="53" t="str">
        <f t="shared" si="27"/>
        <v>BELUM</v>
      </c>
      <c r="S403" s="28"/>
      <c r="T403" s="36" t="b">
        <v>0</v>
      </c>
      <c r="U403" s="139"/>
      <c r="V403" s="122"/>
      <c r="W403" s="153"/>
      <c r="X403" s="124" t="b">
        <v>0</v>
      </c>
      <c r="Z403" s="28"/>
      <c r="AA403" s="28"/>
      <c r="AB403" s="28"/>
    </row>
    <row r="404" ht="22.5" customHeight="1">
      <c r="A404" s="28">
        <v>403.0</v>
      </c>
      <c r="B404" s="28" t="s">
        <v>593</v>
      </c>
      <c r="C404" s="28" t="s">
        <v>2547</v>
      </c>
      <c r="D404" s="28" t="s">
        <v>2548</v>
      </c>
      <c r="E404" s="79" t="s">
        <v>16</v>
      </c>
      <c r="F404" s="79" t="s">
        <v>16</v>
      </c>
      <c r="G404" s="79" t="s">
        <v>3849</v>
      </c>
      <c r="H404" s="79" t="s">
        <v>577</v>
      </c>
      <c r="I404" s="36" t="s">
        <v>289</v>
      </c>
      <c r="J404" s="37">
        <v>46304.0</v>
      </c>
      <c r="K404" s="89"/>
      <c r="L404" s="89"/>
      <c r="M404" s="89"/>
      <c r="N404" s="89"/>
      <c r="O404" s="90"/>
      <c r="P404" s="49">
        <f t="shared" si="26"/>
        <v>1</v>
      </c>
      <c r="Q404" s="53" t="str">
        <f t="shared" si="27"/>
        <v>SELESAI</v>
      </c>
      <c r="S404" s="28"/>
      <c r="T404" s="36" t="b">
        <v>1</v>
      </c>
      <c r="U404" s="139"/>
      <c r="V404" s="85"/>
      <c r="W404" s="112"/>
      <c r="X404" s="98" t="b">
        <v>0</v>
      </c>
      <c r="Z404" s="28"/>
      <c r="AA404" s="28"/>
      <c r="AB404" s="28"/>
    </row>
    <row r="405" ht="22.5" customHeight="1">
      <c r="A405" s="28">
        <v>404.0</v>
      </c>
      <c r="B405" s="28" t="s">
        <v>593</v>
      </c>
      <c r="C405" s="28" t="s">
        <v>2550</v>
      </c>
      <c r="D405" s="28" t="s">
        <v>2551</v>
      </c>
      <c r="E405" s="33" t="s">
        <v>181</v>
      </c>
      <c r="F405" s="33" t="s">
        <v>181</v>
      </c>
      <c r="G405" s="33" t="s">
        <v>3855</v>
      </c>
      <c r="H405" s="33" t="s">
        <v>253</v>
      </c>
      <c r="I405" s="36" t="s">
        <v>289</v>
      </c>
      <c r="J405" s="37">
        <v>46043.0</v>
      </c>
      <c r="K405" s="89"/>
      <c r="L405" s="89"/>
      <c r="M405" s="89"/>
      <c r="N405" s="89"/>
      <c r="O405" s="90"/>
      <c r="P405" s="49">
        <f t="shared" si="26"/>
        <v>1</v>
      </c>
      <c r="Q405" s="53" t="str">
        <f t="shared" si="27"/>
        <v>SELESAI</v>
      </c>
      <c r="S405" s="28"/>
      <c r="T405" s="36" t="b">
        <v>1</v>
      </c>
      <c r="U405" s="139"/>
      <c r="V405" s="177" t="s">
        <v>1654</v>
      </c>
      <c r="W405" s="153"/>
      <c r="X405" s="124" t="b">
        <v>0</v>
      </c>
      <c r="Z405" s="28"/>
      <c r="AA405" s="28"/>
      <c r="AB405" s="28"/>
    </row>
    <row r="406" ht="22.5" customHeight="1">
      <c r="A406" s="28">
        <v>405.0</v>
      </c>
      <c r="B406" s="28" t="s">
        <v>593</v>
      </c>
      <c r="C406" s="28" t="s">
        <v>2555</v>
      </c>
      <c r="D406" s="28" t="s">
        <v>2556</v>
      </c>
      <c r="E406" s="79" t="s">
        <v>96</v>
      </c>
      <c r="F406" s="79" t="s">
        <v>96</v>
      </c>
      <c r="G406" s="79" t="s">
        <v>3861</v>
      </c>
      <c r="H406" s="79" t="s">
        <v>96</v>
      </c>
      <c r="I406" s="36" t="s">
        <v>708</v>
      </c>
      <c r="J406" s="37">
        <v>46028.0</v>
      </c>
      <c r="K406" s="89"/>
      <c r="L406" s="89"/>
      <c r="M406" s="89"/>
      <c r="N406" s="89"/>
      <c r="O406" s="90"/>
      <c r="P406" s="49">
        <f t="shared" si="26"/>
        <v>1</v>
      </c>
      <c r="Q406" s="53" t="str">
        <f t="shared" si="27"/>
        <v>SELESAI</v>
      </c>
      <c r="S406" s="28"/>
      <c r="T406" s="36" t="b">
        <v>1</v>
      </c>
      <c r="U406" s="139"/>
      <c r="V406" s="167" t="s">
        <v>1654</v>
      </c>
      <c r="W406" s="94"/>
      <c r="X406" s="95" t="b">
        <v>0</v>
      </c>
      <c r="Z406" s="28"/>
      <c r="AA406" s="28"/>
      <c r="AB406" s="28"/>
    </row>
    <row r="407" ht="22.5" customHeight="1">
      <c r="A407" s="28">
        <v>406.0</v>
      </c>
      <c r="B407" s="28" t="s">
        <v>593</v>
      </c>
      <c r="C407" s="28" t="s">
        <v>2557</v>
      </c>
      <c r="D407" s="28" t="s">
        <v>2559</v>
      </c>
      <c r="E407" s="33" t="s">
        <v>181</v>
      </c>
      <c r="F407" s="33" t="s">
        <v>181</v>
      </c>
      <c r="G407" s="33" t="s">
        <v>3867</v>
      </c>
      <c r="H407" s="33" t="s">
        <v>253</v>
      </c>
      <c r="I407" s="36" t="s">
        <v>289</v>
      </c>
      <c r="J407" s="89"/>
      <c r="K407" s="89"/>
      <c r="L407" s="89"/>
      <c r="M407" s="89"/>
      <c r="N407" s="89"/>
      <c r="O407" s="90"/>
      <c r="P407" s="49">
        <f t="shared" si="26"/>
        <v>0</v>
      </c>
      <c r="Q407" s="53" t="str">
        <f t="shared" si="27"/>
        <v>BELUM</v>
      </c>
      <c r="S407" s="28"/>
      <c r="T407" s="36" t="b">
        <v>0</v>
      </c>
      <c r="U407" s="139"/>
      <c r="V407" s="85"/>
      <c r="W407" s="112"/>
      <c r="X407" s="98" t="b">
        <v>0</v>
      </c>
      <c r="Z407" s="28"/>
      <c r="AA407" s="28"/>
      <c r="AB407" s="28"/>
    </row>
    <row r="408" ht="22.5" customHeight="1">
      <c r="A408" s="28">
        <v>407.0</v>
      </c>
      <c r="B408" s="28" t="s">
        <v>593</v>
      </c>
      <c r="C408" s="28" t="s">
        <v>2563</v>
      </c>
      <c r="D408" s="28" t="s">
        <v>2564</v>
      </c>
      <c r="E408" s="79" t="s">
        <v>226</v>
      </c>
      <c r="F408" s="79" t="s">
        <v>226</v>
      </c>
      <c r="G408" s="79" t="s">
        <v>3873</v>
      </c>
      <c r="H408" s="79" t="s">
        <v>288</v>
      </c>
      <c r="I408" s="36" t="s">
        <v>474</v>
      </c>
      <c r="J408" s="37">
        <v>46181.0</v>
      </c>
      <c r="K408" s="89"/>
      <c r="L408" s="89"/>
      <c r="M408" s="89"/>
      <c r="N408" s="89"/>
      <c r="O408" s="90"/>
      <c r="P408" s="49">
        <f t="shared" si="26"/>
        <v>1</v>
      </c>
      <c r="Q408" s="53" t="str">
        <f t="shared" si="27"/>
        <v>SELESAI</v>
      </c>
      <c r="S408" s="28"/>
      <c r="T408" s="36" t="b">
        <v>1</v>
      </c>
      <c r="U408" s="55" t="s">
        <v>479</v>
      </c>
      <c r="V408" s="85"/>
      <c r="W408" s="112" t="s">
        <v>3876</v>
      </c>
      <c r="X408" s="98" t="b">
        <v>0</v>
      </c>
      <c r="Z408" s="28"/>
      <c r="AA408" s="28"/>
      <c r="AB408" s="28"/>
    </row>
    <row r="409" ht="22.5" customHeight="1">
      <c r="A409" s="28">
        <v>408.0</v>
      </c>
      <c r="B409" s="28" t="s">
        <v>593</v>
      </c>
      <c r="C409" s="28" t="s">
        <v>2567</v>
      </c>
      <c r="D409" s="28" t="s">
        <v>2568</v>
      </c>
      <c r="E409" s="33" t="s">
        <v>181</v>
      </c>
      <c r="F409" s="33" t="s">
        <v>181</v>
      </c>
      <c r="G409" s="33" t="s">
        <v>3880</v>
      </c>
      <c r="H409" s="33" t="s">
        <v>253</v>
      </c>
      <c r="I409" s="36" t="s">
        <v>289</v>
      </c>
      <c r="J409" s="37">
        <v>46041.0</v>
      </c>
      <c r="K409" s="89"/>
      <c r="L409" s="89"/>
      <c r="M409" s="89"/>
      <c r="N409" s="89"/>
      <c r="O409" s="90"/>
      <c r="P409" s="49">
        <f t="shared" si="26"/>
        <v>1</v>
      </c>
      <c r="Q409" s="53" t="str">
        <f t="shared" si="27"/>
        <v>SELESAI</v>
      </c>
      <c r="S409" s="28"/>
      <c r="T409" s="36" t="b">
        <v>1</v>
      </c>
      <c r="U409" s="139"/>
      <c r="V409" s="177" t="s">
        <v>1654</v>
      </c>
      <c r="W409" s="153"/>
      <c r="X409" s="124" t="b">
        <v>0</v>
      </c>
      <c r="Z409" s="28"/>
      <c r="AA409" s="28"/>
      <c r="AB409" s="28"/>
    </row>
    <row r="410" ht="22.5" customHeight="1">
      <c r="A410" s="28">
        <v>409.0</v>
      </c>
      <c r="B410" s="28" t="s">
        <v>593</v>
      </c>
      <c r="C410" s="28" t="s">
        <v>2571</v>
      </c>
      <c r="D410" s="28" t="s">
        <v>2572</v>
      </c>
      <c r="E410" s="79" t="s">
        <v>181</v>
      </c>
      <c r="F410" s="79" t="s">
        <v>181</v>
      </c>
      <c r="G410" s="79" t="s">
        <v>3886</v>
      </c>
      <c r="H410" s="79" t="s">
        <v>253</v>
      </c>
      <c r="I410" s="36" t="s">
        <v>289</v>
      </c>
      <c r="J410" s="37">
        <v>46292.0</v>
      </c>
      <c r="K410" s="89"/>
      <c r="L410" s="89"/>
      <c r="M410" s="89"/>
      <c r="N410" s="89"/>
      <c r="O410" s="90"/>
      <c r="P410" s="49">
        <f t="shared" si="26"/>
        <v>1</v>
      </c>
      <c r="Q410" s="53" t="str">
        <f t="shared" si="27"/>
        <v>SELESAI</v>
      </c>
      <c r="S410" s="28"/>
      <c r="T410" s="36" t="b">
        <v>1</v>
      </c>
      <c r="U410" s="55" t="s">
        <v>302</v>
      </c>
      <c r="V410" s="56"/>
      <c r="W410" s="94" t="s">
        <v>3889</v>
      </c>
      <c r="X410" s="95" t="b">
        <v>0</v>
      </c>
      <c r="Z410" s="28"/>
      <c r="AA410" s="28"/>
      <c r="AB410" s="28"/>
    </row>
    <row r="411" ht="22.5" customHeight="1">
      <c r="A411" s="28">
        <v>410.0</v>
      </c>
      <c r="B411" s="28" t="s">
        <v>593</v>
      </c>
      <c r="C411" s="28" t="s">
        <v>2574</v>
      </c>
      <c r="D411" s="28" t="s">
        <v>2575</v>
      </c>
      <c r="E411" s="33" t="s">
        <v>16</v>
      </c>
      <c r="F411" s="33" t="s">
        <v>16</v>
      </c>
      <c r="G411" s="33" t="s">
        <v>3893</v>
      </c>
      <c r="H411" s="33" t="s">
        <v>577</v>
      </c>
      <c r="I411" s="36" t="s">
        <v>289</v>
      </c>
      <c r="J411" s="37">
        <v>46303.0</v>
      </c>
      <c r="K411" s="89"/>
      <c r="L411" s="89"/>
      <c r="M411" s="89"/>
      <c r="N411" s="89"/>
      <c r="O411" s="90"/>
      <c r="P411" s="49">
        <f t="shared" si="26"/>
        <v>1</v>
      </c>
      <c r="Q411" s="53" t="str">
        <f t="shared" si="27"/>
        <v>SELESAI</v>
      </c>
      <c r="S411" s="28"/>
      <c r="T411" s="36" t="b">
        <v>1</v>
      </c>
      <c r="U411" s="139"/>
      <c r="V411" s="85"/>
      <c r="W411" s="112"/>
      <c r="X411" s="98" t="b">
        <v>0</v>
      </c>
      <c r="Z411" s="28"/>
      <c r="AA411" s="28"/>
      <c r="AB411" s="28"/>
    </row>
    <row r="412" ht="22.5" customHeight="1">
      <c r="A412" s="28">
        <v>411.0</v>
      </c>
      <c r="B412" s="28" t="s">
        <v>593</v>
      </c>
      <c r="C412" s="28" t="s">
        <v>2579</v>
      </c>
      <c r="D412" s="28" t="s">
        <v>2580</v>
      </c>
      <c r="E412" s="79" t="s">
        <v>181</v>
      </c>
      <c r="F412" s="79" t="s">
        <v>181</v>
      </c>
      <c r="G412" s="79" t="s">
        <v>3898</v>
      </c>
      <c r="H412" s="79" t="s">
        <v>181</v>
      </c>
      <c r="I412" s="36" t="s">
        <v>565</v>
      </c>
      <c r="J412" s="37">
        <v>46049.0</v>
      </c>
      <c r="K412" s="89"/>
      <c r="L412" s="89"/>
      <c r="M412" s="89"/>
      <c r="N412" s="89"/>
      <c r="O412" s="90"/>
      <c r="P412" s="49">
        <f t="shared" si="26"/>
        <v>1</v>
      </c>
      <c r="Q412" s="53" t="str">
        <f t="shared" si="27"/>
        <v>SELESAI</v>
      </c>
      <c r="S412" s="28"/>
      <c r="T412" s="36" t="b">
        <v>1</v>
      </c>
      <c r="U412" s="139"/>
      <c r="V412" s="167" t="s">
        <v>779</v>
      </c>
      <c r="W412" s="94"/>
      <c r="X412" s="95" t="b">
        <v>0</v>
      </c>
      <c r="Z412" s="28"/>
      <c r="AA412" s="28"/>
      <c r="AB412" s="28"/>
    </row>
    <row r="413" ht="22.5" customHeight="1">
      <c r="A413" s="28">
        <v>412.0</v>
      </c>
      <c r="B413" s="28" t="s">
        <v>593</v>
      </c>
      <c r="C413" s="28" t="s">
        <v>2581</v>
      </c>
      <c r="D413" s="28" t="s">
        <v>2582</v>
      </c>
      <c r="E413" s="33" t="s">
        <v>96</v>
      </c>
      <c r="F413" s="33" t="s">
        <v>96</v>
      </c>
      <c r="G413" s="33" t="s">
        <v>3904</v>
      </c>
      <c r="H413" s="33" t="s">
        <v>96</v>
      </c>
      <c r="I413" s="36" t="s">
        <v>708</v>
      </c>
      <c r="J413" s="37">
        <v>46029.0</v>
      </c>
      <c r="K413" s="89"/>
      <c r="L413" s="89"/>
      <c r="M413" s="89"/>
      <c r="N413" s="89"/>
      <c r="O413" s="90"/>
      <c r="P413" s="49">
        <f t="shared" si="26"/>
        <v>1</v>
      </c>
      <c r="Q413" s="53" t="str">
        <f t="shared" si="27"/>
        <v>SELESAI</v>
      </c>
      <c r="S413" s="28"/>
      <c r="T413" s="36" t="b">
        <v>1</v>
      </c>
      <c r="U413" s="139"/>
      <c r="V413" s="167" t="s">
        <v>1654</v>
      </c>
      <c r="W413" s="94"/>
      <c r="X413" s="95" t="b">
        <v>0</v>
      </c>
      <c r="Z413" s="28"/>
      <c r="AA413" s="28"/>
      <c r="AB413" s="28"/>
    </row>
    <row r="414" ht="22.5" customHeight="1">
      <c r="A414" s="28">
        <v>413.0</v>
      </c>
      <c r="B414" s="28" t="s">
        <v>593</v>
      </c>
      <c r="C414" s="28" t="s">
        <v>2585</v>
      </c>
      <c r="D414" s="28" t="s">
        <v>2586</v>
      </c>
      <c r="E414" s="79" t="s">
        <v>96</v>
      </c>
      <c r="F414" s="79" t="s">
        <v>96</v>
      </c>
      <c r="G414" s="79" t="s">
        <v>3910</v>
      </c>
      <c r="H414" s="79" t="s">
        <v>96</v>
      </c>
      <c r="I414" s="36" t="s">
        <v>708</v>
      </c>
      <c r="J414" s="37">
        <v>46029.0</v>
      </c>
      <c r="K414" s="89"/>
      <c r="L414" s="89"/>
      <c r="M414" s="89"/>
      <c r="N414" s="89"/>
      <c r="O414" s="90"/>
      <c r="P414" s="49">
        <f t="shared" si="26"/>
        <v>1</v>
      </c>
      <c r="Q414" s="53" t="str">
        <f t="shared" si="27"/>
        <v>SELESAI</v>
      </c>
      <c r="S414" s="28"/>
      <c r="T414" s="36" t="b">
        <v>1</v>
      </c>
      <c r="U414" s="139"/>
      <c r="V414" s="167" t="s">
        <v>1654</v>
      </c>
      <c r="W414" s="94"/>
      <c r="X414" s="95" t="b">
        <v>0</v>
      </c>
      <c r="Z414" s="28"/>
      <c r="AA414" s="28"/>
      <c r="AB414" s="28"/>
    </row>
    <row r="415" ht="22.5" customHeight="1">
      <c r="A415" s="28">
        <v>414.0</v>
      </c>
      <c r="B415" s="28" t="s">
        <v>593</v>
      </c>
      <c r="C415" s="28" t="s">
        <v>2590</v>
      </c>
      <c r="D415" s="28" t="s">
        <v>2591</v>
      </c>
      <c r="E415" s="33" t="s">
        <v>96</v>
      </c>
      <c r="F415" s="33" t="s">
        <v>96</v>
      </c>
      <c r="G415" s="33" t="s">
        <v>3916</v>
      </c>
      <c r="H415" s="33" t="s">
        <v>96</v>
      </c>
      <c r="I415" s="36" t="s">
        <v>708</v>
      </c>
      <c r="J415" s="37"/>
      <c r="K415" s="89"/>
      <c r="L415" s="89"/>
      <c r="M415" s="89"/>
      <c r="N415" s="89"/>
      <c r="O415" s="90"/>
      <c r="P415" s="49">
        <f t="shared" si="26"/>
        <v>0</v>
      </c>
      <c r="Q415" s="53" t="str">
        <f t="shared" si="27"/>
        <v>BELUM</v>
      </c>
      <c r="S415" s="28"/>
      <c r="T415" s="36" t="b">
        <v>0</v>
      </c>
      <c r="U415" s="139"/>
      <c r="V415" s="122"/>
      <c r="W415" s="153"/>
      <c r="X415" s="124" t="b">
        <v>0</v>
      </c>
      <c r="Z415" s="28"/>
      <c r="AA415" s="28"/>
      <c r="AB415" s="28"/>
    </row>
    <row r="416" ht="22.5" customHeight="1">
      <c r="A416" s="28">
        <v>415.0</v>
      </c>
      <c r="B416" s="28" t="s">
        <v>593</v>
      </c>
      <c r="C416" s="28" t="s">
        <v>2592</v>
      </c>
      <c r="D416" s="28" t="s">
        <v>2593</v>
      </c>
      <c r="E416" s="79" t="s">
        <v>181</v>
      </c>
      <c r="F416" s="79" t="s">
        <v>181</v>
      </c>
      <c r="G416" s="79" t="s">
        <v>3920</v>
      </c>
      <c r="H416" s="79" t="s">
        <v>181</v>
      </c>
      <c r="I416" s="36" t="s">
        <v>565</v>
      </c>
      <c r="J416" s="89"/>
      <c r="K416" s="89"/>
      <c r="L416" s="89"/>
      <c r="M416" s="89"/>
      <c r="N416" s="89"/>
      <c r="O416" s="90"/>
      <c r="P416" s="49">
        <f t="shared" si="26"/>
        <v>0</v>
      </c>
      <c r="Q416" s="53" t="str">
        <f t="shared" si="27"/>
        <v>BELUM</v>
      </c>
      <c r="S416" s="28"/>
      <c r="T416" s="36" t="b">
        <v>0</v>
      </c>
      <c r="U416" s="139"/>
      <c r="V416" s="85"/>
      <c r="W416" s="112"/>
      <c r="X416" s="98" t="b">
        <v>0</v>
      </c>
      <c r="Z416" s="28"/>
      <c r="AA416" s="28"/>
      <c r="AB416" s="28"/>
    </row>
    <row r="417" ht="22.5" customHeight="1">
      <c r="A417" s="28">
        <v>416.0</v>
      </c>
      <c r="B417" s="28" t="s">
        <v>593</v>
      </c>
      <c r="C417" s="28" t="s">
        <v>2596</v>
      </c>
      <c r="D417" s="28" t="s">
        <v>2597</v>
      </c>
      <c r="E417" s="33" t="s">
        <v>96</v>
      </c>
      <c r="F417" s="33" t="s">
        <v>96</v>
      </c>
      <c r="G417" s="33" t="s">
        <v>3923</v>
      </c>
      <c r="H417" s="33" t="s">
        <v>96</v>
      </c>
      <c r="I417" s="36" t="s">
        <v>708</v>
      </c>
      <c r="J417" s="37">
        <v>46029.0</v>
      </c>
      <c r="K417" s="89"/>
      <c r="L417" s="89"/>
      <c r="M417" s="89"/>
      <c r="N417" s="89"/>
      <c r="O417" s="90"/>
      <c r="P417" s="49">
        <f t="shared" si="26"/>
        <v>1</v>
      </c>
      <c r="Q417" s="53" t="str">
        <f t="shared" si="27"/>
        <v>SELESAI</v>
      </c>
      <c r="S417" s="28"/>
      <c r="T417" s="36" t="b">
        <v>1</v>
      </c>
      <c r="U417" s="139"/>
      <c r="V417" s="167" t="s">
        <v>1654</v>
      </c>
      <c r="W417" s="94"/>
      <c r="X417" s="95" t="b">
        <v>0</v>
      </c>
      <c r="Z417" s="28"/>
      <c r="AA417" s="28"/>
      <c r="AB417" s="28"/>
    </row>
    <row r="418" ht="22.5" customHeight="1">
      <c r="A418" s="28">
        <v>417.0</v>
      </c>
      <c r="B418" s="28" t="s">
        <v>593</v>
      </c>
      <c r="C418" s="28" t="s">
        <v>2598</v>
      </c>
      <c r="D418" s="28" t="s">
        <v>2599</v>
      </c>
      <c r="E418" s="79" t="s">
        <v>226</v>
      </c>
      <c r="F418" s="79" t="s">
        <v>226</v>
      </c>
      <c r="G418" s="79" t="s">
        <v>3929</v>
      </c>
      <c r="H418" s="79" t="s">
        <v>226</v>
      </c>
      <c r="I418" s="36" t="s">
        <v>474</v>
      </c>
      <c r="J418" s="37">
        <v>46226.0</v>
      </c>
      <c r="K418" s="89"/>
      <c r="L418" s="89"/>
      <c r="M418" s="89"/>
      <c r="N418" s="89"/>
      <c r="O418" s="90"/>
      <c r="P418" s="49">
        <f t="shared" si="26"/>
        <v>1</v>
      </c>
      <c r="Q418" s="53" t="str">
        <f t="shared" si="27"/>
        <v>SELESAI</v>
      </c>
      <c r="S418" s="28"/>
      <c r="T418" s="36" t="b">
        <v>1</v>
      </c>
      <c r="U418" s="55" t="s">
        <v>3831</v>
      </c>
      <c r="V418" s="56"/>
      <c r="W418" s="94"/>
      <c r="X418" s="95" t="b">
        <v>1</v>
      </c>
      <c r="Y418" s="67" t="s">
        <v>3932</v>
      </c>
      <c r="Z418" s="108"/>
      <c r="AA418" s="108"/>
      <c r="AB418" s="108"/>
    </row>
    <row r="419" ht="22.5" customHeight="1">
      <c r="A419" s="28">
        <v>418.0</v>
      </c>
      <c r="B419" s="28" t="s">
        <v>593</v>
      </c>
      <c r="C419" s="28" t="s">
        <v>2601</v>
      </c>
      <c r="D419" s="28" t="s">
        <v>2603</v>
      </c>
      <c r="E419" s="33" t="s">
        <v>16</v>
      </c>
      <c r="F419" s="33" t="s">
        <v>16</v>
      </c>
      <c r="G419" s="33" t="s">
        <v>3935</v>
      </c>
      <c r="H419" s="33" t="s">
        <v>577</v>
      </c>
      <c r="I419" s="36" t="s">
        <v>289</v>
      </c>
      <c r="J419" s="37">
        <v>46067.0</v>
      </c>
      <c r="K419" s="89"/>
      <c r="L419" s="89"/>
      <c r="M419" s="89"/>
      <c r="N419" s="89"/>
      <c r="O419" s="90"/>
      <c r="P419" s="49">
        <f t="shared" si="26"/>
        <v>1</v>
      </c>
      <c r="Q419" s="53" t="str">
        <f t="shared" si="27"/>
        <v>SELESAI</v>
      </c>
      <c r="S419" s="28"/>
      <c r="T419" s="36" t="b">
        <v>1</v>
      </c>
      <c r="U419" s="55" t="s">
        <v>347</v>
      </c>
      <c r="V419" s="85"/>
      <c r="W419" s="59" t="s">
        <v>3938</v>
      </c>
      <c r="X419" s="61" t="b">
        <v>0</v>
      </c>
      <c r="Z419" s="28"/>
      <c r="AA419" s="28"/>
      <c r="AB419" s="28"/>
    </row>
    <row r="420" ht="22.5" customHeight="1">
      <c r="A420" s="28">
        <v>419.0</v>
      </c>
      <c r="B420" s="28" t="s">
        <v>593</v>
      </c>
      <c r="C420" s="28" t="s">
        <v>2604</v>
      </c>
      <c r="D420" s="28" t="s">
        <v>2605</v>
      </c>
      <c r="E420" s="79" t="s">
        <v>16</v>
      </c>
      <c r="F420" s="79" t="s">
        <v>16</v>
      </c>
      <c r="G420" s="79" t="s">
        <v>3942</v>
      </c>
      <c r="H420" s="79" t="s">
        <v>232</v>
      </c>
      <c r="I420" s="36" t="s">
        <v>103</v>
      </c>
      <c r="J420" s="37">
        <v>46196.0</v>
      </c>
      <c r="K420" s="89"/>
      <c r="L420" s="89"/>
      <c r="M420" s="89"/>
      <c r="N420" s="89"/>
      <c r="O420" s="90"/>
      <c r="P420" s="49">
        <f t="shared" si="26"/>
        <v>1</v>
      </c>
      <c r="Q420" s="53" t="str">
        <f t="shared" si="27"/>
        <v>SELESAI</v>
      </c>
      <c r="S420" s="28"/>
      <c r="T420" s="36" t="b">
        <v>1</v>
      </c>
      <c r="U420" s="55" t="s">
        <v>185</v>
      </c>
      <c r="V420" s="56"/>
      <c r="W420" s="94" t="s">
        <v>3945</v>
      </c>
      <c r="X420" s="95" t="b">
        <v>1</v>
      </c>
      <c r="Y420" s="67" t="s">
        <v>3946</v>
      </c>
      <c r="Z420" s="108"/>
      <c r="AA420" s="108"/>
      <c r="AB420" s="108"/>
    </row>
    <row r="421" ht="22.5" customHeight="1">
      <c r="A421" s="28">
        <v>420.0</v>
      </c>
      <c r="B421" s="28" t="s">
        <v>593</v>
      </c>
      <c r="C421" s="28" t="s">
        <v>2606</v>
      </c>
      <c r="D421" s="28" t="s">
        <v>2608</v>
      </c>
      <c r="E421" s="33" t="s">
        <v>96</v>
      </c>
      <c r="F421" s="33" t="s">
        <v>96</v>
      </c>
      <c r="G421" s="33" t="s">
        <v>3950</v>
      </c>
      <c r="H421" s="33" t="s">
        <v>96</v>
      </c>
      <c r="I421" s="36" t="s">
        <v>708</v>
      </c>
      <c r="J421" s="89"/>
      <c r="K421" s="89"/>
      <c r="L421" s="89"/>
      <c r="M421" s="89"/>
      <c r="N421" s="89"/>
      <c r="O421" s="90"/>
      <c r="P421" s="49">
        <f t="shared" si="26"/>
        <v>0</v>
      </c>
      <c r="Q421" s="53" t="str">
        <f t="shared" si="27"/>
        <v>BELUM</v>
      </c>
      <c r="S421" s="28"/>
      <c r="T421" s="36" t="b">
        <v>0</v>
      </c>
      <c r="U421" s="139"/>
      <c r="V421" s="56"/>
      <c r="W421" s="94"/>
      <c r="X421" s="95" t="b">
        <v>0</v>
      </c>
      <c r="Z421" s="28"/>
      <c r="AA421" s="28"/>
      <c r="AB421" s="28"/>
    </row>
    <row r="422" ht="22.5" customHeight="1">
      <c r="A422" s="28">
        <v>421.0</v>
      </c>
      <c r="B422" s="28" t="s">
        <v>593</v>
      </c>
      <c r="C422" s="28" t="s">
        <v>2610</v>
      </c>
      <c r="D422" s="28" t="s">
        <v>2611</v>
      </c>
      <c r="E422" s="79" t="s">
        <v>16</v>
      </c>
      <c r="F422" s="79" t="s">
        <v>16</v>
      </c>
      <c r="G422" s="79" t="s">
        <v>3955</v>
      </c>
      <c r="H422" s="79" t="s">
        <v>232</v>
      </c>
      <c r="I422" s="36" t="s">
        <v>103</v>
      </c>
      <c r="J422" s="37"/>
      <c r="K422" s="89"/>
      <c r="L422" s="89"/>
      <c r="M422" s="89"/>
      <c r="N422" s="89"/>
      <c r="O422" s="90"/>
      <c r="P422" s="49">
        <f t="shared" si="26"/>
        <v>0</v>
      </c>
      <c r="Q422" s="53" t="str">
        <f t="shared" si="27"/>
        <v>BELUM</v>
      </c>
      <c r="S422" s="28"/>
      <c r="T422" s="36" t="b">
        <v>0</v>
      </c>
      <c r="U422" s="139"/>
      <c r="V422" s="140"/>
      <c r="W422" s="141"/>
      <c r="X422" s="142" t="b">
        <v>0</v>
      </c>
      <c r="Z422" s="28"/>
      <c r="AA422" s="28"/>
      <c r="AB422" s="28"/>
    </row>
    <row r="423" ht="22.5" customHeight="1">
      <c r="A423" s="28">
        <v>422.0</v>
      </c>
      <c r="B423" s="28" t="s">
        <v>593</v>
      </c>
      <c r="C423" s="28" t="s">
        <v>2615</v>
      </c>
      <c r="D423" s="28" t="s">
        <v>2616</v>
      </c>
      <c r="E423" s="33" t="s">
        <v>181</v>
      </c>
      <c r="F423" s="33" t="s">
        <v>181</v>
      </c>
      <c r="G423" s="33" t="s">
        <v>3961</v>
      </c>
      <c r="H423" s="33" t="s">
        <v>181</v>
      </c>
      <c r="I423" s="36" t="s">
        <v>565</v>
      </c>
      <c r="J423" s="37"/>
      <c r="K423" s="89"/>
      <c r="L423" s="89"/>
      <c r="M423" s="89"/>
      <c r="N423" s="89"/>
      <c r="O423" s="90"/>
      <c r="P423" s="49">
        <f t="shared" si="26"/>
        <v>0</v>
      </c>
      <c r="Q423" s="53" t="str">
        <f t="shared" si="27"/>
        <v>BELUM</v>
      </c>
      <c r="S423" s="28"/>
      <c r="T423" s="36" t="b">
        <v>0</v>
      </c>
      <c r="U423" s="139"/>
      <c r="V423" s="122"/>
      <c r="W423" s="153"/>
      <c r="X423" s="124" t="b">
        <v>0</v>
      </c>
      <c r="Z423" s="28"/>
      <c r="AA423" s="28"/>
      <c r="AB423" s="28"/>
    </row>
    <row r="424" ht="22.5" customHeight="1">
      <c r="A424" s="28">
        <v>423.0</v>
      </c>
      <c r="B424" s="28" t="s">
        <v>593</v>
      </c>
      <c r="C424" s="28" t="s">
        <v>2618</v>
      </c>
      <c r="D424" s="28" t="s">
        <v>2619</v>
      </c>
      <c r="E424" s="79" t="s">
        <v>96</v>
      </c>
      <c r="F424" s="79" t="s">
        <v>96</v>
      </c>
      <c r="G424" s="79" t="s">
        <v>3966</v>
      </c>
      <c r="H424" s="79" t="s">
        <v>96</v>
      </c>
      <c r="I424" s="36" t="s">
        <v>708</v>
      </c>
      <c r="J424" s="37">
        <v>46286.0</v>
      </c>
      <c r="K424" s="89"/>
      <c r="L424" s="89"/>
      <c r="M424" s="89"/>
      <c r="N424" s="89"/>
      <c r="O424" s="90"/>
      <c r="P424" s="49">
        <f t="shared" si="26"/>
        <v>1</v>
      </c>
      <c r="Q424" s="53" t="str">
        <f t="shared" si="27"/>
        <v>SELESAI</v>
      </c>
      <c r="S424" s="28"/>
      <c r="T424" s="36" t="b">
        <v>1</v>
      </c>
      <c r="U424" s="139"/>
      <c r="V424" s="56"/>
      <c r="W424" s="94"/>
      <c r="X424" s="95" t="b">
        <v>0</v>
      </c>
      <c r="Z424" s="28"/>
      <c r="AA424" s="28"/>
      <c r="AB424" s="28"/>
    </row>
    <row r="425" ht="22.5" customHeight="1">
      <c r="A425" s="28">
        <v>424.0</v>
      </c>
      <c r="B425" s="28" t="s">
        <v>593</v>
      </c>
      <c r="C425" s="28" t="s">
        <v>2621</v>
      </c>
      <c r="D425" s="28" t="s">
        <v>2622</v>
      </c>
      <c r="E425" s="33" t="s">
        <v>96</v>
      </c>
      <c r="F425" s="33" t="s">
        <v>96</v>
      </c>
      <c r="G425" s="33" t="s">
        <v>3973</v>
      </c>
      <c r="H425" s="33" t="s">
        <v>96</v>
      </c>
      <c r="I425" s="36" t="s">
        <v>708</v>
      </c>
      <c r="J425" s="37"/>
      <c r="K425" s="89"/>
      <c r="L425" s="89"/>
      <c r="M425" s="89"/>
      <c r="N425" s="89"/>
      <c r="O425" s="90"/>
      <c r="P425" s="49">
        <f t="shared" si="26"/>
        <v>0</v>
      </c>
      <c r="Q425" s="53" t="str">
        <f t="shared" si="27"/>
        <v>BELUM</v>
      </c>
      <c r="S425" s="28"/>
      <c r="T425" s="36" t="b">
        <v>0</v>
      </c>
      <c r="U425" s="139"/>
      <c r="V425" s="122"/>
      <c r="W425" s="153"/>
      <c r="X425" s="124" t="b">
        <v>0</v>
      </c>
      <c r="Z425" s="28"/>
      <c r="AA425" s="28"/>
      <c r="AB425" s="28"/>
    </row>
    <row r="426" ht="22.5" customHeight="1">
      <c r="A426" s="28">
        <v>425.0</v>
      </c>
      <c r="B426" s="28" t="s">
        <v>593</v>
      </c>
      <c r="C426" s="28" t="s">
        <v>2625</v>
      </c>
      <c r="D426" s="28" t="s">
        <v>2626</v>
      </c>
      <c r="E426" s="79" t="s">
        <v>181</v>
      </c>
      <c r="F426" s="79" t="s">
        <v>181</v>
      </c>
      <c r="G426" s="79" t="s">
        <v>3979</v>
      </c>
      <c r="H426" s="79" t="s">
        <v>253</v>
      </c>
      <c r="I426" s="36" t="s">
        <v>289</v>
      </c>
      <c r="J426" s="37">
        <v>46043.0</v>
      </c>
      <c r="K426" s="89"/>
      <c r="L426" s="89"/>
      <c r="M426" s="89"/>
      <c r="N426" s="89"/>
      <c r="O426" s="90"/>
      <c r="P426" s="49">
        <f t="shared" si="26"/>
        <v>1</v>
      </c>
      <c r="Q426" s="53" t="str">
        <f t="shared" si="27"/>
        <v>SELESAI</v>
      </c>
      <c r="S426" s="28"/>
      <c r="T426" s="36" t="b">
        <v>1</v>
      </c>
      <c r="U426" s="139"/>
      <c r="V426" s="178" t="s">
        <v>1654</v>
      </c>
      <c r="W426" s="141"/>
      <c r="X426" s="142" t="b">
        <v>0</v>
      </c>
      <c r="Z426" s="28"/>
      <c r="AA426" s="28"/>
      <c r="AB426" s="28"/>
    </row>
    <row r="427" ht="22.5" customHeight="1">
      <c r="A427" s="28">
        <v>426.0</v>
      </c>
      <c r="B427" s="28" t="s">
        <v>593</v>
      </c>
      <c r="C427" s="28" t="s">
        <v>2627</v>
      </c>
      <c r="D427" s="28" t="s">
        <v>2628</v>
      </c>
      <c r="E427" s="33" t="s">
        <v>96</v>
      </c>
      <c r="F427" s="33" t="s">
        <v>96</v>
      </c>
      <c r="G427" s="33" t="s">
        <v>3987</v>
      </c>
      <c r="H427" s="33" t="s">
        <v>96</v>
      </c>
      <c r="I427" s="36" t="s">
        <v>708</v>
      </c>
      <c r="J427" s="37">
        <v>46029.0</v>
      </c>
      <c r="K427" s="89"/>
      <c r="L427" s="89"/>
      <c r="M427" s="89"/>
      <c r="N427" s="89"/>
      <c r="O427" s="90"/>
      <c r="P427" s="49">
        <f t="shared" si="26"/>
        <v>1</v>
      </c>
      <c r="Q427" s="53" t="str">
        <f t="shared" si="27"/>
        <v>SELESAI</v>
      </c>
      <c r="S427" s="28"/>
      <c r="T427" s="36" t="b">
        <v>1</v>
      </c>
      <c r="U427" s="139"/>
      <c r="V427" s="167" t="s">
        <v>1654</v>
      </c>
      <c r="W427" s="94"/>
      <c r="X427" s="95" t="b">
        <v>0</v>
      </c>
      <c r="Z427" s="28"/>
      <c r="AA427" s="28"/>
      <c r="AB427" s="28"/>
    </row>
    <row r="428" ht="22.5" customHeight="1">
      <c r="A428" s="28">
        <v>427.0</v>
      </c>
      <c r="B428" s="28" t="s">
        <v>593</v>
      </c>
      <c r="C428" s="28" t="s">
        <v>2631</v>
      </c>
      <c r="D428" s="28" t="s">
        <v>2632</v>
      </c>
      <c r="E428" s="79" t="s">
        <v>181</v>
      </c>
      <c r="F428" s="79" t="s">
        <v>181</v>
      </c>
      <c r="G428" s="79" t="s">
        <v>3995</v>
      </c>
      <c r="H428" s="79" t="s">
        <v>253</v>
      </c>
      <c r="I428" s="36" t="s">
        <v>289</v>
      </c>
      <c r="J428" s="89"/>
      <c r="K428" s="89"/>
      <c r="L428" s="89"/>
      <c r="M428" s="89"/>
      <c r="N428" s="89"/>
      <c r="O428" s="90"/>
      <c r="P428" s="49">
        <f t="shared" si="26"/>
        <v>0</v>
      </c>
      <c r="Q428" s="53" t="str">
        <f t="shared" si="27"/>
        <v>BELUM</v>
      </c>
      <c r="S428" s="28"/>
      <c r="T428" s="36" t="b">
        <v>0</v>
      </c>
      <c r="U428" s="139"/>
      <c r="V428" s="85"/>
      <c r="W428" s="112"/>
      <c r="X428" s="98" t="b">
        <v>0</v>
      </c>
      <c r="Z428" s="28"/>
      <c r="AA428" s="28"/>
      <c r="AB428" s="28"/>
    </row>
    <row r="429" ht="22.5" customHeight="1">
      <c r="A429" s="28">
        <v>428.0</v>
      </c>
      <c r="B429" s="28" t="s">
        <v>593</v>
      </c>
      <c r="C429" s="28" t="s">
        <v>2635</v>
      </c>
      <c r="D429" s="28" t="s">
        <v>2636</v>
      </c>
      <c r="E429" s="33" t="s">
        <v>181</v>
      </c>
      <c r="F429" s="33" t="s">
        <v>181</v>
      </c>
      <c r="G429" s="33" t="s">
        <v>4002</v>
      </c>
      <c r="H429" s="33" t="s">
        <v>181</v>
      </c>
      <c r="I429" s="36" t="s">
        <v>565</v>
      </c>
      <c r="J429" s="37">
        <v>46075.0</v>
      </c>
      <c r="K429" s="89"/>
      <c r="L429" s="89"/>
      <c r="M429" s="89"/>
      <c r="N429" s="89"/>
      <c r="O429" s="90"/>
      <c r="P429" s="49">
        <f t="shared" si="26"/>
        <v>1</v>
      </c>
      <c r="Q429" s="53" t="str">
        <f t="shared" si="27"/>
        <v>SELESAI</v>
      </c>
      <c r="S429" s="28"/>
      <c r="T429" s="36" t="b">
        <v>1</v>
      </c>
      <c r="U429" s="139"/>
      <c r="V429" s="132" t="s">
        <v>4006</v>
      </c>
      <c r="W429" s="112" t="s">
        <v>4007</v>
      </c>
      <c r="X429" s="98" t="b">
        <v>0</v>
      </c>
      <c r="Z429" s="28"/>
      <c r="AA429" s="28"/>
      <c r="AB429" s="28"/>
    </row>
    <row r="430" ht="22.5" customHeight="1">
      <c r="A430" s="28">
        <v>429.0</v>
      </c>
      <c r="B430" s="28" t="s">
        <v>593</v>
      </c>
      <c r="C430" s="28" t="s">
        <v>2638</v>
      </c>
      <c r="D430" s="28" t="s">
        <v>2639</v>
      </c>
      <c r="E430" s="79" t="s">
        <v>226</v>
      </c>
      <c r="F430" s="79" t="s">
        <v>226</v>
      </c>
      <c r="G430" s="79" t="s">
        <v>4010</v>
      </c>
      <c r="H430" s="79" t="s">
        <v>226</v>
      </c>
      <c r="I430" s="36" t="s">
        <v>474</v>
      </c>
      <c r="J430" s="37">
        <v>46071.0</v>
      </c>
      <c r="K430" s="89"/>
      <c r="L430" s="89"/>
      <c r="M430" s="89"/>
      <c r="N430" s="89"/>
      <c r="O430" s="90"/>
      <c r="P430" s="49">
        <f t="shared" si="26"/>
        <v>1</v>
      </c>
      <c r="Q430" s="53" t="str">
        <f t="shared" si="27"/>
        <v>SELESAI</v>
      </c>
      <c r="S430" s="28"/>
      <c r="T430" s="36" t="b">
        <v>1</v>
      </c>
      <c r="U430" s="55" t="s">
        <v>479</v>
      </c>
      <c r="V430" s="85"/>
      <c r="W430" s="59" t="s">
        <v>4014</v>
      </c>
      <c r="X430" s="61" t="b">
        <v>0</v>
      </c>
      <c r="Z430" s="28"/>
      <c r="AA430" s="28"/>
      <c r="AB430" s="28"/>
    </row>
    <row r="431" ht="22.5" customHeight="1">
      <c r="A431" s="28">
        <v>430.0</v>
      </c>
      <c r="B431" s="28" t="s">
        <v>593</v>
      </c>
      <c r="C431" s="28" t="s">
        <v>2641</v>
      </c>
      <c r="D431" s="28" t="s">
        <v>2642</v>
      </c>
      <c r="E431" s="33" t="s">
        <v>16</v>
      </c>
      <c r="F431" s="33" t="s">
        <v>16</v>
      </c>
      <c r="G431" s="33" t="s">
        <v>4017</v>
      </c>
      <c r="H431" s="33" t="s">
        <v>434</v>
      </c>
      <c r="I431" s="36" t="s">
        <v>565</v>
      </c>
      <c r="J431" s="89"/>
      <c r="K431" s="89"/>
      <c r="L431" s="89"/>
      <c r="M431" s="89"/>
      <c r="N431" s="89"/>
      <c r="O431" s="90"/>
      <c r="P431" s="49">
        <f t="shared" si="26"/>
        <v>0</v>
      </c>
      <c r="Q431" s="53" t="str">
        <f t="shared" si="27"/>
        <v>BELUM</v>
      </c>
      <c r="S431" s="28"/>
      <c r="T431" s="36" t="b">
        <v>0</v>
      </c>
      <c r="U431" s="139"/>
      <c r="V431" s="56"/>
      <c r="W431" s="94"/>
      <c r="X431" s="95" t="b">
        <v>0</v>
      </c>
      <c r="Z431" s="28"/>
      <c r="AA431" s="28"/>
      <c r="AB431" s="28"/>
    </row>
    <row r="432" ht="22.5" customHeight="1">
      <c r="A432" s="28">
        <v>431.0</v>
      </c>
      <c r="B432" s="28" t="s">
        <v>593</v>
      </c>
      <c r="C432" s="28" t="s">
        <v>2643</v>
      </c>
      <c r="D432" s="28" t="s">
        <v>2645</v>
      </c>
      <c r="E432" s="79" t="s">
        <v>181</v>
      </c>
      <c r="F432" s="79" t="s">
        <v>181</v>
      </c>
      <c r="G432" s="79" t="s">
        <v>4021</v>
      </c>
      <c r="H432" s="79" t="s">
        <v>181</v>
      </c>
      <c r="I432" s="36" t="s">
        <v>565</v>
      </c>
      <c r="J432" s="37"/>
      <c r="K432" s="89"/>
      <c r="L432" s="89"/>
      <c r="M432" s="89"/>
      <c r="N432" s="89"/>
      <c r="O432" s="90"/>
      <c r="P432" s="49">
        <f t="shared" si="26"/>
        <v>0</v>
      </c>
      <c r="Q432" s="53" t="str">
        <f t="shared" si="27"/>
        <v>BELUM</v>
      </c>
      <c r="S432" s="28"/>
      <c r="T432" s="36" t="b">
        <v>0</v>
      </c>
      <c r="U432" s="139"/>
      <c r="V432" s="140"/>
      <c r="W432" s="141"/>
      <c r="X432" s="142" t="b">
        <v>0</v>
      </c>
      <c r="Z432" s="28"/>
      <c r="AA432" s="28"/>
      <c r="AB432" s="28"/>
    </row>
    <row r="433" ht="22.5" customHeight="1">
      <c r="A433" s="28">
        <v>432.0</v>
      </c>
      <c r="B433" s="28" t="s">
        <v>593</v>
      </c>
      <c r="C433" s="28" t="s">
        <v>2647</v>
      </c>
      <c r="D433" s="28" t="s">
        <v>2648</v>
      </c>
      <c r="E433" s="33" t="s">
        <v>96</v>
      </c>
      <c r="F433" s="33" t="s">
        <v>96</v>
      </c>
      <c r="G433" s="33" t="s">
        <v>4024</v>
      </c>
      <c r="H433" s="33" t="s">
        <v>96</v>
      </c>
      <c r="I433" s="36" t="s">
        <v>708</v>
      </c>
      <c r="J433" s="37"/>
      <c r="K433" s="89"/>
      <c r="L433" s="89"/>
      <c r="M433" s="89"/>
      <c r="N433" s="89"/>
      <c r="O433" s="90"/>
      <c r="P433" s="49">
        <f t="shared" si="26"/>
        <v>0</v>
      </c>
      <c r="Q433" s="53" t="str">
        <f t="shared" si="27"/>
        <v>BELUM</v>
      </c>
      <c r="S433" s="28"/>
      <c r="T433" s="36" t="b">
        <v>0</v>
      </c>
      <c r="U433" s="139"/>
      <c r="V433" s="122"/>
      <c r="W433" s="153"/>
      <c r="X433" s="124" t="b">
        <v>0</v>
      </c>
      <c r="Z433" s="28"/>
      <c r="AA433" s="28"/>
      <c r="AB433" s="28"/>
    </row>
    <row r="434" ht="22.5" customHeight="1">
      <c r="A434" s="28">
        <v>433.0</v>
      </c>
      <c r="B434" s="28" t="s">
        <v>593</v>
      </c>
      <c r="C434" s="28" t="s">
        <v>2650</v>
      </c>
      <c r="D434" s="28" t="s">
        <v>2651</v>
      </c>
      <c r="E434" s="79" t="s">
        <v>226</v>
      </c>
      <c r="F434" s="79" t="s">
        <v>226</v>
      </c>
      <c r="G434" s="79" t="s">
        <v>4028</v>
      </c>
      <c r="H434" s="79" t="s">
        <v>288</v>
      </c>
      <c r="I434" s="36" t="s">
        <v>474</v>
      </c>
      <c r="J434" s="37">
        <v>46069.0</v>
      </c>
      <c r="K434" s="36"/>
      <c r="L434" s="89"/>
      <c r="M434" s="89"/>
      <c r="N434" s="89"/>
      <c r="O434" s="90"/>
      <c r="P434" s="49">
        <f t="shared" si="26"/>
        <v>1</v>
      </c>
      <c r="Q434" s="53" t="str">
        <f t="shared" si="27"/>
        <v>SELESAI</v>
      </c>
      <c r="S434" s="28"/>
      <c r="T434" s="36" t="b">
        <v>1</v>
      </c>
      <c r="U434" s="55" t="s">
        <v>347</v>
      </c>
      <c r="V434" s="85"/>
      <c r="W434" s="59" t="s">
        <v>4029</v>
      </c>
      <c r="X434" s="61" t="b">
        <v>0</v>
      </c>
      <c r="Z434" s="28"/>
      <c r="AA434" s="28"/>
      <c r="AB434" s="28"/>
    </row>
    <row r="435" ht="22.5" customHeight="1">
      <c r="A435" s="28">
        <v>434.0</v>
      </c>
      <c r="B435" s="28" t="s">
        <v>593</v>
      </c>
      <c r="C435" s="28" t="s">
        <v>2654</v>
      </c>
      <c r="D435" s="28" t="s">
        <v>2657</v>
      </c>
      <c r="E435" s="33" t="s">
        <v>181</v>
      </c>
      <c r="F435" s="33" t="s">
        <v>181</v>
      </c>
      <c r="G435" s="33" t="s">
        <v>4033</v>
      </c>
      <c r="H435" s="33" t="s">
        <v>253</v>
      </c>
      <c r="I435" s="36" t="s">
        <v>289</v>
      </c>
      <c r="J435" s="37"/>
      <c r="K435" s="89"/>
      <c r="L435" s="89"/>
      <c r="M435" s="89"/>
      <c r="N435" s="89"/>
      <c r="O435" s="90"/>
      <c r="P435" s="49">
        <f t="shared" si="26"/>
        <v>0</v>
      </c>
      <c r="Q435" s="53" t="str">
        <f t="shared" si="27"/>
        <v>BELUM</v>
      </c>
      <c r="S435" s="28"/>
      <c r="T435" s="36" t="b">
        <v>0</v>
      </c>
      <c r="U435" s="139"/>
      <c r="V435" s="122"/>
      <c r="W435" s="153"/>
      <c r="X435" s="124" t="b">
        <v>0</v>
      </c>
      <c r="Z435" s="28"/>
      <c r="AA435" s="28"/>
      <c r="AB435" s="28"/>
    </row>
    <row r="436" ht="22.5" customHeight="1">
      <c r="A436" s="28">
        <v>435.0</v>
      </c>
      <c r="B436" s="28" t="s">
        <v>593</v>
      </c>
      <c r="C436" s="28" t="s">
        <v>2659</v>
      </c>
      <c r="D436" s="28" t="s">
        <v>2661</v>
      </c>
      <c r="E436" s="79" t="s">
        <v>16</v>
      </c>
      <c r="F436" s="79" t="s">
        <v>16</v>
      </c>
      <c r="G436" s="79" t="s">
        <v>4036</v>
      </c>
      <c r="H436" s="79" t="s">
        <v>577</v>
      </c>
      <c r="I436" s="36" t="s">
        <v>289</v>
      </c>
      <c r="J436" s="89"/>
      <c r="K436" s="89"/>
      <c r="L436" s="89"/>
      <c r="M436" s="89"/>
      <c r="N436" s="89"/>
      <c r="O436" s="90"/>
      <c r="P436" s="49">
        <f t="shared" si="26"/>
        <v>0</v>
      </c>
      <c r="Q436" s="53" t="str">
        <f t="shared" si="27"/>
        <v>BELUM</v>
      </c>
      <c r="S436" s="28"/>
      <c r="T436" s="36" t="b">
        <v>0</v>
      </c>
      <c r="U436" s="139"/>
      <c r="V436" s="85"/>
      <c r="W436" s="112"/>
      <c r="X436" s="98" t="b">
        <v>0</v>
      </c>
      <c r="Z436" s="28"/>
      <c r="AA436" s="28"/>
      <c r="AB436" s="28"/>
    </row>
    <row r="437" ht="22.5" customHeight="1">
      <c r="A437" s="28">
        <v>436.0</v>
      </c>
      <c r="B437" s="28" t="s">
        <v>593</v>
      </c>
      <c r="C437" s="28" t="s">
        <v>2663</v>
      </c>
      <c r="D437" s="28" t="s">
        <v>2664</v>
      </c>
      <c r="E437" s="33" t="s">
        <v>226</v>
      </c>
      <c r="F437" s="33" t="s">
        <v>226</v>
      </c>
      <c r="G437" s="33" t="s">
        <v>4043</v>
      </c>
      <c r="H437" s="33" t="s">
        <v>450</v>
      </c>
      <c r="I437" s="36" t="s">
        <v>474</v>
      </c>
      <c r="J437" s="37">
        <v>46024.0</v>
      </c>
      <c r="K437" s="37"/>
      <c r="L437" s="89"/>
      <c r="M437" s="89"/>
      <c r="N437" s="89"/>
      <c r="O437" s="90"/>
      <c r="P437" s="49">
        <f t="shared" si="26"/>
        <v>1</v>
      </c>
      <c r="Q437" s="53" t="str">
        <f t="shared" si="27"/>
        <v>SELESAI</v>
      </c>
      <c r="S437" s="28"/>
      <c r="T437" s="36" t="b">
        <v>1</v>
      </c>
      <c r="U437" s="139"/>
      <c r="V437" s="56"/>
      <c r="W437" s="94"/>
      <c r="X437" s="95" t="b">
        <v>1</v>
      </c>
      <c r="Y437" s="67" t="s">
        <v>4045</v>
      </c>
      <c r="Z437" s="108"/>
      <c r="AA437" s="108"/>
      <c r="AB437" s="108"/>
    </row>
    <row r="438" ht="22.5" customHeight="1">
      <c r="A438" s="28">
        <v>437.0</v>
      </c>
      <c r="B438" s="28" t="s">
        <v>593</v>
      </c>
      <c r="C438" s="28" t="s">
        <v>2666</v>
      </c>
      <c r="D438" s="28" t="s">
        <v>2667</v>
      </c>
      <c r="E438" s="79" t="s">
        <v>226</v>
      </c>
      <c r="F438" s="79" t="s">
        <v>226</v>
      </c>
      <c r="G438" s="79" t="s">
        <v>4050</v>
      </c>
      <c r="H438" s="79" t="s">
        <v>288</v>
      </c>
      <c r="I438" s="36" t="s">
        <v>474</v>
      </c>
      <c r="J438" s="37">
        <v>46040.0</v>
      </c>
      <c r="K438" s="89"/>
      <c r="L438" s="89"/>
      <c r="M438" s="89"/>
      <c r="N438" s="89"/>
      <c r="O438" s="90"/>
      <c r="P438" s="49">
        <f t="shared" si="26"/>
        <v>1</v>
      </c>
      <c r="Q438" s="53" t="str">
        <f t="shared" si="27"/>
        <v>SELESAI</v>
      </c>
      <c r="S438" s="28"/>
      <c r="T438" s="36" t="b">
        <v>1</v>
      </c>
      <c r="U438" s="55" t="s">
        <v>347</v>
      </c>
      <c r="V438" s="178" t="s">
        <v>4052</v>
      </c>
      <c r="W438" s="172" t="s">
        <v>4053</v>
      </c>
      <c r="X438" s="142" t="b">
        <v>0</v>
      </c>
      <c r="Z438" s="28"/>
      <c r="AA438" s="28"/>
      <c r="AB438" s="28"/>
    </row>
    <row r="439" ht="22.5" customHeight="1">
      <c r="A439" s="28">
        <v>438.0</v>
      </c>
      <c r="B439" s="28" t="s">
        <v>593</v>
      </c>
      <c r="C439" s="28" t="s">
        <v>2669</v>
      </c>
      <c r="D439" s="28" t="s">
        <v>2670</v>
      </c>
      <c r="E439" s="33" t="s">
        <v>16</v>
      </c>
      <c r="F439" s="33" t="s">
        <v>16</v>
      </c>
      <c r="G439" s="33" t="s">
        <v>4055</v>
      </c>
      <c r="H439" s="33" t="s">
        <v>577</v>
      </c>
      <c r="I439" s="36" t="s">
        <v>289</v>
      </c>
      <c r="J439" s="89"/>
      <c r="K439" s="89"/>
      <c r="L439" s="89"/>
      <c r="M439" s="89"/>
      <c r="N439" s="89"/>
      <c r="O439" s="90"/>
      <c r="P439" s="49">
        <f t="shared" si="26"/>
        <v>0</v>
      </c>
      <c r="Q439" s="53" t="str">
        <f t="shared" si="27"/>
        <v>BELUM</v>
      </c>
      <c r="S439" s="28"/>
      <c r="T439" s="36" t="b">
        <v>0</v>
      </c>
      <c r="U439" s="139"/>
      <c r="V439" s="56"/>
      <c r="W439" s="94"/>
      <c r="X439" s="95" t="b">
        <v>0</v>
      </c>
      <c r="Z439" s="28"/>
      <c r="AA439" s="28"/>
      <c r="AB439" s="28"/>
    </row>
    <row r="440" ht="22.5" customHeight="1">
      <c r="A440" s="28">
        <v>439.0</v>
      </c>
      <c r="B440" s="28" t="s">
        <v>593</v>
      </c>
      <c r="C440" s="28" t="s">
        <v>2672</v>
      </c>
      <c r="D440" s="28" t="s">
        <v>2673</v>
      </c>
      <c r="E440" s="79" t="s">
        <v>96</v>
      </c>
      <c r="F440" s="79" t="s">
        <v>96</v>
      </c>
      <c r="G440" s="79" t="s">
        <v>4060</v>
      </c>
      <c r="H440" s="79" t="s">
        <v>96</v>
      </c>
      <c r="I440" s="36" t="s">
        <v>708</v>
      </c>
      <c r="J440" s="37">
        <v>46133.0</v>
      </c>
      <c r="K440" s="89"/>
      <c r="L440" s="89"/>
      <c r="M440" s="89"/>
      <c r="N440" s="89"/>
      <c r="O440" s="90"/>
      <c r="P440" s="49">
        <f t="shared" si="26"/>
        <v>1</v>
      </c>
      <c r="Q440" s="53" t="str">
        <f t="shared" si="27"/>
        <v>SELESAI</v>
      </c>
      <c r="S440" s="28"/>
      <c r="T440" s="36" t="b">
        <v>1</v>
      </c>
      <c r="U440" s="55" t="s">
        <v>1654</v>
      </c>
      <c r="V440" s="56"/>
      <c r="W440" s="94"/>
      <c r="X440" s="95" t="b">
        <v>0</v>
      </c>
      <c r="Z440" s="28"/>
      <c r="AA440" s="28"/>
      <c r="AB440" s="28"/>
    </row>
    <row r="441" ht="22.5" customHeight="1">
      <c r="A441" s="28">
        <v>440.0</v>
      </c>
      <c r="B441" s="28" t="s">
        <v>593</v>
      </c>
      <c r="C441" s="28" t="s">
        <v>2677</v>
      </c>
      <c r="D441" s="28" t="s">
        <v>2678</v>
      </c>
      <c r="E441" s="33" t="s">
        <v>226</v>
      </c>
      <c r="F441" s="33" t="s">
        <v>226</v>
      </c>
      <c r="G441" s="33" t="s">
        <v>4064</v>
      </c>
      <c r="H441" s="33" t="s">
        <v>288</v>
      </c>
      <c r="I441" s="36" t="s">
        <v>474</v>
      </c>
      <c r="J441" s="37">
        <v>46195.0</v>
      </c>
      <c r="K441" s="89"/>
      <c r="L441" s="89"/>
      <c r="M441" s="89"/>
      <c r="N441" s="89"/>
      <c r="O441" s="90"/>
      <c r="P441" s="49">
        <f t="shared" si="26"/>
        <v>1</v>
      </c>
      <c r="Q441" s="53" t="str">
        <f t="shared" si="27"/>
        <v>SELESAI</v>
      </c>
      <c r="S441" s="28"/>
      <c r="T441" s="36" t="b">
        <v>1</v>
      </c>
      <c r="U441" s="55" t="s">
        <v>347</v>
      </c>
      <c r="V441" s="179"/>
      <c r="W441" s="94" t="s">
        <v>4067</v>
      </c>
      <c r="X441" s="95" t="b">
        <v>0</v>
      </c>
      <c r="Z441" s="28"/>
      <c r="AA441" s="28"/>
      <c r="AB441" s="28"/>
    </row>
    <row r="442" ht="22.5" customHeight="1">
      <c r="A442" s="28">
        <v>441.0</v>
      </c>
      <c r="B442" s="28" t="s">
        <v>593</v>
      </c>
      <c r="C442" s="28" t="s">
        <v>2680</v>
      </c>
      <c r="D442" s="28" t="s">
        <v>2681</v>
      </c>
      <c r="E442" s="79" t="s">
        <v>226</v>
      </c>
      <c r="F442" s="79" t="s">
        <v>226</v>
      </c>
      <c r="G442" s="79" t="s">
        <v>4071</v>
      </c>
      <c r="H442" s="79" t="s">
        <v>226</v>
      </c>
      <c r="I442" s="36" t="s">
        <v>474</v>
      </c>
      <c r="J442" s="37">
        <v>46218.0</v>
      </c>
      <c r="K442" s="89"/>
      <c r="L442" s="89"/>
      <c r="M442" s="89"/>
      <c r="N442" s="89"/>
      <c r="O442" s="90"/>
      <c r="P442" s="49">
        <f t="shared" si="26"/>
        <v>1</v>
      </c>
      <c r="Q442" s="53" t="str">
        <f t="shared" si="27"/>
        <v>SELESAI</v>
      </c>
      <c r="S442" s="28"/>
      <c r="T442" s="36" t="b">
        <v>1</v>
      </c>
      <c r="U442" s="55" t="s">
        <v>479</v>
      </c>
      <c r="V442" s="85"/>
      <c r="W442" s="112" t="s">
        <v>4074</v>
      </c>
      <c r="X442" s="98" t="b">
        <v>0</v>
      </c>
      <c r="Z442" s="28"/>
      <c r="AA442" s="28"/>
      <c r="AB442" s="28"/>
    </row>
    <row r="443" ht="22.5" customHeight="1">
      <c r="A443" s="28">
        <v>442.0</v>
      </c>
      <c r="B443" s="28" t="s">
        <v>593</v>
      </c>
      <c r="C443" s="28" t="s">
        <v>2685</v>
      </c>
      <c r="D443" s="28" t="s">
        <v>2686</v>
      </c>
      <c r="E443" s="33" t="s">
        <v>181</v>
      </c>
      <c r="F443" s="33" t="s">
        <v>181</v>
      </c>
      <c r="G443" s="33" t="s">
        <v>4077</v>
      </c>
      <c r="H443" s="33" t="s">
        <v>253</v>
      </c>
      <c r="I443" s="36" t="s">
        <v>289</v>
      </c>
      <c r="J443" s="37">
        <v>46146.0</v>
      </c>
      <c r="K443" s="89"/>
      <c r="L443" s="89"/>
      <c r="M443" s="89"/>
      <c r="N443" s="89"/>
      <c r="O443" s="90"/>
      <c r="P443" s="49">
        <f t="shared" si="26"/>
        <v>1</v>
      </c>
      <c r="Q443" s="53" t="str">
        <f t="shared" si="27"/>
        <v>SELESAI</v>
      </c>
      <c r="S443" s="28"/>
      <c r="T443" s="36" t="b">
        <v>1</v>
      </c>
      <c r="U443" s="55" t="s">
        <v>347</v>
      </c>
      <c r="V443" s="122"/>
      <c r="W443" s="59" t="s">
        <v>4079</v>
      </c>
      <c r="X443" s="124" t="b">
        <v>0</v>
      </c>
      <c r="Z443" s="28"/>
      <c r="AA443" s="28"/>
      <c r="AB443" s="28"/>
    </row>
    <row r="444" ht="22.5" customHeight="1">
      <c r="A444" s="28">
        <v>443.0</v>
      </c>
      <c r="B444" s="28" t="s">
        <v>593</v>
      </c>
      <c r="C444" s="28" t="s">
        <v>2687</v>
      </c>
      <c r="D444" s="28" t="s">
        <v>2689</v>
      </c>
      <c r="E444" s="79" t="s">
        <v>181</v>
      </c>
      <c r="F444" s="79" t="s">
        <v>181</v>
      </c>
      <c r="G444" s="79" t="s">
        <v>4082</v>
      </c>
      <c r="H444" s="79" t="s">
        <v>253</v>
      </c>
      <c r="I444" s="36" t="s">
        <v>289</v>
      </c>
      <c r="J444" s="37">
        <v>46043.0</v>
      </c>
      <c r="K444" s="89"/>
      <c r="L444" s="89"/>
      <c r="M444" s="89"/>
      <c r="N444" s="89"/>
      <c r="O444" s="90"/>
      <c r="P444" s="49">
        <f t="shared" si="26"/>
        <v>1</v>
      </c>
      <c r="Q444" s="53" t="str">
        <f t="shared" si="27"/>
        <v>SELESAI</v>
      </c>
      <c r="S444" s="28"/>
      <c r="T444" s="36" t="b">
        <v>1</v>
      </c>
      <c r="U444" s="139"/>
      <c r="V444" s="167" t="s">
        <v>1654</v>
      </c>
      <c r="W444" s="94"/>
      <c r="X444" s="95" t="b">
        <v>0</v>
      </c>
      <c r="Z444" s="28"/>
      <c r="AA444" s="28"/>
      <c r="AB444" s="28"/>
    </row>
    <row r="445" ht="22.5" customHeight="1">
      <c r="A445" s="28">
        <v>444.0</v>
      </c>
      <c r="B445" s="28" t="s">
        <v>593</v>
      </c>
      <c r="C445" s="28" t="s">
        <v>2691</v>
      </c>
      <c r="D445" s="28" t="s">
        <v>2694</v>
      </c>
      <c r="E445" s="33" t="s">
        <v>181</v>
      </c>
      <c r="F445" s="33" t="s">
        <v>181</v>
      </c>
      <c r="G445" s="33" t="s">
        <v>4088</v>
      </c>
      <c r="H445" s="33" t="s">
        <v>253</v>
      </c>
      <c r="I445" s="36" t="s">
        <v>289</v>
      </c>
      <c r="J445" s="37"/>
      <c r="K445" s="89"/>
      <c r="L445" s="89"/>
      <c r="M445" s="89"/>
      <c r="N445" s="89"/>
      <c r="O445" s="90"/>
      <c r="P445" s="49">
        <f t="shared" si="26"/>
        <v>0</v>
      </c>
      <c r="Q445" s="53" t="str">
        <f t="shared" si="27"/>
        <v>BELUM</v>
      </c>
      <c r="S445" s="28"/>
      <c r="T445" s="36" t="b">
        <v>0</v>
      </c>
      <c r="U445" s="139"/>
      <c r="V445" s="122"/>
      <c r="W445" s="153"/>
      <c r="X445" s="124" t="b">
        <v>0</v>
      </c>
      <c r="Z445" s="28"/>
      <c r="AA445" s="28"/>
      <c r="AB445" s="28"/>
    </row>
    <row r="446" ht="22.5" customHeight="1">
      <c r="A446" s="28">
        <v>445.0</v>
      </c>
      <c r="B446" s="28" t="s">
        <v>593</v>
      </c>
      <c r="C446" s="28" t="s">
        <v>2695</v>
      </c>
      <c r="D446" s="28" t="s">
        <v>2696</v>
      </c>
      <c r="E446" s="79" t="s">
        <v>226</v>
      </c>
      <c r="F446" s="79" t="s">
        <v>226</v>
      </c>
      <c r="G446" s="79" t="s">
        <v>4094</v>
      </c>
      <c r="H446" s="79" t="s">
        <v>288</v>
      </c>
      <c r="I446" s="36" t="s">
        <v>474</v>
      </c>
      <c r="J446" s="37">
        <v>46138.0</v>
      </c>
      <c r="K446" s="89"/>
      <c r="L446" s="89"/>
      <c r="M446" s="89"/>
      <c r="N446" s="89"/>
      <c r="O446" s="90"/>
      <c r="P446" s="49">
        <f t="shared" si="26"/>
        <v>1</v>
      </c>
      <c r="Q446" s="53" t="str">
        <f t="shared" si="27"/>
        <v>SELESAI</v>
      </c>
      <c r="S446" s="28"/>
      <c r="T446" s="36" t="b">
        <v>1</v>
      </c>
      <c r="U446" s="55" t="s">
        <v>479</v>
      </c>
      <c r="V446" s="56"/>
      <c r="W446" s="59" t="s">
        <v>4097</v>
      </c>
      <c r="X446" s="95" t="b">
        <v>0</v>
      </c>
      <c r="Z446" s="28"/>
      <c r="AA446" s="28"/>
      <c r="AB446" s="28"/>
    </row>
    <row r="447" ht="22.5" customHeight="1">
      <c r="A447" s="28">
        <v>446.0</v>
      </c>
      <c r="B447" s="28" t="s">
        <v>593</v>
      </c>
      <c r="C447" s="28" t="s">
        <v>2699</v>
      </c>
      <c r="D447" s="28" t="s">
        <v>2700</v>
      </c>
      <c r="E447" s="33" t="s">
        <v>96</v>
      </c>
      <c r="F447" s="33" t="s">
        <v>96</v>
      </c>
      <c r="G447" s="33" t="s">
        <v>4098</v>
      </c>
      <c r="H447" s="33" t="s">
        <v>96</v>
      </c>
      <c r="I447" s="36" t="s">
        <v>708</v>
      </c>
      <c r="J447" s="37">
        <v>46028.0</v>
      </c>
      <c r="K447" s="89"/>
      <c r="L447" s="89"/>
      <c r="M447" s="89"/>
      <c r="N447" s="89"/>
      <c r="O447" s="90"/>
      <c r="P447" s="49">
        <f t="shared" si="26"/>
        <v>1</v>
      </c>
      <c r="Q447" s="53" t="str">
        <f t="shared" si="27"/>
        <v>SELESAI</v>
      </c>
      <c r="S447" s="28"/>
      <c r="T447" s="36" t="b">
        <v>1</v>
      </c>
      <c r="U447" s="139"/>
      <c r="V447" s="167" t="s">
        <v>1654</v>
      </c>
      <c r="W447" s="94"/>
      <c r="X447" s="95" t="b">
        <v>0</v>
      </c>
      <c r="Z447" s="28"/>
      <c r="AA447" s="28"/>
      <c r="AB447" s="28"/>
    </row>
    <row r="448" ht="22.5" customHeight="1">
      <c r="A448" s="28">
        <v>447.0</v>
      </c>
      <c r="B448" s="28" t="s">
        <v>593</v>
      </c>
      <c r="C448" s="28" t="s">
        <v>2702</v>
      </c>
      <c r="D448" s="28" t="s">
        <v>2703</v>
      </c>
      <c r="E448" s="79" t="s">
        <v>181</v>
      </c>
      <c r="F448" s="79" t="s">
        <v>181</v>
      </c>
      <c r="G448" s="79" t="s">
        <v>4102</v>
      </c>
      <c r="H448" s="79" t="s">
        <v>181</v>
      </c>
      <c r="I448" s="36" t="s">
        <v>565</v>
      </c>
      <c r="J448" s="37">
        <v>46118.0</v>
      </c>
      <c r="K448" s="89"/>
      <c r="L448" s="89"/>
      <c r="M448" s="89"/>
      <c r="N448" s="89"/>
      <c r="O448" s="90"/>
      <c r="P448" s="49">
        <f t="shared" si="26"/>
        <v>1</v>
      </c>
      <c r="Q448" s="53" t="str">
        <f t="shared" si="27"/>
        <v>SELESAI</v>
      </c>
      <c r="S448" s="28"/>
      <c r="T448" s="36" t="b">
        <v>1</v>
      </c>
      <c r="U448" s="55" t="s">
        <v>658</v>
      </c>
      <c r="V448" s="56"/>
      <c r="W448" s="59" t="s">
        <v>4103</v>
      </c>
      <c r="X448" s="95" t="b">
        <v>0</v>
      </c>
      <c r="Z448" s="28"/>
      <c r="AA448" s="28"/>
      <c r="AB448" s="28"/>
    </row>
    <row r="449" ht="22.5" customHeight="1">
      <c r="A449" s="28">
        <v>448.0</v>
      </c>
      <c r="B449" s="28" t="s">
        <v>593</v>
      </c>
      <c r="C449" s="28" t="s">
        <v>2705</v>
      </c>
      <c r="D449" s="28" t="s">
        <v>2706</v>
      </c>
      <c r="E449" s="33" t="s">
        <v>16</v>
      </c>
      <c r="F449" s="33" t="s">
        <v>16</v>
      </c>
      <c r="G449" s="33" t="s">
        <v>4106</v>
      </c>
      <c r="H449" s="33" t="s">
        <v>232</v>
      </c>
      <c r="I449" s="36" t="s">
        <v>103</v>
      </c>
      <c r="J449" s="37">
        <v>46183.0</v>
      </c>
      <c r="K449" s="37"/>
      <c r="L449" s="89"/>
      <c r="M449" s="89"/>
      <c r="N449" s="89"/>
      <c r="O449" s="90"/>
      <c r="P449" s="49">
        <f t="shared" si="26"/>
        <v>1</v>
      </c>
      <c r="Q449" s="53" t="str">
        <f t="shared" si="27"/>
        <v>SELESAI</v>
      </c>
      <c r="S449" s="28"/>
      <c r="T449" s="36" t="b">
        <v>1</v>
      </c>
      <c r="U449" s="55" t="s">
        <v>185</v>
      </c>
      <c r="V449" s="56"/>
      <c r="W449" s="94"/>
      <c r="X449" s="95" t="b">
        <v>1</v>
      </c>
      <c r="Y449" s="67" t="s">
        <v>4108</v>
      </c>
      <c r="Z449" s="108"/>
      <c r="AA449" s="108"/>
      <c r="AB449" s="108"/>
    </row>
    <row r="450" ht="22.5" customHeight="1">
      <c r="A450" s="28">
        <v>449.0</v>
      </c>
      <c r="B450" s="28" t="s">
        <v>593</v>
      </c>
      <c r="C450" s="28" t="s">
        <v>2710</v>
      </c>
      <c r="D450" s="28" t="s">
        <v>2711</v>
      </c>
      <c r="E450" s="79" t="s">
        <v>226</v>
      </c>
      <c r="F450" s="79" t="s">
        <v>226</v>
      </c>
      <c r="G450" s="79" t="s">
        <v>4112</v>
      </c>
      <c r="H450" s="79" t="s">
        <v>288</v>
      </c>
      <c r="I450" s="36" t="s">
        <v>474</v>
      </c>
      <c r="J450" s="37">
        <v>46058.0</v>
      </c>
      <c r="K450" s="37"/>
      <c r="L450" s="89"/>
      <c r="M450" s="89"/>
      <c r="N450" s="89"/>
      <c r="O450" s="90"/>
      <c r="P450" s="49">
        <f t="shared" si="26"/>
        <v>1</v>
      </c>
      <c r="Q450" s="53" t="str">
        <f t="shared" si="27"/>
        <v>SELESAI</v>
      </c>
      <c r="S450" s="28"/>
      <c r="T450" s="36" t="b">
        <v>1</v>
      </c>
      <c r="U450" s="55" t="s">
        <v>479</v>
      </c>
      <c r="V450" s="163"/>
      <c r="W450" s="59" t="s">
        <v>4114</v>
      </c>
      <c r="X450" s="61" t="b">
        <v>0</v>
      </c>
      <c r="Z450" s="28"/>
      <c r="AA450" s="28"/>
      <c r="AB450" s="28"/>
    </row>
    <row r="451" ht="22.5" customHeight="1">
      <c r="A451" s="28">
        <v>450.0</v>
      </c>
      <c r="B451" s="28" t="s">
        <v>593</v>
      </c>
      <c r="C451" s="28" t="s">
        <v>2713</v>
      </c>
      <c r="D451" s="28" t="s">
        <v>2714</v>
      </c>
      <c r="E451" s="33" t="s">
        <v>96</v>
      </c>
      <c r="F451" s="33" t="s">
        <v>96</v>
      </c>
      <c r="G451" s="33" t="s">
        <v>4119</v>
      </c>
      <c r="H451" s="33" t="s">
        <v>96</v>
      </c>
      <c r="I451" s="36" t="s">
        <v>708</v>
      </c>
      <c r="J451" s="37"/>
      <c r="K451" s="89"/>
      <c r="L451" s="89"/>
      <c r="M451" s="89"/>
      <c r="N451" s="89"/>
      <c r="O451" s="90"/>
      <c r="P451" s="49">
        <f t="shared" si="26"/>
        <v>0</v>
      </c>
      <c r="Q451" s="53" t="str">
        <f t="shared" si="27"/>
        <v>BELUM</v>
      </c>
      <c r="S451" s="28"/>
      <c r="T451" s="36" t="b">
        <v>0</v>
      </c>
      <c r="U451" s="139"/>
      <c r="V451" s="122"/>
      <c r="W451" s="153"/>
      <c r="X451" s="124" t="b">
        <v>0</v>
      </c>
      <c r="Z451" s="28"/>
      <c r="AA451" s="28"/>
      <c r="AB451" s="28"/>
    </row>
    <row r="452" ht="22.5" customHeight="1">
      <c r="A452" s="28">
        <v>451.0</v>
      </c>
      <c r="B452" s="28" t="s">
        <v>593</v>
      </c>
      <c r="C452" s="28" t="s">
        <v>2716</v>
      </c>
      <c r="D452" s="28" t="s">
        <v>2717</v>
      </c>
      <c r="E452" s="79" t="s">
        <v>226</v>
      </c>
      <c r="F452" s="79" t="s">
        <v>226</v>
      </c>
      <c r="G452" s="79" t="s">
        <v>4124</v>
      </c>
      <c r="H452" s="79" t="s">
        <v>288</v>
      </c>
      <c r="I452" s="36" t="s">
        <v>474</v>
      </c>
      <c r="J452" s="37">
        <v>46186.0</v>
      </c>
      <c r="K452" s="89"/>
      <c r="L452" s="89"/>
      <c r="M452" s="89"/>
      <c r="N452" s="89"/>
      <c r="O452" s="90"/>
      <c r="P452" s="49">
        <f t="shared" si="26"/>
        <v>1</v>
      </c>
      <c r="Q452" s="53" t="str">
        <f t="shared" si="27"/>
        <v>SELESAI</v>
      </c>
      <c r="S452" s="28"/>
      <c r="T452" s="36" t="b">
        <v>1</v>
      </c>
      <c r="U452" s="139"/>
      <c r="V452" s="163"/>
      <c r="W452" s="164"/>
      <c r="X452" s="98" t="b">
        <v>0</v>
      </c>
      <c r="Z452" s="28"/>
      <c r="AA452" s="28"/>
      <c r="AB452" s="28"/>
    </row>
    <row r="453" ht="22.5" customHeight="1">
      <c r="A453" s="28">
        <v>452.0</v>
      </c>
      <c r="B453" s="28" t="s">
        <v>593</v>
      </c>
      <c r="C453" s="28" t="s">
        <v>2719</v>
      </c>
      <c r="D453" s="28" t="s">
        <v>2720</v>
      </c>
      <c r="E453" s="33" t="s">
        <v>16</v>
      </c>
      <c r="F453" s="33" t="s">
        <v>16</v>
      </c>
      <c r="G453" s="33" t="s">
        <v>4131</v>
      </c>
      <c r="H453" s="33" t="s">
        <v>232</v>
      </c>
      <c r="I453" s="36" t="s">
        <v>103</v>
      </c>
      <c r="J453" s="37">
        <v>46270.0</v>
      </c>
      <c r="K453" s="89"/>
      <c r="L453" s="89"/>
      <c r="M453" s="89"/>
      <c r="N453" s="89"/>
      <c r="O453" s="90"/>
      <c r="P453" s="49">
        <f t="shared" si="26"/>
        <v>1</v>
      </c>
      <c r="Q453" s="53" t="str">
        <f t="shared" si="27"/>
        <v>SELESAI</v>
      </c>
      <c r="S453" s="28"/>
      <c r="T453" s="36" t="b">
        <v>1</v>
      </c>
      <c r="U453" s="55" t="s">
        <v>185</v>
      </c>
      <c r="V453" s="56"/>
      <c r="W453" s="94"/>
      <c r="X453" s="95" t="b">
        <v>0</v>
      </c>
      <c r="Z453" s="28"/>
      <c r="AA453" s="28"/>
      <c r="AB453" s="28"/>
    </row>
    <row r="454" ht="22.5" customHeight="1">
      <c r="A454" s="28">
        <v>453.0</v>
      </c>
      <c r="B454" s="28" t="s">
        <v>593</v>
      </c>
      <c r="C454" s="28" t="s">
        <v>2724</v>
      </c>
      <c r="D454" s="28" t="s">
        <v>2725</v>
      </c>
      <c r="E454" s="79" t="s">
        <v>181</v>
      </c>
      <c r="F454" s="79" t="s">
        <v>181</v>
      </c>
      <c r="G454" s="79" t="s">
        <v>4135</v>
      </c>
      <c r="H454" s="79" t="s">
        <v>253</v>
      </c>
      <c r="I454" s="36" t="s">
        <v>289</v>
      </c>
      <c r="J454" s="37">
        <v>46279.0</v>
      </c>
      <c r="K454" s="89"/>
      <c r="L454" s="89"/>
      <c r="M454" s="89"/>
      <c r="N454" s="89"/>
      <c r="O454" s="90"/>
      <c r="P454" s="49">
        <f t="shared" si="26"/>
        <v>1</v>
      </c>
      <c r="Q454" s="53" t="str">
        <f t="shared" si="27"/>
        <v>SELESAI</v>
      </c>
      <c r="S454" s="28"/>
      <c r="T454" s="36" t="b">
        <v>1</v>
      </c>
      <c r="U454" s="55" t="s">
        <v>1654</v>
      </c>
      <c r="V454" s="140"/>
      <c r="W454" s="141"/>
      <c r="X454" s="142" t="b">
        <v>0</v>
      </c>
      <c r="Z454" s="28"/>
      <c r="AA454" s="28"/>
      <c r="AB454" s="28"/>
    </row>
    <row r="455" ht="22.5" customHeight="1">
      <c r="A455" s="28">
        <v>454.0</v>
      </c>
      <c r="B455" s="28" t="s">
        <v>593</v>
      </c>
      <c r="C455" s="28" t="s">
        <v>2727</v>
      </c>
      <c r="D455" s="28" t="s">
        <v>2728</v>
      </c>
      <c r="E455" s="33" t="s">
        <v>181</v>
      </c>
      <c r="F455" s="33" t="s">
        <v>181</v>
      </c>
      <c r="G455" s="33" t="s">
        <v>4139</v>
      </c>
      <c r="H455" s="33" t="s">
        <v>253</v>
      </c>
      <c r="I455" s="36" t="s">
        <v>289</v>
      </c>
      <c r="J455" s="37"/>
      <c r="K455" s="89"/>
      <c r="L455" s="89"/>
      <c r="M455" s="89"/>
      <c r="N455" s="89"/>
      <c r="O455" s="90"/>
      <c r="P455" s="49">
        <f t="shared" si="26"/>
        <v>0</v>
      </c>
      <c r="Q455" s="53" t="str">
        <f t="shared" si="27"/>
        <v>BELUM</v>
      </c>
      <c r="S455" s="28"/>
      <c r="T455" s="36" t="b">
        <v>0</v>
      </c>
      <c r="U455" s="139"/>
      <c r="V455" s="122"/>
      <c r="W455" s="153"/>
      <c r="X455" s="124" t="b">
        <v>0</v>
      </c>
      <c r="Z455" s="28"/>
      <c r="AA455" s="28"/>
      <c r="AB455" s="28"/>
    </row>
    <row r="456" ht="22.5" customHeight="1">
      <c r="A456" s="28">
        <v>455.0</v>
      </c>
      <c r="B456" s="28" t="s">
        <v>593</v>
      </c>
      <c r="C456" s="28" t="s">
        <v>2732</v>
      </c>
      <c r="D456" s="28" t="s">
        <v>2733</v>
      </c>
      <c r="E456" s="79" t="s">
        <v>96</v>
      </c>
      <c r="F456" s="79" t="s">
        <v>96</v>
      </c>
      <c r="G456" s="79" t="s">
        <v>4145</v>
      </c>
      <c r="H456" s="79" t="s">
        <v>96</v>
      </c>
      <c r="I456" s="36" t="s">
        <v>708</v>
      </c>
      <c r="J456" s="37">
        <v>46309.0</v>
      </c>
      <c r="K456" s="89"/>
      <c r="L456" s="89"/>
      <c r="M456" s="89"/>
      <c r="N456" s="89"/>
      <c r="O456" s="90"/>
      <c r="P456" s="49">
        <f t="shared" si="26"/>
        <v>1</v>
      </c>
      <c r="Q456" s="53" t="str">
        <f t="shared" si="27"/>
        <v>SELESAI</v>
      </c>
      <c r="S456" s="28"/>
      <c r="T456" s="36" t="b">
        <v>1</v>
      </c>
      <c r="U456" s="139"/>
      <c r="V456" s="140"/>
      <c r="W456" s="141"/>
      <c r="X456" s="142" t="b">
        <v>0</v>
      </c>
      <c r="Z456" s="28"/>
      <c r="AA456" s="28"/>
      <c r="AB456" s="28"/>
    </row>
    <row r="457" ht="22.5" customHeight="1">
      <c r="A457" s="28">
        <v>456.0</v>
      </c>
      <c r="B457" s="28" t="s">
        <v>593</v>
      </c>
      <c r="C457" s="28" t="s">
        <v>2735</v>
      </c>
      <c r="D457" s="28" t="s">
        <v>2736</v>
      </c>
      <c r="E457" s="33" t="s">
        <v>16</v>
      </c>
      <c r="F457" s="33" t="s">
        <v>16</v>
      </c>
      <c r="G457" s="33" t="s">
        <v>4150</v>
      </c>
      <c r="H457" s="33" t="s">
        <v>577</v>
      </c>
      <c r="I457" s="36" t="s">
        <v>289</v>
      </c>
      <c r="J457" s="89"/>
      <c r="K457" s="89"/>
      <c r="L457" s="89"/>
      <c r="M457" s="89"/>
      <c r="N457" s="89"/>
      <c r="O457" s="90"/>
      <c r="P457" s="49">
        <f t="shared" si="26"/>
        <v>0</v>
      </c>
      <c r="Q457" s="53" t="str">
        <f t="shared" si="27"/>
        <v>BELUM</v>
      </c>
      <c r="S457" s="28"/>
      <c r="T457" s="36" t="b">
        <v>0</v>
      </c>
      <c r="U457" s="139"/>
      <c r="V457" s="85"/>
      <c r="W457" s="112"/>
      <c r="X457" s="98" t="b">
        <v>0</v>
      </c>
      <c r="Z457" s="28"/>
      <c r="AA457" s="28"/>
      <c r="AB457" s="28"/>
    </row>
    <row r="458" ht="22.5" customHeight="1">
      <c r="A458" s="28">
        <v>457.0</v>
      </c>
      <c r="B458" s="28" t="s">
        <v>593</v>
      </c>
      <c r="C458" s="28" t="s">
        <v>2737</v>
      </c>
      <c r="D458" s="28" t="s">
        <v>2738</v>
      </c>
      <c r="E458" s="79" t="s">
        <v>96</v>
      </c>
      <c r="F458" s="79" t="s">
        <v>96</v>
      </c>
      <c r="G458" s="79" t="s">
        <v>4156</v>
      </c>
      <c r="H458" s="79" t="s">
        <v>96</v>
      </c>
      <c r="I458" s="36" t="s">
        <v>708</v>
      </c>
      <c r="J458" s="89"/>
      <c r="K458" s="89"/>
      <c r="L458" s="89"/>
      <c r="M458" s="89"/>
      <c r="N458" s="89"/>
      <c r="O458" s="90"/>
      <c r="P458" s="49">
        <f t="shared" si="26"/>
        <v>0</v>
      </c>
      <c r="Q458" s="53" t="str">
        <f t="shared" si="27"/>
        <v>BELUM</v>
      </c>
      <c r="S458" s="28"/>
      <c r="T458" s="36" t="b">
        <v>0</v>
      </c>
      <c r="U458" s="139"/>
      <c r="V458" s="56"/>
      <c r="W458" s="94"/>
      <c r="X458" s="95" t="b">
        <v>0</v>
      </c>
      <c r="Z458" s="28"/>
      <c r="AA458" s="28"/>
      <c r="AB458" s="28"/>
    </row>
    <row r="459" ht="22.5" customHeight="1">
      <c r="A459" s="28">
        <v>458.0</v>
      </c>
      <c r="B459" s="28" t="s">
        <v>593</v>
      </c>
      <c r="C459" s="28" t="s">
        <v>2741</v>
      </c>
      <c r="D459" s="28" t="s">
        <v>2742</v>
      </c>
      <c r="E459" s="33" t="s">
        <v>96</v>
      </c>
      <c r="F459" s="33" t="s">
        <v>96</v>
      </c>
      <c r="G459" s="33" t="s">
        <v>4160</v>
      </c>
      <c r="H459" s="33" t="s">
        <v>96</v>
      </c>
      <c r="I459" s="36" t="s">
        <v>708</v>
      </c>
      <c r="J459" s="89"/>
      <c r="K459" s="89"/>
      <c r="L459" s="89"/>
      <c r="M459" s="89"/>
      <c r="N459" s="89"/>
      <c r="O459" s="90"/>
      <c r="P459" s="49">
        <f t="shared" si="26"/>
        <v>0</v>
      </c>
      <c r="Q459" s="53" t="str">
        <f t="shared" si="27"/>
        <v>BELUM</v>
      </c>
      <c r="S459" s="28"/>
      <c r="T459" s="36" t="b">
        <v>0</v>
      </c>
      <c r="U459" s="139"/>
      <c r="V459" s="56"/>
      <c r="W459" s="94"/>
      <c r="X459" s="95" t="b">
        <v>0</v>
      </c>
      <c r="Z459" s="28"/>
      <c r="AA459" s="28"/>
      <c r="AB459" s="28"/>
    </row>
    <row r="460" ht="22.5" customHeight="1">
      <c r="A460" s="28">
        <v>459.0</v>
      </c>
      <c r="B460" s="28" t="s">
        <v>593</v>
      </c>
      <c r="C460" s="28" t="s">
        <v>2743</v>
      </c>
      <c r="D460" s="28" t="s">
        <v>2744</v>
      </c>
      <c r="E460" s="79" t="s">
        <v>226</v>
      </c>
      <c r="F460" s="79" t="s">
        <v>226</v>
      </c>
      <c r="G460" s="79" t="s">
        <v>4167</v>
      </c>
      <c r="H460" s="79" t="s">
        <v>226</v>
      </c>
      <c r="I460" s="36" t="s">
        <v>474</v>
      </c>
      <c r="J460" s="37">
        <v>46211.0</v>
      </c>
      <c r="K460" s="89"/>
      <c r="L460" s="89"/>
      <c r="M460" s="89"/>
      <c r="N460" s="89"/>
      <c r="O460" s="90"/>
      <c r="P460" s="49">
        <f t="shared" si="26"/>
        <v>1</v>
      </c>
      <c r="Q460" s="53" t="str">
        <f t="shared" si="27"/>
        <v>SELESAI</v>
      </c>
      <c r="S460" s="28"/>
      <c r="T460" s="36" t="b">
        <v>1</v>
      </c>
      <c r="U460" s="55" t="s">
        <v>3831</v>
      </c>
      <c r="V460" s="140"/>
      <c r="W460" s="141"/>
      <c r="X460" s="142" t="b">
        <v>1</v>
      </c>
      <c r="Y460" s="67" t="s">
        <v>4170</v>
      </c>
      <c r="Z460" s="108"/>
      <c r="AA460" s="108"/>
      <c r="AB460" s="108"/>
    </row>
    <row r="461" ht="22.5" customHeight="1">
      <c r="A461" s="28">
        <v>460.0</v>
      </c>
      <c r="B461" s="28" t="s">
        <v>593</v>
      </c>
      <c r="C461" s="28" t="s">
        <v>2747</v>
      </c>
      <c r="D461" s="28" t="s">
        <v>2748</v>
      </c>
      <c r="E461" s="33" t="s">
        <v>96</v>
      </c>
      <c r="F461" s="33" t="s">
        <v>96</v>
      </c>
      <c r="G461" s="33" t="s">
        <v>4176</v>
      </c>
      <c r="H461" s="33" t="s">
        <v>96</v>
      </c>
      <c r="I461" s="36" t="s">
        <v>708</v>
      </c>
      <c r="J461" s="37">
        <v>46108.0</v>
      </c>
      <c r="K461" s="37"/>
      <c r="L461" s="89"/>
      <c r="M461" s="89"/>
      <c r="N461" s="89"/>
      <c r="O461" s="90"/>
      <c r="P461" s="49">
        <f t="shared" si="26"/>
        <v>1</v>
      </c>
      <c r="Q461" s="53" t="str">
        <f t="shared" si="27"/>
        <v>SELESAI</v>
      </c>
      <c r="S461" s="28"/>
      <c r="T461" s="36" t="b">
        <v>1</v>
      </c>
      <c r="U461" s="55" t="s">
        <v>713</v>
      </c>
      <c r="V461" s="122"/>
      <c r="W461" s="59" t="s">
        <v>4179</v>
      </c>
      <c r="X461" s="124" t="b">
        <v>0</v>
      </c>
      <c r="Z461" s="28"/>
      <c r="AA461" s="28"/>
      <c r="AB461" s="28"/>
    </row>
    <row r="462" ht="22.5" customHeight="1">
      <c r="A462" s="28">
        <v>461.0</v>
      </c>
      <c r="B462" s="28" t="s">
        <v>593</v>
      </c>
      <c r="C462" s="28" t="s">
        <v>2751</v>
      </c>
      <c r="D462" s="28" t="s">
        <v>2753</v>
      </c>
      <c r="E462" s="79" t="s">
        <v>226</v>
      </c>
      <c r="F462" s="79" t="s">
        <v>226</v>
      </c>
      <c r="G462" s="79" t="s">
        <v>4184</v>
      </c>
      <c r="H462" s="79" t="s">
        <v>288</v>
      </c>
      <c r="I462" s="36" t="s">
        <v>474</v>
      </c>
      <c r="J462" s="37">
        <v>46073.0</v>
      </c>
      <c r="K462" s="89"/>
      <c r="L462" s="89"/>
      <c r="M462" s="89"/>
      <c r="N462" s="89"/>
      <c r="O462" s="90"/>
      <c r="P462" s="49">
        <f t="shared" si="26"/>
        <v>1</v>
      </c>
      <c r="Q462" s="53" t="str">
        <f t="shared" si="27"/>
        <v>SELESAI</v>
      </c>
      <c r="S462" s="28"/>
      <c r="T462" s="36" t="b">
        <v>1</v>
      </c>
      <c r="U462" s="139"/>
      <c r="V462" s="85"/>
      <c r="W462" s="112"/>
      <c r="X462" s="98" t="b">
        <v>0</v>
      </c>
      <c r="Z462" s="28"/>
      <c r="AA462" s="28"/>
      <c r="AB462" s="28"/>
    </row>
    <row r="463" ht="22.5" customHeight="1">
      <c r="A463" s="28">
        <v>462.0</v>
      </c>
      <c r="B463" s="28" t="s">
        <v>593</v>
      </c>
      <c r="C463" s="28" t="s">
        <v>2756</v>
      </c>
      <c r="D463" s="28" t="s">
        <v>2757</v>
      </c>
      <c r="E463" s="33" t="s">
        <v>16</v>
      </c>
      <c r="F463" s="33" t="s">
        <v>16</v>
      </c>
      <c r="G463" s="33" t="s">
        <v>4190</v>
      </c>
      <c r="H463" s="33" t="s">
        <v>232</v>
      </c>
      <c r="I463" s="36" t="s">
        <v>103</v>
      </c>
      <c r="J463" s="37">
        <v>46121.0</v>
      </c>
      <c r="K463" s="89"/>
      <c r="L463" s="89"/>
      <c r="M463" s="89"/>
      <c r="N463" s="89"/>
      <c r="O463" s="90"/>
      <c r="P463" s="49">
        <f t="shared" si="26"/>
        <v>1</v>
      </c>
      <c r="Q463" s="53" t="str">
        <f t="shared" si="27"/>
        <v>SELESAI</v>
      </c>
      <c r="S463" s="28"/>
      <c r="T463" s="36" t="b">
        <v>1</v>
      </c>
      <c r="U463" s="55" t="s">
        <v>185</v>
      </c>
      <c r="V463" s="56"/>
      <c r="W463" s="94"/>
      <c r="X463" s="95" t="b">
        <v>1</v>
      </c>
      <c r="Y463" s="67" t="s">
        <v>4191</v>
      </c>
      <c r="Z463" s="108"/>
      <c r="AA463" s="108"/>
      <c r="AB463" s="108"/>
    </row>
    <row r="464" ht="22.5" customHeight="1">
      <c r="A464" s="28">
        <v>463.0</v>
      </c>
      <c r="B464" s="28" t="s">
        <v>593</v>
      </c>
      <c r="C464" s="28" t="s">
        <v>2760</v>
      </c>
      <c r="D464" s="28" t="s">
        <v>2761</v>
      </c>
      <c r="E464" s="79" t="s">
        <v>226</v>
      </c>
      <c r="F464" s="79" t="s">
        <v>226</v>
      </c>
      <c r="G464" s="79" t="s">
        <v>4193</v>
      </c>
      <c r="H464" s="79" t="s">
        <v>288</v>
      </c>
      <c r="I464" s="36" t="s">
        <v>474</v>
      </c>
      <c r="J464" s="37">
        <v>46132.0</v>
      </c>
      <c r="K464" s="89"/>
      <c r="L464" s="89"/>
      <c r="M464" s="89"/>
      <c r="N464" s="89"/>
      <c r="O464" s="90"/>
      <c r="P464" s="49">
        <f t="shared" si="26"/>
        <v>1</v>
      </c>
      <c r="Q464" s="53" t="str">
        <f t="shared" si="27"/>
        <v>SELESAI</v>
      </c>
      <c r="S464" s="28"/>
      <c r="T464" s="36" t="b">
        <v>1</v>
      </c>
      <c r="U464" s="55" t="s">
        <v>479</v>
      </c>
      <c r="V464" s="85"/>
      <c r="W464" s="59" t="s">
        <v>4194</v>
      </c>
      <c r="X464" s="98" t="b">
        <v>0</v>
      </c>
      <c r="Z464" s="28"/>
      <c r="AA464" s="28"/>
      <c r="AB464" s="28"/>
    </row>
    <row r="465" ht="22.5" customHeight="1">
      <c r="A465" s="28">
        <v>464.0</v>
      </c>
      <c r="B465" s="28" t="s">
        <v>593</v>
      </c>
      <c r="C465" s="28" t="s">
        <v>2762</v>
      </c>
      <c r="D465" s="28" t="s">
        <v>2764</v>
      </c>
      <c r="E465" s="33" t="s">
        <v>96</v>
      </c>
      <c r="F465" s="33" t="s">
        <v>96</v>
      </c>
      <c r="G465" s="33" t="s">
        <v>4195</v>
      </c>
      <c r="H465" s="33" t="s">
        <v>96</v>
      </c>
      <c r="I465" s="36" t="s">
        <v>708</v>
      </c>
      <c r="J465" s="37">
        <v>46030.0</v>
      </c>
      <c r="K465" s="89"/>
      <c r="L465" s="89"/>
      <c r="M465" s="89"/>
      <c r="N465" s="89"/>
      <c r="O465" s="90"/>
      <c r="P465" s="49">
        <f t="shared" si="26"/>
        <v>1</v>
      </c>
      <c r="Q465" s="53" t="str">
        <f t="shared" si="27"/>
        <v>SELESAI</v>
      </c>
      <c r="S465" s="28"/>
      <c r="T465" s="36" t="b">
        <v>1</v>
      </c>
      <c r="U465" s="139"/>
      <c r="V465" s="167" t="s">
        <v>1654</v>
      </c>
      <c r="W465" s="94"/>
      <c r="X465" s="95" t="b">
        <v>0</v>
      </c>
      <c r="Z465" s="28"/>
      <c r="AA465" s="28"/>
      <c r="AB465" s="28"/>
    </row>
    <row r="466" ht="22.5" customHeight="1">
      <c r="A466" s="28">
        <v>465.0</v>
      </c>
      <c r="B466" s="28" t="s">
        <v>593</v>
      </c>
      <c r="C466" s="28" t="s">
        <v>2767</v>
      </c>
      <c r="D466" s="28" t="s">
        <v>2769</v>
      </c>
      <c r="E466" s="79" t="s">
        <v>226</v>
      </c>
      <c r="F466" s="79" t="s">
        <v>226</v>
      </c>
      <c r="G466" s="79" t="s">
        <v>4197</v>
      </c>
      <c r="H466" s="79" t="s">
        <v>288</v>
      </c>
      <c r="I466" s="36" t="s">
        <v>474</v>
      </c>
      <c r="J466" s="37">
        <v>46082.0</v>
      </c>
      <c r="K466" s="89"/>
      <c r="L466" s="89"/>
      <c r="M466" s="89"/>
      <c r="N466" s="89"/>
      <c r="O466" s="90"/>
      <c r="P466" s="49">
        <f t="shared" si="26"/>
        <v>1</v>
      </c>
      <c r="Q466" s="53" t="str">
        <f t="shared" si="27"/>
        <v>SELESAI</v>
      </c>
      <c r="S466" s="28"/>
      <c r="T466" s="36" t="b">
        <v>1</v>
      </c>
      <c r="U466" s="55" t="s">
        <v>479</v>
      </c>
      <c r="V466" s="85"/>
      <c r="W466" s="112" t="s">
        <v>4198</v>
      </c>
      <c r="X466" s="98" t="b">
        <v>0</v>
      </c>
      <c r="Z466" s="28"/>
      <c r="AA466" s="28"/>
      <c r="AB466" s="28"/>
    </row>
    <row r="467" ht="22.5" customHeight="1">
      <c r="A467" s="28">
        <v>466.0</v>
      </c>
      <c r="B467" s="28" t="s">
        <v>593</v>
      </c>
      <c r="C467" s="28" t="s">
        <v>2771</v>
      </c>
      <c r="D467" s="28" t="s">
        <v>2772</v>
      </c>
      <c r="E467" s="33" t="s">
        <v>96</v>
      </c>
      <c r="F467" s="33" t="s">
        <v>96</v>
      </c>
      <c r="G467" s="33" t="s">
        <v>4199</v>
      </c>
      <c r="H467" s="33" t="s">
        <v>96</v>
      </c>
      <c r="I467" s="36" t="s">
        <v>708</v>
      </c>
      <c r="J467" s="37"/>
      <c r="K467" s="89"/>
      <c r="L467" s="89"/>
      <c r="M467" s="89"/>
      <c r="N467" s="89"/>
      <c r="O467" s="90"/>
      <c r="P467" s="49">
        <f t="shared" si="26"/>
        <v>0</v>
      </c>
      <c r="Q467" s="53" t="str">
        <f t="shared" si="27"/>
        <v>BELUM</v>
      </c>
      <c r="S467" s="28"/>
      <c r="T467" s="36" t="b">
        <v>0</v>
      </c>
      <c r="U467" s="139"/>
      <c r="V467" s="56"/>
      <c r="W467" s="94"/>
      <c r="X467" s="95" t="b">
        <v>0</v>
      </c>
      <c r="Z467" s="28"/>
      <c r="AA467" s="28"/>
      <c r="AB467" s="28"/>
    </row>
    <row r="468" ht="22.5" customHeight="1">
      <c r="A468" s="28">
        <v>467.0</v>
      </c>
      <c r="B468" s="28" t="s">
        <v>593</v>
      </c>
      <c r="C468" s="28" t="s">
        <v>2775</v>
      </c>
      <c r="D468" s="28" t="s">
        <v>2776</v>
      </c>
      <c r="E468" s="79" t="s">
        <v>16</v>
      </c>
      <c r="F468" s="79" t="s">
        <v>16</v>
      </c>
      <c r="G468" s="79" t="s">
        <v>4200</v>
      </c>
      <c r="H468" s="79" t="s">
        <v>577</v>
      </c>
      <c r="I468" s="36" t="s">
        <v>289</v>
      </c>
      <c r="J468" s="37">
        <v>46030.0</v>
      </c>
      <c r="K468" s="89"/>
      <c r="L468" s="89"/>
      <c r="M468" s="89"/>
      <c r="N468" s="89"/>
      <c r="O468" s="90"/>
      <c r="P468" s="49">
        <f t="shared" si="26"/>
        <v>1</v>
      </c>
      <c r="Q468" s="53" t="str">
        <f t="shared" si="27"/>
        <v>SELESAI</v>
      </c>
      <c r="S468" s="28"/>
      <c r="T468" s="36" t="b">
        <v>1</v>
      </c>
      <c r="U468" s="139"/>
      <c r="V468" s="85"/>
      <c r="W468" s="112"/>
      <c r="X468" s="98" t="b">
        <v>0</v>
      </c>
      <c r="Z468" s="28"/>
      <c r="AA468" s="28"/>
      <c r="AB468" s="28"/>
    </row>
    <row r="469" ht="22.5" customHeight="1">
      <c r="A469" s="28">
        <v>468.0</v>
      </c>
      <c r="B469" s="28" t="s">
        <v>593</v>
      </c>
      <c r="C469" s="28" t="s">
        <v>2778</v>
      </c>
      <c r="D469" s="28" t="s">
        <v>2780</v>
      </c>
      <c r="E469" s="33" t="s">
        <v>16</v>
      </c>
      <c r="F469" s="33" t="s">
        <v>16</v>
      </c>
      <c r="G469" s="33" t="s">
        <v>4202</v>
      </c>
      <c r="H469" s="33" t="s">
        <v>577</v>
      </c>
      <c r="I469" s="36" t="s">
        <v>289</v>
      </c>
      <c r="J469" s="37">
        <v>46196.0</v>
      </c>
      <c r="K469" s="89"/>
      <c r="L469" s="89"/>
      <c r="M469" s="89"/>
      <c r="N469" s="89"/>
      <c r="O469" s="90"/>
      <c r="P469" s="49">
        <f t="shared" si="26"/>
        <v>1</v>
      </c>
      <c r="Q469" s="53" t="str">
        <f t="shared" si="27"/>
        <v>SELESAI</v>
      </c>
      <c r="S469" s="28"/>
      <c r="T469" s="36" t="b">
        <v>1</v>
      </c>
      <c r="U469" s="55" t="s">
        <v>347</v>
      </c>
      <c r="V469" s="85"/>
      <c r="W469" s="112" t="s">
        <v>4203</v>
      </c>
      <c r="X469" s="98" t="b">
        <v>0</v>
      </c>
      <c r="Z469" s="28"/>
      <c r="AA469" s="28"/>
      <c r="AB469" s="28"/>
    </row>
    <row r="470" ht="22.5" customHeight="1">
      <c r="A470" s="28">
        <v>469.0</v>
      </c>
      <c r="B470" s="28" t="s">
        <v>593</v>
      </c>
      <c r="C470" s="28" t="s">
        <v>2783</v>
      </c>
      <c r="D470" s="28" t="s">
        <v>2784</v>
      </c>
      <c r="E470" s="79" t="s">
        <v>96</v>
      </c>
      <c r="F470" s="79" t="s">
        <v>96</v>
      </c>
      <c r="G470" s="79" t="s">
        <v>4204</v>
      </c>
      <c r="H470" s="79" t="s">
        <v>96</v>
      </c>
      <c r="I470" s="36" t="s">
        <v>708</v>
      </c>
      <c r="J470" s="37">
        <v>46079.0</v>
      </c>
      <c r="K470" s="89"/>
      <c r="L470" s="89"/>
      <c r="M470" s="89"/>
      <c r="N470" s="89"/>
      <c r="O470" s="90"/>
      <c r="P470" s="49">
        <f t="shared" si="26"/>
        <v>1</v>
      </c>
      <c r="Q470" s="53" t="str">
        <f t="shared" si="27"/>
        <v>SELESAI</v>
      </c>
      <c r="S470" s="28"/>
      <c r="T470" s="36" t="b">
        <v>1</v>
      </c>
      <c r="U470" s="55" t="s">
        <v>713</v>
      </c>
      <c r="V470" s="56"/>
      <c r="W470" s="59" t="s">
        <v>4206</v>
      </c>
      <c r="X470" s="61" t="b">
        <v>0</v>
      </c>
      <c r="Z470" s="28"/>
      <c r="AA470" s="28"/>
      <c r="AB470" s="28"/>
    </row>
    <row r="471" ht="22.5" customHeight="1">
      <c r="A471" s="28">
        <v>470.0</v>
      </c>
      <c r="B471" s="28" t="s">
        <v>593</v>
      </c>
      <c r="C471" s="28" t="s">
        <v>2787</v>
      </c>
      <c r="D471" s="28" t="s">
        <v>2788</v>
      </c>
      <c r="E471" s="33" t="s">
        <v>16</v>
      </c>
      <c r="F471" s="33" t="s">
        <v>16</v>
      </c>
      <c r="G471" s="33" t="s">
        <v>4207</v>
      </c>
      <c r="H471" s="33" t="s">
        <v>577</v>
      </c>
      <c r="I471" s="36" t="s">
        <v>289</v>
      </c>
      <c r="J471" s="89"/>
      <c r="K471" s="89"/>
      <c r="L471" s="89"/>
      <c r="M471" s="89"/>
      <c r="N471" s="89"/>
      <c r="O471" s="90"/>
      <c r="P471" s="49">
        <f t="shared" si="26"/>
        <v>0</v>
      </c>
      <c r="Q471" s="53" t="str">
        <f t="shared" si="27"/>
        <v>BELUM</v>
      </c>
      <c r="S471" s="28"/>
      <c r="T471" s="36" t="b">
        <v>0</v>
      </c>
      <c r="U471" s="139"/>
      <c r="V471" s="85"/>
      <c r="W471" s="112"/>
      <c r="X471" s="98" t="b">
        <v>0</v>
      </c>
      <c r="Z471" s="28"/>
      <c r="AA471" s="28"/>
      <c r="AB471" s="28"/>
    </row>
    <row r="472" ht="22.5" customHeight="1">
      <c r="A472" s="28">
        <v>471.0</v>
      </c>
      <c r="B472" s="28" t="s">
        <v>593</v>
      </c>
      <c r="C472" s="28" t="s">
        <v>2790</v>
      </c>
      <c r="D472" s="28" t="s">
        <v>2791</v>
      </c>
      <c r="E472" s="79" t="s">
        <v>181</v>
      </c>
      <c r="F472" s="79" t="s">
        <v>181</v>
      </c>
      <c r="G472" s="79" t="s">
        <v>4208</v>
      </c>
      <c r="H472" s="79" t="s">
        <v>253</v>
      </c>
      <c r="I472" s="36" t="s">
        <v>289</v>
      </c>
      <c r="J472" s="37">
        <v>46283.0</v>
      </c>
      <c r="K472" s="89"/>
      <c r="L472" s="89"/>
      <c r="M472" s="89"/>
      <c r="N472" s="89"/>
      <c r="O472" s="90"/>
      <c r="P472" s="49">
        <f t="shared" si="26"/>
        <v>1</v>
      </c>
      <c r="Q472" s="53" t="str">
        <f t="shared" si="27"/>
        <v>SELESAI</v>
      </c>
      <c r="S472" s="28"/>
      <c r="T472" s="36" t="b">
        <v>1</v>
      </c>
      <c r="U472" s="139"/>
      <c r="V472" s="140"/>
      <c r="W472" s="141"/>
      <c r="X472" s="142" t="b">
        <v>0</v>
      </c>
      <c r="Z472" s="28"/>
      <c r="AA472" s="28"/>
      <c r="AB472" s="28"/>
    </row>
    <row r="473" ht="22.5" customHeight="1">
      <c r="A473" s="28">
        <v>472.0</v>
      </c>
      <c r="B473" s="28" t="s">
        <v>593</v>
      </c>
      <c r="C473" s="28" t="s">
        <v>2794</v>
      </c>
      <c r="D473" s="28" t="s">
        <v>2795</v>
      </c>
      <c r="E473" s="33" t="s">
        <v>181</v>
      </c>
      <c r="F473" s="33" t="s">
        <v>181</v>
      </c>
      <c r="G473" s="33" t="s">
        <v>4210</v>
      </c>
      <c r="H473" s="33" t="s">
        <v>181</v>
      </c>
      <c r="I473" s="36" t="s">
        <v>565</v>
      </c>
      <c r="J473" s="37">
        <v>46267.0</v>
      </c>
      <c r="K473" s="89"/>
      <c r="L473" s="89"/>
      <c r="M473" s="89"/>
      <c r="N473" s="89"/>
      <c r="O473" s="90"/>
      <c r="P473" s="49">
        <f t="shared" si="26"/>
        <v>1</v>
      </c>
      <c r="Q473" s="53" t="str">
        <f t="shared" si="27"/>
        <v>SELESAI</v>
      </c>
      <c r="S473" s="28"/>
      <c r="T473" s="36" t="b">
        <v>1</v>
      </c>
      <c r="U473" s="55" t="s">
        <v>779</v>
      </c>
      <c r="V473" s="122"/>
      <c r="W473" s="153"/>
      <c r="X473" s="124" t="b">
        <v>0</v>
      </c>
      <c r="Z473" s="28"/>
      <c r="AA473" s="28"/>
      <c r="AB473" s="28"/>
    </row>
    <row r="474" ht="22.5" customHeight="1">
      <c r="A474" s="28">
        <v>473.0</v>
      </c>
      <c r="B474" s="28" t="s">
        <v>593</v>
      </c>
      <c r="C474" s="28" t="s">
        <v>2797</v>
      </c>
      <c r="D474" s="28" t="s">
        <v>2798</v>
      </c>
      <c r="E474" s="79" t="s">
        <v>181</v>
      </c>
      <c r="F474" s="79" t="s">
        <v>181</v>
      </c>
      <c r="G474" s="79" t="s">
        <v>4211</v>
      </c>
      <c r="H474" s="79" t="s">
        <v>181</v>
      </c>
      <c r="I474" s="36" t="s">
        <v>565</v>
      </c>
      <c r="J474" s="37">
        <v>46056.0</v>
      </c>
      <c r="K474" s="89"/>
      <c r="L474" s="89"/>
      <c r="M474" s="89"/>
      <c r="N474" s="89"/>
      <c r="O474" s="90"/>
      <c r="P474" s="49">
        <f t="shared" si="26"/>
        <v>1</v>
      </c>
      <c r="Q474" s="53" t="str">
        <f t="shared" si="27"/>
        <v>SELESAI</v>
      </c>
      <c r="S474" s="28"/>
      <c r="T474" s="36" t="b">
        <v>1</v>
      </c>
      <c r="U474" s="55" t="s">
        <v>658</v>
      </c>
      <c r="V474" s="56"/>
      <c r="W474" s="94"/>
      <c r="X474" s="95" t="b">
        <v>1</v>
      </c>
      <c r="Y474" s="67" t="s">
        <v>4212</v>
      </c>
      <c r="Z474" s="108"/>
      <c r="AA474" s="108"/>
      <c r="AB474" s="108"/>
    </row>
    <row r="475" ht="22.5" customHeight="1">
      <c r="A475" s="28">
        <v>474.0</v>
      </c>
      <c r="B475" s="28" t="s">
        <v>593</v>
      </c>
      <c r="C475" s="28" t="s">
        <v>2801</v>
      </c>
      <c r="D475" s="28" t="s">
        <v>2802</v>
      </c>
      <c r="E475" s="33" t="s">
        <v>96</v>
      </c>
      <c r="F475" s="33" t="s">
        <v>96</v>
      </c>
      <c r="G475" s="33" t="s">
        <v>4216</v>
      </c>
      <c r="H475" s="33" t="s">
        <v>96</v>
      </c>
      <c r="I475" s="36" t="s">
        <v>708</v>
      </c>
      <c r="J475" s="89"/>
      <c r="K475" s="89"/>
      <c r="L475" s="89"/>
      <c r="M475" s="89"/>
      <c r="N475" s="89"/>
      <c r="O475" s="90"/>
      <c r="P475" s="49">
        <f t="shared" si="26"/>
        <v>0</v>
      </c>
      <c r="Q475" s="53" t="str">
        <f t="shared" si="27"/>
        <v>BELUM</v>
      </c>
      <c r="S475" s="28"/>
      <c r="T475" s="36" t="b">
        <v>0</v>
      </c>
      <c r="U475" s="139"/>
      <c r="V475" s="56"/>
      <c r="W475" s="94"/>
      <c r="X475" s="95" t="b">
        <v>0</v>
      </c>
      <c r="Z475" s="28"/>
      <c r="AA475" s="28"/>
      <c r="AB475" s="28"/>
    </row>
    <row r="476" ht="22.5" customHeight="1">
      <c r="A476" s="28">
        <v>475.0</v>
      </c>
      <c r="B476" s="28" t="s">
        <v>593</v>
      </c>
      <c r="C476" s="28" t="s">
        <v>2804</v>
      </c>
      <c r="D476" s="28" t="s">
        <v>2806</v>
      </c>
      <c r="E476" s="174" t="s">
        <v>226</v>
      </c>
      <c r="F476" s="79" t="s">
        <v>16</v>
      </c>
      <c r="G476" s="79" t="s">
        <v>4217</v>
      </c>
      <c r="H476" s="79" t="s">
        <v>450</v>
      </c>
      <c r="I476" s="36" t="s">
        <v>474</v>
      </c>
      <c r="J476" s="37">
        <v>46028.0</v>
      </c>
      <c r="K476" s="36"/>
      <c r="L476" s="173"/>
      <c r="M476" s="89"/>
      <c r="N476" s="89"/>
      <c r="O476" s="90"/>
      <c r="P476" s="49">
        <f t="shared" si="26"/>
        <v>1</v>
      </c>
      <c r="Q476" s="53" t="str">
        <f t="shared" si="27"/>
        <v>SELESAI</v>
      </c>
      <c r="S476" s="28"/>
      <c r="T476" s="36" t="b">
        <v>1</v>
      </c>
      <c r="U476" s="55" t="s">
        <v>479</v>
      </c>
      <c r="V476" s="56"/>
      <c r="W476" s="59" t="s">
        <v>4218</v>
      </c>
      <c r="X476" s="61" t="b">
        <v>1</v>
      </c>
      <c r="Y476" s="67" t="s">
        <v>4220</v>
      </c>
      <c r="Z476" s="108"/>
      <c r="AA476" s="108"/>
      <c r="AB476" s="108"/>
    </row>
    <row r="477" ht="22.5" customHeight="1">
      <c r="A477" s="28">
        <v>476.0</v>
      </c>
      <c r="B477" s="28" t="s">
        <v>593</v>
      </c>
      <c r="C477" s="28" t="s">
        <v>2809</v>
      </c>
      <c r="D477" s="28" t="s">
        <v>2811</v>
      </c>
      <c r="E477" s="33" t="s">
        <v>16</v>
      </c>
      <c r="F477" s="33" t="s">
        <v>16</v>
      </c>
      <c r="G477" s="33" t="s">
        <v>4221</v>
      </c>
      <c r="H477" s="33" t="s">
        <v>434</v>
      </c>
      <c r="I477" s="36" t="s">
        <v>565</v>
      </c>
      <c r="J477" s="37">
        <v>46027.0</v>
      </c>
      <c r="K477" s="89"/>
      <c r="L477" s="89"/>
      <c r="M477" s="89"/>
      <c r="N477" s="89"/>
      <c r="O477" s="90"/>
      <c r="P477" s="49">
        <f t="shared" si="26"/>
        <v>1</v>
      </c>
      <c r="Q477" s="53" t="str">
        <f t="shared" si="27"/>
        <v>SELESAI</v>
      </c>
      <c r="S477" s="28"/>
      <c r="T477" s="36" t="b">
        <v>1</v>
      </c>
      <c r="U477" s="55" t="s">
        <v>347</v>
      </c>
      <c r="V477" s="122"/>
      <c r="W477" s="59" t="s">
        <v>4226</v>
      </c>
      <c r="X477" s="61" t="b">
        <v>0</v>
      </c>
      <c r="Z477" s="28"/>
      <c r="AA477" s="28"/>
      <c r="AB477" s="28"/>
    </row>
    <row r="478" ht="22.5" customHeight="1">
      <c r="A478" s="28">
        <v>477.0</v>
      </c>
      <c r="B478" s="28" t="s">
        <v>593</v>
      </c>
      <c r="C478" s="28" t="s">
        <v>2813</v>
      </c>
      <c r="D478" s="28" t="s">
        <v>2814</v>
      </c>
      <c r="E478" s="79" t="s">
        <v>16</v>
      </c>
      <c r="F478" s="79" t="s">
        <v>16</v>
      </c>
      <c r="G478" s="79" t="s">
        <v>4231</v>
      </c>
      <c r="H478" s="79" t="s">
        <v>434</v>
      </c>
      <c r="I478" s="36" t="s">
        <v>565</v>
      </c>
      <c r="J478" s="37">
        <v>46181.0</v>
      </c>
      <c r="K478" s="89"/>
      <c r="L478" s="89"/>
      <c r="M478" s="89"/>
      <c r="N478" s="89"/>
      <c r="O478" s="90"/>
      <c r="P478" s="49">
        <f t="shared" si="26"/>
        <v>1</v>
      </c>
      <c r="Q478" s="53" t="str">
        <f t="shared" si="27"/>
        <v>SELESAI</v>
      </c>
      <c r="S478" s="28"/>
      <c r="T478" s="36" t="b">
        <v>1</v>
      </c>
      <c r="U478" s="55" t="s">
        <v>347</v>
      </c>
      <c r="V478" s="56"/>
      <c r="W478" s="94" t="s">
        <v>4234</v>
      </c>
      <c r="X478" s="95" t="b">
        <v>0</v>
      </c>
      <c r="Z478" s="28"/>
      <c r="AA478" s="28"/>
      <c r="AB478" s="28"/>
    </row>
    <row r="479" ht="22.5" customHeight="1">
      <c r="A479" s="28">
        <v>478.0</v>
      </c>
      <c r="B479" s="28" t="s">
        <v>593</v>
      </c>
      <c r="C479" s="28" t="s">
        <v>2816</v>
      </c>
      <c r="D479" s="28" t="s">
        <v>2817</v>
      </c>
      <c r="E479" s="33" t="s">
        <v>181</v>
      </c>
      <c r="F479" s="33" t="s">
        <v>181</v>
      </c>
      <c r="G479" s="33" t="s">
        <v>4236</v>
      </c>
      <c r="H479" s="33" t="s">
        <v>253</v>
      </c>
      <c r="I479" s="36" t="s">
        <v>289</v>
      </c>
      <c r="J479" s="37">
        <v>46280.0</v>
      </c>
      <c r="K479" s="89"/>
      <c r="L479" s="89"/>
      <c r="M479" s="89"/>
      <c r="N479" s="89"/>
      <c r="O479" s="90"/>
      <c r="P479" s="49">
        <f t="shared" si="26"/>
        <v>1</v>
      </c>
      <c r="Q479" s="53" t="str">
        <f t="shared" si="27"/>
        <v>SELESAI</v>
      </c>
      <c r="S479" s="28"/>
      <c r="T479" s="36" t="b">
        <v>1</v>
      </c>
      <c r="U479" s="55" t="s">
        <v>1654</v>
      </c>
      <c r="V479" s="122"/>
      <c r="W479" s="153"/>
      <c r="X479" s="124" t="b">
        <v>0</v>
      </c>
      <c r="Z479" s="28"/>
      <c r="AA479" s="28"/>
      <c r="AB479" s="28"/>
    </row>
    <row r="480" ht="22.5" customHeight="1">
      <c r="A480" s="28">
        <v>479.0</v>
      </c>
      <c r="B480" s="28" t="s">
        <v>593</v>
      </c>
      <c r="C480" s="28" t="s">
        <v>2820</v>
      </c>
      <c r="D480" s="28" t="s">
        <v>2821</v>
      </c>
      <c r="E480" s="79" t="s">
        <v>226</v>
      </c>
      <c r="F480" s="79" t="s">
        <v>226</v>
      </c>
      <c r="G480" s="79" t="s">
        <v>4241</v>
      </c>
      <c r="H480" s="79" t="s">
        <v>288</v>
      </c>
      <c r="I480" s="36" t="s">
        <v>474</v>
      </c>
      <c r="J480" s="37">
        <v>46042.0</v>
      </c>
      <c r="K480" s="89"/>
      <c r="L480" s="89"/>
      <c r="M480" s="89"/>
      <c r="N480" s="89"/>
      <c r="O480" s="90"/>
      <c r="P480" s="49">
        <f t="shared" si="26"/>
        <v>1</v>
      </c>
      <c r="Q480" s="53" t="str">
        <f t="shared" si="27"/>
        <v>SELESAI</v>
      </c>
      <c r="S480" s="28"/>
      <c r="T480" s="36" t="b">
        <v>1</v>
      </c>
      <c r="U480" s="55" t="s">
        <v>347</v>
      </c>
      <c r="V480" s="140"/>
      <c r="W480" s="172" t="s">
        <v>4245</v>
      </c>
      <c r="X480" s="142" t="b">
        <v>0</v>
      </c>
      <c r="Z480" s="28"/>
      <c r="AA480" s="28"/>
      <c r="AB480" s="28"/>
    </row>
    <row r="481" ht="22.5" customHeight="1">
      <c r="A481" s="28">
        <v>480.0</v>
      </c>
      <c r="B481" s="28" t="s">
        <v>593</v>
      </c>
      <c r="C481" s="28" t="s">
        <v>2823</v>
      </c>
      <c r="D481" s="28" t="s">
        <v>2825</v>
      </c>
      <c r="E481" s="33" t="s">
        <v>16</v>
      </c>
      <c r="F481" s="33" t="s">
        <v>16</v>
      </c>
      <c r="G481" s="33" t="s">
        <v>4250</v>
      </c>
      <c r="H481" s="33" t="s">
        <v>577</v>
      </c>
      <c r="I481" s="36" t="s">
        <v>289</v>
      </c>
      <c r="J481" s="37">
        <v>46109.0</v>
      </c>
      <c r="K481" s="89"/>
      <c r="L481" s="89"/>
      <c r="M481" s="89"/>
      <c r="N481" s="89"/>
      <c r="O481" s="90"/>
      <c r="P481" s="49">
        <f t="shared" si="26"/>
        <v>1</v>
      </c>
      <c r="Q481" s="53" t="str">
        <f t="shared" si="27"/>
        <v>SELESAI</v>
      </c>
      <c r="S481" s="28"/>
      <c r="T481" s="36" t="b">
        <v>1</v>
      </c>
      <c r="U481" s="55" t="s">
        <v>302</v>
      </c>
      <c r="V481" s="56"/>
      <c r="W481" s="59" t="s">
        <v>4253</v>
      </c>
      <c r="X481" s="95" t="b">
        <v>0</v>
      </c>
      <c r="Z481" s="28"/>
      <c r="AA481" s="28"/>
      <c r="AB481" s="28"/>
    </row>
    <row r="482" ht="22.5" customHeight="1">
      <c r="A482" s="28">
        <v>481.0</v>
      </c>
      <c r="B482" s="28" t="s">
        <v>593</v>
      </c>
      <c r="C482" s="28" t="s">
        <v>2826</v>
      </c>
      <c r="D482" s="28" t="s">
        <v>2828</v>
      </c>
      <c r="E482" s="79" t="s">
        <v>181</v>
      </c>
      <c r="F482" s="79" t="s">
        <v>181</v>
      </c>
      <c r="G482" s="79" t="s">
        <v>4258</v>
      </c>
      <c r="H482" s="79" t="s">
        <v>253</v>
      </c>
      <c r="I482" s="36" t="s">
        <v>289</v>
      </c>
      <c r="J482" s="89"/>
      <c r="K482" s="89"/>
      <c r="L482" s="89"/>
      <c r="M482" s="89"/>
      <c r="N482" s="89"/>
      <c r="O482" s="90"/>
      <c r="P482" s="49">
        <f t="shared" si="26"/>
        <v>0</v>
      </c>
      <c r="Q482" s="53" t="str">
        <f t="shared" si="27"/>
        <v>BELUM</v>
      </c>
      <c r="S482" s="28"/>
      <c r="T482" s="36" t="b">
        <v>0</v>
      </c>
      <c r="U482" s="139"/>
      <c r="V482" s="85"/>
      <c r="W482" s="112"/>
      <c r="X482" s="98" t="b">
        <v>0</v>
      </c>
      <c r="Z482" s="28"/>
      <c r="AA482" s="28"/>
      <c r="AB482" s="28"/>
    </row>
    <row r="483" ht="22.5" customHeight="1">
      <c r="A483" s="28">
        <v>482.0</v>
      </c>
      <c r="B483" s="28" t="s">
        <v>593</v>
      </c>
      <c r="C483" s="28" t="s">
        <v>2831</v>
      </c>
      <c r="D483" s="28" t="s">
        <v>2832</v>
      </c>
      <c r="E483" s="33" t="s">
        <v>226</v>
      </c>
      <c r="F483" s="33" t="s">
        <v>226</v>
      </c>
      <c r="G483" s="33" t="s">
        <v>4263</v>
      </c>
      <c r="H483" s="33" t="s">
        <v>288</v>
      </c>
      <c r="I483" s="36" t="s">
        <v>474</v>
      </c>
      <c r="J483" s="37">
        <v>46174.0</v>
      </c>
      <c r="K483" s="37"/>
      <c r="L483" s="89"/>
      <c r="M483" s="89"/>
      <c r="N483" s="89"/>
      <c r="O483" s="90"/>
      <c r="P483" s="49">
        <f t="shared" si="26"/>
        <v>1</v>
      </c>
      <c r="Q483" s="53" t="str">
        <f t="shared" si="27"/>
        <v>SELESAI</v>
      </c>
      <c r="S483" s="28"/>
      <c r="T483" s="36" t="b">
        <v>1</v>
      </c>
      <c r="U483" s="55" t="s">
        <v>479</v>
      </c>
      <c r="V483" s="56"/>
      <c r="W483" s="59" t="s">
        <v>4267</v>
      </c>
      <c r="X483" s="95" t="b">
        <v>0</v>
      </c>
      <c r="Z483" s="28"/>
      <c r="AA483" s="28"/>
      <c r="AB483" s="28"/>
    </row>
    <row r="484" ht="22.5" customHeight="1">
      <c r="A484" s="28">
        <v>483.0</v>
      </c>
      <c r="B484" s="28" t="s">
        <v>593</v>
      </c>
      <c r="C484" s="28" t="s">
        <v>2833</v>
      </c>
      <c r="D484" s="28" t="s">
        <v>2834</v>
      </c>
      <c r="E484" s="79" t="s">
        <v>181</v>
      </c>
      <c r="F484" s="79" t="s">
        <v>181</v>
      </c>
      <c r="G484" s="79" t="s">
        <v>4270</v>
      </c>
      <c r="H484" s="79" t="s">
        <v>253</v>
      </c>
      <c r="I484" s="36" t="s">
        <v>289</v>
      </c>
      <c r="J484" s="37"/>
      <c r="K484" s="89"/>
      <c r="L484" s="89"/>
      <c r="M484" s="89"/>
      <c r="N484" s="89"/>
      <c r="O484" s="90"/>
      <c r="P484" s="49">
        <f t="shared" si="26"/>
        <v>0</v>
      </c>
      <c r="Q484" s="53" t="str">
        <f t="shared" si="27"/>
        <v>BELUM</v>
      </c>
      <c r="S484" s="28"/>
      <c r="T484" s="36" t="b">
        <v>0</v>
      </c>
      <c r="U484" s="139"/>
      <c r="V484" s="140"/>
      <c r="W484" s="141"/>
      <c r="X484" s="142" t="b">
        <v>0</v>
      </c>
      <c r="Z484" s="28"/>
      <c r="AA484" s="28"/>
      <c r="AB484" s="28"/>
    </row>
    <row r="485" ht="22.5" customHeight="1">
      <c r="A485" s="28">
        <v>484.0</v>
      </c>
      <c r="B485" s="28" t="s">
        <v>593</v>
      </c>
      <c r="C485" s="28" t="s">
        <v>2839</v>
      </c>
      <c r="D485" s="28" t="s">
        <v>2840</v>
      </c>
      <c r="E485" s="33" t="s">
        <v>181</v>
      </c>
      <c r="F485" s="33" t="s">
        <v>181</v>
      </c>
      <c r="G485" s="33" t="s">
        <v>4274</v>
      </c>
      <c r="H485" s="33" t="s">
        <v>253</v>
      </c>
      <c r="I485" s="36" t="s">
        <v>289</v>
      </c>
      <c r="J485" s="89"/>
      <c r="K485" s="89"/>
      <c r="L485" s="89"/>
      <c r="M485" s="89"/>
      <c r="N485" s="89"/>
      <c r="O485" s="90"/>
      <c r="P485" s="49">
        <f t="shared" si="26"/>
        <v>0</v>
      </c>
      <c r="Q485" s="53" t="str">
        <f t="shared" si="27"/>
        <v>BELUM</v>
      </c>
      <c r="S485" s="28"/>
      <c r="T485" s="36" t="b">
        <v>0</v>
      </c>
      <c r="U485" s="139"/>
      <c r="V485" s="56"/>
      <c r="W485" s="94"/>
      <c r="X485" s="95" t="b">
        <v>0</v>
      </c>
      <c r="Z485" s="28"/>
      <c r="AA485" s="28"/>
      <c r="AB485" s="28"/>
    </row>
    <row r="486" ht="22.5" customHeight="1">
      <c r="A486" s="28">
        <v>485.0</v>
      </c>
      <c r="B486" s="28" t="s">
        <v>593</v>
      </c>
      <c r="C486" s="28" t="s">
        <v>2843</v>
      </c>
      <c r="D486" s="28" t="s">
        <v>2845</v>
      </c>
      <c r="E486" s="79" t="s">
        <v>16</v>
      </c>
      <c r="F486" s="79" t="s">
        <v>16</v>
      </c>
      <c r="G486" s="79" t="s">
        <v>4277</v>
      </c>
      <c r="H486" s="79" t="s">
        <v>577</v>
      </c>
      <c r="I486" s="36" t="s">
        <v>289</v>
      </c>
      <c r="J486" s="37">
        <v>46030.0</v>
      </c>
      <c r="K486" s="89"/>
      <c r="L486" s="89"/>
      <c r="M486" s="89"/>
      <c r="N486" s="89"/>
      <c r="O486" s="90"/>
      <c r="P486" s="49">
        <f t="shared" si="26"/>
        <v>1</v>
      </c>
      <c r="Q486" s="53" t="str">
        <f t="shared" si="27"/>
        <v>SELESAI</v>
      </c>
      <c r="S486" s="28"/>
      <c r="T486" s="36" t="b">
        <v>1</v>
      </c>
      <c r="U486" s="139"/>
      <c r="V486" s="85"/>
      <c r="W486" s="112"/>
      <c r="X486" s="98" t="b">
        <v>0</v>
      </c>
      <c r="Z486" s="28"/>
      <c r="AA486" s="28"/>
      <c r="AB486" s="28"/>
    </row>
    <row r="487" ht="22.5" customHeight="1">
      <c r="A487" s="28">
        <v>486.0</v>
      </c>
      <c r="B487" s="28" t="s">
        <v>593</v>
      </c>
      <c r="C487" s="28" t="s">
        <v>2850</v>
      </c>
      <c r="D487" s="28" t="s">
        <v>2851</v>
      </c>
      <c r="E487" s="33" t="s">
        <v>96</v>
      </c>
      <c r="F487" s="33" t="s">
        <v>96</v>
      </c>
      <c r="G487" s="33" t="s">
        <v>4283</v>
      </c>
      <c r="H487" s="33" t="s">
        <v>96</v>
      </c>
      <c r="I487" s="36" t="s">
        <v>708</v>
      </c>
      <c r="J487" s="37">
        <v>46114.0</v>
      </c>
      <c r="K487" s="89"/>
      <c r="L487" s="89"/>
      <c r="M487" s="89"/>
      <c r="N487" s="89"/>
      <c r="O487" s="90"/>
      <c r="P487" s="49">
        <f t="shared" si="26"/>
        <v>1</v>
      </c>
      <c r="Q487" s="53" t="str">
        <f t="shared" si="27"/>
        <v>SELESAI</v>
      </c>
      <c r="S487" s="28"/>
      <c r="T487" s="36" t="b">
        <v>1</v>
      </c>
      <c r="U487" s="55" t="s">
        <v>713</v>
      </c>
      <c r="V487" s="56"/>
      <c r="W487" s="59" t="s">
        <v>4287</v>
      </c>
      <c r="X487" s="95" t="b">
        <v>0</v>
      </c>
      <c r="Z487" s="28"/>
      <c r="AA487" s="28"/>
      <c r="AB487" s="28"/>
    </row>
    <row r="488" ht="22.5" customHeight="1">
      <c r="A488" s="28">
        <v>487.0</v>
      </c>
      <c r="B488" s="28" t="s">
        <v>593</v>
      </c>
      <c r="C488" s="28" t="s">
        <v>2854</v>
      </c>
      <c r="D488" s="28" t="s">
        <v>2855</v>
      </c>
      <c r="E488" s="79" t="s">
        <v>181</v>
      </c>
      <c r="F488" s="79" t="s">
        <v>181</v>
      </c>
      <c r="G488" s="79" t="s">
        <v>4291</v>
      </c>
      <c r="H488" s="79" t="s">
        <v>253</v>
      </c>
      <c r="I488" s="36" t="s">
        <v>289</v>
      </c>
      <c r="J488" s="37"/>
      <c r="K488" s="89"/>
      <c r="L488" s="89"/>
      <c r="M488" s="89"/>
      <c r="N488" s="89"/>
      <c r="O488" s="90"/>
      <c r="P488" s="49">
        <f t="shared" si="26"/>
        <v>0</v>
      </c>
      <c r="Q488" s="53" t="str">
        <f t="shared" si="27"/>
        <v>BELUM</v>
      </c>
      <c r="S488" s="28"/>
      <c r="T488" s="36" t="b">
        <v>0</v>
      </c>
      <c r="U488" s="139"/>
      <c r="V488" s="140"/>
      <c r="W488" s="141"/>
      <c r="X488" s="142" t="b">
        <v>0</v>
      </c>
      <c r="Z488" s="28"/>
      <c r="AA488" s="28"/>
      <c r="AB488" s="28"/>
    </row>
    <row r="489" ht="22.5" customHeight="1">
      <c r="A489" s="28">
        <v>488.0</v>
      </c>
      <c r="B489" s="28" t="s">
        <v>593</v>
      </c>
      <c r="C489" s="28" t="s">
        <v>2860</v>
      </c>
      <c r="D489" s="28" t="s">
        <v>2861</v>
      </c>
      <c r="E489" s="33" t="s">
        <v>16</v>
      </c>
      <c r="F489" s="33" t="s">
        <v>16</v>
      </c>
      <c r="G489" s="33" t="s">
        <v>4295</v>
      </c>
      <c r="H489" s="33" t="s">
        <v>577</v>
      </c>
      <c r="I489" s="36" t="s">
        <v>289</v>
      </c>
      <c r="J489" s="37">
        <v>46308.0</v>
      </c>
      <c r="K489" s="89"/>
      <c r="L489" s="89"/>
      <c r="M489" s="89"/>
      <c r="N489" s="89"/>
      <c r="O489" s="90"/>
      <c r="P489" s="49">
        <f t="shared" si="26"/>
        <v>1</v>
      </c>
      <c r="Q489" s="53" t="str">
        <f t="shared" si="27"/>
        <v>SELESAI</v>
      </c>
      <c r="S489" s="28"/>
      <c r="T489" s="36" t="b">
        <v>1</v>
      </c>
      <c r="U489" s="139"/>
      <c r="V489" s="85"/>
      <c r="W489" s="112"/>
      <c r="X489" s="98" t="b">
        <v>0</v>
      </c>
      <c r="Z489" s="28"/>
      <c r="AA489" s="28"/>
      <c r="AB489" s="28"/>
    </row>
    <row r="490" ht="22.5" customHeight="1">
      <c r="A490" s="28">
        <v>489.0</v>
      </c>
      <c r="B490" s="28" t="s">
        <v>593</v>
      </c>
      <c r="C490" s="28" t="s">
        <v>2863</v>
      </c>
      <c r="D490" s="28" t="s">
        <v>2864</v>
      </c>
      <c r="E490" s="79" t="s">
        <v>96</v>
      </c>
      <c r="F490" s="79" t="s">
        <v>96</v>
      </c>
      <c r="G490" s="79" t="s">
        <v>4297</v>
      </c>
      <c r="H490" s="79" t="s">
        <v>96</v>
      </c>
      <c r="I490" s="36" t="s">
        <v>708</v>
      </c>
      <c r="J490" s="89"/>
      <c r="K490" s="89"/>
      <c r="L490" s="89"/>
      <c r="M490" s="89"/>
      <c r="N490" s="89"/>
      <c r="O490" s="90"/>
      <c r="P490" s="49">
        <f t="shared" si="26"/>
        <v>0</v>
      </c>
      <c r="Q490" s="53" t="str">
        <f t="shared" si="27"/>
        <v>BELUM</v>
      </c>
      <c r="S490" s="28"/>
      <c r="T490" s="36" t="b">
        <v>0</v>
      </c>
      <c r="U490" s="139"/>
      <c r="V490" s="56"/>
      <c r="W490" s="94"/>
      <c r="X490" s="95" t="b">
        <v>0</v>
      </c>
      <c r="Z490" s="28"/>
      <c r="AA490" s="28"/>
      <c r="AB490" s="28"/>
    </row>
    <row r="491" ht="22.5" customHeight="1">
      <c r="A491" s="28">
        <v>490.0</v>
      </c>
      <c r="B491" s="28" t="s">
        <v>593</v>
      </c>
      <c r="C491" s="28" t="s">
        <v>2866</v>
      </c>
      <c r="D491" s="28" t="s">
        <v>2868</v>
      </c>
      <c r="E491" s="33" t="s">
        <v>181</v>
      </c>
      <c r="F491" s="33" t="s">
        <v>181</v>
      </c>
      <c r="G491" s="33" t="s">
        <v>4302</v>
      </c>
      <c r="H491" s="33" t="s">
        <v>181</v>
      </c>
      <c r="I491" s="36" t="s">
        <v>565</v>
      </c>
      <c r="J491" s="37"/>
      <c r="K491" s="89"/>
      <c r="L491" s="89"/>
      <c r="M491" s="89"/>
      <c r="N491" s="89"/>
      <c r="O491" s="90"/>
      <c r="P491" s="49">
        <f t="shared" si="26"/>
        <v>0</v>
      </c>
      <c r="Q491" s="53" t="str">
        <f t="shared" si="27"/>
        <v>BELUM</v>
      </c>
      <c r="S491" s="28"/>
      <c r="T491" s="36" t="b">
        <v>0</v>
      </c>
      <c r="U491" s="139"/>
      <c r="V491" s="122"/>
      <c r="W491" s="153"/>
      <c r="X491" s="124" t="b">
        <v>0</v>
      </c>
      <c r="Z491" s="28"/>
      <c r="AA491" s="28"/>
      <c r="AB491" s="28"/>
    </row>
    <row r="492" ht="22.5" customHeight="1">
      <c r="A492" s="28">
        <v>491.0</v>
      </c>
      <c r="B492" s="28" t="s">
        <v>593</v>
      </c>
      <c r="C492" s="28" t="s">
        <v>2869</v>
      </c>
      <c r="D492" s="28" t="s">
        <v>2870</v>
      </c>
      <c r="E492" s="79" t="s">
        <v>16</v>
      </c>
      <c r="F492" s="79" t="s">
        <v>16</v>
      </c>
      <c r="G492" s="79" t="s">
        <v>4310</v>
      </c>
      <c r="H492" s="79" t="s">
        <v>577</v>
      </c>
      <c r="I492" s="36" t="s">
        <v>289</v>
      </c>
      <c r="J492" s="89"/>
      <c r="K492" s="89"/>
      <c r="L492" s="89"/>
      <c r="M492" s="89"/>
      <c r="N492" s="89"/>
      <c r="O492" s="90"/>
      <c r="P492" s="49">
        <f t="shared" si="26"/>
        <v>0</v>
      </c>
      <c r="Q492" s="53" t="str">
        <f t="shared" si="27"/>
        <v>BELUM</v>
      </c>
      <c r="S492" s="28"/>
      <c r="T492" s="36" t="b">
        <v>0</v>
      </c>
      <c r="U492" s="139"/>
      <c r="V492" s="85"/>
      <c r="W492" s="112"/>
      <c r="X492" s="98" t="b">
        <v>0</v>
      </c>
      <c r="Z492" s="28"/>
      <c r="AA492" s="28"/>
      <c r="AB492" s="28"/>
    </row>
    <row r="493" ht="22.5" customHeight="1">
      <c r="A493" s="28">
        <v>492.0</v>
      </c>
      <c r="B493" s="28" t="s">
        <v>593</v>
      </c>
      <c r="C493" s="28" t="s">
        <v>2873</v>
      </c>
      <c r="D493" s="28" t="s">
        <v>2874</v>
      </c>
      <c r="E493" s="33" t="s">
        <v>181</v>
      </c>
      <c r="F493" s="33" t="s">
        <v>181</v>
      </c>
      <c r="G493" s="33" t="s">
        <v>4318</v>
      </c>
      <c r="H493" s="33" t="s">
        <v>253</v>
      </c>
      <c r="I493" s="36" t="s">
        <v>289</v>
      </c>
      <c r="J493" s="89"/>
      <c r="K493" s="89"/>
      <c r="L493" s="89"/>
      <c r="M493" s="89"/>
      <c r="N493" s="89"/>
      <c r="O493" s="90"/>
      <c r="P493" s="49">
        <f t="shared" si="26"/>
        <v>0</v>
      </c>
      <c r="Q493" s="53" t="str">
        <f t="shared" si="27"/>
        <v>BELUM</v>
      </c>
      <c r="S493" s="28"/>
      <c r="T493" s="36" t="b">
        <v>0</v>
      </c>
      <c r="U493" s="139"/>
      <c r="V493" s="56"/>
      <c r="W493" s="94"/>
      <c r="X493" s="95" t="b">
        <v>0</v>
      </c>
      <c r="Z493" s="28"/>
      <c r="AA493" s="28"/>
      <c r="AB493" s="28"/>
    </row>
    <row r="494" ht="22.5" customHeight="1">
      <c r="A494" s="28">
        <v>493.0</v>
      </c>
      <c r="B494" s="28" t="s">
        <v>593</v>
      </c>
      <c r="C494" s="28" t="s">
        <v>2876</v>
      </c>
      <c r="D494" s="28" t="s">
        <v>2878</v>
      </c>
      <c r="E494" s="79" t="s">
        <v>16</v>
      </c>
      <c r="F494" s="79" t="s">
        <v>16</v>
      </c>
      <c r="G494" s="79" t="s">
        <v>4321</v>
      </c>
      <c r="H494" s="79" t="s">
        <v>577</v>
      </c>
      <c r="I494" s="36" t="s">
        <v>289</v>
      </c>
      <c r="J494" s="37">
        <v>46304.0</v>
      </c>
      <c r="K494" s="89"/>
      <c r="L494" s="89"/>
      <c r="M494" s="89"/>
      <c r="N494" s="89"/>
      <c r="O494" s="90"/>
      <c r="P494" s="49">
        <f t="shared" si="26"/>
        <v>1</v>
      </c>
      <c r="Q494" s="53" t="str">
        <f t="shared" si="27"/>
        <v>SELESAI</v>
      </c>
      <c r="S494" s="28"/>
      <c r="T494" s="36" t="b">
        <v>1</v>
      </c>
      <c r="U494" s="139"/>
      <c r="V494" s="56"/>
      <c r="W494" s="94"/>
      <c r="X494" s="95" t="b">
        <v>0</v>
      </c>
      <c r="Z494" s="28"/>
      <c r="AA494" s="28"/>
      <c r="AB494" s="28"/>
    </row>
    <row r="495" ht="22.5" customHeight="1">
      <c r="A495" s="28">
        <v>494.0</v>
      </c>
      <c r="B495" s="28" t="s">
        <v>593</v>
      </c>
      <c r="C495" s="28" t="s">
        <v>2880</v>
      </c>
      <c r="D495" s="28" t="s">
        <v>2882</v>
      </c>
      <c r="E495" s="33" t="s">
        <v>181</v>
      </c>
      <c r="F495" s="33" t="s">
        <v>181</v>
      </c>
      <c r="G495" s="33" t="s">
        <v>4326</v>
      </c>
      <c r="H495" s="33" t="s">
        <v>253</v>
      </c>
      <c r="I495" s="36" t="s">
        <v>289</v>
      </c>
      <c r="J495" s="37"/>
      <c r="K495" s="89"/>
      <c r="L495" s="89"/>
      <c r="M495" s="89"/>
      <c r="N495" s="89"/>
      <c r="O495" s="90"/>
      <c r="P495" s="49">
        <f t="shared" si="26"/>
        <v>0</v>
      </c>
      <c r="Q495" s="53" t="str">
        <f t="shared" si="27"/>
        <v>BELUM</v>
      </c>
      <c r="S495" s="28"/>
      <c r="T495" s="36" t="b">
        <v>0</v>
      </c>
      <c r="U495" s="139"/>
      <c r="V495" s="122"/>
      <c r="W495" s="153"/>
      <c r="X495" s="124" t="b">
        <v>0</v>
      </c>
      <c r="Z495" s="28"/>
      <c r="AA495" s="28"/>
      <c r="AB495" s="28"/>
    </row>
    <row r="496" ht="22.5" customHeight="1">
      <c r="A496" s="28">
        <v>495.0</v>
      </c>
      <c r="B496" s="28" t="s">
        <v>593</v>
      </c>
      <c r="C496" s="28" t="s">
        <v>2884</v>
      </c>
      <c r="D496" s="28" t="s">
        <v>2885</v>
      </c>
      <c r="E496" s="79" t="s">
        <v>181</v>
      </c>
      <c r="F496" s="79" t="s">
        <v>181</v>
      </c>
      <c r="G496" s="79" t="s">
        <v>4332</v>
      </c>
      <c r="H496" s="79" t="s">
        <v>253</v>
      </c>
      <c r="I496" s="36" t="s">
        <v>289</v>
      </c>
      <c r="J496" s="37"/>
      <c r="K496" s="89"/>
      <c r="L496" s="89"/>
      <c r="M496" s="89"/>
      <c r="N496" s="89"/>
      <c r="O496" s="90"/>
      <c r="P496" s="49">
        <f t="shared" si="26"/>
        <v>0</v>
      </c>
      <c r="Q496" s="53" t="str">
        <f t="shared" si="27"/>
        <v>BELUM</v>
      </c>
      <c r="S496" s="28"/>
      <c r="T496" s="36" t="b">
        <v>0</v>
      </c>
      <c r="U496" s="139"/>
      <c r="V496" s="140"/>
      <c r="W496" s="141"/>
      <c r="X496" s="142" t="b">
        <v>0</v>
      </c>
      <c r="Z496" s="28"/>
      <c r="AA496" s="28"/>
      <c r="AB496" s="28"/>
    </row>
    <row r="497" ht="22.5" customHeight="1">
      <c r="A497" s="28">
        <v>496.0</v>
      </c>
      <c r="B497" s="28" t="s">
        <v>593</v>
      </c>
      <c r="C497" s="28" t="s">
        <v>2889</v>
      </c>
      <c r="D497" s="28" t="s">
        <v>2890</v>
      </c>
      <c r="E497" s="33" t="s">
        <v>96</v>
      </c>
      <c r="F497" s="33" t="s">
        <v>96</v>
      </c>
      <c r="G497" s="33" t="s">
        <v>4338</v>
      </c>
      <c r="H497" s="33" t="s">
        <v>96</v>
      </c>
      <c r="I497" s="36" t="s">
        <v>708</v>
      </c>
      <c r="J497" s="89"/>
      <c r="K497" s="89"/>
      <c r="L497" s="89"/>
      <c r="M497" s="89"/>
      <c r="N497" s="89"/>
      <c r="O497" s="90"/>
      <c r="P497" s="49">
        <f t="shared" si="26"/>
        <v>0</v>
      </c>
      <c r="Q497" s="53" t="str">
        <f t="shared" si="27"/>
        <v>BELUM</v>
      </c>
      <c r="S497" s="28"/>
      <c r="T497" s="36" t="b">
        <v>0</v>
      </c>
      <c r="U497" s="139"/>
      <c r="V497" s="56"/>
      <c r="W497" s="94"/>
      <c r="X497" s="95" t="b">
        <v>0</v>
      </c>
      <c r="Z497" s="28"/>
      <c r="AA497" s="28"/>
      <c r="AB497" s="28"/>
    </row>
    <row r="498" ht="22.5" customHeight="1">
      <c r="A498" s="28">
        <v>497.0</v>
      </c>
      <c r="B498" s="28" t="s">
        <v>593</v>
      </c>
      <c r="C498" s="28" t="s">
        <v>2893</v>
      </c>
      <c r="D498" s="28" t="s">
        <v>2894</v>
      </c>
      <c r="E498" s="79" t="s">
        <v>16</v>
      </c>
      <c r="F498" s="79" t="s">
        <v>16</v>
      </c>
      <c r="G498" s="79" t="s">
        <v>4344</v>
      </c>
      <c r="H498" s="79" t="s">
        <v>577</v>
      </c>
      <c r="I498" s="36" t="s">
        <v>289</v>
      </c>
      <c r="J498" s="37">
        <v>46062.0</v>
      </c>
      <c r="K498" s="89"/>
      <c r="L498" s="89"/>
      <c r="M498" s="89"/>
      <c r="N498" s="89"/>
      <c r="O498" s="90"/>
      <c r="P498" s="49">
        <f t="shared" si="26"/>
        <v>1</v>
      </c>
      <c r="Q498" s="53" t="str">
        <f t="shared" si="27"/>
        <v>SELESAI</v>
      </c>
      <c r="S498" s="28"/>
      <c r="T498" s="36" t="b">
        <v>1</v>
      </c>
      <c r="U498" s="55" t="s">
        <v>302</v>
      </c>
      <c r="V498" s="56"/>
      <c r="W498" s="94"/>
      <c r="X498" s="95" t="b">
        <v>1</v>
      </c>
      <c r="Z498" s="28"/>
      <c r="AA498" s="28"/>
      <c r="AB498" s="28"/>
    </row>
    <row r="499" ht="22.5" customHeight="1">
      <c r="A499" s="28">
        <v>498.0</v>
      </c>
      <c r="B499" s="28" t="s">
        <v>593</v>
      </c>
      <c r="C499" s="28" t="s">
        <v>2897</v>
      </c>
      <c r="D499" s="28" t="s">
        <v>2898</v>
      </c>
      <c r="E499" s="33" t="s">
        <v>16</v>
      </c>
      <c r="F499" s="33" t="s">
        <v>16</v>
      </c>
      <c r="G499" s="33" t="s">
        <v>4351</v>
      </c>
      <c r="H499" s="33" t="s">
        <v>232</v>
      </c>
      <c r="I499" s="36" t="s">
        <v>103</v>
      </c>
      <c r="J499" s="173"/>
      <c r="K499" s="127"/>
      <c r="L499" s="89"/>
      <c r="M499" s="89"/>
      <c r="N499" s="89"/>
      <c r="O499" s="90"/>
      <c r="P499" s="49">
        <f>IF(B499="POP-SB",COUNTA(L499:M499)/4,
 IF(B499="POP-B",COUNTA(L499:M499)/2,
 COUNTA(L499:M499)/1))</f>
        <v>0</v>
      </c>
      <c r="Q499" s="53" t="str">
        <f t="shared" si="27"/>
        <v>BELUM</v>
      </c>
      <c r="S499" s="28"/>
      <c r="T499" s="36" t="b">
        <v>0</v>
      </c>
      <c r="U499" s="139"/>
      <c r="V499" s="85"/>
      <c r="W499" s="112"/>
      <c r="X499" s="98" t="b">
        <v>0</v>
      </c>
      <c r="Z499" s="28"/>
      <c r="AA499" s="28"/>
      <c r="AB499" s="28"/>
    </row>
    <row r="500" ht="22.5" customHeight="1">
      <c r="A500" s="28">
        <v>499.0</v>
      </c>
      <c r="B500" s="28" t="s">
        <v>593</v>
      </c>
      <c r="C500" s="28" t="s">
        <v>2900</v>
      </c>
      <c r="D500" s="28" t="s">
        <v>2901</v>
      </c>
      <c r="E500" s="79" t="s">
        <v>96</v>
      </c>
      <c r="F500" s="79" t="s">
        <v>96</v>
      </c>
      <c r="G500" s="79" t="s">
        <v>4360</v>
      </c>
      <c r="H500" s="79" t="s">
        <v>96</v>
      </c>
      <c r="I500" s="36" t="s">
        <v>708</v>
      </c>
      <c r="J500" s="37">
        <v>46274.0</v>
      </c>
      <c r="K500" s="89"/>
      <c r="L500" s="89"/>
      <c r="M500" s="89"/>
      <c r="N500" s="89"/>
      <c r="O500" s="90"/>
      <c r="P500" s="49">
        <f t="shared" ref="P500:P502" si="28">IF(B500="POP-SB",COUNTA(J500:M500)/4,
 IF(B500="POP-B",COUNTA(J500:M500)/2,
 COUNTA(J500:M500)/1))</f>
        <v>1</v>
      </c>
      <c r="Q500" s="53" t="str">
        <f t="shared" si="27"/>
        <v>SELESAI</v>
      </c>
      <c r="S500" s="28"/>
      <c r="T500" s="36" t="b">
        <v>1</v>
      </c>
      <c r="U500" s="55" t="s">
        <v>1654</v>
      </c>
      <c r="V500" s="56"/>
      <c r="W500" s="94"/>
      <c r="X500" s="95" t="b">
        <v>0</v>
      </c>
      <c r="Z500" s="28"/>
      <c r="AA500" s="28"/>
      <c r="AB500" s="28"/>
    </row>
    <row r="501" ht="22.5" customHeight="1">
      <c r="A501" s="28">
        <v>500.0</v>
      </c>
      <c r="B501" s="28" t="s">
        <v>593</v>
      </c>
      <c r="C501" s="28" t="s">
        <v>2904</v>
      </c>
      <c r="D501" s="28" t="s">
        <v>2905</v>
      </c>
      <c r="E501" s="33" t="s">
        <v>181</v>
      </c>
      <c r="F501" s="33" t="s">
        <v>181</v>
      </c>
      <c r="G501" s="33" t="s">
        <v>4366</v>
      </c>
      <c r="H501" s="33" t="s">
        <v>181</v>
      </c>
      <c r="I501" s="36" t="s">
        <v>565</v>
      </c>
      <c r="J501" s="37">
        <v>46056.0</v>
      </c>
      <c r="K501" s="89"/>
      <c r="L501" s="89"/>
      <c r="M501" s="89"/>
      <c r="N501" s="89"/>
      <c r="O501" s="90"/>
      <c r="P501" s="49">
        <f t="shared" si="28"/>
        <v>1</v>
      </c>
      <c r="Q501" s="53" t="str">
        <f t="shared" si="27"/>
        <v>SELESAI</v>
      </c>
      <c r="S501" s="28"/>
      <c r="T501" s="36" t="b">
        <v>1</v>
      </c>
      <c r="U501" s="55" t="s">
        <v>658</v>
      </c>
      <c r="V501" s="56"/>
      <c r="W501" s="94"/>
      <c r="X501" s="95" t="b">
        <v>1</v>
      </c>
      <c r="Y501" s="67" t="s">
        <v>4369</v>
      </c>
      <c r="Z501" s="108"/>
      <c r="AA501" s="108"/>
      <c r="AB501" s="108"/>
    </row>
    <row r="502" ht="22.5" customHeight="1">
      <c r="A502" s="28">
        <v>501.0</v>
      </c>
      <c r="B502" s="28" t="s">
        <v>593</v>
      </c>
      <c r="C502" s="28" t="s">
        <v>2907</v>
      </c>
      <c r="D502" s="28" t="s">
        <v>2908</v>
      </c>
      <c r="E502" s="79" t="s">
        <v>96</v>
      </c>
      <c r="F502" s="79" t="s">
        <v>96</v>
      </c>
      <c r="G502" s="79" t="s">
        <v>4373</v>
      </c>
      <c r="H502" s="79" t="s">
        <v>96</v>
      </c>
      <c r="I502" s="36" t="s">
        <v>708</v>
      </c>
      <c r="J502" s="89"/>
      <c r="K502" s="89"/>
      <c r="L502" s="89"/>
      <c r="M502" s="89"/>
      <c r="N502" s="89"/>
      <c r="O502" s="90"/>
      <c r="P502" s="49">
        <f t="shared" si="28"/>
        <v>0</v>
      </c>
      <c r="Q502" s="53" t="str">
        <f t="shared" si="27"/>
        <v>BELUM</v>
      </c>
      <c r="S502" s="28"/>
      <c r="T502" s="36" t="b">
        <v>0</v>
      </c>
      <c r="U502" s="139"/>
      <c r="V502" s="56"/>
      <c r="W502" s="94"/>
      <c r="X502" s="95" t="b">
        <v>0</v>
      </c>
      <c r="Z502" s="28"/>
      <c r="AA502" s="28"/>
      <c r="AB502" s="28"/>
    </row>
    <row r="503" ht="22.5" customHeight="1">
      <c r="A503" s="28">
        <v>502.0</v>
      </c>
      <c r="B503" s="28" t="s">
        <v>593</v>
      </c>
      <c r="C503" s="28" t="s">
        <v>2911</v>
      </c>
      <c r="D503" s="28" t="s">
        <v>2913</v>
      </c>
      <c r="E503" s="33" t="s">
        <v>226</v>
      </c>
      <c r="F503" s="33" t="s">
        <v>226</v>
      </c>
      <c r="G503" s="33" t="s">
        <v>4380</v>
      </c>
      <c r="H503" s="33" t="s">
        <v>288</v>
      </c>
      <c r="I503" s="36" t="s">
        <v>474</v>
      </c>
      <c r="J503" s="37">
        <v>46111.0</v>
      </c>
      <c r="K503" s="37">
        <v>46219.0</v>
      </c>
      <c r="L503" s="89"/>
      <c r="M503" s="89"/>
      <c r="N503" s="89"/>
      <c r="O503" s="90"/>
      <c r="P503" s="49">
        <f>IF(B503="POP-SB",COUNTA(J503:M503)/4,
 IF(B503="POP-B",COUNTA(J503:M503)/2,
 COUNTA(J503)/1))</f>
        <v>1</v>
      </c>
      <c r="Q503" s="55" t="s">
        <v>698</v>
      </c>
      <c r="S503" s="28"/>
      <c r="T503" s="36" t="b">
        <v>1</v>
      </c>
      <c r="U503" s="55" t="s">
        <v>479</v>
      </c>
      <c r="V503" s="85"/>
      <c r="W503" s="59" t="s">
        <v>4384</v>
      </c>
      <c r="X503" s="98" t="b">
        <v>0</v>
      </c>
      <c r="Z503" s="28"/>
      <c r="AA503" s="28"/>
      <c r="AB503" s="28"/>
    </row>
    <row r="504" ht="22.5" customHeight="1">
      <c r="A504" s="28">
        <v>503.0</v>
      </c>
      <c r="B504" s="28" t="s">
        <v>593</v>
      </c>
      <c r="C504" s="28" t="s">
        <v>2915</v>
      </c>
      <c r="D504" s="28" t="s">
        <v>2916</v>
      </c>
      <c r="E504" s="79" t="s">
        <v>16</v>
      </c>
      <c r="F504" s="79" t="s">
        <v>16</v>
      </c>
      <c r="G504" s="79" t="s">
        <v>4389</v>
      </c>
      <c r="H504" s="79" t="s">
        <v>577</v>
      </c>
      <c r="I504" s="36" t="s">
        <v>289</v>
      </c>
      <c r="J504" s="37">
        <v>46230.0</v>
      </c>
      <c r="K504" s="89"/>
      <c r="L504" s="89"/>
      <c r="M504" s="89"/>
      <c r="N504" s="89"/>
      <c r="O504" s="90"/>
      <c r="P504" s="49">
        <f t="shared" ref="P504:P519" si="29">IF(B504="POP-SB",COUNTA(J504:M504)/4,
 IF(B504="POP-B",COUNTA(J504:M504)/2,
 COUNTA(J504:M504)/1))</f>
        <v>1</v>
      </c>
      <c r="Q504" s="53" t="str">
        <f t="shared" ref="Q504:Q519" si="30">IF(P504=100%,"SELESAI","BELUM")
</f>
        <v>SELESAI</v>
      </c>
      <c r="S504" s="28"/>
      <c r="T504" s="36" t="b">
        <v>1</v>
      </c>
      <c r="U504" s="55" t="s">
        <v>347</v>
      </c>
      <c r="V504" s="85"/>
      <c r="W504" s="112" t="s">
        <v>4392</v>
      </c>
      <c r="X504" s="98" t="b">
        <v>0</v>
      </c>
      <c r="Z504" s="28"/>
      <c r="AA504" s="28"/>
      <c r="AB504" s="28"/>
    </row>
    <row r="505" ht="22.5" customHeight="1">
      <c r="A505" s="28">
        <v>504.0</v>
      </c>
      <c r="B505" s="28" t="s">
        <v>593</v>
      </c>
      <c r="C505" s="28" t="s">
        <v>2918</v>
      </c>
      <c r="D505" s="28" t="s">
        <v>2919</v>
      </c>
      <c r="E505" s="33" t="s">
        <v>181</v>
      </c>
      <c r="F505" s="33" t="s">
        <v>181</v>
      </c>
      <c r="G505" s="33" t="s">
        <v>4395</v>
      </c>
      <c r="H505" s="33" t="s">
        <v>253</v>
      </c>
      <c r="I505" s="36" t="s">
        <v>289</v>
      </c>
      <c r="J505" s="37">
        <v>46279.0</v>
      </c>
      <c r="K505" s="89"/>
      <c r="L505" s="89"/>
      <c r="M505" s="89"/>
      <c r="N505" s="89"/>
      <c r="O505" s="90"/>
      <c r="P505" s="49">
        <f t="shared" si="29"/>
        <v>1</v>
      </c>
      <c r="Q505" s="53" t="str">
        <f t="shared" si="30"/>
        <v>SELESAI</v>
      </c>
      <c r="S505" s="28"/>
      <c r="T505" s="36" t="b">
        <v>1</v>
      </c>
      <c r="U505" s="55" t="s">
        <v>1654</v>
      </c>
      <c r="V505" s="85"/>
      <c r="W505" s="112"/>
      <c r="X505" s="98" t="b">
        <v>0</v>
      </c>
      <c r="Z505" s="28"/>
      <c r="AA505" s="28"/>
      <c r="AB505" s="28"/>
    </row>
    <row r="506" ht="22.5" customHeight="1">
      <c r="A506" s="28">
        <v>505.0</v>
      </c>
      <c r="B506" s="28" t="s">
        <v>593</v>
      </c>
      <c r="C506" s="28" t="s">
        <v>2922</v>
      </c>
      <c r="D506" s="28" t="s">
        <v>2923</v>
      </c>
      <c r="E506" s="79" t="s">
        <v>16</v>
      </c>
      <c r="F506" s="79" t="s">
        <v>16</v>
      </c>
      <c r="G506" s="79" t="s">
        <v>4400</v>
      </c>
      <c r="H506" s="79" t="s">
        <v>577</v>
      </c>
      <c r="I506" s="36" t="s">
        <v>289</v>
      </c>
      <c r="J506" s="37">
        <v>46280.0</v>
      </c>
      <c r="K506" s="89"/>
      <c r="L506" s="89"/>
      <c r="M506" s="89"/>
      <c r="N506" s="89"/>
      <c r="O506" s="90"/>
      <c r="P506" s="49">
        <f t="shared" si="29"/>
        <v>1</v>
      </c>
      <c r="Q506" s="53" t="str">
        <f t="shared" si="30"/>
        <v>SELESAI</v>
      </c>
      <c r="S506" s="36" t="s">
        <v>4402</v>
      </c>
      <c r="T506" s="36" t="b">
        <v>1</v>
      </c>
      <c r="U506" s="55" t="s">
        <v>347</v>
      </c>
      <c r="V506" s="85"/>
      <c r="W506" s="112" t="s">
        <v>4404</v>
      </c>
      <c r="X506" s="98" t="b">
        <v>0</v>
      </c>
      <c r="Z506" s="28"/>
      <c r="AA506" s="28"/>
      <c r="AB506" s="28"/>
    </row>
    <row r="507" ht="22.5" customHeight="1">
      <c r="A507" s="28">
        <v>506.0</v>
      </c>
      <c r="B507" s="28" t="s">
        <v>593</v>
      </c>
      <c r="C507" s="28" t="s">
        <v>2926</v>
      </c>
      <c r="D507" s="28" t="s">
        <v>2927</v>
      </c>
      <c r="E507" s="33" t="s">
        <v>16</v>
      </c>
      <c r="F507" s="33" t="s">
        <v>16</v>
      </c>
      <c r="G507" s="33" t="s">
        <v>4406</v>
      </c>
      <c r="H507" s="33" t="s">
        <v>577</v>
      </c>
      <c r="I507" s="36" t="s">
        <v>289</v>
      </c>
      <c r="J507" s="37">
        <v>46279.0</v>
      </c>
      <c r="K507" s="89"/>
      <c r="L507" s="89"/>
      <c r="M507" s="89"/>
      <c r="N507" s="89"/>
      <c r="O507" s="90"/>
      <c r="P507" s="49">
        <f t="shared" si="29"/>
        <v>1</v>
      </c>
      <c r="Q507" s="53" t="str">
        <f t="shared" si="30"/>
        <v>SELESAI</v>
      </c>
      <c r="S507" s="28"/>
      <c r="T507" s="36" t="b">
        <v>1</v>
      </c>
      <c r="U507" s="55" t="s">
        <v>347</v>
      </c>
      <c r="V507" s="85"/>
      <c r="W507" s="59" t="s">
        <v>4409</v>
      </c>
      <c r="X507" s="98" t="b">
        <v>0</v>
      </c>
      <c r="Z507" s="28"/>
      <c r="AA507" s="28"/>
      <c r="AB507" s="28"/>
    </row>
    <row r="508" ht="22.5" customHeight="1">
      <c r="A508" s="28">
        <v>507.0</v>
      </c>
      <c r="B508" s="28" t="s">
        <v>593</v>
      </c>
      <c r="C508" s="28" t="s">
        <v>2930</v>
      </c>
      <c r="D508" s="28" t="s">
        <v>2931</v>
      </c>
      <c r="E508" s="79" t="s">
        <v>16</v>
      </c>
      <c r="F508" s="79" t="s">
        <v>16</v>
      </c>
      <c r="G508" s="79" t="s">
        <v>4412</v>
      </c>
      <c r="H508" s="79" t="s">
        <v>232</v>
      </c>
      <c r="I508" s="36" t="s">
        <v>103</v>
      </c>
      <c r="J508" s="89"/>
      <c r="K508" s="89"/>
      <c r="L508" s="89"/>
      <c r="M508" s="89"/>
      <c r="N508" s="89"/>
      <c r="O508" s="90"/>
      <c r="P508" s="49">
        <f t="shared" si="29"/>
        <v>0</v>
      </c>
      <c r="Q508" s="53" t="str">
        <f t="shared" si="30"/>
        <v>BELUM</v>
      </c>
      <c r="S508" s="28"/>
      <c r="T508" s="36" t="b">
        <v>0</v>
      </c>
      <c r="U508" s="139"/>
      <c r="V508" s="56"/>
      <c r="W508" s="94"/>
      <c r="X508" s="95" t="b">
        <v>0</v>
      </c>
      <c r="Z508" s="28"/>
      <c r="AA508" s="28"/>
      <c r="AB508" s="28"/>
    </row>
    <row r="509" ht="22.5" customHeight="1">
      <c r="A509" s="28">
        <v>508.0</v>
      </c>
      <c r="B509" s="28" t="s">
        <v>593</v>
      </c>
      <c r="C509" s="28" t="s">
        <v>2933</v>
      </c>
      <c r="D509" s="28" t="s">
        <v>2934</v>
      </c>
      <c r="E509" s="33" t="s">
        <v>226</v>
      </c>
      <c r="F509" s="33" t="s">
        <v>226</v>
      </c>
      <c r="G509" s="33" t="s">
        <v>4417</v>
      </c>
      <c r="H509" s="33" t="s">
        <v>226</v>
      </c>
      <c r="I509" s="36" t="s">
        <v>474</v>
      </c>
      <c r="J509" s="37">
        <v>46205.0</v>
      </c>
      <c r="K509" s="89"/>
      <c r="L509" s="89"/>
      <c r="M509" s="89"/>
      <c r="N509" s="89"/>
      <c r="O509" s="90"/>
      <c r="P509" s="49">
        <f t="shared" si="29"/>
        <v>1</v>
      </c>
      <c r="Q509" s="53" t="str">
        <f t="shared" si="30"/>
        <v>SELESAI</v>
      </c>
      <c r="S509" s="28"/>
      <c r="T509" s="36" t="b">
        <v>1</v>
      </c>
      <c r="U509" s="55" t="s">
        <v>3831</v>
      </c>
      <c r="V509" s="56"/>
      <c r="W509" s="94"/>
      <c r="X509" s="95" t="b">
        <v>1</v>
      </c>
      <c r="Y509" s="169" t="s">
        <v>4420</v>
      </c>
      <c r="Z509" s="194"/>
      <c r="AA509" s="194"/>
      <c r="AB509" s="194"/>
    </row>
    <row r="510" ht="22.5" customHeight="1">
      <c r="A510" s="28">
        <v>509.0</v>
      </c>
      <c r="B510" s="28" t="s">
        <v>593</v>
      </c>
      <c r="C510" s="28" t="s">
        <v>2937</v>
      </c>
      <c r="D510" s="28" t="s">
        <v>2939</v>
      </c>
      <c r="E510" s="79" t="s">
        <v>181</v>
      </c>
      <c r="F510" s="79" t="s">
        <v>181</v>
      </c>
      <c r="G510" s="79" t="s">
        <v>4425</v>
      </c>
      <c r="H510" s="79" t="s">
        <v>253</v>
      </c>
      <c r="I510" s="36" t="s">
        <v>289</v>
      </c>
      <c r="J510" s="37">
        <v>46279.0</v>
      </c>
      <c r="K510" s="89"/>
      <c r="L510" s="89"/>
      <c r="M510" s="89"/>
      <c r="N510" s="89"/>
      <c r="O510" s="90"/>
      <c r="P510" s="49">
        <f t="shared" si="29"/>
        <v>1</v>
      </c>
      <c r="Q510" s="53" t="str">
        <f t="shared" si="30"/>
        <v>SELESAI</v>
      </c>
      <c r="S510" s="28"/>
      <c r="T510" s="36" t="b">
        <v>1</v>
      </c>
      <c r="U510" s="55" t="s">
        <v>1654</v>
      </c>
      <c r="V510" s="140"/>
      <c r="W510" s="141"/>
      <c r="X510" s="142" t="b">
        <v>0</v>
      </c>
      <c r="Z510" s="28"/>
      <c r="AA510" s="28"/>
      <c r="AB510" s="28"/>
    </row>
    <row r="511" ht="22.5" customHeight="1">
      <c r="A511" s="28">
        <v>510.0</v>
      </c>
      <c r="B511" s="28" t="s">
        <v>593</v>
      </c>
      <c r="C511" s="28" t="s">
        <v>2941</v>
      </c>
      <c r="D511" s="28" t="s">
        <v>2942</v>
      </c>
      <c r="E511" s="33" t="s">
        <v>96</v>
      </c>
      <c r="F511" s="33" t="s">
        <v>96</v>
      </c>
      <c r="G511" s="33" t="s">
        <v>4429</v>
      </c>
      <c r="H511" s="33" t="s">
        <v>96</v>
      </c>
      <c r="I511" s="36" t="s">
        <v>708</v>
      </c>
      <c r="J511" s="89"/>
      <c r="K511" s="89"/>
      <c r="L511" s="89"/>
      <c r="M511" s="89"/>
      <c r="N511" s="89"/>
      <c r="O511" s="90"/>
      <c r="P511" s="49">
        <f t="shared" si="29"/>
        <v>0</v>
      </c>
      <c r="Q511" s="53" t="str">
        <f t="shared" si="30"/>
        <v>BELUM</v>
      </c>
      <c r="S511" s="28"/>
      <c r="T511" s="36" t="b">
        <v>0</v>
      </c>
      <c r="U511" s="139"/>
      <c r="V511" s="56"/>
      <c r="W511" s="94"/>
      <c r="X511" s="95" t="b">
        <v>0</v>
      </c>
      <c r="Z511" s="28"/>
      <c r="AA511" s="28"/>
      <c r="AB511" s="28"/>
    </row>
    <row r="512" ht="22.5" customHeight="1">
      <c r="A512" s="28">
        <v>511.0</v>
      </c>
      <c r="B512" s="28" t="s">
        <v>593</v>
      </c>
      <c r="C512" s="28" t="s">
        <v>2944</v>
      </c>
      <c r="D512" s="28" t="s">
        <v>2945</v>
      </c>
      <c r="E512" s="79" t="s">
        <v>226</v>
      </c>
      <c r="F512" s="79" t="s">
        <v>226</v>
      </c>
      <c r="G512" s="79" t="s">
        <v>4434</v>
      </c>
      <c r="H512" s="79" t="s">
        <v>288</v>
      </c>
      <c r="I512" s="36" t="s">
        <v>474</v>
      </c>
      <c r="J512" s="37">
        <v>46150.0</v>
      </c>
      <c r="K512" s="37"/>
      <c r="L512" s="89"/>
      <c r="M512" s="89"/>
      <c r="N512" s="89"/>
      <c r="O512" s="90"/>
      <c r="P512" s="49">
        <f t="shared" si="29"/>
        <v>1</v>
      </c>
      <c r="Q512" s="53" t="str">
        <f t="shared" si="30"/>
        <v>SELESAI</v>
      </c>
      <c r="S512" s="28"/>
      <c r="T512" s="36" t="b">
        <v>1</v>
      </c>
      <c r="U512" s="55" t="s">
        <v>479</v>
      </c>
      <c r="V512" s="85"/>
      <c r="W512" s="59" t="s">
        <v>4440</v>
      </c>
      <c r="X512" s="98" t="b">
        <v>0</v>
      </c>
      <c r="Z512" s="28"/>
      <c r="AA512" s="28"/>
      <c r="AB512" s="28"/>
    </row>
    <row r="513" ht="22.5" customHeight="1">
      <c r="A513" s="28">
        <v>512.0</v>
      </c>
      <c r="B513" s="28" t="s">
        <v>593</v>
      </c>
      <c r="C513" s="28" t="s">
        <v>2948</v>
      </c>
      <c r="D513" s="28" t="s">
        <v>2950</v>
      </c>
      <c r="E513" s="33" t="s">
        <v>181</v>
      </c>
      <c r="F513" s="33" t="s">
        <v>181</v>
      </c>
      <c r="G513" s="33" t="s">
        <v>4444</v>
      </c>
      <c r="H513" s="33" t="s">
        <v>253</v>
      </c>
      <c r="I513" s="36" t="s">
        <v>289</v>
      </c>
      <c r="J513" s="89"/>
      <c r="K513" s="89"/>
      <c r="L513" s="89"/>
      <c r="M513" s="89"/>
      <c r="N513" s="89"/>
      <c r="O513" s="90"/>
      <c r="P513" s="49">
        <f t="shared" si="29"/>
        <v>0</v>
      </c>
      <c r="Q513" s="53" t="str">
        <f t="shared" si="30"/>
        <v>BELUM</v>
      </c>
      <c r="S513" s="28"/>
      <c r="T513" s="36" t="b">
        <v>0</v>
      </c>
      <c r="U513" s="139"/>
      <c r="V513" s="56"/>
      <c r="W513" s="94"/>
      <c r="X513" s="95" t="b">
        <v>0</v>
      </c>
      <c r="Z513" s="28"/>
      <c r="AA513" s="28"/>
      <c r="AB513" s="28"/>
    </row>
    <row r="514" ht="22.5" customHeight="1">
      <c r="A514" s="28">
        <v>513.0</v>
      </c>
      <c r="B514" s="28" t="s">
        <v>593</v>
      </c>
      <c r="C514" s="28" t="s">
        <v>2952</v>
      </c>
      <c r="D514" s="28" t="s">
        <v>2953</v>
      </c>
      <c r="E514" s="79" t="s">
        <v>226</v>
      </c>
      <c r="F514" s="79" t="s">
        <v>226</v>
      </c>
      <c r="G514" s="79" t="s">
        <v>4450</v>
      </c>
      <c r="H514" s="79" t="s">
        <v>288</v>
      </c>
      <c r="I514" s="36" t="s">
        <v>474</v>
      </c>
      <c r="J514" s="37">
        <v>46052.0</v>
      </c>
      <c r="K514" s="89"/>
      <c r="L514" s="89"/>
      <c r="M514" s="89"/>
      <c r="N514" s="89"/>
      <c r="O514" s="90"/>
      <c r="P514" s="49">
        <f t="shared" si="29"/>
        <v>1</v>
      </c>
      <c r="Q514" s="53" t="str">
        <f t="shared" si="30"/>
        <v>SELESAI</v>
      </c>
      <c r="S514" s="28"/>
      <c r="T514" s="36" t="b">
        <v>1</v>
      </c>
      <c r="U514" s="55" t="s">
        <v>479</v>
      </c>
      <c r="V514" s="85"/>
      <c r="W514" s="59" t="s">
        <v>4452</v>
      </c>
      <c r="X514" s="61" t="b">
        <v>0</v>
      </c>
      <c r="Z514" s="28"/>
      <c r="AA514" s="28"/>
      <c r="AB514" s="28"/>
    </row>
    <row r="515" ht="22.5" customHeight="1">
      <c r="A515" s="28">
        <v>514.0</v>
      </c>
      <c r="B515" s="28" t="s">
        <v>593</v>
      </c>
      <c r="C515" s="28" t="s">
        <v>2955</v>
      </c>
      <c r="D515" s="28" t="s">
        <v>2957</v>
      </c>
      <c r="E515" s="33" t="s">
        <v>16</v>
      </c>
      <c r="F515" s="33" t="s">
        <v>16</v>
      </c>
      <c r="G515" s="33" t="s">
        <v>4457</v>
      </c>
      <c r="H515" s="33" t="s">
        <v>232</v>
      </c>
      <c r="I515" s="36" t="s">
        <v>103</v>
      </c>
      <c r="J515" s="37">
        <v>46083.0</v>
      </c>
      <c r="K515" s="89"/>
      <c r="L515" s="89"/>
      <c r="M515" s="89"/>
      <c r="N515" s="89"/>
      <c r="O515" s="90"/>
      <c r="P515" s="49">
        <f t="shared" si="29"/>
        <v>1</v>
      </c>
      <c r="Q515" s="53" t="str">
        <f t="shared" si="30"/>
        <v>SELESAI</v>
      </c>
      <c r="S515" s="28"/>
      <c r="T515" s="36" t="b">
        <v>1</v>
      </c>
      <c r="U515" s="55" t="s">
        <v>185</v>
      </c>
      <c r="V515" s="122"/>
      <c r="W515" s="143" t="s">
        <v>4459</v>
      </c>
      <c r="X515" s="124" t="b">
        <v>0</v>
      </c>
      <c r="Z515" s="28"/>
      <c r="AA515" s="28"/>
      <c r="AB515" s="28"/>
    </row>
    <row r="516" ht="22.5" customHeight="1">
      <c r="A516" s="28">
        <v>515.0</v>
      </c>
      <c r="B516" s="28" t="s">
        <v>593</v>
      </c>
      <c r="C516" s="28" t="s">
        <v>2958</v>
      </c>
      <c r="D516" s="28" t="s">
        <v>2959</v>
      </c>
      <c r="E516" s="79" t="s">
        <v>181</v>
      </c>
      <c r="F516" s="79" t="s">
        <v>181</v>
      </c>
      <c r="G516" s="79" t="s">
        <v>4463</v>
      </c>
      <c r="H516" s="79" t="s">
        <v>253</v>
      </c>
      <c r="I516" s="36" t="s">
        <v>289</v>
      </c>
      <c r="J516" s="89"/>
      <c r="K516" s="89"/>
      <c r="L516" s="89"/>
      <c r="M516" s="89"/>
      <c r="N516" s="89"/>
      <c r="O516" s="90"/>
      <c r="P516" s="49">
        <f t="shared" si="29"/>
        <v>0</v>
      </c>
      <c r="Q516" s="53" t="str">
        <f t="shared" si="30"/>
        <v>BELUM</v>
      </c>
      <c r="S516" s="28"/>
      <c r="T516" s="36" t="b">
        <v>0</v>
      </c>
      <c r="U516" s="139"/>
      <c r="V516" s="56"/>
      <c r="W516" s="94"/>
      <c r="X516" s="95" t="b">
        <v>0</v>
      </c>
      <c r="Z516" s="28"/>
      <c r="AA516" s="28"/>
      <c r="AB516" s="28"/>
    </row>
    <row r="517" ht="22.5" customHeight="1">
      <c r="A517" s="28">
        <v>516.0</v>
      </c>
      <c r="B517" s="28" t="s">
        <v>593</v>
      </c>
      <c r="C517" s="28" t="s">
        <v>2961</v>
      </c>
      <c r="D517" s="28" t="s">
        <v>2962</v>
      </c>
      <c r="E517" s="33" t="s">
        <v>181</v>
      </c>
      <c r="F517" s="33" t="s">
        <v>181</v>
      </c>
      <c r="G517" s="33" t="s">
        <v>4470</v>
      </c>
      <c r="H517" s="33" t="s">
        <v>181</v>
      </c>
      <c r="I517" s="36" t="s">
        <v>565</v>
      </c>
      <c r="J517" s="37">
        <v>46164.0</v>
      </c>
      <c r="K517" s="89"/>
      <c r="L517" s="89"/>
      <c r="M517" s="89"/>
      <c r="N517" s="89"/>
      <c r="O517" s="90"/>
      <c r="P517" s="49">
        <f t="shared" si="29"/>
        <v>1</v>
      </c>
      <c r="Q517" s="53" t="str">
        <f t="shared" si="30"/>
        <v>SELESAI</v>
      </c>
      <c r="S517" s="28"/>
      <c r="T517" s="36" t="b">
        <v>1</v>
      </c>
      <c r="U517" s="55" t="s">
        <v>658</v>
      </c>
      <c r="V517" s="122"/>
      <c r="W517" s="59" t="s">
        <v>4473</v>
      </c>
      <c r="X517" s="124" t="b">
        <v>0</v>
      </c>
      <c r="Z517" s="28"/>
      <c r="AA517" s="28"/>
      <c r="AB517" s="28"/>
    </row>
    <row r="518" ht="22.5" customHeight="1">
      <c r="A518" s="28">
        <v>517.0</v>
      </c>
      <c r="B518" s="28" t="s">
        <v>593</v>
      </c>
      <c r="C518" s="28" t="s">
        <v>2965</v>
      </c>
      <c r="D518" s="28" t="s">
        <v>2966</v>
      </c>
      <c r="E518" s="79" t="s">
        <v>181</v>
      </c>
      <c r="F518" s="79" t="s">
        <v>181</v>
      </c>
      <c r="G518" s="79" t="s">
        <v>4478</v>
      </c>
      <c r="H518" s="79" t="s">
        <v>181</v>
      </c>
      <c r="I518" s="36" t="s">
        <v>565</v>
      </c>
      <c r="J518" s="37">
        <v>46087.0</v>
      </c>
      <c r="K518" s="89"/>
      <c r="L518" s="89"/>
      <c r="M518" s="89"/>
      <c r="N518" s="89"/>
      <c r="O518" s="90"/>
      <c r="P518" s="49">
        <f t="shared" si="29"/>
        <v>1</v>
      </c>
      <c r="Q518" s="53" t="str">
        <f t="shared" si="30"/>
        <v>SELESAI</v>
      </c>
      <c r="S518" s="28"/>
      <c r="T518" s="36" t="b">
        <v>1</v>
      </c>
      <c r="U518" s="55" t="s">
        <v>658</v>
      </c>
      <c r="V518" s="56"/>
      <c r="W518" s="94" t="s">
        <v>4480</v>
      </c>
      <c r="X518" s="95" t="b">
        <v>0</v>
      </c>
      <c r="Z518" s="28"/>
      <c r="AA518" s="28"/>
      <c r="AB518" s="28"/>
    </row>
    <row r="519" ht="22.5" customHeight="1">
      <c r="A519" s="28">
        <v>518.0</v>
      </c>
      <c r="B519" s="28" t="s">
        <v>593</v>
      </c>
      <c r="C519" s="28" t="s">
        <v>2967</v>
      </c>
      <c r="D519" s="28" t="s">
        <v>2968</v>
      </c>
      <c r="E519" s="33" t="s">
        <v>181</v>
      </c>
      <c r="F519" s="33" t="s">
        <v>181</v>
      </c>
      <c r="G519" s="33" t="s">
        <v>4484</v>
      </c>
      <c r="H519" s="33" t="s">
        <v>253</v>
      </c>
      <c r="I519" s="36" t="s">
        <v>289</v>
      </c>
      <c r="J519" s="37">
        <v>46127.0</v>
      </c>
      <c r="K519" s="89"/>
      <c r="L519" s="89"/>
      <c r="M519" s="89"/>
      <c r="N519" s="89"/>
      <c r="O519" s="90"/>
      <c r="P519" s="49">
        <f t="shared" si="29"/>
        <v>1</v>
      </c>
      <c r="Q519" s="53" t="str">
        <f t="shared" si="30"/>
        <v>SELESAI</v>
      </c>
      <c r="S519" s="28"/>
      <c r="T519" s="36" t="b">
        <v>1</v>
      </c>
      <c r="U519" s="55" t="s">
        <v>845</v>
      </c>
      <c r="V519" s="56"/>
      <c r="W519" s="94"/>
      <c r="X519" s="95" t="b">
        <v>0</v>
      </c>
      <c r="Z519" s="28"/>
      <c r="AA519" s="28"/>
      <c r="AB519" s="28"/>
    </row>
    <row r="520" ht="22.5" customHeight="1">
      <c r="A520" s="28">
        <v>519.0</v>
      </c>
      <c r="B520" s="28" t="s">
        <v>593</v>
      </c>
      <c r="C520" s="28" t="s">
        <v>2970</v>
      </c>
      <c r="D520" s="28" t="s">
        <v>2972</v>
      </c>
      <c r="E520" s="79" t="s">
        <v>226</v>
      </c>
      <c r="F520" s="79" t="s">
        <v>226</v>
      </c>
      <c r="G520" s="79" t="s">
        <v>4488</v>
      </c>
      <c r="H520" s="79" t="s">
        <v>288</v>
      </c>
      <c r="I520" s="36" t="s">
        <v>474</v>
      </c>
      <c r="J520" s="37">
        <v>46068.0</v>
      </c>
      <c r="K520" s="37">
        <v>46216.0</v>
      </c>
      <c r="L520" s="89"/>
      <c r="M520" s="89"/>
      <c r="N520" s="89"/>
      <c r="O520" s="90"/>
      <c r="P520" s="49">
        <f>IF(B520="POP-SB",COUNTA(J520:M520)/4,
 IF(B520="POP-B",COUNTA(J520:M520)/2,
 COUNTA(J520)/1))</f>
        <v>1</v>
      </c>
      <c r="Q520" s="55" t="s">
        <v>698</v>
      </c>
      <c r="S520" s="28"/>
      <c r="T520" s="36" t="b">
        <v>1</v>
      </c>
      <c r="U520" s="55" t="s">
        <v>479</v>
      </c>
      <c r="V520" s="140"/>
      <c r="W520" s="59" t="s">
        <v>4491</v>
      </c>
      <c r="X520" s="61" t="b">
        <v>0</v>
      </c>
      <c r="Z520" s="28"/>
      <c r="AA520" s="28"/>
      <c r="AB520" s="28"/>
    </row>
    <row r="521" ht="22.5" customHeight="1">
      <c r="A521" s="28">
        <v>520.0</v>
      </c>
      <c r="B521" s="28" t="s">
        <v>593</v>
      </c>
      <c r="C521" s="28" t="s">
        <v>2974</v>
      </c>
      <c r="D521" s="28" t="s">
        <v>2975</v>
      </c>
      <c r="E521" s="33" t="s">
        <v>226</v>
      </c>
      <c r="F521" s="33" t="s">
        <v>226</v>
      </c>
      <c r="G521" s="33" t="s">
        <v>4494</v>
      </c>
      <c r="H521" s="33" t="s">
        <v>288</v>
      </c>
      <c r="I521" s="36" t="s">
        <v>2857</v>
      </c>
      <c r="J521" s="37">
        <v>46216.0</v>
      </c>
      <c r="K521" s="89"/>
      <c r="L521" s="89"/>
      <c r="M521" s="89"/>
      <c r="N521" s="89"/>
      <c r="O521" s="90"/>
      <c r="P521" s="49">
        <f t="shared" ref="P521:P540" si="31">IF(B521="POP-SB",COUNTA(J521:M521)/4,
 IF(B521="POP-B",COUNTA(J521:M521)/2,
 COUNTA(J521:M521)/1))</f>
        <v>1</v>
      </c>
      <c r="Q521" s="53" t="str">
        <f t="shared" ref="Q521:Q540" si="32">IF(P521=100%,"SELESAI","BELUM")
</f>
        <v>SELESAI</v>
      </c>
      <c r="S521" s="28"/>
      <c r="T521" s="36" t="b">
        <v>1</v>
      </c>
      <c r="U521" s="139"/>
      <c r="V521" s="122"/>
      <c r="W521" s="153"/>
      <c r="X521" s="124" t="b">
        <v>0</v>
      </c>
      <c r="Z521" s="28"/>
      <c r="AA521" s="28"/>
      <c r="AB521" s="28"/>
    </row>
    <row r="522" ht="22.5" customHeight="1">
      <c r="A522" s="28">
        <v>521.0</v>
      </c>
      <c r="B522" s="28" t="s">
        <v>593</v>
      </c>
      <c r="C522" s="28" t="s">
        <v>2977</v>
      </c>
      <c r="D522" s="28" t="s">
        <v>2979</v>
      </c>
      <c r="E522" s="79" t="s">
        <v>181</v>
      </c>
      <c r="F522" s="79" t="s">
        <v>181</v>
      </c>
      <c r="G522" s="79" t="s">
        <v>4499</v>
      </c>
      <c r="H522" s="79" t="s">
        <v>253</v>
      </c>
      <c r="I522" s="36" t="s">
        <v>289</v>
      </c>
      <c r="J522" s="37"/>
      <c r="K522" s="89"/>
      <c r="L522" s="89"/>
      <c r="M522" s="89"/>
      <c r="N522" s="89"/>
      <c r="O522" s="90"/>
      <c r="P522" s="49">
        <f t="shared" si="31"/>
        <v>0</v>
      </c>
      <c r="Q522" s="53" t="str">
        <f t="shared" si="32"/>
        <v>BELUM</v>
      </c>
      <c r="S522" s="28"/>
      <c r="T522" s="36" t="b">
        <v>0</v>
      </c>
      <c r="U522" s="139"/>
      <c r="V522" s="140"/>
      <c r="W522" s="141"/>
      <c r="X522" s="142" t="b">
        <v>0</v>
      </c>
      <c r="Z522" s="28"/>
      <c r="AA522" s="28"/>
      <c r="AB522" s="28"/>
    </row>
    <row r="523" ht="22.5" customHeight="1">
      <c r="A523" s="28">
        <v>522.0</v>
      </c>
      <c r="B523" s="28" t="s">
        <v>593</v>
      </c>
      <c r="C523" s="28" t="s">
        <v>2981</v>
      </c>
      <c r="D523" s="28" t="s">
        <v>2982</v>
      </c>
      <c r="E523" s="33" t="s">
        <v>226</v>
      </c>
      <c r="F523" s="33" t="s">
        <v>226</v>
      </c>
      <c r="G523" s="33" t="s">
        <v>4505</v>
      </c>
      <c r="H523" s="33" t="s">
        <v>226</v>
      </c>
      <c r="I523" s="36" t="s">
        <v>474</v>
      </c>
      <c r="J523" s="37">
        <v>46204.0</v>
      </c>
      <c r="K523" s="89"/>
      <c r="L523" s="89"/>
      <c r="M523" s="89"/>
      <c r="N523" s="89"/>
      <c r="O523" s="90"/>
      <c r="P523" s="49">
        <f t="shared" si="31"/>
        <v>1</v>
      </c>
      <c r="Q523" s="53" t="str">
        <f t="shared" si="32"/>
        <v>SELESAI</v>
      </c>
      <c r="S523" s="28"/>
      <c r="T523" s="36" t="b">
        <v>1</v>
      </c>
      <c r="U523" s="55" t="s">
        <v>3831</v>
      </c>
      <c r="V523" s="179"/>
      <c r="W523" s="176"/>
      <c r="X523" s="95" t="b">
        <v>1</v>
      </c>
      <c r="Y523" s="67" t="s">
        <v>4508</v>
      </c>
      <c r="Z523" s="108"/>
      <c r="AA523" s="108"/>
      <c r="AB523" s="108"/>
    </row>
    <row r="524" ht="22.5" customHeight="1">
      <c r="A524" s="28">
        <v>523.0</v>
      </c>
      <c r="B524" s="28" t="s">
        <v>593</v>
      </c>
      <c r="C524" s="28" t="s">
        <v>2984</v>
      </c>
      <c r="D524" s="28" t="s">
        <v>2986</v>
      </c>
      <c r="E524" s="79" t="s">
        <v>226</v>
      </c>
      <c r="F524" s="79" t="s">
        <v>226</v>
      </c>
      <c r="G524" s="79" t="s">
        <v>4514</v>
      </c>
      <c r="H524" s="79" t="s">
        <v>288</v>
      </c>
      <c r="I524" s="36" t="s">
        <v>474</v>
      </c>
      <c r="J524" s="37">
        <v>46120.0</v>
      </c>
      <c r="K524" s="89"/>
      <c r="L524" s="89"/>
      <c r="M524" s="89"/>
      <c r="N524" s="89"/>
      <c r="O524" s="90"/>
      <c r="P524" s="49">
        <f t="shared" si="31"/>
        <v>1</v>
      </c>
      <c r="Q524" s="53" t="str">
        <f t="shared" si="32"/>
        <v>SELESAI</v>
      </c>
      <c r="S524" s="28"/>
      <c r="T524" s="36" t="b">
        <v>1</v>
      </c>
      <c r="U524" s="55" t="s">
        <v>479</v>
      </c>
      <c r="V524" s="140"/>
      <c r="W524" s="59" t="s">
        <v>4518</v>
      </c>
      <c r="X524" s="142" t="b">
        <v>0</v>
      </c>
      <c r="Z524" s="28"/>
      <c r="AA524" s="28"/>
      <c r="AB524" s="28"/>
    </row>
    <row r="525" ht="22.5" customHeight="1">
      <c r="A525" s="28">
        <v>524.0</v>
      </c>
      <c r="B525" s="28" t="s">
        <v>593</v>
      </c>
      <c r="C525" s="28" t="s">
        <v>2988</v>
      </c>
      <c r="D525" s="28" t="s">
        <v>2989</v>
      </c>
      <c r="E525" s="33" t="s">
        <v>181</v>
      </c>
      <c r="F525" s="33" t="s">
        <v>181</v>
      </c>
      <c r="G525" s="33" t="s">
        <v>4521</v>
      </c>
      <c r="H525" s="33" t="s">
        <v>253</v>
      </c>
      <c r="I525" s="36" t="s">
        <v>289</v>
      </c>
      <c r="J525" s="37"/>
      <c r="K525" s="89"/>
      <c r="L525" s="89"/>
      <c r="M525" s="89"/>
      <c r="N525" s="89"/>
      <c r="O525" s="90"/>
      <c r="P525" s="49">
        <f t="shared" si="31"/>
        <v>0</v>
      </c>
      <c r="Q525" s="53" t="str">
        <f t="shared" si="32"/>
        <v>BELUM</v>
      </c>
      <c r="S525" s="28"/>
      <c r="T525" s="36" t="b">
        <v>0</v>
      </c>
      <c r="U525" s="139"/>
      <c r="V525" s="122"/>
      <c r="W525" s="153"/>
      <c r="X525" s="124" t="b">
        <v>0</v>
      </c>
      <c r="Z525" s="28"/>
      <c r="AA525" s="28"/>
      <c r="AB525" s="28"/>
    </row>
    <row r="526" ht="22.5" customHeight="1">
      <c r="A526" s="28">
        <v>525.0</v>
      </c>
      <c r="B526" s="28" t="s">
        <v>593</v>
      </c>
      <c r="C526" s="28" t="s">
        <v>2991</v>
      </c>
      <c r="D526" s="28" t="s">
        <v>2992</v>
      </c>
      <c r="E526" s="79" t="s">
        <v>96</v>
      </c>
      <c r="F526" s="79" t="s">
        <v>96</v>
      </c>
      <c r="G526" s="79" t="s">
        <v>4526</v>
      </c>
      <c r="H526" s="79" t="s">
        <v>96</v>
      </c>
      <c r="I526" s="36" t="s">
        <v>708</v>
      </c>
      <c r="J526" s="89"/>
      <c r="K526" s="89"/>
      <c r="L526" s="89"/>
      <c r="M526" s="89"/>
      <c r="N526" s="89"/>
      <c r="O526" s="90"/>
      <c r="P526" s="49">
        <f t="shared" si="31"/>
        <v>0</v>
      </c>
      <c r="Q526" s="53" t="str">
        <f t="shared" si="32"/>
        <v>BELUM</v>
      </c>
      <c r="S526" s="28"/>
      <c r="T526" s="36" t="b">
        <v>0</v>
      </c>
      <c r="U526" s="139"/>
      <c r="V526" s="56"/>
      <c r="W526" s="94"/>
      <c r="X526" s="95" t="b">
        <v>0</v>
      </c>
      <c r="Z526" s="28"/>
      <c r="AA526" s="28"/>
      <c r="AB526" s="28"/>
    </row>
    <row r="527" ht="22.5" customHeight="1">
      <c r="A527" s="28">
        <v>526.0</v>
      </c>
      <c r="B527" s="28" t="s">
        <v>593</v>
      </c>
      <c r="C527" s="28" t="s">
        <v>2994</v>
      </c>
      <c r="D527" s="28" t="s">
        <v>2996</v>
      </c>
      <c r="E527" s="33" t="s">
        <v>16</v>
      </c>
      <c r="F527" s="33" t="s">
        <v>16</v>
      </c>
      <c r="G527" s="33" t="s">
        <v>4532</v>
      </c>
      <c r="H527" s="33" t="s">
        <v>434</v>
      </c>
      <c r="I527" s="36" t="s">
        <v>565</v>
      </c>
      <c r="J527" s="37"/>
      <c r="K527" s="89"/>
      <c r="L527" s="89"/>
      <c r="M527" s="89"/>
      <c r="N527" s="89"/>
      <c r="O527" s="90"/>
      <c r="P527" s="49">
        <f t="shared" si="31"/>
        <v>0</v>
      </c>
      <c r="Q527" s="53" t="str">
        <f t="shared" si="32"/>
        <v>BELUM</v>
      </c>
      <c r="S527" s="28"/>
      <c r="T527" s="36" t="b">
        <v>0</v>
      </c>
      <c r="U527" s="139"/>
      <c r="V527" s="122"/>
      <c r="W527" s="153"/>
      <c r="X527" s="124" t="b">
        <v>0</v>
      </c>
      <c r="Z527" s="28"/>
      <c r="AA527" s="28"/>
      <c r="AB527" s="28"/>
    </row>
    <row r="528" ht="22.5" customHeight="1">
      <c r="A528" s="28">
        <v>527.0</v>
      </c>
      <c r="B528" s="28" t="s">
        <v>593</v>
      </c>
      <c r="C528" s="28" t="s">
        <v>2999</v>
      </c>
      <c r="D528" s="28" t="s">
        <v>3000</v>
      </c>
      <c r="E528" s="79" t="s">
        <v>96</v>
      </c>
      <c r="F528" s="79" t="s">
        <v>96</v>
      </c>
      <c r="G528" s="79" t="s">
        <v>4539</v>
      </c>
      <c r="H528" s="79" t="s">
        <v>96</v>
      </c>
      <c r="I528" s="36" t="s">
        <v>708</v>
      </c>
      <c r="J528" s="89"/>
      <c r="K528" s="89"/>
      <c r="L528" s="89"/>
      <c r="M528" s="89"/>
      <c r="N528" s="89"/>
      <c r="O528" s="90"/>
      <c r="P528" s="49">
        <f t="shared" si="31"/>
        <v>0</v>
      </c>
      <c r="Q528" s="53" t="str">
        <f t="shared" si="32"/>
        <v>BELUM</v>
      </c>
      <c r="S528" s="28"/>
      <c r="T528" s="36" t="b">
        <v>0</v>
      </c>
      <c r="U528" s="139"/>
      <c r="V528" s="56"/>
      <c r="W528" s="94"/>
      <c r="X528" s="95" t="b">
        <v>0</v>
      </c>
      <c r="Z528" s="28"/>
      <c r="AA528" s="28"/>
      <c r="AB528" s="28"/>
    </row>
    <row r="529" ht="22.5" customHeight="1">
      <c r="A529" s="28">
        <v>528.0</v>
      </c>
      <c r="B529" s="28" t="s">
        <v>593</v>
      </c>
      <c r="C529" s="28" t="s">
        <v>3002</v>
      </c>
      <c r="D529" s="28" t="s">
        <v>3003</v>
      </c>
      <c r="E529" s="33" t="s">
        <v>16</v>
      </c>
      <c r="F529" s="33" t="s">
        <v>16</v>
      </c>
      <c r="G529" s="33" t="s">
        <v>4546</v>
      </c>
      <c r="H529" s="33" t="s">
        <v>434</v>
      </c>
      <c r="I529" s="36" t="s">
        <v>565</v>
      </c>
      <c r="J529" s="89"/>
      <c r="K529" s="89"/>
      <c r="L529" s="89"/>
      <c r="M529" s="89"/>
      <c r="N529" s="89"/>
      <c r="O529" s="90"/>
      <c r="P529" s="49">
        <f t="shared" si="31"/>
        <v>0</v>
      </c>
      <c r="Q529" s="53" t="str">
        <f t="shared" si="32"/>
        <v>BELUM</v>
      </c>
      <c r="S529" s="28"/>
      <c r="T529" s="36" t="b">
        <v>0</v>
      </c>
      <c r="U529" s="139"/>
      <c r="V529" s="85"/>
      <c r="W529" s="112"/>
      <c r="X529" s="98" t="b">
        <v>0</v>
      </c>
      <c r="Z529" s="28"/>
      <c r="AA529" s="28"/>
      <c r="AB529" s="28"/>
    </row>
    <row r="530" ht="22.5" customHeight="1">
      <c r="A530" s="28">
        <v>529.0</v>
      </c>
      <c r="B530" s="28" t="s">
        <v>593</v>
      </c>
      <c r="C530" s="28" t="s">
        <v>3005</v>
      </c>
      <c r="D530" s="28" t="s">
        <v>3006</v>
      </c>
      <c r="E530" s="79" t="s">
        <v>226</v>
      </c>
      <c r="F530" s="79" t="s">
        <v>226</v>
      </c>
      <c r="G530" s="79" t="s">
        <v>4553</v>
      </c>
      <c r="H530" s="79" t="s">
        <v>226</v>
      </c>
      <c r="I530" s="36" t="s">
        <v>474</v>
      </c>
      <c r="J530" s="37">
        <v>46206.0</v>
      </c>
      <c r="K530" s="89"/>
      <c r="L530" s="89"/>
      <c r="M530" s="89"/>
      <c r="N530" s="89"/>
      <c r="O530" s="90"/>
      <c r="P530" s="49">
        <f t="shared" si="31"/>
        <v>1</v>
      </c>
      <c r="Q530" s="53" t="str">
        <f t="shared" si="32"/>
        <v>SELESAI</v>
      </c>
      <c r="S530" s="28"/>
      <c r="T530" s="36" t="b">
        <v>1</v>
      </c>
      <c r="U530" s="55" t="s">
        <v>479</v>
      </c>
      <c r="V530" s="85"/>
      <c r="W530" s="112" t="s">
        <v>4558</v>
      </c>
      <c r="X530" s="98" t="b">
        <v>1</v>
      </c>
      <c r="Y530" s="67" t="s">
        <v>4559</v>
      </c>
      <c r="Z530" s="108"/>
      <c r="AA530" s="108"/>
      <c r="AB530" s="108"/>
    </row>
    <row r="531" ht="22.5" customHeight="1">
      <c r="A531" s="28">
        <v>530.0</v>
      </c>
      <c r="B531" s="28" t="s">
        <v>593</v>
      </c>
      <c r="C531" s="28" t="s">
        <v>3007</v>
      </c>
      <c r="D531" s="28" t="s">
        <v>3008</v>
      </c>
      <c r="E531" s="33" t="s">
        <v>16</v>
      </c>
      <c r="F531" s="33" t="s">
        <v>16</v>
      </c>
      <c r="G531" s="33" t="s">
        <v>4566</v>
      </c>
      <c r="H531" s="33" t="s">
        <v>434</v>
      </c>
      <c r="I531" s="36" t="s">
        <v>565</v>
      </c>
      <c r="J531" s="37">
        <v>46252.0</v>
      </c>
      <c r="K531" s="89"/>
      <c r="L531" s="89"/>
      <c r="M531" s="89"/>
      <c r="N531" s="89"/>
      <c r="O531" s="90"/>
      <c r="P531" s="49">
        <f t="shared" si="31"/>
        <v>1</v>
      </c>
      <c r="Q531" s="53" t="str">
        <f t="shared" si="32"/>
        <v>SELESAI</v>
      </c>
      <c r="S531" s="28"/>
      <c r="T531" s="36" t="b">
        <v>1</v>
      </c>
      <c r="U531" s="55" t="s">
        <v>347</v>
      </c>
      <c r="V531" s="56"/>
      <c r="W531" s="94" t="s">
        <v>4570</v>
      </c>
      <c r="X531" s="95" t="b">
        <v>0</v>
      </c>
      <c r="Z531" s="28"/>
      <c r="AA531" s="28"/>
      <c r="AB531" s="28"/>
    </row>
    <row r="532" ht="22.5" customHeight="1">
      <c r="A532" s="28">
        <v>531.0</v>
      </c>
      <c r="B532" s="28" t="s">
        <v>593</v>
      </c>
      <c r="C532" s="28" t="s">
        <v>3011</v>
      </c>
      <c r="D532" s="28" t="s">
        <v>3012</v>
      </c>
      <c r="E532" s="79" t="s">
        <v>16</v>
      </c>
      <c r="F532" s="79" t="s">
        <v>16</v>
      </c>
      <c r="G532" s="79" t="s">
        <v>4575</v>
      </c>
      <c r="H532" s="79" t="s">
        <v>434</v>
      </c>
      <c r="I532" s="36" t="s">
        <v>565</v>
      </c>
      <c r="J532" s="37"/>
      <c r="K532" s="89"/>
      <c r="L532" s="89"/>
      <c r="M532" s="89"/>
      <c r="N532" s="89"/>
      <c r="O532" s="90"/>
      <c r="P532" s="49">
        <f t="shared" si="31"/>
        <v>0</v>
      </c>
      <c r="Q532" s="53" t="str">
        <f t="shared" si="32"/>
        <v>BELUM</v>
      </c>
      <c r="S532" s="28"/>
      <c r="T532" s="36" t="b">
        <v>0</v>
      </c>
      <c r="U532" s="139"/>
      <c r="V532" s="140"/>
      <c r="W532" s="141"/>
      <c r="X532" s="142" t="b">
        <v>0</v>
      </c>
      <c r="Z532" s="28"/>
      <c r="AA532" s="28"/>
      <c r="AB532" s="28"/>
    </row>
    <row r="533" ht="22.5" customHeight="1">
      <c r="A533" s="28">
        <v>532.0</v>
      </c>
      <c r="B533" s="28" t="s">
        <v>593</v>
      </c>
      <c r="C533" s="28" t="s">
        <v>3014</v>
      </c>
      <c r="D533" s="28" t="s">
        <v>3015</v>
      </c>
      <c r="E533" s="33" t="s">
        <v>16</v>
      </c>
      <c r="F533" s="33" t="s">
        <v>16</v>
      </c>
      <c r="G533" s="33" t="s">
        <v>4580</v>
      </c>
      <c r="H533" s="33" t="s">
        <v>434</v>
      </c>
      <c r="I533" s="36" t="s">
        <v>565</v>
      </c>
      <c r="J533" s="89"/>
      <c r="K533" s="89"/>
      <c r="L533" s="89"/>
      <c r="M533" s="89"/>
      <c r="N533" s="89"/>
      <c r="O533" s="90"/>
      <c r="P533" s="49">
        <f t="shared" si="31"/>
        <v>0</v>
      </c>
      <c r="Q533" s="53" t="str">
        <f t="shared" si="32"/>
        <v>BELUM</v>
      </c>
      <c r="S533" s="28"/>
      <c r="T533" s="36" t="b">
        <v>0</v>
      </c>
      <c r="U533" s="139"/>
      <c r="V533" s="56"/>
      <c r="W533" s="94"/>
      <c r="X533" s="95" t="b">
        <v>0</v>
      </c>
      <c r="Z533" s="28"/>
      <c r="AA533" s="28"/>
      <c r="AB533" s="28"/>
    </row>
    <row r="534" ht="22.5" customHeight="1">
      <c r="A534" s="28">
        <v>533.0</v>
      </c>
      <c r="B534" s="28" t="s">
        <v>593</v>
      </c>
      <c r="C534" s="28" t="s">
        <v>3017</v>
      </c>
      <c r="D534" s="28" t="s">
        <v>3018</v>
      </c>
      <c r="E534" s="79" t="s">
        <v>16</v>
      </c>
      <c r="F534" s="79" t="s">
        <v>16</v>
      </c>
      <c r="G534" s="79" t="s">
        <v>4584</v>
      </c>
      <c r="H534" s="79" t="s">
        <v>434</v>
      </c>
      <c r="I534" s="36" t="s">
        <v>565</v>
      </c>
      <c r="J534" s="37">
        <v>46284.0</v>
      </c>
      <c r="K534" s="89"/>
      <c r="L534" s="89"/>
      <c r="M534" s="89"/>
      <c r="N534" s="89"/>
      <c r="O534" s="90"/>
      <c r="P534" s="49">
        <f t="shared" si="31"/>
        <v>1</v>
      </c>
      <c r="Q534" s="53" t="str">
        <f t="shared" si="32"/>
        <v>SELESAI</v>
      </c>
      <c r="S534" s="28"/>
      <c r="T534" s="36" t="b">
        <v>1</v>
      </c>
      <c r="U534" s="55" t="s">
        <v>347</v>
      </c>
      <c r="V534" s="56"/>
      <c r="W534" s="59" t="s">
        <v>4587</v>
      </c>
      <c r="X534" s="95" t="b">
        <v>0</v>
      </c>
      <c r="Z534" s="28"/>
      <c r="AA534" s="28"/>
      <c r="AB534" s="28"/>
    </row>
    <row r="535" ht="22.5" customHeight="1">
      <c r="A535" s="28">
        <v>534.0</v>
      </c>
      <c r="B535" s="28" t="s">
        <v>593</v>
      </c>
      <c r="C535" s="28" t="s">
        <v>3021</v>
      </c>
      <c r="D535" s="28" t="s">
        <v>3022</v>
      </c>
      <c r="E535" s="33" t="s">
        <v>16</v>
      </c>
      <c r="F535" s="33" t="s">
        <v>16</v>
      </c>
      <c r="G535" s="33" t="s">
        <v>4591</v>
      </c>
      <c r="H535" s="33" t="s">
        <v>434</v>
      </c>
      <c r="I535" s="36" t="s">
        <v>565</v>
      </c>
      <c r="J535" s="89"/>
      <c r="K535" s="89"/>
      <c r="L535" s="89"/>
      <c r="M535" s="89"/>
      <c r="N535" s="89"/>
      <c r="O535" s="90"/>
      <c r="P535" s="49">
        <f t="shared" si="31"/>
        <v>0</v>
      </c>
      <c r="Q535" s="53" t="str">
        <f t="shared" si="32"/>
        <v>BELUM</v>
      </c>
      <c r="S535" s="28"/>
      <c r="T535" s="36" t="b">
        <v>0</v>
      </c>
      <c r="U535" s="139"/>
      <c r="V535" s="56"/>
      <c r="W535" s="94"/>
      <c r="X535" s="95" t="b">
        <v>0</v>
      </c>
      <c r="Z535" s="28"/>
      <c r="AA535" s="28"/>
      <c r="AB535" s="28"/>
    </row>
    <row r="536" ht="22.5" customHeight="1">
      <c r="A536" s="28">
        <v>535.0</v>
      </c>
      <c r="B536" s="28" t="s">
        <v>593</v>
      </c>
      <c r="C536" s="28" t="s">
        <v>3024</v>
      </c>
      <c r="D536" s="28" t="s">
        <v>3025</v>
      </c>
      <c r="E536" s="79" t="s">
        <v>181</v>
      </c>
      <c r="F536" s="79" t="s">
        <v>181</v>
      </c>
      <c r="G536" s="79" t="s">
        <v>4597</v>
      </c>
      <c r="H536" s="79" t="s">
        <v>253</v>
      </c>
      <c r="I536" s="36" t="s">
        <v>289</v>
      </c>
      <c r="J536" s="37">
        <v>46195.0</v>
      </c>
      <c r="K536" s="89"/>
      <c r="L536" s="89"/>
      <c r="M536" s="89"/>
      <c r="N536" s="89"/>
      <c r="O536" s="90"/>
      <c r="P536" s="49">
        <f t="shared" si="31"/>
        <v>1</v>
      </c>
      <c r="Q536" s="53" t="str">
        <f t="shared" si="32"/>
        <v>SELESAI</v>
      </c>
      <c r="S536" s="28"/>
      <c r="T536" s="36" t="b">
        <v>1</v>
      </c>
      <c r="U536" s="55" t="s">
        <v>347</v>
      </c>
      <c r="V536" s="56"/>
      <c r="W536" s="94" t="s">
        <v>4600</v>
      </c>
      <c r="X536" s="95" t="b">
        <v>0</v>
      </c>
      <c r="Z536" s="28"/>
      <c r="AA536" s="28"/>
      <c r="AB536" s="28"/>
    </row>
    <row r="537" ht="22.5" customHeight="1">
      <c r="A537" s="28">
        <v>536.0</v>
      </c>
      <c r="B537" s="28" t="s">
        <v>593</v>
      </c>
      <c r="C537" s="28" t="s">
        <v>3028</v>
      </c>
      <c r="D537" s="28" t="s">
        <v>3029</v>
      </c>
      <c r="E537" s="33" t="s">
        <v>96</v>
      </c>
      <c r="F537" s="33" t="s">
        <v>96</v>
      </c>
      <c r="G537" s="33" t="s">
        <v>4603</v>
      </c>
      <c r="H537" s="33" t="s">
        <v>463</v>
      </c>
      <c r="I537" s="36" t="s">
        <v>708</v>
      </c>
      <c r="J537" s="37">
        <v>46260.0</v>
      </c>
      <c r="K537" s="89"/>
      <c r="L537" s="89"/>
      <c r="M537" s="89"/>
      <c r="N537" s="89"/>
      <c r="O537" s="90"/>
      <c r="P537" s="49">
        <f t="shared" si="31"/>
        <v>1</v>
      </c>
      <c r="Q537" s="53" t="str">
        <f t="shared" si="32"/>
        <v>SELESAI</v>
      </c>
      <c r="S537" s="28"/>
      <c r="T537" s="36" t="b">
        <v>1</v>
      </c>
      <c r="U537" s="55" t="s">
        <v>713</v>
      </c>
      <c r="V537" s="85"/>
      <c r="W537" s="112" t="s">
        <v>4606</v>
      </c>
      <c r="X537" s="98" t="b">
        <v>0</v>
      </c>
      <c r="Z537" s="28"/>
      <c r="AA537" s="28"/>
      <c r="AB537" s="28"/>
    </row>
    <row r="538" ht="22.5" customHeight="1">
      <c r="A538" s="28">
        <v>537.0</v>
      </c>
      <c r="B538" s="28" t="s">
        <v>593</v>
      </c>
      <c r="C538" s="28" t="s">
        <v>3031</v>
      </c>
      <c r="D538" s="28" t="s">
        <v>3032</v>
      </c>
      <c r="E538" s="79" t="s">
        <v>16</v>
      </c>
      <c r="F538" s="79" t="s">
        <v>16</v>
      </c>
      <c r="G538" s="79" t="s">
        <v>4612</v>
      </c>
      <c r="H538" s="79" t="s">
        <v>434</v>
      </c>
      <c r="I538" s="36" t="s">
        <v>565</v>
      </c>
      <c r="J538" s="37"/>
      <c r="K538" s="89"/>
      <c r="L538" s="89"/>
      <c r="M538" s="89"/>
      <c r="N538" s="89"/>
      <c r="O538" s="90"/>
      <c r="P538" s="49">
        <f t="shared" si="31"/>
        <v>0</v>
      </c>
      <c r="Q538" s="53" t="str">
        <f t="shared" si="32"/>
        <v>BELUM</v>
      </c>
      <c r="S538" s="28"/>
      <c r="T538" s="36" t="b">
        <v>0</v>
      </c>
      <c r="U538" s="139"/>
      <c r="V538" s="140"/>
      <c r="W538" s="141"/>
      <c r="X538" s="142" t="b">
        <v>0</v>
      </c>
      <c r="Z538" s="28"/>
      <c r="AA538" s="28"/>
      <c r="AB538" s="28"/>
    </row>
    <row r="539" ht="22.5" customHeight="1">
      <c r="A539" s="28">
        <v>538.0</v>
      </c>
      <c r="B539" s="28" t="s">
        <v>593</v>
      </c>
      <c r="C539" s="28" t="s">
        <v>3035</v>
      </c>
      <c r="D539" s="28" t="s">
        <v>3036</v>
      </c>
      <c r="E539" s="33" t="s">
        <v>181</v>
      </c>
      <c r="F539" s="33" t="s">
        <v>181</v>
      </c>
      <c r="G539" s="33" t="s">
        <v>4617</v>
      </c>
      <c r="H539" s="33" t="s">
        <v>253</v>
      </c>
      <c r="I539" s="36" t="s">
        <v>289</v>
      </c>
      <c r="J539" s="89"/>
      <c r="K539" s="89"/>
      <c r="L539" s="89"/>
      <c r="M539" s="89"/>
      <c r="N539" s="89"/>
      <c r="O539" s="90"/>
      <c r="P539" s="49">
        <f t="shared" si="31"/>
        <v>0</v>
      </c>
      <c r="Q539" s="53" t="str">
        <f t="shared" si="32"/>
        <v>BELUM</v>
      </c>
      <c r="S539" s="28"/>
      <c r="T539" s="36" t="b">
        <v>0</v>
      </c>
      <c r="U539" s="139"/>
      <c r="V539" s="85"/>
      <c r="W539" s="112"/>
      <c r="X539" s="98" t="b">
        <v>0</v>
      </c>
      <c r="Z539" s="28"/>
      <c r="AA539" s="28"/>
      <c r="AB539" s="28"/>
    </row>
    <row r="540" ht="22.5" customHeight="1">
      <c r="A540" s="28">
        <v>539.0</v>
      </c>
      <c r="B540" s="28" t="s">
        <v>593</v>
      </c>
      <c r="C540" s="28" t="s">
        <v>3038</v>
      </c>
      <c r="D540" s="28" t="s">
        <v>3039</v>
      </c>
      <c r="E540" s="79" t="s">
        <v>16</v>
      </c>
      <c r="F540" s="79" t="s">
        <v>16</v>
      </c>
      <c r="G540" s="79" t="s">
        <v>4624</v>
      </c>
      <c r="H540" s="79" t="s">
        <v>434</v>
      </c>
      <c r="I540" s="36" t="s">
        <v>565</v>
      </c>
      <c r="J540" s="37">
        <v>46308.0</v>
      </c>
      <c r="K540" s="89"/>
      <c r="L540" s="89"/>
      <c r="M540" s="89"/>
      <c r="N540" s="89"/>
      <c r="O540" s="90"/>
      <c r="P540" s="49">
        <f t="shared" si="31"/>
        <v>1</v>
      </c>
      <c r="Q540" s="53" t="str">
        <f t="shared" si="32"/>
        <v>SELESAI</v>
      </c>
      <c r="S540" s="28"/>
      <c r="T540" s="36" t="b">
        <v>1</v>
      </c>
      <c r="U540" s="139"/>
      <c r="V540" s="56"/>
      <c r="W540" s="94"/>
      <c r="X540" s="95" t="b">
        <v>0</v>
      </c>
      <c r="Z540" s="28"/>
      <c r="AA540" s="28"/>
      <c r="AB540" s="28"/>
    </row>
    <row r="541" ht="22.5" customHeight="1">
      <c r="A541" s="28">
        <v>540.0</v>
      </c>
      <c r="B541" s="28" t="s">
        <v>593</v>
      </c>
      <c r="C541" s="28" t="s">
        <v>3042</v>
      </c>
      <c r="D541" s="28" t="s">
        <v>3043</v>
      </c>
      <c r="E541" s="33" t="s">
        <v>16</v>
      </c>
      <c r="F541" s="33" t="s">
        <v>16</v>
      </c>
      <c r="G541" s="33" t="s">
        <v>4627</v>
      </c>
      <c r="H541" s="33" t="s">
        <v>434</v>
      </c>
      <c r="I541" s="36" t="s">
        <v>565</v>
      </c>
      <c r="J541" s="37">
        <v>46030.0</v>
      </c>
      <c r="K541" s="37">
        <v>46226.0</v>
      </c>
      <c r="L541" s="89"/>
      <c r="M541" s="89"/>
      <c r="N541" s="89"/>
      <c r="O541" s="90"/>
      <c r="P541" s="49">
        <f>IF(B541="POP-SB",COUNTA(J541:M541)/4,
 IF(B541="POP-B",COUNTA(J541:M541)/2,
 COUNTA(J541)/1))</f>
        <v>1</v>
      </c>
      <c r="Q541" s="55" t="s">
        <v>698</v>
      </c>
      <c r="S541" s="28"/>
      <c r="T541" s="36" t="b">
        <v>1</v>
      </c>
      <c r="U541" s="55" t="s">
        <v>347</v>
      </c>
      <c r="V541" s="122"/>
      <c r="W541" s="59" t="s">
        <v>4632</v>
      </c>
      <c r="X541" s="61" t="b">
        <v>0</v>
      </c>
      <c r="Z541" s="28"/>
      <c r="AA541" s="28"/>
      <c r="AB541" s="28"/>
    </row>
    <row r="542" ht="22.5" customHeight="1">
      <c r="A542" s="28">
        <v>541.0</v>
      </c>
      <c r="B542" s="28" t="s">
        <v>593</v>
      </c>
      <c r="C542" s="28" t="s">
        <v>3045</v>
      </c>
      <c r="D542" s="28" t="s">
        <v>3046</v>
      </c>
      <c r="E542" s="79" t="s">
        <v>16</v>
      </c>
      <c r="F542" s="79" t="s">
        <v>16</v>
      </c>
      <c r="G542" s="79" t="s">
        <v>4637</v>
      </c>
      <c r="H542" s="79" t="s">
        <v>232</v>
      </c>
      <c r="I542" s="36" t="s">
        <v>103</v>
      </c>
      <c r="J542" s="37">
        <v>46141.0</v>
      </c>
      <c r="K542" s="89"/>
      <c r="L542" s="89"/>
      <c r="M542" s="89"/>
      <c r="N542" s="89"/>
      <c r="O542" s="90"/>
      <c r="P542" s="49">
        <f t="shared" ref="P542:P547" si="33">IF(B542="POP-SB",COUNTA(J542:M542)/4,
 IF(B542="POP-B",COUNTA(J542:M542)/2,
 COUNTA(J542:M542)/1))</f>
        <v>1</v>
      </c>
      <c r="Q542" s="53" t="str">
        <f t="shared" ref="Q542:Q547" si="34">IF(P542=100%,"SELESAI","BELUM")
</f>
        <v>SELESAI</v>
      </c>
      <c r="S542" s="28"/>
      <c r="T542" s="36" t="b">
        <v>1</v>
      </c>
      <c r="U542" s="55" t="s">
        <v>185</v>
      </c>
      <c r="V542" s="56"/>
      <c r="W542" s="59" t="s">
        <v>4643</v>
      </c>
      <c r="X542" s="95" t="b">
        <v>1</v>
      </c>
      <c r="Y542" s="67" t="s">
        <v>4644</v>
      </c>
      <c r="Z542" s="108"/>
      <c r="AA542" s="108"/>
      <c r="AB542" s="108"/>
    </row>
    <row r="543" ht="22.5" customHeight="1">
      <c r="A543" s="28">
        <v>542.0</v>
      </c>
      <c r="B543" s="28" t="s">
        <v>593</v>
      </c>
      <c r="C543" s="28" t="s">
        <v>3049</v>
      </c>
      <c r="D543" s="28" t="s">
        <v>3050</v>
      </c>
      <c r="E543" s="33" t="s">
        <v>181</v>
      </c>
      <c r="F543" s="33" t="s">
        <v>181</v>
      </c>
      <c r="G543" s="33" t="s">
        <v>4649</v>
      </c>
      <c r="H543" s="33" t="s">
        <v>253</v>
      </c>
      <c r="I543" s="36" t="s">
        <v>289</v>
      </c>
      <c r="J543" s="89"/>
      <c r="K543" s="89"/>
      <c r="L543" s="89"/>
      <c r="M543" s="89"/>
      <c r="N543" s="89"/>
      <c r="O543" s="90"/>
      <c r="P543" s="49">
        <f t="shared" si="33"/>
        <v>0</v>
      </c>
      <c r="Q543" s="53" t="str">
        <f t="shared" si="34"/>
        <v>BELUM</v>
      </c>
      <c r="S543" s="28"/>
      <c r="T543" s="36" t="b">
        <v>0</v>
      </c>
      <c r="U543" s="139"/>
      <c r="V543" s="56"/>
      <c r="W543" s="94"/>
      <c r="X543" s="95" t="b">
        <v>0</v>
      </c>
      <c r="Z543" s="28"/>
      <c r="AA543" s="28"/>
      <c r="AB543" s="28"/>
    </row>
    <row r="544" ht="22.5" customHeight="1">
      <c r="A544" s="28">
        <v>543.0</v>
      </c>
      <c r="B544" s="28" t="s">
        <v>593</v>
      </c>
      <c r="C544" s="28" t="s">
        <v>3051</v>
      </c>
      <c r="D544" s="28" t="s">
        <v>3053</v>
      </c>
      <c r="E544" s="79" t="s">
        <v>16</v>
      </c>
      <c r="F544" s="79" t="s">
        <v>16</v>
      </c>
      <c r="G544" s="79" t="s">
        <v>4656</v>
      </c>
      <c r="H544" s="79" t="s">
        <v>434</v>
      </c>
      <c r="I544" s="36" t="s">
        <v>565</v>
      </c>
      <c r="J544" s="37">
        <v>46030.0</v>
      </c>
      <c r="K544" s="89"/>
      <c r="L544" s="89"/>
      <c r="M544" s="89"/>
      <c r="N544" s="89"/>
      <c r="O544" s="90"/>
      <c r="P544" s="49">
        <f t="shared" si="33"/>
        <v>1</v>
      </c>
      <c r="Q544" s="53" t="str">
        <f t="shared" si="34"/>
        <v>SELESAI</v>
      </c>
      <c r="S544" s="28"/>
      <c r="T544" s="36" t="b">
        <v>1</v>
      </c>
      <c r="U544" s="55" t="s">
        <v>658</v>
      </c>
      <c r="V544" s="56"/>
      <c r="W544" s="94"/>
      <c r="X544" s="95" t="b">
        <v>1</v>
      </c>
      <c r="Y544" s="67" t="s">
        <v>4660</v>
      </c>
      <c r="Z544" s="108"/>
      <c r="AA544" s="108"/>
      <c r="AB544" s="108"/>
    </row>
    <row r="545" ht="22.5" customHeight="1">
      <c r="A545" s="28">
        <v>544.0</v>
      </c>
      <c r="B545" s="28" t="s">
        <v>593</v>
      </c>
      <c r="C545" s="28" t="s">
        <v>3054</v>
      </c>
      <c r="D545" s="28" t="s">
        <v>3057</v>
      </c>
      <c r="E545" s="33" t="s">
        <v>16</v>
      </c>
      <c r="F545" s="33" t="s">
        <v>16</v>
      </c>
      <c r="G545" s="33" t="s">
        <v>4664</v>
      </c>
      <c r="H545" s="33" t="s">
        <v>434</v>
      </c>
      <c r="I545" s="36" t="s">
        <v>565</v>
      </c>
      <c r="J545" s="37">
        <v>46190.0</v>
      </c>
      <c r="K545" s="89"/>
      <c r="L545" s="89"/>
      <c r="M545" s="89"/>
      <c r="N545" s="89"/>
      <c r="O545" s="90"/>
      <c r="P545" s="49">
        <f t="shared" si="33"/>
        <v>1</v>
      </c>
      <c r="Q545" s="53" t="str">
        <f t="shared" si="34"/>
        <v>SELESAI</v>
      </c>
      <c r="S545" s="28"/>
      <c r="T545" s="36" t="b">
        <v>1</v>
      </c>
      <c r="U545" s="55" t="s">
        <v>347</v>
      </c>
      <c r="V545" s="56"/>
      <c r="W545" s="94" t="s">
        <v>4668</v>
      </c>
      <c r="X545" s="95" t="b">
        <v>0</v>
      </c>
      <c r="Z545" s="28"/>
      <c r="AA545" s="28"/>
      <c r="AB545" s="28"/>
    </row>
    <row r="546" ht="22.5" customHeight="1">
      <c r="A546" s="28">
        <v>545.0</v>
      </c>
      <c r="B546" s="28" t="s">
        <v>593</v>
      </c>
      <c r="C546" s="28" t="s">
        <v>3061</v>
      </c>
      <c r="D546" s="28" t="s">
        <v>3062</v>
      </c>
      <c r="E546" s="79" t="s">
        <v>96</v>
      </c>
      <c r="F546" s="79" t="s">
        <v>96</v>
      </c>
      <c r="G546" s="79" t="s">
        <v>4670</v>
      </c>
      <c r="H546" s="79" t="s">
        <v>191</v>
      </c>
      <c r="I546" s="36" t="s">
        <v>708</v>
      </c>
      <c r="J546" s="37">
        <v>46312.0</v>
      </c>
      <c r="K546" s="89"/>
      <c r="L546" s="89"/>
      <c r="M546" s="89"/>
      <c r="N546" s="89"/>
      <c r="O546" s="90"/>
      <c r="P546" s="49">
        <f t="shared" si="33"/>
        <v>1</v>
      </c>
      <c r="Q546" s="53" t="str">
        <f t="shared" si="34"/>
        <v>SELESAI</v>
      </c>
      <c r="S546" s="28"/>
      <c r="T546" s="36" t="b">
        <v>1</v>
      </c>
      <c r="U546" s="55" t="s">
        <v>302</v>
      </c>
      <c r="V546" s="140"/>
      <c r="W546" s="172" t="s">
        <v>4674</v>
      </c>
      <c r="X546" s="142" t="b">
        <v>0</v>
      </c>
      <c r="Z546" s="28"/>
      <c r="AA546" s="28"/>
      <c r="AB546" s="28"/>
    </row>
    <row r="547" ht="22.5" customHeight="1">
      <c r="A547" s="28">
        <v>546.0</v>
      </c>
      <c r="B547" s="28" t="s">
        <v>593</v>
      </c>
      <c r="C547" s="28" t="s">
        <v>3064</v>
      </c>
      <c r="D547" s="28" t="s">
        <v>3066</v>
      </c>
      <c r="E547" s="33" t="s">
        <v>181</v>
      </c>
      <c r="F547" s="33" t="s">
        <v>181</v>
      </c>
      <c r="G547" s="33" t="s">
        <v>4677</v>
      </c>
      <c r="H547" s="33" t="s">
        <v>253</v>
      </c>
      <c r="I547" s="36" t="s">
        <v>289</v>
      </c>
      <c r="J547" s="37">
        <v>46301.0</v>
      </c>
      <c r="K547" s="89"/>
      <c r="L547" s="89"/>
      <c r="M547" s="89"/>
      <c r="N547" s="89"/>
      <c r="O547" s="90"/>
      <c r="P547" s="49">
        <f t="shared" si="33"/>
        <v>1</v>
      </c>
      <c r="Q547" s="53" t="str">
        <f t="shared" si="34"/>
        <v>SELESAI</v>
      </c>
      <c r="S547" s="28"/>
      <c r="T547" s="36" t="b">
        <v>1</v>
      </c>
      <c r="U547" s="139"/>
      <c r="V547" s="122"/>
      <c r="W547" s="153"/>
      <c r="X547" s="124" t="b">
        <v>0</v>
      </c>
      <c r="Z547" s="28"/>
      <c r="AA547" s="28"/>
      <c r="AB547" s="28"/>
    </row>
    <row r="548" ht="22.5" customHeight="1">
      <c r="A548" s="28">
        <v>547.0</v>
      </c>
      <c r="B548" s="28" t="s">
        <v>593</v>
      </c>
      <c r="C548" s="28" t="s">
        <v>3067</v>
      </c>
      <c r="D548" s="28" t="s">
        <v>964</v>
      </c>
      <c r="E548" s="79" t="s">
        <v>96</v>
      </c>
      <c r="F548" s="79" t="s">
        <v>96</v>
      </c>
      <c r="G548" s="79" t="s">
        <v>4679</v>
      </c>
      <c r="H548" s="79" t="s">
        <v>96</v>
      </c>
      <c r="I548" s="36" t="s">
        <v>708</v>
      </c>
      <c r="J548" s="37">
        <v>46062.0</v>
      </c>
      <c r="K548" s="37">
        <v>46202.0</v>
      </c>
      <c r="L548" s="89"/>
      <c r="M548" s="89"/>
      <c r="N548" s="89"/>
      <c r="O548" s="90"/>
      <c r="P548" s="49">
        <f>IF(B548="POP-SB",COUNTA(J548:M548)/4,
 IF(B548="POP-B",COUNTA(J548:M548)/2,
 COUNTA(J548)/1))</f>
        <v>1</v>
      </c>
      <c r="Q548" s="55" t="s">
        <v>698</v>
      </c>
      <c r="S548" s="28"/>
      <c r="T548" s="36" t="b">
        <v>1</v>
      </c>
      <c r="U548" s="55" t="s">
        <v>713</v>
      </c>
      <c r="V548" s="140"/>
      <c r="W548" s="59" t="s">
        <v>4681</v>
      </c>
      <c r="X548" s="61" t="b">
        <v>1</v>
      </c>
      <c r="Y548" s="67" t="s">
        <v>4682</v>
      </c>
      <c r="Z548" s="108"/>
      <c r="AA548" s="108"/>
      <c r="AB548" s="108"/>
    </row>
    <row r="549" ht="22.5" customHeight="1">
      <c r="A549" s="28">
        <v>548.0</v>
      </c>
      <c r="B549" s="28" t="s">
        <v>593</v>
      </c>
      <c r="C549" s="28" t="s">
        <v>3070</v>
      </c>
      <c r="D549" s="28" t="s">
        <v>3071</v>
      </c>
      <c r="E549" s="33" t="s">
        <v>16</v>
      </c>
      <c r="F549" s="33" t="s">
        <v>16</v>
      </c>
      <c r="G549" s="33" t="s">
        <v>4684</v>
      </c>
      <c r="H549" s="33" t="s">
        <v>434</v>
      </c>
      <c r="I549" s="36" t="s">
        <v>565</v>
      </c>
      <c r="J549" s="37">
        <v>46190.0</v>
      </c>
      <c r="K549" s="89"/>
      <c r="L549" s="89"/>
      <c r="M549" s="89"/>
      <c r="N549" s="89"/>
      <c r="O549" s="90"/>
      <c r="P549" s="49">
        <f t="shared" ref="P549:P634" si="35">IF(B549="POP-SB",COUNTA(J549:M549)/4,
 IF(B549="POP-B",COUNTA(J549:M549)/2,
 COUNTA(J549:M549)/1))</f>
        <v>1</v>
      </c>
      <c r="Q549" s="53" t="str">
        <f t="shared" ref="Q549:Q634" si="36">IF(P549=100%,"SELESAI","BELUM")
</f>
        <v>SELESAI</v>
      </c>
      <c r="S549" s="28"/>
      <c r="T549" s="36" t="b">
        <v>1</v>
      </c>
      <c r="U549" s="55" t="s">
        <v>347</v>
      </c>
      <c r="V549" s="56"/>
      <c r="W549" s="94" t="s">
        <v>4687</v>
      </c>
      <c r="X549" s="95" t="b">
        <v>0</v>
      </c>
      <c r="Z549" s="28"/>
      <c r="AA549" s="28"/>
      <c r="AB549" s="28"/>
    </row>
    <row r="550" ht="22.5" customHeight="1">
      <c r="A550" s="28">
        <v>549.0</v>
      </c>
      <c r="B550" s="28" t="s">
        <v>593</v>
      </c>
      <c r="C550" s="28" t="s">
        <v>3073</v>
      </c>
      <c r="D550" s="28" t="s">
        <v>3074</v>
      </c>
      <c r="E550" s="79" t="s">
        <v>16</v>
      </c>
      <c r="F550" s="79" t="s">
        <v>16</v>
      </c>
      <c r="G550" s="79" t="s">
        <v>4690</v>
      </c>
      <c r="H550" s="79" t="s">
        <v>232</v>
      </c>
      <c r="I550" s="36" t="s">
        <v>103</v>
      </c>
      <c r="J550" s="37">
        <v>46252.0</v>
      </c>
      <c r="K550" s="89"/>
      <c r="L550" s="89"/>
      <c r="M550" s="89"/>
      <c r="N550" s="89"/>
      <c r="O550" s="90"/>
      <c r="P550" s="49">
        <f t="shared" si="35"/>
        <v>1</v>
      </c>
      <c r="Q550" s="53" t="str">
        <f t="shared" si="36"/>
        <v>SELESAI</v>
      </c>
      <c r="S550" s="28"/>
      <c r="T550" s="36" t="b">
        <v>1</v>
      </c>
      <c r="U550" s="55" t="s">
        <v>185</v>
      </c>
      <c r="V550" s="140"/>
      <c r="W550" s="172" t="s">
        <v>4694</v>
      </c>
      <c r="X550" s="142" t="b">
        <v>0</v>
      </c>
      <c r="Z550" s="28"/>
      <c r="AA550" s="28"/>
      <c r="AB550" s="28"/>
    </row>
    <row r="551" ht="22.5" customHeight="1">
      <c r="A551" s="28">
        <v>550.0</v>
      </c>
      <c r="B551" s="28" t="s">
        <v>593</v>
      </c>
      <c r="C551" s="28" t="s">
        <v>3078</v>
      </c>
      <c r="D551" s="28" t="s">
        <v>3079</v>
      </c>
      <c r="E551" s="33" t="s">
        <v>16</v>
      </c>
      <c r="F551" s="33" t="s">
        <v>16</v>
      </c>
      <c r="G551" s="33" t="s">
        <v>4696</v>
      </c>
      <c r="H551" s="33" t="s">
        <v>232</v>
      </c>
      <c r="I551" s="36" t="s">
        <v>103</v>
      </c>
      <c r="J551" s="37">
        <v>46148.0</v>
      </c>
      <c r="K551" s="89"/>
      <c r="L551" s="89"/>
      <c r="M551" s="89"/>
      <c r="N551" s="89"/>
      <c r="O551" s="90"/>
      <c r="P551" s="49">
        <f t="shared" si="35"/>
        <v>1</v>
      </c>
      <c r="Q551" s="53" t="str">
        <f t="shared" si="36"/>
        <v>SELESAI</v>
      </c>
      <c r="S551" s="28"/>
      <c r="T551" s="36" t="b">
        <v>1</v>
      </c>
      <c r="U551" s="55" t="s">
        <v>185</v>
      </c>
      <c r="V551" s="122"/>
      <c r="W551" s="153"/>
      <c r="X551" s="124" t="b">
        <v>1</v>
      </c>
      <c r="Y551" s="67" t="s">
        <v>4700</v>
      </c>
      <c r="Z551" s="108"/>
      <c r="AA551" s="108"/>
      <c r="AB551" s="108"/>
    </row>
    <row r="552" ht="22.5" customHeight="1">
      <c r="A552" s="28">
        <v>551.0</v>
      </c>
      <c r="B552" s="28" t="s">
        <v>593</v>
      </c>
      <c r="C552" s="28" t="s">
        <v>3083</v>
      </c>
      <c r="D552" s="28" t="s">
        <v>3084</v>
      </c>
      <c r="E552" s="79" t="s">
        <v>181</v>
      </c>
      <c r="F552" s="79" t="s">
        <v>181</v>
      </c>
      <c r="G552" s="79" t="s">
        <v>4704</v>
      </c>
      <c r="H552" s="79" t="s">
        <v>253</v>
      </c>
      <c r="I552" s="36" t="s">
        <v>289</v>
      </c>
      <c r="J552" s="89"/>
      <c r="K552" s="89"/>
      <c r="L552" s="89"/>
      <c r="M552" s="89"/>
      <c r="N552" s="89"/>
      <c r="O552" s="90"/>
      <c r="P552" s="49">
        <f t="shared" si="35"/>
        <v>0</v>
      </c>
      <c r="Q552" s="53" t="str">
        <f t="shared" si="36"/>
        <v>BELUM</v>
      </c>
      <c r="S552" s="28"/>
      <c r="T552" s="36" t="b">
        <v>0</v>
      </c>
      <c r="U552" s="139"/>
      <c r="V552" s="56"/>
      <c r="W552" s="94"/>
      <c r="X552" s="95" t="b">
        <v>0</v>
      </c>
      <c r="Z552" s="28"/>
      <c r="AA552" s="28"/>
      <c r="AB552" s="28"/>
    </row>
    <row r="553" ht="22.5" customHeight="1">
      <c r="A553" s="28">
        <v>552.0</v>
      </c>
      <c r="B553" s="28" t="s">
        <v>593</v>
      </c>
      <c r="C553" s="28" t="s">
        <v>3085</v>
      </c>
      <c r="D553" s="28" t="s">
        <v>3087</v>
      </c>
      <c r="E553" s="33" t="s">
        <v>181</v>
      </c>
      <c r="F553" s="33" t="s">
        <v>181</v>
      </c>
      <c r="G553" s="33" t="s">
        <v>4708</v>
      </c>
      <c r="H553" s="33" t="s">
        <v>253</v>
      </c>
      <c r="I553" s="36" t="s">
        <v>289</v>
      </c>
      <c r="J553" s="37">
        <v>46209.0</v>
      </c>
      <c r="K553" s="89"/>
      <c r="L553" s="89"/>
      <c r="M553" s="89"/>
      <c r="N553" s="89"/>
      <c r="O553" s="90"/>
      <c r="P553" s="49">
        <f t="shared" si="35"/>
        <v>1</v>
      </c>
      <c r="Q553" s="53" t="str">
        <f t="shared" si="36"/>
        <v>SELESAI</v>
      </c>
      <c r="S553" s="28"/>
      <c r="T553" s="36" t="b">
        <v>1</v>
      </c>
      <c r="U553" s="55" t="s">
        <v>347</v>
      </c>
      <c r="V553" s="122"/>
      <c r="W553" s="143" t="s">
        <v>4712</v>
      </c>
      <c r="X553" s="124" t="b">
        <v>0</v>
      </c>
      <c r="Z553" s="28"/>
      <c r="AA553" s="28"/>
      <c r="AB553" s="28"/>
    </row>
    <row r="554" ht="22.5" customHeight="1">
      <c r="A554" s="28">
        <v>553.0</v>
      </c>
      <c r="B554" s="28" t="s">
        <v>593</v>
      </c>
      <c r="C554" s="28" t="s">
        <v>3089</v>
      </c>
      <c r="D554" s="28" t="s">
        <v>3091</v>
      </c>
      <c r="E554" s="79" t="s">
        <v>16</v>
      </c>
      <c r="F554" s="79" t="s">
        <v>16</v>
      </c>
      <c r="G554" s="79" t="s">
        <v>4715</v>
      </c>
      <c r="H554" s="79" t="s">
        <v>434</v>
      </c>
      <c r="I554" s="36" t="s">
        <v>565</v>
      </c>
      <c r="J554" s="37">
        <v>46233.0</v>
      </c>
      <c r="K554" s="89"/>
      <c r="L554" s="89"/>
      <c r="M554" s="89"/>
      <c r="N554" s="89"/>
      <c r="O554" s="90"/>
      <c r="P554" s="49">
        <f t="shared" si="35"/>
        <v>1</v>
      </c>
      <c r="Q554" s="53" t="str">
        <f t="shared" si="36"/>
        <v>SELESAI</v>
      </c>
      <c r="S554" s="28"/>
      <c r="T554" s="36" t="b">
        <v>1</v>
      </c>
      <c r="U554" s="55" t="s">
        <v>658</v>
      </c>
      <c r="V554" s="56"/>
      <c r="W554" s="94" t="s">
        <v>4717</v>
      </c>
      <c r="X554" s="95" t="b">
        <v>0</v>
      </c>
      <c r="Z554" s="28"/>
      <c r="AA554" s="28"/>
      <c r="AB554" s="28"/>
    </row>
    <row r="555" ht="22.5" customHeight="1">
      <c r="A555" s="28">
        <v>554.0</v>
      </c>
      <c r="B555" s="28" t="s">
        <v>593</v>
      </c>
      <c r="C555" s="28" t="s">
        <v>3093</v>
      </c>
      <c r="D555" s="28" t="s">
        <v>3094</v>
      </c>
      <c r="E555" s="33" t="s">
        <v>96</v>
      </c>
      <c r="F555" s="33" t="s">
        <v>96</v>
      </c>
      <c r="G555" s="33" t="s">
        <v>4720</v>
      </c>
      <c r="H555" s="33" t="s">
        <v>96</v>
      </c>
      <c r="I555" s="36" t="s">
        <v>708</v>
      </c>
      <c r="J555" s="37">
        <v>46181.0</v>
      </c>
      <c r="K555" s="89"/>
      <c r="L555" s="89"/>
      <c r="M555" s="89"/>
      <c r="N555" s="89"/>
      <c r="O555" s="90"/>
      <c r="P555" s="49">
        <f t="shared" si="35"/>
        <v>1</v>
      </c>
      <c r="Q555" s="53" t="str">
        <f t="shared" si="36"/>
        <v>SELESAI</v>
      </c>
      <c r="S555" s="28"/>
      <c r="T555" s="36" t="b">
        <v>1</v>
      </c>
      <c r="U555" s="55" t="s">
        <v>1654</v>
      </c>
      <c r="V555" s="122"/>
      <c r="W555" s="153"/>
      <c r="X555" s="124" t="b">
        <v>1</v>
      </c>
      <c r="Z555" s="28"/>
      <c r="AA555" s="28"/>
      <c r="AB555" s="28"/>
    </row>
    <row r="556" ht="22.5" customHeight="1">
      <c r="A556" s="28">
        <v>555.0</v>
      </c>
      <c r="B556" s="28" t="s">
        <v>593</v>
      </c>
      <c r="C556" s="28" t="s">
        <v>3095</v>
      </c>
      <c r="D556" s="28" t="s">
        <v>3096</v>
      </c>
      <c r="E556" s="79" t="s">
        <v>181</v>
      </c>
      <c r="F556" s="79" t="s">
        <v>181</v>
      </c>
      <c r="G556" s="79" t="s">
        <v>4726</v>
      </c>
      <c r="H556" s="79" t="s">
        <v>253</v>
      </c>
      <c r="I556" s="36" t="s">
        <v>289</v>
      </c>
      <c r="J556" s="37"/>
      <c r="K556" s="89"/>
      <c r="L556" s="89"/>
      <c r="M556" s="89"/>
      <c r="N556" s="89"/>
      <c r="O556" s="90"/>
      <c r="P556" s="49">
        <f t="shared" si="35"/>
        <v>0</v>
      </c>
      <c r="Q556" s="53" t="str">
        <f t="shared" si="36"/>
        <v>BELUM</v>
      </c>
      <c r="S556" s="28"/>
      <c r="T556" s="36" t="b">
        <v>0</v>
      </c>
      <c r="U556" s="139"/>
      <c r="V556" s="140"/>
      <c r="W556" s="141"/>
      <c r="X556" s="142" t="b">
        <v>0</v>
      </c>
      <c r="Z556" s="28"/>
      <c r="AA556" s="28"/>
      <c r="AB556" s="28"/>
    </row>
    <row r="557" ht="22.5" customHeight="1">
      <c r="A557" s="28">
        <v>556.0</v>
      </c>
      <c r="B557" s="28" t="s">
        <v>593</v>
      </c>
      <c r="C557" s="28" t="s">
        <v>3099</v>
      </c>
      <c r="D557" s="28" t="s">
        <v>3100</v>
      </c>
      <c r="E557" s="33" t="s">
        <v>16</v>
      </c>
      <c r="F557" s="33" t="s">
        <v>16</v>
      </c>
      <c r="G557" s="33" t="s">
        <v>4730</v>
      </c>
      <c r="H557" s="33" t="s">
        <v>577</v>
      </c>
      <c r="I557" s="36" t="s">
        <v>289</v>
      </c>
      <c r="J557" s="89"/>
      <c r="K557" s="89"/>
      <c r="L557" s="89"/>
      <c r="M557" s="89"/>
      <c r="N557" s="89"/>
      <c r="O557" s="90"/>
      <c r="P557" s="49">
        <f t="shared" si="35"/>
        <v>0</v>
      </c>
      <c r="Q557" s="53" t="str">
        <f t="shared" si="36"/>
        <v>BELUM</v>
      </c>
      <c r="S557" s="28"/>
      <c r="T557" s="36" t="b">
        <v>0</v>
      </c>
      <c r="U557" s="139"/>
      <c r="V557" s="85"/>
      <c r="W557" s="112"/>
      <c r="X557" s="98" t="b">
        <v>0</v>
      </c>
      <c r="Z557" s="28"/>
      <c r="AA557" s="28"/>
      <c r="AB557" s="28"/>
    </row>
    <row r="558" ht="22.5" customHeight="1">
      <c r="A558" s="28">
        <v>557.0</v>
      </c>
      <c r="B558" s="28" t="s">
        <v>593</v>
      </c>
      <c r="C558" s="28" t="s">
        <v>3101</v>
      </c>
      <c r="D558" s="28" t="s">
        <v>1639</v>
      </c>
      <c r="E558" s="79" t="s">
        <v>181</v>
      </c>
      <c r="F558" s="79" t="s">
        <v>181</v>
      </c>
      <c r="G558" s="79" t="s">
        <v>4735</v>
      </c>
      <c r="H558" s="79" t="s">
        <v>181</v>
      </c>
      <c r="I558" s="36" t="s">
        <v>565</v>
      </c>
      <c r="J558" s="37">
        <v>46076.0</v>
      </c>
      <c r="K558" s="89"/>
      <c r="L558" s="89"/>
      <c r="M558" s="89"/>
      <c r="N558" s="89"/>
      <c r="O558" s="90"/>
      <c r="P558" s="49">
        <f t="shared" si="35"/>
        <v>1</v>
      </c>
      <c r="Q558" s="53" t="str">
        <f t="shared" si="36"/>
        <v>SELESAI</v>
      </c>
      <c r="S558" s="28"/>
      <c r="T558" s="36" t="b">
        <v>1</v>
      </c>
      <c r="U558" s="55" t="s">
        <v>658</v>
      </c>
      <c r="V558" s="167" t="s">
        <v>4006</v>
      </c>
      <c r="W558" s="94" t="s">
        <v>4737</v>
      </c>
      <c r="X558" s="95" t="b">
        <v>1</v>
      </c>
      <c r="Y558" s="67" t="s">
        <v>4739</v>
      </c>
      <c r="Z558" s="108"/>
      <c r="AA558" s="108"/>
      <c r="AB558" s="108"/>
    </row>
    <row r="559" ht="22.5" customHeight="1">
      <c r="A559" s="28">
        <v>558.0</v>
      </c>
      <c r="B559" s="28" t="s">
        <v>593</v>
      </c>
      <c r="C559" s="28" t="s">
        <v>3103</v>
      </c>
      <c r="D559" s="28" t="s">
        <v>3104</v>
      </c>
      <c r="E559" s="33" t="s">
        <v>96</v>
      </c>
      <c r="F559" s="33" t="s">
        <v>96</v>
      </c>
      <c r="G559" s="33" t="s">
        <v>4742</v>
      </c>
      <c r="H559" s="33" t="s">
        <v>96</v>
      </c>
      <c r="I559" s="36" t="s">
        <v>708</v>
      </c>
      <c r="J559" s="37">
        <v>46227.0</v>
      </c>
      <c r="K559" s="89"/>
      <c r="L559" s="89"/>
      <c r="M559" s="89"/>
      <c r="N559" s="89"/>
      <c r="O559" s="90"/>
      <c r="P559" s="49">
        <f t="shared" si="35"/>
        <v>1</v>
      </c>
      <c r="Q559" s="53" t="str">
        <f t="shared" si="36"/>
        <v>SELESAI</v>
      </c>
      <c r="S559" s="28"/>
      <c r="T559" s="36" t="b">
        <v>1</v>
      </c>
      <c r="U559" s="55" t="s">
        <v>713</v>
      </c>
      <c r="V559" s="56"/>
      <c r="W559" s="94" t="s">
        <v>4745</v>
      </c>
      <c r="X559" s="95" t="b">
        <v>0</v>
      </c>
      <c r="Z559" s="28"/>
      <c r="AA559" s="28"/>
      <c r="AB559" s="28"/>
    </row>
    <row r="560" ht="22.5" customHeight="1">
      <c r="A560" s="28">
        <v>559.0</v>
      </c>
      <c r="B560" s="28" t="s">
        <v>593</v>
      </c>
      <c r="C560" s="28" t="s">
        <v>3105</v>
      </c>
      <c r="D560" s="28" t="s">
        <v>3107</v>
      </c>
      <c r="E560" s="79" t="s">
        <v>96</v>
      </c>
      <c r="F560" s="79" t="s">
        <v>96</v>
      </c>
      <c r="G560" s="79" t="s">
        <v>4747</v>
      </c>
      <c r="H560" s="79" t="s">
        <v>96</v>
      </c>
      <c r="I560" s="36" t="s">
        <v>708</v>
      </c>
      <c r="J560" s="37">
        <v>46190.0</v>
      </c>
      <c r="K560" s="89"/>
      <c r="L560" s="89"/>
      <c r="M560" s="89"/>
      <c r="N560" s="89"/>
      <c r="O560" s="90"/>
      <c r="P560" s="49">
        <f t="shared" si="35"/>
        <v>1</v>
      </c>
      <c r="Q560" s="53" t="str">
        <f t="shared" si="36"/>
        <v>SELESAI</v>
      </c>
      <c r="S560" s="28"/>
      <c r="T560" s="36" t="b">
        <v>1</v>
      </c>
      <c r="U560" s="139"/>
      <c r="V560" s="140"/>
      <c r="W560" s="141"/>
      <c r="X560" s="142" t="b">
        <v>0</v>
      </c>
      <c r="Z560" s="28"/>
      <c r="AA560" s="28"/>
      <c r="AB560" s="28"/>
    </row>
    <row r="561" ht="22.5" customHeight="1">
      <c r="A561" s="28">
        <v>560.0</v>
      </c>
      <c r="B561" s="28" t="s">
        <v>593</v>
      </c>
      <c r="C561" s="28" t="s">
        <v>3109</v>
      </c>
      <c r="D561" s="28" t="s">
        <v>3110</v>
      </c>
      <c r="E561" s="33" t="s">
        <v>181</v>
      </c>
      <c r="F561" s="33" t="s">
        <v>181</v>
      </c>
      <c r="G561" s="33" t="s">
        <v>4749</v>
      </c>
      <c r="H561" s="33" t="s">
        <v>253</v>
      </c>
      <c r="I561" s="36" t="s">
        <v>289</v>
      </c>
      <c r="J561" s="89"/>
      <c r="K561" s="89"/>
      <c r="L561" s="89"/>
      <c r="M561" s="89"/>
      <c r="N561" s="89"/>
      <c r="O561" s="90"/>
      <c r="P561" s="49">
        <f t="shared" si="35"/>
        <v>0</v>
      </c>
      <c r="Q561" s="53" t="str">
        <f t="shared" si="36"/>
        <v>BELUM</v>
      </c>
      <c r="S561" s="28"/>
      <c r="T561" s="36" t="b">
        <v>0</v>
      </c>
      <c r="U561" s="139"/>
      <c r="V561" s="85"/>
      <c r="W561" s="112"/>
      <c r="X561" s="98" t="b">
        <v>0</v>
      </c>
      <c r="Z561" s="28"/>
      <c r="AA561" s="28"/>
      <c r="AB561" s="28"/>
    </row>
    <row r="562" ht="22.5" customHeight="1">
      <c r="A562" s="28">
        <v>561.0</v>
      </c>
      <c r="B562" s="28" t="s">
        <v>593</v>
      </c>
      <c r="C562" s="28" t="s">
        <v>3111</v>
      </c>
      <c r="D562" s="28" t="s">
        <v>3112</v>
      </c>
      <c r="E562" s="79" t="s">
        <v>96</v>
      </c>
      <c r="F562" s="79" t="s">
        <v>96</v>
      </c>
      <c r="G562" s="79" t="s">
        <v>4753</v>
      </c>
      <c r="H562" s="79" t="s">
        <v>96</v>
      </c>
      <c r="I562" s="36" t="s">
        <v>708</v>
      </c>
      <c r="J562" s="37"/>
      <c r="K562" s="89"/>
      <c r="L562" s="89"/>
      <c r="M562" s="89"/>
      <c r="N562" s="89"/>
      <c r="O562" s="90"/>
      <c r="P562" s="49">
        <f t="shared" si="35"/>
        <v>0</v>
      </c>
      <c r="Q562" s="53" t="str">
        <f t="shared" si="36"/>
        <v>BELUM</v>
      </c>
      <c r="S562" s="28"/>
      <c r="T562" s="36" t="b">
        <v>0</v>
      </c>
      <c r="U562" s="139"/>
      <c r="V562" s="140"/>
      <c r="W562" s="141"/>
      <c r="X562" s="142" t="b">
        <v>0</v>
      </c>
      <c r="Z562" s="28"/>
      <c r="AA562" s="28"/>
      <c r="AB562" s="28"/>
    </row>
    <row r="563" ht="22.5" customHeight="1">
      <c r="A563" s="28">
        <v>562.0</v>
      </c>
      <c r="B563" s="28" t="s">
        <v>593</v>
      </c>
      <c r="C563" s="28" t="s">
        <v>3114</v>
      </c>
      <c r="D563" s="28" t="s">
        <v>3115</v>
      </c>
      <c r="E563" s="33" t="s">
        <v>181</v>
      </c>
      <c r="F563" s="33" t="s">
        <v>181</v>
      </c>
      <c r="G563" s="33" t="s">
        <v>4756</v>
      </c>
      <c r="H563" s="33" t="s">
        <v>253</v>
      </c>
      <c r="I563" s="36" t="s">
        <v>289</v>
      </c>
      <c r="J563" s="37"/>
      <c r="K563" s="89"/>
      <c r="L563" s="89"/>
      <c r="M563" s="89"/>
      <c r="N563" s="89"/>
      <c r="O563" s="90"/>
      <c r="P563" s="49">
        <f t="shared" si="35"/>
        <v>0</v>
      </c>
      <c r="Q563" s="53" t="str">
        <f t="shared" si="36"/>
        <v>BELUM</v>
      </c>
      <c r="S563" s="28"/>
      <c r="T563" s="36" t="b">
        <v>0</v>
      </c>
      <c r="U563" s="139"/>
      <c r="V563" s="122"/>
      <c r="W563" s="153"/>
      <c r="X563" s="124" t="b">
        <v>0</v>
      </c>
      <c r="Z563" s="28"/>
      <c r="AA563" s="28"/>
      <c r="AB563" s="28"/>
    </row>
    <row r="564" ht="22.5" customHeight="1">
      <c r="A564" s="28">
        <v>563.0</v>
      </c>
      <c r="B564" s="28" t="s">
        <v>593</v>
      </c>
      <c r="C564" s="28" t="s">
        <v>3117</v>
      </c>
      <c r="D564" s="28" t="s">
        <v>3118</v>
      </c>
      <c r="E564" s="79" t="s">
        <v>16</v>
      </c>
      <c r="F564" s="79" t="s">
        <v>16</v>
      </c>
      <c r="G564" s="79" t="s">
        <v>4761</v>
      </c>
      <c r="H564" s="79" t="s">
        <v>232</v>
      </c>
      <c r="I564" s="36" t="s">
        <v>103</v>
      </c>
      <c r="J564" s="37">
        <v>46216.0</v>
      </c>
      <c r="K564" s="89"/>
      <c r="L564" s="89"/>
      <c r="M564" s="89"/>
      <c r="N564" s="89"/>
      <c r="O564" s="90"/>
      <c r="P564" s="49">
        <f t="shared" si="35"/>
        <v>1</v>
      </c>
      <c r="Q564" s="53" t="str">
        <f t="shared" si="36"/>
        <v>SELESAI</v>
      </c>
      <c r="S564" s="28"/>
      <c r="T564" s="36" t="b">
        <v>1</v>
      </c>
      <c r="U564" s="55" t="s">
        <v>185</v>
      </c>
      <c r="V564" s="56"/>
      <c r="W564" s="94" t="s">
        <v>4763</v>
      </c>
      <c r="X564" s="95" t="b">
        <v>0</v>
      </c>
      <c r="Z564" s="28"/>
      <c r="AA564" s="28"/>
      <c r="AB564" s="28"/>
    </row>
    <row r="565" ht="22.5" customHeight="1">
      <c r="A565" s="28">
        <v>564.0</v>
      </c>
      <c r="B565" s="28" t="s">
        <v>593</v>
      </c>
      <c r="C565" s="28" t="s">
        <v>3120</v>
      </c>
      <c r="D565" s="28" t="s">
        <v>3121</v>
      </c>
      <c r="E565" s="33" t="s">
        <v>16</v>
      </c>
      <c r="F565" s="33" t="s">
        <v>16</v>
      </c>
      <c r="G565" s="33" t="s">
        <v>4766</v>
      </c>
      <c r="H565" s="33" t="s">
        <v>434</v>
      </c>
      <c r="I565" s="36" t="s">
        <v>565</v>
      </c>
      <c r="J565" s="37"/>
      <c r="K565" s="89"/>
      <c r="L565" s="89"/>
      <c r="M565" s="89"/>
      <c r="N565" s="89"/>
      <c r="O565" s="90"/>
      <c r="P565" s="49">
        <f t="shared" si="35"/>
        <v>0</v>
      </c>
      <c r="Q565" s="53" t="str">
        <f t="shared" si="36"/>
        <v>BELUM</v>
      </c>
      <c r="S565" s="28"/>
      <c r="T565" s="36" t="b">
        <v>0</v>
      </c>
      <c r="U565" s="139"/>
      <c r="V565" s="122"/>
      <c r="W565" s="153"/>
      <c r="X565" s="124" t="b">
        <v>0</v>
      </c>
      <c r="Z565" s="28"/>
      <c r="AA565" s="28"/>
      <c r="AB565" s="28"/>
    </row>
    <row r="566" ht="22.5" customHeight="1">
      <c r="A566" s="28">
        <v>565.0</v>
      </c>
      <c r="B566" s="28" t="s">
        <v>593</v>
      </c>
      <c r="C566" s="28" t="s">
        <v>3122</v>
      </c>
      <c r="D566" s="28" t="s">
        <v>3123</v>
      </c>
      <c r="E566" s="79" t="s">
        <v>96</v>
      </c>
      <c r="F566" s="79" t="s">
        <v>96</v>
      </c>
      <c r="G566" s="79" t="s">
        <v>4772</v>
      </c>
      <c r="H566" s="79" t="s">
        <v>96</v>
      </c>
      <c r="I566" s="36" t="s">
        <v>708</v>
      </c>
      <c r="J566" s="37">
        <v>46178.0</v>
      </c>
      <c r="K566" s="89"/>
      <c r="L566" s="89"/>
      <c r="M566" s="89"/>
      <c r="N566" s="89"/>
      <c r="O566" s="90"/>
      <c r="P566" s="49">
        <f t="shared" si="35"/>
        <v>1</v>
      </c>
      <c r="Q566" s="53" t="str">
        <f t="shared" si="36"/>
        <v>SELESAI</v>
      </c>
      <c r="S566" s="28"/>
      <c r="T566" s="36" t="b">
        <v>1</v>
      </c>
      <c r="U566" s="55" t="s">
        <v>713</v>
      </c>
      <c r="V566" s="56"/>
      <c r="W566" s="94" t="s">
        <v>4775</v>
      </c>
      <c r="X566" s="95" t="b">
        <v>0</v>
      </c>
      <c r="Z566" s="28"/>
      <c r="AA566" s="28"/>
      <c r="AB566" s="28"/>
    </row>
    <row r="567" ht="22.5" customHeight="1">
      <c r="A567" s="28">
        <v>566.0</v>
      </c>
      <c r="B567" s="28" t="s">
        <v>593</v>
      </c>
      <c r="C567" s="28" t="s">
        <v>3126</v>
      </c>
      <c r="D567" s="28" t="s">
        <v>3127</v>
      </c>
      <c r="E567" s="33" t="s">
        <v>16</v>
      </c>
      <c r="F567" s="33" t="s">
        <v>16</v>
      </c>
      <c r="G567" s="33" t="s">
        <v>4776</v>
      </c>
      <c r="H567" s="33" t="s">
        <v>577</v>
      </c>
      <c r="I567" s="36" t="s">
        <v>289</v>
      </c>
      <c r="J567" s="89"/>
      <c r="K567" s="89"/>
      <c r="L567" s="89"/>
      <c r="M567" s="89"/>
      <c r="N567" s="89"/>
      <c r="O567" s="90"/>
      <c r="P567" s="49">
        <f t="shared" si="35"/>
        <v>0</v>
      </c>
      <c r="Q567" s="53" t="str">
        <f t="shared" si="36"/>
        <v>BELUM</v>
      </c>
      <c r="S567" s="28"/>
      <c r="T567" s="36" t="b">
        <v>0</v>
      </c>
      <c r="U567" s="139"/>
      <c r="V567" s="85"/>
      <c r="W567" s="112"/>
      <c r="X567" s="98" t="b">
        <v>0</v>
      </c>
      <c r="Z567" s="28"/>
      <c r="AA567" s="28"/>
      <c r="AB567" s="28"/>
    </row>
    <row r="568" ht="22.5" customHeight="1">
      <c r="A568" s="28">
        <v>567.0</v>
      </c>
      <c r="B568" s="28" t="s">
        <v>593</v>
      </c>
      <c r="C568" s="28" t="s">
        <v>3128</v>
      </c>
      <c r="D568" s="28" t="s">
        <v>3130</v>
      </c>
      <c r="E568" s="79" t="s">
        <v>16</v>
      </c>
      <c r="F568" s="79" t="s">
        <v>16</v>
      </c>
      <c r="G568" s="79" t="s">
        <v>4780</v>
      </c>
      <c r="H568" s="79" t="s">
        <v>232</v>
      </c>
      <c r="I568" s="36" t="s">
        <v>103</v>
      </c>
      <c r="J568" s="37">
        <v>46045.0</v>
      </c>
      <c r="K568" s="89"/>
      <c r="L568" s="89"/>
      <c r="M568" s="89"/>
      <c r="N568" s="89"/>
      <c r="O568" s="90"/>
      <c r="P568" s="49">
        <f t="shared" si="35"/>
        <v>1</v>
      </c>
      <c r="Q568" s="53" t="str">
        <f t="shared" si="36"/>
        <v>SELESAI</v>
      </c>
      <c r="S568" s="28"/>
      <c r="T568" s="36" t="b">
        <v>1</v>
      </c>
      <c r="U568" s="55" t="s">
        <v>185</v>
      </c>
      <c r="V568" s="140"/>
      <c r="W568" s="172" t="s">
        <v>4782</v>
      </c>
      <c r="X568" s="142" t="b">
        <v>0</v>
      </c>
      <c r="Z568" s="28"/>
      <c r="AA568" s="28"/>
      <c r="AB568" s="28"/>
    </row>
    <row r="569" ht="22.5" customHeight="1">
      <c r="A569" s="28">
        <v>568.0</v>
      </c>
      <c r="B569" s="28" t="s">
        <v>593</v>
      </c>
      <c r="C569" s="28" t="s">
        <v>3131</v>
      </c>
      <c r="D569" s="28" t="s">
        <v>3133</v>
      </c>
      <c r="E569" s="33" t="s">
        <v>16</v>
      </c>
      <c r="F569" s="33" t="s">
        <v>16</v>
      </c>
      <c r="G569" s="33" t="s">
        <v>4786</v>
      </c>
      <c r="H569" s="33" t="s">
        <v>232</v>
      </c>
      <c r="I569" s="36" t="s">
        <v>103</v>
      </c>
      <c r="J569" s="37"/>
      <c r="K569" s="89"/>
      <c r="L569" s="89"/>
      <c r="M569" s="89"/>
      <c r="N569" s="89"/>
      <c r="O569" s="90"/>
      <c r="P569" s="49">
        <f t="shared" si="35"/>
        <v>0</v>
      </c>
      <c r="Q569" s="53" t="str">
        <f t="shared" si="36"/>
        <v>BELUM</v>
      </c>
      <c r="S569" s="28"/>
      <c r="T569" s="36" t="b">
        <v>0</v>
      </c>
      <c r="U569" s="139"/>
      <c r="V569" s="122"/>
      <c r="W569" s="153"/>
      <c r="X569" s="124" t="b">
        <v>0</v>
      </c>
      <c r="Z569" s="28"/>
      <c r="AA569" s="28"/>
      <c r="AB569" s="28"/>
    </row>
    <row r="570" ht="22.5" customHeight="1">
      <c r="A570" s="28">
        <v>569.0</v>
      </c>
      <c r="B570" s="28" t="s">
        <v>593</v>
      </c>
      <c r="C570" s="28" t="s">
        <v>3134</v>
      </c>
      <c r="D570" s="28" t="s">
        <v>3136</v>
      </c>
      <c r="E570" s="79" t="s">
        <v>16</v>
      </c>
      <c r="F570" s="79" t="s">
        <v>16</v>
      </c>
      <c r="G570" s="79" t="s">
        <v>4788</v>
      </c>
      <c r="H570" s="79" t="s">
        <v>232</v>
      </c>
      <c r="I570" s="36" t="s">
        <v>103</v>
      </c>
      <c r="J570" s="37">
        <v>46061.0</v>
      </c>
      <c r="K570" s="89"/>
      <c r="L570" s="89"/>
      <c r="M570" s="89"/>
      <c r="N570" s="89"/>
      <c r="O570" s="90"/>
      <c r="P570" s="49">
        <f t="shared" si="35"/>
        <v>1</v>
      </c>
      <c r="Q570" s="53" t="str">
        <f t="shared" si="36"/>
        <v>SELESAI</v>
      </c>
      <c r="S570" s="28"/>
      <c r="T570" s="36" t="b">
        <v>1</v>
      </c>
      <c r="U570" s="55" t="s">
        <v>185</v>
      </c>
      <c r="V570" s="56"/>
      <c r="W570" s="59" t="s">
        <v>4789</v>
      </c>
      <c r="X570" s="61" t="b">
        <v>1</v>
      </c>
      <c r="Y570" s="67" t="s">
        <v>4790</v>
      </c>
      <c r="Z570" s="108"/>
      <c r="AA570" s="108"/>
      <c r="AB570" s="108"/>
    </row>
    <row r="571" ht="22.5" customHeight="1">
      <c r="A571" s="28">
        <v>570.0</v>
      </c>
      <c r="B571" s="28" t="s">
        <v>593</v>
      </c>
      <c r="C571" s="28" t="s">
        <v>3137</v>
      </c>
      <c r="D571" s="28" t="s">
        <v>3138</v>
      </c>
      <c r="E571" s="33" t="s">
        <v>16</v>
      </c>
      <c r="F571" s="33" t="s">
        <v>16</v>
      </c>
      <c r="G571" s="33" t="s">
        <v>4795</v>
      </c>
      <c r="H571" s="33" t="s">
        <v>232</v>
      </c>
      <c r="I571" s="36" t="s">
        <v>103</v>
      </c>
      <c r="J571" s="37">
        <v>46149.0</v>
      </c>
      <c r="K571" s="89"/>
      <c r="L571" s="89"/>
      <c r="M571" s="89"/>
      <c r="N571" s="89"/>
      <c r="O571" s="90"/>
      <c r="P571" s="49">
        <f t="shared" si="35"/>
        <v>1</v>
      </c>
      <c r="Q571" s="53" t="str">
        <f t="shared" si="36"/>
        <v>SELESAI</v>
      </c>
      <c r="S571" s="28"/>
      <c r="T571" s="36" t="b">
        <v>1</v>
      </c>
      <c r="U571" s="55" t="s">
        <v>185</v>
      </c>
      <c r="V571" s="85"/>
      <c r="W571" s="59" t="s">
        <v>4797</v>
      </c>
      <c r="X571" s="98" t="b">
        <v>1</v>
      </c>
      <c r="Y571" s="67" t="s">
        <v>4798</v>
      </c>
      <c r="Z571" s="108"/>
      <c r="AA571" s="108"/>
      <c r="AB571" s="108"/>
    </row>
    <row r="572" ht="22.5" customHeight="1">
      <c r="A572" s="28">
        <v>571.0</v>
      </c>
      <c r="B572" s="28" t="s">
        <v>593</v>
      </c>
      <c r="C572" s="28" t="s">
        <v>3139</v>
      </c>
      <c r="D572" s="28" t="s">
        <v>3141</v>
      </c>
      <c r="E572" s="79" t="s">
        <v>96</v>
      </c>
      <c r="F572" s="79" t="s">
        <v>96</v>
      </c>
      <c r="G572" s="79" t="s">
        <v>4802</v>
      </c>
      <c r="H572" s="79" t="s">
        <v>463</v>
      </c>
      <c r="I572" s="36" t="s">
        <v>708</v>
      </c>
      <c r="J572" s="37">
        <v>46260.0</v>
      </c>
      <c r="K572" s="89"/>
      <c r="L572" s="89"/>
      <c r="M572" s="89"/>
      <c r="N572" s="89"/>
      <c r="O572" s="90"/>
      <c r="P572" s="49">
        <f t="shared" si="35"/>
        <v>1</v>
      </c>
      <c r="Q572" s="53" t="str">
        <f t="shared" si="36"/>
        <v>SELESAI</v>
      </c>
      <c r="S572" s="28"/>
      <c r="T572" s="36" t="b">
        <v>1</v>
      </c>
      <c r="U572" s="55" t="s">
        <v>713</v>
      </c>
      <c r="V572" s="85"/>
      <c r="W572" s="112" t="s">
        <v>4805</v>
      </c>
      <c r="X572" s="98" t="b">
        <v>0</v>
      </c>
      <c r="Z572" s="28"/>
      <c r="AA572" s="28"/>
      <c r="AB572" s="28"/>
    </row>
    <row r="573" ht="22.5" customHeight="1">
      <c r="A573" s="28">
        <v>572.0</v>
      </c>
      <c r="B573" s="28" t="s">
        <v>593</v>
      </c>
      <c r="C573" s="28" t="s">
        <v>3143</v>
      </c>
      <c r="D573" s="28" t="s">
        <v>3144</v>
      </c>
      <c r="E573" s="33" t="s">
        <v>16</v>
      </c>
      <c r="F573" s="33" t="s">
        <v>16</v>
      </c>
      <c r="G573" s="33" t="s">
        <v>4807</v>
      </c>
      <c r="H573" s="33" t="s">
        <v>232</v>
      </c>
      <c r="I573" s="36" t="s">
        <v>103</v>
      </c>
      <c r="J573" s="37">
        <v>46259.0</v>
      </c>
      <c r="K573" s="89"/>
      <c r="L573" s="89"/>
      <c r="M573" s="89"/>
      <c r="N573" s="89"/>
      <c r="O573" s="90"/>
      <c r="P573" s="49">
        <f t="shared" si="35"/>
        <v>1</v>
      </c>
      <c r="Q573" s="53" t="str">
        <f t="shared" si="36"/>
        <v>SELESAI</v>
      </c>
      <c r="S573" s="28"/>
      <c r="T573" s="36" t="b">
        <v>1</v>
      </c>
      <c r="U573" s="55" t="s">
        <v>185</v>
      </c>
      <c r="V573" s="56"/>
      <c r="W573" s="94"/>
      <c r="X573" s="95" t="b">
        <v>0</v>
      </c>
      <c r="Z573" s="28"/>
      <c r="AA573" s="28"/>
      <c r="AB573" s="28"/>
    </row>
    <row r="574" ht="22.5" customHeight="1">
      <c r="A574" s="28">
        <v>573.0</v>
      </c>
      <c r="B574" s="28" t="s">
        <v>593</v>
      </c>
      <c r="C574" s="28" t="s">
        <v>3145</v>
      </c>
      <c r="D574" s="28" t="s">
        <v>3147</v>
      </c>
      <c r="E574" s="79" t="s">
        <v>226</v>
      </c>
      <c r="F574" s="79" t="s">
        <v>226</v>
      </c>
      <c r="G574" s="79" t="s">
        <v>4812</v>
      </c>
      <c r="H574" s="79" t="s">
        <v>226</v>
      </c>
      <c r="I574" s="36" t="s">
        <v>474</v>
      </c>
      <c r="J574" s="37">
        <v>46217.0</v>
      </c>
      <c r="K574" s="89"/>
      <c r="L574" s="89"/>
      <c r="M574" s="89"/>
      <c r="N574" s="89"/>
      <c r="O574" s="90"/>
      <c r="P574" s="49">
        <f t="shared" si="35"/>
        <v>1</v>
      </c>
      <c r="Q574" s="53" t="str">
        <f t="shared" si="36"/>
        <v>SELESAI</v>
      </c>
      <c r="S574" s="28"/>
      <c r="T574" s="36" t="b">
        <v>1</v>
      </c>
      <c r="U574" s="55" t="s">
        <v>479</v>
      </c>
      <c r="V574" s="163"/>
      <c r="W574" s="112" t="s">
        <v>4815</v>
      </c>
      <c r="X574" s="98" t="b">
        <v>1</v>
      </c>
      <c r="Y574" s="67" t="s">
        <v>4816</v>
      </c>
      <c r="Z574" s="108"/>
      <c r="AA574" s="108"/>
      <c r="AB574" s="108"/>
    </row>
    <row r="575" ht="22.5" customHeight="1">
      <c r="A575" s="28">
        <v>574.0</v>
      </c>
      <c r="B575" s="28" t="s">
        <v>593</v>
      </c>
      <c r="C575" s="28" t="s">
        <v>3148</v>
      </c>
      <c r="D575" s="28" t="s">
        <v>3150</v>
      </c>
      <c r="E575" s="33" t="s">
        <v>16</v>
      </c>
      <c r="F575" s="33" t="s">
        <v>16</v>
      </c>
      <c r="G575" s="33" t="s">
        <v>4820</v>
      </c>
      <c r="H575" s="33" t="s">
        <v>577</v>
      </c>
      <c r="I575" s="36" t="s">
        <v>289</v>
      </c>
      <c r="J575" s="37">
        <v>46073.0</v>
      </c>
      <c r="K575" s="89"/>
      <c r="L575" s="89"/>
      <c r="M575" s="89"/>
      <c r="N575" s="89"/>
      <c r="O575" s="90"/>
      <c r="P575" s="49">
        <f t="shared" si="35"/>
        <v>1</v>
      </c>
      <c r="Q575" s="53" t="str">
        <f t="shared" si="36"/>
        <v>SELESAI</v>
      </c>
      <c r="S575" s="28"/>
      <c r="T575" s="36" t="b">
        <v>1</v>
      </c>
      <c r="U575" s="55" t="s">
        <v>302</v>
      </c>
      <c r="V575" s="122"/>
      <c r="W575" s="59" t="s">
        <v>4822</v>
      </c>
      <c r="X575" s="61" t="b">
        <v>1</v>
      </c>
      <c r="Y575" s="67" t="s">
        <v>4825</v>
      </c>
      <c r="Z575" s="108"/>
      <c r="AA575" s="108"/>
      <c r="AB575" s="108"/>
    </row>
    <row r="576" ht="22.5" customHeight="1">
      <c r="A576" s="28">
        <v>575.0</v>
      </c>
      <c r="B576" s="28" t="s">
        <v>593</v>
      </c>
      <c r="C576" s="28" t="s">
        <v>3152</v>
      </c>
      <c r="D576" s="28" t="s">
        <v>3153</v>
      </c>
      <c r="E576" s="79" t="s">
        <v>16</v>
      </c>
      <c r="F576" s="79" t="s">
        <v>16</v>
      </c>
      <c r="G576" s="79" t="s">
        <v>4828</v>
      </c>
      <c r="H576" s="79" t="s">
        <v>434</v>
      </c>
      <c r="I576" s="36" t="s">
        <v>565</v>
      </c>
      <c r="J576" s="37">
        <v>46030.0</v>
      </c>
      <c r="K576" s="89"/>
      <c r="L576" s="89"/>
      <c r="M576" s="89"/>
      <c r="N576" s="89"/>
      <c r="O576" s="90"/>
      <c r="P576" s="49">
        <f t="shared" si="35"/>
        <v>1</v>
      </c>
      <c r="Q576" s="53" t="str">
        <f t="shared" si="36"/>
        <v>SELESAI</v>
      </c>
      <c r="S576" s="28"/>
      <c r="T576" s="36" t="b">
        <v>1</v>
      </c>
      <c r="U576" s="55" t="s">
        <v>658</v>
      </c>
      <c r="V576" s="56"/>
      <c r="W576" s="59" t="s">
        <v>4830</v>
      </c>
      <c r="X576" s="61" t="b">
        <v>1</v>
      </c>
      <c r="Y576" s="67" t="s">
        <v>4831</v>
      </c>
      <c r="Z576" s="108"/>
      <c r="AA576" s="108"/>
      <c r="AB576" s="108"/>
    </row>
    <row r="577" ht="22.5" customHeight="1">
      <c r="A577" s="28">
        <v>576.0</v>
      </c>
      <c r="B577" s="28" t="s">
        <v>593</v>
      </c>
      <c r="C577" s="28" t="s">
        <v>3155</v>
      </c>
      <c r="D577" s="28" t="s">
        <v>3157</v>
      </c>
      <c r="E577" s="33" t="s">
        <v>181</v>
      </c>
      <c r="F577" s="33" t="s">
        <v>181</v>
      </c>
      <c r="G577" s="33" t="s">
        <v>4835</v>
      </c>
      <c r="H577" s="33" t="s">
        <v>253</v>
      </c>
      <c r="I577" s="36" t="s">
        <v>289</v>
      </c>
      <c r="J577" s="37">
        <v>46039.0</v>
      </c>
      <c r="K577" s="89"/>
      <c r="L577" s="89"/>
      <c r="M577" s="89"/>
      <c r="N577" s="89"/>
      <c r="O577" s="90"/>
      <c r="P577" s="49">
        <f t="shared" si="35"/>
        <v>1</v>
      </c>
      <c r="Q577" s="53" t="str">
        <f t="shared" si="36"/>
        <v>SELESAI</v>
      </c>
      <c r="S577" s="28"/>
      <c r="T577" s="36" t="b">
        <v>1</v>
      </c>
      <c r="U577" s="55" t="s">
        <v>347</v>
      </c>
      <c r="V577" s="122"/>
      <c r="W577" s="143" t="s">
        <v>4839</v>
      </c>
      <c r="X577" s="124" t="b">
        <v>0</v>
      </c>
      <c r="Z577" s="28"/>
      <c r="AA577" s="28"/>
      <c r="AB577" s="28"/>
    </row>
    <row r="578" ht="22.5" customHeight="1">
      <c r="A578" s="28">
        <v>577.0</v>
      </c>
      <c r="B578" s="28" t="s">
        <v>593</v>
      </c>
      <c r="C578" s="28" t="s">
        <v>3159</v>
      </c>
      <c r="D578" s="28" t="s">
        <v>3160</v>
      </c>
      <c r="E578" s="79" t="s">
        <v>16</v>
      </c>
      <c r="F578" s="79" t="s">
        <v>16</v>
      </c>
      <c r="G578" s="79" t="s">
        <v>4841</v>
      </c>
      <c r="H578" s="79" t="s">
        <v>434</v>
      </c>
      <c r="I578" s="36" t="s">
        <v>565</v>
      </c>
      <c r="J578" s="37">
        <v>46070.0</v>
      </c>
      <c r="K578" s="89"/>
      <c r="L578" s="89"/>
      <c r="M578" s="89"/>
      <c r="N578" s="89"/>
      <c r="O578" s="90"/>
      <c r="P578" s="49">
        <f t="shared" si="35"/>
        <v>1</v>
      </c>
      <c r="Q578" s="53" t="str">
        <f t="shared" si="36"/>
        <v>SELESAI</v>
      </c>
      <c r="S578" s="28"/>
      <c r="T578" s="36" t="b">
        <v>1</v>
      </c>
      <c r="U578" s="55" t="s">
        <v>658</v>
      </c>
      <c r="V578" s="56"/>
      <c r="W578" s="59" t="s">
        <v>4845</v>
      </c>
      <c r="X578" s="61" t="b">
        <v>1</v>
      </c>
      <c r="Y578" s="67" t="s">
        <v>4846</v>
      </c>
      <c r="Z578" s="108"/>
      <c r="AA578" s="108"/>
      <c r="AB578" s="108"/>
    </row>
    <row r="579" ht="22.5" customHeight="1">
      <c r="A579" s="28">
        <v>578.0</v>
      </c>
      <c r="B579" s="28" t="s">
        <v>593</v>
      </c>
      <c r="C579" s="28" t="s">
        <v>3163</v>
      </c>
      <c r="D579" s="28" t="s">
        <v>3164</v>
      </c>
      <c r="E579" s="33" t="s">
        <v>96</v>
      </c>
      <c r="F579" s="33" t="s">
        <v>96</v>
      </c>
      <c r="G579" s="33" t="s">
        <v>4849</v>
      </c>
      <c r="H579" s="33" t="s">
        <v>96</v>
      </c>
      <c r="I579" s="36" t="s">
        <v>708</v>
      </c>
      <c r="J579" s="37">
        <v>46080.0</v>
      </c>
      <c r="K579" s="89"/>
      <c r="L579" s="89"/>
      <c r="M579" s="89"/>
      <c r="N579" s="89"/>
      <c r="O579" s="90"/>
      <c r="P579" s="49">
        <f t="shared" si="35"/>
        <v>1</v>
      </c>
      <c r="Q579" s="53" t="str">
        <f t="shared" si="36"/>
        <v>SELESAI</v>
      </c>
      <c r="S579" s="28"/>
      <c r="T579" s="36" t="b">
        <v>1</v>
      </c>
      <c r="U579" s="55" t="s">
        <v>713</v>
      </c>
      <c r="V579" s="56"/>
      <c r="W579" s="94" t="s">
        <v>4851</v>
      </c>
      <c r="X579" s="95" t="b">
        <v>0</v>
      </c>
      <c r="Z579" s="28"/>
      <c r="AA579" s="28"/>
      <c r="AB579" s="28"/>
    </row>
    <row r="580" ht="22.5" customHeight="1">
      <c r="A580" s="28">
        <v>579.0</v>
      </c>
      <c r="B580" s="28" t="s">
        <v>593</v>
      </c>
      <c r="C580" s="28" t="s">
        <v>3165</v>
      </c>
      <c r="D580" s="28" t="s">
        <v>3167</v>
      </c>
      <c r="E580" s="79" t="s">
        <v>16</v>
      </c>
      <c r="F580" s="79" t="s">
        <v>16</v>
      </c>
      <c r="G580" s="79" t="s">
        <v>4853</v>
      </c>
      <c r="H580" s="79" t="s">
        <v>434</v>
      </c>
      <c r="I580" s="36" t="s">
        <v>565</v>
      </c>
      <c r="J580" s="89"/>
      <c r="K580" s="89"/>
      <c r="L580" s="89"/>
      <c r="M580" s="89"/>
      <c r="N580" s="89"/>
      <c r="O580" s="90"/>
      <c r="P580" s="49">
        <f t="shared" si="35"/>
        <v>0</v>
      </c>
      <c r="Q580" s="53" t="str">
        <f t="shared" si="36"/>
        <v>BELUM</v>
      </c>
      <c r="S580" s="28"/>
      <c r="T580" s="36" t="b">
        <v>0</v>
      </c>
      <c r="U580" s="139"/>
      <c r="V580" s="85"/>
      <c r="W580" s="112"/>
      <c r="X580" s="98" t="b">
        <v>0</v>
      </c>
      <c r="Z580" s="28"/>
      <c r="AA580" s="28"/>
      <c r="AB580" s="28"/>
    </row>
    <row r="581" ht="22.5" customHeight="1">
      <c r="A581" s="28">
        <v>580.0</v>
      </c>
      <c r="B581" s="28" t="s">
        <v>593</v>
      </c>
      <c r="C581" s="28" t="s">
        <v>3170</v>
      </c>
      <c r="D581" s="28" t="s">
        <v>3172</v>
      </c>
      <c r="E581" s="33" t="s">
        <v>96</v>
      </c>
      <c r="F581" s="33" t="s">
        <v>96</v>
      </c>
      <c r="G581" s="33" t="s">
        <v>4859</v>
      </c>
      <c r="H581" s="33" t="s">
        <v>96</v>
      </c>
      <c r="I581" s="36" t="s">
        <v>708</v>
      </c>
      <c r="J581" s="37"/>
      <c r="K581" s="89"/>
      <c r="L581" s="89"/>
      <c r="M581" s="89"/>
      <c r="N581" s="89"/>
      <c r="O581" s="90"/>
      <c r="P581" s="49">
        <f t="shared" si="35"/>
        <v>0</v>
      </c>
      <c r="Q581" s="53" t="str">
        <f t="shared" si="36"/>
        <v>BELUM</v>
      </c>
      <c r="S581" s="28"/>
      <c r="T581" s="36" t="b">
        <v>0</v>
      </c>
      <c r="U581" s="139"/>
      <c r="V581" s="122"/>
      <c r="W581" s="153"/>
      <c r="X581" s="124" t="b">
        <v>0</v>
      </c>
      <c r="Z581" s="28"/>
      <c r="AA581" s="28"/>
      <c r="AB581" s="28"/>
    </row>
    <row r="582" ht="22.5" customHeight="1">
      <c r="A582" s="28">
        <v>581.0</v>
      </c>
      <c r="B582" s="28" t="s">
        <v>593</v>
      </c>
      <c r="C582" s="28" t="s">
        <v>3174</v>
      </c>
      <c r="D582" s="28" t="s">
        <v>3175</v>
      </c>
      <c r="E582" s="79" t="s">
        <v>181</v>
      </c>
      <c r="F582" s="79" t="s">
        <v>181</v>
      </c>
      <c r="G582" s="79" t="s">
        <v>4862</v>
      </c>
      <c r="H582" s="79" t="s">
        <v>253</v>
      </c>
      <c r="I582" s="36" t="s">
        <v>289</v>
      </c>
      <c r="J582" s="37">
        <v>46197.0</v>
      </c>
      <c r="K582" s="89"/>
      <c r="L582" s="89"/>
      <c r="M582" s="89"/>
      <c r="N582" s="89"/>
      <c r="O582" s="90"/>
      <c r="P582" s="49">
        <f t="shared" si="35"/>
        <v>1</v>
      </c>
      <c r="Q582" s="53" t="str">
        <f t="shared" si="36"/>
        <v>SELESAI</v>
      </c>
      <c r="S582" s="28"/>
      <c r="T582" s="36" t="b">
        <v>1</v>
      </c>
      <c r="U582" s="55" t="s">
        <v>347</v>
      </c>
      <c r="V582" s="140"/>
      <c r="W582" s="172" t="s">
        <v>4866</v>
      </c>
      <c r="X582" s="142" t="b">
        <v>1</v>
      </c>
      <c r="Y582" s="67" t="s">
        <v>4867</v>
      </c>
      <c r="Z582" s="108"/>
      <c r="AA582" s="108"/>
      <c r="AB582" s="108"/>
    </row>
    <row r="583" ht="22.5" customHeight="1">
      <c r="A583" s="28">
        <v>582.0</v>
      </c>
      <c r="B583" s="28" t="s">
        <v>593</v>
      </c>
      <c r="C583" s="28" t="s">
        <v>3179</v>
      </c>
      <c r="D583" s="28" t="s">
        <v>3180</v>
      </c>
      <c r="E583" s="33" t="s">
        <v>96</v>
      </c>
      <c r="F583" s="33" t="s">
        <v>96</v>
      </c>
      <c r="G583" s="33" t="s">
        <v>4870</v>
      </c>
      <c r="H583" s="33" t="s">
        <v>96</v>
      </c>
      <c r="I583" s="36" t="s">
        <v>708</v>
      </c>
      <c r="J583" s="37">
        <v>46192.0</v>
      </c>
      <c r="K583" s="89"/>
      <c r="L583" s="89"/>
      <c r="M583" s="89"/>
      <c r="N583" s="89"/>
      <c r="O583" s="90"/>
      <c r="P583" s="49">
        <f t="shared" si="35"/>
        <v>1</v>
      </c>
      <c r="Q583" s="53" t="str">
        <f t="shared" si="36"/>
        <v>SELESAI</v>
      </c>
      <c r="S583" s="28"/>
      <c r="T583" s="36" t="b">
        <v>1</v>
      </c>
      <c r="U583" s="55" t="s">
        <v>713</v>
      </c>
      <c r="V583" s="122"/>
      <c r="W583" s="143" t="s">
        <v>4875</v>
      </c>
      <c r="X583" s="124" t="b">
        <v>1</v>
      </c>
      <c r="Y583" s="67" t="s">
        <v>4877</v>
      </c>
      <c r="Z583" s="108"/>
      <c r="AA583" s="108"/>
      <c r="AB583" s="108"/>
    </row>
    <row r="584" ht="22.5" customHeight="1">
      <c r="A584" s="28">
        <v>583.0</v>
      </c>
      <c r="B584" s="28" t="s">
        <v>593</v>
      </c>
      <c r="C584" s="28" t="s">
        <v>3181</v>
      </c>
      <c r="D584" s="28" t="s">
        <v>3182</v>
      </c>
      <c r="E584" s="79" t="s">
        <v>16</v>
      </c>
      <c r="F584" s="79" t="s">
        <v>16</v>
      </c>
      <c r="G584" s="79" t="s">
        <v>4882</v>
      </c>
      <c r="H584" s="79" t="s">
        <v>232</v>
      </c>
      <c r="I584" s="36" t="s">
        <v>103</v>
      </c>
      <c r="J584" s="37">
        <v>46061.0</v>
      </c>
      <c r="K584" s="89"/>
      <c r="L584" s="89"/>
      <c r="M584" s="89"/>
      <c r="N584" s="89"/>
      <c r="O584" s="90"/>
      <c r="P584" s="49">
        <f t="shared" si="35"/>
        <v>1</v>
      </c>
      <c r="Q584" s="53" t="str">
        <f t="shared" si="36"/>
        <v>SELESAI</v>
      </c>
      <c r="S584" s="28"/>
      <c r="T584" s="36" t="b">
        <v>1</v>
      </c>
      <c r="U584" s="55" t="s">
        <v>185</v>
      </c>
      <c r="V584" s="56"/>
      <c r="W584" s="59" t="s">
        <v>4886</v>
      </c>
      <c r="X584" s="61" t="b">
        <v>1</v>
      </c>
      <c r="Y584" s="67" t="s">
        <v>4887</v>
      </c>
      <c r="Z584" s="108"/>
      <c r="AA584" s="108"/>
      <c r="AB584" s="108"/>
    </row>
    <row r="585" ht="22.5" customHeight="1">
      <c r="A585" s="28">
        <v>584.0</v>
      </c>
      <c r="B585" s="28" t="s">
        <v>593</v>
      </c>
      <c r="C585" s="28" t="s">
        <v>3184</v>
      </c>
      <c r="D585" s="28" t="s">
        <v>3185</v>
      </c>
      <c r="E585" s="33" t="s">
        <v>96</v>
      </c>
      <c r="F585" s="33" t="s">
        <v>96</v>
      </c>
      <c r="G585" s="33" t="s">
        <v>4889</v>
      </c>
      <c r="H585" s="33" t="s">
        <v>191</v>
      </c>
      <c r="I585" s="36" t="s">
        <v>708</v>
      </c>
      <c r="J585" s="89"/>
      <c r="K585" s="89"/>
      <c r="L585" s="89"/>
      <c r="M585" s="89"/>
      <c r="N585" s="89"/>
      <c r="O585" s="90"/>
      <c r="P585" s="49">
        <f t="shared" si="35"/>
        <v>0</v>
      </c>
      <c r="Q585" s="53" t="str">
        <f t="shared" si="36"/>
        <v>BELUM</v>
      </c>
      <c r="S585" s="28"/>
      <c r="T585" s="36" t="b">
        <v>0</v>
      </c>
      <c r="U585" s="139"/>
      <c r="V585" s="85"/>
      <c r="W585" s="112"/>
      <c r="X585" s="98" t="b">
        <v>0</v>
      </c>
      <c r="Z585" s="28"/>
      <c r="AA585" s="28"/>
      <c r="AB585" s="28"/>
    </row>
    <row r="586" ht="22.5" customHeight="1">
      <c r="A586" s="28">
        <v>585.0</v>
      </c>
      <c r="B586" s="28" t="s">
        <v>593</v>
      </c>
      <c r="C586" s="28" t="s">
        <v>3188</v>
      </c>
      <c r="D586" s="28" t="s">
        <v>3190</v>
      </c>
      <c r="E586" s="79" t="s">
        <v>181</v>
      </c>
      <c r="F586" s="79" t="s">
        <v>181</v>
      </c>
      <c r="G586" s="79" t="s">
        <v>4895</v>
      </c>
      <c r="H586" s="79" t="s">
        <v>253</v>
      </c>
      <c r="I586" s="36" t="s">
        <v>289</v>
      </c>
      <c r="J586" s="37">
        <v>46196.0</v>
      </c>
      <c r="K586" s="89"/>
      <c r="L586" s="89"/>
      <c r="M586" s="89"/>
      <c r="N586" s="89"/>
      <c r="O586" s="90"/>
      <c r="P586" s="49">
        <f t="shared" si="35"/>
        <v>1</v>
      </c>
      <c r="Q586" s="53" t="str">
        <f t="shared" si="36"/>
        <v>SELESAI</v>
      </c>
      <c r="S586" s="28"/>
      <c r="T586" s="36" t="b">
        <v>1</v>
      </c>
      <c r="U586" s="55" t="s">
        <v>347</v>
      </c>
      <c r="V586" s="140"/>
      <c r="W586" s="172" t="s">
        <v>4898</v>
      </c>
      <c r="X586" s="142" t="b">
        <v>1</v>
      </c>
      <c r="Y586" s="67" t="s">
        <v>4899</v>
      </c>
      <c r="Z586" s="108"/>
      <c r="AA586" s="108"/>
      <c r="AB586" s="108"/>
    </row>
    <row r="587" ht="22.5" customHeight="1">
      <c r="A587" s="28">
        <v>586.0</v>
      </c>
      <c r="B587" s="28" t="s">
        <v>593</v>
      </c>
      <c r="C587" s="28" t="s">
        <v>3191</v>
      </c>
      <c r="D587" s="28" t="s">
        <v>3193</v>
      </c>
      <c r="E587" s="33" t="s">
        <v>16</v>
      </c>
      <c r="F587" s="33" t="s">
        <v>16</v>
      </c>
      <c r="G587" s="33" t="s">
        <v>4902</v>
      </c>
      <c r="H587" s="33" t="s">
        <v>434</v>
      </c>
      <c r="I587" s="36" t="s">
        <v>565</v>
      </c>
      <c r="J587" s="89"/>
      <c r="K587" s="89"/>
      <c r="L587" s="89"/>
      <c r="M587" s="89"/>
      <c r="N587" s="89"/>
      <c r="O587" s="90"/>
      <c r="P587" s="49">
        <f t="shared" si="35"/>
        <v>0</v>
      </c>
      <c r="Q587" s="53" t="str">
        <f t="shared" si="36"/>
        <v>BELUM</v>
      </c>
      <c r="S587" s="28"/>
      <c r="T587" s="36" t="b">
        <v>0</v>
      </c>
      <c r="U587" s="139"/>
      <c r="V587" s="56"/>
      <c r="W587" s="94"/>
      <c r="X587" s="95" t="b">
        <v>0</v>
      </c>
      <c r="Z587" s="28"/>
      <c r="AA587" s="28"/>
      <c r="AB587" s="28"/>
    </row>
    <row r="588" ht="22.5" customHeight="1">
      <c r="A588" s="28">
        <v>587.0</v>
      </c>
      <c r="B588" s="28" t="s">
        <v>593</v>
      </c>
      <c r="C588" s="28" t="s">
        <v>3195</v>
      </c>
      <c r="D588" s="28" t="s">
        <v>3196</v>
      </c>
      <c r="E588" s="79" t="s">
        <v>96</v>
      </c>
      <c r="F588" s="79" t="s">
        <v>96</v>
      </c>
      <c r="G588" s="79" t="s">
        <v>4907</v>
      </c>
      <c r="H588" s="79" t="s">
        <v>96</v>
      </c>
      <c r="I588" s="36" t="s">
        <v>708</v>
      </c>
      <c r="J588" s="37">
        <v>46275.0</v>
      </c>
      <c r="K588" s="89"/>
      <c r="L588" s="89"/>
      <c r="M588" s="89"/>
      <c r="N588" s="89"/>
      <c r="O588" s="90"/>
      <c r="P588" s="49">
        <f t="shared" si="35"/>
        <v>1</v>
      </c>
      <c r="Q588" s="53" t="str">
        <f t="shared" si="36"/>
        <v>SELESAI</v>
      </c>
      <c r="S588" s="28"/>
      <c r="T588" s="36" t="b">
        <v>1</v>
      </c>
      <c r="U588" s="55" t="s">
        <v>3831</v>
      </c>
      <c r="V588" s="56"/>
      <c r="W588" s="94"/>
      <c r="X588" s="95" t="b">
        <v>0</v>
      </c>
      <c r="Z588" s="28"/>
      <c r="AA588" s="28"/>
      <c r="AB588" s="28"/>
    </row>
    <row r="589" ht="22.5" customHeight="1">
      <c r="A589" s="28">
        <v>588.0</v>
      </c>
      <c r="B589" s="28" t="s">
        <v>593</v>
      </c>
      <c r="C589" s="28" t="s">
        <v>3197</v>
      </c>
      <c r="D589" s="28" t="s">
        <v>3198</v>
      </c>
      <c r="E589" s="33" t="s">
        <v>16</v>
      </c>
      <c r="F589" s="33" t="s">
        <v>16</v>
      </c>
      <c r="G589" s="33" t="s">
        <v>4914</v>
      </c>
      <c r="H589" s="33" t="s">
        <v>434</v>
      </c>
      <c r="I589" s="36" t="s">
        <v>565</v>
      </c>
      <c r="J589" s="37"/>
      <c r="K589" s="89"/>
      <c r="L589" s="89"/>
      <c r="M589" s="89"/>
      <c r="N589" s="89"/>
      <c r="O589" s="90"/>
      <c r="P589" s="49">
        <f t="shared" si="35"/>
        <v>0</v>
      </c>
      <c r="Q589" s="53" t="str">
        <f t="shared" si="36"/>
        <v>BELUM</v>
      </c>
      <c r="S589" s="28"/>
      <c r="T589" s="36" t="b">
        <v>0</v>
      </c>
      <c r="U589" s="139"/>
      <c r="V589" s="122"/>
      <c r="W589" s="153"/>
      <c r="X589" s="124" t="b">
        <v>0</v>
      </c>
      <c r="Z589" s="28"/>
      <c r="AA589" s="28"/>
      <c r="AB589" s="28"/>
    </row>
    <row r="590" ht="22.5" customHeight="1">
      <c r="A590" s="28">
        <v>589.0</v>
      </c>
      <c r="B590" s="28" t="s">
        <v>593</v>
      </c>
      <c r="C590" s="28" t="s">
        <v>3201</v>
      </c>
      <c r="D590" s="28" t="s">
        <v>1384</v>
      </c>
      <c r="E590" s="79" t="s">
        <v>181</v>
      </c>
      <c r="F590" s="79" t="s">
        <v>181</v>
      </c>
      <c r="G590" s="79" t="s">
        <v>4920</v>
      </c>
      <c r="H590" s="79" t="s">
        <v>253</v>
      </c>
      <c r="I590" s="36" t="s">
        <v>289</v>
      </c>
      <c r="J590" s="37">
        <v>46301.0</v>
      </c>
      <c r="K590" s="89"/>
      <c r="L590" s="89"/>
      <c r="M590" s="89"/>
      <c r="N590" s="89"/>
      <c r="O590" s="90"/>
      <c r="P590" s="49">
        <f t="shared" si="35"/>
        <v>1</v>
      </c>
      <c r="Q590" s="53" t="str">
        <f t="shared" si="36"/>
        <v>SELESAI</v>
      </c>
      <c r="S590" s="28"/>
      <c r="T590" s="36" t="b">
        <v>1</v>
      </c>
      <c r="U590" s="55" t="s">
        <v>347</v>
      </c>
      <c r="V590" s="85"/>
      <c r="W590" s="112" t="s">
        <v>4924</v>
      </c>
      <c r="X590" s="98" t="b">
        <v>0</v>
      </c>
      <c r="Z590" s="28"/>
      <c r="AA590" s="28"/>
      <c r="AB590" s="28"/>
    </row>
    <row r="591" ht="22.5" customHeight="1">
      <c r="A591" s="28">
        <v>590.0</v>
      </c>
      <c r="B591" s="28" t="s">
        <v>593</v>
      </c>
      <c r="C591" s="28" t="s">
        <v>3203</v>
      </c>
      <c r="D591" s="28" t="s">
        <v>3204</v>
      </c>
      <c r="E591" s="33" t="s">
        <v>96</v>
      </c>
      <c r="F591" s="33" t="s">
        <v>96</v>
      </c>
      <c r="G591" s="33" t="s">
        <v>4927</v>
      </c>
      <c r="H591" s="33" t="s">
        <v>96</v>
      </c>
      <c r="I591" s="36" t="s">
        <v>708</v>
      </c>
      <c r="J591" s="89"/>
      <c r="K591" s="89"/>
      <c r="L591" s="89"/>
      <c r="M591" s="89"/>
      <c r="N591" s="89"/>
      <c r="O591" s="90"/>
      <c r="P591" s="49">
        <f t="shared" si="35"/>
        <v>0</v>
      </c>
      <c r="Q591" s="53" t="str">
        <f t="shared" si="36"/>
        <v>BELUM</v>
      </c>
      <c r="S591" s="28"/>
      <c r="T591" s="36" t="b">
        <v>0</v>
      </c>
      <c r="U591" s="139"/>
      <c r="V591" s="56"/>
      <c r="W591" s="94"/>
      <c r="X591" s="95" t="b">
        <v>0</v>
      </c>
      <c r="Z591" s="28"/>
      <c r="AA591" s="28"/>
      <c r="AB591" s="28"/>
    </row>
    <row r="592" ht="22.5" customHeight="1">
      <c r="A592" s="28">
        <v>591.0</v>
      </c>
      <c r="B592" s="28" t="s">
        <v>593</v>
      </c>
      <c r="C592" s="28" t="s">
        <v>3206</v>
      </c>
      <c r="D592" s="28" t="s">
        <v>3207</v>
      </c>
      <c r="E592" s="79" t="s">
        <v>181</v>
      </c>
      <c r="F592" s="79" t="s">
        <v>181</v>
      </c>
      <c r="G592" s="79" t="s">
        <v>4932</v>
      </c>
      <c r="H592" s="79" t="s">
        <v>181</v>
      </c>
      <c r="I592" s="36" t="s">
        <v>565</v>
      </c>
      <c r="J592" s="37">
        <v>46267.0</v>
      </c>
      <c r="K592" s="89"/>
      <c r="L592" s="89"/>
      <c r="M592" s="89"/>
      <c r="N592" s="89"/>
      <c r="O592" s="90"/>
      <c r="P592" s="49">
        <f t="shared" si="35"/>
        <v>1</v>
      </c>
      <c r="Q592" s="53" t="str">
        <f t="shared" si="36"/>
        <v>SELESAI</v>
      </c>
      <c r="S592" s="28"/>
      <c r="T592" s="36" t="b">
        <v>1</v>
      </c>
      <c r="U592" s="55" t="s">
        <v>779</v>
      </c>
      <c r="V592" s="140"/>
      <c r="W592" s="141"/>
      <c r="X592" s="142" t="b">
        <v>0</v>
      </c>
      <c r="Z592" s="28"/>
      <c r="AA592" s="28"/>
      <c r="AB592" s="28"/>
    </row>
    <row r="593" ht="22.5" customHeight="1">
      <c r="A593" s="28">
        <v>592.0</v>
      </c>
      <c r="B593" s="28" t="s">
        <v>593</v>
      </c>
      <c r="C593" s="28" t="s">
        <v>3209</v>
      </c>
      <c r="D593" s="28" t="s">
        <v>3210</v>
      </c>
      <c r="E593" s="33" t="s">
        <v>181</v>
      </c>
      <c r="F593" s="33" t="s">
        <v>181</v>
      </c>
      <c r="G593" s="33" t="s">
        <v>4938</v>
      </c>
      <c r="H593" s="33" t="s">
        <v>253</v>
      </c>
      <c r="I593" s="36" t="s">
        <v>289</v>
      </c>
      <c r="J593" s="37"/>
      <c r="K593" s="89"/>
      <c r="L593" s="89"/>
      <c r="M593" s="89"/>
      <c r="N593" s="89"/>
      <c r="O593" s="90"/>
      <c r="P593" s="49">
        <f t="shared" si="35"/>
        <v>0</v>
      </c>
      <c r="Q593" s="53" t="str">
        <f t="shared" si="36"/>
        <v>BELUM</v>
      </c>
      <c r="S593" s="28"/>
      <c r="T593" s="36" t="b">
        <v>0</v>
      </c>
      <c r="U593" s="139"/>
      <c r="V593" s="122"/>
      <c r="W593" s="153"/>
      <c r="X593" s="124" t="b">
        <v>0</v>
      </c>
      <c r="Z593" s="28"/>
      <c r="AA593" s="28"/>
      <c r="AB593" s="28"/>
    </row>
    <row r="594" ht="22.5" customHeight="1">
      <c r="A594" s="28">
        <v>593.0</v>
      </c>
      <c r="B594" s="28" t="s">
        <v>593</v>
      </c>
      <c r="C594" s="28" t="s">
        <v>3212</v>
      </c>
      <c r="D594" s="28" t="s">
        <v>3213</v>
      </c>
      <c r="E594" s="79" t="s">
        <v>96</v>
      </c>
      <c r="F594" s="79" t="s">
        <v>96</v>
      </c>
      <c r="G594" s="79" t="s">
        <v>4942</v>
      </c>
      <c r="H594" s="79" t="s">
        <v>191</v>
      </c>
      <c r="I594" s="36" t="s">
        <v>708</v>
      </c>
      <c r="J594" s="89"/>
      <c r="K594" s="89"/>
      <c r="L594" s="89"/>
      <c r="M594" s="89"/>
      <c r="N594" s="89"/>
      <c r="O594" s="90"/>
      <c r="P594" s="49">
        <f t="shared" si="35"/>
        <v>0</v>
      </c>
      <c r="Q594" s="53" t="str">
        <f t="shared" si="36"/>
        <v>BELUM</v>
      </c>
      <c r="S594" s="28"/>
      <c r="T594" s="36" t="b">
        <v>0</v>
      </c>
      <c r="U594" s="139"/>
      <c r="V594" s="140"/>
      <c r="W594" s="141"/>
      <c r="X594" s="142" t="b">
        <v>0</v>
      </c>
      <c r="Z594" s="28"/>
      <c r="AA594" s="28"/>
      <c r="AB594" s="28"/>
    </row>
    <row r="595" ht="22.5" customHeight="1">
      <c r="A595" s="28">
        <v>594.0</v>
      </c>
      <c r="B595" s="28" t="s">
        <v>593</v>
      </c>
      <c r="C595" s="28" t="s">
        <v>3215</v>
      </c>
      <c r="D595" s="28" t="s">
        <v>3216</v>
      </c>
      <c r="E595" s="33" t="s">
        <v>181</v>
      </c>
      <c r="F595" s="33" t="s">
        <v>181</v>
      </c>
      <c r="G595" s="33" t="s">
        <v>4947</v>
      </c>
      <c r="H595" s="33" t="s">
        <v>253</v>
      </c>
      <c r="I595" s="36" t="s">
        <v>289</v>
      </c>
      <c r="J595" s="89"/>
      <c r="K595" s="89"/>
      <c r="L595" s="89"/>
      <c r="M595" s="89"/>
      <c r="N595" s="89"/>
      <c r="O595" s="90"/>
      <c r="P595" s="49">
        <f t="shared" si="35"/>
        <v>0</v>
      </c>
      <c r="Q595" s="53" t="str">
        <f t="shared" si="36"/>
        <v>BELUM</v>
      </c>
      <c r="S595" s="28"/>
      <c r="T595" s="36" t="b">
        <v>0</v>
      </c>
      <c r="U595" s="139"/>
      <c r="V595" s="56"/>
      <c r="W595" s="94"/>
      <c r="X595" s="95" t="b">
        <v>0</v>
      </c>
      <c r="Z595" s="28"/>
      <c r="AA595" s="28"/>
      <c r="AB595" s="28"/>
    </row>
    <row r="596" ht="22.5" customHeight="1">
      <c r="A596" s="28">
        <v>595.0</v>
      </c>
      <c r="B596" s="28" t="s">
        <v>593</v>
      </c>
      <c r="C596" s="28" t="s">
        <v>3219</v>
      </c>
      <c r="D596" s="28" t="s">
        <v>3221</v>
      </c>
      <c r="E596" s="79" t="s">
        <v>16</v>
      </c>
      <c r="F596" s="79" t="s">
        <v>16</v>
      </c>
      <c r="G596" s="79" t="s">
        <v>4951</v>
      </c>
      <c r="H596" s="79" t="s">
        <v>577</v>
      </c>
      <c r="I596" s="36" t="s">
        <v>289</v>
      </c>
      <c r="J596" s="37"/>
      <c r="K596" s="89"/>
      <c r="L596" s="89"/>
      <c r="M596" s="89"/>
      <c r="N596" s="89"/>
      <c r="O596" s="90"/>
      <c r="P596" s="49">
        <f t="shared" si="35"/>
        <v>0</v>
      </c>
      <c r="Q596" s="53" t="str">
        <f t="shared" si="36"/>
        <v>BELUM</v>
      </c>
      <c r="S596" s="28"/>
      <c r="T596" s="36" t="b">
        <v>0</v>
      </c>
      <c r="U596" s="139"/>
      <c r="V596" s="140"/>
      <c r="W596" s="141"/>
      <c r="X596" s="142" t="b">
        <v>0</v>
      </c>
      <c r="Z596" s="28"/>
      <c r="AA596" s="28"/>
      <c r="AB596" s="28"/>
    </row>
    <row r="597" ht="22.5" customHeight="1">
      <c r="A597" s="28">
        <v>596.0</v>
      </c>
      <c r="B597" s="28" t="s">
        <v>593</v>
      </c>
      <c r="C597" s="28" t="s">
        <v>3222</v>
      </c>
      <c r="D597" s="28" t="s">
        <v>3223</v>
      </c>
      <c r="E597" s="33" t="s">
        <v>16</v>
      </c>
      <c r="F597" s="33" t="s">
        <v>16</v>
      </c>
      <c r="G597" s="33" t="s">
        <v>4955</v>
      </c>
      <c r="H597" s="33" t="s">
        <v>232</v>
      </c>
      <c r="I597" s="36" t="s">
        <v>103</v>
      </c>
      <c r="J597" s="37">
        <v>46130.0</v>
      </c>
      <c r="K597" s="89"/>
      <c r="L597" s="89"/>
      <c r="M597" s="89"/>
      <c r="N597" s="89"/>
      <c r="O597" s="90"/>
      <c r="P597" s="49">
        <f t="shared" si="35"/>
        <v>1</v>
      </c>
      <c r="Q597" s="53" t="str">
        <f t="shared" si="36"/>
        <v>SELESAI</v>
      </c>
      <c r="S597" s="28"/>
      <c r="T597" s="36" t="b">
        <v>1</v>
      </c>
      <c r="U597" s="55" t="s">
        <v>185</v>
      </c>
      <c r="V597" s="56"/>
      <c r="W597" s="94" t="s">
        <v>4958</v>
      </c>
      <c r="X597" s="95" t="b">
        <v>1</v>
      </c>
      <c r="Y597" s="67" t="s">
        <v>4960</v>
      </c>
      <c r="Z597" s="108"/>
      <c r="AA597" s="108"/>
      <c r="AB597" s="108"/>
    </row>
    <row r="598" ht="22.5" customHeight="1">
      <c r="A598" s="28">
        <v>597.0</v>
      </c>
      <c r="B598" s="28" t="s">
        <v>593</v>
      </c>
      <c r="C598" s="28" t="s">
        <v>3225</v>
      </c>
      <c r="D598" s="28" t="s">
        <v>3226</v>
      </c>
      <c r="E598" s="79" t="s">
        <v>16</v>
      </c>
      <c r="F598" s="79" t="s">
        <v>16</v>
      </c>
      <c r="G598" s="79" t="s">
        <v>4964</v>
      </c>
      <c r="H598" s="79" t="s">
        <v>434</v>
      </c>
      <c r="I598" s="36" t="s">
        <v>565</v>
      </c>
      <c r="J598" s="37">
        <v>46252.0</v>
      </c>
      <c r="K598" s="89"/>
      <c r="L598" s="89"/>
      <c r="M598" s="89"/>
      <c r="N598" s="89"/>
      <c r="O598" s="90"/>
      <c r="P598" s="49">
        <f t="shared" si="35"/>
        <v>1</v>
      </c>
      <c r="Q598" s="53" t="str">
        <f t="shared" si="36"/>
        <v>SELESAI</v>
      </c>
      <c r="S598" s="28"/>
      <c r="T598" s="36" t="b">
        <v>1</v>
      </c>
      <c r="U598" s="55" t="s">
        <v>347</v>
      </c>
      <c r="V598" s="56"/>
      <c r="W598" s="94" t="s">
        <v>4967</v>
      </c>
      <c r="X598" s="95" t="b">
        <v>0</v>
      </c>
      <c r="Z598" s="28"/>
      <c r="AA598" s="28"/>
      <c r="AB598" s="28"/>
    </row>
    <row r="599" ht="22.5" customHeight="1">
      <c r="A599" s="28">
        <v>598.0</v>
      </c>
      <c r="B599" s="28" t="s">
        <v>593</v>
      </c>
      <c r="C599" s="28" t="s">
        <v>3228</v>
      </c>
      <c r="D599" s="28" t="s">
        <v>3229</v>
      </c>
      <c r="E599" s="33" t="s">
        <v>16</v>
      </c>
      <c r="F599" s="33" t="s">
        <v>16</v>
      </c>
      <c r="G599" s="33" t="s">
        <v>4970</v>
      </c>
      <c r="H599" s="33" t="s">
        <v>434</v>
      </c>
      <c r="I599" s="36" t="s">
        <v>565</v>
      </c>
      <c r="J599" s="37">
        <v>46025.0</v>
      </c>
      <c r="K599" s="89"/>
      <c r="L599" s="89"/>
      <c r="M599" s="89"/>
      <c r="N599" s="89"/>
      <c r="O599" s="90"/>
      <c r="P599" s="49">
        <f t="shared" si="35"/>
        <v>1</v>
      </c>
      <c r="Q599" s="53" t="str">
        <f t="shared" si="36"/>
        <v>SELESAI</v>
      </c>
      <c r="S599" s="28"/>
      <c r="T599" s="36" t="b">
        <v>1</v>
      </c>
      <c r="U599" s="55" t="s">
        <v>347</v>
      </c>
      <c r="V599" s="56"/>
      <c r="W599" s="59" t="s">
        <v>4971</v>
      </c>
      <c r="X599" s="61" t="b">
        <v>0</v>
      </c>
      <c r="Z599" s="28"/>
      <c r="AA599" s="28"/>
      <c r="AB599" s="28"/>
    </row>
    <row r="600" ht="22.5" customHeight="1">
      <c r="A600" s="28">
        <v>599.0</v>
      </c>
      <c r="B600" s="28" t="s">
        <v>593</v>
      </c>
      <c r="C600" s="28" t="s">
        <v>3231</v>
      </c>
      <c r="D600" s="28" t="s">
        <v>3232</v>
      </c>
      <c r="E600" s="79" t="s">
        <v>226</v>
      </c>
      <c r="F600" s="79" t="s">
        <v>226</v>
      </c>
      <c r="G600" s="79" t="s">
        <v>4974</v>
      </c>
      <c r="H600" s="79" t="s">
        <v>288</v>
      </c>
      <c r="I600" s="36" t="s">
        <v>474</v>
      </c>
      <c r="J600" s="37">
        <v>46137.0</v>
      </c>
      <c r="K600" s="89"/>
      <c r="L600" s="89"/>
      <c r="M600" s="89"/>
      <c r="N600" s="89"/>
      <c r="O600" s="90"/>
      <c r="P600" s="49">
        <f t="shared" si="35"/>
        <v>1</v>
      </c>
      <c r="Q600" s="53" t="str">
        <f t="shared" si="36"/>
        <v>SELESAI</v>
      </c>
      <c r="S600" s="28"/>
      <c r="T600" s="36" t="b">
        <v>1</v>
      </c>
      <c r="U600" s="55" t="s">
        <v>479</v>
      </c>
      <c r="V600" s="163"/>
      <c r="W600" s="59" t="s">
        <v>4976</v>
      </c>
      <c r="X600" s="98" t="b">
        <v>0</v>
      </c>
      <c r="Z600" s="28"/>
      <c r="AA600" s="28"/>
      <c r="AB600" s="28"/>
    </row>
    <row r="601" ht="22.5" customHeight="1">
      <c r="A601" s="28">
        <v>600.0</v>
      </c>
      <c r="B601" s="28" t="s">
        <v>593</v>
      </c>
      <c r="C601" s="28" t="s">
        <v>3234</v>
      </c>
      <c r="D601" s="28" t="s">
        <v>3235</v>
      </c>
      <c r="E601" s="33" t="s">
        <v>181</v>
      </c>
      <c r="F601" s="33" t="s">
        <v>181</v>
      </c>
      <c r="G601" s="33" t="s">
        <v>4979</v>
      </c>
      <c r="H601" s="33" t="s">
        <v>288</v>
      </c>
      <c r="I601" s="36" t="s">
        <v>474</v>
      </c>
      <c r="J601" s="37">
        <v>46113.0</v>
      </c>
      <c r="K601" s="89"/>
      <c r="L601" s="89"/>
      <c r="M601" s="89"/>
      <c r="N601" s="89"/>
      <c r="O601" s="90"/>
      <c r="P601" s="49">
        <f t="shared" si="35"/>
        <v>1</v>
      </c>
      <c r="Q601" s="53" t="str">
        <f t="shared" si="36"/>
        <v>SELESAI</v>
      </c>
      <c r="S601" s="28"/>
      <c r="T601" s="36" t="b">
        <v>1</v>
      </c>
      <c r="U601" s="55" t="s">
        <v>185</v>
      </c>
      <c r="V601" s="179"/>
      <c r="W601" s="59" t="s">
        <v>2097</v>
      </c>
      <c r="X601" s="95" t="b">
        <v>0</v>
      </c>
      <c r="Z601" s="28"/>
      <c r="AA601" s="28"/>
      <c r="AB601" s="28"/>
    </row>
    <row r="602" ht="22.5" customHeight="1">
      <c r="A602" s="28">
        <v>601.0</v>
      </c>
      <c r="B602" s="28" t="s">
        <v>593</v>
      </c>
      <c r="C602" s="28" t="s">
        <v>3238</v>
      </c>
      <c r="D602" s="28" t="s">
        <v>3239</v>
      </c>
      <c r="E602" s="79" t="s">
        <v>16</v>
      </c>
      <c r="F602" s="79" t="s">
        <v>16</v>
      </c>
      <c r="G602" s="79" t="s">
        <v>4985</v>
      </c>
      <c r="H602" s="79" t="s">
        <v>232</v>
      </c>
      <c r="I602" s="36" t="s">
        <v>103</v>
      </c>
      <c r="J602" s="37">
        <v>46185.0</v>
      </c>
      <c r="K602" s="89"/>
      <c r="L602" s="89"/>
      <c r="M602" s="89"/>
      <c r="N602" s="89"/>
      <c r="O602" s="90"/>
      <c r="P602" s="49">
        <f t="shared" si="35"/>
        <v>1</v>
      </c>
      <c r="Q602" s="53" t="str">
        <f t="shared" si="36"/>
        <v>SELESAI</v>
      </c>
      <c r="S602" s="28"/>
      <c r="T602" s="36" t="b">
        <v>1</v>
      </c>
      <c r="U602" s="55" t="s">
        <v>185</v>
      </c>
      <c r="V602" s="85"/>
      <c r="W602" s="112"/>
      <c r="X602" s="98" t="b">
        <v>1</v>
      </c>
      <c r="Y602" s="67" t="s">
        <v>4987</v>
      </c>
      <c r="Z602" s="108"/>
      <c r="AA602" s="108"/>
      <c r="AB602" s="108"/>
    </row>
    <row r="603" ht="22.5" customHeight="1">
      <c r="A603" s="28">
        <v>602.0</v>
      </c>
      <c r="B603" s="28" t="s">
        <v>593</v>
      </c>
      <c r="C603" s="28" t="s">
        <v>3240</v>
      </c>
      <c r="D603" s="28" t="s">
        <v>3241</v>
      </c>
      <c r="E603" s="33" t="s">
        <v>181</v>
      </c>
      <c r="F603" s="33" t="s">
        <v>181</v>
      </c>
      <c r="G603" s="33" t="s">
        <v>4991</v>
      </c>
      <c r="H603" s="33" t="s">
        <v>253</v>
      </c>
      <c r="I603" s="36" t="s">
        <v>289</v>
      </c>
      <c r="J603" s="89"/>
      <c r="K603" s="89"/>
      <c r="L603" s="89"/>
      <c r="M603" s="89"/>
      <c r="N603" s="89"/>
      <c r="O603" s="90"/>
      <c r="P603" s="49">
        <f t="shared" si="35"/>
        <v>0</v>
      </c>
      <c r="Q603" s="53" t="str">
        <f t="shared" si="36"/>
        <v>BELUM</v>
      </c>
      <c r="S603" s="28"/>
      <c r="T603" s="36" t="b">
        <v>0</v>
      </c>
      <c r="U603" s="139"/>
      <c r="V603" s="56"/>
      <c r="W603" s="94"/>
      <c r="X603" s="95" t="b">
        <v>0</v>
      </c>
      <c r="Z603" s="28"/>
      <c r="AA603" s="28"/>
      <c r="AB603" s="28"/>
    </row>
    <row r="604" ht="22.5" customHeight="1">
      <c r="A604" s="28">
        <v>603.0</v>
      </c>
      <c r="B604" s="28" t="s">
        <v>593</v>
      </c>
      <c r="C604" s="28" t="s">
        <v>3243</v>
      </c>
      <c r="D604" s="28" t="s">
        <v>3244</v>
      </c>
      <c r="E604" s="79" t="s">
        <v>181</v>
      </c>
      <c r="F604" s="79" t="s">
        <v>181</v>
      </c>
      <c r="G604" s="79" t="s">
        <v>4996</v>
      </c>
      <c r="H604" s="79" t="s">
        <v>181</v>
      </c>
      <c r="I604" s="36" t="s">
        <v>565</v>
      </c>
      <c r="J604" s="37">
        <v>46048.0</v>
      </c>
      <c r="K604" s="89"/>
      <c r="L604" s="89"/>
      <c r="M604" s="89"/>
      <c r="N604" s="89"/>
      <c r="O604" s="90"/>
      <c r="P604" s="49">
        <f t="shared" si="35"/>
        <v>1</v>
      </c>
      <c r="Q604" s="53" t="str">
        <f t="shared" si="36"/>
        <v>SELESAI</v>
      </c>
      <c r="S604" s="28"/>
      <c r="T604" s="36" t="b">
        <v>1</v>
      </c>
      <c r="U604" s="139"/>
      <c r="V604" s="85"/>
      <c r="W604" s="112"/>
      <c r="X604" s="98" t="b">
        <v>0</v>
      </c>
      <c r="Z604" s="28"/>
      <c r="AA604" s="28"/>
      <c r="AB604" s="28"/>
    </row>
    <row r="605" ht="22.5" customHeight="1">
      <c r="A605" s="28">
        <v>604.0</v>
      </c>
      <c r="B605" s="28" t="s">
        <v>593</v>
      </c>
      <c r="C605" s="28" t="s">
        <v>3247</v>
      </c>
      <c r="D605" s="28" t="s">
        <v>3248</v>
      </c>
      <c r="E605" s="33" t="s">
        <v>96</v>
      </c>
      <c r="F605" s="33" t="s">
        <v>96</v>
      </c>
      <c r="G605" s="33" t="s">
        <v>4999</v>
      </c>
      <c r="H605" s="33" t="s">
        <v>96</v>
      </c>
      <c r="I605" s="36" t="s">
        <v>708</v>
      </c>
      <c r="J605" s="37">
        <v>46286.0</v>
      </c>
      <c r="K605" s="89"/>
      <c r="L605" s="89"/>
      <c r="M605" s="89"/>
      <c r="N605" s="89"/>
      <c r="O605" s="90"/>
      <c r="P605" s="49">
        <f t="shared" si="35"/>
        <v>1</v>
      </c>
      <c r="Q605" s="53" t="str">
        <f t="shared" si="36"/>
        <v>SELESAI</v>
      </c>
      <c r="S605" s="28"/>
      <c r="T605" s="36" t="b">
        <v>1</v>
      </c>
      <c r="U605" s="139"/>
      <c r="V605" s="56"/>
      <c r="W605" s="94"/>
      <c r="X605" s="95" t="b">
        <v>0</v>
      </c>
      <c r="Z605" s="28"/>
      <c r="AA605" s="28"/>
      <c r="AB605" s="28"/>
    </row>
    <row r="606" ht="22.5" customHeight="1">
      <c r="A606" s="28">
        <v>605.0</v>
      </c>
      <c r="B606" s="28" t="s">
        <v>593</v>
      </c>
      <c r="C606" s="28" t="s">
        <v>3249</v>
      </c>
      <c r="D606" s="28" t="s">
        <v>3250</v>
      </c>
      <c r="E606" s="79" t="s">
        <v>16</v>
      </c>
      <c r="F606" s="79" t="s">
        <v>16</v>
      </c>
      <c r="G606" s="79" t="s">
        <v>5004</v>
      </c>
      <c r="H606" s="79" t="s">
        <v>16</v>
      </c>
      <c r="I606" s="36" t="s">
        <v>103</v>
      </c>
      <c r="J606" s="37">
        <v>46084.0</v>
      </c>
      <c r="K606" s="89"/>
      <c r="L606" s="89"/>
      <c r="M606" s="89"/>
      <c r="N606" s="89"/>
      <c r="O606" s="90"/>
      <c r="P606" s="49">
        <f t="shared" si="35"/>
        <v>1</v>
      </c>
      <c r="Q606" s="53" t="str">
        <f t="shared" si="36"/>
        <v>SELESAI</v>
      </c>
      <c r="S606" s="28"/>
      <c r="T606" s="36" t="b">
        <v>1</v>
      </c>
      <c r="U606" s="55" t="s">
        <v>185</v>
      </c>
      <c r="V606" s="85"/>
      <c r="W606" s="112"/>
      <c r="X606" s="98" t="b">
        <v>1</v>
      </c>
      <c r="Y606" s="67" t="s">
        <v>5007</v>
      </c>
      <c r="Z606" s="108"/>
      <c r="AA606" s="108"/>
      <c r="AB606" s="108"/>
    </row>
    <row r="607" ht="22.5" customHeight="1">
      <c r="A607" s="28">
        <v>606.0</v>
      </c>
      <c r="B607" s="28" t="s">
        <v>593</v>
      </c>
      <c r="C607" s="28" t="s">
        <v>3252</v>
      </c>
      <c r="D607" s="28" t="s">
        <v>3253</v>
      </c>
      <c r="E607" s="33" t="s">
        <v>181</v>
      </c>
      <c r="F607" s="33" t="s">
        <v>181</v>
      </c>
      <c r="G607" s="33" t="s">
        <v>5011</v>
      </c>
      <c r="H607" s="33" t="s">
        <v>253</v>
      </c>
      <c r="I607" s="36" t="s">
        <v>289</v>
      </c>
      <c r="J607" s="37">
        <v>46120.0</v>
      </c>
      <c r="K607" s="89"/>
      <c r="L607" s="89"/>
      <c r="M607" s="89"/>
      <c r="N607" s="89"/>
      <c r="O607" s="90"/>
      <c r="P607" s="49">
        <f t="shared" si="35"/>
        <v>1</v>
      </c>
      <c r="Q607" s="53" t="str">
        <f t="shared" si="36"/>
        <v>SELESAI</v>
      </c>
      <c r="S607" s="28"/>
      <c r="T607" s="36" t="b">
        <v>1</v>
      </c>
      <c r="U607" s="55" t="s">
        <v>347</v>
      </c>
      <c r="V607" s="122"/>
      <c r="W607" s="59" t="s">
        <v>5015</v>
      </c>
      <c r="X607" s="124" t="b">
        <v>0</v>
      </c>
      <c r="Z607" s="28"/>
      <c r="AA607" s="28"/>
      <c r="AB607" s="28"/>
    </row>
    <row r="608" ht="22.5" customHeight="1">
      <c r="A608" s="28">
        <v>607.0</v>
      </c>
      <c r="B608" s="28" t="s">
        <v>593</v>
      </c>
      <c r="C608" s="28" t="s">
        <v>3256</v>
      </c>
      <c r="D608" s="28" t="s">
        <v>3257</v>
      </c>
      <c r="E608" s="79" t="s">
        <v>96</v>
      </c>
      <c r="F608" s="79" t="s">
        <v>96</v>
      </c>
      <c r="G608" s="79" t="s">
        <v>5017</v>
      </c>
      <c r="H608" s="79" t="s">
        <v>463</v>
      </c>
      <c r="I608" s="36" t="s">
        <v>708</v>
      </c>
      <c r="J608" s="89"/>
      <c r="K608" s="89"/>
      <c r="L608" s="89"/>
      <c r="M608" s="89"/>
      <c r="N608" s="89"/>
      <c r="O608" s="90"/>
      <c r="P608" s="49">
        <f t="shared" si="35"/>
        <v>0</v>
      </c>
      <c r="Q608" s="53" t="str">
        <f t="shared" si="36"/>
        <v>BELUM</v>
      </c>
      <c r="S608" s="28"/>
      <c r="T608" s="36" t="b">
        <v>0</v>
      </c>
      <c r="U608" s="139"/>
      <c r="V608" s="85"/>
      <c r="W608" s="112"/>
      <c r="X608" s="98" t="b">
        <v>0</v>
      </c>
      <c r="Z608" s="28"/>
      <c r="AA608" s="28"/>
      <c r="AB608" s="28"/>
    </row>
    <row r="609" ht="22.5" customHeight="1">
      <c r="A609" s="28">
        <v>608.0</v>
      </c>
      <c r="B609" s="28" t="s">
        <v>593</v>
      </c>
      <c r="C609" s="28" t="s">
        <v>3259</v>
      </c>
      <c r="D609" s="28" t="s">
        <v>3261</v>
      </c>
      <c r="E609" s="33" t="s">
        <v>16</v>
      </c>
      <c r="F609" s="33" t="s">
        <v>16</v>
      </c>
      <c r="G609" s="33" t="s">
        <v>5021</v>
      </c>
      <c r="H609" s="33" t="s">
        <v>434</v>
      </c>
      <c r="I609" s="36" t="s">
        <v>565</v>
      </c>
      <c r="J609" s="89"/>
      <c r="K609" s="89"/>
      <c r="L609" s="89"/>
      <c r="M609" s="89"/>
      <c r="N609" s="89"/>
      <c r="O609" s="90"/>
      <c r="P609" s="49">
        <f t="shared" si="35"/>
        <v>0</v>
      </c>
      <c r="Q609" s="53" t="str">
        <f t="shared" si="36"/>
        <v>BELUM</v>
      </c>
      <c r="S609" s="28"/>
      <c r="T609" s="36" t="b">
        <v>0</v>
      </c>
      <c r="U609" s="139"/>
      <c r="V609" s="56"/>
      <c r="W609" s="94"/>
      <c r="X609" s="95" t="b">
        <v>0</v>
      </c>
      <c r="Z609" s="28"/>
      <c r="AA609" s="28"/>
      <c r="AB609" s="28"/>
    </row>
    <row r="610" ht="22.5" customHeight="1">
      <c r="A610" s="28">
        <v>609.0</v>
      </c>
      <c r="B610" s="28" t="s">
        <v>593</v>
      </c>
      <c r="C610" s="28" t="s">
        <v>3264</v>
      </c>
      <c r="D610" s="28" t="s">
        <v>3265</v>
      </c>
      <c r="E610" s="79" t="s">
        <v>181</v>
      </c>
      <c r="F610" s="79" t="s">
        <v>181</v>
      </c>
      <c r="G610" s="79" t="s">
        <v>5025</v>
      </c>
      <c r="H610" s="79" t="s">
        <v>253</v>
      </c>
      <c r="I610" s="36" t="s">
        <v>289</v>
      </c>
      <c r="J610" s="37">
        <v>46065.0</v>
      </c>
      <c r="K610" s="89"/>
      <c r="L610" s="89"/>
      <c r="M610" s="89"/>
      <c r="N610" s="89"/>
      <c r="O610" s="90"/>
      <c r="P610" s="49">
        <f t="shared" si="35"/>
        <v>1</v>
      </c>
      <c r="Q610" s="53" t="str">
        <f t="shared" si="36"/>
        <v>SELESAI</v>
      </c>
      <c r="S610" s="28"/>
      <c r="T610" s="36" t="b">
        <v>1</v>
      </c>
      <c r="U610" s="55" t="s">
        <v>347</v>
      </c>
      <c r="V610" s="85"/>
      <c r="W610" s="59" t="s">
        <v>5027</v>
      </c>
      <c r="X610" s="61" t="b">
        <v>0</v>
      </c>
      <c r="Z610" s="28"/>
      <c r="AA610" s="28"/>
      <c r="AB610" s="28"/>
    </row>
    <row r="611" ht="22.5" customHeight="1">
      <c r="A611" s="28">
        <v>610.0</v>
      </c>
      <c r="B611" s="28" t="s">
        <v>593</v>
      </c>
      <c r="C611" s="28" t="s">
        <v>3266</v>
      </c>
      <c r="D611" s="28" t="s">
        <v>3267</v>
      </c>
      <c r="E611" s="33" t="s">
        <v>181</v>
      </c>
      <c r="F611" s="33" t="s">
        <v>181</v>
      </c>
      <c r="G611" s="33" t="s">
        <v>5031</v>
      </c>
      <c r="H611" s="33" t="s">
        <v>181</v>
      </c>
      <c r="I611" s="36" t="s">
        <v>565</v>
      </c>
      <c r="J611" s="89"/>
      <c r="K611" s="89"/>
      <c r="L611" s="89"/>
      <c r="M611" s="89"/>
      <c r="N611" s="89"/>
      <c r="O611" s="90"/>
      <c r="P611" s="49">
        <f t="shared" si="35"/>
        <v>0</v>
      </c>
      <c r="Q611" s="53" t="str">
        <f t="shared" si="36"/>
        <v>BELUM</v>
      </c>
      <c r="S611" s="28"/>
      <c r="T611" s="36" t="b">
        <v>0</v>
      </c>
      <c r="U611" s="139"/>
      <c r="V611" s="56"/>
      <c r="W611" s="94"/>
      <c r="X611" s="95" t="b">
        <v>0</v>
      </c>
      <c r="Z611" s="28"/>
      <c r="AA611" s="28"/>
      <c r="AB611" s="28"/>
    </row>
    <row r="612" ht="22.5" customHeight="1">
      <c r="A612" s="28">
        <v>611.0</v>
      </c>
      <c r="B612" s="28" t="s">
        <v>593</v>
      </c>
      <c r="C612" s="28" t="s">
        <v>3269</v>
      </c>
      <c r="D612" s="28" t="s">
        <v>3270</v>
      </c>
      <c r="E612" s="79" t="s">
        <v>16</v>
      </c>
      <c r="F612" s="79" t="s">
        <v>16</v>
      </c>
      <c r="G612" s="79" t="s">
        <v>5035</v>
      </c>
      <c r="H612" s="79" t="s">
        <v>434</v>
      </c>
      <c r="I612" s="36" t="s">
        <v>565</v>
      </c>
      <c r="J612" s="37">
        <v>46161.0</v>
      </c>
      <c r="K612" s="89"/>
      <c r="L612" s="89"/>
      <c r="M612" s="89"/>
      <c r="N612" s="89"/>
      <c r="O612" s="90"/>
      <c r="P612" s="49">
        <f t="shared" si="35"/>
        <v>1</v>
      </c>
      <c r="Q612" s="53" t="str">
        <f t="shared" si="36"/>
        <v>SELESAI</v>
      </c>
      <c r="S612" s="28"/>
      <c r="T612" s="36" t="b">
        <v>1</v>
      </c>
      <c r="U612" s="55" t="s">
        <v>658</v>
      </c>
      <c r="V612" s="140"/>
      <c r="W612" s="59" t="s">
        <v>5038</v>
      </c>
      <c r="X612" s="142" t="b">
        <v>1</v>
      </c>
      <c r="Y612" s="67" t="s">
        <v>5039</v>
      </c>
      <c r="Z612" s="108"/>
      <c r="AA612" s="108"/>
      <c r="AB612" s="108"/>
    </row>
    <row r="613" ht="22.5" customHeight="1">
      <c r="A613" s="28">
        <v>612.0</v>
      </c>
      <c r="B613" s="28" t="s">
        <v>593</v>
      </c>
      <c r="C613" s="28" t="s">
        <v>3273</v>
      </c>
      <c r="D613" s="28" t="s">
        <v>3274</v>
      </c>
      <c r="E613" s="33" t="s">
        <v>96</v>
      </c>
      <c r="F613" s="33" t="s">
        <v>96</v>
      </c>
      <c r="G613" s="33" t="s">
        <v>5041</v>
      </c>
      <c r="H613" s="33" t="s">
        <v>96</v>
      </c>
      <c r="I613" s="36" t="s">
        <v>708</v>
      </c>
      <c r="J613" s="37">
        <v>46128.0</v>
      </c>
      <c r="K613" s="89"/>
      <c r="L613" s="89"/>
      <c r="M613" s="89"/>
      <c r="N613" s="89"/>
      <c r="O613" s="90"/>
      <c r="P613" s="49">
        <f t="shared" si="35"/>
        <v>1</v>
      </c>
      <c r="Q613" s="53" t="str">
        <f t="shared" si="36"/>
        <v>SELESAI</v>
      </c>
      <c r="S613" s="28"/>
      <c r="T613" s="36" t="b">
        <v>1</v>
      </c>
      <c r="U613" s="55" t="s">
        <v>1654</v>
      </c>
      <c r="V613" s="122"/>
      <c r="W613" s="153"/>
      <c r="X613" s="124" t="b">
        <v>0</v>
      </c>
      <c r="Z613" s="28"/>
      <c r="AA613" s="28"/>
      <c r="AB613" s="28"/>
    </row>
    <row r="614" ht="22.5" customHeight="1">
      <c r="A614" s="28">
        <v>613.0</v>
      </c>
      <c r="B614" s="28" t="s">
        <v>593</v>
      </c>
      <c r="C614" s="28" t="s">
        <v>3276</v>
      </c>
      <c r="D614" s="28" t="s">
        <v>3278</v>
      </c>
      <c r="E614" s="79" t="s">
        <v>181</v>
      </c>
      <c r="F614" s="79" t="s">
        <v>181</v>
      </c>
      <c r="G614" s="79" t="s">
        <v>5043</v>
      </c>
      <c r="H614" s="79" t="s">
        <v>253</v>
      </c>
      <c r="I614" s="36" t="s">
        <v>289</v>
      </c>
      <c r="J614" s="89"/>
      <c r="K614" s="89"/>
      <c r="L614" s="89"/>
      <c r="M614" s="89"/>
      <c r="N614" s="89"/>
      <c r="O614" s="90"/>
      <c r="P614" s="49">
        <f t="shared" si="35"/>
        <v>0</v>
      </c>
      <c r="Q614" s="53" t="str">
        <f t="shared" si="36"/>
        <v>BELUM</v>
      </c>
      <c r="S614" s="28"/>
      <c r="T614" s="36" t="b">
        <v>0</v>
      </c>
      <c r="U614" s="139"/>
      <c r="V614" s="56"/>
      <c r="W614" s="94"/>
      <c r="X614" s="95" t="b">
        <v>0</v>
      </c>
      <c r="Z614" s="28"/>
      <c r="AA614" s="28"/>
      <c r="AB614" s="28"/>
    </row>
    <row r="615" ht="22.5" customHeight="1">
      <c r="A615" s="28">
        <v>614.0</v>
      </c>
      <c r="B615" s="28" t="s">
        <v>593</v>
      </c>
      <c r="C615" s="28" t="s">
        <v>3280</v>
      </c>
      <c r="D615" s="28" t="s">
        <v>3281</v>
      </c>
      <c r="E615" s="33" t="s">
        <v>96</v>
      </c>
      <c r="F615" s="33" t="s">
        <v>96</v>
      </c>
      <c r="G615" s="33" t="s">
        <v>5049</v>
      </c>
      <c r="H615" s="33" t="s">
        <v>96</v>
      </c>
      <c r="I615" s="36" t="s">
        <v>708</v>
      </c>
      <c r="J615" s="37">
        <v>46275.0</v>
      </c>
      <c r="K615" s="89"/>
      <c r="L615" s="89"/>
      <c r="M615" s="89"/>
      <c r="N615" s="89"/>
      <c r="O615" s="90"/>
      <c r="P615" s="49">
        <f t="shared" si="35"/>
        <v>1</v>
      </c>
      <c r="Q615" s="53" t="str">
        <f t="shared" si="36"/>
        <v>SELESAI</v>
      </c>
      <c r="S615" s="28"/>
      <c r="T615" s="36" t="b">
        <v>1</v>
      </c>
      <c r="U615" s="55" t="s">
        <v>1654</v>
      </c>
      <c r="V615" s="122"/>
      <c r="W615" s="153"/>
      <c r="X615" s="124" t="b">
        <v>0</v>
      </c>
      <c r="Z615" s="28"/>
      <c r="AA615" s="28"/>
      <c r="AB615" s="28"/>
    </row>
    <row r="616" ht="22.5" customHeight="1">
      <c r="A616" s="28">
        <v>615.0</v>
      </c>
      <c r="B616" s="28" t="s">
        <v>593</v>
      </c>
      <c r="C616" s="28" t="s">
        <v>3284</v>
      </c>
      <c r="D616" s="28" t="s">
        <v>3285</v>
      </c>
      <c r="E616" s="79" t="s">
        <v>181</v>
      </c>
      <c r="F616" s="79" t="s">
        <v>181</v>
      </c>
      <c r="G616" s="79" t="s">
        <v>5055</v>
      </c>
      <c r="H616" s="79" t="s">
        <v>181</v>
      </c>
      <c r="I616" s="36" t="s">
        <v>565</v>
      </c>
      <c r="J616" s="37"/>
      <c r="K616" s="89"/>
      <c r="L616" s="89"/>
      <c r="M616" s="89"/>
      <c r="N616" s="89"/>
      <c r="O616" s="90"/>
      <c r="P616" s="49">
        <f t="shared" si="35"/>
        <v>0</v>
      </c>
      <c r="Q616" s="53" t="str">
        <f t="shared" si="36"/>
        <v>BELUM</v>
      </c>
      <c r="S616" s="28"/>
      <c r="T616" s="36" t="b">
        <v>0</v>
      </c>
      <c r="U616" s="139"/>
      <c r="V616" s="140"/>
      <c r="W616" s="141"/>
      <c r="X616" s="142" t="b">
        <v>0</v>
      </c>
      <c r="Z616" s="28"/>
      <c r="AA616" s="28"/>
      <c r="AB616" s="28"/>
    </row>
    <row r="617" ht="22.5" customHeight="1">
      <c r="A617" s="28">
        <v>616.0</v>
      </c>
      <c r="B617" s="28" t="s">
        <v>593</v>
      </c>
      <c r="C617" s="28" t="s">
        <v>3287</v>
      </c>
      <c r="D617" s="28" t="s">
        <v>3289</v>
      </c>
      <c r="E617" s="33" t="s">
        <v>181</v>
      </c>
      <c r="F617" s="33" t="s">
        <v>181</v>
      </c>
      <c r="G617" s="33" t="s">
        <v>5060</v>
      </c>
      <c r="H617" s="33" t="s">
        <v>181</v>
      </c>
      <c r="I617" s="36" t="s">
        <v>565</v>
      </c>
      <c r="J617" s="37">
        <v>46054.0</v>
      </c>
      <c r="K617" s="89"/>
      <c r="L617" s="89"/>
      <c r="M617" s="89"/>
      <c r="N617" s="89"/>
      <c r="O617" s="90"/>
      <c r="P617" s="49">
        <f t="shared" si="35"/>
        <v>1</v>
      </c>
      <c r="Q617" s="53" t="str">
        <f t="shared" si="36"/>
        <v>SELESAI</v>
      </c>
      <c r="S617" s="28"/>
      <c r="T617" s="36" t="b">
        <v>1</v>
      </c>
      <c r="U617" s="55" t="s">
        <v>347</v>
      </c>
      <c r="V617" s="177" t="s">
        <v>4006</v>
      </c>
      <c r="W617" s="143" t="s">
        <v>5063</v>
      </c>
      <c r="X617" s="124" t="b">
        <v>1</v>
      </c>
      <c r="Y617" s="67" t="s">
        <v>5064</v>
      </c>
      <c r="Z617" s="108"/>
      <c r="AA617" s="108"/>
      <c r="AB617" s="108"/>
    </row>
    <row r="618" ht="22.5" customHeight="1">
      <c r="A618" s="28">
        <v>617.0</v>
      </c>
      <c r="B618" s="28" t="s">
        <v>593</v>
      </c>
      <c r="C618" s="28" t="s">
        <v>3290</v>
      </c>
      <c r="D618" s="28" t="s">
        <v>3292</v>
      </c>
      <c r="E618" s="79" t="s">
        <v>181</v>
      </c>
      <c r="F618" s="79" t="s">
        <v>181</v>
      </c>
      <c r="G618" s="79" t="s">
        <v>5068</v>
      </c>
      <c r="H618" s="79" t="s">
        <v>181</v>
      </c>
      <c r="I618" s="36" t="s">
        <v>565</v>
      </c>
      <c r="J618" s="37">
        <v>46267.0</v>
      </c>
      <c r="K618" s="89"/>
      <c r="L618" s="89"/>
      <c r="M618" s="89"/>
      <c r="N618" s="89"/>
      <c r="O618" s="90"/>
      <c r="P618" s="49">
        <f t="shared" si="35"/>
        <v>1</v>
      </c>
      <c r="Q618" s="53" t="str">
        <f t="shared" si="36"/>
        <v>SELESAI</v>
      </c>
      <c r="S618" s="28"/>
      <c r="T618" s="36" t="b">
        <v>1</v>
      </c>
      <c r="U618" s="55" t="s">
        <v>779</v>
      </c>
      <c r="V618" s="85"/>
      <c r="W618" s="112"/>
      <c r="X618" s="98" t="b">
        <v>0</v>
      </c>
      <c r="Z618" s="28"/>
      <c r="AA618" s="28"/>
      <c r="AB618" s="28"/>
    </row>
    <row r="619" ht="22.5" customHeight="1">
      <c r="A619" s="28">
        <v>618.0</v>
      </c>
      <c r="B619" s="28" t="s">
        <v>593</v>
      </c>
      <c r="C619" s="28" t="s">
        <v>3295</v>
      </c>
      <c r="D619" s="28" t="s">
        <v>3297</v>
      </c>
      <c r="E619" s="33" t="s">
        <v>181</v>
      </c>
      <c r="F619" s="33" t="s">
        <v>181</v>
      </c>
      <c r="G619" s="33" t="s">
        <v>5072</v>
      </c>
      <c r="H619" s="33" t="s">
        <v>181</v>
      </c>
      <c r="I619" s="36" t="s">
        <v>565</v>
      </c>
      <c r="J619" s="37"/>
      <c r="K619" s="89"/>
      <c r="L619" s="89"/>
      <c r="M619" s="89"/>
      <c r="N619" s="89"/>
      <c r="O619" s="90"/>
      <c r="P619" s="49">
        <f t="shared" si="35"/>
        <v>0</v>
      </c>
      <c r="Q619" s="53" t="str">
        <f t="shared" si="36"/>
        <v>BELUM</v>
      </c>
      <c r="S619" s="28"/>
      <c r="T619" s="36" t="b">
        <v>0</v>
      </c>
      <c r="U619" s="139"/>
      <c r="V619" s="122"/>
      <c r="W619" s="153"/>
      <c r="X619" s="124" t="b">
        <v>0</v>
      </c>
      <c r="Z619" s="28"/>
      <c r="AA619" s="28"/>
      <c r="AB619" s="28"/>
    </row>
    <row r="620" ht="22.5" customHeight="1">
      <c r="A620" s="28">
        <v>619.0</v>
      </c>
      <c r="B620" s="28" t="s">
        <v>593</v>
      </c>
      <c r="C620" s="28" t="s">
        <v>3299</v>
      </c>
      <c r="D620" s="28" t="s">
        <v>3300</v>
      </c>
      <c r="E620" s="79" t="s">
        <v>226</v>
      </c>
      <c r="F620" s="79" t="s">
        <v>226</v>
      </c>
      <c r="G620" s="79" t="s">
        <v>5078</v>
      </c>
      <c r="H620" s="79" t="s">
        <v>288</v>
      </c>
      <c r="I620" s="36" t="s">
        <v>474</v>
      </c>
      <c r="J620" s="37">
        <v>46071.0</v>
      </c>
      <c r="K620" s="37"/>
      <c r="L620" s="89"/>
      <c r="M620" s="89"/>
      <c r="N620" s="89"/>
      <c r="O620" s="90"/>
      <c r="P620" s="49">
        <f t="shared" si="35"/>
        <v>1</v>
      </c>
      <c r="Q620" s="53" t="str">
        <f t="shared" si="36"/>
        <v>SELESAI</v>
      </c>
      <c r="S620" s="28"/>
      <c r="T620" s="36" t="b">
        <v>1</v>
      </c>
      <c r="U620" s="55" t="s">
        <v>479</v>
      </c>
      <c r="V620" s="56"/>
      <c r="W620" s="59" t="s">
        <v>5080</v>
      </c>
      <c r="X620" s="61" t="b">
        <v>0</v>
      </c>
      <c r="Z620" s="28"/>
      <c r="AA620" s="28"/>
      <c r="AB620" s="28"/>
    </row>
    <row r="621" ht="22.5" customHeight="1">
      <c r="A621" s="28">
        <v>620.0</v>
      </c>
      <c r="B621" s="28" t="s">
        <v>593</v>
      </c>
      <c r="C621" s="28" t="s">
        <v>3302</v>
      </c>
      <c r="D621" s="28" t="s">
        <v>3304</v>
      </c>
      <c r="E621" s="33" t="s">
        <v>16</v>
      </c>
      <c r="F621" s="33" t="s">
        <v>16</v>
      </c>
      <c r="G621" s="33" t="s">
        <v>5084</v>
      </c>
      <c r="H621" s="33" t="s">
        <v>577</v>
      </c>
      <c r="I621" s="36" t="s">
        <v>289</v>
      </c>
      <c r="J621" s="89"/>
      <c r="K621" s="89"/>
      <c r="L621" s="89"/>
      <c r="M621" s="89"/>
      <c r="N621" s="89"/>
      <c r="O621" s="90"/>
      <c r="P621" s="49">
        <f t="shared" si="35"/>
        <v>0</v>
      </c>
      <c r="Q621" s="53" t="str">
        <f t="shared" si="36"/>
        <v>BELUM</v>
      </c>
      <c r="S621" s="28"/>
      <c r="T621" s="36" t="b">
        <v>0</v>
      </c>
      <c r="U621" s="139"/>
      <c r="V621" s="56"/>
      <c r="W621" s="94"/>
      <c r="X621" s="95" t="b">
        <v>0</v>
      </c>
      <c r="Z621" s="28"/>
      <c r="AA621" s="28"/>
      <c r="AB621" s="28"/>
    </row>
    <row r="622" ht="22.5" customHeight="1">
      <c r="A622" s="28">
        <v>621.0</v>
      </c>
      <c r="B622" s="28" t="s">
        <v>593</v>
      </c>
      <c r="C622" s="28" t="s">
        <v>3306</v>
      </c>
      <c r="D622" s="28" t="s">
        <v>3307</v>
      </c>
      <c r="E622" s="79" t="s">
        <v>181</v>
      </c>
      <c r="F622" s="79" t="s">
        <v>181</v>
      </c>
      <c r="G622" s="79" t="s">
        <v>5089</v>
      </c>
      <c r="H622" s="79" t="s">
        <v>253</v>
      </c>
      <c r="I622" s="36" t="s">
        <v>289</v>
      </c>
      <c r="J622" s="37"/>
      <c r="K622" s="89"/>
      <c r="L622" s="89"/>
      <c r="M622" s="89"/>
      <c r="N622" s="89"/>
      <c r="O622" s="90"/>
      <c r="P622" s="49">
        <f t="shared" si="35"/>
        <v>0</v>
      </c>
      <c r="Q622" s="53" t="str">
        <f t="shared" si="36"/>
        <v>BELUM</v>
      </c>
      <c r="S622" s="28"/>
      <c r="T622" s="36" t="b">
        <v>0</v>
      </c>
      <c r="U622" s="139"/>
      <c r="V622" s="140"/>
      <c r="W622" s="141"/>
      <c r="X622" s="142" t="b">
        <v>0</v>
      </c>
      <c r="Z622" s="28"/>
      <c r="AA622" s="28"/>
      <c r="AB622" s="28"/>
    </row>
    <row r="623" ht="22.5" customHeight="1">
      <c r="A623" s="28">
        <v>622.0</v>
      </c>
      <c r="B623" s="28" t="s">
        <v>593</v>
      </c>
      <c r="C623" s="28" t="s">
        <v>3309</v>
      </c>
      <c r="D623" s="28" t="s">
        <v>3310</v>
      </c>
      <c r="E623" s="33" t="s">
        <v>181</v>
      </c>
      <c r="F623" s="33" t="s">
        <v>181</v>
      </c>
      <c r="G623" s="33" t="s">
        <v>5094</v>
      </c>
      <c r="H623" s="33" t="s">
        <v>253</v>
      </c>
      <c r="I623" s="36" t="s">
        <v>289</v>
      </c>
      <c r="J623" s="89"/>
      <c r="K623" s="89"/>
      <c r="L623" s="89"/>
      <c r="M623" s="89"/>
      <c r="N623" s="89"/>
      <c r="O623" s="90"/>
      <c r="P623" s="49">
        <f t="shared" si="35"/>
        <v>0</v>
      </c>
      <c r="Q623" s="53" t="str">
        <f t="shared" si="36"/>
        <v>BELUM</v>
      </c>
      <c r="S623" s="28"/>
      <c r="T623" s="36" t="b">
        <v>0</v>
      </c>
      <c r="U623" s="139"/>
      <c r="V623" s="56"/>
      <c r="W623" s="94"/>
      <c r="X623" s="95" t="b">
        <v>0</v>
      </c>
      <c r="Z623" s="28"/>
      <c r="AA623" s="28"/>
      <c r="AB623" s="28"/>
    </row>
    <row r="624" ht="22.5" customHeight="1">
      <c r="A624" s="28">
        <v>623.0</v>
      </c>
      <c r="B624" s="28" t="s">
        <v>593</v>
      </c>
      <c r="C624" s="28" t="s">
        <v>3311</v>
      </c>
      <c r="D624" s="28" t="s">
        <v>3312</v>
      </c>
      <c r="E624" s="79" t="s">
        <v>16</v>
      </c>
      <c r="F624" s="79" t="s">
        <v>16</v>
      </c>
      <c r="G624" s="79" t="s">
        <v>5099</v>
      </c>
      <c r="H624" s="79" t="s">
        <v>434</v>
      </c>
      <c r="I624" s="36" t="s">
        <v>565</v>
      </c>
      <c r="J624" s="37">
        <v>46265.0</v>
      </c>
      <c r="K624" s="89"/>
      <c r="L624" s="89"/>
      <c r="M624" s="89"/>
      <c r="N624" s="89"/>
      <c r="O624" s="90"/>
      <c r="P624" s="49">
        <f t="shared" si="35"/>
        <v>1</v>
      </c>
      <c r="Q624" s="53" t="str">
        <f t="shared" si="36"/>
        <v>SELESAI</v>
      </c>
      <c r="S624" s="28"/>
      <c r="T624" s="36" t="b">
        <v>1</v>
      </c>
      <c r="U624" s="55" t="s">
        <v>658</v>
      </c>
      <c r="V624" s="56"/>
      <c r="W624" s="94" t="s">
        <v>5102</v>
      </c>
      <c r="X624" s="95" t="b">
        <v>0</v>
      </c>
      <c r="Z624" s="28"/>
      <c r="AA624" s="28"/>
      <c r="AB624" s="28"/>
    </row>
    <row r="625" ht="22.5" customHeight="1">
      <c r="A625" s="28">
        <v>624.0</v>
      </c>
      <c r="B625" s="28" t="s">
        <v>593</v>
      </c>
      <c r="C625" s="28" t="s">
        <v>3315</v>
      </c>
      <c r="D625" s="28" t="s">
        <v>3316</v>
      </c>
      <c r="E625" s="33" t="s">
        <v>16</v>
      </c>
      <c r="F625" s="33" t="s">
        <v>16</v>
      </c>
      <c r="G625" s="33" t="s">
        <v>5105</v>
      </c>
      <c r="H625" s="33" t="s">
        <v>434</v>
      </c>
      <c r="I625" s="36" t="s">
        <v>565</v>
      </c>
      <c r="J625" s="37">
        <v>46252.0</v>
      </c>
      <c r="K625" s="89"/>
      <c r="L625" s="89"/>
      <c r="M625" s="89"/>
      <c r="N625" s="89"/>
      <c r="O625" s="90"/>
      <c r="P625" s="49">
        <f t="shared" si="35"/>
        <v>1</v>
      </c>
      <c r="Q625" s="53" t="str">
        <f t="shared" si="36"/>
        <v>SELESAI</v>
      </c>
      <c r="S625" s="28"/>
      <c r="T625" s="36" t="b">
        <v>1</v>
      </c>
      <c r="U625" s="55" t="s">
        <v>347</v>
      </c>
      <c r="V625" s="56"/>
      <c r="W625" s="94" t="s">
        <v>5108</v>
      </c>
      <c r="X625" s="95" t="b">
        <v>0</v>
      </c>
      <c r="Z625" s="28"/>
      <c r="AA625" s="28"/>
      <c r="AB625" s="28"/>
    </row>
    <row r="626" ht="22.5" customHeight="1">
      <c r="A626" s="28">
        <v>625.0</v>
      </c>
      <c r="B626" s="28" t="s">
        <v>593</v>
      </c>
      <c r="C626" s="28" t="s">
        <v>3318</v>
      </c>
      <c r="D626" s="28" t="s">
        <v>3319</v>
      </c>
      <c r="E626" s="79" t="s">
        <v>226</v>
      </c>
      <c r="F626" s="79" t="s">
        <v>226</v>
      </c>
      <c r="G626" s="79" t="s">
        <v>5113</v>
      </c>
      <c r="H626" s="79" t="s">
        <v>288</v>
      </c>
      <c r="I626" s="36" t="s">
        <v>474</v>
      </c>
      <c r="J626" s="37">
        <v>46138.0</v>
      </c>
      <c r="K626" s="89"/>
      <c r="L626" s="89"/>
      <c r="M626" s="89"/>
      <c r="N626" s="89"/>
      <c r="O626" s="90"/>
      <c r="P626" s="49">
        <f t="shared" si="35"/>
        <v>1</v>
      </c>
      <c r="Q626" s="53" t="str">
        <f t="shared" si="36"/>
        <v>SELESAI</v>
      </c>
      <c r="S626" s="28"/>
      <c r="T626" s="36" t="b">
        <v>1</v>
      </c>
      <c r="U626" s="139"/>
      <c r="V626" s="85"/>
      <c r="W626" s="112"/>
      <c r="X626" s="98" t="b">
        <v>0</v>
      </c>
      <c r="Z626" s="28"/>
      <c r="AA626" s="28"/>
      <c r="AB626" s="28"/>
    </row>
    <row r="627" ht="22.5" customHeight="1">
      <c r="A627" s="28">
        <v>626.0</v>
      </c>
      <c r="B627" s="28" t="s">
        <v>593</v>
      </c>
      <c r="C627" s="28" t="s">
        <v>3322</v>
      </c>
      <c r="D627" s="28" t="s">
        <v>3323</v>
      </c>
      <c r="E627" s="33" t="s">
        <v>96</v>
      </c>
      <c r="F627" s="33" t="s">
        <v>96</v>
      </c>
      <c r="G627" s="33" t="s">
        <v>5118</v>
      </c>
      <c r="H627" s="33" t="s">
        <v>463</v>
      </c>
      <c r="I627" s="36" t="s">
        <v>708</v>
      </c>
      <c r="J627" s="37">
        <v>46260.0</v>
      </c>
      <c r="K627" s="89"/>
      <c r="L627" s="89"/>
      <c r="M627" s="89"/>
      <c r="N627" s="89"/>
      <c r="O627" s="90"/>
      <c r="P627" s="49">
        <f t="shared" si="35"/>
        <v>1</v>
      </c>
      <c r="Q627" s="53" t="str">
        <f t="shared" si="36"/>
        <v>SELESAI</v>
      </c>
      <c r="S627" s="28"/>
      <c r="T627" s="36" t="b">
        <v>1</v>
      </c>
      <c r="U627" s="55" t="s">
        <v>713</v>
      </c>
      <c r="V627" s="85"/>
      <c r="W627" s="112" t="s">
        <v>5121</v>
      </c>
      <c r="X627" s="98" t="b">
        <v>0</v>
      </c>
      <c r="Z627" s="28"/>
      <c r="AA627" s="28"/>
      <c r="AB627" s="28"/>
    </row>
    <row r="628" ht="22.5" customHeight="1">
      <c r="A628" s="28">
        <v>627.0</v>
      </c>
      <c r="B628" s="28" t="s">
        <v>593</v>
      </c>
      <c r="C628" s="28" t="s">
        <v>3326</v>
      </c>
      <c r="D628" s="28" t="s">
        <v>3327</v>
      </c>
      <c r="E628" s="79" t="s">
        <v>181</v>
      </c>
      <c r="F628" s="79" t="s">
        <v>181</v>
      </c>
      <c r="G628" s="79" t="s">
        <v>5125</v>
      </c>
      <c r="H628" s="79" t="s">
        <v>253</v>
      </c>
      <c r="I628" s="36" t="s">
        <v>289</v>
      </c>
      <c r="J628" s="37"/>
      <c r="K628" s="89"/>
      <c r="L628" s="89"/>
      <c r="M628" s="89"/>
      <c r="N628" s="89"/>
      <c r="O628" s="90"/>
      <c r="P628" s="49">
        <f t="shared" si="35"/>
        <v>0</v>
      </c>
      <c r="Q628" s="53" t="str">
        <f t="shared" si="36"/>
        <v>BELUM</v>
      </c>
      <c r="S628" s="28"/>
      <c r="T628" s="36" t="b">
        <v>0</v>
      </c>
      <c r="U628" s="139"/>
      <c r="V628" s="140"/>
      <c r="W628" s="141"/>
      <c r="X628" s="142" t="b">
        <v>0</v>
      </c>
      <c r="Z628" s="28"/>
      <c r="AA628" s="28"/>
      <c r="AB628" s="28"/>
    </row>
    <row r="629" ht="22.5" customHeight="1">
      <c r="A629" s="28">
        <v>628.0</v>
      </c>
      <c r="B629" s="28" t="s">
        <v>593</v>
      </c>
      <c r="C629" s="28" t="s">
        <v>3330</v>
      </c>
      <c r="D629" s="28" t="s">
        <v>3331</v>
      </c>
      <c r="E629" s="33" t="s">
        <v>96</v>
      </c>
      <c r="F629" s="33" t="s">
        <v>96</v>
      </c>
      <c r="G629" s="33" t="s">
        <v>5129</v>
      </c>
      <c r="H629" s="33" t="s">
        <v>96</v>
      </c>
      <c r="I629" s="36" t="s">
        <v>708</v>
      </c>
      <c r="J629" s="37">
        <v>46274.0</v>
      </c>
      <c r="K629" s="89"/>
      <c r="L629" s="89"/>
      <c r="M629" s="89"/>
      <c r="N629" s="89"/>
      <c r="O629" s="90"/>
      <c r="P629" s="49">
        <f t="shared" si="35"/>
        <v>1</v>
      </c>
      <c r="Q629" s="53" t="str">
        <f t="shared" si="36"/>
        <v>SELESAI</v>
      </c>
      <c r="S629" s="28"/>
      <c r="T629" s="36" t="b">
        <v>1</v>
      </c>
      <c r="U629" s="55" t="s">
        <v>1654</v>
      </c>
      <c r="V629" s="56"/>
      <c r="W629" s="94"/>
      <c r="X629" s="95" t="b">
        <v>0</v>
      </c>
      <c r="Z629" s="28"/>
      <c r="AA629" s="28"/>
      <c r="AB629" s="28"/>
    </row>
    <row r="630" ht="22.5" customHeight="1">
      <c r="A630" s="28">
        <v>629.0</v>
      </c>
      <c r="B630" s="28" t="s">
        <v>593</v>
      </c>
      <c r="C630" s="28" t="s">
        <v>3332</v>
      </c>
      <c r="D630" s="28" t="s">
        <v>3333</v>
      </c>
      <c r="E630" s="79" t="s">
        <v>96</v>
      </c>
      <c r="F630" s="79" t="s">
        <v>96</v>
      </c>
      <c r="G630" s="79" t="s">
        <v>5136</v>
      </c>
      <c r="H630" s="79" t="s">
        <v>463</v>
      </c>
      <c r="I630" s="36" t="s">
        <v>708</v>
      </c>
      <c r="J630" s="37">
        <v>46195.0</v>
      </c>
      <c r="K630" s="89"/>
      <c r="L630" s="89"/>
      <c r="M630" s="89"/>
      <c r="N630" s="89"/>
      <c r="O630" s="90"/>
      <c r="P630" s="49">
        <f t="shared" si="35"/>
        <v>1</v>
      </c>
      <c r="Q630" s="53" t="str">
        <f t="shared" si="36"/>
        <v>SELESAI</v>
      </c>
      <c r="S630" s="28"/>
      <c r="T630" s="36" t="b">
        <v>1</v>
      </c>
      <c r="U630" s="55" t="s">
        <v>713</v>
      </c>
      <c r="V630" s="85"/>
      <c r="W630" s="112" t="s">
        <v>5140</v>
      </c>
      <c r="X630" s="98" t="b">
        <v>1</v>
      </c>
      <c r="Y630" s="67" t="s">
        <v>5141</v>
      </c>
      <c r="Z630" s="108"/>
      <c r="AA630" s="108"/>
      <c r="AB630" s="108"/>
    </row>
    <row r="631" ht="22.5" customHeight="1">
      <c r="A631" s="28">
        <v>630.0</v>
      </c>
      <c r="B631" s="28" t="s">
        <v>593</v>
      </c>
      <c r="C631" s="28" t="s">
        <v>3336</v>
      </c>
      <c r="D631" s="28" t="s">
        <v>3337</v>
      </c>
      <c r="E631" s="33" t="s">
        <v>181</v>
      </c>
      <c r="F631" s="33" t="s">
        <v>181</v>
      </c>
      <c r="G631" s="33" t="s">
        <v>5145</v>
      </c>
      <c r="H631" s="33" t="s">
        <v>181</v>
      </c>
      <c r="I631" s="36" t="s">
        <v>565</v>
      </c>
      <c r="J631" s="89"/>
      <c r="K631" s="89"/>
      <c r="L631" s="89"/>
      <c r="M631" s="89"/>
      <c r="N631" s="89"/>
      <c r="O631" s="90"/>
      <c r="P631" s="49">
        <f t="shared" si="35"/>
        <v>0</v>
      </c>
      <c r="Q631" s="53" t="str">
        <f t="shared" si="36"/>
        <v>BELUM</v>
      </c>
      <c r="S631" s="28"/>
      <c r="T631" s="36" t="b">
        <v>0</v>
      </c>
      <c r="U631" s="139"/>
      <c r="V631" s="56"/>
      <c r="W631" s="94"/>
      <c r="X631" s="95" t="b">
        <v>0</v>
      </c>
      <c r="Z631" s="28"/>
      <c r="AA631" s="28"/>
      <c r="AB631" s="28"/>
    </row>
    <row r="632" ht="22.5" customHeight="1">
      <c r="A632" s="28">
        <v>631.0</v>
      </c>
      <c r="B632" s="28" t="s">
        <v>593</v>
      </c>
      <c r="C632" s="28" t="s">
        <v>3341</v>
      </c>
      <c r="D632" s="28" t="s">
        <v>3342</v>
      </c>
      <c r="E632" s="79" t="s">
        <v>181</v>
      </c>
      <c r="F632" s="79" t="s">
        <v>181</v>
      </c>
      <c r="G632" s="79" t="s">
        <v>5152</v>
      </c>
      <c r="H632" s="79" t="s">
        <v>181</v>
      </c>
      <c r="I632" s="36" t="s">
        <v>565</v>
      </c>
      <c r="J632" s="37">
        <v>46062.0</v>
      </c>
      <c r="K632" s="89"/>
      <c r="L632" s="89"/>
      <c r="M632" s="89"/>
      <c r="N632" s="89"/>
      <c r="O632" s="90"/>
      <c r="P632" s="49">
        <f t="shared" si="35"/>
        <v>1</v>
      </c>
      <c r="Q632" s="53" t="str">
        <f t="shared" si="36"/>
        <v>SELESAI</v>
      </c>
      <c r="S632" s="28"/>
      <c r="T632" s="36" t="b">
        <v>1</v>
      </c>
      <c r="U632" s="139"/>
      <c r="V632" s="56"/>
      <c r="W632" s="94"/>
      <c r="X632" s="95" t="b">
        <v>0</v>
      </c>
      <c r="Z632" s="28"/>
      <c r="AA632" s="28"/>
      <c r="AB632" s="28"/>
    </row>
    <row r="633" ht="22.5" customHeight="1">
      <c r="A633" s="28">
        <v>632.0</v>
      </c>
      <c r="B633" s="28" t="s">
        <v>593</v>
      </c>
      <c r="C633" s="28" t="s">
        <v>3345</v>
      </c>
      <c r="D633" s="28" t="s">
        <v>3346</v>
      </c>
      <c r="E633" s="33" t="s">
        <v>181</v>
      </c>
      <c r="F633" s="33" t="s">
        <v>181</v>
      </c>
      <c r="G633" s="33" t="s">
        <v>5158</v>
      </c>
      <c r="H633" s="33" t="s">
        <v>181</v>
      </c>
      <c r="I633" s="36" t="s">
        <v>565</v>
      </c>
      <c r="J633" s="89"/>
      <c r="K633" s="89"/>
      <c r="L633" s="89"/>
      <c r="M633" s="89"/>
      <c r="N633" s="89"/>
      <c r="O633" s="90"/>
      <c r="P633" s="49">
        <f t="shared" si="35"/>
        <v>0</v>
      </c>
      <c r="Q633" s="53" t="str">
        <f t="shared" si="36"/>
        <v>BELUM</v>
      </c>
      <c r="S633" s="28"/>
      <c r="T633" s="36" t="b">
        <v>0</v>
      </c>
      <c r="U633" s="139"/>
      <c r="V633" s="85"/>
      <c r="W633" s="112"/>
      <c r="X633" s="98" t="b">
        <v>0</v>
      </c>
      <c r="Z633" s="28"/>
      <c r="AA633" s="28"/>
      <c r="AB633" s="28"/>
    </row>
    <row r="634" ht="22.5" customHeight="1">
      <c r="A634" s="28">
        <v>633.0</v>
      </c>
      <c r="B634" s="28" t="s">
        <v>593</v>
      </c>
      <c r="C634" s="28" t="s">
        <v>3349</v>
      </c>
      <c r="D634" s="28" t="s">
        <v>3350</v>
      </c>
      <c r="E634" s="79" t="s">
        <v>16</v>
      </c>
      <c r="F634" s="79" t="s">
        <v>16</v>
      </c>
      <c r="G634" s="79" t="s">
        <v>5161</v>
      </c>
      <c r="H634" s="79" t="s">
        <v>434</v>
      </c>
      <c r="I634" s="36" t="s">
        <v>565</v>
      </c>
      <c r="J634" s="89"/>
      <c r="K634" s="89"/>
      <c r="L634" s="89"/>
      <c r="M634" s="89"/>
      <c r="N634" s="89"/>
      <c r="O634" s="90"/>
      <c r="P634" s="49">
        <f t="shared" si="35"/>
        <v>0</v>
      </c>
      <c r="Q634" s="53" t="str">
        <f t="shared" si="36"/>
        <v>BELUM</v>
      </c>
      <c r="S634" s="28"/>
      <c r="T634" s="36" t="b">
        <v>0</v>
      </c>
      <c r="U634" s="139"/>
      <c r="V634" s="56"/>
      <c r="W634" s="94"/>
      <c r="X634" s="95" t="b">
        <v>0</v>
      </c>
      <c r="Z634" s="28"/>
      <c r="AA634" s="28"/>
      <c r="AB634" s="28"/>
    </row>
    <row r="635" ht="22.5" customHeight="1">
      <c r="A635" s="28">
        <v>634.0</v>
      </c>
      <c r="B635" s="28" t="s">
        <v>593</v>
      </c>
      <c r="C635" s="28" t="s">
        <v>3352</v>
      </c>
      <c r="D635" s="28" t="s">
        <v>3354</v>
      </c>
      <c r="E635" s="33" t="s">
        <v>226</v>
      </c>
      <c r="F635" s="33" t="s">
        <v>226</v>
      </c>
      <c r="G635" s="33" t="s">
        <v>5167</v>
      </c>
      <c r="H635" s="33" t="s">
        <v>288</v>
      </c>
      <c r="I635" s="36" t="s">
        <v>474</v>
      </c>
      <c r="J635" s="37">
        <v>46162.0</v>
      </c>
      <c r="K635" s="37">
        <v>46205.0</v>
      </c>
      <c r="L635" s="89"/>
      <c r="M635" s="89"/>
      <c r="N635" s="89"/>
      <c r="O635" s="90"/>
      <c r="P635" s="49">
        <f t="shared" ref="P635:P636" si="37">IF(B635="POP-SB",COUNTA(J635:M635)/4,
 IF(B635="POP-B",COUNTA(J635:M635)/2,
 COUNTA(J635)/1))</f>
        <v>1</v>
      </c>
      <c r="Q635" s="55" t="s">
        <v>698</v>
      </c>
      <c r="S635" s="28"/>
      <c r="T635" s="36" t="b">
        <v>1</v>
      </c>
      <c r="U635" s="55" t="s">
        <v>347</v>
      </c>
      <c r="V635" s="85"/>
      <c r="W635" s="59" t="s">
        <v>5171</v>
      </c>
      <c r="X635" s="98" t="b">
        <v>0</v>
      </c>
      <c r="Z635" s="28"/>
      <c r="AA635" s="28"/>
      <c r="AB635" s="28"/>
    </row>
    <row r="636" ht="22.5" customHeight="1">
      <c r="A636" s="28">
        <v>635.0</v>
      </c>
      <c r="B636" s="28" t="s">
        <v>593</v>
      </c>
      <c r="C636" s="28" t="s">
        <v>3357</v>
      </c>
      <c r="D636" s="28" t="s">
        <v>3358</v>
      </c>
      <c r="E636" s="79" t="s">
        <v>226</v>
      </c>
      <c r="F636" s="79" t="s">
        <v>226</v>
      </c>
      <c r="G636" s="79" t="s">
        <v>5174</v>
      </c>
      <c r="H636" s="79" t="s">
        <v>288</v>
      </c>
      <c r="I636" s="36" t="s">
        <v>474</v>
      </c>
      <c r="J636" s="37">
        <v>46174.0</v>
      </c>
      <c r="K636" s="37">
        <v>46190.0</v>
      </c>
      <c r="L636" s="89"/>
      <c r="M636" s="89"/>
      <c r="N636" s="89"/>
      <c r="O636" s="90"/>
      <c r="P636" s="49">
        <f t="shared" si="37"/>
        <v>1</v>
      </c>
      <c r="Q636" s="55" t="s">
        <v>698</v>
      </c>
      <c r="S636" s="28"/>
      <c r="T636" s="36" t="b">
        <v>1</v>
      </c>
      <c r="U636" s="55" t="s">
        <v>347</v>
      </c>
      <c r="V636" s="56"/>
      <c r="W636" s="59" t="s">
        <v>5176</v>
      </c>
      <c r="X636" s="95" t="b">
        <v>0</v>
      </c>
      <c r="Z636" s="28"/>
      <c r="AA636" s="28"/>
      <c r="AB636" s="28"/>
    </row>
    <row r="637" ht="22.5" customHeight="1">
      <c r="A637" s="28">
        <v>636.0</v>
      </c>
      <c r="B637" s="28" t="s">
        <v>593</v>
      </c>
      <c r="C637" s="28" t="s">
        <v>3361</v>
      </c>
      <c r="D637" s="28" t="s">
        <v>3362</v>
      </c>
      <c r="E637" s="33" t="s">
        <v>16</v>
      </c>
      <c r="F637" s="33" t="s">
        <v>16</v>
      </c>
      <c r="G637" s="33" t="s">
        <v>5180</v>
      </c>
      <c r="H637" s="33" t="s">
        <v>434</v>
      </c>
      <c r="I637" s="36" t="s">
        <v>565</v>
      </c>
      <c r="J637" s="37">
        <v>46030.0</v>
      </c>
      <c r="K637" s="89"/>
      <c r="L637" s="89"/>
      <c r="M637" s="89"/>
      <c r="N637" s="89"/>
      <c r="O637" s="90"/>
      <c r="P637" s="49">
        <f t="shared" ref="P637:P647" si="38">IF(B637="POP-SB",COUNTA(J637:M637)/4,
 IF(B637="POP-B",COUNTA(J637:M637)/2,
 COUNTA(J637:M637)/1))</f>
        <v>1</v>
      </c>
      <c r="Q637" s="53" t="str">
        <f t="shared" ref="Q637:Q647" si="39">IF(P637=100%,"SELESAI","BELUM")
</f>
        <v>SELESAI</v>
      </c>
      <c r="S637" s="28"/>
      <c r="T637" s="36" t="b">
        <v>1</v>
      </c>
      <c r="U637" s="55" t="s">
        <v>347</v>
      </c>
      <c r="V637" s="85"/>
      <c r="W637" s="59" t="s">
        <v>5183</v>
      </c>
      <c r="X637" s="61" t="b">
        <v>0</v>
      </c>
      <c r="Z637" s="28"/>
      <c r="AA637" s="28"/>
      <c r="AB637" s="28"/>
    </row>
    <row r="638" ht="22.5" customHeight="1">
      <c r="A638" s="28">
        <v>637.0</v>
      </c>
      <c r="B638" s="28" t="s">
        <v>593</v>
      </c>
      <c r="C638" s="28" t="s">
        <v>3364</v>
      </c>
      <c r="D638" s="28" t="s">
        <v>3366</v>
      </c>
      <c r="E638" s="79" t="s">
        <v>96</v>
      </c>
      <c r="F638" s="79" t="s">
        <v>96</v>
      </c>
      <c r="G638" s="79" t="s">
        <v>5186</v>
      </c>
      <c r="H638" s="79" t="s">
        <v>96</v>
      </c>
      <c r="I638" s="36" t="s">
        <v>708</v>
      </c>
      <c r="J638" s="37">
        <v>46128.0</v>
      </c>
      <c r="K638" s="89"/>
      <c r="L638" s="89"/>
      <c r="M638" s="89"/>
      <c r="N638" s="89"/>
      <c r="O638" s="90"/>
      <c r="P638" s="49">
        <f t="shared" si="38"/>
        <v>1</v>
      </c>
      <c r="Q638" s="53" t="str">
        <f t="shared" si="39"/>
        <v>SELESAI</v>
      </c>
      <c r="S638" s="28"/>
      <c r="T638" s="36" t="b">
        <v>1</v>
      </c>
      <c r="U638" s="55" t="s">
        <v>1654</v>
      </c>
      <c r="V638" s="140"/>
      <c r="W638" s="141"/>
      <c r="X638" s="142" t="b">
        <v>0</v>
      </c>
      <c r="Z638" s="28"/>
      <c r="AA638" s="28"/>
      <c r="AB638" s="28"/>
    </row>
    <row r="639" ht="22.5" customHeight="1">
      <c r="A639" s="28">
        <v>638.0</v>
      </c>
      <c r="B639" s="28" t="s">
        <v>593</v>
      </c>
      <c r="C639" s="28" t="s">
        <v>3369</v>
      </c>
      <c r="D639" s="28" t="s">
        <v>3370</v>
      </c>
      <c r="E639" s="33" t="s">
        <v>16</v>
      </c>
      <c r="F639" s="33" t="s">
        <v>16</v>
      </c>
      <c r="G639" s="33" t="s">
        <v>5191</v>
      </c>
      <c r="H639" s="33" t="s">
        <v>434</v>
      </c>
      <c r="I639" s="36" t="s">
        <v>565</v>
      </c>
      <c r="J639" s="37">
        <v>46308.0</v>
      </c>
      <c r="K639" s="89"/>
      <c r="L639" s="89"/>
      <c r="M639" s="89"/>
      <c r="N639" s="89"/>
      <c r="O639" s="90"/>
      <c r="P639" s="49">
        <f t="shared" si="38"/>
        <v>1</v>
      </c>
      <c r="Q639" s="53" t="str">
        <f t="shared" si="39"/>
        <v>SELESAI</v>
      </c>
      <c r="S639" s="28"/>
      <c r="T639" s="36" t="b">
        <v>1</v>
      </c>
      <c r="U639" s="139"/>
      <c r="V639" s="122"/>
      <c r="W639" s="153"/>
      <c r="X639" s="124" t="b">
        <v>0</v>
      </c>
      <c r="Z639" s="28"/>
      <c r="AA639" s="28"/>
      <c r="AB639" s="28"/>
    </row>
    <row r="640" ht="22.5" customHeight="1">
      <c r="A640" s="28">
        <v>639.0</v>
      </c>
      <c r="B640" s="28" t="s">
        <v>593</v>
      </c>
      <c r="C640" s="28" t="s">
        <v>3373</v>
      </c>
      <c r="D640" s="28" t="s">
        <v>3374</v>
      </c>
      <c r="E640" s="79" t="s">
        <v>181</v>
      </c>
      <c r="F640" s="79" t="s">
        <v>181</v>
      </c>
      <c r="G640" s="79" t="s">
        <v>5196</v>
      </c>
      <c r="H640" s="79" t="s">
        <v>181</v>
      </c>
      <c r="I640" s="36" t="s">
        <v>565</v>
      </c>
      <c r="J640" s="37">
        <v>46054.0</v>
      </c>
      <c r="K640" s="89"/>
      <c r="L640" s="89"/>
      <c r="M640" s="89"/>
      <c r="N640" s="89"/>
      <c r="O640" s="90"/>
      <c r="P640" s="49">
        <f t="shared" si="38"/>
        <v>1</v>
      </c>
      <c r="Q640" s="53" t="str">
        <f t="shared" si="39"/>
        <v>SELESAI</v>
      </c>
      <c r="S640" s="28"/>
      <c r="T640" s="36" t="b">
        <v>1</v>
      </c>
      <c r="U640" s="55" t="s">
        <v>658</v>
      </c>
      <c r="V640" s="56"/>
      <c r="W640" s="94"/>
      <c r="X640" s="95" t="b">
        <v>1</v>
      </c>
      <c r="Y640" s="67" t="s">
        <v>5199</v>
      </c>
      <c r="Z640" s="108"/>
      <c r="AA640" s="108"/>
      <c r="AB640" s="108"/>
    </row>
    <row r="641" ht="22.5" customHeight="1">
      <c r="A641" s="28">
        <v>640.0</v>
      </c>
      <c r="B641" s="28" t="s">
        <v>593</v>
      </c>
      <c r="C641" s="28" t="s">
        <v>3376</v>
      </c>
      <c r="D641" s="28" t="s">
        <v>3377</v>
      </c>
      <c r="E641" s="33" t="s">
        <v>181</v>
      </c>
      <c r="F641" s="33" t="s">
        <v>181</v>
      </c>
      <c r="G641" s="33" t="s">
        <v>5203</v>
      </c>
      <c r="H641" s="33" t="s">
        <v>181</v>
      </c>
      <c r="I641" s="36" t="s">
        <v>565</v>
      </c>
      <c r="J641" s="37">
        <v>46054.0</v>
      </c>
      <c r="K641" s="89"/>
      <c r="L641" s="89"/>
      <c r="M641" s="89"/>
      <c r="N641" s="89"/>
      <c r="O641" s="90"/>
      <c r="P641" s="49">
        <f t="shared" si="38"/>
        <v>1</v>
      </c>
      <c r="Q641" s="53" t="str">
        <f t="shared" si="39"/>
        <v>SELESAI</v>
      </c>
      <c r="S641" s="28"/>
      <c r="T641" s="36" t="b">
        <v>1</v>
      </c>
      <c r="U641" s="55" t="s">
        <v>658</v>
      </c>
      <c r="V641" s="85"/>
      <c r="W641" s="112"/>
      <c r="X641" s="98" t="b">
        <v>1</v>
      </c>
      <c r="Y641" s="67" t="s">
        <v>5207</v>
      </c>
      <c r="Z641" s="108"/>
      <c r="AA641" s="108"/>
      <c r="AB641" s="108"/>
    </row>
    <row r="642" ht="22.5" customHeight="1">
      <c r="A642" s="28">
        <v>641.0</v>
      </c>
      <c r="B642" s="28" t="s">
        <v>593</v>
      </c>
      <c r="C642" s="28" t="s">
        <v>3379</v>
      </c>
      <c r="D642" s="28" t="s">
        <v>3381</v>
      </c>
      <c r="E642" s="79" t="s">
        <v>181</v>
      </c>
      <c r="F642" s="79" t="s">
        <v>181</v>
      </c>
      <c r="G642" s="79" t="s">
        <v>5210</v>
      </c>
      <c r="H642" s="79" t="s">
        <v>181</v>
      </c>
      <c r="I642" s="36" t="s">
        <v>565</v>
      </c>
      <c r="J642" s="37">
        <v>46054.0</v>
      </c>
      <c r="K642" s="89"/>
      <c r="L642" s="89"/>
      <c r="M642" s="89"/>
      <c r="N642" s="89"/>
      <c r="O642" s="90"/>
      <c r="P642" s="49">
        <f t="shared" si="38"/>
        <v>1</v>
      </c>
      <c r="Q642" s="53" t="str">
        <f t="shared" si="39"/>
        <v>SELESAI</v>
      </c>
      <c r="S642" s="28"/>
      <c r="T642" s="36" t="b">
        <v>1</v>
      </c>
      <c r="U642" s="55" t="s">
        <v>658</v>
      </c>
      <c r="V642" s="56"/>
      <c r="W642" s="94"/>
      <c r="X642" s="95" t="b">
        <v>1</v>
      </c>
      <c r="Y642" s="67" t="s">
        <v>5214</v>
      </c>
      <c r="Z642" s="108"/>
      <c r="AA642" s="108"/>
      <c r="AB642" s="108"/>
    </row>
    <row r="643" ht="22.5" customHeight="1">
      <c r="A643" s="28">
        <v>642.0</v>
      </c>
      <c r="B643" s="28" t="s">
        <v>593</v>
      </c>
      <c r="C643" s="28" t="s">
        <v>3382</v>
      </c>
      <c r="D643" s="28" t="s">
        <v>3384</v>
      </c>
      <c r="E643" s="33" t="s">
        <v>181</v>
      </c>
      <c r="F643" s="33" t="s">
        <v>181</v>
      </c>
      <c r="G643" s="33" t="s">
        <v>5217</v>
      </c>
      <c r="H643" s="33" t="s">
        <v>181</v>
      </c>
      <c r="I643" s="36" t="s">
        <v>565</v>
      </c>
      <c r="J643" s="37">
        <v>46054.0</v>
      </c>
      <c r="K643" s="89"/>
      <c r="L643" s="89"/>
      <c r="M643" s="89"/>
      <c r="N643" s="89"/>
      <c r="O643" s="90"/>
      <c r="P643" s="49">
        <f t="shared" si="38"/>
        <v>1</v>
      </c>
      <c r="Q643" s="53" t="str">
        <f t="shared" si="39"/>
        <v>SELESAI</v>
      </c>
      <c r="S643" s="28"/>
      <c r="T643" s="36" t="b">
        <v>1</v>
      </c>
      <c r="U643" s="55" t="s">
        <v>658</v>
      </c>
      <c r="V643" s="56"/>
      <c r="W643" s="94"/>
      <c r="X643" s="95" t="b">
        <v>1</v>
      </c>
      <c r="Y643" s="67" t="s">
        <v>5221</v>
      </c>
      <c r="Z643" s="108"/>
      <c r="AA643" s="108"/>
      <c r="AB643" s="108"/>
    </row>
    <row r="644" ht="22.5" customHeight="1">
      <c r="A644" s="28">
        <v>643.0</v>
      </c>
      <c r="B644" s="28" t="s">
        <v>593</v>
      </c>
      <c r="C644" s="28" t="s">
        <v>3387</v>
      </c>
      <c r="D644" s="28" t="s">
        <v>820</v>
      </c>
      <c r="E644" s="79" t="s">
        <v>96</v>
      </c>
      <c r="F644" s="79" t="s">
        <v>96</v>
      </c>
      <c r="G644" s="79" t="s">
        <v>5226</v>
      </c>
      <c r="H644" s="79" t="s">
        <v>96</v>
      </c>
      <c r="I644" s="36" t="s">
        <v>708</v>
      </c>
      <c r="J644" s="37"/>
      <c r="K644" s="89"/>
      <c r="L644" s="89"/>
      <c r="M644" s="89"/>
      <c r="N644" s="89"/>
      <c r="O644" s="90"/>
      <c r="P644" s="49">
        <f t="shared" si="38"/>
        <v>0</v>
      </c>
      <c r="Q644" s="53" t="str">
        <f t="shared" si="39"/>
        <v>BELUM</v>
      </c>
      <c r="S644" s="28"/>
      <c r="T644" s="36" t="b">
        <v>0</v>
      </c>
      <c r="U644" s="139"/>
      <c r="V644" s="140"/>
      <c r="W644" s="141"/>
      <c r="X644" s="142" t="b">
        <v>0</v>
      </c>
      <c r="Z644" s="28"/>
      <c r="AA644" s="28"/>
      <c r="AB644" s="28"/>
    </row>
    <row r="645" ht="22.5" customHeight="1">
      <c r="A645" s="28">
        <v>644.0</v>
      </c>
      <c r="B645" s="28" t="s">
        <v>593</v>
      </c>
      <c r="C645" s="28" t="s">
        <v>3392</v>
      </c>
      <c r="D645" s="28" t="s">
        <v>3393</v>
      </c>
      <c r="E645" s="33" t="s">
        <v>96</v>
      </c>
      <c r="F645" s="33" t="s">
        <v>96</v>
      </c>
      <c r="G645" s="33" t="s">
        <v>5230</v>
      </c>
      <c r="H645" s="33" t="s">
        <v>96</v>
      </c>
      <c r="I645" s="36" t="s">
        <v>708</v>
      </c>
      <c r="J645" s="37"/>
      <c r="K645" s="89"/>
      <c r="L645" s="89"/>
      <c r="M645" s="89"/>
      <c r="N645" s="89"/>
      <c r="O645" s="90"/>
      <c r="P645" s="49">
        <f t="shared" si="38"/>
        <v>0</v>
      </c>
      <c r="Q645" s="53" t="str">
        <f t="shared" si="39"/>
        <v>BELUM</v>
      </c>
      <c r="S645" s="28"/>
      <c r="T645" s="36" t="b">
        <v>0</v>
      </c>
      <c r="U645" s="139"/>
      <c r="V645" s="122"/>
      <c r="W645" s="153"/>
      <c r="X645" s="124" t="b">
        <v>0</v>
      </c>
      <c r="Z645" s="28"/>
      <c r="AA645" s="28"/>
      <c r="AB645" s="28"/>
    </row>
    <row r="646" ht="22.5" customHeight="1">
      <c r="A646" s="28">
        <v>645.0</v>
      </c>
      <c r="B646" s="28" t="s">
        <v>593</v>
      </c>
      <c r="C646" s="28" t="s">
        <v>3396</v>
      </c>
      <c r="D646" s="28" t="s">
        <v>3397</v>
      </c>
      <c r="E646" s="79" t="s">
        <v>226</v>
      </c>
      <c r="F646" s="79" t="s">
        <v>226</v>
      </c>
      <c r="G646" s="79" t="s">
        <v>5234</v>
      </c>
      <c r="H646" s="79" t="s">
        <v>226</v>
      </c>
      <c r="I646" s="36" t="s">
        <v>474</v>
      </c>
      <c r="J646" s="37">
        <v>46050.0</v>
      </c>
      <c r="K646" s="89"/>
      <c r="L646" s="89"/>
      <c r="M646" s="89"/>
      <c r="N646" s="89"/>
      <c r="O646" s="90"/>
      <c r="P646" s="49">
        <f t="shared" si="38"/>
        <v>1</v>
      </c>
      <c r="Q646" s="53" t="str">
        <f t="shared" si="39"/>
        <v>SELESAI</v>
      </c>
      <c r="S646" s="28"/>
      <c r="T646" s="36" t="b">
        <v>1</v>
      </c>
      <c r="U646" s="139"/>
      <c r="V646" s="140"/>
      <c r="W646" s="141"/>
      <c r="X646" s="142" t="b">
        <v>0</v>
      </c>
      <c r="Z646" s="28"/>
      <c r="AA646" s="28"/>
      <c r="AB646" s="28"/>
    </row>
    <row r="647" ht="22.5" customHeight="1">
      <c r="A647" s="28">
        <v>646.0</v>
      </c>
      <c r="B647" s="28" t="s">
        <v>593</v>
      </c>
      <c r="C647" s="28" t="s">
        <v>3400</v>
      </c>
      <c r="D647" s="28" t="s">
        <v>3401</v>
      </c>
      <c r="E647" s="33" t="s">
        <v>226</v>
      </c>
      <c r="F647" s="33" t="s">
        <v>226</v>
      </c>
      <c r="G647" s="33" t="s">
        <v>5237</v>
      </c>
      <c r="H647" s="33" t="s">
        <v>226</v>
      </c>
      <c r="I647" s="36" t="s">
        <v>474</v>
      </c>
      <c r="J647" s="37">
        <v>46223.0</v>
      </c>
      <c r="K647" s="89"/>
      <c r="L647" s="89"/>
      <c r="M647" s="89"/>
      <c r="N647" s="89"/>
      <c r="O647" s="90"/>
      <c r="P647" s="49">
        <f t="shared" si="38"/>
        <v>1</v>
      </c>
      <c r="Q647" s="53" t="str">
        <f t="shared" si="39"/>
        <v>SELESAI</v>
      </c>
      <c r="S647" s="28"/>
      <c r="T647" s="36" t="b">
        <v>1</v>
      </c>
      <c r="U647" s="55" t="s">
        <v>3831</v>
      </c>
      <c r="V647" s="179"/>
      <c r="W647" s="176"/>
      <c r="X647" s="95" t="b">
        <v>1</v>
      </c>
      <c r="Y647" s="67" t="s">
        <v>5239</v>
      </c>
      <c r="Z647" s="108"/>
      <c r="AA647" s="108"/>
      <c r="AB647" s="108"/>
    </row>
    <row r="648" ht="22.5" customHeight="1">
      <c r="A648" s="28">
        <v>647.0</v>
      </c>
      <c r="B648" s="28" t="s">
        <v>593</v>
      </c>
      <c r="C648" s="28" t="s">
        <v>3406</v>
      </c>
      <c r="D648" s="28" t="s">
        <v>3407</v>
      </c>
      <c r="E648" s="79" t="s">
        <v>96</v>
      </c>
      <c r="F648" s="79" t="s">
        <v>96</v>
      </c>
      <c r="G648" s="79" t="s">
        <v>5242</v>
      </c>
      <c r="H648" s="79" t="s">
        <v>96</v>
      </c>
      <c r="I648" s="36" t="s">
        <v>708</v>
      </c>
      <c r="J648" s="37">
        <v>46056.0</v>
      </c>
      <c r="K648" s="37">
        <v>46218.0</v>
      </c>
      <c r="L648" s="89"/>
      <c r="M648" s="89"/>
      <c r="N648" s="89"/>
      <c r="O648" s="90"/>
      <c r="P648" s="49">
        <f>IF(B648="POP-SB",COUNTA(J648:M648)/4,
 IF(B648="POP-B",COUNTA(J648:M648)/2,
 COUNTA(J648)/1))</f>
        <v>1</v>
      </c>
      <c r="Q648" s="55" t="s">
        <v>698</v>
      </c>
      <c r="S648" s="28"/>
      <c r="T648" s="36" t="b">
        <v>1</v>
      </c>
      <c r="U648" s="55" t="s">
        <v>713</v>
      </c>
      <c r="V648" s="167" t="s">
        <v>5247</v>
      </c>
      <c r="W648" s="94" t="s">
        <v>5248</v>
      </c>
      <c r="X648" s="95" t="b">
        <v>0</v>
      </c>
      <c r="Z648" s="28"/>
      <c r="AA648" s="28"/>
      <c r="AB648" s="28"/>
    </row>
    <row r="649" ht="22.5" customHeight="1">
      <c r="A649" s="28">
        <v>648.0</v>
      </c>
      <c r="B649" s="28" t="s">
        <v>593</v>
      </c>
      <c r="C649" s="28" t="s">
        <v>3410</v>
      </c>
      <c r="D649" s="28" t="s">
        <v>3411</v>
      </c>
      <c r="E649" s="33" t="s">
        <v>96</v>
      </c>
      <c r="F649" s="33" t="s">
        <v>96</v>
      </c>
      <c r="G649" s="33" t="s">
        <v>5251</v>
      </c>
      <c r="H649" s="33" t="s">
        <v>96</v>
      </c>
      <c r="I649" s="36" t="s">
        <v>708</v>
      </c>
      <c r="J649" s="37">
        <v>46027.0</v>
      </c>
      <c r="K649" s="89"/>
      <c r="L649" s="89"/>
      <c r="M649" s="89"/>
      <c r="N649" s="89"/>
      <c r="O649" s="90"/>
      <c r="P649" s="49">
        <f t="shared" ref="P649:P663" si="40">IF(B649="POP-SB",COUNTA(J649:M649)/4,
 IF(B649="POP-B",COUNTA(J649:M649)/2,
 COUNTA(J649:M649)/1))</f>
        <v>1</v>
      </c>
      <c r="Q649" s="53" t="str">
        <f t="shared" ref="Q649:Q663" si="41">IF(P649=100%,"SELESAI","BELUM")
</f>
        <v>SELESAI</v>
      </c>
      <c r="S649" s="28"/>
      <c r="T649" s="36" t="b">
        <v>1</v>
      </c>
      <c r="U649" s="55" t="s">
        <v>713</v>
      </c>
      <c r="V649" s="56"/>
      <c r="W649" s="59" t="s">
        <v>5254</v>
      </c>
      <c r="X649" s="61" t="b">
        <v>0</v>
      </c>
      <c r="Z649" s="28"/>
      <c r="AA649" s="28"/>
      <c r="AB649" s="28"/>
    </row>
    <row r="650" ht="22.5" customHeight="1">
      <c r="A650" s="28">
        <v>649.0</v>
      </c>
      <c r="B650" s="28" t="s">
        <v>593</v>
      </c>
      <c r="C650" s="28" t="s">
        <v>3412</v>
      </c>
      <c r="D650" s="28" t="s">
        <v>3414</v>
      </c>
      <c r="E650" s="79" t="s">
        <v>96</v>
      </c>
      <c r="F650" s="79" t="s">
        <v>96</v>
      </c>
      <c r="G650" s="79" t="s">
        <v>5257</v>
      </c>
      <c r="H650" s="79" t="s">
        <v>463</v>
      </c>
      <c r="I650" s="36" t="s">
        <v>708</v>
      </c>
      <c r="J650" s="37">
        <v>46184.0</v>
      </c>
      <c r="K650" s="89"/>
      <c r="L650" s="89"/>
      <c r="M650" s="89"/>
      <c r="N650" s="89"/>
      <c r="O650" s="90"/>
      <c r="P650" s="49">
        <f t="shared" si="40"/>
        <v>1</v>
      </c>
      <c r="Q650" s="53" t="str">
        <f t="shared" si="41"/>
        <v>SELESAI</v>
      </c>
      <c r="S650" s="28"/>
      <c r="T650" s="36" t="b">
        <v>1</v>
      </c>
      <c r="U650" s="55" t="s">
        <v>479</v>
      </c>
      <c r="V650" s="85"/>
      <c r="W650" s="112" t="s">
        <v>5259</v>
      </c>
      <c r="X650" s="98" t="b">
        <v>0</v>
      </c>
      <c r="Z650" s="28"/>
      <c r="AA650" s="28"/>
      <c r="AB650" s="28"/>
    </row>
    <row r="651" ht="22.5" customHeight="1">
      <c r="A651" s="28">
        <v>650.0</v>
      </c>
      <c r="B651" s="28" t="s">
        <v>593</v>
      </c>
      <c r="C651" s="28" t="s">
        <v>3416</v>
      </c>
      <c r="D651" s="28" t="s">
        <v>3418</v>
      </c>
      <c r="E651" s="33" t="s">
        <v>16</v>
      </c>
      <c r="F651" s="33" t="s">
        <v>16</v>
      </c>
      <c r="G651" s="33" t="s">
        <v>5263</v>
      </c>
      <c r="H651" s="33" t="s">
        <v>232</v>
      </c>
      <c r="I651" s="36" t="s">
        <v>103</v>
      </c>
      <c r="J651" s="89"/>
      <c r="K651" s="89"/>
      <c r="L651" s="89"/>
      <c r="M651" s="89"/>
      <c r="N651" s="89"/>
      <c r="O651" s="90"/>
      <c r="P651" s="49">
        <f t="shared" si="40"/>
        <v>0</v>
      </c>
      <c r="Q651" s="53" t="str">
        <f t="shared" si="41"/>
        <v>BELUM</v>
      </c>
      <c r="S651" s="28"/>
      <c r="T651" s="36" t="b">
        <v>0</v>
      </c>
      <c r="U651" s="139"/>
      <c r="V651" s="122"/>
      <c r="W651" s="153"/>
      <c r="X651" s="124" t="b">
        <v>0</v>
      </c>
      <c r="Z651" s="28"/>
      <c r="AA651" s="28"/>
      <c r="AB651" s="28"/>
    </row>
    <row r="652" ht="22.5" customHeight="1">
      <c r="A652" s="28">
        <v>651.0</v>
      </c>
      <c r="B652" s="28" t="s">
        <v>593</v>
      </c>
      <c r="C652" s="28" t="s">
        <v>3420</v>
      </c>
      <c r="D652" s="28" t="s">
        <v>3421</v>
      </c>
      <c r="E652" s="79" t="s">
        <v>16</v>
      </c>
      <c r="F652" s="79" t="s">
        <v>16</v>
      </c>
      <c r="G652" s="79" t="s">
        <v>5266</v>
      </c>
      <c r="H652" s="79" t="s">
        <v>232</v>
      </c>
      <c r="I652" s="36" t="s">
        <v>103</v>
      </c>
      <c r="J652" s="37">
        <v>46152.0</v>
      </c>
      <c r="K652" s="89"/>
      <c r="L652" s="89"/>
      <c r="M652" s="89"/>
      <c r="N652" s="89"/>
      <c r="O652" s="90"/>
      <c r="P652" s="49">
        <f t="shared" si="40"/>
        <v>1</v>
      </c>
      <c r="Q652" s="53" t="str">
        <f t="shared" si="41"/>
        <v>SELESAI</v>
      </c>
      <c r="S652" s="28"/>
      <c r="T652" s="36" t="b">
        <v>1</v>
      </c>
      <c r="U652" s="55" t="s">
        <v>185</v>
      </c>
      <c r="V652" s="85"/>
      <c r="W652" s="59" t="s">
        <v>5269</v>
      </c>
      <c r="X652" s="98" t="b">
        <v>1</v>
      </c>
      <c r="Y652" s="67" t="s">
        <v>5271</v>
      </c>
      <c r="Z652" s="108"/>
      <c r="AA652" s="108"/>
      <c r="AB652" s="108"/>
    </row>
    <row r="653" ht="22.5" customHeight="1">
      <c r="A653" s="28">
        <v>652.0</v>
      </c>
      <c r="B653" s="28" t="s">
        <v>593</v>
      </c>
      <c r="C653" s="28" t="s">
        <v>3423</v>
      </c>
      <c r="D653" s="28" t="s">
        <v>3424</v>
      </c>
      <c r="E653" s="33" t="s">
        <v>16</v>
      </c>
      <c r="F653" s="33" t="s">
        <v>16</v>
      </c>
      <c r="G653" s="33" t="s">
        <v>5274</v>
      </c>
      <c r="H653" s="33" t="s">
        <v>232</v>
      </c>
      <c r="I653" s="36" t="s">
        <v>103</v>
      </c>
      <c r="J653" s="37">
        <v>46260.0</v>
      </c>
      <c r="K653" s="89"/>
      <c r="L653" s="89"/>
      <c r="M653" s="89"/>
      <c r="N653" s="89"/>
      <c r="O653" s="90"/>
      <c r="P653" s="49">
        <f t="shared" si="40"/>
        <v>1</v>
      </c>
      <c r="Q653" s="53" t="str">
        <f t="shared" si="41"/>
        <v>SELESAI</v>
      </c>
      <c r="S653" s="28"/>
      <c r="T653" s="36" t="b">
        <v>1</v>
      </c>
      <c r="U653" s="55" t="s">
        <v>185</v>
      </c>
      <c r="V653" s="122"/>
      <c r="W653" s="143" t="s">
        <v>5277</v>
      </c>
      <c r="X653" s="124" t="b">
        <v>0</v>
      </c>
      <c r="Z653" s="28"/>
      <c r="AA653" s="28"/>
      <c r="AB653" s="28"/>
    </row>
    <row r="654" ht="22.5" customHeight="1">
      <c r="A654" s="28">
        <v>653.0</v>
      </c>
      <c r="B654" s="28" t="s">
        <v>593</v>
      </c>
      <c r="C654" s="28" t="s">
        <v>3426</v>
      </c>
      <c r="D654" s="28" t="s">
        <v>3428</v>
      </c>
      <c r="E654" s="79" t="s">
        <v>96</v>
      </c>
      <c r="F654" s="79" t="s">
        <v>96</v>
      </c>
      <c r="G654" s="79" t="s">
        <v>5281</v>
      </c>
      <c r="H654" s="79" t="s">
        <v>191</v>
      </c>
      <c r="I654" s="36" t="s">
        <v>708</v>
      </c>
      <c r="J654" s="89"/>
      <c r="K654" s="89"/>
      <c r="L654" s="89"/>
      <c r="M654" s="89"/>
      <c r="N654" s="89"/>
      <c r="O654" s="90"/>
      <c r="P654" s="49">
        <f t="shared" si="40"/>
        <v>0</v>
      </c>
      <c r="Q654" s="53" t="str">
        <f t="shared" si="41"/>
        <v>BELUM</v>
      </c>
      <c r="S654" s="28"/>
      <c r="T654" s="36" t="b">
        <v>0</v>
      </c>
      <c r="U654" s="139"/>
      <c r="V654" s="85"/>
      <c r="W654" s="112"/>
      <c r="X654" s="98" t="b">
        <v>0</v>
      </c>
      <c r="Z654" s="28"/>
      <c r="AA654" s="28"/>
      <c r="AB654" s="28"/>
    </row>
    <row r="655" ht="22.5" customHeight="1">
      <c r="A655" s="28">
        <v>654.0</v>
      </c>
      <c r="B655" s="28" t="s">
        <v>593</v>
      </c>
      <c r="C655" s="28" t="s">
        <v>3429</v>
      </c>
      <c r="D655" s="28" t="s">
        <v>3431</v>
      </c>
      <c r="E655" s="33" t="s">
        <v>181</v>
      </c>
      <c r="F655" s="33" t="s">
        <v>181</v>
      </c>
      <c r="G655" s="33" t="s">
        <v>5286</v>
      </c>
      <c r="H655" s="33" t="s">
        <v>253</v>
      </c>
      <c r="I655" s="36" t="s">
        <v>289</v>
      </c>
      <c r="J655" s="37">
        <v>46146.0</v>
      </c>
      <c r="K655" s="89"/>
      <c r="L655" s="89"/>
      <c r="M655" s="89"/>
      <c r="N655" s="89"/>
      <c r="O655" s="90"/>
      <c r="P655" s="49">
        <f t="shared" si="40"/>
        <v>1</v>
      </c>
      <c r="Q655" s="53" t="str">
        <f t="shared" si="41"/>
        <v>SELESAI</v>
      </c>
      <c r="S655" s="28"/>
      <c r="T655" s="36" t="b">
        <v>1</v>
      </c>
      <c r="U655" s="55" t="s">
        <v>347</v>
      </c>
      <c r="V655" s="122"/>
      <c r="W655" s="59" t="s">
        <v>5289</v>
      </c>
      <c r="X655" s="124" t="b">
        <v>1</v>
      </c>
      <c r="Y655" s="67" t="s">
        <v>5291</v>
      </c>
      <c r="Z655" s="108"/>
      <c r="AA655" s="108"/>
      <c r="AB655" s="108"/>
    </row>
    <row r="656" ht="22.5" customHeight="1">
      <c r="A656" s="28">
        <v>655.0</v>
      </c>
      <c r="B656" s="28" t="s">
        <v>593</v>
      </c>
      <c r="C656" s="28" t="s">
        <v>3433</v>
      </c>
      <c r="D656" s="28" t="s">
        <v>3434</v>
      </c>
      <c r="E656" s="79" t="s">
        <v>96</v>
      </c>
      <c r="F656" s="79" t="s">
        <v>96</v>
      </c>
      <c r="G656" s="79" t="s">
        <v>5294</v>
      </c>
      <c r="H656" s="79" t="s">
        <v>96</v>
      </c>
      <c r="I656" s="36" t="s">
        <v>708</v>
      </c>
      <c r="J656" s="89"/>
      <c r="K656" s="89"/>
      <c r="L656" s="89"/>
      <c r="M656" s="89"/>
      <c r="N656" s="89"/>
      <c r="O656" s="90"/>
      <c r="P656" s="49">
        <f t="shared" si="40"/>
        <v>0</v>
      </c>
      <c r="Q656" s="53" t="str">
        <f t="shared" si="41"/>
        <v>BELUM</v>
      </c>
      <c r="S656" s="28"/>
      <c r="T656" s="36" t="b">
        <v>0</v>
      </c>
      <c r="U656" s="139"/>
      <c r="V656" s="56"/>
      <c r="W656" s="94"/>
      <c r="X656" s="95" t="b">
        <v>0</v>
      </c>
      <c r="Z656" s="28"/>
      <c r="AA656" s="28"/>
      <c r="AB656" s="28"/>
    </row>
    <row r="657" ht="22.5" customHeight="1">
      <c r="A657" s="28">
        <v>656.0</v>
      </c>
      <c r="B657" s="28" t="s">
        <v>593</v>
      </c>
      <c r="C657" s="28" t="s">
        <v>3436</v>
      </c>
      <c r="D657" s="28" t="s">
        <v>3437</v>
      </c>
      <c r="E657" s="33" t="s">
        <v>181</v>
      </c>
      <c r="F657" s="33" t="s">
        <v>181</v>
      </c>
      <c r="G657" s="33" t="s">
        <v>5299</v>
      </c>
      <c r="H657" s="33" t="s">
        <v>181</v>
      </c>
      <c r="I657" s="36" t="s">
        <v>565</v>
      </c>
      <c r="J657" s="37">
        <v>46048.0</v>
      </c>
      <c r="K657" s="89"/>
      <c r="L657" s="89"/>
      <c r="M657" s="89"/>
      <c r="N657" s="89"/>
      <c r="O657" s="90"/>
      <c r="P657" s="49">
        <f t="shared" si="40"/>
        <v>1</v>
      </c>
      <c r="Q657" s="53" t="str">
        <f t="shared" si="41"/>
        <v>SELESAI</v>
      </c>
      <c r="S657" s="28"/>
      <c r="T657" s="36" t="b">
        <v>1</v>
      </c>
      <c r="U657" s="139"/>
      <c r="V657" s="56"/>
      <c r="W657" s="94"/>
      <c r="X657" s="95" t="b">
        <v>0</v>
      </c>
      <c r="Z657" s="28"/>
      <c r="AA657" s="28"/>
      <c r="AB657" s="28"/>
    </row>
    <row r="658" ht="22.5" customHeight="1">
      <c r="A658" s="28">
        <v>657.0</v>
      </c>
      <c r="B658" s="28" t="s">
        <v>593</v>
      </c>
      <c r="C658" s="28" t="s">
        <v>3439</v>
      </c>
      <c r="D658" s="28" t="s">
        <v>3440</v>
      </c>
      <c r="E658" s="79" t="s">
        <v>181</v>
      </c>
      <c r="F658" s="79" t="s">
        <v>181</v>
      </c>
      <c r="G658" s="79" t="s">
        <v>5305</v>
      </c>
      <c r="H658" s="79" t="s">
        <v>181</v>
      </c>
      <c r="I658" s="36" t="s">
        <v>565</v>
      </c>
      <c r="J658" s="37">
        <v>46164.0</v>
      </c>
      <c r="K658" s="89"/>
      <c r="L658" s="89"/>
      <c r="M658" s="89"/>
      <c r="N658" s="89"/>
      <c r="O658" s="90"/>
      <c r="P658" s="49">
        <f t="shared" si="40"/>
        <v>1</v>
      </c>
      <c r="Q658" s="53" t="str">
        <f t="shared" si="41"/>
        <v>SELESAI</v>
      </c>
      <c r="S658" s="28"/>
      <c r="T658" s="36" t="b">
        <v>1</v>
      </c>
      <c r="U658" s="55" t="s">
        <v>658</v>
      </c>
      <c r="V658" s="140"/>
      <c r="W658" s="59" t="s">
        <v>5308</v>
      </c>
      <c r="X658" s="142" t="b">
        <v>0</v>
      </c>
      <c r="Z658" s="28"/>
      <c r="AA658" s="28"/>
      <c r="AB658" s="28"/>
    </row>
    <row r="659" ht="22.5" customHeight="1">
      <c r="A659" s="28">
        <v>658.0</v>
      </c>
      <c r="B659" s="28" t="s">
        <v>593</v>
      </c>
      <c r="C659" s="28" t="s">
        <v>3441</v>
      </c>
      <c r="D659" s="28" t="s">
        <v>3442</v>
      </c>
      <c r="E659" s="33" t="s">
        <v>96</v>
      </c>
      <c r="F659" s="33" t="s">
        <v>96</v>
      </c>
      <c r="G659" s="33" t="s">
        <v>5310</v>
      </c>
      <c r="H659" s="33" t="s">
        <v>191</v>
      </c>
      <c r="I659" s="36" t="s">
        <v>708</v>
      </c>
      <c r="J659" s="89"/>
      <c r="K659" s="89"/>
      <c r="L659" s="89"/>
      <c r="M659" s="89"/>
      <c r="N659" s="89"/>
      <c r="O659" s="90"/>
      <c r="P659" s="49">
        <f t="shared" si="40"/>
        <v>0</v>
      </c>
      <c r="Q659" s="53" t="str">
        <f t="shared" si="41"/>
        <v>BELUM</v>
      </c>
      <c r="S659" s="28"/>
      <c r="T659" s="36" t="b">
        <v>0</v>
      </c>
      <c r="U659" s="139"/>
      <c r="V659" s="85"/>
      <c r="W659" s="112"/>
      <c r="X659" s="98" t="b">
        <v>0</v>
      </c>
      <c r="Z659" s="28"/>
      <c r="AA659" s="28"/>
      <c r="AB659" s="28"/>
    </row>
    <row r="660" ht="22.5" customHeight="1">
      <c r="A660" s="28">
        <v>659.0</v>
      </c>
      <c r="B660" s="28" t="s">
        <v>593</v>
      </c>
      <c r="C660" s="28" t="s">
        <v>3445</v>
      </c>
      <c r="D660" s="28" t="s">
        <v>3446</v>
      </c>
      <c r="E660" s="79" t="s">
        <v>96</v>
      </c>
      <c r="F660" s="79" t="s">
        <v>96</v>
      </c>
      <c r="G660" s="79" t="s">
        <v>5316</v>
      </c>
      <c r="H660" s="79" t="s">
        <v>96</v>
      </c>
      <c r="I660" s="36" t="s">
        <v>708</v>
      </c>
      <c r="J660" s="37">
        <v>46233.0</v>
      </c>
      <c r="K660" s="89"/>
      <c r="L660" s="89"/>
      <c r="M660" s="89"/>
      <c r="N660" s="89"/>
      <c r="O660" s="90"/>
      <c r="P660" s="49">
        <f t="shared" si="40"/>
        <v>1</v>
      </c>
      <c r="Q660" s="53" t="str">
        <f t="shared" si="41"/>
        <v>SELESAI</v>
      </c>
      <c r="S660" s="28"/>
      <c r="T660" s="36" t="b">
        <v>1</v>
      </c>
      <c r="U660" s="55" t="s">
        <v>713</v>
      </c>
      <c r="V660" s="56"/>
      <c r="W660" s="94" t="s">
        <v>5319</v>
      </c>
      <c r="X660" s="95" t="b">
        <v>1</v>
      </c>
      <c r="Z660" s="28"/>
      <c r="AA660" s="28"/>
      <c r="AB660" s="28"/>
    </row>
    <row r="661" ht="22.5" customHeight="1">
      <c r="A661" s="28">
        <v>660.0</v>
      </c>
      <c r="B661" s="28" t="s">
        <v>593</v>
      </c>
      <c r="C661" s="28" t="s">
        <v>3448</v>
      </c>
      <c r="D661" s="28" t="s">
        <v>3449</v>
      </c>
      <c r="E661" s="33" t="s">
        <v>96</v>
      </c>
      <c r="F661" s="33" t="s">
        <v>96</v>
      </c>
      <c r="G661" s="33" t="s">
        <v>5323</v>
      </c>
      <c r="H661" s="33" t="s">
        <v>191</v>
      </c>
      <c r="I661" s="36" t="s">
        <v>708</v>
      </c>
      <c r="J661" s="89"/>
      <c r="K661" s="89"/>
      <c r="L661" s="89"/>
      <c r="M661" s="89"/>
      <c r="N661" s="89"/>
      <c r="O661" s="90"/>
      <c r="P661" s="49">
        <f t="shared" si="40"/>
        <v>0</v>
      </c>
      <c r="Q661" s="53" t="str">
        <f t="shared" si="41"/>
        <v>BELUM</v>
      </c>
      <c r="S661" s="28"/>
      <c r="T661" s="36" t="b">
        <v>0</v>
      </c>
      <c r="U661" s="139"/>
      <c r="V661" s="85"/>
      <c r="W661" s="112"/>
      <c r="X661" s="98" t="b">
        <v>0</v>
      </c>
      <c r="Z661" s="28"/>
      <c r="AA661" s="28"/>
      <c r="AB661" s="28"/>
    </row>
    <row r="662" ht="22.5" customHeight="1">
      <c r="A662" s="28">
        <v>661.0</v>
      </c>
      <c r="B662" s="28" t="s">
        <v>593</v>
      </c>
      <c r="C662" s="28" t="s">
        <v>3452</v>
      </c>
      <c r="D662" s="28" t="s">
        <v>3453</v>
      </c>
      <c r="E662" s="79" t="s">
        <v>181</v>
      </c>
      <c r="F662" s="79" t="s">
        <v>181</v>
      </c>
      <c r="G662" s="79" t="s">
        <v>5327</v>
      </c>
      <c r="H662" s="79" t="s">
        <v>181</v>
      </c>
      <c r="I662" s="36" t="s">
        <v>565</v>
      </c>
      <c r="J662" s="37">
        <v>46048.0</v>
      </c>
      <c r="K662" s="37"/>
      <c r="L662" s="89"/>
      <c r="M662" s="89"/>
      <c r="N662" s="89"/>
      <c r="O662" s="90"/>
      <c r="P662" s="49">
        <f t="shared" si="40"/>
        <v>1</v>
      </c>
      <c r="Q662" s="53" t="str">
        <f t="shared" si="41"/>
        <v>SELESAI</v>
      </c>
      <c r="S662" s="28"/>
      <c r="T662" s="36" t="b">
        <v>1</v>
      </c>
      <c r="U662" s="139"/>
      <c r="V662" s="140"/>
      <c r="W662" s="141"/>
      <c r="X662" s="142" t="b">
        <v>0</v>
      </c>
      <c r="Z662" s="28"/>
      <c r="AA662" s="28"/>
      <c r="AB662" s="28"/>
    </row>
    <row r="663" ht="22.5" customHeight="1">
      <c r="A663" s="28">
        <v>662.0</v>
      </c>
      <c r="B663" s="28" t="s">
        <v>593</v>
      </c>
      <c r="C663" s="28" t="s">
        <v>3455</v>
      </c>
      <c r="D663" s="28" t="s">
        <v>3457</v>
      </c>
      <c r="E663" s="33" t="s">
        <v>96</v>
      </c>
      <c r="F663" s="33" t="s">
        <v>96</v>
      </c>
      <c r="G663" s="33" t="s">
        <v>5333</v>
      </c>
      <c r="H663" s="33" t="s">
        <v>463</v>
      </c>
      <c r="I663" s="36" t="s">
        <v>708</v>
      </c>
      <c r="J663" s="89"/>
      <c r="K663" s="89"/>
      <c r="L663" s="89"/>
      <c r="M663" s="89"/>
      <c r="N663" s="89"/>
      <c r="O663" s="90"/>
      <c r="P663" s="49">
        <f t="shared" si="40"/>
        <v>0</v>
      </c>
      <c r="Q663" s="53" t="str">
        <f t="shared" si="41"/>
        <v>BELUM</v>
      </c>
      <c r="S663" s="28"/>
      <c r="T663" s="36" t="b">
        <v>0</v>
      </c>
      <c r="U663" s="139"/>
      <c r="V663" s="85"/>
      <c r="W663" s="112"/>
      <c r="X663" s="98" t="b">
        <v>0</v>
      </c>
      <c r="Z663" s="28"/>
      <c r="AA663" s="28"/>
      <c r="AB663" s="28"/>
    </row>
    <row r="664" ht="22.5" customHeight="1">
      <c r="A664" s="28">
        <v>663.0</v>
      </c>
      <c r="B664" s="28" t="s">
        <v>593</v>
      </c>
      <c r="C664" s="28" t="s">
        <v>3459</v>
      </c>
      <c r="D664" s="28" t="s">
        <v>3460</v>
      </c>
      <c r="E664" s="79" t="s">
        <v>226</v>
      </c>
      <c r="F664" s="79" t="s">
        <v>226</v>
      </c>
      <c r="G664" s="79" t="s">
        <v>5336</v>
      </c>
      <c r="H664" s="79" t="s">
        <v>226</v>
      </c>
      <c r="I664" s="36" t="s">
        <v>474</v>
      </c>
      <c r="J664" s="37">
        <v>46076.0</v>
      </c>
      <c r="K664" s="37">
        <v>46187.0</v>
      </c>
      <c r="L664" s="89"/>
      <c r="M664" s="89"/>
      <c r="N664" s="89"/>
      <c r="O664" s="90"/>
      <c r="P664" s="49">
        <f>IF(B664="POP-SB",COUNTA(J664:M664)/4,
 IF(B664="POP-B",COUNTA(J664:M664)/2,
 COUNTA(J664)/1))</f>
        <v>1</v>
      </c>
      <c r="Q664" s="55" t="s">
        <v>698</v>
      </c>
      <c r="S664" s="28"/>
      <c r="T664" s="36" t="b">
        <v>1</v>
      </c>
      <c r="U664" s="55" t="s">
        <v>479</v>
      </c>
      <c r="V664" s="85"/>
      <c r="W664" s="59" t="s">
        <v>5340</v>
      </c>
      <c r="X664" s="61" t="b">
        <v>0</v>
      </c>
      <c r="Z664" s="28"/>
      <c r="AA664" s="28"/>
      <c r="AB664" s="28"/>
    </row>
    <row r="665" ht="22.5" customHeight="1">
      <c r="A665" s="28">
        <v>664.0</v>
      </c>
      <c r="B665" s="28" t="s">
        <v>593</v>
      </c>
      <c r="C665" s="28" t="s">
        <v>3462</v>
      </c>
      <c r="D665" s="28" t="s">
        <v>3463</v>
      </c>
      <c r="E665" s="33" t="s">
        <v>181</v>
      </c>
      <c r="F665" s="33" t="s">
        <v>181</v>
      </c>
      <c r="G665" s="33" t="s">
        <v>5344</v>
      </c>
      <c r="H665" s="33" t="s">
        <v>181</v>
      </c>
      <c r="I665" s="36" t="s">
        <v>565</v>
      </c>
      <c r="J665" s="37">
        <v>46082.0</v>
      </c>
      <c r="K665" s="89"/>
      <c r="L665" s="89"/>
      <c r="M665" s="89"/>
      <c r="N665" s="89"/>
      <c r="O665" s="90"/>
      <c r="P665" s="49">
        <f t="shared" ref="P665:P710" si="42">IF(B665="POP-SB",COUNTA(J665:M665)/4,
 IF(B665="POP-B",COUNTA(J665:M665)/2,
 COUNTA(J665:M665)/1))</f>
        <v>1</v>
      </c>
      <c r="Q665" s="53" t="str">
        <f t="shared" ref="Q665:Q725" si="43">IF(P665=100%,"SELESAI","BELUM")
</f>
        <v>SELESAI</v>
      </c>
      <c r="S665" s="28"/>
      <c r="T665" s="36" t="b">
        <v>1</v>
      </c>
      <c r="U665" s="55" t="s">
        <v>347</v>
      </c>
      <c r="V665" s="122"/>
      <c r="W665" s="143" t="s">
        <v>5351</v>
      </c>
      <c r="X665" s="124" t="b">
        <v>0</v>
      </c>
      <c r="Z665" s="28"/>
      <c r="AA665" s="28"/>
      <c r="AB665" s="28"/>
    </row>
    <row r="666" ht="22.5" customHeight="1">
      <c r="A666" s="28">
        <v>665.0</v>
      </c>
      <c r="B666" s="28" t="s">
        <v>593</v>
      </c>
      <c r="C666" s="28" t="s">
        <v>3465</v>
      </c>
      <c r="D666" s="28" t="s">
        <v>3466</v>
      </c>
      <c r="E666" s="79" t="s">
        <v>16</v>
      </c>
      <c r="F666" s="79" t="s">
        <v>16</v>
      </c>
      <c r="G666" s="79" t="s">
        <v>5355</v>
      </c>
      <c r="H666" s="79" t="s">
        <v>232</v>
      </c>
      <c r="I666" s="36" t="s">
        <v>103</v>
      </c>
      <c r="J666" s="89"/>
      <c r="K666" s="37"/>
      <c r="L666" s="37"/>
      <c r="M666" s="89"/>
      <c r="N666" s="89"/>
      <c r="O666" s="90"/>
      <c r="P666" s="49">
        <f t="shared" si="42"/>
        <v>0</v>
      </c>
      <c r="Q666" s="53" t="str">
        <f t="shared" si="43"/>
        <v>BELUM</v>
      </c>
      <c r="S666" s="28"/>
      <c r="T666" s="36" t="b">
        <v>0</v>
      </c>
      <c r="U666" s="139"/>
      <c r="V666" s="56"/>
      <c r="W666" s="94"/>
      <c r="X666" s="95" t="b">
        <v>0</v>
      </c>
      <c r="Z666" s="28"/>
      <c r="AA666" s="28"/>
      <c r="AB666" s="28"/>
    </row>
    <row r="667" ht="22.5" customHeight="1">
      <c r="A667" s="28">
        <v>666.0</v>
      </c>
      <c r="B667" s="28" t="s">
        <v>593</v>
      </c>
      <c r="C667" s="28" t="s">
        <v>3470</v>
      </c>
      <c r="D667" s="28" t="s">
        <v>3471</v>
      </c>
      <c r="E667" s="33" t="s">
        <v>16</v>
      </c>
      <c r="F667" s="33" t="s">
        <v>16</v>
      </c>
      <c r="G667" s="33" t="s">
        <v>2935</v>
      </c>
      <c r="H667" s="33" t="s">
        <v>434</v>
      </c>
      <c r="I667" s="36" t="s">
        <v>565</v>
      </c>
      <c r="J667" s="89"/>
      <c r="K667" s="89"/>
      <c r="L667" s="89"/>
      <c r="M667" s="89"/>
      <c r="N667" s="89"/>
      <c r="O667" s="90"/>
      <c r="P667" s="49">
        <f t="shared" si="42"/>
        <v>0</v>
      </c>
      <c r="Q667" s="53" t="str">
        <f t="shared" si="43"/>
        <v>BELUM</v>
      </c>
      <c r="S667" s="28"/>
      <c r="T667" s="36" t="b">
        <v>0</v>
      </c>
      <c r="U667" s="139"/>
      <c r="V667" s="56"/>
      <c r="W667" s="94"/>
      <c r="X667" s="95" t="b">
        <v>0</v>
      </c>
      <c r="Z667" s="28"/>
      <c r="AA667" s="28"/>
      <c r="AB667" s="28"/>
    </row>
    <row r="668" ht="22.5" customHeight="1">
      <c r="A668" s="28">
        <v>667.0</v>
      </c>
      <c r="B668" s="28" t="s">
        <v>593</v>
      </c>
      <c r="C668" s="28" t="s">
        <v>3473</v>
      </c>
      <c r="D668" s="28" t="s">
        <v>3475</v>
      </c>
      <c r="E668" s="79" t="s">
        <v>96</v>
      </c>
      <c r="F668" s="79" t="s">
        <v>96</v>
      </c>
      <c r="G668" s="79" t="s">
        <v>5363</v>
      </c>
      <c r="H668" s="79" t="s">
        <v>96</v>
      </c>
      <c r="I668" s="36" t="s">
        <v>708</v>
      </c>
      <c r="J668" s="37"/>
      <c r="K668" s="89"/>
      <c r="L668" s="89"/>
      <c r="M668" s="89"/>
      <c r="N668" s="89"/>
      <c r="O668" s="90"/>
      <c r="P668" s="49">
        <f t="shared" si="42"/>
        <v>0</v>
      </c>
      <c r="Q668" s="53" t="str">
        <f t="shared" si="43"/>
        <v>BELUM</v>
      </c>
      <c r="S668" s="28"/>
      <c r="T668" s="36" t="b">
        <v>0</v>
      </c>
      <c r="U668" s="139"/>
      <c r="V668" s="140"/>
      <c r="W668" s="141"/>
      <c r="X668" s="142" t="b">
        <v>0</v>
      </c>
      <c r="Z668" s="28"/>
      <c r="AA668" s="28"/>
      <c r="AB668" s="28"/>
    </row>
    <row r="669" ht="22.5" customHeight="1">
      <c r="A669" s="28">
        <v>668.0</v>
      </c>
      <c r="B669" s="28" t="s">
        <v>593</v>
      </c>
      <c r="C669" s="28" t="s">
        <v>3477</v>
      </c>
      <c r="D669" s="28" t="s">
        <v>3479</v>
      </c>
      <c r="E669" s="33" t="s">
        <v>96</v>
      </c>
      <c r="F669" s="33" t="s">
        <v>96</v>
      </c>
      <c r="G669" s="33" t="s">
        <v>5368</v>
      </c>
      <c r="H669" s="33" t="s">
        <v>463</v>
      </c>
      <c r="I669" s="36" t="s">
        <v>708</v>
      </c>
      <c r="J669" s="37">
        <v>46260.0</v>
      </c>
      <c r="K669" s="89"/>
      <c r="L669" s="89"/>
      <c r="M669" s="89"/>
      <c r="N669" s="89"/>
      <c r="O669" s="90"/>
      <c r="P669" s="49">
        <f t="shared" si="42"/>
        <v>1</v>
      </c>
      <c r="Q669" s="53" t="str">
        <f t="shared" si="43"/>
        <v>SELESAI</v>
      </c>
      <c r="S669" s="28"/>
      <c r="T669" s="36" t="b">
        <v>1</v>
      </c>
      <c r="U669" s="55" t="s">
        <v>713</v>
      </c>
      <c r="V669" s="85"/>
      <c r="W669" s="112" t="s">
        <v>5370</v>
      </c>
      <c r="X669" s="98" t="b">
        <v>0</v>
      </c>
      <c r="Z669" s="28"/>
      <c r="AA669" s="28"/>
      <c r="AB669" s="28"/>
    </row>
    <row r="670" ht="22.5" customHeight="1">
      <c r="A670" s="28">
        <v>669.0</v>
      </c>
      <c r="B670" s="28" t="s">
        <v>593</v>
      </c>
      <c r="C670" s="28" t="s">
        <v>3480</v>
      </c>
      <c r="D670" s="28" t="s">
        <v>3481</v>
      </c>
      <c r="E670" s="79" t="s">
        <v>16</v>
      </c>
      <c r="F670" s="79" t="s">
        <v>16</v>
      </c>
      <c r="G670" s="79" t="s">
        <v>5373</v>
      </c>
      <c r="H670" s="79" t="s">
        <v>434</v>
      </c>
      <c r="I670" s="36" t="s">
        <v>565</v>
      </c>
      <c r="J670" s="37">
        <v>46224.0</v>
      </c>
      <c r="K670" s="89"/>
      <c r="L670" s="89"/>
      <c r="M670" s="89"/>
      <c r="N670" s="89"/>
      <c r="O670" s="90"/>
      <c r="P670" s="49">
        <f t="shared" si="42"/>
        <v>1</v>
      </c>
      <c r="Q670" s="53" t="str">
        <f t="shared" si="43"/>
        <v>SELESAI</v>
      </c>
      <c r="S670" s="28"/>
      <c r="T670" s="36" t="b">
        <v>1</v>
      </c>
      <c r="U670" s="55" t="s">
        <v>347</v>
      </c>
      <c r="V670" s="140"/>
      <c r="W670" s="141"/>
      <c r="X670" s="142" t="b">
        <v>0</v>
      </c>
      <c r="Z670" s="28"/>
      <c r="AA670" s="28"/>
      <c r="AB670" s="28"/>
    </row>
    <row r="671" ht="22.5" customHeight="1">
      <c r="A671" s="28">
        <v>670.0</v>
      </c>
      <c r="B671" s="28" t="s">
        <v>593</v>
      </c>
      <c r="C671" s="28" t="s">
        <v>3483</v>
      </c>
      <c r="D671" s="28" t="s">
        <v>3485</v>
      </c>
      <c r="E671" s="33" t="s">
        <v>16</v>
      </c>
      <c r="F671" s="33" t="s">
        <v>16</v>
      </c>
      <c r="G671" s="33" t="s">
        <v>5377</v>
      </c>
      <c r="H671" s="33" t="s">
        <v>434</v>
      </c>
      <c r="I671" s="36" t="s">
        <v>565</v>
      </c>
      <c r="J671" s="37">
        <v>46248.0</v>
      </c>
      <c r="K671" s="89"/>
      <c r="L671" s="89"/>
      <c r="M671" s="89"/>
      <c r="N671" s="89"/>
      <c r="O671" s="90"/>
      <c r="P671" s="49">
        <f t="shared" si="42"/>
        <v>1</v>
      </c>
      <c r="Q671" s="53" t="str">
        <f t="shared" si="43"/>
        <v>SELESAI</v>
      </c>
      <c r="S671" s="28"/>
      <c r="T671" s="36" t="b">
        <v>1</v>
      </c>
      <c r="U671" s="55" t="s">
        <v>347</v>
      </c>
      <c r="V671" s="122"/>
      <c r="W671" s="59" t="s">
        <v>5379</v>
      </c>
      <c r="X671" s="124" t="b">
        <v>0</v>
      </c>
      <c r="Z671" s="28"/>
      <c r="AA671" s="28"/>
      <c r="AB671" s="28"/>
    </row>
    <row r="672" ht="22.5" customHeight="1">
      <c r="A672" s="28">
        <v>671.0</v>
      </c>
      <c r="B672" s="28" t="s">
        <v>593</v>
      </c>
      <c r="C672" s="28" t="s">
        <v>3487</v>
      </c>
      <c r="D672" s="28" t="s">
        <v>3489</v>
      </c>
      <c r="E672" s="79" t="s">
        <v>16</v>
      </c>
      <c r="F672" s="79" t="s">
        <v>16</v>
      </c>
      <c r="G672" s="79" t="s">
        <v>5382</v>
      </c>
      <c r="H672" s="79" t="s">
        <v>232</v>
      </c>
      <c r="I672" s="36" t="s">
        <v>103</v>
      </c>
      <c r="J672" s="37">
        <v>46216.0</v>
      </c>
      <c r="K672" s="89"/>
      <c r="L672" s="89"/>
      <c r="M672" s="89"/>
      <c r="N672" s="89"/>
      <c r="O672" s="90"/>
      <c r="P672" s="49">
        <f t="shared" si="42"/>
        <v>1</v>
      </c>
      <c r="Q672" s="53" t="str">
        <f t="shared" si="43"/>
        <v>SELESAI</v>
      </c>
      <c r="S672" s="28"/>
      <c r="T672" s="36" t="b">
        <v>1</v>
      </c>
      <c r="U672" s="55" t="s">
        <v>185</v>
      </c>
      <c r="V672" s="56"/>
      <c r="W672" s="94" t="s">
        <v>5383</v>
      </c>
      <c r="X672" s="95" t="b">
        <v>0</v>
      </c>
      <c r="Z672" s="28"/>
      <c r="AA672" s="28"/>
      <c r="AB672" s="28"/>
    </row>
    <row r="673" ht="22.5" customHeight="1">
      <c r="A673" s="28">
        <v>672.0</v>
      </c>
      <c r="B673" s="28" t="s">
        <v>593</v>
      </c>
      <c r="C673" s="28" t="s">
        <v>3490</v>
      </c>
      <c r="D673" s="28" t="s">
        <v>3491</v>
      </c>
      <c r="E673" s="33" t="s">
        <v>181</v>
      </c>
      <c r="F673" s="33" t="s">
        <v>181</v>
      </c>
      <c r="G673" s="33" t="s">
        <v>5385</v>
      </c>
      <c r="H673" s="33" t="s">
        <v>181</v>
      </c>
      <c r="I673" s="36" t="s">
        <v>565</v>
      </c>
      <c r="J673" s="37">
        <v>46267.0</v>
      </c>
      <c r="K673" s="89"/>
      <c r="L673" s="89"/>
      <c r="M673" s="89"/>
      <c r="N673" s="89"/>
      <c r="O673" s="90"/>
      <c r="P673" s="49">
        <f t="shared" si="42"/>
        <v>1</v>
      </c>
      <c r="Q673" s="53" t="str">
        <f t="shared" si="43"/>
        <v>SELESAI</v>
      </c>
      <c r="S673" s="28"/>
      <c r="T673" s="36" t="b">
        <v>1</v>
      </c>
      <c r="U673" s="55" t="s">
        <v>347</v>
      </c>
      <c r="V673" s="56"/>
      <c r="W673" s="94" t="s">
        <v>5387</v>
      </c>
      <c r="X673" s="95" t="b">
        <v>0</v>
      </c>
      <c r="Z673" s="28"/>
      <c r="AA673" s="28"/>
      <c r="AB673" s="28"/>
    </row>
    <row r="674" ht="22.5" customHeight="1">
      <c r="A674" s="28">
        <v>673.0</v>
      </c>
      <c r="B674" s="28" t="s">
        <v>593</v>
      </c>
      <c r="C674" s="28" t="s">
        <v>3494</v>
      </c>
      <c r="D674" s="28" t="s">
        <v>3495</v>
      </c>
      <c r="E674" s="79" t="s">
        <v>16</v>
      </c>
      <c r="F674" s="79" t="s">
        <v>16</v>
      </c>
      <c r="G674" s="79" t="s">
        <v>5389</v>
      </c>
      <c r="H674" s="79" t="s">
        <v>434</v>
      </c>
      <c r="I674" s="36" t="s">
        <v>565</v>
      </c>
      <c r="J674" s="37"/>
      <c r="K674" s="89"/>
      <c r="L674" s="89"/>
      <c r="M674" s="89"/>
      <c r="N674" s="89"/>
      <c r="O674" s="90"/>
      <c r="P674" s="49">
        <f t="shared" si="42"/>
        <v>0</v>
      </c>
      <c r="Q674" s="53" t="str">
        <f t="shared" si="43"/>
        <v>BELUM</v>
      </c>
      <c r="S674" s="28"/>
      <c r="T674" s="36" t="b">
        <v>0</v>
      </c>
      <c r="U674" s="139"/>
      <c r="V674" s="140"/>
      <c r="W674" s="141"/>
      <c r="X674" s="142" t="b">
        <v>0</v>
      </c>
      <c r="Z674" s="28"/>
      <c r="AA674" s="28"/>
      <c r="AB674" s="28"/>
    </row>
    <row r="675" ht="22.5" customHeight="1">
      <c r="A675" s="28">
        <v>674.0</v>
      </c>
      <c r="B675" s="28" t="s">
        <v>593</v>
      </c>
      <c r="C675" s="28" t="s">
        <v>3498</v>
      </c>
      <c r="D675" s="28" t="s">
        <v>3499</v>
      </c>
      <c r="E675" s="33" t="s">
        <v>181</v>
      </c>
      <c r="F675" s="33" t="s">
        <v>181</v>
      </c>
      <c r="G675" s="33" t="s">
        <v>5392</v>
      </c>
      <c r="H675" s="33" t="s">
        <v>181</v>
      </c>
      <c r="I675" s="36" t="s">
        <v>565</v>
      </c>
      <c r="J675" s="37">
        <v>46172.0</v>
      </c>
      <c r="K675" s="89"/>
      <c r="L675" s="89"/>
      <c r="M675" s="89"/>
      <c r="N675" s="89"/>
      <c r="O675" s="90"/>
      <c r="P675" s="49">
        <f t="shared" si="42"/>
        <v>1</v>
      </c>
      <c r="Q675" s="53" t="str">
        <f t="shared" si="43"/>
        <v>SELESAI</v>
      </c>
      <c r="S675" s="28"/>
      <c r="T675" s="36" t="b">
        <v>1</v>
      </c>
      <c r="U675" s="55" t="s">
        <v>658</v>
      </c>
      <c r="V675" s="85"/>
      <c r="W675" s="59" t="s">
        <v>5395</v>
      </c>
      <c r="X675" s="98" t="b">
        <v>0</v>
      </c>
      <c r="Z675" s="28"/>
      <c r="AA675" s="28"/>
      <c r="AB675" s="28"/>
    </row>
    <row r="676" ht="22.5" customHeight="1">
      <c r="A676" s="28">
        <v>675.0</v>
      </c>
      <c r="B676" s="28" t="s">
        <v>593</v>
      </c>
      <c r="C676" s="28" t="s">
        <v>3501</v>
      </c>
      <c r="D676" s="28" t="s">
        <v>3503</v>
      </c>
      <c r="E676" s="79" t="s">
        <v>16</v>
      </c>
      <c r="F676" s="79" t="s">
        <v>16</v>
      </c>
      <c r="G676" s="79" t="s">
        <v>5399</v>
      </c>
      <c r="H676" s="79" t="s">
        <v>232</v>
      </c>
      <c r="I676" s="36" t="s">
        <v>103</v>
      </c>
      <c r="J676" s="37">
        <v>46032.0</v>
      </c>
      <c r="K676" s="89"/>
      <c r="L676" s="89"/>
      <c r="M676" s="89"/>
      <c r="N676" s="89"/>
      <c r="O676" s="90"/>
      <c r="P676" s="49">
        <f t="shared" si="42"/>
        <v>1</v>
      </c>
      <c r="Q676" s="53" t="str">
        <f t="shared" si="43"/>
        <v>SELESAI</v>
      </c>
      <c r="S676" s="28"/>
      <c r="T676" s="36" t="b">
        <v>1</v>
      </c>
      <c r="U676" s="55" t="s">
        <v>185</v>
      </c>
      <c r="V676" s="85"/>
      <c r="W676" s="59" t="s">
        <v>5401</v>
      </c>
      <c r="X676" s="61" t="b">
        <v>1</v>
      </c>
      <c r="Y676" s="67" t="s">
        <v>5402</v>
      </c>
      <c r="Z676" s="108"/>
      <c r="AA676" s="108"/>
      <c r="AB676" s="108"/>
    </row>
    <row r="677" ht="22.5" customHeight="1">
      <c r="A677" s="28">
        <v>676.0</v>
      </c>
      <c r="B677" s="28" t="s">
        <v>593</v>
      </c>
      <c r="C677" s="28" t="s">
        <v>3504</v>
      </c>
      <c r="D677" s="28" t="s">
        <v>3505</v>
      </c>
      <c r="E677" s="33" t="s">
        <v>16</v>
      </c>
      <c r="F677" s="33" t="s">
        <v>16</v>
      </c>
      <c r="G677" s="33" t="s">
        <v>5406</v>
      </c>
      <c r="H677" s="33" t="s">
        <v>232</v>
      </c>
      <c r="I677" s="36" t="s">
        <v>103</v>
      </c>
      <c r="J677" s="37">
        <v>46311.0</v>
      </c>
      <c r="K677" s="37"/>
      <c r="L677" s="89"/>
      <c r="M677" s="89"/>
      <c r="N677" s="89"/>
      <c r="O677" s="90"/>
      <c r="P677" s="49">
        <f t="shared" si="42"/>
        <v>1</v>
      </c>
      <c r="Q677" s="53" t="str">
        <f t="shared" si="43"/>
        <v>SELESAI</v>
      </c>
      <c r="S677" s="28"/>
      <c r="T677" s="36" t="b">
        <v>1</v>
      </c>
      <c r="U677" s="55" t="s">
        <v>845</v>
      </c>
      <c r="V677" s="56"/>
      <c r="W677" s="94"/>
      <c r="X677" s="95" t="b">
        <v>0</v>
      </c>
      <c r="Z677" s="28"/>
      <c r="AA677" s="28"/>
      <c r="AB677" s="28"/>
    </row>
    <row r="678" ht="22.5" customHeight="1">
      <c r="A678" s="28">
        <v>677.0</v>
      </c>
      <c r="B678" s="28" t="s">
        <v>593</v>
      </c>
      <c r="C678" s="28" t="s">
        <v>3507</v>
      </c>
      <c r="D678" s="28" t="s">
        <v>3508</v>
      </c>
      <c r="E678" s="79" t="s">
        <v>226</v>
      </c>
      <c r="F678" s="79" t="s">
        <v>226</v>
      </c>
      <c r="G678" s="79" t="s">
        <v>5410</v>
      </c>
      <c r="H678" s="79" t="s">
        <v>226</v>
      </c>
      <c r="I678" s="36" t="s">
        <v>474</v>
      </c>
      <c r="J678" s="37">
        <v>46212.0</v>
      </c>
      <c r="K678" s="89"/>
      <c r="L678" s="89"/>
      <c r="M678" s="89"/>
      <c r="N678" s="89"/>
      <c r="O678" s="90"/>
      <c r="P678" s="49">
        <f t="shared" si="42"/>
        <v>1</v>
      </c>
      <c r="Q678" s="53" t="str">
        <f t="shared" si="43"/>
        <v>SELESAI</v>
      </c>
      <c r="S678" s="28"/>
      <c r="T678" s="36" t="b">
        <v>1</v>
      </c>
      <c r="U678" s="55" t="s">
        <v>3831</v>
      </c>
      <c r="V678" s="56"/>
      <c r="W678" s="94"/>
      <c r="X678" s="95" t="b">
        <v>1</v>
      </c>
      <c r="Y678" s="67" t="s">
        <v>5412</v>
      </c>
      <c r="Z678" s="108"/>
      <c r="AA678" s="108"/>
      <c r="AB678" s="108"/>
    </row>
    <row r="679" ht="22.5" customHeight="1">
      <c r="A679" s="28">
        <v>678.0</v>
      </c>
      <c r="B679" s="28" t="s">
        <v>593</v>
      </c>
      <c r="C679" s="28" t="s">
        <v>3510</v>
      </c>
      <c r="D679" s="28" t="s">
        <v>3512</v>
      </c>
      <c r="E679" s="33" t="s">
        <v>226</v>
      </c>
      <c r="F679" s="33" t="s">
        <v>226</v>
      </c>
      <c r="G679" s="33" t="s">
        <v>5416</v>
      </c>
      <c r="H679" s="33" t="s">
        <v>226</v>
      </c>
      <c r="I679" s="36" t="s">
        <v>474</v>
      </c>
      <c r="J679" s="37">
        <v>46039.0</v>
      </c>
      <c r="K679" s="89"/>
      <c r="L679" s="89"/>
      <c r="M679" s="89"/>
      <c r="N679" s="89"/>
      <c r="O679" s="90"/>
      <c r="P679" s="49">
        <f t="shared" si="42"/>
        <v>1</v>
      </c>
      <c r="Q679" s="53" t="str">
        <f t="shared" si="43"/>
        <v>SELESAI</v>
      </c>
      <c r="S679" s="28"/>
      <c r="T679" s="36" t="b">
        <v>1</v>
      </c>
      <c r="U679" s="55" t="s">
        <v>479</v>
      </c>
      <c r="V679" s="85"/>
      <c r="W679" s="59" t="s">
        <v>5418</v>
      </c>
      <c r="X679" s="61" t="b">
        <v>0</v>
      </c>
      <c r="Z679" s="28"/>
      <c r="AA679" s="28"/>
      <c r="AB679" s="28"/>
    </row>
    <row r="680" ht="22.5" customHeight="1">
      <c r="A680" s="28">
        <v>679.0</v>
      </c>
      <c r="B680" s="28" t="s">
        <v>593</v>
      </c>
      <c r="C680" s="28" t="s">
        <v>3513</v>
      </c>
      <c r="D680" s="28" t="s">
        <v>3514</v>
      </c>
      <c r="E680" s="79" t="s">
        <v>226</v>
      </c>
      <c r="F680" s="79" t="s">
        <v>226</v>
      </c>
      <c r="G680" s="79" t="s">
        <v>5422</v>
      </c>
      <c r="H680" s="79" t="s">
        <v>288</v>
      </c>
      <c r="I680" s="36" t="s">
        <v>2857</v>
      </c>
      <c r="J680" s="37">
        <v>46174.0</v>
      </c>
      <c r="K680" s="89"/>
      <c r="L680" s="89"/>
      <c r="M680" s="89"/>
      <c r="N680" s="89"/>
      <c r="O680" s="90"/>
      <c r="P680" s="49">
        <f t="shared" si="42"/>
        <v>1</v>
      </c>
      <c r="Q680" s="53" t="str">
        <f t="shared" si="43"/>
        <v>SELESAI</v>
      </c>
      <c r="S680" s="28"/>
      <c r="T680" s="36" t="b">
        <v>1</v>
      </c>
      <c r="U680" s="139"/>
      <c r="V680" s="140"/>
      <c r="W680" s="141"/>
      <c r="X680" s="142" t="b">
        <v>0</v>
      </c>
      <c r="Z680" s="28"/>
      <c r="AA680" s="28"/>
      <c r="AB680" s="28"/>
    </row>
    <row r="681" ht="22.5" customHeight="1">
      <c r="A681" s="28">
        <v>680.0</v>
      </c>
      <c r="B681" s="28" t="s">
        <v>593</v>
      </c>
      <c r="C681" s="28" t="s">
        <v>3516</v>
      </c>
      <c r="D681" s="28" t="s">
        <v>3518</v>
      </c>
      <c r="E681" s="33" t="s">
        <v>226</v>
      </c>
      <c r="F681" s="33" t="s">
        <v>226</v>
      </c>
      <c r="G681" s="33" t="s">
        <v>5424</v>
      </c>
      <c r="H681" s="33" t="s">
        <v>288</v>
      </c>
      <c r="I681" s="36" t="s">
        <v>474</v>
      </c>
      <c r="J681" s="37">
        <v>46185.0</v>
      </c>
      <c r="K681" s="89"/>
      <c r="L681" s="89"/>
      <c r="M681" s="89"/>
      <c r="N681" s="89"/>
      <c r="O681" s="90"/>
      <c r="P681" s="49">
        <f t="shared" si="42"/>
        <v>1</v>
      </c>
      <c r="Q681" s="53" t="str">
        <f t="shared" si="43"/>
        <v>SELESAI</v>
      </c>
      <c r="S681" s="28"/>
      <c r="T681" s="36" t="b">
        <v>1</v>
      </c>
      <c r="U681" s="139"/>
      <c r="V681" s="122"/>
      <c r="W681" s="153"/>
      <c r="X681" s="124" t="b">
        <v>0</v>
      </c>
      <c r="Z681" s="28"/>
      <c r="AA681" s="28"/>
      <c r="AB681" s="28"/>
    </row>
    <row r="682" ht="22.5" customHeight="1">
      <c r="A682" s="28">
        <v>681.0</v>
      </c>
      <c r="B682" s="28" t="s">
        <v>593</v>
      </c>
      <c r="C682" s="28" t="s">
        <v>3519</v>
      </c>
      <c r="D682" s="28" t="s">
        <v>3520</v>
      </c>
      <c r="E682" s="79" t="s">
        <v>226</v>
      </c>
      <c r="F682" s="79" t="s">
        <v>226</v>
      </c>
      <c r="G682" s="79" t="s">
        <v>5426</v>
      </c>
      <c r="H682" s="79" t="s">
        <v>288</v>
      </c>
      <c r="I682" s="36" t="s">
        <v>474</v>
      </c>
      <c r="J682" s="37">
        <v>46154.0</v>
      </c>
      <c r="K682" s="89"/>
      <c r="L682" s="89"/>
      <c r="M682" s="89"/>
      <c r="N682" s="89"/>
      <c r="O682" s="90"/>
      <c r="P682" s="49">
        <f t="shared" si="42"/>
        <v>1</v>
      </c>
      <c r="Q682" s="53" t="str">
        <f t="shared" si="43"/>
        <v>SELESAI</v>
      </c>
      <c r="S682" s="28"/>
      <c r="T682" s="36" t="b">
        <v>1</v>
      </c>
      <c r="U682" s="139"/>
      <c r="V682" s="140"/>
      <c r="W682" s="141"/>
      <c r="X682" s="142" t="b">
        <v>0</v>
      </c>
      <c r="Z682" s="28"/>
      <c r="AA682" s="28"/>
      <c r="AB682" s="28"/>
    </row>
    <row r="683" ht="22.5" customHeight="1">
      <c r="A683" s="28">
        <v>682.0</v>
      </c>
      <c r="B683" s="28" t="s">
        <v>593</v>
      </c>
      <c r="C683" s="28" t="s">
        <v>3521</v>
      </c>
      <c r="D683" s="28" t="s">
        <v>3523</v>
      </c>
      <c r="E683" s="33" t="s">
        <v>226</v>
      </c>
      <c r="F683" s="33" t="s">
        <v>226</v>
      </c>
      <c r="G683" s="33" t="s">
        <v>5427</v>
      </c>
      <c r="H683" s="33" t="s">
        <v>226</v>
      </c>
      <c r="I683" s="36" t="s">
        <v>474</v>
      </c>
      <c r="J683" s="37">
        <v>46071.0</v>
      </c>
      <c r="K683" s="89"/>
      <c r="L683" s="89"/>
      <c r="M683" s="89"/>
      <c r="N683" s="89"/>
      <c r="O683" s="90"/>
      <c r="P683" s="49">
        <f t="shared" si="42"/>
        <v>1</v>
      </c>
      <c r="Q683" s="53" t="str">
        <f t="shared" si="43"/>
        <v>SELESAI</v>
      </c>
      <c r="S683" s="28"/>
      <c r="T683" s="36" t="b">
        <v>1</v>
      </c>
      <c r="U683" s="55" t="s">
        <v>3831</v>
      </c>
      <c r="V683" s="85"/>
      <c r="W683" s="112"/>
      <c r="X683" s="98" t="b">
        <v>1</v>
      </c>
      <c r="Y683" s="67" t="s">
        <v>5429</v>
      </c>
      <c r="Z683" s="108"/>
      <c r="AA683" s="108"/>
      <c r="AB683" s="108"/>
    </row>
    <row r="684" ht="22.5" customHeight="1">
      <c r="A684" s="28">
        <v>683.0</v>
      </c>
      <c r="B684" s="28" t="s">
        <v>593</v>
      </c>
      <c r="C684" s="28" t="s">
        <v>3525</v>
      </c>
      <c r="D684" s="28" t="s">
        <v>3526</v>
      </c>
      <c r="E684" s="79" t="s">
        <v>16</v>
      </c>
      <c r="F684" s="79" t="s">
        <v>16</v>
      </c>
      <c r="G684" s="79" t="s">
        <v>5430</v>
      </c>
      <c r="H684" s="79" t="s">
        <v>434</v>
      </c>
      <c r="I684" s="36" t="s">
        <v>565</v>
      </c>
      <c r="J684" s="37">
        <v>46225.0</v>
      </c>
      <c r="K684" s="89"/>
      <c r="L684" s="89"/>
      <c r="M684" s="89"/>
      <c r="N684" s="89"/>
      <c r="O684" s="90"/>
      <c r="P684" s="49">
        <f t="shared" si="42"/>
        <v>1</v>
      </c>
      <c r="Q684" s="53" t="str">
        <f t="shared" si="43"/>
        <v>SELESAI</v>
      </c>
      <c r="S684" s="28"/>
      <c r="T684" s="36" t="b">
        <v>1</v>
      </c>
      <c r="U684" s="55" t="s">
        <v>347</v>
      </c>
      <c r="V684" s="140"/>
      <c r="W684" s="172" t="s">
        <v>5432</v>
      </c>
      <c r="X684" s="142" t="b">
        <v>0</v>
      </c>
      <c r="Z684" s="28"/>
      <c r="AA684" s="28"/>
      <c r="AB684" s="28"/>
    </row>
    <row r="685" ht="22.5" customHeight="1">
      <c r="A685" s="28">
        <v>684.0</v>
      </c>
      <c r="B685" s="28" t="s">
        <v>593</v>
      </c>
      <c r="C685" s="28" t="s">
        <v>3527</v>
      </c>
      <c r="D685" s="28" t="s">
        <v>3528</v>
      </c>
      <c r="E685" s="33" t="s">
        <v>181</v>
      </c>
      <c r="F685" s="33" t="s">
        <v>181</v>
      </c>
      <c r="G685" s="33" t="s">
        <v>5433</v>
      </c>
      <c r="H685" s="33" t="s">
        <v>181</v>
      </c>
      <c r="I685" s="36" t="s">
        <v>565</v>
      </c>
      <c r="J685" s="37"/>
      <c r="K685" s="89"/>
      <c r="L685" s="89"/>
      <c r="M685" s="89"/>
      <c r="N685" s="89"/>
      <c r="O685" s="90"/>
      <c r="P685" s="49">
        <f t="shared" si="42"/>
        <v>0</v>
      </c>
      <c r="Q685" s="53" t="str">
        <f t="shared" si="43"/>
        <v>BELUM</v>
      </c>
      <c r="S685" s="28"/>
      <c r="T685" s="36" t="b">
        <v>0</v>
      </c>
      <c r="U685" s="139"/>
      <c r="V685" s="122"/>
      <c r="W685" s="153"/>
      <c r="X685" s="124" t="b">
        <v>1</v>
      </c>
      <c r="Y685" s="67" t="s">
        <v>5434</v>
      </c>
      <c r="Z685" s="108"/>
      <c r="AA685" s="108"/>
      <c r="AB685" s="108"/>
    </row>
    <row r="686" ht="22.5" customHeight="1">
      <c r="A686" s="28">
        <v>685.0</v>
      </c>
      <c r="B686" s="28" t="s">
        <v>593</v>
      </c>
      <c r="C686" s="28" t="s">
        <v>3531</v>
      </c>
      <c r="D686" s="28" t="s">
        <v>3532</v>
      </c>
      <c r="E686" s="79" t="s">
        <v>181</v>
      </c>
      <c r="F686" s="79" t="s">
        <v>181</v>
      </c>
      <c r="G686" s="79" t="s">
        <v>5436</v>
      </c>
      <c r="H686" s="79" t="s">
        <v>181</v>
      </c>
      <c r="I686" s="36" t="s">
        <v>565</v>
      </c>
      <c r="J686" s="37">
        <v>46077.0</v>
      </c>
      <c r="K686" s="89"/>
      <c r="L686" s="89"/>
      <c r="M686" s="89"/>
      <c r="N686" s="89"/>
      <c r="O686" s="90"/>
      <c r="P686" s="49">
        <f t="shared" si="42"/>
        <v>1</v>
      </c>
      <c r="Q686" s="53" t="str">
        <f t="shared" si="43"/>
        <v>SELESAI</v>
      </c>
      <c r="S686" s="28"/>
      <c r="T686" s="36" t="b">
        <v>1</v>
      </c>
      <c r="U686" s="55" t="s">
        <v>658</v>
      </c>
      <c r="V686" s="178" t="s">
        <v>2158</v>
      </c>
      <c r="W686" s="172" t="s">
        <v>5437</v>
      </c>
      <c r="X686" s="142" t="b">
        <v>1</v>
      </c>
      <c r="Y686" s="67" t="s">
        <v>5438</v>
      </c>
      <c r="Z686" s="108"/>
      <c r="AA686" s="108"/>
      <c r="AB686" s="108"/>
    </row>
    <row r="687" ht="22.5" customHeight="1">
      <c r="A687" s="28">
        <v>686.0</v>
      </c>
      <c r="B687" s="28" t="s">
        <v>593</v>
      </c>
      <c r="C687" s="28" t="s">
        <v>3534</v>
      </c>
      <c r="D687" s="28" t="s">
        <v>3535</v>
      </c>
      <c r="E687" s="33" t="s">
        <v>96</v>
      </c>
      <c r="F687" s="33" t="s">
        <v>96</v>
      </c>
      <c r="G687" s="33" t="s">
        <v>5440</v>
      </c>
      <c r="H687" s="33" t="s">
        <v>96</v>
      </c>
      <c r="I687" s="36" t="s">
        <v>708</v>
      </c>
      <c r="J687" s="37">
        <v>46051.0</v>
      </c>
      <c r="K687" s="89"/>
      <c r="L687" s="89"/>
      <c r="M687" s="89"/>
      <c r="N687" s="89"/>
      <c r="O687" s="90"/>
      <c r="P687" s="49">
        <f t="shared" si="42"/>
        <v>1</v>
      </c>
      <c r="Q687" s="53" t="str">
        <f t="shared" si="43"/>
        <v>SELESAI</v>
      </c>
      <c r="S687" s="28"/>
      <c r="T687" s="36" t="b">
        <v>1</v>
      </c>
      <c r="U687" s="55" t="s">
        <v>713</v>
      </c>
      <c r="V687" s="122"/>
      <c r="W687" s="59" t="s">
        <v>5441</v>
      </c>
      <c r="X687" s="61" t="b">
        <v>0</v>
      </c>
      <c r="Z687" s="28"/>
      <c r="AA687" s="28"/>
      <c r="AB687" s="28"/>
    </row>
    <row r="688" ht="22.5" customHeight="1">
      <c r="A688" s="28">
        <v>687.0</v>
      </c>
      <c r="B688" s="28" t="s">
        <v>593</v>
      </c>
      <c r="C688" s="28" t="s">
        <v>3540</v>
      </c>
      <c r="D688" s="28" t="s">
        <v>3541</v>
      </c>
      <c r="E688" s="79" t="s">
        <v>16</v>
      </c>
      <c r="F688" s="79" t="s">
        <v>16</v>
      </c>
      <c r="G688" s="79" t="s">
        <v>5443</v>
      </c>
      <c r="H688" s="79" t="s">
        <v>434</v>
      </c>
      <c r="I688" s="36" t="s">
        <v>565</v>
      </c>
      <c r="J688" s="37">
        <v>46264.0</v>
      </c>
      <c r="K688" s="89"/>
      <c r="L688" s="89"/>
      <c r="M688" s="89"/>
      <c r="N688" s="89"/>
      <c r="O688" s="90"/>
      <c r="P688" s="49">
        <f t="shared" si="42"/>
        <v>1</v>
      </c>
      <c r="Q688" s="53" t="str">
        <f t="shared" si="43"/>
        <v>SELESAI</v>
      </c>
      <c r="S688" s="28"/>
      <c r="T688" s="36" t="b">
        <v>1</v>
      </c>
      <c r="U688" s="55" t="s">
        <v>658</v>
      </c>
      <c r="V688" s="140"/>
      <c r="W688" s="172" t="s">
        <v>5444</v>
      </c>
      <c r="X688" s="142" t="b">
        <v>0</v>
      </c>
      <c r="Z688" s="28"/>
      <c r="AA688" s="28"/>
      <c r="AB688" s="28"/>
    </row>
    <row r="689" ht="22.5" customHeight="1">
      <c r="A689" s="28">
        <v>688.0</v>
      </c>
      <c r="B689" s="28" t="s">
        <v>593</v>
      </c>
      <c r="C689" s="28" t="s">
        <v>3543</v>
      </c>
      <c r="D689" s="28" t="s">
        <v>3544</v>
      </c>
      <c r="E689" s="33" t="s">
        <v>16</v>
      </c>
      <c r="F689" s="33" t="s">
        <v>16</v>
      </c>
      <c r="G689" s="33" t="s">
        <v>5445</v>
      </c>
      <c r="H689" s="33" t="s">
        <v>434</v>
      </c>
      <c r="I689" s="36" t="s">
        <v>565</v>
      </c>
      <c r="J689" s="89"/>
      <c r="K689" s="89"/>
      <c r="L689" s="89"/>
      <c r="M689" s="89"/>
      <c r="N689" s="89"/>
      <c r="O689" s="90"/>
      <c r="P689" s="49">
        <f t="shared" si="42"/>
        <v>0</v>
      </c>
      <c r="Q689" s="53" t="str">
        <f t="shared" si="43"/>
        <v>BELUM</v>
      </c>
      <c r="S689" s="28"/>
      <c r="T689" s="36" t="b">
        <v>0</v>
      </c>
      <c r="U689" s="139"/>
      <c r="V689" s="85"/>
      <c r="W689" s="112"/>
      <c r="X689" s="98" t="b">
        <v>0</v>
      </c>
      <c r="Z689" s="28"/>
      <c r="AA689" s="28"/>
      <c r="AB689" s="28"/>
    </row>
    <row r="690" ht="22.5" customHeight="1">
      <c r="A690" s="28">
        <v>689.0</v>
      </c>
      <c r="B690" s="28" t="s">
        <v>593</v>
      </c>
      <c r="C690" s="28" t="s">
        <v>3546</v>
      </c>
      <c r="D690" s="28" t="s">
        <v>3548</v>
      </c>
      <c r="E690" s="79" t="s">
        <v>16</v>
      </c>
      <c r="F690" s="79" t="s">
        <v>16</v>
      </c>
      <c r="G690" s="79" t="s">
        <v>5447</v>
      </c>
      <c r="H690" s="79" t="s">
        <v>577</v>
      </c>
      <c r="I690" s="36" t="s">
        <v>289</v>
      </c>
      <c r="J690" s="37">
        <v>46153.0</v>
      </c>
      <c r="K690" s="89"/>
      <c r="L690" s="89"/>
      <c r="M690" s="89"/>
      <c r="N690" s="89"/>
      <c r="O690" s="90"/>
      <c r="P690" s="49">
        <f t="shared" si="42"/>
        <v>1</v>
      </c>
      <c r="Q690" s="53" t="str">
        <f t="shared" si="43"/>
        <v>SELESAI</v>
      </c>
      <c r="S690" s="28"/>
      <c r="T690" s="36" t="b">
        <v>1</v>
      </c>
      <c r="U690" s="55" t="s">
        <v>347</v>
      </c>
      <c r="V690" s="85"/>
      <c r="W690" s="112"/>
      <c r="X690" s="98" t="b">
        <v>1</v>
      </c>
      <c r="Y690" s="67" t="s">
        <v>5448</v>
      </c>
      <c r="Z690" s="108"/>
      <c r="AA690" s="108"/>
      <c r="AB690" s="108"/>
    </row>
    <row r="691" ht="22.5" customHeight="1">
      <c r="A691" s="28">
        <v>690.0</v>
      </c>
      <c r="B691" s="28" t="s">
        <v>593</v>
      </c>
      <c r="C691" s="28" t="s">
        <v>3550</v>
      </c>
      <c r="D691" s="28" t="s">
        <v>3551</v>
      </c>
      <c r="E691" s="33" t="s">
        <v>16</v>
      </c>
      <c r="F691" s="33" t="s">
        <v>16</v>
      </c>
      <c r="G691" s="33" t="s">
        <v>5449</v>
      </c>
      <c r="H691" s="33" t="s">
        <v>434</v>
      </c>
      <c r="I691" s="36" t="s">
        <v>565</v>
      </c>
      <c r="J691" s="89"/>
      <c r="K691" s="89"/>
      <c r="L691" s="89"/>
      <c r="M691" s="89"/>
      <c r="N691" s="89"/>
      <c r="O691" s="90"/>
      <c r="P691" s="49">
        <f t="shared" si="42"/>
        <v>0</v>
      </c>
      <c r="Q691" s="53" t="str">
        <f t="shared" si="43"/>
        <v>BELUM</v>
      </c>
      <c r="S691" s="28"/>
      <c r="T691" s="36" t="b">
        <v>0</v>
      </c>
      <c r="U691" s="139"/>
      <c r="V691" s="122"/>
      <c r="W691" s="153"/>
      <c r="X691" s="124" t="b">
        <v>0</v>
      </c>
      <c r="Z691" s="28"/>
      <c r="AA691" s="28"/>
      <c r="AB691" s="28"/>
    </row>
    <row r="692" ht="22.5" customHeight="1">
      <c r="A692" s="28">
        <v>691.0</v>
      </c>
      <c r="B692" s="28" t="s">
        <v>593</v>
      </c>
      <c r="C692" s="28" t="s">
        <v>3553</v>
      </c>
      <c r="D692" s="28" t="s">
        <v>3554</v>
      </c>
      <c r="E692" s="79" t="s">
        <v>181</v>
      </c>
      <c r="F692" s="79" t="s">
        <v>181</v>
      </c>
      <c r="G692" s="79" t="s">
        <v>5451</v>
      </c>
      <c r="H692" s="79" t="s">
        <v>181</v>
      </c>
      <c r="I692" s="36" t="s">
        <v>565</v>
      </c>
      <c r="J692" s="37">
        <v>46062.0</v>
      </c>
      <c r="K692" s="89"/>
      <c r="L692" s="89"/>
      <c r="M692" s="89"/>
      <c r="N692" s="89"/>
      <c r="O692" s="90"/>
      <c r="P692" s="49">
        <f t="shared" si="42"/>
        <v>1</v>
      </c>
      <c r="Q692" s="53" t="str">
        <f t="shared" si="43"/>
        <v>SELESAI</v>
      </c>
      <c r="S692" s="28"/>
      <c r="T692" s="36" t="b">
        <v>1</v>
      </c>
      <c r="U692" s="139"/>
      <c r="V692" s="56"/>
      <c r="W692" s="94"/>
      <c r="X692" s="95" t="b">
        <v>0</v>
      </c>
      <c r="Z692" s="28"/>
      <c r="AA692" s="28"/>
      <c r="AB692" s="28"/>
    </row>
    <row r="693" ht="22.5" customHeight="1">
      <c r="A693" s="28">
        <v>692.0</v>
      </c>
      <c r="B693" s="28" t="s">
        <v>593</v>
      </c>
      <c r="C693" s="28" t="s">
        <v>3557</v>
      </c>
      <c r="D693" s="28" t="s">
        <v>3558</v>
      </c>
      <c r="E693" s="33" t="s">
        <v>181</v>
      </c>
      <c r="F693" s="33" t="s">
        <v>181</v>
      </c>
      <c r="G693" s="33" t="s">
        <v>5452</v>
      </c>
      <c r="H693" s="33" t="s">
        <v>288</v>
      </c>
      <c r="I693" s="36" t="s">
        <v>474</v>
      </c>
      <c r="J693" s="37">
        <v>46082.0</v>
      </c>
      <c r="K693" s="89"/>
      <c r="L693" s="89"/>
      <c r="M693" s="89"/>
      <c r="N693" s="89"/>
      <c r="O693" s="90"/>
      <c r="P693" s="49">
        <f t="shared" si="42"/>
        <v>1</v>
      </c>
      <c r="Q693" s="53" t="str">
        <f t="shared" si="43"/>
        <v>SELESAI</v>
      </c>
      <c r="S693" s="28"/>
      <c r="T693" s="36" t="b">
        <v>1</v>
      </c>
      <c r="U693" s="55" t="s">
        <v>347</v>
      </c>
      <c r="V693" s="122"/>
      <c r="W693" s="143" t="s">
        <v>5453</v>
      </c>
      <c r="X693" s="124" t="b">
        <v>0</v>
      </c>
      <c r="Z693" s="28"/>
      <c r="AA693" s="28"/>
      <c r="AB693" s="28"/>
    </row>
    <row r="694" ht="22.5" customHeight="1">
      <c r="A694" s="28">
        <v>693.0</v>
      </c>
      <c r="B694" s="28" t="s">
        <v>593</v>
      </c>
      <c r="C694" s="28" t="s">
        <v>3559</v>
      </c>
      <c r="D694" s="28" t="s">
        <v>591</v>
      </c>
      <c r="E694" s="79" t="s">
        <v>16</v>
      </c>
      <c r="F694" s="79" t="s">
        <v>16</v>
      </c>
      <c r="G694" s="79" t="s">
        <v>5455</v>
      </c>
      <c r="H694" s="79" t="s">
        <v>434</v>
      </c>
      <c r="I694" s="36" t="s">
        <v>565</v>
      </c>
      <c r="J694" s="37">
        <v>46265.0</v>
      </c>
      <c r="K694" s="89"/>
      <c r="L694" s="89"/>
      <c r="M694" s="89"/>
      <c r="N694" s="89"/>
      <c r="O694" s="90"/>
      <c r="P694" s="49">
        <f t="shared" si="42"/>
        <v>1</v>
      </c>
      <c r="Q694" s="53" t="str">
        <f t="shared" si="43"/>
        <v>SELESAI</v>
      </c>
      <c r="S694" s="28"/>
      <c r="T694" s="36" t="b">
        <v>1</v>
      </c>
      <c r="U694" s="55" t="s">
        <v>658</v>
      </c>
      <c r="V694" s="56"/>
      <c r="W694" s="94"/>
      <c r="X694" s="95" t="b">
        <v>0</v>
      </c>
      <c r="Z694" s="28"/>
      <c r="AA694" s="28"/>
      <c r="AB694" s="28"/>
    </row>
    <row r="695" ht="22.5" customHeight="1">
      <c r="A695" s="28">
        <v>694.0</v>
      </c>
      <c r="B695" s="28" t="s">
        <v>593</v>
      </c>
      <c r="C695" s="28" t="s">
        <v>3565</v>
      </c>
      <c r="D695" s="28" t="s">
        <v>3567</v>
      </c>
      <c r="E695" s="33" t="s">
        <v>16</v>
      </c>
      <c r="F695" s="33" t="s">
        <v>16</v>
      </c>
      <c r="G695" s="33" t="s">
        <v>5456</v>
      </c>
      <c r="H695" s="33" t="s">
        <v>232</v>
      </c>
      <c r="I695" s="36" t="s">
        <v>103</v>
      </c>
      <c r="J695" s="37">
        <v>46140.0</v>
      </c>
      <c r="K695" s="89"/>
      <c r="L695" s="89"/>
      <c r="M695" s="89"/>
      <c r="N695" s="89"/>
      <c r="O695" s="90"/>
      <c r="P695" s="49">
        <f t="shared" si="42"/>
        <v>1</v>
      </c>
      <c r="Q695" s="53" t="str">
        <f t="shared" si="43"/>
        <v>SELESAI</v>
      </c>
      <c r="S695" s="28"/>
      <c r="T695" s="36" t="b">
        <v>1</v>
      </c>
      <c r="U695" s="55" t="s">
        <v>185</v>
      </c>
      <c r="V695" s="85"/>
      <c r="W695" s="112"/>
      <c r="X695" s="98" t="b">
        <v>1</v>
      </c>
      <c r="Y695" s="67" t="s">
        <v>5458</v>
      </c>
      <c r="Z695" s="108"/>
      <c r="AA695" s="108"/>
      <c r="AB695" s="108"/>
    </row>
    <row r="696" ht="22.5" customHeight="1">
      <c r="A696" s="28">
        <v>695.0</v>
      </c>
      <c r="B696" s="28" t="s">
        <v>593</v>
      </c>
      <c r="C696" s="28" t="s">
        <v>3569</v>
      </c>
      <c r="D696" s="28" t="s">
        <v>3570</v>
      </c>
      <c r="E696" s="79" t="s">
        <v>16</v>
      </c>
      <c r="F696" s="79" t="s">
        <v>16</v>
      </c>
      <c r="G696" s="79" t="s">
        <v>5459</v>
      </c>
      <c r="H696" s="79" t="s">
        <v>232</v>
      </c>
      <c r="I696" s="36" t="s">
        <v>103</v>
      </c>
      <c r="J696" s="89"/>
      <c r="K696" s="89"/>
      <c r="L696" s="89"/>
      <c r="M696" s="89"/>
      <c r="N696" s="89"/>
      <c r="O696" s="90"/>
      <c r="P696" s="49">
        <f t="shared" si="42"/>
        <v>0</v>
      </c>
      <c r="Q696" s="53" t="str">
        <f t="shared" si="43"/>
        <v>BELUM</v>
      </c>
      <c r="S696" s="28"/>
      <c r="T696" s="36" t="b">
        <v>0</v>
      </c>
      <c r="U696" s="139"/>
      <c r="V696" s="85"/>
      <c r="W696" s="112"/>
      <c r="X696" s="98" t="b">
        <v>0</v>
      </c>
      <c r="Z696" s="28"/>
      <c r="AA696" s="28"/>
      <c r="AB696" s="28"/>
    </row>
    <row r="697" ht="22.5" customHeight="1">
      <c r="A697" s="28">
        <v>696.0</v>
      </c>
      <c r="B697" s="28" t="s">
        <v>593</v>
      </c>
      <c r="C697" s="28" t="s">
        <v>3572</v>
      </c>
      <c r="D697" s="28" t="s">
        <v>3574</v>
      </c>
      <c r="E697" s="33" t="s">
        <v>16</v>
      </c>
      <c r="F697" s="33" t="s">
        <v>16</v>
      </c>
      <c r="G697" s="33" t="s">
        <v>5461</v>
      </c>
      <c r="H697" s="33" t="s">
        <v>434</v>
      </c>
      <c r="I697" s="36" t="s">
        <v>565</v>
      </c>
      <c r="J697" s="37">
        <v>46160.0</v>
      </c>
      <c r="K697" s="89"/>
      <c r="L697" s="89"/>
      <c r="M697" s="89"/>
      <c r="N697" s="89"/>
      <c r="O697" s="90"/>
      <c r="P697" s="49">
        <f t="shared" si="42"/>
        <v>1</v>
      </c>
      <c r="Q697" s="53" t="str">
        <f t="shared" si="43"/>
        <v>SELESAI</v>
      </c>
      <c r="S697" s="28"/>
      <c r="T697" s="36" t="b">
        <v>1</v>
      </c>
      <c r="U697" s="55" t="s">
        <v>347</v>
      </c>
      <c r="V697" s="56"/>
      <c r="W697" s="59" t="s">
        <v>5462</v>
      </c>
      <c r="X697" s="95" t="b">
        <v>0</v>
      </c>
      <c r="Z697" s="28"/>
      <c r="AA697" s="28"/>
      <c r="AB697" s="28"/>
    </row>
    <row r="698" ht="22.5" customHeight="1">
      <c r="A698" s="28">
        <v>697.0</v>
      </c>
      <c r="B698" s="28" t="s">
        <v>593</v>
      </c>
      <c r="C698" s="28" t="s">
        <v>3576</v>
      </c>
      <c r="D698" s="28" t="s">
        <v>3578</v>
      </c>
      <c r="E698" s="79" t="s">
        <v>16</v>
      </c>
      <c r="F698" s="79" t="s">
        <v>16</v>
      </c>
      <c r="G698" s="79" t="s">
        <v>5463</v>
      </c>
      <c r="H698" s="79" t="s">
        <v>434</v>
      </c>
      <c r="I698" s="36" t="s">
        <v>565</v>
      </c>
      <c r="J698" s="89"/>
      <c r="K698" s="89"/>
      <c r="L698" s="89"/>
      <c r="M698" s="89"/>
      <c r="N698" s="89"/>
      <c r="O698" s="90"/>
      <c r="P698" s="49">
        <f t="shared" si="42"/>
        <v>0</v>
      </c>
      <c r="Q698" s="53" t="str">
        <f t="shared" si="43"/>
        <v>BELUM</v>
      </c>
      <c r="S698" s="28"/>
      <c r="T698" s="36" t="b">
        <v>0</v>
      </c>
      <c r="U698" s="139"/>
      <c r="V698" s="85"/>
      <c r="W698" s="112"/>
      <c r="X698" s="98" t="b">
        <v>0</v>
      </c>
      <c r="Z698" s="28"/>
      <c r="AA698" s="28"/>
      <c r="AB698" s="28"/>
    </row>
    <row r="699" ht="22.5" customHeight="1">
      <c r="A699" s="28">
        <v>698.0</v>
      </c>
      <c r="B699" s="28" t="s">
        <v>593</v>
      </c>
      <c r="C699" s="28" t="s">
        <v>3581</v>
      </c>
      <c r="D699" s="28" t="s">
        <v>3582</v>
      </c>
      <c r="E699" s="33" t="s">
        <v>16</v>
      </c>
      <c r="F699" s="33" t="s">
        <v>16</v>
      </c>
      <c r="G699" s="33" t="s">
        <v>5465</v>
      </c>
      <c r="H699" s="33" t="s">
        <v>232</v>
      </c>
      <c r="I699" s="36" t="s">
        <v>103</v>
      </c>
      <c r="J699" s="89"/>
      <c r="K699" s="89"/>
      <c r="L699" s="89"/>
      <c r="M699" s="89"/>
      <c r="N699" s="89"/>
      <c r="O699" s="90"/>
      <c r="P699" s="49">
        <f t="shared" si="42"/>
        <v>0</v>
      </c>
      <c r="Q699" s="53" t="str">
        <f t="shared" si="43"/>
        <v>BELUM</v>
      </c>
      <c r="S699" s="28"/>
      <c r="T699" s="36" t="b">
        <v>0</v>
      </c>
      <c r="U699" s="139"/>
      <c r="V699" s="56"/>
      <c r="W699" s="94"/>
      <c r="X699" s="95" t="b">
        <v>0</v>
      </c>
      <c r="Z699" s="28"/>
      <c r="AA699" s="28"/>
      <c r="AB699" s="28"/>
    </row>
    <row r="700" ht="22.5" customHeight="1">
      <c r="A700" s="28">
        <v>699.0</v>
      </c>
      <c r="B700" s="28" t="s">
        <v>593</v>
      </c>
      <c r="C700" s="28" t="s">
        <v>3584</v>
      </c>
      <c r="D700" s="28" t="s">
        <v>3585</v>
      </c>
      <c r="E700" s="79" t="s">
        <v>16</v>
      </c>
      <c r="F700" s="79" t="s">
        <v>16</v>
      </c>
      <c r="G700" s="79" t="s">
        <v>5467</v>
      </c>
      <c r="H700" s="79" t="s">
        <v>232</v>
      </c>
      <c r="I700" s="36" t="s">
        <v>103</v>
      </c>
      <c r="J700" s="89"/>
      <c r="K700" s="89"/>
      <c r="L700" s="89"/>
      <c r="M700" s="89"/>
      <c r="N700" s="89"/>
      <c r="O700" s="90"/>
      <c r="P700" s="49">
        <f t="shared" si="42"/>
        <v>0</v>
      </c>
      <c r="Q700" s="53" t="str">
        <f t="shared" si="43"/>
        <v>BELUM</v>
      </c>
      <c r="S700" s="28"/>
      <c r="T700" s="36" t="b">
        <v>0</v>
      </c>
      <c r="U700" s="139"/>
      <c r="V700" s="85"/>
      <c r="W700" s="112"/>
      <c r="X700" s="98" t="b">
        <v>0</v>
      </c>
      <c r="Z700" s="28"/>
      <c r="AA700" s="28"/>
      <c r="AB700" s="28"/>
    </row>
    <row r="701" ht="22.5" customHeight="1">
      <c r="A701" s="28">
        <v>700.0</v>
      </c>
      <c r="B701" s="28" t="s">
        <v>593</v>
      </c>
      <c r="C701" s="28" t="s">
        <v>3588</v>
      </c>
      <c r="D701" s="28" t="s">
        <v>1397</v>
      </c>
      <c r="E701" s="33" t="s">
        <v>226</v>
      </c>
      <c r="F701" s="33" t="s">
        <v>226</v>
      </c>
      <c r="G701" s="33" t="s">
        <v>5469</v>
      </c>
      <c r="H701" s="33" t="s">
        <v>226</v>
      </c>
      <c r="I701" s="36" t="s">
        <v>474</v>
      </c>
      <c r="J701" s="37">
        <v>46156.0</v>
      </c>
      <c r="K701" s="89"/>
      <c r="L701" s="89"/>
      <c r="M701" s="89"/>
      <c r="N701" s="89"/>
      <c r="O701" s="90"/>
      <c r="P701" s="49">
        <f t="shared" si="42"/>
        <v>1</v>
      </c>
      <c r="Q701" s="53" t="str">
        <f t="shared" si="43"/>
        <v>SELESAI</v>
      </c>
      <c r="S701" s="28"/>
      <c r="T701" s="36" t="b">
        <v>1</v>
      </c>
      <c r="U701" s="55" t="s">
        <v>347</v>
      </c>
      <c r="V701" s="56"/>
      <c r="W701" s="59" t="s">
        <v>5470</v>
      </c>
      <c r="X701" s="95" t="b">
        <v>0</v>
      </c>
      <c r="Z701" s="28"/>
      <c r="AA701" s="28"/>
      <c r="AB701" s="28"/>
    </row>
    <row r="702" ht="22.5" customHeight="1">
      <c r="A702" s="28">
        <v>701.0</v>
      </c>
      <c r="B702" s="28" t="s">
        <v>593</v>
      </c>
      <c r="C702" s="28" t="s">
        <v>3591</v>
      </c>
      <c r="D702" s="28" t="s">
        <v>3593</v>
      </c>
      <c r="E702" s="79" t="s">
        <v>16</v>
      </c>
      <c r="F702" s="79" t="s">
        <v>16</v>
      </c>
      <c r="G702" s="79" t="s">
        <v>5472</v>
      </c>
      <c r="H702" s="79" t="s">
        <v>434</v>
      </c>
      <c r="I702" s="36" t="s">
        <v>565</v>
      </c>
      <c r="J702" s="89"/>
      <c r="K702" s="89"/>
      <c r="L702" s="89"/>
      <c r="M702" s="89"/>
      <c r="N702" s="89"/>
      <c r="O702" s="90"/>
      <c r="P702" s="49">
        <f t="shared" si="42"/>
        <v>0</v>
      </c>
      <c r="Q702" s="53" t="str">
        <f t="shared" si="43"/>
        <v>BELUM</v>
      </c>
      <c r="S702" s="28"/>
      <c r="T702" s="36" t="b">
        <v>0</v>
      </c>
      <c r="U702" s="139"/>
      <c r="V702" s="140"/>
      <c r="W702" s="141"/>
      <c r="X702" s="142" t="b">
        <v>0</v>
      </c>
      <c r="Z702" s="28"/>
      <c r="AA702" s="28"/>
      <c r="AB702" s="28"/>
    </row>
    <row r="703" ht="22.5" customHeight="1">
      <c r="A703" s="28">
        <v>702.0</v>
      </c>
      <c r="B703" s="28" t="s">
        <v>593</v>
      </c>
      <c r="C703" s="28" t="s">
        <v>3596</v>
      </c>
      <c r="D703" s="28" t="s">
        <v>3597</v>
      </c>
      <c r="E703" s="33" t="s">
        <v>181</v>
      </c>
      <c r="F703" s="33" t="s">
        <v>181</v>
      </c>
      <c r="G703" s="33" t="s">
        <v>5473</v>
      </c>
      <c r="H703" s="33" t="s">
        <v>253</v>
      </c>
      <c r="I703" s="36" t="s">
        <v>289</v>
      </c>
      <c r="J703" s="37"/>
      <c r="K703" s="89"/>
      <c r="L703" s="89"/>
      <c r="M703" s="89"/>
      <c r="N703" s="89"/>
      <c r="O703" s="90"/>
      <c r="P703" s="49">
        <f t="shared" si="42"/>
        <v>0</v>
      </c>
      <c r="Q703" s="53" t="str">
        <f t="shared" si="43"/>
        <v>BELUM</v>
      </c>
      <c r="S703" s="28"/>
      <c r="T703" s="36" t="b">
        <v>0</v>
      </c>
      <c r="U703" s="139"/>
      <c r="V703" s="122"/>
      <c r="W703" s="153"/>
      <c r="X703" s="124" t="b">
        <v>0</v>
      </c>
      <c r="Z703" s="28"/>
      <c r="AA703" s="28"/>
      <c r="AB703" s="28"/>
    </row>
    <row r="704" ht="22.5" customHeight="1">
      <c r="A704" s="28">
        <v>703.0</v>
      </c>
      <c r="B704" s="28" t="s">
        <v>593</v>
      </c>
      <c r="C704" s="28" t="s">
        <v>3601</v>
      </c>
      <c r="D704" s="28" t="s">
        <v>1404</v>
      </c>
      <c r="E704" s="79" t="s">
        <v>226</v>
      </c>
      <c r="F704" s="79" t="s">
        <v>226</v>
      </c>
      <c r="G704" s="79" t="s">
        <v>5475</v>
      </c>
      <c r="H704" s="79" t="s">
        <v>226</v>
      </c>
      <c r="I704" s="36" t="s">
        <v>474</v>
      </c>
      <c r="J704" s="37">
        <v>46178.0</v>
      </c>
      <c r="K704" s="89"/>
      <c r="L704" s="89"/>
      <c r="M704" s="89"/>
      <c r="N704" s="89"/>
      <c r="O704" s="90"/>
      <c r="P704" s="49">
        <f t="shared" si="42"/>
        <v>1</v>
      </c>
      <c r="Q704" s="53" t="str">
        <f t="shared" si="43"/>
        <v>SELESAI</v>
      </c>
      <c r="S704" s="28"/>
      <c r="T704" s="36" t="b">
        <v>1</v>
      </c>
      <c r="U704" s="55" t="s">
        <v>479</v>
      </c>
      <c r="V704" s="85"/>
      <c r="W704" s="59" t="s">
        <v>5476</v>
      </c>
      <c r="X704" s="98" t="b">
        <v>0</v>
      </c>
      <c r="Z704" s="28"/>
      <c r="AA704" s="28"/>
      <c r="AB704" s="28"/>
    </row>
    <row r="705" ht="22.5" customHeight="1">
      <c r="A705" s="28">
        <v>704.0</v>
      </c>
      <c r="B705" s="28" t="s">
        <v>593</v>
      </c>
      <c r="C705" s="28" t="s">
        <v>3603</v>
      </c>
      <c r="D705" s="28" t="s">
        <v>3605</v>
      </c>
      <c r="E705" s="33" t="s">
        <v>16</v>
      </c>
      <c r="F705" s="33" t="s">
        <v>16</v>
      </c>
      <c r="G705" s="33" t="s">
        <v>5478</v>
      </c>
      <c r="H705" s="33" t="s">
        <v>232</v>
      </c>
      <c r="I705" s="36" t="s">
        <v>103</v>
      </c>
      <c r="J705" s="89"/>
      <c r="K705" s="89"/>
      <c r="L705" s="89"/>
      <c r="M705" s="89"/>
      <c r="N705" s="89"/>
      <c r="O705" s="90"/>
      <c r="P705" s="49">
        <f t="shared" si="42"/>
        <v>0</v>
      </c>
      <c r="Q705" s="53" t="str">
        <f t="shared" si="43"/>
        <v>BELUM</v>
      </c>
      <c r="S705" s="28"/>
      <c r="T705" s="36" t="b">
        <v>0</v>
      </c>
      <c r="U705" s="139"/>
      <c r="V705" s="85"/>
      <c r="W705" s="112"/>
      <c r="X705" s="98" t="b">
        <v>0</v>
      </c>
      <c r="Z705" s="28"/>
      <c r="AA705" s="28"/>
      <c r="AB705" s="28"/>
    </row>
    <row r="706" ht="22.5" customHeight="1">
      <c r="A706" s="28">
        <v>705.0</v>
      </c>
      <c r="B706" s="28" t="s">
        <v>593</v>
      </c>
      <c r="C706" s="28" t="s">
        <v>3607</v>
      </c>
      <c r="D706" s="28" t="s">
        <v>3608</v>
      </c>
      <c r="E706" s="79" t="s">
        <v>16</v>
      </c>
      <c r="F706" s="79" t="s">
        <v>16</v>
      </c>
      <c r="G706" s="79" t="s">
        <v>5479</v>
      </c>
      <c r="H706" s="79" t="s">
        <v>232</v>
      </c>
      <c r="I706" s="36" t="s">
        <v>103</v>
      </c>
      <c r="J706" s="89"/>
      <c r="K706" s="89"/>
      <c r="L706" s="89"/>
      <c r="M706" s="89"/>
      <c r="N706" s="89"/>
      <c r="O706" s="90"/>
      <c r="P706" s="49">
        <f t="shared" si="42"/>
        <v>0</v>
      </c>
      <c r="Q706" s="53" t="str">
        <f t="shared" si="43"/>
        <v>BELUM</v>
      </c>
      <c r="S706" s="28"/>
      <c r="T706" s="36" t="b">
        <v>0</v>
      </c>
      <c r="U706" s="139"/>
      <c r="V706" s="85"/>
      <c r="W706" s="112"/>
      <c r="X706" s="98" t="b">
        <v>0</v>
      </c>
      <c r="Z706" s="28"/>
      <c r="AA706" s="28"/>
      <c r="AB706" s="28"/>
    </row>
    <row r="707" ht="22.5" customHeight="1">
      <c r="A707" s="28">
        <v>706.0</v>
      </c>
      <c r="B707" s="28" t="s">
        <v>593</v>
      </c>
      <c r="C707" s="28" t="s">
        <v>3611</v>
      </c>
      <c r="D707" s="28" t="s">
        <v>3612</v>
      </c>
      <c r="E707" s="33" t="s">
        <v>16</v>
      </c>
      <c r="F707" s="33" t="s">
        <v>16</v>
      </c>
      <c r="G707" s="33" t="s">
        <v>5481</v>
      </c>
      <c r="H707" s="33" t="s">
        <v>232</v>
      </c>
      <c r="I707" s="36" t="s">
        <v>103</v>
      </c>
      <c r="J707" s="89"/>
      <c r="K707" s="89"/>
      <c r="L707" s="89"/>
      <c r="M707" s="89"/>
      <c r="N707" s="89"/>
      <c r="O707" s="90"/>
      <c r="P707" s="49">
        <f t="shared" si="42"/>
        <v>0</v>
      </c>
      <c r="Q707" s="53" t="str">
        <f t="shared" si="43"/>
        <v>BELUM</v>
      </c>
      <c r="S707" s="28"/>
      <c r="T707" s="36" t="b">
        <v>0</v>
      </c>
      <c r="U707" s="139"/>
      <c r="V707" s="85"/>
      <c r="W707" s="112"/>
      <c r="X707" s="98" t="b">
        <v>0</v>
      </c>
      <c r="Z707" s="28"/>
      <c r="AA707" s="28"/>
      <c r="AB707" s="28"/>
    </row>
    <row r="708" ht="22.5" customHeight="1">
      <c r="A708" s="28">
        <v>707.0</v>
      </c>
      <c r="B708" s="28" t="s">
        <v>593</v>
      </c>
      <c r="C708" s="28" t="s">
        <v>3614</v>
      </c>
      <c r="D708" s="28" t="s">
        <v>3615</v>
      </c>
      <c r="E708" s="79" t="s">
        <v>16</v>
      </c>
      <c r="F708" s="79" t="s">
        <v>16</v>
      </c>
      <c r="G708" s="79" t="s">
        <v>5483</v>
      </c>
      <c r="H708" s="79" t="s">
        <v>232</v>
      </c>
      <c r="I708" s="36" t="s">
        <v>103</v>
      </c>
      <c r="J708" s="37"/>
      <c r="K708" s="89"/>
      <c r="L708" s="89"/>
      <c r="M708" s="89"/>
      <c r="N708" s="89"/>
      <c r="O708" s="90"/>
      <c r="P708" s="49">
        <f t="shared" si="42"/>
        <v>0</v>
      </c>
      <c r="Q708" s="53" t="str">
        <f t="shared" si="43"/>
        <v>BELUM</v>
      </c>
      <c r="S708" s="28"/>
      <c r="T708" s="36" t="b">
        <v>0</v>
      </c>
      <c r="U708" s="139"/>
      <c r="V708" s="85"/>
      <c r="W708" s="112"/>
      <c r="X708" s="98" t="b">
        <v>0</v>
      </c>
      <c r="Z708" s="28"/>
      <c r="AA708" s="28"/>
      <c r="AB708" s="28"/>
    </row>
    <row r="709" ht="22.5" customHeight="1">
      <c r="A709" s="28">
        <v>708.0</v>
      </c>
      <c r="B709" s="28" t="s">
        <v>593</v>
      </c>
      <c r="C709" s="28" t="s">
        <v>3619</v>
      </c>
      <c r="D709" s="28" t="s">
        <v>3620</v>
      </c>
      <c r="E709" s="33" t="s">
        <v>16</v>
      </c>
      <c r="F709" s="33" t="s">
        <v>16</v>
      </c>
      <c r="G709" s="33" t="s">
        <v>5484</v>
      </c>
      <c r="H709" s="33" t="s">
        <v>232</v>
      </c>
      <c r="I709" s="36" t="s">
        <v>103</v>
      </c>
      <c r="J709" s="37">
        <v>46306.0</v>
      </c>
      <c r="K709" s="89"/>
      <c r="L709" s="89"/>
      <c r="M709" s="89"/>
      <c r="N709" s="89"/>
      <c r="O709" s="90"/>
      <c r="P709" s="49">
        <f t="shared" si="42"/>
        <v>1</v>
      </c>
      <c r="Q709" s="53" t="str">
        <f t="shared" si="43"/>
        <v>SELESAI</v>
      </c>
      <c r="S709" s="28"/>
      <c r="T709" s="36" t="b">
        <v>1</v>
      </c>
      <c r="U709" s="139"/>
      <c r="V709" s="85"/>
      <c r="W709" s="112"/>
      <c r="X709" s="98" t="b">
        <v>0</v>
      </c>
      <c r="Z709" s="28"/>
      <c r="AA709" s="28"/>
      <c r="AB709" s="28"/>
    </row>
    <row r="710" ht="22.5" customHeight="1">
      <c r="A710" s="28">
        <v>709.0</v>
      </c>
      <c r="B710" s="28" t="s">
        <v>593</v>
      </c>
      <c r="C710" s="28" t="s">
        <v>3623</v>
      </c>
      <c r="D710" s="28" t="s">
        <v>3624</v>
      </c>
      <c r="E710" s="79" t="s">
        <v>16</v>
      </c>
      <c r="F710" s="79" t="s">
        <v>16</v>
      </c>
      <c r="G710" s="79" t="s">
        <v>5487</v>
      </c>
      <c r="H710" s="79" t="s">
        <v>232</v>
      </c>
      <c r="I710" s="36" t="s">
        <v>103</v>
      </c>
      <c r="J710" s="37">
        <v>46306.0</v>
      </c>
      <c r="K710" s="89"/>
      <c r="L710" s="89"/>
      <c r="M710" s="89"/>
      <c r="N710" s="89"/>
      <c r="O710" s="90"/>
      <c r="P710" s="49">
        <f t="shared" si="42"/>
        <v>1</v>
      </c>
      <c r="Q710" s="53" t="str">
        <f t="shared" si="43"/>
        <v>SELESAI</v>
      </c>
      <c r="S710" s="28"/>
      <c r="T710" s="36" t="b">
        <v>1</v>
      </c>
      <c r="U710" s="139"/>
      <c r="V710" s="56"/>
      <c r="W710" s="94"/>
      <c r="X710" s="95" t="b">
        <v>0</v>
      </c>
      <c r="Z710" s="28"/>
      <c r="AA710" s="28"/>
      <c r="AB710" s="28"/>
    </row>
    <row r="711" ht="22.5" customHeight="1">
      <c r="A711" s="28">
        <v>710.0</v>
      </c>
      <c r="B711" s="28" t="s">
        <v>593</v>
      </c>
      <c r="C711" s="28" t="s">
        <v>3626</v>
      </c>
      <c r="D711" s="28" t="s">
        <v>3627</v>
      </c>
      <c r="E711" s="33" t="s">
        <v>16</v>
      </c>
      <c r="F711" s="33" t="s">
        <v>16</v>
      </c>
      <c r="G711" s="33" t="s">
        <v>5489</v>
      </c>
      <c r="H711" s="33" t="s">
        <v>232</v>
      </c>
      <c r="I711" s="36" t="s">
        <v>103</v>
      </c>
      <c r="J711" s="173"/>
      <c r="K711" s="37"/>
      <c r="L711" s="89"/>
      <c r="M711" s="89"/>
      <c r="N711" s="89"/>
      <c r="O711" s="90"/>
      <c r="P711" s="49">
        <f>IF(B711="POP-SB",COUNTA(K711:M711)/4,
 IF(B711="POP-B",COUNTA(K711:M711)/2,
 COUNTA(K711:M711)/1))</f>
        <v>0</v>
      </c>
      <c r="Q711" s="53" t="str">
        <f t="shared" si="43"/>
        <v>BELUM</v>
      </c>
      <c r="S711" s="28"/>
      <c r="T711" s="36" t="b">
        <v>0</v>
      </c>
      <c r="U711" s="139"/>
      <c r="V711" s="122"/>
      <c r="W711" s="153"/>
      <c r="X711" s="124" t="b">
        <v>0</v>
      </c>
      <c r="Z711" s="28"/>
      <c r="AA711" s="28"/>
      <c r="AB711" s="28"/>
    </row>
    <row r="712" ht="22.5" customHeight="1">
      <c r="A712" s="28">
        <v>711.0</v>
      </c>
      <c r="B712" s="28" t="s">
        <v>593</v>
      </c>
      <c r="C712" s="28" t="s">
        <v>3630</v>
      </c>
      <c r="D712" s="28" t="s">
        <v>3632</v>
      </c>
      <c r="E712" s="79" t="s">
        <v>16</v>
      </c>
      <c r="F712" s="79" t="s">
        <v>16</v>
      </c>
      <c r="G712" s="79" t="s">
        <v>5491</v>
      </c>
      <c r="H712" s="79" t="s">
        <v>232</v>
      </c>
      <c r="I712" s="36" t="s">
        <v>103</v>
      </c>
      <c r="J712" s="37">
        <v>46050.0</v>
      </c>
      <c r="K712" s="89"/>
      <c r="L712" s="89"/>
      <c r="M712" s="89"/>
      <c r="N712" s="89"/>
      <c r="O712" s="90"/>
      <c r="P712" s="49">
        <f t="shared" ref="P712:P725" si="44">IF(B712="POP-SB",COUNTA(J712:M712)/4,
 IF(B712="POP-B",COUNTA(J712:M712)/2,
 COUNTA(J712:M712)/1))</f>
        <v>1</v>
      </c>
      <c r="Q712" s="53" t="str">
        <f t="shared" si="43"/>
        <v>SELESAI</v>
      </c>
      <c r="S712" s="28"/>
      <c r="T712" s="36" t="b">
        <v>1</v>
      </c>
      <c r="U712" s="55" t="s">
        <v>845</v>
      </c>
      <c r="V712" s="140"/>
      <c r="W712" s="141"/>
      <c r="X712" s="142" t="b">
        <v>0</v>
      </c>
      <c r="Z712" s="28"/>
      <c r="AA712" s="28"/>
      <c r="AB712" s="28"/>
    </row>
    <row r="713" ht="22.5" customHeight="1">
      <c r="A713" s="28">
        <v>712.0</v>
      </c>
      <c r="B713" s="28" t="s">
        <v>593</v>
      </c>
      <c r="C713" s="28" t="s">
        <v>3634</v>
      </c>
      <c r="D713" s="28" t="s">
        <v>3635</v>
      </c>
      <c r="E713" s="33" t="s">
        <v>16</v>
      </c>
      <c r="F713" s="33" t="s">
        <v>16</v>
      </c>
      <c r="G713" s="33" t="s">
        <v>5493</v>
      </c>
      <c r="H713" s="33" t="s">
        <v>232</v>
      </c>
      <c r="I713" s="36" t="s">
        <v>103</v>
      </c>
      <c r="J713" s="37"/>
      <c r="K713" s="37"/>
      <c r="L713" s="89"/>
      <c r="M713" s="89"/>
      <c r="N713" s="89"/>
      <c r="O713" s="90"/>
      <c r="P713" s="49">
        <f t="shared" si="44"/>
        <v>0</v>
      </c>
      <c r="Q713" s="53" t="str">
        <f t="shared" si="43"/>
        <v>BELUM</v>
      </c>
      <c r="S713" s="28"/>
      <c r="T713" s="36" t="b">
        <v>0</v>
      </c>
      <c r="U713" s="139"/>
      <c r="V713" s="122"/>
      <c r="W713" s="153"/>
      <c r="X713" s="124" t="b">
        <v>0</v>
      </c>
      <c r="Z713" s="28"/>
      <c r="AA713" s="28"/>
      <c r="AB713" s="28"/>
    </row>
    <row r="714" ht="22.5" customHeight="1">
      <c r="A714" s="28">
        <v>713.0</v>
      </c>
      <c r="B714" s="28" t="s">
        <v>593</v>
      </c>
      <c r="C714" s="28" t="s">
        <v>3638</v>
      </c>
      <c r="D714" s="28" t="s">
        <v>3640</v>
      </c>
      <c r="E714" s="79" t="s">
        <v>181</v>
      </c>
      <c r="F714" s="79" t="s">
        <v>181</v>
      </c>
      <c r="G714" s="79" t="s">
        <v>5494</v>
      </c>
      <c r="H714" s="79" t="s">
        <v>253</v>
      </c>
      <c r="I714" s="36" t="s">
        <v>289</v>
      </c>
      <c r="J714" s="37">
        <v>46260.0</v>
      </c>
      <c r="K714" s="89"/>
      <c r="L714" s="89"/>
      <c r="M714" s="89"/>
      <c r="N714" s="89"/>
      <c r="O714" s="90"/>
      <c r="P714" s="49">
        <f t="shared" si="44"/>
        <v>1</v>
      </c>
      <c r="Q714" s="53" t="str">
        <f t="shared" si="43"/>
        <v>SELESAI</v>
      </c>
      <c r="S714" s="28"/>
      <c r="T714" s="36" t="b">
        <v>1</v>
      </c>
      <c r="U714" s="55" t="s">
        <v>302</v>
      </c>
      <c r="V714" s="56"/>
      <c r="W714" s="94" t="s">
        <v>5496</v>
      </c>
      <c r="X714" s="95" t="b">
        <v>0</v>
      </c>
      <c r="Z714" s="28"/>
      <c r="AA714" s="28"/>
      <c r="AB714" s="28"/>
    </row>
    <row r="715" ht="22.5" customHeight="1">
      <c r="A715" s="28">
        <v>714.0</v>
      </c>
      <c r="B715" s="28" t="s">
        <v>593</v>
      </c>
      <c r="C715" s="28" t="s">
        <v>3642</v>
      </c>
      <c r="D715" s="28" t="s">
        <v>3643</v>
      </c>
      <c r="E715" s="33" t="s">
        <v>226</v>
      </c>
      <c r="F715" s="33" t="s">
        <v>226</v>
      </c>
      <c r="G715" s="33" t="s">
        <v>5497</v>
      </c>
      <c r="H715" s="33" t="s">
        <v>226</v>
      </c>
      <c r="I715" s="36" t="s">
        <v>474</v>
      </c>
      <c r="J715" s="37">
        <v>46066.0</v>
      </c>
      <c r="K715" s="89"/>
      <c r="L715" s="89"/>
      <c r="M715" s="89"/>
      <c r="N715" s="89"/>
      <c r="O715" s="90"/>
      <c r="P715" s="49">
        <f t="shared" si="44"/>
        <v>1</v>
      </c>
      <c r="Q715" s="53" t="str">
        <f t="shared" si="43"/>
        <v>SELESAI</v>
      </c>
      <c r="S715" s="28"/>
      <c r="T715" s="36" t="b">
        <v>1</v>
      </c>
      <c r="U715" s="139"/>
      <c r="V715" s="167" t="s">
        <v>3831</v>
      </c>
      <c r="W715" s="112"/>
      <c r="X715" s="98" t="b">
        <v>0</v>
      </c>
      <c r="Z715" s="28"/>
      <c r="AA715" s="28"/>
      <c r="AB715" s="28"/>
    </row>
    <row r="716" ht="22.5" customHeight="1">
      <c r="A716" s="28">
        <v>715.0</v>
      </c>
      <c r="B716" s="28" t="s">
        <v>593</v>
      </c>
      <c r="C716" s="28" t="s">
        <v>3645</v>
      </c>
      <c r="D716" s="28" t="s">
        <v>3646</v>
      </c>
      <c r="E716" s="79" t="s">
        <v>226</v>
      </c>
      <c r="F716" s="79" t="s">
        <v>226</v>
      </c>
      <c r="G716" s="79" t="s">
        <v>5499</v>
      </c>
      <c r="H716" s="79" t="s">
        <v>288</v>
      </c>
      <c r="I716" s="36" t="s">
        <v>474</v>
      </c>
      <c r="J716" s="37">
        <v>46189.0</v>
      </c>
      <c r="K716" s="89"/>
      <c r="L716" s="89"/>
      <c r="M716" s="89"/>
      <c r="N716" s="89"/>
      <c r="O716" s="90"/>
      <c r="P716" s="49">
        <f t="shared" si="44"/>
        <v>1</v>
      </c>
      <c r="Q716" s="53" t="str">
        <f t="shared" si="43"/>
        <v>SELESAI</v>
      </c>
      <c r="S716" s="28"/>
      <c r="T716" s="36" t="b">
        <v>1</v>
      </c>
      <c r="U716" s="55" t="s">
        <v>479</v>
      </c>
      <c r="V716" s="140"/>
      <c r="W716" s="172" t="s">
        <v>5500</v>
      </c>
      <c r="X716" s="142" t="b">
        <v>0</v>
      </c>
      <c r="Z716" s="28"/>
      <c r="AA716" s="28"/>
      <c r="AB716" s="28"/>
    </row>
    <row r="717" ht="22.5" customHeight="1">
      <c r="A717" s="28">
        <v>716.0</v>
      </c>
      <c r="B717" s="28" t="s">
        <v>593</v>
      </c>
      <c r="C717" s="28" t="s">
        <v>3649</v>
      </c>
      <c r="D717" s="28" t="s">
        <v>3650</v>
      </c>
      <c r="E717" s="33" t="s">
        <v>181</v>
      </c>
      <c r="F717" s="33" t="s">
        <v>181</v>
      </c>
      <c r="G717" s="33" t="s">
        <v>5501</v>
      </c>
      <c r="H717" s="33" t="s">
        <v>288</v>
      </c>
      <c r="I717" s="36" t="s">
        <v>474</v>
      </c>
      <c r="J717" s="37"/>
      <c r="K717" s="89"/>
      <c r="L717" s="89"/>
      <c r="M717" s="89"/>
      <c r="N717" s="89"/>
      <c r="O717" s="90"/>
      <c r="P717" s="49">
        <f t="shared" si="44"/>
        <v>0</v>
      </c>
      <c r="Q717" s="53" t="str">
        <f t="shared" si="43"/>
        <v>BELUM</v>
      </c>
      <c r="S717" s="28"/>
      <c r="T717" s="36" t="b">
        <v>0</v>
      </c>
      <c r="U717" s="139"/>
      <c r="V717" s="122"/>
      <c r="W717" s="153"/>
      <c r="X717" s="124" t="b">
        <v>0</v>
      </c>
      <c r="Z717" s="28"/>
      <c r="AA717" s="28"/>
      <c r="AB717" s="28"/>
    </row>
    <row r="718" ht="22.5" customHeight="1">
      <c r="A718" s="28">
        <v>717.0</v>
      </c>
      <c r="B718" s="28" t="s">
        <v>593</v>
      </c>
      <c r="C718" s="28" t="s">
        <v>3652</v>
      </c>
      <c r="D718" s="28" t="s">
        <v>3653</v>
      </c>
      <c r="E718" s="79" t="s">
        <v>226</v>
      </c>
      <c r="F718" s="79" t="s">
        <v>226</v>
      </c>
      <c r="G718" s="79" t="s">
        <v>5503</v>
      </c>
      <c r="H718" s="79" t="s">
        <v>288</v>
      </c>
      <c r="I718" s="36" t="s">
        <v>474</v>
      </c>
      <c r="J718" s="37">
        <v>46073.0</v>
      </c>
      <c r="K718" s="89"/>
      <c r="L718" s="89"/>
      <c r="M718" s="89"/>
      <c r="N718" s="89"/>
      <c r="O718" s="90"/>
      <c r="P718" s="49">
        <f t="shared" si="44"/>
        <v>1</v>
      </c>
      <c r="Q718" s="53" t="str">
        <f t="shared" si="43"/>
        <v>SELESAI</v>
      </c>
      <c r="S718" s="28"/>
      <c r="T718" s="36" t="b">
        <v>1</v>
      </c>
      <c r="U718" s="55" t="s">
        <v>347</v>
      </c>
      <c r="V718" s="140"/>
      <c r="W718" s="59" t="s">
        <v>5504</v>
      </c>
      <c r="X718" s="61" t="b">
        <v>1</v>
      </c>
      <c r="Z718" s="28"/>
      <c r="AA718" s="28"/>
      <c r="AB718" s="28"/>
    </row>
    <row r="719" ht="22.5" customHeight="1">
      <c r="A719" s="28">
        <v>718.0</v>
      </c>
      <c r="B719" s="28" t="s">
        <v>593</v>
      </c>
      <c r="C719" s="28" t="s">
        <v>3657</v>
      </c>
      <c r="D719" s="28" t="s">
        <v>3658</v>
      </c>
      <c r="E719" s="33" t="s">
        <v>96</v>
      </c>
      <c r="F719" s="33" t="s">
        <v>96</v>
      </c>
      <c r="G719" s="33" t="s">
        <v>5505</v>
      </c>
      <c r="H719" s="33" t="s">
        <v>96</v>
      </c>
      <c r="I719" s="36" t="s">
        <v>708</v>
      </c>
      <c r="J719" s="37"/>
      <c r="K719" s="89"/>
      <c r="L719" s="89"/>
      <c r="M719" s="89"/>
      <c r="N719" s="89"/>
      <c r="O719" s="90"/>
      <c r="P719" s="49">
        <f t="shared" si="44"/>
        <v>0</v>
      </c>
      <c r="Q719" s="53" t="str">
        <f t="shared" si="43"/>
        <v>BELUM</v>
      </c>
      <c r="S719" s="28"/>
      <c r="T719" s="36" t="b">
        <v>0</v>
      </c>
      <c r="U719" s="139"/>
      <c r="V719" s="122"/>
      <c r="W719" s="153"/>
      <c r="X719" s="124" t="b">
        <v>0</v>
      </c>
      <c r="Z719" s="28"/>
      <c r="AA719" s="28"/>
      <c r="AB719" s="28"/>
    </row>
    <row r="720" ht="22.5" customHeight="1">
      <c r="A720" s="28">
        <v>719.0</v>
      </c>
      <c r="B720" s="28" t="s">
        <v>593</v>
      </c>
      <c r="C720" s="28" t="s">
        <v>3660</v>
      </c>
      <c r="D720" s="28" t="s">
        <v>3661</v>
      </c>
      <c r="E720" s="79" t="s">
        <v>96</v>
      </c>
      <c r="F720" s="79" t="s">
        <v>96</v>
      </c>
      <c r="G720" s="79" t="s">
        <v>5507</v>
      </c>
      <c r="H720" s="79" t="s">
        <v>96</v>
      </c>
      <c r="I720" s="36" t="s">
        <v>708</v>
      </c>
      <c r="J720" s="37">
        <v>46128.0</v>
      </c>
      <c r="K720" s="89"/>
      <c r="L720" s="89"/>
      <c r="M720" s="89"/>
      <c r="N720" s="89"/>
      <c r="O720" s="90"/>
      <c r="P720" s="49">
        <f t="shared" si="44"/>
        <v>1</v>
      </c>
      <c r="Q720" s="53" t="str">
        <f t="shared" si="43"/>
        <v>SELESAI</v>
      </c>
      <c r="S720" s="28"/>
      <c r="T720" s="36" t="b">
        <v>1</v>
      </c>
      <c r="U720" s="55" t="s">
        <v>1654</v>
      </c>
      <c r="V720" s="140"/>
      <c r="W720" s="141"/>
      <c r="X720" s="142" t="b">
        <v>0</v>
      </c>
      <c r="Z720" s="28"/>
      <c r="AA720" s="28"/>
      <c r="AB720" s="28"/>
    </row>
    <row r="721" ht="22.5" customHeight="1">
      <c r="A721" s="28">
        <v>720.0</v>
      </c>
      <c r="B721" s="28" t="s">
        <v>593</v>
      </c>
      <c r="C721" s="28" t="s">
        <v>3663</v>
      </c>
      <c r="D721" s="28" t="s">
        <v>3665</v>
      </c>
      <c r="E721" s="33" t="s">
        <v>96</v>
      </c>
      <c r="F721" s="33" t="s">
        <v>96</v>
      </c>
      <c r="G721" s="33" t="s">
        <v>5509</v>
      </c>
      <c r="H721" s="33" t="s">
        <v>96</v>
      </c>
      <c r="I721" s="36" t="s">
        <v>708</v>
      </c>
      <c r="J721" s="37">
        <v>46045.0</v>
      </c>
      <c r="K721" s="89"/>
      <c r="L721" s="89"/>
      <c r="M721" s="89"/>
      <c r="N721" s="89"/>
      <c r="O721" s="90"/>
      <c r="P721" s="49">
        <f t="shared" si="44"/>
        <v>1</v>
      </c>
      <c r="Q721" s="53" t="str">
        <f t="shared" si="43"/>
        <v>SELESAI</v>
      </c>
      <c r="S721" s="28"/>
      <c r="T721" s="36" t="b">
        <v>1</v>
      </c>
      <c r="U721" s="55" t="s">
        <v>713</v>
      </c>
      <c r="V721" s="167" t="s">
        <v>5247</v>
      </c>
      <c r="W721" s="59" t="s">
        <v>5510</v>
      </c>
      <c r="X721" s="61" t="b">
        <v>0</v>
      </c>
      <c r="Z721" s="28"/>
      <c r="AA721" s="28"/>
      <c r="AB721" s="28"/>
    </row>
    <row r="722" ht="22.5" customHeight="1">
      <c r="A722" s="28">
        <v>721.0</v>
      </c>
      <c r="B722" s="28" t="s">
        <v>593</v>
      </c>
      <c r="C722" s="28" t="s">
        <v>3668</v>
      </c>
      <c r="D722" s="28" t="s">
        <v>3670</v>
      </c>
      <c r="E722" s="79" t="s">
        <v>16</v>
      </c>
      <c r="F722" s="79" t="s">
        <v>16</v>
      </c>
      <c r="G722" s="79" t="s">
        <v>5512</v>
      </c>
      <c r="H722" s="79" t="s">
        <v>232</v>
      </c>
      <c r="I722" s="36" t="s">
        <v>103</v>
      </c>
      <c r="J722" s="37">
        <v>46302.0</v>
      </c>
      <c r="K722" s="89"/>
      <c r="L722" s="89"/>
      <c r="M722" s="89"/>
      <c r="N722" s="89"/>
      <c r="O722" s="90"/>
      <c r="P722" s="49">
        <f t="shared" si="44"/>
        <v>1</v>
      </c>
      <c r="Q722" s="53" t="str">
        <f t="shared" si="43"/>
        <v>SELESAI</v>
      </c>
      <c r="S722" s="28"/>
      <c r="T722" s="36" t="b">
        <v>1</v>
      </c>
      <c r="U722" s="139"/>
      <c r="V722" s="140"/>
      <c r="W722" s="141"/>
      <c r="X722" s="142" t="b">
        <v>0</v>
      </c>
      <c r="Z722" s="28"/>
      <c r="AA722" s="28"/>
      <c r="AB722" s="28"/>
    </row>
    <row r="723" ht="22.5" customHeight="1">
      <c r="A723" s="28">
        <v>722.0</v>
      </c>
      <c r="B723" s="28" t="s">
        <v>593</v>
      </c>
      <c r="C723" s="28" t="s">
        <v>3672</v>
      </c>
      <c r="D723" s="28" t="s">
        <v>3673</v>
      </c>
      <c r="E723" s="33" t="s">
        <v>96</v>
      </c>
      <c r="F723" s="33" t="s">
        <v>96</v>
      </c>
      <c r="G723" s="33" t="s">
        <v>5513</v>
      </c>
      <c r="H723" s="33" t="s">
        <v>191</v>
      </c>
      <c r="I723" s="36" t="s">
        <v>708</v>
      </c>
      <c r="J723" s="89"/>
      <c r="K723" s="89"/>
      <c r="L723" s="89"/>
      <c r="M723" s="89"/>
      <c r="N723" s="89"/>
      <c r="O723" s="90"/>
      <c r="P723" s="49">
        <f t="shared" si="44"/>
        <v>0</v>
      </c>
      <c r="Q723" s="53" t="str">
        <f t="shared" si="43"/>
        <v>BELUM</v>
      </c>
      <c r="S723" s="28"/>
      <c r="T723" s="36" t="b">
        <v>0</v>
      </c>
      <c r="U723" s="139"/>
      <c r="V723" s="85"/>
      <c r="W723" s="112"/>
      <c r="X723" s="98" t="b">
        <v>0</v>
      </c>
      <c r="Z723" s="28"/>
      <c r="AA723" s="28"/>
      <c r="AB723" s="28"/>
    </row>
    <row r="724" ht="22.5" customHeight="1">
      <c r="A724" s="28">
        <v>723.0</v>
      </c>
      <c r="B724" s="28" t="s">
        <v>593</v>
      </c>
      <c r="C724" s="28" t="s">
        <v>3676</v>
      </c>
      <c r="D724" s="28" t="s">
        <v>3678</v>
      </c>
      <c r="E724" s="79" t="s">
        <v>226</v>
      </c>
      <c r="F724" s="79" t="s">
        <v>226</v>
      </c>
      <c r="G724" s="79" t="s">
        <v>5515</v>
      </c>
      <c r="H724" s="79" t="s">
        <v>288</v>
      </c>
      <c r="I724" s="36" t="s">
        <v>474</v>
      </c>
      <c r="J724" s="37">
        <v>46105.0</v>
      </c>
      <c r="K724" s="89"/>
      <c r="L724" s="89"/>
      <c r="M724" s="89"/>
      <c r="N724" s="89"/>
      <c r="O724" s="90"/>
      <c r="P724" s="49">
        <f t="shared" si="44"/>
        <v>1</v>
      </c>
      <c r="Q724" s="53" t="str">
        <f t="shared" si="43"/>
        <v>SELESAI</v>
      </c>
      <c r="S724" s="28"/>
      <c r="T724" s="36" t="b">
        <v>1</v>
      </c>
      <c r="U724" s="55" t="s">
        <v>479</v>
      </c>
      <c r="V724" s="140"/>
      <c r="W724" s="154" t="s">
        <v>5516</v>
      </c>
      <c r="X724" s="142" t="b">
        <v>1</v>
      </c>
      <c r="Y724" s="67" t="s">
        <v>5517</v>
      </c>
      <c r="Z724" s="108"/>
      <c r="AA724" s="108"/>
      <c r="AB724" s="108"/>
    </row>
    <row r="725" ht="22.5" customHeight="1">
      <c r="A725" s="28">
        <v>724.0</v>
      </c>
      <c r="B725" s="28" t="s">
        <v>593</v>
      </c>
      <c r="C725" s="28" t="s">
        <v>3679</v>
      </c>
      <c r="D725" s="28" t="s">
        <v>3680</v>
      </c>
      <c r="E725" s="33" t="s">
        <v>226</v>
      </c>
      <c r="F725" s="33" t="s">
        <v>226</v>
      </c>
      <c r="G725" s="33" t="s">
        <v>5519</v>
      </c>
      <c r="H725" s="33" t="s">
        <v>450</v>
      </c>
      <c r="I725" s="36" t="s">
        <v>474</v>
      </c>
      <c r="J725" s="37">
        <v>46046.0</v>
      </c>
      <c r="K725" s="89"/>
      <c r="L725" s="89"/>
      <c r="M725" s="89"/>
      <c r="N725" s="89"/>
      <c r="O725" s="90"/>
      <c r="P725" s="49">
        <f t="shared" si="44"/>
        <v>1</v>
      </c>
      <c r="Q725" s="53" t="str">
        <f t="shared" si="43"/>
        <v>SELESAI</v>
      </c>
      <c r="S725" s="28"/>
      <c r="T725" s="36" t="b">
        <v>1</v>
      </c>
      <c r="U725" s="55" t="s">
        <v>479</v>
      </c>
      <c r="V725" s="56"/>
      <c r="W725" s="59" t="s">
        <v>5520</v>
      </c>
      <c r="X725" s="61" t="b">
        <v>0</v>
      </c>
      <c r="Z725" s="28"/>
      <c r="AA725" s="28"/>
      <c r="AB725" s="28"/>
    </row>
    <row r="726" ht="22.5" customHeight="1">
      <c r="A726" s="28">
        <v>725.0</v>
      </c>
      <c r="B726" s="28" t="s">
        <v>593</v>
      </c>
      <c r="C726" s="28" t="s">
        <v>3683</v>
      </c>
      <c r="D726" s="28" t="s">
        <v>3685</v>
      </c>
      <c r="E726" s="79" t="s">
        <v>96</v>
      </c>
      <c r="F726" s="79" t="s">
        <v>96</v>
      </c>
      <c r="G726" s="79" t="s">
        <v>5521</v>
      </c>
      <c r="H726" s="79" t="s">
        <v>96</v>
      </c>
      <c r="I726" s="36" t="s">
        <v>708</v>
      </c>
      <c r="J726" s="37">
        <v>46122.0</v>
      </c>
      <c r="K726" s="37">
        <v>46199.0</v>
      </c>
      <c r="L726" s="89"/>
      <c r="M726" s="89"/>
      <c r="N726" s="89"/>
      <c r="O726" s="90"/>
      <c r="P726" s="49">
        <f>IF(B726="POP-SB",COUNTA(J726:M726)/4,
 IF(B726="POP-B",COUNTA(J726:M726)/2,
 COUNTA(J726)/1))</f>
        <v>1</v>
      </c>
      <c r="Q726" s="55" t="s">
        <v>698</v>
      </c>
      <c r="S726" s="28"/>
      <c r="T726" s="36" t="b">
        <v>1</v>
      </c>
      <c r="U726" s="55" t="s">
        <v>713</v>
      </c>
      <c r="V726" s="56"/>
      <c r="W726" s="59" t="s">
        <v>5523</v>
      </c>
      <c r="X726" s="95" t="b">
        <v>1</v>
      </c>
      <c r="Y726" s="67" t="s">
        <v>5524</v>
      </c>
      <c r="Z726" s="108"/>
      <c r="AA726" s="108"/>
      <c r="AB726" s="108"/>
    </row>
    <row r="727" ht="22.5" customHeight="1">
      <c r="A727" s="28">
        <v>726.0</v>
      </c>
      <c r="B727" s="28" t="s">
        <v>593</v>
      </c>
      <c r="C727" s="28" t="s">
        <v>3687</v>
      </c>
      <c r="D727" s="28" t="s">
        <v>3689</v>
      </c>
      <c r="E727" s="33" t="s">
        <v>96</v>
      </c>
      <c r="F727" s="33" t="s">
        <v>96</v>
      </c>
      <c r="G727" s="33" t="s">
        <v>5525</v>
      </c>
      <c r="H727" s="33" t="s">
        <v>96</v>
      </c>
      <c r="I727" s="36" t="s">
        <v>708</v>
      </c>
      <c r="J727" s="37"/>
      <c r="K727" s="89"/>
      <c r="L727" s="89"/>
      <c r="M727" s="89"/>
      <c r="N727" s="89"/>
      <c r="O727" s="90"/>
      <c r="P727" s="49">
        <f>IF(B727="POP-SB",COUNTA(J727:M727)/4,
 IF(B727="POP-B",COUNTA(J727:M727)/2,
 COUNTA(J727:M727)/1))</f>
        <v>0</v>
      </c>
      <c r="Q727" s="53" t="str">
        <f>IF(P727=100%,"SELESAI","BELUM")
</f>
        <v>BELUM</v>
      </c>
      <c r="S727" s="28"/>
      <c r="T727" s="36" t="b">
        <v>0</v>
      </c>
      <c r="U727" s="139"/>
      <c r="V727" s="122"/>
      <c r="W727" s="153"/>
      <c r="X727" s="124" t="b">
        <v>0</v>
      </c>
      <c r="Z727" s="28"/>
      <c r="AA727" s="28"/>
      <c r="AB727" s="28"/>
    </row>
    <row r="728" ht="22.5" customHeight="1">
      <c r="A728" s="28">
        <v>727.0</v>
      </c>
      <c r="B728" s="28" t="s">
        <v>593</v>
      </c>
      <c r="C728" s="28" t="s">
        <v>3691</v>
      </c>
      <c r="D728" s="28" t="s">
        <v>1410</v>
      </c>
      <c r="E728" s="174" t="s">
        <v>226</v>
      </c>
      <c r="F728" s="174" t="s">
        <v>226</v>
      </c>
      <c r="G728" s="79" t="s">
        <v>5527</v>
      </c>
      <c r="H728" s="79" t="s">
        <v>450</v>
      </c>
      <c r="I728" s="36" t="s">
        <v>474</v>
      </c>
      <c r="J728" s="37">
        <v>46075.0</v>
      </c>
      <c r="K728" s="37">
        <v>46182.0</v>
      </c>
      <c r="L728" s="37"/>
      <c r="M728" s="89"/>
      <c r="N728" s="89"/>
      <c r="O728" s="90"/>
      <c r="P728" s="49">
        <f>IF(B728="POP-SB",COUNTA(J728:M728)/4,
 IF(B728="POP-B",COUNTA(J728:M728)/2,
 COUNTA(J728)/1))</f>
        <v>1</v>
      </c>
      <c r="Q728" s="55" t="s">
        <v>698</v>
      </c>
      <c r="S728" s="28"/>
      <c r="T728" s="36" t="b">
        <v>1</v>
      </c>
      <c r="U728" s="55" t="s">
        <v>479</v>
      </c>
      <c r="V728" s="56"/>
      <c r="W728" s="59" t="s">
        <v>5529</v>
      </c>
      <c r="X728" s="61" t="b">
        <v>0</v>
      </c>
      <c r="Z728" s="28"/>
      <c r="AA728" s="28"/>
      <c r="AB728" s="28"/>
    </row>
    <row r="729" ht="22.5" customHeight="1">
      <c r="A729" s="28">
        <v>728.0</v>
      </c>
      <c r="B729" s="28" t="s">
        <v>593</v>
      </c>
      <c r="C729" s="28" t="s">
        <v>3694</v>
      </c>
      <c r="D729" s="28" t="s">
        <v>3695</v>
      </c>
      <c r="E729" s="33" t="s">
        <v>96</v>
      </c>
      <c r="F729" s="33" t="s">
        <v>96</v>
      </c>
      <c r="G729" s="33" t="s">
        <v>5530</v>
      </c>
      <c r="H729" s="33" t="s">
        <v>191</v>
      </c>
      <c r="I729" s="36" t="s">
        <v>708</v>
      </c>
      <c r="J729" s="89"/>
      <c r="K729" s="89"/>
      <c r="L729" s="89"/>
      <c r="M729" s="89"/>
      <c r="N729" s="89"/>
      <c r="O729" s="90"/>
      <c r="P729" s="49">
        <f t="shared" ref="P729:P740" si="45">IF(B729="POP-SB",COUNTA(J729:M729)/4,
 IF(B729="POP-B",COUNTA(J729:M729)/2,
 COUNTA(J729:M729)/1))</f>
        <v>0</v>
      </c>
      <c r="Q729" s="53" t="str">
        <f t="shared" ref="Q729:Q740" si="46">IF(P729=100%,"SELESAI","BELUM")
</f>
        <v>BELUM</v>
      </c>
      <c r="S729" s="28"/>
      <c r="T729" s="36" t="b">
        <v>0</v>
      </c>
      <c r="U729" s="139"/>
      <c r="V729" s="85"/>
      <c r="W729" s="112"/>
      <c r="X729" s="98" t="b">
        <v>0</v>
      </c>
      <c r="Z729" s="28"/>
      <c r="AA729" s="28"/>
      <c r="AB729" s="28"/>
    </row>
    <row r="730" ht="22.5" customHeight="1">
      <c r="A730" s="28">
        <v>729.0</v>
      </c>
      <c r="B730" s="28" t="s">
        <v>593</v>
      </c>
      <c r="C730" s="28" t="s">
        <v>3697</v>
      </c>
      <c r="D730" s="28" t="s">
        <v>3699</v>
      </c>
      <c r="E730" s="79" t="s">
        <v>96</v>
      </c>
      <c r="F730" s="79" t="s">
        <v>96</v>
      </c>
      <c r="G730" s="79" t="s">
        <v>5532</v>
      </c>
      <c r="H730" s="79" t="s">
        <v>191</v>
      </c>
      <c r="I730" s="36" t="s">
        <v>289</v>
      </c>
      <c r="J730" s="37"/>
      <c r="K730" s="89"/>
      <c r="L730" s="89"/>
      <c r="M730" s="89"/>
      <c r="N730" s="89"/>
      <c r="O730" s="90"/>
      <c r="P730" s="49">
        <f t="shared" si="45"/>
        <v>0</v>
      </c>
      <c r="Q730" s="53" t="str">
        <f t="shared" si="46"/>
        <v>BELUM</v>
      </c>
      <c r="S730" s="28"/>
      <c r="T730" s="36" t="b">
        <v>0</v>
      </c>
      <c r="U730" s="139"/>
      <c r="V730" s="140"/>
      <c r="W730" s="141"/>
      <c r="X730" s="142" t="b">
        <v>0</v>
      </c>
      <c r="Z730" s="28"/>
      <c r="AA730" s="28"/>
      <c r="AB730" s="28"/>
    </row>
    <row r="731" ht="22.5" customHeight="1">
      <c r="A731" s="28">
        <v>730.0</v>
      </c>
      <c r="B731" s="28" t="s">
        <v>593</v>
      </c>
      <c r="C731" s="28" t="s">
        <v>3705</v>
      </c>
      <c r="D731" s="28" t="s">
        <v>3706</v>
      </c>
      <c r="E731" s="33" t="s">
        <v>96</v>
      </c>
      <c r="F731" s="33" t="s">
        <v>96</v>
      </c>
      <c r="G731" s="33" t="s">
        <v>5534</v>
      </c>
      <c r="H731" s="33" t="s">
        <v>191</v>
      </c>
      <c r="I731" s="36" t="s">
        <v>289</v>
      </c>
      <c r="J731" s="37"/>
      <c r="K731" s="89"/>
      <c r="L731" s="89"/>
      <c r="M731" s="89"/>
      <c r="N731" s="89"/>
      <c r="O731" s="90"/>
      <c r="P731" s="49">
        <f t="shared" si="45"/>
        <v>0</v>
      </c>
      <c r="Q731" s="53" t="str">
        <f t="shared" si="46"/>
        <v>BELUM</v>
      </c>
      <c r="S731" s="28"/>
      <c r="T731" s="36" t="b">
        <v>0</v>
      </c>
      <c r="U731" s="139"/>
      <c r="V731" s="122"/>
      <c r="W731" s="153"/>
      <c r="X731" s="124" t="b">
        <v>0</v>
      </c>
      <c r="Z731" s="28"/>
      <c r="AA731" s="28"/>
      <c r="AB731" s="28"/>
    </row>
    <row r="732" ht="22.5" customHeight="1">
      <c r="A732" s="28">
        <v>731.0</v>
      </c>
      <c r="B732" s="28" t="s">
        <v>593</v>
      </c>
      <c r="C732" s="28" t="s">
        <v>3710</v>
      </c>
      <c r="D732" s="28" t="s">
        <v>3711</v>
      </c>
      <c r="E732" s="79" t="s">
        <v>96</v>
      </c>
      <c r="F732" s="79" t="s">
        <v>96</v>
      </c>
      <c r="G732" s="79" t="s">
        <v>5537</v>
      </c>
      <c r="H732" s="79" t="s">
        <v>191</v>
      </c>
      <c r="I732" s="36" t="s">
        <v>708</v>
      </c>
      <c r="J732" s="37">
        <v>46232.0</v>
      </c>
      <c r="K732" s="89"/>
      <c r="L732" s="89"/>
      <c r="M732" s="89"/>
      <c r="N732" s="89"/>
      <c r="O732" s="90"/>
      <c r="P732" s="49">
        <f t="shared" si="45"/>
        <v>1</v>
      </c>
      <c r="Q732" s="53" t="str">
        <f t="shared" si="46"/>
        <v>SELESAI</v>
      </c>
      <c r="S732" s="28"/>
      <c r="T732" s="36" t="b">
        <v>1</v>
      </c>
      <c r="U732" s="55" t="s">
        <v>302</v>
      </c>
      <c r="V732" s="140"/>
      <c r="W732" s="172" t="s">
        <v>5538</v>
      </c>
      <c r="X732" s="142" t="b">
        <v>0</v>
      </c>
      <c r="Z732" s="28"/>
      <c r="AA732" s="28"/>
      <c r="AB732" s="28"/>
    </row>
    <row r="733" ht="22.5" customHeight="1">
      <c r="A733" s="28">
        <v>732.0</v>
      </c>
      <c r="B733" s="28" t="s">
        <v>593</v>
      </c>
      <c r="C733" s="28" t="s">
        <v>3716</v>
      </c>
      <c r="D733" s="28" t="s">
        <v>3717</v>
      </c>
      <c r="E733" s="33" t="s">
        <v>96</v>
      </c>
      <c r="F733" s="33" t="s">
        <v>96</v>
      </c>
      <c r="G733" s="33" t="s">
        <v>5539</v>
      </c>
      <c r="H733" s="33" t="s">
        <v>191</v>
      </c>
      <c r="I733" s="36" t="s">
        <v>289</v>
      </c>
      <c r="J733" s="37"/>
      <c r="K733" s="89"/>
      <c r="L733" s="89"/>
      <c r="M733" s="89"/>
      <c r="N733" s="89"/>
      <c r="O733" s="90"/>
      <c r="P733" s="49">
        <f t="shared" si="45"/>
        <v>0</v>
      </c>
      <c r="Q733" s="53" t="str">
        <f t="shared" si="46"/>
        <v>BELUM</v>
      </c>
      <c r="S733" s="28"/>
      <c r="T733" s="36" t="b">
        <v>0</v>
      </c>
      <c r="U733" s="139"/>
      <c r="V733" s="122"/>
      <c r="W733" s="153"/>
      <c r="X733" s="124" t="b">
        <v>0</v>
      </c>
      <c r="Z733" s="28"/>
      <c r="AA733" s="28"/>
      <c r="AB733" s="28"/>
    </row>
    <row r="734" ht="22.5" customHeight="1">
      <c r="A734" s="28">
        <v>733.0</v>
      </c>
      <c r="B734" s="28" t="s">
        <v>593</v>
      </c>
      <c r="C734" s="28" t="s">
        <v>3720</v>
      </c>
      <c r="D734" s="28" t="s">
        <v>3721</v>
      </c>
      <c r="E734" s="79" t="s">
        <v>226</v>
      </c>
      <c r="F734" s="79" t="s">
        <v>226</v>
      </c>
      <c r="G734" s="79" t="s">
        <v>5541</v>
      </c>
      <c r="H734" s="79" t="s">
        <v>226</v>
      </c>
      <c r="I734" s="36" t="s">
        <v>474</v>
      </c>
      <c r="J734" s="37">
        <v>46219.0</v>
      </c>
      <c r="K734" s="89"/>
      <c r="L734" s="89"/>
      <c r="M734" s="89"/>
      <c r="N734" s="89"/>
      <c r="O734" s="90"/>
      <c r="P734" s="49">
        <f t="shared" si="45"/>
        <v>1</v>
      </c>
      <c r="Q734" s="53" t="str">
        <f t="shared" si="46"/>
        <v>SELESAI</v>
      </c>
      <c r="S734" s="36" t="s">
        <v>5542</v>
      </c>
      <c r="T734" s="36" t="b">
        <v>1</v>
      </c>
      <c r="U734" s="55" t="s">
        <v>3831</v>
      </c>
      <c r="V734" s="56"/>
      <c r="W734" s="94"/>
      <c r="X734" s="95" t="b">
        <v>1</v>
      </c>
      <c r="Y734" s="67" t="s">
        <v>5543</v>
      </c>
      <c r="Z734" s="108"/>
      <c r="AA734" s="108"/>
      <c r="AB734" s="108"/>
    </row>
    <row r="735" ht="22.5" customHeight="1">
      <c r="A735" s="28">
        <v>734.0</v>
      </c>
      <c r="B735" s="28" t="s">
        <v>593</v>
      </c>
      <c r="C735" s="28" t="s">
        <v>3722</v>
      </c>
      <c r="D735" s="28" t="s">
        <v>3723</v>
      </c>
      <c r="E735" s="33" t="s">
        <v>226</v>
      </c>
      <c r="F735" s="33" t="s">
        <v>226</v>
      </c>
      <c r="G735" s="33" t="s">
        <v>5545</v>
      </c>
      <c r="H735" s="33" t="s">
        <v>226</v>
      </c>
      <c r="I735" s="36" t="s">
        <v>474</v>
      </c>
      <c r="J735" s="37">
        <v>46191.0</v>
      </c>
      <c r="K735" s="89"/>
      <c r="L735" s="89"/>
      <c r="M735" s="89"/>
      <c r="N735" s="89"/>
      <c r="O735" s="90"/>
      <c r="P735" s="49">
        <f t="shared" si="45"/>
        <v>1</v>
      </c>
      <c r="Q735" s="53" t="str">
        <f t="shared" si="46"/>
        <v>SELESAI</v>
      </c>
      <c r="S735" s="28"/>
      <c r="T735" s="36" t="b">
        <v>1</v>
      </c>
      <c r="U735" s="55" t="s">
        <v>3831</v>
      </c>
      <c r="V735" s="85"/>
      <c r="W735" s="112"/>
      <c r="X735" s="98" t="b">
        <v>1</v>
      </c>
      <c r="Y735" s="67" t="s">
        <v>5546</v>
      </c>
      <c r="Z735" s="108"/>
      <c r="AA735" s="108"/>
      <c r="AB735" s="108"/>
    </row>
    <row r="736" ht="22.5" customHeight="1">
      <c r="A736" s="28">
        <v>735.0</v>
      </c>
      <c r="B736" s="28" t="s">
        <v>593</v>
      </c>
      <c r="C736" s="28" t="s">
        <v>3726</v>
      </c>
      <c r="D736" s="28" t="s">
        <v>3727</v>
      </c>
      <c r="E736" s="79" t="s">
        <v>226</v>
      </c>
      <c r="F736" s="79" t="s">
        <v>226</v>
      </c>
      <c r="G736" s="79" t="s">
        <v>5547</v>
      </c>
      <c r="H736" s="79" t="s">
        <v>226</v>
      </c>
      <c r="I736" s="36" t="s">
        <v>474</v>
      </c>
      <c r="J736" s="37">
        <v>46205.0</v>
      </c>
      <c r="K736" s="89"/>
      <c r="L736" s="89"/>
      <c r="M736" s="89"/>
      <c r="N736" s="89"/>
      <c r="O736" s="90"/>
      <c r="P736" s="49">
        <f t="shared" si="45"/>
        <v>1</v>
      </c>
      <c r="Q736" s="53" t="str">
        <f t="shared" si="46"/>
        <v>SELESAI</v>
      </c>
      <c r="S736" s="28"/>
      <c r="T736" s="36" t="b">
        <v>1</v>
      </c>
      <c r="U736" s="55" t="s">
        <v>3831</v>
      </c>
      <c r="V736" s="85"/>
      <c r="W736" s="112"/>
      <c r="X736" s="98" t="b">
        <v>1</v>
      </c>
      <c r="Y736" s="169" t="s">
        <v>5548</v>
      </c>
      <c r="Z736" s="194"/>
      <c r="AA736" s="194"/>
      <c r="AB736" s="194"/>
    </row>
    <row r="737" ht="22.5" customHeight="1">
      <c r="A737" s="28">
        <v>736.0</v>
      </c>
      <c r="B737" s="28" t="s">
        <v>593</v>
      </c>
      <c r="C737" s="28" t="s">
        <v>3729</v>
      </c>
      <c r="D737" s="28" t="s">
        <v>3732</v>
      </c>
      <c r="E737" s="33" t="s">
        <v>96</v>
      </c>
      <c r="F737" s="33" t="s">
        <v>96</v>
      </c>
      <c r="G737" s="33" t="s">
        <v>5549</v>
      </c>
      <c r="H737" s="33" t="s">
        <v>191</v>
      </c>
      <c r="I737" s="36" t="s">
        <v>708</v>
      </c>
      <c r="J737" s="89"/>
      <c r="K737" s="89"/>
      <c r="L737" s="89"/>
      <c r="M737" s="89"/>
      <c r="N737" s="89"/>
      <c r="O737" s="90"/>
      <c r="P737" s="49">
        <f t="shared" si="45"/>
        <v>0</v>
      </c>
      <c r="Q737" s="53" t="str">
        <f t="shared" si="46"/>
        <v>BELUM</v>
      </c>
      <c r="S737" s="28"/>
      <c r="T737" s="36" t="b">
        <v>0</v>
      </c>
      <c r="U737" s="139"/>
      <c r="V737" s="85"/>
      <c r="W737" s="112"/>
      <c r="X737" s="98" t="b">
        <v>0</v>
      </c>
      <c r="Z737" s="28"/>
      <c r="AA737" s="28"/>
      <c r="AB737" s="28"/>
    </row>
    <row r="738" ht="22.5" customHeight="1">
      <c r="A738" s="28">
        <v>737.0</v>
      </c>
      <c r="B738" s="28" t="s">
        <v>593</v>
      </c>
      <c r="C738" s="28" t="s">
        <v>3734</v>
      </c>
      <c r="D738" s="28" t="s">
        <v>3736</v>
      </c>
      <c r="E738" s="79" t="s">
        <v>96</v>
      </c>
      <c r="F738" s="79" t="s">
        <v>96</v>
      </c>
      <c r="G738" s="79" t="s">
        <v>5551</v>
      </c>
      <c r="H738" s="79" t="s">
        <v>96</v>
      </c>
      <c r="I738" s="36" t="s">
        <v>708</v>
      </c>
      <c r="J738" s="89"/>
      <c r="K738" s="89"/>
      <c r="L738" s="89"/>
      <c r="M738" s="89"/>
      <c r="N738" s="89"/>
      <c r="O738" s="90"/>
      <c r="P738" s="49">
        <f t="shared" si="45"/>
        <v>0</v>
      </c>
      <c r="Q738" s="53" t="str">
        <f t="shared" si="46"/>
        <v>BELUM</v>
      </c>
      <c r="S738" s="28"/>
      <c r="T738" s="36" t="b">
        <v>0</v>
      </c>
      <c r="U738" s="139"/>
      <c r="V738" s="56"/>
      <c r="W738" s="94"/>
      <c r="X738" s="95" t="b">
        <v>0</v>
      </c>
      <c r="Z738" s="28"/>
      <c r="AA738" s="28"/>
      <c r="AB738" s="28"/>
    </row>
    <row r="739" ht="22.5" customHeight="1">
      <c r="A739" s="28">
        <v>738.0</v>
      </c>
      <c r="B739" s="28" t="s">
        <v>593</v>
      </c>
      <c r="C739" s="28" t="s">
        <v>3739</v>
      </c>
      <c r="D739" s="28" t="s">
        <v>3740</v>
      </c>
      <c r="E739" s="33" t="s">
        <v>96</v>
      </c>
      <c r="F739" s="33" t="s">
        <v>96</v>
      </c>
      <c r="G739" s="33" t="s">
        <v>5553</v>
      </c>
      <c r="H739" s="33" t="s">
        <v>96</v>
      </c>
      <c r="I739" s="36" t="s">
        <v>289</v>
      </c>
      <c r="J739" s="37"/>
      <c r="K739" s="89"/>
      <c r="L739" s="89"/>
      <c r="M739" s="89"/>
      <c r="N739" s="89"/>
      <c r="O739" s="90"/>
      <c r="P739" s="49">
        <f t="shared" si="45"/>
        <v>0</v>
      </c>
      <c r="Q739" s="53" t="str">
        <f t="shared" si="46"/>
        <v>BELUM</v>
      </c>
      <c r="S739" s="28"/>
      <c r="T739" s="36" t="b">
        <v>0</v>
      </c>
      <c r="U739" s="139"/>
      <c r="V739" s="122"/>
      <c r="W739" s="153"/>
      <c r="X739" s="124" t="b">
        <v>0</v>
      </c>
      <c r="Z739" s="28"/>
      <c r="AA739" s="28"/>
      <c r="AB739" s="28"/>
    </row>
    <row r="740" ht="22.5" customHeight="1">
      <c r="A740" s="28">
        <v>739.0</v>
      </c>
      <c r="B740" s="28" t="s">
        <v>593</v>
      </c>
      <c r="C740" s="28" t="s">
        <v>3742</v>
      </c>
      <c r="D740" s="28" t="s">
        <v>3743</v>
      </c>
      <c r="E740" s="79" t="s">
        <v>226</v>
      </c>
      <c r="F740" s="79" t="s">
        <v>226</v>
      </c>
      <c r="G740" s="79" t="s">
        <v>5554</v>
      </c>
      <c r="H740" s="79" t="s">
        <v>288</v>
      </c>
      <c r="I740" s="36" t="s">
        <v>474</v>
      </c>
      <c r="J740" s="37">
        <v>46212.0</v>
      </c>
      <c r="K740" s="89"/>
      <c r="L740" s="89"/>
      <c r="M740" s="89"/>
      <c r="N740" s="89"/>
      <c r="O740" s="90"/>
      <c r="P740" s="49">
        <f t="shared" si="45"/>
        <v>1</v>
      </c>
      <c r="Q740" s="53" t="str">
        <f t="shared" si="46"/>
        <v>SELESAI</v>
      </c>
      <c r="S740" s="36" t="s">
        <v>5556</v>
      </c>
      <c r="T740" s="36" t="b">
        <v>1</v>
      </c>
      <c r="U740" s="55" t="s">
        <v>3831</v>
      </c>
      <c r="V740" s="85"/>
      <c r="W740" s="112"/>
      <c r="X740" s="98" t="b">
        <v>1</v>
      </c>
      <c r="Y740" s="67" t="s">
        <v>5557</v>
      </c>
      <c r="Z740" s="108"/>
      <c r="AA740" s="108"/>
      <c r="AB740" s="108"/>
    </row>
    <row r="741" ht="22.5" customHeight="1">
      <c r="A741" s="28">
        <v>740.0</v>
      </c>
      <c r="B741" s="28" t="s">
        <v>593</v>
      </c>
      <c r="C741" s="28" t="s">
        <v>3745</v>
      </c>
      <c r="D741" s="28" t="s">
        <v>3746</v>
      </c>
      <c r="E741" s="33" t="s">
        <v>226</v>
      </c>
      <c r="F741" s="33" t="s">
        <v>226</v>
      </c>
      <c r="G741" s="33" t="s">
        <v>5558</v>
      </c>
      <c r="H741" s="33" t="s">
        <v>288</v>
      </c>
      <c r="I741" s="36" t="s">
        <v>474</v>
      </c>
      <c r="J741" s="37">
        <v>46024.0</v>
      </c>
      <c r="K741" s="37">
        <v>46217.0</v>
      </c>
      <c r="L741" s="89"/>
      <c r="M741" s="89"/>
      <c r="N741" s="89"/>
      <c r="O741" s="90"/>
      <c r="P741" s="49">
        <f>IF(B741="POP-SB",COUNTA(J741:M741)/4,
 IF(B741="POP-B",COUNTA(J741:M741)/2,
 COUNTA(J741)/1))</f>
        <v>1</v>
      </c>
      <c r="Q741" s="55" t="s">
        <v>698</v>
      </c>
      <c r="S741" s="28"/>
      <c r="T741" s="36" t="b">
        <v>1</v>
      </c>
      <c r="U741" s="55" t="s">
        <v>347</v>
      </c>
      <c r="V741" s="122"/>
      <c r="W741" s="59" t="s">
        <v>5560</v>
      </c>
      <c r="X741" s="61" t="b">
        <v>0</v>
      </c>
      <c r="Z741" s="28"/>
      <c r="AA741" s="28"/>
      <c r="AB741" s="28"/>
    </row>
    <row r="742" ht="22.5" customHeight="1">
      <c r="A742" s="28">
        <v>741.0</v>
      </c>
      <c r="B742" s="28" t="s">
        <v>593</v>
      </c>
      <c r="C742" s="28" t="s">
        <v>3750</v>
      </c>
      <c r="D742" s="28" t="s">
        <v>3751</v>
      </c>
      <c r="E742" s="79" t="s">
        <v>226</v>
      </c>
      <c r="F742" s="79" t="s">
        <v>226</v>
      </c>
      <c r="G742" s="79" t="s">
        <v>5561</v>
      </c>
      <c r="H742" s="79" t="s">
        <v>288</v>
      </c>
      <c r="I742" s="36" t="s">
        <v>474</v>
      </c>
      <c r="J742" s="37">
        <v>46062.0</v>
      </c>
      <c r="K742" s="89"/>
      <c r="L742" s="89"/>
      <c r="M742" s="89"/>
      <c r="N742" s="89"/>
      <c r="O742" s="90"/>
      <c r="P742" s="49">
        <f>IF(B742="POP-SB",COUNTA(J742:M742)/4,
 IF(B742="POP-B",COUNTA(J742:M742)/2,
 COUNTA(J742:M742)/1))</f>
        <v>1</v>
      </c>
      <c r="Q742" s="53" t="str">
        <f>IF(P742=100%,"SELESAI","BELUM")
</f>
        <v>SELESAI</v>
      </c>
      <c r="S742" s="28"/>
      <c r="T742" s="36" t="b">
        <v>1</v>
      </c>
      <c r="U742" s="55" t="s">
        <v>347</v>
      </c>
      <c r="V742" s="140"/>
      <c r="W742" s="59" t="s">
        <v>5563</v>
      </c>
      <c r="X742" s="61" t="b">
        <v>0</v>
      </c>
      <c r="Z742" s="28"/>
      <c r="AA742" s="28"/>
      <c r="AB742" s="28"/>
    </row>
    <row r="743" ht="22.5" customHeight="1">
      <c r="A743" s="28">
        <v>742.0</v>
      </c>
      <c r="B743" s="28" t="s">
        <v>593</v>
      </c>
      <c r="C743" s="28" t="s">
        <v>3753</v>
      </c>
      <c r="D743" s="28" t="s">
        <v>3754</v>
      </c>
      <c r="E743" s="134" t="s">
        <v>226</v>
      </c>
      <c r="F743" s="33" t="s">
        <v>16</v>
      </c>
      <c r="G743" s="33" t="s">
        <v>5564</v>
      </c>
      <c r="H743" s="33" t="s">
        <v>450</v>
      </c>
      <c r="I743" s="36" t="s">
        <v>474</v>
      </c>
      <c r="J743" s="37">
        <v>46063.0</v>
      </c>
      <c r="K743" s="37">
        <v>46209.0</v>
      </c>
      <c r="L743" s="37"/>
      <c r="M743" s="37"/>
      <c r="N743" s="37"/>
      <c r="O743" s="42"/>
      <c r="P743" s="49">
        <f>IF(B743="POP-SB",COUNTA(J743:M743)/4,
 IF(B743="POP-B",COUNTA(J743:M743)/2,
 COUNTA(J743)/1))</f>
        <v>1</v>
      </c>
      <c r="Q743" s="55" t="s">
        <v>698</v>
      </c>
      <c r="S743" s="28"/>
      <c r="T743" s="36" t="b">
        <v>1</v>
      </c>
      <c r="U743" s="55" t="s">
        <v>479</v>
      </c>
      <c r="V743" s="56"/>
      <c r="W743" s="59" t="s">
        <v>5565</v>
      </c>
      <c r="X743" s="61" t="b">
        <v>0</v>
      </c>
      <c r="Z743" s="28"/>
      <c r="AA743" s="28"/>
      <c r="AB743" s="28"/>
    </row>
    <row r="744" ht="22.5" customHeight="1">
      <c r="A744" s="28">
        <v>743.0</v>
      </c>
      <c r="B744" s="28" t="s">
        <v>593</v>
      </c>
      <c r="C744" s="28" t="s">
        <v>3758</v>
      </c>
      <c r="D744" s="28" t="s">
        <v>3760</v>
      </c>
      <c r="E744" s="79" t="s">
        <v>96</v>
      </c>
      <c r="F744" s="79" t="s">
        <v>96</v>
      </c>
      <c r="G744" s="79" t="s">
        <v>5566</v>
      </c>
      <c r="H744" s="79" t="s">
        <v>191</v>
      </c>
      <c r="I744" s="36" t="s">
        <v>708</v>
      </c>
      <c r="J744" s="37"/>
      <c r="K744" s="89"/>
      <c r="L744" s="89"/>
      <c r="M744" s="89"/>
      <c r="N744" s="89"/>
      <c r="O744" s="90"/>
      <c r="P744" s="49">
        <f t="shared" ref="P744:P778" si="47">IF(B744="POP-SB",COUNTA(J744:M744)/4,
 IF(B744="POP-B",COUNTA(J744:M744)/2,
 COUNTA(J744:M744)/1))</f>
        <v>0</v>
      </c>
      <c r="Q744" s="53" t="str">
        <f t="shared" ref="Q744:Q778" si="48">IF(P744=100%,"SELESAI","BELUM")
</f>
        <v>BELUM</v>
      </c>
      <c r="S744" s="28"/>
      <c r="T744" s="36" t="b">
        <v>0</v>
      </c>
      <c r="U744" s="139"/>
      <c r="V744" s="140"/>
      <c r="W744" s="141"/>
      <c r="X744" s="142" t="b">
        <v>0</v>
      </c>
      <c r="Z744" s="28"/>
      <c r="AA744" s="28"/>
      <c r="AB744" s="28"/>
    </row>
    <row r="745" ht="22.5" customHeight="1">
      <c r="A745" s="28">
        <v>744.0</v>
      </c>
      <c r="B745" s="28" t="s">
        <v>593</v>
      </c>
      <c r="C745" s="28" t="s">
        <v>3762</v>
      </c>
      <c r="D745" s="28" t="s">
        <v>3764</v>
      </c>
      <c r="E745" s="33" t="s">
        <v>96</v>
      </c>
      <c r="F745" s="33" t="s">
        <v>96</v>
      </c>
      <c r="G745" s="33" t="s">
        <v>5568</v>
      </c>
      <c r="H745" s="33" t="s">
        <v>191</v>
      </c>
      <c r="I745" s="36" t="s">
        <v>708</v>
      </c>
      <c r="J745" s="89"/>
      <c r="K745" s="89"/>
      <c r="L745" s="89"/>
      <c r="M745" s="89"/>
      <c r="N745" s="89"/>
      <c r="O745" s="90"/>
      <c r="P745" s="49">
        <f t="shared" si="47"/>
        <v>0</v>
      </c>
      <c r="Q745" s="53" t="str">
        <f t="shared" si="48"/>
        <v>BELUM</v>
      </c>
      <c r="S745" s="28"/>
      <c r="T745" s="36" t="b">
        <v>0</v>
      </c>
      <c r="U745" s="139"/>
      <c r="V745" s="85"/>
      <c r="W745" s="112"/>
      <c r="X745" s="98" t="b">
        <v>0</v>
      </c>
      <c r="Z745" s="28"/>
      <c r="AA745" s="28"/>
      <c r="AB745" s="28"/>
    </row>
    <row r="746" ht="22.5" customHeight="1">
      <c r="A746" s="28">
        <v>745.0</v>
      </c>
      <c r="B746" s="28" t="s">
        <v>593</v>
      </c>
      <c r="C746" s="28" t="s">
        <v>3767</v>
      </c>
      <c r="D746" s="28" t="s">
        <v>3768</v>
      </c>
      <c r="E746" s="79" t="s">
        <v>96</v>
      </c>
      <c r="F746" s="79" t="s">
        <v>96</v>
      </c>
      <c r="G746" s="79" t="s">
        <v>5570</v>
      </c>
      <c r="H746" s="79" t="s">
        <v>191</v>
      </c>
      <c r="I746" s="36" t="s">
        <v>708</v>
      </c>
      <c r="J746" s="89"/>
      <c r="K746" s="89"/>
      <c r="L746" s="89"/>
      <c r="M746" s="89"/>
      <c r="N746" s="89"/>
      <c r="O746" s="90"/>
      <c r="P746" s="49">
        <f t="shared" si="47"/>
        <v>0</v>
      </c>
      <c r="Q746" s="53" t="str">
        <f t="shared" si="48"/>
        <v>BELUM</v>
      </c>
      <c r="S746" s="28"/>
      <c r="T746" s="36" t="b">
        <v>0</v>
      </c>
      <c r="U746" s="139"/>
      <c r="V746" s="85"/>
      <c r="W746" s="112"/>
      <c r="X746" s="98" t="b">
        <v>0</v>
      </c>
      <c r="Z746" s="28"/>
      <c r="AA746" s="28"/>
      <c r="AB746" s="28"/>
    </row>
    <row r="747" ht="22.5" customHeight="1">
      <c r="A747" s="28">
        <v>746.0</v>
      </c>
      <c r="B747" s="28" t="s">
        <v>593</v>
      </c>
      <c r="C747" s="28" t="s">
        <v>3770</v>
      </c>
      <c r="D747" s="28" t="s">
        <v>3771</v>
      </c>
      <c r="E747" s="33" t="s">
        <v>96</v>
      </c>
      <c r="F747" s="33" t="s">
        <v>96</v>
      </c>
      <c r="G747" s="33" t="s">
        <v>5571</v>
      </c>
      <c r="H747" s="33" t="s">
        <v>191</v>
      </c>
      <c r="I747" s="36" t="s">
        <v>708</v>
      </c>
      <c r="J747" s="89"/>
      <c r="K747" s="89"/>
      <c r="L747" s="89"/>
      <c r="M747" s="89"/>
      <c r="N747" s="89"/>
      <c r="O747" s="90"/>
      <c r="P747" s="49">
        <f t="shared" si="47"/>
        <v>0</v>
      </c>
      <c r="Q747" s="53" t="str">
        <f t="shared" si="48"/>
        <v>BELUM</v>
      </c>
      <c r="S747" s="28"/>
      <c r="T747" s="36" t="b">
        <v>0</v>
      </c>
      <c r="U747" s="139"/>
      <c r="V747" s="85"/>
      <c r="W747" s="112"/>
      <c r="X747" s="98" t="b">
        <v>0</v>
      </c>
      <c r="Z747" s="28"/>
      <c r="AA747" s="28"/>
      <c r="AB747" s="28"/>
    </row>
    <row r="748" ht="22.5" customHeight="1">
      <c r="A748" s="28">
        <v>747.0</v>
      </c>
      <c r="B748" s="28" t="s">
        <v>593</v>
      </c>
      <c r="C748" s="28" t="s">
        <v>3775</v>
      </c>
      <c r="D748" s="28" t="s">
        <v>3776</v>
      </c>
      <c r="E748" s="79" t="s">
        <v>96</v>
      </c>
      <c r="F748" s="79" t="s">
        <v>96</v>
      </c>
      <c r="G748" s="79" t="s">
        <v>5573</v>
      </c>
      <c r="H748" s="79" t="s">
        <v>191</v>
      </c>
      <c r="I748" s="36" t="s">
        <v>708</v>
      </c>
      <c r="J748" s="89"/>
      <c r="K748" s="89"/>
      <c r="L748" s="89"/>
      <c r="M748" s="89"/>
      <c r="N748" s="89"/>
      <c r="O748" s="90"/>
      <c r="P748" s="49">
        <f t="shared" si="47"/>
        <v>0</v>
      </c>
      <c r="Q748" s="53" t="str">
        <f t="shared" si="48"/>
        <v>BELUM</v>
      </c>
      <c r="S748" s="28"/>
      <c r="T748" s="36" t="b">
        <v>0</v>
      </c>
      <c r="U748" s="139"/>
      <c r="V748" s="85"/>
      <c r="W748" s="112"/>
      <c r="X748" s="98" t="b">
        <v>0</v>
      </c>
      <c r="Z748" s="28"/>
      <c r="AA748" s="28"/>
      <c r="AB748" s="28"/>
    </row>
    <row r="749" ht="22.5" customHeight="1">
      <c r="A749" s="28">
        <v>748.0</v>
      </c>
      <c r="B749" s="28" t="s">
        <v>593</v>
      </c>
      <c r="C749" s="28" t="s">
        <v>3778</v>
      </c>
      <c r="D749" s="28" t="s">
        <v>3779</v>
      </c>
      <c r="E749" s="33" t="s">
        <v>96</v>
      </c>
      <c r="F749" s="33" t="s">
        <v>96</v>
      </c>
      <c r="G749" s="33" t="s">
        <v>5575</v>
      </c>
      <c r="H749" s="33" t="s">
        <v>191</v>
      </c>
      <c r="I749" s="36" t="s">
        <v>708</v>
      </c>
      <c r="J749" s="89"/>
      <c r="K749" s="89"/>
      <c r="L749" s="89"/>
      <c r="M749" s="89"/>
      <c r="N749" s="89"/>
      <c r="O749" s="90"/>
      <c r="P749" s="49">
        <f t="shared" si="47"/>
        <v>0</v>
      </c>
      <c r="Q749" s="53" t="str">
        <f t="shared" si="48"/>
        <v>BELUM</v>
      </c>
      <c r="S749" s="28"/>
      <c r="T749" s="36" t="b">
        <v>0</v>
      </c>
      <c r="U749" s="139"/>
      <c r="V749" s="85"/>
      <c r="W749" s="112"/>
      <c r="X749" s="98" t="b">
        <v>0</v>
      </c>
      <c r="Z749" s="28"/>
      <c r="AA749" s="28"/>
      <c r="AB749" s="28"/>
    </row>
    <row r="750" ht="22.5" customHeight="1">
      <c r="A750" s="28">
        <v>749.0</v>
      </c>
      <c r="B750" s="28" t="s">
        <v>593</v>
      </c>
      <c r="C750" s="28" t="s">
        <v>3780</v>
      </c>
      <c r="D750" s="28" t="s">
        <v>3781</v>
      </c>
      <c r="E750" s="79" t="s">
        <v>96</v>
      </c>
      <c r="F750" s="79" t="s">
        <v>96</v>
      </c>
      <c r="G750" s="79" t="s">
        <v>5576</v>
      </c>
      <c r="H750" s="79" t="s">
        <v>191</v>
      </c>
      <c r="I750" s="36" t="s">
        <v>708</v>
      </c>
      <c r="J750" s="89"/>
      <c r="K750" s="89"/>
      <c r="L750" s="89"/>
      <c r="M750" s="89"/>
      <c r="N750" s="89"/>
      <c r="O750" s="90"/>
      <c r="P750" s="49">
        <f t="shared" si="47"/>
        <v>0</v>
      </c>
      <c r="Q750" s="53" t="str">
        <f t="shared" si="48"/>
        <v>BELUM</v>
      </c>
      <c r="S750" s="28"/>
      <c r="T750" s="36" t="b">
        <v>0</v>
      </c>
      <c r="U750" s="139"/>
      <c r="V750" s="85"/>
      <c r="W750" s="112"/>
      <c r="X750" s="98" t="b">
        <v>0</v>
      </c>
      <c r="Z750" s="28"/>
      <c r="AA750" s="28"/>
      <c r="AB750" s="28"/>
    </row>
    <row r="751" ht="22.5" customHeight="1">
      <c r="A751" s="28">
        <v>750.0</v>
      </c>
      <c r="B751" s="28" t="s">
        <v>593</v>
      </c>
      <c r="C751" s="28" t="s">
        <v>3784</v>
      </c>
      <c r="D751" s="28" t="s">
        <v>3785</v>
      </c>
      <c r="E751" s="33" t="s">
        <v>16</v>
      </c>
      <c r="F751" s="33" t="s">
        <v>16</v>
      </c>
      <c r="G751" s="33" t="s">
        <v>5578</v>
      </c>
      <c r="H751" s="33" t="s">
        <v>434</v>
      </c>
      <c r="I751" s="36" t="s">
        <v>565</v>
      </c>
      <c r="J751" s="37"/>
      <c r="K751" s="89"/>
      <c r="L751" s="89"/>
      <c r="M751" s="89"/>
      <c r="N751" s="89"/>
      <c r="O751" s="90"/>
      <c r="P751" s="49">
        <f t="shared" si="47"/>
        <v>0</v>
      </c>
      <c r="Q751" s="53" t="str">
        <f t="shared" si="48"/>
        <v>BELUM</v>
      </c>
      <c r="S751" s="28"/>
      <c r="T751" s="36" t="b">
        <v>0</v>
      </c>
      <c r="U751" s="139"/>
      <c r="V751" s="122"/>
      <c r="W751" s="153"/>
      <c r="X751" s="124" t="b">
        <v>0</v>
      </c>
      <c r="Z751" s="28"/>
      <c r="AA751" s="28"/>
      <c r="AB751" s="28"/>
    </row>
    <row r="752" ht="22.5" customHeight="1">
      <c r="A752" s="28">
        <v>751.0</v>
      </c>
      <c r="B752" s="28" t="s">
        <v>593</v>
      </c>
      <c r="C752" s="28" t="s">
        <v>3787</v>
      </c>
      <c r="D752" s="28" t="s">
        <v>3788</v>
      </c>
      <c r="E752" s="79" t="s">
        <v>181</v>
      </c>
      <c r="F752" s="79" t="s">
        <v>181</v>
      </c>
      <c r="G752" s="79" t="s">
        <v>5580</v>
      </c>
      <c r="H752" s="79" t="s">
        <v>253</v>
      </c>
      <c r="I752" s="36" t="s">
        <v>289</v>
      </c>
      <c r="J752" s="89"/>
      <c r="K752" s="89"/>
      <c r="L752" s="89"/>
      <c r="M752" s="89"/>
      <c r="N752" s="89"/>
      <c r="O752" s="90"/>
      <c r="P752" s="49">
        <f t="shared" si="47"/>
        <v>0</v>
      </c>
      <c r="Q752" s="53" t="str">
        <f t="shared" si="48"/>
        <v>BELUM</v>
      </c>
      <c r="S752" s="28"/>
      <c r="T752" s="36" t="b">
        <v>0</v>
      </c>
      <c r="U752" s="139"/>
      <c r="V752" s="56"/>
      <c r="W752" s="94"/>
      <c r="X752" s="95" t="b">
        <v>0</v>
      </c>
      <c r="Z752" s="28"/>
      <c r="AA752" s="28"/>
      <c r="AB752" s="28"/>
    </row>
    <row r="753" ht="22.5" customHeight="1">
      <c r="A753" s="28">
        <v>752.0</v>
      </c>
      <c r="B753" s="28" t="s">
        <v>593</v>
      </c>
      <c r="C753" s="28" t="s">
        <v>3790</v>
      </c>
      <c r="D753" s="28" t="s">
        <v>3791</v>
      </c>
      <c r="E753" s="33" t="s">
        <v>181</v>
      </c>
      <c r="F753" s="33" t="s">
        <v>181</v>
      </c>
      <c r="G753" s="33" t="s">
        <v>5581</v>
      </c>
      <c r="H753" s="33" t="s">
        <v>181</v>
      </c>
      <c r="I753" s="36" t="s">
        <v>565</v>
      </c>
      <c r="J753" s="37"/>
      <c r="K753" s="89"/>
      <c r="L753" s="89"/>
      <c r="M753" s="89"/>
      <c r="N753" s="89"/>
      <c r="O753" s="90"/>
      <c r="P753" s="49">
        <f t="shared" si="47"/>
        <v>0</v>
      </c>
      <c r="Q753" s="53" t="str">
        <f t="shared" si="48"/>
        <v>BELUM</v>
      </c>
      <c r="S753" s="28"/>
      <c r="T753" s="36" t="b">
        <v>0</v>
      </c>
      <c r="U753" s="139"/>
      <c r="V753" s="122"/>
      <c r="W753" s="153"/>
      <c r="X753" s="124" t="b">
        <v>0</v>
      </c>
      <c r="Z753" s="28"/>
      <c r="AA753" s="28"/>
      <c r="AB753" s="28"/>
    </row>
    <row r="754" ht="22.5" customHeight="1">
      <c r="A754" s="28">
        <v>753.0</v>
      </c>
      <c r="B754" s="28" t="s">
        <v>593</v>
      </c>
      <c r="C754" s="28" t="s">
        <v>3793</v>
      </c>
      <c r="D754" s="28" t="s">
        <v>3794</v>
      </c>
      <c r="E754" s="79" t="s">
        <v>226</v>
      </c>
      <c r="F754" s="79" t="s">
        <v>226</v>
      </c>
      <c r="G754" s="79" t="s">
        <v>5583</v>
      </c>
      <c r="H754" s="79" t="s">
        <v>288</v>
      </c>
      <c r="I754" s="36" t="s">
        <v>474</v>
      </c>
      <c r="J754" s="37">
        <v>46023.0</v>
      </c>
      <c r="K754" s="37"/>
      <c r="L754" s="89"/>
      <c r="M754" s="89"/>
      <c r="N754" s="89"/>
      <c r="O754" s="90"/>
      <c r="P754" s="49">
        <f t="shared" si="47"/>
        <v>1</v>
      </c>
      <c r="Q754" s="53" t="str">
        <f t="shared" si="48"/>
        <v>SELESAI</v>
      </c>
      <c r="S754" s="28"/>
      <c r="T754" s="36" t="b">
        <v>1</v>
      </c>
      <c r="U754" s="55" t="s">
        <v>479</v>
      </c>
      <c r="V754" s="85"/>
      <c r="W754" s="59" t="s">
        <v>5585</v>
      </c>
      <c r="X754" s="61" t="b">
        <v>0</v>
      </c>
      <c r="Z754" s="28"/>
      <c r="AA754" s="28"/>
      <c r="AB754" s="28"/>
    </row>
    <row r="755" ht="22.5" customHeight="1">
      <c r="A755" s="28">
        <v>754.0</v>
      </c>
      <c r="B755" s="28" t="s">
        <v>593</v>
      </c>
      <c r="C755" s="28" t="s">
        <v>3795</v>
      </c>
      <c r="D755" s="28" t="s">
        <v>3797</v>
      </c>
      <c r="E755" s="33" t="s">
        <v>226</v>
      </c>
      <c r="F755" s="33" t="s">
        <v>226</v>
      </c>
      <c r="G755" s="33" t="s">
        <v>5586</v>
      </c>
      <c r="H755" s="33" t="s">
        <v>288</v>
      </c>
      <c r="I755" s="36" t="s">
        <v>474</v>
      </c>
      <c r="J755" s="37">
        <v>46233.0</v>
      </c>
      <c r="K755" s="89"/>
      <c r="L755" s="89"/>
      <c r="M755" s="89"/>
      <c r="N755" s="89"/>
      <c r="O755" s="90"/>
      <c r="P755" s="49">
        <f t="shared" si="47"/>
        <v>1</v>
      </c>
      <c r="Q755" s="53" t="str">
        <f t="shared" si="48"/>
        <v>SELESAI</v>
      </c>
      <c r="S755" s="28"/>
      <c r="T755" s="36" t="b">
        <v>1</v>
      </c>
      <c r="U755" s="55" t="s">
        <v>3831</v>
      </c>
      <c r="V755" s="122"/>
      <c r="W755" s="153"/>
      <c r="X755" s="124" t="b">
        <v>0</v>
      </c>
      <c r="Z755" s="28"/>
      <c r="AA755" s="28"/>
      <c r="AB755" s="28"/>
    </row>
    <row r="756" ht="22.5" customHeight="1">
      <c r="A756" s="28">
        <v>755.0</v>
      </c>
      <c r="B756" s="28" t="s">
        <v>593</v>
      </c>
      <c r="C756" s="28" t="s">
        <v>3799</v>
      </c>
      <c r="D756" s="28" t="s">
        <v>3801</v>
      </c>
      <c r="E756" s="79" t="s">
        <v>226</v>
      </c>
      <c r="F756" s="79" t="s">
        <v>226</v>
      </c>
      <c r="G756" s="79" t="s">
        <v>5588</v>
      </c>
      <c r="H756" s="79" t="s">
        <v>226</v>
      </c>
      <c r="I756" s="36" t="s">
        <v>474</v>
      </c>
      <c r="J756" s="36" t="s">
        <v>3800</v>
      </c>
      <c r="K756" s="89"/>
      <c r="L756" s="89"/>
      <c r="M756" s="89"/>
      <c r="N756" s="89"/>
      <c r="O756" s="90"/>
      <c r="P756" s="49">
        <f t="shared" si="47"/>
        <v>1</v>
      </c>
      <c r="Q756" s="53" t="str">
        <f t="shared" si="48"/>
        <v>SELESAI</v>
      </c>
      <c r="S756" s="28"/>
      <c r="T756" s="36" t="b">
        <v>1</v>
      </c>
      <c r="U756" s="139"/>
      <c r="V756" s="140"/>
      <c r="W756" s="141"/>
      <c r="X756" s="142" t="b">
        <v>0</v>
      </c>
      <c r="Z756" s="28"/>
      <c r="AA756" s="28"/>
      <c r="AB756" s="28"/>
    </row>
    <row r="757" ht="22.5" customHeight="1">
      <c r="A757" s="28">
        <v>756.0</v>
      </c>
      <c r="B757" s="28" t="s">
        <v>593</v>
      </c>
      <c r="C757" s="28" t="s">
        <v>3803</v>
      </c>
      <c r="D757" s="28" t="s">
        <v>3804</v>
      </c>
      <c r="E757" s="33" t="s">
        <v>226</v>
      </c>
      <c r="F757" s="33" t="s">
        <v>226</v>
      </c>
      <c r="G757" s="33" t="s">
        <v>5589</v>
      </c>
      <c r="H757" s="33" t="s">
        <v>226</v>
      </c>
      <c r="I757" s="36" t="s">
        <v>474</v>
      </c>
      <c r="J757" s="37">
        <v>46207.0</v>
      </c>
      <c r="K757" s="89"/>
      <c r="L757" s="89"/>
      <c r="M757" s="89"/>
      <c r="N757" s="89"/>
      <c r="O757" s="90"/>
      <c r="P757" s="49">
        <f t="shared" si="47"/>
        <v>1</v>
      </c>
      <c r="Q757" s="53" t="str">
        <f t="shared" si="48"/>
        <v>SELESAI</v>
      </c>
      <c r="S757" s="28"/>
      <c r="T757" s="36" t="b">
        <v>1</v>
      </c>
      <c r="U757" s="55" t="s">
        <v>479</v>
      </c>
      <c r="V757" s="56"/>
      <c r="W757" s="94" t="s">
        <v>5591</v>
      </c>
      <c r="X757" s="95" t="b">
        <v>0</v>
      </c>
      <c r="Z757" s="28"/>
      <c r="AA757" s="28"/>
      <c r="AB757" s="28"/>
    </row>
    <row r="758" ht="22.5" customHeight="1">
      <c r="A758" s="28">
        <v>757.0</v>
      </c>
      <c r="B758" s="28" t="s">
        <v>593</v>
      </c>
      <c r="C758" s="28" t="s">
        <v>3806</v>
      </c>
      <c r="D758" s="28" t="s">
        <v>3807</v>
      </c>
      <c r="E758" s="79" t="s">
        <v>181</v>
      </c>
      <c r="F758" s="79" t="s">
        <v>181</v>
      </c>
      <c r="G758" s="79" t="s">
        <v>5592</v>
      </c>
      <c r="H758" s="79" t="s">
        <v>253</v>
      </c>
      <c r="I758" s="36" t="s">
        <v>289</v>
      </c>
      <c r="J758" s="89"/>
      <c r="K758" s="89"/>
      <c r="L758" s="89"/>
      <c r="M758" s="89"/>
      <c r="N758" s="89"/>
      <c r="O758" s="90"/>
      <c r="P758" s="49">
        <f t="shared" si="47"/>
        <v>0</v>
      </c>
      <c r="Q758" s="53" t="str">
        <f t="shared" si="48"/>
        <v>BELUM</v>
      </c>
      <c r="S758" s="28"/>
      <c r="T758" s="36" t="b">
        <v>0</v>
      </c>
      <c r="U758" s="139"/>
      <c r="V758" s="85"/>
      <c r="W758" s="112"/>
      <c r="X758" s="98" t="b">
        <v>0</v>
      </c>
      <c r="Z758" s="28"/>
      <c r="AA758" s="28"/>
      <c r="AB758" s="28"/>
    </row>
    <row r="759" ht="22.5" customHeight="1">
      <c r="A759" s="28">
        <v>758.0</v>
      </c>
      <c r="B759" s="28" t="s">
        <v>593</v>
      </c>
      <c r="C759" s="28" t="s">
        <v>3809</v>
      </c>
      <c r="D759" s="28" t="s">
        <v>3810</v>
      </c>
      <c r="E759" s="33" t="s">
        <v>226</v>
      </c>
      <c r="F759" s="33" t="s">
        <v>226</v>
      </c>
      <c r="G759" s="33" t="s">
        <v>5594</v>
      </c>
      <c r="H759" s="33" t="s">
        <v>226</v>
      </c>
      <c r="I759" s="36" t="s">
        <v>474</v>
      </c>
      <c r="J759" s="37">
        <v>46196.0</v>
      </c>
      <c r="K759" s="89"/>
      <c r="L759" s="89"/>
      <c r="M759" s="89"/>
      <c r="N759" s="89"/>
      <c r="O759" s="90"/>
      <c r="P759" s="49">
        <f t="shared" si="47"/>
        <v>1</v>
      </c>
      <c r="Q759" s="53" t="str">
        <f t="shared" si="48"/>
        <v>SELESAI</v>
      </c>
      <c r="S759" s="28"/>
      <c r="T759" s="36" t="b">
        <v>1</v>
      </c>
      <c r="U759" s="55" t="s">
        <v>3831</v>
      </c>
      <c r="V759" s="179"/>
      <c r="W759" s="176"/>
      <c r="X759" s="95" t="b">
        <v>1</v>
      </c>
      <c r="Y759" s="67" t="s">
        <v>5596</v>
      </c>
      <c r="Z759" s="108"/>
      <c r="AA759" s="108"/>
      <c r="AB759" s="108"/>
    </row>
    <row r="760" ht="22.5" customHeight="1">
      <c r="A760" s="28">
        <v>759.0</v>
      </c>
      <c r="B760" s="28" t="s">
        <v>593</v>
      </c>
      <c r="C760" s="28" t="s">
        <v>3811</v>
      </c>
      <c r="D760" s="28" t="s">
        <v>3813</v>
      </c>
      <c r="E760" s="79" t="s">
        <v>181</v>
      </c>
      <c r="F760" s="79" t="s">
        <v>181</v>
      </c>
      <c r="G760" s="79" t="s">
        <v>5597</v>
      </c>
      <c r="H760" s="79" t="s">
        <v>253</v>
      </c>
      <c r="I760" s="36" t="s">
        <v>289</v>
      </c>
      <c r="J760" s="37"/>
      <c r="K760" s="89"/>
      <c r="L760" s="89"/>
      <c r="M760" s="89"/>
      <c r="N760" s="89"/>
      <c r="O760" s="90"/>
      <c r="P760" s="49">
        <f t="shared" si="47"/>
        <v>0</v>
      </c>
      <c r="Q760" s="53" t="str">
        <f t="shared" si="48"/>
        <v>BELUM</v>
      </c>
      <c r="S760" s="28"/>
      <c r="T760" s="36" t="b">
        <v>0</v>
      </c>
      <c r="U760" s="139"/>
      <c r="V760" s="140"/>
      <c r="W760" s="141"/>
      <c r="X760" s="142" t="b">
        <v>0</v>
      </c>
      <c r="Z760" s="28"/>
      <c r="AA760" s="28"/>
      <c r="AB760" s="28"/>
    </row>
    <row r="761" ht="22.5" customHeight="1">
      <c r="A761" s="28">
        <v>760.0</v>
      </c>
      <c r="B761" s="28" t="s">
        <v>593</v>
      </c>
      <c r="C761" s="28" t="s">
        <v>3815</v>
      </c>
      <c r="D761" s="28" t="s">
        <v>3816</v>
      </c>
      <c r="E761" s="33" t="s">
        <v>181</v>
      </c>
      <c r="F761" s="33" t="s">
        <v>181</v>
      </c>
      <c r="G761" s="33" t="s">
        <v>5598</v>
      </c>
      <c r="H761" s="33" t="s">
        <v>253</v>
      </c>
      <c r="I761" s="36" t="s">
        <v>289</v>
      </c>
      <c r="J761" s="37"/>
      <c r="K761" s="89"/>
      <c r="L761" s="89"/>
      <c r="M761" s="89"/>
      <c r="N761" s="89"/>
      <c r="O761" s="90"/>
      <c r="P761" s="49">
        <f t="shared" si="47"/>
        <v>0</v>
      </c>
      <c r="Q761" s="53" t="str">
        <f t="shared" si="48"/>
        <v>BELUM</v>
      </c>
      <c r="S761" s="28"/>
      <c r="T761" s="36" t="b">
        <v>0</v>
      </c>
      <c r="U761" s="139"/>
      <c r="V761" s="122"/>
      <c r="W761" s="153"/>
      <c r="X761" s="124" t="b">
        <v>0</v>
      </c>
      <c r="Z761" s="28"/>
      <c r="AA761" s="28"/>
      <c r="AB761" s="28"/>
    </row>
    <row r="762" ht="22.5" customHeight="1">
      <c r="A762" s="28">
        <v>761.0</v>
      </c>
      <c r="B762" s="28" t="s">
        <v>593</v>
      </c>
      <c r="C762" s="28" t="s">
        <v>3818</v>
      </c>
      <c r="D762" s="28" t="s">
        <v>3820</v>
      </c>
      <c r="E762" s="79" t="s">
        <v>181</v>
      </c>
      <c r="F762" s="79" t="s">
        <v>181</v>
      </c>
      <c r="G762" s="79" t="s">
        <v>5600</v>
      </c>
      <c r="H762" s="79" t="s">
        <v>253</v>
      </c>
      <c r="I762" s="36" t="s">
        <v>289</v>
      </c>
      <c r="J762" s="89"/>
      <c r="K762" s="89"/>
      <c r="L762" s="89"/>
      <c r="M762" s="89"/>
      <c r="N762" s="89"/>
      <c r="O762" s="90"/>
      <c r="P762" s="49">
        <f t="shared" si="47"/>
        <v>0</v>
      </c>
      <c r="Q762" s="53" t="str">
        <f t="shared" si="48"/>
        <v>BELUM</v>
      </c>
      <c r="S762" s="28"/>
      <c r="T762" s="36" t="b">
        <v>0</v>
      </c>
      <c r="U762" s="139"/>
      <c r="V762" s="56"/>
      <c r="W762" s="94"/>
      <c r="X762" s="95" t="b">
        <v>0</v>
      </c>
      <c r="Z762" s="28"/>
      <c r="AA762" s="28"/>
      <c r="AB762" s="28"/>
    </row>
    <row r="763" ht="22.5" customHeight="1">
      <c r="A763" s="28">
        <v>762.0</v>
      </c>
      <c r="B763" s="28" t="s">
        <v>593</v>
      </c>
      <c r="C763" s="28" t="s">
        <v>3822</v>
      </c>
      <c r="D763" s="28" t="s">
        <v>3824</v>
      </c>
      <c r="E763" s="33" t="s">
        <v>181</v>
      </c>
      <c r="F763" s="33" t="s">
        <v>181</v>
      </c>
      <c r="G763" s="33" t="s">
        <v>5602</v>
      </c>
      <c r="H763" s="33" t="s">
        <v>253</v>
      </c>
      <c r="I763" s="36" t="s">
        <v>289</v>
      </c>
      <c r="J763" s="37"/>
      <c r="K763" s="89"/>
      <c r="L763" s="89"/>
      <c r="M763" s="89"/>
      <c r="N763" s="89"/>
      <c r="O763" s="90"/>
      <c r="P763" s="49">
        <f t="shared" si="47"/>
        <v>0</v>
      </c>
      <c r="Q763" s="53" t="str">
        <f t="shared" si="48"/>
        <v>BELUM</v>
      </c>
      <c r="S763" s="28"/>
      <c r="T763" s="36" t="b">
        <v>0</v>
      </c>
      <c r="U763" s="139"/>
      <c r="V763" s="122"/>
      <c r="W763" s="153"/>
      <c r="X763" s="124" t="b">
        <v>0</v>
      </c>
      <c r="Z763" s="28"/>
      <c r="AA763" s="28"/>
      <c r="AB763" s="28"/>
    </row>
    <row r="764" ht="22.5" customHeight="1">
      <c r="A764" s="28">
        <v>763.0</v>
      </c>
      <c r="B764" s="28" t="s">
        <v>593</v>
      </c>
      <c r="C764" s="28" t="s">
        <v>3825</v>
      </c>
      <c r="D764" s="28" t="s">
        <v>3826</v>
      </c>
      <c r="E764" s="79" t="s">
        <v>181</v>
      </c>
      <c r="F764" s="79" t="s">
        <v>181</v>
      </c>
      <c r="G764" s="79" t="s">
        <v>5603</v>
      </c>
      <c r="H764" s="79" t="s">
        <v>253</v>
      </c>
      <c r="I764" s="36" t="s">
        <v>289</v>
      </c>
      <c r="J764" s="37"/>
      <c r="K764" s="89"/>
      <c r="L764" s="89"/>
      <c r="M764" s="89"/>
      <c r="N764" s="89"/>
      <c r="O764" s="90"/>
      <c r="P764" s="49">
        <f t="shared" si="47"/>
        <v>0</v>
      </c>
      <c r="Q764" s="53" t="str">
        <f t="shared" si="48"/>
        <v>BELUM</v>
      </c>
      <c r="S764" s="28"/>
      <c r="T764" s="36" t="b">
        <v>0</v>
      </c>
      <c r="U764" s="139"/>
      <c r="V764" s="140"/>
      <c r="W764" s="141"/>
      <c r="X764" s="142" t="b">
        <v>0</v>
      </c>
      <c r="Z764" s="28"/>
      <c r="AA764" s="28"/>
      <c r="AB764" s="28"/>
    </row>
    <row r="765" ht="22.5" customHeight="1">
      <c r="A765" s="28">
        <v>764.0</v>
      </c>
      <c r="B765" s="28" t="s">
        <v>593</v>
      </c>
      <c r="C765" s="28" t="s">
        <v>3829</v>
      </c>
      <c r="D765" s="28" t="s">
        <v>3830</v>
      </c>
      <c r="E765" s="33" t="s">
        <v>181</v>
      </c>
      <c r="F765" s="33" t="s">
        <v>181</v>
      </c>
      <c r="G765" s="33" t="s">
        <v>5605</v>
      </c>
      <c r="H765" s="33" t="s">
        <v>253</v>
      </c>
      <c r="I765" s="36" t="s">
        <v>289</v>
      </c>
      <c r="J765" s="37"/>
      <c r="K765" s="89"/>
      <c r="L765" s="89"/>
      <c r="M765" s="89"/>
      <c r="N765" s="89"/>
      <c r="O765" s="90"/>
      <c r="P765" s="49">
        <f t="shared" si="47"/>
        <v>0</v>
      </c>
      <c r="Q765" s="53" t="str">
        <f t="shared" si="48"/>
        <v>BELUM</v>
      </c>
      <c r="S765" s="28"/>
      <c r="T765" s="36" t="b">
        <v>0</v>
      </c>
      <c r="U765" s="139"/>
      <c r="V765" s="122"/>
      <c r="W765" s="153"/>
      <c r="X765" s="124" t="b">
        <v>0</v>
      </c>
      <c r="Z765" s="28"/>
      <c r="AA765" s="28"/>
      <c r="AB765" s="28"/>
    </row>
    <row r="766" ht="22.5" customHeight="1">
      <c r="A766" s="28">
        <v>765.0</v>
      </c>
      <c r="B766" s="28" t="s">
        <v>593</v>
      </c>
      <c r="C766" s="28" t="s">
        <v>3832</v>
      </c>
      <c r="D766" s="28" t="s">
        <v>3834</v>
      </c>
      <c r="E766" s="79" t="s">
        <v>181</v>
      </c>
      <c r="F766" s="79" t="s">
        <v>181</v>
      </c>
      <c r="G766" s="79" t="s">
        <v>5607</v>
      </c>
      <c r="H766" s="79" t="s">
        <v>181</v>
      </c>
      <c r="I766" s="36" t="s">
        <v>565</v>
      </c>
      <c r="J766" s="37">
        <v>46080.0</v>
      </c>
      <c r="K766" s="89"/>
      <c r="L766" s="89"/>
      <c r="M766" s="89"/>
      <c r="N766" s="89"/>
      <c r="O766" s="90"/>
      <c r="P766" s="49">
        <f t="shared" si="47"/>
        <v>1</v>
      </c>
      <c r="Q766" s="53" t="str">
        <f t="shared" si="48"/>
        <v>SELESAI</v>
      </c>
      <c r="S766" s="28"/>
      <c r="T766" s="36" t="b">
        <v>1</v>
      </c>
      <c r="U766" s="139"/>
      <c r="V766" s="140"/>
      <c r="W766" s="141"/>
      <c r="X766" s="142" t="b">
        <v>0</v>
      </c>
      <c r="Z766" s="28"/>
      <c r="AA766" s="28"/>
      <c r="AB766" s="28"/>
    </row>
    <row r="767" ht="22.5" customHeight="1">
      <c r="A767" s="28">
        <v>766.0</v>
      </c>
      <c r="B767" s="28" t="s">
        <v>593</v>
      </c>
      <c r="C767" s="28" t="s">
        <v>3835</v>
      </c>
      <c r="D767" s="28" t="s">
        <v>3836</v>
      </c>
      <c r="E767" s="33" t="s">
        <v>181</v>
      </c>
      <c r="F767" s="33" t="s">
        <v>181</v>
      </c>
      <c r="G767" s="33" t="s">
        <v>5608</v>
      </c>
      <c r="H767" s="33" t="s">
        <v>181</v>
      </c>
      <c r="I767" s="36" t="s">
        <v>565</v>
      </c>
      <c r="J767" s="37"/>
      <c r="K767" s="89"/>
      <c r="L767" s="89"/>
      <c r="M767" s="89"/>
      <c r="N767" s="89"/>
      <c r="O767" s="90"/>
      <c r="P767" s="49">
        <f t="shared" si="47"/>
        <v>0</v>
      </c>
      <c r="Q767" s="53" t="str">
        <f t="shared" si="48"/>
        <v>BELUM</v>
      </c>
      <c r="S767" s="28"/>
      <c r="T767" s="36" t="b">
        <v>0</v>
      </c>
      <c r="U767" s="139"/>
      <c r="V767" s="122"/>
      <c r="W767" s="153"/>
      <c r="X767" s="124" t="b">
        <v>0</v>
      </c>
      <c r="Z767" s="28"/>
      <c r="AA767" s="28"/>
      <c r="AB767" s="28"/>
    </row>
    <row r="768" ht="22.5" customHeight="1">
      <c r="A768" s="28">
        <v>767.0</v>
      </c>
      <c r="B768" s="28" t="s">
        <v>593</v>
      </c>
      <c r="C768" s="28" t="s">
        <v>3838</v>
      </c>
      <c r="D768" s="28" t="s">
        <v>3840</v>
      </c>
      <c r="E768" s="79" t="s">
        <v>96</v>
      </c>
      <c r="F768" s="79" t="s">
        <v>96</v>
      </c>
      <c r="G768" s="79" t="s">
        <v>5610</v>
      </c>
      <c r="H768" s="79" t="s">
        <v>191</v>
      </c>
      <c r="I768" s="36" t="s">
        <v>708</v>
      </c>
      <c r="J768" s="89"/>
      <c r="K768" s="89"/>
      <c r="L768" s="89"/>
      <c r="M768" s="89"/>
      <c r="N768" s="89"/>
      <c r="O768" s="90"/>
      <c r="P768" s="49">
        <f t="shared" si="47"/>
        <v>0</v>
      </c>
      <c r="Q768" s="53" t="str">
        <f t="shared" si="48"/>
        <v>BELUM</v>
      </c>
      <c r="S768" s="28"/>
      <c r="T768" s="36" t="b">
        <v>0</v>
      </c>
      <c r="U768" s="139"/>
      <c r="V768" s="85"/>
      <c r="W768" s="112"/>
      <c r="X768" s="98" t="b">
        <v>0</v>
      </c>
      <c r="Z768" s="28"/>
      <c r="AA768" s="28"/>
      <c r="AB768" s="28"/>
    </row>
    <row r="769" ht="22.5" customHeight="1">
      <c r="A769" s="28">
        <v>768.0</v>
      </c>
      <c r="B769" s="28" t="s">
        <v>593</v>
      </c>
      <c r="C769" s="28" t="s">
        <v>3841</v>
      </c>
      <c r="D769" s="28" t="s">
        <v>3842</v>
      </c>
      <c r="E769" s="33" t="s">
        <v>96</v>
      </c>
      <c r="F769" s="33" t="s">
        <v>96</v>
      </c>
      <c r="G769" s="33" t="s">
        <v>5611</v>
      </c>
      <c r="H769" s="33" t="s">
        <v>191</v>
      </c>
      <c r="I769" s="36" t="s">
        <v>708</v>
      </c>
      <c r="J769" s="89"/>
      <c r="K769" s="89"/>
      <c r="L769" s="89"/>
      <c r="M769" s="89"/>
      <c r="N769" s="89"/>
      <c r="O769" s="90"/>
      <c r="P769" s="49">
        <f t="shared" si="47"/>
        <v>0</v>
      </c>
      <c r="Q769" s="53" t="str">
        <f t="shared" si="48"/>
        <v>BELUM</v>
      </c>
      <c r="S769" s="28"/>
      <c r="T769" s="36" t="b">
        <v>0</v>
      </c>
      <c r="U769" s="139"/>
      <c r="V769" s="85"/>
      <c r="W769" s="112"/>
      <c r="X769" s="98" t="b">
        <v>0</v>
      </c>
      <c r="Z769" s="28"/>
      <c r="AA769" s="28"/>
      <c r="AB769" s="28"/>
    </row>
    <row r="770" ht="22.5" customHeight="1">
      <c r="A770" s="28">
        <v>769.0</v>
      </c>
      <c r="B770" s="28" t="s">
        <v>593</v>
      </c>
      <c r="C770" s="28" t="s">
        <v>3844</v>
      </c>
      <c r="D770" s="28" t="s">
        <v>3845</v>
      </c>
      <c r="E770" s="79" t="s">
        <v>96</v>
      </c>
      <c r="F770" s="79" t="s">
        <v>96</v>
      </c>
      <c r="G770" s="79" t="s">
        <v>5613</v>
      </c>
      <c r="H770" s="79" t="s">
        <v>191</v>
      </c>
      <c r="I770" s="36" t="s">
        <v>708</v>
      </c>
      <c r="J770" s="37">
        <v>46312.0</v>
      </c>
      <c r="K770" s="89"/>
      <c r="L770" s="89"/>
      <c r="M770" s="89"/>
      <c r="N770" s="89"/>
      <c r="O770" s="90"/>
      <c r="P770" s="49">
        <f t="shared" si="47"/>
        <v>1</v>
      </c>
      <c r="Q770" s="53" t="str">
        <f t="shared" si="48"/>
        <v>SELESAI</v>
      </c>
      <c r="S770" s="28"/>
      <c r="T770" s="36" t="b">
        <v>1</v>
      </c>
      <c r="U770" s="55" t="s">
        <v>302</v>
      </c>
      <c r="V770" s="85"/>
      <c r="W770" s="112" t="s">
        <v>5615</v>
      </c>
      <c r="X770" s="98" t="b">
        <v>0</v>
      </c>
      <c r="Z770" s="28"/>
      <c r="AA770" s="28"/>
      <c r="AB770" s="28"/>
    </row>
    <row r="771" ht="22.5" customHeight="1">
      <c r="A771" s="28">
        <v>770.0</v>
      </c>
      <c r="B771" s="28" t="s">
        <v>593</v>
      </c>
      <c r="C771" s="28" t="s">
        <v>3846</v>
      </c>
      <c r="D771" s="28" t="s">
        <v>3847</v>
      </c>
      <c r="E771" s="33" t="s">
        <v>96</v>
      </c>
      <c r="F771" s="33" t="s">
        <v>96</v>
      </c>
      <c r="G771" s="33" t="s">
        <v>5617</v>
      </c>
      <c r="H771" s="33" t="s">
        <v>191</v>
      </c>
      <c r="I771" s="36" t="s">
        <v>708</v>
      </c>
      <c r="J771" s="37">
        <v>46031.0</v>
      </c>
      <c r="K771" s="89"/>
      <c r="L771" s="89"/>
      <c r="M771" s="89"/>
      <c r="N771" s="89"/>
      <c r="O771" s="90"/>
      <c r="P771" s="49">
        <f t="shared" si="47"/>
        <v>1</v>
      </c>
      <c r="Q771" s="53" t="str">
        <f t="shared" si="48"/>
        <v>SELESAI</v>
      </c>
      <c r="S771" s="28"/>
      <c r="T771" s="36" t="b">
        <v>1</v>
      </c>
      <c r="U771" s="139"/>
      <c r="V771" s="122"/>
      <c r="W771" s="153"/>
      <c r="X771" s="124" t="b">
        <v>0</v>
      </c>
      <c r="Z771" s="28"/>
      <c r="AA771" s="28"/>
      <c r="AB771" s="28"/>
    </row>
    <row r="772" ht="22.5" customHeight="1">
      <c r="A772" s="28">
        <v>771.0</v>
      </c>
      <c r="B772" s="28" t="s">
        <v>593</v>
      </c>
      <c r="C772" s="28" t="s">
        <v>3850</v>
      </c>
      <c r="D772" s="28" t="s">
        <v>3852</v>
      </c>
      <c r="E772" s="79" t="s">
        <v>96</v>
      </c>
      <c r="F772" s="79" t="s">
        <v>96</v>
      </c>
      <c r="G772" s="79" t="s">
        <v>5619</v>
      </c>
      <c r="H772" s="79" t="s">
        <v>191</v>
      </c>
      <c r="I772" s="36" t="s">
        <v>708</v>
      </c>
      <c r="J772" s="37"/>
      <c r="K772" s="89"/>
      <c r="L772" s="89"/>
      <c r="M772" s="89"/>
      <c r="N772" s="89"/>
      <c r="O772" s="90"/>
      <c r="P772" s="49">
        <f t="shared" si="47"/>
        <v>0</v>
      </c>
      <c r="Q772" s="53" t="str">
        <f t="shared" si="48"/>
        <v>BELUM</v>
      </c>
      <c r="S772" s="28"/>
      <c r="T772" s="36" t="b">
        <v>0</v>
      </c>
      <c r="U772" s="139"/>
      <c r="V772" s="140"/>
      <c r="W772" s="141"/>
      <c r="X772" s="142" t="b">
        <v>0</v>
      </c>
      <c r="Z772" s="28"/>
      <c r="AA772" s="28"/>
      <c r="AB772" s="28"/>
    </row>
    <row r="773" ht="22.5" customHeight="1">
      <c r="A773" s="28">
        <v>772.0</v>
      </c>
      <c r="B773" s="28" t="s">
        <v>593</v>
      </c>
      <c r="C773" s="28" t="s">
        <v>3853</v>
      </c>
      <c r="D773" s="28" t="s">
        <v>3854</v>
      </c>
      <c r="E773" s="33" t="s">
        <v>96</v>
      </c>
      <c r="F773" s="33" t="s">
        <v>96</v>
      </c>
      <c r="G773" s="33" t="s">
        <v>5620</v>
      </c>
      <c r="H773" s="33" t="s">
        <v>191</v>
      </c>
      <c r="I773" s="36" t="s">
        <v>708</v>
      </c>
      <c r="J773" s="89"/>
      <c r="K773" s="89"/>
      <c r="L773" s="89"/>
      <c r="M773" s="89"/>
      <c r="N773" s="89"/>
      <c r="O773" s="90"/>
      <c r="P773" s="49">
        <f t="shared" si="47"/>
        <v>0</v>
      </c>
      <c r="Q773" s="53" t="str">
        <f t="shared" si="48"/>
        <v>BELUM</v>
      </c>
      <c r="S773" s="28"/>
      <c r="T773" s="36" t="b">
        <v>0</v>
      </c>
      <c r="U773" s="139"/>
      <c r="V773" s="85"/>
      <c r="W773" s="112"/>
      <c r="X773" s="98" t="b">
        <v>0</v>
      </c>
      <c r="Z773" s="28"/>
      <c r="AA773" s="28"/>
      <c r="AB773" s="28"/>
    </row>
    <row r="774" ht="22.5" customHeight="1">
      <c r="A774" s="28">
        <v>773.0</v>
      </c>
      <c r="B774" s="28" t="s">
        <v>593</v>
      </c>
      <c r="C774" s="28" t="s">
        <v>3856</v>
      </c>
      <c r="D774" s="28" t="s">
        <v>3857</v>
      </c>
      <c r="E774" s="79" t="s">
        <v>16</v>
      </c>
      <c r="F774" s="79" t="s">
        <v>16</v>
      </c>
      <c r="G774" s="79" t="s">
        <v>5622</v>
      </c>
      <c r="H774" s="79" t="s">
        <v>434</v>
      </c>
      <c r="I774" s="36" t="s">
        <v>565</v>
      </c>
      <c r="J774" s="37">
        <v>46081.0</v>
      </c>
      <c r="K774" s="89"/>
      <c r="L774" s="89"/>
      <c r="M774" s="89"/>
      <c r="N774" s="89"/>
      <c r="O774" s="90"/>
      <c r="P774" s="49">
        <f t="shared" si="47"/>
        <v>1</v>
      </c>
      <c r="Q774" s="53" t="str">
        <f t="shared" si="48"/>
        <v>SELESAI</v>
      </c>
      <c r="S774" s="28"/>
      <c r="T774" s="36" t="b">
        <v>1</v>
      </c>
      <c r="U774" s="55" t="s">
        <v>658</v>
      </c>
      <c r="V774" s="85"/>
      <c r="W774" s="112" t="s">
        <v>5624</v>
      </c>
      <c r="X774" s="98" t="b">
        <v>1</v>
      </c>
      <c r="Y774" s="67" t="s">
        <v>5625</v>
      </c>
      <c r="Z774" s="108"/>
      <c r="AA774" s="108"/>
      <c r="AB774" s="108"/>
    </row>
    <row r="775" ht="22.5" customHeight="1">
      <c r="A775" s="28">
        <v>774.0</v>
      </c>
      <c r="B775" s="28" t="s">
        <v>593</v>
      </c>
      <c r="C775" s="28" t="s">
        <v>3859</v>
      </c>
      <c r="D775" s="28" t="s">
        <v>3860</v>
      </c>
      <c r="E775" s="33" t="s">
        <v>16</v>
      </c>
      <c r="F775" s="33" t="s">
        <v>16</v>
      </c>
      <c r="G775" s="33" t="s">
        <v>5626</v>
      </c>
      <c r="H775" s="33" t="s">
        <v>434</v>
      </c>
      <c r="I775" s="36" t="s">
        <v>565</v>
      </c>
      <c r="J775" s="89"/>
      <c r="K775" s="89"/>
      <c r="L775" s="89"/>
      <c r="M775" s="89"/>
      <c r="N775" s="89"/>
      <c r="O775" s="90"/>
      <c r="P775" s="49">
        <f t="shared" si="47"/>
        <v>0</v>
      </c>
      <c r="Q775" s="53" t="str">
        <f t="shared" si="48"/>
        <v>BELUM</v>
      </c>
      <c r="S775" s="28"/>
      <c r="T775" s="36" t="b">
        <v>0</v>
      </c>
      <c r="U775" s="139"/>
      <c r="V775" s="56"/>
      <c r="W775" s="94"/>
      <c r="X775" s="95" t="b">
        <v>0</v>
      </c>
      <c r="Z775" s="28"/>
      <c r="AA775" s="28"/>
      <c r="AB775" s="28"/>
    </row>
    <row r="776" ht="22.5" customHeight="1">
      <c r="A776" s="28">
        <v>775.0</v>
      </c>
      <c r="B776" s="28" t="s">
        <v>593</v>
      </c>
      <c r="C776" s="28" t="s">
        <v>3862</v>
      </c>
      <c r="D776" s="28" t="s">
        <v>3863</v>
      </c>
      <c r="E776" s="79" t="s">
        <v>16</v>
      </c>
      <c r="F776" s="79" t="s">
        <v>16</v>
      </c>
      <c r="G776" s="79" t="s">
        <v>5627</v>
      </c>
      <c r="H776" s="79" t="s">
        <v>434</v>
      </c>
      <c r="I776" s="36" t="s">
        <v>565</v>
      </c>
      <c r="J776" s="37">
        <v>46233.0</v>
      </c>
      <c r="K776" s="89"/>
      <c r="L776" s="89"/>
      <c r="M776" s="89"/>
      <c r="N776" s="89"/>
      <c r="O776" s="90"/>
      <c r="P776" s="49">
        <f t="shared" si="47"/>
        <v>1</v>
      </c>
      <c r="Q776" s="53" t="str">
        <f t="shared" si="48"/>
        <v>SELESAI</v>
      </c>
      <c r="S776" s="28"/>
      <c r="T776" s="36" t="b">
        <v>1</v>
      </c>
      <c r="U776" s="55" t="s">
        <v>658</v>
      </c>
      <c r="V776" s="85"/>
      <c r="W776" s="112" t="s">
        <v>5629</v>
      </c>
      <c r="X776" s="98" t="b">
        <v>0</v>
      </c>
      <c r="Z776" s="28"/>
      <c r="AA776" s="28"/>
      <c r="AB776" s="28"/>
    </row>
    <row r="777" ht="22.5" customHeight="1">
      <c r="A777" s="28">
        <v>776.0</v>
      </c>
      <c r="B777" s="28" t="s">
        <v>593</v>
      </c>
      <c r="C777" s="28" t="s">
        <v>3865</v>
      </c>
      <c r="D777" s="28" t="s">
        <v>3866</v>
      </c>
      <c r="E777" s="33" t="s">
        <v>16</v>
      </c>
      <c r="F777" s="33" t="s">
        <v>16</v>
      </c>
      <c r="G777" s="33" t="s">
        <v>5630</v>
      </c>
      <c r="H777" s="33" t="s">
        <v>434</v>
      </c>
      <c r="I777" s="36" t="s">
        <v>565</v>
      </c>
      <c r="J777" s="89"/>
      <c r="K777" s="89"/>
      <c r="L777" s="89"/>
      <c r="M777" s="89"/>
      <c r="N777" s="89"/>
      <c r="O777" s="90"/>
      <c r="P777" s="49">
        <f t="shared" si="47"/>
        <v>0</v>
      </c>
      <c r="Q777" s="53" t="str">
        <f t="shared" si="48"/>
        <v>BELUM</v>
      </c>
      <c r="S777" s="28"/>
      <c r="T777" s="36" t="b">
        <v>0</v>
      </c>
      <c r="U777" s="139"/>
      <c r="V777" s="56"/>
      <c r="W777" s="94"/>
      <c r="X777" s="95" t="b">
        <v>0</v>
      </c>
      <c r="Z777" s="28"/>
      <c r="AA777" s="28"/>
      <c r="AB777" s="28"/>
    </row>
    <row r="778" ht="22.5" customHeight="1">
      <c r="A778" s="28">
        <v>777.0</v>
      </c>
      <c r="B778" s="28" t="s">
        <v>593</v>
      </c>
      <c r="C778" s="28" t="s">
        <v>3868</v>
      </c>
      <c r="D778" s="28" t="s">
        <v>3869</v>
      </c>
      <c r="E778" s="79" t="s">
        <v>226</v>
      </c>
      <c r="F778" s="79" t="s">
        <v>226</v>
      </c>
      <c r="G778" s="79" t="s">
        <v>5632</v>
      </c>
      <c r="H778" s="79" t="s">
        <v>226</v>
      </c>
      <c r="I778" s="36" t="s">
        <v>474</v>
      </c>
      <c r="J778" s="37">
        <v>46038.0</v>
      </c>
      <c r="K778" s="37"/>
      <c r="L778" s="89"/>
      <c r="M778" s="89"/>
      <c r="N778" s="89"/>
      <c r="O778" s="90"/>
      <c r="P778" s="49">
        <f t="shared" si="47"/>
        <v>1</v>
      </c>
      <c r="Q778" s="53" t="str">
        <f t="shared" si="48"/>
        <v>SELESAI</v>
      </c>
      <c r="S778" s="28"/>
      <c r="T778" s="36" t="b">
        <v>1</v>
      </c>
      <c r="U778" s="55" t="s">
        <v>479</v>
      </c>
      <c r="V778" s="163"/>
      <c r="W778" s="59" t="s">
        <v>5633</v>
      </c>
      <c r="X778" s="61" t="b">
        <v>0</v>
      </c>
      <c r="Z778" s="28"/>
      <c r="AA778" s="28"/>
      <c r="AB778" s="28"/>
    </row>
    <row r="779" ht="22.5" customHeight="1">
      <c r="A779" s="28">
        <v>778.0</v>
      </c>
      <c r="B779" s="28" t="s">
        <v>593</v>
      </c>
      <c r="C779" s="28" t="s">
        <v>3871</v>
      </c>
      <c r="D779" s="28" t="s">
        <v>3872</v>
      </c>
      <c r="E779" s="33" t="s">
        <v>226</v>
      </c>
      <c r="F779" s="33" t="s">
        <v>226</v>
      </c>
      <c r="G779" s="33" t="s">
        <v>5634</v>
      </c>
      <c r="H779" s="33" t="s">
        <v>226</v>
      </c>
      <c r="I779" s="36" t="s">
        <v>474</v>
      </c>
      <c r="J779" s="37">
        <v>46024.0</v>
      </c>
      <c r="K779" s="37">
        <v>46231.0</v>
      </c>
      <c r="L779" s="89"/>
      <c r="M779" s="89"/>
      <c r="N779" s="89"/>
      <c r="O779" s="90"/>
      <c r="P779" s="49">
        <f>IF(B779="POP-SB",COUNTA(J779:M779)/4,
 IF(B779="POP-B",COUNTA(J779:M779)/2,
 COUNTA(J779)/1))</f>
        <v>1</v>
      </c>
      <c r="Q779" s="55" t="s">
        <v>698</v>
      </c>
      <c r="S779" s="28"/>
      <c r="T779" s="36" t="b">
        <v>1</v>
      </c>
      <c r="U779" s="55" t="s">
        <v>479</v>
      </c>
      <c r="V779" s="85"/>
      <c r="W779" s="59" t="s">
        <v>5636</v>
      </c>
      <c r="X779" s="61" t="b">
        <v>0</v>
      </c>
      <c r="Z779" s="28"/>
      <c r="AA779" s="28"/>
      <c r="AB779" s="28"/>
    </row>
    <row r="780" ht="22.5" customHeight="1">
      <c r="A780" s="28">
        <v>779.0</v>
      </c>
      <c r="B780" s="28" t="s">
        <v>593</v>
      </c>
      <c r="C780" s="28" t="s">
        <v>3874</v>
      </c>
      <c r="D780" s="28" t="s">
        <v>3875</v>
      </c>
      <c r="E780" s="79" t="s">
        <v>226</v>
      </c>
      <c r="F780" s="79" t="s">
        <v>226</v>
      </c>
      <c r="G780" s="79" t="s">
        <v>5637</v>
      </c>
      <c r="H780" s="79" t="s">
        <v>226</v>
      </c>
      <c r="I780" s="36" t="s">
        <v>474</v>
      </c>
      <c r="J780" s="37">
        <v>46100.0</v>
      </c>
      <c r="K780" s="89"/>
      <c r="L780" s="89"/>
      <c r="M780" s="89"/>
      <c r="N780" s="89"/>
      <c r="O780" s="90"/>
      <c r="P780" s="49">
        <f t="shared" ref="P780:P781" si="49">IF(B780="POP-SB",COUNTA(J780:M780)/4,
 IF(B780="POP-B",COUNTA(J780:M780)/2,
 COUNTA(J780:M780)/1))</f>
        <v>1</v>
      </c>
      <c r="Q780" s="53" t="str">
        <f t="shared" ref="Q780:Q781" si="50">IF(P780=100%,"SELESAI","BELUM")
</f>
        <v>SELESAI</v>
      </c>
      <c r="S780" s="28"/>
      <c r="T780" s="36" t="b">
        <v>1</v>
      </c>
      <c r="U780" s="55" t="s">
        <v>479</v>
      </c>
      <c r="V780" s="163"/>
      <c r="W780" s="162" t="s">
        <v>5639</v>
      </c>
      <c r="X780" s="98" t="b">
        <v>0</v>
      </c>
      <c r="Z780" s="28"/>
      <c r="AA780" s="28"/>
      <c r="AB780" s="28"/>
    </row>
    <row r="781" ht="22.5" customHeight="1">
      <c r="A781" s="28">
        <v>780.0</v>
      </c>
      <c r="B781" s="28" t="s">
        <v>593</v>
      </c>
      <c r="C781" s="28" t="s">
        <v>3878</v>
      </c>
      <c r="D781" s="28" t="s">
        <v>3879</v>
      </c>
      <c r="E781" s="33" t="s">
        <v>226</v>
      </c>
      <c r="F781" s="33" t="s">
        <v>226</v>
      </c>
      <c r="G781" s="33" t="s">
        <v>5640</v>
      </c>
      <c r="H781" s="33" t="s">
        <v>226</v>
      </c>
      <c r="I781" s="36" t="s">
        <v>474</v>
      </c>
      <c r="J781" s="37">
        <v>46066.0</v>
      </c>
      <c r="K781" s="89"/>
      <c r="L781" s="89"/>
      <c r="M781" s="89"/>
      <c r="N781" s="89"/>
      <c r="O781" s="90"/>
      <c r="P781" s="49">
        <f t="shared" si="49"/>
        <v>1</v>
      </c>
      <c r="Q781" s="53" t="str">
        <f t="shared" si="50"/>
        <v>SELESAI</v>
      </c>
      <c r="S781" s="28"/>
      <c r="T781" s="36" t="b">
        <v>1</v>
      </c>
      <c r="U781" s="139"/>
      <c r="V781" s="167" t="s">
        <v>3831</v>
      </c>
      <c r="W781" s="112"/>
      <c r="X781" s="98" t="b">
        <v>0</v>
      </c>
      <c r="Z781" s="28"/>
      <c r="AA781" s="28"/>
      <c r="AB781" s="28"/>
    </row>
    <row r="782" ht="22.5" customHeight="1">
      <c r="A782" s="28">
        <v>781.0</v>
      </c>
      <c r="B782" s="28" t="s">
        <v>593</v>
      </c>
      <c r="C782" s="28" t="s">
        <v>3881</v>
      </c>
      <c r="D782" s="28" t="s">
        <v>3882</v>
      </c>
      <c r="E782" s="79" t="s">
        <v>226</v>
      </c>
      <c r="F782" s="79" t="s">
        <v>226</v>
      </c>
      <c r="G782" s="79" t="s">
        <v>5642</v>
      </c>
      <c r="H782" s="79" t="s">
        <v>226</v>
      </c>
      <c r="I782" s="36" t="s">
        <v>474</v>
      </c>
      <c r="J782" s="37">
        <v>46058.0</v>
      </c>
      <c r="K782" s="37">
        <v>46192.0</v>
      </c>
      <c r="L782" s="89"/>
      <c r="M782" s="89"/>
      <c r="N782" s="89"/>
      <c r="O782" s="90"/>
      <c r="P782" s="49">
        <f>IF(B782="POP-SB",COUNTA(J782:M782)/4,
 IF(B782="POP-B",COUNTA(J782:M782)/2,
 COUNTA(J782)/1))</f>
        <v>1</v>
      </c>
      <c r="Q782" s="55" t="s">
        <v>698</v>
      </c>
      <c r="S782" s="28"/>
      <c r="T782" s="36" t="b">
        <v>1</v>
      </c>
      <c r="U782" s="55" t="s">
        <v>479</v>
      </c>
      <c r="V782" s="163"/>
      <c r="W782" s="59" t="s">
        <v>5643</v>
      </c>
      <c r="X782" s="61" t="b">
        <v>0</v>
      </c>
      <c r="Z782" s="28"/>
      <c r="AA782" s="28"/>
      <c r="AB782" s="28"/>
    </row>
    <row r="783" ht="22.5" customHeight="1">
      <c r="A783" s="28">
        <v>782.0</v>
      </c>
      <c r="B783" s="28" t="s">
        <v>593</v>
      </c>
      <c r="C783" s="28" t="s">
        <v>3883</v>
      </c>
      <c r="D783" s="28" t="s">
        <v>3885</v>
      </c>
      <c r="E783" s="33" t="s">
        <v>226</v>
      </c>
      <c r="F783" s="33" t="s">
        <v>226</v>
      </c>
      <c r="G783" s="33" t="s">
        <v>5645</v>
      </c>
      <c r="H783" s="33" t="s">
        <v>226</v>
      </c>
      <c r="I783" s="36" t="s">
        <v>474</v>
      </c>
      <c r="J783" s="37">
        <v>46059.0</v>
      </c>
      <c r="K783" s="89"/>
      <c r="L783" s="89"/>
      <c r="M783" s="89"/>
      <c r="N783" s="89"/>
      <c r="O783" s="90"/>
      <c r="P783" s="49">
        <f t="shared" ref="P783:P785" si="51">IF(B783="POP-SB",COUNTA(J783:M783)/4,
 IF(B783="POP-B",COUNTA(J783:M783)/2,
 COUNTA(J783:M783)/1))</f>
        <v>1</v>
      </c>
      <c r="Q783" s="53" t="str">
        <f t="shared" ref="Q783:Q785" si="52">IF(P783=100%,"SELESAI","BELUM")
</f>
        <v>SELESAI</v>
      </c>
      <c r="S783" s="28"/>
      <c r="T783" s="36" t="b">
        <v>1</v>
      </c>
      <c r="U783" s="55" t="s">
        <v>479</v>
      </c>
      <c r="V783" s="56"/>
      <c r="W783" s="94" t="s">
        <v>5646</v>
      </c>
      <c r="X783" s="95" t="b">
        <v>0</v>
      </c>
      <c r="Z783" s="28"/>
      <c r="AA783" s="28"/>
      <c r="AB783" s="28"/>
    </row>
    <row r="784" ht="22.5" customHeight="1">
      <c r="A784" s="28">
        <v>783.0</v>
      </c>
      <c r="B784" s="28" t="s">
        <v>593</v>
      </c>
      <c r="C784" s="28" t="s">
        <v>3887</v>
      </c>
      <c r="D784" s="28" t="s">
        <v>3888</v>
      </c>
      <c r="E784" s="79" t="s">
        <v>226</v>
      </c>
      <c r="F784" s="79" t="s">
        <v>226</v>
      </c>
      <c r="G784" s="79" t="s">
        <v>5648</v>
      </c>
      <c r="H784" s="79" t="s">
        <v>226</v>
      </c>
      <c r="I784" s="36" t="s">
        <v>474</v>
      </c>
      <c r="J784" s="37">
        <v>46078.0</v>
      </c>
      <c r="K784" s="89"/>
      <c r="L784" s="89"/>
      <c r="M784" s="89"/>
      <c r="N784" s="89"/>
      <c r="O784" s="90"/>
      <c r="P784" s="49">
        <f t="shared" si="51"/>
        <v>1</v>
      </c>
      <c r="Q784" s="53" t="str">
        <f t="shared" si="52"/>
        <v>SELESAI</v>
      </c>
      <c r="S784" s="28"/>
      <c r="T784" s="36" t="b">
        <v>1</v>
      </c>
      <c r="U784" s="139"/>
      <c r="V784" s="132" t="s">
        <v>3831</v>
      </c>
      <c r="W784" s="112"/>
      <c r="X784" s="98" t="b">
        <v>1</v>
      </c>
      <c r="Y784" s="67" t="s">
        <v>5649</v>
      </c>
      <c r="Z784" s="108"/>
      <c r="AA784" s="108"/>
      <c r="AB784" s="108"/>
    </row>
    <row r="785" ht="22.5" customHeight="1">
      <c r="A785" s="28">
        <v>784.0</v>
      </c>
      <c r="B785" s="28" t="s">
        <v>593</v>
      </c>
      <c r="C785" s="28" t="s">
        <v>3890</v>
      </c>
      <c r="D785" s="28" t="s">
        <v>3891</v>
      </c>
      <c r="E785" s="33" t="s">
        <v>226</v>
      </c>
      <c r="F785" s="33" t="s">
        <v>226</v>
      </c>
      <c r="G785" s="33" t="s">
        <v>5650</v>
      </c>
      <c r="H785" s="33" t="s">
        <v>226</v>
      </c>
      <c r="I785" s="36" t="s">
        <v>474</v>
      </c>
      <c r="J785" s="37">
        <v>46065.0</v>
      </c>
      <c r="K785" s="89"/>
      <c r="L785" s="89"/>
      <c r="M785" s="89"/>
      <c r="N785" s="89"/>
      <c r="O785" s="90"/>
      <c r="P785" s="49">
        <f t="shared" si="51"/>
        <v>1</v>
      </c>
      <c r="Q785" s="53" t="str">
        <f t="shared" si="52"/>
        <v>SELESAI</v>
      </c>
      <c r="S785" s="28"/>
      <c r="T785" s="36" t="b">
        <v>1</v>
      </c>
      <c r="U785" s="139"/>
      <c r="V785" s="167" t="s">
        <v>3831</v>
      </c>
      <c r="W785" s="112"/>
      <c r="X785" s="98" t="b">
        <v>0</v>
      </c>
      <c r="Z785" s="28"/>
      <c r="AA785" s="28"/>
      <c r="AB785" s="28"/>
    </row>
    <row r="786" ht="22.5" customHeight="1">
      <c r="A786" s="28">
        <v>785.0</v>
      </c>
      <c r="B786" s="28" t="s">
        <v>593</v>
      </c>
      <c r="C786" s="28" t="s">
        <v>3894</v>
      </c>
      <c r="D786" s="28" t="s">
        <v>3895</v>
      </c>
      <c r="E786" s="79" t="s">
        <v>226</v>
      </c>
      <c r="F786" s="79" t="s">
        <v>226</v>
      </c>
      <c r="G786" s="79" t="s">
        <v>5652</v>
      </c>
      <c r="H786" s="79" t="s">
        <v>226</v>
      </c>
      <c r="I786" s="36" t="s">
        <v>474</v>
      </c>
      <c r="J786" s="37">
        <v>46027.0</v>
      </c>
      <c r="K786" s="37">
        <v>46199.0</v>
      </c>
      <c r="L786" s="89"/>
      <c r="M786" s="89"/>
      <c r="N786" s="89"/>
      <c r="O786" s="90"/>
      <c r="P786" s="49">
        <f>IF(B786="POP-SB",COUNTA(J786:M786)/4,
 IF(B786="POP-B",COUNTA(J786:M786)/2,
 COUNTA(J786)/1))</f>
        <v>1</v>
      </c>
      <c r="Q786" s="55" t="s">
        <v>698</v>
      </c>
      <c r="S786" s="28"/>
      <c r="T786" s="36" t="b">
        <v>1</v>
      </c>
      <c r="U786" s="55" t="s">
        <v>479</v>
      </c>
      <c r="V786" s="163"/>
      <c r="W786" s="59" t="s">
        <v>5654</v>
      </c>
      <c r="X786" s="61" t="b">
        <v>0</v>
      </c>
      <c r="Z786" s="28"/>
      <c r="AA786" s="28"/>
      <c r="AB786" s="28"/>
    </row>
    <row r="787" ht="22.5" customHeight="1">
      <c r="A787" s="28">
        <v>786.0</v>
      </c>
      <c r="B787" s="28" t="s">
        <v>593</v>
      </c>
      <c r="C787" s="28" t="s">
        <v>3896</v>
      </c>
      <c r="D787" s="28" t="s">
        <v>3897</v>
      </c>
      <c r="E787" s="33" t="s">
        <v>181</v>
      </c>
      <c r="F787" s="33" t="s">
        <v>181</v>
      </c>
      <c r="G787" s="33" t="s">
        <v>5655</v>
      </c>
      <c r="H787" s="33" t="s">
        <v>253</v>
      </c>
      <c r="I787" s="36" t="s">
        <v>289</v>
      </c>
      <c r="J787" s="89"/>
      <c r="K787" s="89"/>
      <c r="L787" s="89"/>
      <c r="M787" s="89"/>
      <c r="N787" s="89"/>
      <c r="O787" s="90"/>
      <c r="P787" s="49">
        <f t="shared" ref="P787:P875" si="53">IF(B787="POP-SB",COUNTA(J787:M787)/4,
 IF(B787="POP-B",COUNTA(J787:M787)/2,
 COUNTA(J787:M787)/1))</f>
        <v>0</v>
      </c>
      <c r="Q787" s="53" t="str">
        <f t="shared" ref="Q787:Q857" si="54">IF(P787=100%,"SELESAI","BELUM")
</f>
        <v>BELUM</v>
      </c>
      <c r="S787" s="28"/>
      <c r="T787" s="36" t="b">
        <v>0</v>
      </c>
      <c r="U787" s="139"/>
      <c r="V787" s="85"/>
      <c r="W787" s="112"/>
      <c r="X787" s="98" t="b">
        <v>0</v>
      </c>
      <c r="Z787" s="28"/>
      <c r="AA787" s="28"/>
      <c r="AB787" s="28"/>
    </row>
    <row r="788" ht="22.5" customHeight="1">
      <c r="A788" s="28">
        <v>787.0</v>
      </c>
      <c r="B788" s="28" t="s">
        <v>593</v>
      </c>
      <c r="C788" s="28" t="s">
        <v>3900</v>
      </c>
      <c r="D788" s="28" t="s">
        <v>3901</v>
      </c>
      <c r="E788" s="79" t="s">
        <v>181</v>
      </c>
      <c r="F788" s="79" t="s">
        <v>181</v>
      </c>
      <c r="G788" s="79" t="s">
        <v>5657</v>
      </c>
      <c r="H788" s="79" t="s">
        <v>253</v>
      </c>
      <c r="I788" s="36" t="s">
        <v>289</v>
      </c>
      <c r="J788" s="89"/>
      <c r="K788" s="89"/>
      <c r="L788" s="89"/>
      <c r="M788" s="89"/>
      <c r="N788" s="89"/>
      <c r="O788" s="90"/>
      <c r="P788" s="49">
        <f t="shared" si="53"/>
        <v>0</v>
      </c>
      <c r="Q788" s="53" t="str">
        <f t="shared" si="54"/>
        <v>BELUM</v>
      </c>
      <c r="S788" s="28"/>
      <c r="T788" s="36" t="b">
        <v>0</v>
      </c>
      <c r="U788" s="139"/>
      <c r="V788" s="56"/>
      <c r="W788" s="94"/>
      <c r="X788" s="95" t="b">
        <v>0</v>
      </c>
      <c r="Z788" s="28"/>
      <c r="AA788" s="28"/>
      <c r="AB788" s="28"/>
    </row>
    <row r="789" ht="22.5" customHeight="1">
      <c r="A789" s="28">
        <v>788.0</v>
      </c>
      <c r="B789" s="28" t="s">
        <v>593</v>
      </c>
      <c r="C789" s="28" t="s">
        <v>3902</v>
      </c>
      <c r="D789" s="28" t="s">
        <v>3903</v>
      </c>
      <c r="E789" s="33" t="s">
        <v>181</v>
      </c>
      <c r="F789" s="33" t="s">
        <v>181</v>
      </c>
      <c r="G789" s="33" t="s">
        <v>5659</v>
      </c>
      <c r="H789" s="33" t="s">
        <v>253</v>
      </c>
      <c r="I789" s="36" t="s">
        <v>289</v>
      </c>
      <c r="J789" s="89"/>
      <c r="K789" s="89"/>
      <c r="L789" s="89"/>
      <c r="M789" s="89"/>
      <c r="N789" s="89"/>
      <c r="O789" s="90"/>
      <c r="P789" s="49">
        <f t="shared" si="53"/>
        <v>0</v>
      </c>
      <c r="Q789" s="53" t="str">
        <f t="shared" si="54"/>
        <v>BELUM</v>
      </c>
      <c r="S789" s="28"/>
      <c r="T789" s="36" t="b">
        <v>0</v>
      </c>
      <c r="U789" s="139"/>
      <c r="V789" s="85"/>
      <c r="W789" s="112"/>
      <c r="X789" s="98" t="b">
        <v>0</v>
      </c>
      <c r="Z789" s="28"/>
      <c r="AA789" s="28"/>
      <c r="AB789" s="28"/>
    </row>
    <row r="790" ht="22.5" customHeight="1">
      <c r="A790" s="28">
        <v>789.0</v>
      </c>
      <c r="B790" s="28" t="s">
        <v>593</v>
      </c>
      <c r="C790" s="28" t="s">
        <v>3906</v>
      </c>
      <c r="D790" s="28" t="s">
        <v>3907</v>
      </c>
      <c r="E790" s="79" t="s">
        <v>181</v>
      </c>
      <c r="F790" s="79" t="s">
        <v>181</v>
      </c>
      <c r="G790" s="79" t="s">
        <v>5661</v>
      </c>
      <c r="H790" s="79" t="s">
        <v>253</v>
      </c>
      <c r="I790" s="36" t="s">
        <v>289</v>
      </c>
      <c r="J790" s="37"/>
      <c r="K790" s="89"/>
      <c r="L790" s="89"/>
      <c r="M790" s="89"/>
      <c r="N790" s="89"/>
      <c r="O790" s="90"/>
      <c r="P790" s="49">
        <f t="shared" si="53"/>
        <v>0</v>
      </c>
      <c r="Q790" s="53" t="str">
        <f t="shared" si="54"/>
        <v>BELUM</v>
      </c>
      <c r="S790" s="28"/>
      <c r="T790" s="36" t="b">
        <v>0</v>
      </c>
      <c r="U790" s="139"/>
      <c r="V790" s="140"/>
      <c r="W790" s="141"/>
      <c r="X790" s="142" t="b">
        <v>0</v>
      </c>
      <c r="Z790" s="28"/>
      <c r="AA790" s="28"/>
      <c r="AB790" s="28"/>
    </row>
    <row r="791" ht="22.5" customHeight="1">
      <c r="A791" s="28">
        <v>790.0</v>
      </c>
      <c r="B791" s="28" t="s">
        <v>593</v>
      </c>
      <c r="C791" s="28" t="s">
        <v>3908</v>
      </c>
      <c r="D791" s="28" t="s">
        <v>3909</v>
      </c>
      <c r="E791" s="33" t="s">
        <v>181</v>
      </c>
      <c r="F791" s="33" t="s">
        <v>181</v>
      </c>
      <c r="G791" s="33" t="s">
        <v>5663</v>
      </c>
      <c r="H791" s="33" t="s">
        <v>253</v>
      </c>
      <c r="I791" s="36" t="s">
        <v>289</v>
      </c>
      <c r="J791" s="37"/>
      <c r="K791" s="89"/>
      <c r="L791" s="89"/>
      <c r="M791" s="89"/>
      <c r="N791" s="89"/>
      <c r="O791" s="90"/>
      <c r="P791" s="49">
        <f t="shared" si="53"/>
        <v>0</v>
      </c>
      <c r="Q791" s="53" t="str">
        <f t="shared" si="54"/>
        <v>BELUM</v>
      </c>
      <c r="S791" s="28"/>
      <c r="T791" s="36" t="b">
        <v>0</v>
      </c>
      <c r="U791" s="139"/>
      <c r="V791" s="122"/>
      <c r="W791" s="153"/>
      <c r="X791" s="124" t="b">
        <v>0</v>
      </c>
      <c r="Z791" s="28"/>
      <c r="AA791" s="28"/>
      <c r="AB791" s="28"/>
    </row>
    <row r="792" ht="22.5" customHeight="1">
      <c r="A792" s="28">
        <v>791.0</v>
      </c>
      <c r="B792" s="28" t="s">
        <v>593</v>
      </c>
      <c r="C792" s="28" t="s">
        <v>3911</v>
      </c>
      <c r="D792" s="28" t="s">
        <v>3912</v>
      </c>
      <c r="E792" s="79" t="s">
        <v>181</v>
      </c>
      <c r="F792" s="79" t="s">
        <v>181</v>
      </c>
      <c r="G792" s="79" t="s">
        <v>5665</v>
      </c>
      <c r="H792" s="79" t="s">
        <v>253</v>
      </c>
      <c r="I792" s="36" t="s">
        <v>289</v>
      </c>
      <c r="J792" s="37"/>
      <c r="K792" s="89"/>
      <c r="L792" s="89"/>
      <c r="M792" s="89"/>
      <c r="N792" s="89"/>
      <c r="O792" s="90"/>
      <c r="P792" s="49">
        <f t="shared" si="53"/>
        <v>0</v>
      </c>
      <c r="Q792" s="53" t="str">
        <f t="shared" si="54"/>
        <v>BELUM</v>
      </c>
      <c r="S792" s="28"/>
      <c r="T792" s="36" t="b">
        <v>0</v>
      </c>
      <c r="U792" s="139"/>
      <c r="V792" s="140"/>
      <c r="W792" s="141"/>
      <c r="X792" s="142" t="b">
        <v>0</v>
      </c>
      <c r="Z792" s="28"/>
      <c r="AA792" s="28"/>
      <c r="AB792" s="28"/>
    </row>
    <row r="793" ht="22.5" customHeight="1">
      <c r="A793" s="28">
        <v>792.0</v>
      </c>
      <c r="B793" s="28" t="s">
        <v>593</v>
      </c>
      <c r="C793" s="28" t="s">
        <v>3914</v>
      </c>
      <c r="D793" s="28" t="s">
        <v>3915</v>
      </c>
      <c r="E793" s="33" t="s">
        <v>181</v>
      </c>
      <c r="F793" s="33" t="s">
        <v>181</v>
      </c>
      <c r="G793" s="33" t="s">
        <v>5666</v>
      </c>
      <c r="H793" s="33" t="s">
        <v>253</v>
      </c>
      <c r="I793" s="36" t="s">
        <v>289</v>
      </c>
      <c r="J793" s="89"/>
      <c r="K793" s="89"/>
      <c r="L793" s="89"/>
      <c r="M793" s="89"/>
      <c r="N793" s="89"/>
      <c r="O793" s="90"/>
      <c r="P793" s="49">
        <f t="shared" si="53"/>
        <v>0</v>
      </c>
      <c r="Q793" s="53" t="str">
        <f t="shared" si="54"/>
        <v>BELUM</v>
      </c>
      <c r="S793" s="28"/>
      <c r="T793" s="36" t="b">
        <v>0</v>
      </c>
      <c r="U793" s="139"/>
      <c r="V793" s="56"/>
      <c r="W793" s="94"/>
      <c r="X793" s="95" t="b">
        <v>0</v>
      </c>
      <c r="Z793" s="28"/>
      <c r="AA793" s="28"/>
      <c r="AB793" s="28"/>
    </row>
    <row r="794" ht="22.5" customHeight="1">
      <c r="A794" s="28">
        <v>793.0</v>
      </c>
      <c r="B794" s="28" t="s">
        <v>593</v>
      </c>
      <c r="C794" s="28" t="s">
        <v>3917</v>
      </c>
      <c r="D794" s="28" t="s">
        <v>3918</v>
      </c>
      <c r="E794" s="79" t="s">
        <v>181</v>
      </c>
      <c r="F794" s="79" t="s">
        <v>181</v>
      </c>
      <c r="G794" s="79" t="s">
        <v>5668</v>
      </c>
      <c r="H794" s="79" t="s">
        <v>253</v>
      </c>
      <c r="I794" s="36" t="s">
        <v>289</v>
      </c>
      <c r="J794" s="37">
        <v>46292.0</v>
      </c>
      <c r="K794" s="89"/>
      <c r="L794" s="89"/>
      <c r="M794" s="89"/>
      <c r="N794" s="89"/>
      <c r="O794" s="90"/>
      <c r="P794" s="49">
        <f t="shared" si="53"/>
        <v>1</v>
      </c>
      <c r="Q794" s="53" t="str">
        <f t="shared" si="54"/>
        <v>SELESAI</v>
      </c>
      <c r="S794" s="28"/>
      <c r="T794" s="36" t="b">
        <v>1</v>
      </c>
      <c r="U794" s="55" t="s">
        <v>185</v>
      </c>
      <c r="V794" s="56"/>
      <c r="W794" s="94" t="s">
        <v>5669</v>
      </c>
      <c r="X794" s="95" t="b">
        <v>0</v>
      </c>
      <c r="Z794" s="28"/>
      <c r="AA794" s="28"/>
      <c r="AB794" s="28"/>
    </row>
    <row r="795" ht="22.5" customHeight="1">
      <c r="A795" s="28">
        <v>794.0</v>
      </c>
      <c r="B795" s="28" t="s">
        <v>593</v>
      </c>
      <c r="C795" s="28" t="s">
        <v>3921</v>
      </c>
      <c r="D795" s="28" t="s">
        <v>3922</v>
      </c>
      <c r="E795" s="33" t="s">
        <v>96</v>
      </c>
      <c r="F795" s="33" t="s">
        <v>96</v>
      </c>
      <c r="G795" s="33" t="s">
        <v>5670</v>
      </c>
      <c r="H795" s="33" t="s">
        <v>96</v>
      </c>
      <c r="I795" s="36" t="s">
        <v>708</v>
      </c>
      <c r="J795" s="37"/>
      <c r="K795" s="89"/>
      <c r="L795" s="89"/>
      <c r="M795" s="89"/>
      <c r="N795" s="89"/>
      <c r="O795" s="90"/>
      <c r="P795" s="49">
        <f t="shared" si="53"/>
        <v>0</v>
      </c>
      <c r="Q795" s="53" t="str">
        <f t="shared" si="54"/>
        <v>BELUM</v>
      </c>
      <c r="S795" s="28"/>
      <c r="T795" s="36" t="b">
        <v>0</v>
      </c>
      <c r="U795" s="139"/>
      <c r="V795" s="122"/>
      <c r="W795" s="153"/>
      <c r="X795" s="124" t="b">
        <v>0</v>
      </c>
      <c r="Z795" s="28"/>
      <c r="AA795" s="28"/>
      <c r="AB795" s="28"/>
    </row>
    <row r="796" ht="22.5" customHeight="1">
      <c r="A796" s="28">
        <v>795.0</v>
      </c>
      <c r="B796" s="28" t="s">
        <v>593</v>
      </c>
      <c r="C796" s="28" t="s">
        <v>3925</v>
      </c>
      <c r="D796" s="28" t="s">
        <v>3926</v>
      </c>
      <c r="E796" s="79" t="s">
        <v>96</v>
      </c>
      <c r="F796" s="79" t="s">
        <v>96</v>
      </c>
      <c r="G796" s="79" t="s">
        <v>5672</v>
      </c>
      <c r="H796" s="79" t="s">
        <v>96</v>
      </c>
      <c r="I796" s="36" t="s">
        <v>708</v>
      </c>
      <c r="J796" s="37"/>
      <c r="K796" s="89"/>
      <c r="L796" s="89"/>
      <c r="M796" s="89"/>
      <c r="N796" s="89"/>
      <c r="O796" s="90"/>
      <c r="P796" s="49">
        <f t="shared" si="53"/>
        <v>0</v>
      </c>
      <c r="Q796" s="53" t="str">
        <f t="shared" si="54"/>
        <v>BELUM</v>
      </c>
      <c r="S796" s="28"/>
      <c r="T796" s="36" t="b">
        <v>0</v>
      </c>
      <c r="U796" s="139"/>
      <c r="V796" s="140"/>
      <c r="W796" s="141"/>
      <c r="X796" s="142" t="b">
        <v>0</v>
      </c>
      <c r="Z796" s="28"/>
      <c r="AA796" s="28"/>
      <c r="AB796" s="28"/>
    </row>
    <row r="797" ht="22.5" customHeight="1">
      <c r="A797" s="28">
        <v>796.0</v>
      </c>
      <c r="B797" s="28" t="s">
        <v>593</v>
      </c>
      <c r="C797" s="28" t="s">
        <v>3927</v>
      </c>
      <c r="D797" s="28" t="s">
        <v>3928</v>
      </c>
      <c r="E797" s="33" t="s">
        <v>96</v>
      </c>
      <c r="F797" s="33" t="s">
        <v>96</v>
      </c>
      <c r="G797" s="33" t="s">
        <v>5674</v>
      </c>
      <c r="H797" s="33" t="s">
        <v>96</v>
      </c>
      <c r="I797" s="36" t="s">
        <v>708</v>
      </c>
      <c r="J797" s="89"/>
      <c r="K797" s="89"/>
      <c r="L797" s="89"/>
      <c r="M797" s="89"/>
      <c r="N797" s="89"/>
      <c r="O797" s="90"/>
      <c r="P797" s="49">
        <f t="shared" si="53"/>
        <v>0</v>
      </c>
      <c r="Q797" s="53" t="str">
        <f t="shared" si="54"/>
        <v>BELUM</v>
      </c>
      <c r="S797" s="28"/>
      <c r="T797" s="36" t="b">
        <v>0</v>
      </c>
      <c r="U797" s="139"/>
      <c r="V797" s="56"/>
      <c r="W797" s="94"/>
      <c r="X797" s="95" t="b">
        <v>0</v>
      </c>
      <c r="Z797" s="28"/>
      <c r="AA797" s="28"/>
      <c r="AB797" s="28"/>
    </row>
    <row r="798" ht="22.5" customHeight="1">
      <c r="A798" s="28">
        <v>797.0</v>
      </c>
      <c r="B798" s="28" t="s">
        <v>593</v>
      </c>
      <c r="C798" s="28" t="s">
        <v>3930</v>
      </c>
      <c r="D798" s="28" t="s">
        <v>3931</v>
      </c>
      <c r="E798" s="79" t="s">
        <v>96</v>
      </c>
      <c r="F798" s="79" t="s">
        <v>96</v>
      </c>
      <c r="G798" s="79" t="s">
        <v>5676</v>
      </c>
      <c r="H798" s="79" t="s">
        <v>96</v>
      </c>
      <c r="I798" s="36" t="s">
        <v>708</v>
      </c>
      <c r="J798" s="37"/>
      <c r="K798" s="89"/>
      <c r="L798" s="89"/>
      <c r="M798" s="89"/>
      <c r="N798" s="89"/>
      <c r="O798" s="90"/>
      <c r="P798" s="49">
        <f t="shared" si="53"/>
        <v>0</v>
      </c>
      <c r="Q798" s="53" t="str">
        <f t="shared" si="54"/>
        <v>BELUM</v>
      </c>
      <c r="S798" s="28"/>
      <c r="T798" s="36" t="b">
        <v>0</v>
      </c>
      <c r="U798" s="139"/>
      <c r="V798" s="140"/>
      <c r="W798" s="141"/>
      <c r="X798" s="142" t="b">
        <v>0</v>
      </c>
      <c r="Z798" s="28"/>
      <c r="AA798" s="28"/>
      <c r="AB798" s="28"/>
    </row>
    <row r="799" ht="22.5" customHeight="1">
      <c r="A799" s="28">
        <v>798.0</v>
      </c>
      <c r="B799" s="28" t="s">
        <v>593</v>
      </c>
      <c r="C799" s="28" t="s">
        <v>3933</v>
      </c>
      <c r="D799" s="28" t="s">
        <v>3934</v>
      </c>
      <c r="E799" s="33" t="s">
        <v>181</v>
      </c>
      <c r="F799" s="33" t="s">
        <v>181</v>
      </c>
      <c r="G799" s="33" t="s">
        <v>5677</v>
      </c>
      <c r="H799" s="33" t="s">
        <v>181</v>
      </c>
      <c r="I799" s="36" t="s">
        <v>565</v>
      </c>
      <c r="J799" s="37">
        <v>46055.0</v>
      </c>
      <c r="K799" s="89"/>
      <c r="L799" s="89"/>
      <c r="M799" s="89"/>
      <c r="N799" s="89"/>
      <c r="O799" s="90"/>
      <c r="P799" s="49">
        <f t="shared" si="53"/>
        <v>1</v>
      </c>
      <c r="Q799" s="53" t="str">
        <f t="shared" si="54"/>
        <v>SELESAI</v>
      </c>
      <c r="S799" s="28"/>
      <c r="T799" s="36" t="b">
        <v>1</v>
      </c>
      <c r="U799" s="55" t="s">
        <v>347</v>
      </c>
      <c r="V799" s="56"/>
      <c r="W799" s="59" t="s">
        <v>5679</v>
      </c>
      <c r="X799" s="61" t="b">
        <v>0</v>
      </c>
      <c r="Z799" s="28"/>
      <c r="AA799" s="28"/>
      <c r="AB799" s="28"/>
    </row>
    <row r="800" ht="22.5" customHeight="1">
      <c r="A800" s="28">
        <v>799.0</v>
      </c>
      <c r="B800" s="28" t="s">
        <v>593</v>
      </c>
      <c r="C800" s="28" t="s">
        <v>3936</v>
      </c>
      <c r="D800" s="28" t="s">
        <v>3937</v>
      </c>
      <c r="E800" s="79" t="s">
        <v>181</v>
      </c>
      <c r="F800" s="79" t="s">
        <v>181</v>
      </c>
      <c r="G800" s="79" t="s">
        <v>5680</v>
      </c>
      <c r="H800" s="79" t="s">
        <v>253</v>
      </c>
      <c r="I800" s="36" t="s">
        <v>289</v>
      </c>
      <c r="J800" s="37"/>
      <c r="K800" s="89"/>
      <c r="L800" s="89"/>
      <c r="M800" s="89"/>
      <c r="N800" s="89"/>
      <c r="O800" s="90"/>
      <c r="P800" s="49">
        <f t="shared" si="53"/>
        <v>0</v>
      </c>
      <c r="Q800" s="53" t="str">
        <f t="shared" si="54"/>
        <v>BELUM</v>
      </c>
      <c r="S800" s="28"/>
      <c r="T800" s="36" t="b">
        <v>0</v>
      </c>
      <c r="U800" s="139"/>
      <c r="V800" s="140"/>
      <c r="W800" s="141"/>
      <c r="X800" s="142" t="b">
        <v>0</v>
      </c>
      <c r="Z800" s="28"/>
      <c r="AA800" s="28"/>
      <c r="AB800" s="28"/>
    </row>
    <row r="801" ht="22.5" customHeight="1">
      <c r="A801" s="28">
        <v>800.0</v>
      </c>
      <c r="B801" s="28" t="s">
        <v>593</v>
      </c>
      <c r="C801" s="28" t="s">
        <v>3940</v>
      </c>
      <c r="D801" s="28" t="s">
        <v>3941</v>
      </c>
      <c r="E801" s="33" t="s">
        <v>181</v>
      </c>
      <c r="F801" s="33" t="s">
        <v>181</v>
      </c>
      <c r="G801" s="33" t="s">
        <v>5682</v>
      </c>
      <c r="H801" s="33" t="s">
        <v>181</v>
      </c>
      <c r="I801" s="36" t="s">
        <v>565</v>
      </c>
      <c r="J801" s="37">
        <v>46055.0</v>
      </c>
      <c r="K801" s="89"/>
      <c r="L801" s="89"/>
      <c r="M801" s="89"/>
      <c r="N801" s="89"/>
      <c r="O801" s="90"/>
      <c r="P801" s="49">
        <f t="shared" si="53"/>
        <v>1</v>
      </c>
      <c r="Q801" s="53" t="str">
        <f t="shared" si="54"/>
        <v>SELESAI</v>
      </c>
      <c r="S801" s="28"/>
      <c r="T801" s="36" t="b">
        <v>1</v>
      </c>
      <c r="U801" s="139"/>
      <c r="V801" s="85"/>
      <c r="W801" s="112"/>
      <c r="X801" s="98" t="b">
        <v>0</v>
      </c>
      <c r="Z801" s="28"/>
      <c r="AA801" s="28"/>
      <c r="AB801" s="28"/>
    </row>
    <row r="802" ht="22.5" customHeight="1">
      <c r="A802" s="28">
        <v>801.0</v>
      </c>
      <c r="B802" s="28" t="s">
        <v>593</v>
      </c>
      <c r="C802" s="28" t="s">
        <v>3943</v>
      </c>
      <c r="D802" s="28" t="s">
        <v>3944</v>
      </c>
      <c r="E802" s="79" t="s">
        <v>181</v>
      </c>
      <c r="F802" s="79" t="s">
        <v>181</v>
      </c>
      <c r="G802" s="79" t="s">
        <v>5683</v>
      </c>
      <c r="H802" s="79" t="s">
        <v>181</v>
      </c>
      <c r="I802" s="36" t="s">
        <v>565</v>
      </c>
      <c r="J802" s="37">
        <v>46049.0</v>
      </c>
      <c r="K802" s="89"/>
      <c r="L802" s="89"/>
      <c r="M802" s="89"/>
      <c r="N802" s="89"/>
      <c r="O802" s="90"/>
      <c r="P802" s="49">
        <f t="shared" si="53"/>
        <v>1</v>
      </c>
      <c r="Q802" s="53" t="str">
        <f t="shared" si="54"/>
        <v>SELESAI</v>
      </c>
      <c r="S802" s="28"/>
      <c r="T802" s="36" t="b">
        <v>1</v>
      </c>
      <c r="U802" s="55" t="s">
        <v>658</v>
      </c>
      <c r="V802" s="167" t="s">
        <v>779</v>
      </c>
      <c r="W802" s="94"/>
      <c r="X802" s="95" t="b">
        <v>1</v>
      </c>
      <c r="Y802" s="67" t="s">
        <v>5685</v>
      </c>
      <c r="Z802" s="108"/>
      <c r="AA802" s="108"/>
      <c r="AB802" s="108"/>
    </row>
    <row r="803" ht="22.5" customHeight="1">
      <c r="A803" s="28">
        <v>802.0</v>
      </c>
      <c r="B803" s="28" t="s">
        <v>593</v>
      </c>
      <c r="C803" s="28" t="s">
        <v>3947</v>
      </c>
      <c r="D803" s="28" t="s">
        <v>3948</v>
      </c>
      <c r="E803" s="33" t="s">
        <v>181</v>
      </c>
      <c r="F803" s="33" t="s">
        <v>181</v>
      </c>
      <c r="G803" s="33" t="s">
        <v>5686</v>
      </c>
      <c r="H803" s="33" t="s">
        <v>181</v>
      </c>
      <c r="I803" s="36" t="s">
        <v>565</v>
      </c>
      <c r="J803" s="89"/>
      <c r="K803" s="89"/>
      <c r="L803" s="89"/>
      <c r="M803" s="89"/>
      <c r="N803" s="89"/>
      <c r="O803" s="90"/>
      <c r="P803" s="49">
        <f t="shared" si="53"/>
        <v>0</v>
      </c>
      <c r="Q803" s="53" t="str">
        <f t="shared" si="54"/>
        <v>BELUM</v>
      </c>
      <c r="S803" s="28"/>
      <c r="T803" s="36" t="b">
        <v>0</v>
      </c>
      <c r="U803" s="139"/>
      <c r="V803" s="56"/>
      <c r="W803" s="94"/>
      <c r="X803" s="95" t="b">
        <v>0</v>
      </c>
      <c r="Z803" s="28"/>
      <c r="AA803" s="28"/>
      <c r="AB803" s="28"/>
    </row>
    <row r="804" ht="22.5" customHeight="1">
      <c r="A804" s="28">
        <v>803.0</v>
      </c>
      <c r="B804" s="28" t="s">
        <v>593</v>
      </c>
      <c r="C804" s="28" t="s">
        <v>3951</v>
      </c>
      <c r="D804" s="28" t="s">
        <v>3952</v>
      </c>
      <c r="E804" s="79" t="s">
        <v>181</v>
      </c>
      <c r="F804" s="79" t="s">
        <v>181</v>
      </c>
      <c r="G804" s="79" t="s">
        <v>5688</v>
      </c>
      <c r="H804" s="79" t="s">
        <v>181</v>
      </c>
      <c r="I804" s="36" t="s">
        <v>565</v>
      </c>
      <c r="J804" s="37">
        <v>46280.0</v>
      </c>
      <c r="K804" s="89"/>
      <c r="L804" s="89"/>
      <c r="M804" s="89"/>
      <c r="N804" s="89"/>
      <c r="O804" s="90"/>
      <c r="P804" s="49">
        <f t="shared" si="53"/>
        <v>1</v>
      </c>
      <c r="Q804" s="53" t="str">
        <f t="shared" si="54"/>
        <v>SELESAI</v>
      </c>
      <c r="S804" s="28"/>
      <c r="T804" s="36" t="b">
        <v>1</v>
      </c>
      <c r="U804" s="55" t="s">
        <v>347</v>
      </c>
      <c r="V804" s="85"/>
      <c r="W804" s="112" t="s">
        <v>5689</v>
      </c>
      <c r="X804" s="98" t="b">
        <v>0</v>
      </c>
      <c r="Z804" s="28"/>
      <c r="AA804" s="28"/>
      <c r="AB804" s="28"/>
    </row>
    <row r="805" ht="22.5" customHeight="1">
      <c r="A805" s="28">
        <v>804.0</v>
      </c>
      <c r="B805" s="28" t="s">
        <v>593</v>
      </c>
      <c r="C805" s="28" t="s">
        <v>3953</v>
      </c>
      <c r="D805" s="28" t="s">
        <v>3954</v>
      </c>
      <c r="E805" s="33" t="s">
        <v>181</v>
      </c>
      <c r="F805" s="33" t="s">
        <v>181</v>
      </c>
      <c r="G805" s="33" t="s">
        <v>5690</v>
      </c>
      <c r="H805" s="33" t="s">
        <v>181</v>
      </c>
      <c r="I805" s="36" t="s">
        <v>565</v>
      </c>
      <c r="J805" s="89"/>
      <c r="K805" s="89"/>
      <c r="L805" s="89"/>
      <c r="M805" s="89"/>
      <c r="N805" s="89"/>
      <c r="O805" s="90"/>
      <c r="P805" s="49">
        <f t="shared" si="53"/>
        <v>0</v>
      </c>
      <c r="Q805" s="53" t="str">
        <f t="shared" si="54"/>
        <v>BELUM</v>
      </c>
      <c r="S805" s="28"/>
      <c r="T805" s="36" t="b">
        <v>0</v>
      </c>
      <c r="U805" s="139"/>
      <c r="V805" s="56"/>
      <c r="W805" s="94"/>
      <c r="X805" s="95" t="b">
        <v>0</v>
      </c>
      <c r="Z805" s="28"/>
      <c r="AA805" s="28"/>
      <c r="AB805" s="28"/>
    </row>
    <row r="806" ht="22.5" customHeight="1">
      <c r="A806" s="28">
        <v>805.0</v>
      </c>
      <c r="B806" s="28" t="s">
        <v>593</v>
      </c>
      <c r="C806" s="28" t="s">
        <v>3957</v>
      </c>
      <c r="D806" s="28" t="s">
        <v>3958</v>
      </c>
      <c r="E806" s="79" t="s">
        <v>181</v>
      </c>
      <c r="F806" s="79" t="s">
        <v>181</v>
      </c>
      <c r="G806" s="79" t="s">
        <v>5692</v>
      </c>
      <c r="H806" s="79" t="s">
        <v>181</v>
      </c>
      <c r="I806" s="36" t="s">
        <v>565</v>
      </c>
      <c r="J806" s="37">
        <v>46055.0</v>
      </c>
      <c r="K806" s="89"/>
      <c r="L806" s="89"/>
      <c r="M806" s="89"/>
      <c r="N806" s="89"/>
      <c r="O806" s="90"/>
      <c r="P806" s="49">
        <f t="shared" si="53"/>
        <v>1</v>
      </c>
      <c r="Q806" s="53" t="str">
        <f t="shared" si="54"/>
        <v>SELESAI</v>
      </c>
      <c r="S806" s="28"/>
      <c r="T806" s="36" t="b">
        <v>1</v>
      </c>
      <c r="U806" s="139"/>
      <c r="V806" s="140"/>
      <c r="W806" s="141"/>
      <c r="X806" s="142" t="b">
        <v>0</v>
      </c>
      <c r="Z806" s="28"/>
      <c r="AA806" s="28"/>
      <c r="AB806" s="28"/>
    </row>
    <row r="807" ht="22.5" customHeight="1">
      <c r="A807" s="28">
        <v>806.0</v>
      </c>
      <c r="B807" s="28" t="s">
        <v>593</v>
      </c>
      <c r="C807" s="28" t="s">
        <v>3959</v>
      </c>
      <c r="D807" s="28" t="s">
        <v>3960</v>
      </c>
      <c r="E807" s="33" t="s">
        <v>181</v>
      </c>
      <c r="F807" s="33" t="s">
        <v>181</v>
      </c>
      <c r="G807" s="33" t="s">
        <v>5694</v>
      </c>
      <c r="H807" s="33" t="s">
        <v>181</v>
      </c>
      <c r="I807" s="36" t="s">
        <v>565</v>
      </c>
      <c r="J807" s="89"/>
      <c r="K807" s="89"/>
      <c r="L807" s="89"/>
      <c r="M807" s="89"/>
      <c r="N807" s="89"/>
      <c r="O807" s="90"/>
      <c r="P807" s="49">
        <f t="shared" si="53"/>
        <v>0</v>
      </c>
      <c r="Q807" s="53" t="str">
        <f t="shared" si="54"/>
        <v>BELUM</v>
      </c>
      <c r="S807" s="28"/>
      <c r="T807" s="36" t="b">
        <v>0</v>
      </c>
      <c r="U807" s="139"/>
      <c r="V807" s="56"/>
      <c r="W807" s="94"/>
      <c r="X807" s="95" t="b">
        <v>0</v>
      </c>
      <c r="Z807" s="28"/>
      <c r="AA807" s="28"/>
      <c r="AB807" s="28"/>
    </row>
    <row r="808" ht="22.5" customHeight="1">
      <c r="A808" s="28">
        <v>807.0</v>
      </c>
      <c r="B808" s="28" t="s">
        <v>593</v>
      </c>
      <c r="C808" s="28" t="s">
        <v>3962</v>
      </c>
      <c r="D808" s="28" t="s">
        <v>3963</v>
      </c>
      <c r="E808" s="79" t="s">
        <v>181</v>
      </c>
      <c r="F808" s="79" t="s">
        <v>181</v>
      </c>
      <c r="G808" s="79" t="s">
        <v>5695</v>
      </c>
      <c r="H808" s="79" t="s">
        <v>181</v>
      </c>
      <c r="I808" s="36" t="s">
        <v>565</v>
      </c>
      <c r="J808" s="89"/>
      <c r="K808" s="89"/>
      <c r="L808" s="89"/>
      <c r="M808" s="89"/>
      <c r="N808" s="89"/>
      <c r="O808" s="90"/>
      <c r="P808" s="49">
        <f t="shared" si="53"/>
        <v>0</v>
      </c>
      <c r="Q808" s="53" t="str">
        <f t="shared" si="54"/>
        <v>BELUM</v>
      </c>
      <c r="S808" s="28"/>
      <c r="T808" s="36" t="b">
        <v>0</v>
      </c>
      <c r="U808" s="139"/>
      <c r="V808" s="56"/>
      <c r="W808" s="94"/>
      <c r="X808" s="95" t="b">
        <v>0</v>
      </c>
      <c r="Z808" s="28"/>
      <c r="AA808" s="28"/>
      <c r="AB808" s="28"/>
    </row>
    <row r="809" ht="22.5" customHeight="1">
      <c r="A809" s="28">
        <v>808.0</v>
      </c>
      <c r="B809" s="28" t="s">
        <v>593</v>
      </c>
      <c r="C809" s="28" t="s">
        <v>3964</v>
      </c>
      <c r="D809" s="28" t="s">
        <v>3967</v>
      </c>
      <c r="E809" s="33" t="s">
        <v>181</v>
      </c>
      <c r="F809" s="33" t="s">
        <v>181</v>
      </c>
      <c r="G809" s="33" t="s">
        <v>5697</v>
      </c>
      <c r="H809" s="33" t="s">
        <v>181</v>
      </c>
      <c r="I809" s="36" t="s">
        <v>565</v>
      </c>
      <c r="J809" s="37">
        <v>46268.0</v>
      </c>
      <c r="K809" s="89"/>
      <c r="L809" s="89"/>
      <c r="M809" s="89"/>
      <c r="N809" s="89"/>
      <c r="O809" s="90"/>
      <c r="P809" s="49">
        <f t="shared" si="53"/>
        <v>1</v>
      </c>
      <c r="Q809" s="53" t="str">
        <f t="shared" si="54"/>
        <v>SELESAI</v>
      </c>
      <c r="S809" s="28"/>
      <c r="T809" s="36" t="b">
        <v>1</v>
      </c>
      <c r="U809" s="139"/>
      <c r="V809" s="122"/>
      <c r="W809" s="153"/>
      <c r="X809" s="124" t="b">
        <v>0</v>
      </c>
      <c r="Z809" s="28"/>
      <c r="AA809" s="28"/>
      <c r="AB809" s="28"/>
    </row>
    <row r="810" ht="22.5" customHeight="1">
      <c r="A810" s="28">
        <v>809.0</v>
      </c>
      <c r="B810" s="28" t="s">
        <v>593</v>
      </c>
      <c r="C810" s="28" t="s">
        <v>3971</v>
      </c>
      <c r="D810" s="28" t="s">
        <v>3972</v>
      </c>
      <c r="E810" s="79" t="s">
        <v>181</v>
      </c>
      <c r="F810" s="79" t="s">
        <v>181</v>
      </c>
      <c r="G810" s="79" t="s">
        <v>5699</v>
      </c>
      <c r="H810" s="79" t="s">
        <v>181</v>
      </c>
      <c r="I810" s="36" t="s">
        <v>565</v>
      </c>
      <c r="J810" s="89"/>
      <c r="K810" s="89"/>
      <c r="L810" s="89"/>
      <c r="M810" s="89"/>
      <c r="N810" s="89"/>
      <c r="O810" s="90"/>
      <c r="P810" s="49">
        <f t="shared" si="53"/>
        <v>0</v>
      </c>
      <c r="Q810" s="53" t="str">
        <f t="shared" si="54"/>
        <v>BELUM</v>
      </c>
      <c r="S810" s="28"/>
      <c r="T810" s="36" t="b">
        <v>0</v>
      </c>
      <c r="U810" s="139"/>
      <c r="V810" s="85"/>
      <c r="W810" s="112"/>
      <c r="X810" s="98" t="b">
        <v>0</v>
      </c>
      <c r="Z810" s="28"/>
      <c r="AA810" s="28"/>
      <c r="AB810" s="28"/>
    </row>
    <row r="811" ht="22.5" customHeight="1">
      <c r="A811" s="28">
        <v>810.0</v>
      </c>
      <c r="B811" s="28" t="s">
        <v>593</v>
      </c>
      <c r="C811" s="28" t="s">
        <v>3974</v>
      </c>
      <c r="D811" s="28" t="s">
        <v>3975</v>
      </c>
      <c r="E811" s="33" t="s">
        <v>16</v>
      </c>
      <c r="F811" s="33" t="s">
        <v>16</v>
      </c>
      <c r="G811" s="33" t="s">
        <v>5700</v>
      </c>
      <c r="H811" s="33" t="s">
        <v>577</v>
      </c>
      <c r="I811" s="36" t="s">
        <v>289</v>
      </c>
      <c r="J811" s="37">
        <v>46031.0</v>
      </c>
      <c r="K811" s="89"/>
      <c r="L811" s="89"/>
      <c r="M811" s="89"/>
      <c r="N811" s="89"/>
      <c r="O811" s="90"/>
      <c r="P811" s="49">
        <f t="shared" si="53"/>
        <v>1</v>
      </c>
      <c r="Q811" s="53" t="str">
        <f t="shared" si="54"/>
        <v>SELESAI</v>
      </c>
      <c r="S811" s="28"/>
      <c r="T811" s="36" t="b">
        <v>1</v>
      </c>
      <c r="U811" s="139"/>
      <c r="V811" s="122"/>
      <c r="W811" s="153"/>
      <c r="X811" s="124" t="b">
        <v>1</v>
      </c>
      <c r="Y811" s="67" t="s">
        <v>5702</v>
      </c>
      <c r="Z811" s="108"/>
      <c r="AA811" s="108"/>
      <c r="AB811" s="108"/>
    </row>
    <row r="812" ht="22.5" customHeight="1">
      <c r="A812" s="28">
        <v>811.0</v>
      </c>
      <c r="B812" s="28" t="s">
        <v>593</v>
      </c>
      <c r="C812" s="28" t="s">
        <v>3977</v>
      </c>
      <c r="D812" s="28" t="s">
        <v>3978</v>
      </c>
      <c r="E812" s="79" t="s">
        <v>16</v>
      </c>
      <c r="F812" s="79" t="s">
        <v>16</v>
      </c>
      <c r="G812" s="79" t="s">
        <v>5703</v>
      </c>
      <c r="H812" s="79" t="s">
        <v>577</v>
      </c>
      <c r="I812" s="36" t="s">
        <v>289</v>
      </c>
      <c r="J812" s="37">
        <v>46303.0</v>
      </c>
      <c r="K812" s="89"/>
      <c r="L812" s="89"/>
      <c r="M812" s="89"/>
      <c r="N812" s="89"/>
      <c r="O812" s="90"/>
      <c r="P812" s="49">
        <f t="shared" si="53"/>
        <v>1</v>
      </c>
      <c r="Q812" s="53" t="str">
        <f t="shared" si="54"/>
        <v>SELESAI</v>
      </c>
      <c r="S812" s="28"/>
      <c r="T812" s="36" t="b">
        <v>1</v>
      </c>
      <c r="U812" s="139"/>
      <c r="V812" s="56"/>
      <c r="W812" s="94"/>
      <c r="X812" s="95" t="b">
        <v>0</v>
      </c>
      <c r="Z812" s="28"/>
      <c r="AA812" s="28"/>
      <c r="AB812" s="28"/>
    </row>
    <row r="813" ht="22.5" customHeight="1">
      <c r="A813" s="28">
        <v>812.0</v>
      </c>
      <c r="B813" s="28" t="s">
        <v>593</v>
      </c>
      <c r="C813" s="28" t="s">
        <v>3980</v>
      </c>
      <c r="D813" s="28" t="s">
        <v>3981</v>
      </c>
      <c r="E813" s="33" t="s">
        <v>16</v>
      </c>
      <c r="F813" s="33" t="s">
        <v>16</v>
      </c>
      <c r="G813" s="33" t="s">
        <v>5705</v>
      </c>
      <c r="H813" s="33" t="s">
        <v>577</v>
      </c>
      <c r="I813" s="36" t="s">
        <v>289</v>
      </c>
      <c r="J813" s="37">
        <v>46153.0</v>
      </c>
      <c r="K813" s="89"/>
      <c r="L813" s="89"/>
      <c r="M813" s="89"/>
      <c r="N813" s="89"/>
      <c r="O813" s="90"/>
      <c r="P813" s="49">
        <f t="shared" si="53"/>
        <v>1</v>
      </c>
      <c r="Q813" s="53" t="str">
        <f t="shared" si="54"/>
        <v>SELESAI</v>
      </c>
      <c r="S813" s="28"/>
      <c r="T813" s="36" t="b">
        <v>1</v>
      </c>
      <c r="U813" s="55" t="s">
        <v>347</v>
      </c>
      <c r="V813" s="85"/>
      <c r="W813" s="59" t="s">
        <v>5706</v>
      </c>
      <c r="X813" s="98" t="b">
        <v>0</v>
      </c>
      <c r="Z813" s="28"/>
      <c r="AA813" s="28"/>
      <c r="AB813" s="28"/>
    </row>
    <row r="814" ht="22.5" customHeight="1">
      <c r="A814" s="28">
        <v>813.0</v>
      </c>
      <c r="B814" s="28" t="s">
        <v>593</v>
      </c>
      <c r="C814" s="28" t="s">
        <v>3984</v>
      </c>
      <c r="D814" s="28" t="s">
        <v>3985</v>
      </c>
      <c r="E814" s="79" t="s">
        <v>16</v>
      </c>
      <c r="F814" s="79" t="s">
        <v>16</v>
      </c>
      <c r="G814" s="79" t="s">
        <v>5708</v>
      </c>
      <c r="H814" s="79" t="s">
        <v>577</v>
      </c>
      <c r="I814" s="36" t="s">
        <v>289</v>
      </c>
      <c r="J814" s="37">
        <v>46067.0</v>
      </c>
      <c r="K814" s="89"/>
      <c r="L814" s="89"/>
      <c r="M814" s="89"/>
      <c r="N814" s="89"/>
      <c r="O814" s="90"/>
      <c r="P814" s="49">
        <f t="shared" si="53"/>
        <v>1</v>
      </c>
      <c r="Q814" s="53" t="str">
        <f t="shared" si="54"/>
        <v>SELESAI</v>
      </c>
      <c r="S814" s="28"/>
      <c r="T814" s="36" t="b">
        <v>1</v>
      </c>
      <c r="U814" s="55" t="s">
        <v>347</v>
      </c>
      <c r="V814" s="85"/>
      <c r="W814" s="59" t="s">
        <v>5709</v>
      </c>
      <c r="X814" s="61" t="b">
        <v>0</v>
      </c>
      <c r="Z814" s="28"/>
      <c r="AA814" s="28"/>
      <c r="AB814" s="28"/>
    </row>
    <row r="815" ht="22.5" customHeight="1">
      <c r="A815" s="28">
        <v>814.0</v>
      </c>
      <c r="B815" s="28" t="s">
        <v>593</v>
      </c>
      <c r="C815" s="28" t="s">
        <v>3988</v>
      </c>
      <c r="D815" s="28" t="s">
        <v>3989</v>
      </c>
      <c r="E815" s="33" t="s">
        <v>16</v>
      </c>
      <c r="F815" s="33" t="s">
        <v>16</v>
      </c>
      <c r="G815" s="33" t="s">
        <v>5710</v>
      </c>
      <c r="H815" s="33" t="s">
        <v>577</v>
      </c>
      <c r="I815" s="36" t="s">
        <v>289</v>
      </c>
      <c r="J815" s="37">
        <v>46155.0</v>
      </c>
      <c r="K815" s="89"/>
      <c r="L815" s="89"/>
      <c r="M815" s="89"/>
      <c r="N815" s="89"/>
      <c r="O815" s="90"/>
      <c r="P815" s="49">
        <f t="shared" si="53"/>
        <v>1</v>
      </c>
      <c r="Q815" s="53" t="str">
        <f t="shared" si="54"/>
        <v>SELESAI</v>
      </c>
      <c r="S815" s="28"/>
      <c r="T815" s="36" t="b">
        <v>1</v>
      </c>
      <c r="U815" s="55" t="s">
        <v>347</v>
      </c>
      <c r="V815" s="85"/>
      <c r="W815" s="59" t="s">
        <v>5712</v>
      </c>
      <c r="X815" s="98" t="b">
        <v>0</v>
      </c>
      <c r="Z815" s="28"/>
      <c r="AA815" s="28"/>
      <c r="AB815" s="28"/>
    </row>
    <row r="816" ht="22.5" customHeight="1">
      <c r="A816" s="28">
        <v>815.0</v>
      </c>
      <c r="B816" s="28" t="s">
        <v>593</v>
      </c>
      <c r="C816" s="28" t="s">
        <v>3990</v>
      </c>
      <c r="D816" s="28" t="s">
        <v>3991</v>
      </c>
      <c r="E816" s="79" t="s">
        <v>16</v>
      </c>
      <c r="F816" s="79" t="s">
        <v>16</v>
      </c>
      <c r="G816" s="79" t="s">
        <v>5713</v>
      </c>
      <c r="H816" s="79" t="s">
        <v>577</v>
      </c>
      <c r="I816" s="36" t="s">
        <v>289</v>
      </c>
      <c r="J816" s="37">
        <v>46304.0</v>
      </c>
      <c r="K816" s="89"/>
      <c r="L816" s="89"/>
      <c r="M816" s="89"/>
      <c r="N816" s="89"/>
      <c r="O816" s="90"/>
      <c r="P816" s="49">
        <f t="shared" si="53"/>
        <v>1</v>
      </c>
      <c r="Q816" s="53" t="str">
        <f t="shared" si="54"/>
        <v>SELESAI</v>
      </c>
      <c r="S816" s="28"/>
      <c r="T816" s="36" t="b">
        <v>1</v>
      </c>
      <c r="U816" s="139"/>
      <c r="V816" s="56"/>
      <c r="W816" s="94"/>
      <c r="X816" s="95" t="b">
        <v>0</v>
      </c>
      <c r="Z816" s="28"/>
      <c r="AA816" s="28"/>
      <c r="AB816" s="28"/>
    </row>
    <row r="817" ht="22.5" customHeight="1">
      <c r="A817" s="28">
        <v>816.0</v>
      </c>
      <c r="B817" s="28" t="s">
        <v>593</v>
      </c>
      <c r="C817" s="28" t="s">
        <v>3992</v>
      </c>
      <c r="D817" s="28" t="s">
        <v>3994</v>
      </c>
      <c r="E817" s="33" t="s">
        <v>16</v>
      </c>
      <c r="F817" s="33" t="s">
        <v>16</v>
      </c>
      <c r="G817" s="33" t="s">
        <v>5714</v>
      </c>
      <c r="H817" s="33" t="s">
        <v>577</v>
      </c>
      <c r="I817" s="36" t="s">
        <v>289</v>
      </c>
      <c r="J817" s="37">
        <v>46281.0</v>
      </c>
      <c r="K817" s="89"/>
      <c r="L817" s="89"/>
      <c r="M817" s="89"/>
      <c r="N817" s="89"/>
      <c r="O817" s="90"/>
      <c r="P817" s="49">
        <f t="shared" si="53"/>
        <v>1</v>
      </c>
      <c r="Q817" s="53" t="str">
        <f t="shared" si="54"/>
        <v>SELESAI</v>
      </c>
      <c r="S817" s="36" t="s">
        <v>4402</v>
      </c>
      <c r="T817" s="36" t="b">
        <v>1</v>
      </c>
      <c r="U817" s="55" t="s">
        <v>347</v>
      </c>
      <c r="V817" s="85"/>
      <c r="W817" s="59" t="s">
        <v>5716</v>
      </c>
      <c r="X817" s="98" t="b">
        <v>0</v>
      </c>
      <c r="Z817" s="28"/>
      <c r="AA817" s="28"/>
      <c r="AB817" s="28"/>
    </row>
    <row r="818" ht="22.5" customHeight="1">
      <c r="A818" s="28">
        <v>817.0</v>
      </c>
      <c r="B818" s="28" t="s">
        <v>593</v>
      </c>
      <c r="C818" s="28" t="s">
        <v>3996</v>
      </c>
      <c r="D818" s="28" t="s">
        <v>3997</v>
      </c>
      <c r="E818" s="79" t="s">
        <v>181</v>
      </c>
      <c r="F818" s="79" t="s">
        <v>181</v>
      </c>
      <c r="G818" s="79" t="s">
        <v>5717</v>
      </c>
      <c r="H818" s="79" t="s">
        <v>253</v>
      </c>
      <c r="I818" s="36" t="s">
        <v>289</v>
      </c>
      <c r="J818" s="37"/>
      <c r="K818" s="89"/>
      <c r="L818" s="89"/>
      <c r="M818" s="89"/>
      <c r="N818" s="89"/>
      <c r="O818" s="90"/>
      <c r="P818" s="49">
        <f t="shared" si="53"/>
        <v>0</v>
      </c>
      <c r="Q818" s="53" t="str">
        <f t="shared" si="54"/>
        <v>BELUM</v>
      </c>
      <c r="S818" s="28"/>
      <c r="T818" s="36" t="b">
        <v>0</v>
      </c>
      <c r="U818" s="139"/>
      <c r="V818" s="140"/>
      <c r="W818" s="141"/>
      <c r="X818" s="142" t="b">
        <v>0</v>
      </c>
      <c r="Z818" s="28"/>
      <c r="AA818" s="28"/>
      <c r="AB818" s="28"/>
    </row>
    <row r="819" ht="22.5" customHeight="1">
      <c r="A819" s="28">
        <v>818.0</v>
      </c>
      <c r="B819" s="28" t="s">
        <v>593</v>
      </c>
      <c r="C819" s="28" t="s">
        <v>3998</v>
      </c>
      <c r="D819" s="28" t="s">
        <v>3999</v>
      </c>
      <c r="E819" s="33" t="s">
        <v>181</v>
      </c>
      <c r="F819" s="33" t="s">
        <v>181</v>
      </c>
      <c r="G819" s="33" t="s">
        <v>5719</v>
      </c>
      <c r="H819" s="33" t="s">
        <v>253</v>
      </c>
      <c r="I819" s="36" t="s">
        <v>289</v>
      </c>
      <c r="J819" s="37">
        <v>46134.0</v>
      </c>
      <c r="K819" s="89"/>
      <c r="L819" s="89"/>
      <c r="M819" s="89"/>
      <c r="N819" s="89"/>
      <c r="O819" s="90"/>
      <c r="P819" s="49">
        <f t="shared" si="53"/>
        <v>1</v>
      </c>
      <c r="Q819" s="53" t="str">
        <f t="shared" si="54"/>
        <v>SELESAI</v>
      </c>
      <c r="S819" s="28"/>
      <c r="T819" s="36" t="b">
        <v>1</v>
      </c>
      <c r="U819" s="55" t="s">
        <v>845</v>
      </c>
      <c r="V819" s="122"/>
      <c r="W819" s="153"/>
      <c r="X819" s="124" t="b">
        <v>0</v>
      </c>
      <c r="Z819" s="28"/>
      <c r="AA819" s="28"/>
      <c r="AB819" s="28"/>
    </row>
    <row r="820" ht="22.5" customHeight="1">
      <c r="A820" s="28">
        <v>819.0</v>
      </c>
      <c r="B820" s="28" t="s">
        <v>593</v>
      </c>
      <c r="C820" s="28" t="s">
        <v>4000</v>
      </c>
      <c r="D820" s="28" t="s">
        <v>4001</v>
      </c>
      <c r="E820" s="79" t="s">
        <v>181</v>
      </c>
      <c r="F820" s="79" t="s">
        <v>181</v>
      </c>
      <c r="G820" s="79" t="s">
        <v>5720</v>
      </c>
      <c r="H820" s="79" t="s">
        <v>253</v>
      </c>
      <c r="I820" s="36" t="s">
        <v>289</v>
      </c>
      <c r="J820" s="37">
        <v>46134.0</v>
      </c>
      <c r="K820" s="89"/>
      <c r="L820" s="89"/>
      <c r="M820" s="89"/>
      <c r="N820" s="89"/>
      <c r="O820" s="90"/>
      <c r="P820" s="49">
        <f t="shared" si="53"/>
        <v>1</v>
      </c>
      <c r="Q820" s="53" t="str">
        <f t="shared" si="54"/>
        <v>SELESAI</v>
      </c>
      <c r="S820" s="28"/>
      <c r="T820" s="36" t="b">
        <v>1</v>
      </c>
      <c r="U820" s="55" t="s">
        <v>845</v>
      </c>
      <c r="V820" s="140"/>
      <c r="W820" s="141"/>
      <c r="X820" s="142" t="b">
        <v>0</v>
      </c>
      <c r="Z820" s="28"/>
      <c r="AA820" s="28"/>
      <c r="AB820" s="28"/>
    </row>
    <row r="821" ht="22.5" customHeight="1">
      <c r="A821" s="28">
        <v>820.0</v>
      </c>
      <c r="B821" s="28" t="s">
        <v>593</v>
      </c>
      <c r="C821" s="28" t="s">
        <v>4004</v>
      </c>
      <c r="D821" s="28" t="s">
        <v>4005</v>
      </c>
      <c r="E821" s="33" t="s">
        <v>181</v>
      </c>
      <c r="F821" s="33" t="s">
        <v>181</v>
      </c>
      <c r="G821" s="33" t="s">
        <v>5722</v>
      </c>
      <c r="H821" s="33" t="s">
        <v>253</v>
      </c>
      <c r="I821" s="36" t="s">
        <v>289</v>
      </c>
      <c r="J821" s="37"/>
      <c r="K821" s="89"/>
      <c r="L821" s="89"/>
      <c r="M821" s="89"/>
      <c r="N821" s="89"/>
      <c r="O821" s="90"/>
      <c r="P821" s="49">
        <f t="shared" si="53"/>
        <v>0</v>
      </c>
      <c r="Q821" s="53" t="str">
        <f t="shared" si="54"/>
        <v>BELUM</v>
      </c>
      <c r="S821" s="28"/>
      <c r="T821" s="36" t="b">
        <v>0</v>
      </c>
      <c r="U821" s="139"/>
      <c r="V821" s="122"/>
      <c r="W821" s="153"/>
      <c r="X821" s="124" t="b">
        <v>0</v>
      </c>
      <c r="Z821" s="28"/>
      <c r="AA821" s="28"/>
      <c r="AB821" s="28"/>
    </row>
    <row r="822" ht="22.5" customHeight="1">
      <c r="A822" s="28">
        <v>821.0</v>
      </c>
      <c r="B822" s="28" t="s">
        <v>593</v>
      </c>
      <c r="C822" s="28" t="s">
        <v>4008</v>
      </c>
      <c r="D822" s="28" t="s">
        <v>4009</v>
      </c>
      <c r="E822" s="79" t="s">
        <v>181</v>
      </c>
      <c r="F822" s="79" t="s">
        <v>181</v>
      </c>
      <c r="G822" s="79" t="s">
        <v>5724</v>
      </c>
      <c r="H822" s="79" t="s">
        <v>253</v>
      </c>
      <c r="I822" s="36" t="s">
        <v>289</v>
      </c>
      <c r="J822" s="37"/>
      <c r="K822" s="89"/>
      <c r="L822" s="89"/>
      <c r="M822" s="89"/>
      <c r="N822" s="89"/>
      <c r="O822" s="90"/>
      <c r="P822" s="49">
        <f t="shared" si="53"/>
        <v>0</v>
      </c>
      <c r="Q822" s="53" t="str">
        <f t="shared" si="54"/>
        <v>BELUM</v>
      </c>
      <c r="S822" s="28"/>
      <c r="T822" s="36" t="b">
        <v>0</v>
      </c>
      <c r="U822" s="139"/>
      <c r="V822" s="140"/>
      <c r="W822" s="141"/>
      <c r="X822" s="142" t="b">
        <v>0</v>
      </c>
      <c r="Z822" s="28"/>
      <c r="AA822" s="28"/>
      <c r="AB822" s="28"/>
    </row>
    <row r="823" ht="22.5" customHeight="1">
      <c r="A823" s="28">
        <v>822.0</v>
      </c>
      <c r="B823" s="28" t="s">
        <v>593</v>
      </c>
      <c r="C823" s="28" t="s">
        <v>4012</v>
      </c>
      <c r="D823" s="28" t="s">
        <v>4013</v>
      </c>
      <c r="E823" s="33" t="s">
        <v>181</v>
      </c>
      <c r="F823" s="33" t="s">
        <v>181</v>
      </c>
      <c r="G823" s="33" t="s">
        <v>5725</v>
      </c>
      <c r="H823" s="33" t="s">
        <v>253</v>
      </c>
      <c r="I823" s="36" t="s">
        <v>289</v>
      </c>
      <c r="J823" s="37">
        <v>46279.0</v>
      </c>
      <c r="K823" s="89"/>
      <c r="L823" s="89"/>
      <c r="M823" s="89"/>
      <c r="N823" s="89"/>
      <c r="O823" s="90"/>
      <c r="P823" s="49">
        <f t="shared" si="53"/>
        <v>1</v>
      </c>
      <c r="Q823" s="53" t="str">
        <f t="shared" si="54"/>
        <v>SELESAI</v>
      </c>
      <c r="S823" s="28"/>
      <c r="T823" s="36" t="b">
        <v>1</v>
      </c>
      <c r="U823" s="55" t="s">
        <v>1654</v>
      </c>
      <c r="V823" s="122"/>
      <c r="W823" s="153"/>
      <c r="X823" s="124" t="b">
        <v>0</v>
      </c>
      <c r="Z823" s="28"/>
      <c r="AA823" s="28"/>
      <c r="AB823" s="28"/>
    </row>
    <row r="824" ht="22.5" customHeight="1">
      <c r="A824" s="28">
        <v>823.0</v>
      </c>
      <c r="B824" s="28" t="s">
        <v>593</v>
      </c>
      <c r="C824" s="28" t="s">
        <v>4015</v>
      </c>
      <c r="D824" s="28" t="s">
        <v>4016</v>
      </c>
      <c r="E824" s="79" t="s">
        <v>96</v>
      </c>
      <c r="F824" s="79" t="s">
        <v>96</v>
      </c>
      <c r="G824" s="79" t="s">
        <v>5727</v>
      </c>
      <c r="H824" s="79" t="s">
        <v>96</v>
      </c>
      <c r="I824" s="36" t="s">
        <v>708</v>
      </c>
      <c r="J824" s="37">
        <v>46280.0</v>
      </c>
      <c r="K824" s="89"/>
      <c r="L824" s="89"/>
      <c r="M824" s="89"/>
      <c r="N824" s="89"/>
      <c r="O824" s="90"/>
      <c r="P824" s="49">
        <f t="shared" si="53"/>
        <v>1</v>
      </c>
      <c r="Q824" s="53" t="str">
        <f t="shared" si="54"/>
        <v>SELESAI</v>
      </c>
      <c r="S824" s="28"/>
      <c r="T824" s="36" t="b">
        <v>1</v>
      </c>
      <c r="U824" s="55" t="s">
        <v>1654</v>
      </c>
      <c r="V824" s="140"/>
      <c r="W824" s="141"/>
      <c r="X824" s="142" t="b">
        <v>0</v>
      </c>
      <c r="Z824" s="28"/>
      <c r="AA824" s="28"/>
      <c r="AB824" s="28"/>
    </row>
    <row r="825" ht="22.5" customHeight="1">
      <c r="A825" s="28">
        <v>824.0</v>
      </c>
      <c r="B825" s="28" t="s">
        <v>593</v>
      </c>
      <c r="C825" s="28" t="s">
        <v>4019</v>
      </c>
      <c r="D825" s="28" t="s">
        <v>4020</v>
      </c>
      <c r="E825" s="33" t="s">
        <v>181</v>
      </c>
      <c r="F825" s="33" t="s">
        <v>181</v>
      </c>
      <c r="G825" s="33" t="s">
        <v>5728</v>
      </c>
      <c r="H825" s="33" t="s">
        <v>253</v>
      </c>
      <c r="I825" s="36" t="s">
        <v>289</v>
      </c>
      <c r="J825" s="37"/>
      <c r="K825" s="89"/>
      <c r="L825" s="89"/>
      <c r="M825" s="89"/>
      <c r="N825" s="89"/>
      <c r="O825" s="90"/>
      <c r="P825" s="49">
        <f t="shared" si="53"/>
        <v>0</v>
      </c>
      <c r="Q825" s="53" t="str">
        <f t="shared" si="54"/>
        <v>BELUM</v>
      </c>
      <c r="S825" s="28"/>
      <c r="T825" s="36" t="b">
        <v>0</v>
      </c>
      <c r="U825" s="139"/>
      <c r="V825" s="122"/>
      <c r="W825" s="153"/>
      <c r="X825" s="124" t="b">
        <v>0</v>
      </c>
      <c r="Z825" s="28"/>
      <c r="AA825" s="28"/>
      <c r="AB825" s="28"/>
    </row>
    <row r="826" ht="22.5" customHeight="1">
      <c r="A826" s="28">
        <v>825.0</v>
      </c>
      <c r="B826" s="28" t="s">
        <v>593</v>
      </c>
      <c r="C826" s="28" t="s">
        <v>4022</v>
      </c>
      <c r="D826" s="28" t="s">
        <v>4023</v>
      </c>
      <c r="E826" s="79" t="s">
        <v>181</v>
      </c>
      <c r="F826" s="79" t="s">
        <v>181</v>
      </c>
      <c r="G826" s="79" t="s">
        <v>5730</v>
      </c>
      <c r="H826" s="79" t="s">
        <v>253</v>
      </c>
      <c r="I826" s="36" t="s">
        <v>289</v>
      </c>
      <c r="J826" s="37">
        <v>46279.0</v>
      </c>
      <c r="K826" s="89"/>
      <c r="L826" s="89"/>
      <c r="M826" s="89"/>
      <c r="N826" s="89"/>
      <c r="O826" s="90"/>
      <c r="P826" s="49">
        <f t="shared" si="53"/>
        <v>1</v>
      </c>
      <c r="Q826" s="53" t="str">
        <f t="shared" si="54"/>
        <v>SELESAI</v>
      </c>
      <c r="S826" s="28"/>
      <c r="T826" s="36" t="b">
        <v>1</v>
      </c>
      <c r="U826" s="55" t="s">
        <v>1654</v>
      </c>
      <c r="V826" s="85"/>
      <c r="W826" s="112"/>
      <c r="X826" s="98" t="b">
        <v>0</v>
      </c>
      <c r="Z826" s="28"/>
      <c r="AA826" s="28"/>
      <c r="AB826" s="28"/>
    </row>
    <row r="827" ht="22.5" customHeight="1">
      <c r="A827" s="28">
        <v>826.0</v>
      </c>
      <c r="B827" s="28" t="s">
        <v>593</v>
      </c>
      <c r="C827" s="28" t="s">
        <v>4026</v>
      </c>
      <c r="D827" s="28" t="s">
        <v>4027</v>
      </c>
      <c r="E827" s="33" t="s">
        <v>181</v>
      </c>
      <c r="F827" s="33" t="s">
        <v>181</v>
      </c>
      <c r="G827" s="33" t="s">
        <v>5732</v>
      </c>
      <c r="H827" s="33" t="s">
        <v>253</v>
      </c>
      <c r="I827" s="36" t="s">
        <v>289</v>
      </c>
      <c r="J827" s="37">
        <v>46134.0</v>
      </c>
      <c r="K827" s="89"/>
      <c r="L827" s="89"/>
      <c r="M827" s="89"/>
      <c r="N827" s="89"/>
      <c r="O827" s="90"/>
      <c r="P827" s="49">
        <f t="shared" si="53"/>
        <v>1</v>
      </c>
      <c r="Q827" s="53" t="str">
        <f t="shared" si="54"/>
        <v>SELESAI</v>
      </c>
      <c r="S827" s="28"/>
      <c r="T827" s="36" t="b">
        <v>1</v>
      </c>
      <c r="U827" s="55" t="s">
        <v>845</v>
      </c>
      <c r="V827" s="56"/>
      <c r="W827" s="94"/>
      <c r="X827" s="95" t="b">
        <v>0</v>
      </c>
      <c r="Z827" s="28"/>
      <c r="AA827" s="28"/>
      <c r="AB827" s="28"/>
    </row>
    <row r="828" ht="22.5" customHeight="1">
      <c r="A828" s="28">
        <v>827.0</v>
      </c>
      <c r="B828" s="28" t="s">
        <v>593</v>
      </c>
      <c r="C828" s="28" t="s">
        <v>4030</v>
      </c>
      <c r="D828" s="28" t="s">
        <v>4031</v>
      </c>
      <c r="E828" s="79" t="s">
        <v>226</v>
      </c>
      <c r="F828" s="79" t="s">
        <v>226</v>
      </c>
      <c r="G828" s="79" t="s">
        <v>5733</v>
      </c>
      <c r="H828" s="79" t="s">
        <v>288</v>
      </c>
      <c r="I828" s="36" t="s">
        <v>474</v>
      </c>
      <c r="J828" s="37">
        <v>46230.0</v>
      </c>
      <c r="K828" s="89"/>
      <c r="L828" s="89"/>
      <c r="M828" s="89"/>
      <c r="N828" s="89"/>
      <c r="O828" s="90"/>
      <c r="P828" s="49">
        <f t="shared" si="53"/>
        <v>1</v>
      </c>
      <c r="Q828" s="53" t="str">
        <f t="shared" si="54"/>
        <v>SELESAI</v>
      </c>
      <c r="S828" s="28"/>
      <c r="T828" s="36" t="b">
        <v>1</v>
      </c>
      <c r="U828" s="55" t="s">
        <v>3831</v>
      </c>
      <c r="V828" s="140"/>
      <c r="W828" s="141"/>
      <c r="X828" s="142" t="b">
        <v>0</v>
      </c>
      <c r="Z828" s="28"/>
      <c r="AA828" s="28"/>
      <c r="AB828" s="28"/>
    </row>
    <row r="829" ht="22.5" customHeight="1">
      <c r="A829" s="28">
        <v>828.0</v>
      </c>
      <c r="B829" s="28" t="s">
        <v>593</v>
      </c>
      <c r="C829" s="28" t="s">
        <v>4034</v>
      </c>
      <c r="D829" s="28" t="s">
        <v>4035</v>
      </c>
      <c r="E829" s="33" t="s">
        <v>226</v>
      </c>
      <c r="F829" s="33" t="s">
        <v>226</v>
      </c>
      <c r="G829" s="33" t="s">
        <v>5735</v>
      </c>
      <c r="H829" s="33" t="s">
        <v>288</v>
      </c>
      <c r="I829" s="36" t="s">
        <v>474</v>
      </c>
      <c r="J829" s="37">
        <v>46024.0</v>
      </c>
      <c r="K829" s="89"/>
      <c r="L829" s="89"/>
      <c r="M829" s="89"/>
      <c r="N829" s="89"/>
      <c r="O829" s="90"/>
      <c r="P829" s="49">
        <f t="shared" si="53"/>
        <v>1</v>
      </c>
      <c r="Q829" s="53" t="str">
        <f t="shared" si="54"/>
        <v>SELESAI</v>
      </c>
      <c r="S829" s="28"/>
      <c r="T829" s="36" t="b">
        <v>1</v>
      </c>
      <c r="U829" s="55" t="s">
        <v>479</v>
      </c>
      <c r="V829" s="56"/>
      <c r="W829" s="59" t="s">
        <v>5736</v>
      </c>
      <c r="X829" s="61" t="b">
        <v>0</v>
      </c>
      <c r="Z829" s="28"/>
      <c r="AA829" s="28"/>
      <c r="AB829" s="28"/>
    </row>
    <row r="830" ht="22.5" customHeight="1">
      <c r="A830" s="28">
        <v>829.0</v>
      </c>
      <c r="B830" s="28" t="s">
        <v>593</v>
      </c>
      <c r="C830" s="28" t="s">
        <v>4038</v>
      </c>
      <c r="D830" s="28" t="s">
        <v>4039</v>
      </c>
      <c r="E830" s="79" t="s">
        <v>226</v>
      </c>
      <c r="F830" s="79" t="s">
        <v>226</v>
      </c>
      <c r="G830" s="79" t="s">
        <v>5738</v>
      </c>
      <c r="H830" s="79" t="s">
        <v>288</v>
      </c>
      <c r="I830" s="36" t="s">
        <v>474</v>
      </c>
      <c r="J830" s="37">
        <v>46177.0</v>
      </c>
      <c r="K830" s="89"/>
      <c r="L830" s="89"/>
      <c r="M830" s="89"/>
      <c r="N830" s="89"/>
      <c r="O830" s="90"/>
      <c r="P830" s="49">
        <f t="shared" si="53"/>
        <v>1</v>
      </c>
      <c r="Q830" s="53" t="str">
        <f t="shared" si="54"/>
        <v>SELESAI</v>
      </c>
      <c r="S830" s="28"/>
      <c r="T830" s="36" t="b">
        <v>1</v>
      </c>
      <c r="U830" s="55" t="s">
        <v>185</v>
      </c>
      <c r="V830" s="85"/>
      <c r="W830" s="112" t="s">
        <v>5744</v>
      </c>
      <c r="X830" s="98" t="b">
        <v>0</v>
      </c>
      <c r="Z830" s="28"/>
      <c r="AA830" s="28"/>
      <c r="AB830" s="28"/>
    </row>
    <row r="831" ht="22.5" customHeight="1">
      <c r="A831" s="28">
        <v>830.0</v>
      </c>
      <c r="B831" s="28" t="s">
        <v>593</v>
      </c>
      <c r="C831" s="28" t="s">
        <v>4041</v>
      </c>
      <c r="D831" s="28" t="s">
        <v>4042</v>
      </c>
      <c r="E831" s="33" t="s">
        <v>226</v>
      </c>
      <c r="F831" s="33" t="s">
        <v>226</v>
      </c>
      <c r="G831" s="33" t="s">
        <v>5797</v>
      </c>
      <c r="H831" s="33" t="s">
        <v>288</v>
      </c>
      <c r="I831" s="36" t="s">
        <v>474</v>
      </c>
      <c r="J831" s="37">
        <v>46104.0</v>
      </c>
      <c r="K831" s="89"/>
      <c r="L831" s="89"/>
      <c r="M831" s="89"/>
      <c r="N831" s="89"/>
      <c r="O831" s="90"/>
      <c r="P831" s="49">
        <f t="shared" si="53"/>
        <v>1</v>
      </c>
      <c r="Q831" s="53" t="str">
        <f t="shared" si="54"/>
        <v>SELESAI</v>
      </c>
      <c r="S831" s="28"/>
      <c r="T831" s="36" t="b">
        <v>1</v>
      </c>
      <c r="U831" s="55" t="s">
        <v>479</v>
      </c>
      <c r="V831" s="122"/>
      <c r="W831" s="154" t="s">
        <v>5841</v>
      </c>
      <c r="X831" s="124" t="b">
        <v>0</v>
      </c>
      <c r="Z831" s="28"/>
      <c r="AA831" s="28"/>
      <c r="AB831" s="28"/>
    </row>
    <row r="832" ht="22.5" customHeight="1">
      <c r="A832" s="28">
        <v>831.0</v>
      </c>
      <c r="B832" s="28" t="s">
        <v>593</v>
      </c>
      <c r="C832" s="28" t="s">
        <v>4044</v>
      </c>
      <c r="D832" s="28" t="s">
        <v>4046</v>
      </c>
      <c r="E832" s="79" t="s">
        <v>226</v>
      </c>
      <c r="F832" s="79" t="s">
        <v>226</v>
      </c>
      <c r="G832" s="79" t="s">
        <v>5908</v>
      </c>
      <c r="H832" s="79" t="s">
        <v>288</v>
      </c>
      <c r="I832" s="36" t="s">
        <v>474</v>
      </c>
      <c r="J832" s="37">
        <v>46061.0</v>
      </c>
      <c r="K832" s="89"/>
      <c r="L832" s="89"/>
      <c r="M832" s="89"/>
      <c r="N832" s="89"/>
      <c r="O832" s="90"/>
      <c r="P832" s="49">
        <f t="shared" si="53"/>
        <v>1</v>
      </c>
      <c r="Q832" s="53" t="str">
        <f t="shared" si="54"/>
        <v>SELESAI</v>
      </c>
      <c r="S832" s="28"/>
      <c r="T832" s="36" t="b">
        <v>1</v>
      </c>
      <c r="U832" s="55" t="s">
        <v>479</v>
      </c>
      <c r="V832" s="85"/>
      <c r="W832" s="59" t="s">
        <v>5959</v>
      </c>
      <c r="X832" s="61" t="b">
        <v>0</v>
      </c>
      <c r="Z832" s="28"/>
      <c r="AA832" s="28"/>
      <c r="AB832" s="28"/>
    </row>
    <row r="833" ht="22.5" customHeight="1">
      <c r="A833" s="28">
        <v>832.0</v>
      </c>
      <c r="B833" s="28" t="s">
        <v>593</v>
      </c>
      <c r="C833" s="28" t="s">
        <v>4047</v>
      </c>
      <c r="D833" s="28" t="s">
        <v>4048</v>
      </c>
      <c r="E833" s="33" t="s">
        <v>226</v>
      </c>
      <c r="F833" s="33" t="s">
        <v>226</v>
      </c>
      <c r="G833" s="33" t="s">
        <v>6014</v>
      </c>
      <c r="H833" s="33" t="s">
        <v>288</v>
      </c>
      <c r="I833" s="36" t="s">
        <v>474</v>
      </c>
      <c r="J833" s="37">
        <v>46120.0</v>
      </c>
      <c r="K833" s="89"/>
      <c r="L833" s="89"/>
      <c r="M833" s="89"/>
      <c r="N833" s="89"/>
      <c r="O833" s="90"/>
      <c r="P833" s="49">
        <f t="shared" si="53"/>
        <v>1</v>
      </c>
      <c r="Q833" s="53" t="str">
        <f t="shared" si="54"/>
        <v>SELESAI</v>
      </c>
      <c r="S833" s="28"/>
      <c r="T833" s="36" t="b">
        <v>1</v>
      </c>
      <c r="U833" s="139"/>
      <c r="V833" s="122"/>
      <c r="W833" s="153"/>
      <c r="X833" s="124" t="b">
        <v>0</v>
      </c>
      <c r="Z833" s="28"/>
      <c r="AA833" s="28"/>
      <c r="AB833" s="28"/>
    </row>
    <row r="834" ht="22.5" customHeight="1">
      <c r="A834" s="28">
        <v>833.0</v>
      </c>
      <c r="B834" s="28" t="s">
        <v>593</v>
      </c>
      <c r="C834" s="28" t="s">
        <v>4051</v>
      </c>
      <c r="D834" s="28" t="s">
        <v>4054</v>
      </c>
      <c r="E834" s="79" t="s">
        <v>226</v>
      </c>
      <c r="F834" s="79" t="s">
        <v>226</v>
      </c>
      <c r="G834" s="79" t="s">
        <v>6073</v>
      </c>
      <c r="H834" s="79" t="s">
        <v>288</v>
      </c>
      <c r="I834" s="36" t="s">
        <v>474</v>
      </c>
      <c r="J834" s="37">
        <v>46197.0</v>
      </c>
      <c r="K834" s="89"/>
      <c r="L834" s="89"/>
      <c r="M834" s="89"/>
      <c r="N834" s="89"/>
      <c r="O834" s="90"/>
      <c r="P834" s="49">
        <f t="shared" si="53"/>
        <v>1</v>
      </c>
      <c r="Q834" s="53" t="str">
        <f t="shared" si="54"/>
        <v>SELESAI</v>
      </c>
      <c r="S834" s="28"/>
      <c r="T834" s="36" t="b">
        <v>1</v>
      </c>
      <c r="U834" s="55" t="s">
        <v>347</v>
      </c>
      <c r="V834" s="140"/>
      <c r="W834" s="172" t="s">
        <v>6074</v>
      </c>
      <c r="X834" s="142" t="b">
        <v>0</v>
      </c>
      <c r="Z834" s="28"/>
      <c r="AA834" s="28"/>
      <c r="AB834" s="28"/>
    </row>
    <row r="835" ht="22.5" customHeight="1">
      <c r="A835" s="28">
        <v>834.0</v>
      </c>
      <c r="B835" s="28" t="s">
        <v>593</v>
      </c>
      <c r="C835" s="28" t="s">
        <v>4056</v>
      </c>
      <c r="D835" s="28" t="s">
        <v>4057</v>
      </c>
      <c r="E835" s="33" t="s">
        <v>226</v>
      </c>
      <c r="F835" s="33" t="s">
        <v>226</v>
      </c>
      <c r="G835" s="33" t="s">
        <v>6075</v>
      </c>
      <c r="H835" s="33" t="s">
        <v>288</v>
      </c>
      <c r="I835" s="36" t="s">
        <v>474</v>
      </c>
      <c r="J835" s="37">
        <v>46078.0</v>
      </c>
      <c r="K835" s="89"/>
      <c r="L835" s="89"/>
      <c r="M835" s="89"/>
      <c r="N835" s="89"/>
      <c r="O835" s="90"/>
      <c r="P835" s="49">
        <f t="shared" si="53"/>
        <v>1</v>
      </c>
      <c r="Q835" s="53" t="str">
        <f t="shared" si="54"/>
        <v>SELESAI</v>
      </c>
      <c r="S835" s="28"/>
      <c r="T835" s="36" t="b">
        <v>1</v>
      </c>
      <c r="U835" s="139"/>
      <c r="V835" s="56"/>
      <c r="W835" s="94"/>
      <c r="X835" s="95" t="b">
        <v>0</v>
      </c>
      <c r="Z835" s="28"/>
      <c r="AA835" s="28"/>
      <c r="AB835" s="28"/>
    </row>
    <row r="836" ht="22.5" customHeight="1">
      <c r="A836" s="28">
        <v>835.0</v>
      </c>
      <c r="B836" s="28" t="s">
        <v>593</v>
      </c>
      <c r="C836" s="28" t="s">
        <v>4059</v>
      </c>
      <c r="D836" s="28" t="s">
        <v>4061</v>
      </c>
      <c r="E836" s="79" t="s">
        <v>226</v>
      </c>
      <c r="F836" s="79" t="s">
        <v>226</v>
      </c>
      <c r="G836" s="79" t="s">
        <v>6077</v>
      </c>
      <c r="H836" s="79" t="s">
        <v>288</v>
      </c>
      <c r="I836" s="36" t="s">
        <v>474</v>
      </c>
      <c r="J836" s="37">
        <v>46197.0</v>
      </c>
      <c r="K836" s="89"/>
      <c r="L836" s="89"/>
      <c r="M836" s="89"/>
      <c r="N836" s="89"/>
      <c r="O836" s="90"/>
      <c r="P836" s="49">
        <f t="shared" si="53"/>
        <v>1</v>
      </c>
      <c r="Q836" s="53" t="str">
        <f t="shared" si="54"/>
        <v>SELESAI</v>
      </c>
      <c r="S836" s="28"/>
      <c r="T836" s="36" t="b">
        <v>1</v>
      </c>
      <c r="U836" s="55" t="s">
        <v>347</v>
      </c>
      <c r="V836" s="140"/>
      <c r="W836" s="172" t="s">
        <v>6079</v>
      </c>
      <c r="X836" s="142" t="b">
        <v>0</v>
      </c>
      <c r="Z836" s="28"/>
      <c r="AA836" s="28"/>
      <c r="AB836" s="28"/>
    </row>
    <row r="837" ht="22.5" customHeight="1">
      <c r="A837" s="28">
        <v>836.0</v>
      </c>
      <c r="B837" s="28" t="s">
        <v>593</v>
      </c>
      <c r="C837" s="28" t="s">
        <v>4062</v>
      </c>
      <c r="D837" s="28" t="s">
        <v>4063</v>
      </c>
      <c r="E837" s="33" t="s">
        <v>226</v>
      </c>
      <c r="F837" s="33" t="s">
        <v>226</v>
      </c>
      <c r="G837" s="33" t="s">
        <v>6080</v>
      </c>
      <c r="H837" s="33" t="s">
        <v>288</v>
      </c>
      <c r="I837" s="36" t="s">
        <v>474</v>
      </c>
      <c r="J837" s="37">
        <v>46118.0</v>
      </c>
      <c r="K837" s="89"/>
      <c r="L837" s="89"/>
      <c r="M837" s="89"/>
      <c r="N837" s="89"/>
      <c r="O837" s="90"/>
      <c r="P837" s="49">
        <f t="shared" si="53"/>
        <v>1</v>
      </c>
      <c r="Q837" s="53" t="str">
        <f t="shared" si="54"/>
        <v>SELESAI</v>
      </c>
      <c r="S837" s="28"/>
      <c r="T837" s="36" t="b">
        <v>1</v>
      </c>
      <c r="U837" s="55" t="s">
        <v>479</v>
      </c>
      <c r="V837" s="56"/>
      <c r="W837" s="59" t="s">
        <v>6081</v>
      </c>
      <c r="X837" s="95" t="b">
        <v>0</v>
      </c>
      <c r="Z837" s="28"/>
      <c r="AA837" s="28"/>
      <c r="AB837" s="28"/>
    </row>
    <row r="838" ht="22.5" customHeight="1">
      <c r="A838" s="28">
        <v>837.0</v>
      </c>
      <c r="B838" s="28" t="s">
        <v>593</v>
      </c>
      <c r="C838" s="28" t="s">
        <v>4065</v>
      </c>
      <c r="D838" s="28" t="s">
        <v>4066</v>
      </c>
      <c r="E838" s="79" t="s">
        <v>226</v>
      </c>
      <c r="F838" s="79" t="s">
        <v>226</v>
      </c>
      <c r="G838" s="79" t="s">
        <v>6083</v>
      </c>
      <c r="H838" s="79" t="s">
        <v>288</v>
      </c>
      <c r="I838" s="36" t="s">
        <v>474</v>
      </c>
      <c r="J838" s="37">
        <v>46197.0</v>
      </c>
      <c r="K838" s="89"/>
      <c r="L838" s="89"/>
      <c r="M838" s="89"/>
      <c r="N838" s="89"/>
      <c r="O838" s="90"/>
      <c r="P838" s="49">
        <f t="shared" si="53"/>
        <v>1</v>
      </c>
      <c r="Q838" s="53" t="str">
        <f t="shared" si="54"/>
        <v>SELESAI</v>
      </c>
      <c r="S838" s="28"/>
      <c r="T838" s="36" t="b">
        <v>1</v>
      </c>
      <c r="U838" s="55" t="s">
        <v>3831</v>
      </c>
      <c r="V838" s="140"/>
      <c r="W838" s="141"/>
      <c r="X838" s="142" t="b">
        <v>1</v>
      </c>
      <c r="Y838" s="67" t="s">
        <v>6084</v>
      </c>
      <c r="Z838" s="108"/>
      <c r="AA838" s="108"/>
      <c r="AB838" s="108"/>
    </row>
    <row r="839" ht="22.5" customHeight="1">
      <c r="A839" s="28">
        <v>838.0</v>
      </c>
      <c r="B839" s="28" t="s">
        <v>593</v>
      </c>
      <c r="C839" s="28" t="s">
        <v>4069</v>
      </c>
      <c r="D839" s="28" t="s">
        <v>4070</v>
      </c>
      <c r="E839" s="33" t="s">
        <v>226</v>
      </c>
      <c r="F839" s="33" t="s">
        <v>226</v>
      </c>
      <c r="G839" s="33" t="s">
        <v>6086</v>
      </c>
      <c r="H839" s="33" t="s">
        <v>288</v>
      </c>
      <c r="I839" s="36" t="s">
        <v>474</v>
      </c>
      <c r="J839" s="37">
        <v>46084.0</v>
      </c>
      <c r="K839" s="89"/>
      <c r="L839" s="89"/>
      <c r="M839" s="89"/>
      <c r="N839" s="89"/>
      <c r="O839" s="90"/>
      <c r="P839" s="49">
        <f t="shared" si="53"/>
        <v>1</v>
      </c>
      <c r="Q839" s="53" t="str">
        <f t="shared" si="54"/>
        <v>SELESAI</v>
      </c>
      <c r="S839" s="28"/>
      <c r="T839" s="36" t="b">
        <v>1</v>
      </c>
      <c r="U839" s="55" t="s">
        <v>479</v>
      </c>
      <c r="V839" s="56"/>
      <c r="W839" s="94" t="s">
        <v>6087</v>
      </c>
      <c r="X839" s="95" t="b">
        <v>0</v>
      </c>
      <c r="Z839" s="28"/>
      <c r="AA839" s="28"/>
      <c r="AB839" s="28"/>
    </row>
    <row r="840" ht="22.5" customHeight="1">
      <c r="A840" s="28">
        <v>839.0</v>
      </c>
      <c r="B840" s="28" t="s">
        <v>593</v>
      </c>
      <c r="C840" s="28" t="s">
        <v>4072</v>
      </c>
      <c r="D840" s="28" t="s">
        <v>4073</v>
      </c>
      <c r="E840" s="79" t="s">
        <v>16</v>
      </c>
      <c r="F840" s="79" t="s">
        <v>16</v>
      </c>
      <c r="G840" s="79" t="s">
        <v>6088</v>
      </c>
      <c r="H840" s="79" t="s">
        <v>232</v>
      </c>
      <c r="I840" s="36" t="s">
        <v>103</v>
      </c>
      <c r="J840" s="37">
        <v>46178.0</v>
      </c>
      <c r="K840" s="89"/>
      <c r="L840" s="89"/>
      <c r="M840" s="89"/>
      <c r="N840" s="89"/>
      <c r="O840" s="90"/>
      <c r="P840" s="49">
        <f t="shared" si="53"/>
        <v>1</v>
      </c>
      <c r="Q840" s="53" t="str">
        <f t="shared" si="54"/>
        <v>SELESAI</v>
      </c>
      <c r="S840" s="28"/>
      <c r="T840" s="36" t="b">
        <v>1</v>
      </c>
      <c r="U840" s="55" t="s">
        <v>185</v>
      </c>
      <c r="V840" s="85"/>
      <c r="W840" s="112" t="s">
        <v>6090</v>
      </c>
      <c r="X840" s="98" t="b">
        <v>0</v>
      </c>
      <c r="Z840" s="28"/>
      <c r="AA840" s="28"/>
      <c r="AB840" s="28"/>
    </row>
    <row r="841" ht="22.5" customHeight="1">
      <c r="A841" s="28">
        <v>840.0</v>
      </c>
      <c r="B841" s="28" t="s">
        <v>593</v>
      </c>
      <c r="C841" s="28" t="s">
        <v>4075</v>
      </c>
      <c r="D841" s="28" t="s">
        <v>4076</v>
      </c>
      <c r="E841" s="33" t="s">
        <v>16</v>
      </c>
      <c r="F841" s="33" t="s">
        <v>16</v>
      </c>
      <c r="G841" s="33" t="s">
        <v>6091</v>
      </c>
      <c r="H841" s="33" t="s">
        <v>232</v>
      </c>
      <c r="I841" s="36" t="s">
        <v>103</v>
      </c>
      <c r="J841" s="37">
        <v>46311.0</v>
      </c>
      <c r="K841" s="89"/>
      <c r="L841" s="89"/>
      <c r="M841" s="89"/>
      <c r="N841" s="89"/>
      <c r="O841" s="90"/>
      <c r="P841" s="49">
        <f t="shared" si="53"/>
        <v>1</v>
      </c>
      <c r="Q841" s="53" t="str">
        <f t="shared" si="54"/>
        <v>SELESAI</v>
      </c>
      <c r="S841" s="28"/>
      <c r="T841" s="36" t="b">
        <v>1</v>
      </c>
      <c r="U841" s="55" t="s">
        <v>845</v>
      </c>
      <c r="V841" s="122"/>
      <c r="W841" s="153"/>
      <c r="X841" s="124" t="b">
        <v>0</v>
      </c>
      <c r="Z841" s="28"/>
      <c r="AA841" s="28"/>
      <c r="AB841" s="28"/>
    </row>
    <row r="842" ht="22.5" customHeight="1">
      <c r="A842" s="28">
        <v>841.0</v>
      </c>
      <c r="B842" s="28" t="s">
        <v>593</v>
      </c>
      <c r="C842" s="28" t="s">
        <v>4080</v>
      </c>
      <c r="D842" s="28" t="s">
        <v>4081</v>
      </c>
      <c r="E842" s="79" t="s">
        <v>16</v>
      </c>
      <c r="F842" s="79" t="s">
        <v>16</v>
      </c>
      <c r="G842" s="79" t="s">
        <v>6093</v>
      </c>
      <c r="H842" s="79" t="s">
        <v>232</v>
      </c>
      <c r="I842" s="36" t="s">
        <v>103</v>
      </c>
      <c r="J842" s="37">
        <v>46140.0</v>
      </c>
      <c r="K842" s="89"/>
      <c r="L842" s="89"/>
      <c r="M842" s="89"/>
      <c r="N842" s="89"/>
      <c r="O842" s="90"/>
      <c r="P842" s="49">
        <f t="shared" si="53"/>
        <v>1</v>
      </c>
      <c r="Q842" s="53" t="str">
        <f t="shared" si="54"/>
        <v>SELESAI</v>
      </c>
      <c r="S842" s="28"/>
      <c r="T842" s="36" t="b">
        <v>1</v>
      </c>
      <c r="U842" s="55" t="s">
        <v>185</v>
      </c>
      <c r="V842" s="140"/>
      <c r="W842" s="141"/>
      <c r="X842" s="142" t="b">
        <v>1</v>
      </c>
      <c r="Y842" s="67" t="s">
        <v>6094</v>
      </c>
      <c r="Z842" s="108"/>
      <c r="AA842" s="108"/>
      <c r="AB842" s="108"/>
    </row>
    <row r="843" ht="22.5" customHeight="1">
      <c r="A843" s="28">
        <v>842.0</v>
      </c>
      <c r="B843" s="28" t="s">
        <v>593</v>
      </c>
      <c r="C843" s="28" t="s">
        <v>4083</v>
      </c>
      <c r="D843" s="28" t="s">
        <v>4084</v>
      </c>
      <c r="E843" s="33" t="s">
        <v>16</v>
      </c>
      <c r="F843" s="33" t="s">
        <v>16</v>
      </c>
      <c r="G843" s="33" t="s">
        <v>6096</v>
      </c>
      <c r="H843" s="33" t="s">
        <v>232</v>
      </c>
      <c r="I843" s="36" t="s">
        <v>103</v>
      </c>
      <c r="J843" s="37">
        <v>46311.0</v>
      </c>
      <c r="K843" s="89"/>
      <c r="L843" s="89"/>
      <c r="M843" s="89"/>
      <c r="N843" s="89"/>
      <c r="O843" s="90"/>
      <c r="P843" s="49">
        <f t="shared" si="53"/>
        <v>1</v>
      </c>
      <c r="Q843" s="53" t="str">
        <f t="shared" si="54"/>
        <v>SELESAI</v>
      </c>
      <c r="S843" s="28"/>
      <c r="T843" s="36" t="b">
        <v>1</v>
      </c>
      <c r="U843" s="55" t="s">
        <v>845</v>
      </c>
      <c r="V843" s="56"/>
      <c r="W843" s="94"/>
      <c r="X843" s="95" t="b">
        <v>0</v>
      </c>
      <c r="Z843" s="28"/>
      <c r="AA843" s="28"/>
      <c r="AB843" s="28"/>
    </row>
    <row r="844" ht="22.5" customHeight="1">
      <c r="A844" s="28">
        <v>843.0</v>
      </c>
      <c r="B844" s="28" t="s">
        <v>593</v>
      </c>
      <c r="C844" s="28" t="s">
        <v>4086</v>
      </c>
      <c r="D844" s="28" t="s">
        <v>4087</v>
      </c>
      <c r="E844" s="79" t="s">
        <v>16</v>
      </c>
      <c r="F844" s="79" t="s">
        <v>16</v>
      </c>
      <c r="G844" s="79" t="s">
        <v>6100</v>
      </c>
      <c r="H844" s="79" t="s">
        <v>232</v>
      </c>
      <c r="I844" s="36" t="s">
        <v>103</v>
      </c>
      <c r="J844" s="37">
        <v>46142.0</v>
      </c>
      <c r="K844" s="89"/>
      <c r="L844" s="89"/>
      <c r="M844" s="89"/>
      <c r="N844" s="89"/>
      <c r="O844" s="90"/>
      <c r="P844" s="49">
        <f t="shared" si="53"/>
        <v>1</v>
      </c>
      <c r="Q844" s="53" t="str">
        <f t="shared" si="54"/>
        <v>SELESAI</v>
      </c>
      <c r="S844" s="28"/>
      <c r="T844" s="36" t="b">
        <v>1</v>
      </c>
      <c r="U844" s="55" t="s">
        <v>185</v>
      </c>
      <c r="V844" s="56"/>
      <c r="W844" s="59" t="s">
        <v>6114</v>
      </c>
      <c r="X844" s="95" t="b">
        <v>0</v>
      </c>
      <c r="Z844" s="28"/>
      <c r="AA844" s="28"/>
      <c r="AB844" s="28"/>
    </row>
    <row r="845" ht="22.5" customHeight="1">
      <c r="A845" s="28">
        <v>844.0</v>
      </c>
      <c r="B845" s="28" t="s">
        <v>593</v>
      </c>
      <c r="C845" s="28" t="s">
        <v>4089</v>
      </c>
      <c r="D845" s="28" t="s">
        <v>4090</v>
      </c>
      <c r="E845" s="33" t="s">
        <v>16</v>
      </c>
      <c r="F845" s="33" t="s">
        <v>16</v>
      </c>
      <c r="G845" s="33" t="s">
        <v>6125</v>
      </c>
      <c r="H845" s="33" t="s">
        <v>232</v>
      </c>
      <c r="I845" s="36" t="s">
        <v>103</v>
      </c>
      <c r="J845" s="37">
        <v>46311.0</v>
      </c>
      <c r="K845" s="89"/>
      <c r="L845" s="89"/>
      <c r="M845" s="89"/>
      <c r="N845" s="89"/>
      <c r="O845" s="90"/>
      <c r="P845" s="49">
        <f t="shared" si="53"/>
        <v>1</v>
      </c>
      <c r="Q845" s="53" t="str">
        <f t="shared" si="54"/>
        <v>SELESAI</v>
      </c>
      <c r="S845" s="28"/>
      <c r="T845" s="36" t="b">
        <v>1</v>
      </c>
      <c r="U845" s="55" t="s">
        <v>845</v>
      </c>
      <c r="V845" s="122"/>
      <c r="W845" s="153"/>
      <c r="X845" s="124" t="b">
        <v>0</v>
      </c>
      <c r="Z845" s="28"/>
      <c r="AA845" s="28"/>
      <c r="AB845" s="28"/>
    </row>
    <row r="846" ht="22.5" customHeight="1">
      <c r="A846" s="28">
        <v>845.0</v>
      </c>
      <c r="B846" s="28" t="s">
        <v>593</v>
      </c>
      <c r="C846" s="28" t="s">
        <v>4091</v>
      </c>
      <c r="D846" s="28" t="s">
        <v>4092</v>
      </c>
      <c r="E846" s="79" t="s">
        <v>16</v>
      </c>
      <c r="F846" s="79" t="s">
        <v>16</v>
      </c>
      <c r="G846" s="79" t="s">
        <v>6142</v>
      </c>
      <c r="H846" s="79" t="s">
        <v>232</v>
      </c>
      <c r="I846" s="36" t="s">
        <v>103</v>
      </c>
      <c r="J846" s="37">
        <v>46142.0</v>
      </c>
      <c r="K846" s="89"/>
      <c r="L846" s="89"/>
      <c r="M846" s="89"/>
      <c r="N846" s="89"/>
      <c r="O846" s="90"/>
      <c r="P846" s="49">
        <f t="shared" si="53"/>
        <v>1</v>
      </c>
      <c r="Q846" s="53" t="str">
        <f t="shared" si="54"/>
        <v>SELESAI</v>
      </c>
      <c r="S846" s="28"/>
      <c r="T846" s="36" t="b">
        <v>1</v>
      </c>
      <c r="U846" s="55" t="s">
        <v>185</v>
      </c>
      <c r="V846" s="56"/>
      <c r="W846" s="59" t="s">
        <v>6147</v>
      </c>
      <c r="X846" s="95" t="b">
        <v>0</v>
      </c>
      <c r="Z846" s="28"/>
      <c r="AA846" s="28"/>
      <c r="AB846" s="28"/>
    </row>
    <row r="847" ht="22.5" customHeight="1">
      <c r="A847" s="28">
        <v>846.0</v>
      </c>
      <c r="B847" s="28" t="s">
        <v>593</v>
      </c>
      <c r="C847" s="28" t="s">
        <v>4095</v>
      </c>
      <c r="D847" s="28" t="s">
        <v>4096</v>
      </c>
      <c r="E847" s="33" t="s">
        <v>16</v>
      </c>
      <c r="F847" s="33" t="s">
        <v>16</v>
      </c>
      <c r="G847" s="33" t="s">
        <v>6162</v>
      </c>
      <c r="H847" s="33" t="s">
        <v>232</v>
      </c>
      <c r="I847" s="36" t="s">
        <v>103</v>
      </c>
      <c r="J847" s="37">
        <v>46097.0</v>
      </c>
      <c r="K847" s="89"/>
      <c r="L847" s="89"/>
      <c r="M847" s="89"/>
      <c r="N847" s="89"/>
      <c r="O847" s="90"/>
      <c r="P847" s="49">
        <f t="shared" si="53"/>
        <v>1</v>
      </c>
      <c r="Q847" s="53" t="str">
        <f t="shared" si="54"/>
        <v>SELESAI</v>
      </c>
      <c r="S847" s="28"/>
      <c r="T847" s="36" t="b">
        <v>1</v>
      </c>
      <c r="U847" s="55" t="s">
        <v>185</v>
      </c>
      <c r="V847" s="56"/>
      <c r="W847" s="94" t="s">
        <v>6173</v>
      </c>
      <c r="X847" s="95" t="b">
        <v>1</v>
      </c>
      <c r="Y847" s="67" t="s">
        <v>6175</v>
      </c>
      <c r="Z847" s="108"/>
      <c r="AA847" s="108"/>
      <c r="AB847" s="108"/>
    </row>
    <row r="848" ht="22.5" customHeight="1">
      <c r="A848" s="28">
        <v>847.0</v>
      </c>
      <c r="B848" s="28" t="s">
        <v>593</v>
      </c>
      <c r="C848" s="28" t="s">
        <v>4100</v>
      </c>
      <c r="D848" s="28" t="s">
        <v>4101</v>
      </c>
      <c r="E848" s="79" t="s">
        <v>16</v>
      </c>
      <c r="F848" s="79" t="s">
        <v>16</v>
      </c>
      <c r="G848" s="79" t="s">
        <v>6195</v>
      </c>
      <c r="H848" s="79" t="s">
        <v>232</v>
      </c>
      <c r="I848" s="36" t="s">
        <v>103</v>
      </c>
      <c r="J848" s="37">
        <v>46141.0</v>
      </c>
      <c r="K848" s="89"/>
      <c r="L848" s="89"/>
      <c r="M848" s="89"/>
      <c r="N848" s="89"/>
      <c r="O848" s="90"/>
      <c r="P848" s="49">
        <f t="shared" si="53"/>
        <v>1</v>
      </c>
      <c r="Q848" s="53" t="str">
        <f t="shared" si="54"/>
        <v>SELESAI</v>
      </c>
      <c r="S848" s="28"/>
      <c r="T848" s="36" t="b">
        <v>1</v>
      </c>
      <c r="U848" s="55" t="s">
        <v>185</v>
      </c>
      <c r="V848" s="56"/>
      <c r="W848" s="59" t="s">
        <v>6203</v>
      </c>
      <c r="X848" s="95" t="b">
        <v>1</v>
      </c>
      <c r="Y848" s="67" t="s">
        <v>6206</v>
      </c>
      <c r="Z848" s="108"/>
      <c r="AA848" s="108"/>
      <c r="AB848" s="108"/>
    </row>
    <row r="849" ht="22.5" customHeight="1">
      <c r="A849" s="28">
        <v>848.0</v>
      </c>
      <c r="B849" s="28" t="s">
        <v>593</v>
      </c>
      <c r="C849" s="28" t="s">
        <v>4104</v>
      </c>
      <c r="D849" s="28" t="s">
        <v>4105</v>
      </c>
      <c r="E849" s="33" t="s">
        <v>16</v>
      </c>
      <c r="F849" s="33" t="s">
        <v>16</v>
      </c>
      <c r="G849" s="33" t="s">
        <v>6219</v>
      </c>
      <c r="H849" s="33" t="s">
        <v>232</v>
      </c>
      <c r="I849" s="36" t="s">
        <v>103</v>
      </c>
      <c r="J849" s="89"/>
      <c r="K849" s="37"/>
      <c r="L849" s="89"/>
      <c r="M849" s="89"/>
      <c r="N849" s="89"/>
      <c r="O849" s="90"/>
      <c r="P849" s="49">
        <f t="shared" si="53"/>
        <v>0</v>
      </c>
      <c r="Q849" s="53" t="str">
        <f t="shared" si="54"/>
        <v>BELUM</v>
      </c>
      <c r="S849" s="28"/>
      <c r="T849" s="36" t="b">
        <v>0</v>
      </c>
      <c r="U849" s="139"/>
      <c r="V849" s="56"/>
      <c r="W849" s="94"/>
      <c r="X849" s="95" t="b">
        <v>0</v>
      </c>
      <c r="Z849" s="28"/>
      <c r="AA849" s="28"/>
      <c r="AB849" s="28"/>
    </row>
    <row r="850" ht="22.5" customHeight="1">
      <c r="A850" s="28">
        <v>849.0</v>
      </c>
      <c r="B850" s="28" t="s">
        <v>593</v>
      </c>
      <c r="C850" s="28" t="s">
        <v>4109</v>
      </c>
      <c r="D850" s="28" t="s">
        <v>4110</v>
      </c>
      <c r="E850" s="79" t="s">
        <v>16</v>
      </c>
      <c r="F850" s="79" t="s">
        <v>16</v>
      </c>
      <c r="G850" s="79" t="s">
        <v>6235</v>
      </c>
      <c r="H850" s="79" t="s">
        <v>232</v>
      </c>
      <c r="I850" s="36" t="s">
        <v>103</v>
      </c>
      <c r="J850" s="37">
        <v>46270.0</v>
      </c>
      <c r="K850" s="89"/>
      <c r="L850" s="89"/>
      <c r="M850" s="89"/>
      <c r="N850" s="89"/>
      <c r="O850" s="90"/>
      <c r="P850" s="49">
        <f t="shared" si="53"/>
        <v>1</v>
      </c>
      <c r="Q850" s="53" t="str">
        <f t="shared" si="54"/>
        <v>SELESAI</v>
      </c>
      <c r="S850" s="28"/>
      <c r="T850" s="36" t="b">
        <v>1</v>
      </c>
      <c r="U850" s="55" t="s">
        <v>185</v>
      </c>
      <c r="V850" s="140"/>
      <c r="W850" s="59" t="s">
        <v>6242</v>
      </c>
      <c r="X850" s="142" t="b">
        <v>0</v>
      </c>
      <c r="Z850" s="28"/>
      <c r="AA850" s="28"/>
      <c r="AB850" s="28"/>
    </row>
    <row r="851" ht="22.5" customHeight="1">
      <c r="A851" s="28">
        <v>850.0</v>
      </c>
      <c r="B851" s="28" t="s">
        <v>593</v>
      </c>
      <c r="C851" s="28" t="s">
        <v>4111</v>
      </c>
      <c r="D851" s="28" t="s">
        <v>4113</v>
      </c>
      <c r="E851" s="33" t="s">
        <v>181</v>
      </c>
      <c r="F851" s="33" t="s">
        <v>181</v>
      </c>
      <c r="G851" s="33" t="s">
        <v>6243</v>
      </c>
      <c r="H851" s="33" t="s">
        <v>181</v>
      </c>
      <c r="I851" s="36" t="s">
        <v>565</v>
      </c>
      <c r="J851" s="37">
        <v>46080.0</v>
      </c>
      <c r="K851" s="89"/>
      <c r="L851" s="89"/>
      <c r="M851" s="89"/>
      <c r="N851" s="89"/>
      <c r="O851" s="90"/>
      <c r="P851" s="49">
        <f t="shared" si="53"/>
        <v>1</v>
      </c>
      <c r="Q851" s="53" t="str">
        <f t="shared" si="54"/>
        <v>SELESAI</v>
      </c>
      <c r="S851" s="28"/>
      <c r="T851" s="36" t="b">
        <v>1</v>
      </c>
      <c r="U851" s="55" t="s">
        <v>347</v>
      </c>
      <c r="V851" s="122"/>
      <c r="W851" s="143" t="s">
        <v>6244</v>
      </c>
      <c r="X851" s="124" t="b">
        <v>0</v>
      </c>
      <c r="Z851" s="28"/>
      <c r="AA851" s="28"/>
      <c r="AB851" s="28"/>
    </row>
    <row r="852" ht="22.5" customHeight="1">
      <c r="A852" s="28">
        <v>851.0</v>
      </c>
      <c r="B852" s="28" t="s">
        <v>593</v>
      </c>
      <c r="C852" s="28" t="s">
        <v>4117</v>
      </c>
      <c r="D852" s="28" t="s">
        <v>4118</v>
      </c>
      <c r="E852" s="79" t="s">
        <v>181</v>
      </c>
      <c r="F852" s="79" t="s">
        <v>181</v>
      </c>
      <c r="G852" s="79" t="s">
        <v>6246</v>
      </c>
      <c r="H852" s="79" t="s">
        <v>288</v>
      </c>
      <c r="I852" s="36" t="s">
        <v>2857</v>
      </c>
      <c r="J852" s="37">
        <v>46300.0</v>
      </c>
      <c r="K852" s="89"/>
      <c r="L852" s="89"/>
      <c r="M852" s="89"/>
      <c r="N852" s="89"/>
      <c r="O852" s="90"/>
      <c r="P852" s="49">
        <f t="shared" si="53"/>
        <v>1</v>
      </c>
      <c r="Q852" s="53" t="str">
        <f t="shared" si="54"/>
        <v>SELESAI</v>
      </c>
      <c r="S852" s="28"/>
      <c r="T852" s="36" t="b">
        <v>1</v>
      </c>
      <c r="U852" s="55" t="s">
        <v>347</v>
      </c>
      <c r="V852" s="140"/>
      <c r="W852" s="172" t="s">
        <v>6247</v>
      </c>
      <c r="X852" s="142" t="b">
        <v>0</v>
      </c>
      <c r="Z852" s="28"/>
      <c r="AA852" s="28"/>
      <c r="AB852" s="28"/>
    </row>
    <row r="853" ht="22.5" customHeight="1">
      <c r="A853" s="28">
        <v>852.0</v>
      </c>
      <c r="B853" s="28" t="s">
        <v>593</v>
      </c>
      <c r="C853" s="28" t="s">
        <v>4120</v>
      </c>
      <c r="D853" s="28" t="s">
        <v>4121</v>
      </c>
      <c r="E853" s="33" t="s">
        <v>96</v>
      </c>
      <c r="F853" s="33" t="s">
        <v>96</v>
      </c>
      <c r="G853" s="33" t="s">
        <v>6248</v>
      </c>
      <c r="H853" s="33" t="s">
        <v>96</v>
      </c>
      <c r="I853" s="36" t="s">
        <v>708</v>
      </c>
      <c r="J853" s="37">
        <v>46030.0</v>
      </c>
      <c r="K853" s="89"/>
      <c r="L853" s="89"/>
      <c r="M853" s="89"/>
      <c r="N853" s="89"/>
      <c r="O853" s="90"/>
      <c r="P853" s="49">
        <f t="shared" si="53"/>
        <v>1</v>
      </c>
      <c r="Q853" s="53" t="str">
        <f t="shared" si="54"/>
        <v>SELESAI</v>
      </c>
      <c r="S853" s="28"/>
      <c r="T853" s="36" t="b">
        <v>1</v>
      </c>
      <c r="U853" s="139"/>
      <c r="V853" s="167" t="s">
        <v>1654</v>
      </c>
      <c r="W853" s="94"/>
      <c r="X853" s="95" t="b">
        <v>0</v>
      </c>
      <c r="Z853" s="28"/>
      <c r="AA853" s="28"/>
      <c r="AB853" s="28"/>
    </row>
    <row r="854" ht="22.5" customHeight="1">
      <c r="A854" s="28">
        <v>853.0</v>
      </c>
      <c r="B854" s="28" t="s">
        <v>593</v>
      </c>
      <c r="C854" s="28" t="s">
        <v>4122</v>
      </c>
      <c r="D854" s="28" t="s">
        <v>4123</v>
      </c>
      <c r="E854" s="79" t="s">
        <v>96</v>
      </c>
      <c r="F854" s="79" t="s">
        <v>96</v>
      </c>
      <c r="G854" s="79" t="s">
        <v>6250</v>
      </c>
      <c r="H854" s="79" t="s">
        <v>191</v>
      </c>
      <c r="I854" s="36" t="s">
        <v>289</v>
      </c>
      <c r="J854" s="37">
        <v>46127.0</v>
      </c>
      <c r="K854" s="89"/>
      <c r="L854" s="89"/>
      <c r="M854" s="89"/>
      <c r="N854" s="89"/>
      <c r="O854" s="90"/>
      <c r="P854" s="49">
        <f t="shared" si="53"/>
        <v>1</v>
      </c>
      <c r="Q854" s="53" t="str">
        <f t="shared" si="54"/>
        <v>SELESAI</v>
      </c>
      <c r="S854" s="28"/>
      <c r="T854" s="36" t="b">
        <v>1</v>
      </c>
      <c r="U854" s="55" t="s">
        <v>347</v>
      </c>
      <c r="V854" s="140"/>
      <c r="W854" s="59" t="s">
        <v>6251</v>
      </c>
      <c r="X854" s="142" t="b">
        <v>1</v>
      </c>
      <c r="Y854" s="67" t="s">
        <v>6252</v>
      </c>
      <c r="Z854" s="108"/>
      <c r="AA854" s="108"/>
      <c r="AB854" s="108"/>
    </row>
    <row r="855" ht="22.5" customHeight="1">
      <c r="A855" s="28">
        <v>854.0</v>
      </c>
      <c r="B855" s="28" t="s">
        <v>593</v>
      </c>
      <c r="C855" s="28" t="s">
        <v>4126</v>
      </c>
      <c r="D855" s="28" t="s">
        <v>4127</v>
      </c>
      <c r="E855" s="33" t="s">
        <v>96</v>
      </c>
      <c r="F855" s="33" t="s">
        <v>96</v>
      </c>
      <c r="G855" s="33" t="s">
        <v>6254</v>
      </c>
      <c r="H855" s="33" t="s">
        <v>191</v>
      </c>
      <c r="I855" s="36" t="s">
        <v>289</v>
      </c>
      <c r="J855" s="37">
        <v>46127.0</v>
      </c>
      <c r="K855" s="89"/>
      <c r="L855" s="89"/>
      <c r="M855" s="89"/>
      <c r="N855" s="89"/>
      <c r="O855" s="90"/>
      <c r="P855" s="49">
        <f t="shared" si="53"/>
        <v>1</v>
      </c>
      <c r="Q855" s="53" t="str">
        <f t="shared" si="54"/>
        <v>SELESAI</v>
      </c>
      <c r="S855" s="28"/>
      <c r="T855" s="36" t="b">
        <v>1</v>
      </c>
      <c r="U855" s="139"/>
      <c r="V855" s="122"/>
      <c r="W855" s="59" t="s">
        <v>6251</v>
      </c>
      <c r="X855" s="124" t="b">
        <v>1</v>
      </c>
      <c r="Y855" s="67" t="s">
        <v>6260</v>
      </c>
      <c r="Z855" s="28"/>
      <c r="AA855" s="28"/>
      <c r="AB855" s="28"/>
    </row>
    <row r="856" ht="22.5" customHeight="1">
      <c r="A856" s="28">
        <v>855.0</v>
      </c>
      <c r="B856" s="28" t="s">
        <v>593</v>
      </c>
      <c r="C856" s="28" t="s">
        <v>4129</v>
      </c>
      <c r="D856" s="28" t="s">
        <v>4130</v>
      </c>
      <c r="E856" s="79" t="s">
        <v>16</v>
      </c>
      <c r="F856" s="79" t="s">
        <v>16</v>
      </c>
      <c r="G856" s="79" t="s">
        <v>6262</v>
      </c>
      <c r="H856" s="79" t="s">
        <v>434</v>
      </c>
      <c r="I856" s="36" t="s">
        <v>565</v>
      </c>
      <c r="J856" s="37">
        <v>46284.0</v>
      </c>
      <c r="K856" s="89"/>
      <c r="L856" s="89"/>
      <c r="M856" s="89"/>
      <c r="N856" s="89"/>
      <c r="O856" s="90"/>
      <c r="P856" s="49">
        <f t="shared" si="53"/>
        <v>1</v>
      </c>
      <c r="Q856" s="53" t="str">
        <f t="shared" si="54"/>
        <v>SELESAI</v>
      </c>
      <c r="S856" s="28"/>
      <c r="T856" s="36" t="b">
        <v>1</v>
      </c>
      <c r="U856" s="55" t="s">
        <v>347</v>
      </c>
      <c r="V856" s="140"/>
      <c r="W856" s="59" t="s">
        <v>4587</v>
      </c>
      <c r="X856" s="142" t="b">
        <v>0</v>
      </c>
      <c r="Z856" s="28"/>
      <c r="AA856" s="28"/>
      <c r="AB856" s="28"/>
    </row>
    <row r="857" ht="22.5" customHeight="1">
      <c r="A857" s="28">
        <v>856.0</v>
      </c>
      <c r="B857" s="28" t="s">
        <v>593</v>
      </c>
      <c r="C857" s="28" t="s">
        <v>4132</v>
      </c>
      <c r="D857" s="28" t="s">
        <v>4133</v>
      </c>
      <c r="E857" s="33" t="s">
        <v>226</v>
      </c>
      <c r="F857" s="33" t="s">
        <v>226</v>
      </c>
      <c r="G857" s="33" t="s">
        <v>6264</v>
      </c>
      <c r="H857" s="33" t="s">
        <v>226</v>
      </c>
      <c r="I857" s="36" t="s">
        <v>474</v>
      </c>
      <c r="J857" s="37">
        <v>46183.0</v>
      </c>
      <c r="K857" s="89"/>
      <c r="L857" s="89"/>
      <c r="M857" s="89"/>
      <c r="N857" s="89"/>
      <c r="O857" s="90"/>
      <c r="P857" s="49">
        <f t="shared" si="53"/>
        <v>1</v>
      </c>
      <c r="Q857" s="53" t="str">
        <f t="shared" si="54"/>
        <v>SELESAI</v>
      </c>
      <c r="S857" s="28"/>
      <c r="T857" s="36" t="b">
        <v>1</v>
      </c>
      <c r="U857" s="55" t="s">
        <v>3831</v>
      </c>
      <c r="V857" s="56"/>
      <c r="W857" s="94"/>
      <c r="X857" s="95" t="b">
        <v>1</v>
      </c>
      <c r="Y857" s="67" t="s">
        <v>6265</v>
      </c>
      <c r="Z857" s="108"/>
      <c r="AA857" s="108"/>
      <c r="AB857" s="108"/>
    </row>
    <row r="858" ht="22.5" customHeight="1">
      <c r="A858" s="28">
        <v>857.0</v>
      </c>
      <c r="B858" s="28" t="s">
        <v>99</v>
      </c>
      <c r="C858" s="28" t="s">
        <v>4136</v>
      </c>
      <c r="D858" s="28" t="s">
        <v>477</v>
      </c>
      <c r="E858" s="79" t="s">
        <v>96</v>
      </c>
      <c r="F858" s="79" t="s">
        <v>96</v>
      </c>
      <c r="G858" s="79" t="s">
        <v>6267</v>
      </c>
      <c r="H858" s="79" t="s">
        <v>191</v>
      </c>
      <c r="I858" s="36" t="s">
        <v>289</v>
      </c>
      <c r="J858" s="36" t="s">
        <v>1101</v>
      </c>
      <c r="K858" s="36" t="s">
        <v>1101</v>
      </c>
      <c r="L858" s="89"/>
      <c r="M858" s="89"/>
      <c r="N858" s="89"/>
      <c r="O858" s="90"/>
      <c r="P858" s="49">
        <f t="shared" si="53"/>
        <v>1</v>
      </c>
      <c r="Q858" s="55" t="s">
        <v>698</v>
      </c>
      <c r="S858" s="28"/>
      <c r="T858" s="36" t="b">
        <v>1</v>
      </c>
      <c r="U858" s="55" t="s">
        <v>302</v>
      </c>
      <c r="V858" s="140"/>
      <c r="W858" s="141"/>
      <c r="X858" s="142" t="b">
        <v>0</v>
      </c>
      <c r="Z858" s="28"/>
      <c r="AA858" s="28"/>
      <c r="AB858" s="28"/>
    </row>
    <row r="859" ht="22.5" customHeight="1">
      <c r="A859" s="28">
        <v>858.0</v>
      </c>
      <c r="B859" s="28" t="s">
        <v>240</v>
      </c>
      <c r="C859" s="28" t="s">
        <v>4137</v>
      </c>
      <c r="D859" s="28" t="s">
        <v>4138</v>
      </c>
      <c r="E859" s="33" t="s">
        <v>16</v>
      </c>
      <c r="F859" s="33" t="s">
        <v>16</v>
      </c>
      <c r="G859" s="33" t="s">
        <v>6268</v>
      </c>
      <c r="H859" s="33" t="s">
        <v>300</v>
      </c>
      <c r="I859" s="36" t="s">
        <v>103</v>
      </c>
      <c r="J859" s="89"/>
      <c r="K859" s="89"/>
      <c r="L859" s="89"/>
      <c r="M859" s="89"/>
      <c r="N859" s="89"/>
      <c r="O859" s="90"/>
      <c r="P859" s="49">
        <f t="shared" si="53"/>
        <v>0</v>
      </c>
      <c r="Q859" s="53" t="str">
        <f t="shared" ref="Q859:Q875" si="55">IF(P859=100%,"SELESAI","BELUM")
</f>
        <v>BELUM</v>
      </c>
      <c r="S859" s="28"/>
      <c r="T859" s="36" t="b">
        <v>0</v>
      </c>
      <c r="U859" s="139"/>
      <c r="V859" s="122"/>
      <c r="W859" s="153"/>
      <c r="X859" s="124" t="b">
        <v>0</v>
      </c>
      <c r="Z859" s="28"/>
      <c r="AA859" s="28"/>
      <c r="AB859" s="28"/>
    </row>
    <row r="860" ht="22.5" customHeight="1">
      <c r="A860" s="28">
        <v>859.0</v>
      </c>
      <c r="B860" s="28" t="s">
        <v>240</v>
      </c>
      <c r="C860" s="28" t="s">
        <v>4140</v>
      </c>
      <c r="D860" s="28" t="s">
        <v>4141</v>
      </c>
      <c r="E860" s="79" t="s">
        <v>181</v>
      </c>
      <c r="F860" s="79" t="s">
        <v>181</v>
      </c>
      <c r="G860" s="79" t="s">
        <v>6270</v>
      </c>
      <c r="H860" s="79" t="s">
        <v>253</v>
      </c>
      <c r="I860" s="36" t="s">
        <v>289</v>
      </c>
      <c r="J860" s="89"/>
      <c r="K860" s="89"/>
      <c r="L860" s="89"/>
      <c r="M860" s="89"/>
      <c r="N860" s="89"/>
      <c r="O860" s="90"/>
      <c r="P860" s="49">
        <f t="shared" si="53"/>
        <v>0</v>
      </c>
      <c r="Q860" s="53" t="str">
        <f t="shared" si="55"/>
        <v>BELUM</v>
      </c>
      <c r="S860" s="28"/>
      <c r="T860" s="36" t="b">
        <v>0</v>
      </c>
      <c r="U860" s="139"/>
      <c r="V860" s="140"/>
      <c r="W860" s="141"/>
      <c r="X860" s="142" t="b">
        <v>0</v>
      </c>
      <c r="Z860" s="28"/>
      <c r="AA860" s="28"/>
      <c r="AB860" s="28"/>
    </row>
    <row r="861" ht="22.5" customHeight="1">
      <c r="A861" s="28">
        <v>860.0</v>
      </c>
      <c r="B861" s="28" t="s">
        <v>593</v>
      </c>
      <c r="C861" s="36" t="s">
        <v>4143</v>
      </c>
      <c r="D861" s="28" t="s">
        <v>4144</v>
      </c>
      <c r="E861" s="33" t="s">
        <v>181</v>
      </c>
      <c r="F861" s="33" t="s">
        <v>181</v>
      </c>
      <c r="G861" s="33" t="s">
        <v>6272</v>
      </c>
      <c r="H861" s="33" t="s">
        <v>181</v>
      </c>
      <c r="I861" s="36" t="s">
        <v>565</v>
      </c>
      <c r="J861" s="89"/>
      <c r="K861" s="89"/>
      <c r="L861" s="89"/>
      <c r="M861" s="89"/>
      <c r="N861" s="89"/>
      <c r="O861" s="90"/>
      <c r="P861" s="49">
        <f t="shared" si="53"/>
        <v>0</v>
      </c>
      <c r="Q861" s="53" t="str">
        <f t="shared" si="55"/>
        <v>BELUM</v>
      </c>
      <c r="S861" s="28"/>
      <c r="T861" s="36" t="b">
        <v>0</v>
      </c>
      <c r="U861" s="139"/>
      <c r="V861" s="122"/>
      <c r="W861" s="153"/>
      <c r="X861" s="124" t="b">
        <v>0</v>
      </c>
      <c r="Z861" s="28"/>
      <c r="AA861" s="28"/>
      <c r="AB861" s="28"/>
    </row>
    <row r="862" ht="22.5" customHeight="1">
      <c r="A862" s="28">
        <v>861.0</v>
      </c>
      <c r="B862" s="28" t="s">
        <v>593</v>
      </c>
      <c r="C862" s="28" t="s">
        <v>4146</v>
      </c>
      <c r="D862" s="28" t="s">
        <v>4148</v>
      </c>
      <c r="E862" s="79" t="s">
        <v>16</v>
      </c>
      <c r="F862" s="79" t="s">
        <v>16</v>
      </c>
      <c r="G862" s="79" t="s">
        <v>6274</v>
      </c>
      <c r="H862" s="79" t="s">
        <v>577</v>
      </c>
      <c r="I862" s="36" t="s">
        <v>289</v>
      </c>
      <c r="J862" s="89"/>
      <c r="K862" s="89"/>
      <c r="L862" s="89"/>
      <c r="M862" s="89"/>
      <c r="N862" s="89"/>
      <c r="O862" s="90"/>
      <c r="P862" s="49">
        <f t="shared" si="53"/>
        <v>0</v>
      </c>
      <c r="Q862" s="53" t="str">
        <f t="shared" si="55"/>
        <v>BELUM</v>
      </c>
      <c r="S862" s="28"/>
      <c r="T862" s="36" t="b">
        <v>0</v>
      </c>
      <c r="U862" s="139"/>
      <c r="V862" s="140"/>
      <c r="W862" s="141"/>
      <c r="X862" s="142" t="b">
        <v>0</v>
      </c>
      <c r="Z862" s="28"/>
      <c r="AA862" s="28"/>
      <c r="AB862" s="28"/>
    </row>
    <row r="863" ht="22.5" customHeight="1">
      <c r="A863" s="28">
        <v>862.0</v>
      </c>
      <c r="B863" s="28" t="s">
        <v>593</v>
      </c>
      <c r="C863" s="28" t="s">
        <v>4149</v>
      </c>
      <c r="D863" s="28" t="s">
        <v>2707</v>
      </c>
      <c r="E863" s="33" t="s">
        <v>181</v>
      </c>
      <c r="F863" s="33" t="s">
        <v>181</v>
      </c>
      <c r="G863" s="33" t="s">
        <v>6275</v>
      </c>
      <c r="H863" s="33" t="s">
        <v>181</v>
      </c>
      <c r="I863" s="36" t="s">
        <v>565</v>
      </c>
      <c r="J863" s="89"/>
      <c r="K863" s="89"/>
      <c r="L863" s="89"/>
      <c r="M863" s="89"/>
      <c r="N863" s="89"/>
      <c r="O863" s="90"/>
      <c r="P863" s="49">
        <f t="shared" si="53"/>
        <v>0</v>
      </c>
      <c r="Q863" s="53" t="str">
        <f t="shared" si="55"/>
        <v>BELUM</v>
      </c>
      <c r="S863" s="28"/>
      <c r="T863" s="36" t="b">
        <v>0</v>
      </c>
      <c r="U863" s="139"/>
      <c r="V863" s="122"/>
      <c r="W863" s="153"/>
      <c r="X863" s="124" t="b">
        <v>0</v>
      </c>
      <c r="Z863" s="28"/>
      <c r="AA863" s="28"/>
      <c r="AB863" s="28"/>
    </row>
    <row r="864" ht="22.5" customHeight="1">
      <c r="A864" s="28">
        <v>863.0</v>
      </c>
      <c r="B864" s="28" t="s">
        <v>593</v>
      </c>
      <c r="C864" s="28" t="s">
        <v>4152</v>
      </c>
      <c r="D864" s="28" t="s">
        <v>4154</v>
      </c>
      <c r="E864" s="79" t="s">
        <v>96</v>
      </c>
      <c r="F864" s="79" t="s">
        <v>96</v>
      </c>
      <c r="G864" s="79" t="s">
        <v>6277</v>
      </c>
      <c r="H864" s="79" t="s">
        <v>96</v>
      </c>
      <c r="I864" s="36" t="s">
        <v>708</v>
      </c>
      <c r="J864" s="89"/>
      <c r="K864" s="89"/>
      <c r="L864" s="89"/>
      <c r="M864" s="89"/>
      <c r="N864" s="89"/>
      <c r="O864" s="90"/>
      <c r="P864" s="49">
        <f t="shared" si="53"/>
        <v>0</v>
      </c>
      <c r="Q864" s="53" t="str">
        <f t="shared" si="55"/>
        <v>BELUM</v>
      </c>
      <c r="S864" s="28"/>
      <c r="T864" s="36" t="b">
        <v>0</v>
      </c>
      <c r="U864" s="139"/>
      <c r="V864" s="140"/>
      <c r="W864" s="141"/>
      <c r="X864" s="142" t="b">
        <v>0</v>
      </c>
      <c r="Z864" s="28"/>
      <c r="AA864" s="28"/>
      <c r="AB864" s="28"/>
    </row>
    <row r="865" ht="22.5" customHeight="1">
      <c r="A865" s="28">
        <v>864.0</v>
      </c>
      <c r="B865" s="28" t="s">
        <v>593</v>
      </c>
      <c r="C865" s="28" t="s">
        <v>4155</v>
      </c>
      <c r="D865" s="28" t="s">
        <v>4157</v>
      </c>
      <c r="E865" s="33" t="s">
        <v>226</v>
      </c>
      <c r="F865" s="33" t="s">
        <v>226</v>
      </c>
      <c r="G865" s="33" t="s">
        <v>6279</v>
      </c>
      <c r="H865" s="33" t="s">
        <v>288</v>
      </c>
      <c r="I865" s="36" t="s">
        <v>474</v>
      </c>
      <c r="J865" s="37">
        <v>46127.0</v>
      </c>
      <c r="K865" s="89"/>
      <c r="L865" s="89"/>
      <c r="M865" s="89"/>
      <c r="N865" s="89"/>
      <c r="O865" s="90"/>
      <c r="P865" s="49">
        <f t="shared" si="53"/>
        <v>1</v>
      </c>
      <c r="Q865" s="53" t="str">
        <f t="shared" si="55"/>
        <v>SELESAI</v>
      </c>
      <c r="S865" s="28"/>
      <c r="T865" s="36" t="b">
        <v>1</v>
      </c>
      <c r="U865" s="139"/>
      <c r="V865" s="122"/>
      <c r="W865" s="153"/>
      <c r="X865" s="124" t="b">
        <v>0</v>
      </c>
      <c r="Z865" s="28"/>
      <c r="AA865" s="28"/>
      <c r="AB865" s="28"/>
    </row>
    <row r="866" ht="22.5" customHeight="1">
      <c r="A866" s="28">
        <v>865.0</v>
      </c>
      <c r="B866" s="28" t="s">
        <v>240</v>
      </c>
      <c r="C866" s="28" t="s">
        <v>4158</v>
      </c>
      <c r="D866" s="28" t="s">
        <v>4159</v>
      </c>
      <c r="E866" s="79" t="s">
        <v>96</v>
      </c>
      <c r="F866" s="79" t="s">
        <v>96</v>
      </c>
      <c r="G866" s="79" t="s">
        <v>6280</v>
      </c>
      <c r="H866" s="79" t="s">
        <v>463</v>
      </c>
      <c r="I866" s="36" t="s">
        <v>708</v>
      </c>
      <c r="J866" s="89"/>
      <c r="K866" s="89"/>
      <c r="L866" s="89"/>
      <c r="M866" s="89"/>
      <c r="N866" s="89"/>
      <c r="O866" s="90"/>
      <c r="P866" s="49">
        <f t="shared" si="53"/>
        <v>0</v>
      </c>
      <c r="Q866" s="53" t="str">
        <f t="shared" si="55"/>
        <v>BELUM</v>
      </c>
      <c r="S866" s="28"/>
      <c r="T866" s="36" t="b">
        <v>0</v>
      </c>
      <c r="U866" s="139"/>
      <c r="V866" s="140"/>
      <c r="W866" s="141"/>
      <c r="X866" s="142" t="b">
        <v>0</v>
      </c>
      <c r="Z866" s="28"/>
      <c r="AA866" s="28"/>
      <c r="AB866" s="28"/>
    </row>
    <row r="867" ht="22.5" customHeight="1">
      <c r="A867" s="28">
        <v>866.0</v>
      </c>
      <c r="B867" s="28" t="s">
        <v>593</v>
      </c>
      <c r="C867" s="28" t="s">
        <v>4161</v>
      </c>
      <c r="D867" s="28" t="s">
        <v>4163</v>
      </c>
      <c r="E867" s="33" t="s">
        <v>96</v>
      </c>
      <c r="F867" s="33" t="s">
        <v>96</v>
      </c>
      <c r="G867" s="33" t="s">
        <v>6282</v>
      </c>
      <c r="H867" s="33" t="s">
        <v>96</v>
      </c>
      <c r="I867" s="36" t="s">
        <v>708</v>
      </c>
      <c r="J867" s="89"/>
      <c r="K867" s="89"/>
      <c r="L867" s="89"/>
      <c r="M867" s="89"/>
      <c r="N867" s="89"/>
      <c r="O867" s="90"/>
      <c r="P867" s="49">
        <f t="shared" si="53"/>
        <v>0</v>
      </c>
      <c r="Q867" s="53" t="str">
        <f t="shared" si="55"/>
        <v>BELUM</v>
      </c>
      <c r="S867" s="28"/>
      <c r="T867" s="36" t="b">
        <v>0</v>
      </c>
      <c r="U867" s="139"/>
      <c r="V867" s="122"/>
      <c r="W867" s="153"/>
      <c r="X867" s="124" t="b">
        <v>0</v>
      </c>
      <c r="Z867" s="28"/>
      <c r="AA867" s="28"/>
      <c r="AB867" s="28"/>
    </row>
    <row r="868" ht="22.5" customHeight="1">
      <c r="A868" s="28">
        <v>867.0</v>
      </c>
      <c r="B868" s="28" t="s">
        <v>240</v>
      </c>
      <c r="C868" s="28" t="s">
        <v>4165</v>
      </c>
      <c r="D868" s="28" t="s">
        <v>4166</v>
      </c>
      <c r="E868" s="79" t="s">
        <v>181</v>
      </c>
      <c r="F868" s="79" t="s">
        <v>181</v>
      </c>
      <c r="G868" s="79" t="s">
        <v>6284</v>
      </c>
      <c r="H868" s="79" t="s">
        <v>288</v>
      </c>
      <c r="I868" s="36" t="s">
        <v>474</v>
      </c>
      <c r="J868" s="37">
        <v>46231.0</v>
      </c>
      <c r="K868" s="89"/>
      <c r="L868" s="89"/>
      <c r="M868" s="89"/>
      <c r="N868" s="89"/>
      <c r="O868" s="90"/>
      <c r="P868" s="49">
        <f t="shared" si="53"/>
        <v>1</v>
      </c>
      <c r="Q868" s="53" t="str">
        <f t="shared" si="55"/>
        <v>SELESAI</v>
      </c>
      <c r="S868" s="28"/>
      <c r="T868" s="36" t="b">
        <v>1</v>
      </c>
      <c r="U868" s="139"/>
      <c r="V868" s="140"/>
      <c r="W868" s="141"/>
      <c r="X868" s="142" t="b">
        <v>0</v>
      </c>
      <c r="Z868" s="28"/>
      <c r="AA868" s="28"/>
      <c r="AB868" s="28"/>
    </row>
    <row r="869" ht="22.5" customHeight="1">
      <c r="A869" s="28">
        <v>868.0</v>
      </c>
      <c r="B869" s="28" t="s">
        <v>240</v>
      </c>
      <c r="C869" s="28" t="s">
        <v>4168</v>
      </c>
      <c r="D869" s="28" t="s">
        <v>4169</v>
      </c>
      <c r="E869" s="33" t="s">
        <v>181</v>
      </c>
      <c r="F869" s="33" t="s">
        <v>181</v>
      </c>
      <c r="G869" s="33" t="s">
        <v>6285</v>
      </c>
      <c r="H869" s="33" t="s">
        <v>181</v>
      </c>
      <c r="I869" s="36" t="s">
        <v>565</v>
      </c>
      <c r="J869" s="89"/>
      <c r="K869" s="89"/>
      <c r="L869" s="89"/>
      <c r="M869" s="89"/>
      <c r="N869" s="89"/>
      <c r="O869" s="90"/>
      <c r="P869" s="49">
        <f t="shared" si="53"/>
        <v>0</v>
      </c>
      <c r="Q869" s="53" t="str">
        <f t="shared" si="55"/>
        <v>BELUM</v>
      </c>
      <c r="S869" s="28"/>
      <c r="T869" s="36" t="b">
        <v>0</v>
      </c>
      <c r="U869" s="139"/>
      <c r="V869" s="122"/>
      <c r="W869" s="153"/>
      <c r="X869" s="124" t="b">
        <v>0</v>
      </c>
      <c r="Z869" s="28"/>
      <c r="AA869" s="28"/>
      <c r="AB869" s="28"/>
    </row>
    <row r="870" ht="22.5" customHeight="1">
      <c r="A870" s="28">
        <v>869.0</v>
      </c>
      <c r="B870" s="28" t="s">
        <v>240</v>
      </c>
      <c r="C870" s="28" t="s">
        <v>4171</v>
      </c>
      <c r="D870" s="28" t="s">
        <v>4173</v>
      </c>
      <c r="E870" s="79" t="s">
        <v>16</v>
      </c>
      <c r="F870" s="79" t="s">
        <v>16</v>
      </c>
      <c r="G870" s="79" t="s">
        <v>6287</v>
      </c>
      <c r="H870" s="79" t="s">
        <v>232</v>
      </c>
      <c r="I870" s="36" t="s">
        <v>103</v>
      </c>
      <c r="J870" s="89"/>
      <c r="K870" s="89"/>
      <c r="L870" s="89"/>
      <c r="M870" s="89"/>
      <c r="N870" s="89"/>
      <c r="O870" s="90"/>
      <c r="P870" s="49">
        <f t="shared" si="53"/>
        <v>0</v>
      </c>
      <c r="Q870" s="53" t="str">
        <f t="shared" si="55"/>
        <v>BELUM</v>
      </c>
      <c r="S870" s="28"/>
      <c r="T870" s="36" t="b">
        <v>0</v>
      </c>
      <c r="U870" s="139"/>
      <c r="V870" s="140"/>
      <c r="W870" s="141"/>
      <c r="X870" s="142" t="b">
        <v>0</v>
      </c>
      <c r="Z870" s="28"/>
      <c r="AA870" s="28"/>
      <c r="AB870" s="28"/>
    </row>
    <row r="871" ht="22.5" customHeight="1">
      <c r="A871" s="28">
        <v>870.0</v>
      </c>
      <c r="B871" s="28" t="s">
        <v>240</v>
      </c>
      <c r="C871" s="36" t="s">
        <v>4174</v>
      </c>
      <c r="D871" s="28" t="s">
        <v>4175</v>
      </c>
      <c r="E871" s="33" t="s">
        <v>16</v>
      </c>
      <c r="F871" s="33" t="s">
        <v>16</v>
      </c>
      <c r="G871" s="33" t="s">
        <v>6289</v>
      </c>
      <c r="H871" s="33" t="s">
        <v>16</v>
      </c>
      <c r="I871" s="36" t="s">
        <v>103</v>
      </c>
      <c r="J871" s="36" t="s">
        <v>1101</v>
      </c>
      <c r="K871" s="89"/>
      <c r="L871" s="89"/>
      <c r="M871" s="89"/>
      <c r="N871" s="89"/>
      <c r="O871" s="90"/>
      <c r="P871" s="49">
        <f t="shared" si="53"/>
        <v>1</v>
      </c>
      <c r="Q871" s="53" t="str">
        <f t="shared" si="55"/>
        <v>SELESAI</v>
      </c>
      <c r="S871" s="28"/>
      <c r="T871" s="36" t="b">
        <v>1</v>
      </c>
      <c r="U871" s="139"/>
      <c r="V871" s="122"/>
      <c r="W871" s="153"/>
      <c r="X871" s="124" t="b">
        <v>0</v>
      </c>
      <c r="Z871" s="28"/>
      <c r="AA871" s="28"/>
      <c r="AB871" s="28"/>
    </row>
    <row r="872" ht="22.5" customHeight="1">
      <c r="A872" s="28">
        <v>871.0</v>
      </c>
      <c r="B872" s="28" t="s">
        <v>240</v>
      </c>
      <c r="C872" s="28" t="s">
        <v>4177</v>
      </c>
      <c r="D872" s="28" t="s">
        <v>4178</v>
      </c>
      <c r="E872" s="79" t="s">
        <v>16</v>
      </c>
      <c r="F872" s="79" t="s">
        <v>16</v>
      </c>
      <c r="G872" s="79" t="s">
        <v>6290</v>
      </c>
      <c r="H872" s="79" t="s">
        <v>232</v>
      </c>
      <c r="I872" s="36" t="s">
        <v>103</v>
      </c>
      <c r="J872" s="89"/>
      <c r="K872" s="89"/>
      <c r="L872" s="89"/>
      <c r="M872" s="89"/>
      <c r="N872" s="89"/>
      <c r="O872" s="90"/>
      <c r="P872" s="49">
        <f t="shared" si="53"/>
        <v>0</v>
      </c>
      <c r="Q872" s="53" t="str">
        <f t="shared" si="55"/>
        <v>BELUM</v>
      </c>
      <c r="S872" s="28"/>
      <c r="T872" s="36" t="b">
        <v>0</v>
      </c>
      <c r="U872" s="139"/>
      <c r="V872" s="140"/>
      <c r="W872" s="141"/>
      <c r="X872" s="142" t="b">
        <v>0</v>
      </c>
      <c r="Z872" s="28"/>
      <c r="AA872" s="28"/>
      <c r="AB872" s="28"/>
    </row>
    <row r="873" ht="22.5" customHeight="1">
      <c r="A873" s="28">
        <v>872.0</v>
      </c>
      <c r="B873" s="28" t="s">
        <v>593</v>
      </c>
      <c r="C873" s="28" t="s">
        <v>4180</v>
      </c>
      <c r="D873" s="28" t="s">
        <v>4182</v>
      </c>
      <c r="E873" s="33" t="s">
        <v>16</v>
      </c>
      <c r="F873" s="33" t="s">
        <v>16</v>
      </c>
      <c r="G873" s="33" t="s">
        <v>6330</v>
      </c>
      <c r="H873" s="33" t="s">
        <v>232</v>
      </c>
      <c r="I873" s="36" t="s">
        <v>103</v>
      </c>
      <c r="J873" s="89"/>
      <c r="K873" s="89"/>
      <c r="L873" s="89"/>
      <c r="M873" s="89"/>
      <c r="N873" s="89"/>
      <c r="O873" s="90"/>
      <c r="P873" s="49">
        <f t="shared" si="53"/>
        <v>0</v>
      </c>
      <c r="Q873" s="53" t="str">
        <f t="shared" si="55"/>
        <v>BELUM</v>
      </c>
      <c r="S873" s="28"/>
      <c r="T873" s="36" t="b">
        <v>0</v>
      </c>
      <c r="U873" s="139"/>
      <c r="V873" s="122"/>
      <c r="W873" s="153"/>
      <c r="X873" s="124" t="b">
        <v>0</v>
      </c>
      <c r="Z873" s="28"/>
      <c r="AA873" s="28"/>
      <c r="AB873" s="28"/>
    </row>
    <row r="874" ht="22.5" customHeight="1">
      <c r="A874" s="28">
        <v>873.0</v>
      </c>
      <c r="B874" s="28" t="s">
        <v>593</v>
      </c>
      <c r="C874" s="28" t="s">
        <v>4185</v>
      </c>
      <c r="D874" s="28" t="s">
        <v>4187</v>
      </c>
      <c r="E874" s="79" t="s">
        <v>96</v>
      </c>
      <c r="F874" s="79" t="s">
        <v>96</v>
      </c>
      <c r="G874" s="79" t="s">
        <v>6332</v>
      </c>
      <c r="H874" s="79" t="s">
        <v>191</v>
      </c>
      <c r="I874" s="36" t="s">
        <v>708</v>
      </c>
      <c r="J874" s="36"/>
      <c r="K874" s="89"/>
      <c r="L874" s="89"/>
      <c r="M874" s="89"/>
      <c r="N874" s="89"/>
      <c r="O874" s="90"/>
      <c r="P874" s="49">
        <f t="shared" si="53"/>
        <v>0</v>
      </c>
      <c r="Q874" s="53" t="str">
        <f t="shared" si="55"/>
        <v>BELUM</v>
      </c>
      <c r="S874" s="28"/>
      <c r="T874" s="36" t="b">
        <v>0</v>
      </c>
      <c r="U874" s="139"/>
      <c r="V874" s="140"/>
      <c r="W874" s="141"/>
      <c r="X874" s="142" t="b">
        <v>0</v>
      </c>
      <c r="Z874" s="28"/>
      <c r="AA874" s="28"/>
      <c r="AB874" s="28"/>
    </row>
    <row r="875" ht="22.5" customHeight="1">
      <c r="A875" s="28">
        <v>874.0</v>
      </c>
      <c r="B875" s="28" t="s">
        <v>240</v>
      </c>
      <c r="C875" s="28" t="s">
        <v>4188</v>
      </c>
      <c r="D875" s="28" t="s">
        <v>4189</v>
      </c>
      <c r="E875" s="229" t="s">
        <v>96</v>
      </c>
      <c r="F875" s="229" t="s">
        <v>96</v>
      </c>
      <c r="G875" s="229" t="s">
        <v>6334</v>
      </c>
      <c r="H875" s="229" t="s">
        <v>463</v>
      </c>
      <c r="I875" s="36" t="s">
        <v>708</v>
      </c>
      <c r="J875" s="36"/>
      <c r="K875" s="89"/>
      <c r="L875" s="89"/>
      <c r="M875" s="89"/>
      <c r="N875" s="89"/>
      <c r="O875" s="90"/>
      <c r="P875" s="49">
        <f t="shared" si="53"/>
        <v>0</v>
      </c>
      <c r="Q875" s="53" t="str">
        <f t="shared" si="55"/>
        <v>BELUM</v>
      </c>
      <c r="S875" s="28"/>
      <c r="T875" s="36" t="b">
        <v>0</v>
      </c>
      <c r="U875" s="139"/>
      <c r="V875" s="230"/>
      <c r="W875" s="153"/>
      <c r="X875" s="124" t="b">
        <v>0</v>
      </c>
      <c r="Z875" s="28"/>
      <c r="AA875" s="28"/>
      <c r="AB875" s="28"/>
    </row>
  </sheetData>
  <customSheetViews>
    <customSheetView guid="{207B0720-00AA-4476-8C62-D9B55024E6D4}" filter="1" showAutoFilter="1">
      <autoFilter ref="$A$1:$AB$875">
        <filterColumn colId="1">
          <filters>
            <filter val="POP-D"/>
            <filter val="POP-SB"/>
            <filter val="POP-B"/>
          </filters>
        </filterColumn>
      </autoFilter>
    </customSheetView>
  </customSheetViews>
  <conditionalFormatting sqref="P2:P875">
    <cfRule type="colorScale" priority="1">
      <colorScale>
        <cfvo type="percent" val="0"/>
        <cfvo type="percent" val="100"/>
        <color rgb="FFFFFFFF"/>
        <color rgb="FF57BB8A"/>
      </colorScale>
    </cfRule>
  </conditionalFormatting>
  <dataValidations>
    <dataValidation type="list" allowBlank="1" sqref="V2:V875">
      <formula1>"INTERNAL KP MADIUN,INTERNAL KP MALANG,INTERNAL KP SURABAYA,INTERNAL KP JEMBER,GSKKBM-GSP-MBL01_DAVID PRASISTA,GSKKBM-GSP-MBL02_NOVAL HARDIANSYAH,MLGTJN-GSP-MBL01_ARIF SANTOSO,MLGTJN-GSP-MBL02_ROKHI,BJNKPS-IFI-MBL01_ADI PRAYOGO,KDRPST-IFI-MBL01_WAHYU MUCHL"&amp;"IS,MJKSKO-IFI-MBL01_FERI FERDIANTO,TBNGDN-IFI-MBL01_ALIMUL MU'ADAB,TBNGDN-IFI-MBL02_SULISTIAN,SDASKD-ADN-MBL01_SAMIDI,SDASKD-ADN-MBL02_AGUS INDRIYANTO,SMPSMP-ADN-MBL01_ANDIK KURNIAWAN,SBYMNG-ADN-MBL01_SHODIKIN,SBYMNG-ADN-MBL03_ANDIKA MEDIANTO,SBYSKD-ADN-M"&amp;"BL02_SONY HASAN ASARI,MDNTMN-CKT-MBL01_BAGUS LUDA,TGLPCG-CKT-MBL01_SUGENG DENY,BWIKBL-TPT-MBL01_ALFAN MA'ALIF,JMBTGL-TPT-MBL01_AGUS RIYANTO,PRBKNG-TPT-MBL01_SUCIANTO,STBPNJ-TPT-MBL01_EKO PUJIANTO"</formula1>
    </dataValidation>
    <dataValidation type="custom" allowBlank="1" showDropDown="1" sqref="J2:M875">
      <formula1>OR(NOT(ISERROR(DATEVALUE(J2))), AND(ISNUMBER(J2), LEFT(CELL("format", J2))="D"))</formula1>
    </dataValidation>
    <dataValidation type="list" allowBlank="1" sqref="Q2:Q875">
      <formula1>"BELUM,SELESAI"</formula1>
    </dataValidation>
    <dataValidation type="custom" allowBlank="1" showDropDown="1" sqref="P2:P875">
      <formula1>AND(ISNUMBER(P2),(NOT(OR(NOT(ISERROR(DATEVALUE(P2))), AND(ISNUMBER(P2), LEFT(CELL("format", P2))="D")))))</formula1>
    </dataValidation>
    <dataValidation type="list" allowBlank="1" sqref="U2:U875">
      <formula1>"TRI PUTRA TRANSINDO,GERBANG SINERGI PRIMA,ALMAHYRA DIAN KURNIA,CIPTA KARYA TEKNOLOGI,INFRATECH,ADYWIANSA,INTERNAL KP MADIUN,INTERNAL KP MALANG,INTERNAL KP JEMBER,INTERNAL KP SURABAYA"</formula1>
    </dataValidation>
  </dataValidations>
  <hyperlinks>
    <hyperlink r:id="rId1" ref="Y2"/>
    <hyperlink r:id="rId2" ref="Z2"/>
    <hyperlink r:id="rId3" ref="Y3"/>
    <hyperlink r:id="rId4" ref="Y4"/>
    <hyperlink r:id="rId5" ref="Y6"/>
    <hyperlink r:id="rId6" ref="Y7"/>
    <hyperlink r:id="rId7" ref="Y10"/>
    <hyperlink r:id="rId8" ref="Y12"/>
    <hyperlink r:id="rId9" ref="Y13"/>
    <hyperlink r:id="rId10" ref="Y15"/>
    <hyperlink r:id="rId11" ref="Y16"/>
    <hyperlink r:id="rId12" ref="Y17"/>
    <hyperlink r:id="rId13" ref="Y18"/>
    <hyperlink r:id="rId14" ref="Y19"/>
    <hyperlink r:id="rId15" ref="Y20"/>
    <hyperlink r:id="rId16" ref="Y22"/>
    <hyperlink r:id="rId17" ref="Y24"/>
    <hyperlink r:id="rId18" ref="Y26"/>
    <hyperlink r:id="rId19" ref="Y27"/>
    <hyperlink r:id="rId20" ref="Y28"/>
    <hyperlink r:id="rId21" ref="Y29"/>
    <hyperlink r:id="rId22" ref="Y30"/>
    <hyperlink r:id="rId23" ref="Y31"/>
    <hyperlink r:id="rId24" ref="Y32"/>
    <hyperlink r:id="rId25" ref="Y33"/>
    <hyperlink r:id="rId26" ref="Y34"/>
    <hyperlink r:id="rId27" ref="Y36"/>
    <hyperlink r:id="rId28" ref="Y45"/>
    <hyperlink r:id="rId29" ref="Y47"/>
    <hyperlink r:id="rId30" ref="Y48"/>
    <hyperlink r:id="rId31" ref="Y50"/>
    <hyperlink r:id="rId32" ref="Y51"/>
    <hyperlink r:id="rId33" ref="Y53"/>
    <hyperlink r:id="rId34" ref="Y54"/>
    <hyperlink r:id="rId35" ref="Y55"/>
    <hyperlink r:id="rId36" ref="Y59"/>
    <hyperlink r:id="rId37" ref="Y62"/>
    <hyperlink r:id="rId38" ref="Y64"/>
    <hyperlink r:id="rId39" ref="Y66"/>
    <hyperlink r:id="rId40" ref="Y67"/>
    <hyperlink r:id="rId41" ref="Y68"/>
    <hyperlink r:id="rId42" ref="Y71"/>
    <hyperlink r:id="rId43" ref="Y73"/>
    <hyperlink r:id="rId44" ref="Y75"/>
    <hyperlink r:id="rId45" ref="Y77"/>
    <hyperlink r:id="rId46" ref="Y78"/>
    <hyperlink r:id="rId47" ref="Y79"/>
    <hyperlink r:id="rId48" ref="Y81"/>
    <hyperlink r:id="rId49" ref="Y82"/>
    <hyperlink r:id="rId50" ref="Y83"/>
    <hyperlink r:id="rId51" ref="Y84"/>
    <hyperlink r:id="rId52" ref="Y86"/>
    <hyperlink r:id="rId53" ref="Y91"/>
    <hyperlink r:id="rId54" ref="Y93"/>
    <hyperlink r:id="rId55" ref="Y95"/>
    <hyperlink r:id="rId56" ref="Y96"/>
    <hyperlink r:id="rId57" ref="Y97"/>
    <hyperlink r:id="rId58" ref="Y98"/>
    <hyperlink r:id="rId59" ref="Y101"/>
    <hyperlink r:id="rId60" ref="Y104"/>
    <hyperlink r:id="rId61" ref="Y105"/>
    <hyperlink r:id="rId62" ref="Y114"/>
    <hyperlink r:id="rId63" ref="Y115"/>
    <hyperlink r:id="rId64" ref="Y120"/>
    <hyperlink r:id="rId65" ref="Y121"/>
    <hyperlink r:id="rId66" ref="Y124"/>
    <hyperlink r:id="rId67" ref="Y125"/>
    <hyperlink r:id="rId68" ref="Y126"/>
    <hyperlink r:id="rId69" ref="Y128"/>
    <hyperlink r:id="rId70" ref="Y130"/>
    <hyperlink r:id="rId71" ref="Y131"/>
    <hyperlink r:id="rId72" ref="Y133"/>
    <hyperlink r:id="rId73" ref="Y134"/>
    <hyperlink r:id="rId74" ref="Y135"/>
    <hyperlink r:id="rId75" ref="Y136"/>
    <hyperlink r:id="rId76" ref="Y137"/>
    <hyperlink r:id="rId77" ref="Y142"/>
    <hyperlink r:id="rId78" ref="Y143"/>
    <hyperlink r:id="rId79" ref="Y146"/>
    <hyperlink r:id="rId80" ref="Y147"/>
    <hyperlink r:id="rId81" ref="Y148"/>
    <hyperlink r:id="rId82" ref="Y153"/>
    <hyperlink r:id="rId83" ref="Y154"/>
    <hyperlink r:id="rId84" ref="Y155"/>
    <hyperlink r:id="rId85" ref="Y160"/>
    <hyperlink r:id="rId86" ref="Y161"/>
    <hyperlink r:id="rId87" ref="Y167"/>
    <hyperlink r:id="rId88" ref="Y168"/>
    <hyperlink r:id="rId89" ref="Y170"/>
    <hyperlink r:id="rId90" ref="Y171"/>
    <hyperlink r:id="rId91" ref="Y172"/>
    <hyperlink r:id="rId92" ref="Y173"/>
    <hyperlink r:id="rId93" ref="Y174"/>
    <hyperlink r:id="rId94" ref="Y175"/>
    <hyperlink r:id="rId95" ref="Y176"/>
    <hyperlink r:id="rId96" ref="Y180"/>
    <hyperlink r:id="rId97" ref="Y184"/>
    <hyperlink r:id="rId98" ref="Y185"/>
    <hyperlink r:id="rId99" ref="Y187"/>
    <hyperlink r:id="rId100" ref="Y190"/>
    <hyperlink r:id="rId101" ref="Y191"/>
    <hyperlink r:id="rId102" ref="Y193"/>
    <hyperlink r:id="rId103" ref="Y194"/>
    <hyperlink r:id="rId104" ref="Y197"/>
    <hyperlink r:id="rId105" ref="Y198"/>
    <hyperlink r:id="rId106" ref="Y199"/>
    <hyperlink r:id="rId107" ref="Y202"/>
    <hyperlink r:id="rId108" ref="Y205"/>
    <hyperlink r:id="rId109" ref="Y206"/>
    <hyperlink r:id="rId110" ref="Y207"/>
    <hyperlink r:id="rId111" ref="Y211"/>
    <hyperlink r:id="rId112" ref="Y212"/>
    <hyperlink r:id="rId113" ref="Y244"/>
    <hyperlink r:id="rId114" ref="Y251"/>
    <hyperlink r:id="rId115" ref="Y258"/>
    <hyperlink r:id="rId116" ref="Y266"/>
    <hyperlink r:id="rId117" ref="Y269"/>
    <hyperlink r:id="rId118" ref="Y271"/>
    <hyperlink r:id="rId119" ref="Y282"/>
    <hyperlink r:id="rId120" ref="Y283"/>
    <hyperlink r:id="rId121" ref="Y284"/>
    <hyperlink r:id="rId122" ref="Y307"/>
    <hyperlink r:id="rId123" ref="Y312"/>
    <hyperlink r:id="rId124" ref="Y314"/>
    <hyperlink r:id="rId125" ref="Y315"/>
    <hyperlink r:id="rId126" ref="Y319"/>
    <hyperlink r:id="rId127" ref="Y321"/>
    <hyperlink r:id="rId128" ref="Y328"/>
    <hyperlink r:id="rId129" ref="Y336"/>
    <hyperlink r:id="rId130" ref="Y357"/>
    <hyperlink r:id="rId131" ref="Y363"/>
    <hyperlink r:id="rId132" ref="Y370"/>
    <hyperlink r:id="rId133" ref="Y372"/>
    <hyperlink r:id="rId134" ref="Y381"/>
    <hyperlink r:id="rId135" ref="Y384"/>
    <hyperlink r:id="rId136" ref="Y385"/>
    <hyperlink r:id="rId137" ref="Y390"/>
    <hyperlink r:id="rId138" ref="Y418"/>
    <hyperlink r:id="rId139" ref="Y420"/>
    <hyperlink r:id="rId140" ref="Y437"/>
    <hyperlink r:id="rId141" ref="Y449"/>
    <hyperlink r:id="rId142" ref="Y460"/>
    <hyperlink r:id="rId143" ref="Y463"/>
    <hyperlink r:id="rId144" ref="Y474"/>
    <hyperlink r:id="rId145" ref="Y476"/>
    <hyperlink r:id="rId146" ref="Y501"/>
    <hyperlink r:id="rId147" ref="Y509"/>
    <hyperlink r:id="rId148" ref="Y523"/>
    <hyperlink r:id="rId149" ref="Y530"/>
    <hyperlink r:id="rId150" ref="Y542"/>
    <hyperlink r:id="rId151" ref="Y544"/>
    <hyperlink r:id="rId152" ref="Y548"/>
    <hyperlink r:id="rId153" ref="Y551"/>
    <hyperlink r:id="rId154" ref="Y558"/>
    <hyperlink r:id="rId155" ref="Y570"/>
    <hyperlink r:id="rId156" ref="Y571"/>
    <hyperlink r:id="rId157" ref="Y574"/>
    <hyperlink r:id="rId158" ref="Y575"/>
    <hyperlink r:id="rId159" ref="Y576"/>
    <hyperlink r:id="rId160" ref="Y578"/>
    <hyperlink r:id="rId161" ref="Y582"/>
    <hyperlink r:id="rId162" ref="Y583"/>
    <hyperlink r:id="rId163" ref="Y584"/>
    <hyperlink r:id="rId164" ref="Y586"/>
    <hyperlink r:id="rId165" ref="Y597"/>
    <hyperlink r:id="rId166" ref="Y602"/>
    <hyperlink r:id="rId167" ref="Y606"/>
    <hyperlink r:id="rId168" ref="Y612"/>
    <hyperlink r:id="rId169" ref="Y617"/>
    <hyperlink r:id="rId170" ref="Y630"/>
    <hyperlink r:id="rId171" ref="Y640"/>
    <hyperlink r:id="rId172" ref="Y641"/>
    <hyperlink r:id="rId173" ref="Y642"/>
    <hyperlink r:id="rId174" ref="Y643"/>
    <hyperlink r:id="rId175" ref="Y647"/>
    <hyperlink r:id="rId176" ref="Y652"/>
    <hyperlink r:id="rId177" ref="Y655"/>
    <hyperlink r:id="rId178" ref="Y676"/>
    <hyperlink r:id="rId179" ref="Y678"/>
    <hyperlink r:id="rId180" ref="Y683"/>
    <hyperlink r:id="rId181" ref="Y685"/>
    <hyperlink r:id="rId182" ref="Y686"/>
    <hyperlink r:id="rId183" ref="Y690"/>
    <hyperlink r:id="rId184" ref="Y695"/>
    <hyperlink r:id="rId185" ref="Y724"/>
    <hyperlink r:id="rId186" ref="Y726"/>
    <hyperlink r:id="rId187" ref="Y734"/>
    <hyperlink r:id="rId188" ref="Y735"/>
    <hyperlink r:id="rId189" ref="Y736"/>
    <hyperlink r:id="rId190" ref="Y740"/>
    <hyperlink r:id="rId191" ref="Y759"/>
    <hyperlink r:id="rId192" ref="Y774"/>
    <hyperlink r:id="rId193" ref="Y784"/>
    <hyperlink r:id="rId194" ref="Y802"/>
    <hyperlink r:id="rId195" ref="Y811"/>
    <hyperlink r:id="rId196" ref="Y838"/>
    <hyperlink r:id="rId197" ref="Y842"/>
    <hyperlink r:id="rId198" ref="Y847"/>
    <hyperlink r:id="rId199" ref="Y848"/>
    <hyperlink r:id="rId200" ref="Y854"/>
    <hyperlink r:id="rId201" ref="Y855"/>
    <hyperlink r:id="rId202" ref="Y857"/>
  </hyperlinks>
  <drawing r:id="rId203"/>
  <tableParts count="1">
    <tablePart r:id="rId20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4.75"/>
    <col customWidth="1" min="3" max="3" width="52.88"/>
    <col customWidth="1" min="4" max="4" width="92.88"/>
    <col customWidth="1" min="5" max="6" width="21.75"/>
    <col customWidth="1" min="7" max="7" width="14.25"/>
    <col customWidth="1" min="9" max="9" width="15.75"/>
    <col customWidth="1" min="10" max="10" width="7.5"/>
    <col customWidth="1" min="11" max="11" width="16.25"/>
    <col customWidth="1" min="12" max="12" width="73.5"/>
    <col customWidth="1" min="13" max="13" width="19.0"/>
    <col customWidth="1" min="14" max="14" width="18.75"/>
    <col customWidth="1" min="15" max="15" width="37.25"/>
    <col customWidth="1" min="16" max="16" width="80.38"/>
    <col customWidth="1" min="18" max="18" width="17.75"/>
    <col customWidth="1" min="19" max="19" width="25.25"/>
    <col customWidth="1" min="20" max="20" width="23.38"/>
    <col customWidth="1" min="21" max="21" width="19.13"/>
  </cols>
  <sheetData>
    <row r="1">
      <c r="A1" s="1" t="s">
        <v>0</v>
      </c>
      <c r="B1" s="1" t="s">
        <v>1</v>
      </c>
      <c r="C1" s="1" t="s">
        <v>2</v>
      </c>
      <c r="D1" s="1" t="s">
        <v>3</v>
      </c>
      <c r="E1" s="1" t="s">
        <v>4</v>
      </c>
      <c r="F1" s="1" t="s">
        <v>5</v>
      </c>
      <c r="G1" s="2" t="s">
        <v>6</v>
      </c>
      <c r="H1" s="2" t="s">
        <v>7</v>
      </c>
      <c r="I1" s="2" t="s">
        <v>8</v>
      </c>
      <c r="J1" s="3" t="s">
        <v>9</v>
      </c>
      <c r="K1" s="4" t="s">
        <v>10</v>
      </c>
      <c r="L1" s="1" t="s">
        <v>11</v>
      </c>
      <c r="M1" s="1" t="s">
        <v>12</v>
      </c>
      <c r="N1" s="1" t="s">
        <v>13</v>
      </c>
      <c r="O1" s="1" t="s">
        <v>14</v>
      </c>
      <c r="P1" s="1" t="s">
        <v>15</v>
      </c>
      <c r="Q1" s="5"/>
      <c r="R1" s="5"/>
      <c r="S1" s="5"/>
      <c r="T1" s="5"/>
      <c r="U1" s="5"/>
      <c r="V1" s="5"/>
      <c r="W1" s="5"/>
    </row>
    <row r="2">
      <c r="A2" s="6" t="s">
        <v>16</v>
      </c>
      <c r="B2" s="7" t="s">
        <v>17</v>
      </c>
      <c r="C2" s="7" t="s">
        <v>18</v>
      </c>
      <c r="D2" s="8" t="s">
        <v>19</v>
      </c>
      <c r="E2" s="6" t="s">
        <v>20</v>
      </c>
      <c r="F2" s="9" t="s">
        <v>21</v>
      </c>
      <c r="G2" s="10">
        <f t="array" ref="G2">IFERROR(INDEX('PM POWERSUPPLY RJBT1'!BC:BC,MATCH(E2,'PM POWERSUPPLY RJBT1'!B:B,0)),"BELUM TERDATA")</f>
        <v>100</v>
      </c>
      <c r="H2" s="13">
        <f t="array" ref="H2">IFERROR(INDEX('PM AC RJBT'!J:J,MATCH(E2,'PM AC RJBT'!A:A,0)),"NON-AC ICON")</f>
        <v>100</v>
      </c>
      <c r="I2" s="13" t="str">
        <f t="array" ref="I2">IFERROR(INDEX('PM GENSET RJBT'!AJ:AJ,MATCH(E2,'PM GENSET RJBT'!B:B,0)),"TIDAK ADA GENSET")</f>
        <v>TIDAK ADA GENSET</v>
      </c>
      <c r="J2" s="14">
        <f t="array" ref="J2">IFERROR(INDEX('PM POP RJBT'!P:P,MATCH(E2,'PM POP RJBT'!D:D,0)),"")*100</f>
        <v>100</v>
      </c>
      <c r="K2" s="16">
        <f t="shared" ref="K2:K875" si="1">ROUND(((IF(G2="BELUM TERDATA",0,G2)*30)+(IF(H2="NON-AC ICON",100,H2)*15)+(IF(I2="TIDAK ADA GENSET",100,I2)*15)+(IF(J2="",100,J2)*40))/100,0)</f>
        <v>100</v>
      </c>
      <c r="L2" s="18" t="str">
        <f t="shared" ref="L2:L875" si="2">IF(K2&gt;=80,"GOOD CONDITION",IF(K2&gt;=60,"WARNING",
IF(K2&gt;=40,"NEED CHECK",
"DANGEROUS")))</f>
        <v>GOOD CONDITION</v>
      </c>
    </row>
    <row r="3">
      <c r="A3" s="19" t="s">
        <v>16</v>
      </c>
      <c r="B3" s="20" t="s">
        <v>17</v>
      </c>
      <c r="C3" s="20" t="s">
        <v>62</v>
      </c>
      <c r="D3" s="21" t="s">
        <v>19</v>
      </c>
      <c r="E3" s="19" t="s">
        <v>64</v>
      </c>
      <c r="F3" s="23" t="s">
        <v>67</v>
      </c>
      <c r="G3" s="24">
        <f t="array" ref="G3">IFERROR(INDEX('PM POWERSUPPLY RJBT1'!BC:BC,MATCH(E3,'PM POWERSUPPLY RJBT1'!B:B,0)),"BELUM TERDATA")</f>
        <v>100</v>
      </c>
      <c r="H3" s="27">
        <f t="array" ref="H3">IFERROR(INDEX('PM AC RJBT'!J:J,MATCH(E3,'PM AC RJBT'!A:A,0)),"NON-AC ICON")</f>
        <v>100</v>
      </c>
      <c r="I3" s="27">
        <f t="array" ref="I3">IFERROR(INDEX('PM GENSET RJBT'!AJ:AJ,MATCH(E3,'PM GENSET RJBT'!B:B,0)),"TIDAK ADA GENSET")</f>
        <v>60</v>
      </c>
      <c r="J3" s="29">
        <f t="array" ref="J3">IFERROR(INDEX('PM POP RJBT'!P:P,MATCH(E3,'PM POP RJBT'!D:D,0)),"")*100</f>
        <v>75</v>
      </c>
      <c r="K3" s="30">
        <f t="shared" si="1"/>
        <v>84</v>
      </c>
      <c r="L3" s="18" t="str">
        <f t="shared" si="2"/>
        <v>GOOD CONDITION</v>
      </c>
      <c r="R3" s="31" t="s">
        <v>90</v>
      </c>
      <c r="S3" s="32"/>
      <c r="U3" s="34" t="s">
        <v>94</v>
      </c>
      <c r="V3" s="32"/>
    </row>
    <row r="4">
      <c r="A4" s="6" t="s">
        <v>96</v>
      </c>
      <c r="B4" s="7" t="s">
        <v>99</v>
      </c>
      <c r="C4" s="7" t="s">
        <v>101</v>
      </c>
      <c r="D4" s="8" t="s">
        <v>19</v>
      </c>
      <c r="E4" s="6" t="s">
        <v>104</v>
      </c>
      <c r="F4" s="9" t="s">
        <v>67</v>
      </c>
      <c r="G4" s="10">
        <f t="array" ref="G4">IFERROR(INDEX('PM POWERSUPPLY RJBT1'!BC:BC,MATCH(E4,'PM POWERSUPPLY RJBT1'!B:B,0)),"BELUM TERDATA")</f>
        <v>100</v>
      </c>
      <c r="H4" s="13">
        <f t="array" ref="H4">IFERROR(INDEX('PM AC RJBT'!J:J,MATCH(E4,'PM AC RJBT'!A:A,0)),"NON-AC ICON")</f>
        <v>100</v>
      </c>
      <c r="I4" s="13">
        <f t="array" ref="I4">IFERROR(INDEX('PM GENSET RJBT'!AJ:AJ,MATCH(E4,'PM GENSET RJBT'!B:B,0)),"TIDAK ADA GENSET")</f>
        <v>100</v>
      </c>
      <c r="J4" s="14">
        <f t="array" ref="J4">IFERROR(INDEX('PM POP RJBT'!P:P,MATCH(E4,'PM POP RJBT'!D:D,0)),"")*100</f>
        <v>100</v>
      </c>
      <c r="K4" s="16">
        <f t="shared" si="1"/>
        <v>100</v>
      </c>
      <c r="L4" s="18" t="str">
        <f t="shared" si="2"/>
        <v>GOOD CONDITION</v>
      </c>
      <c r="R4" s="43" t="s">
        <v>162</v>
      </c>
      <c r="S4" s="44" t="s">
        <v>168</v>
      </c>
      <c r="U4" s="45" t="s">
        <v>173</v>
      </c>
      <c r="V4" s="47">
        <f>AVERAGE(K2:K875)/100</f>
        <v>0.8376430206</v>
      </c>
    </row>
    <row r="5">
      <c r="A5" s="19" t="s">
        <v>181</v>
      </c>
      <c r="B5" s="20" t="s">
        <v>99</v>
      </c>
      <c r="C5" s="20" t="s">
        <v>182</v>
      </c>
      <c r="D5" s="21" t="s">
        <v>19</v>
      </c>
      <c r="E5" s="19" t="s">
        <v>183</v>
      </c>
      <c r="F5" s="23" t="s">
        <v>67</v>
      </c>
      <c r="G5" s="24">
        <f t="array" ref="G5">IFERROR(INDEX('PM POWERSUPPLY RJBT1'!BC:BC,MATCH(E5,'PM POWERSUPPLY RJBT1'!B:B,0)),"BELUM TERDATA")</f>
        <v>100</v>
      </c>
      <c r="H5" s="27">
        <f t="array" ref="H5">IFERROR(INDEX('PM AC RJBT'!J:J,MATCH(E5,'PM AC RJBT'!A:A,0)),"NON-AC ICON")</f>
        <v>100</v>
      </c>
      <c r="I5" s="27">
        <f t="array" ref="I5">IFERROR(INDEX('PM GENSET RJBT'!AJ:AJ,MATCH(E5,'PM GENSET RJBT'!B:B,0)),"TIDAK ADA GENSET")</f>
        <v>20</v>
      </c>
      <c r="J5" s="29">
        <f t="array" ref="J5">IFERROR(INDEX('PM POP RJBT'!P:P,MATCH(E5,'PM POP RJBT'!D:D,0)),"")*100</f>
        <v>100</v>
      </c>
      <c r="K5" s="30">
        <f t="shared" si="1"/>
        <v>88</v>
      </c>
      <c r="L5" s="18" t="str">
        <f t="shared" si="2"/>
        <v>GOOD CONDITION</v>
      </c>
      <c r="R5" s="43" t="s">
        <v>186</v>
      </c>
      <c r="S5" s="58" t="s">
        <v>188</v>
      </c>
      <c r="U5" s="45" t="s">
        <v>192</v>
      </c>
      <c r="V5" s="47">
        <f>AVERAGEIF('DATA MASTER'!A:A,"MALANG",'DATA MASTER'!K:K)/100</f>
        <v>0.823554007</v>
      </c>
    </row>
    <row r="6">
      <c r="A6" s="6" t="s">
        <v>181</v>
      </c>
      <c r="B6" s="7" t="s">
        <v>99</v>
      </c>
      <c r="C6" s="7" t="s">
        <v>198</v>
      </c>
      <c r="D6" s="8" t="s">
        <v>19</v>
      </c>
      <c r="E6" s="6" t="s">
        <v>199</v>
      </c>
      <c r="F6" s="9" t="s">
        <v>67</v>
      </c>
      <c r="G6" s="10">
        <f t="array" ref="G6">IFERROR(INDEX('PM POWERSUPPLY RJBT1'!BC:BC,MATCH(E6,'PM POWERSUPPLY RJBT1'!B:B,0)),"BELUM TERDATA")</f>
        <v>100</v>
      </c>
      <c r="H6" s="13">
        <f t="array" ref="H6">IFERROR(INDEX('PM AC RJBT'!J:J,MATCH(E6,'PM AC RJBT'!A:A,0)),"NON-AC ICON")</f>
        <v>100</v>
      </c>
      <c r="I6" s="13">
        <f t="array" ref="I6">IFERROR(INDEX('PM GENSET RJBT'!AJ:AJ,MATCH(E6,'PM GENSET RJBT'!B:B,0)),"TIDAK ADA GENSET")</f>
        <v>20</v>
      </c>
      <c r="J6" s="14">
        <f t="array" ref="J6">IFERROR(INDEX('PM POP RJBT'!P:P,MATCH(E6,'PM POP RJBT'!D:D,0)),"")*100</f>
        <v>100</v>
      </c>
      <c r="K6" s="16">
        <f t="shared" si="1"/>
        <v>88</v>
      </c>
      <c r="L6" s="18" t="str">
        <f t="shared" si="2"/>
        <v>GOOD CONDITION</v>
      </c>
      <c r="R6" s="43" t="s">
        <v>213</v>
      </c>
      <c r="S6" s="69" t="s">
        <v>215</v>
      </c>
      <c r="U6" s="45" t="s">
        <v>217</v>
      </c>
      <c r="V6" s="47">
        <f>AVERAGEIF('DATA MASTER'!A:A,"SURABAYA",'DATA MASTER'!K:K)/100</f>
        <v>0.8362619808</v>
      </c>
    </row>
    <row r="7">
      <c r="A7" s="71" t="s">
        <v>16</v>
      </c>
      <c r="B7" s="20" t="s">
        <v>99</v>
      </c>
      <c r="C7" s="20" t="s">
        <v>219</v>
      </c>
      <c r="D7" s="21" t="s">
        <v>19</v>
      </c>
      <c r="E7" s="19" t="s">
        <v>220</v>
      </c>
      <c r="F7" s="23" t="s">
        <v>67</v>
      </c>
      <c r="G7" s="24">
        <f t="array" ref="G7">IFERROR(INDEX('PM POWERSUPPLY RJBT1'!BC:BC,MATCH(E7,'PM POWERSUPPLY RJBT1'!B:B,0)),"BELUM TERDATA")</f>
        <v>100</v>
      </c>
      <c r="H7" s="27">
        <f t="array" ref="H7">IFERROR(INDEX('PM AC RJBT'!J:J,MATCH(E7,'PM AC RJBT'!A:A,0)),"NON-AC ICON")</f>
        <v>100</v>
      </c>
      <c r="I7" s="27">
        <f t="array" ref="I7">IFERROR(INDEX('PM GENSET RJBT'!AJ:AJ,MATCH(E7,'PM GENSET RJBT'!B:B,0)),"TIDAK ADA GENSET")</f>
        <v>60</v>
      </c>
      <c r="J7" s="29">
        <f t="array" ref="J7">IFERROR(INDEX('PM POP RJBT'!P:P,MATCH(E7,'PM POP RJBT'!D:D,0)),"")*100</f>
        <v>100</v>
      </c>
      <c r="K7" s="30">
        <f t="shared" si="1"/>
        <v>94</v>
      </c>
      <c r="L7" s="18" t="str">
        <f t="shared" si="2"/>
        <v>GOOD CONDITION</v>
      </c>
      <c r="R7" s="74" t="s">
        <v>223</v>
      </c>
      <c r="S7" s="76" t="s">
        <v>224</v>
      </c>
      <c r="U7" s="45" t="s">
        <v>225</v>
      </c>
      <c r="V7" s="47">
        <f>AVERAGEIF('DATA MASTER'!A:A,"MADIUN",'DATA MASTER'!K:K)/100</f>
        <v>0.7700636943</v>
      </c>
    </row>
    <row r="8">
      <c r="A8" s="78" t="s">
        <v>226</v>
      </c>
      <c r="B8" s="7" t="s">
        <v>99</v>
      </c>
      <c r="C8" s="7" t="s">
        <v>227</v>
      </c>
      <c r="D8" s="8" t="s">
        <v>19</v>
      </c>
      <c r="E8" s="6" t="s">
        <v>228</v>
      </c>
      <c r="F8" s="9" t="s">
        <v>67</v>
      </c>
      <c r="G8" s="10">
        <f t="array" ref="G8">IFERROR(INDEX('PM POWERSUPPLY RJBT1'!BC:BC,MATCH(E8,'PM POWERSUPPLY RJBT1'!B:B,0)),"BELUM TERDATA")</f>
        <v>100</v>
      </c>
      <c r="H8" s="13">
        <f t="array" ref="H8">IFERROR(INDEX('PM AC RJBT'!J:J,MATCH(E8,'PM AC RJBT'!A:A,0)),"NON-AC ICON")</f>
        <v>100</v>
      </c>
      <c r="I8" s="13">
        <f t="array" ref="I8">IFERROR(INDEX('PM GENSET RJBT'!AJ:AJ,MATCH(E8,'PM GENSET RJBT'!B:B,0)),"TIDAK ADA GENSET")</f>
        <v>100</v>
      </c>
      <c r="J8" s="14">
        <f t="array" ref="J8">IFERROR(INDEX('PM POP RJBT'!P:P,MATCH(E8,'PM POP RJBT'!D:D,0)),"")*100</f>
        <v>100</v>
      </c>
      <c r="K8" s="16">
        <f t="shared" si="1"/>
        <v>100</v>
      </c>
      <c r="L8" s="18" t="str">
        <f t="shared" si="2"/>
        <v>GOOD CONDITION</v>
      </c>
      <c r="U8" s="45" t="s">
        <v>241</v>
      </c>
      <c r="V8" s="47">
        <f>AVERAGEIF('DATA MASTER'!A:A,"JEMBER",'DATA MASTER'!K:K)/100</f>
        <v>0.9665811966</v>
      </c>
    </row>
    <row r="9">
      <c r="A9" s="71" t="s">
        <v>16</v>
      </c>
      <c r="B9" s="20" t="s">
        <v>99</v>
      </c>
      <c r="C9" s="20" t="s">
        <v>245</v>
      </c>
      <c r="D9" s="21" t="s">
        <v>19</v>
      </c>
      <c r="E9" s="19" t="s">
        <v>248</v>
      </c>
      <c r="F9" s="23" t="s">
        <v>67</v>
      </c>
      <c r="G9" s="24">
        <f t="array" ref="G9">IFERROR(INDEX('PM POWERSUPPLY RJBT1'!BC:BC,MATCH(E9,'PM POWERSUPPLY RJBT1'!B:B,0)),"BELUM TERDATA")</f>
        <v>100</v>
      </c>
      <c r="H9" s="27" t="str">
        <f t="array" ref="H9">IFERROR(INDEX('PM AC RJBT'!J:J,MATCH(E9,'PM AC RJBT'!A:A,0)),"NON-AC ICON")</f>
        <v>NON-AC ICON</v>
      </c>
      <c r="I9" s="27">
        <f t="array" ref="I9">IFERROR(INDEX('PM GENSET RJBT'!AJ:AJ,MATCH(E9,'PM GENSET RJBT'!B:B,0)),"TIDAK ADA GENSET")</f>
        <v>100</v>
      </c>
      <c r="J9" s="29">
        <f t="array" ref="J9">IFERROR(INDEX('PM POP RJBT'!P:P,MATCH(E9,'PM POP RJBT'!D:D,0)),"")*100</f>
        <v>100</v>
      </c>
      <c r="K9" s="30">
        <f t="shared" si="1"/>
        <v>100</v>
      </c>
      <c r="L9" s="18" t="str">
        <f t="shared" si="2"/>
        <v>GOOD CONDITION</v>
      </c>
      <c r="R9" s="31" t="s">
        <v>11</v>
      </c>
      <c r="S9" s="32"/>
    </row>
    <row r="10">
      <c r="A10" s="78" t="s">
        <v>16</v>
      </c>
      <c r="B10" s="7" t="s">
        <v>99</v>
      </c>
      <c r="C10" s="7" t="s">
        <v>262</v>
      </c>
      <c r="D10" s="8" t="s">
        <v>19</v>
      </c>
      <c r="E10" s="6" t="s">
        <v>265</v>
      </c>
      <c r="F10" s="9" t="s">
        <v>21</v>
      </c>
      <c r="G10" s="10">
        <f t="array" ref="G10">IFERROR(INDEX('PM POWERSUPPLY RJBT1'!BC:BC,MATCH(E10,'PM POWERSUPPLY RJBT1'!B:B,0)),"BELUM TERDATA")</f>
        <v>100</v>
      </c>
      <c r="H10" s="13">
        <f t="array" ref="H10">IFERROR(INDEX('PM AC RJBT'!J:J,MATCH(E10,'PM AC RJBT'!A:A,0)),"NON-AC ICON")</f>
        <v>100</v>
      </c>
      <c r="I10" s="13">
        <f t="array" ref="I10">IFERROR(INDEX('PM GENSET RJBT'!AJ:AJ,MATCH(E10,'PM GENSET RJBT'!B:B,0)),"TIDAK ADA GENSET")</f>
        <v>100</v>
      </c>
      <c r="J10" s="14">
        <f t="array" ref="J10">IFERROR(INDEX('PM POP RJBT'!P:P,MATCH(E10,'PM POP RJBT'!D:D,0)),"")*100</f>
        <v>100</v>
      </c>
      <c r="K10" s="16">
        <f t="shared" si="1"/>
        <v>100</v>
      </c>
      <c r="L10" s="18" t="str">
        <f t="shared" si="2"/>
        <v>GOOD CONDITION</v>
      </c>
      <c r="R10" s="43">
        <f>COUNTIFS(K2:K876,"&gt;=80",K2:K876,"&lt;=100")</f>
        <v>516</v>
      </c>
      <c r="S10" s="44" t="s">
        <v>168</v>
      </c>
    </row>
    <row r="11">
      <c r="A11" s="71" t="s">
        <v>181</v>
      </c>
      <c r="B11" s="20" t="s">
        <v>99</v>
      </c>
      <c r="C11" s="20" t="s">
        <v>284</v>
      </c>
      <c r="D11" s="21" t="s">
        <v>19</v>
      </c>
      <c r="E11" s="19" t="s">
        <v>286</v>
      </c>
      <c r="F11" s="23" t="s">
        <v>67</v>
      </c>
      <c r="G11" s="24">
        <f t="array" ref="G11">IFERROR(INDEX('PM POWERSUPPLY RJBT1'!BC:BC,MATCH(E11,'PM POWERSUPPLY RJBT1'!B:B,0)),"BELUM TERDATA")</f>
        <v>100</v>
      </c>
      <c r="H11" s="27">
        <f t="array" ref="H11">IFERROR(INDEX('PM AC RJBT'!J:J,MATCH(E11,'PM AC RJBT'!A:A,0)),"NON-AC ICON")</f>
        <v>100</v>
      </c>
      <c r="I11" s="27">
        <f t="array" ref="I11">IFERROR(INDEX('PM GENSET RJBT'!AJ:AJ,MATCH(E11,'PM GENSET RJBT'!B:B,0)),"TIDAK ADA GENSET")</f>
        <v>100</v>
      </c>
      <c r="J11" s="29">
        <f t="array" ref="J11">IFERROR(INDEX('PM POP RJBT'!P:P,MATCH(E11,'PM POP RJBT'!D:D,0)),"")*100</f>
        <v>100</v>
      </c>
      <c r="K11" s="30">
        <f t="shared" si="1"/>
        <v>100</v>
      </c>
      <c r="L11" s="18" t="str">
        <f t="shared" si="2"/>
        <v>GOOD CONDITION</v>
      </c>
      <c r="R11" s="43">
        <f>COUNTIFS(K2:K876,"&gt;=60",K2:K876,"&lt;=79")</f>
        <v>335</v>
      </c>
      <c r="S11" s="58" t="s">
        <v>188</v>
      </c>
    </row>
    <row r="12">
      <c r="A12" s="78" t="s">
        <v>181</v>
      </c>
      <c r="B12" s="7" t="s">
        <v>99</v>
      </c>
      <c r="C12" s="7" t="s">
        <v>301</v>
      </c>
      <c r="D12" s="8" t="s">
        <v>19</v>
      </c>
      <c r="E12" s="6" t="s">
        <v>303</v>
      </c>
      <c r="F12" s="9" t="s">
        <v>304</v>
      </c>
      <c r="G12" s="10">
        <f t="array" ref="G12">IFERROR(INDEX('PM POWERSUPPLY RJBT1'!BC:BC,MATCH(E12,'PM POWERSUPPLY RJBT1'!B:B,0)),"BELUM TERDATA")</f>
        <v>100</v>
      </c>
      <c r="H12" s="13" t="str">
        <f t="array" ref="H12">IFERROR(INDEX('PM AC RJBT'!J:J,MATCH(E12,'PM AC RJBT'!A:A,0)),"NON-AC ICON")</f>
        <v>NON-AC ICON</v>
      </c>
      <c r="I12" s="13" t="str">
        <f t="array" ref="I12">IFERROR(INDEX('PM GENSET RJBT'!AJ:AJ,MATCH(E12,'PM GENSET RJBT'!B:B,0)),"TIDAK ADA GENSET")</f>
        <v>TIDAK ADA GENSET</v>
      </c>
      <c r="J12" s="14">
        <f t="array" ref="J12">IFERROR(INDEX('PM POP RJBT'!P:P,MATCH(E12,'PM POP RJBT'!D:D,0)),"")*100</f>
        <v>100</v>
      </c>
      <c r="K12" s="16">
        <f t="shared" si="1"/>
        <v>100</v>
      </c>
      <c r="L12" s="18" t="str">
        <f t="shared" si="2"/>
        <v>GOOD CONDITION</v>
      </c>
      <c r="R12" s="43">
        <f>COUNTIFS(K2:K876,"&gt;=40",K2:K876,"&lt;=59")</f>
        <v>2</v>
      </c>
      <c r="S12" s="69" t="s">
        <v>215</v>
      </c>
    </row>
    <row r="13">
      <c r="A13" s="71" t="s">
        <v>16</v>
      </c>
      <c r="B13" s="20" t="s">
        <v>99</v>
      </c>
      <c r="C13" s="20" t="s">
        <v>319</v>
      </c>
      <c r="D13" s="21" t="s">
        <v>19</v>
      </c>
      <c r="E13" s="19" t="s">
        <v>320</v>
      </c>
      <c r="F13" s="23" t="s">
        <v>304</v>
      </c>
      <c r="G13" s="24">
        <f t="array" ref="G13">IFERROR(INDEX('PM POWERSUPPLY RJBT1'!BC:BC,MATCH(E13,'PM POWERSUPPLY RJBT1'!B:B,0)),"BELUM TERDATA")</f>
        <v>100</v>
      </c>
      <c r="H13" s="27" t="str">
        <f t="array" ref="H13">IFERROR(INDEX('PM AC RJBT'!J:J,MATCH(E13,'PM AC RJBT'!A:A,0)),"NON-AC ICON")</f>
        <v>NON-AC ICON</v>
      </c>
      <c r="I13" s="27">
        <f t="array" ref="I13">IFERROR(INDEX('PM GENSET RJBT'!AJ:AJ,MATCH(E13,'PM GENSET RJBT'!B:B,0)),"TIDAK ADA GENSET")</f>
        <v>100</v>
      </c>
      <c r="J13" s="29">
        <f t="array" ref="J13">IFERROR(INDEX('PM POP RJBT'!P:P,MATCH(E13,'PM POP RJBT'!D:D,0)),"")*100</f>
        <v>100</v>
      </c>
      <c r="K13" s="30">
        <f t="shared" si="1"/>
        <v>100</v>
      </c>
      <c r="L13" s="18" t="str">
        <f t="shared" si="2"/>
        <v>GOOD CONDITION</v>
      </c>
      <c r="R13" s="96">
        <f>COUNTIFS(K2:K876,"&gt;=0",K2:K876,"&lt;=39")</f>
        <v>16</v>
      </c>
      <c r="S13" s="97" t="s">
        <v>224</v>
      </c>
    </row>
    <row r="14">
      <c r="A14" s="78" t="s">
        <v>226</v>
      </c>
      <c r="B14" s="7" t="s">
        <v>99</v>
      </c>
      <c r="C14" s="7" t="s">
        <v>334</v>
      </c>
      <c r="D14" s="8" t="s">
        <v>19</v>
      </c>
      <c r="E14" s="6" t="s">
        <v>336</v>
      </c>
      <c r="F14" s="9" t="s">
        <v>67</v>
      </c>
      <c r="G14" s="10">
        <f t="array" ref="G14">IFERROR(INDEX('PM POWERSUPPLY RJBT1'!BC:BC,MATCH(E14,'PM POWERSUPPLY RJBT1'!B:B,0)),"BELUM TERDATA")</f>
        <v>100</v>
      </c>
      <c r="H14" s="13">
        <f t="array" ref="H14">IFERROR(INDEX('PM AC RJBT'!J:J,MATCH(E14,'PM AC RJBT'!A:A,0)),"NON-AC ICON")</f>
        <v>100</v>
      </c>
      <c r="I14" s="13" t="str">
        <f t="array" ref="I14">IFERROR(INDEX('PM GENSET RJBT'!AJ:AJ,MATCH(E14,'PM GENSET RJBT'!B:B,0)),"TIDAK ADA GENSET")</f>
        <v>TIDAK ADA GENSET</v>
      </c>
      <c r="J14" s="14">
        <f t="array" ref="J14">IFERROR(INDEX('PM POP RJBT'!P:P,MATCH(E14,'PM POP RJBT'!D:D,0)),"")*100</f>
        <v>100</v>
      </c>
      <c r="K14" s="16">
        <f t="shared" si="1"/>
        <v>100</v>
      </c>
      <c r="L14" s="18" t="str">
        <f t="shared" si="2"/>
        <v>GOOD CONDITION</v>
      </c>
    </row>
    <row r="15">
      <c r="A15" s="71" t="s">
        <v>181</v>
      </c>
      <c r="B15" s="20" t="s">
        <v>99</v>
      </c>
      <c r="C15" s="20" t="s">
        <v>346</v>
      </c>
      <c r="D15" s="21" t="s">
        <v>19</v>
      </c>
      <c r="E15" s="19" t="s">
        <v>341</v>
      </c>
      <c r="F15" s="23" t="s">
        <v>67</v>
      </c>
      <c r="G15" s="24">
        <f t="array" ref="G15">IFERROR(INDEX('PM POWERSUPPLY RJBT1'!BC:BC,MATCH(E15,'PM POWERSUPPLY RJBT1'!B:B,0)),"BELUM TERDATA")</f>
        <v>100</v>
      </c>
      <c r="H15" s="27">
        <f t="array" ref="H15">IFERROR(INDEX('PM AC RJBT'!J:J,MATCH(E15,'PM AC RJBT'!A:A,0)),"NON-AC ICON")</f>
        <v>100</v>
      </c>
      <c r="I15" s="27">
        <f t="array" ref="I15">IFERROR(INDEX('PM GENSET RJBT'!AJ:AJ,MATCH(E15,'PM GENSET RJBT'!B:B,0)),"TIDAK ADA GENSET")</f>
        <v>100</v>
      </c>
      <c r="J15" s="29">
        <f t="array" ref="J15">IFERROR(INDEX('PM POP RJBT'!P:P,MATCH(E15,'PM POP RJBT'!D:D,0)),"")*100</f>
        <v>100</v>
      </c>
      <c r="K15" s="30">
        <f t="shared" si="1"/>
        <v>100</v>
      </c>
      <c r="L15" s="18" t="str">
        <f t="shared" si="2"/>
        <v>GOOD CONDITION</v>
      </c>
    </row>
    <row r="16">
      <c r="A16" s="78" t="s">
        <v>16</v>
      </c>
      <c r="B16" s="7" t="s">
        <v>99</v>
      </c>
      <c r="C16" s="7" t="s">
        <v>367</v>
      </c>
      <c r="D16" s="8" t="s">
        <v>19</v>
      </c>
      <c r="E16" s="6" t="s">
        <v>369</v>
      </c>
      <c r="F16" s="9" t="s">
        <v>67</v>
      </c>
      <c r="G16" s="10">
        <f t="array" ref="G16">IFERROR(INDEX('PM POWERSUPPLY RJBT1'!BC:BC,MATCH(E16,'PM POWERSUPPLY RJBT1'!B:B,0)),"BELUM TERDATA")</f>
        <v>100</v>
      </c>
      <c r="H16" s="13">
        <f t="array" ref="H16">IFERROR(INDEX('PM AC RJBT'!J:J,MATCH(E16,'PM AC RJBT'!A:A,0)),"NON-AC ICON")</f>
        <v>100</v>
      </c>
      <c r="I16" s="13">
        <f t="array" ref="I16">IFERROR(INDEX('PM GENSET RJBT'!AJ:AJ,MATCH(E16,'PM GENSET RJBT'!B:B,0)),"TIDAK ADA GENSET")</f>
        <v>100</v>
      </c>
      <c r="J16" s="14">
        <f t="array" ref="J16">IFERROR(INDEX('PM POP RJBT'!P:P,MATCH(E16,'PM POP RJBT'!D:D,0)),"")*100</f>
        <v>100</v>
      </c>
      <c r="K16" s="16">
        <f t="shared" si="1"/>
        <v>100</v>
      </c>
      <c r="L16" s="18" t="str">
        <f t="shared" si="2"/>
        <v>GOOD CONDITION</v>
      </c>
    </row>
    <row r="17">
      <c r="A17" s="71" t="s">
        <v>181</v>
      </c>
      <c r="B17" s="20" t="s">
        <v>99</v>
      </c>
      <c r="C17" s="20" t="s">
        <v>386</v>
      </c>
      <c r="D17" s="21" t="s">
        <v>19</v>
      </c>
      <c r="E17" s="19" t="s">
        <v>370</v>
      </c>
      <c r="F17" s="23" t="s">
        <v>67</v>
      </c>
      <c r="G17" s="24">
        <f t="array" ref="G17">IFERROR(INDEX('PM POWERSUPPLY RJBT1'!BC:BC,MATCH(E17,'PM POWERSUPPLY RJBT1'!B:B,0)),"BELUM TERDATA")</f>
        <v>100</v>
      </c>
      <c r="H17" s="27">
        <f t="array" ref="H17">IFERROR(INDEX('PM AC RJBT'!J:J,MATCH(E17,'PM AC RJBT'!A:A,0)),"NON-AC ICON")</f>
        <v>100</v>
      </c>
      <c r="I17" s="27">
        <f t="array" ref="I17">IFERROR(INDEX('PM GENSET RJBT'!AJ:AJ,MATCH(E17,'PM GENSET RJBT'!B:B,0)),"TIDAK ADA GENSET")</f>
        <v>100</v>
      </c>
      <c r="J17" s="29">
        <f t="array" ref="J17">IFERROR(INDEX('PM POP RJBT'!P:P,MATCH(E17,'PM POP RJBT'!D:D,0)),"")*100</f>
        <v>100</v>
      </c>
      <c r="K17" s="30">
        <f t="shared" si="1"/>
        <v>100</v>
      </c>
      <c r="L17" s="18" t="str">
        <f t="shared" si="2"/>
        <v>GOOD CONDITION</v>
      </c>
    </row>
    <row r="18">
      <c r="A18" s="78" t="s">
        <v>226</v>
      </c>
      <c r="B18" s="7" t="s">
        <v>99</v>
      </c>
      <c r="C18" s="7" t="s">
        <v>408</v>
      </c>
      <c r="D18" s="8" t="s">
        <v>19</v>
      </c>
      <c r="E18" s="6" t="s">
        <v>380</v>
      </c>
      <c r="F18" s="9" t="s">
        <v>67</v>
      </c>
      <c r="G18" s="10">
        <f t="array" ref="G18">IFERROR(INDEX('PM POWERSUPPLY RJBT1'!BC:BC,MATCH(E18,'PM POWERSUPPLY RJBT1'!B:B,0)),"BELUM TERDATA")</f>
        <v>100</v>
      </c>
      <c r="H18" s="13">
        <f t="array" ref="H18">IFERROR(INDEX('PM AC RJBT'!J:J,MATCH(E18,'PM AC RJBT'!A:A,0)),"NON-AC ICON")</f>
        <v>100</v>
      </c>
      <c r="I18" s="13">
        <f t="array" ref="I18">IFERROR(INDEX('PM GENSET RJBT'!AJ:AJ,MATCH(E18,'PM GENSET RJBT'!B:B,0)),"TIDAK ADA GENSET")</f>
        <v>100</v>
      </c>
      <c r="J18" s="14">
        <f t="array" ref="J18">IFERROR(INDEX('PM POP RJBT'!P:P,MATCH(E18,'PM POP RJBT'!D:D,0)),"")*100</f>
        <v>100</v>
      </c>
      <c r="K18" s="16">
        <f t="shared" si="1"/>
        <v>100</v>
      </c>
      <c r="L18" s="18" t="str">
        <f t="shared" si="2"/>
        <v>GOOD CONDITION</v>
      </c>
    </row>
    <row r="19">
      <c r="A19" s="71" t="s">
        <v>96</v>
      </c>
      <c r="B19" s="20" t="s">
        <v>99</v>
      </c>
      <c r="C19" s="20" t="s">
        <v>423</v>
      </c>
      <c r="D19" s="21" t="s">
        <v>19</v>
      </c>
      <c r="E19" s="19" t="s">
        <v>426</v>
      </c>
      <c r="F19" s="23" t="s">
        <v>67</v>
      </c>
      <c r="G19" s="24">
        <f t="array" ref="G19">IFERROR(INDEX('PM POWERSUPPLY RJBT1'!BC:BC,MATCH(E19,'PM POWERSUPPLY RJBT1'!B:B,0)),"BELUM TERDATA")</f>
        <v>100</v>
      </c>
      <c r="H19" s="27">
        <f t="array" ref="H19">IFERROR(INDEX('PM AC RJBT'!J:J,MATCH(E19,'PM AC RJBT'!A:A,0)),"NON-AC ICON")</f>
        <v>100</v>
      </c>
      <c r="I19" s="27">
        <f t="array" ref="I19">IFERROR(INDEX('PM GENSET RJBT'!AJ:AJ,MATCH(E19,'PM GENSET RJBT'!B:B,0)),"TIDAK ADA GENSET")</f>
        <v>100</v>
      </c>
      <c r="J19" s="29">
        <f t="array" ref="J19">IFERROR(INDEX('PM POP RJBT'!P:P,MATCH(E19,'PM POP RJBT'!D:D,0)),"")*100</f>
        <v>100</v>
      </c>
      <c r="K19" s="30">
        <f t="shared" si="1"/>
        <v>100</v>
      </c>
      <c r="L19" s="18" t="str">
        <f t="shared" si="2"/>
        <v>GOOD CONDITION</v>
      </c>
    </row>
    <row r="20">
      <c r="A20" s="78" t="s">
        <v>16</v>
      </c>
      <c r="B20" s="7" t="s">
        <v>99</v>
      </c>
      <c r="C20" s="7" t="s">
        <v>446</v>
      </c>
      <c r="D20" s="8" t="s">
        <v>19</v>
      </c>
      <c r="E20" s="6" t="s">
        <v>447</v>
      </c>
      <c r="F20" s="9" t="s">
        <v>67</v>
      </c>
      <c r="G20" s="10">
        <f t="array" ref="G20">IFERROR(INDEX('PM POWERSUPPLY RJBT1'!BC:BC,MATCH(E20,'PM POWERSUPPLY RJBT1'!B:B,0)),"BELUM TERDATA")</f>
        <v>100</v>
      </c>
      <c r="H20" s="13">
        <f t="array" ref="H20">IFERROR(INDEX('PM AC RJBT'!J:J,MATCH(E20,'PM AC RJBT'!A:A,0)),"NON-AC ICON")</f>
        <v>100</v>
      </c>
      <c r="I20" s="13">
        <f t="array" ref="I20">IFERROR(INDEX('PM GENSET RJBT'!AJ:AJ,MATCH(E20,'PM GENSET RJBT'!B:B,0)),"TIDAK ADA GENSET")</f>
        <v>100</v>
      </c>
      <c r="J20" s="14">
        <f t="array" ref="J20">IFERROR(INDEX('PM POP RJBT'!P:P,MATCH(E20,'PM POP RJBT'!D:D,0)),"")*100</f>
        <v>100</v>
      </c>
      <c r="K20" s="16">
        <f t="shared" si="1"/>
        <v>100</v>
      </c>
      <c r="L20" s="18" t="str">
        <f t="shared" si="2"/>
        <v>GOOD CONDITION</v>
      </c>
    </row>
    <row r="21">
      <c r="A21" s="71" t="s">
        <v>226</v>
      </c>
      <c r="B21" s="20" t="s">
        <v>99</v>
      </c>
      <c r="C21" s="20" t="s">
        <v>455</v>
      </c>
      <c r="D21" s="21" t="s">
        <v>19</v>
      </c>
      <c r="E21" s="19" t="s">
        <v>406</v>
      </c>
      <c r="F21" s="23" t="s">
        <v>67</v>
      </c>
      <c r="G21" s="24">
        <f t="array" ref="G21">IFERROR(INDEX('PM POWERSUPPLY RJBT1'!BC:BC,MATCH(E21,'PM POWERSUPPLY RJBT1'!B:B,0)),"BELUM TERDATA")</f>
        <v>100</v>
      </c>
      <c r="H21" s="27">
        <f t="array" ref="H21">IFERROR(INDEX('PM AC RJBT'!J:J,MATCH(E21,'PM AC RJBT'!A:A,0)),"NON-AC ICON")</f>
        <v>100</v>
      </c>
      <c r="I21" s="27">
        <f t="array" ref="I21">IFERROR(INDEX('PM GENSET RJBT'!AJ:AJ,MATCH(E21,'PM GENSET RJBT'!B:B,0)),"TIDAK ADA GENSET")</f>
        <v>100</v>
      </c>
      <c r="J21" s="29">
        <f t="array" ref="J21">IFERROR(INDEX('PM POP RJBT'!P:P,MATCH(E21,'PM POP RJBT'!D:D,0)),"")*100</f>
        <v>100</v>
      </c>
      <c r="K21" s="30">
        <f t="shared" si="1"/>
        <v>100</v>
      </c>
      <c r="L21" s="18" t="str">
        <f t="shared" si="2"/>
        <v>GOOD CONDITION</v>
      </c>
    </row>
    <row r="22">
      <c r="A22" s="78" t="s">
        <v>226</v>
      </c>
      <c r="B22" s="7" t="s">
        <v>99</v>
      </c>
      <c r="C22" s="7" t="s">
        <v>466</v>
      </c>
      <c r="D22" s="8" t="s">
        <v>19</v>
      </c>
      <c r="E22" s="6" t="s">
        <v>468</v>
      </c>
      <c r="F22" s="9" t="s">
        <v>304</v>
      </c>
      <c r="G22" s="10">
        <f t="array" ref="G22">IFERROR(INDEX('PM POWERSUPPLY RJBT1'!BC:BC,MATCH(E22,'PM POWERSUPPLY RJBT1'!B:B,0)),"BELUM TERDATA")</f>
        <v>100</v>
      </c>
      <c r="H22" s="13" t="str">
        <f t="array" ref="H22">IFERROR(INDEX('PM AC RJBT'!J:J,MATCH(E22,'PM AC RJBT'!A:A,0)),"NON-AC ICON")</f>
        <v>NON-AC ICON</v>
      </c>
      <c r="I22" s="13" t="str">
        <f t="array" ref="I22">IFERROR(INDEX('PM GENSET RJBT'!AJ:AJ,MATCH(E22,'PM GENSET RJBT'!B:B,0)),"TIDAK ADA GENSET")</f>
        <v>TIDAK ADA GENSET</v>
      </c>
      <c r="J22" s="14">
        <f t="array" ref="J22">IFERROR(INDEX('PM POP RJBT'!P:P,MATCH(E22,'PM POP RJBT'!D:D,0)),"")*100</f>
        <v>100</v>
      </c>
      <c r="K22" s="16">
        <f t="shared" si="1"/>
        <v>100</v>
      </c>
      <c r="L22" s="18" t="str">
        <f t="shared" si="2"/>
        <v>GOOD CONDITION</v>
      </c>
    </row>
    <row r="23">
      <c r="A23" s="71" t="s">
        <v>181</v>
      </c>
      <c r="B23" s="20" t="s">
        <v>99</v>
      </c>
      <c r="C23" s="20" t="s">
        <v>473</v>
      </c>
      <c r="D23" s="21" t="s">
        <v>19</v>
      </c>
      <c r="E23" s="19" t="s">
        <v>413</v>
      </c>
      <c r="F23" s="23" t="s">
        <v>67</v>
      </c>
      <c r="G23" s="24">
        <f t="array" ref="G23">IFERROR(INDEX('PM POWERSUPPLY RJBT1'!BC:BC,MATCH(E23,'PM POWERSUPPLY RJBT1'!B:B,0)),"BELUM TERDATA")</f>
        <v>100</v>
      </c>
      <c r="H23" s="27">
        <f t="array" ref="H23">IFERROR(INDEX('PM AC RJBT'!J:J,MATCH(E23,'PM AC RJBT'!A:A,0)),"NON-AC ICON")</f>
        <v>100</v>
      </c>
      <c r="I23" s="27" t="str">
        <f t="array" ref="I23">IFERROR(INDEX('PM GENSET RJBT'!AJ:AJ,MATCH(E23,'PM GENSET RJBT'!B:B,0)),"TIDAK ADA GENSET")</f>
        <v>TIDAK ADA GENSET</v>
      </c>
      <c r="J23" s="29">
        <f t="array" ref="J23">IFERROR(INDEX('PM POP RJBT'!P:P,MATCH(E23,'PM POP RJBT'!D:D,0)),"")*100</f>
        <v>100</v>
      </c>
      <c r="K23" s="30">
        <f t="shared" si="1"/>
        <v>100</v>
      </c>
      <c r="L23" s="18" t="str">
        <f t="shared" si="2"/>
        <v>GOOD CONDITION</v>
      </c>
    </row>
    <row r="24">
      <c r="A24" s="78" t="s">
        <v>226</v>
      </c>
      <c r="B24" s="7" t="s">
        <v>99</v>
      </c>
      <c r="C24" s="7" t="s">
        <v>481</v>
      </c>
      <c r="D24" s="8" t="s">
        <v>19</v>
      </c>
      <c r="E24" s="6" t="s">
        <v>420</v>
      </c>
      <c r="F24" s="9" t="s">
        <v>67</v>
      </c>
      <c r="G24" s="10">
        <f t="array" ref="G24">IFERROR(INDEX('PM POWERSUPPLY RJBT1'!BC:BC,MATCH(E24,'PM POWERSUPPLY RJBT1'!B:B,0)),"BELUM TERDATA")</f>
        <v>100</v>
      </c>
      <c r="H24" s="13">
        <f t="array" ref="H24">IFERROR(INDEX('PM AC RJBT'!J:J,MATCH(E24,'PM AC RJBT'!A:A,0)),"NON-AC ICON")</f>
        <v>100</v>
      </c>
      <c r="I24" s="13">
        <f t="array" ref="I24">IFERROR(INDEX('PM GENSET RJBT'!AJ:AJ,MATCH(E24,'PM GENSET RJBT'!B:B,0)),"TIDAK ADA GENSET")</f>
        <v>100</v>
      </c>
      <c r="J24" s="14">
        <f t="array" ref="J24">IFERROR(INDEX('PM POP RJBT'!P:P,MATCH(E24,'PM POP RJBT'!D:D,0)),"")*100</f>
        <v>100</v>
      </c>
      <c r="K24" s="16">
        <f t="shared" si="1"/>
        <v>100</v>
      </c>
      <c r="L24" s="18" t="str">
        <f t="shared" si="2"/>
        <v>GOOD CONDITION</v>
      </c>
    </row>
    <row r="25">
      <c r="A25" s="71" t="s">
        <v>16</v>
      </c>
      <c r="B25" s="20" t="s">
        <v>99</v>
      </c>
      <c r="C25" s="20" t="s">
        <v>485</v>
      </c>
      <c r="D25" s="21" t="s">
        <v>19</v>
      </c>
      <c r="E25" s="19" t="s">
        <v>486</v>
      </c>
      <c r="F25" s="23" t="s">
        <v>67</v>
      </c>
      <c r="G25" s="24">
        <f t="array" ref="G25">IFERROR(INDEX('PM POWERSUPPLY RJBT1'!BC:BC,MATCH(E25,'PM POWERSUPPLY RJBT1'!B:B,0)),"BELUM TERDATA")</f>
        <v>100</v>
      </c>
      <c r="H25" s="27">
        <f t="array" ref="H25">IFERROR(INDEX('PM AC RJBT'!J:J,MATCH(E25,'PM AC RJBT'!A:A,0)),"NON-AC ICON")</f>
        <v>100</v>
      </c>
      <c r="I25" s="27">
        <f t="array" ref="I25">IFERROR(INDEX('PM GENSET RJBT'!AJ:AJ,MATCH(E25,'PM GENSET RJBT'!B:B,0)),"TIDAK ADA GENSET")</f>
        <v>100</v>
      </c>
      <c r="J25" s="29">
        <f t="array" ref="J25">IFERROR(INDEX('PM POP RJBT'!P:P,MATCH(E25,'PM POP RJBT'!D:D,0)),"")*100</f>
        <v>100</v>
      </c>
      <c r="K25" s="30">
        <f t="shared" si="1"/>
        <v>100</v>
      </c>
      <c r="L25" s="18" t="str">
        <f t="shared" si="2"/>
        <v>GOOD CONDITION</v>
      </c>
    </row>
    <row r="26">
      <c r="A26" s="78" t="s">
        <v>16</v>
      </c>
      <c r="B26" s="7" t="s">
        <v>99</v>
      </c>
      <c r="C26" s="7" t="s">
        <v>494</v>
      </c>
      <c r="D26" s="8" t="s">
        <v>19</v>
      </c>
      <c r="E26" s="6" t="s">
        <v>495</v>
      </c>
      <c r="F26" s="9" t="s">
        <v>67</v>
      </c>
      <c r="G26" s="10">
        <f t="array" ref="G26">IFERROR(INDEX('PM POWERSUPPLY RJBT1'!BC:BC,MATCH(E26,'PM POWERSUPPLY RJBT1'!B:B,0)),"BELUM TERDATA")</f>
        <v>100</v>
      </c>
      <c r="H26" s="13">
        <f t="array" ref="H26">IFERROR(INDEX('PM AC RJBT'!J:J,MATCH(E26,'PM AC RJBT'!A:A,0)),"NON-AC ICON")</f>
        <v>100</v>
      </c>
      <c r="I26" s="13">
        <f t="array" ref="I26">IFERROR(INDEX('PM GENSET RJBT'!AJ:AJ,MATCH(E26,'PM GENSET RJBT'!B:B,0)),"TIDAK ADA GENSET")</f>
        <v>100</v>
      </c>
      <c r="J26" s="14">
        <f t="array" ref="J26">IFERROR(INDEX('PM POP RJBT'!P:P,MATCH(E26,'PM POP RJBT'!D:D,0)),"")*100</f>
        <v>100</v>
      </c>
      <c r="K26" s="16">
        <f t="shared" si="1"/>
        <v>100</v>
      </c>
      <c r="L26" s="18" t="str">
        <f t="shared" si="2"/>
        <v>GOOD CONDITION</v>
      </c>
    </row>
    <row r="27">
      <c r="A27" s="110" t="s">
        <v>226</v>
      </c>
      <c r="B27" s="20" t="s">
        <v>99</v>
      </c>
      <c r="C27" s="20" t="s">
        <v>502</v>
      </c>
      <c r="D27" s="21" t="s">
        <v>19</v>
      </c>
      <c r="E27" s="19" t="s">
        <v>448</v>
      </c>
      <c r="F27" s="23" t="s">
        <v>67</v>
      </c>
      <c r="G27" s="24">
        <f t="array" ref="G27">IFERROR(INDEX('PM POWERSUPPLY RJBT1'!BC:BC,MATCH(E27,'PM POWERSUPPLY RJBT1'!B:B,0)),"BELUM TERDATA")</f>
        <v>100</v>
      </c>
      <c r="H27" s="27">
        <f t="array" ref="H27">IFERROR(INDEX('PM AC RJBT'!J:J,MATCH(E27,'PM AC RJBT'!A:A,0)),"NON-AC ICON")</f>
        <v>100</v>
      </c>
      <c r="I27" s="27">
        <f t="array" ref="I27">IFERROR(INDEX('PM GENSET RJBT'!AJ:AJ,MATCH(E27,'PM GENSET RJBT'!B:B,0)),"TIDAK ADA GENSET")</f>
        <v>100</v>
      </c>
      <c r="J27" s="29">
        <f t="array" ref="J27">IFERROR(INDEX('PM POP RJBT'!P:P,MATCH(E27,'PM POP RJBT'!D:D,0)),"")*100</f>
        <v>100</v>
      </c>
      <c r="K27" s="30">
        <f t="shared" si="1"/>
        <v>100</v>
      </c>
      <c r="L27" s="18" t="str">
        <f t="shared" si="2"/>
        <v>GOOD CONDITION</v>
      </c>
    </row>
    <row r="28">
      <c r="A28" s="111" t="s">
        <v>181</v>
      </c>
      <c r="B28" s="7" t="s">
        <v>99</v>
      </c>
      <c r="C28" s="7" t="s">
        <v>515</v>
      </c>
      <c r="D28" s="8" t="s">
        <v>19</v>
      </c>
      <c r="E28" s="6" t="s">
        <v>452</v>
      </c>
      <c r="F28" s="9" t="s">
        <v>67</v>
      </c>
      <c r="G28" s="10">
        <f t="array" ref="G28">IFERROR(INDEX('PM POWERSUPPLY RJBT1'!BC:BC,MATCH(E28,'PM POWERSUPPLY RJBT1'!B:B,0)),"BELUM TERDATA")</f>
        <v>100</v>
      </c>
      <c r="H28" s="13">
        <f t="array" ref="H28">IFERROR(INDEX('PM AC RJBT'!J:J,MATCH(E28,'PM AC RJBT'!A:A,0)),"NON-AC ICON")</f>
        <v>100</v>
      </c>
      <c r="I28" s="13">
        <f t="array" ref="I28">IFERROR(INDEX('PM GENSET RJBT'!AJ:AJ,MATCH(E28,'PM GENSET RJBT'!B:B,0)),"TIDAK ADA GENSET")</f>
        <v>100</v>
      </c>
      <c r="J28" s="14">
        <f t="array" ref="J28">IFERROR(INDEX('PM POP RJBT'!P:P,MATCH(E28,'PM POP RJBT'!D:D,0)),"")*100</f>
        <v>100</v>
      </c>
      <c r="K28" s="16">
        <f t="shared" si="1"/>
        <v>100</v>
      </c>
      <c r="L28" s="18" t="str">
        <f t="shared" si="2"/>
        <v>GOOD CONDITION</v>
      </c>
    </row>
    <row r="29">
      <c r="A29" s="71" t="s">
        <v>181</v>
      </c>
      <c r="B29" s="20" t="s">
        <v>99</v>
      </c>
      <c r="C29" s="20" t="s">
        <v>530</v>
      </c>
      <c r="D29" s="21" t="s">
        <v>19</v>
      </c>
      <c r="E29" s="19" t="s">
        <v>475</v>
      </c>
      <c r="F29" s="23" t="s">
        <v>21</v>
      </c>
      <c r="G29" s="24">
        <f t="array" ref="G29">IFERROR(INDEX('PM POWERSUPPLY RJBT1'!BC:BC,MATCH(E29,'PM POWERSUPPLY RJBT1'!B:B,0)),"BELUM TERDATA")</f>
        <v>100</v>
      </c>
      <c r="H29" s="27">
        <f t="array" ref="H29">IFERROR(INDEX('PM AC RJBT'!J:J,MATCH(E29,'PM AC RJBT'!A:A,0)),"NON-AC ICON")</f>
        <v>100</v>
      </c>
      <c r="I29" s="27" t="str">
        <f t="array" ref="I29">IFERROR(INDEX('PM GENSET RJBT'!AJ:AJ,MATCH(E29,'PM GENSET RJBT'!B:B,0)),"TIDAK ADA GENSET")</f>
        <v>TIDAK ADA GENSET</v>
      </c>
      <c r="J29" s="29">
        <f t="array" ref="J29">IFERROR(INDEX('PM POP RJBT'!P:P,MATCH(E29,'PM POP RJBT'!D:D,0)),"")*100</f>
        <v>100</v>
      </c>
      <c r="K29" s="30">
        <f t="shared" si="1"/>
        <v>100</v>
      </c>
      <c r="L29" s="18" t="str">
        <f t="shared" si="2"/>
        <v>GOOD CONDITION</v>
      </c>
    </row>
    <row r="30">
      <c r="A30" s="78" t="s">
        <v>16</v>
      </c>
      <c r="B30" s="7" t="s">
        <v>99</v>
      </c>
      <c r="C30" s="7" t="s">
        <v>537</v>
      </c>
      <c r="D30" s="8" t="s">
        <v>19</v>
      </c>
      <c r="E30" s="6" t="s">
        <v>538</v>
      </c>
      <c r="F30" s="9" t="s">
        <v>304</v>
      </c>
      <c r="G30" s="10">
        <f t="array" ref="G30">IFERROR(INDEX('PM POWERSUPPLY RJBT1'!BC:BC,MATCH(E30,'PM POWERSUPPLY RJBT1'!B:B,0)),"BELUM TERDATA")</f>
        <v>100</v>
      </c>
      <c r="H30" s="13" t="str">
        <f t="array" ref="H30">IFERROR(INDEX('PM AC RJBT'!J:J,MATCH(E30,'PM AC RJBT'!A:A,0)),"NON-AC ICON")</f>
        <v>NON-AC ICON</v>
      </c>
      <c r="I30" s="13" t="str">
        <f t="array" ref="I30">IFERROR(INDEX('PM GENSET RJBT'!AJ:AJ,MATCH(E30,'PM GENSET RJBT'!B:B,0)),"TIDAK ADA GENSET")</f>
        <v>TIDAK ADA GENSET</v>
      </c>
      <c r="J30" s="14">
        <f t="array" ref="J30">IFERROR(INDEX('PM POP RJBT'!P:P,MATCH(E30,'PM POP RJBT'!D:D,0)),"")*100</f>
        <v>150</v>
      </c>
      <c r="K30" s="16">
        <f t="shared" si="1"/>
        <v>120</v>
      </c>
      <c r="L30" s="18" t="str">
        <f t="shared" si="2"/>
        <v>GOOD CONDITION</v>
      </c>
    </row>
    <row r="31">
      <c r="A31" s="71" t="s">
        <v>16</v>
      </c>
      <c r="B31" s="20" t="s">
        <v>99</v>
      </c>
      <c r="C31" s="20" t="s">
        <v>544</v>
      </c>
      <c r="D31" s="21" t="s">
        <v>19</v>
      </c>
      <c r="E31" s="19" t="s">
        <v>500</v>
      </c>
      <c r="F31" s="23" t="s">
        <v>67</v>
      </c>
      <c r="G31" s="24">
        <f t="array" ref="G31">IFERROR(INDEX('PM POWERSUPPLY RJBT1'!BC:BC,MATCH(E31,'PM POWERSUPPLY RJBT1'!B:B,0)),"BELUM TERDATA")</f>
        <v>100</v>
      </c>
      <c r="H31" s="27">
        <f t="array" ref="H31">IFERROR(INDEX('PM AC RJBT'!J:J,MATCH(E31,'PM AC RJBT'!A:A,0)),"NON-AC ICON")</f>
        <v>100</v>
      </c>
      <c r="I31" s="27">
        <f t="array" ref="I31">IFERROR(INDEX('PM GENSET RJBT'!AJ:AJ,MATCH(E31,'PM GENSET RJBT'!B:B,0)),"TIDAK ADA GENSET")</f>
        <v>60</v>
      </c>
      <c r="J31" s="29">
        <f t="array" ref="J31">IFERROR(INDEX('PM POP RJBT'!P:P,MATCH(E31,'PM POP RJBT'!D:D,0)),"")*100</f>
        <v>100</v>
      </c>
      <c r="K31" s="30">
        <f t="shared" si="1"/>
        <v>94</v>
      </c>
      <c r="L31" s="18" t="str">
        <f t="shared" si="2"/>
        <v>GOOD CONDITION</v>
      </c>
    </row>
    <row r="32">
      <c r="A32" s="78" t="s">
        <v>16</v>
      </c>
      <c r="B32" s="7" t="s">
        <v>99</v>
      </c>
      <c r="C32" s="7" t="s">
        <v>548</v>
      </c>
      <c r="D32" s="8" t="s">
        <v>19</v>
      </c>
      <c r="E32" s="6" t="s">
        <v>504</v>
      </c>
      <c r="F32" s="9" t="s">
        <v>67</v>
      </c>
      <c r="G32" s="10">
        <f t="array" ref="G32">IFERROR(INDEX('PM POWERSUPPLY RJBT1'!BC:BC,MATCH(E32,'PM POWERSUPPLY RJBT1'!B:B,0)),"BELUM TERDATA")</f>
        <v>100</v>
      </c>
      <c r="H32" s="13">
        <f t="array" ref="H32">IFERROR(INDEX('PM AC RJBT'!J:J,MATCH(E32,'PM AC RJBT'!A:A,0)),"NON-AC ICON")</f>
        <v>100</v>
      </c>
      <c r="I32" s="13">
        <f t="array" ref="I32">IFERROR(INDEX('PM GENSET RJBT'!AJ:AJ,MATCH(E32,'PM GENSET RJBT'!B:B,0)),"TIDAK ADA GENSET")</f>
        <v>100</v>
      </c>
      <c r="J32" s="14">
        <f t="array" ref="J32">IFERROR(INDEX('PM POP RJBT'!P:P,MATCH(E32,'PM POP RJBT'!D:D,0)),"")*100</f>
        <v>100</v>
      </c>
      <c r="K32" s="16">
        <f t="shared" si="1"/>
        <v>100</v>
      </c>
      <c r="L32" s="18" t="str">
        <f t="shared" si="2"/>
        <v>GOOD CONDITION</v>
      </c>
    </row>
    <row r="33">
      <c r="A33" s="71" t="s">
        <v>16</v>
      </c>
      <c r="B33" s="20" t="s">
        <v>99</v>
      </c>
      <c r="C33" s="20" t="s">
        <v>552</v>
      </c>
      <c r="D33" s="21" t="s">
        <v>19</v>
      </c>
      <c r="E33" s="19" t="s">
        <v>513</v>
      </c>
      <c r="F33" s="23" t="s">
        <v>67</v>
      </c>
      <c r="G33" s="24" t="str">
        <f t="array" ref="G33">IFERROR(INDEX('PM POWERSUPPLY RJBT1'!BC:BC,MATCH(E33,'PM POWERSUPPLY RJBT1'!B:B,0)),"BELUM TERDATA")</f>
        <v>BELUM TERDATA</v>
      </c>
      <c r="H33" s="27">
        <f t="array" ref="H33">IFERROR(INDEX('PM AC RJBT'!J:J,MATCH(E33,'PM AC RJBT'!A:A,0)),"NON-AC ICON")</f>
        <v>100</v>
      </c>
      <c r="I33" s="27">
        <f t="array" ref="I33">IFERROR(INDEX('PM GENSET RJBT'!AJ:AJ,MATCH(E33,'PM GENSET RJBT'!B:B,0)),"TIDAK ADA GENSET")</f>
        <v>100</v>
      </c>
      <c r="J33" s="29">
        <f t="array" ref="J33">IFERROR(INDEX('PM POP RJBT'!P:P,MATCH(E33,'PM POP RJBT'!D:D,0)),"")*100</f>
        <v>100</v>
      </c>
      <c r="K33" s="30">
        <f t="shared" si="1"/>
        <v>70</v>
      </c>
      <c r="L33" s="18" t="str">
        <f t="shared" si="2"/>
        <v>WARNING</v>
      </c>
    </row>
    <row r="34">
      <c r="A34" s="78" t="s">
        <v>181</v>
      </c>
      <c r="B34" s="7" t="s">
        <v>99</v>
      </c>
      <c r="C34" s="7" t="s">
        <v>557</v>
      </c>
      <c r="D34" s="8" t="s">
        <v>19</v>
      </c>
      <c r="E34" s="6" t="s">
        <v>516</v>
      </c>
      <c r="F34" s="9" t="s">
        <v>67</v>
      </c>
      <c r="G34" s="10">
        <f t="array" ref="G34">IFERROR(INDEX('PM POWERSUPPLY RJBT1'!BC:BC,MATCH(E34,'PM POWERSUPPLY RJBT1'!B:B,0)),"BELUM TERDATA")</f>
        <v>100</v>
      </c>
      <c r="H34" s="13">
        <f t="array" ref="H34">IFERROR(INDEX('PM AC RJBT'!J:J,MATCH(E34,'PM AC RJBT'!A:A,0)),"NON-AC ICON")</f>
        <v>100</v>
      </c>
      <c r="I34" s="13">
        <f t="array" ref="I34">IFERROR(INDEX('PM GENSET RJBT'!AJ:AJ,MATCH(E34,'PM GENSET RJBT'!B:B,0)),"TIDAK ADA GENSET")</f>
        <v>100</v>
      </c>
      <c r="J34" s="14">
        <f t="array" ref="J34">IFERROR(INDEX('PM POP RJBT'!P:P,MATCH(E34,'PM POP RJBT'!D:D,0)),"")*100</f>
        <v>100</v>
      </c>
      <c r="K34" s="16">
        <f t="shared" si="1"/>
        <v>100</v>
      </c>
      <c r="L34" s="18" t="str">
        <f t="shared" si="2"/>
        <v>GOOD CONDITION</v>
      </c>
    </row>
    <row r="35">
      <c r="A35" s="71" t="s">
        <v>226</v>
      </c>
      <c r="B35" s="20" t="s">
        <v>240</v>
      </c>
      <c r="C35" s="20" t="s">
        <v>563</v>
      </c>
      <c r="D35" s="21" t="s">
        <v>19</v>
      </c>
      <c r="E35" s="19" t="s">
        <v>525</v>
      </c>
      <c r="F35" s="120"/>
      <c r="G35" s="24">
        <f t="array" ref="G35">IFERROR(INDEX('PM POWERSUPPLY RJBT1'!BC:BC,MATCH(E35,'PM POWERSUPPLY RJBT1'!B:B,0)),"BELUM TERDATA")</f>
        <v>100</v>
      </c>
      <c r="H35" s="27">
        <f t="array" ref="H35">IFERROR(INDEX('PM AC RJBT'!J:J,MATCH(E35,'PM AC RJBT'!A:A,0)),"NON-AC ICON")</f>
        <v>100</v>
      </c>
      <c r="I35" s="27" t="str">
        <f t="array" ref="I35">IFERROR(INDEX('PM GENSET RJBT'!AJ:AJ,MATCH(E35,'PM GENSET RJBT'!B:B,0)),"TIDAK ADA GENSET")</f>
        <v>TIDAK ADA GENSET</v>
      </c>
      <c r="J35" s="29">
        <f t="array" ref="J35">IFERROR(INDEX('PM POP RJBT'!P:P,MATCH(E35,'PM POP RJBT'!D:D,0)),"")*100</f>
        <v>100</v>
      </c>
      <c r="K35" s="30">
        <f t="shared" si="1"/>
        <v>100</v>
      </c>
      <c r="L35" s="18" t="str">
        <f t="shared" si="2"/>
        <v>GOOD CONDITION</v>
      </c>
    </row>
    <row r="36">
      <c r="A36" s="78" t="s">
        <v>181</v>
      </c>
      <c r="B36" s="7" t="s">
        <v>240</v>
      </c>
      <c r="C36" s="7" t="s">
        <v>579</v>
      </c>
      <c r="D36" s="8" t="s">
        <v>19</v>
      </c>
      <c r="E36" s="6" t="s">
        <v>580</v>
      </c>
      <c r="F36" s="123"/>
      <c r="G36" s="10">
        <f t="array" ref="G36">IFERROR(INDEX('PM POWERSUPPLY RJBT1'!BC:BC,MATCH(E36,'PM POWERSUPPLY RJBT1'!B:B,0)),"BELUM TERDATA")</f>
        <v>100</v>
      </c>
      <c r="H36" s="13" t="str">
        <f t="array" ref="H36">IFERROR(INDEX('PM AC RJBT'!J:J,MATCH(E36,'PM AC RJBT'!A:A,0)),"NON-AC ICON")</f>
        <v>NON-AC ICON</v>
      </c>
      <c r="I36" s="13" t="str">
        <f t="array" ref="I36">IFERROR(INDEX('PM GENSET RJBT'!AJ:AJ,MATCH(E36,'PM GENSET RJBT'!B:B,0)),"TIDAK ADA GENSET")</f>
        <v>TIDAK ADA GENSET</v>
      </c>
      <c r="J36" s="14">
        <f t="array" ref="J36">IFERROR(INDEX('PM POP RJBT'!P:P,MATCH(E36,'PM POP RJBT'!D:D,0)),"")*100</f>
        <v>100</v>
      </c>
      <c r="K36" s="16">
        <f t="shared" si="1"/>
        <v>100</v>
      </c>
      <c r="L36" s="18" t="str">
        <f t="shared" si="2"/>
        <v>GOOD CONDITION</v>
      </c>
    </row>
    <row r="37">
      <c r="A37" s="71" t="s">
        <v>16</v>
      </c>
      <c r="B37" s="20" t="s">
        <v>240</v>
      </c>
      <c r="C37" s="20" t="s">
        <v>586</v>
      </c>
      <c r="D37" s="21" t="s">
        <v>19</v>
      </c>
      <c r="E37" s="19" t="s">
        <v>587</v>
      </c>
      <c r="F37" s="23" t="s">
        <v>21</v>
      </c>
      <c r="G37" s="24">
        <f t="array" ref="G37">IFERROR(INDEX('PM POWERSUPPLY RJBT1'!BC:BC,MATCH(E37,'PM POWERSUPPLY RJBT1'!B:B,0)),"BELUM TERDATA")</f>
        <v>100</v>
      </c>
      <c r="H37" s="27" t="str">
        <f t="array" ref="H37">IFERROR(INDEX('PM AC RJBT'!J:J,MATCH(E37,'PM AC RJBT'!A:A,0)),"NON-AC ICON")</f>
        <v>NON-AC ICON</v>
      </c>
      <c r="I37" s="27" t="str">
        <f t="array" ref="I37">IFERROR(INDEX('PM GENSET RJBT'!AJ:AJ,MATCH(E37,'PM GENSET RJBT'!B:B,0)),"TIDAK ADA GENSET")</f>
        <v>TIDAK ADA GENSET</v>
      </c>
      <c r="J37" s="29">
        <f t="array" ref="J37">IFERROR(INDEX('PM POP RJBT'!P:P,MATCH(E37,'PM POP RJBT'!D:D,0)),"")*100</f>
        <v>100</v>
      </c>
      <c r="K37" s="30">
        <f t="shared" si="1"/>
        <v>100</v>
      </c>
      <c r="L37" s="18" t="str">
        <f t="shared" si="2"/>
        <v>GOOD CONDITION</v>
      </c>
    </row>
    <row r="38">
      <c r="A38" s="78" t="s">
        <v>16</v>
      </c>
      <c r="B38" s="7" t="s">
        <v>240</v>
      </c>
      <c r="C38" s="7" t="s">
        <v>599</v>
      </c>
      <c r="D38" s="8" t="s">
        <v>19</v>
      </c>
      <c r="E38" s="6" t="s">
        <v>600</v>
      </c>
      <c r="F38" s="9" t="s">
        <v>601</v>
      </c>
      <c r="G38" s="10">
        <f t="array" ref="G38">IFERROR(INDEX('PM POWERSUPPLY RJBT1'!BC:BC,MATCH(E38,'PM POWERSUPPLY RJBT1'!B:B,0)),"BELUM TERDATA")</f>
        <v>100</v>
      </c>
      <c r="H38" s="13">
        <f t="array" ref="H38">IFERROR(INDEX('PM AC RJBT'!J:J,MATCH(E38,'PM AC RJBT'!A:A,0)),"NON-AC ICON")</f>
        <v>100</v>
      </c>
      <c r="I38" s="13" t="str">
        <f t="array" ref="I38">IFERROR(INDEX('PM GENSET RJBT'!AJ:AJ,MATCH(E38,'PM GENSET RJBT'!B:B,0)),"TIDAK ADA GENSET")</f>
        <v>TIDAK ADA GENSET</v>
      </c>
      <c r="J38" s="14">
        <f t="array" ref="J38">IFERROR(INDEX('PM POP RJBT'!P:P,MATCH(E38,'PM POP RJBT'!D:D,0)),"BELUM PM")*100</f>
        <v>0</v>
      </c>
      <c r="K38" s="16">
        <f t="shared" si="1"/>
        <v>60</v>
      </c>
      <c r="L38" s="18" t="str">
        <f t="shared" si="2"/>
        <v>WARNING</v>
      </c>
    </row>
    <row r="39">
      <c r="A39" s="71" t="s">
        <v>16</v>
      </c>
      <c r="B39" s="20" t="s">
        <v>240</v>
      </c>
      <c r="C39" s="20" t="s">
        <v>608</v>
      </c>
      <c r="D39" s="21" t="s">
        <v>19</v>
      </c>
      <c r="E39" s="19" t="s">
        <v>560</v>
      </c>
      <c r="F39" s="120"/>
      <c r="G39" s="24">
        <f t="array" ref="G39">IFERROR(INDEX('PM POWERSUPPLY RJBT1'!BC:BC,MATCH(E39,'PM POWERSUPPLY RJBT1'!B:B,0)),"BELUM TERDATA")</f>
        <v>100</v>
      </c>
      <c r="H39" s="27">
        <f t="array" ref="H39">IFERROR(INDEX('PM AC RJBT'!J:J,MATCH(E39,'PM AC RJBT'!A:A,0)),"NON-AC ICON")</f>
        <v>100</v>
      </c>
      <c r="I39" s="27" t="str">
        <f t="array" ref="I39">IFERROR(INDEX('PM GENSET RJBT'!AJ:AJ,MATCH(E39,'PM GENSET RJBT'!B:B,0)),"TIDAK ADA GENSET")</f>
        <v>TIDAK ADA GENSET</v>
      </c>
      <c r="J39" s="29">
        <f t="array" ref="J39">IFERROR(INDEX('PM POP RJBT'!P:P,MATCH(E39,'PM POP RJBT'!D:D,0)),"")*100</f>
        <v>0</v>
      </c>
      <c r="K39" s="30">
        <f t="shared" si="1"/>
        <v>60</v>
      </c>
      <c r="L39" s="18" t="str">
        <f t="shared" si="2"/>
        <v>WARNING</v>
      </c>
    </row>
    <row r="40">
      <c r="A40" s="78" t="s">
        <v>16</v>
      </c>
      <c r="B40" s="7" t="s">
        <v>240</v>
      </c>
      <c r="C40" s="7" t="s">
        <v>615</v>
      </c>
      <c r="D40" s="8" t="s">
        <v>19</v>
      </c>
      <c r="E40" s="6" t="s">
        <v>570</v>
      </c>
      <c r="F40" s="123"/>
      <c r="G40" s="10">
        <f t="array" ref="G40">IFERROR(INDEX('PM POWERSUPPLY RJBT1'!BC:BC,MATCH(E40,'PM POWERSUPPLY RJBT1'!B:B,0)),"BELUM TERDATA")</f>
        <v>100</v>
      </c>
      <c r="H40" s="13">
        <f t="array" ref="H40">IFERROR(INDEX('PM AC RJBT'!J:J,MATCH(E40,'PM AC RJBT'!A:A,0)),"NON-AC ICON")</f>
        <v>100</v>
      </c>
      <c r="I40" s="13" t="str">
        <f t="array" ref="I40">IFERROR(INDEX('PM GENSET RJBT'!AJ:AJ,MATCH(E40,'PM GENSET RJBT'!B:B,0)),"TIDAK ADA GENSET")</f>
        <v>TIDAK ADA GENSET</v>
      </c>
      <c r="J40" s="14">
        <f t="array" ref="J40">IFERROR(INDEX('PM POP RJBT'!P:P,MATCH(E40,'PM POP RJBT'!D:D,0)),"")*100</f>
        <v>100</v>
      </c>
      <c r="K40" s="16">
        <f t="shared" si="1"/>
        <v>100</v>
      </c>
      <c r="L40" s="18" t="str">
        <f t="shared" si="2"/>
        <v>GOOD CONDITION</v>
      </c>
    </row>
    <row r="41">
      <c r="A41" s="71" t="s">
        <v>16</v>
      </c>
      <c r="B41" s="20" t="s">
        <v>240</v>
      </c>
      <c r="C41" s="20" t="s">
        <v>619</v>
      </c>
      <c r="D41" s="21" t="s">
        <v>19</v>
      </c>
      <c r="E41" s="19" t="s">
        <v>621</v>
      </c>
      <c r="F41" s="120"/>
      <c r="G41" s="24">
        <f t="array" ref="G41">IFERROR(INDEX('PM POWERSUPPLY RJBT1'!BC:BC,MATCH(E41,'PM POWERSUPPLY RJBT1'!B:B,0)),"BELUM TERDATA")</f>
        <v>100</v>
      </c>
      <c r="H41" s="27">
        <f t="array" ref="H41">IFERROR(INDEX('PM AC RJBT'!J:J,MATCH(E41,'PM AC RJBT'!A:A,0)),"NON-AC ICON")</f>
        <v>100</v>
      </c>
      <c r="I41" s="27" t="str">
        <f t="array" ref="I41">IFERROR(INDEX('PM GENSET RJBT'!AJ:AJ,MATCH(E41,'PM GENSET RJBT'!B:B,0)),"TIDAK ADA GENSET")</f>
        <v>TIDAK ADA GENSET</v>
      </c>
      <c r="J41" s="29">
        <f t="array" ref="J41">IFERROR(INDEX('PM POP RJBT'!P:P,MATCH(E41,'PM POP RJBT'!D:D,0)),"")*100</f>
        <v>100</v>
      </c>
      <c r="K41" s="30">
        <f t="shared" si="1"/>
        <v>100</v>
      </c>
      <c r="L41" s="18" t="str">
        <f t="shared" si="2"/>
        <v>GOOD CONDITION</v>
      </c>
    </row>
    <row r="42">
      <c r="A42" s="78" t="s">
        <v>181</v>
      </c>
      <c r="B42" s="7" t="s">
        <v>240</v>
      </c>
      <c r="C42" s="7" t="s">
        <v>629</v>
      </c>
      <c r="D42" s="8" t="s">
        <v>19</v>
      </c>
      <c r="E42" s="6" t="s">
        <v>630</v>
      </c>
      <c r="F42" s="9" t="s">
        <v>304</v>
      </c>
      <c r="G42" s="10">
        <f t="array" ref="G42">IFERROR(INDEX('PM POWERSUPPLY RJBT1'!BC:BC,MATCH(E42,'PM POWERSUPPLY RJBT1'!B:B,0)),"BELUM TERDATA")</f>
        <v>100</v>
      </c>
      <c r="H42" s="13" t="str">
        <f t="array" ref="H42">IFERROR(INDEX('PM AC RJBT'!J:J,MATCH(E42,'PM AC RJBT'!A:A,0)),"NON-AC ICON")</f>
        <v>NON-AC ICON</v>
      </c>
      <c r="I42" s="13" t="str">
        <f t="array" ref="I42">IFERROR(INDEX('PM GENSET RJBT'!AJ:AJ,MATCH(E42,'PM GENSET RJBT'!B:B,0)),"TIDAK ADA GENSET")</f>
        <v>TIDAK ADA GENSET</v>
      </c>
      <c r="J42" s="14">
        <f t="array" ref="J42">IFERROR(INDEX('PM POP RJBT'!P:P,MATCH(E42,'PM POP RJBT'!D:D,0)),"")*100</f>
        <v>100</v>
      </c>
      <c r="K42" s="16">
        <f t="shared" si="1"/>
        <v>100</v>
      </c>
      <c r="L42" s="18" t="str">
        <f t="shared" si="2"/>
        <v>GOOD CONDITION</v>
      </c>
    </row>
    <row r="43">
      <c r="A43" s="71" t="s">
        <v>181</v>
      </c>
      <c r="B43" s="20" t="s">
        <v>240</v>
      </c>
      <c r="C43" s="20" t="s">
        <v>644</v>
      </c>
      <c r="D43" s="21" t="s">
        <v>19</v>
      </c>
      <c r="E43" s="19" t="s">
        <v>359</v>
      </c>
      <c r="F43" s="23" t="s">
        <v>304</v>
      </c>
      <c r="G43" s="24">
        <f t="array" ref="G43">IFERROR(INDEX('PM POWERSUPPLY RJBT1'!BC:BC,MATCH(E43,'PM POWERSUPPLY RJBT1'!B:B,0)),"BELUM TERDATA")</f>
        <v>100</v>
      </c>
      <c r="H43" s="27" t="str">
        <f t="array" ref="H43">IFERROR(INDEX('PM AC RJBT'!J:J,MATCH(E43,'PM AC RJBT'!A:A,0)),"NON-AC ICON")</f>
        <v>NON-AC ICON</v>
      </c>
      <c r="I43" s="27" t="str">
        <f t="array" ref="I43">IFERROR(INDEX('PM GENSET RJBT'!AJ:AJ,MATCH(E43,'PM GENSET RJBT'!B:B,0)),"TIDAK ADA GENSET")</f>
        <v>TIDAK ADA GENSET</v>
      </c>
      <c r="J43" s="29">
        <f t="array" ref="J43">IFERROR(INDEX('PM POP RJBT'!P:P,MATCH(E43,'PM POP RJBT'!D:D,0)),"")*100</f>
        <v>0</v>
      </c>
      <c r="K43" s="30">
        <f t="shared" si="1"/>
        <v>60</v>
      </c>
      <c r="L43" s="18" t="str">
        <f t="shared" si="2"/>
        <v>WARNING</v>
      </c>
    </row>
    <row r="44">
      <c r="A44" s="78" t="s">
        <v>16</v>
      </c>
      <c r="B44" s="7" t="s">
        <v>240</v>
      </c>
      <c r="C44" s="7" t="s">
        <v>659</v>
      </c>
      <c r="D44" s="8" t="s">
        <v>19</v>
      </c>
      <c r="E44" s="6" t="s">
        <v>392</v>
      </c>
      <c r="F44" s="123"/>
      <c r="G44" s="10">
        <f t="array" ref="G44">IFERROR(INDEX('PM POWERSUPPLY RJBT1'!BC:BC,MATCH(E44,'PM POWERSUPPLY RJBT1'!B:B,0)),"BELUM TERDATA")</f>
        <v>100</v>
      </c>
      <c r="H44" s="13">
        <f t="array" ref="H44">IFERROR(INDEX('PM AC RJBT'!J:J,MATCH(E44,'PM AC RJBT'!A:A,0)),"NON-AC ICON")</f>
        <v>100</v>
      </c>
      <c r="I44" s="13" t="str">
        <f t="array" ref="I44">IFERROR(INDEX('PM GENSET RJBT'!AJ:AJ,MATCH(E44,'PM GENSET RJBT'!B:B,0)),"TIDAK ADA GENSET")</f>
        <v>TIDAK ADA GENSET</v>
      </c>
      <c r="J44" s="14">
        <f t="array" ref="J44">IFERROR(INDEX('PM POP RJBT'!P:P,MATCH(E44,'PM POP RJBT'!D:D,0)),"")*100</f>
        <v>0</v>
      </c>
      <c r="K44" s="16">
        <f t="shared" si="1"/>
        <v>60</v>
      </c>
      <c r="L44" s="18" t="str">
        <f t="shared" si="2"/>
        <v>WARNING</v>
      </c>
    </row>
    <row r="45">
      <c r="A45" s="71" t="s">
        <v>226</v>
      </c>
      <c r="B45" s="20" t="s">
        <v>240</v>
      </c>
      <c r="C45" s="20" t="s">
        <v>677</v>
      </c>
      <c r="D45" s="21" t="s">
        <v>19</v>
      </c>
      <c r="E45" s="19" t="s">
        <v>606</v>
      </c>
      <c r="F45" s="120"/>
      <c r="G45" s="24">
        <f t="array" ref="G45">IFERROR(INDEX('PM POWERSUPPLY RJBT1'!BC:BC,MATCH(E45,'PM POWERSUPPLY RJBT1'!B:B,0)),"BELUM TERDATA")</f>
        <v>100</v>
      </c>
      <c r="H45" s="27">
        <f t="array" ref="H45">IFERROR(INDEX('PM AC RJBT'!J:J,MATCH(E45,'PM AC RJBT'!A:A,0)),"NON-AC ICON")</f>
        <v>100</v>
      </c>
      <c r="I45" s="27" t="str">
        <f t="array" ref="I45">IFERROR(INDEX('PM GENSET RJBT'!AJ:AJ,MATCH(E45,'PM GENSET RJBT'!B:B,0)),"TIDAK ADA GENSET")</f>
        <v>TIDAK ADA GENSET</v>
      </c>
      <c r="J45" s="29">
        <f t="array" ref="J45">IFERROR(INDEX('PM POP RJBT'!P:P,MATCH(E45,'PM POP RJBT'!D:D,0)),"")*100</f>
        <v>100</v>
      </c>
      <c r="K45" s="30">
        <f t="shared" si="1"/>
        <v>100</v>
      </c>
      <c r="L45" s="18" t="str">
        <f t="shared" si="2"/>
        <v>GOOD CONDITION</v>
      </c>
    </row>
    <row r="46">
      <c r="A46" s="78" t="s">
        <v>226</v>
      </c>
      <c r="B46" s="7" t="s">
        <v>240</v>
      </c>
      <c r="C46" s="7" t="s">
        <v>689</v>
      </c>
      <c r="D46" s="8" t="s">
        <v>19</v>
      </c>
      <c r="E46" s="6" t="s">
        <v>620</v>
      </c>
      <c r="F46" s="123"/>
      <c r="G46" s="10">
        <f t="array" ref="G46">IFERROR(INDEX('PM POWERSUPPLY RJBT1'!BC:BC,MATCH(E46,'PM POWERSUPPLY RJBT1'!B:B,0)),"BELUM TERDATA")</f>
        <v>100</v>
      </c>
      <c r="H46" s="13">
        <f t="array" ref="H46">IFERROR(INDEX('PM AC RJBT'!J:J,MATCH(E46,'PM AC RJBT'!A:A,0)),"NON-AC ICON")</f>
        <v>100</v>
      </c>
      <c r="I46" s="13" t="str">
        <f t="array" ref="I46">IFERROR(INDEX('PM GENSET RJBT'!AJ:AJ,MATCH(E46,'PM GENSET RJBT'!B:B,0)),"TIDAK ADA GENSET")</f>
        <v>TIDAK ADA GENSET</v>
      </c>
      <c r="J46" s="14">
        <f t="array" ref="J46">IFERROR(INDEX('PM POP RJBT'!P:P,MATCH(E46,'PM POP RJBT'!D:D,0)),"")*100</f>
        <v>100</v>
      </c>
      <c r="K46" s="16">
        <f t="shared" si="1"/>
        <v>100</v>
      </c>
      <c r="L46" s="18" t="str">
        <f t="shared" si="2"/>
        <v>GOOD CONDITION</v>
      </c>
    </row>
    <row r="47">
      <c r="A47" s="71" t="s">
        <v>181</v>
      </c>
      <c r="B47" s="20" t="s">
        <v>240</v>
      </c>
      <c r="C47" s="20" t="s">
        <v>697</v>
      </c>
      <c r="D47" s="21" t="s">
        <v>19</v>
      </c>
      <c r="E47" s="19" t="s">
        <v>625</v>
      </c>
      <c r="F47" s="120"/>
      <c r="G47" s="24">
        <f t="array" ref="G47">IFERROR(INDEX('PM POWERSUPPLY RJBT1'!BC:BC,MATCH(E47,'PM POWERSUPPLY RJBT1'!B:B,0)),"BELUM TERDATA")</f>
        <v>100</v>
      </c>
      <c r="H47" s="27">
        <f t="array" ref="H47">IFERROR(INDEX('PM AC RJBT'!J:J,MATCH(E47,'PM AC RJBT'!A:A,0)),"NON-AC ICON")</f>
        <v>100</v>
      </c>
      <c r="I47" s="27" t="str">
        <f t="array" ref="I47">IFERROR(INDEX('PM GENSET RJBT'!AJ:AJ,MATCH(E47,'PM GENSET RJBT'!B:B,0)),"TIDAK ADA GENSET")</f>
        <v>TIDAK ADA GENSET</v>
      </c>
      <c r="J47" s="29">
        <f t="array" ref="J47">IFERROR(INDEX('PM POP RJBT'!P:P,MATCH(E47,'PM POP RJBT'!D:D,0)),"")*100</f>
        <v>100</v>
      </c>
      <c r="K47" s="30">
        <f t="shared" si="1"/>
        <v>100</v>
      </c>
      <c r="L47" s="18" t="str">
        <f t="shared" si="2"/>
        <v>GOOD CONDITION</v>
      </c>
    </row>
    <row r="48">
      <c r="A48" s="78" t="s">
        <v>181</v>
      </c>
      <c r="B48" s="7" t="s">
        <v>240</v>
      </c>
      <c r="C48" s="7" t="s">
        <v>703</v>
      </c>
      <c r="D48" s="8" t="s">
        <v>19</v>
      </c>
      <c r="E48" s="6" t="s">
        <v>635</v>
      </c>
      <c r="F48" s="123"/>
      <c r="G48" s="10">
        <f t="array" ref="G48">IFERROR(INDEX('PM POWERSUPPLY RJBT1'!BC:BC,MATCH(E48,'PM POWERSUPPLY RJBT1'!B:B,0)),"BELUM TERDATA")</f>
        <v>100</v>
      </c>
      <c r="H48" s="13">
        <f t="array" ref="H48">IFERROR(INDEX('PM AC RJBT'!J:J,MATCH(E48,'PM AC RJBT'!A:A,0)),"NON-AC ICON")</f>
        <v>100</v>
      </c>
      <c r="I48" s="13" t="str">
        <f t="array" ref="I48">IFERROR(INDEX('PM GENSET RJBT'!AJ:AJ,MATCH(E48,'PM GENSET RJBT'!B:B,0)),"TIDAK ADA GENSET")</f>
        <v>TIDAK ADA GENSET</v>
      </c>
      <c r="J48" s="14">
        <f t="array" ref="J48">IFERROR(INDEX('PM POP RJBT'!P:P,MATCH(E48,'PM POP RJBT'!D:D,0)),"")*100</f>
        <v>100</v>
      </c>
      <c r="K48" s="16">
        <f t="shared" si="1"/>
        <v>100</v>
      </c>
      <c r="L48" s="18" t="str">
        <f t="shared" si="2"/>
        <v>GOOD CONDITION</v>
      </c>
    </row>
    <row r="49">
      <c r="A49" s="71" t="s">
        <v>16</v>
      </c>
      <c r="B49" s="20" t="s">
        <v>240</v>
      </c>
      <c r="C49" s="20" t="s">
        <v>709</v>
      </c>
      <c r="D49" s="21" t="s">
        <v>19</v>
      </c>
      <c r="E49" s="19" t="s">
        <v>710</v>
      </c>
      <c r="F49" s="120"/>
      <c r="G49" s="24">
        <f t="array" ref="G49">IFERROR(INDEX('PM POWERSUPPLY RJBT1'!BC:BC,MATCH(E49,'PM POWERSUPPLY RJBT1'!B:B,0)),"BELUM TERDATA")</f>
        <v>100</v>
      </c>
      <c r="H49" s="27" t="str">
        <f t="array" ref="H49">IFERROR(INDEX('PM AC RJBT'!J:J,MATCH(E49,'PM AC RJBT'!A:A,0)),"NON-AC ICON")</f>
        <v>NON-AC ICON</v>
      </c>
      <c r="I49" s="27" t="str">
        <f t="array" ref="I49">IFERROR(INDEX('PM GENSET RJBT'!AJ:AJ,MATCH(E49,'PM GENSET RJBT'!B:B,0)),"TIDAK ADA GENSET")</f>
        <v>TIDAK ADA GENSET</v>
      </c>
      <c r="J49" s="29">
        <f t="array" ref="J49">IFERROR(INDEX('PM POP RJBT'!P:P,MATCH(E49,'PM POP RJBT'!D:D,0)),"")*100</f>
        <v>0</v>
      </c>
      <c r="K49" s="30">
        <f t="shared" si="1"/>
        <v>60</v>
      </c>
      <c r="L49" s="18" t="str">
        <f t="shared" si="2"/>
        <v>WARNING</v>
      </c>
    </row>
    <row r="50">
      <c r="A50" s="78" t="s">
        <v>16</v>
      </c>
      <c r="B50" s="7" t="s">
        <v>240</v>
      </c>
      <c r="C50" s="7" t="s">
        <v>718</v>
      </c>
      <c r="D50" s="8" t="s">
        <v>19</v>
      </c>
      <c r="E50" s="6" t="s">
        <v>438</v>
      </c>
      <c r="F50" s="123"/>
      <c r="G50" s="10">
        <f t="array" ref="G50">IFERROR(INDEX('PM POWERSUPPLY RJBT1'!BC:BC,MATCH(E50,'PM POWERSUPPLY RJBT1'!B:B,0)),"BELUM TERDATA")</f>
        <v>100</v>
      </c>
      <c r="H50" s="13">
        <f t="array" ref="H50">IFERROR(INDEX('PM AC RJBT'!J:J,MATCH(E50,'PM AC RJBT'!A:A,0)),"NON-AC ICON")</f>
        <v>100</v>
      </c>
      <c r="I50" s="13" t="str">
        <f t="array" ref="I50">IFERROR(INDEX('PM GENSET RJBT'!AJ:AJ,MATCH(E50,'PM GENSET RJBT'!B:B,0)),"TIDAK ADA GENSET")</f>
        <v>TIDAK ADA GENSET</v>
      </c>
      <c r="J50" s="14">
        <f t="array" ref="J50">IFERROR(INDEX('PM POP RJBT'!P:P,MATCH(E50,'PM POP RJBT'!D:D,0)),"")*100</f>
        <v>100</v>
      </c>
      <c r="K50" s="16">
        <f t="shared" si="1"/>
        <v>100</v>
      </c>
      <c r="L50" s="18" t="str">
        <f t="shared" si="2"/>
        <v>GOOD CONDITION</v>
      </c>
    </row>
    <row r="51">
      <c r="A51" s="71" t="s">
        <v>16</v>
      </c>
      <c r="B51" s="20" t="s">
        <v>240</v>
      </c>
      <c r="C51" s="20" t="s">
        <v>730</v>
      </c>
      <c r="D51" s="21" t="s">
        <v>19</v>
      </c>
      <c r="E51" s="19" t="s">
        <v>646</v>
      </c>
      <c r="F51" s="120"/>
      <c r="G51" s="24">
        <f t="array" ref="G51">IFERROR(INDEX('PM POWERSUPPLY RJBT1'!BC:BC,MATCH(E51,'PM POWERSUPPLY RJBT1'!B:B,0)),"BELUM TERDATA")</f>
        <v>100</v>
      </c>
      <c r="H51" s="27">
        <f t="array" ref="H51">IFERROR(INDEX('PM AC RJBT'!J:J,MATCH(E51,'PM AC RJBT'!A:A,0)),"NON-AC ICON")</f>
        <v>100</v>
      </c>
      <c r="I51" s="27" t="str">
        <f t="array" ref="I51">IFERROR(INDEX('PM GENSET RJBT'!AJ:AJ,MATCH(E51,'PM GENSET RJBT'!B:B,0)),"TIDAK ADA GENSET")</f>
        <v>TIDAK ADA GENSET</v>
      </c>
      <c r="J51" s="29">
        <f t="array" ref="J51">IFERROR(INDEX('PM POP RJBT'!P:P,MATCH(E51,'PM POP RJBT'!D:D,0)),"")*100</f>
        <v>100</v>
      </c>
      <c r="K51" s="30">
        <f t="shared" si="1"/>
        <v>100</v>
      </c>
      <c r="L51" s="18" t="str">
        <f t="shared" si="2"/>
        <v>GOOD CONDITION</v>
      </c>
    </row>
    <row r="52">
      <c r="A52" s="78" t="s">
        <v>181</v>
      </c>
      <c r="B52" s="7" t="s">
        <v>240</v>
      </c>
      <c r="C52" s="7" t="s">
        <v>746</v>
      </c>
      <c r="D52" s="8" t="s">
        <v>19</v>
      </c>
      <c r="E52" s="6" t="s">
        <v>748</v>
      </c>
      <c r="F52" s="123"/>
      <c r="G52" s="10">
        <f t="array" ref="G52">IFERROR(INDEX('PM POWERSUPPLY RJBT1'!BC:BC,MATCH(E52,'PM POWERSUPPLY RJBT1'!B:B,0)),"BELUM TERDATA")</f>
        <v>100</v>
      </c>
      <c r="H52" s="13" t="str">
        <f t="array" ref="H52">IFERROR(INDEX('PM AC RJBT'!J:J,MATCH(E52,'PM AC RJBT'!A:A,0)),"NON-AC ICON")</f>
        <v>NON-AC ICON</v>
      </c>
      <c r="I52" s="13" t="str">
        <f t="array" ref="I52">IFERROR(INDEX('PM GENSET RJBT'!AJ:AJ,MATCH(E52,'PM GENSET RJBT'!B:B,0)),"TIDAK ADA GENSET")</f>
        <v>TIDAK ADA GENSET</v>
      </c>
      <c r="J52" s="14">
        <f t="array" ref="J52">IFERROR(INDEX('PM POP RJBT'!P:P,MATCH(E52,'PM POP RJBT'!D:D,0)),"")*100</f>
        <v>0</v>
      </c>
      <c r="K52" s="16">
        <f t="shared" si="1"/>
        <v>60</v>
      </c>
      <c r="L52" s="18" t="str">
        <f t="shared" si="2"/>
        <v>WARNING</v>
      </c>
    </row>
    <row r="53">
      <c r="A53" s="71" t="s">
        <v>181</v>
      </c>
      <c r="B53" s="20" t="s">
        <v>240</v>
      </c>
      <c r="C53" s="20" t="s">
        <v>750</v>
      </c>
      <c r="D53" s="21" t="s">
        <v>19</v>
      </c>
      <c r="E53" s="19" t="s">
        <v>651</v>
      </c>
      <c r="F53" s="120"/>
      <c r="G53" s="24">
        <f t="array" ref="G53">IFERROR(INDEX('PM POWERSUPPLY RJBT1'!BC:BC,MATCH(E53,'PM POWERSUPPLY RJBT1'!B:B,0)),"BELUM TERDATA")</f>
        <v>100</v>
      </c>
      <c r="H53" s="27">
        <f t="array" ref="H53">IFERROR(INDEX('PM AC RJBT'!J:J,MATCH(E53,'PM AC RJBT'!A:A,0)),"NON-AC ICON")</f>
        <v>100</v>
      </c>
      <c r="I53" s="27" t="str">
        <f t="array" ref="I53">IFERROR(INDEX('PM GENSET RJBT'!AJ:AJ,MATCH(E53,'PM GENSET RJBT'!B:B,0)),"TIDAK ADA GENSET")</f>
        <v>TIDAK ADA GENSET</v>
      </c>
      <c r="J53" s="29">
        <f t="array" ref="J53">IFERROR(INDEX('PM POP RJBT'!P:P,MATCH(E53,'PM POP RJBT'!D:D,0)),"")*100</f>
        <v>100</v>
      </c>
      <c r="K53" s="30">
        <f t="shared" si="1"/>
        <v>100</v>
      </c>
      <c r="L53" s="18" t="str">
        <f t="shared" si="2"/>
        <v>GOOD CONDITION</v>
      </c>
    </row>
    <row r="54">
      <c r="A54" s="78" t="s">
        <v>181</v>
      </c>
      <c r="B54" s="7" t="s">
        <v>240</v>
      </c>
      <c r="C54" s="7" t="s">
        <v>753</v>
      </c>
      <c r="D54" s="8" t="s">
        <v>19</v>
      </c>
      <c r="E54" s="6" t="s">
        <v>732</v>
      </c>
      <c r="F54" s="123"/>
      <c r="G54" s="10">
        <f t="array" ref="G54">IFERROR(INDEX('PM POWERSUPPLY RJBT1'!BC:BC,MATCH(E54,'PM POWERSUPPLY RJBT1'!B:B,0)),"BELUM TERDATA")</f>
        <v>100</v>
      </c>
      <c r="H54" s="13">
        <f t="array" ref="H54">IFERROR(INDEX('PM AC RJBT'!J:J,MATCH(E54,'PM AC RJBT'!A:A,0)),"NON-AC ICON")</f>
        <v>100</v>
      </c>
      <c r="I54" s="13" t="str">
        <f t="array" ref="I54">IFERROR(INDEX('PM GENSET RJBT'!AJ:AJ,MATCH(E54,'PM GENSET RJBT'!B:B,0)),"TIDAK ADA GENSET")</f>
        <v>TIDAK ADA GENSET</v>
      </c>
      <c r="J54" s="14">
        <f t="array" ref="J54">IFERROR(INDEX('PM POP RJBT'!P:P,MATCH(E54,'PM POP RJBT'!D:D,0)),"")*100</f>
        <v>100</v>
      </c>
      <c r="K54" s="16">
        <f t="shared" si="1"/>
        <v>100</v>
      </c>
      <c r="L54" s="18" t="str">
        <f t="shared" si="2"/>
        <v>GOOD CONDITION</v>
      </c>
    </row>
    <row r="55">
      <c r="A55" s="71" t="s">
        <v>181</v>
      </c>
      <c r="B55" s="20" t="s">
        <v>240</v>
      </c>
      <c r="C55" s="20" t="s">
        <v>756</v>
      </c>
      <c r="D55" s="21" t="s">
        <v>19</v>
      </c>
      <c r="E55" s="19" t="s">
        <v>661</v>
      </c>
      <c r="F55" s="120"/>
      <c r="G55" s="24">
        <f t="array" ref="G55">IFERROR(INDEX('PM POWERSUPPLY RJBT1'!BC:BC,MATCH(E55,'PM POWERSUPPLY RJBT1'!B:B,0)),"BELUM TERDATA")</f>
        <v>100</v>
      </c>
      <c r="H55" s="27">
        <f t="array" ref="H55">IFERROR(INDEX('PM AC RJBT'!J:J,MATCH(E55,'PM AC RJBT'!A:A,0)),"NON-AC ICON")</f>
        <v>100</v>
      </c>
      <c r="I55" s="27" t="str">
        <f t="array" ref="I55">IFERROR(INDEX('PM GENSET RJBT'!AJ:AJ,MATCH(E55,'PM GENSET RJBT'!B:B,0)),"TIDAK ADA GENSET")</f>
        <v>TIDAK ADA GENSET</v>
      </c>
      <c r="J55" s="29">
        <f t="array" ref="J55">IFERROR(INDEX('PM POP RJBT'!P:P,MATCH(E55,'PM POP RJBT'!D:D,0)),"")*100</f>
        <v>100</v>
      </c>
      <c r="K55" s="30">
        <f t="shared" si="1"/>
        <v>100</v>
      </c>
      <c r="L55" s="18" t="str">
        <f t="shared" si="2"/>
        <v>GOOD CONDITION</v>
      </c>
    </row>
    <row r="56">
      <c r="A56" s="78" t="s">
        <v>181</v>
      </c>
      <c r="B56" s="7" t="s">
        <v>240</v>
      </c>
      <c r="C56" s="7" t="s">
        <v>763</v>
      </c>
      <c r="D56" s="8" t="s">
        <v>19</v>
      </c>
      <c r="E56" s="6" t="s">
        <v>666</v>
      </c>
      <c r="F56" s="123"/>
      <c r="G56" s="10">
        <f t="array" ref="G56">IFERROR(INDEX('PM POWERSUPPLY RJBT1'!BC:BC,MATCH(E56,'PM POWERSUPPLY RJBT1'!B:B,0)),"BELUM TERDATA")</f>
        <v>100</v>
      </c>
      <c r="H56" s="13">
        <f t="array" ref="H56">IFERROR(INDEX('PM AC RJBT'!J:J,MATCH(E56,'PM AC RJBT'!A:A,0)),"NON-AC ICON")</f>
        <v>100</v>
      </c>
      <c r="I56" s="13" t="str">
        <f t="array" ref="I56">IFERROR(INDEX('PM GENSET RJBT'!AJ:AJ,MATCH(E56,'PM GENSET RJBT'!B:B,0)),"TIDAK ADA GENSET")</f>
        <v>TIDAK ADA GENSET</v>
      </c>
      <c r="J56" s="14">
        <f t="array" ref="J56">IFERROR(INDEX('PM POP RJBT'!P:P,MATCH(E56,'PM POP RJBT'!D:D,0)),"")*100</f>
        <v>0</v>
      </c>
      <c r="K56" s="16">
        <f t="shared" si="1"/>
        <v>60</v>
      </c>
      <c r="L56" s="18" t="str">
        <f t="shared" si="2"/>
        <v>WARNING</v>
      </c>
    </row>
    <row r="57">
      <c r="A57" s="71" t="s">
        <v>96</v>
      </c>
      <c r="B57" s="20" t="s">
        <v>240</v>
      </c>
      <c r="C57" s="20" t="s">
        <v>769</v>
      </c>
      <c r="D57" s="21" t="s">
        <v>19</v>
      </c>
      <c r="E57" s="19" t="s">
        <v>238</v>
      </c>
      <c r="F57" s="120"/>
      <c r="G57" s="24">
        <f t="array" ref="G57">IFERROR(INDEX('PM POWERSUPPLY RJBT1'!BC:BC,MATCH(E57,'PM POWERSUPPLY RJBT1'!B:B,0)),"BELUM TERDATA")</f>
        <v>100</v>
      </c>
      <c r="H57" s="27">
        <f t="array" ref="H57">IFERROR(INDEX('PM AC RJBT'!J:J,MATCH(E57,'PM AC RJBT'!A:A,0)),"NON-AC ICON")</f>
        <v>100</v>
      </c>
      <c r="I57" s="27">
        <f t="array" ref="I57">IFERROR(INDEX('PM GENSET RJBT'!AJ:AJ,MATCH(E57,'PM GENSET RJBT'!B:B,0)),"TIDAK ADA GENSET")</f>
        <v>100</v>
      </c>
      <c r="J57" s="29">
        <f t="array" ref="J57">IFERROR(INDEX('PM POP RJBT'!P:P,MATCH(E57,'PM POP RJBT'!D:D,0)),"")*100</f>
        <v>0</v>
      </c>
      <c r="K57" s="30">
        <f t="shared" si="1"/>
        <v>60</v>
      </c>
      <c r="L57" s="18" t="str">
        <f t="shared" si="2"/>
        <v>WARNING</v>
      </c>
    </row>
    <row r="58">
      <c r="A58" s="78" t="s">
        <v>226</v>
      </c>
      <c r="B58" s="7" t="s">
        <v>240</v>
      </c>
      <c r="C58" s="7" t="s">
        <v>679</v>
      </c>
      <c r="D58" s="8" t="s">
        <v>19</v>
      </c>
      <c r="E58" s="6" t="s">
        <v>678</v>
      </c>
      <c r="F58" s="123"/>
      <c r="G58" s="10">
        <f t="array" ref="G58">IFERROR(INDEX('PM POWERSUPPLY RJBT1'!BC:BC,MATCH(E58,'PM POWERSUPPLY RJBT1'!B:B,0)),"BELUM TERDATA")</f>
        <v>100</v>
      </c>
      <c r="H58" s="13">
        <f t="array" ref="H58">IFERROR(INDEX('PM AC RJBT'!J:J,MATCH(E58,'PM AC RJBT'!A:A,0)),"NON-AC ICON")</f>
        <v>100</v>
      </c>
      <c r="I58" s="13" t="str">
        <f t="array" ref="I58">IFERROR(INDEX('PM GENSET RJBT'!AJ:AJ,MATCH(E58,'PM GENSET RJBT'!B:B,0)),"TIDAK ADA GENSET")</f>
        <v>TIDAK ADA GENSET</v>
      </c>
      <c r="J58" s="14">
        <f t="array" ref="J58">IFERROR(INDEX('PM POP RJBT'!P:P,MATCH(E58,'PM POP RJBT'!D:D,0)),"")*100</f>
        <v>100</v>
      </c>
      <c r="K58" s="16">
        <f t="shared" si="1"/>
        <v>100</v>
      </c>
      <c r="L58" s="18" t="str">
        <f t="shared" si="2"/>
        <v>GOOD CONDITION</v>
      </c>
    </row>
    <row r="59">
      <c r="A59" s="71" t="s">
        <v>226</v>
      </c>
      <c r="B59" s="20" t="s">
        <v>240</v>
      </c>
      <c r="C59" s="20" t="s">
        <v>776</v>
      </c>
      <c r="D59" s="21" t="s">
        <v>19</v>
      </c>
      <c r="E59" s="19" t="s">
        <v>682</v>
      </c>
      <c r="F59" s="120"/>
      <c r="G59" s="24">
        <f t="array" ref="G59">IFERROR(INDEX('PM POWERSUPPLY RJBT1'!BC:BC,MATCH(E59,'PM POWERSUPPLY RJBT1'!B:B,0)),"BELUM TERDATA")</f>
        <v>100</v>
      </c>
      <c r="H59" s="27">
        <f t="array" ref="H59">IFERROR(INDEX('PM AC RJBT'!J:J,MATCH(E59,'PM AC RJBT'!A:A,0)),"NON-AC ICON")</f>
        <v>100</v>
      </c>
      <c r="I59" s="27" t="str">
        <f t="array" ref="I59">IFERROR(INDEX('PM GENSET RJBT'!AJ:AJ,MATCH(E59,'PM GENSET RJBT'!B:B,0)),"TIDAK ADA GENSET")</f>
        <v>TIDAK ADA GENSET</v>
      </c>
      <c r="J59" s="29">
        <f t="array" ref="J59">IFERROR(INDEX('PM POP RJBT'!P:P,MATCH(E59,'PM POP RJBT'!D:D,0)),"")*100</f>
        <v>100</v>
      </c>
      <c r="K59" s="30">
        <f t="shared" si="1"/>
        <v>100</v>
      </c>
      <c r="L59" s="18" t="str">
        <f t="shared" si="2"/>
        <v>GOOD CONDITION</v>
      </c>
    </row>
    <row r="60">
      <c r="A60" s="78" t="s">
        <v>16</v>
      </c>
      <c r="B60" s="7" t="s">
        <v>240</v>
      </c>
      <c r="C60" s="7" t="s">
        <v>782</v>
      </c>
      <c r="D60" s="8" t="s">
        <v>19</v>
      </c>
      <c r="E60" s="6" t="s">
        <v>686</v>
      </c>
      <c r="F60" s="123"/>
      <c r="G60" s="10">
        <f t="array" ref="G60">IFERROR(INDEX('PM POWERSUPPLY RJBT1'!BC:BC,MATCH(E60,'PM POWERSUPPLY RJBT1'!B:B,0)),"BELUM TERDATA")</f>
        <v>100</v>
      </c>
      <c r="H60" s="13">
        <f t="array" ref="H60">IFERROR(INDEX('PM AC RJBT'!J:J,MATCH(E60,'PM AC RJBT'!A:A,0)),"NON-AC ICON")</f>
        <v>100</v>
      </c>
      <c r="I60" s="13" t="str">
        <f t="array" ref="I60">IFERROR(INDEX('PM GENSET RJBT'!AJ:AJ,MATCH(E60,'PM GENSET RJBT'!B:B,0)),"TIDAK ADA GENSET")</f>
        <v>TIDAK ADA GENSET</v>
      </c>
      <c r="J60" s="14">
        <f t="array" ref="J60">IFERROR(INDEX('PM POP RJBT'!P:P,MATCH(E60,'PM POP RJBT'!D:D,0)),"")*100</f>
        <v>0</v>
      </c>
      <c r="K60" s="16">
        <f t="shared" si="1"/>
        <v>60</v>
      </c>
      <c r="L60" s="18" t="str">
        <f t="shared" si="2"/>
        <v>WARNING</v>
      </c>
    </row>
    <row r="61">
      <c r="A61" s="71" t="s">
        <v>16</v>
      </c>
      <c r="B61" s="20" t="s">
        <v>240</v>
      </c>
      <c r="C61" s="20" t="s">
        <v>796</v>
      </c>
      <c r="D61" s="21" t="s">
        <v>19</v>
      </c>
      <c r="E61" s="19" t="s">
        <v>797</v>
      </c>
      <c r="F61" s="120"/>
      <c r="G61" s="24">
        <f t="array" ref="G61">IFERROR(INDEX('PM POWERSUPPLY RJBT1'!BC:BC,MATCH(E61,'PM POWERSUPPLY RJBT1'!B:B,0)),"BELUM TERDATA")</f>
        <v>100</v>
      </c>
      <c r="H61" s="27">
        <f t="array" ref="H61">IFERROR(INDEX('PM AC RJBT'!J:J,MATCH(E61,'PM AC RJBT'!A:A,0)),"NON-AC ICON")</f>
        <v>100</v>
      </c>
      <c r="I61" s="27" t="str">
        <f t="array" ref="I61">IFERROR(INDEX('PM GENSET RJBT'!AJ:AJ,MATCH(E61,'PM GENSET RJBT'!B:B,0)),"TIDAK ADA GENSET")</f>
        <v>TIDAK ADA GENSET</v>
      </c>
      <c r="J61" s="29">
        <f t="array" ref="J61">IFERROR(INDEX('PM POP RJBT'!P:P,MATCH(E61,'PM POP RJBT'!D:D,0)),"")*100</f>
        <v>100</v>
      </c>
      <c r="K61" s="30">
        <f t="shared" si="1"/>
        <v>100</v>
      </c>
      <c r="L61" s="18" t="str">
        <f t="shared" si="2"/>
        <v>GOOD CONDITION</v>
      </c>
    </row>
    <row r="62">
      <c r="A62" s="111" t="s">
        <v>181</v>
      </c>
      <c r="B62" s="7" t="s">
        <v>240</v>
      </c>
      <c r="C62" s="7" t="s">
        <v>811</v>
      </c>
      <c r="D62" s="8" t="s">
        <v>19</v>
      </c>
      <c r="E62" s="6" t="s">
        <v>715</v>
      </c>
      <c r="F62" s="123"/>
      <c r="G62" s="10">
        <f t="array" ref="G62">IFERROR(INDEX('PM POWERSUPPLY RJBT1'!BC:BC,MATCH(E62,'PM POWERSUPPLY RJBT1'!B:B,0)),"BELUM TERDATA")</f>
        <v>100</v>
      </c>
      <c r="H62" s="13">
        <f t="array" ref="H62">IFERROR(INDEX('PM AC RJBT'!J:J,MATCH(E62,'PM AC RJBT'!A:A,0)),"NON-AC ICON")</f>
        <v>100</v>
      </c>
      <c r="I62" s="13" t="str">
        <f t="array" ref="I62">IFERROR(INDEX('PM GENSET RJBT'!AJ:AJ,MATCH(E62,'PM GENSET RJBT'!B:B,0)),"TIDAK ADA GENSET")</f>
        <v>TIDAK ADA GENSET</v>
      </c>
      <c r="J62" s="14">
        <f t="array" ref="J62">IFERROR(INDEX('PM POP RJBT'!P:P,MATCH(E62,'PM POP RJBT'!D:D,0)),"")*100</f>
        <v>100</v>
      </c>
      <c r="K62" s="16">
        <f t="shared" si="1"/>
        <v>100</v>
      </c>
      <c r="L62" s="18" t="str">
        <f t="shared" si="2"/>
        <v>GOOD CONDITION</v>
      </c>
    </row>
    <row r="63">
      <c r="A63" s="71" t="s">
        <v>96</v>
      </c>
      <c r="B63" s="20" t="s">
        <v>240</v>
      </c>
      <c r="C63" s="20" t="s">
        <v>824</v>
      </c>
      <c r="D63" s="21" t="s">
        <v>19</v>
      </c>
      <c r="E63" s="19" t="s">
        <v>825</v>
      </c>
      <c r="F63" s="120"/>
      <c r="G63" s="24">
        <f t="array" ref="G63">IFERROR(INDEX('PM POWERSUPPLY RJBT1'!BC:BC,MATCH(E63,'PM POWERSUPPLY RJBT1'!B:B,0)),"BELUM TERDATA")</f>
        <v>100</v>
      </c>
      <c r="H63" s="27">
        <f t="array" ref="H63">IFERROR(INDEX('PM AC RJBT'!J:J,MATCH(E63,'PM AC RJBT'!A:A,0)),"NON-AC ICON")</f>
        <v>100</v>
      </c>
      <c r="I63" s="27" t="str">
        <f t="array" ref="I63">IFERROR(INDEX('PM GENSET RJBT'!AJ:AJ,MATCH(E63,'PM GENSET RJBT'!B:B,0)),"TIDAK ADA GENSET")</f>
        <v>TIDAK ADA GENSET</v>
      </c>
      <c r="J63" s="29">
        <f t="array" ref="J63">IFERROR(INDEX('PM POP RJBT'!P:P,MATCH(E63,'PM POP RJBT'!D:D,0)),"")*100</f>
        <v>0</v>
      </c>
      <c r="K63" s="30">
        <f t="shared" si="1"/>
        <v>60</v>
      </c>
      <c r="L63" s="18" t="str">
        <f t="shared" si="2"/>
        <v>WARNING</v>
      </c>
    </row>
    <row r="64">
      <c r="A64" s="78" t="s">
        <v>16</v>
      </c>
      <c r="B64" s="7" t="s">
        <v>240</v>
      </c>
      <c r="C64" s="7" t="s">
        <v>840</v>
      </c>
      <c r="D64" s="8" t="s">
        <v>19</v>
      </c>
      <c r="E64" s="6" t="s">
        <v>674</v>
      </c>
      <c r="F64" s="123"/>
      <c r="G64" s="10">
        <f t="array" ref="G64">IFERROR(INDEX('PM POWERSUPPLY RJBT1'!BC:BC,MATCH(E64,'PM POWERSUPPLY RJBT1'!B:B,0)),"BELUM TERDATA")</f>
        <v>100</v>
      </c>
      <c r="H64" s="13">
        <f t="array" ref="H64">IFERROR(INDEX('PM AC RJBT'!J:J,MATCH(E64,'PM AC RJBT'!A:A,0)),"NON-AC ICON")</f>
        <v>100</v>
      </c>
      <c r="I64" s="13" t="str">
        <f t="array" ref="I64">IFERROR(INDEX('PM GENSET RJBT'!AJ:AJ,MATCH(E64,'PM GENSET RJBT'!B:B,0)),"TIDAK ADA GENSET")</f>
        <v>TIDAK ADA GENSET</v>
      </c>
      <c r="J64" s="14">
        <f t="array" ref="J64">IFERROR(INDEX('PM POP RJBT'!P:P,MATCH(E64,'PM POP RJBT'!D:D,0)),"")*100</f>
        <v>100</v>
      </c>
      <c r="K64" s="16">
        <f t="shared" si="1"/>
        <v>100</v>
      </c>
      <c r="L64" s="18" t="str">
        <f t="shared" si="2"/>
        <v>GOOD CONDITION</v>
      </c>
    </row>
    <row r="65">
      <c r="A65" s="71" t="s">
        <v>226</v>
      </c>
      <c r="B65" s="20" t="s">
        <v>240</v>
      </c>
      <c r="C65" s="20" t="s">
        <v>857</v>
      </c>
      <c r="D65" s="21" t="s">
        <v>19</v>
      </c>
      <c r="E65" s="19" t="s">
        <v>859</v>
      </c>
      <c r="F65" s="120"/>
      <c r="G65" s="24">
        <f t="array" ref="G65">IFERROR(INDEX('PM POWERSUPPLY RJBT1'!BC:BC,MATCH(E65,'PM POWERSUPPLY RJBT1'!B:B,0)),"BELUM TERDATA")</f>
        <v>100</v>
      </c>
      <c r="H65" s="27" t="str">
        <f t="array" ref="H65">IFERROR(INDEX('PM AC RJBT'!J:J,MATCH(E65,'PM AC RJBT'!A:A,0)),"NON-AC ICON")</f>
        <v>NON-AC ICON</v>
      </c>
      <c r="I65" s="27" t="str">
        <f t="array" ref="I65">IFERROR(INDEX('PM GENSET RJBT'!AJ:AJ,MATCH(E65,'PM GENSET RJBT'!B:B,0)),"TIDAK ADA GENSET")</f>
        <v>TIDAK ADA GENSET</v>
      </c>
      <c r="J65" s="29">
        <f t="array" ref="J65">IFERROR(INDEX('PM POP RJBT'!P:P,MATCH(E65,'PM POP RJBT'!D:D,0)),"")*100</f>
        <v>100</v>
      </c>
      <c r="K65" s="30">
        <f t="shared" si="1"/>
        <v>100</v>
      </c>
      <c r="L65" s="18" t="str">
        <f t="shared" si="2"/>
        <v>GOOD CONDITION</v>
      </c>
    </row>
    <row r="66">
      <c r="A66" s="78" t="s">
        <v>16</v>
      </c>
      <c r="B66" s="7" t="s">
        <v>240</v>
      </c>
      <c r="C66" s="7" t="s">
        <v>869</v>
      </c>
      <c r="D66" s="8" t="s">
        <v>19</v>
      </c>
      <c r="E66" s="6" t="s">
        <v>870</v>
      </c>
      <c r="F66" s="123"/>
      <c r="G66" s="10">
        <f t="array" ref="G66">IFERROR(INDEX('PM POWERSUPPLY RJBT1'!BC:BC,MATCH(E66,'PM POWERSUPPLY RJBT1'!B:B,0)),"BELUM TERDATA")</f>
        <v>100</v>
      </c>
      <c r="H66" s="13" t="str">
        <f t="array" ref="H66">IFERROR(INDEX('PM AC RJBT'!J:J,MATCH(E66,'PM AC RJBT'!A:A,0)),"NON-AC ICON")</f>
        <v>NON-AC ICON</v>
      </c>
      <c r="I66" s="13" t="str">
        <f t="array" ref="I66">IFERROR(INDEX('PM GENSET RJBT'!AJ:AJ,MATCH(E66,'PM GENSET RJBT'!B:B,0)),"TIDAK ADA GENSET")</f>
        <v>TIDAK ADA GENSET</v>
      </c>
      <c r="J66" s="14">
        <f t="array" ref="J66">IFERROR(INDEX('PM POP RJBT'!P:P,MATCH(E66,'PM POP RJBT'!D:D,0)),"")*100</f>
        <v>100</v>
      </c>
      <c r="K66" s="16">
        <f t="shared" si="1"/>
        <v>100</v>
      </c>
      <c r="L66" s="18" t="str">
        <f t="shared" si="2"/>
        <v>GOOD CONDITION</v>
      </c>
    </row>
    <row r="67">
      <c r="A67" s="71" t="s">
        <v>181</v>
      </c>
      <c r="B67" s="20" t="s">
        <v>240</v>
      </c>
      <c r="C67" s="20" t="s">
        <v>876</v>
      </c>
      <c r="D67" s="21" t="s">
        <v>19</v>
      </c>
      <c r="E67" s="19" t="s">
        <v>877</v>
      </c>
      <c r="F67" s="120"/>
      <c r="G67" s="24">
        <f t="array" ref="G67">IFERROR(INDEX('PM POWERSUPPLY RJBT1'!BC:BC,MATCH(E67,'PM POWERSUPPLY RJBT1'!B:B,0)),"BELUM TERDATA")</f>
        <v>100</v>
      </c>
      <c r="H67" s="27" t="str">
        <f t="array" ref="H67">IFERROR(INDEX('PM AC RJBT'!J:J,MATCH(E67,'PM AC RJBT'!A:A,0)),"NON-AC ICON")</f>
        <v>NON-AC ICON</v>
      </c>
      <c r="I67" s="27" t="str">
        <f t="array" ref="I67">IFERROR(INDEX('PM GENSET RJBT'!AJ:AJ,MATCH(E67,'PM GENSET RJBT'!B:B,0)),"TIDAK ADA GENSET")</f>
        <v>TIDAK ADA GENSET</v>
      </c>
      <c r="J67" s="29">
        <f t="array" ref="J67">IFERROR(INDEX('PM POP RJBT'!P:P,MATCH(E67,'PM POP RJBT'!D:D,0)),"")*100</f>
        <v>100</v>
      </c>
      <c r="K67" s="30">
        <f t="shared" si="1"/>
        <v>100</v>
      </c>
      <c r="L67" s="18" t="str">
        <f t="shared" si="2"/>
        <v>GOOD CONDITION</v>
      </c>
    </row>
    <row r="68">
      <c r="A68" s="78" t="s">
        <v>16</v>
      </c>
      <c r="B68" s="7" t="s">
        <v>240</v>
      </c>
      <c r="C68" s="7" t="s">
        <v>878</v>
      </c>
      <c r="D68" s="8" t="s">
        <v>19</v>
      </c>
      <c r="E68" s="6" t="s">
        <v>879</v>
      </c>
      <c r="F68" s="123"/>
      <c r="G68" s="10">
        <f t="array" ref="G68">IFERROR(INDEX('PM POWERSUPPLY RJBT1'!BC:BC,MATCH(E68,'PM POWERSUPPLY RJBT1'!B:B,0)),"BELUM TERDATA")</f>
        <v>100</v>
      </c>
      <c r="H68" s="13" t="str">
        <f t="array" ref="H68">IFERROR(INDEX('PM AC RJBT'!J:J,MATCH(E68,'PM AC RJBT'!A:A,0)),"NON-AC ICON")</f>
        <v>NON-AC ICON</v>
      </c>
      <c r="I68" s="13" t="str">
        <f t="array" ref="I68">IFERROR(INDEX('PM GENSET RJBT'!AJ:AJ,MATCH(E68,'PM GENSET RJBT'!B:B,0)),"TIDAK ADA GENSET")</f>
        <v>TIDAK ADA GENSET</v>
      </c>
      <c r="J68" s="14">
        <f t="array" ref="J68">IFERROR(INDEX('PM POP RJBT'!P:P,MATCH(E68,'PM POP RJBT'!D:D,0)),"")*100</f>
        <v>100</v>
      </c>
      <c r="K68" s="16">
        <f t="shared" si="1"/>
        <v>100</v>
      </c>
      <c r="L68" s="18" t="str">
        <f t="shared" si="2"/>
        <v>GOOD CONDITION</v>
      </c>
    </row>
    <row r="69">
      <c r="A69" s="71" t="s">
        <v>226</v>
      </c>
      <c r="B69" s="20" t="s">
        <v>240</v>
      </c>
      <c r="C69" s="20" t="s">
        <v>882</v>
      </c>
      <c r="D69" s="21" t="s">
        <v>19</v>
      </c>
      <c r="E69" s="19" t="s">
        <v>885</v>
      </c>
      <c r="F69" s="120"/>
      <c r="G69" s="24">
        <f t="array" ref="G69">IFERROR(INDEX('PM POWERSUPPLY RJBT1'!BC:BC,MATCH(E69,'PM POWERSUPPLY RJBT1'!B:B,0)),"BELUM TERDATA")</f>
        <v>100</v>
      </c>
      <c r="H69" s="27" t="str">
        <f t="array" ref="H69">IFERROR(INDEX('PM AC RJBT'!J:J,MATCH(E69,'PM AC RJBT'!A:A,0)),"NON-AC ICON")</f>
        <v>NON-AC ICON</v>
      </c>
      <c r="I69" s="27" t="str">
        <f t="array" ref="I69">IFERROR(INDEX('PM GENSET RJBT'!AJ:AJ,MATCH(E69,'PM GENSET RJBT'!B:B,0)),"TIDAK ADA GENSET")</f>
        <v>TIDAK ADA GENSET</v>
      </c>
      <c r="J69" s="29">
        <f t="array" ref="J69">IFERROR(INDEX('PM POP RJBT'!P:P,MATCH(E69,'PM POP RJBT'!D:D,0)),"")*100</f>
        <v>100</v>
      </c>
      <c r="K69" s="30">
        <f t="shared" si="1"/>
        <v>100</v>
      </c>
      <c r="L69" s="18" t="str">
        <f t="shared" si="2"/>
        <v>GOOD CONDITION</v>
      </c>
    </row>
    <row r="70">
      <c r="A70" s="78" t="s">
        <v>96</v>
      </c>
      <c r="B70" s="7" t="s">
        <v>240</v>
      </c>
      <c r="C70" s="7" t="s">
        <v>894</v>
      </c>
      <c r="D70" s="8" t="s">
        <v>19</v>
      </c>
      <c r="E70" s="6" t="s">
        <v>895</v>
      </c>
      <c r="F70" s="123"/>
      <c r="G70" s="10">
        <f t="array" ref="G70">IFERROR(INDEX('PM POWERSUPPLY RJBT1'!BC:BC,MATCH(E70,'PM POWERSUPPLY RJBT1'!B:B,0)),"BELUM TERDATA")</f>
        <v>100</v>
      </c>
      <c r="H70" s="13" t="str">
        <f t="array" ref="H70">IFERROR(INDEX('PM AC RJBT'!J:J,MATCH(E70,'PM AC RJBT'!A:A,0)),"NON-AC ICON")</f>
        <v>NON-AC ICON</v>
      </c>
      <c r="I70" s="13" t="str">
        <f t="array" ref="I70">IFERROR(INDEX('PM GENSET RJBT'!AJ:AJ,MATCH(E70,'PM GENSET RJBT'!B:B,0)),"TIDAK ADA GENSET")</f>
        <v>TIDAK ADA GENSET</v>
      </c>
      <c r="J70" s="14">
        <f t="array" ref="J70">IFERROR(INDEX('PM POP RJBT'!P:P,MATCH(E70,'PM POP RJBT'!D:D,0)),"")*100</f>
        <v>100</v>
      </c>
      <c r="K70" s="16">
        <f t="shared" si="1"/>
        <v>100</v>
      </c>
      <c r="L70" s="18" t="str">
        <f t="shared" si="2"/>
        <v>GOOD CONDITION</v>
      </c>
    </row>
    <row r="71">
      <c r="A71" s="71" t="s">
        <v>181</v>
      </c>
      <c r="B71" s="20" t="s">
        <v>240</v>
      </c>
      <c r="C71" s="20" t="s">
        <v>903</v>
      </c>
      <c r="D71" s="21" t="s">
        <v>19</v>
      </c>
      <c r="E71" s="19" t="s">
        <v>906</v>
      </c>
      <c r="F71" s="120"/>
      <c r="G71" s="24">
        <f t="array" ref="G71">IFERROR(INDEX('PM POWERSUPPLY RJBT1'!BC:BC,MATCH(E71,'PM POWERSUPPLY RJBT1'!B:B,0)),"BELUM TERDATA")</f>
        <v>100</v>
      </c>
      <c r="H71" s="27" t="str">
        <f t="array" ref="H71">IFERROR(INDEX('PM AC RJBT'!J:J,MATCH(E71,'PM AC RJBT'!A:A,0)),"NON-AC ICON")</f>
        <v>NON-AC ICON</v>
      </c>
      <c r="I71" s="27" t="str">
        <f t="array" ref="I71">IFERROR(INDEX('PM GENSET RJBT'!AJ:AJ,MATCH(E71,'PM GENSET RJBT'!B:B,0)),"TIDAK ADA GENSET")</f>
        <v>TIDAK ADA GENSET</v>
      </c>
      <c r="J71" s="29">
        <f t="array" ref="J71">IFERROR(INDEX('PM POP RJBT'!P:P,MATCH(E71,'PM POP RJBT'!D:D,0)),"")*100</f>
        <v>100</v>
      </c>
      <c r="K71" s="30">
        <f t="shared" si="1"/>
        <v>100</v>
      </c>
      <c r="L71" s="18" t="str">
        <f t="shared" si="2"/>
        <v>GOOD CONDITION</v>
      </c>
    </row>
    <row r="72">
      <c r="A72" s="78" t="s">
        <v>96</v>
      </c>
      <c r="B72" s="7" t="s">
        <v>240</v>
      </c>
      <c r="C72" s="7" t="s">
        <v>909</v>
      </c>
      <c r="D72" s="8" t="s">
        <v>19</v>
      </c>
      <c r="E72" s="6" t="s">
        <v>910</v>
      </c>
      <c r="F72" s="123"/>
      <c r="G72" s="10">
        <f t="array" ref="G72">IFERROR(INDEX('PM POWERSUPPLY RJBT1'!BC:BC,MATCH(E72,'PM POWERSUPPLY RJBT1'!B:B,0)),"BELUM TERDATA")</f>
        <v>100</v>
      </c>
      <c r="H72" s="13" t="str">
        <f t="array" ref="H72">IFERROR(INDEX('PM AC RJBT'!J:J,MATCH(E72,'PM AC RJBT'!A:A,0)),"NON-AC ICON")</f>
        <v>NON-AC ICON</v>
      </c>
      <c r="I72" s="13" t="str">
        <f t="array" ref="I72">IFERROR(INDEX('PM GENSET RJBT'!AJ:AJ,MATCH(E72,'PM GENSET RJBT'!B:B,0)),"TIDAK ADA GENSET")</f>
        <v>TIDAK ADA GENSET</v>
      </c>
      <c r="J72" s="14">
        <f t="array" ref="J72">IFERROR(INDEX('PM POP RJBT'!P:P,MATCH(E72,'PM POP RJBT'!D:D,0)),"")*100</f>
        <v>100</v>
      </c>
      <c r="K72" s="16">
        <f t="shared" si="1"/>
        <v>100</v>
      </c>
      <c r="L72" s="18" t="str">
        <f t="shared" si="2"/>
        <v>GOOD CONDITION</v>
      </c>
    </row>
    <row r="73">
      <c r="A73" s="71" t="s">
        <v>16</v>
      </c>
      <c r="B73" s="20" t="s">
        <v>240</v>
      </c>
      <c r="C73" s="20" t="s">
        <v>916</v>
      </c>
      <c r="D73" s="21" t="s">
        <v>19</v>
      </c>
      <c r="E73" s="19" t="s">
        <v>917</v>
      </c>
      <c r="F73" s="120"/>
      <c r="G73" s="24">
        <f t="array" ref="G73">IFERROR(INDEX('PM POWERSUPPLY RJBT1'!BC:BC,MATCH(E73,'PM POWERSUPPLY RJBT1'!B:B,0)),"BELUM TERDATA")</f>
        <v>100</v>
      </c>
      <c r="H73" s="27" t="str">
        <f t="array" ref="H73">IFERROR(INDEX('PM AC RJBT'!J:J,MATCH(E73,'PM AC RJBT'!A:A,0)),"NON-AC ICON")</f>
        <v>NON-AC ICON</v>
      </c>
      <c r="I73" s="27" t="str">
        <f t="array" ref="I73">IFERROR(INDEX('PM GENSET RJBT'!AJ:AJ,MATCH(E73,'PM GENSET RJBT'!B:B,0)),"TIDAK ADA GENSET")</f>
        <v>TIDAK ADA GENSET</v>
      </c>
      <c r="J73" s="29">
        <f t="array" ref="J73">IFERROR(INDEX('PM POP RJBT'!P:P,MATCH(E73,'PM POP RJBT'!D:D,0)),"")*100</f>
        <v>100</v>
      </c>
      <c r="K73" s="30">
        <f t="shared" si="1"/>
        <v>100</v>
      </c>
      <c r="L73" s="18" t="str">
        <f t="shared" si="2"/>
        <v>GOOD CONDITION</v>
      </c>
    </row>
    <row r="74">
      <c r="A74" s="78" t="s">
        <v>96</v>
      </c>
      <c r="B74" s="7" t="s">
        <v>240</v>
      </c>
      <c r="C74" s="7" t="s">
        <v>927</v>
      </c>
      <c r="D74" s="8" t="s">
        <v>19</v>
      </c>
      <c r="E74" s="6" t="s">
        <v>928</v>
      </c>
      <c r="F74" s="123"/>
      <c r="G74" s="10">
        <f t="array" ref="G74">IFERROR(INDEX('PM POWERSUPPLY RJBT1'!BC:BC,MATCH(E74,'PM POWERSUPPLY RJBT1'!B:B,0)),"BELUM TERDATA")</f>
        <v>100</v>
      </c>
      <c r="H74" s="13" t="str">
        <f t="array" ref="H74">IFERROR(INDEX('PM AC RJBT'!J:J,MATCH(E74,'PM AC RJBT'!A:A,0)),"NON-AC ICON")</f>
        <v>NON-AC ICON</v>
      </c>
      <c r="I74" s="13" t="str">
        <f t="array" ref="I74">IFERROR(INDEX('PM GENSET RJBT'!AJ:AJ,MATCH(E74,'PM GENSET RJBT'!B:B,0)),"TIDAK ADA GENSET")</f>
        <v>TIDAK ADA GENSET</v>
      </c>
      <c r="J74" s="14">
        <f t="array" ref="J74">IFERROR(INDEX('PM POP RJBT'!P:P,MATCH(E74,'PM POP RJBT'!D:D,0)),"")*100</f>
        <v>100</v>
      </c>
      <c r="K74" s="16">
        <f t="shared" si="1"/>
        <v>100</v>
      </c>
      <c r="L74" s="18" t="str">
        <f t="shared" si="2"/>
        <v>GOOD CONDITION</v>
      </c>
    </row>
    <row r="75">
      <c r="A75" s="71" t="s">
        <v>226</v>
      </c>
      <c r="B75" s="20" t="s">
        <v>240</v>
      </c>
      <c r="C75" s="20" t="s">
        <v>934</v>
      </c>
      <c r="D75" s="21" t="s">
        <v>19</v>
      </c>
      <c r="E75" s="19" t="s">
        <v>936</v>
      </c>
      <c r="F75" s="120"/>
      <c r="G75" s="24">
        <f t="array" ref="G75">IFERROR(INDEX('PM POWERSUPPLY RJBT1'!BC:BC,MATCH(E75,'PM POWERSUPPLY RJBT1'!B:B,0)),"BELUM TERDATA")</f>
        <v>100</v>
      </c>
      <c r="H75" s="27" t="str">
        <f t="array" ref="H75">IFERROR(INDEX('PM AC RJBT'!J:J,MATCH(E75,'PM AC RJBT'!A:A,0)),"NON-AC ICON")</f>
        <v>NON-AC ICON</v>
      </c>
      <c r="I75" s="27" t="str">
        <f t="array" ref="I75">IFERROR(INDEX('PM GENSET RJBT'!AJ:AJ,MATCH(E75,'PM GENSET RJBT'!B:B,0)),"TIDAK ADA GENSET")</f>
        <v>TIDAK ADA GENSET</v>
      </c>
      <c r="J75" s="29">
        <f t="array" ref="J75">IFERROR(INDEX('PM POP RJBT'!P:P,MATCH(E75,'PM POP RJBT'!D:D,0)),"")*100</f>
        <v>100</v>
      </c>
      <c r="K75" s="30">
        <f t="shared" si="1"/>
        <v>100</v>
      </c>
      <c r="L75" s="18" t="str">
        <f t="shared" si="2"/>
        <v>GOOD CONDITION</v>
      </c>
    </row>
    <row r="76">
      <c r="A76" s="78" t="s">
        <v>96</v>
      </c>
      <c r="B76" s="7" t="s">
        <v>240</v>
      </c>
      <c r="C76" s="7" t="s">
        <v>940</v>
      </c>
      <c r="D76" s="8" t="s">
        <v>19</v>
      </c>
      <c r="E76" s="6" t="s">
        <v>941</v>
      </c>
      <c r="F76" s="123"/>
      <c r="G76" s="10">
        <f t="array" ref="G76">IFERROR(INDEX('PM POWERSUPPLY RJBT1'!BC:BC,MATCH(E76,'PM POWERSUPPLY RJBT1'!B:B,0)),"BELUM TERDATA")</f>
        <v>100</v>
      </c>
      <c r="H76" s="13" t="str">
        <f t="array" ref="H76">IFERROR(INDEX('PM AC RJBT'!J:J,MATCH(E76,'PM AC RJBT'!A:A,0)),"NON-AC ICON")</f>
        <v>NON-AC ICON</v>
      </c>
      <c r="I76" s="13" t="str">
        <f t="array" ref="I76">IFERROR(INDEX('PM GENSET RJBT'!AJ:AJ,MATCH(E76,'PM GENSET RJBT'!B:B,0)),"TIDAK ADA GENSET")</f>
        <v>TIDAK ADA GENSET</v>
      </c>
      <c r="J76" s="14">
        <f t="array" ref="J76">IFERROR(INDEX('PM POP RJBT'!P:P,MATCH(E76,'PM POP RJBT'!D:D,0)),"")*100</f>
        <v>100</v>
      </c>
      <c r="K76" s="16">
        <f t="shared" si="1"/>
        <v>100</v>
      </c>
      <c r="L76" s="18" t="str">
        <f t="shared" si="2"/>
        <v>GOOD CONDITION</v>
      </c>
    </row>
    <row r="77">
      <c r="A77" s="71" t="s">
        <v>181</v>
      </c>
      <c r="B77" s="20" t="s">
        <v>240</v>
      </c>
      <c r="C77" s="20" t="s">
        <v>945</v>
      </c>
      <c r="D77" s="21" t="s">
        <v>19</v>
      </c>
      <c r="E77" s="19" t="s">
        <v>946</v>
      </c>
      <c r="F77" s="120"/>
      <c r="G77" s="24">
        <f t="array" ref="G77">IFERROR(INDEX('PM POWERSUPPLY RJBT1'!BC:BC,MATCH(E77,'PM POWERSUPPLY RJBT1'!B:B,0)),"BELUM TERDATA")</f>
        <v>100</v>
      </c>
      <c r="H77" s="27" t="str">
        <f t="array" ref="H77">IFERROR(INDEX('PM AC RJBT'!J:J,MATCH(E77,'PM AC RJBT'!A:A,0)),"NON-AC ICON")</f>
        <v>NON-AC ICON</v>
      </c>
      <c r="I77" s="27" t="str">
        <f t="array" ref="I77">IFERROR(INDEX('PM GENSET RJBT'!AJ:AJ,MATCH(E77,'PM GENSET RJBT'!B:B,0)),"TIDAK ADA GENSET")</f>
        <v>TIDAK ADA GENSET</v>
      </c>
      <c r="J77" s="29">
        <f t="array" ref="J77">IFERROR(INDEX('PM POP RJBT'!P:P,MATCH(E77,'PM POP RJBT'!D:D,0)),"")*100</f>
        <v>200</v>
      </c>
      <c r="K77" s="30">
        <f t="shared" si="1"/>
        <v>140</v>
      </c>
      <c r="L77" s="18" t="str">
        <f t="shared" si="2"/>
        <v>GOOD CONDITION</v>
      </c>
    </row>
    <row r="78">
      <c r="A78" s="78" t="s">
        <v>96</v>
      </c>
      <c r="B78" s="7" t="s">
        <v>240</v>
      </c>
      <c r="C78" s="7" t="s">
        <v>951</v>
      </c>
      <c r="D78" s="8" t="s">
        <v>19</v>
      </c>
      <c r="E78" s="6" t="s">
        <v>953</v>
      </c>
      <c r="F78" s="123"/>
      <c r="G78" s="10">
        <f t="array" ref="G78">IFERROR(INDEX('PM POWERSUPPLY RJBT1'!BC:BC,MATCH(E78,'PM POWERSUPPLY RJBT1'!B:B,0)),"BELUM TERDATA")</f>
        <v>100</v>
      </c>
      <c r="H78" s="13" t="str">
        <f t="array" ref="H78">IFERROR(INDEX('PM AC RJBT'!J:J,MATCH(E78,'PM AC RJBT'!A:A,0)),"NON-AC ICON")</f>
        <v>NON-AC ICON</v>
      </c>
      <c r="I78" s="13" t="str">
        <f t="array" ref="I78">IFERROR(INDEX('PM GENSET RJBT'!AJ:AJ,MATCH(E78,'PM GENSET RJBT'!B:B,0)),"TIDAK ADA GENSET")</f>
        <v>TIDAK ADA GENSET</v>
      </c>
      <c r="J78" s="14">
        <f t="array" ref="J78">IFERROR(INDEX('PM POP RJBT'!P:P,MATCH(E78,'PM POP RJBT'!D:D,0)),"")*100</f>
        <v>100</v>
      </c>
      <c r="K78" s="16">
        <f t="shared" si="1"/>
        <v>100</v>
      </c>
      <c r="L78" s="18" t="str">
        <f t="shared" si="2"/>
        <v>GOOD CONDITION</v>
      </c>
    </row>
    <row r="79">
      <c r="A79" s="71" t="s">
        <v>226</v>
      </c>
      <c r="B79" s="20" t="s">
        <v>240</v>
      </c>
      <c r="C79" s="20" t="s">
        <v>966</v>
      </c>
      <c r="D79" s="21" t="s">
        <v>19</v>
      </c>
      <c r="E79" s="19" t="s">
        <v>968</v>
      </c>
      <c r="F79" s="120"/>
      <c r="G79" s="24">
        <f t="array" ref="G79">IFERROR(INDEX('PM POWERSUPPLY RJBT1'!BC:BC,MATCH(E79,'PM POWERSUPPLY RJBT1'!B:B,0)),"BELUM TERDATA")</f>
        <v>100</v>
      </c>
      <c r="H79" s="27" t="str">
        <f t="array" ref="H79">IFERROR(INDEX('PM AC RJBT'!J:J,MATCH(E79,'PM AC RJBT'!A:A,0)),"NON-AC ICON")</f>
        <v>NON-AC ICON</v>
      </c>
      <c r="I79" s="27" t="str">
        <f t="array" ref="I79">IFERROR(INDEX('PM GENSET RJBT'!AJ:AJ,MATCH(E79,'PM GENSET RJBT'!B:B,0)),"TIDAK ADA GENSET")</f>
        <v>TIDAK ADA GENSET</v>
      </c>
      <c r="J79" s="29">
        <f t="array" ref="J79">IFERROR(INDEX('PM POP RJBT'!P:P,MATCH(E79,'PM POP RJBT'!D:D,0)),"")*100</f>
        <v>100</v>
      </c>
      <c r="K79" s="30">
        <f t="shared" si="1"/>
        <v>100</v>
      </c>
      <c r="L79" s="18" t="str">
        <f t="shared" si="2"/>
        <v>GOOD CONDITION</v>
      </c>
    </row>
    <row r="80">
      <c r="A80" s="78" t="s">
        <v>96</v>
      </c>
      <c r="B80" s="7" t="s">
        <v>240</v>
      </c>
      <c r="C80" s="7" t="s">
        <v>978</v>
      </c>
      <c r="D80" s="8" t="s">
        <v>19</v>
      </c>
      <c r="E80" s="6" t="s">
        <v>979</v>
      </c>
      <c r="F80" s="123"/>
      <c r="G80" s="10">
        <f t="array" ref="G80">IFERROR(INDEX('PM POWERSUPPLY RJBT1'!BC:BC,MATCH(E80,'PM POWERSUPPLY RJBT1'!B:B,0)),"BELUM TERDATA")</f>
        <v>100</v>
      </c>
      <c r="H80" s="13" t="str">
        <f t="array" ref="H80">IFERROR(INDEX('PM AC RJBT'!J:J,MATCH(E80,'PM AC RJBT'!A:A,0)),"NON-AC ICON")</f>
        <v>NON-AC ICON</v>
      </c>
      <c r="I80" s="13" t="str">
        <f t="array" ref="I80">IFERROR(INDEX('PM GENSET RJBT'!AJ:AJ,MATCH(E80,'PM GENSET RJBT'!B:B,0)),"TIDAK ADA GENSET")</f>
        <v>TIDAK ADA GENSET</v>
      </c>
      <c r="J80" s="14">
        <f t="array" ref="J80">IFERROR(INDEX('PM POP RJBT'!P:P,MATCH(E80,'PM POP RJBT'!D:D,0)),"")*100</f>
        <v>0</v>
      </c>
      <c r="K80" s="16">
        <f t="shared" si="1"/>
        <v>60</v>
      </c>
      <c r="L80" s="18" t="str">
        <f t="shared" si="2"/>
        <v>WARNING</v>
      </c>
    </row>
    <row r="81">
      <c r="A81" s="71" t="s">
        <v>96</v>
      </c>
      <c r="B81" s="20" t="s">
        <v>240</v>
      </c>
      <c r="C81" s="20" t="s">
        <v>992</v>
      </c>
      <c r="D81" s="21" t="s">
        <v>19</v>
      </c>
      <c r="E81" s="19" t="s">
        <v>993</v>
      </c>
      <c r="F81" s="120"/>
      <c r="G81" s="24">
        <f t="array" ref="G81">IFERROR(INDEX('PM POWERSUPPLY RJBT1'!BC:BC,MATCH(E81,'PM POWERSUPPLY RJBT1'!B:B,0)),"BELUM TERDATA")</f>
        <v>100</v>
      </c>
      <c r="H81" s="27" t="str">
        <f t="array" ref="H81">IFERROR(INDEX('PM AC RJBT'!J:J,MATCH(E81,'PM AC RJBT'!A:A,0)),"NON-AC ICON")</f>
        <v>NON-AC ICON</v>
      </c>
      <c r="I81" s="27" t="str">
        <f t="array" ref="I81">IFERROR(INDEX('PM GENSET RJBT'!AJ:AJ,MATCH(E81,'PM GENSET RJBT'!B:B,0)),"TIDAK ADA GENSET")</f>
        <v>TIDAK ADA GENSET</v>
      </c>
      <c r="J81" s="29">
        <f t="array" ref="J81">IFERROR(INDEX('PM POP RJBT'!P:P,MATCH(E81,'PM POP RJBT'!D:D,0)),"")*100</f>
        <v>100</v>
      </c>
      <c r="K81" s="30">
        <f t="shared" si="1"/>
        <v>100</v>
      </c>
      <c r="L81" s="18" t="str">
        <f t="shared" si="2"/>
        <v>GOOD CONDITION</v>
      </c>
    </row>
    <row r="82">
      <c r="A82" s="78" t="s">
        <v>16</v>
      </c>
      <c r="B82" s="7" t="s">
        <v>240</v>
      </c>
      <c r="C82" s="7" t="s">
        <v>999</v>
      </c>
      <c r="D82" s="8" t="s">
        <v>19</v>
      </c>
      <c r="E82" s="6" t="s">
        <v>1000</v>
      </c>
      <c r="F82" s="123"/>
      <c r="G82" s="10">
        <f t="array" ref="G82">IFERROR(INDEX('PM POWERSUPPLY RJBT1'!BC:BC,MATCH(E82,'PM POWERSUPPLY RJBT1'!B:B,0)),"BELUM TERDATA")</f>
        <v>100</v>
      </c>
      <c r="H82" s="13">
        <f t="array" ref="H82">IFERROR(INDEX('PM AC RJBT'!J:J,MATCH(E82,'PM AC RJBT'!A:A,0)),"NON-AC ICON")</f>
        <v>100</v>
      </c>
      <c r="I82" s="13" t="str">
        <f t="array" ref="I82">IFERROR(INDEX('PM GENSET RJBT'!AJ:AJ,MATCH(E82,'PM GENSET RJBT'!B:B,0)),"TIDAK ADA GENSET")</f>
        <v>TIDAK ADA GENSET</v>
      </c>
      <c r="J82" s="14">
        <f t="array" ref="J82">IFERROR(INDEX('PM POP RJBT'!P:P,MATCH(E82,'PM POP RJBT'!D:D,0)),"")*100</f>
        <v>100</v>
      </c>
      <c r="K82" s="16">
        <f t="shared" si="1"/>
        <v>100</v>
      </c>
      <c r="L82" s="18" t="str">
        <f t="shared" si="2"/>
        <v>GOOD CONDITION</v>
      </c>
    </row>
    <row r="83">
      <c r="A83" s="71" t="s">
        <v>16</v>
      </c>
      <c r="B83" s="20" t="s">
        <v>240</v>
      </c>
      <c r="C83" s="20" t="s">
        <v>1004</v>
      </c>
      <c r="D83" s="21" t="s">
        <v>19</v>
      </c>
      <c r="E83" s="19" t="s">
        <v>1005</v>
      </c>
      <c r="F83" s="120"/>
      <c r="G83" s="24">
        <f t="array" ref="G83">IFERROR(INDEX('PM POWERSUPPLY RJBT1'!BC:BC,MATCH(E83,'PM POWERSUPPLY RJBT1'!B:B,0)),"BELUM TERDATA")</f>
        <v>100</v>
      </c>
      <c r="H83" s="27" t="str">
        <f t="array" ref="H83">IFERROR(INDEX('PM AC RJBT'!J:J,MATCH(E83,'PM AC RJBT'!A:A,0)),"NON-AC ICON")</f>
        <v>NON-AC ICON</v>
      </c>
      <c r="I83" s="27" t="str">
        <f t="array" ref="I83">IFERROR(INDEX('PM GENSET RJBT'!AJ:AJ,MATCH(E83,'PM GENSET RJBT'!B:B,0)),"TIDAK ADA GENSET")</f>
        <v>TIDAK ADA GENSET</v>
      </c>
      <c r="J83" s="29">
        <f t="array" ref="J83">IFERROR(INDEX('PM POP RJBT'!P:P,MATCH(E83,'PM POP RJBT'!D:D,0)),"")*100</f>
        <v>100</v>
      </c>
      <c r="K83" s="30">
        <f t="shared" si="1"/>
        <v>100</v>
      </c>
      <c r="L83" s="18" t="str">
        <f t="shared" si="2"/>
        <v>GOOD CONDITION</v>
      </c>
    </row>
    <row r="84">
      <c r="A84" s="78" t="s">
        <v>96</v>
      </c>
      <c r="B84" s="7" t="s">
        <v>240</v>
      </c>
      <c r="C84" s="7" t="s">
        <v>1007</v>
      </c>
      <c r="D84" s="8" t="s">
        <v>19</v>
      </c>
      <c r="E84" s="6" t="s">
        <v>1008</v>
      </c>
      <c r="F84" s="123"/>
      <c r="G84" s="10">
        <f t="array" ref="G84">IFERROR(INDEX('PM POWERSUPPLY RJBT1'!BC:BC,MATCH(E84,'PM POWERSUPPLY RJBT1'!B:B,0)),"BELUM TERDATA")</f>
        <v>100</v>
      </c>
      <c r="H84" s="13" t="str">
        <f t="array" ref="H84">IFERROR(INDEX('PM AC RJBT'!J:J,MATCH(E84,'PM AC RJBT'!A:A,0)),"NON-AC ICON")</f>
        <v>NON-AC ICON</v>
      </c>
      <c r="I84" s="13" t="str">
        <f t="array" ref="I84">IFERROR(INDEX('PM GENSET RJBT'!AJ:AJ,MATCH(E84,'PM GENSET RJBT'!B:B,0)),"TIDAK ADA GENSET")</f>
        <v>TIDAK ADA GENSET</v>
      </c>
      <c r="J84" s="14">
        <f t="array" ref="J84">IFERROR(INDEX('PM POP RJBT'!P:P,MATCH(E84,'PM POP RJBT'!D:D,0)),"")*100</f>
        <v>100</v>
      </c>
      <c r="K84" s="16">
        <f t="shared" si="1"/>
        <v>100</v>
      </c>
      <c r="L84" s="18" t="str">
        <f t="shared" si="2"/>
        <v>GOOD CONDITION</v>
      </c>
    </row>
    <row r="85">
      <c r="A85" s="71" t="s">
        <v>226</v>
      </c>
      <c r="B85" s="20" t="s">
        <v>240</v>
      </c>
      <c r="C85" s="20" t="s">
        <v>1014</v>
      </c>
      <c r="D85" s="21" t="s">
        <v>19</v>
      </c>
      <c r="E85" s="19" t="s">
        <v>738</v>
      </c>
      <c r="F85" s="120"/>
      <c r="G85" s="24">
        <f t="array" ref="G85">IFERROR(INDEX('PM POWERSUPPLY RJBT1'!BC:BC,MATCH(E85,'PM POWERSUPPLY RJBT1'!B:B,0)),"BELUM TERDATA")</f>
        <v>100</v>
      </c>
      <c r="H85" s="27">
        <f t="array" ref="H85">IFERROR(INDEX('PM AC RJBT'!J:J,MATCH(E85,'PM AC RJBT'!A:A,0)),"NON-AC ICON")</f>
        <v>100</v>
      </c>
      <c r="I85" s="27" t="str">
        <f t="array" ref="I85">IFERROR(INDEX('PM GENSET RJBT'!AJ:AJ,MATCH(E85,'PM GENSET RJBT'!B:B,0)),"TIDAK ADA GENSET")</f>
        <v>TIDAK ADA GENSET</v>
      </c>
      <c r="J85" s="29">
        <f t="array" ref="J85">IFERROR(INDEX('PM POP RJBT'!P:P,MATCH(E85,'PM POP RJBT'!D:D,0)),"")*100</f>
        <v>100</v>
      </c>
      <c r="K85" s="30">
        <f t="shared" si="1"/>
        <v>100</v>
      </c>
      <c r="L85" s="18" t="str">
        <f t="shared" si="2"/>
        <v>GOOD CONDITION</v>
      </c>
    </row>
    <row r="86">
      <c r="A86" s="78" t="s">
        <v>181</v>
      </c>
      <c r="B86" s="7" t="s">
        <v>240</v>
      </c>
      <c r="C86" s="7" t="s">
        <v>1021</v>
      </c>
      <c r="D86" s="8" t="s">
        <v>19</v>
      </c>
      <c r="E86" s="6" t="s">
        <v>1026</v>
      </c>
      <c r="F86" s="123"/>
      <c r="G86" s="10">
        <f t="array" ref="G86">IFERROR(INDEX('PM POWERSUPPLY RJBT1'!BC:BC,MATCH(E86,'PM POWERSUPPLY RJBT1'!B:B,0)),"BELUM TERDATA")</f>
        <v>100</v>
      </c>
      <c r="H86" s="13" t="str">
        <f t="array" ref="H86">IFERROR(INDEX('PM AC RJBT'!J:J,MATCH(E86,'PM AC RJBT'!A:A,0)),"NON-AC ICON")</f>
        <v>NON-AC ICON</v>
      </c>
      <c r="I86" s="13" t="str">
        <f t="array" ref="I86">IFERROR(INDEX('PM GENSET RJBT'!AJ:AJ,MATCH(E86,'PM GENSET RJBT'!B:B,0)),"TIDAK ADA GENSET")</f>
        <v>TIDAK ADA GENSET</v>
      </c>
      <c r="J86" s="14">
        <f t="array" ref="J86">IFERROR(INDEX('PM POP RJBT'!P:P,MATCH(E86,'PM POP RJBT'!D:D,0)),"")*100</f>
        <v>100</v>
      </c>
      <c r="K86" s="16">
        <f t="shared" si="1"/>
        <v>100</v>
      </c>
      <c r="L86" s="18" t="str">
        <f t="shared" si="2"/>
        <v>GOOD CONDITION</v>
      </c>
    </row>
    <row r="87">
      <c r="A87" s="71" t="s">
        <v>96</v>
      </c>
      <c r="B87" s="20" t="s">
        <v>240</v>
      </c>
      <c r="C87" s="20" t="s">
        <v>1030</v>
      </c>
      <c r="D87" s="21" t="s">
        <v>19</v>
      </c>
      <c r="E87" s="19" t="s">
        <v>970</v>
      </c>
      <c r="F87" s="120"/>
      <c r="G87" s="24">
        <f t="array" ref="G87">IFERROR(INDEX('PM POWERSUPPLY RJBT1'!BC:BC,MATCH(E87,'PM POWERSUPPLY RJBT1'!B:B,0)),"BELUM TERDATA")</f>
        <v>100</v>
      </c>
      <c r="H87" s="27">
        <f t="array" ref="H87">IFERROR(INDEX('PM AC RJBT'!J:J,MATCH(E87,'PM AC RJBT'!A:A,0)),"NON-AC ICON")</f>
        <v>100</v>
      </c>
      <c r="I87" s="27" t="str">
        <f t="array" ref="I87">IFERROR(INDEX('PM GENSET RJBT'!AJ:AJ,MATCH(E87,'PM GENSET RJBT'!B:B,0)),"TIDAK ADA GENSET")</f>
        <v>TIDAK ADA GENSET</v>
      </c>
      <c r="J87" s="29">
        <f t="array" ref="J87">IFERROR(INDEX('PM POP RJBT'!P:P,MATCH(E87,'PM POP RJBT'!D:D,0)),"")*100</f>
        <v>100</v>
      </c>
      <c r="K87" s="30">
        <f t="shared" si="1"/>
        <v>100</v>
      </c>
      <c r="L87" s="18" t="str">
        <f t="shared" si="2"/>
        <v>GOOD CONDITION</v>
      </c>
    </row>
    <row r="88">
      <c r="A88" s="78" t="s">
        <v>96</v>
      </c>
      <c r="B88" s="7" t="s">
        <v>240</v>
      </c>
      <c r="C88" s="7" t="s">
        <v>1035</v>
      </c>
      <c r="D88" s="8" t="s">
        <v>19</v>
      </c>
      <c r="E88" s="6" t="s">
        <v>1036</v>
      </c>
      <c r="F88" s="123"/>
      <c r="G88" s="10">
        <f t="array" ref="G88">IFERROR(INDEX('PM POWERSUPPLY RJBT1'!BC:BC,MATCH(E88,'PM POWERSUPPLY RJBT1'!B:B,0)),"BELUM TERDATA")</f>
        <v>100</v>
      </c>
      <c r="H88" s="13" t="str">
        <f t="array" ref="H88">IFERROR(INDEX('PM AC RJBT'!J:J,MATCH(E88,'PM AC RJBT'!A:A,0)),"NON-AC ICON")</f>
        <v>NON-AC ICON</v>
      </c>
      <c r="I88" s="13" t="str">
        <f t="array" ref="I88">IFERROR(INDEX('PM GENSET RJBT'!AJ:AJ,MATCH(E88,'PM GENSET RJBT'!B:B,0)),"TIDAK ADA GENSET")</f>
        <v>TIDAK ADA GENSET</v>
      </c>
      <c r="J88" s="14">
        <f t="array" ref="J88">IFERROR(INDEX('PM POP RJBT'!P:P,MATCH(E88,'PM POP RJBT'!D:D,0)),"")*100</f>
        <v>0</v>
      </c>
      <c r="K88" s="16">
        <f t="shared" si="1"/>
        <v>60</v>
      </c>
      <c r="L88" s="18" t="str">
        <f t="shared" si="2"/>
        <v>WARNING</v>
      </c>
    </row>
    <row r="89">
      <c r="A89" s="71" t="s">
        <v>16</v>
      </c>
      <c r="B89" s="20" t="s">
        <v>240</v>
      </c>
      <c r="C89" s="20" t="s">
        <v>1038</v>
      </c>
      <c r="D89" s="21" t="s">
        <v>19</v>
      </c>
      <c r="E89" s="19" t="s">
        <v>1039</v>
      </c>
      <c r="F89" s="23" t="s">
        <v>67</v>
      </c>
      <c r="G89" s="24">
        <f t="array" ref="G89">IFERROR(INDEX('PM POWERSUPPLY RJBT1'!BC:BC,MATCH(E89,'PM POWERSUPPLY RJBT1'!B:B,0)),"BELUM TERDATA")</f>
        <v>100</v>
      </c>
      <c r="H89" s="27">
        <f t="array" ref="H89">IFERROR(INDEX('PM AC RJBT'!J:J,MATCH(E89,'PM AC RJBT'!A:A,0)),"NON-AC ICON")</f>
        <v>100</v>
      </c>
      <c r="I89" s="27" t="str">
        <f t="array" ref="I89">IFERROR(INDEX('PM GENSET RJBT'!AJ:AJ,MATCH(E89,'PM GENSET RJBT'!B:B,0)),"TIDAK ADA GENSET")</f>
        <v>TIDAK ADA GENSET</v>
      </c>
      <c r="J89" s="29">
        <f t="array" ref="J89">IFERROR(INDEX('PM POP RJBT'!P:P,MATCH(E89,'PM POP RJBT'!D:D,0)),"")*100</f>
        <v>100</v>
      </c>
      <c r="K89" s="30">
        <f t="shared" si="1"/>
        <v>100</v>
      </c>
      <c r="L89" s="18" t="str">
        <f t="shared" si="2"/>
        <v>GOOD CONDITION</v>
      </c>
    </row>
    <row r="90">
      <c r="A90" s="78" t="s">
        <v>181</v>
      </c>
      <c r="B90" s="7" t="s">
        <v>240</v>
      </c>
      <c r="C90" s="7" t="s">
        <v>1047</v>
      </c>
      <c r="D90" s="8" t="s">
        <v>19</v>
      </c>
      <c r="E90" s="6" t="s">
        <v>1048</v>
      </c>
      <c r="F90" s="123"/>
      <c r="G90" s="10">
        <f t="array" ref="G90">IFERROR(INDEX('PM POWERSUPPLY RJBT1'!BC:BC,MATCH(E90,'PM POWERSUPPLY RJBT1'!B:B,0)),"BELUM TERDATA")</f>
        <v>100</v>
      </c>
      <c r="H90" s="13" t="str">
        <f t="array" ref="H90">IFERROR(INDEX('PM AC RJBT'!J:J,MATCH(E90,'PM AC RJBT'!A:A,0)),"NON-AC ICON")</f>
        <v>NON-AC ICON</v>
      </c>
      <c r="I90" s="13" t="str">
        <f t="array" ref="I90">IFERROR(INDEX('PM GENSET RJBT'!AJ:AJ,MATCH(E90,'PM GENSET RJBT'!B:B,0)),"TIDAK ADA GENSET")</f>
        <v>TIDAK ADA GENSET</v>
      </c>
      <c r="J90" s="14">
        <f t="array" ref="J90">IFERROR(INDEX('PM POP RJBT'!P:P,MATCH(E90,'PM POP RJBT'!D:D,0)),"")*100</f>
        <v>0</v>
      </c>
      <c r="K90" s="16">
        <f t="shared" si="1"/>
        <v>60</v>
      </c>
      <c r="L90" s="18" t="str">
        <f t="shared" si="2"/>
        <v>WARNING</v>
      </c>
    </row>
    <row r="91">
      <c r="A91" s="71" t="s">
        <v>16</v>
      </c>
      <c r="B91" s="20" t="s">
        <v>240</v>
      </c>
      <c r="C91" s="20" t="s">
        <v>1062</v>
      </c>
      <c r="D91" s="21" t="s">
        <v>19</v>
      </c>
      <c r="E91" s="19" t="s">
        <v>1063</v>
      </c>
      <c r="F91" s="120"/>
      <c r="G91" s="24">
        <f t="array" ref="G91">IFERROR(INDEX('PM POWERSUPPLY RJBT1'!BC:BC,MATCH(E91,'PM POWERSUPPLY RJBT1'!B:B,0)),"BELUM TERDATA")</f>
        <v>100</v>
      </c>
      <c r="H91" s="27" t="str">
        <f t="array" ref="H91">IFERROR(INDEX('PM AC RJBT'!J:J,MATCH(E91,'PM AC RJBT'!A:A,0)),"NON-AC ICON")</f>
        <v>NON-AC ICON</v>
      </c>
      <c r="I91" s="27" t="str">
        <f t="array" ref="I91">IFERROR(INDEX('PM GENSET RJBT'!AJ:AJ,MATCH(E91,'PM GENSET RJBT'!B:B,0)),"TIDAK ADA GENSET")</f>
        <v>TIDAK ADA GENSET</v>
      </c>
      <c r="J91" s="29">
        <f t="array" ref="J91">IFERROR(INDEX('PM POP RJBT'!P:P,MATCH(E91,'PM POP RJBT'!D:D,0)),"")*100</f>
        <v>100</v>
      </c>
      <c r="K91" s="30">
        <f t="shared" si="1"/>
        <v>100</v>
      </c>
      <c r="L91" s="18" t="str">
        <f t="shared" si="2"/>
        <v>GOOD CONDITION</v>
      </c>
    </row>
    <row r="92">
      <c r="A92" s="78" t="s">
        <v>16</v>
      </c>
      <c r="B92" s="7" t="s">
        <v>240</v>
      </c>
      <c r="C92" s="7" t="s">
        <v>1077</v>
      </c>
      <c r="D92" s="8" t="s">
        <v>19</v>
      </c>
      <c r="E92" s="6" t="s">
        <v>1078</v>
      </c>
      <c r="F92" s="123"/>
      <c r="G92" s="10" t="str">
        <f t="array" ref="G92">IFERROR(INDEX('PM POWERSUPPLY RJBT1'!BC:BC,MATCH(E92,'PM POWERSUPPLY RJBT1'!B:B,0)),"BELUM TERDATA")</f>
        <v>BELUM TERDATA</v>
      </c>
      <c r="H92" s="13" t="str">
        <f t="array" ref="H92">IFERROR(INDEX('PM AC RJBT'!J:J,MATCH(E92,'PM AC RJBT'!A:A,0)),"NON-AC ICON")</f>
        <v>NON-AC ICON</v>
      </c>
      <c r="I92" s="13" t="str">
        <f t="array" ref="I92">IFERROR(INDEX('PM GENSET RJBT'!AJ:AJ,MATCH(E92,'PM GENSET RJBT'!B:B,0)),"TIDAK ADA GENSET")</f>
        <v>TIDAK ADA GENSET</v>
      </c>
      <c r="J92" s="14">
        <f t="array" ref="J92">IFERROR(INDEX('PM POP RJBT'!P:P,MATCH(E92,'PM POP RJBT'!D:D,0)),"")*100</f>
        <v>0</v>
      </c>
      <c r="K92" s="16">
        <f t="shared" si="1"/>
        <v>30</v>
      </c>
      <c r="L92" s="18" t="str">
        <f t="shared" si="2"/>
        <v>DANGEROUS</v>
      </c>
    </row>
    <row r="93">
      <c r="A93" s="71" t="s">
        <v>226</v>
      </c>
      <c r="B93" s="20" t="s">
        <v>240</v>
      </c>
      <c r="C93" s="21" t="s">
        <v>1086</v>
      </c>
      <c r="D93" s="21" t="s">
        <v>19</v>
      </c>
      <c r="E93" s="19" t="s">
        <v>761</v>
      </c>
      <c r="F93" s="120"/>
      <c r="G93" s="24">
        <f t="array" ref="G93">IFERROR(INDEX('PM POWERSUPPLY RJBT1'!BC:BC,MATCH(E93,'PM POWERSUPPLY RJBT1'!B:B,0)),"BELUM TERDATA")</f>
        <v>85</v>
      </c>
      <c r="H93" s="27">
        <f t="array" ref="H93">IFERROR(INDEX('PM AC RJBT'!J:J,MATCH(E93,'PM AC RJBT'!A:A,0)),"NON-AC ICON")</f>
        <v>100</v>
      </c>
      <c r="I93" s="27" t="str">
        <f t="array" ref="I93">IFERROR(INDEX('PM GENSET RJBT'!AJ:AJ,MATCH(E93,'PM GENSET RJBT'!B:B,0)),"TIDAK ADA GENSET")</f>
        <v>TIDAK ADA GENSET</v>
      </c>
      <c r="J93" s="29">
        <f t="array" ref="J93">IFERROR(INDEX('PM POP RJBT'!P:P,MATCH(E93,'PM POP RJBT'!D:D,0)),"")*100</f>
        <v>200</v>
      </c>
      <c r="K93" s="30">
        <f t="shared" si="1"/>
        <v>136</v>
      </c>
      <c r="L93" s="18" t="str">
        <f t="shared" si="2"/>
        <v>GOOD CONDITION</v>
      </c>
    </row>
    <row r="94">
      <c r="A94" s="78" t="s">
        <v>181</v>
      </c>
      <c r="B94" s="7" t="s">
        <v>240</v>
      </c>
      <c r="C94" s="7" t="s">
        <v>1091</v>
      </c>
      <c r="D94" s="8" t="s">
        <v>19</v>
      </c>
      <c r="E94" s="6" t="s">
        <v>765</v>
      </c>
      <c r="F94" s="123"/>
      <c r="G94" s="10">
        <f t="array" ref="G94">IFERROR(INDEX('PM POWERSUPPLY RJBT1'!BC:BC,MATCH(E94,'PM POWERSUPPLY RJBT1'!B:B,0)),"BELUM TERDATA")</f>
        <v>100</v>
      </c>
      <c r="H94" s="13">
        <f t="array" ref="H94">IFERROR(INDEX('PM AC RJBT'!J:J,MATCH(E94,'PM AC RJBT'!A:A,0)),"NON-AC ICON")</f>
        <v>100</v>
      </c>
      <c r="I94" s="13" t="str">
        <f t="array" ref="I94">IFERROR(INDEX('PM GENSET RJBT'!AJ:AJ,MATCH(E94,'PM GENSET RJBT'!B:B,0)),"TIDAK ADA GENSET")</f>
        <v>TIDAK ADA GENSET</v>
      </c>
      <c r="J94" s="14">
        <f t="array" ref="J94">IFERROR(INDEX('PM POP RJBT'!P:P,MATCH(E94,'PM POP RJBT'!D:D,0)),"")*100</f>
        <v>100</v>
      </c>
      <c r="K94" s="16">
        <f t="shared" si="1"/>
        <v>100</v>
      </c>
      <c r="L94" s="18" t="str">
        <f t="shared" si="2"/>
        <v>GOOD CONDITION</v>
      </c>
    </row>
    <row r="95">
      <c r="A95" s="71" t="s">
        <v>181</v>
      </c>
      <c r="B95" s="20" t="s">
        <v>240</v>
      </c>
      <c r="C95" s="20" t="s">
        <v>1096</v>
      </c>
      <c r="D95" s="21" t="s">
        <v>19</v>
      </c>
      <c r="E95" s="19" t="s">
        <v>777</v>
      </c>
      <c r="F95" s="23" t="s">
        <v>67</v>
      </c>
      <c r="G95" s="24">
        <f t="array" ref="G95">IFERROR(INDEX('PM POWERSUPPLY RJBT1'!BC:BC,MATCH(E95,'PM POWERSUPPLY RJBT1'!B:B,0)),"BELUM TERDATA")</f>
        <v>100</v>
      </c>
      <c r="H95" s="27">
        <f t="array" ref="H95">IFERROR(INDEX('PM AC RJBT'!J:J,MATCH(E95,'PM AC RJBT'!A:A,0)),"NON-AC ICON")</f>
        <v>100</v>
      </c>
      <c r="I95" s="27">
        <f t="array" ref="I95">IFERROR(INDEX('PM GENSET RJBT'!AJ:AJ,MATCH(E95,'PM GENSET RJBT'!B:B,0)),"TIDAK ADA GENSET")</f>
        <v>100</v>
      </c>
      <c r="J95" s="29">
        <f t="array" ref="J95">IFERROR(INDEX('PM POP RJBT'!P:P,MATCH(E95,'PM POP RJBT'!D:D,0)),"")*100</f>
        <v>100</v>
      </c>
      <c r="K95" s="30">
        <f t="shared" si="1"/>
        <v>100</v>
      </c>
      <c r="L95" s="18" t="str">
        <f t="shared" si="2"/>
        <v>GOOD CONDITION</v>
      </c>
    </row>
    <row r="96">
      <c r="A96" s="78" t="s">
        <v>181</v>
      </c>
      <c r="B96" s="7" t="s">
        <v>240</v>
      </c>
      <c r="C96" s="7" t="s">
        <v>1098</v>
      </c>
      <c r="D96" s="8" t="s">
        <v>19</v>
      </c>
      <c r="E96" s="6" t="s">
        <v>786</v>
      </c>
      <c r="F96" s="123"/>
      <c r="G96" s="10">
        <f t="array" ref="G96">IFERROR(INDEX('PM POWERSUPPLY RJBT1'!BC:BC,MATCH(E96,'PM POWERSUPPLY RJBT1'!B:B,0)),"BELUM TERDATA")</f>
        <v>100</v>
      </c>
      <c r="H96" s="13">
        <f t="array" ref="H96">IFERROR(INDEX('PM AC RJBT'!J:J,MATCH(E96,'PM AC RJBT'!A:A,0)),"NON-AC ICON")</f>
        <v>100</v>
      </c>
      <c r="I96" s="13" t="str">
        <f t="array" ref="I96">IFERROR(INDEX('PM GENSET RJBT'!AJ:AJ,MATCH(E96,'PM GENSET RJBT'!B:B,0)),"TIDAK ADA GENSET")</f>
        <v>TIDAK ADA GENSET</v>
      </c>
      <c r="J96" s="14">
        <f t="array" ref="J96">IFERROR(INDEX('PM POP RJBT'!P:P,MATCH(E96,'PM POP RJBT'!D:D,0)),"")*100</f>
        <v>100</v>
      </c>
      <c r="K96" s="16">
        <f t="shared" si="1"/>
        <v>100</v>
      </c>
      <c r="L96" s="18" t="str">
        <f t="shared" si="2"/>
        <v>GOOD CONDITION</v>
      </c>
    </row>
    <row r="97">
      <c r="A97" s="71" t="s">
        <v>181</v>
      </c>
      <c r="B97" s="20" t="s">
        <v>240</v>
      </c>
      <c r="C97" s="20" t="s">
        <v>1103</v>
      </c>
      <c r="D97" s="21" t="s">
        <v>19</v>
      </c>
      <c r="E97" s="19" t="s">
        <v>1104</v>
      </c>
      <c r="F97" s="120"/>
      <c r="G97" s="24">
        <f t="array" ref="G97">IFERROR(INDEX('PM POWERSUPPLY RJBT1'!BC:BC,MATCH(E97,'PM POWERSUPPLY RJBT1'!B:B,0)),"BELUM TERDATA")</f>
        <v>100</v>
      </c>
      <c r="H97" s="27" t="str">
        <f t="array" ref="H97">IFERROR(INDEX('PM AC RJBT'!J:J,MATCH(E97,'PM AC RJBT'!A:A,0)),"NON-AC ICON")</f>
        <v>NON-AC ICON</v>
      </c>
      <c r="I97" s="27" t="str">
        <f t="array" ref="I97">IFERROR(INDEX('PM GENSET RJBT'!AJ:AJ,MATCH(E97,'PM GENSET RJBT'!B:B,0)),"TIDAK ADA GENSET")</f>
        <v>TIDAK ADA GENSET</v>
      </c>
      <c r="J97" s="29">
        <f t="array" ref="J97">IFERROR(INDEX('PM POP RJBT'!P:P,MATCH(E97,'PM POP RJBT'!D:D,0)),"")*100</f>
        <v>100</v>
      </c>
      <c r="K97" s="30">
        <f t="shared" si="1"/>
        <v>100</v>
      </c>
      <c r="L97" s="18" t="str">
        <f t="shared" si="2"/>
        <v>GOOD CONDITION</v>
      </c>
    </row>
    <row r="98">
      <c r="A98" s="78" t="s">
        <v>16</v>
      </c>
      <c r="B98" s="7" t="s">
        <v>240</v>
      </c>
      <c r="C98" s="7" t="s">
        <v>1112</v>
      </c>
      <c r="D98" s="8" t="s">
        <v>19</v>
      </c>
      <c r="E98" s="6" t="s">
        <v>541</v>
      </c>
      <c r="F98" s="9" t="s">
        <v>67</v>
      </c>
      <c r="G98" s="10">
        <f t="array" ref="G98">IFERROR(INDEX('PM POWERSUPPLY RJBT1'!BC:BC,MATCH(E98,'PM POWERSUPPLY RJBT1'!B:B,0)),"BELUM TERDATA")</f>
        <v>100</v>
      </c>
      <c r="H98" s="13">
        <f t="array" ref="H98">IFERROR(INDEX('PM AC RJBT'!J:J,MATCH(E98,'PM AC RJBT'!A:A,0)),"NON-AC ICON")</f>
        <v>100</v>
      </c>
      <c r="I98" s="13">
        <f t="array" ref="I98">IFERROR(INDEX('PM GENSET RJBT'!AJ:AJ,MATCH(E98,'PM GENSET RJBT'!B:B,0)),"TIDAK ADA GENSET")</f>
        <v>100</v>
      </c>
      <c r="J98" s="14">
        <f t="array" ref="J98">IFERROR(INDEX('PM POP RJBT'!P:P,MATCH(E98,'PM POP RJBT'!D:D,0)),"")*100</f>
        <v>100</v>
      </c>
      <c r="K98" s="16">
        <f t="shared" si="1"/>
        <v>100</v>
      </c>
      <c r="L98" s="18" t="str">
        <f t="shared" si="2"/>
        <v>GOOD CONDITION</v>
      </c>
    </row>
    <row r="99">
      <c r="A99" s="71" t="s">
        <v>96</v>
      </c>
      <c r="B99" s="20" t="s">
        <v>240</v>
      </c>
      <c r="C99" s="20" t="s">
        <v>1128</v>
      </c>
      <c r="D99" s="21" t="s">
        <v>19</v>
      </c>
      <c r="E99" s="19" t="s">
        <v>790</v>
      </c>
      <c r="F99" s="120"/>
      <c r="G99" s="24">
        <f t="array" ref="G99">IFERROR(INDEX('PM POWERSUPPLY RJBT1'!BC:BC,MATCH(E99,'PM POWERSUPPLY RJBT1'!B:B,0)),"BELUM TERDATA")</f>
        <v>100</v>
      </c>
      <c r="H99" s="27">
        <f t="array" ref="H99">IFERROR(INDEX('PM AC RJBT'!J:J,MATCH(E99,'PM AC RJBT'!A:A,0)),"NON-AC ICON")</f>
        <v>100</v>
      </c>
      <c r="I99" s="27" t="str">
        <f t="array" ref="I99">IFERROR(INDEX('PM GENSET RJBT'!AJ:AJ,MATCH(E99,'PM GENSET RJBT'!B:B,0)),"TIDAK ADA GENSET")</f>
        <v>TIDAK ADA GENSET</v>
      </c>
      <c r="J99" s="29">
        <f t="array" ref="J99">IFERROR(INDEX('PM POP RJBT'!P:P,MATCH(E99,'PM POP RJBT'!D:D,0)),"")*100</f>
        <v>100</v>
      </c>
      <c r="K99" s="30">
        <f t="shared" si="1"/>
        <v>100</v>
      </c>
      <c r="L99" s="18" t="str">
        <f t="shared" si="2"/>
        <v>GOOD CONDITION</v>
      </c>
    </row>
    <row r="100">
      <c r="A100" s="78" t="s">
        <v>16</v>
      </c>
      <c r="B100" s="7" t="s">
        <v>240</v>
      </c>
      <c r="C100" s="7" t="s">
        <v>1139</v>
      </c>
      <c r="D100" s="8" t="s">
        <v>19</v>
      </c>
      <c r="E100" s="6" t="s">
        <v>1140</v>
      </c>
      <c r="F100" s="123"/>
      <c r="G100" s="10">
        <f t="array" ref="G100">IFERROR(INDEX('PM POWERSUPPLY RJBT1'!BC:BC,MATCH(E100,'PM POWERSUPPLY RJBT1'!B:B,0)),"BELUM TERDATA")</f>
        <v>100</v>
      </c>
      <c r="H100" s="13">
        <f t="array" ref="H100">IFERROR(INDEX('PM AC RJBT'!J:J,MATCH(E100,'PM AC RJBT'!A:A,0)),"NON-AC ICON")</f>
        <v>100</v>
      </c>
      <c r="I100" s="13" t="str">
        <f t="array" ref="I100">IFERROR(INDEX('PM GENSET RJBT'!AJ:AJ,MATCH(E100,'PM GENSET RJBT'!B:B,0)),"TIDAK ADA GENSET")</f>
        <v>TIDAK ADA GENSET</v>
      </c>
      <c r="J100" s="14">
        <f t="array" ref="J100">IFERROR(INDEX('PM POP RJBT'!P:P,MATCH(E100,'PM POP RJBT'!D:D,0)),"")*100</f>
        <v>0</v>
      </c>
      <c r="K100" s="16">
        <f t="shared" si="1"/>
        <v>60</v>
      </c>
      <c r="L100" s="18" t="str">
        <f t="shared" si="2"/>
        <v>WARNING</v>
      </c>
    </row>
    <row r="101">
      <c r="A101" s="71" t="s">
        <v>16</v>
      </c>
      <c r="B101" s="20" t="s">
        <v>240</v>
      </c>
      <c r="C101" s="20" t="s">
        <v>1154</v>
      </c>
      <c r="D101" s="21" t="s">
        <v>19</v>
      </c>
      <c r="E101" s="19" t="s">
        <v>1155</v>
      </c>
      <c r="F101" s="120"/>
      <c r="G101" s="24">
        <f t="array" ref="G101">IFERROR(INDEX('PM POWERSUPPLY RJBT1'!BC:BC,MATCH(E101,'PM POWERSUPPLY RJBT1'!B:B,0)),"BELUM TERDATA")</f>
        <v>100</v>
      </c>
      <c r="H101" s="27" t="str">
        <f t="array" ref="H101">IFERROR(INDEX('PM AC RJBT'!J:J,MATCH(E101,'PM AC RJBT'!A:A,0)),"NON-AC ICON")</f>
        <v>NON-AC ICON</v>
      </c>
      <c r="I101" s="27" t="str">
        <f t="array" ref="I101">IFERROR(INDEX('PM GENSET RJBT'!AJ:AJ,MATCH(E101,'PM GENSET RJBT'!B:B,0)),"TIDAK ADA GENSET")</f>
        <v>TIDAK ADA GENSET</v>
      </c>
      <c r="J101" s="29">
        <f t="array" ref="J101">IFERROR(INDEX('PM POP RJBT'!P:P,MATCH(E101,'PM POP RJBT'!D:D,0)),"")*100</f>
        <v>100</v>
      </c>
      <c r="K101" s="30">
        <f t="shared" si="1"/>
        <v>100</v>
      </c>
      <c r="L101" s="18" t="str">
        <f t="shared" si="2"/>
        <v>GOOD CONDITION</v>
      </c>
    </row>
    <row r="102">
      <c r="A102" s="78" t="s">
        <v>226</v>
      </c>
      <c r="B102" s="7" t="s">
        <v>240</v>
      </c>
      <c r="C102" s="7" t="s">
        <v>1158</v>
      </c>
      <c r="D102" s="8" t="s">
        <v>19</v>
      </c>
      <c r="E102" s="6" t="s">
        <v>812</v>
      </c>
      <c r="F102" s="123"/>
      <c r="G102" s="10">
        <f t="array" ref="G102">IFERROR(INDEX('PM POWERSUPPLY RJBT1'!BC:BC,MATCH(E102,'PM POWERSUPPLY RJBT1'!B:B,0)),"BELUM TERDATA")</f>
        <v>100</v>
      </c>
      <c r="H102" s="13">
        <f t="array" ref="H102">IFERROR(INDEX('PM AC RJBT'!J:J,MATCH(E102,'PM AC RJBT'!A:A,0)),"NON-AC ICON")</f>
        <v>100</v>
      </c>
      <c r="I102" s="13" t="str">
        <f t="array" ref="I102">IFERROR(INDEX('PM GENSET RJBT'!AJ:AJ,MATCH(E102,'PM GENSET RJBT'!B:B,0)),"TIDAK ADA GENSET")</f>
        <v>TIDAK ADA GENSET</v>
      </c>
      <c r="J102" s="14">
        <f t="array" ref="J102">IFERROR(INDEX('PM POP RJBT'!P:P,MATCH(E102,'PM POP RJBT'!D:D,0)),"")*100</f>
        <v>100</v>
      </c>
      <c r="K102" s="16">
        <f t="shared" si="1"/>
        <v>100</v>
      </c>
      <c r="L102" s="18" t="str">
        <f t="shared" si="2"/>
        <v>GOOD CONDITION</v>
      </c>
    </row>
    <row r="103">
      <c r="A103" s="71" t="s">
        <v>96</v>
      </c>
      <c r="B103" s="20" t="s">
        <v>240</v>
      </c>
      <c r="C103" s="20" t="s">
        <v>1162</v>
      </c>
      <c r="D103" s="21" t="s">
        <v>19</v>
      </c>
      <c r="E103" s="19" t="s">
        <v>1163</v>
      </c>
      <c r="F103" s="120"/>
      <c r="G103" s="24">
        <f t="array" ref="G103">IFERROR(INDEX('PM POWERSUPPLY RJBT1'!BC:BC,MATCH(E103,'PM POWERSUPPLY RJBT1'!B:B,0)),"BELUM TERDATA")</f>
        <v>100</v>
      </c>
      <c r="H103" s="27">
        <f t="array" ref="H103">IFERROR(INDEX('PM AC RJBT'!J:J,MATCH(E103,'PM AC RJBT'!A:A,0)),"NON-AC ICON")</f>
        <v>100</v>
      </c>
      <c r="I103" s="27" t="str">
        <f t="array" ref="I103">IFERROR(INDEX('PM GENSET RJBT'!AJ:AJ,MATCH(E103,'PM GENSET RJBT'!B:B,0)),"TIDAK ADA GENSET")</f>
        <v>TIDAK ADA GENSET</v>
      </c>
      <c r="J103" s="29">
        <f t="array" ref="J103">IFERROR(INDEX('PM POP RJBT'!P:P,MATCH(E103,'PM POP RJBT'!D:D,0)),"")*100</f>
        <v>0</v>
      </c>
      <c r="K103" s="30">
        <f t="shared" si="1"/>
        <v>60</v>
      </c>
      <c r="L103" s="18" t="str">
        <f t="shared" si="2"/>
        <v>WARNING</v>
      </c>
    </row>
    <row r="104">
      <c r="A104" s="78" t="s">
        <v>226</v>
      </c>
      <c r="B104" s="7" t="s">
        <v>240</v>
      </c>
      <c r="C104" s="7" t="s">
        <v>1165</v>
      </c>
      <c r="D104" s="8" t="s">
        <v>19</v>
      </c>
      <c r="E104" s="6" t="s">
        <v>822</v>
      </c>
      <c r="F104" s="123"/>
      <c r="G104" s="10">
        <f t="array" ref="G104">IFERROR(INDEX('PM POWERSUPPLY RJBT1'!BC:BC,MATCH(E104,'PM POWERSUPPLY RJBT1'!B:B,0)),"BELUM TERDATA")</f>
        <v>100</v>
      </c>
      <c r="H104" s="13">
        <f t="array" ref="H104">IFERROR(INDEX('PM AC RJBT'!J:J,MATCH(E104,'PM AC RJBT'!A:A,0)),"NON-AC ICON")</f>
        <v>100</v>
      </c>
      <c r="I104" s="13" t="str">
        <f t="array" ref="I104">IFERROR(INDEX('PM GENSET RJBT'!AJ:AJ,MATCH(E104,'PM GENSET RJBT'!B:B,0)),"TIDAK ADA GENSET")</f>
        <v>TIDAK ADA GENSET</v>
      </c>
      <c r="J104" s="14">
        <f t="array" ref="J104">IFERROR(INDEX('PM POP RJBT'!P:P,MATCH(E104,'PM POP RJBT'!D:D,0)),"")*100</f>
        <v>100</v>
      </c>
      <c r="K104" s="16">
        <f t="shared" si="1"/>
        <v>100</v>
      </c>
      <c r="L104" s="18" t="str">
        <f t="shared" si="2"/>
        <v>GOOD CONDITION</v>
      </c>
    </row>
    <row r="105">
      <c r="A105" s="71" t="s">
        <v>16</v>
      </c>
      <c r="B105" s="20" t="s">
        <v>240</v>
      </c>
      <c r="C105" s="20" t="s">
        <v>1169</v>
      </c>
      <c r="D105" s="21" t="s">
        <v>19</v>
      </c>
      <c r="E105" s="19" t="s">
        <v>828</v>
      </c>
      <c r="F105" s="120"/>
      <c r="G105" s="24">
        <f t="array" ref="G105">IFERROR(INDEX('PM POWERSUPPLY RJBT1'!BC:BC,MATCH(E105,'PM POWERSUPPLY RJBT1'!B:B,0)),"BELUM TERDATA")</f>
        <v>100</v>
      </c>
      <c r="H105" s="27">
        <f t="array" ref="H105">IFERROR(INDEX('PM AC RJBT'!J:J,MATCH(E105,'PM AC RJBT'!A:A,0)),"NON-AC ICON")</f>
        <v>100</v>
      </c>
      <c r="I105" s="27" t="str">
        <f t="array" ref="I105">IFERROR(INDEX('PM GENSET RJBT'!AJ:AJ,MATCH(E105,'PM GENSET RJBT'!B:B,0)),"TIDAK ADA GENSET")</f>
        <v>TIDAK ADA GENSET</v>
      </c>
      <c r="J105" s="29">
        <f t="array" ref="J105">IFERROR(INDEX('PM POP RJBT'!P:P,MATCH(E105,'PM POP RJBT'!D:D,0)),"")*100</f>
        <v>100</v>
      </c>
      <c r="K105" s="30">
        <f t="shared" si="1"/>
        <v>100</v>
      </c>
      <c r="L105" s="18" t="str">
        <f t="shared" si="2"/>
        <v>GOOD CONDITION</v>
      </c>
    </row>
    <row r="106">
      <c r="A106" s="78" t="s">
        <v>181</v>
      </c>
      <c r="B106" s="7" t="s">
        <v>240</v>
      </c>
      <c r="C106" s="7" t="s">
        <v>1172</v>
      </c>
      <c r="D106" s="8" t="s">
        <v>19</v>
      </c>
      <c r="E106" s="6" t="s">
        <v>1175</v>
      </c>
      <c r="F106" s="123"/>
      <c r="G106" s="10">
        <f t="array" ref="G106">IFERROR(INDEX('PM POWERSUPPLY RJBT1'!BC:BC,MATCH(E106,'PM POWERSUPPLY RJBT1'!B:B,0)),"BELUM TERDATA")</f>
        <v>100</v>
      </c>
      <c r="H106" s="13" t="str">
        <f t="array" ref="H106">IFERROR(INDEX('PM AC RJBT'!J:J,MATCH(E106,'PM AC RJBT'!A:A,0)),"NON-AC ICON")</f>
        <v>NON-AC ICON</v>
      </c>
      <c r="I106" s="13" t="str">
        <f t="array" ref="I106">IFERROR(INDEX('PM GENSET RJBT'!AJ:AJ,MATCH(E106,'PM GENSET RJBT'!B:B,0)),"TIDAK ADA GENSET")</f>
        <v>TIDAK ADA GENSET</v>
      </c>
      <c r="J106" s="14">
        <f t="array" ref="J106">IFERROR(INDEX('PM POP RJBT'!P:P,MATCH(E106,'PM POP RJBT'!D:D,0)),"")*100</f>
        <v>0</v>
      </c>
      <c r="K106" s="16">
        <f t="shared" si="1"/>
        <v>60</v>
      </c>
      <c r="L106" s="18" t="str">
        <f t="shared" si="2"/>
        <v>WARNING</v>
      </c>
    </row>
    <row r="107">
      <c r="A107" s="71" t="s">
        <v>181</v>
      </c>
      <c r="B107" s="20" t="s">
        <v>240</v>
      </c>
      <c r="C107" s="20" t="s">
        <v>1177</v>
      </c>
      <c r="D107" s="21" t="s">
        <v>19</v>
      </c>
      <c r="E107" s="19" t="s">
        <v>1178</v>
      </c>
      <c r="F107" s="120"/>
      <c r="G107" s="24">
        <f t="array" ref="G107">IFERROR(INDEX('PM POWERSUPPLY RJBT1'!BC:BC,MATCH(E107,'PM POWERSUPPLY RJBT1'!B:B,0)),"BELUM TERDATA")</f>
        <v>100</v>
      </c>
      <c r="H107" s="27" t="str">
        <f t="array" ref="H107">IFERROR(INDEX('PM AC RJBT'!J:J,MATCH(E107,'PM AC RJBT'!A:A,0)),"NON-AC ICON")</f>
        <v>NON-AC ICON</v>
      </c>
      <c r="I107" s="27" t="str">
        <f t="array" ref="I107">IFERROR(INDEX('PM GENSET RJBT'!AJ:AJ,MATCH(E107,'PM GENSET RJBT'!B:B,0)),"TIDAK ADA GENSET")</f>
        <v>TIDAK ADA GENSET</v>
      </c>
      <c r="J107" s="29">
        <f t="array" ref="J107">IFERROR(INDEX('PM POP RJBT'!P:P,MATCH(E107,'PM POP RJBT'!D:D,0)),"")*100</f>
        <v>0</v>
      </c>
      <c r="K107" s="30">
        <f t="shared" si="1"/>
        <v>60</v>
      </c>
      <c r="L107" s="18" t="str">
        <f t="shared" si="2"/>
        <v>WARNING</v>
      </c>
    </row>
    <row r="108">
      <c r="A108" s="78" t="s">
        <v>16</v>
      </c>
      <c r="B108" s="7" t="s">
        <v>240</v>
      </c>
      <c r="C108" s="7" t="s">
        <v>1187</v>
      </c>
      <c r="D108" s="8" t="s">
        <v>19</v>
      </c>
      <c r="E108" s="6" t="s">
        <v>1188</v>
      </c>
      <c r="F108" s="9" t="s">
        <v>67</v>
      </c>
      <c r="G108" s="10">
        <f t="array" ref="G108">IFERROR(INDEX('PM POWERSUPPLY RJBT1'!BC:BC,MATCH(E108,'PM POWERSUPPLY RJBT1'!B:B,0)),"BELUM TERDATA")</f>
        <v>100</v>
      </c>
      <c r="H108" s="13">
        <f t="array" ref="H108">IFERROR(INDEX('PM AC RJBT'!J:J,MATCH(E108,'PM AC RJBT'!A:A,0)),"NON-AC ICON")</f>
        <v>100</v>
      </c>
      <c r="I108" s="13">
        <f t="array" ref="I108">IFERROR(INDEX('PM GENSET RJBT'!AJ:AJ,MATCH(E108,'PM GENSET RJBT'!B:B,0)),"TIDAK ADA GENSET")</f>
        <v>100</v>
      </c>
      <c r="J108" s="14">
        <f t="array" ref="J108">IFERROR(INDEX('PM POP RJBT'!P:P,MATCH(E108,'PM POP RJBT'!D:D,0)),"")*100</f>
        <v>100</v>
      </c>
      <c r="K108" s="16">
        <f t="shared" si="1"/>
        <v>100</v>
      </c>
      <c r="L108" s="18" t="str">
        <f t="shared" si="2"/>
        <v>GOOD CONDITION</v>
      </c>
    </row>
    <row r="109">
      <c r="A109" s="71" t="s">
        <v>226</v>
      </c>
      <c r="B109" s="20" t="s">
        <v>240</v>
      </c>
      <c r="C109" s="20" t="s">
        <v>1197</v>
      </c>
      <c r="D109" s="21" t="s">
        <v>19</v>
      </c>
      <c r="E109" s="19" t="s">
        <v>848</v>
      </c>
      <c r="F109" s="120"/>
      <c r="G109" s="24" t="str">
        <f t="array" ref="G109">IFERROR(INDEX('PM POWERSUPPLY RJBT1'!BC:BC,MATCH(E109,'PM POWERSUPPLY RJBT1'!B:B,0)),"BELUM TERDATA")</f>
        <v>BELUM TERDATA</v>
      </c>
      <c r="H109" s="27">
        <f t="array" ref="H109">IFERROR(INDEX('PM AC RJBT'!J:J,MATCH(E109,'PM AC RJBT'!A:A,0)),"NON-AC ICON")</f>
        <v>100</v>
      </c>
      <c r="I109" s="27" t="str">
        <f t="array" ref="I109">IFERROR(INDEX('PM GENSET RJBT'!AJ:AJ,MATCH(E109,'PM GENSET RJBT'!B:B,0)),"TIDAK ADA GENSET")</f>
        <v>TIDAK ADA GENSET</v>
      </c>
      <c r="J109" s="29">
        <f t="array" ref="J109">IFERROR(INDEX('PM POP RJBT'!P:P,MATCH(E109,'PM POP RJBT'!D:D,0)),"")*100</f>
        <v>100</v>
      </c>
      <c r="K109" s="30">
        <f t="shared" si="1"/>
        <v>70</v>
      </c>
      <c r="L109" s="18" t="str">
        <f t="shared" si="2"/>
        <v>WARNING</v>
      </c>
    </row>
    <row r="110">
      <c r="A110" s="78" t="s">
        <v>226</v>
      </c>
      <c r="B110" s="7" t="s">
        <v>240</v>
      </c>
      <c r="C110" s="7" t="s">
        <v>1200</v>
      </c>
      <c r="D110" s="8" t="s">
        <v>19</v>
      </c>
      <c r="E110" s="6" t="s">
        <v>1201</v>
      </c>
      <c r="F110" s="123"/>
      <c r="G110" s="10">
        <f t="array" ref="G110">IFERROR(INDEX('PM POWERSUPPLY RJBT1'!BC:BC,MATCH(E110,'PM POWERSUPPLY RJBT1'!B:B,0)),"BELUM TERDATA")</f>
        <v>100</v>
      </c>
      <c r="H110" s="13" t="str">
        <f t="array" ref="H110">IFERROR(INDEX('PM AC RJBT'!J:J,MATCH(E110,'PM AC RJBT'!A:A,0)),"NON-AC ICON")</f>
        <v>NON-AC ICON</v>
      </c>
      <c r="I110" s="13" t="str">
        <f t="array" ref="I110">IFERROR(INDEX('PM GENSET RJBT'!AJ:AJ,MATCH(E110,'PM GENSET RJBT'!B:B,0)),"TIDAK ADA GENSET")</f>
        <v>TIDAK ADA GENSET</v>
      </c>
      <c r="J110" s="14">
        <f t="array" ref="J110">IFERROR(INDEX('PM POP RJBT'!P:P,MATCH(E110,'PM POP RJBT'!D:D,0)),"")*100</f>
        <v>100</v>
      </c>
      <c r="K110" s="16">
        <f t="shared" si="1"/>
        <v>100</v>
      </c>
      <c r="L110" s="18" t="str">
        <f t="shared" si="2"/>
        <v>GOOD CONDITION</v>
      </c>
    </row>
    <row r="111">
      <c r="A111" s="71" t="s">
        <v>181</v>
      </c>
      <c r="B111" s="20" t="s">
        <v>240</v>
      </c>
      <c r="C111" s="20" t="s">
        <v>1204</v>
      </c>
      <c r="D111" s="21" t="s">
        <v>19</v>
      </c>
      <c r="E111" s="19" t="s">
        <v>1206</v>
      </c>
      <c r="F111" s="120"/>
      <c r="G111" s="24">
        <f t="array" ref="G111">IFERROR(INDEX('PM POWERSUPPLY RJBT1'!BC:BC,MATCH(E111,'PM POWERSUPPLY RJBT1'!B:B,0)),"BELUM TERDATA")</f>
        <v>100</v>
      </c>
      <c r="H111" s="27" t="str">
        <f t="array" ref="H111">IFERROR(INDEX('PM AC RJBT'!J:J,MATCH(E111,'PM AC RJBT'!A:A,0)),"NON-AC ICON")</f>
        <v>NON-AC ICON</v>
      </c>
      <c r="I111" s="27" t="str">
        <f t="array" ref="I111">IFERROR(INDEX('PM GENSET RJBT'!AJ:AJ,MATCH(E111,'PM GENSET RJBT'!B:B,0)),"TIDAK ADA GENSET")</f>
        <v>TIDAK ADA GENSET</v>
      </c>
      <c r="J111" s="29">
        <f t="array" ref="J111">IFERROR(INDEX('PM POP RJBT'!P:P,MATCH(E111,'PM POP RJBT'!D:D,0)),"")*100</f>
        <v>0</v>
      </c>
      <c r="K111" s="30">
        <f t="shared" si="1"/>
        <v>60</v>
      </c>
      <c r="L111" s="18" t="str">
        <f t="shared" si="2"/>
        <v>WARNING</v>
      </c>
    </row>
    <row r="112">
      <c r="A112" s="78" t="s">
        <v>181</v>
      </c>
      <c r="B112" s="7" t="s">
        <v>240</v>
      </c>
      <c r="C112" s="7" t="s">
        <v>1211</v>
      </c>
      <c r="D112" s="8" t="s">
        <v>19</v>
      </c>
      <c r="E112" s="6" t="s">
        <v>851</v>
      </c>
      <c r="F112" s="123"/>
      <c r="G112" s="10">
        <f t="array" ref="G112">IFERROR(INDEX('PM POWERSUPPLY RJBT1'!BC:BC,MATCH(E112,'PM POWERSUPPLY RJBT1'!B:B,0)),"BELUM TERDATA")</f>
        <v>100</v>
      </c>
      <c r="H112" s="13">
        <f t="array" ref="H112">IFERROR(INDEX('PM AC RJBT'!J:J,MATCH(E112,'PM AC RJBT'!A:A,0)),"NON-AC ICON")</f>
        <v>100</v>
      </c>
      <c r="I112" s="13">
        <f t="array" ref="I112">IFERROR(INDEX('PM GENSET RJBT'!AJ:AJ,MATCH(E112,'PM GENSET RJBT'!B:B,0)),"TIDAK ADA GENSET")</f>
        <v>100</v>
      </c>
      <c r="J112" s="14">
        <f t="array" ref="J112">IFERROR(INDEX('PM POP RJBT'!P:P,MATCH(E112,'PM POP RJBT'!D:D,0)),"")*100</f>
        <v>100</v>
      </c>
      <c r="K112" s="16">
        <f t="shared" si="1"/>
        <v>100</v>
      </c>
      <c r="L112" s="18" t="str">
        <f t="shared" si="2"/>
        <v>GOOD CONDITION</v>
      </c>
    </row>
    <row r="113">
      <c r="A113" s="71" t="s">
        <v>181</v>
      </c>
      <c r="B113" s="20" t="s">
        <v>240</v>
      </c>
      <c r="C113" s="20" t="s">
        <v>1220</v>
      </c>
      <c r="D113" s="21" t="s">
        <v>19</v>
      </c>
      <c r="E113" s="19" t="s">
        <v>860</v>
      </c>
      <c r="F113" s="120"/>
      <c r="G113" s="24">
        <f t="array" ref="G113">IFERROR(INDEX('PM POWERSUPPLY RJBT1'!BC:BC,MATCH(E113,'PM POWERSUPPLY RJBT1'!B:B,0)),"BELUM TERDATA")</f>
        <v>100</v>
      </c>
      <c r="H113" s="27">
        <f t="array" ref="H113">IFERROR(INDEX('PM AC RJBT'!J:J,MATCH(E113,'PM AC RJBT'!A:A,0)),"NON-AC ICON")</f>
        <v>100</v>
      </c>
      <c r="I113" s="27" t="str">
        <f t="array" ref="I113">IFERROR(INDEX('PM GENSET RJBT'!AJ:AJ,MATCH(E113,'PM GENSET RJBT'!B:B,0)),"TIDAK ADA GENSET")</f>
        <v>TIDAK ADA GENSET</v>
      </c>
      <c r="J113" s="29">
        <f t="array" ref="J113">IFERROR(INDEX('PM POP RJBT'!P:P,MATCH(E113,'PM POP RJBT'!D:D,0)),"")*100</f>
        <v>100</v>
      </c>
      <c r="K113" s="30">
        <f t="shared" si="1"/>
        <v>100</v>
      </c>
      <c r="L113" s="18" t="str">
        <f t="shared" si="2"/>
        <v>GOOD CONDITION</v>
      </c>
    </row>
    <row r="114">
      <c r="A114" s="78" t="s">
        <v>16</v>
      </c>
      <c r="B114" s="7" t="s">
        <v>240</v>
      </c>
      <c r="C114" s="7" t="s">
        <v>1231</v>
      </c>
      <c r="D114" s="8" t="s">
        <v>19</v>
      </c>
      <c r="E114" s="6" t="s">
        <v>640</v>
      </c>
      <c r="F114" s="123"/>
      <c r="G114" s="10">
        <f t="array" ref="G114">IFERROR(INDEX('PM POWERSUPPLY RJBT1'!BC:BC,MATCH(E114,'PM POWERSUPPLY RJBT1'!B:B,0)),"BELUM TERDATA")</f>
        <v>100</v>
      </c>
      <c r="H114" s="13">
        <f t="array" ref="H114">IFERROR(INDEX('PM AC RJBT'!J:J,MATCH(E114,'PM AC RJBT'!A:A,0)),"NON-AC ICON")</f>
        <v>100</v>
      </c>
      <c r="I114" s="13" t="str">
        <f t="array" ref="I114">IFERROR(INDEX('PM GENSET RJBT'!AJ:AJ,MATCH(E114,'PM GENSET RJBT'!B:B,0)),"TIDAK ADA GENSET")</f>
        <v>TIDAK ADA GENSET</v>
      </c>
      <c r="J114" s="14">
        <f t="array" ref="J114">IFERROR(INDEX('PM POP RJBT'!P:P,MATCH(E114,'PM POP RJBT'!D:D,0)),"")*100</f>
        <v>100</v>
      </c>
      <c r="K114" s="16">
        <f t="shared" si="1"/>
        <v>100</v>
      </c>
      <c r="L114" s="18" t="str">
        <f t="shared" si="2"/>
        <v>GOOD CONDITION</v>
      </c>
    </row>
    <row r="115">
      <c r="A115" s="71" t="s">
        <v>181</v>
      </c>
      <c r="B115" s="20" t="s">
        <v>240</v>
      </c>
      <c r="C115" s="20" t="s">
        <v>1234</v>
      </c>
      <c r="D115" s="21" t="s">
        <v>19</v>
      </c>
      <c r="E115" s="19" t="s">
        <v>883</v>
      </c>
      <c r="F115" s="120"/>
      <c r="G115" s="24">
        <f t="array" ref="G115">IFERROR(INDEX('PM POWERSUPPLY RJBT1'!BC:BC,MATCH(E115,'PM POWERSUPPLY RJBT1'!B:B,0)),"BELUM TERDATA")</f>
        <v>100</v>
      </c>
      <c r="H115" s="27">
        <f t="array" ref="H115">IFERROR(INDEX('PM AC RJBT'!J:J,MATCH(E115,'PM AC RJBT'!A:A,0)),"NON-AC ICON")</f>
        <v>100</v>
      </c>
      <c r="I115" s="27" t="str">
        <f t="array" ref="I115">IFERROR(INDEX('PM GENSET RJBT'!AJ:AJ,MATCH(E115,'PM GENSET RJBT'!B:B,0)),"TIDAK ADA GENSET")</f>
        <v>TIDAK ADA GENSET</v>
      </c>
      <c r="J115" s="29">
        <f t="array" ref="J115">IFERROR(INDEX('PM POP RJBT'!P:P,MATCH(E115,'PM POP RJBT'!D:D,0)),"")*100</f>
        <v>100</v>
      </c>
      <c r="K115" s="30">
        <f t="shared" si="1"/>
        <v>100</v>
      </c>
      <c r="L115" s="18" t="str">
        <f t="shared" si="2"/>
        <v>GOOD CONDITION</v>
      </c>
    </row>
    <row r="116">
      <c r="A116" s="78" t="s">
        <v>96</v>
      </c>
      <c r="B116" s="7" t="s">
        <v>240</v>
      </c>
      <c r="C116" s="7" t="s">
        <v>1238</v>
      </c>
      <c r="D116" s="8" t="s">
        <v>19</v>
      </c>
      <c r="E116" s="6" t="s">
        <v>1239</v>
      </c>
      <c r="F116" s="123"/>
      <c r="G116" s="10">
        <f t="array" ref="G116">IFERROR(INDEX('PM POWERSUPPLY RJBT1'!BC:BC,MATCH(E116,'PM POWERSUPPLY RJBT1'!B:B,0)),"BELUM TERDATA")</f>
        <v>100</v>
      </c>
      <c r="H116" s="13" t="str">
        <f t="array" ref="H116">IFERROR(INDEX('PM AC RJBT'!J:J,MATCH(E116,'PM AC RJBT'!A:A,0)),"NON-AC ICON")</f>
        <v>NON-AC ICON</v>
      </c>
      <c r="I116" s="13" t="str">
        <f t="array" ref="I116">IFERROR(INDEX('PM GENSET RJBT'!AJ:AJ,MATCH(E116,'PM GENSET RJBT'!B:B,0)),"TIDAK ADA GENSET")</f>
        <v>TIDAK ADA GENSET</v>
      </c>
      <c r="J116" s="14">
        <f t="array" ref="J116">IFERROR(INDEX('PM POP RJBT'!P:P,MATCH(E116,'PM POP RJBT'!D:D,0)),"")*100</f>
        <v>100</v>
      </c>
      <c r="K116" s="16">
        <f t="shared" si="1"/>
        <v>100</v>
      </c>
      <c r="L116" s="18" t="str">
        <f t="shared" si="2"/>
        <v>GOOD CONDITION</v>
      </c>
    </row>
    <row r="117">
      <c r="A117" s="71" t="s">
        <v>96</v>
      </c>
      <c r="B117" s="20" t="s">
        <v>240</v>
      </c>
      <c r="C117" s="20" t="s">
        <v>1248</v>
      </c>
      <c r="D117" s="21" t="s">
        <v>19</v>
      </c>
      <c r="E117" s="19" t="s">
        <v>1249</v>
      </c>
      <c r="F117" s="120"/>
      <c r="G117" s="24">
        <f t="array" ref="G117">IFERROR(INDEX('PM POWERSUPPLY RJBT1'!BC:BC,MATCH(E117,'PM POWERSUPPLY RJBT1'!B:B,0)),"BELUM TERDATA")</f>
        <v>100</v>
      </c>
      <c r="H117" s="27">
        <f t="array" ref="H117">IFERROR(INDEX('PM AC RJBT'!J:J,MATCH(E117,'PM AC RJBT'!A:A,0)),"NON-AC ICON")</f>
        <v>100</v>
      </c>
      <c r="I117" s="27" t="str">
        <f t="array" ref="I117">IFERROR(INDEX('PM GENSET RJBT'!AJ:AJ,MATCH(E117,'PM GENSET RJBT'!B:B,0)),"TIDAK ADA GENSET")</f>
        <v>TIDAK ADA GENSET</v>
      </c>
      <c r="J117" s="29">
        <f t="array" ref="J117">IFERROR(INDEX('PM POP RJBT'!P:P,MATCH(E117,'PM POP RJBT'!D:D,0)),"")*100</f>
        <v>0</v>
      </c>
      <c r="K117" s="30">
        <f t="shared" si="1"/>
        <v>60</v>
      </c>
      <c r="L117" s="18" t="str">
        <f t="shared" si="2"/>
        <v>WARNING</v>
      </c>
    </row>
    <row r="118">
      <c r="A118" s="78" t="s">
        <v>96</v>
      </c>
      <c r="B118" s="7" t="s">
        <v>240</v>
      </c>
      <c r="C118" s="7" t="s">
        <v>1258</v>
      </c>
      <c r="D118" s="8" t="s">
        <v>19</v>
      </c>
      <c r="E118" s="6" t="s">
        <v>1259</v>
      </c>
      <c r="F118" s="123"/>
      <c r="G118" s="10">
        <f t="array" ref="G118">IFERROR(INDEX('PM POWERSUPPLY RJBT1'!BC:BC,MATCH(E118,'PM POWERSUPPLY RJBT1'!B:B,0)),"BELUM TERDATA")</f>
        <v>100</v>
      </c>
      <c r="H118" s="13" t="str">
        <f t="array" ref="H118">IFERROR(INDEX('PM AC RJBT'!J:J,MATCH(E118,'PM AC RJBT'!A:A,0)),"NON-AC ICON")</f>
        <v>NON-AC ICON</v>
      </c>
      <c r="I118" s="13" t="str">
        <f t="array" ref="I118">IFERROR(INDEX('PM GENSET RJBT'!AJ:AJ,MATCH(E118,'PM GENSET RJBT'!B:B,0)),"TIDAK ADA GENSET")</f>
        <v>TIDAK ADA GENSET</v>
      </c>
      <c r="J118" s="14">
        <f t="array" ref="J118">IFERROR(INDEX('PM POP RJBT'!P:P,MATCH(E118,'PM POP RJBT'!D:D,0)),"")*100</f>
        <v>100</v>
      </c>
      <c r="K118" s="16">
        <f t="shared" si="1"/>
        <v>100</v>
      </c>
      <c r="L118" s="18" t="str">
        <f t="shared" si="2"/>
        <v>GOOD CONDITION</v>
      </c>
    </row>
    <row r="119">
      <c r="A119" s="71" t="s">
        <v>96</v>
      </c>
      <c r="B119" s="20" t="s">
        <v>240</v>
      </c>
      <c r="C119" s="20" t="s">
        <v>1271</v>
      </c>
      <c r="D119" s="21" t="s">
        <v>19</v>
      </c>
      <c r="E119" s="19" t="s">
        <v>1272</v>
      </c>
      <c r="F119" s="120"/>
      <c r="G119" s="24">
        <f t="array" ref="G119">IFERROR(INDEX('PM POWERSUPPLY RJBT1'!BC:BC,MATCH(E119,'PM POWERSUPPLY RJBT1'!B:B,0)),"BELUM TERDATA")</f>
        <v>100</v>
      </c>
      <c r="H119" s="27">
        <f t="array" ref="H119">IFERROR(INDEX('PM AC RJBT'!J:J,MATCH(E119,'PM AC RJBT'!A:A,0)),"NON-AC ICON")</f>
        <v>100</v>
      </c>
      <c r="I119" s="27" t="str">
        <f t="array" ref="I119">IFERROR(INDEX('PM GENSET RJBT'!AJ:AJ,MATCH(E119,'PM GENSET RJBT'!B:B,0)),"TIDAK ADA GENSET")</f>
        <v>TIDAK ADA GENSET</v>
      </c>
      <c r="J119" s="29">
        <f t="array" ref="J119">IFERROR(INDEX('PM POP RJBT'!P:P,MATCH(E119,'PM POP RJBT'!D:D,0)),"")*100</f>
        <v>0</v>
      </c>
      <c r="K119" s="30">
        <f t="shared" si="1"/>
        <v>60</v>
      </c>
      <c r="L119" s="18" t="str">
        <f t="shared" si="2"/>
        <v>WARNING</v>
      </c>
    </row>
    <row r="120">
      <c r="A120" s="78" t="s">
        <v>16</v>
      </c>
      <c r="B120" s="7" t="s">
        <v>240</v>
      </c>
      <c r="C120" s="7" t="s">
        <v>1278</v>
      </c>
      <c r="D120" s="8" t="s">
        <v>19</v>
      </c>
      <c r="E120" s="6" t="s">
        <v>1279</v>
      </c>
      <c r="F120" s="123"/>
      <c r="G120" s="10">
        <f t="array" ref="G120">IFERROR(INDEX('PM POWERSUPPLY RJBT1'!BC:BC,MATCH(E120,'PM POWERSUPPLY RJBT1'!B:B,0)),"BELUM TERDATA")</f>
        <v>100</v>
      </c>
      <c r="H120" s="13">
        <f t="array" ref="H120">IFERROR(INDEX('PM AC RJBT'!J:J,MATCH(E120,'PM AC RJBT'!A:A,0)),"NON-AC ICON")</f>
        <v>100</v>
      </c>
      <c r="I120" s="13" t="str">
        <f t="array" ref="I120">IFERROR(INDEX('PM GENSET RJBT'!AJ:AJ,MATCH(E120,'PM GENSET RJBT'!B:B,0)),"TIDAK ADA GENSET")</f>
        <v>TIDAK ADA GENSET</v>
      </c>
      <c r="J120" s="14">
        <f t="array" ref="J120">IFERROR(INDEX('PM POP RJBT'!P:P,MATCH(E120,'PM POP RJBT'!D:D,0)),"")*100</f>
        <v>100</v>
      </c>
      <c r="K120" s="16">
        <f t="shared" si="1"/>
        <v>100</v>
      </c>
      <c r="L120" s="18" t="str">
        <f t="shared" si="2"/>
        <v>GOOD CONDITION</v>
      </c>
    </row>
    <row r="121">
      <c r="A121" s="71" t="s">
        <v>181</v>
      </c>
      <c r="B121" s="20" t="s">
        <v>240</v>
      </c>
      <c r="C121" s="20" t="s">
        <v>1284</v>
      </c>
      <c r="D121" s="21" t="s">
        <v>19</v>
      </c>
      <c r="E121" s="19" t="s">
        <v>905</v>
      </c>
      <c r="F121" s="120"/>
      <c r="G121" s="24">
        <f t="array" ref="G121">IFERROR(INDEX('PM POWERSUPPLY RJBT1'!BC:BC,MATCH(E121,'PM POWERSUPPLY RJBT1'!B:B,0)),"BELUM TERDATA")</f>
        <v>100</v>
      </c>
      <c r="H121" s="27">
        <f t="array" ref="H121">IFERROR(INDEX('PM AC RJBT'!J:J,MATCH(E121,'PM AC RJBT'!A:A,0)),"NON-AC ICON")</f>
        <v>100</v>
      </c>
      <c r="I121" s="27" t="str">
        <f t="array" ref="I121">IFERROR(INDEX('PM GENSET RJBT'!AJ:AJ,MATCH(E121,'PM GENSET RJBT'!B:B,0)),"TIDAK ADA GENSET")</f>
        <v>TIDAK ADA GENSET</v>
      </c>
      <c r="J121" s="29">
        <f t="array" ref="J121">IFERROR(INDEX('PM POP RJBT'!P:P,MATCH(E121,'PM POP RJBT'!D:D,0)),"")*100</f>
        <v>100</v>
      </c>
      <c r="K121" s="30">
        <f t="shared" si="1"/>
        <v>100</v>
      </c>
      <c r="L121" s="18" t="str">
        <f t="shared" si="2"/>
        <v>GOOD CONDITION</v>
      </c>
    </row>
    <row r="122">
      <c r="A122" s="78" t="s">
        <v>96</v>
      </c>
      <c r="B122" s="7" t="s">
        <v>240</v>
      </c>
      <c r="C122" s="7" t="s">
        <v>1287</v>
      </c>
      <c r="D122" s="8" t="s">
        <v>19</v>
      </c>
      <c r="E122" s="6" t="s">
        <v>1288</v>
      </c>
      <c r="F122" s="123"/>
      <c r="G122" s="10">
        <f t="array" ref="G122">IFERROR(INDEX('PM POWERSUPPLY RJBT1'!BC:BC,MATCH(E122,'PM POWERSUPPLY RJBT1'!B:B,0)),"BELUM TERDATA")</f>
        <v>100</v>
      </c>
      <c r="H122" s="13" t="str">
        <f t="array" ref="H122">IFERROR(INDEX('PM AC RJBT'!J:J,MATCH(E122,'PM AC RJBT'!A:A,0)),"NON-AC ICON")</f>
        <v>NON-AC ICON</v>
      </c>
      <c r="I122" s="13" t="str">
        <f t="array" ref="I122">IFERROR(INDEX('PM GENSET RJBT'!AJ:AJ,MATCH(E122,'PM GENSET RJBT'!B:B,0)),"TIDAK ADA GENSET")</f>
        <v>TIDAK ADA GENSET</v>
      </c>
      <c r="J122" s="14">
        <f t="array" ref="J122">IFERROR(INDEX('PM POP RJBT'!P:P,MATCH(E122,'PM POP RJBT'!D:D,0)),"")*100</f>
        <v>0</v>
      </c>
      <c r="K122" s="16">
        <f t="shared" si="1"/>
        <v>60</v>
      </c>
      <c r="L122" s="18" t="str">
        <f t="shared" si="2"/>
        <v>WARNING</v>
      </c>
    </row>
    <row r="123">
      <c r="A123" s="71" t="s">
        <v>181</v>
      </c>
      <c r="B123" s="20" t="s">
        <v>240</v>
      </c>
      <c r="C123" s="20" t="s">
        <v>1291</v>
      </c>
      <c r="D123" s="21" t="s">
        <v>19</v>
      </c>
      <c r="E123" s="19" t="s">
        <v>923</v>
      </c>
      <c r="F123" s="120"/>
      <c r="G123" s="24">
        <f t="array" ref="G123">IFERROR(INDEX('PM POWERSUPPLY RJBT1'!BC:BC,MATCH(E123,'PM POWERSUPPLY RJBT1'!B:B,0)),"BELUM TERDATA")</f>
        <v>100</v>
      </c>
      <c r="H123" s="27">
        <f t="array" ref="H123">IFERROR(INDEX('PM AC RJBT'!J:J,MATCH(E123,'PM AC RJBT'!A:A,0)),"NON-AC ICON")</f>
        <v>100</v>
      </c>
      <c r="I123" s="27" t="str">
        <f t="array" ref="I123">IFERROR(INDEX('PM GENSET RJBT'!AJ:AJ,MATCH(E123,'PM GENSET RJBT'!B:B,0)),"TIDAK ADA GENSET")</f>
        <v>TIDAK ADA GENSET</v>
      </c>
      <c r="J123" s="29">
        <f t="array" ref="J123">IFERROR(INDEX('PM POP RJBT'!P:P,MATCH(E123,'PM POP RJBT'!D:D,0)),"")*100</f>
        <v>100</v>
      </c>
      <c r="K123" s="30">
        <f t="shared" si="1"/>
        <v>100</v>
      </c>
      <c r="L123" s="18" t="str">
        <f t="shared" si="2"/>
        <v>GOOD CONDITION</v>
      </c>
    </row>
    <row r="124">
      <c r="A124" s="78" t="s">
        <v>181</v>
      </c>
      <c r="B124" s="7" t="s">
        <v>240</v>
      </c>
      <c r="C124" s="7" t="s">
        <v>1297</v>
      </c>
      <c r="D124" s="8" t="s">
        <v>19</v>
      </c>
      <c r="E124" s="6" t="s">
        <v>1299</v>
      </c>
      <c r="F124" s="123"/>
      <c r="G124" s="10">
        <f t="array" ref="G124">IFERROR(INDEX('PM POWERSUPPLY RJBT1'!BC:BC,MATCH(E124,'PM POWERSUPPLY RJBT1'!B:B,0)),"BELUM TERDATA")</f>
        <v>100</v>
      </c>
      <c r="H124" s="13" t="str">
        <f t="array" ref="H124">IFERROR(INDEX('PM AC RJBT'!J:J,MATCH(E124,'PM AC RJBT'!A:A,0)),"NON-AC ICON")</f>
        <v>NON-AC ICON</v>
      </c>
      <c r="I124" s="13" t="str">
        <f t="array" ref="I124">IFERROR(INDEX('PM GENSET RJBT'!AJ:AJ,MATCH(E124,'PM GENSET RJBT'!B:B,0)),"TIDAK ADA GENSET")</f>
        <v>TIDAK ADA GENSET</v>
      </c>
      <c r="J124" s="14">
        <f t="array" ref="J124">IFERROR(INDEX('PM POP RJBT'!P:P,MATCH(E124,'PM POP RJBT'!D:D,0)),"")*100</f>
        <v>100</v>
      </c>
      <c r="K124" s="16">
        <f t="shared" si="1"/>
        <v>100</v>
      </c>
      <c r="L124" s="18" t="str">
        <f t="shared" si="2"/>
        <v>GOOD CONDITION</v>
      </c>
    </row>
    <row r="125">
      <c r="A125" s="71" t="s">
        <v>181</v>
      </c>
      <c r="B125" s="20" t="s">
        <v>240</v>
      </c>
      <c r="C125" s="20" t="s">
        <v>1311</v>
      </c>
      <c r="D125" s="21" t="s">
        <v>19</v>
      </c>
      <c r="E125" s="19" t="s">
        <v>949</v>
      </c>
      <c r="F125" s="120"/>
      <c r="G125" s="24">
        <f t="array" ref="G125">IFERROR(INDEX('PM POWERSUPPLY RJBT1'!BC:BC,MATCH(E125,'PM POWERSUPPLY RJBT1'!B:B,0)),"BELUM TERDATA")</f>
        <v>100</v>
      </c>
      <c r="H125" s="27">
        <f t="array" ref="H125">IFERROR(INDEX('PM AC RJBT'!J:J,MATCH(E125,'PM AC RJBT'!A:A,0)),"NON-AC ICON")</f>
        <v>100</v>
      </c>
      <c r="I125" s="27" t="str">
        <f t="array" ref="I125">IFERROR(INDEX('PM GENSET RJBT'!AJ:AJ,MATCH(E125,'PM GENSET RJBT'!B:B,0)),"TIDAK ADA GENSET")</f>
        <v>TIDAK ADA GENSET</v>
      </c>
      <c r="J125" s="29">
        <f t="array" ref="J125">IFERROR(INDEX('PM POP RJBT'!P:P,MATCH(E125,'PM POP RJBT'!D:D,0)),"")*100</f>
        <v>100</v>
      </c>
      <c r="K125" s="30">
        <f t="shared" si="1"/>
        <v>100</v>
      </c>
      <c r="L125" s="18" t="str">
        <f t="shared" si="2"/>
        <v>GOOD CONDITION</v>
      </c>
    </row>
    <row r="126">
      <c r="A126" s="78" t="s">
        <v>181</v>
      </c>
      <c r="B126" s="7" t="s">
        <v>240</v>
      </c>
      <c r="C126" s="7" t="s">
        <v>1315</v>
      </c>
      <c r="D126" s="8" t="s">
        <v>19</v>
      </c>
      <c r="E126" s="6" t="s">
        <v>1316</v>
      </c>
      <c r="F126" s="123"/>
      <c r="G126" s="10">
        <f t="array" ref="G126">IFERROR(INDEX('PM POWERSUPPLY RJBT1'!BC:BC,MATCH(E126,'PM POWERSUPPLY RJBT1'!B:B,0)),"BELUM TERDATA")</f>
        <v>100</v>
      </c>
      <c r="H126" s="13" t="str">
        <f t="array" ref="H126">IFERROR(INDEX('PM AC RJBT'!J:J,MATCH(E126,'PM AC RJBT'!A:A,0)),"NON-AC ICON")</f>
        <v>NON-AC ICON</v>
      </c>
      <c r="I126" s="13" t="str">
        <f t="array" ref="I126">IFERROR(INDEX('PM GENSET RJBT'!AJ:AJ,MATCH(E126,'PM GENSET RJBT'!B:B,0)),"TIDAK ADA GENSET")</f>
        <v>TIDAK ADA GENSET</v>
      </c>
      <c r="J126" s="14">
        <f t="array" ref="J126">IFERROR(INDEX('PM POP RJBT'!P:P,MATCH(E126,'PM POP RJBT'!D:D,0)),"")*100</f>
        <v>100</v>
      </c>
      <c r="K126" s="16">
        <f t="shared" si="1"/>
        <v>100</v>
      </c>
      <c r="L126" s="18" t="str">
        <f t="shared" si="2"/>
        <v>GOOD CONDITION</v>
      </c>
    </row>
    <row r="127">
      <c r="A127" s="71" t="s">
        <v>16</v>
      </c>
      <c r="B127" s="20" t="s">
        <v>240</v>
      </c>
      <c r="C127" s="20" t="s">
        <v>1321</v>
      </c>
      <c r="D127" s="21" t="s">
        <v>19</v>
      </c>
      <c r="E127" s="19" t="s">
        <v>1322</v>
      </c>
      <c r="F127" s="120"/>
      <c r="G127" s="24">
        <f t="array" ref="G127">IFERROR(INDEX('PM POWERSUPPLY RJBT1'!BC:BC,MATCH(E127,'PM POWERSUPPLY RJBT1'!B:B,0)),"BELUM TERDATA")</f>
        <v>100</v>
      </c>
      <c r="H127" s="27">
        <f t="array" ref="H127">IFERROR(INDEX('PM AC RJBT'!J:J,MATCH(E127,'PM AC RJBT'!A:A,0)),"NON-AC ICON")</f>
        <v>100</v>
      </c>
      <c r="I127" s="27" t="str">
        <f t="array" ref="I127">IFERROR(INDEX('PM GENSET RJBT'!AJ:AJ,MATCH(E127,'PM GENSET RJBT'!B:B,0)),"TIDAK ADA GENSET")</f>
        <v>TIDAK ADA GENSET</v>
      </c>
      <c r="J127" s="29">
        <f t="array" ref="J127">IFERROR(INDEX('PM POP RJBT'!P:P,MATCH(E127,'PM POP RJBT'!D:D,0)),"")*100</f>
        <v>0</v>
      </c>
      <c r="K127" s="30">
        <f t="shared" si="1"/>
        <v>60</v>
      </c>
      <c r="L127" s="18" t="str">
        <f t="shared" si="2"/>
        <v>WARNING</v>
      </c>
    </row>
    <row r="128">
      <c r="A128" s="78" t="s">
        <v>16</v>
      </c>
      <c r="B128" s="7" t="s">
        <v>240</v>
      </c>
      <c r="C128" s="7" t="s">
        <v>1325</v>
      </c>
      <c r="D128" s="8" t="s">
        <v>19</v>
      </c>
      <c r="E128" s="6" t="s">
        <v>1071</v>
      </c>
      <c r="F128" s="123"/>
      <c r="G128" s="10">
        <f t="array" ref="G128">IFERROR(INDEX('PM POWERSUPPLY RJBT1'!BC:BC,MATCH(E128,'PM POWERSUPPLY RJBT1'!B:B,0)),"BELUM TERDATA")</f>
        <v>100</v>
      </c>
      <c r="H128" s="13">
        <f t="array" ref="H128">IFERROR(INDEX('PM AC RJBT'!J:J,MATCH(E128,'PM AC RJBT'!A:A,0)),"NON-AC ICON")</f>
        <v>100</v>
      </c>
      <c r="I128" s="13">
        <f t="array" ref="I128">IFERROR(INDEX('PM GENSET RJBT'!AJ:AJ,MATCH(E128,'PM GENSET RJBT'!B:B,0)),"TIDAK ADA GENSET")</f>
        <v>100</v>
      </c>
      <c r="J128" s="14">
        <f t="array" ref="J128">IFERROR(INDEX('PM POP RJBT'!P:P,MATCH(E128,'PM POP RJBT'!D:D,0)),"")*100</f>
        <v>100</v>
      </c>
      <c r="K128" s="16">
        <f t="shared" si="1"/>
        <v>100</v>
      </c>
      <c r="L128" s="18" t="str">
        <f t="shared" si="2"/>
        <v>GOOD CONDITION</v>
      </c>
    </row>
    <row r="129">
      <c r="A129" s="71" t="s">
        <v>16</v>
      </c>
      <c r="B129" s="20" t="s">
        <v>240</v>
      </c>
      <c r="C129" s="20" t="s">
        <v>1326</v>
      </c>
      <c r="D129" s="21" t="s">
        <v>19</v>
      </c>
      <c r="E129" s="19" t="s">
        <v>1027</v>
      </c>
      <c r="F129" s="120"/>
      <c r="G129" s="24">
        <f t="array" ref="G129">IFERROR(INDEX('PM POWERSUPPLY RJBT1'!BC:BC,MATCH(E129,'PM POWERSUPPLY RJBT1'!B:B,0)),"BELUM TERDATA")</f>
        <v>100</v>
      </c>
      <c r="H129" s="27">
        <f t="array" ref="H129">IFERROR(INDEX('PM AC RJBT'!J:J,MATCH(E129,'PM AC RJBT'!A:A,0)),"NON-AC ICON")</f>
        <v>100</v>
      </c>
      <c r="I129" s="27" t="str">
        <f t="array" ref="I129">IFERROR(INDEX('PM GENSET RJBT'!AJ:AJ,MATCH(E129,'PM GENSET RJBT'!B:B,0)),"TIDAK ADA GENSET")</f>
        <v>TIDAK ADA GENSET</v>
      </c>
      <c r="J129" s="29">
        <f t="array" ref="J129">IFERROR(INDEX('PM POP RJBT'!P:P,MATCH(E129,'PM POP RJBT'!D:D,0)),"")*100</f>
        <v>100</v>
      </c>
      <c r="K129" s="30">
        <f t="shared" si="1"/>
        <v>100</v>
      </c>
      <c r="L129" s="18" t="str">
        <f t="shared" si="2"/>
        <v>GOOD CONDITION</v>
      </c>
    </row>
    <row r="130">
      <c r="A130" s="78" t="s">
        <v>226</v>
      </c>
      <c r="B130" s="7" t="s">
        <v>240</v>
      </c>
      <c r="C130" s="7" t="s">
        <v>1334</v>
      </c>
      <c r="D130" s="8" t="s">
        <v>19</v>
      </c>
      <c r="E130" s="6" t="s">
        <v>975</v>
      </c>
      <c r="F130" s="123"/>
      <c r="G130" s="10">
        <f t="array" ref="G130">IFERROR(INDEX('PM POWERSUPPLY RJBT1'!BC:BC,MATCH(E130,'PM POWERSUPPLY RJBT1'!B:B,0)),"BELUM TERDATA")</f>
        <v>100</v>
      </c>
      <c r="H130" s="13">
        <f t="array" ref="H130">IFERROR(INDEX('PM AC RJBT'!J:J,MATCH(E130,'PM AC RJBT'!A:A,0)),"NON-AC ICON")</f>
        <v>100</v>
      </c>
      <c r="I130" s="13" t="str">
        <f t="array" ref="I130">IFERROR(INDEX('PM GENSET RJBT'!AJ:AJ,MATCH(E130,'PM GENSET RJBT'!B:B,0)),"TIDAK ADA GENSET")</f>
        <v>TIDAK ADA GENSET</v>
      </c>
      <c r="J130" s="14">
        <f t="array" ref="J130">IFERROR(INDEX('PM POP RJBT'!P:P,MATCH(E130,'PM POP RJBT'!D:D,0)),"")*100</f>
        <v>100</v>
      </c>
      <c r="K130" s="16">
        <f t="shared" si="1"/>
        <v>100</v>
      </c>
      <c r="L130" s="18" t="str">
        <f t="shared" si="2"/>
        <v>GOOD CONDITION</v>
      </c>
    </row>
    <row r="131">
      <c r="A131" s="71" t="s">
        <v>226</v>
      </c>
      <c r="B131" s="20" t="s">
        <v>240</v>
      </c>
      <c r="C131" s="20" t="s">
        <v>1351</v>
      </c>
      <c r="D131" s="21" t="s">
        <v>19</v>
      </c>
      <c r="E131" s="19" t="s">
        <v>980</v>
      </c>
      <c r="F131" s="120"/>
      <c r="G131" s="24">
        <f t="array" ref="G131">IFERROR(INDEX('PM POWERSUPPLY RJBT1'!BC:BC,MATCH(E131,'PM POWERSUPPLY RJBT1'!B:B,0)),"BELUM TERDATA")</f>
        <v>100</v>
      </c>
      <c r="H131" s="27">
        <f t="array" ref="H131">IFERROR(INDEX('PM AC RJBT'!J:J,MATCH(E131,'PM AC RJBT'!A:A,0)),"NON-AC ICON")</f>
        <v>100</v>
      </c>
      <c r="I131" s="27" t="str">
        <f t="array" ref="I131">IFERROR(INDEX('PM GENSET RJBT'!AJ:AJ,MATCH(E131,'PM GENSET RJBT'!B:B,0)),"TIDAK ADA GENSET")</f>
        <v>TIDAK ADA GENSET</v>
      </c>
      <c r="J131" s="29">
        <f t="array" ref="J131">IFERROR(INDEX('PM POP RJBT'!P:P,MATCH(E131,'PM POP RJBT'!D:D,0)),"")*100</f>
        <v>100</v>
      </c>
      <c r="K131" s="30">
        <f t="shared" si="1"/>
        <v>100</v>
      </c>
      <c r="L131" s="18" t="str">
        <f t="shared" si="2"/>
        <v>GOOD CONDITION</v>
      </c>
    </row>
    <row r="132">
      <c r="A132" s="78" t="s">
        <v>16</v>
      </c>
      <c r="B132" s="7" t="s">
        <v>240</v>
      </c>
      <c r="C132" s="7" t="s">
        <v>1361</v>
      </c>
      <c r="D132" s="8" t="s">
        <v>19</v>
      </c>
      <c r="E132" s="6" t="s">
        <v>1362</v>
      </c>
      <c r="F132" s="9" t="s">
        <v>304</v>
      </c>
      <c r="G132" s="10">
        <f t="array" ref="G132">IFERROR(INDEX('PM POWERSUPPLY RJBT1'!BC:BC,MATCH(E132,'PM POWERSUPPLY RJBT1'!B:B,0)),"BELUM TERDATA")</f>
        <v>100</v>
      </c>
      <c r="H132" s="13" t="str">
        <f t="array" ref="H132">IFERROR(INDEX('PM AC RJBT'!J:J,MATCH(E132,'PM AC RJBT'!A:A,0)),"NON-AC ICON")</f>
        <v>NON-AC ICON</v>
      </c>
      <c r="I132" s="13" t="str">
        <f t="array" ref="I132">IFERROR(INDEX('PM GENSET RJBT'!AJ:AJ,MATCH(E132,'PM GENSET RJBT'!B:B,0)),"TIDAK ADA GENSET")</f>
        <v>TIDAK ADA GENSET</v>
      </c>
      <c r="J132" s="14">
        <f t="array" ref="J132">IFERROR(INDEX('PM POP RJBT'!P:P,MATCH(E132,'PM POP RJBT'!D:D,0)),"")*100</f>
        <v>0</v>
      </c>
      <c r="K132" s="16">
        <f t="shared" si="1"/>
        <v>60</v>
      </c>
      <c r="L132" s="18" t="str">
        <f t="shared" si="2"/>
        <v>WARNING</v>
      </c>
    </row>
    <row r="133">
      <c r="A133" s="71" t="s">
        <v>16</v>
      </c>
      <c r="B133" s="20" t="s">
        <v>240</v>
      </c>
      <c r="C133" s="20" t="s">
        <v>1365</v>
      </c>
      <c r="D133" s="21" t="s">
        <v>19</v>
      </c>
      <c r="E133" s="19" t="s">
        <v>984</v>
      </c>
      <c r="F133" s="120"/>
      <c r="G133" s="24">
        <f t="array" ref="G133">IFERROR(INDEX('PM POWERSUPPLY RJBT1'!BC:BC,MATCH(E133,'PM POWERSUPPLY RJBT1'!B:B,0)),"BELUM TERDATA")</f>
        <v>100</v>
      </c>
      <c r="H133" s="27">
        <f t="array" ref="H133">IFERROR(INDEX('PM AC RJBT'!J:J,MATCH(E133,'PM AC RJBT'!A:A,0)),"NON-AC ICON")</f>
        <v>100</v>
      </c>
      <c r="I133" s="27" t="str">
        <f t="array" ref="I133">IFERROR(INDEX('PM GENSET RJBT'!AJ:AJ,MATCH(E133,'PM GENSET RJBT'!B:B,0)),"TIDAK ADA GENSET")</f>
        <v>TIDAK ADA GENSET</v>
      </c>
      <c r="J133" s="29">
        <f t="array" ref="J133">IFERROR(INDEX('PM POP RJBT'!P:P,MATCH(E133,'PM POP RJBT'!D:D,0)),"")*100</f>
        <v>100</v>
      </c>
      <c r="K133" s="30">
        <f t="shared" si="1"/>
        <v>100</v>
      </c>
      <c r="L133" s="18" t="str">
        <f t="shared" si="2"/>
        <v>GOOD CONDITION</v>
      </c>
    </row>
    <row r="134">
      <c r="A134" s="78" t="s">
        <v>16</v>
      </c>
      <c r="B134" s="7" t="s">
        <v>240</v>
      </c>
      <c r="C134" s="7" t="s">
        <v>1367</v>
      </c>
      <c r="D134" s="8" t="s">
        <v>19</v>
      </c>
      <c r="E134" s="6" t="s">
        <v>990</v>
      </c>
      <c r="F134" s="123"/>
      <c r="G134" s="10">
        <f t="array" ref="G134">IFERROR(INDEX('PM POWERSUPPLY RJBT1'!BC:BC,MATCH(E134,'PM POWERSUPPLY RJBT1'!B:B,0)),"BELUM TERDATA")</f>
        <v>100</v>
      </c>
      <c r="H134" s="13">
        <f t="array" ref="H134">IFERROR(INDEX('PM AC RJBT'!J:J,MATCH(E134,'PM AC RJBT'!A:A,0)),"NON-AC ICON")</f>
        <v>100</v>
      </c>
      <c r="I134" s="13" t="str">
        <f t="array" ref="I134">IFERROR(INDEX('PM GENSET RJBT'!AJ:AJ,MATCH(E134,'PM GENSET RJBT'!B:B,0)),"TIDAK ADA GENSET")</f>
        <v>TIDAK ADA GENSET</v>
      </c>
      <c r="J134" s="14">
        <f t="array" ref="J134">IFERROR(INDEX('PM POP RJBT'!P:P,MATCH(E134,'PM POP RJBT'!D:D,0)),"")*100</f>
        <v>100</v>
      </c>
      <c r="K134" s="16">
        <f t="shared" si="1"/>
        <v>100</v>
      </c>
      <c r="L134" s="18" t="str">
        <f t="shared" si="2"/>
        <v>GOOD CONDITION</v>
      </c>
    </row>
    <row r="135">
      <c r="A135" s="71" t="s">
        <v>16</v>
      </c>
      <c r="B135" s="20" t="s">
        <v>240</v>
      </c>
      <c r="C135" s="20" t="s">
        <v>1373</v>
      </c>
      <c r="D135" s="21" t="s">
        <v>19</v>
      </c>
      <c r="E135" s="19" t="s">
        <v>996</v>
      </c>
      <c r="F135" s="23" t="s">
        <v>67</v>
      </c>
      <c r="G135" s="24">
        <f t="array" ref="G135">IFERROR(INDEX('PM POWERSUPPLY RJBT1'!BC:BC,MATCH(E135,'PM POWERSUPPLY RJBT1'!B:B,0)),"BELUM TERDATA")</f>
        <v>100</v>
      </c>
      <c r="H135" s="27">
        <f t="array" ref="H135">IFERROR(INDEX('PM AC RJBT'!J:J,MATCH(E135,'PM AC RJBT'!A:A,0)),"NON-AC ICON")</f>
        <v>100</v>
      </c>
      <c r="I135" s="27">
        <f t="array" ref="I135">IFERROR(INDEX('PM GENSET RJBT'!AJ:AJ,MATCH(E135,'PM GENSET RJBT'!B:B,0)),"TIDAK ADA GENSET")</f>
        <v>100</v>
      </c>
      <c r="J135" s="29">
        <f t="array" ref="J135">IFERROR(INDEX('PM POP RJBT'!P:P,MATCH(E135,'PM POP RJBT'!D:D,0)),"")*100</f>
        <v>100</v>
      </c>
      <c r="K135" s="30">
        <f t="shared" si="1"/>
        <v>100</v>
      </c>
      <c r="L135" s="18" t="str">
        <f t="shared" si="2"/>
        <v>GOOD CONDITION</v>
      </c>
    </row>
    <row r="136">
      <c r="A136" s="78" t="s">
        <v>181</v>
      </c>
      <c r="B136" s="7" t="s">
        <v>240</v>
      </c>
      <c r="C136" s="7" t="s">
        <v>1376</v>
      </c>
      <c r="D136" s="8" t="s">
        <v>19</v>
      </c>
      <c r="E136" s="6" t="s">
        <v>1377</v>
      </c>
      <c r="F136" s="123"/>
      <c r="G136" s="10">
        <f t="array" ref="G136">IFERROR(INDEX('PM POWERSUPPLY RJBT1'!BC:BC,MATCH(E136,'PM POWERSUPPLY RJBT1'!B:B,0)),"BELUM TERDATA")</f>
        <v>100</v>
      </c>
      <c r="H136" s="13" t="str">
        <f t="array" ref="H136">IFERROR(INDEX('PM AC RJBT'!J:J,MATCH(E136,'PM AC RJBT'!A:A,0)),"NON-AC ICON")</f>
        <v>NON-AC ICON</v>
      </c>
      <c r="I136" s="13" t="str">
        <f t="array" ref="I136">IFERROR(INDEX('PM GENSET RJBT'!AJ:AJ,MATCH(E136,'PM GENSET RJBT'!B:B,0)),"TIDAK ADA GENSET")</f>
        <v>TIDAK ADA GENSET</v>
      </c>
      <c r="J136" s="14">
        <f t="array" ref="J136">IFERROR(INDEX('PM POP RJBT'!P:P,MATCH(E136,'PM POP RJBT'!D:D,0)),"")*100</f>
        <v>100</v>
      </c>
      <c r="K136" s="16">
        <f t="shared" si="1"/>
        <v>100</v>
      </c>
      <c r="L136" s="18" t="str">
        <f t="shared" si="2"/>
        <v>GOOD CONDITION</v>
      </c>
    </row>
    <row r="137">
      <c r="A137" s="71" t="s">
        <v>226</v>
      </c>
      <c r="B137" s="20" t="s">
        <v>240</v>
      </c>
      <c r="C137" s="20" t="s">
        <v>1380</v>
      </c>
      <c r="D137" s="21" t="s">
        <v>19</v>
      </c>
      <c r="E137" s="19" t="s">
        <v>1012</v>
      </c>
      <c r="F137" s="120"/>
      <c r="G137" s="24">
        <f t="array" ref="G137">IFERROR(INDEX('PM POWERSUPPLY RJBT1'!BC:BC,MATCH(E137,'PM POWERSUPPLY RJBT1'!B:B,0)),"BELUM TERDATA")</f>
        <v>100</v>
      </c>
      <c r="H137" s="27">
        <f t="array" ref="H137">IFERROR(INDEX('PM AC RJBT'!J:J,MATCH(E137,'PM AC RJBT'!A:A,0)),"NON-AC ICON")</f>
        <v>100</v>
      </c>
      <c r="I137" s="27" t="str">
        <f t="array" ref="I137">IFERROR(INDEX('PM GENSET RJBT'!AJ:AJ,MATCH(E137,'PM GENSET RJBT'!B:B,0)),"TIDAK ADA GENSET")</f>
        <v>TIDAK ADA GENSET</v>
      </c>
      <c r="J137" s="29">
        <f t="array" ref="J137">IFERROR(INDEX('PM POP RJBT'!P:P,MATCH(E137,'PM POP RJBT'!D:D,0)),"")*100</f>
        <v>100</v>
      </c>
      <c r="K137" s="30">
        <f t="shared" si="1"/>
        <v>100</v>
      </c>
      <c r="L137" s="18" t="str">
        <f t="shared" si="2"/>
        <v>GOOD CONDITION</v>
      </c>
    </row>
    <row r="138">
      <c r="A138" s="78" t="s">
        <v>96</v>
      </c>
      <c r="B138" s="7" t="s">
        <v>240</v>
      </c>
      <c r="C138" s="7" t="s">
        <v>1392</v>
      </c>
      <c r="D138" s="8" t="s">
        <v>19</v>
      </c>
      <c r="E138" s="6" t="s">
        <v>692</v>
      </c>
      <c r="F138" s="123"/>
      <c r="G138" s="10">
        <f t="array" ref="G138">IFERROR(INDEX('PM POWERSUPPLY RJBT1'!BC:BC,MATCH(E138,'PM POWERSUPPLY RJBT1'!B:B,0)),"BELUM TERDATA")</f>
        <v>100</v>
      </c>
      <c r="H138" s="13">
        <f t="array" ref="H138">IFERROR(INDEX('PM AC RJBT'!J:J,MATCH(E138,'PM AC RJBT'!A:A,0)),"NON-AC ICON")</f>
        <v>100</v>
      </c>
      <c r="I138" s="13">
        <f t="array" ref="I138">IFERROR(INDEX('PM GENSET RJBT'!AJ:AJ,MATCH(E138,'PM GENSET RJBT'!B:B,0)),"TIDAK ADA GENSET")</f>
        <v>100</v>
      </c>
      <c r="J138" s="14">
        <f t="array" ref="J138">IFERROR(INDEX('PM POP RJBT'!P:P,MATCH(E138,'PM POP RJBT'!D:D,0)),"")*100</f>
        <v>0</v>
      </c>
      <c r="K138" s="16">
        <f t="shared" si="1"/>
        <v>60</v>
      </c>
      <c r="L138" s="18" t="str">
        <f t="shared" si="2"/>
        <v>WARNING</v>
      </c>
    </row>
    <row r="139">
      <c r="A139" s="71" t="s">
        <v>96</v>
      </c>
      <c r="B139" s="20" t="s">
        <v>240</v>
      </c>
      <c r="C139" s="20" t="s">
        <v>1401</v>
      </c>
      <c r="D139" s="21" t="s">
        <v>19</v>
      </c>
      <c r="E139" s="19" t="s">
        <v>794</v>
      </c>
      <c r="F139" s="23" t="s">
        <v>67</v>
      </c>
      <c r="G139" s="24">
        <f t="array" ref="G139">IFERROR(INDEX('PM POWERSUPPLY RJBT1'!BC:BC,MATCH(E139,'PM POWERSUPPLY RJBT1'!B:B,0)),"BELUM TERDATA")</f>
        <v>100</v>
      </c>
      <c r="H139" s="27">
        <f t="array" ref="H139">IFERROR(INDEX('PM AC RJBT'!J:J,MATCH(E139,'PM AC RJBT'!A:A,0)),"NON-AC ICON")</f>
        <v>100</v>
      </c>
      <c r="I139" s="27">
        <f t="array" ref="I139">IFERROR(INDEX('PM GENSET RJBT'!AJ:AJ,MATCH(E139,'PM GENSET RJBT'!B:B,0)),"TIDAK ADA GENSET")</f>
        <v>100</v>
      </c>
      <c r="J139" s="29">
        <f t="array" ref="J139">IFERROR(INDEX('PM POP RJBT'!P:P,MATCH(E139,'PM POP RJBT'!D:D,0)),"")*100</f>
        <v>100</v>
      </c>
      <c r="K139" s="30">
        <f t="shared" si="1"/>
        <v>100</v>
      </c>
      <c r="L139" s="18" t="str">
        <f t="shared" si="2"/>
        <v>GOOD CONDITION</v>
      </c>
    </row>
    <row r="140">
      <c r="A140" s="78" t="s">
        <v>96</v>
      </c>
      <c r="B140" s="7" t="s">
        <v>240</v>
      </c>
      <c r="C140" s="7" t="s">
        <v>1416</v>
      </c>
      <c r="D140" s="8" t="s">
        <v>19</v>
      </c>
      <c r="E140" s="6" t="s">
        <v>805</v>
      </c>
      <c r="F140" s="123"/>
      <c r="G140" s="10">
        <f t="array" ref="G140">IFERROR(INDEX('PM POWERSUPPLY RJBT1'!BC:BC,MATCH(E140,'PM POWERSUPPLY RJBT1'!B:B,0)),"BELUM TERDATA")</f>
        <v>100</v>
      </c>
      <c r="H140" s="13">
        <f t="array" ref="H140">IFERROR(INDEX('PM AC RJBT'!J:J,MATCH(E140,'PM AC RJBT'!A:A,0)),"NON-AC ICON")</f>
        <v>100</v>
      </c>
      <c r="I140" s="13" t="str">
        <f t="array" ref="I140">IFERROR(INDEX('PM GENSET RJBT'!AJ:AJ,MATCH(E140,'PM GENSET RJBT'!B:B,0)),"TIDAK ADA GENSET")</f>
        <v>TIDAK ADA GENSET</v>
      </c>
      <c r="J140" s="14">
        <f t="array" ref="J140">IFERROR(INDEX('PM POP RJBT'!P:P,MATCH(E140,'PM POP RJBT'!D:D,0)),"")*100</f>
        <v>0</v>
      </c>
      <c r="K140" s="16">
        <f t="shared" si="1"/>
        <v>60</v>
      </c>
      <c r="L140" s="18" t="str">
        <f t="shared" si="2"/>
        <v>WARNING</v>
      </c>
    </row>
    <row r="141">
      <c r="A141" s="71" t="s">
        <v>96</v>
      </c>
      <c r="B141" s="20" t="s">
        <v>240</v>
      </c>
      <c r="C141" s="20" t="s">
        <v>1423</v>
      </c>
      <c r="D141" s="21" t="s">
        <v>19</v>
      </c>
      <c r="E141" s="19" t="s">
        <v>1424</v>
      </c>
      <c r="F141" s="120"/>
      <c r="G141" s="24">
        <f t="array" ref="G141">IFERROR(INDEX('PM POWERSUPPLY RJBT1'!BC:BC,MATCH(E141,'PM POWERSUPPLY RJBT1'!B:B,0)),"BELUM TERDATA")</f>
        <v>100</v>
      </c>
      <c r="H141" s="27" t="str">
        <f t="array" ref="H141">IFERROR(INDEX('PM AC RJBT'!J:J,MATCH(E141,'PM AC RJBT'!A:A,0)),"NON-AC ICON")</f>
        <v>NON-AC ICON</v>
      </c>
      <c r="I141" s="27" t="str">
        <f t="array" ref="I141">IFERROR(INDEX('PM GENSET RJBT'!AJ:AJ,MATCH(E141,'PM GENSET RJBT'!B:B,0)),"TIDAK ADA GENSET")</f>
        <v>TIDAK ADA GENSET</v>
      </c>
      <c r="J141" s="29">
        <f t="array" ref="J141">IFERROR(INDEX('PM POP RJBT'!P:P,MATCH(E141,'PM POP RJBT'!D:D,0)),"")*100</f>
        <v>0</v>
      </c>
      <c r="K141" s="30">
        <f t="shared" si="1"/>
        <v>60</v>
      </c>
      <c r="L141" s="18" t="str">
        <f t="shared" si="2"/>
        <v>WARNING</v>
      </c>
    </row>
    <row r="142">
      <c r="A142" s="78" t="s">
        <v>181</v>
      </c>
      <c r="B142" s="7" t="s">
        <v>240</v>
      </c>
      <c r="C142" s="7" t="s">
        <v>1437</v>
      </c>
      <c r="D142" s="8" t="s">
        <v>19</v>
      </c>
      <c r="E142" s="6" t="s">
        <v>1041</v>
      </c>
      <c r="F142" s="123"/>
      <c r="G142" s="10">
        <f t="array" ref="G142">IFERROR(INDEX('PM POWERSUPPLY RJBT1'!BC:BC,MATCH(E142,'PM POWERSUPPLY RJBT1'!B:B,0)),"BELUM TERDATA")</f>
        <v>100</v>
      </c>
      <c r="H142" s="13">
        <f t="array" ref="H142">IFERROR(INDEX('PM AC RJBT'!J:J,MATCH(E142,'PM AC RJBT'!A:A,0)),"NON-AC ICON")</f>
        <v>100</v>
      </c>
      <c r="I142" s="13">
        <f t="array" ref="I142">IFERROR(INDEX('PM GENSET RJBT'!AJ:AJ,MATCH(E142,'PM GENSET RJBT'!B:B,0)),"TIDAK ADA GENSET")</f>
        <v>100</v>
      </c>
      <c r="J142" s="14">
        <f t="array" ref="J142">IFERROR(INDEX('PM POP RJBT'!P:P,MATCH(E142,'PM POP RJBT'!D:D,0)),"")*100</f>
        <v>0</v>
      </c>
      <c r="K142" s="16">
        <f t="shared" si="1"/>
        <v>60</v>
      </c>
      <c r="L142" s="18" t="str">
        <f t="shared" si="2"/>
        <v>WARNING</v>
      </c>
    </row>
    <row r="143">
      <c r="A143" s="71" t="s">
        <v>16</v>
      </c>
      <c r="B143" s="20" t="s">
        <v>240</v>
      </c>
      <c r="C143" s="20" t="s">
        <v>1440</v>
      </c>
      <c r="D143" s="21" t="s">
        <v>19</v>
      </c>
      <c r="E143" s="19" t="s">
        <v>602</v>
      </c>
      <c r="F143" s="120"/>
      <c r="G143" s="24">
        <f t="array" ref="G143">IFERROR(INDEX('PM POWERSUPPLY RJBT1'!BC:BC,MATCH(E143,'PM POWERSUPPLY RJBT1'!B:B,0)),"BELUM TERDATA")</f>
        <v>100</v>
      </c>
      <c r="H143" s="27">
        <f t="array" ref="H143">IFERROR(INDEX('PM AC RJBT'!J:J,MATCH(E143,'PM AC RJBT'!A:A,0)),"NON-AC ICON")</f>
        <v>100</v>
      </c>
      <c r="I143" s="27" t="str">
        <f t="array" ref="I143">IFERROR(INDEX('PM GENSET RJBT'!AJ:AJ,MATCH(E143,'PM GENSET RJBT'!B:B,0)),"TIDAK ADA GENSET")</f>
        <v>TIDAK ADA GENSET</v>
      </c>
      <c r="J143" s="29">
        <f t="array" ref="J143">IFERROR(INDEX('PM POP RJBT'!P:P,MATCH(E143,'PM POP RJBT'!D:D,0)),"")*100</f>
        <v>100</v>
      </c>
      <c r="K143" s="30">
        <f t="shared" si="1"/>
        <v>100</v>
      </c>
      <c r="L143" s="18" t="str">
        <f t="shared" si="2"/>
        <v>GOOD CONDITION</v>
      </c>
    </row>
    <row r="144">
      <c r="A144" s="78" t="s">
        <v>96</v>
      </c>
      <c r="B144" s="7" t="s">
        <v>240</v>
      </c>
      <c r="C144" s="7" t="s">
        <v>1442</v>
      </c>
      <c r="D144" s="8" t="s">
        <v>19</v>
      </c>
      <c r="E144" s="6" t="s">
        <v>837</v>
      </c>
      <c r="F144" s="123"/>
      <c r="G144" s="10">
        <f t="array" ref="G144">IFERROR(INDEX('PM POWERSUPPLY RJBT1'!BC:BC,MATCH(E144,'PM POWERSUPPLY RJBT1'!B:B,0)),"BELUM TERDATA")</f>
        <v>100</v>
      </c>
      <c r="H144" s="13">
        <f t="array" ref="H144">IFERROR(INDEX('PM AC RJBT'!J:J,MATCH(E144,'PM AC RJBT'!A:A,0)),"NON-AC ICON")</f>
        <v>100</v>
      </c>
      <c r="I144" s="13" t="str">
        <f t="array" ref="I144">IFERROR(INDEX('PM GENSET RJBT'!AJ:AJ,MATCH(E144,'PM GENSET RJBT'!B:B,0)),"TIDAK ADA GENSET")</f>
        <v>TIDAK ADA GENSET</v>
      </c>
      <c r="J144" s="14">
        <f t="array" ref="J144">IFERROR(INDEX('PM POP RJBT'!P:P,MATCH(E144,'PM POP RJBT'!D:D,0)),"")*100</f>
        <v>0</v>
      </c>
      <c r="K144" s="16">
        <f t="shared" si="1"/>
        <v>60</v>
      </c>
      <c r="L144" s="18" t="str">
        <f t="shared" si="2"/>
        <v>WARNING</v>
      </c>
    </row>
    <row r="145">
      <c r="A145" s="71" t="s">
        <v>96</v>
      </c>
      <c r="B145" s="20" t="s">
        <v>240</v>
      </c>
      <c r="C145" s="20" t="s">
        <v>1444</v>
      </c>
      <c r="D145" s="21" t="s">
        <v>19</v>
      </c>
      <c r="E145" s="19" t="s">
        <v>1445</v>
      </c>
      <c r="F145" s="23" t="s">
        <v>304</v>
      </c>
      <c r="G145" s="24">
        <f t="array" ref="G145">IFERROR(INDEX('PM POWERSUPPLY RJBT1'!BC:BC,MATCH(E145,'PM POWERSUPPLY RJBT1'!B:B,0)),"BELUM TERDATA")</f>
        <v>100</v>
      </c>
      <c r="H145" s="27" t="str">
        <f t="array" ref="H145">IFERROR(INDEX('PM AC RJBT'!J:J,MATCH(E145,'PM AC RJBT'!A:A,0)),"NON-AC ICON")</f>
        <v>NON-AC ICON</v>
      </c>
      <c r="I145" s="27" t="str">
        <f t="array" ref="I145">IFERROR(INDEX('PM GENSET RJBT'!AJ:AJ,MATCH(E145,'PM GENSET RJBT'!B:B,0)),"TIDAK ADA GENSET")</f>
        <v>TIDAK ADA GENSET</v>
      </c>
      <c r="J145" s="29">
        <f t="array" ref="J145">IFERROR(INDEX('PM POP RJBT'!P:P,MATCH(E145,'PM POP RJBT'!D:D,0)),"")*100</f>
        <v>0</v>
      </c>
      <c r="K145" s="30">
        <f t="shared" si="1"/>
        <v>60</v>
      </c>
      <c r="L145" s="18" t="str">
        <f t="shared" si="2"/>
        <v>WARNING</v>
      </c>
    </row>
    <row r="146">
      <c r="A146" s="78" t="s">
        <v>16</v>
      </c>
      <c r="B146" s="7" t="s">
        <v>240</v>
      </c>
      <c r="C146" s="7" t="s">
        <v>1447</v>
      </c>
      <c r="D146" s="8" t="s">
        <v>19</v>
      </c>
      <c r="E146" s="6" t="s">
        <v>1448</v>
      </c>
      <c r="F146" s="123"/>
      <c r="G146" s="10">
        <f t="array" ref="G146">IFERROR(INDEX('PM POWERSUPPLY RJBT1'!BC:BC,MATCH(E146,'PM POWERSUPPLY RJBT1'!B:B,0)),"BELUM TERDATA")</f>
        <v>100</v>
      </c>
      <c r="H146" s="13" t="str">
        <f t="array" ref="H146">IFERROR(INDEX('PM AC RJBT'!J:J,MATCH(E146,'PM AC RJBT'!A:A,0)),"NON-AC ICON")</f>
        <v>NON-AC ICON</v>
      </c>
      <c r="I146" s="13" t="str">
        <f t="array" ref="I146">IFERROR(INDEX('PM GENSET RJBT'!AJ:AJ,MATCH(E146,'PM GENSET RJBT'!B:B,0)),"TIDAK ADA GENSET")</f>
        <v>TIDAK ADA GENSET</v>
      </c>
      <c r="J146" s="14">
        <f t="array" ref="J146">IFERROR(INDEX('PM POP RJBT'!P:P,MATCH(E146,'PM POP RJBT'!D:D,0)),"")*100</f>
        <v>100</v>
      </c>
      <c r="K146" s="16">
        <f t="shared" si="1"/>
        <v>100</v>
      </c>
      <c r="L146" s="18" t="str">
        <f t="shared" si="2"/>
        <v>GOOD CONDITION</v>
      </c>
    </row>
    <row r="147">
      <c r="A147" s="71" t="s">
        <v>16</v>
      </c>
      <c r="B147" s="20" t="s">
        <v>240</v>
      </c>
      <c r="C147" s="20" t="s">
        <v>1451</v>
      </c>
      <c r="D147" s="21" t="s">
        <v>19</v>
      </c>
      <c r="E147" s="19" t="s">
        <v>1452</v>
      </c>
      <c r="F147" s="120"/>
      <c r="G147" s="24">
        <f t="array" ref="G147">IFERROR(INDEX('PM POWERSUPPLY RJBT1'!BC:BC,MATCH(E147,'PM POWERSUPPLY RJBT1'!B:B,0)),"BELUM TERDATA")</f>
        <v>100</v>
      </c>
      <c r="H147" s="27" t="str">
        <f t="array" ref="H147">IFERROR(INDEX('PM AC RJBT'!J:J,MATCH(E147,'PM AC RJBT'!A:A,0)),"NON-AC ICON")</f>
        <v>NON-AC ICON</v>
      </c>
      <c r="I147" s="27" t="str">
        <f t="array" ref="I147">IFERROR(INDEX('PM GENSET RJBT'!AJ:AJ,MATCH(E147,'PM GENSET RJBT'!B:B,0)),"TIDAK ADA GENSET")</f>
        <v>TIDAK ADA GENSET</v>
      </c>
      <c r="J147" s="29">
        <f t="array" ref="J147">IFERROR(INDEX('PM POP RJBT'!P:P,MATCH(E147,'PM POP RJBT'!D:D,0)),"")*100</f>
        <v>100</v>
      </c>
      <c r="K147" s="30">
        <f t="shared" si="1"/>
        <v>100</v>
      </c>
      <c r="L147" s="18" t="str">
        <f t="shared" si="2"/>
        <v>GOOD CONDITION</v>
      </c>
    </row>
    <row r="148">
      <c r="A148" s="78" t="s">
        <v>16</v>
      </c>
      <c r="B148" s="7" t="s">
        <v>240</v>
      </c>
      <c r="C148" s="7" t="s">
        <v>1453</v>
      </c>
      <c r="D148" s="8" t="s">
        <v>19</v>
      </c>
      <c r="E148" s="6" t="s">
        <v>892</v>
      </c>
      <c r="F148" s="9" t="s">
        <v>67</v>
      </c>
      <c r="G148" s="10">
        <f t="array" ref="G148">IFERROR(INDEX('PM POWERSUPPLY RJBT1'!BC:BC,MATCH(E148,'PM POWERSUPPLY RJBT1'!B:B,0)),"BELUM TERDATA")</f>
        <v>100</v>
      </c>
      <c r="H148" s="13">
        <f t="array" ref="H148">IFERROR(INDEX('PM AC RJBT'!J:J,MATCH(E148,'PM AC RJBT'!A:A,0)),"NON-AC ICON")</f>
        <v>100</v>
      </c>
      <c r="I148" s="13">
        <f t="array" ref="I148">IFERROR(INDEX('PM GENSET RJBT'!AJ:AJ,MATCH(E148,'PM GENSET RJBT'!B:B,0)),"TIDAK ADA GENSET")</f>
        <v>60</v>
      </c>
      <c r="J148" s="14">
        <f t="array" ref="J148">IFERROR(INDEX('PM POP RJBT'!P:P,MATCH(E148,'PM POP RJBT'!D:D,0)),"")*100</f>
        <v>100</v>
      </c>
      <c r="K148" s="16">
        <f t="shared" si="1"/>
        <v>94</v>
      </c>
      <c r="L148" s="18" t="str">
        <f t="shared" si="2"/>
        <v>GOOD CONDITION</v>
      </c>
    </row>
    <row r="149">
      <c r="A149" s="71" t="s">
        <v>16</v>
      </c>
      <c r="B149" s="20" t="s">
        <v>240</v>
      </c>
      <c r="C149" s="21" t="s">
        <v>1455</v>
      </c>
      <c r="D149" s="21" t="s">
        <v>19</v>
      </c>
      <c r="E149" s="19" t="s">
        <v>1456</v>
      </c>
      <c r="F149" s="120"/>
      <c r="G149" s="24">
        <f t="array" ref="G149">IFERROR(INDEX('PM POWERSUPPLY RJBT1'!BC:BC,MATCH(E149,'PM POWERSUPPLY RJBT1'!B:B,0)),"BELUM TERDATA")</f>
        <v>100</v>
      </c>
      <c r="H149" s="27" t="str">
        <f t="array" ref="H149">IFERROR(INDEX('PM AC RJBT'!J:J,MATCH(E149,'PM AC RJBT'!A:A,0)),"NON-AC ICON")</f>
        <v>NON-AC ICON</v>
      </c>
      <c r="I149" s="27" t="str">
        <f t="array" ref="I149">IFERROR(INDEX('PM GENSET RJBT'!AJ:AJ,MATCH(E149,'PM GENSET RJBT'!B:B,0)),"TIDAK ADA GENSET")</f>
        <v>TIDAK ADA GENSET</v>
      </c>
      <c r="J149" s="29">
        <f t="array" ref="J149">IFERROR(INDEX('PM POP RJBT'!P:P,MATCH(E149,'PM POP RJBT'!D:D,0)),"")*100</f>
        <v>100</v>
      </c>
      <c r="K149" s="30">
        <f t="shared" si="1"/>
        <v>100</v>
      </c>
      <c r="L149" s="18" t="str">
        <f t="shared" si="2"/>
        <v>GOOD CONDITION</v>
      </c>
    </row>
    <row r="150">
      <c r="A150" s="78" t="s">
        <v>226</v>
      </c>
      <c r="B150" s="7" t="s">
        <v>240</v>
      </c>
      <c r="C150" s="7" t="s">
        <v>1459</v>
      </c>
      <c r="D150" s="8" t="s">
        <v>19</v>
      </c>
      <c r="E150" s="6" t="s">
        <v>400</v>
      </c>
      <c r="F150" s="123"/>
      <c r="G150" s="10">
        <f t="array" ref="G150">IFERROR(INDEX('PM POWERSUPPLY RJBT1'!BC:BC,MATCH(E150,'PM POWERSUPPLY RJBT1'!B:B,0)),"BELUM TERDATA")</f>
        <v>100</v>
      </c>
      <c r="H150" s="13">
        <f t="array" ref="H150">IFERROR(INDEX('PM AC RJBT'!J:J,MATCH(E150,'PM AC RJBT'!A:A,0)),"NON-AC ICON")</f>
        <v>100</v>
      </c>
      <c r="I150" s="13" t="str">
        <f t="array" ref="I150">IFERROR(INDEX('PM GENSET RJBT'!AJ:AJ,MATCH(E150,'PM GENSET RJBT'!B:B,0)),"TIDAK ADA GENSET")</f>
        <v>TIDAK ADA GENSET</v>
      </c>
      <c r="J150" s="14">
        <f t="array" ref="J150">IFERROR(INDEX('PM POP RJBT'!P:P,MATCH(E150,'PM POP RJBT'!D:D,0)),"")*100</f>
        <v>100</v>
      </c>
      <c r="K150" s="16">
        <f t="shared" si="1"/>
        <v>100</v>
      </c>
      <c r="L150" s="18" t="str">
        <f t="shared" si="2"/>
        <v>GOOD CONDITION</v>
      </c>
    </row>
    <row r="151">
      <c r="A151" s="71" t="s">
        <v>181</v>
      </c>
      <c r="B151" s="20" t="s">
        <v>240</v>
      </c>
      <c r="C151" s="20" t="s">
        <v>1461</v>
      </c>
      <c r="D151" s="21" t="s">
        <v>19</v>
      </c>
      <c r="E151" s="19" t="s">
        <v>1079</v>
      </c>
      <c r="F151" s="120"/>
      <c r="G151" s="24">
        <f t="array" ref="G151">IFERROR(INDEX('PM POWERSUPPLY RJBT1'!BC:BC,MATCH(E151,'PM POWERSUPPLY RJBT1'!B:B,0)),"BELUM TERDATA")</f>
        <v>100</v>
      </c>
      <c r="H151" s="27">
        <f t="array" ref="H151">IFERROR(INDEX('PM AC RJBT'!J:J,MATCH(E151,'PM AC RJBT'!A:A,0)),"NON-AC ICON")</f>
        <v>100</v>
      </c>
      <c r="I151" s="27" t="str">
        <f t="array" ref="I151">IFERROR(INDEX('PM GENSET RJBT'!AJ:AJ,MATCH(E151,'PM GENSET RJBT'!B:B,0)),"TIDAK ADA GENSET")</f>
        <v>TIDAK ADA GENSET</v>
      </c>
      <c r="J151" s="29">
        <f t="array" ref="J151">IFERROR(INDEX('PM POP RJBT'!P:P,MATCH(E151,'PM POP RJBT'!D:D,0)),"")*100</f>
        <v>0</v>
      </c>
      <c r="K151" s="30">
        <f t="shared" si="1"/>
        <v>60</v>
      </c>
      <c r="L151" s="18" t="str">
        <f t="shared" si="2"/>
        <v>WARNING</v>
      </c>
    </row>
    <row r="152">
      <c r="A152" s="78" t="s">
        <v>16</v>
      </c>
      <c r="B152" s="7" t="s">
        <v>240</v>
      </c>
      <c r="C152" s="7" t="s">
        <v>1465</v>
      </c>
      <c r="D152" s="8" t="s">
        <v>19</v>
      </c>
      <c r="E152" s="6" t="s">
        <v>1261</v>
      </c>
      <c r="F152" s="123"/>
      <c r="G152" s="10">
        <f t="array" ref="G152">IFERROR(INDEX('PM POWERSUPPLY RJBT1'!BC:BC,MATCH(E152,'PM POWERSUPPLY RJBT1'!B:B,0)),"BELUM TERDATA")</f>
        <v>100</v>
      </c>
      <c r="H152" s="13">
        <f t="array" ref="H152">IFERROR(INDEX('PM AC RJBT'!J:J,MATCH(E152,'PM AC RJBT'!A:A,0)),"NON-AC ICON")</f>
        <v>100</v>
      </c>
      <c r="I152" s="13" t="str">
        <f t="array" ref="I152">IFERROR(INDEX('PM GENSET RJBT'!AJ:AJ,MATCH(E152,'PM GENSET RJBT'!B:B,0)),"TIDAK ADA GENSET")</f>
        <v>TIDAK ADA GENSET</v>
      </c>
      <c r="J152" s="14">
        <f t="array" ref="J152">IFERROR(INDEX('PM POP RJBT'!P:P,MATCH(E152,'PM POP RJBT'!D:D,0)),"")*100</f>
        <v>0</v>
      </c>
      <c r="K152" s="16">
        <f t="shared" si="1"/>
        <v>60</v>
      </c>
      <c r="L152" s="18" t="str">
        <f t="shared" si="2"/>
        <v>WARNING</v>
      </c>
    </row>
    <row r="153">
      <c r="A153" s="71" t="s">
        <v>181</v>
      </c>
      <c r="B153" s="20" t="s">
        <v>240</v>
      </c>
      <c r="C153" s="20" t="s">
        <v>1478</v>
      </c>
      <c r="D153" s="21" t="s">
        <v>19</v>
      </c>
      <c r="E153" s="19" t="s">
        <v>1106</v>
      </c>
      <c r="F153" s="120"/>
      <c r="G153" s="24">
        <f t="array" ref="G153">IFERROR(INDEX('PM POWERSUPPLY RJBT1'!BC:BC,MATCH(E153,'PM POWERSUPPLY RJBT1'!B:B,0)),"BELUM TERDATA")</f>
        <v>100</v>
      </c>
      <c r="H153" s="27">
        <f t="array" ref="H153">IFERROR(INDEX('PM AC RJBT'!J:J,MATCH(E153,'PM AC RJBT'!A:A,0)),"NON-AC ICON")</f>
        <v>100</v>
      </c>
      <c r="I153" s="27" t="str">
        <f t="array" ref="I153">IFERROR(INDEX('PM GENSET RJBT'!AJ:AJ,MATCH(E153,'PM GENSET RJBT'!B:B,0)),"TIDAK ADA GENSET")</f>
        <v>TIDAK ADA GENSET</v>
      </c>
      <c r="J153" s="29">
        <f t="array" ref="J153">IFERROR(INDEX('PM POP RJBT'!P:P,MATCH(E153,'PM POP RJBT'!D:D,0)),"")*100</f>
        <v>100</v>
      </c>
      <c r="K153" s="30">
        <f t="shared" si="1"/>
        <v>100</v>
      </c>
      <c r="L153" s="18" t="str">
        <f t="shared" si="2"/>
        <v>GOOD CONDITION</v>
      </c>
    </row>
    <row r="154">
      <c r="A154" s="78" t="s">
        <v>181</v>
      </c>
      <c r="B154" s="7" t="s">
        <v>240</v>
      </c>
      <c r="C154" s="7" t="s">
        <v>1489</v>
      </c>
      <c r="D154" s="8" t="s">
        <v>19</v>
      </c>
      <c r="E154" s="6" t="s">
        <v>1110</v>
      </c>
      <c r="F154" s="123"/>
      <c r="G154" s="10">
        <f t="array" ref="G154">IFERROR(INDEX('PM POWERSUPPLY RJBT1'!BC:BC,MATCH(E154,'PM POWERSUPPLY RJBT1'!B:B,0)),"BELUM TERDATA")</f>
        <v>100</v>
      </c>
      <c r="H154" s="13">
        <f t="array" ref="H154">IFERROR(INDEX('PM AC RJBT'!J:J,MATCH(E154,'PM AC RJBT'!A:A,0)),"NON-AC ICON")</f>
        <v>100</v>
      </c>
      <c r="I154" s="13" t="str">
        <f t="array" ref="I154">IFERROR(INDEX('PM GENSET RJBT'!AJ:AJ,MATCH(E154,'PM GENSET RJBT'!B:B,0)),"TIDAK ADA GENSET")</f>
        <v>TIDAK ADA GENSET</v>
      </c>
      <c r="J154" s="14">
        <f t="array" ref="J154">IFERROR(INDEX('PM POP RJBT'!P:P,MATCH(E154,'PM POP RJBT'!D:D,0)),"")*100</f>
        <v>100</v>
      </c>
      <c r="K154" s="16">
        <f t="shared" si="1"/>
        <v>100</v>
      </c>
      <c r="L154" s="18" t="str">
        <f t="shared" si="2"/>
        <v>GOOD CONDITION</v>
      </c>
    </row>
    <row r="155">
      <c r="A155" s="71" t="s">
        <v>181</v>
      </c>
      <c r="B155" s="20" t="s">
        <v>240</v>
      </c>
      <c r="C155" s="20" t="s">
        <v>1501</v>
      </c>
      <c r="D155" s="21" t="s">
        <v>19</v>
      </c>
      <c r="E155" s="19" t="s">
        <v>1503</v>
      </c>
      <c r="F155" s="120"/>
      <c r="G155" s="24">
        <f t="array" ref="G155">IFERROR(INDEX('PM POWERSUPPLY RJBT1'!BC:BC,MATCH(E155,'PM POWERSUPPLY RJBT1'!B:B,0)),"BELUM TERDATA")</f>
        <v>100</v>
      </c>
      <c r="H155" s="27" t="str">
        <f t="array" ref="H155">IFERROR(INDEX('PM AC RJBT'!J:J,MATCH(E155,'PM AC RJBT'!A:A,0)),"NON-AC ICON")</f>
        <v>NON-AC ICON</v>
      </c>
      <c r="I155" s="27" t="str">
        <f t="array" ref="I155">IFERROR(INDEX('PM GENSET RJBT'!AJ:AJ,MATCH(E155,'PM GENSET RJBT'!B:B,0)),"TIDAK ADA GENSET")</f>
        <v>TIDAK ADA GENSET</v>
      </c>
      <c r="J155" s="29">
        <f t="array" ref="J155">IFERROR(INDEX('PM POP RJBT'!P:P,MATCH(E155,'PM POP RJBT'!D:D,0)),"")*100</f>
        <v>100</v>
      </c>
      <c r="K155" s="30">
        <f t="shared" si="1"/>
        <v>100</v>
      </c>
      <c r="L155" s="18" t="str">
        <f t="shared" si="2"/>
        <v>GOOD CONDITION</v>
      </c>
    </row>
    <row r="156">
      <c r="A156" s="78" t="s">
        <v>96</v>
      </c>
      <c r="B156" s="7" t="s">
        <v>240</v>
      </c>
      <c r="C156" s="7" t="s">
        <v>1508</v>
      </c>
      <c r="D156" s="8" t="s">
        <v>19</v>
      </c>
      <c r="E156" s="6" t="s">
        <v>792</v>
      </c>
      <c r="F156" s="9" t="s">
        <v>67</v>
      </c>
      <c r="G156" s="10">
        <f t="array" ref="G156">IFERROR(INDEX('PM POWERSUPPLY RJBT1'!BC:BC,MATCH(E156,'PM POWERSUPPLY RJBT1'!B:B,0)),"BELUM TERDATA")</f>
        <v>100</v>
      </c>
      <c r="H156" s="13">
        <f t="array" ref="H156">IFERROR(INDEX('PM AC RJBT'!J:J,MATCH(E156,'PM AC RJBT'!A:A,0)),"NON-AC ICON")</f>
        <v>100</v>
      </c>
      <c r="I156" s="13">
        <f t="array" ref="I156">IFERROR(INDEX('PM GENSET RJBT'!AJ:AJ,MATCH(E156,'PM GENSET RJBT'!B:B,0)),"TIDAK ADA GENSET")</f>
        <v>100</v>
      </c>
      <c r="J156" s="14">
        <f t="array" ref="J156">IFERROR(INDEX('PM POP RJBT'!P:P,MATCH(E156,'PM POP RJBT'!D:D,0)),"")*100</f>
        <v>0</v>
      </c>
      <c r="K156" s="16">
        <f t="shared" si="1"/>
        <v>60</v>
      </c>
      <c r="L156" s="18" t="str">
        <f t="shared" si="2"/>
        <v>WARNING</v>
      </c>
    </row>
    <row r="157">
      <c r="A157" s="71" t="s">
        <v>96</v>
      </c>
      <c r="B157" s="20" t="s">
        <v>240</v>
      </c>
      <c r="C157" s="20" t="s">
        <v>1519</v>
      </c>
      <c r="D157" s="21" t="s">
        <v>19</v>
      </c>
      <c r="E157" s="19" t="s">
        <v>1520</v>
      </c>
      <c r="F157" s="120"/>
      <c r="G157" s="24">
        <f t="array" ref="G157">IFERROR(INDEX('PM POWERSUPPLY RJBT1'!BC:BC,MATCH(E157,'PM POWERSUPPLY RJBT1'!B:B,0)),"BELUM TERDATA")</f>
        <v>100</v>
      </c>
      <c r="H157" s="27" t="str">
        <f t="array" ref="H157">IFERROR(INDEX('PM AC RJBT'!J:J,MATCH(E157,'PM AC RJBT'!A:A,0)),"NON-AC ICON")</f>
        <v>NON-AC ICON</v>
      </c>
      <c r="I157" s="27" t="str">
        <f t="array" ref="I157">IFERROR(INDEX('PM GENSET RJBT'!AJ:AJ,MATCH(E157,'PM GENSET RJBT'!B:B,0)),"TIDAK ADA GENSET")</f>
        <v>TIDAK ADA GENSET</v>
      </c>
      <c r="J157" s="29">
        <f t="array" ref="J157">IFERROR(INDEX('PM POP RJBT'!P:P,MATCH(E157,'PM POP RJBT'!D:D,0)),"")*100</f>
        <v>100</v>
      </c>
      <c r="K157" s="30">
        <f t="shared" si="1"/>
        <v>100</v>
      </c>
      <c r="L157" s="18" t="str">
        <f t="shared" si="2"/>
        <v>GOOD CONDITION</v>
      </c>
    </row>
    <row r="158">
      <c r="A158" s="78" t="s">
        <v>16</v>
      </c>
      <c r="B158" s="7" t="s">
        <v>240</v>
      </c>
      <c r="C158" s="7" t="s">
        <v>1529</v>
      </c>
      <c r="D158" s="8" t="s">
        <v>19</v>
      </c>
      <c r="E158" s="6" t="s">
        <v>1530</v>
      </c>
      <c r="F158" s="9" t="s">
        <v>304</v>
      </c>
      <c r="G158" s="10">
        <f t="array" ref="G158">IFERROR(INDEX('PM POWERSUPPLY RJBT1'!BC:BC,MATCH(E158,'PM POWERSUPPLY RJBT1'!B:B,0)),"BELUM TERDATA")</f>
        <v>100</v>
      </c>
      <c r="H158" s="13" t="str">
        <f t="array" ref="H158">IFERROR(INDEX('PM AC RJBT'!J:J,MATCH(E158,'PM AC RJBT'!A:A,0)),"NON-AC ICON")</f>
        <v>NON-AC ICON</v>
      </c>
      <c r="I158" s="13">
        <f t="array" ref="I158">IFERROR(INDEX('PM GENSET RJBT'!AJ:AJ,MATCH(E158,'PM GENSET RJBT'!B:B,0)),"TIDAK ADA GENSET")</f>
        <v>100</v>
      </c>
      <c r="J158" s="14">
        <f t="array" ref="J158">IFERROR(INDEX('PM POP RJBT'!P:P,MATCH(E158,'PM POP RJBT'!D:D,0)),"")*100</f>
        <v>0</v>
      </c>
      <c r="K158" s="16">
        <f t="shared" si="1"/>
        <v>60</v>
      </c>
      <c r="L158" s="18" t="str">
        <f t="shared" si="2"/>
        <v>WARNING</v>
      </c>
    </row>
    <row r="159">
      <c r="A159" s="71" t="s">
        <v>16</v>
      </c>
      <c r="B159" s="20" t="s">
        <v>240</v>
      </c>
      <c r="C159" s="20" t="s">
        <v>1539</v>
      </c>
      <c r="D159" s="21" t="s">
        <v>19</v>
      </c>
      <c r="E159" s="19" t="s">
        <v>900</v>
      </c>
      <c r="F159" s="120"/>
      <c r="G159" s="24">
        <f t="array" ref="G159">IFERROR(INDEX('PM POWERSUPPLY RJBT1'!BC:BC,MATCH(E159,'PM POWERSUPPLY RJBT1'!B:B,0)),"BELUM TERDATA")</f>
        <v>100</v>
      </c>
      <c r="H159" s="27">
        <f t="array" ref="H159">IFERROR(INDEX('PM AC RJBT'!J:J,MATCH(E159,'PM AC RJBT'!A:A,0)),"NON-AC ICON")</f>
        <v>100</v>
      </c>
      <c r="I159" s="27" t="str">
        <f t="array" ref="I159">IFERROR(INDEX('PM GENSET RJBT'!AJ:AJ,MATCH(E159,'PM GENSET RJBT'!B:B,0)),"TIDAK ADA GENSET")</f>
        <v>TIDAK ADA GENSET</v>
      </c>
      <c r="J159" s="29">
        <f t="array" ref="J159">IFERROR(INDEX('PM POP RJBT'!P:P,MATCH(E159,'PM POP RJBT'!D:D,0)),"")*100</f>
        <v>0</v>
      </c>
      <c r="K159" s="30">
        <f t="shared" si="1"/>
        <v>60</v>
      </c>
      <c r="L159" s="18" t="str">
        <f t="shared" si="2"/>
        <v>WARNING</v>
      </c>
    </row>
    <row r="160">
      <c r="A160" s="78" t="s">
        <v>16</v>
      </c>
      <c r="B160" s="7" t="s">
        <v>240</v>
      </c>
      <c r="C160" s="7" t="s">
        <v>1545</v>
      </c>
      <c r="D160" s="8" t="s">
        <v>19</v>
      </c>
      <c r="E160" s="6" t="s">
        <v>722</v>
      </c>
      <c r="F160" s="123"/>
      <c r="G160" s="10">
        <f t="array" ref="G160">IFERROR(INDEX('PM POWERSUPPLY RJBT1'!BC:BC,MATCH(E160,'PM POWERSUPPLY RJBT1'!B:B,0)),"BELUM TERDATA")</f>
        <v>100</v>
      </c>
      <c r="H160" s="13">
        <f t="array" ref="H160">IFERROR(INDEX('PM AC RJBT'!J:J,MATCH(E160,'PM AC RJBT'!A:A,0)),"NON-AC ICON")</f>
        <v>100</v>
      </c>
      <c r="I160" s="13" t="str">
        <f t="array" ref="I160">IFERROR(INDEX('PM GENSET RJBT'!AJ:AJ,MATCH(E160,'PM GENSET RJBT'!B:B,0)),"TIDAK ADA GENSET")</f>
        <v>TIDAK ADA GENSET</v>
      </c>
      <c r="J160" s="14">
        <f t="array" ref="J160">IFERROR(INDEX('PM POP RJBT'!P:P,MATCH(E160,'PM POP RJBT'!D:D,0)),"")*100</f>
        <v>100</v>
      </c>
      <c r="K160" s="16">
        <f t="shared" si="1"/>
        <v>100</v>
      </c>
      <c r="L160" s="18" t="str">
        <f t="shared" si="2"/>
        <v>GOOD CONDITION</v>
      </c>
    </row>
    <row r="161">
      <c r="A161" s="71" t="s">
        <v>96</v>
      </c>
      <c r="B161" s="20" t="s">
        <v>240</v>
      </c>
      <c r="C161" s="20" t="s">
        <v>1548</v>
      </c>
      <c r="D161" s="21" t="s">
        <v>19</v>
      </c>
      <c r="E161" s="19" t="s">
        <v>1125</v>
      </c>
      <c r="F161" s="120"/>
      <c r="G161" s="24">
        <f t="array" ref="G161">IFERROR(INDEX('PM POWERSUPPLY RJBT1'!BC:BC,MATCH(E161,'PM POWERSUPPLY RJBT1'!B:B,0)),"BELUM TERDATA")</f>
        <v>100</v>
      </c>
      <c r="H161" s="27">
        <f t="array" ref="H161">IFERROR(INDEX('PM AC RJBT'!J:J,MATCH(E161,'PM AC RJBT'!A:A,0)),"NON-AC ICON")</f>
        <v>100</v>
      </c>
      <c r="I161" s="27" t="str">
        <f t="array" ref="I161">IFERROR(INDEX('PM GENSET RJBT'!AJ:AJ,MATCH(E161,'PM GENSET RJBT'!B:B,0)),"TIDAK ADA GENSET")</f>
        <v>TIDAK ADA GENSET</v>
      </c>
      <c r="J161" s="29">
        <f t="array" ref="J161">IFERROR(INDEX('PM POP RJBT'!P:P,MATCH(E161,'PM POP RJBT'!D:D,0)),"")*100</f>
        <v>100</v>
      </c>
      <c r="K161" s="30">
        <f t="shared" si="1"/>
        <v>100</v>
      </c>
      <c r="L161" s="18" t="str">
        <f t="shared" si="2"/>
        <v>GOOD CONDITION</v>
      </c>
    </row>
    <row r="162">
      <c r="A162" s="78" t="s">
        <v>16</v>
      </c>
      <c r="B162" s="7" t="s">
        <v>240</v>
      </c>
      <c r="C162" s="7" t="s">
        <v>1553</v>
      </c>
      <c r="D162" s="8" t="s">
        <v>19</v>
      </c>
      <c r="E162" s="6" t="s">
        <v>742</v>
      </c>
      <c r="F162" s="123"/>
      <c r="G162" s="10">
        <f t="array" ref="G162">IFERROR(INDEX('PM POWERSUPPLY RJBT1'!BC:BC,MATCH(E162,'PM POWERSUPPLY RJBT1'!B:B,0)),"BELUM TERDATA")</f>
        <v>100</v>
      </c>
      <c r="H162" s="13">
        <f t="array" ref="H162">IFERROR(INDEX('PM AC RJBT'!J:J,MATCH(E162,'PM AC RJBT'!A:A,0)),"NON-AC ICON")</f>
        <v>100</v>
      </c>
      <c r="I162" s="13" t="str">
        <f t="array" ref="I162">IFERROR(INDEX('PM GENSET RJBT'!AJ:AJ,MATCH(E162,'PM GENSET RJBT'!B:B,0)),"TIDAK ADA GENSET")</f>
        <v>TIDAK ADA GENSET</v>
      </c>
      <c r="J162" s="14">
        <f t="array" ref="J162">IFERROR(INDEX('PM POP RJBT'!P:P,MATCH(E162,'PM POP RJBT'!D:D,0)),"")*100</f>
        <v>100</v>
      </c>
      <c r="K162" s="16">
        <f t="shared" si="1"/>
        <v>100</v>
      </c>
      <c r="L162" s="18" t="str">
        <f t="shared" si="2"/>
        <v>GOOD CONDITION</v>
      </c>
    </row>
    <row r="163">
      <c r="A163" s="71" t="s">
        <v>96</v>
      </c>
      <c r="B163" s="20" t="s">
        <v>240</v>
      </c>
      <c r="C163" s="20" t="s">
        <v>1560</v>
      </c>
      <c r="D163" s="21" t="s">
        <v>19</v>
      </c>
      <c r="E163" s="19" t="s">
        <v>1561</v>
      </c>
      <c r="F163" s="120"/>
      <c r="G163" s="24">
        <f t="array" ref="G163">IFERROR(INDEX('PM POWERSUPPLY RJBT1'!BC:BC,MATCH(E163,'PM POWERSUPPLY RJBT1'!B:B,0)),"BELUM TERDATA")</f>
        <v>100</v>
      </c>
      <c r="H163" s="27" t="str">
        <f t="array" ref="H163">IFERROR(INDEX('PM AC RJBT'!J:J,MATCH(E163,'PM AC RJBT'!A:A,0)),"NON-AC ICON")</f>
        <v>NON-AC ICON</v>
      </c>
      <c r="I163" s="27" t="str">
        <f t="array" ref="I163">IFERROR(INDEX('PM GENSET RJBT'!AJ:AJ,MATCH(E163,'PM GENSET RJBT'!B:B,0)),"TIDAK ADA GENSET")</f>
        <v>TIDAK ADA GENSET</v>
      </c>
      <c r="J163" s="29">
        <f t="array" ref="J163">IFERROR(INDEX('PM POP RJBT'!P:P,MATCH(E163,'PM POP RJBT'!D:D,0)),"")*100</f>
        <v>0</v>
      </c>
      <c r="K163" s="30">
        <f t="shared" si="1"/>
        <v>60</v>
      </c>
      <c r="L163" s="18" t="str">
        <f t="shared" si="2"/>
        <v>WARNING</v>
      </c>
    </row>
    <row r="164">
      <c r="A164" s="78" t="s">
        <v>96</v>
      </c>
      <c r="B164" s="7" t="s">
        <v>240</v>
      </c>
      <c r="C164" s="7" t="s">
        <v>1569</v>
      </c>
      <c r="D164" s="8" t="s">
        <v>19</v>
      </c>
      <c r="E164" s="6" t="s">
        <v>1137</v>
      </c>
      <c r="F164" s="123"/>
      <c r="G164" s="10">
        <f t="array" ref="G164">IFERROR(INDEX('PM POWERSUPPLY RJBT1'!BC:BC,MATCH(E164,'PM POWERSUPPLY RJBT1'!B:B,0)),"BELUM TERDATA")</f>
        <v>100</v>
      </c>
      <c r="H164" s="13">
        <f t="array" ref="H164">IFERROR(INDEX('PM AC RJBT'!J:J,MATCH(E164,'PM AC RJBT'!A:A,0)),"NON-AC ICON")</f>
        <v>100</v>
      </c>
      <c r="I164" s="13" t="str">
        <f t="array" ref="I164">IFERROR(INDEX('PM GENSET RJBT'!AJ:AJ,MATCH(E164,'PM GENSET RJBT'!B:B,0)),"TIDAK ADA GENSET")</f>
        <v>TIDAK ADA GENSET</v>
      </c>
      <c r="J164" s="14">
        <f t="array" ref="J164">IFERROR(INDEX('PM POP RJBT'!P:P,MATCH(E164,'PM POP RJBT'!D:D,0)),"")*100</f>
        <v>100</v>
      </c>
      <c r="K164" s="16">
        <f t="shared" si="1"/>
        <v>100</v>
      </c>
      <c r="L164" s="18" t="str">
        <f t="shared" si="2"/>
        <v>GOOD CONDITION</v>
      </c>
    </row>
    <row r="165">
      <c r="A165" s="71" t="s">
        <v>96</v>
      </c>
      <c r="B165" s="20" t="s">
        <v>240</v>
      </c>
      <c r="C165" s="20" t="s">
        <v>1575</v>
      </c>
      <c r="D165" s="21" t="s">
        <v>19</v>
      </c>
      <c r="E165" s="19" t="s">
        <v>356</v>
      </c>
      <c r="F165" s="120"/>
      <c r="G165" s="24">
        <f t="array" ref="G165">IFERROR(INDEX('PM POWERSUPPLY RJBT1'!BC:BC,MATCH(E165,'PM POWERSUPPLY RJBT1'!B:B,0)),"BELUM TERDATA")</f>
        <v>100</v>
      </c>
      <c r="H165" s="27">
        <f t="array" ref="H165">IFERROR(INDEX('PM AC RJBT'!J:J,MATCH(E165,'PM AC RJBT'!A:A,0)),"NON-AC ICON")</f>
        <v>100</v>
      </c>
      <c r="I165" s="27" t="str">
        <f t="array" ref="I165">IFERROR(INDEX('PM GENSET RJBT'!AJ:AJ,MATCH(E165,'PM GENSET RJBT'!B:B,0)),"TIDAK ADA GENSET")</f>
        <v>TIDAK ADA GENSET</v>
      </c>
      <c r="J165" s="29">
        <f t="array" ref="J165">IFERROR(INDEX('PM POP RJBT'!P:P,MATCH(E165,'PM POP RJBT'!D:D,0)),"")*100</f>
        <v>0</v>
      </c>
      <c r="K165" s="30">
        <f t="shared" si="1"/>
        <v>60</v>
      </c>
      <c r="L165" s="18" t="str">
        <f t="shared" si="2"/>
        <v>WARNING</v>
      </c>
    </row>
    <row r="166">
      <c r="A166" s="78" t="s">
        <v>16</v>
      </c>
      <c r="B166" s="7" t="s">
        <v>240</v>
      </c>
      <c r="C166" s="7" t="s">
        <v>1579</v>
      </c>
      <c r="D166" s="8" t="s">
        <v>19</v>
      </c>
      <c r="E166" s="6" t="s">
        <v>1151</v>
      </c>
      <c r="F166" s="9" t="s">
        <v>67</v>
      </c>
      <c r="G166" s="10">
        <f t="array" ref="G166">IFERROR(INDEX('PM POWERSUPPLY RJBT1'!BC:BC,MATCH(E166,'PM POWERSUPPLY RJBT1'!B:B,0)),"BELUM TERDATA")</f>
        <v>100</v>
      </c>
      <c r="H166" s="13">
        <f t="array" ref="H166">IFERROR(INDEX('PM AC RJBT'!J:J,MATCH(E166,'PM AC RJBT'!A:A,0)),"NON-AC ICON")</f>
        <v>100</v>
      </c>
      <c r="I166" s="13">
        <f t="array" ref="I166">IFERROR(INDEX('PM GENSET RJBT'!AJ:AJ,MATCH(E166,'PM GENSET RJBT'!B:B,0)),"TIDAK ADA GENSET")</f>
        <v>100</v>
      </c>
      <c r="J166" s="14">
        <f t="array" ref="J166">IFERROR(INDEX('PM POP RJBT'!P:P,MATCH(E166,'PM POP RJBT'!D:D,0)),"")*100</f>
        <v>0</v>
      </c>
      <c r="K166" s="16">
        <f t="shared" si="1"/>
        <v>60</v>
      </c>
      <c r="L166" s="18" t="str">
        <f t="shared" si="2"/>
        <v>WARNING</v>
      </c>
    </row>
    <row r="167">
      <c r="A167" s="71" t="s">
        <v>16</v>
      </c>
      <c r="B167" s="20" t="s">
        <v>240</v>
      </c>
      <c r="C167" s="21" t="s">
        <v>1585</v>
      </c>
      <c r="D167" s="21" t="s">
        <v>19</v>
      </c>
      <c r="E167" s="19" t="s">
        <v>1173</v>
      </c>
      <c r="F167" s="120"/>
      <c r="G167" s="24">
        <f t="array" ref="G167">IFERROR(INDEX('PM POWERSUPPLY RJBT1'!BC:BC,MATCH(E167,'PM POWERSUPPLY RJBT1'!B:B,0)),"BELUM TERDATA")</f>
        <v>100</v>
      </c>
      <c r="H167" s="27">
        <f t="array" ref="H167">IFERROR(INDEX('PM AC RJBT'!J:J,MATCH(E167,'PM AC RJBT'!A:A,0)),"NON-AC ICON")</f>
        <v>100</v>
      </c>
      <c r="I167" s="27" t="str">
        <f t="array" ref="I167">IFERROR(INDEX('PM GENSET RJBT'!AJ:AJ,MATCH(E167,'PM GENSET RJBT'!B:B,0)),"TIDAK ADA GENSET")</f>
        <v>TIDAK ADA GENSET</v>
      </c>
      <c r="J167" s="29">
        <f t="array" ref="J167">IFERROR(INDEX('PM POP RJBT'!P:P,MATCH(E167,'PM POP RJBT'!D:D,0)),"")*100</f>
        <v>100</v>
      </c>
      <c r="K167" s="30">
        <f t="shared" si="1"/>
        <v>100</v>
      </c>
      <c r="L167" s="18" t="str">
        <f t="shared" si="2"/>
        <v>GOOD CONDITION</v>
      </c>
    </row>
    <row r="168">
      <c r="A168" s="78" t="s">
        <v>181</v>
      </c>
      <c r="B168" s="7" t="s">
        <v>240</v>
      </c>
      <c r="C168" s="7" t="s">
        <v>1591</v>
      </c>
      <c r="D168" s="8" t="s">
        <v>19</v>
      </c>
      <c r="E168" s="6" t="s">
        <v>1592</v>
      </c>
      <c r="F168" s="123"/>
      <c r="G168" s="10">
        <f t="array" ref="G168">IFERROR(INDEX('PM POWERSUPPLY RJBT1'!BC:BC,MATCH(E168,'PM POWERSUPPLY RJBT1'!B:B,0)),"BELUM TERDATA")</f>
        <v>100</v>
      </c>
      <c r="H168" s="13" t="str">
        <f t="array" ref="H168">IFERROR(INDEX('PM AC RJBT'!J:J,MATCH(E168,'PM AC RJBT'!A:A,0)),"NON-AC ICON")</f>
        <v>NON-AC ICON</v>
      </c>
      <c r="I168" s="13" t="str">
        <f t="array" ref="I168">IFERROR(INDEX('PM GENSET RJBT'!AJ:AJ,MATCH(E168,'PM GENSET RJBT'!B:B,0)),"TIDAK ADA GENSET")</f>
        <v>TIDAK ADA GENSET</v>
      </c>
      <c r="J168" s="14">
        <f t="array" ref="J168">IFERROR(INDEX('PM POP RJBT'!P:P,MATCH(E168,'PM POP RJBT'!D:D,0)),"")*100</f>
        <v>100</v>
      </c>
      <c r="K168" s="16">
        <f t="shared" si="1"/>
        <v>100</v>
      </c>
      <c r="L168" s="18" t="str">
        <f t="shared" si="2"/>
        <v>GOOD CONDITION</v>
      </c>
    </row>
    <row r="169">
      <c r="A169" s="71" t="s">
        <v>181</v>
      </c>
      <c r="B169" s="20" t="s">
        <v>240</v>
      </c>
      <c r="C169" s="20" t="s">
        <v>1597</v>
      </c>
      <c r="D169" s="21" t="s">
        <v>19</v>
      </c>
      <c r="E169" s="19" t="s">
        <v>1179</v>
      </c>
      <c r="F169" s="120"/>
      <c r="G169" s="24">
        <f t="array" ref="G169">IFERROR(INDEX('PM POWERSUPPLY RJBT1'!BC:BC,MATCH(E169,'PM POWERSUPPLY RJBT1'!B:B,0)),"BELUM TERDATA")</f>
        <v>100</v>
      </c>
      <c r="H169" s="27">
        <f t="array" ref="H169">IFERROR(INDEX('PM AC RJBT'!J:J,MATCH(E169,'PM AC RJBT'!A:A,0)),"NON-AC ICON")</f>
        <v>100</v>
      </c>
      <c r="I169" s="27" t="str">
        <f t="array" ref="I169">IFERROR(INDEX('PM GENSET RJBT'!AJ:AJ,MATCH(E169,'PM GENSET RJBT'!B:B,0)),"TIDAK ADA GENSET")</f>
        <v>TIDAK ADA GENSET</v>
      </c>
      <c r="J169" s="29">
        <f t="array" ref="J169">IFERROR(INDEX('PM POP RJBT'!P:P,MATCH(E169,'PM POP RJBT'!D:D,0)),"")*100</f>
        <v>100</v>
      </c>
      <c r="K169" s="30">
        <f t="shared" si="1"/>
        <v>100</v>
      </c>
      <c r="L169" s="18" t="str">
        <f t="shared" si="2"/>
        <v>GOOD CONDITION</v>
      </c>
    </row>
    <row r="170">
      <c r="A170" s="78" t="s">
        <v>181</v>
      </c>
      <c r="B170" s="7" t="s">
        <v>240</v>
      </c>
      <c r="C170" s="7" t="s">
        <v>1601</v>
      </c>
      <c r="D170" s="8" t="s">
        <v>19</v>
      </c>
      <c r="E170" s="6" t="s">
        <v>725</v>
      </c>
      <c r="F170" s="123"/>
      <c r="G170" s="10">
        <f t="array" ref="G170">IFERROR(INDEX('PM POWERSUPPLY RJBT1'!BC:BC,MATCH(E170,'PM POWERSUPPLY RJBT1'!B:B,0)),"BELUM TERDATA")</f>
        <v>100</v>
      </c>
      <c r="H170" s="13">
        <f t="array" ref="H170">IFERROR(INDEX('PM AC RJBT'!J:J,MATCH(E170,'PM AC RJBT'!A:A,0)),"NON-AC ICON")</f>
        <v>100</v>
      </c>
      <c r="I170" s="13" t="str">
        <f t="array" ref="I170">IFERROR(INDEX('PM GENSET RJBT'!AJ:AJ,MATCH(E170,'PM GENSET RJBT'!B:B,0)),"TIDAK ADA GENSET")</f>
        <v>TIDAK ADA GENSET</v>
      </c>
      <c r="J170" s="14">
        <f t="array" ref="J170">IFERROR(INDEX('PM POP RJBT'!P:P,MATCH(E170,'PM POP RJBT'!D:D,0)),"")*100</f>
        <v>100</v>
      </c>
      <c r="K170" s="16">
        <f t="shared" si="1"/>
        <v>100</v>
      </c>
      <c r="L170" s="18" t="str">
        <f t="shared" si="2"/>
        <v>GOOD CONDITION</v>
      </c>
    </row>
    <row r="171">
      <c r="A171" s="71" t="s">
        <v>181</v>
      </c>
      <c r="B171" s="20" t="s">
        <v>240</v>
      </c>
      <c r="C171" s="20" t="s">
        <v>1611</v>
      </c>
      <c r="D171" s="21" t="s">
        <v>19</v>
      </c>
      <c r="E171" s="19" t="s">
        <v>1184</v>
      </c>
      <c r="F171" s="120"/>
      <c r="G171" s="24">
        <f t="array" ref="G171">IFERROR(INDEX('PM POWERSUPPLY RJBT1'!BC:BC,MATCH(E171,'PM POWERSUPPLY RJBT1'!B:B,0)),"BELUM TERDATA")</f>
        <v>100</v>
      </c>
      <c r="H171" s="27">
        <f t="array" ref="H171">IFERROR(INDEX('PM AC RJBT'!J:J,MATCH(E171,'PM AC RJBT'!A:A,0)),"NON-AC ICON")</f>
        <v>100</v>
      </c>
      <c r="I171" s="27" t="str">
        <f t="array" ref="I171">IFERROR(INDEX('PM GENSET RJBT'!AJ:AJ,MATCH(E171,'PM GENSET RJBT'!B:B,0)),"TIDAK ADA GENSET")</f>
        <v>TIDAK ADA GENSET</v>
      </c>
      <c r="J171" s="29">
        <f t="array" ref="J171">IFERROR(INDEX('PM POP RJBT'!P:P,MATCH(E171,'PM POP RJBT'!D:D,0)),"")*100</f>
        <v>100</v>
      </c>
      <c r="K171" s="30">
        <f t="shared" si="1"/>
        <v>100</v>
      </c>
      <c r="L171" s="18" t="str">
        <f t="shared" si="2"/>
        <v>GOOD CONDITION</v>
      </c>
    </row>
    <row r="172">
      <c r="A172" s="78" t="s">
        <v>181</v>
      </c>
      <c r="B172" s="7" t="s">
        <v>240</v>
      </c>
      <c r="C172" s="7" t="s">
        <v>1615</v>
      </c>
      <c r="D172" s="8" t="s">
        <v>19</v>
      </c>
      <c r="E172" s="6" t="s">
        <v>1192</v>
      </c>
      <c r="F172" s="123"/>
      <c r="G172" s="10">
        <f t="array" ref="G172">IFERROR(INDEX('PM POWERSUPPLY RJBT1'!BC:BC,MATCH(E172,'PM POWERSUPPLY RJBT1'!B:B,0)),"BELUM TERDATA")</f>
        <v>100</v>
      </c>
      <c r="H172" s="13">
        <f t="array" ref="H172">IFERROR(INDEX('PM AC RJBT'!J:J,MATCH(E172,'PM AC RJBT'!A:A,0)),"NON-AC ICON")</f>
        <v>100</v>
      </c>
      <c r="I172" s="13" t="str">
        <f t="array" ref="I172">IFERROR(INDEX('PM GENSET RJBT'!AJ:AJ,MATCH(E172,'PM GENSET RJBT'!B:B,0)),"TIDAK ADA GENSET")</f>
        <v>TIDAK ADA GENSET</v>
      </c>
      <c r="J172" s="14">
        <f t="array" ref="J172">IFERROR(INDEX('PM POP RJBT'!P:P,MATCH(E172,'PM POP RJBT'!D:D,0)),"")*100</f>
        <v>100</v>
      </c>
      <c r="K172" s="16">
        <f t="shared" si="1"/>
        <v>100</v>
      </c>
      <c r="L172" s="18" t="str">
        <f t="shared" si="2"/>
        <v>GOOD CONDITION</v>
      </c>
    </row>
    <row r="173">
      <c r="A173" s="71" t="s">
        <v>16</v>
      </c>
      <c r="B173" s="20" t="s">
        <v>240</v>
      </c>
      <c r="C173" s="20" t="s">
        <v>1620</v>
      </c>
      <c r="D173" s="21" t="s">
        <v>19</v>
      </c>
      <c r="E173" s="19" t="s">
        <v>1621</v>
      </c>
      <c r="F173" s="120"/>
      <c r="G173" s="24">
        <f t="array" ref="G173">IFERROR(INDEX('PM POWERSUPPLY RJBT1'!BC:BC,MATCH(E173,'PM POWERSUPPLY RJBT1'!B:B,0)),"BELUM TERDATA")</f>
        <v>100</v>
      </c>
      <c r="H173" s="27" t="str">
        <f t="array" ref="H173">IFERROR(INDEX('PM AC RJBT'!J:J,MATCH(E173,'PM AC RJBT'!A:A,0)),"NON-AC ICON")</f>
        <v>NON-AC ICON</v>
      </c>
      <c r="I173" s="27" t="str">
        <f t="array" ref="I173">IFERROR(INDEX('PM GENSET RJBT'!AJ:AJ,MATCH(E173,'PM GENSET RJBT'!B:B,0)),"TIDAK ADA GENSET")</f>
        <v>TIDAK ADA GENSET</v>
      </c>
      <c r="J173" s="29">
        <f t="array" ref="J173">IFERROR(INDEX('PM POP RJBT'!P:P,MATCH(E173,'PM POP RJBT'!D:D,0)),"")*100</f>
        <v>100</v>
      </c>
      <c r="K173" s="30">
        <f t="shared" si="1"/>
        <v>100</v>
      </c>
      <c r="L173" s="18" t="str">
        <f t="shared" si="2"/>
        <v>GOOD CONDITION</v>
      </c>
    </row>
    <row r="174">
      <c r="A174" s="78" t="s">
        <v>16</v>
      </c>
      <c r="B174" s="7" t="s">
        <v>240</v>
      </c>
      <c r="C174" s="7" t="s">
        <v>1626</v>
      </c>
      <c r="D174" s="8" t="s">
        <v>19</v>
      </c>
      <c r="E174" s="6" t="s">
        <v>1065</v>
      </c>
      <c r="F174" s="123"/>
      <c r="G174" s="10">
        <f t="array" ref="G174">IFERROR(INDEX('PM POWERSUPPLY RJBT1'!BC:BC,MATCH(E174,'PM POWERSUPPLY RJBT1'!B:B,0)),"BELUM TERDATA")</f>
        <v>100</v>
      </c>
      <c r="H174" s="13">
        <f t="array" ref="H174">IFERROR(INDEX('PM AC RJBT'!J:J,MATCH(E174,'PM AC RJBT'!A:A,0)),"NON-AC ICON")</f>
        <v>100</v>
      </c>
      <c r="I174" s="13" t="str">
        <f t="array" ref="I174">IFERROR(INDEX('PM GENSET RJBT'!AJ:AJ,MATCH(E174,'PM GENSET RJBT'!B:B,0)),"TIDAK ADA GENSET")</f>
        <v>TIDAK ADA GENSET</v>
      </c>
      <c r="J174" s="14">
        <f t="array" ref="J174">IFERROR(INDEX('PM POP RJBT'!P:P,MATCH(E174,'PM POP RJBT'!D:D,0)),"")*100</f>
        <v>100</v>
      </c>
      <c r="K174" s="16">
        <f t="shared" si="1"/>
        <v>100</v>
      </c>
      <c r="L174" s="18" t="str">
        <f t="shared" si="2"/>
        <v>GOOD CONDITION</v>
      </c>
    </row>
    <row r="175">
      <c r="A175" s="71" t="s">
        <v>16</v>
      </c>
      <c r="B175" s="20" t="s">
        <v>240</v>
      </c>
      <c r="C175" s="20" t="s">
        <v>1631</v>
      </c>
      <c r="D175" s="21" t="s">
        <v>19</v>
      </c>
      <c r="E175" s="19" t="s">
        <v>1208</v>
      </c>
      <c r="F175" s="120"/>
      <c r="G175" s="24">
        <f t="array" ref="G175">IFERROR(INDEX('PM POWERSUPPLY RJBT1'!BC:BC,MATCH(E175,'PM POWERSUPPLY RJBT1'!B:B,0)),"BELUM TERDATA")</f>
        <v>100</v>
      </c>
      <c r="H175" s="27">
        <f t="array" ref="H175">IFERROR(INDEX('PM AC RJBT'!J:J,MATCH(E175,'PM AC RJBT'!A:A,0)),"NON-AC ICON")</f>
        <v>100</v>
      </c>
      <c r="I175" s="27" t="str">
        <f t="array" ref="I175">IFERROR(INDEX('PM GENSET RJBT'!AJ:AJ,MATCH(E175,'PM GENSET RJBT'!B:B,0)),"TIDAK ADA GENSET")</f>
        <v>TIDAK ADA GENSET</v>
      </c>
      <c r="J175" s="29">
        <f t="array" ref="J175">IFERROR(INDEX('PM POP RJBT'!P:P,MATCH(E175,'PM POP RJBT'!D:D,0)),"")*100</f>
        <v>100</v>
      </c>
      <c r="K175" s="30">
        <f t="shared" si="1"/>
        <v>100</v>
      </c>
      <c r="L175" s="18" t="str">
        <f t="shared" si="2"/>
        <v>GOOD CONDITION</v>
      </c>
    </row>
    <row r="176">
      <c r="A176" s="78" t="s">
        <v>16</v>
      </c>
      <c r="B176" s="7" t="s">
        <v>240</v>
      </c>
      <c r="C176" s="7" t="s">
        <v>1638</v>
      </c>
      <c r="D176" s="8" t="s">
        <v>19</v>
      </c>
      <c r="E176" s="6" t="s">
        <v>1213</v>
      </c>
      <c r="F176" s="123"/>
      <c r="G176" s="10">
        <f t="array" ref="G176">IFERROR(INDEX('PM POWERSUPPLY RJBT1'!BC:BC,MATCH(E176,'PM POWERSUPPLY RJBT1'!B:B,0)),"BELUM TERDATA")</f>
        <v>100</v>
      </c>
      <c r="H176" s="13">
        <f t="array" ref="H176">IFERROR(INDEX('PM AC RJBT'!J:J,MATCH(E176,'PM AC RJBT'!A:A,0)),"NON-AC ICON")</f>
        <v>100</v>
      </c>
      <c r="I176" s="13" t="str">
        <f t="array" ref="I176">IFERROR(INDEX('PM GENSET RJBT'!AJ:AJ,MATCH(E176,'PM GENSET RJBT'!B:B,0)),"TIDAK ADA GENSET")</f>
        <v>TIDAK ADA GENSET</v>
      </c>
      <c r="J176" s="14">
        <f t="array" ref="J176">IFERROR(INDEX('PM POP RJBT'!P:P,MATCH(E176,'PM POP RJBT'!D:D,0)),"")*100</f>
        <v>100</v>
      </c>
      <c r="K176" s="16">
        <f t="shared" si="1"/>
        <v>100</v>
      </c>
      <c r="L176" s="18" t="str">
        <f t="shared" si="2"/>
        <v>GOOD CONDITION</v>
      </c>
    </row>
    <row r="177">
      <c r="A177" s="71" t="s">
        <v>16</v>
      </c>
      <c r="B177" s="20" t="s">
        <v>240</v>
      </c>
      <c r="C177" s="20" t="s">
        <v>1642</v>
      </c>
      <c r="D177" s="21" t="s">
        <v>19</v>
      </c>
      <c r="E177" s="19" t="s">
        <v>1643</v>
      </c>
      <c r="F177" s="120"/>
      <c r="G177" s="24">
        <f t="array" ref="G177">IFERROR(INDEX('PM POWERSUPPLY RJBT1'!BC:BC,MATCH(E177,'PM POWERSUPPLY RJBT1'!B:B,0)),"BELUM TERDATA")</f>
        <v>100</v>
      </c>
      <c r="H177" s="27" t="str">
        <f t="array" ref="H177">IFERROR(INDEX('PM AC RJBT'!J:J,MATCH(E177,'PM AC RJBT'!A:A,0)),"NON-AC ICON")</f>
        <v>NON-AC ICON</v>
      </c>
      <c r="I177" s="27" t="str">
        <f t="array" ref="I177">IFERROR(INDEX('PM GENSET RJBT'!AJ:AJ,MATCH(E177,'PM GENSET RJBT'!B:B,0)),"TIDAK ADA GENSET")</f>
        <v>TIDAK ADA GENSET</v>
      </c>
      <c r="J177" s="29">
        <f t="array" ref="J177">IFERROR(INDEX('PM POP RJBT'!P:P,MATCH(E177,'PM POP RJBT'!D:D,0)),"")*100</f>
        <v>100</v>
      </c>
      <c r="K177" s="30">
        <f t="shared" si="1"/>
        <v>100</v>
      </c>
      <c r="L177" s="18" t="str">
        <f t="shared" si="2"/>
        <v>GOOD CONDITION</v>
      </c>
    </row>
    <row r="178">
      <c r="A178" s="78" t="s">
        <v>16</v>
      </c>
      <c r="B178" s="7" t="s">
        <v>240</v>
      </c>
      <c r="C178" s="7" t="s">
        <v>1647</v>
      </c>
      <c r="D178" s="8" t="s">
        <v>19</v>
      </c>
      <c r="E178" s="6" t="s">
        <v>1648</v>
      </c>
      <c r="F178" s="123"/>
      <c r="G178" s="10">
        <f t="array" ref="G178">IFERROR(INDEX('PM POWERSUPPLY RJBT1'!BC:BC,MATCH(E178,'PM POWERSUPPLY RJBT1'!B:B,0)),"BELUM TERDATA")</f>
        <v>100</v>
      </c>
      <c r="H178" s="13" t="str">
        <f t="array" ref="H178">IFERROR(INDEX('PM AC RJBT'!J:J,MATCH(E178,'PM AC RJBT'!A:A,0)),"NON-AC ICON")</f>
        <v>NON-AC ICON</v>
      </c>
      <c r="I178" s="13" t="str">
        <f t="array" ref="I178">IFERROR(INDEX('PM GENSET RJBT'!AJ:AJ,MATCH(E178,'PM GENSET RJBT'!B:B,0)),"TIDAK ADA GENSET")</f>
        <v>TIDAK ADA GENSET</v>
      </c>
      <c r="J178" s="14">
        <f t="array" ref="J178">IFERROR(INDEX('PM POP RJBT'!P:P,MATCH(E178,'PM POP RJBT'!D:D,0)),"")*100</f>
        <v>100</v>
      </c>
      <c r="K178" s="16">
        <f t="shared" si="1"/>
        <v>100</v>
      </c>
      <c r="L178" s="18" t="str">
        <f t="shared" si="2"/>
        <v>GOOD CONDITION</v>
      </c>
    </row>
    <row r="179">
      <c r="A179" s="71" t="s">
        <v>96</v>
      </c>
      <c r="B179" s="20" t="s">
        <v>240</v>
      </c>
      <c r="C179" s="20" t="s">
        <v>1651</v>
      </c>
      <c r="D179" s="21" t="s">
        <v>19</v>
      </c>
      <c r="E179" s="19" t="s">
        <v>1023</v>
      </c>
      <c r="F179" s="120"/>
      <c r="G179" s="24">
        <f t="array" ref="G179">IFERROR(INDEX('PM POWERSUPPLY RJBT1'!BC:BC,MATCH(E179,'PM POWERSUPPLY RJBT1'!B:B,0)),"BELUM TERDATA")</f>
        <v>100</v>
      </c>
      <c r="H179" s="27">
        <f t="array" ref="H179">IFERROR(INDEX('PM AC RJBT'!J:J,MATCH(E179,'PM AC RJBT'!A:A,0)),"NON-AC ICON")</f>
        <v>100</v>
      </c>
      <c r="I179" s="27">
        <f t="array" ref="I179">IFERROR(INDEX('PM GENSET RJBT'!AJ:AJ,MATCH(E179,'PM GENSET RJBT'!B:B,0)),"TIDAK ADA GENSET")</f>
        <v>100</v>
      </c>
      <c r="J179" s="29">
        <f t="array" ref="J179">IFERROR(INDEX('PM POP RJBT'!P:P,MATCH(E179,'PM POP RJBT'!D:D,0)),"")*100</f>
        <v>0</v>
      </c>
      <c r="K179" s="30">
        <f t="shared" si="1"/>
        <v>60</v>
      </c>
      <c r="L179" s="18" t="str">
        <f t="shared" si="2"/>
        <v>WARNING</v>
      </c>
    </row>
    <row r="180">
      <c r="A180" s="78" t="s">
        <v>16</v>
      </c>
      <c r="B180" s="7" t="s">
        <v>240</v>
      </c>
      <c r="C180" s="7" t="s">
        <v>1653</v>
      </c>
      <c r="D180" s="8" t="s">
        <v>19</v>
      </c>
      <c r="E180" s="6" t="s">
        <v>1655</v>
      </c>
      <c r="F180" s="123"/>
      <c r="G180" s="10">
        <f t="array" ref="G180">IFERROR(INDEX('PM POWERSUPPLY RJBT1'!BC:BC,MATCH(E180,'PM POWERSUPPLY RJBT1'!B:B,0)),"BELUM TERDATA")</f>
        <v>100</v>
      </c>
      <c r="H180" s="13" t="str">
        <f t="array" ref="H180">IFERROR(INDEX('PM AC RJBT'!J:J,MATCH(E180,'PM AC RJBT'!A:A,0)),"NON-AC ICON")</f>
        <v>NON-AC ICON</v>
      </c>
      <c r="I180" s="13" t="str">
        <f t="array" ref="I180">IFERROR(INDEX('PM GENSET RJBT'!AJ:AJ,MATCH(E180,'PM GENSET RJBT'!B:B,0)),"TIDAK ADA GENSET")</f>
        <v>TIDAK ADA GENSET</v>
      </c>
      <c r="J180" s="14">
        <f t="array" ref="J180">IFERROR(INDEX('PM POP RJBT'!P:P,MATCH(E180,'PM POP RJBT'!D:D,0)),"")*100</f>
        <v>100</v>
      </c>
      <c r="K180" s="16">
        <f t="shared" si="1"/>
        <v>100</v>
      </c>
      <c r="L180" s="18" t="str">
        <f t="shared" si="2"/>
        <v>GOOD CONDITION</v>
      </c>
    </row>
    <row r="181">
      <c r="A181" s="71" t="s">
        <v>226</v>
      </c>
      <c r="B181" s="20" t="s">
        <v>240</v>
      </c>
      <c r="C181" s="20" t="s">
        <v>1656</v>
      </c>
      <c r="D181" s="21" t="s">
        <v>19</v>
      </c>
      <c r="E181" s="19" t="s">
        <v>1225</v>
      </c>
      <c r="F181" s="120"/>
      <c r="G181" s="24">
        <f t="array" ref="G181">IFERROR(INDEX('PM POWERSUPPLY RJBT1'!BC:BC,MATCH(E181,'PM POWERSUPPLY RJBT1'!B:B,0)),"BELUM TERDATA")</f>
        <v>100</v>
      </c>
      <c r="H181" s="27">
        <f t="array" ref="H181">IFERROR(INDEX('PM AC RJBT'!J:J,MATCH(E181,'PM AC RJBT'!A:A,0)),"NON-AC ICON")</f>
        <v>100</v>
      </c>
      <c r="I181" s="27" t="str">
        <f t="array" ref="I181">IFERROR(INDEX('PM GENSET RJBT'!AJ:AJ,MATCH(E181,'PM GENSET RJBT'!B:B,0)),"TIDAK ADA GENSET")</f>
        <v>TIDAK ADA GENSET</v>
      </c>
      <c r="J181" s="29">
        <f t="array" ref="J181">IFERROR(INDEX('PM POP RJBT'!P:P,MATCH(E181,'PM POP RJBT'!D:D,0)),"")*100</f>
        <v>100</v>
      </c>
      <c r="K181" s="30">
        <f t="shared" si="1"/>
        <v>100</v>
      </c>
      <c r="L181" s="18" t="str">
        <f t="shared" si="2"/>
        <v>GOOD CONDITION</v>
      </c>
    </row>
    <row r="182">
      <c r="A182" s="78" t="s">
        <v>226</v>
      </c>
      <c r="B182" s="7" t="s">
        <v>240</v>
      </c>
      <c r="C182" s="7" t="s">
        <v>1659</v>
      </c>
      <c r="D182" s="8" t="s">
        <v>19</v>
      </c>
      <c r="E182" s="6" t="s">
        <v>1228</v>
      </c>
      <c r="F182" s="123"/>
      <c r="G182" s="10">
        <f t="array" ref="G182">IFERROR(INDEX('PM POWERSUPPLY RJBT1'!BC:BC,MATCH(E182,'PM POWERSUPPLY RJBT1'!B:B,0)),"BELUM TERDATA")</f>
        <v>100</v>
      </c>
      <c r="H182" s="13">
        <f t="array" ref="H182">IFERROR(INDEX('PM AC RJBT'!J:J,MATCH(E182,'PM AC RJBT'!A:A,0)),"NON-AC ICON")</f>
        <v>100</v>
      </c>
      <c r="I182" s="13" t="str">
        <f t="array" ref="I182">IFERROR(INDEX('PM GENSET RJBT'!AJ:AJ,MATCH(E182,'PM GENSET RJBT'!B:B,0)),"TIDAK ADA GENSET")</f>
        <v>TIDAK ADA GENSET</v>
      </c>
      <c r="J182" s="14">
        <f t="array" ref="J182">IFERROR(INDEX('PM POP RJBT'!P:P,MATCH(E182,'PM POP RJBT'!D:D,0)),"")*100</f>
        <v>100</v>
      </c>
      <c r="K182" s="16">
        <f t="shared" si="1"/>
        <v>100</v>
      </c>
      <c r="L182" s="18" t="str">
        <f t="shared" si="2"/>
        <v>GOOD CONDITION</v>
      </c>
    </row>
    <row r="183">
      <c r="A183" s="71" t="s">
        <v>181</v>
      </c>
      <c r="B183" s="20" t="s">
        <v>240</v>
      </c>
      <c r="C183" s="20" t="s">
        <v>1662</v>
      </c>
      <c r="D183" s="21" t="s">
        <v>19</v>
      </c>
      <c r="E183" s="19" t="s">
        <v>1241</v>
      </c>
      <c r="F183" s="120"/>
      <c r="G183" s="24">
        <f t="array" ref="G183">IFERROR(INDEX('PM POWERSUPPLY RJBT1'!BC:BC,MATCH(E183,'PM POWERSUPPLY RJBT1'!B:B,0)),"BELUM TERDATA")</f>
        <v>100</v>
      </c>
      <c r="H183" s="27">
        <f t="array" ref="H183">IFERROR(INDEX('PM AC RJBT'!J:J,MATCH(E183,'PM AC RJBT'!A:A,0)),"NON-AC ICON")</f>
        <v>100</v>
      </c>
      <c r="I183" s="27" t="str">
        <f t="array" ref="I183">IFERROR(INDEX('PM GENSET RJBT'!AJ:AJ,MATCH(E183,'PM GENSET RJBT'!B:B,0)),"TIDAK ADA GENSET")</f>
        <v>TIDAK ADA GENSET</v>
      </c>
      <c r="J183" s="29">
        <f t="array" ref="J183">IFERROR(INDEX('PM POP RJBT'!P:P,MATCH(E183,'PM POP RJBT'!D:D,0)),"")*100</f>
        <v>100</v>
      </c>
      <c r="K183" s="30">
        <f t="shared" si="1"/>
        <v>100</v>
      </c>
      <c r="L183" s="18" t="str">
        <f t="shared" si="2"/>
        <v>GOOD CONDITION</v>
      </c>
    </row>
    <row r="184">
      <c r="A184" s="78" t="s">
        <v>16</v>
      </c>
      <c r="B184" s="7" t="s">
        <v>240</v>
      </c>
      <c r="C184" s="7" t="s">
        <v>1665</v>
      </c>
      <c r="D184" s="8" t="s">
        <v>19</v>
      </c>
      <c r="E184" s="6" t="s">
        <v>1667</v>
      </c>
      <c r="F184" s="123"/>
      <c r="G184" s="10">
        <f t="array" ref="G184">IFERROR(INDEX('PM POWERSUPPLY RJBT1'!BC:BC,MATCH(E184,'PM POWERSUPPLY RJBT1'!B:B,0)),"BELUM TERDATA")</f>
        <v>100</v>
      </c>
      <c r="H184" s="13" t="str">
        <f t="array" ref="H184">IFERROR(INDEX('PM AC RJBT'!J:J,MATCH(E184,'PM AC RJBT'!A:A,0)),"NON-AC ICON")</f>
        <v>NON-AC ICON</v>
      </c>
      <c r="I184" s="13" t="str">
        <f t="array" ref="I184">IFERROR(INDEX('PM GENSET RJBT'!AJ:AJ,MATCH(E184,'PM GENSET RJBT'!B:B,0)),"TIDAK ADA GENSET")</f>
        <v>TIDAK ADA GENSET</v>
      </c>
      <c r="J184" s="14">
        <f t="array" ref="J184">IFERROR(INDEX('PM POP RJBT'!P:P,MATCH(E184,'PM POP RJBT'!D:D,0)),"")*100</f>
        <v>100</v>
      </c>
      <c r="K184" s="16">
        <f t="shared" si="1"/>
        <v>100</v>
      </c>
      <c r="L184" s="18" t="str">
        <f t="shared" si="2"/>
        <v>GOOD CONDITION</v>
      </c>
    </row>
    <row r="185">
      <c r="A185" s="71" t="s">
        <v>16</v>
      </c>
      <c r="B185" s="20" t="s">
        <v>240</v>
      </c>
      <c r="C185" s="20" t="s">
        <v>1671</v>
      </c>
      <c r="D185" s="21" t="s">
        <v>19</v>
      </c>
      <c r="E185" s="19" t="s">
        <v>1246</v>
      </c>
      <c r="F185" s="23" t="s">
        <v>67</v>
      </c>
      <c r="G185" s="24">
        <f t="array" ref="G185">IFERROR(INDEX('PM POWERSUPPLY RJBT1'!BC:BC,MATCH(E185,'PM POWERSUPPLY RJBT1'!B:B,0)),"BELUM TERDATA")</f>
        <v>100</v>
      </c>
      <c r="H185" s="27">
        <f t="array" ref="H185">IFERROR(INDEX('PM AC RJBT'!J:J,MATCH(E185,'PM AC RJBT'!A:A,0)),"NON-AC ICON")</f>
        <v>100</v>
      </c>
      <c r="I185" s="27">
        <f t="array" ref="I185">IFERROR(INDEX('PM GENSET RJBT'!AJ:AJ,MATCH(E185,'PM GENSET RJBT'!B:B,0)),"TIDAK ADA GENSET")</f>
        <v>100</v>
      </c>
      <c r="J185" s="29">
        <f t="array" ref="J185">IFERROR(INDEX('PM POP RJBT'!P:P,MATCH(E185,'PM POP RJBT'!D:D,0)),"")*100</f>
        <v>0</v>
      </c>
      <c r="K185" s="30">
        <f t="shared" si="1"/>
        <v>60</v>
      </c>
      <c r="L185" s="18" t="str">
        <f t="shared" si="2"/>
        <v>WARNING</v>
      </c>
    </row>
    <row r="186">
      <c r="A186" s="78" t="s">
        <v>16</v>
      </c>
      <c r="B186" s="7" t="s">
        <v>240</v>
      </c>
      <c r="C186" s="7" t="s">
        <v>1677</v>
      </c>
      <c r="D186" s="8" t="s">
        <v>19</v>
      </c>
      <c r="E186" s="6" t="s">
        <v>1678</v>
      </c>
      <c r="F186" s="9" t="s">
        <v>304</v>
      </c>
      <c r="G186" s="10">
        <f t="array" ref="G186">IFERROR(INDEX('PM POWERSUPPLY RJBT1'!BC:BC,MATCH(E186,'PM POWERSUPPLY RJBT1'!B:B,0)),"BELUM TERDATA")</f>
        <v>100</v>
      </c>
      <c r="H186" s="13" t="str">
        <f t="array" ref="H186">IFERROR(INDEX('PM AC RJBT'!J:J,MATCH(E186,'PM AC RJBT'!A:A,0)),"NON-AC ICON")</f>
        <v>NON-AC ICON</v>
      </c>
      <c r="I186" s="13" t="str">
        <f t="array" ref="I186">IFERROR(INDEX('PM GENSET RJBT'!AJ:AJ,MATCH(E186,'PM GENSET RJBT'!B:B,0)),"TIDAK ADA GENSET")</f>
        <v>TIDAK ADA GENSET</v>
      </c>
      <c r="J186" s="14">
        <f t="array" ref="J186">IFERROR(INDEX('PM POP RJBT'!P:P,MATCH(E186,'PM POP RJBT'!D:D,0)),"")*100</f>
        <v>100</v>
      </c>
      <c r="K186" s="16">
        <f t="shared" si="1"/>
        <v>100</v>
      </c>
      <c r="L186" s="18" t="str">
        <f t="shared" si="2"/>
        <v>GOOD CONDITION</v>
      </c>
    </row>
    <row r="187">
      <c r="A187" s="71" t="s">
        <v>16</v>
      </c>
      <c r="B187" s="20" t="s">
        <v>240</v>
      </c>
      <c r="C187" s="20" t="s">
        <v>1681</v>
      </c>
      <c r="D187" s="21" t="s">
        <v>19</v>
      </c>
      <c r="E187" s="19" t="s">
        <v>656</v>
      </c>
      <c r="F187" s="120"/>
      <c r="G187" s="24">
        <f t="array" ref="G187">IFERROR(INDEX('PM POWERSUPPLY RJBT1'!BC:BC,MATCH(E187,'PM POWERSUPPLY RJBT1'!B:B,0)),"BELUM TERDATA")</f>
        <v>100</v>
      </c>
      <c r="H187" s="27">
        <f t="array" ref="H187">IFERROR(INDEX('PM AC RJBT'!J:J,MATCH(E187,'PM AC RJBT'!A:A,0)),"NON-AC ICON")</f>
        <v>100</v>
      </c>
      <c r="I187" s="27" t="str">
        <f t="array" ref="I187">IFERROR(INDEX('PM GENSET RJBT'!AJ:AJ,MATCH(E187,'PM GENSET RJBT'!B:B,0)),"TIDAK ADA GENSET")</f>
        <v>TIDAK ADA GENSET</v>
      </c>
      <c r="J187" s="29">
        <f t="array" ref="J187">IFERROR(INDEX('PM POP RJBT'!P:P,MATCH(E187,'PM POP RJBT'!D:D,0)),"")*100</f>
        <v>100</v>
      </c>
      <c r="K187" s="30">
        <f t="shared" si="1"/>
        <v>100</v>
      </c>
      <c r="L187" s="18" t="str">
        <f t="shared" si="2"/>
        <v>GOOD CONDITION</v>
      </c>
    </row>
    <row r="188">
      <c r="A188" s="78" t="s">
        <v>16</v>
      </c>
      <c r="B188" s="7" t="s">
        <v>240</v>
      </c>
      <c r="C188" s="7" t="s">
        <v>1686</v>
      </c>
      <c r="D188" s="8" t="s">
        <v>19</v>
      </c>
      <c r="E188" s="6" t="s">
        <v>896</v>
      </c>
      <c r="F188" s="123"/>
      <c r="G188" s="10">
        <f t="array" ref="G188">IFERROR(INDEX('PM POWERSUPPLY RJBT1'!BC:BC,MATCH(E188,'PM POWERSUPPLY RJBT1'!B:B,0)),"BELUM TERDATA")</f>
        <v>50</v>
      </c>
      <c r="H188" s="13">
        <f t="array" ref="H188">IFERROR(INDEX('PM AC RJBT'!J:J,MATCH(E188,'PM AC RJBT'!A:A,0)),"NON-AC ICON")</f>
        <v>100</v>
      </c>
      <c r="I188" s="13" t="str">
        <f t="array" ref="I188">IFERROR(INDEX('PM GENSET RJBT'!AJ:AJ,MATCH(E188,'PM GENSET RJBT'!B:B,0)),"TIDAK ADA GENSET")</f>
        <v>TIDAK ADA GENSET</v>
      </c>
      <c r="J188" s="14">
        <f t="array" ref="J188">IFERROR(INDEX('PM POP RJBT'!P:P,MATCH(E188,'PM POP RJBT'!D:D,0)),"")*100</f>
        <v>100</v>
      </c>
      <c r="K188" s="16">
        <f t="shared" si="1"/>
        <v>85</v>
      </c>
      <c r="L188" s="18" t="str">
        <f t="shared" si="2"/>
        <v>GOOD CONDITION</v>
      </c>
    </row>
    <row r="189">
      <c r="A189" s="71" t="s">
        <v>16</v>
      </c>
      <c r="B189" s="20" t="s">
        <v>240</v>
      </c>
      <c r="C189" s="20" t="s">
        <v>1688</v>
      </c>
      <c r="D189" s="21" t="s">
        <v>19</v>
      </c>
      <c r="E189" s="19" t="s">
        <v>431</v>
      </c>
      <c r="F189" s="120"/>
      <c r="G189" s="24">
        <f t="array" ref="G189">IFERROR(INDEX('PM POWERSUPPLY RJBT1'!BC:BC,MATCH(E189,'PM POWERSUPPLY RJBT1'!B:B,0)),"BELUM TERDATA")</f>
        <v>100</v>
      </c>
      <c r="H189" s="27">
        <f t="array" ref="H189">IFERROR(INDEX('PM AC RJBT'!J:J,MATCH(E189,'PM AC RJBT'!A:A,0)),"NON-AC ICON")</f>
        <v>100</v>
      </c>
      <c r="I189" s="27" t="str">
        <f t="array" ref="I189">IFERROR(INDEX('PM GENSET RJBT'!AJ:AJ,MATCH(E189,'PM GENSET RJBT'!B:B,0)),"TIDAK ADA GENSET")</f>
        <v>TIDAK ADA GENSET</v>
      </c>
      <c r="J189" s="29">
        <f t="array" ref="J189">IFERROR(INDEX('PM POP RJBT'!P:P,MATCH(E189,'PM POP RJBT'!D:D,0)),"")*100</f>
        <v>0</v>
      </c>
      <c r="K189" s="30">
        <f t="shared" si="1"/>
        <v>60</v>
      </c>
      <c r="L189" s="18" t="str">
        <f t="shared" si="2"/>
        <v>WARNING</v>
      </c>
    </row>
    <row r="190">
      <c r="A190" s="78" t="s">
        <v>16</v>
      </c>
      <c r="B190" s="7" t="s">
        <v>240</v>
      </c>
      <c r="C190" s="7" t="s">
        <v>1691</v>
      </c>
      <c r="D190" s="8" t="s">
        <v>19</v>
      </c>
      <c r="E190" s="6" t="s">
        <v>1264</v>
      </c>
      <c r="F190" s="123"/>
      <c r="G190" s="10" t="str">
        <f t="array" ref="G190">IFERROR(INDEX('PM POWERSUPPLY RJBT1'!BC:BC,MATCH(E190,'PM POWERSUPPLY RJBT1'!B:B,0)),"BELUM TERDATA")</f>
        <v>BELUM TERDATA</v>
      </c>
      <c r="H190" s="13">
        <f t="array" ref="H190">IFERROR(INDEX('PM AC RJBT'!J:J,MATCH(E190,'PM AC RJBT'!A:A,0)),"NON-AC ICON")</f>
        <v>100</v>
      </c>
      <c r="I190" s="13" t="str">
        <f t="array" ref="I190">IFERROR(INDEX('PM GENSET RJBT'!AJ:AJ,MATCH(E190,'PM GENSET RJBT'!B:B,0)),"TIDAK ADA GENSET")</f>
        <v>TIDAK ADA GENSET</v>
      </c>
      <c r="J190" s="14">
        <f t="array" ref="J190">IFERROR(INDEX('PM POP RJBT'!P:P,MATCH(E190,'PM POP RJBT'!D:D,0)),"")*100</f>
        <v>100</v>
      </c>
      <c r="K190" s="16">
        <f t="shared" si="1"/>
        <v>70</v>
      </c>
      <c r="L190" s="18" t="str">
        <f t="shared" si="2"/>
        <v>WARNING</v>
      </c>
    </row>
    <row r="191">
      <c r="A191" s="71" t="s">
        <v>16</v>
      </c>
      <c r="B191" s="20" t="s">
        <v>240</v>
      </c>
      <c r="C191" s="20" t="s">
        <v>1696</v>
      </c>
      <c r="D191" s="21" t="s">
        <v>19</v>
      </c>
      <c r="E191" s="19" t="s">
        <v>1269</v>
      </c>
      <c r="F191" s="120"/>
      <c r="G191" s="24">
        <f t="array" ref="G191">IFERROR(INDEX('PM POWERSUPPLY RJBT1'!BC:BC,MATCH(E191,'PM POWERSUPPLY RJBT1'!B:B,0)),"BELUM TERDATA")</f>
        <v>100</v>
      </c>
      <c r="H191" s="27">
        <f t="array" ref="H191">IFERROR(INDEX('PM AC RJBT'!J:J,MATCH(E191,'PM AC RJBT'!A:A,0)),"NON-AC ICON")</f>
        <v>100</v>
      </c>
      <c r="I191" s="27" t="str">
        <f t="array" ref="I191">IFERROR(INDEX('PM GENSET RJBT'!AJ:AJ,MATCH(E191,'PM GENSET RJBT'!B:B,0)),"TIDAK ADA GENSET")</f>
        <v>TIDAK ADA GENSET</v>
      </c>
      <c r="J191" s="29">
        <f t="array" ref="J191">IFERROR(INDEX('PM POP RJBT'!P:P,MATCH(E191,'PM POP RJBT'!D:D,0)),"")*100</f>
        <v>100</v>
      </c>
      <c r="K191" s="30">
        <f t="shared" si="1"/>
        <v>100</v>
      </c>
      <c r="L191" s="18" t="str">
        <f t="shared" si="2"/>
        <v>GOOD CONDITION</v>
      </c>
    </row>
    <row r="192">
      <c r="A192" s="78" t="s">
        <v>16</v>
      </c>
      <c r="B192" s="7" t="s">
        <v>240</v>
      </c>
      <c r="C192" s="7" t="s">
        <v>1699</v>
      </c>
      <c r="D192" s="8" t="s">
        <v>19</v>
      </c>
      <c r="E192" s="6" t="s">
        <v>1275</v>
      </c>
      <c r="F192" s="123"/>
      <c r="G192" s="10">
        <f t="array" ref="G192">IFERROR(INDEX('PM POWERSUPPLY RJBT1'!BC:BC,MATCH(E192,'PM POWERSUPPLY RJBT1'!B:B,0)),"BELUM TERDATA")</f>
        <v>100</v>
      </c>
      <c r="H192" s="13">
        <f t="array" ref="H192">IFERROR(INDEX('PM AC RJBT'!J:J,MATCH(E192,'PM AC RJBT'!A:A,0)),"NON-AC ICON")</f>
        <v>100</v>
      </c>
      <c r="I192" s="13" t="str">
        <f t="array" ref="I192">IFERROR(INDEX('PM GENSET RJBT'!AJ:AJ,MATCH(E192,'PM GENSET RJBT'!B:B,0)),"TIDAK ADA GENSET")</f>
        <v>TIDAK ADA GENSET</v>
      </c>
      <c r="J192" s="14">
        <f t="array" ref="J192">IFERROR(INDEX('PM POP RJBT'!P:P,MATCH(E192,'PM POP RJBT'!D:D,0)),"")*100</f>
        <v>100</v>
      </c>
      <c r="K192" s="16">
        <f t="shared" si="1"/>
        <v>100</v>
      </c>
      <c r="L192" s="18" t="str">
        <f t="shared" si="2"/>
        <v>GOOD CONDITION</v>
      </c>
    </row>
    <row r="193">
      <c r="A193" s="71" t="s">
        <v>181</v>
      </c>
      <c r="B193" s="20" t="s">
        <v>240</v>
      </c>
      <c r="C193" s="20" t="s">
        <v>1704</v>
      </c>
      <c r="D193" s="21" t="s">
        <v>19</v>
      </c>
      <c r="E193" s="19" t="s">
        <v>1705</v>
      </c>
      <c r="F193" s="120"/>
      <c r="G193" s="24">
        <f t="array" ref="G193">IFERROR(INDEX('PM POWERSUPPLY RJBT1'!BC:BC,MATCH(E193,'PM POWERSUPPLY RJBT1'!B:B,0)),"BELUM TERDATA")</f>
        <v>100</v>
      </c>
      <c r="H193" s="27" t="str">
        <f t="array" ref="H193">IFERROR(INDEX('PM AC RJBT'!J:J,MATCH(E193,'PM AC RJBT'!A:A,0)),"NON-AC ICON")</f>
        <v>NON-AC ICON</v>
      </c>
      <c r="I193" s="27" t="str">
        <f t="array" ref="I193">IFERROR(INDEX('PM GENSET RJBT'!AJ:AJ,MATCH(E193,'PM GENSET RJBT'!B:B,0)),"TIDAK ADA GENSET")</f>
        <v>TIDAK ADA GENSET</v>
      </c>
      <c r="J193" s="29">
        <f t="array" ref="J193">IFERROR(INDEX('PM POP RJBT'!P:P,MATCH(E193,'PM POP RJBT'!D:D,0)),"")*100</f>
        <v>100</v>
      </c>
      <c r="K193" s="30">
        <f t="shared" si="1"/>
        <v>100</v>
      </c>
      <c r="L193" s="18" t="str">
        <f t="shared" si="2"/>
        <v>GOOD CONDITION</v>
      </c>
    </row>
    <row r="194">
      <c r="A194" s="78" t="s">
        <v>16</v>
      </c>
      <c r="B194" s="7" t="s">
        <v>240</v>
      </c>
      <c r="C194" s="7" t="s">
        <v>1709</v>
      </c>
      <c r="D194" s="8" t="s">
        <v>19</v>
      </c>
      <c r="E194" s="6" t="s">
        <v>1295</v>
      </c>
      <c r="F194" s="123"/>
      <c r="G194" s="10">
        <f t="array" ref="G194">IFERROR(INDEX('PM POWERSUPPLY RJBT1'!BC:BC,MATCH(E194,'PM POWERSUPPLY RJBT1'!B:B,0)),"BELUM TERDATA")</f>
        <v>100</v>
      </c>
      <c r="H194" s="13">
        <f t="array" ref="H194">IFERROR(INDEX('PM AC RJBT'!J:J,MATCH(E194,'PM AC RJBT'!A:A,0)),"NON-AC ICON")</f>
        <v>100</v>
      </c>
      <c r="I194" s="13" t="str">
        <f t="array" ref="I194">IFERROR(INDEX('PM GENSET RJBT'!AJ:AJ,MATCH(E194,'PM GENSET RJBT'!B:B,0)),"TIDAK ADA GENSET")</f>
        <v>TIDAK ADA GENSET</v>
      </c>
      <c r="J194" s="14">
        <f t="array" ref="J194">IFERROR(INDEX('PM POP RJBT'!P:P,MATCH(E194,'PM POP RJBT'!D:D,0)),"")*100</f>
        <v>100</v>
      </c>
      <c r="K194" s="16">
        <f t="shared" si="1"/>
        <v>100</v>
      </c>
      <c r="L194" s="18" t="str">
        <f t="shared" si="2"/>
        <v>GOOD CONDITION</v>
      </c>
    </row>
    <row r="195">
      <c r="A195" s="71" t="s">
        <v>181</v>
      </c>
      <c r="B195" s="20" t="s">
        <v>240</v>
      </c>
      <c r="C195" s="20" t="s">
        <v>1714</v>
      </c>
      <c r="D195" s="21" t="s">
        <v>19</v>
      </c>
      <c r="E195" s="19" t="s">
        <v>1301</v>
      </c>
      <c r="F195" s="120"/>
      <c r="G195" s="24">
        <f t="array" ref="G195">IFERROR(INDEX('PM POWERSUPPLY RJBT1'!BC:BC,MATCH(E195,'PM POWERSUPPLY RJBT1'!B:B,0)),"BELUM TERDATA")</f>
        <v>100</v>
      </c>
      <c r="H195" s="27">
        <f t="array" ref="H195">IFERROR(INDEX('PM AC RJBT'!J:J,MATCH(E195,'PM AC RJBT'!A:A,0)),"NON-AC ICON")</f>
        <v>100</v>
      </c>
      <c r="I195" s="27" t="str">
        <f t="array" ref="I195">IFERROR(INDEX('PM GENSET RJBT'!AJ:AJ,MATCH(E195,'PM GENSET RJBT'!B:B,0)),"TIDAK ADA GENSET")</f>
        <v>TIDAK ADA GENSET</v>
      </c>
      <c r="J195" s="29">
        <f t="array" ref="J195">IFERROR(INDEX('PM POP RJBT'!P:P,MATCH(E195,'PM POP RJBT'!D:D,0)),"")*100</f>
        <v>0</v>
      </c>
      <c r="K195" s="30">
        <f t="shared" si="1"/>
        <v>60</v>
      </c>
      <c r="L195" s="18" t="str">
        <f t="shared" si="2"/>
        <v>WARNING</v>
      </c>
    </row>
    <row r="196">
      <c r="A196" s="78" t="s">
        <v>16</v>
      </c>
      <c r="B196" s="7" t="s">
        <v>240</v>
      </c>
      <c r="C196" s="7" t="s">
        <v>1716</v>
      </c>
      <c r="D196" s="8" t="s">
        <v>19</v>
      </c>
      <c r="E196" s="6" t="s">
        <v>1308</v>
      </c>
      <c r="F196" s="9" t="s">
        <v>67</v>
      </c>
      <c r="G196" s="10">
        <f t="array" ref="G196">IFERROR(INDEX('PM POWERSUPPLY RJBT1'!BC:BC,MATCH(E196,'PM POWERSUPPLY RJBT1'!B:B,0)),"BELUM TERDATA")</f>
        <v>100</v>
      </c>
      <c r="H196" s="13">
        <f t="array" ref="H196">IFERROR(INDEX('PM AC RJBT'!J:J,MATCH(E196,'PM AC RJBT'!A:A,0)),"NON-AC ICON")</f>
        <v>100</v>
      </c>
      <c r="I196" s="13">
        <f t="array" ref="I196">IFERROR(INDEX('PM GENSET RJBT'!AJ:AJ,MATCH(E196,'PM GENSET RJBT'!B:B,0)),"TIDAK ADA GENSET")</f>
        <v>20</v>
      </c>
      <c r="J196" s="14">
        <f t="array" ref="J196">IFERROR(INDEX('PM POP RJBT'!P:P,MATCH(E196,'PM POP RJBT'!D:D,0)),"")*100</f>
        <v>0</v>
      </c>
      <c r="K196" s="16">
        <f t="shared" si="1"/>
        <v>48</v>
      </c>
      <c r="L196" s="18" t="str">
        <f t="shared" si="2"/>
        <v>NEED CHECK</v>
      </c>
    </row>
    <row r="197">
      <c r="A197" s="71" t="s">
        <v>16</v>
      </c>
      <c r="B197" s="20" t="s">
        <v>240</v>
      </c>
      <c r="C197" s="20" t="s">
        <v>1723</v>
      </c>
      <c r="D197" s="21" t="s">
        <v>19</v>
      </c>
      <c r="E197" s="19" t="s">
        <v>1084</v>
      </c>
      <c r="F197" s="120"/>
      <c r="G197" s="24">
        <f t="array" ref="G197">IFERROR(INDEX('PM POWERSUPPLY RJBT1'!BC:BC,MATCH(E197,'PM POWERSUPPLY RJBT1'!B:B,0)),"BELUM TERDATA")</f>
        <v>100</v>
      </c>
      <c r="H197" s="27">
        <f t="array" ref="H197">IFERROR(INDEX('PM AC RJBT'!J:J,MATCH(E197,'PM AC RJBT'!A:A,0)),"NON-AC ICON")</f>
        <v>100</v>
      </c>
      <c r="I197" s="27" t="str">
        <f t="array" ref="I197">IFERROR(INDEX('PM GENSET RJBT'!AJ:AJ,MATCH(E197,'PM GENSET RJBT'!B:B,0)),"TIDAK ADA GENSET")</f>
        <v>TIDAK ADA GENSET</v>
      </c>
      <c r="J197" s="29">
        <f t="array" ref="J197">IFERROR(INDEX('PM POP RJBT'!P:P,MATCH(E197,'PM POP RJBT'!D:D,0)),"")*100</f>
        <v>100</v>
      </c>
      <c r="K197" s="30">
        <f t="shared" si="1"/>
        <v>100</v>
      </c>
      <c r="L197" s="18" t="str">
        <f t="shared" si="2"/>
        <v>GOOD CONDITION</v>
      </c>
    </row>
    <row r="198">
      <c r="A198" s="78" t="s">
        <v>16</v>
      </c>
      <c r="B198" s="7" t="s">
        <v>240</v>
      </c>
      <c r="C198" s="7" t="s">
        <v>1726</v>
      </c>
      <c r="D198" s="8" t="s">
        <v>19</v>
      </c>
      <c r="E198" s="6" t="s">
        <v>1116</v>
      </c>
      <c r="F198" s="123"/>
      <c r="G198" s="10">
        <f t="array" ref="G198">IFERROR(INDEX('PM POWERSUPPLY RJBT1'!BC:BC,MATCH(E198,'PM POWERSUPPLY RJBT1'!B:B,0)),"BELUM TERDATA")</f>
        <v>100</v>
      </c>
      <c r="H198" s="13">
        <f t="array" ref="H198">IFERROR(INDEX('PM AC RJBT'!J:J,MATCH(E198,'PM AC RJBT'!A:A,0)),"NON-AC ICON")</f>
        <v>100</v>
      </c>
      <c r="I198" s="13" t="str">
        <f t="array" ref="I198">IFERROR(INDEX('PM GENSET RJBT'!AJ:AJ,MATCH(E198,'PM GENSET RJBT'!B:B,0)),"TIDAK ADA GENSET")</f>
        <v>TIDAK ADA GENSET</v>
      </c>
      <c r="J198" s="14">
        <f t="array" ref="J198">IFERROR(INDEX('PM POP RJBT'!P:P,MATCH(E198,'PM POP RJBT'!D:D,0)),"")*100</f>
        <v>100</v>
      </c>
      <c r="K198" s="16">
        <f t="shared" si="1"/>
        <v>100</v>
      </c>
      <c r="L198" s="18" t="str">
        <f t="shared" si="2"/>
        <v>GOOD CONDITION</v>
      </c>
    </row>
    <row r="199">
      <c r="A199" s="71" t="s">
        <v>16</v>
      </c>
      <c r="B199" s="20" t="s">
        <v>240</v>
      </c>
      <c r="C199" s="20" t="s">
        <v>1731</v>
      </c>
      <c r="D199" s="21" t="s">
        <v>19</v>
      </c>
      <c r="E199" s="19" t="s">
        <v>1218</v>
      </c>
      <c r="F199" s="120"/>
      <c r="G199" s="24">
        <f t="array" ref="G199">IFERROR(INDEX('PM POWERSUPPLY RJBT1'!BC:BC,MATCH(E199,'PM POWERSUPPLY RJBT1'!B:B,0)),"BELUM TERDATA")</f>
        <v>100</v>
      </c>
      <c r="H199" s="27">
        <f t="array" ref="H199">IFERROR(INDEX('PM AC RJBT'!J:J,MATCH(E199,'PM AC RJBT'!A:A,0)),"NON-AC ICON")</f>
        <v>100</v>
      </c>
      <c r="I199" s="27" t="str">
        <f t="array" ref="I199">IFERROR(INDEX('PM GENSET RJBT'!AJ:AJ,MATCH(E199,'PM GENSET RJBT'!B:B,0)),"TIDAK ADA GENSET")</f>
        <v>TIDAK ADA GENSET</v>
      </c>
      <c r="J199" s="29">
        <f t="array" ref="J199">IFERROR(INDEX('PM POP RJBT'!P:P,MATCH(E199,'PM POP RJBT'!D:D,0)),"")*100</f>
        <v>100</v>
      </c>
      <c r="K199" s="30">
        <f t="shared" si="1"/>
        <v>100</v>
      </c>
      <c r="L199" s="18" t="str">
        <f t="shared" si="2"/>
        <v>GOOD CONDITION</v>
      </c>
    </row>
    <row r="200">
      <c r="A200" s="78" t="s">
        <v>16</v>
      </c>
      <c r="B200" s="7" t="s">
        <v>240</v>
      </c>
      <c r="C200" s="7" t="s">
        <v>1738</v>
      </c>
      <c r="D200" s="8" t="s">
        <v>19</v>
      </c>
      <c r="E200" s="6" t="s">
        <v>1327</v>
      </c>
      <c r="F200" s="123"/>
      <c r="G200" s="10">
        <f t="array" ref="G200">IFERROR(INDEX('PM POWERSUPPLY RJBT1'!BC:BC,MATCH(E200,'PM POWERSUPPLY RJBT1'!B:B,0)),"BELUM TERDATA")</f>
        <v>100</v>
      </c>
      <c r="H200" s="13">
        <f t="array" ref="H200">IFERROR(INDEX('PM AC RJBT'!J:J,MATCH(E200,'PM AC RJBT'!A:A,0)),"NON-AC ICON")</f>
        <v>100</v>
      </c>
      <c r="I200" s="13" t="str">
        <f t="array" ref="I200">IFERROR(INDEX('PM GENSET RJBT'!AJ:AJ,MATCH(E200,'PM GENSET RJBT'!B:B,0)),"TIDAK ADA GENSET")</f>
        <v>TIDAK ADA GENSET</v>
      </c>
      <c r="J200" s="14">
        <f t="array" ref="J200">IFERROR(INDEX('PM POP RJBT'!P:P,MATCH(E200,'PM POP RJBT'!D:D,0)),"")*100</f>
        <v>0</v>
      </c>
      <c r="K200" s="16">
        <f t="shared" si="1"/>
        <v>60</v>
      </c>
      <c r="L200" s="18" t="str">
        <f t="shared" si="2"/>
        <v>WARNING</v>
      </c>
    </row>
    <row r="201">
      <c r="A201" s="71" t="s">
        <v>16</v>
      </c>
      <c r="B201" s="20" t="s">
        <v>240</v>
      </c>
      <c r="C201" s="20" t="s">
        <v>1741</v>
      </c>
      <c r="D201" s="21" t="s">
        <v>19</v>
      </c>
      <c r="E201" s="19" t="s">
        <v>1742</v>
      </c>
      <c r="F201" s="23" t="s">
        <v>304</v>
      </c>
      <c r="G201" s="24">
        <f t="array" ref="G201">IFERROR(INDEX('PM POWERSUPPLY RJBT1'!BC:BC,MATCH(E201,'PM POWERSUPPLY RJBT1'!B:B,0)),"BELUM TERDATA")</f>
        <v>100</v>
      </c>
      <c r="H201" s="27" t="str">
        <f t="array" ref="H201">IFERROR(INDEX('PM AC RJBT'!J:J,MATCH(E201,'PM AC RJBT'!A:A,0)),"NON-AC ICON")</f>
        <v>NON-AC ICON</v>
      </c>
      <c r="I201" s="27" t="str">
        <f t="array" ref="I201">IFERROR(INDEX('PM GENSET RJBT'!AJ:AJ,MATCH(E201,'PM GENSET RJBT'!B:B,0)),"TIDAK ADA GENSET")</f>
        <v>TIDAK ADA GENSET</v>
      </c>
      <c r="J201" s="29">
        <f t="array" ref="J201">IFERROR(INDEX('PM POP RJBT'!P:P,MATCH(E201,'PM POP RJBT'!D:D,0)),"")*100</f>
        <v>100</v>
      </c>
      <c r="K201" s="30">
        <f t="shared" si="1"/>
        <v>100</v>
      </c>
      <c r="L201" s="18" t="str">
        <f t="shared" si="2"/>
        <v>GOOD CONDITION</v>
      </c>
    </row>
    <row r="202">
      <c r="A202" s="78" t="s">
        <v>16</v>
      </c>
      <c r="B202" s="7" t="s">
        <v>240</v>
      </c>
      <c r="C202" s="7" t="s">
        <v>1745</v>
      </c>
      <c r="D202" s="8" t="s">
        <v>19</v>
      </c>
      <c r="E202" s="6" t="s">
        <v>1182</v>
      </c>
      <c r="F202" s="123"/>
      <c r="G202" s="10">
        <f t="array" ref="G202">IFERROR(INDEX('PM POWERSUPPLY RJBT1'!BC:BC,MATCH(E202,'PM POWERSUPPLY RJBT1'!B:B,0)),"BELUM TERDATA")</f>
        <v>100</v>
      </c>
      <c r="H202" s="13">
        <f t="array" ref="H202">IFERROR(INDEX('PM AC RJBT'!J:J,MATCH(E202,'PM AC RJBT'!A:A,0)),"NON-AC ICON")</f>
        <v>100</v>
      </c>
      <c r="I202" s="13" t="str">
        <f t="array" ref="I202">IFERROR(INDEX('PM GENSET RJBT'!AJ:AJ,MATCH(E202,'PM GENSET RJBT'!B:B,0)),"TIDAK ADA GENSET")</f>
        <v>TIDAK ADA GENSET</v>
      </c>
      <c r="J202" s="14">
        <f t="array" ref="J202">IFERROR(INDEX('PM POP RJBT'!P:P,MATCH(E202,'PM POP RJBT'!D:D,0)),"")*100</f>
        <v>100</v>
      </c>
      <c r="K202" s="16">
        <f t="shared" si="1"/>
        <v>100</v>
      </c>
      <c r="L202" s="18" t="str">
        <f t="shared" si="2"/>
        <v>GOOD CONDITION</v>
      </c>
    </row>
    <row r="203">
      <c r="A203" s="71" t="s">
        <v>226</v>
      </c>
      <c r="B203" s="20" t="s">
        <v>240</v>
      </c>
      <c r="C203" s="20" t="s">
        <v>1748</v>
      </c>
      <c r="D203" s="21" t="s">
        <v>19</v>
      </c>
      <c r="E203" s="19" t="s">
        <v>1331</v>
      </c>
      <c r="F203" s="120"/>
      <c r="G203" s="24">
        <f t="array" ref="G203">IFERROR(INDEX('PM POWERSUPPLY RJBT1'!BC:BC,MATCH(E203,'PM POWERSUPPLY RJBT1'!B:B,0)),"BELUM TERDATA")</f>
        <v>100</v>
      </c>
      <c r="H203" s="27">
        <f t="array" ref="H203">IFERROR(INDEX('PM AC RJBT'!J:J,MATCH(E203,'PM AC RJBT'!A:A,0)),"NON-AC ICON")</f>
        <v>100</v>
      </c>
      <c r="I203" s="27" t="str">
        <f t="array" ref="I203">IFERROR(INDEX('PM GENSET RJBT'!AJ:AJ,MATCH(E203,'PM GENSET RJBT'!B:B,0)),"TIDAK ADA GENSET")</f>
        <v>TIDAK ADA GENSET</v>
      </c>
      <c r="J203" s="29">
        <f t="array" ref="J203">IFERROR(INDEX('PM POP RJBT'!P:P,MATCH(E203,'PM POP RJBT'!D:D,0)),"")*100</f>
        <v>100</v>
      </c>
      <c r="K203" s="30">
        <f t="shared" si="1"/>
        <v>100</v>
      </c>
      <c r="L203" s="18" t="str">
        <f t="shared" si="2"/>
        <v>GOOD CONDITION</v>
      </c>
    </row>
    <row r="204">
      <c r="A204" s="78" t="s">
        <v>181</v>
      </c>
      <c r="B204" s="7" t="s">
        <v>240</v>
      </c>
      <c r="C204" s="7" t="s">
        <v>1753</v>
      </c>
      <c r="D204" s="8" t="s">
        <v>19</v>
      </c>
      <c r="E204" s="6" t="s">
        <v>1754</v>
      </c>
      <c r="F204" s="123"/>
      <c r="G204" s="10">
        <f t="array" ref="G204">IFERROR(INDEX('PM POWERSUPPLY RJBT1'!BC:BC,MATCH(E204,'PM POWERSUPPLY RJBT1'!B:B,0)),"BELUM TERDATA")</f>
        <v>100</v>
      </c>
      <c r="H204" s="13" t="str">
        <f t="array" ref="H204">IFERROR(INDEX('PM AC RJBT'!J:J,MATCH(E204,'PM AC RJBT'!A:A,0)),"NON-AC ICON")</f>
        <v>NON-AC ICON</v>
      </c>
      <c r="I204" s="13" t="str">
        <f t="array" ref="I204">IFERROR(INDEX('PM GENSET RJBT'!AJ:AJ,MATCH(E204,'PM GENSET RJBT'!B:B,0)),"TIDAK ADA GENSET")</f>
        <v>TIDAK ADA GENSET</v>
      </c>
      <c r="J204" s="14">
        <f t="array" ref="J204">IFERROR(INDEX('PM POP RJBT'!P:P,MATCH(E204,'PM POP RJBT'!D:D,0)),"")*100</f>
        <v>0</v>
      </c>
      <c r="K204" s="16">
        <f t="shared" si="1"/>
        <v>60</v>
      </c>
      <c r="L204" s="18" t="str">
        <f t="shared" si="2"/>
        <v>WARNING</v>
      </c>
    </row>
    <row r="205">
      <c r="A205" s="71" t="s">
        <v>96</v>
      </c>
      <c r="B205" s="20" t="s">
        <v>240</v>
      </c>
      <c r="C205" s="20" t="s">
        <v>1756</v>
      </c>
      <c r="D205" s="21" t="s">
        <v>19</v>
      </c>
      <c r="E205" s="19" t="s">
        <v>1338</v>
      </c>
      <c r="F205" s="120"/>
      <c r="G205" s="24">
        <f t="array" ref="G205">IFERROR(INDEX('PM POWERSUPPLY RJBT1'!BC:BC,MATCH(E205,'PM POWERSUPPLY RJBT1'!B:B,0)),"BELUM TERDATA")</f>
        <v>100</v>
      </c>
      <c r="H205" s="27">
        <f t="array" ref="H205">IFERROR(INDEX('PM AC RJBT'!J:J,MATCH(E205,'PM AC RJBT'!A:A,0)),"NON-AC ICON")</f>
        <v>100</v>
      </c>
      <c r="I205" s="27" t="str">
        <f t="array" ref="I205">IFERROR(INDEX('PM GENSET RJBT'!AJ:AJ,MATCH(E205,'PM GENSET RJBT'!B:B,0)),"TIDAK ADA GENSET")</f>
        <v>TIDAK ADA GENSET</v>
      </c>
      <c r="J205" s="29">
        <f t="array" ref="J205">IFERROR(INDEX('PM POP RJBT'!P:P,MATCH(E205,'PM POP RJBT'!D:D,0)),"")*100</f>
        <v>100</v>
      </c>
      <c r="K205" s="30">
        <f t="shared" si="1"/>
        <v>100</v>
      </c>
      <c r="L205" s="18" t="str">
        <f t="shared" si="2"/>
        <v>GOOD CONDITION</v>
      </c>
    </row>
    <row r="206">
      <c r="A206" s="78" t="s">
        <v>96</v>
      </c>
      <c r="B206" s="7" t="s">
        <v>240</v>
      </c>
      <c r="C206" s="7" t="s">
        <v>1760</v>
      </c>
      <c r="D206" s="8" t="s">
        <v>19</v>
      </c>
      <c r="E206" s="6" t="s">
        <v>1761</v>
      </c>
      <c r="F206" s="9" t="s">
        <v>304</v>
      </c>
      <c r="G206" s="10">
        <f t="array" ref="G206">IFERROR(INDEX('PM POWERSUPPLY RJBT1'!BC:BC,MATCH(E206,'PM POWERSUPPLY RJBT1'!B:B,0)),"BELUM TERDATA")</f>
        <v>100</v>
      </c>
      <c r="H206" s="13" t="str">
        <f t="array" ref="H206">IFERROR(INDEX('PM AC RJBT'!J:J,MATCH(E206,'PM AC RJBT'!A:A,0)),"NON-AC ICON")</f>
        <v>NON-AC ICON</v>
      </c>
      <c r="I206" s="13" t="str">
        <f t="array" ref="I206">IFERROR(INDEX('PM GENSET RJBT'!AJ:AJ,MATCH(E206,'PM GENSET RJBT'!B:B,0)),"TIDAK ADA GENSET")</f>
        <v>TIDAK ADA GENSET</v>
      </c>
      <c r="J206" s="14">
        <f t="array" ref="J206">IFERROR(INDEX('PM POP RJBT'!P:P,MATCH(E206,'PM POP RJBT'!D:D,0)),"")*100</f>
        <v>100</v>
      </c>
      <c r="K206" s="16">
        <f t="shared" si="1"/>
        <v>100</v>
      </c>
      <c r="L206" s="18" t="str">
        <f t="shared" si="2"/>
        <v>GOOD CONDITION</v>
      </c>
    </row>
    <row r="207">
      <c r="A207" s="71" t="s">
        <v>96</v>
      </c>
      <c r="B207" s="20" t="s">
        <v>240</v>
      </c>
      <c r="C207" s="20" t="s">
        <v>1764</v>
      </c>
      <c r="D207" s="21" t="s">
        <v>19</v>
      </c>
      <c r="E207" s="19" t="s">
        <v>1343</v>
      </c>
      <c r="F207" s="120"/>
      <c r="G207" s="24">
        <f t="array" ref="G207">IFERROR(INDEX('PM POWERSUPPLY RJBT1'!BC:BC,MATCH(E207,'PM POWERSUPPLY RJBT1'!B:B,0)),"BELUM TERDATA")</f>
        <v>100</v>
      </c>
      <c r="H207" s="27">
        <f t="array" ref="H207">IFERROR(INDEX('PM AC RJBT'!J:J,MATCH(E207,'PM AC RJBT'!A:A,0)),"NON-AC ICON")</f>
        <v>100</v>
      </c>
      <c r="I207" s="27" t="str">
        <f t="array" ref="I207">IFERROR(INDEX('PM GENSET RJBT'!AJ:AJ,MATCH(E207,'PM GENSET RJBT'!B:B,0)),"TIDAK ADA GENSET")</f>
        <v>TIDAK ADA GENSET</v>
      </c>
      <c r="J207" s="29">
        <f t="array" ref="J207">IFERROR(INDEX('PM POP RJBT'!P:P,MATCH(E207,'PM POP RJBT'!D:D,0)),"")*100</f>
        <v>100</v>
      </c>
      <c r="K207" s="30">
        <f t="shared" si="1"/>
        <v>100</v>
      </c>
      <c r="L207" s="18" t="str">
        <f t="shared" si="2"/>
        <v>GOOD CONDITION</v>
      </c>
    </row>
    <row r="208">
      <c r="A208" s="78" t="s">
        <v>96</v>
      </c>
      <c r="B208" s="7" t="s">
        <v>240</v>
      </c>
      <c r="C208" s="7" t="s">
        <v>1769</v>
      </c>
      <c r="D208" s="8" t="s">
        <v>19</v>
      </c>
      <c r="E208" s="6" t="s">
        <v>1393</v>
      </c>
      <c r="F208" s="123"/>
      <c r="G208" s="10">
        <f t="array" ref="G208">IFERROR(INDEX('PM POWERSUPPLY RJBT1'!BC:BC,MATCH(E208,'PM POWERSUPPLY RJBT1'!B:B,0)),"BELUM TERDATA")</f>
        <v>100</v>
      </c>
      <c r="H208" s="13">
        <f t="array" ref="H208">IFERROR(INDEX('PM AC RJBT'!J:J,MATCH(E208,'PM AC RJBT'!A:A,0)),"NON-AC ICON")</f>
        <v>100</v>
      </c>
      <c r="I208" s="13" t="str">
        <f t="array" ref="I208">IFERROR(INDEX('PM GENSET RJBT'!AJ:AJ,MATCH(E208,'PM GENSET RJBT'!B:B,0)),"TIDAK ADA GENSET")</f>
        <v>TIDAK ADA GENSET</v>
      </c>
      <c r="J208" s="14">
        <f t="array" ref="J208">IFERROR(INDEX('PM POP RJBT'!P:P,MATCH(E208,'PM POP RJBT'!D:D,0)),"")*100</f>
        <v>100</v>
      </c>
      <c r="K208" s="16">
        <f t="shared" si="1"/>
        <v>100</v>
      </c>
      <c r="L208" s="18" t="str">
        <f t="shared" si="2"/>
        <v>GOOD CONDITION</v>
      </c>
    </row>
    <row r="209">
      <c r="A209" s="71" t="s">
        <v>96</v>
      </c>
      <c r="B209" s="20" t="s">
        <v>240</v>
      </c>
      <c r="C209" s="20" t="s">
        <v>1772</v>
      </c>
      <c r="D209" s="21" t="s">
        <v>19</v>
      </c>
      <c r="E209" s="19" t="s">
        <v>1353</v>
      </c>
      <c r="F209" s="120"/>
      <c r="G209" s="24">
        <f t="array" ref="G209">IFERROR(INDEX('PM POWERSUPPLY RJBT1'!BC:BC,MATCH(E209,'PM POWERSUPPLY RJBT1'!B:B,0)),"BELUM TERDATA")</f>
        <v>100</v>
      </c>
      <c r="H209" s="27">
        <f t="array" ref="H209">IFERROR(INDEX('PM AC RJBT'!J:J,MATCH(E209,'PM AC RJBT'!A:A,0)),"NON-AC ICON")</f>
        <v>100</v>
      </c>
      <c r="I209" s="27" t="str">
        <f t="array" ref="I209">IFERROR(INDEX('PM GENSET RJBT'!AJ:AJ,MATCH(E209,'PM GENSET RJBT'!B:B,0)),"TIDAK ADA GENSET")</f>
        <v>TIDAK ADA GENSET</v>
      </c>
      <c r="J209" s="29">
        <f t="array" ref="J209">IFERROR(INDEX('PM POP RJBT'!P:P,MATCH(E209,'PM POP RJBT'!D:D,0)),"")*100</f>
        <v>100</v>
      </c>
      <c r="K209" s="30">
        <f t="shared" si="1"/>
        <v>100</v>
      </c>
      <c r="L209" s="18" t="str">
        <f t="shared" si="2"/>
        <v>GOOD CONDITION</v>
      </c>
    </row>
    <row r="210">
      <c r="A210" s="78" t="s">
        <v>181</v>
      </c>
      <c r="B210" s="7" t="s">
        <v>240</v>
      </c>
      <c r="C210" s="7" t="s">
        <v>1773</v>
      </c>
      <c r="D210" s="8" t="s">
        <v>19</v>
      </c>
      <c r="E210" s="6" t="s">
        <v>1359</v>
      </c>
      <c r="F210" s="123"/>
      <c r="G210" s="10">
        <f t="array" ref="G210">IFERROR(INDEX('PM POWERSUPPLY RJBT1'!BC:BC,MATCH(E210,'PM POWERSUPPLY RJBT1'!B:B,0)),"BELUM TERDATA")</f>
        <v>100</v>
      </c>
      <c r="H210" s="13">
        <f t="array" ref="H210">IFERROR(INDEX('PM AC RJBT'!J:J,MATCH(E210,'PM AC RJBT'!A:A,0)),"NON-AC ICON")</f>
        <v>100</v>
      </c>
      <c r="I210" s="13" t="str">
        <f t="array" ref="I210">IFERROR(INDEX('PM GENSET RJBT'!AJ:AJ,MATCH(E210,'PM GENSET RJBT'!B:B,0)),"TIDAK ADA GENSET")</f>
        <v>TIDAK ADA GENSET</v>
      </c>
      <c r="J210" s="14">
        <f t="array" ref="J210">IFERROR(INDEX('PM POP RJBT'!P:P,MATCH(E210,'PM POP RJBT'!D:D,0)),"")*100</f>
        <v>100</v>
      </c>
      <c r="K210" s="16">
        <f t="shared" si="1"/>
        <v>100</v>
      </c>
      <c r="L210" s="18" t="str">
        <f t="shared" si="2"/>
        <v>GOOD CONDITION</v>
      </c>
    </row>
    <row r="211">
      <c r="A211" s="71" t="s">
        <v>181</v>
      </c>
      <c r="B211" s="20" t="s">
        <v>240</v>
      </c>
      <c r="C211" s="20" t="s">
        <v>1776</v>
      </c>
      <c r="D211" s="21" t="s">
        <v>19</v>
      </c>
      <c r="E211" s="19" t="s">
        <v>1777</v>
      </c>
      <c r="F211" s="120"/>
      <c r="G211" s="24">
        <f t="array" ref="G211">IFERROR(INDEX('PM POWERSUPPLY RJBT1'!BC:BC,MATCH(E211,'PM POWERSUPPLY RJBT1'!B:B,0)),"BELUM TERDATA")</f>
        <v>100</v>
      </c>
      <c r="H211" s="27" t="str">
        <f t="array" ref="H211">IFERROR(INDEX('PM AC RJBT'!J:J,MATCH(E211,'PM AC RJBT'!A:A,0)),"NON-AC ICON")</f>
        <v>NON-AC ICON</v>
      </c>
      <c r="I211" s="27" t="str">
        <f t="array" ref="I211">IFERROR(INDEX('PM GENSET RJBT'!AJ:AJ,MATCH(E211,'PM GENSET RJBT'!B:B,0)),"TIDAK ADA GENSET")</f>
        <v>TIDAK ADA GENSET</v>
      </c>
      <c r="J211" s="29">
        <f t="array" ref="J211">IFERROR(INDEX('PM POP RJBT'!P:P,MATCH(E211,'PM POP RJBT'!D:D,0)),"")*100</f>
        <v>100</v>
      </c>
      <c r="K211" s="30">
        <f t="shared" si="1"/>
        <v>100</v>
      </c>
      <c r="L211" s="18" t="str">
        <f t="shared" si="2"/>
        <v>GOOD CONDITION</v>
      </c>
    </row>
    <row r="212">
      <c r="A212" s="78" t="s">
        <v>16</v>
      </c>
      <c r="B212" s="7" t="s">
        <v>240</v>
      </c>
      <c r="C212" s="7" t="s">
        <v>1778</v>
      </c>
      <c r="D212" s="8" t="s">
        <v>19</v>
      </c>
      <c r="E212" s="6" t="s">
        <v>1123</v>
      </c>
      <c r="F212" s="123"/>
      <c r="G212" s="10">
        <f t="array" ref="G212">IFERROR(INDEX('PM POWERSUPPLY RJBT1'!BC:BC,MATCH(E212,'PM POWERSUPPLY RJBT1'!B:B,0)),"BELUM TERDATA")</f>
        <v>100</v>
      </c>
      <c r="H212" s="13">
        <f t="array" ref="H212">IFERROR(INDEX('PM AC RJBT'!J:J,MATCH(E212,'PM AC RJBT'!A:A,0)),"NON-AC ICON")</f>
        <v>100</v>
      </c>
      <c r="I212" s="13" t="str">
        <f t="array" ref="I212">IFERROR(INDEX('PM GENSET RJBT'!AJ:AJ,MATCH(E212,'PM GENSET RJBT'!B:B,0)),"TIDAK ADA GENSET")</f>
        <v>TIDAK ADA GENSET</v>
      </c>
      <c r="J212" s="14">
        <f t="array" ref="J212">IFERROR(INDEX('PM POP RJBT'!P:P,MATCH(E212,'PM POP RJBT'!D:D,0)),"")*100</f>
        <v>100</v>
      </c>
      <c r="K212" s="16">
        <f t="shared" si="1"/>
        <v>100</v>
      </c>
      <c r="L212" s="18" t="str">
        <f t="shared" si="2"/>
        <v>GOOD CONDITION</v>
      </c>
    </row>
    <row r="213">
      <c r="A213" s="71" t="s">
        <v>181</v>
      </c>
      <c r="B213" s="20" t="s">
        <v>240</v>
      </c>
      <c r="C213" s="20" t="s">
        <v>1781</v>
      </c>
      <c r="D213" s="21" t="s">
        <v>19</v>
      </c>
      <c r="E213" s="19" t="s">
        <v>1782</v>
      </c>
      <c r="F213" s="120"/>
      <c r="G213" s="24">
        <f t="array" ref="G213">IFERROR(INDEX('PM POWERSUPPLY RJBT1'!BC:BC,MATCH(E213,'PM POWERSUPPLY RJBT1'!B:B,0)),"BELUM TERDATA")</f>
        <v>100</v>
      </c>
      <c r="H213" s="27" t="str">
        <f t="array" ref="H213">IFERROR(INDEX('PM AC RJBT'!J:J,MATCH(E213,'PM AC RJBT'!A:A,0)),"NON-AC ICON")</f>
        <v>NON-AC ICON</v>
      </c>
      <c r="I213" s="27" t="str">
        <f t="array" ref="I213">IFERROR(INDEX('PM GENSET RJBT'!AJ:AJ,MATCH(E213,'PM GENSET RJBT'!B:B,0)),"TIDAK ADA GENSET")</f>
        <v>TIDAK ADA GENSET</v>
      </c>
      <c r="J213" s="29">
        <f t="array" ref="J213">IFERROR(INDEX('PM POP RJBT'!P:P,MATCH(E213,'PM POP RJBT'!D:D,0)),"")*100</f>
        <v>0</v>
      </c>
      <c r="K213" s="30">
        <f t="shared" si="1"/>
        <v>60</v>
      </c>
      <c r="L213" s="18" t="str">
        <f t="shared" si="2"/>
        <v>WARNING</v>
      </c>
    </row>
    <row r="214">
      <c r="A214" s="78" t="s">
        <v>181</v>
      </c>
      <c r="B214" s="7" t="s">
        <v>240</v>
      </c>
      <c r="C214" s="7" t="s">
        <v>1785</v>
      </c>
      <c r="D214" s="8" t="s">
        <v>19</v>
      </c>
      <c r="E214" s="6" t="s">
        <v>1786</v>
      </c>
      <c r="F214" s="123"/>
      <c r="G214" s="10">
        <f t="array" ref="G214">IFERROR(INDEX('PM POWERSUPPLY RJBT1'!BC:BC,MATCH(E214,'PM POWERSUPPLY RJBT1'!B:B,0)),"BELUM TERDATA")</f>
        <v>100</v>
      </c>
      <c r="H214" s="13" t="str">
        <f t="array" ref="H214">IFERROR(INDEX('PM AC RJBT'!J:J,MATCH(E214,'PM AC RJBT'!A:A,0)),"NON-AC ICON")</f>
        <v>NON-AC ICON</v>
      </c>
      <c r="I214" s="13" t="str">
        <f t="array" ref="I214">IFERROR(INDEX('PM GENSET RJBT'!AJ:AJ,MATCH(E214,'PM GENSET RJBT'!B:B,0)),"TIDAK ADA GENSET")</f>
        <v>TIDAK ADA GENSET</v>
      </c>
      <c r="J214" s="14">
        <f t="array" ref="J214">IFERROR(INDEX('PM POP RJBT'!P:P,MATCH(E214,'PM POP RJBT'!D:D,0)),"")*100</f>
        <v>0</v>
      </c>
      <c r="K214" s="16">
        <f t="shared" si="1"/>
        <v>60</v>
      </c>
      <c r="L214" s="18" t="str">
        <f t="shared" si="2"/>
        <v>WARNING</v>
      </c>
    </row>
    <row r="215">
      <c r="A215" s="71" t="s">
        <v>96</v>
      </c>
      <c r="B215" s="20" t="s">
        <v>593</v>
      </c>
      <c r="C215" s="20" t="s">
        <v>1791</v>
      </c>
      <c r="D215" s="20" t="str">
        <f t="array" ref="D215">IFERROR(INDEX('DATA RAW OLT'!A:A,MATCH(C215,'DATA RAW OLT'!B:B,0)),"")</f>
        <v>JATIM-AREA.NGEBEL-RC-OLT-01</v>
      </c>
      <c r="E215" s="19" t="s">
        <v>1792</v>
      </c>
      <c r="F215" s="120"/>
      <c r="G215" s="24">
        <f t="array" ref="G215">IFERROR(INDEX('PM POWERSUPPLY RJBT1'!BC:BC,MATCH(E215,'PM POWERSUPPLY RJBT1'!B:B,0)),"BELUM TERDATA")</f>
        <v>100</v>
      </c>
      <c r="H215" s="27" t="str">
        <f t="array" ref="H215">IFERROR(INDEX('PM AC RJBT'!J:J,MATCH(E215,'PM AC RJBT'!A:A,0)),"NON-AC ICON")</f>
        <v>NON-AC ICON</v>
      </c>
      <c r="I215" s="27" t="str">
        <f t="array" ref="I215">IFERROR(INDEX('PM GENSET RJBT'!AJ:AJ,MATCH(E215,'PM GENSET RJBT'!B:B,0)),"TIDAK ADA GENSET")</f>
        <v>TIDAK ADA GENSET</v>
      </c>
      <c r="J215" s="29">
        <f t="array" ref="J215">IFERROR(INDEX('PM POP RJBT'!P:P,MATCH(E215,'PM POP RJBT'!D:D,0)),"")*100</f>
        <v>100</v>
      </c>
      <c r="K215" s="30">
        <f t="shared" si="1"/>
        <v>100</v>
      </c>
      <c r="L215" s="18" t="str">
        <f t="shared" si="2"/>
        <v>GOOD CONDITION</v>
      </c>
    </row>
    <row r="216">
      <c r="A216" s="78" t="s">
        <v>96</v>
      </c>
      <c r="B216" s="7" t="s">
        <v>593</v>
      </c>
      <c r="C216" s="7" t="s">
        <v>1794</v>
      </c>
      <c r="D216" s="7" t="str">
        <f t="array" ref="D216">IFERROR(INDEX('DATA RAW OLT'!A:A,MATCH(E216,'DATA RAW OLT'!C:C,0)),"")</f>
        <v>JATIM-BALDES.BAOSANLOR-ZXA10.C320-OLT-01</v>
      </c>
      <c r="E216" s="6" t="s">
        <v>1795</v>
      </c>
      <c r="F216" s="123"/>
      <c r="G216" s="10" t="str">
        <f t="array" ref="G216">IFERROR(INDEX('PM POWERSUPPLY RJBT1'!BC:BC,MATCH(E216,'PM POWERSUPPLY RJBT1'!B:B,0)),"BELUM TERDATA")</f>
        <v>BELUM TERDATA</v>
      </c>
      <c r="H216" s="13" t="str">
        <f t="array" ref="H216">IFERROR(INDEX('PM AC RJBT'!J:J,MATCH(E216,'PM AC RJBT'!A:A,0)),"NON-AC ICON")</f>
        <v>NON-AC ICON</v>
      </c>
      <c r="I216" s="13" t="str">
        <f t="array" ref="I216">IFERROR(INDEX('PM GENSET RJBT'!AJ:AJ,MATCH(E216,'PM GENSET RJBT'!B:B,0)),"TIDAK ADA GENSET")</f>
        <v>TIDAK ADA GENSET</v>
      </c>
      <c r="J216" s="14">
        <f t="array" ref="J216">IFERROR(INDEX('PM POP RJBT'!P:P,MATCH(E216,'PM POP RJBT'!D:D,0)),"")*100</f>
        <v>0</v>
      </c>
      <c r="K216" s="16">
        <f t="shared" si="1"/>
        <v>30</v>
      </c>
      <c r="L216" s="18" t="str">
        <f t="shared" si="2"/>
        <v>DANGEROUS</v>
      </c>
    </row>
    <row r="217">
      <c r="A217" s="71" t="s">
        <v>181</v>
      </c>
      <c r="B217" s="20" t="s">
        <v>593</v>
      </c>
      <c r="C217" s="20" t="s">
        <v>1799</v>
      </c>
      <c r="D217" s="20" t="str">
        <f t="array" ref="D217">IFERROR(INDEX('DATA RAW OLT'!A:A,MATCH(C217,'DATA RAW OLT'!B:B,0)),"")</f>
        <v>JATIM-BALDES.GEMPOL-RC-OLT-01</v>
      </c>
      <c r="E217" s="19" t="s">
        <v>1800</v>
      </c>
      <c r="F217" s="120"/>
      <c r="G217" s="24">
        <f t="array" ref="G217">IFERROR(INDEX('PM POWERSUPPLY RJBT1'!BC:BC,MATCH(E217,'PM POWERSUPPLY RJBT1'!B:B,0)),"BELUM TERDATA")</f>
        <v>100</v>
      </c>
      <c r="H217" s="27" t="str">
        <f t="array" ref="H217">IFERROR(INDEX('PM AC RJBT'!J:J,MATCH(E217,'PM AC RJBT'!A:A,0)),"NON-AC ICON")</f>
        <v>NON-AC ICON</v>
      </c>
      <c r="I217" s="27" t="str">
        <f t="array" ref="I217">IFERROR(INDEX('PM GENSET RJBT'!AJ:AJ,MATCH(E217,'PM GENSET RJBT'!B:B,0)),"TIDAK ADA GENSET")</f>
        <v>TIDAK ADA GENSET</v>
      </c>
      <c r="J217" s="29">
        <f t="array" ref="J217">IFERROR(INDEX('PM POP RJBT'!P:P,MATCH(E217,'PM POP RJBT'!D:D,0)),"")*100</f>
        <v>0</v>
      </c>
      <c r="K217" s="30">
        <f t="shared" si="1"/>
        <v>60</v>
      </c>
      <c r="L217" s="18" t="str">
        <f t="shared" si="2"/>
        <v>WARNING</v>
      </c>
      <c r="N217" s="171" t="s">
        <v>1803</v>
      </c>
      <c r="O217" s="171" t="s">
        <v>1804</v>
      </c>
    </row>
    <row r="218">
      <c r="A218" s="78" t="s">
        <v>96</v>
      </c>
      <c r="B218" s="7" t="s">
        <v>593</v>
      </c>
      <c r="C218" s="7" t="s">
        <v>1805</v>
      </c>
      <c r="D218" s="7" t="str">
        <f t="array" ref="D218">IFERROR(INDEX('DATA RAW OLT'!A:A,MATCH(C218,'DATA RAW OLT'!B:B,0)),"")</f>
        <v>JATIM-BALDES.JATIGUNUNG-C320-OLT-01</v>
      </c>
      <c r="E218" s="6" t="s">
        <v>1807</v>
      </c>
      <c r="F218" s="123"/>
      <c r="G218" s="10" t="str">
        <f t="array" ref="G218">IFERROR(INDEX('PM POWERSUPPLY RJBT1'!BC:BC,MATCH(E218,'PM POWERSUPPLY RJBT1'!B:B,0)),"BELUM TERDATA")</f>
        <v>BELUM TERDATA</v>
      </c>
      <c r="H218" s="13" t="str">
        <f t="array" ref="H218">IFERROR(INDEX('PM AC RJBT'!J:J,MATCH(E218,'PM AC RJBT'!A:A,0)),"NON-AC ICON")</f>
        <v>NON-AC ICON</v>
      </c>
      <c r="I218" s="13" t="str">
        <f t="array" ref="I218">IFERROR(INDEX('PM GENSET RJBT'!AJ:AJ,MATCH(E218,'PM GENSET RJBT'!B:B,0)),"TIDAK ADA GENSET")</f>
        <v>TIDAK ADA GENSET</v>
      </c>
      <c r="J218" s="14">
        <f t="array" ref="J218">IFERROR(INDEX('PM POP RJBT'!P:P,MATCH(E218,'PM POP RJBT'!D:D,0)),"")*100</f>
        <v>100</v>
      </c>
      <c r="K218" s="16">
        <f t="shared" si="1"/>
        <v>70</v>
      </c>
      <c r="L218" s="18" t="str">
        <f t="shared" si="2"/>
        <v>WARNING</v>
      </c>
      <c r="N218" s="171" t="s">
        <v>1813</v>
      </c>
      <c r="O218" s="171" t="s">
        <v>1814</v>
      </c>
      <c r="P218" s="171" t="s">
        <v>1815</v>
      </c>
    </row>
    <row r="219">
      <c r="A219" s="71" t="s">
        <v>181</v>
      </c>
      <c r="B219" s="20" t="s">
        <v>593</v>
      </c>
      <c r="C219" s="20" t="s">
        <v>1816</v>
      </c>
      <c r="D219" s="20" t="str">
        <f t="array" ref="D219">IFERROR(INDEX('DATA RAW OLT'!A:A,MATCH(C219,'DATA RAW OLT'!B:B,0)),"")</f>
        <v>JATIM-BALDES.PACEKULON-RC-OLT-01</v>
      </c>
      <c r="E219" s="19" t="s">
        <v>1818</v>
      </c>
      <c r="F219" s="120"/>
      <c r="G219" s="24" t="str">
        <f t="array" ref="G219">IFERROR(INDEX('PM POWERSUPPLY RJBT1'!BC:BC,MATCH(E219,'PM POWERSUPPLY RJBT1'!B:B,0)),"BELUM TERDATA")</f>
        <v>BELUM TERDATA</v>
      </c>
      <c r="H219" s="27" t="str">
        <f t="array" ref="H219">IFERROR(INDEX('PM AC RJBT'!J:J,MATCH(E219,'PM AC RJBT'!A:A,0)),"NON-AC ICON")</f>
        <v>NON-AC ICON</v>
      </c>
      <c r="I219" s="27" t="str">
        <f t="array" ref="I219">IFERROR(INDEX('PM GENSET RJBT'!AJ:AJ,MATCH(E219,'PM GENSET RJBT'!B:B,0)),"TIDAK ADA GENSET")</f>
        <v>TIDAK ADA GENSET</v>
      </c>
      <c r="J219" s="29">
        <f t="array" ref="J219">IFERROR(INDEX('PM POP RJBT'!P:P,MATCH(E219,'PM POP RJBT'!D:D,0)),"")*100</f>
        <v>100</v>
      </c>
      <c r="K219" s="30">
        <f t="shared" si="1"/>
        <v>70</v>
      </c>
      <c r="L219" s="18" t="str">
        <f t="shared" si="2"/>
        <v>WARNING</v>
      </c>
    </row>
    <row r="220">
      <c r="A220" s="78" t="s">
        <v>181</v>
      </c>
      <c r="B220" s="7" t="s">
        <v>593</v>
      </c>
      <c r="C220" s="7" t="s">
        <v>1819</v>
      </c>
      <c r="D220" s="7" t="str">
        <f t="array" ref="D220">IFERROR(INDEX('DATA RAW OLT'!A:A,MATCH(C220,'DATA RAW OLT'!B:B,0)),"")</f>
        <v>JATIM-BALDES.PACEKULON-RC-OLT-02</v>
      </c>
      <c r="E220" s="6" t="s">
        <v>1821</v>
      </c>
      <c r="F220" s="123"/>
      <c r="G220" s="10" t="str">
        <f t="array" ref="G220">IFERROR(INDEX('PM POWERSUPPLY RJBT1'!BC:BC,MATCH(E220,'PM POWERSUPPLY RJBT1'!B:B,0)),"BELUM TERDATA")</f>
        <v>BELUM TERDATA</v>
      </c>
      <c r="H220" s="13" t="str">
        <f t="array" ref="H220">IFERROR(INDEX('PM AC RJBT'!J:J,MATCH(E220,'PM AC RJBT'!A:A,0)),"NON-AC ICON")</f>
        <v>NON-AC ICON</v>
      </c>
      <c r="I220" s="13" t="str">
        <f t="array" ref="I220">IFERROR(INDEX('PM GENSET RJBT'!AJ:AJ,MATCH(E220,'PM GENSET RJBT'!B:B,0)),"TIDAK ADA GENSET")</f>
        <v>TIDAK ADA GENSET</v>
      </c>
      <c r="J220" s="14">
        <f t="array" ref="J220">IFERROR(INDEX('PM POP RJBT'!P:P,MATCH(E220,'PM POP RJBT'!D:D,0)),"")*100</f>
        <v>100</v>
      </c>
      <c r="K220" s="16">
        <f t="shared" si="1"/>
        <v>70</v>
      </c>
      <c r="L220" s="18" t="str">
        <f t="shared" si="2"/>
        <v>WARNING</v>
      </c>
    </row>
    <row r="221">
      <c r="A221" s="71" t="s">
        <v>96</v>
      </c>
      <c r="B221" s="20" t="s">
        <v>593</v>
      </c>
      <c r="C221" s="20" t="s">
        <v>1827</v>
      </c>
      <c r="D221" s="20" t="str">
        <f t="array" ref="D221">IFERROR(INDEX('DATA RAW OLT'!A:A,MATCH(C221,'DATA RAW OLT'!B:B,0)),"")</f>
        <v>JATIM-BALDES.KAIBON-RC-OLT-01</v>
      </c>
      <c r="E221" s="19" t="s">
        <v>1828</v>
      </c>
      <c r="F221" s="23" t="s">
        <v>67</v>
      </c>
      <c r="G221" s="24" t="str">
        <f t="array" ref="G221">IFERROR(INDEX('PM POWERSUPPLY RJBT1'!BC:BC,MATCH(E221,'PM POWERSUPPLY RJBT1'!B:B,0)),"BELUM TERDATA")</f>
        <v>BELUM TERDATA</v>
      </c>
      <c r="H221" s="27" t="str">
        <f t="array" ref="H221">IFERROR(INDEX('PM AC RJBT'!J:J,MATCH(E221,'PM AC RJBT'!A:A,0)),"NON-AC ICON")</f>
        <v>NON-AC ICON</v>
      </c>
      <c r="I221" s="27" t="str">
        <f t="array" ref="I221">IFERROR(INDEX('PM GENSET RJBT'!AJ:AJ,MATCH(E221,'PM GENSET RJBT'!B:B,0)),"TIDAK ADA GENSET")</f>
        <v>TIDAK ADA GENSET</v>
      </c>
      <c r="J221" s="29">
        <f t="array" ref="J221">IFERROR(INDEX('PM POP RJBT'!P:P,MATCH(E221,'PM POP RJBT'!D:D,0)),"")*100</f>
        <v>100</v>
      </c>
      <c r="K221" s="30">
        <f t="shared" si="1"/>
        <v>70</v>
      </c>
      <c r="L221" s="18" t="str">
        <f t="shared" si="2"/>
        <v>WARNING</v>
      </c>
    </row>
    <row r="222">
      <c r="A222" s="78" t="s">
        <v>226</v>
      </c>
      <c r="B222" s="7" t="s">
        <v>593</v>
      </c>
      <c r="C222" s="7" t="s">
        <v>1834</v>
      </c>
      <c r="D222" s="7" t="str">
        <f t="array" ref="D222">IFERROR(INDEX('DATA RAW OLT'!A:A,MATCH(C222,'DATA RAW OLT'!B:B,0)),"")</f>
        <v>JATIM-JMR.ODC.BARATAN-HW.MA5801-OLT-01</v>
      </c>
      <c r="E222" s="6" t="s">
        <v>1836</v>
      </c>
      <c r="F222" s="123"/>
      <c r="G222" s="10">
        <f t="array" ref="G222">IFERROR(INDEX('PM POWERSUPPLY RJBT1'!BC:BC,MATCH(E222,'PM POWERSUPPLY RJBT1'!B:B,0)),"BELUM TERDATA")</f>
        <v>100</v>
      </c>
      <c r="H222" s="13" t="str">
        <f t="array" ref="H222">IFERROR(INDEX('PM AC RJBT'!J:J,MATCH(E222,'PM AC RJBT'!A:A,0)),"NON-AC ICON")</f>
        <v>NON-AC ICON</v>
      </c>
      <c r="I222" s="13" t="str">
        <f t="array" ref="I222">IFERROR(INDEX('PM GENSET RJBT'!AJ:AJ,MATCH(E222,'PM GENSET RJBT'!B:B,0)),"TIDAK ADA GENSET")</f>
        <v>TIDAK ADA GENSET</v>
      </c>
      <c r="J222" s="14">
        <f t="array" ref="J222">IFERROR(INDEX('PM POP RJBT'!P:P,MATCH(E222,'PM POP RJBT'!D:D,0)),"")*100</f>
        <v>100</v>
      </c>
      <c r="K222" s="16">
        <f t="shared" si="1"/>
        <v>100</v>
      </c>
      <c r="L222" s="18" t="str">
        <f t="shared" si="2"/>
        <v>GOOD CONDITION</v>
      </c>
    </row>
    <row r="223">
      <c r="A223" s="71" t="s">
        <v>181</v>
      </c>
      <c r="B223" s="20" t="s">
        <v>593</v>
      </c>
      <c r="C223" s="20" t="s">
        <v>1841</v>
      </c>
      <c r="D223" s="20" t="str">
        <f t="array" ref="D223">IFERROR(INDEX('DATA RAW OLT'!A:A,MATCH(C223,'DATA RAW OLT'!B:B,0)),"")</f>
        <v>JATIM-UPJ.BATU-RAISECOM-OLT-01</v>
      </c>
      <c r="E223" s="19" t="s">
        <v>1842</v>
      </c>
      <c r="F223" s="120"/>
      <c r="G223" s="24" t="str">
        <f t="array" ref="G223">IFERROR(INDEX('PM POWERSUPPLY RJBT1'!BC:BC,MATCH(E223,'PM POWERSUPPLY RJBT1'!B:B,0)),"BELUM TERDATA")</f>
        <v>BELUM TERDATA</v>
      </c>
      <c r="H223" s="27" t="str">
        <f t="array" ref="H223">IFERROR(INDEX('PM AC RJBT'!J:J,MATCH(E223,'PM AC RJBT'!A:A,0)),"NON-AC ICON")</f>
        <v>NON-AC ICON</v>
      </c>
      <c r="I223" s="27" t="str">
        <f t="array" ref="I223">IFERROR(INDEX('PM GENSET RJBT'!AJ:AJ,MATCH(E223,'PM GENSET RJBT'!B:B,0)),"TIDAK ADA GENSET")</f>
        <v>TIDAK ADA GENSET</v>
      </c>
      <c r="J223" s="29">
        <f t="array" ref="J223">IFERROR(INDEX('PM POP RJBT'!P:P,MATCH(E223,'PM POP RJBT'!D:D,0)),"")*100</f>
        <v>100</v>
      </c>
      <c r="K223" s="30">
        <f t="shared" si="1"/>
        <v>70</v>
      </c>
      <c r="L223" s="18" t="str">
        <f t="shared" si="2"/>
        <v>WARNING</v>
      </c>
    </row>
    <row r="224">
      <c r="A224" s="78" t="s">
        <v>181</v>
      </c>
      <c r="B224" s="7" t="s">
        <v>593</v>
      </c>
      <c r="C224" s="7" t="s">
        <v>1846</v>
      </c>
      <c r="D224" s="7" t="str">
        <f t="array" ref="D224">IFERROR(INDEX('DATA RAW OLT'!A:A,MATCH(C224,'DATA RAW OLT'!B:B,0)),"")</f>
        <v>JATIM-SDA.ODC.KEDUNGPANDAN.JABON-HW.MA5801-OLT-01</v>
      </c>
      <c r="E224" s="6" t="s">
        <v>1847</v>
      </c>
      <c r="F224" s="9" t="s">
        <v>67</v>
      </c>
      <c r="G224" s="10">
        <f t="array" ref="G224">IFERROR(INDEX('PM POWERSUPPLY RJBT1'!BC:BC,MATCH(E224,'PM POWERSUPPLY RJBT1'!B:B,0)),"BELUM TERDATA")</f>
        <v>100</v>
      </c>
      <c r="H224" s="13" t="str">
        <f t="array" ref="H224">IFERROR(INDEX('PM AC RJBT'!J:J,MATCH(E224,'PM AC RJBT'!A:A,0)),"NON-AC ICON")</f>
        <v>NON-AC ICON</v>
      </c>
      <c r="I224" s="13" t="str">
        <f t="array" ref="I224">IFERROR(INDEX('PM GENSET RJBT'!AJ:AJ,MATCH(E224,'PM GENSET RJBT'!B:B,0)),"TIDAK ADA GENSET")</f>
        <v>TIDAK ADA GENSET</v>
      </c>
      <c r="J224" s="14">
        <f t="array" ref="J224">IFERROR(INDEX('PM POP RJBT'!P:P,MATCH(E224,'PM POP RJBT'!D:D,0)),"")*100</f>
        <v>100</v>
      </c>
      <c r="K224" s="16">
        <f t="shared" si="1"/>
        <v>100</v>
      </c>
      <c r="L224" s="18" t="str">
        <f t="shared" si="2"/>
        <v>GOOD CONDITION</v>
      </c>
    </row>
    <row r="225">
      <c r="A225" s="71" t="s">
        <v>181</v>
      </c>
      <c r="B225" s="20" t="s">
        <v>593</v>
      </c>
      <c r="C225" s="20" t="s">
        <v>1852</v>
      </c>
      <c r="D225" s="20" t="str">
        <f t="array" ref="D225">IFERROR(INDEX('DATA RAW OLT'!A:A,MATCH(C225,'DATA RAW OLT'!B:B,0)),"")</f>
        <v>JATIM-ODC.BATU-RC-OLT-02</v>
      </c>
      <c r="E225" s="19" t="s">
        <v>1853</v>
      </c>
      <c r="F225" s="120"/>
      <c r="G225" s="24" t="str">
        <f t="array" ref="G225">IFERROR(INDEX('PM POWERSUPPLY RJBT1'!BC:BC,MATCH(E225,'PM POWERSUPPLY RJBT1'!B:B,0)),"BELUM TERDATA")</f>
        <v>BELUM TERDATA</v>
      </c>
      <c r="H225" s="27" t="str">
        <f t="array" ref="H225">IFERROR(INDEX('PM AC RJBT'!J:J,MATCH(E225,'PM AC RJBT'!A:A,0)),"NON-AC ICON")</f>
        <v>NON-AC ICON</v>
      </c>
      <c r="I225" s="27" t="str">
        <f t="array" ref="I225">IFERROR(INDEX('PM GENSET RJBT'!AJ:AJ,MATCH(E225,'PM GENSET RJBT'!B:B,0)),"TIDAK ADA GENSET")</f>
        <v>TIDAK ADA GENSET</v>
      </c>
      <c r="J225" s="29">
        <f t="array" ref="J225">IFERROR(INDEX('PM POP RJBT'!P:P,MATCH(E225,'PM POP RJBT'!D:D,0)),"")*100</f>
        <v>100</v>
      </c>
      <c r="K225" s="30">
        <f t="shared" si="1"/>
        <v>70</v>
      </c>
      <c r="L225" s="18" t="str">
        <f t="shared" si="2"/>
        <v>WARNING</v>
      </c>
    </row>
    <row r="226">
      <c r="A226" s="78" t="s">
        <v>181</v>
      </c>
      <c r="B226" s="7" t="s">
        <v>593</v>
      </c>
      <c r="C226" s="7" t="s">
        <v>1858</v>
      </c>
      <c r="D226" s="7" t="str">
        <f t="array" ref="D226">IFERROR(INDEX('DATA RAW OLT'!A:A,MATCH(C226,'DATA RAW OLT'!B:B,0)),"")</f>
        <v>JATIM-ULP.BLIMBING.RC-OLT-02</v>
      </c>
      <c r="E226" s="6" t="s">
        <v>1860</v>
      </c>
      <c r="F226" s="123"/>
      <c r="G226" s="10" t="str">
        <f t="array" ref="G226">IFERROR(INDEX('PM POWERSUPPLY RJBT1'!BC:BC,MATCH(E226,'PM POWERSUPPLY RJBT1'!B:B,0)),"BELUM TERDATA")</f>
        <v>BELUM TERDATA</v>
      </c>
      <c r="H226" s="13" t="str">
        <f t="array" ref="H226">IFERROR(INDEX('PM AC RJBT'!J:J,MATCH(E226,'PM AC RJBT'!A:A,0)),"NON-AC ICON")</f>
        <v>NON-AC ICON</v>
      </c>
      <c r="I226" s="13" t="str">
        <f t="array" ref="I226">IFERROR(INDEX('PM GENSET RJBT'!AJ:AJ,MATCH(E226,'PM GENSET RJBT'!B:B,0)),"TIDAK ADA GENSET")</f>
        <v>TIDAK ADA GENSET</v>
      </c>
      <c r="J226" s="14">
        <f t="array" ref="J226">IFERROR(INDEX('PM POP RJBT'!P:P,MATCH(E226,'PM POP RJBT'!D:D,0)),"")*100</f>
        <v>0</v>
      </c>
      <c r="K226" s="16">
        <f t="shared" si="1"/>
        <v>30</v>
      </c>
      <c r="L226" s="18" t="str">
        <f t="shared" si="2"/>
        <v>DANGEROUS</v>
      </c>
    </row>
    <row r="227">
      <c r="A227" s="71" t="s">
        <v>96</v>
      </c>
      <c r="B227" s="20" t="s">
        <v>593</v>
      </c>
      <c r="C227" s="20" t="s">
        <v>1863</v>
      </c>
      <c r="D227" s="20" t="str">
        <f t="array" ref="D227">IFERROR(INDEX('DATA RAW OLT'!A:A,MATCH(C227,'DATA RAW OLT'!B:B,0)),"")</f>
        <v>JATIM-APJ.BOJONEGORO-RC-OLT-01</v>
      </c>
      <c r="E227" s="19" t="s">
        <v>1864</v>
      </c>
      <c r="F227" s="120"/>
      <c r="G227" s="24" t="str">
        <f t="array" ref="G227">IFERROR(INDEX('PM POWERSUPPLY RJBT1'!BC:BC,MATCH(E227,'PM POWERSUPPLY RJBT1'!B:B,0)),"BELUM TERDATA")</f>
        <v>BELUM TERDATA</v>
      </c>
      <c r="H227" s="27" t="str">
        <f t="array" ref="H227">IFERROR(INDEX('PM AC RJBT'!J:J,MATCH(E227,'PM AC RJBT'!A:A,0)),"NON-AC ICON")</f>
        <v>NON-AC ICON</v>
      </c>
      <c r="I227" s="27" t="str">
        <f t="array" ref="I227">IFERROR(INDEX('PM GENSET RJBT'!AJ:AJ,MATCH(E227,'PM GENSET RJBT'!B:B,0)),"TIDAK ADA GENSET")</f>
        <v>TIDAK ADA GENSET</v>
      </c>
      <c r="J227" s="29">
        <f t="array" ref="J227">IFERROR(INDEX('PM POP RJBT'!P:P,MATCH(E227,'PM POP RJBT'!D:D,0)),"")*100</f>
        <v>0</v>
      </c>
      <c r="K227" s="30">
        <f t="shared" si="1"/>
        <v>30</v>
      </c>
      <c r="L227" s="18" t="str">
        <f t="shared" si="2"/>
        <v>DANGEROUS</v>
      </c>
    </row>
    <row r="228">
      <c r="A228" s="78" t="s">
        <v>226</v>
      </c>
      <c r="B228" s="7" t="s">
        <v>593</v>
      </c>
      <c r="C228" s="7" t="s">
        <v>1867</v>
      </c>
      <c r="D228" s="7" t="str">
        <f t="array" ref="D228">IFERROR(INDEX('DATA RAW OLT'!A:A,MATCH(C228,'DATA RAW OLT'!B:B,0)),"")</f>
        <v>JATIM-ULP.BONDOWOSO-RC-OLT-01</v>
      </c>
      <c r="E228" s="6" t="s">
        <v>1868</v>
      </c>
      <c r="F228" s="123"/>
      <c r="G228" s="10" t="str">
        <f t="array" ref="G228">IFERROR(INDEX('PM POWERSUPPLY RJBT1'!BC:BC,MATCH(E228,'PM POWERSUPPLY RJBT1'!B:B,0)),"BELUM TERDATA")</f>
        <v>BELUM TERDATA</v>
      </c>
      <c r="H228" s="13" t="str">
        <f t="array" ref="H228">IFERROR(INDEX('PM AC RJBT'!J:J,MATCH(E228,'PM AC RJBT'!A:A,0)),"NON-AC ICON")</f>
        <v>NON-AC ICON</v>
      </c>
      <c r="I228" s="13" t="str">
        <f t="array" ref="I228">IFERROR(INDEX('PM GENSET RJBT'!AJ:AJ,MATCH(E228,'PM GENSET RJBT'!B:B,0)),"TIDAK ADA GENSET")</f>
        <v>TIDAK ADA GENSET</v>
      </c>
      <c r="J228" s="14">
        <f t="array" ref="J228">IFERROR(INDEX('PM POP RJBT'!P:P,MATCH(E228,'PM POP RJBT'!D:D,0)),"")*100</f>
        <v>100</v>
      </c>
      <c r="K228" s="16">
        <f t="shared" si="1"/>
        <v>70</v>
      </c>
      <c r="L228" s="18" t="str">
        <f t="shared" si="2"/>
        <v>WARNING</v>
      </c>
    </row>
    <row r="229">
      <c r="A229" s="71" t="s">
        <v>16</v>
      </c>
      <c r="B229" s="20" t="s">
        <v>593</v>
      </c>
      <c r="C229" s="20" t="s">
        <v>1872</v>
      </c>
      <c r="D229" s="21" t="s">
        <v>1873</v>
      </c>
      <c r="E229" s="19" t="s">
        <v>1874</v>
      </c>
      <c r="F229" s="120"/>
      <c r="G229" s="24" t="str">
        <f t="array" ref="G229">IFERROR(INDEX('PM POWERSUPPLY RJBT1'!BC:BC,MATCH(E229,'PM POWERSUPPLY RJBT1'!B:B,0)),"BELUM TERDATA")</f>
        <v>BELUM TERDATA</v>
      </c>
      <c r="H229" s="27" t="str">
        <f t="array" ref="H229">IFERROR(INDEX('PM AC RJBT'!J:J,MATCH(E229,'PM AC RJBT'!A:A,0)),"NON-AC ICON")</f>
        <v>NON-AC ICON</v>
      </c>
      <c r="I229" s="27" t="str">
        <f t="array" ref="I229">IFERROR(INDEX('PM GENSET RJBT'!AJ:AJ,MATCH(E229,'PM GENSET RJBT'!B:B,0)),"TIDAK ADA GENSET")</f>
        <v>TIDAK ADA GENSET</v>
      </c>
      <c r="J229" s="29">
        <f t="array" ref="J229">IFERROR(INDEX('PM POP RJBT'!P:P,MATCH(E229,'PM POP RJBT'!D:D,0)),"")*100</f>
        <v>0</v>
      </c>
      <c r="K229" s="30">
        <f t="shared" si="1"/>
        <v>30</v>
      </c>
      <c r="L229" s="18" t="str">
        <f t="shared" si="2"/>
        <v>DANGEROUS</v>
      </c>
    </row>
    <row r="230">
      <c r="A230" s="78" t="s">
        <v>16</v>
      </c>
      <c r="B230" s="7" t="s">
        <v>593</v>
      </c>
      <c r="C230" s="7" t="s">
        <v>1877</v>
      </c>
      <c r="D230" s="7" t="str">
        <f t="array" ref="D230">IFERROR(INDEX('DATA RAW OLT'!A:A,MATCH(E230,'DATA RAW OLT'!C:C,0)),"")</f>
        <v>JATIM-BUNGAH.ASRI-RC6820-OLT-01</v>
      </c>
      <c r="E230" s="6" t="s">
        <v>1879</v>
      </c>
      <c r="F230" s="123"/>
      <c r="G230" s="10" t="str">
        <f t="array" ref="G230">IFERROR(INDEX('PM POWERSUPPLY RJBT1'!BC:BC,MATCH(E230,'PM POWERSUPPLY RJBT1'!B:B,0)),"BELUM TERDATA")</f>
        <v>BELUM TERDATA</v>
      </c>
      <c r="H230" s="13" t="str">
        <f t="array" ref="H230">IFERROR(INDEX('PM AC RJBT'!J:J,MATCH(E230,'PM AC RJBT'!A:A,0)),"NON-AC ICON")</f>
        <v>NON-AC ICON</v>
      </c>
      <c r="I230" s="13" t="str">
        <f t="array" ref="I230">IFERROR(INDEX('PM GENSET RJBT'!AJ:AJ,MATCH(E230,'PM GENSET RJBT'!B:B,0)),"TIDAK ADA GENSET")</f>
        <v>TIDAK ADA GENSET</v>
      </c>
      <c r="J230" s="14">
        <f t="array" ref="J230">IFERROR(INDEX('PM POP RJBT'!P:P,MATCH(E230,'PM POP RJBT'!D:D,0)),"")*100</f>
        <v>0</v>
      </c>
      <c r="K230" s="16">
        <f t="shared" si="1"/>
        <v>30</v>
      </c>
      <c r="L230" s="18" t="str">
        <f t="shared" si="2"/>
        <v>DANGEROUS</v>
      </c>
    </row>
    <row r="231">
      <c r="A231" s="71" t="s">
        <v>16</v>
      </c>
      <c r="B231" s="20" t="s">
        <v>593</v>
      </c>
      <c r="C231" s="20" t="s">
        <v>1884</v>
      </c>
      <c r="D231" s="20" t="str">
        <f t="array" ref="D231">IFERROR(INDEX('DATA RAW OLT'!A:A,MATCH(C231,'DATA RAW OLT'!B:B,0)),"")</f>
        <v>JATIM-MJK.ODC.KEPUH.PANDAK-HW.MA5801-OLT-01</v>
      </c>
      <c r="E231" s="19" t="s">
        <v>1885</v>
      </c>
      <c r="F231" s="120"/>
      <c r="G231" s="24">
        <f t="array" ref="G231">IFERROR(INDEX('PM POWERSUPPLY RJBT1'!BC:BC,MATCH(E231,'PM POWERSUPPLY RJBT1'!B:B,0)),"BELUM TERDATA")</f>
        <v>100</v>
      </c>
      <c r="H231" s="27" t="str">
        <f t="array" ref="H231">IFERROR(INDEX('PM AC RJBT'!J:J,MATCH(E231,'PM AC RJBT'!A:A,0)),"NON-AC ICON")</f>
        <v>NON-AC ICON</v>
      </c>
      <c r="I231" s="27" t="str">
        <f t="array" ref="I231">IFERROR(INDEX('PM GENSET RJBT'!AJ:AJ,MATCH(E231,'PM GENSET RJBT'!B:B,0)),"TIDAK ADA GENSET")</f>
        <v>TIDAK ADA GENSET</v>
      </c>
      <c r="J231" s="29">
        <f t="array" ref="J231">IFERROR(INDEX('PM POP RJBT'!P:P,MATCH(E231,'PM POP RJBT'!D:D,0)),"")*100</f>
        <v>100</v>
      </c>
      <c r="K231" s="30">
        <f t="shared" si="1"/>
        <v>100</v>
      </c>
      <c r="L231" s="18" t="str">
        <f t="shared" si="2"/>
        <v>GOOD CONDITION</v>
      </c>
    </row>
    <row r="232">
      <c r="A232" s="78" t="s">
        <v>226</v>
      </c>
      <c r="B232" s="7" t="s">
        <v>593</v>
      </c>
      <c r="C232" s="7" t="s">
        <v>1888</v>
      </c>
      <c r="D232" s="7" t="str">
        <f t="array" ref="D232">IFERROR(INDEX('DATA RAW OLT'!A:A,MATCH(C232,'DATA RAW OLT'!B:B,0)),"")</f>
        <v>JATIM-JMR.ODC.CANGKRING-HW.MA5801-OLT-01</v>
      </c>
      <c r="E232" s="6" t="s">
        <v>1889</v>
      </c>
      <c r="F232" s="123"/>
      <c r="G232" s="10">
        <f t="array" ref="G232">IFERROR(INDEX('PM POWERSUPPLY RJBT1'!BC:BC,MATCH(E232,'PM POWERSUPPLY RJBT1'!B:B,0)),"BELUM TERDATA")</f>
        <v>100</v>
      </c>
      <c r="H232" s="13" t="str">
        <f t="array" ref="H232">IFERROR(INDEX('PM AC RJBT'!J:J,MATCH(E232,'PM AC RJBT'!A:A,0)),"NON-AC ICON")</f>
        <v>NON-AC ICON</v>
      </c>
      <c r="I232" s="13" t="str">
        <f t="array" ref="I232">IFERROR(INDEX('PM GENSET RJBT'!AJ:AJ,MATCH(E232,'PM GENSET RJBT'!B:B,0)),"TIDAK ADA GENSET")</f>
        <v>TIDAK ADA GENSET</v>
      </c>
      <c r="J232" s="14">
        <f t="array" ref="J232">IFERROR(INDEX('PM POP RJBT'!P:P,MATCH(E232,'PM POP RJBT'!D:D,0)),"")*100</f>
        <v>100</v>
      </c>
      <c r="K232" s="16">
        <f t="shared" si="1"/>
        <v>100</v>
      </c>
      <c r="L232" s="18" t="str">
        <f t="shared" si="2"/>
        <v>GOOD CONDITION</v>
      </c>
    </row>
    <row r="233">
      <c r="A233" s="71" t="s">
        <v>181</v>
      </c>
      <c r="B233" s="20" t="s">
        <v>593</v>
      </c>
      <c r="C233" s="20" t="s">
        <v>1895</v>
      </c>
      <c r="D233" s="20" t="str">
        <f t="array" ref="D233">IFERROR(INDEX('DATA RAW OLT'!A:A,MATCH(C233,'DATA RAW OLT'!B:B,0)),"")</f>
        <v>JATIM-ODC.PACARKELING-HW.MA5801-OLT-01</v>
      </c>
      <c r="E233" s="19" t="s">
        <v>1896</v>
      </c>
      <c r="F233" s="120"/>
      <c r="G233" s="24">
        <f t="array" ref="G233">IFERROR(INDEX('PM POWERSUPPLY RJBT1'!BC:BC,MATCH(E233,'PM POWERSUPPLY RJBT1'!B:B,0)),"BELUM TERDATA")</f>
        <v>100</v>
      </c>
      <c r="H233" s="27" t="str">
        <f t="array" ref="H233">IFERROR(INDEX('PM AC RJBT'!J:J,MATCH(E233,'PM AC RJBT'!A:A,0)),"NON-AC ICON")</f>
        <v>NON-AC ICON</v>
      </c>
      <c r="I233" s="27" t="str">
        <f t="array" ref="I233">IFERROR(INDEX('PM GENSET RJBT'!AJ:AJ,MATCH(E233,'PM GENSET RJBT'!B:B,0)),"TIDAK ADA GENSET")</f>
        <v>TIDAK ADA GENSET</v>
      </c>
      <c r="J233" s="29">
        <f t="array" ref="J233">IFERROR(INDEX('PM POP RJBT'!P:P,MATCH(E233,'PM POP RJBT'!D:D,0)),"")*100</f>
        <v>100</v>
      </c>
      <c r="K233" s="30">
        <f t="shared" si="1"/>
        <v>100</v>
      </c>
      <c r="L233" s="18" t="str">
        <f t="shared" si="2"/>
        <v>GOOD CONDITION</v>
      </c>
    </row>
    <row r="234">
      <c r="A234" s="78" t="s">
        <v>16</v>
      </c>
      <c r="B234" s="7" t="s">
        <v>593</v>
      </c>
      <c r="C234" s="7" t="s">
        <v>1899</v>
      </c>
      <c r="D234" s="7" t="str">
        <f t="array" ref="D234">IFERROR(INDEX('DATA RAW OLT'!A:A,MATCH(C234,'DATA RAW OLT'!B:B,0)),"")</f>
        <v>JATIM-MJK.ODC.PADANGASRI-HW.MA5801-OLT-01</v>
      </c>
      <c r="E234" s="6" t="s">
        <v>1900</v>
      </c>
      <c r="F234" s="123"/>
      <c r="G234" s="10">
        <f t="array" ref="G234">IFERROR(INDEX('PM POWERSUPPLY RJBT1'!BC:BC,MATCH(E234,'PM POWERSUPPLY RJBT1'!B:B,0)),"BELUM TERDATA")</f>
        <v>100</v>
      </c>
      <c r="H234" s="13" t="str">
        <f t="array" ref="H234">IFERROR(INDEX('PM AC RJBT'!J:J,MATCH(E234,'PM AC RJBT'!A:A,0)),"NON-AC ICON")</f>
        <v>NON-AC ICON</v>
      </c>
      <c r="I234" s="13" t="str">
        <f t="array" ref="I234">IFERROR(INDEX('PM GENSET RJBT'!AJ:AJ,MATCH(E234,'PM GENSET RJBT'!B:B,0)),"TIDAK ADA GENSET")</f>
        <v>TIDAK ADA GENSET</v>
      </c>
      <c r="J234" s="14">
        <f t="array" ref="J234">IFERROR(INDEX('PM POP RJBT'!P:P,MATCH(E234,'PM POP RJBT'!D:D,0)),"")*100</f>
        <v>0</v>
      </c>
      <c r="K234" s="16">
        <f t="shared" si="1"/>
        <v>60</v>
      </c>
      <c r="L234" s="18" t="str">
        <f t="shared" si="2"/>
        <v>WARNING</v>
      </c>
      <c r="N234" s="171" t="s">
        <v>1904</v>
      </c>
    </row>
    <row r="235">
      <c r="A235" s="71" t="s">
        <v>16</v>
      </c>
      <c r="B235" s="20" t="s">
        <v>593</v>
      </c>
      <c r="C235" s="20" t="s">
        <v>1905</v>
      </c>
      <c r="D235" s="20" t="str">
        <f t="array" ref="D235">IFERROR(INDEX('DATA RAW OLT'!A:A,MATCH(E235,'DATA RAW OLT'!C:C,0)),"")</f>
        <v>JATIM-MJK.ODC.TALOK-DLANGGU-HW.MA5801-OLT-01</v>
      </c>
      <c r="E235" s="19" t="s">
        <v>1907</v>
      </c>
      <c r="F235" s="120"/>
      <c r="G235" s="24">
        <f t="array" ref="G235">IFERROR(INDEX('PM POWERSUPPLY RJBT1'!BC:BC,MATCH(E235,'PM POWERSUPPLY RJBT1'!B:B,0)),"BELUM TERDATA")</f>
        <v>100</v>
      </c>
      <c r="H235" s="27" t="str">
        <f t="array" ref="H235">IFERROR(INDEX('PM AC RJBT'!J:J,MATCH(E235,'PM AC RJBT'!A:A,0)),"NON-AC ICON")</f>
        <v>NON-AC ICON</v>
      </c>
      <c r="I235" s="27" t="str">
        <f t="array" ref="I235">IFERROR(INDEX('PM GENSET RJBT'!AJ:AJ,MATCH(E235,'PM GENSET RJBT'!B:B,0)),"TIDAK ADA GENSET")</f>
        <v>TIDAK ADA GENSET</v>
      </c>
      <c r="J235" s="29">
        <f t="array" ref="J235">IFERROR(INDEX('PM POP RJBT'!P:P,MATCH(E235,'PM POP RJBT'!D:D,0)),"")*100</f>
        <v>0</v>
      </c>
      <c r="K235" s="30">
        <f t="shared" si="1"/>
        <v>60</v>
      </c>
      <c r="L235" s="18" t="str">
        <f t="shared" si="2"/>
        <v>WARNING</v>
      </c>
      <c r="N235" s="171" t="s">
        <v>1910</v>
      </c>
      <c r="O235" s="171" t="s">
        <v>1911</v>
      </c>
    </row>
    <row r="236">
      <c r="A236" s="78" t="s">
        <v>181</v>
      </c>
      <c r="B236" s="7" t="s">
        <v>593</v>
      </c>
      <c r="C236" s="7" t="s">
        <v>1912</v>
      </c>
      <c r="D236" s="7" t="str">
        <f t="array" ref="D236">IFERROR(INDEX('DATA RAW OLT'!A:A,MATCH(E236,'DATA RAW OLT'!C:C,0)),"")</f>
        <v>JATIM-KDR.ODC.KANIGORO-FH.AN6001.G16-OLT-01</v>
      </c>
      <c r="E236" s="6" t="s">
        <v>1913</v>
      </c>
      <c r="F236" s="123"/>
      <c r="G236" s="10">
        <f t="array" ref="G236">IFERROR(INDEX('PM POWERSUPPLY RJBT1'!BC:BC,MATCH(E236,'PM POWERSUPPLY RJBT1'!B:B,0)),"BELUM TERDATA")</f>
        <v>100</v>
      </c>
      <c r="H236" s="13" t="str">
        <f t="array" ref="H236">IFERROR(INDEX('PM AC RJBT'!J:J,MATCH(E236,'PM AC RJBT'!A:A,0)),"NON-AC ICON")</f>
        <v>NON-AC ICON</v>
      </c>
      <c r="I236" s="13" t="str">
        <f t="array" ref="I236">IFERROR(INDEX('PM GENSET RJBT'!AJ:AJ,MATCH(E236,'PM GENSET RJBT'!B:B,0)),"TIDAK ADA GENSET")</f>
        <v>TIDAK ADA GENSET</v>
      </c>
      <c r="J236" s="14">
        <f t="array" ref="J236">IFERROR(INDEX('PM POP RJBT'!P:P,MATCH(E236,'PM POP RJBT'!D:D,0)),"")*100</f>
        <v>0</v>
      </c>
      <c r="K236" s="16">
        <f t="shared" si="1"/>
        <v>60</v>
      </c>
      <c r="L236" s="18" t="str">
        <f t="shared" si="2"/>
        <v>WARNING</v>
      </c>
    </row>
    <row r="237">
      <c r="A237" s="71" t="s">
        <v>181</v>
      </c>
      <c r="B237" s="20" t="s">
        <v>593</v>
      </c>
      <c r="C237" s="20" t="s">
        <v>1919</v>
      </c>
      <c r="D237" s="20" t="str">
        <f t="array" ref="D237">IFERROR(INDEX('DATA RAW OLT'!A:A,MATCH(E237,'DATA RAW OLT'!C:C,0)),"")</f>
        <v>JATIM-KDR.ODC.SIDOMULYO-FH.AN6001.G16-OLT-01</v>
      </c>
      <c r="E237" s="19" t="s">
        <v>1920</v>
      </c>
      <c r="F237" s="120"/>
      <c r="G237" s="24">
        <f t="array" ref="G237">IFERROR(INDEX('PM POWERSUPPLY RJBT1'!BC:BC,MATCH(E237,'PM POWERSUPPLY RJBT1'!B:B,0)),"BELUM TERDATA")</f>
        <v>100</v>
      </c>
      <c r="H237" s="27" t="str">
        <f t="array" ref="H237">IFERROR(INDEX('PM AC RJBT'!J:J,MATCH(E237,'PM AC RJBT'!A:A,0)),"NON-AC ICON")</f>
        <v>NON-AC ICON</v>
      </c>
      <c r="I237" s="27" t="str">
        <f t="array" ref="I237">IFERROR(INDEX('PM GENSET RJBT'!AJ:AJ,MATCH(E237,'PM GENSET RJBT'!B:B,0)),"TIDAK ADA GENSET")</f>
        <v>TIDAK ADA GENSET</v>
      </c>
      <c r="J237" s="29">
        <f t="array" ref="J237">IFERROR(INDEX('PM POP RJBT'!P:P,MATCH(E237,'PM POP RJBT'!D:D,0)),"")*100</f>
        <v>0</v>
      </c>
      <c r="K237" s="30">
        <f t="shared" si="1"/>
        <v>60</v>
      </c>
      <c r="L237" s="18" t="str">
        <f t="shared" si="2"/>
        <v>WARNING</v>
      </c>
    </row>
    <row r="238">
      <c r="A238" s="78" t="s">
        <v>16</v>
      </c>
      <c r="B238" s="7" t="s">
        <v>593</v>
      </c>
      <c r="C238" s="7" t="s">
        <v>1923</v>
      </c>
      <c r="D238" s="7" t="str">
        <f t="array" ref="D238">IFERROR(INDEX('DATA RAW OLT'!A:A,MATCH(C238,'DATA RAW OLT'!B:B,0)),"")</f>
        <v>JATIM-LMG.ODC.WARUKULON-FH.AN6001.G16-OLT-01</v>
      </c>
      <c r="E238" s="6" t="s">
        <v>1925</v>
      </c>
      <c r="F238" s="123"/>
      <c r="G238" s="10">
        <f t="array" ref="G238">IFERROR(INDEX('PM POWERSUPPLY RJBT1'!BC:BC,MATCH(E238,'PM POWERSUPPLY RJBT1'!B:B,0)),"BELUM TERDATA")</f>
        <v>100</v>
      </c>
      <c r="H238" s="13" t="str">
        <f t="array" ref="H238">IFERROR(INDEX('PM AC RJBT'!J:J,MATCH(E238,'PM AC RJBT'!A:A,0)),"NON-AC ICON")</f>
        <v>NON-AC ICON</v>
      </c>
      <c r="I238" s="13" t="str">
        <f t="array" ref="I238">IFERROR(INDEX('PM GENSET RJBT'!AJ:AJ,MATCH(E238,'PM GENSET RJBT'!B:B,0)),"TIDAK ADA GENSET")</f>
        <v>TIDAK ADA GENSET</v>
      </c>
      <c r="J238" s="14">
        <f t="array" ref="J238">IFERROR(INDEX('PM POP RJBT'!P:P,MATCH(E238,'PM POP RJBT'!D:D,0)),"")*100</f>
        <v>0</v>
      </c>
      <c r="K238" s="16">
        <f t="shared" si="1"/>
        <v>60</v>
      </c>
      <c r="L238" s="18" t="str">
        <f t="shared" si="2"/>
        <v>WARNING</v>
      </c>
    </row>
    <row r="239">
      <c r="A239" s="71" t="s">
        <v>16</v>
      </c>
      <c r="B239" s="20" t="s">
        <v>593</v>
      </c>
      <c r="C239" s="20" t="s">
        <v>1926</v>
      </c>
      <c r="D239" s="20" t="str">
        <f t="array" ref="D239">IFERROR(INDEX('DATA RAW OLT'!A:A,MATCH(C239,'DATA RAW OLT'!B:B,0)),"")</f>
        <v>JATIM-SDA.ODC.KALITENGAH-FH.AN6001.G16-OLT-01</v>
      </c>
      <c r="E239" s="19" t="s">
        <v>1927</v>
      </c>
      <c r="F239" s="120"/>
      <c r="G239" s="24">
        <f t="array" ref="G239">IFERROR(INDEX('PM POWERSUPPLY RJBT1'!BC:BC,MATCH(E239,'PM POWERSUPPLY RJBT1'!B:B,0)),"BELUM TERDATA")</f>
        <v>100</v>
      </c>
      <c r="H239" s="27" t="str">
        <f t="array" ref="H239">IFERROR(INDEX('PM AC RJBT'!J:J,MATCH(E239,'PM AC RJBT'!A:A,0)),"NON-AC ICON")</f>
        <v>NON-AC ICON</v>
      </c>
      <c r="I239" s="27" t="str">
        <f t="array" ref="I239">IFERROR(INDEX('PM GENSET RJBT'!AJ:AJ,MATCH(E239,'PM GENSET RJBT'!B:B,0)),"TIDAK ADA GENSET")</f>
        <v>TIDAK ADA GENSET</v>
      </c>
      <c r="J239" s="29">
        <f t="array" ref="J239">IFERROR(INDEX('PM POP RJBT'!P:P,MATCH(E239,'PM POP RJBT'!D:D,0)),"")*100</f>
        <v>0</v>
      </c>
      <c r="K239" s="30">
        <f t="shared" si="1"/>
        <v>60</v>
      </c>
      <c r="L239" s="18" t="str">
        <f t="shared" si="2"/>
        <v>WARNING</v>
      </c>
    </row>
    <row r="240">
      <c r="A240" s="78" t="s">
        <v>16</v>
      </c>
      <c r="B240" s="7" t="s">
        <v>593</v>
      </c>
      <c r="C240" s="7" t="s">
        <v>1930</v>
      </c>
      <c r="D240" s="7" t="str">
        <f t="array" ref="D240">IFERROR(INDEX('DATA RAW OLT'!A:A,MATCH(C240,'DATA RAW OLT'!B:B,0)),"")</f>
        <v>JATIM-SDA.ODC.KREMBANGAN-FH.AN6001.G16-OLT-01</v>
      </c>
      <c r="E240" s="6" t="s">
        <v>1931</v>
      </c>
      <c r="F240" s="123"/>
      <c r="G240" s="10">
        <f t="array" ref="G240">IFERROR(INDEX('PM POWERSUPPLY RJBT1'!BC:BC,MATCH(E240,'PM POWERSUPPLY RJBT1'!B:B,0)),"BELUM TERDATA")</f>
        <v>100</v>
      </c>
      <c r="H240" s="13" t="str">
        <f t="array" ref="H240">IFERROR(INDEX('PM AC RJBT'!J:J,MATCH(E240,'PM AC RJBT'!A:A,0)),"NON-AC ICON")</f>
        <v>NON-AC ICON</v>
      </c>
      <c r="I240" s="13" t="str">
        <f t="array" ref="I240">IFERROR(INDEX('PM GENSET RJBT'!AJ:AJ,MATCH(E240,'PM GENSET RJBT'!B:B,0)),"TIDAK ADA GENSET")</f>
        <v>TIDAK ADA GENSET</v>
      </c>
      <c r="J240" s="14">
        <f t="array" ref="J240">IFERROR(INDEX('PM POP RJBT'!P:P,MATCH(E240,'PM POP RJBT'!D:D,0)),"")*100</f>
        <v>100</v>
      </c>
      <c r="K240" s="16">
        <f t="shared" si="1"/>
        <v>100</v>
      </c>
      <c r="L240" s="18" t="str">
        <f t="shared" si="2"/>
        <v>GOOD CONDITION</v>
      </c>
    </row>
    <row r="241">
      <c r="A241" s="71" t="s">
        <v>16</v>
      </c>
      <c r="B241" s="20" t="s">
        <v>593</v>
      </c>
      <c r="C241" s="20" t="s">
        <v>1933</v>
      </c>
      <c r="D241" s="20" t="str">
        <f t="array" ref="D241">IFERROR(INDEX('DATA RAW OLT'!A:A,MATCH(E241,'DATA RAW OLT'!C:C,0)),"")</f>
        <v>JATIM-SDA.ODC.SEPANJANG-FH.AN6001.G16-OLT-01</v>
      </c>
      <c r="E241" s="19" t="s">
        <v>1934</v>
      </c>
      <c r="F241" s="120"/>
      <c r="G241" s="24">
        <f t="array" ref="G241">IFERROR(INDEX('PM POWERSUPPLY RJBT1'!BC:BC,MATCH(E241,'PM POWERSUPPLY RJBT1'!B:B,0)),"BELUM TERDATA")</f>
        <v>100</v>
      </c>
      <c r="H241" s="27" t="str">
        <f t="array" ref="H241">IFERROR(INDEX('PM AC RJBT'!J:J,MATCH(E241,'PM AC RJBT'!A:A,0)),"NON-AC ICON")</f>
        <v>NON-AC ICON</v>
      </c>
      <c r="I241" s="27" t="str">
        <f t="array" ref="I241">IFERROR(INDEX('PM GENSET RJBT'!AJ:AJ,MATCH(E241,'PM GENSET RJBT'!B:B,0)),"TIDAK ADA GENSET")</f>
        <v>TIDAK ADA GENSET</v>
      </c>
      <c r="J241" s="29">
        <f t="array" ref="J241">IFERROR(INDEX('PM POP RJBT'!P:P,MATCH(E241,'PM POP RJBT'!D:D,0)),"")*100</f>
        <v>100</v>
      </c>
      <c r="K241" s="30">
        <f t="shared" si="1"/>
        <v>100</v>
      </c>
      <c r="L241" s="18" t="str">
        <f t="shared" si="2"/>
        <v>GOOD CONDITION</v>
      </c>
    </row>
    <row r="242">
      <c r="A242" s="78" t="s">
        <v>181</v>
      </c>
      <c r="B242" s="7" t="s">
        <v>593</v>
      </c>
      <c r="C242" s="7" t="s">
        <v>1936</v>
      </c>
      <c r="D242" s="7" t="str">
        <f t="array" ref="D242">IFERROR(INDEX('DATA RAW OLT'!A:A,MATCH(E242,'DATA RAW OLT'!C:C,0)),"")</f>
        <v>JATIM-BLITAR.ODC.DOKO-HW.MA5801-OLT-01</v>
      </c>
      <c r="E242" s="6" t="s">
        <v>1937</v>
      </c>
      <c r="F242" s="123"/>
      <c r="G242" s="10">
        <f t="array" ref="G242">IFERROR(INDEX('PM POWERSUPPLY RJBT1'!BC:BC,MATCH(E242,'PM POWERSUPPLY RJBT1'!B:B,0)),"BELUM TERDATA")</f>
        <v>100</v>
      </c>
      <c r="H242" s="13" t="str">
        <f t="array" ref="H242">IFERROR(INDEX('PM AC RJBT'!J:J,MATCH(E242,'PM AC RJBT'!A:A,0)),"NON-AC ICON")</f>
        <v>NON-AC ICON</v>
      </c>
      <c r="I242" s="13" t="str">
        <f t="array" ref="I242">IFERROR(INDEX('PM GENSET RJBT'!AJ:AJ,MATCH(E242,'PM GENSET RJBT'!B:B,0)),"TIDAK ADA GENSET")</f>
        <v>TIDAK ADA GENSET</v>
      </c>
      <c r="J242" s="14">
        <f t="array" ref="J242">IFERROR(INDEX('PM POP RJBT'!P:P,MATCH(E242,'PM POP RJBT'!D:D,0)),"")*100</f>
        <v>0</v>
      </c>
      <c r="K242" s="16">
        <f t="shared" si="1"/>
        <v>60</v>
      </c>
      <c r="L242" s="18" t="str">
        <f t="shared" si="2"/>
        <v>WARNING</v>
      </c>
      <c r="N242" s="171" t="s">
        <v>1939</v>
      </c>
      <c r="O242" s="171" t="s">
        <v>1940</v>
      </c>
      <c r="P242" s="171" t="s">
        <v>1941</v>
      </c>
    </row>
    <row r="243">
      <c r="A243" s="71" t="s">
        <v>16</v>
      </c>
      <c r="B243" s="20" t="s">
        <v>593</v>
      </c>
      <c r="C243" s="20" t="s">
        <v>1942</v>
      </c>
      <c r="D243" s="20" t="str">
        <f t="array" ref="D243">IFERROR(INDEX('DATA RAW OLT'!A:A,MATCH(E243,'DATA RAW OLT'!C:C,0)),"")</f>
        <v>JATIM-SDA.ODC.TERUNG.KRIAN-HW.MA5801-OLT-01</v>
      </c>
      <c r="E243" s="19" t="s">
        <v>1943</v>
      </c>
      <c r="F243" s="120"/>
      <c r="G243" s="24">
        <f t="array" ref="G243">IFERROR(INDEX('PM POWERSUPPLY RJBT1'!BC:BC,MATCH(E243,'PM POWERSUPPLY RJBT1'!B:B,0)),"BELUM TERDATA")</f>
        <v>100</v>
      </c>
      <c r="H243" s="27" t="str">
        <f t="array" ref="H243">IFERROR(INDEX('PM AC RJBT'!J:J,MATCH(E243,'PM AC RJBT'!A:A,0)),"NON-AC ICON")</f>
        <v>NON-AC ICON</v>
      </c>
      <c r="I243" s="27" t="str">
        <f t="array" ref="I243">IFERROR(INDEX('PM GENSET RJBT'!AJ:AJ,MATCH(E243,'PM GENSET RJBT'!B:B,0)),"TIDAK ADA GENSET")</f>
        <v>TIDAK ADA GENSET</v>
      </c>
      <c r="J243" s="29">
        <f t="array" ref="J243">IFERROR(INDEX('PM POP RJBT'!P:P,MATCH(E243,'PM POP RJBT'!D:D,0)),"")*100</f>
        <v>100</v>
      </c>
      <c r="K243" s="30">
        <f t="shared" si="1"/>
        <v>100</v>
      </c>
      <c r="L243" s="18" t="str">
        <f t="shared" si="2"/>
        <v>GOOD CONDITION</v>
      </c>
    </row>
    <row r="244">
      <c r="A244" s="78" t="s">
        <v>16</v>
      </c>
      <c r="B244" s="7" t="s">
        <v>593</v>
      </c>
      <c r="C244" s="7" t="s">
        <v>1945</v>
      </c>
      <c r="D244" s="7" t="str">
        <f t="array" ref="D244">IFERROR(INDEX('DATA RAW OLT'!A:A,MATCH(C244,'DATA RAW OLT'!B:B,0)),"")</f>
        <v>JATIM-SBY.ODC.JAMBANGAN-HW.MA5801-OLT-01</v>
      </c>
      <c r="E244" s="6" t="s">
        <v>1946</v>
      </c>
      <c r="F244" s="123"/>
      <c r="G244" s="10">
        <f t="array" ref="G244">IFERROR(INDEX('PM POWERSUPPLY RJBT1'!BC:BC,MATCH(E244,'PM POWERSUPPLY RJBT1'!B:B,0)),"BELUM TERDATA")</f>
        <v>100</v>
      </c>
      <c r="H244" s="13" t="str">
        <f t="array" ref="H244">IFERROR(INDEX('PM AC RJBT'!J:J,MATCH(E244,'PM AC RJBT'!A:A,0)),"NON-AC ICON")</f>
        <v>NON-AC ICON</v>
      </c>
      <c r="I244" s="13" t="str">
        <f t="array" ref="I244">IFERROR(INDEX('PM GENSET RJBT'!AJ:AJ,MATCH(E244,'PM GENSET RJBT'!B:B,0)),"TIDAK ADA GENSET")</f>
        <v>TIDAK ADA GENSET</v>
      </c>
      <c r="J244" s="14">
        <f t="array" ref="J244">IFERROR(INDEX('PM POP RJBT'!P:P,MATCH(E244,'PM POP RJBT'!D:D,0)),"")*100</f>
        <v>100</v>
      </c>
      <c r="K244" s="16">
        <f t="shared" si="1"/>
        <v>100</v>
      </c>
      <c r="L244" s="18" t="str">
        <f t="shared" si="2"/>
        <v>GOOD CONDITION</v>
      </c>
    </row>
    <row r="245">
      <c r="A245" s="71" t="s">
        <v>181</v>
      </c>
      <c r="B245" s="20" t="s">
        <v>593</v>
      </c>
      <c r="C245" s="20" t="s">
        <v>1948</v>
      </c>
      <c r="D245" s="20" t="str">
        <f t="array" ref="D245">IFERROR(INDEX('DATA RAW OLT'!A:A,MATCH(E245,'DATA RAW OLT'!C:C,0)),"")</f>
        <v>JATIM-MLG.ODC.PENDEM-HW.MA5801-OLT-01</v>
      </c>
      <c r="E245" s="19" t="s">
        <v>1949</v>
      </c>
      <c r="F245" s="120"/>
      <c r="G245" s="24">
        <f t="array" ref="G245">IFERROR(INDEX('PM POWERSUPPLY RJBT1'!BC:BC,MATCH(E245,'PM POWERSUPPLY RJBT1'!B:B,0)),"BELUM TERDATA")</f>
        <v>100</v>
      </c>
      <c r="H245" s="27" t="str">
        <f t="array" ref="H245">IFERROR(INDEX('PM AC RJBT'!J:J,MATCH(E245,'PM AC RJBT'!A:A,0)),"NON-AC ICON")</f>
        <v>NON-AC ICON</v>
      </c>
      <c r="I245" s="27" t="str">
        <f t="array" ref="I245">IFERROR(INDEX('PM GENSET RJBT'!AJ:AJ,MATCH(E245,'PM GENSET RJBT'!B:B,0)),"TIDAK ADA GENSET")</f>
        <v>TIDAK ADA GENSET</v>
      </c>
      <c r="J245" s="29">
        <f t="array" ref="J245">IFERROR(INDEX('PM POP RJBT'!P:P,MATCH(E245,'PM POP RJBT'!D:D,0)),"")*100</f>
        <v>100</v>
      </c>
      <c r="K245" s="30">
        <f t="shared" si="1"/>
        <v>100</v>
      </c>
      <c r="L245" s="18" t="str">
        <f t="shared" si="2"/>
        <v>GOOD CONDITION</v>
      </c>
    </row>
    <row r="246">
      <c r="A246" s="78" t="s">
        <v>181</v>
      </c>
      <c r="B246" s="7" t="s">
        <v>593</v>
      </c>
      <c r="C246" s="7" t="s">
        <v>1951</v>
      </c>
      <c r="D246" s="7" t="str">
        <f t="array" ref="D246">IFERROR(INDEX('DATA RAW OLT'!A:A,MATCH(E246,'DATA RAW OLT'!C:C,0)),"")</f>
        <v>JATIM-MLG.ODC.KARANGKATES-HW.MA5801-OLT-01</v>
      </c>
      <c r="E246" s="6" t="s">
        <v>1952</v>
      </c>
      <c r="F246" s="123"/>
      <c r="G246" s="10">
        <f t="array" ref="G246">IFERROR(INDEX('PM POWERSUPPLY RJBT1'!BC:BC,MATCH(E246,'PM POWERSUPPLY RJBT1'!B:B,0)),"BELUM TERDATA")</f>
        <v>100</v>
      </c>
      <c r="H246" s="13" t="str">
        <f t="array" ref="H246">IFERROR(INDEX('PM AC RJBT'!J:J,MATCH(E246,'PM AC RJBT'!A:A,0)),"NON-AC ICON")</f>
        <v>NON-AC ICON</v>
      </c>
      <c r="I246" s="13" t="str">
        <f t="array" ref="I246">IFERROR(INDEX('PM GENSET RJBT'!AJ:AJ,MATCH(E246,'PM GENSET RJBT'!B:B,0)),"TIDAK ADA GENSET")</f>
        <v>TIDAK ADA GENSET</v>
      </c>
      <c r="J246" s="14">
        <f t="array" ref="J246">IFERROR(INDEX('PM POP RJBT'!P:P,MATCH(E246,'PM POP RJBT'!D:D,0)),"")*100</f>
        <v>100</v>
      </c>
      <c r="K246" s="16">
        <f t="shared" si="1"/>
        <v>100</v>
      </c>
      <c r="L246" s="18" t="str">
        <f t="shared" si="2"/>
        <v>GOOD CONDITION</v>
      </c>
    </row>
    <row r="247">
      <c r="A247" s="71" t="s">
        <v>181</v>
      </c>
      <c r="B247" s="20" t="s">
        <v>593</v>
      </c>
      <c r="C247" s="20" t="s">
        <v>1953</v>
      </c>
      <c r="D247" s="20" t="str">
        <f t="array" ref="D247">IFERROR(INDEX('DATA RAW OLT'!A:A,MATCH(C247,'DATA RAW OLT'!B:B,0)),"")</f>
        <v>JATIM-MLG.ODC.MARTOPURO-HW.MA5801-OLT-01</v>
      </c>
      <c r="E247" s="19" t="s">
        <v>1955</v>
      </c>
      <c r="F247" s="120"/>
      <c r="G247" s="24">
        <f t="array" ref="G247">IFERROR(INDEX('PM POWERSUPPLY RJBT1'!BC:BC,MATCH(E247,'PM POWERSUPPLY RJBT1'!B:B,0)),"BELUM TERDATA")</f>
        <v>100</v>
      </c>
      <c r="H247" s="27" t="str">
        <f t="array" ref="H247">IFERROR(INDEX('PM AC RJBT'!J:J,MATCH(E247,'PM AC RJBT'!A:A,0)),"NON-AC ICON")</f>
        <v>NON-AC ICON</v>
      </c>
      <c r="I247" s="27" t="str">
        <f t="array" ref="I247">IFERROR(INDEX('PM GENSET RJBT'!AJ:AJ,MATCH(E247,'PM GENSET RJBT'!B:B,0)),"TIDAK ADA GENSET")</f>
        <v>TIDAK ADA GENSET</v>
      </c>
      <c r="J247" s="29">
        <f t="array" ref="J247">IFERROR(INDEX('PM POP RJBT'!P:P,MATCH(E247,'PM POP RJBT'!D:D,0)),"")*100</f>
        <v>100</v>
      </c>
      <c r="K247" s="30">
        <f t="shared" si="1"/>
        <v>100</v>
      </c>
      <c r="L247" s="18" t="str">
        <f t="shared" si="2"/>
        <v>GOOD CONDITION</v>
      </c>
    </row>
    <row r="248">
      <c r="A248" s="78" t="s">
        <v>16</v>
      </c>
      <c r="B248" s="7" t="s">
        <v>593</v>
      </c>
      <c r="C248" s="7" t="s">
        <v>1957</v>
      </c>
      <c r="D248" s="7" t="str">
        <f t="array" ref="D248">IFERROR(INDEX('DATA RAW OLT'!A:A,MATCH(C248,'DATA RAW OLT'!B:B,0)),"")</f>
        <v>JATIM-GSK.ODC.METATU.BENJENG-HW.MA5801-OLT-01</v>
      </c>
      <c r="E248" s="6" t="s">
        <v>1958</v>
      </c>
      <c r="F248" s="123"/>
      <c r="G248" s="10">
        <f t="array" ref="G248">IFERROR(INDEX('PM POWERSUPPLY RJBT1'!BC:BC,MATCH(E248,'PM POWERSUPPLY RJBT1'!B:B,0)),"BELUM TERDATA")</f>
        <v>100</v>
      </c>
      <c r="H248" s="13" t="str">
        <f t="array" ref="H248">IFERROR(INDEX('PM AC RJBT'!J:J,MATCH(E248,'PM AC RJBT'!A:A,0)),"NON-AC ICON")</f>
        <v>NON-AC ICON</v>
      </c>
      <c r="I248" s="13" t="str">
        <f t="array" ref="I248">IFERROR(INDEX('PM GENSET RJBT'!AJ:AJ,MATCH(E248,'PM GENSET RJBT'!B:B,0)),"TIDAK ADA GENSET")</f>
        <v>TIDAK ADA GENSET</v>
      </c>
      <c r="J248" s="14">
        <f t="array" ref="J248">IFERROR(INDEX('PM POP RJBT'!P:P,MATCH(E248,'PM POP RJBT'!D:D,0)),"")*100</f>
        <v>100</v>
      </c>
      <c r="K248" s="16">
        <f t="shared" si="1"/>
        <v>100</v>
      </c>
      <c r="L248" s="18" t="str">
        <f t="shared" si="2"/>
        <v>GOOD CONDITION</v>
      </c>
    </row>
    <row r="249">
      <c r="A249" s="71" t="s">
        <v>16</v>
      </c>
      <c r="B249" s="20" t="s">
        <v>593</v>
      </c>
      <c r="C249" s="20" t="s">
        <v>1960</v>
      </c>
      <c r="D249" s="20" t="str">
        <f t="array" ref="D249">IFERROR(INDEX('DATA RAW OLT'!A:A,MATCH(C249,'DATA RAW OLT'!B:B,0)),"")</f>
        <v>JATIM-SBY.ODC.RUNGKUT.KIDUL-HW.MA5801-OLT-01</v>
      </c>
      <c r="E249" s="19" t="s">
        <v>1961</v>
      </c>
      <c r="F249" s="120"/>
      <c r="G249" s="24">
        <f t="array" ref="G249">IFERROR(INDEX('PM POWERSUPPLY RJBT1'!BC:BC,MATCH(E249,'PM POWERSUPPLY RJBT1'!B:B,0)),"BELUM TERDATA")</f>
        <v>100</v>
      </c>
      <c r="H249" s="27" t="str">
        <f t="array" ref="H249">IFERROR(INDEX('PM AC RJBT'!J:J,MATCH(E249,'PM AC RJBT'!A:A,0)),"NON-AC ICON")</f>
        <v>NON-AC ICON</v>
      </c>
      <c r="I249" s="27" t="str">
        <f t="array" ref="I249">IFERROR(INDEX('PM GENSET RJBT'!AJ:AJ,MATCH(E249,'PM GENSET RJBT'!B:B,0)),"TIDAK ADA GENSET")</f>
        <v>TIDAK ADA GENSET</v>
      </c>
      <c r="J249" s="29">
        <f t="array" ref="J249">IFERROR(INDEX('PM POP RJBT'!P:P,MATCH(E249,'PM POP RJBT'!D:D,0)),"")*100</f>
        <v>100</v>
      </c>
      <c r="K249" s="30">
        <f t="shared" si="1"/>
        <v>100</v>
      </c>
      <c r="L249" s="18" t="str">
        <f t="shared" si="2"/>
        <v>GOOD CONDITION</v>
      </c>
    </row>
    <row r="250">
      <c r="A250" s="78" t="s">
        <v>16</v>
      </c>
      <c r="B250" s="7" t="s">
        <v>593</v>
      </c>
      <c r="C250" s="7" t="s">
        <v>1963</v>
      </c>
      <c r="D250" s="7" t="str">
        <f t="array" ref="D250">IFERROR(INDEX('DATA RAW OLT'!A:A,MATCH(E250,'DATA RAW OLT'!C:C,0)),"")</f>
        <v>JATIM-GSK.ODC.DUKUH.KARANGAN-HW.MA5801-OLT-01</v>
      </c>
      <c r="E250" s="6" t="s">
        <v>1964</v>
      </c>
      <c r="F250" s="123"/>
      <c r="G250" s="10">
        <f t="array" ref="G250">IFERROR(INDEX('PM POWERSUPPLY RJBT1'!BC:BC,MATCH(E250,'PM POWERSUPPLY RJBT1'!B:B,0)),"BELUM TERDATA")</f>
        <v>100</v>
      </c>
      <c r="H250" s="13" t="str">
        <f t="array" ref="H250">IFERROR(INDEX('PM AC RJBT'!J:J,MATCH(E250,'PM AC RJBT'!A:A,0)),"NON-AC ICON")</f>
        <v>NON-AC ICON</v>
      </c>
      <c r="I250" s="13" t="str">
        <f t="array" ref="I250">IFERROR(INDEX('PM GENSET RJBT'!AJ:AJ,MATCH(E250,'PM GENSET RJBT'!B:B,0)),"TIDAK ADA GENSET")</f>
        <v>TIDAK ADA GENSET</v>
      </c>
      <c r="J250" s="14">
        <f t="array" ref="J250">IFERROR(INDEX('PM POP RJBT'!P:P,MATCH(E250,'PM POP RJBT'!D:D,0)),"")*100</f>
        <v>100</v>
      </c>
      <c r="K250" s="16">
        <f t="shared" si="1"/>
        <v>100</v>
      </c>
      <c r="L250" s="18" t="str">
        <f t="shared" si="2"/>
        <v>GOOD CONDITION</v>
      </c>
    </row>
    <row r="251">
      <c r="A251" s="71" t="s">
        <v>16</v>
      </c>
      <c r="B251" s="20" t="s">
        <v>593</v>
      </c>
      <c r="C251" s="20" t="s">
        <v>1966</v>
      </c>
      <c r="D251" s="20" t="str">
        <f t="array" ref="D251">IFERROR(INDEX('DATA RAW OLT'!A:A,MATCH(E251,'DATA RAW OLT'!C:C,0)),"")</f>
        <v>JATIM-SBY.ODC.WIYUNG-HW.MA5801-OLT-01</v>
      </c>
      <c r="E251" s="19" t="s">
        <v>1967</v>
      </c>
      <c r="F251" s="120"/>
      <c r="G251" s="24">
        <f t="array" ref="G251">IFERROR(INDEX('PM POWERSUPPLY RJBT1'!BC:BC,MATCH(E251,'PM POWERSUPPLY RJBT1'!B:B,0)),"BELUM TERDATA")</f>
        <v>100</v>
      </c>
      <c r="H251" s="27" t="str">
        <f t="array" ref="H251">IFERROR(INDEX('PM AC RJBT'!J:J,MATCH(E251,'PM AC RJBT'!A:A,0)),"NON-AC ICON")</f>
        <v>NON-AC ICON</v>
      </c>
      <c r="I251" s="27" t="str">
        <f t="array" ref="I251">IFERROR(INDEX('PM GENSET RJBT'!AJ:AJ,MATCH(E251,'PM GENSET RJBT'!B:B,0)),"TIDAK ADA GENSET")</f>
        <v>TIDAK ADA GENSET</v>
      </c>
      <c r="J251" s="29">
        <f t="array" ref="J251">IFERROR(INDEX('PM POP RJBT'!P:P,MATCH(E251,'PM POP RJBT'!D:D,0)),"")*100</f>
        <v>100</v>
      </c>
      <c r="K251" s="30">
        <f t="shared" si="1"/>
        <v>100</v>
      </c>
      <c r="L251" s="18" t="str">
        <f t="shared" si="2"/>
        <v>GOOD CONDITION</v>
      </c>
    </row>
    <row r="252">
      <c r="A252" s="78" t="s">
        <v>181</v>
      </c>
      <c r="B252" s="7" t="s">
        <v>593</v>
      </c>
      <c r="C252" s="7" t="s">
        <v>1969</v>
      </c>
      <c r="D252" s="7" t="str">
        <f t="array" ref="D252">IFERROR(INDEX('DATA RAW OLT'!A:A,MATCH(E252,'DATA RAW OLT'!C:C,0)),"")</f>
        <v>JATIM-MLG.ODC.BANJARSARI-HW.MA5801-OLT-01</v>
      </c>
      <c r="E252" s="6" t="s">
        <v>1970</v>
      </c>
      <c r="F252" s="123"/>
      <c r="G252" s="10">
        <f t="array" ref="G252">IFERROR(INDEX('PM POWERSUPPLY RJBT1'!BC:BC,MATCH(E252,'PM POWERSUPPLY RJBT1'!B:B,0)),"BELUM TERDATA")</f>
        <v>100</v>
      </c>
      <c r="H252" s="13" t="str">
        <f t="array" ref="H252">IFERROR(INDEX('PM AC RJBT'!J:J,MATCH(E252,'PM AC RJBT'!A:A,0)),"NON-AC ICON")</f>
        <v>NON-AC ICON</v>
      </c>
      <c r="I252" s="13" t="str">
        <f t="array" ref="I252">IFERROR(INDEX('PM GENSET RJBT'!AJ:AJ,MATCH(E252,'PM GENSET RJBT'!B:B,0)),"TIDAK ADA GENSET")</f>
        <v>TIDAK ADA GENSET</v>
      </c>
      <c r="J252" s="14">
        <f t="array" ref="J252">IFERROR(INDEX('PM POP RJBT'!P:P,MATCH(E252,'PM POP RJBT'!D:D,0)),"")*100</f>
        <v>0</v>
      </c>
      <c r="K252" s="16">
        <f t="shared" si="1"/>
        <v>60</v>
      </c>
      <c r="L252" s="18" t="str">
        <f t="shared" si="2"/>
        <v>WARNING</v>
      </c>
    </row>
    <row r="253">
      <c r="A253" s="71" t="s">
        <v>181</v>
      </c>
      <c r="B253" s="20" t="s">
        <v>593</v>
      </c>
      <c r="C253" s="20" t="s">
        <v>1971</v>
      </c>
      <c r="D253" s="20" t="str">
        <f t="array" ref="D253">IFERROR(INDEX('DATA RAW OLT'!A:A,MATCH(E253,'DATA RAW OLT'!C:C,0)),"")</f>
        <v>JATIM-MLG.ODC.SIDOMULYO-HW.MA5801-OLT-01</v>
      </c>
      <c r="E253" s="19" t="s">
        <v>1974</v>
      </c>
      <c r="F253" s="120"/>
      <c r="G253" s="24">
        <f t="array" ref="G253">IFERROR(INDEX('PM POWERSUPPLY RJBT1'!BC:BC,MATCH(E253,'PM POWERSUPPLY RJBT1'!B:B,0)),"BELUM TERDATA")</f>
        <v>100</v>
      </c>
      <c r="H253" s="27" t="str">
        <f t="array" ref="H253">IFERROR(INDEX('PM AC RJBT'!J:J,MATCH(E253,'PM AC RJBT'!A:A,0)),"NON-AC ICON")</f>
        <v>NON-AC ICON</v>
      </c>
      <c r="I253" s="27" t="str">
        <f t="array" ref="I253">IFERROR(INDEX('PM GENSET RJBT'!AJ:AJ,MATCH(E253,'PM GENSET RJBT'!B:B,0)),"TIDAK ADA GENSET")</f>
        <v>TIDAK ADA GENSET</v>
      </c>
      <c r="J253" s="29">
        <f t="array" ref="J253">IFERROR(INDEX('PM POP RJBT'!P:P,MATCH(E253,'PM POP RJBT'!D:D,0)),"")*100</f>
        <v>0</v>
      </c>
      <c r="K253" s="30">
        <f t="shared" si="1"/>
        <v>60</v>
      </c>
      <c r="L253" s="18" t="str">
        <f t="shared" si="2"/>
        <v>WARNING</v>
      </c>
    </row>
    <row r="254">
      <c r="A254" s="78" t="s">
        <v>181</v>
      </c>
      <c r="B254" s="7" t="s">
        <v>593</v>
      </c>
      <c r="C254" s="7" t="s">
        <v>1975</v>
      </c>
      <c r="D254" s="7" t="str">
        <f t="array" ref="D254">IFERROR(INDEX('DATA RAW OLT'!A:A,MATCH(E254,'DATA RAW OLT'!C:C,0)),"")</f>
        <v>JATIM-BLT.ODC.MARGOMULYO-HW.MA5801-OLT-01</v>
      </c>
      <c r="E254" s="6" t="s">
        <v>1976</v>
      </c>
      <c r="F254" s="123"/>
      <c r="G254" s="10">
        <f t="array" ref="G254">IFERROR(INDEX('PM POWERSUPPLY RJBT1'!BC:BC,MATCH(E254,'PM POWERSUPPLY RJBT1'!B:B,0)),"BELUM TERDATA")</f>
        <v>100</v>
      </c>
      <c r="H254" s="13" t="str">
        <f t="array" ref="H254">IFERROR(INDEX('PM AC RJBT'!J:J,MATCH(E254,'PM AC RJBT'!A:A,0)),"NON-AC ICON")</f>
        <v>NON-AC ICON</v>
      </c>
      <c r="I254" s="13" t="str">
        <f t="array" ref="I254">IFERROR(INDEX('PM GENSET RJBT'!AJ:AJ,MATCH(E254,'PM GENSET RJBT'!B:B,0)),"TIDAK ADA GENSET")</f>
        <v>TIDAK ADA GENSET</v>
      </c>
      <c r="J254" s="14">
        <f t="array" ref="J254">IFERROR(INDEX('PM POP RJBT'!P:P,MATCH(E254,'PM POP RJBT'!D:D,0)),"")*100</f>
        <v>0</v>
      </c>
      <c r="K254" s="16">
        <f t="shared" si="1"/>
        <v>60</v>
      </c>
      <c r="L254" s="18" t="str">
        <f t="shared" si="2"/>
        <v>WARNING</v>
      </c>
    </row>
    <row r="255">
      <c r="A255" s="71" t="s">
        <v>181</v>
      </c>
      <c r="B255" s="20" t="s">
        <v>593</v>
      </c>
      <c r="C255" s="20" t="s">
        <v>1977</v>
      </c>
      <c r="D255" s="20" t="str">
        <f t="array" ref="D255">IFERROR(INDEX('DATA RAW OLT'!A:A,MATCH(E255,'DATA RAW OLT'!C:C,0)),"")</f>
        <v>JATIM-MLG.ODC.SELOREJO-HW.MA5801-OLT-01</v>
      </c>
      <c r="E255" s="19" t="s">
        <v>1979</v>
      </c>
      <c r="F255" s="120"/>
      <c r="G255" s="24">
        <f t="array" ref="G255">IFERROR(INDEX('PM POWERSUPPLY RJBT1'!BC:BC,MATCH(E255,'PM POWERSUPPLY RJBT1'!B:B,0)),"BELUM TERDATA")</f>
        <v>100</v>
      </c>
      <c r="H255" s="27" t="str">
        <f t="array" ref="H255">IFERROR(INDEX('PM AC RJBT'!J:J,MATCH(E255,'PM AC RJBT'!A:A,0)),"NON-AC ICON")</f>
        <v>NON-AC ICON</v>
      </c>
      <c r="I255" s="27" t="str">
        <f t="array" ref="I255">IFERROR(INDEX('PM GENSET RJBT'!AJ:AJ,MATCH(E255,'PM GENSET RJBT'!B:B,0)),"TIDAK ADA GENSET")</f>
        <v>TIDAK ADA GENSET</v>
      </c>
      <c r="J255" s="29">
        <f t="array" ref="J255">IFERROR(INDEX('PM POP RJBT'!P:P,MATCH(E255,'PM POP RJBT'!D:D,0)),"")*100</f>
        <v>0</v>
      </c>
      <c r="K255" s="30">
        <f t="shared" si="1"/>
        <v>60</v>
      </c>
      <c r="L255" s="18" t="str">
        <f t="shared" si="2"/>
        <v>WARNING</v>
      </c>
    </row>
    <row r="256">
      <c r="A256" s="78" t="s">
        <v>16</v>
      </c>
      <c r="B256" s="7" t="s">
        <v>593</v>
      </c>
      <c r="C256" s="7" t="s">
        <v>1980</v>
      </c>
      <c r="D256" s="7" t="str">
        <f t="array" ref="D256">IFERROR(INDEX('DATA RAW OLT'!A:A,MATCH(C256,'DATA RAW OLT'!B:B,0)),"")</f>
        <v>JATIM-GSK.ODC.BALONGPANGGANG.2-HW.MA5801-OLT-01</v>
      </c>
      <c r="E256" s="6" t="s">
        <v>1982</v>
      </c>
      <c r="F256" s="123"/>
      <c r="G256" s="10">
        <f t="array" ref="G256">IFERROR(INDEX('PM POWERSUPPLY RJBT1'!BC:BC,MATCH(E256,'PM POWERSUPPLY RJBT1'!B:B,0)),"BELUM TERDATA")</f>
        <v>100</v>
      </c>
      <c r="H256" s="13" t="str">
        <f t="array" ref="H256">IFERROR(INDEX('PM AC RJBT'!J:J,MATCH(E256,'PM AC RJBT'!A:A,0)),"NON-AC ICON")</f>
        <v>NON-AC ICON</v>
      </c>
      <c r="I256" s="13" t="str">
        <f t="array" ref="I256">IFERROR(INDEX('PM GENSET RJBT'!AJ:AJ,MATCH(E256,'PM GENSET RJBT'!B:B,0)),"TIDAK ADA GENSET")</f>
        <v>TIDAK ADA GENSET</v>
      </c>
      <c r="J256" s="14">
        <f t="array" ref="J256">IFERROR(INDEX('PM POP RJBT'!P:P,MATCH(E256,'PM POP RJBT'!D:D,0)),"")*100</f>
        <v>0</v>
      </c>
      <c r="K256" s="16">
        <f t="shared" si="1"/>
        <v>60</v>
      </c>
      <c r="L256" s="18" t="str">
        <f t="shared" si="2"/>
        <v>WARNING</v>
      </c>
    </row>
    <row r="257">
      <c r="A257" s="71" t="s">
        <v>16</v>
      </c>
      <c r="B257" s="20" t="s">
        <v>593</v>
      </c>
      <c r="C257" s="20" t="s">
        <v>1983</v>
      </c>
      <c r="D257" s="20" t="str">
        <f t="array" ref="D257">IFERROR(INDEX('DATA RAW OLT'!A:A,MATCH(C257,'DATA RAW OLT'!B:B,0)),"")</f>
        <v>JATIM-GSK.ODC.BULANGKULON-HW.MA5801-OLT-01</v>
      </c>
      <c r="E257" s="19" t="s">
        <v>1984</v>
      </c>
      <c r="F257" s="120"/>
      <c r="G257" s="24">
        <f t="array" ref="G257">IFERROR(INDEX('PM POWERSUPPLY RJBT1'!BC:BC,MATCH(E257,'PM POWERSUPPLY RJBT1'!B:B,0)),"BELUM TERDATA")</f>
        <v>100</v>
      </c>
      <c r="H257" s="27" t="str">
        <f t="array" ref="H257">IFERROR(INDEX('PM AC RJBT'!J:J,MATCH(E257,'PM AC RJBT'!A:A,0)),"NON-AC ICON")</f>
        <v>NON-AC ICON</v>
      </c>
      <c r="I257" s="27" t="str">
        <f t="array" ref="I257">IFERROR(INDEX('PM GENSET RJBT'!AJ:AJ,MATCH(E257,'PM GENSET RJBT'!B:B,0)),"TIDAK ADA GENSET")</f>
        <v>TIDAK ADA GENSET</v>
      </c>
      <c r="J257" s="29">
        <f t="array" ref="J257">IFERROR(INDEX('PM POP RJBT'!P:P,MATCH(E257,'PM POP RJBT'!D:D,0)),"")*100</f>
        <v>0</v>
      </c>
      <c r="K257" s="30">
        <f t="shared" si="1"/>
        <v>60</v>
      </c>
      <c r="L257" s="18" t="str">
        <f t="shared" si="2"/>
        <v>WARNING</v>
      </c>
    </row>
    <row r="258">
      <c r="A258" s="78" t="s">
        <v>16</v>
      </c>
      <c r="B258" s="7" t="s">
        <v>593</v>
      </c>
      <c r="C258" s="7" t="s">
        <v>1988</v>
      </c>
      <c r="D258" s="7" t="str">
        <f t="array" ref="D258">IFERROR(INDEX('DATA RAW OLT'!A:A,MATCH(C258,'DATA RAW OLT'!B:B,0)),"")</f>
        <v>JATIM-GSK.ODC.HENDROSARI-HW.MA5801-OLT-01</v>
      </c>
      <c r="E258" s="6" t="s">
        <v>1989</v>
      </c>
      <c r="F258" s="123"/>
      <c r="G258" s="10">
        <f t="array" ref="G258">IFERROR(INDEX('PM POWERSUPPLY RJBT1'!BC:BC,MATCH(E258,'PM POWERSUPPLY RJBT1'!B:B,0)),"BELUM TERDATA")</f>
        <v>100</v>
      </c>
      <c r="H258" s="13" t="str">
        <f t="array" ref="H258">IFERROR(INDEX('PM AC RJBT'!J:J,MATCH(E258,'PM AC RJBT'!A:A,0)),"NON-AC ICON")</f>
        <v>NON-AC ICON</v>
      </c>
      <c r="I258" s="13" t="str">
        <f t="array" ref="I258">IFERROR(INDEX('PM GENSET RJBT'!AJ:AJ,MATCH(E258,'PM GENSET RJBT'!B:B,0)),"TIDAK ADA GENSET")</f>
        <v>TIDAK ADA GENSET</v>
      </c>
      <c r="J258" s="14">
        <f t="array" ref="J258">IFERROR(INDEX('PM POP RJBT'!P:P,MATCH(E258,'PM POP RJBT'!D:D,0)),"")*100</f>
        <v>100</v>
      </c>
      <c r="K258" s="16">
        <f t="shared" si="1"/>
        <v>100</v>
      </c>
      <c r="L258" s="18" t="str">
        <f t="shared" si="2"/>
        <v>GOOD CONDITION</v>
      </c>
    </row>
    <row r="259">
      <c r="A259" s="71" t="s">
        <v>16</v>
      </c>
      <c r="B259" s="20" t="s">
        <v>593</v>
      </c>
      <c r="C259" s="20" t="s">
        <v>1992</v>
      </c>
      <c r="D259" s="20" t="str">
        <f t="array" ref="D259">IFERROR(INDEX('DATA RAW OLT'!A:A,MATCH(C259,'DATA RAW OLT'!B:B,0)),"")</f>
        <v>JATIM-GSK.ODC.KALIREJO.DUKUN-HW.MA5801-OLT-01</v>
      </c>
      <c r="E259" s="19" t="s">
        <v>1993</v>
      </c>
      <c r="F259" s="120"/>
      <c r="G259" s="24">
        <f t="array" ref="G259">IFERROR(INDEX('PM POWERSUPPLY RJBT1'!BC:BC,MATCH(E259,'PM POWERSUPPLY RJBT1'!B:B,0)),"BELUM TERDATA")</f>
        <v>100</v>
      </c>
      <c r="H259" s="27" t="str">
        <f t="array" ref="H259">IFERROR(INDEX('PM AC RJBT'!J:J,MATCH(E259,'PM AC RJBT'!A:A,0)),"NON-AC ICON")</f>
        <v>NON-AC ICON</v>
      </c>
      <c r="I259" s="27" t="str">
        <f t="array" ref="I259">IFERROR(INDEX('PM GENSET RJBT'!AJ:AJ,MATCH(E259,'PM GENSET RJBT'!B:B,0)),"TIDAK ADA GENSET")</f>
        <v>TIDAK ADA GENSET</v>
      </c>
      <c r="J259" s="29">
        <f t="array" ref="J259">IFERROR(INDEX('PM POP RJBT'!P:P,MATCH(E259,'PM POP RJBT'!D:D,0)),"")*100</f>
        <v>0</v>
      </c>
      <c r="K259" s="30">
        <f t="shared" si="1"/>
        <v>60</v>
      </c>
      <c r="L259" s="18" t="str">
        <f t="shared" si="2"/>
        <v>WARNING</v>
      </c>
    </row>
    <row r="260">
      <c r="A260" s="78" t="s">
        <v>16</v>
      </c>
      <c r="B260" s="7" t="s">
        <v>593</v>
      </c>
      <c r="C260" s="7" t="s">
        <v>1995</v>
      </c>
      <c r="D260" s="7" t="str">
        <f t="array" ref="D260">IFERROR(INDEX('DATA RAW OLT'!A:A,MATCH(E260,'DATA RAW OLT'!C:C,0)),"")</f>
        <v>JATIM-GSK.ODC.KEDANYANG-HW.MA5801-OLT-01</v>
      </c>
      <c r="E260" s="6" t="s">
        <v>1996</v>
      </c>
      <c r="F260" s="123"/>
      <c r="G260" s="10">
        <f t="array" ref="G260">IFERROR(INDEX('PM POWERSUPPLY RJBT1'!BC:BC,MATCH(E260,'PM POWERSUPPLY RJBT1'!B:B,0)),"BELUM TERDATA")</f>
        <v>100</v>
      </c>
      <c r="H260" s="13" t="str">
        <f t="array" ref="H260">IFERROR(INDEX('PM AC RJBT'!J:J,MATCH(E260,'PM AC RJBT'!A:A,0)),"NON-AC ICON")</f>
        <v>NON-AC ICON</v>
      </c>
      <c r="I260" s="13" t="str">
        <f t="array" ref="I260">IFERROR(INDEX('PM GENSET RJBT'!AJ:AJ,MATCH(E260,'PM GENSET RJBT'!B:B,0)),"TIDAK ADA GENSET")</f>
        <v>TIDAK ADA GENSET</v>
      </c>
      <c r="J260" s="14">
        <f t="array" ref="J260">IFERROR(INDEX('PM POP RJBT'!P:P,MATCH(E260,'PM POP RJBT'!D:D,0)),"")*100</f>
        <v>100</v>
      </c>
      <c r="K260" s="16">
        <f t="shared" si="1"/>
        <v>100</v>
      </c>
      <c r="L260" s="18" t="str">
        <f t="shared" si="2"/>
        <v>GOOD CONDITION</v>
      </c>
    </row>
    <row r="261">
      <c r="A261" s="71" t="s">
        <v>16</v>
      </c>
      <c r="B261" s="20" t="s">
        <v>593</v>
      </c>
      <c r="C261" s="20" t="s">
        <v>1998</v>
      </c>
      <c r="D261" s="20" t="str">
        <f t="array" ref="D261">IFERROR(INDEX('DATA RAW OLT'!A:A,MATCH(C261,'DATA RAW OLT'!B:B,0)),"")</f>
        <v>JATIM-GSK.ODC.MOJOPUROGEDE-HW.MA5801-OLT-01</v>
      </c>
      <c r="E261" s="19" t="s">
        <v>2001</v>
      </c>
      <c r="F261" s="120"/>
      <c r="G261" s="24">
        <f t="array" ref="G261">IFERROR(INDEX('PM POWERSUPPLY RJBT1'!BC:BC,MATCH(E261,'PM POWERSUPPLY RJBT1'!B:B,0)),"BELUM TERDATA")</f>
        <v>100</v>
      </c>
      <c r="H261" s="27" t="str">
        <f t="array" ref="H261">IFERROR(INDEX('PM AC RJBT'!J:J,MATCH(E261,'PM AC RJBT'!A:A,0)),"NON-AC ICON")</f>
        <v>NON-AC ICON</v>
      </c>
      <c r="I261" s="27" t="str">
        <f t="array" ref="I261">IFERROR(INDEX('PM GENSET RJBT'!AJ:AJ,MATCH(E261,'PM GENSET RJBT'!B:B,0)),"TIDAK ADA GENSET")</f>
        <v>TIDAK ADA GENSET</v>
      </c>
      <c r="J261" s="29">
        <f t="array" ref="J261">IFERROR(INDEX('PM POP RJBT'!P:P,MATCH(E261,'PM POP RJBT'!D:D,0)),"")*100</f>
        <v>100</v>
      </c>
      <c r="K261" s="30">
        <f t="shared" si="1"/>
        <v>100</v>
      </c>
      <c r="L261" s="18" t="str">
        <f t="shared" si="2"/>
        <v>GOOD CONDITION</v>
      </c>
    </row>
    <row r="262">
      <c r="A262" s="78" t="s">
        <v>16</v>
      </c>
      <c r="B262" s="7" t="s">
        <v>593</v>
      </c>
      <c r="C262" s="7" t="s">
        <v>2003</v>
      </c>
      <c r="D262" s="7" t="str">
        <f t="array" ref="D262">IFERROR(INDEX('DATA RAW OLT'!A:A,MATCH(C262,'DATA RAW OLT'!B:B,0)),"")</f>
        <v>JATIM-GSK.ODC.MOROWUDI-HW.MA5801-OLT-01</v>
      </c>
      <c r="E262" s="6" t="s">
        <v>2004</v>
      </c>
      <c r="F262" s="123"/>
      <c r="G262" s="10">
        <f t="array" ref="G262">IFERROR(INDEX('PM POWERSUPPLY RJBT1'!BC:BC,MATCH(E262,'PM POWERSUPPLY RJBT1'!B:B,0)),"BELUM TERDATA")</f>
        <v>75</v>
      </c>
      <c r="H262" s="13" t="str">
        <f t="array" ref="H262">IFERROR(INDEX('PM AC RJBT'!J:J,MATCH(E262,'PM AC RJBT'!A:A,0)),"NON-AC ICON")</f>
        <v>NON-AC ICON</v>
      </c>
      <c r="I262" s="13" t="str">
        <f t="array" ref="I262">IFERROR(INDEX('PM GENSET RJBT'!AJ:AJ,MATCH(E262,'PM GENSET RJBT'!B:B,0)),"TIDAK ADA GENSET")</f>
        <v>TIDAK ADA GENSET</v>
      </c>
      <c r="J262" s="14">
        <f t="array" ref="J262">IFERROR(INDEX('PM POP RJBT'!P:P,MATCH(E262,'PM POP RJBT'!D:D,0)),"")*100</f>
        <v>0</v>
      </c>
      <c r="K262" s="16">
        <f t="shared" si="1"/>
        <v>53</v>
      </c>
      <c r="L262" s="18" t="str">
        <f t="shared" si="2"/>
        <v>NEED CHECK</v>
      </c>
    </row>
    <row r="263">
      <c r="A263" s="71" t="s">
        <v>16</v>
      </c>
      <c r="B263" s="20" t="s">
        <v>593</v>
      </c>
      <c r="C263" s="20" t="s">
        <v>2006</v>
      </c>
      <c r="D263" s="20" t="str">
        <f t="array" ref="D263">IFERROR(INDEX('DATA RAW OLT'!A:A,MATCH(C263,'DATA RAW OLT'!B:B,0)),"")</f>
        <v>JATIM-GSK.ODC.PINGGIR-HW.MA5801-OLT-01</v>
      </c>
      <c r="E263" s="19" t="s">
        <v>2007</v>
      </c>
      <c r="F263" s="120"/>
      <c r="G263" s="24">
        <f t="array" ref="G263">IFERROR(INDEX('PM POWERSUPPLY RJBT1'!BC:BC,MATCH(E263,'PM POWERSUPPLY RJBT1'!B:B,0)),"BELUM TERDATA")</f>
        <v>100</v>
      </c>
      <c r="H263" s="27" t="str">
        <f t="array" ref="H263">IFERROR(INDEX('PM AC RJBT'!J:J,MATCH(E263,'PM AC RJBT'!A:A,0)),"NON-AC ICON")</f>
        <v>NON-AC ICON</v>
      </c>
      <c r="I263" s="27" t="str">
        <f t="array" ref="I263">IFERROR(INDEX('PM GENSET RJBT'!AJ:AJ,MATCH(E263,'PM GENSET RJBT'!B:B,0)),"TIDAK ADA GENSET")</f>
        <v>TIDAK ADA GENSET</v>
      </c>
      <c r="J263" s="29">
        <f t="array" ref="J263">IFERROR(INDEX('PM POP RJBT'!P:P,MATCH(E263,'PM POP RJBT'!D:D,0)),"")*100</f>
        <v>100</v>
      </c>
      <c r="K263" s="30">
        <f t="shared" si="1"/>
        <v>100</v>
      </c>
      <c r="L263" s="18" t="str">
        <f t="shared" si="2"/>
        <v>GOOD CONDITION</v>
      </c>
    </row>
    <row r="264">
      <c r="A264" s="78" t="s">
        <v>16</v>
      </c>
      <c r="B264" s="7" t="s">
        <v>593</v>
      </c>
      <c r="C264" s="7" t="s">
        <v>2009</v>
      </c>
      <c r="D264" s="7" t="str">
        <f t="array" ref="D264">IFERROR(INDEX('DATA RAW OLT'!A:A,MATCH(C264,'DATA RAW OLT'!B:B,0)),"")</f>
        <v>JATIM-GSK.ODC.PUCUNG-HW.MA5801-OLT-01</v>
      </c>
      <c r="E264" s="6" t="s">
        <v>2010</v>
      </c>
      <c r="F264" s="123"/>
      <c r="G264" s="10">
        <f t="array" ref="G264">IFERROR(INDEX('PM POWERSUPPLY RJBT1'!BC:BC,MATCH(E264,'PM POWERSUPPLY RJBT1'!B:B,0)),"BELUM TERDATA")</f>
        <v>100</v>
      </c>
      <c r="H264" s="13" t="str">
        <f t="array" ref="H264">IFERROR(INDEX('PM AC RJBT'!J:J,MATCH(E264,'PM AC RJBT'!A:A,0)),"NON-AC ICON")</f>
        <v>NON-AC ICON</v>
      </c>
      <c r="I264" s="13" t="str">
        <f t="array" ref="I264">IFERROR(INDEX('PM GENSET RJBT'!AJ:AJ,MATCH(E264,'PM GENSET RJBT'!B:B,0)),"TIDAK ADA GENSET")</f>
        <v>TIDAK ADA GENSET</v>
      </c>
      <c r="J264" s="14">
        <f t="array" ref="J264">IFERROR(INDEX('PM POP RJBT'!P:P,MATCH(E264,'PM POP RJBT'!D:D,0)),"")*100</f>
        <v>100</v>
      </c>
      <c r="K264" s="16">
        <f t="shared" si="1"/>
        <v>100</v>
      </c>
      <c r="L264" s="18" t="str">
        <f t="shared" si="2"/>
        <v>GOOD CONDITION</v>
      </c>
    </row>
    <row r="265">
      <c r="A265" s="71" t="s">
        <v>16</v>
      </c>
      <c r="B265" s="20" t="s">
        <v>593</v>
      </c>
      <c r="C265" s="20" t="s">
        <v>2013</v>
      </c>
      <c r="D265" s="20" t="str">
        <f t="array" ref="D265">IFERROR(INDEX('DATA RAW OLT'!A:A,MATCH(C265,'DATA RAW OLT'!B:B,0)),"")</f>
        <v>JATIM-GSK.ODC.SEDAPURKLAGEN-HW.MA5801-OLT-01</v>
      </c>
      <c r="E265" s="19" t="s">
        <v>2014</v>
      </c>
      <c r="F265" s="120"/>
      <c r="G265" s="24">
        <f t="array" ref="G265">IFERROR(INDEX('PM POWERSUPPLY RJBT1'!BC:BC,MATCH(E265,'PM POWERSUPPLY RJBT1'!B:B,0)),"BELUM TERDATA")</f>
        <v>75</v>
      </c>
      <c r="H265" s="27" t="str">
        <f t="array" ref="H265">IFERROR(INDEX('PM AC RJBT'!J:J,MATCH(E265,'PM AC RJBT'!A:A,0)),"NON-AC ICON")</f>
        <v>NON-AC ICON</v>
      </c>
      <c r="I265" s="27" t="str">
        <f t="array" ref="I265">IFERROR(INDEX('PM GENSET RJBT'!AJ:AJ,MATCH(E265,'PM GENSET RJBT'!B:B,0)),"TIDAK ADA GENSET")</f>
        <v>TIDAK ADA GENSET</v>
      </c>
      <c r="J265" s="29">
        <f t="array" ref="J265">IFERROR(INDEX('PM POP RJBT'!P:P,MATCH(E265,'PM POP RJBT'!D:D,0)),"")*100</f>
        <v>100</v>
      </c>
      <c r="K265" s="30">
        <f t="shared" si="1"/>
        <v>93</v>
      </c>
      <c r="L265" s="18" t="str">
        <f t="shared" si="2"/>
        <v>GOOD CONDITION</v>
      </c>
    </row>
    <row r="266">
      <c r="A266" s="78" t="s">
        <v>16</v>
      </c>
      <c r="B266" s="7" t="s">
        <v>593</v>
      </c>
      <c r="C266" s="7" t="s">
        <v>2015</v>
      </c>
      <c r="D266" s="7" t="str">
        <f t="array" ref="D266">IFERROR(INDEX('DATA RAW OLT'!A:A,MATCH(C266,'DATA RAW OLT'!B:B,0)),"")</f>
        <v>JATIM-GSK.ODC.SETROHADI-HW.MA5801-OLT-01</v>
      </c>
      <c r="E266" s="6" t="s">
        <v>2016</v>
      </c>
      <c r="F266" s="123"/>
      <c r="G266" s="10">
        <f t="array" ref="G266">IFERROR(INDEX('PM POWERSUPPLY RJBT1'!BC:BC,MATCH(E266,'PM POWERSUPPLY RJBT1'!B:B,0)),"BELUM TERDATA")</f>
        <v>100</v>
      </c>
      <c r="H266" s="13" t="str">
        <f t="array" ref="H266">IFERROR(INDEX('PM AC RJBT'!J:J,MATCH(E266,'PM AC RJBT'!A:A,0)),"NON-AC ICON")</f>
        <v>NON-AC ICON</v>
      </c>
      <c r="I266" s="13" t="str">
        <f t="array" ref="I266">IFERROR(INDEX('PM GENSET RJBT'!AJ:AJ,MATCH(E266,'PM GENSET RJBT'!B:B,0)),"TIDAK ADA GENSET")</f>
        <v>TIDAK ADA GENSET</v>
      </c>
      <c r="J266" s="14">
        <f t="array" ref="J266">IFERROR(INDEX('PM POP RJBT'!P:P,MATCH(E266,'PM POP RJBT'!D:D,0)),"")*100</f>
        <v>100</v>
      </c>
      <c r="K266" s="16">
        <f t="shared" si="1"/>
        <v>100</v>
      </c>
      <c r="L266" s="18" t="str">
        <f t="shared" si="2"/>
        <v>GOOD CONDITION</v>
      </c>
    </row>
    <row r="267">
      <c r="A267" s="71" t="s">
        <v>16</v>
      </c>
      <c r="B267" s="20" t="s">
        <v>593</v>
      </c>
      <c r="C267" s="20" t="s">
        <v>2018</v>
      </c>
      <c r="D267" s="20" t="str">
        <f t="array" ref="D267">IFERROR(INDEX('DATA RAW OLT'!A:A,MATCH(C267,'DATA RAW OLT'!B:B,0)),"")</f>
        <v>JATIM-GSK.ODC.SUKOANYAR.CERME-HW.MA5801-OLT-01</v>
      </c>
      <c r="E267" s="19" t="s">
        <v>2019</v>
      </c>
      <c r="F267" s="120"/>
      <c r="G267" s="24">
        <f t="array" ref="G267">IFERROR(INDEX('PM POWERSUPPLY RJBT1'!BC:BC,MATCH(E267,'PM POWERSUPPLY RJBT1'!B:B,0)),"BELUM TERDATA")</f>
        <v>100</v>
      </c>
      <c r="H267" s="27" t="str">
        <f t="array" ref="H267">IFERROR(INDEX('PM AC RJBT'!J:J,MATCH(E267,'PM AC RJBT'!A:A,0)),"NON-AC ICON")</f>
        <v>NON-AC ICON</v>
      </c>
      <c r="I267" s="27" t="str">
        <f t="array" ref="I267">IFERROR(INDEX('PM GENSET RJBT'!AJ:AJ,MATCH(E267,'PM GENSET RJBT'!B:B,0)),"TIDAK ADA GENSET")</f>
        <v>TIDAK ADA GENSET</v>
      </c>
      <c r="J267" s="29">
        <f t="array" ref="J267">IFERROR(INDEX('PM POP RJBT'!P:P,MATCH(E267,'PM POP RJBT'!D:D,0)),"")*100</f>
        <v>100</v>
      </c>
      <c r="K267" s="30">
        <f t="shared" si="1"/>
        <v>100</v>
      </c>
      <c r="L267" s="18" t="str">
        <f t="shared" si="2"/>
        <v>GOOD CONDITION</v>
      </c>
    </row>
    <row r="268">
      <c r="A268" s="78" t="s">
        <v>16</v>
      </c>
      <c r="B268" s="7" t="s">
        <v>593</v>
      </c>
      <c r="C268" s="7" t="s">
        <v>2021</v>
      </c>
      <c r="D268" s="7" t="str">
        <f t="array" ref="D268">IFERROR(INDEX('DATA RAW OLT'!A:A,MATCH(C268,'DATA RAW OLT'!B:B,0)),"")</f>
        <v>JATIM-GSK.ODC.TENGGOR-HW.MA5801-OLT-01</v>
      </c>
      <c r="E268" s="6" t="s">
        <v>2022</v>
      </c>
      <c r="F268" s="123"/>
      <c r="G268" s="10">
        <f t="array" ref="G268">IFERROR(INDEX('PM POWERSUPPLY RJBT1'!BC:BC,MATCH(E268,'PM POWERSUPPLY RJBT1'!B:B,0)),"BELUM TERDATA")</f>
        <v>100</v>
      </c>
      <c r="H268" s="13" t="str">
        <f t="array" ref="H268">IFERROR(INDEX('PM AC RJBT'!J:J,MATCH(E268,'PM AC RJBT'!A:A,0)),"NON-AC ICON")</f>
        <v>NON-AC ICON</v>
      </c>
      <c r="I268" s="13" t="str">
        <f t="array" ref="I268">IFERROR(INDEX('PM GENSET RJBT'!AJ:AJ,MATCH(E268,'PM GENSET RJBT'!B:B,0)),"TIDAK ADA GENSET")</f>
        <v>TIDAK ADA GENSET</v>
      </c>
      <c r="J268" s="14">
        <f t="array" ref="J268">IFERROR(INDEX('PM POP RJBT'!P:P,MATCH(E268,'PM POP RJBT'!D:D,0)),"")*100</f>
        <v>0</v>
      </c>
      <c r="K268" s="16">
        <f t="shared" si="1"/>
        <v>60</v>
      </c>
      <c r="L268" s="18" t="str">
        <f t="shared" si="2"/>
        <v>WARNING</v>
      </c>
    </row>
    <row r="269">
      <c r="A269" s="71" t="s">
        <v>16</v>
      </c>
      <c r="B269" s="20" t="s">
        <v>593</v>
      </c>
      <c r="C269" s="20" t="s">
        <v>2024</v>
      </c>
      <c r="D269" s="20" t="str">
        <f t="array" ref="D269">IFERROR(INDEX('DATA RAW OLT'!A:A,MATCH(C269,'DATA RAW OLT'!B:B,0)),"")</f>
        <v>JATIM-GSK.ODC.TUMAPEL-HW.MA5801-OLT-01</v>
      </c>
      <c r="E269" s="19" t="s">
        <v>2025</v>
      </c>
      <c r="F269" s="120"/>
      <c r="G269" s="24">
        <f t="array" ref="G269">IFERROR(INDEX('PM POWERSUPPLY RJBT1'!BC:BC,MATCH(E269,'PM POWERSUPPLY RJBT1'!B:B,0)),"BELUM TERDATA")</f>
        <v>100</v>
      </c>
      <c r="H269" s="27" t="str">
        <f t="array" ref="H269">IFERROR(INDEX('PM AC RJBT'!J:J,MATCH(E269,'PM AC RJBT'!A:A,0)),"NON-AC ICON")</f>
        <v>NON-AC ICON</v>
      </c>
      <c r="I269" s="27" t="str">
        <f t="array" ref="I269">IFERROR(INDEX('PM GENSET RJBT'!AJ:AJ,MATCH(E269,'PM GENSET RJBT'!B:B,0)),"TIDAK ADA GENSET")</f>
        <v>TIDAK ADA GENSET</v>
      </c>
      <c r="J269" s="29">
        <f t="array" ref="J269">IFERROR(INDEX('PM POP RJBT'!P:P,MATCH(E269,'PM POP RJBT'!D:D,0)),"")*100</f>
        <v>100</v>
      </c>
      <c r="K269" s="30">
        <f t="shared" si="1"/>
        <v>100</v>
      </c>
      <c r="L269" s="18" t="str">
        <f t="shared" si="2"/>
        <v>GOOD CONDITION</v>
      </c>
    </row>
    <row r="270">
      <c r="A270" s="78" t="s">
        <v>181</v>
      </c>
      <c r="B270" s="7" t="s">
        <v>593</v>
      </c>
      <c r="C270" s="7" t="s">
        <v>2026</v>
      </c>
      <c r="D270" s="7" t="str">
        <f t="array" ref="D270">IFERROR(INDEX('DATA RAW OLT'!A:A,MATCH(E270,'DATA RAW OLT'!C:C,0)),"")</f>
        <v>JATIM-KDR.SELOWARI-RC6820-OLT-01</v>
      </c>
      <c r="E270" s="6" t="s">
        <v>2027</v>
      </c>
      <c r="F270" s="123"/>
      <c r="G270" s="10" t="str">
        <f t="array" ref="G270">IFERROR(INDEX('PM POWERSUPPLY RJBT1'!BC:BC,MATCH(E270,'PM POWERSUPPLY RJBT1'!B:B,0)),"BELUM TERDATA")</f>
        <v>BELUM TERDATA</v>
      </c>
      <c r="H270" s="13" t="str">
        <f t="array" ref="H270">IFERROR(INDEX('PM AC RJBT'!J:J,MATCH(E270,'PM AC RJBT'!A:A,0)),"NON-AC ICON")</f>
        <v>NON-AC ICON</v>
      </c>
      <c r="I270" s="13" t="str">
        <f t="array" ref="I270">IFERROR(INDEX('PM GENSET RJBT'!AJ:AJ,MATCH(E270,'PM GENSET RJBT'!B:B,0)),"TIDAK ADA GENSET")</f>
        <v>TIDAK ADA GENSET</v>
      </c>
      <c r="J270" s="14">
        <f t="array" ref="J270">IFERROR(INDEX('PM POP RJBT'!P:P,MATCH(E270,'PM POP RJBT'!D:D,0)),"")*100</f>
        <v>0</v>
      </c>
      <c r="K270" s="16">
        <f t="shared" si="1"/>
        <v>30</v>
      </c>
      <c r="L270" s="18" t="str">
        <f t="shared" si="2"/>
        <v>DANGEROUS</v>
      </c>
    </row>
    <row r="271">
      <c r="A271" s="71" t="s">
        <v>16</v>
      </c>
      <c r="B271" s="20" t="s">
        <v>593</v>
      </c>
      <c r="C271" s="20" t="s">
        <v>2029</v>
      </c>
      <c r="D271" s="21" t="s">
        <v>2031</v>
      </c>
      <c r="E271" s="19" t="s">
        <v>2032</v>
      </c>
      <c r="F271" s="120"/>
      <c r="G271" s="24">
        <f t="array" ref="G271">IFERROR(INDEX('PM POWERSUPPLY RJBT1'!BC:BC,MATCH(E271,'PM POWERSUPPLY RJBT1'!B:B,0)),"BELUM TERDATA")</f>
        <v>100</v>
      </c>
      <c r="H271" s="27" t="str">
        <f t="array" ref="H271">IFERROR(INDEX('PM AC RJBT'!J:J,MATCH(E271,'PM AC RJBT'!A:A,0)),"NON-AC ICON")</f>
        <v>NON-AC ICON</v>
      </c>
      <c r="I271" s="27" t="str">
        <f t="array" ref="I271">IFERROR(INDEX('PM GENSET RJBT'!AJ:AJ,MATCH(E271,'PM GENSET RJBT'!B:B,0)),"TIDAK ADA GENSET")</f>
        <v>TIDAK ADA GENSET</v>
      </c>
      <c r="J271" s="29">
        <f t="array" ref="J271">IFERROR(INDEX('PM POP RJBT'!P:P,MATCH(E271,'PM POP RJBT'!D:D,0)),"")*100</f>
        <v>100</v>
      </c>
      <c r="K271" s="30">
        <f t="shared" si="1"/>
        <v>100</v>
      </c>
      <c r="L271" s="18" t="str">
        <f t="shared" si="2"/>
        <v>GOOD CONDITION</v>
      </c>
    </row>
    <row r="272">
      <c r="A272" s="78" t="s">
        <v>16</v>
      </c>
      <c r="B272" s="7" t="s">
        <v>593</v>
      </c>
      <c r="C272" s="7" t="s">
        <v>2035</v>
      </c>
      <c r="D272" s="7" t="str">
        <f t="array" ref="D272">IFERROR(INDEX('DATA RAW OLT'!A:A,MATCH(C272,'DATA RAW OLT'!B:B,0)),"")</f>
        <v>JATIM-LMG.ODC.KARANGGENENG.HW.MA5801-OLT-01</v>
      </c>
      <c r="E272" s="6" t="s">
        <v>2036</v>
      </c>
      <c r="F272" s="123"/>
      <c r="G272" s="10">
        <f t="array" ref="G272">IFERROR(INDEX('PM POWERSUPPLY RJBT1'!BC:BC,MATCH(E272,'PM POWERSUPPLY RJBT1'!B:B,0)),"BELUM TERDATA")</f>
        <v>100</v>
      </c>
      <c r="H272" s="13" t="str">
        <f t="array" ref="H272">IFERROR(INDEX('PM AC RJBT'!J:J,MATCH(E272,'PM AC RJBT'!A:A,0)),"NON-AC ICON")</f>
        <v>NON-AC ICON</v>
      </c>
      <c r="I272" s="13" t="str">
        <f t="array" ref="I272">IFERROR(INDEX('PM GENSET RJBT'!AJ:AJ,MATCH(E272,'PM GENSET RJBT'!B:B,0)),"TIDAK ADA GENSET")</f>
        <v>TIDAK ADA GENSET</v>
      </c>
      <c r="J272" s="14">
        <f t="array" ref="J272">IFERROR(INDEX('PM POP RJBT'!P:P,MATCH(E272,'PM POP RJBT'!D:D,0)),"")*100</f>
        <v>0</v>
      </c>
      <c r="K272" s="16">
        <f t="shared" si="1"/>
        <v>60</v>
      </c>
      <c r="L272" s="18" t="str">
        <f t="shared" si="2"/>
        <v>WARNING</v>
      </c>
      <c r="N272" s="171" t="s">
        <v>2037</v>
      </c>
      <c r="O272" s="171" t="s">
        <v>1940</v>
      </c>
      <c r="P272" s="171" t="s">
        <v>2038</v>
      </c>
    </row>
    <row r="273">
      <c r="A273" s="71" t="s">
        <v>181</v>
      </c>
      <c r="B273" s="20" t="s">
        <v>593</v>
      </c>
      <c r="C273" s="20" t="s">
        <v>2039</v>
      </c>
      <c r="D273" s="20" t="str">
        <f t="array" ref="D273">IFERROR(INDEX('DATA RAW OLT'!A:A,MATCH(E273,'DATA RAW OLT'!C:C,0)),"")</f>
        <v>JATIM-MLG.ODC.ADIREJO-HW.MA5801-OLT-01</v>
      </c>
      <c r="E273" s="19" t="s">
        <v>2041</v>
      </c>
      <c r="F273" s="120"/>
      <c r="G273" s="24">
        <f t="array" ref="G273">IFERROR(INDEX('PM POWERSUPPLY RJBT1'!BC:BC,MATCH(E273,'PM POWERSUPPLY RJBT1'!B:B,0)),"BELUM TERDATA")</f>
        <v>100</v>
      </c>
      <c r="H273" s="27" t="str">
        <f t="array" ref="H273">IFERROR(INDEX('PM AC RJBT'!J:J,MATCH(E273,'PM AC RJBT'!A:A,0)),"NON-AC ICON")</f>
        <v>NON-AC ICON</v>
      </c>
      <c r="I273" s="27" t="str">
        <f t="array" ref="I273">IFERROR(INDEX('PM GENSET RJBT'!AJ:AJ,MATCH(E273,'PM GENSET RJBT'!B:B,0)),"TIDAK ADA GENSET")</f>
        <v>TIDAK ADA GENSET</v>
      </c>
      <c r="J273" s="29">
        <f t="array" ref="J273">IFERROR(INDEX('PM POP RJBT'!P:P,MATCH(E273,'PM POP RJBT'!D:D,0)),"")*100</f>
        <v>100</v>
      </c>
      <c r="K273" s="30">
        <f t="shared" si="1"/>
        <v>100</v>
      </c>
      <c r="L273" s="18" t="str">
        <f t="shared" si="2"/>
        <v>GOOD CONDITION</v>
      </c>
    </row>
    <row r="274">
      <c r="A274" s="78" t="s">
        <v>181</v>
      </c>
      <c r="B274" s="7" t="s">
        <v>593</v>
      </c>
      <c r="C274" s="7" t="s">
        <v>2043</v>
      </c>
      <c r="D274" s="7" t="str">
        <f t="array" ref="D274">IFERROR(INDEX('DATA RAW OLT'!A:A,MATCH(E274,'DATA RAW OLT'!C:C,0)),"")</f>
        <v>JATIM-MLG.ODC.ARGOSARI-HW.MA5801-OLT-01</v>
      </c>
      <c r="E274" s="6" t="s">
        <v>2045</v>
      </c>
      <c r="F274" s="123"/>
      <c r="G274" s="10">
        <f t="array" ref="G274">IFERROR(INDEX('PM POWERSUPPLY RJBT1'!BC:BC,MATCH(E274,'PM POWERSUPPLY RJBT1'!B:B,0)),"BELUM TERDATA")</f>
        <v>100</v>
      </c>
      <c r="H274" s="13" t="str">
        <f t="array" ref="H274">IFERROR(INDEX('PM AC RJBT'!J:J,MATCH(E274,'PM AC RJBT'!A:A,0)),"NON-AC ICON")</f>
        <v>NON-AC ICON</v>
      </c>
      <c r="I274" s="13" t="str">
        <f t="array" ref="I274">IFERROR(INDEX('PM GENSET RJBT'!AJ:AJ,MATCH(E274,'PM GENSET RJBT'!B:B,0)),"TIDAK ADA GENSET")</f>
        <v>TIDAK ADA GENSET</v>
      </c>
      <c r="J274" s="14">
        <f t="array" ref="J274">IFERROR(INDEX('PM POP RJBT'!P:P,MATCH(E274,'PM POP RJBT'!D:D,0)),"")*100</f>
        <v>100</v>
      </c>
      <c r="K274" s="16">
        <f t="shared" si="1"/>
        <v>100</v>
      </c>
      <c r="L274" s="18" t="str">
        <f t="shared" si="2"/>
        <v>GOOD CONDITION</v>
      </c>
    </row>
    <row r="275">
      <c r="A275" s="71" t="s">
        <v>181</v>
      </c>
      <c r="B275" s="20" t="s">
        <v>593</v>
      </c>
      <c r="C275" s="20" t="s">
        <v>2048</v>
      </c>
      <c r="D275" s="20" t="str">
        <f t="array" ref="D275">IFERROR(INDEX('DATA RAW OLT'!A:A,MATCH(E275,'DATA RAW OLT'!C:C,0)),"")</f>
        <v>JATIM-MLG.ODC.ARJOYOSO-HW.MA5801-OLT-01</v>
      </c>
      <c r="E275" s="19" t="s">
        <v>2049</v>
      </c>
      <c r="F275" s="120"/>
      <c r="G275" s="24">
        <f t="array" ref="G275">IFERROR(INDEX('PM POWERSUPPLY RJBT1'!BC:BC,MATCH(E275,'PM POWERSUPPLY RJBT1'!B:B,0)),"BELUM TERDATA")</f>
        <v>100</v>
      </c>
      <c r="H275" s="27" t="str">
        <f t="array" ref="H275">IFERROR(INDEX('PM AC RJBT'!J:J,MATCH(E275,'PM AC RJBT'!A:A,0)),"NON-AC ICON")</f>
        <v>NON-AC ICON</v>
      </c>
      <c r="I275" s="27" t="str">
        <f t="array" ref="I275">IFERROR(INDEX('PM GENSET RJBT'!AJ:AJ,MATCH(E275,'PM GENSET RJBT'!B:B,0)),"TIDAK ADA GENSET")</f>
        <v>TIDAK ADA GENSET</v>
      </c>
      <c r="J275" s="29">
        <f t="array" ref="J275">IFERROR(INDEX('PM POP RJBT'!P:P,MATCH(E275,'PM POP RJBT'!D:D,0)),"")*100</f>
        <v>100</v>
      </c>
      <c r="K275" s="30">
        <f t="shared" si="1"/>
        <v>100</v>
      </c>
      <c r="L275" s="18" t="str">
        <f t="shared" si="2"/>
        <v>GOOD CONDITION</v>
      </c>
    </row>
    <row r="276">
      <c r="A276" s="78" t="s">
        <v>181</v>
      </c>
      <c r="B276" s="7" t="s">
        <v>593</v>
      </c>
      <c r="C276" s="7" t="s">
        <v>2050</v>
      </c>
      <c r="D276" s="7" t="str">
        <f t="array" ref="D276">IFERROR(INDEX('DATA RAW OLT'!A:A,MATCH(E276,'DATA RAW OLT'!C:C,0)),"")</f>
        <v>JATIM-MLG.ODC.BATURETNO-HW.MA5801-OLT-01</v>
      </c>
      <c r="E276" s="6" t="s">
        <v>2053</v>
      </c>
      <c r="F276" s="123"/>
      <c r="G276" s="10">
        <f t="array" ref="G276">IFERROR(INDEX('PM POWERSUPPLY RJBT1'!BC:BC,MATCH(E276,'PM POWERSUPPLY RJBT1'!B:B,0)),"BELUM TERDATA")</f>
        <v>100</v>
      </c>
      <c r="H276" s="13" t="str">
        <f t="array" ref="H276">IFERROR(INDEX('PM AC RJBT'!J:J,MATCH(E276,'PM AC RJBT'!A:A,0)),"NON-AC ICON")</f>
        <v>NON-AC ICON</v>
      </c>
      <c r="I276" s="13" t="str">
        <f t="array" ref="I276">IFERROR(INDEX('PM GENSET RJBT'!AJ:AJ,MATCH(E276,'PM GENSET RJBT'!B:B,0)),"TIDAK ADA GENSET")</f>
        <v>TIDAK ADA GENSET</v>
      </c>
      <c r="J276" s="14">
        <f t="array" ref="J276">IFERROR(INDEX('PM POP RJBT'!P:P,MATCH(E276,'PM POP RJBT'!D:D,0)),"")*100</f>
        <v>100</v>
      </c>
      <c r="K276" s="16">
        <f t="shared" si="1"/>
        <v>100</v>
      </c>
      <c r="L276" s="18" t="str">
        <f t="shared" si="2"/>
        <v>GOOD CONDITION</v>
      </c>
    </row>
    <row r="277">
      <c r="A277" s="71" t="s">
        <v>181</v>
      </c>
      <c r="B277" s="20" t="s">
        <v>593</v>
      </c>
      <c r="C277" s="20" t="s">
        <v>2054</v>
      </c>
      <c r="D277" s="20" t="str">
        <f t="array" ref="D277">IFERROR(INDEX('DATA RAW OLT'!A:A,MATCH(E277,'DATA RAW OLT'!C:C,0)),"")</f>
        <v>JATIM-MLG.ODC.BUKIT.HIJAU-HW.MA5801-OLT-01</v>
      </c>
      <c r="E277" s="19" t="s">
        <v>2055</v>
      </c>
      <c r="F277" s="120"/>
      <c r="G277" s="24">
        <f t="array" ref="G277">IFERROR(INDEX('PM POWERSUPPLY RJBT1'!BC:BC,MATCH(E277,'PM POWERSUPPLY RJBT1'!B:B,0)),"BELUM TERDATA")</f>
        <v>100</v>
      </c>
      <c r="H277" s="27" t="str">
        <f t="array" ref="H277">IFERROR(INDEX('PM AC RJBT'!J:J,MATCH(E277,'PM AC RJBT'!A:A,0)),"NON-AC ICON")</f>
        <v>NON-AC ICON</v>
      </c>
      <c r="I277" s="27" t="str">
        <f t="array" ref="I277">IFERROR(INDEX('PM GENSET RJBT'!AJ:AJ,MATCH(E277,'PM GENSET RJBT'!B:B,0)),"TIDAK ADA GENSET")</f>
        <v>TIDAK ADA GENSET</v>
      </c>
      <c r="J277" s="29">
        <f t="array" ref="J277">IFERROR(INDEX('PM POP RJBT'!P:P,MATCH(E277,'PM POP RJBT'!D:D,0)),"")*100</f>
        <v>100</v>
      </c>
      <c r="K277" s="30">
        <f t="shared" si="1"/>
        <v>100</v>
      </c>
      <c r="L277" s="18" t="str">
        <f t="shared" si="2"/>
        <v>GOOD CONDITION</v>
      </c>
    </row>
    <row r="278">
      <c r="A278" s="78" t="s">
        <v>181</v>
      </c>
      <c r="B278" s="7" t="s">
        <v>593</v>
      </c>
      <c r="C278" s="7" t="s">
        <v>2057</v>
      </c>
      <c r="D278" s="8" t="s">
        <v>2058</v>
      </c>
      <c r="E278" s="6" t="s">
        <v>2059</v>
      </c>
      <c r="F278" s="123"/>
      <c r="G278" s="10">
        <f t="array" ref="G278">IFERROR(INDEX('PM POWERSUPPLY RJBT1'!BC:BC,MATCH(E278,'PM POWERSUPPLY RJBT1'!B:B,0)),"BELUM TERDATA")</f>
        <v>100</v>
      </c>
      <c r="H278" s="13" t="str">
        <f t="array" ref="H278">IFERROR(INDEX('PM AC RJBT'!J:J,MATCH(E278,'PM AC RJBT'!A:A,0)),"NON-AC ICON")</f>
        <v>NON-AC ICON</v>
      </c>
      <c r="I278" s="13" t="str">
        <f t="array" ref="I278">IFERROR(INDEX('PM GENSET RJBT'!AJ:AJ,MATCH(E278,'PM GENSET RJBT'!B:B,0)),"TIDAK ADA GENSET")</f>
        <v>TIDAK ADA GENSET</v>
      </c>
      <c r="J278" s="14">
        <f t="array" ref="J278">IFERROR(INDEX('PM POP RJBT'!P:P,MATCH(E278,'PM POP RJBT'!D:D,0)),"")*100</f>
        <v>0</v>
      </c>
      <c r="K278" s="16">
        <f t="shared" si="1"/>
        <v>60</v>
      </c>
      <c r="L278" s="18" t="str">
        <f t="shared" si="2"/>
        <v>WARNING</v>
      </c>
    </row>
    <row r="279">
      <c r="A279" s="71" t="s">
        <v>181</v>
      </c>
      <c r="B279" s="20" t="s">
        <v>593</v>
      </c>
      <c r="C279" s="20" t="s">
        <v>2062</v>
      </c>
      <c r="D279" s="21" t="s">
        <v>1195</v>
      </c>
      <c r="E279" s="19" t="s">
        <v>2063</v>
      </c>
      <c r="F279" s="120"/>
      <c r="G279" s="24">
        <f t="array" ref="G279">IFERROR(INDEX('PM POWERSUPPLY RJBT1'!BC:BC,MATCH(E279,'PM POWERSUPPLY RJBT1'!B:B,0)),"BELUM TERDATA")</f>
        <v>100</v>
      </c>
      <c r="H279" s="27" t="str">
        <f t="array" ref="H279">IFERROR(INDEX('PM AC RJBT'!J:J,MATCH(E279,'PM AC RJBT'!A:A,0)),"NON-AC ICON")</f>
        <v>NON-AC ICON</v>
      </c>
      <c r="I279" s="27" t="str">
        <f t="array" ref="I279">IFERROR(INDEX('PM GENSET RJBT'!AJ:AJ,MATCH(E279,'PM GENSET RJBT'!B:B,0)),"TIDAK ADA GENSET")</f>
        <v>TIDAK ADA GENSET</v>
      </c>
      <c r="J279" s="29">
        <f t="array" ref="J279">IFERROR(INDEX('PM POP RJBT'!P:P,MATCH(E279,'PM POP RJBT'!D:D,0)),"")*100</f>
        <v>0</v>
      </c>
      <c r="K279" s="30">
        <f t="shared" si="1"/>
        <v>60</v>
      </c>
      <c r="L279" s="18" t="str">
        <f t="shared" si="2"/>
        <v>WARNING</v>
      </c>
    </row>
    <row r="280">
      <c r="A280" s="78" t="s">
        <v>181</v>
      </c>
      <c r="B280" s="7" t="s">
        <v>593</v>
      </c>
      <c r="C280" s="7" t="s">
        <v>2066</v>
      </c>
      <c r="D280" s="7" t="str">
        <f t="array" ref="D280">IFERROR(INDEX('DATA RAW OLT'!A:A,MATCH(E280,'DATA RAW OLT'!C:C,0)),"")</f>
        <v>JATIM-MLG.ODC.BALESARI-HW.MA5801-OLT-01</v>
      </c>
      <c r="E280" s="6" t="s">
        <v>2068</v>
      </c>
      <c r="F280" s="123"/>
      <c r="G280" s="10">
        <f t="array" ref="G280">IFERROR(INDEX('PM POWERSUPPLY RJBT1'!BC:BC,MATCH(E280,'PM POWERSUPPLY RJBT1'!B:B,0)),"BELUM TERDATA")</f>
        <v>100</v>
      </c>
      <c r="H280" s="13" t="str">
        <f t="array" ref="H280">IFERROR(INDEX('PM AC RJBT'!J:J,MATCH(E280,'PM AC RJBT'!A:A,0)),"NON-AC ICON")</f>
        <v>NON-AC ICON</v>
      </c>
      <c r="I280" s="13" t="str">
        <f t="array" ref="I280">IFERROR(INDEX('PM GENSET RJBT'!AJ:AJ,MATCH(E280,'PM GENSET RJBT'!B:B,0)),"TIDAK ADA GENSET")</f>
        <v>TIDAK ADA GENSET</v>
      </c>
      <c r="J280" s="14">
        <f t="array" ref="J280">IFERROR(INDEX('PM POP RJBT'!P:P,MATCH(E280,'PM POP RJBT'!D:D,0)),"")*100</f>
        <v>0</v>
      </c>
      <c r="K280" s="16">
        <f t="shared" si="1"/>
        <v>60</v>
      </c>
      <c r="L280" s="18" t="str">
        <f t="shared" si="2"/>
        <v>WARNING</v>
      </c>
    </row>
    <row r="281">
      <c r="A281" s="71" t="s">
        <v>181</v>
      </c>
      <c r="B281" s="20" t="s">
        <v>593</v>
      </c>
      <c r="C281" s="20" t="s">
        <v>2072</v>
      </c>
      <c r="D281" s="20" t="str">
        <f t="array" ref="D281">IFERROR(INDEX('DATA RAW OLT'!A:A,MATCH(E281,'DATA RAW OLT'!C:C,0)),"")</f>
        <v>JATIM-MLG.ODC.BRONGKAL-HW.MA5801-OLT-01</v>
      </c>
      <c r="E281" s="19" t="s">
        <v>2073</v>
      </c>
      <c r="F281" s="120"/>
      <c r="G281" s="24">
        <f t="array" ref="G281">IFERROR(INDEX('PM POWERSUPPLY RJBT1'!BC:BC,MATCH(E281,'PM POWERSUPPLY RJBT1'!B:B,0)),"BELUM TERDATA")</f>
        <v>100</v>
      </c>
      <c r="H281" s="27" t="str">
        <f t="array" ref="H281">IFERROR(INDEX('PM AC RJBT'!J:J,MATCH(E281,'PM AC RJBT'!A:A,0)),"NON-AC ICON")</f>
        <v>NON-AC ICON</v>
      </c>
      <c r="I281" s="27" t="str">
        <f t="array" ref="I281">IFERROR(INDEX('PM GENSET RJBT'!AJ:AJ,MATCH(E281,'PM GENSET RJBT'!B:B,0)),"TIDAK ADA GENSET")</f>
        <v>TIDAK ADA GENSET</v>
      </c>
      <c r="J281" s="29">
        <f t="array" ref="J281">IFERROR(INDEX('PM POP RJBT'!P:P,MATCH(E281,'PM POP RJBT'!D:D,0)),"")*100</f>
        <v>100</v>
      </c>
      <c r="K281" s="30">
        <f t="shared" si="1"/>
        <v>100</v>
      </c>
      <c r="L281" s="18" t="str">
        <f t="shared" si="2"/>
        <v>GOOD CONDITION</v>
      </c>
    </row>
    <row r="282">
      <c r="A282" s="78" t="s">
        <v>181</v>
      </c>
      <c r="B282" s="7" t="s">
        <v>593</v>
      </c>
      <c r="C282" s="7" t="s">
        <v>2076</v>
      </c>
      <c r="D282" s="7" t="str">
        <f t="array" ref="D282">IFERROR(INDEX('DATA RAW OLT'!A:A,MATCH(E282,'DATA RAW OLT'!C:C,0)),"")</f>
        <v>JATIM-MLG.ODC.CODO-HW.MA5801-OLT-01</v>
      </c>
      <c r="E282" s="6" t="s">
        <v>2077</v>
      </c>
      <c r="F282" s="123"/>
      <c r="G282" s="10">
        <f t="array" ref="G282">IFERROR(INDEX('PM POWERSUPPLY RJBT1'!BC:BC,MATCH(E282,'PM POWERSUPPLY RJBT1'!B:B,0)),"BELUM TERDATA")</f>
        <v>100</v>
      </c>
      <c r="H282" s="13" t="str">
        <f t="array" ref="H282">IFERROR(INDEX('PM AC RJBT'!J:J,MATCH(E282,'PM AC RJBT'!A:A,0)),"NON-AC ICON")</f>
        <v>NON-AC ICON</v>
      </c>
      <c r="I282" s="13" t="str">
        <f t="array" ref="I282">IFERROR(INDEX('PM GENSET RJBT'!AJ:AJ,MATCH(E282,'PM GENSET RJBT'!B:B,0)),"TIDAK ADA GENSET")</f>
        <v>TIDAK ADA GENSET</v>
      </c>
      <c r="J282" s="14">
        <f t="array" ref="J282">IFERROR(INDEX('PM POP RJBT'!P:P,MATCH(E282,'PM POP RJBT'!D:D,0)),"")*100</f>
        <v>100</v>
      </c>
      <c r="K282" s="16">
        <f t="shared" si="1"/>
        <v>100</v>
      </c>
      <c r="L282" s="18" t="str">
        <f t="shared" si="2"/>
        <v>GOOD CONDITION</v>
      </c>
    </row>
    <row r="283">
      <c r="A283" s="71" t="s">
        <v>181</v>
      </c>
      <c r="B283" s="20" t="s">
        <v>593</v>
      </c>
      <c r="C283" s="20" t="s">
        <v>2079</v>
      </c>
      <c r="D283" s="20" t="str">
        <f t="array" ref="D283">IFERROR(INDEX('DATA RAW OLT'!A:A,MATCH(E283,'DATA RAW OLT'!C:C,0)),"")</f>
        <v>JATIM-MLG.ODC.DRUJU-HW.MA5801-OLT-01</v>
      </c>
      <c r="E283" s="19" t="s">
        <v>2080</v>
      </c>
      <c r="F283" s="120"/>
      <c r="G283" s="24">
        <f t="array" ref="G283">IFERROR(INDEX('PM POWERSUPPLY RJBT1'!BC:BC,MATCH(E283,'PM POWERSUPPLY RJBT1'!B:B,0)),"BELUM TERDATA")</f>
        <v>100</v>
      </c>
      <c r="H283" s="27" t="str">
        <f t="array" ref="H283">IFERROR(INDEX('PM AC RJBT'!J:J,MATCH(E283,'PM AC RJBT'!A:A,0)),"NON-AC ICON")</f>
        <v>NON-AC ICON</v>
      </c>
      <c r="I283" s="27" t="str">
        <f t="array" ref="I283">IFERROR(INDEX('PM GENSET RJBT'!AJ:AJ,MATCH(E283,'PM GENSET RJBT'!B:B,0)),"TIDAK ADA GENSET")</f>
        <v>TIDAK ADA GENSET</v>
      </c>
      <c r="J283" s="29">
        <f t="array" ref="J283">IFERROR(INDEX('PM POP RJBT'!P:P,MATCH(E283,'PM POP RJBT'!D:D,0)),"")*100</f>
        <v>100</v>
      </c>
      <c r="K283" s="30">
        <f t="shared" si="1"/>
        <v>100</v>
      </c>
      <c r="L283" s="18" t="str">
        <f t="shared" si="2"/>
        <v>GOOD CONDITION</v>
      </c>
    </row>
    <row r="284">
      <c r="A284" s="78" t="s">
        <v>181</v>
      </c>
      <c r="B284" s="7" t="s">
        <v>593</v>
      </c>
      <c r="C284" s="7" t="s">
        <v>2083</v>
      </c>
      <c r="D284" s="7" t="str">
        <f t="array" ref="D284">IFERROR(INDEX('DATA RAW OLT'!A:A,MATCH(E284,'DATA RAW OLT'!C:C,0)),"")</f>
        <v>JATIM-MLG.ODC.KRANGGAN-HW.MA5801-OLT-01</v>
      </c>
      <c r="E284" s="6" t="s">
        <v>2085</v>
      </c>
      <c r="F284" s="123"/>
      <c r="G284" s="10">
        <f t="array" ref="G284">IFERROR(INDEX('PM POWERSUPPLY RJBT1'!BC:BC,MATCH(E284,'PM POWERSUPPLY RJBT1'!B:B,0)),"BELUM TERDATA")</f>
        <v>100</v>
      </c>
      <c r="H284" s="13" t="str">
        <f t="array" ref="H284">IFERROR(INDEX('PM AC RJBT'!J:J,MATCH(E284,'PM AC RJBT'!A:A,0)),"NON-AC ICON")</f>
        <v>NON-AC ICON</v>
      </c>
      <c r="I284" s="13" t="str">
        <f t="array" ref="I284">IFERROR(INDEX('PM GENSET RJBT'!AJ:AJ,MATCH(E284,'PM GENSET RJBT'!B:B,0)),"TIDAK ADA GENSET")</f>
        <v>TIDAK ADA GENSET</v>
      </c>
      <c r="J284" s="14">
        <f t="array" ref="J284">IFERROR(INDEX('PM POP RJBT'!P:P,MATCH(E284,'PM POP RJBT'!D:D,0)),"")*100</f>
        <v>100</v>
      </c>
      <c r="K284" s="16">
        <f t="shared" si="1"/>
        <v>100</v>
      </c>
      <c r="L284" s="18" t="str">
        <f t="shared" si="2"/>
        <v>GOOD CONDITION</v>
      </c>
    </row>
    <row r="285">
      <c r="A285" s="71" t="s">
        <v>181</v>
      </c>
      <c r="B285" s="20" t="s">
        <v>593</v>
      </c>
      <c r="C285" s="20" t="s">
        <v>2087</v>
      </c>
      <c r="D285" s="21" t="s">
        <v>2088</v>
      </c>
      <c r="E285" s="19" t="s">
        <v>2089</v>
      </c>
      <c r="F285" s="120"/>
      <c r="G285" s="24">
        <f t="array" ref="G285">IFERROR(INDEX('PM POWERSUPPLY RJBT1'!BC:BC,MATCH(E285,'PM POWERSUPPLY RJBT1'!B:B,0)),"BELUM TERDATA")</f>
        <v>100</v>
      </c>
      <c r="H285" s="27" t="str">
        <f t="array" ref="H285">IFERROR(INDEX('PM AC RJBT'!J:J,MATCH(E285,'PM AC RJBT'!A:A,0)),"NON-AC ICON")</f>
        <v>NON-AC ICON</v>
      </c>
      <c r="I285" s="27" t="str">
        <f t="array" ref="I285">IFERROR(INDEX('PM GENSET RJBT'!AJ:AJ,MATCH(E285,'PM GENSET RJBT'!B:B,0)),"TIDAK ADA GENSET")</f>
        <v>TIDAK ADA GENSET</v>
      </c>
      <c r="J285" s="29">
        <f t="array" ref="J285">IFERROR(INDEX('PM POP RJBT'!P:P,MATCH(E285,'PM POP RJBT'!D:D,0)),"")*100</f>
        <v>0</v>
      </c>
      <c r="K285" s="30">
        <f t="shared" si="1"/>
        <v>60</v>
      </c>
      <c r="L285" s="18" t="str">
        <f t="shared" si="2"/>
        <v>WARNING</v>
      </c>
    </row>
    <row r="286">
      <c r="A286" s="78" t="s">
        <v>181</v>
      </c>
      <c r="B286" s="7" t="s">
        <v>593</v>
      </c>
      <c r="C286" s="7" t="s">
        <v>2091</v>
      </c>
      <c r="D286" s="7" t="str">
        <f t="array" ref="D286">IFERROR(INDEX('DATA RAW OLT'!A:A,MATCH(E286,'DATA RAW OLT'!C:C,0)),"")</f>
        <v>JATIM-MLG.ODC.NGAJUM-HW.MA5801-OLT-01</v>
      </c>
      <c r="E286" s="6" t="s">
        <v>2092</v>
      </c>
      <c r="F286" s="123"/>
      <c r="G286" s="10">
        <f t="array" ref="G286">IFERROR(INDEX('PM POWERSUPPLY RJBT1'!BC:BC,MATCH(E286,'PM POWERSUPPLY RJBT1'!B:B,0)),"BELUM TERDATA")</f>
        <v>100</v>
      </c>
      <c r="H286" s="13" t="str">
        <f t="array" ref="H286">IFERROR(INDEX('PM AC RJBT'!J:J,MATCH(E286,'PM AC RJBT'!A:A,0)),"NON-AC ICON")</f>
        <v>NON-AC ICON</v>
      </c>
      <c r="I286" s="13" t="str">
        <f t="array" ref="I286">IFERROR(INDEX('PM GENSET RJBT'!AJ:AJ,MATCH(E286,'PM GENSET RJBT'!B:B,0)),"TIDAK ADA GENSET")</f>
        <v>TIDAK ADA GENSET</v>
      </c>
      <c r="J286" s="14">
        <f t="array" ref="J286">IFERROR(INDEX('PM POP RJBT'!P:P,MATCH(E286,'PM POP RJBT'!D:D,0)),"")*100</f>
        <v>0</v>
      </c>
      <c r="K286" s="16">
        <f t="shared" si="1"/>
        <v>60</v>
      </c>
      <c r="L286" s="18" t="str">
        <f t="shared" si="2"/>
        <v>WARNING</v>
      </c>
    </row>
    <row r="287">
      <c r="A287" s="71" t="s">
        <v>181</v>
      </c>
      <c r="B287" s="20" t="s">
        <v>593</v>
      </c>
      <c r="C287" s="20" t="s">
        <v>2094</v>
      </c>
      <c r="D287" s="20" t="str">
        <f t="array" ref="D287">IFERROR(INDEX('DATA RAW OLT'!A:A,MATCH(E287,'DATA RAW OLT'!C:C,0)),"")</f>
        <v>JATIM-MLG.ODC.NGEMBAL-HW.MA5801-OLT-01</v>
      </c>
      <c r="E287" s="19" t="s">
        <v>2096</v>
      </c>
      <c r="F287" s="120"/>
      <c r="G287" s="24">
        <f t="array" ref="G287">IFERROR(INDEX('PM POWERSUPPLY RJBT1'!BC:BC,MATCH(E287,'PM POWERSUPPLY RJBT1'!B:B,0)),"BELUM TERDATA")</f>
        <v>100</v>
      </c>
      <c r="H287" s="27" t="str">
        <f t="array" ref="H287">IFERROR(INDEX('PM AC RJBT'!J:J,MATCH(E287,'PM AC RJBT'!A:A,0)),"NON-AC ICON")</f>
        <v>NON-AC ICON</v>
      </c>
      <c r="I287" s="27" t="str">
        <f t="array" ref="I287">IFERROR(INDEX('PM GENSET RJBT'!AJ:AJ,MATCH(E287,'PM GENSET RJBT'!B:B,0)),"TIDAK ADA GENSET")</f>
        <v>TIDAK ADA GENSET</v>
      </c>
      <c r="J287" s="29">
        <f t="array" ref="J287">IFERROR(INDEX('PM POP RJBT'!P:P,MATCH(E287,'PM POP RJBT'!D:D,0)),"")*100</f>
        <v>0</v>
      </c>
      <c r="K287" s="30">
        <f t="shared" si="1"/>
        <v>60</v>
      </c>
      <c r="L287" s="18" t="str">
        <f t="shared" si="2"/>
        <v>WARNING</v>
      </c>
    </row>
    <row r="288">
      <c r="A288" s="78" t="s">
        <v>181</v>
      </c>
      <c r="B288" s="7" t="s">
        <v>593</v>
      </c>
      <c r="C288" s="7" t="s">
        <v>2099</v>
      </c>
      <c r="D288" s="8" t="s">
        <v>2100</v>
      </c>
      <c r="E288" s="6" t="s">
        <v>1414</v>
      </c>
      <c r="F288" s="123"/>
      <c r="G288" s="10">
        <f t="array" ref="G288">IFERROR(INDEX('PM POWERSUPPLY RJBT1'!BC:BC,MATCH(E288,'PM POWERSUPPLY RJBT1'!B:B,0)),"BELUM TERDATA")</f>
        <v>100</v>
      </c>
      <c r="H288" s="13">
        <f t="array" ref="H288">IFERROR(INDEX('PM AC RJBT'!J:J,MATCH(E288,'PM AC RJBT'!A:A,0)),"NON-AC ICON")</f>
        <v>100</v>
      </c>
      <c r="I288" s="13" t="str">
        <f t="array" ref="I288">IFERROR(INDEX('PM GENSET RJBT'!AJ:AJ,MATCH(E288,'PM GENSET RJBT'!B:B,0)),"TIDAK ADA GENSET")</f>
        <v>TIDAK ADA GENSET</v>
      </c>
      <c r="J288" s="14">
        <f t="array" ref="J288">IFERROR(INDEX('PM POP RJBT'!P:P,MATCH(E288,'PM POP RJBT'!D:D,0)),"")*100</f>
        <v>100</v>
      </c>
      <c r="K288" s="16">
        <f t="shared" si="1"/>
        <v>100</v>
      </c>
      <c r="L288" s="18" t="str">
        <f t="shared" si="2"/>
        <v>GOOD CONDITION</v>
      </c>
    </row>
    <row r="289">
      <c r="A289" s="71" t="s">
        <v>181</v>
      </c>
      <c r="B289" s="20" t="s">
        <v>593</v>
      </c>
      <c r="C289" s="20" t="s">
        <v>2104</v>
      </c>
      <c r="D289" s="20" t="str">
        <f t="array" ref="D289">IFERROR(INDEX('DATA RAW OLT'!A:A,MATCH(E289,'DATA RAW OLT'!C:C,0)),"")</f>
        <v>JATIM-MLG.ODC.POJOK-HW.MA5801-OLT-01</v>
      </c>
      <c r="E289" s="19" t="s">
        <v>2106</v>
      </c>
      <c r="F289" s="120"/>
      <c r="G289" s="24">
        <f t="array" ref="G289">IFERROR(INDEX('PM POWERSUPPLY RJBT1'!BC:BC,MATCH(E289,'PM POWERSUPPLY RJBT1'!B:B,0)),"BELUM TERDATA")</f>
        <v>100</v>
      </c>
      <c r="H289" s="27" t="str">
        <f t="array" ref="H289">IFERROR(INDEX('PM AC RJBT'!J:J,MATCH(E289,'PM AC RJBT'!A:A,0)),"NON-AC ICON")</f>
        <v>NON-AC ICON</v>
      </c>
      <c r="I289" s="27" t="str">
        <f t="array" ref="I289">IFERROR(INDEX('PM GENSET RJBT'!AJ:AJ,MATCH(E289,'PM GENSET RJBT'!B:B,0)),"TIDAK ADA GENSET")</f>
        <v>TIDAK ADA GENSET</v>
      </c>
      <c r="J289" s="29">
        <f t="array" ref="J289">IFERROR(INDEX('PM POP RJBT'!P:P,MATCH(E289,'PM POP RJBT'!D:D,0)),"")*100</f>
        <v>0</v>
      </c>
      <c r="K289" s="30">
        <f t="shared" si="1"/>
        <v>60</v>
      </c>
      <c r="L289" s="18" t="str">
        <f t="shared" si="2"/>
        <v>WARNING</v>
      </c>
    </row>
    <row r="290">
      <c r="A290" s="78" t="s">
        <v>181</v>
      </c>
      <c r="B290" s="7" t="s">
        <v>593</v>
      </c>
      <c r="C290" s="7" t="s">
        <v>2108</v>
      </c>
      <c r="D290" s="7" t="str">
        <f t="array" ref="D290">IFERROR(INDEX('DATA RAW OLT'!A:A,MATCH(E290,'DATA RAW OLT'!C:C,0)),"")</f>
        <v>JATIM-MLG.ODC.REJOYOSO-HW.MA5801-OLT-01</v>
      </c>
      <c r="E290" s="6" t="s">
        <v>2109</v>
      </c>
      <c r="F290" s="123"/>
      <c r="G290" s="10">
        <f t="array" ref="G290">IFERROR(INDEX('PM POWERSUPPLY RJBT1'!BC:BC,MATCH(E290,'PM POWERSUPPLY RJBT1'!B:B,0)),"BELUM TERDATA")</f>
        <v>100</v>
      </c>
      <c r="H290" s="13" t="str">
        <f t="array" ref="H290">IFERROR(INDEX('PM AC RJBT'!J:J,MATCH(E290,'PM AC RJBT'!A:A,0)),"NON-AC ICON")</f>
        <v>NON-AC ICON</v>
      </c>
      <c r="I290" s="13" t="str">
        <f t="array" ref="I290">IFERROR(INDEX('PM GENSET RJBT'!AJ:AJ,MATCH(E290,'PM GENSET RJBT'!B:B,0)),"TIDAK ADA GENSET")</f>
        <v>TIDAK ADA GENSET</v>
      </c>
      <c r="J290" s="14">
        <f t="array" ref="J290">IFERROR(INDEX('PM POP RJBT'!P:P,MATCH(E290,'PM POP RJBT'!D:D,0)),"")*100</f>
        <v>100</v>
      </c>
      <c r="K290" s="16">
        <f t="shared" si="1"/>
        <v>100</v>
      </c>
      <c r="L290" s="18" t="str">
        <f t="shared" si="2"/>
        <v>GOOD CONDITION</v>
      </c>
    </row>
    <row r="291">
      <c r="A291" s="71" t="s">
        <v>181</v>
      </c>
      <c r="B291" s="20" t="s">
        <v>593</v>
      </c>
      <c r="C291" s="20" t="s">
        <v>2111</v>
      </c>
      <c r="D291" s="20" t="str">
        <f t="array" ref="D291">IFERROR(INDEX('DATA RAW OLT'!A:A,MATCH(E291,'DATA RAW OLT'!C:C,0)),"")</f>
        <v>JATIM-MLG.ODC.SUMBERNGEPOH-HW.MA5801-OLT-01</v>
      </c>
      <c r="E291" s="19" t="s">
        <v>2112</v>
      </c>
      <c r="F291" s="120"/>
      <c r="G291" s="24">
        <f t="array" ref="G291">IFERROR(INDEX('PM POWERSUPPLY RJBT1'!BC:BC,MATCH(E291,'PM POWERSUPPLY RJBT1'!B:B,0)),"BELUM TERDATA")</f>
        <v>100</v>
      </c>
      <c r="H291" s="27" t="str">
        <f t="array" ref="H291">IFERROR(INDEX('PM AC RJBT'!J:J,MATCH(E291,'PM AC RJBT'!A:A,0)),"NON-AC ICON")</f>
        <v>NON-AC ICON</v>
      </c>
      <c r="I291" s="27" t="str">
        <f t="array" ref="I291">IFERROR(INDEX('PM GENSET RJBT'!AJ:AJ,MATCH(E291,'PM GENSET RJBT'!B:B,0)),"TIDAK ADA GENSET")</f>
        <v>TIDAK ADA GENSET</v>
      </c>
      <c r="J291" s="29">
        <f t="array" ref="J291">IFERROR(INDEX('PM POP RJBT'!P:P,MATCH(E291,'PM POP RJBT'!D:D,0)),"")*100</f>
        <v>100</v>
      </c>
      <c r="K291" s="30">
        <f t="shared" si="1"/>
        <v>100</v>
      </c>
      <c r="L291" s="18" t="str">
        <f t="shared" si="2"/>
        <v>GOOD CONDITION</v>
      </c>
    </row>
    <row r="292">
      <c r="A292" s="78" t="s">
        <v>181</v>
      </c>
      <c r="B292" s="7" t="s">
        <v>593</v>
      </c>
      <c r="C292" s="7" t="s">
        <v>2116</v>
      </c>
      <c r="D292" s="7" t="str">
        <f t="array" ref="D292">IFERROR(INDEX('DATA RAW OLT'!A:A,MATCH(E292,'DATA RAW OLT'!C:C,0)),"")</f>
        <v>JATIM-MLG.ODC.WANAKERTA-HW.MA5801-OLT-01</v>
      </c>
      <c r="E292" s="6" t="s">
        <v>2117</v>
      </c>
      <c r="F292" s="123"/>
      <c r="G292" s="10">
        <f t="array" ref="G292">IFERROR(INDEX('PM POWERSUPPLY RJBT1'!BC:BC,MATCH(E292,'PM POWERSUPPLY RJBT1'!B:B,0)),"BELUM TERDATA")</f>
        <v>100</v>
      </c>
      <c r="H292" s="13" t="str">
        <f t="array" ref="H292">IFERROR(INDEX('PM AC RJBT'!J:J,MATCH(E292,'PM AC RJBT'!A:A,0)),"NON-AC ICON")</f>
        <v>NON-AC ICON</v>
      </c>
      <c r="I292" s="13" t="str">
        <f t="array" ref="I292">IFERROR(INDEX('PM GENSET RJBT'!AJ:AJ,MATCH(E292,'PM GENSET RJBT'!B:B,0)),"TIDAK ADA GENSET")</f>
        <v>TIDAK ADA GENSET</v>
      </c>
      <c r="J292" s="14">
        <f t="array" ref="J292">IFERROR(INDEX('PM POP RJBT'!P:P,MATCH(E292,'PM POP RJBT'!D:D,0)),"")*100</f>
        <v>0</v>
      </c>
      <c r="K292" s="16">
        <f t="shared" si="1"/>
        <v>60</v>
      </c>
      <c r="L292" s="18" t="str">
        <f t="shared" si="2"/>
        <v>WARNING</v>
      </c>
    </row>
    <row r="293">
      <c r="A293" s="71" t="s">
        <v>181</v>
      </c>
      <c r="B293" s="20" t="s">
        <v>593</v>
      </c>
      <c r="C293" s="20" t="s">
        <v>2119</v>
      </c>
      <c r="D293" s="20" t="str">
        <f t="array" ref="D293">IFERROR(INDEX('DATA RAW OLT'!A:A,MATCH(E293,'DATA RAW OLT'!C:C,0)),"")</f>
        <v>JATIM-MLG.ODC.DEWANGREJO-HW.MA5801-OLT-01</v>
      </c>
      <c r="E293" s="19" t="s">
        <v>2122</v>
      </c>
      <c r="F293" s="120"/>
      <c r="G293" s="24">
        <f t="array" ref="G293">IFERROR(INDEX('PM POWERSUPPLY RJBT1'!BC:BC,MATCH(E293,'PM POWERSUPPLY RJBT1'!B:B,0)),"BELUM TERDATA")</f>
        <v>100</v>
      </c>
      <c r="H293" s="27" t="str">
        <f t="array" ref="H293">IFERROR(INDEX('PM AC RJBT'!J:J,MATCH(E293,'PM AC RJBT'!A:A,0)),"NON-AC ICON")</f>
        <v>NON-AC ICON</v>
      </c>
      <c r="I293" s="27" t="str">
        <f t="array" ref="I293">IFERROR(INDEX('PM GENSET RJBT'!AJ:AJ,MATCH(E293,'PM GENSET RJBT'!B:B,0)),"TIDAK ADA GENSET")</f>
        <v>TIDAK ADA GENSET</v>
      </c>
      <c r="J293" s="29">
        <f t="array" ref="J293">IFERROR(INDEX('PM POP RJBT'!P:P,MATCH(E293,'PM POP RJBT'!D:D,0)),"")*100</f>
        <v>100</v>
      </c>
      <c r="K293" s="30">
        <f t="shared" si="1"/>
        <v>100</v>
      </c>
      <c r="L293" s="18" t="str">
        <f t="shared" si="2"/>
        <v>GOOD CONDITION</v>
      </c>
    </row>
    <row r="294">
      <c r="A294" s="78" t="s">
        <v>181</v>
      </c>
      <c r="B294" s="7" t="s">
        <v>593</v>
      </c>
      <c r="C294" s="7" t="s">
        <v>2124</v>
      </c>
      <c r="D294" s="7" t="str">
        <f t="array" ref="D294">IFERROR(INDEX('DATA RAW OLT'!A:A,MATCH(E294,'DATA RAW OLT'!C:C,0)),"")</f>
        <v>JATIM-MLG.ODC.GADINGKULON-HW.MA5801-OLT-01</v>
      </c>
      <c r="E294" s="6" t="s">
        <v>2126</v>
      </c>
      <c r="F294" s="123"/>
      <c r="G294" s="10">
        <f t="array" ref="G294">IFERROR(INDEX('PM POWERSUPPLY RJBT1'!BC:BC,MATCH(E294,'PM POWERSUPPLY RJBT1'!B:B,0)),"BELUM TERDATA")</f>
        <v>100</v>
      </c>
      <c r="H294" s="13" t="str">
        <f t="array" ref="H294">IFERROR(INDEX('PM AC RJBT'!J:J,MATCH(E294,'PM AC RJBT'!A:A,0)),"NON-AC ICON")</f>
        <v>NON-AC ICON</v>
      </c>
      <c r="I294" s="13" t="str">
        <f t="array" ref="I294">IFERROR(INDEX('PM GENSET RJBT'!AJ:AJ,MATCH(E294,'PM GENSET RJBT'!B:B,0)),"TIDAK ADA GENSET")</f>
        <v>TIDAK ADA GENSET</v>
      </c>
      <c r="J294" s="14">
        <f t="array" ref="J294">IFERROR(INDEX('PM POP RJBT'!P:P,MATCH(E294,'PM POP RJBT'!D:D,0)),"")*100</f>
        <v>100</v>
      </c>
      <c r="K294" s="16">
        <f t="shared" si="1"/>
        <v>100</v>
      </c>
      <c r="L294" s="18" t="str">
        <f t="shared" si="2"/>
        <v>GOOD CONDITION</v>
      </c>
      <c r="N294" s="171" t="s">
        <v>2128</v>
      </c>
      <c r="O294" s="171" t="s">
        <v>2129</v>
      </c>
      <c r="P294" s="171" t="s">
        <v>2130</v>
      </c>
    </row>
    <row r="295">
      <c r="A295" s="71" t="s">
        <v>181</v>
      </c>
      <c r="B295" s="20" t="s">
        <v>593</v>
      </c>
      <c r="C295" s="20" t="s">
        <v>2131</v>
      </c>
      <c r="D295" s="20" t="str">
        <f t="array" ref="D295">IFERROR(INDEX('DATA RAW OLT'!A:A,MATCH(E295,'DATA RAW OLT'!C:C,0)),"")</f>
        <v>JATIM-MLG.ODC.GEDANGAN-HW.MA5801-OLT-01</v>
      </c>
      <c r="E295" s="19" t="s">
        <v>2132</v>
      </c>
      <c r="F295" s="120"/>
      <c r="G295" s="24">
        <f t="array" ref="G295">IFERROR(INDEX('PM POWERSUPPLY RJBT1'!BC:BC,MATCH(E295,'PM POWERSUPPLY RJBT1'!B:B,0)),"BELUM TERDATA")</f>
        <v>100</v>
      </c>
      <c r="H295" s="27" t="str">
        <f t="array" ref="H295">IFERROR(INDEX('PM AC RJBT'!J:J,MATCH(E295,'PM AC RJBT'!A:A,0)),"NON-AC ICON")</f>
        <v>NON-AC ICON</v>
      </c>
      <c r="I295" s="27" t="str">
        <f t="array" ref="I295">IFERROR(INDEX('PM GENSET RJBT'!AJ:AJ,MATCH(E295,'PM GENSET RJBT'!B:B,0)),"TIDAK ADA GENSET")</f>
        <v>TIDAK ADA GENSET</v>
      </c>
      <c r="J295" s="29">
        <f t="array" ref="J295">IFERROR(INDEX('PM POP RJBT'!P:P,MATCH(E295,'PM POP RJBT'!D:D,0)),"")*100</f>
        <v>0</v>
      </c>
      <c r="K295" s="30">
        <f t="shared" si="1"/>
        <v>60</v>
      </c>
      <c r="L295" s="18" t="str">
        <f t="shared" si="2"/>
        <v>WARNING</v>
      </c>
    </row>
    <row r="296">
      <c r="A296" s="78" t="s">
        <v>181</v>
      </c>
      <c r="B296" s="7" t="s">
        <v>593</v>
      </c>
      <c r="C296" s="7" t="s">
        <v>2136</v>
      </c>
      <c r="D296" s="7" t="str">
        <f t="array" ref="D296">IFERROR(INDEX('DATA RAW OLT'!A:A,MATCH(E296,'DATA RAW OLT'!C:C,0)),"")</f>
        <v>JATIM-MLG.ODC.GUBUKKLAKAH-HW.MA5801-OLT-01</v>
      </c>
      <c r="E296" s="6" t="s">
        <v>2137</v>
      </c>
      <c r="F296" s="123"/>
      <c r="G296" s="10">
        <f t="array" ref="G296">IFERROR(INDEX('PM POWERSUPPLY RJBT1'!BC:BC,MATCH(E296,'PM POWERSUPPLY RJBT1'!B:B,0)),"BELUM TERDATA")</f>
        <v>100</v>
      </c>
      <c r="H296" s="13" t="str">
        <f t="array" ref="H296">IFERROR(INDEX('PM AC RJBT'!J:J,MATCH(E296,'PM AC RJBT'!A:A,0)),"NON-AC ICON")</f>
        <v>NON-AC ICON</v>
      </c>
      <c r="I296" s="13" t="str">
        <f t="array" ref="I296">IFERROR(INDEX('PM GENSET RJBT'!AJ:AJ,MATCH(E296,'PM GENSET RJBT'!B:B,0)),"TIDAK ADA GENSET")</f>
        <v>TIDAK ADA GENSET</v>
      </c>
      <c r="J296" s="14">
        <f t="array" ref="J296">IFERROR(INDEX('PM POP RJBT'!P:P,MATCH(E296,'PM POP RJBT'!D:D,0)),"")*100</f>
        <v>100</v>
      </c>
      <c r="K296" s="16">
        <f t="shared" si="1"/>
        <v>100</v>
      </c>
      <c r="L296" s="18" t="str">
        <f t="shared" si="2"/>
        <v>GOOD CONDITION</v>
      </c>
    </row>
    <row r="297">
      <c r="A297" s="71" t="s">
        <v>181</v>
      </c>
      <c r="B297" s="20" t="s">
        <v>593</v>
      </c>
      <c r="C297" s="20" t="s">
        <v>2139</v>
      </c>
      <c r="D297" s="20" t="str">
        <f t="array" ref="D297">IFERROR(INDEX('DATA RAW OLT'!A:A,MATCH(E297,'DATA RAW OLT'!C:C,0)),"")</f>
        <v>JATIM-MLG.ODC.GUNUNG.JATI-HW.MA5801-OLT-01</v>
      </c>
      <c r="E297" s="19" t="s">
        <v>2140</v>
      </c>
      <c r="F297" s="120"/>
      <c r="G297" s="24">
        <f t="array" ref="G297">IFERROR(INDEX('PM POWERSUPPLY RJBT1'!BC:BC,MATCH(E297,'PM POWERSUPPLY RJBT1'!B:B,0)),"BELUM TERDATA")</f>
        <v>100</v>
      </c>
      <c r="H297" s="27" t="str">
        <f t="array" ref="H297">IFERROR(INDEX('PM AC RJBT'!J:J,MATCH(E297,'PM AC RJBT'!A:A,0)),"NON-AC ICON")</f>
        <v>NON-AC ICON</v>
      </c>
      <c r="I297" s="27" t="str">
        <f t="array" ref="I297">IFERROR(INDEX('PM GENSET RJBT'!AJ:AJ,MATCH(E297,'PM GENSET RJBT'!B:B,0)),"TIDAK ADA GENSET")</f>
        <v>TIDAK ADA GENSET</v>
      </c>
      <c r="J297" s="29">
        <f t="array" ref="J297">IFERROR(INDEX('PM POP RJBT'!P:P,MATCH(E297,'PM POP RJBT'!D:D,0)),"")*100</f>
        <v>100</v>
      </c>
      <c r="K297" s="30">
        <f t="shared" si="1"/>
        <v>100</v>
      </c>
      <c r="L297" s="18" t="str">
        <f t="shared" si="2"/>
        <v>GOOD CONDITION</v>
      </c>
    </row>
    <row r="298">
      <c r="A298" s="78" t="s">
        <v>181</v>
      </c>
      <c r="B298" s="7" t="s">
        <v>593</v>
      </c>
      <c r="C298" s="7" t="s">
        <v>2143</v>
      </c>
      <c r="D298" s="7" t="str">
        <f t="array" ref="D298">IFERROR(INDEX('DATA RAW OLT'!A:A,MATCH(E298,'DATA RAW OLT'!C:C,0)),"")</f>
        <v>JATIM-MLG.ODC.JATIGUWIH-HW.MA5801-OLT-01</v>
      </c>
      <c r="E298" s="6" t="s">
        <v>2144</v>
      </c>
      <c r="F298" s="123"/>
      <c r="G298" s="10">
        <f t="array" ref="G298">IFERROR(INDEX('PM POWERSUPPLY RJBT1'!BC:BC,MATCH(E298,'PM POWERSUPPLY RJBT1'!B:B,0)),"BELUM TERDATA")</f>
        <v>100</v>
      </c>
      <c r="H298" s="13" t="str">
        <f t="array" ref="H298">IFERROR(INDEX('PM AC RJBT'!J:J,MATCH(E298,'PM AC RJBT'!A:A,0)),"NON-AC ICON")</f>
        <v>NON-AC ICON</v>
      </c>
      <c r="I298" s="13" t="str">
        <f t="array" ref="I298">IFERROR(INDEX('PM GENSET RJBT'!AJ:AJ,MATCH(E298,'PM GENSET RJBT'!B:B,0)),"TIDAK ADA GENSET")</f>
        <v>TIDAK ADA GENSET</v>
      </c>
      <c r="J298" s="14">
        <f t="array" ref="J298">IFERROR(INDEX('PM POP RJBT'!P:P,MATCH(E298,'PM POP RJBT'!D:D,0)),"")*100</f>
        <v>100</v>
      </c>
      <c r="K298" s="16">
        <f t="shared" si="1"/>
        <v>100</v>
      </c>
      <c r="L298" s="18" t="str">
        <f t="shared" si="2"/>
        <v>GOOD CONDITION</v>
      </c>
    </row>
    <row r="299">
      <c r="A299" s="71" t="s">
        <v>181</v>
      </c>
      <c r="B299" s="20" t="s">
        <v>593</v>
      </c>
      <c r="C299" s="20" t="s">
        <v>2146</v>
      </c>
      <c r="D299" s="20" t="str">
        <f t="array" ref="D299">IFERROR(INDEX('DATA RAW OLT'!A:A,MATCH(E299,'DATA RAW OLT'!C:C,0)),"")</f>
        <v>JATIM-MLG.ODC.JERU.TIMUR-HW.MA5801-OLT-01</v>
      </c>
      <c r="E299" s="19" t="s">
        <v>2147</v>
      </c>
      <c r="F299" s="120"/>
      <c r="G299" s="24">
        <f t="array" ref="G299">IFERROR(INDEX('PM POWERSUPPLY RJBT1'!BC:BC,MATCH(E299,'PM POWERSUPPLY RJBT1'!B:B,0)),"BELUM TERDATA")</f>
        <v>100</v>
      </c>
      <c r="H299" s="27" t="str">
        <f t="array" ref="H299">IFERROR(INDEX('PM AC RJBT'!J:J,MATCH(E299,'PM AC RJBT'!A:A,0)),"NON-AC ICON")</f>
        <v>NON-AC ICON</v>
      </c>
      <c r="I299" s="27" t="str">
        <f t="array" ref="I299">IFERROR(INDEX('PM GENSET RJBT'!AJ:AJ,MATCH(E299,'PM GENSET RJBT'!B:B,0)),"TIDAK ADA GENSET")</f>
        <v>TIDAK ADA GENSET</v>
      </c>
      <c r="J299" s="29">
        <f t="array" ref="J299">IFERROR(INDEX('PM POP RJBT'!P:P,MATCH(E299,'PM POP RJBT'!D:D,0)),"")*100</f>
        <v>0</v>
      </c>
      <c r="K299" s="30">
        <f t="shared" si="1"/>
        <v>60</v>
      </c>
      <c r="L299" s="18" t="str">
        <f t="shared" si="2"/>
        <v>WARNING</v>
      </c>
    </row>
    <row r="300">
      <c r="A300" s="78" t="s">
        <v>181</v>
      </c>
      <c r="B300" s="7" t="s">
        <v>593</v>
      </c>
      <c r="C300" s="7" t="s">
        <v>2151</v>
      </c>
      <c r="D300" s="7" t="str">
        <f t="array" ref="D300">IFERROR(INDEX('DATA RAW OLT'!A:A,MATCH(E300,'DATA RAW OLT'!C:C,0)),"")</f>
        <v>JATIM-MLG.ODC.KALIGADUNG-HW.MA5801-OLT-01</v>
      </c>
      <c r="E300" s="6" t="s">
        <v>2152</v>
      </c>
      <c r="F300" s="123"/>
      <c r="G300" s="10">
        <f t="array" ref="G300">IFERROR(INDEX('PM POWERSUPPLY RJBT1'!BC:BC,MATCH(E300,'PM POWERSUPPLY RJBT1'!B:B,0)),"BELUM TERDATA")</f>
        <v>100</v>
      </c>
      <c r="H300" s="13" t="str">
        <f t="array" ref="H300">IFERROR(INDEX('PM AC RJBT'!J:J,MATCH(E300,'PM AC RJBT'!A:A,0)),"NON-AC ICON")</f>
        <v>NON-AC ICON</v>
      </c>
      <c r="I300" s="13" t="str">
        <f t="array" ref="I300">IFERROR(INDEX('PM GENSET RJBT'!AJ:AJ,MATCH(E300,'PM GENSET RJBT'!B:B,0)),"TIDAK ADA GENSET")</f>
        <v>TIDAK ADA GENSET</v>
      </c>
      <c r="J300" s="14">
        <f t="array" ref="J300">IFERROR(INDEX('PM POP RJBT'!P:P,MATCH(E300,'PM POP RJBT'!D:D,0)),"")*100</f>
        <v>0</v>
      </c>
      <c r="K300" s="16">
        <f t="shared" si="1"/>
        <v>60</v>
      </c>
      <c r="L300" s="18" t="str">
        <f t="shared" si="2"/>
        <v>WARNING</v>
      </c>
    </row>
    <row r="301">
      <c r="A301" s="71" t="s">
        <v>181</v>
      </c>
      <c r="B301" s="20" t="s">
        <v>593</v>
      </c>
      <c r="C301" s="20" t="s">
        <v>2153</v>
      </c>
      <c r="D301" s="20" t="str">
        <f t="array" ref="D301">IFERROR(INDEX('DATA RAW OLT'!A:A,MATCH(E301,'DATA RAW OLT'!C:C,0)),"")</f>
        <v>JATIM-MLG.ODC.KALIPARE.2-HW.MA5801-OLT-01</v>
      </c>
      <c r="E301" s="19" t="s">
        <v>2154</v>
      </c>
      <c r="F301" s="120"/>
      <c r="G301" s="24">
        <f t="array" ref="G301">IFERROR(INDEX('PM POWERSUPPLY RJBT1'!BC:BC,MATCH(E301,'PM POWERSUPPLY RJBT1'!B:B,0)),"BELUM TERDATA")</f>
        <v>100</v>
      </c>
      <c r="H301" s="27" t="str">
        <f t="array" ref="H301">IFERROR(INDEX('PM AC RJBT'!J:J,MATCH(E301,'PM AC RJBT'!A:A,0)),"NON-AC ICON")</f>
        <v>NON-AC ICON</v>
      </c>
      <c r="I301" s="27" t="str">
        <f t="array" ref="I301">IFERROR(INDEX('PM GENSET RJBT'!AJ:AJ,MATCH(E301,'PM GENSET RJBT'!B:B,0)),"TIDAK ADA GENSET")</f>
        <v>TIDAK ADA GENSET</v>
      </c>
      <c r="J301" s="29">
        <f t="array" ref="J301">IFERROR(INDEX('PM POP RJBT'!P:P,MATCH(E301,'PM POP RJBT'!D:D,0)),"")*100</f>
        <v>100</v>
      </c>
      <c r="K301" s="30">
        <f t="shared" si="1"/>
        <v>100</v>
      </c>
      <c r="L301" s="18" t="str">
        <f t="shared" si="2"/>
        <v>GOOD CONDITION</v>
      </c>
    </row>
    <row r="302">
      <c r="A302" s="78" t="s">
        <v>181</v>
      </c>
      <c r="B302" s="7" t="s">
        <v>593</v>
      </c>
      <c r="C302" s="7" t="s">
        <v>2156</v>
      </c>
      <c r="D302" s="7" t="str">
        <f t="array" ref="D302">IFERROR(INDEX('DATA RAW OLT'!A:A,MATCH(E302,'DATA RAW OLT'!C:C,0)),"")</f>
        <v>JATIM-MLG.ODC.KARANGANYAR-HW.MA5801-OLT-01</v>
      </c>
      <c r="E302" s="6" t="s">
        <v>2157</v>
      </c>
      <c r="F302" s="123"/>
      <c r="G302" s="10">
        <f t="array" ref="G302">IFERROR(INDEX('PM POWERSUPPLY RJBT1'!BC:BC,MATCH(E302,'PM POWERSUPPLY RJBT1'!B:B,0)),"BELUM TERDATA")</f>
        <v>100</v>
      </c>
      <c r="H302" s="13" t="str">
        <f t="array" ref="H302">IFERROR(INDEX('PM AC RJBT'!J:J,MATCH(E302,'PM AC RJBT'!A:A,0)),"NON-AC ICON")</f>
        <v>NON-AC ICON</v>
      </c>
      <c r="I302" s="13" t="str">
        <f t="array" ref="I302">IFERROR(INDEX('PM GENSET RJBT'!AJ:AJ,MATCH(E302,'PM GENSET RJBT'!B:B,0)),"TIDAK ADA GENSET")</f>
        <v>TIDAK ADA GENSET</v>
      </c>
      <c r="J302" s="14">
        <f t="array" ref="J302">IFERROR(INDEX('PM POP RJBT'!P:P,MATCH(E302,'PM POP RJBT'!D:D,0)),"")*100</f>
        <v>0</v>
      </c>
      <c r="K302" s="16">
        <f t="shared" si="1"/>
        <v>60</v>
      </c>
      <c r="L302" s="18" t="str">
        <f t="shared" si="2"/>
        <v>WARNING</v>
      </c>
    </row>
    <row r="303">
      <c r="A303" s="71" t="s">
        <v>181</v>
      </c>
      <c r="B303" s="20" t="s">
        <v>593</v>
      </c>
      <c r="C303" s="20" t="s">
        <v>2162</v>
      </c>
      <c r="D303" s="20" t="str">
        <f t="array" ref="D303">IFERROR(INDEX('DATA RAW OLT'!A:A,MATCH(E303,'DATA RAW OLT'!C:C,0)),"")</f>
        <v>JATIM-MLG.ODC.KARANGNONGKO-HW.MA5801-OLT-01</v>
      </c>
      <c r="E303" s="19" t="s">
        <v>2163</v>
      </c>
      <c r="F303" s="120"/>
      <c r="G303" s="24">
        <f t="array" ref="G303">IFERROR(INDEX('PM POWERSUPPLY RJBT1'!BC:BC,MATCH(E303,'PM POWERSUPPLY RJBT1'!B:B,0)),"BELUM TERDATA")</f>
        <v>100</v>
      </c>
      <c r="H303" s="27" t="str">
        <f t="array" ref="H303">IFERROR(INDEX('PM AC RJBT'!J:J,MATCH(E303,'PM AC RJBT'!A:A,0)),"NON-AC ICON")</f>
        <v>NON-AC ICON</v>
      </c>
      <c r="I303" s="27" t="str">
        <f t="array" ref="I303">IFERROR(INDEX('PM GENSET RJBT'!AJ:AJ,MATCH(E303,'PM GENSET RJBT'!B:B,0)),"TIDAK ADA GENSET")</f>
        <v>TIDAK ADA GENSET</v>
      </c>
      <c r="J303" s="29">
        <f t="array" ref="J303">IFERROR(INDEX('PM POP RJBT'!P:P,MATCH(E303,'PM POP RJBT'!D:D,0)),"")*100</f>
        <v>0</v>
      </c>
      <c r="K303" s="30">
        <f t="shared" si="1"/>
        <v>60</v>
      </c>
      <c r="L303" s="18" t="str">
        <f t="shared" si="2"/>
        <v>WARNING</v>
      </c>
    </row>
    <row r="304">
      <c r="A304" s="78" t="s">
        <v>181</v>
      </c>
      <c r="B304" s="7" t="s">
        <v>593</v>
      </c>
      <c r="C304" s="7" t="s">
        <v>2165</v>
      </c>
      <c r="D304" s="7" t="str">
        <f t="array" ref="D304">IFERROR(INDEX('DATA RAW OLT'!A:A,MATCH(E304,'DATA RAW OLT'!C:C,0)),"")</f>
        <v>JATIM-MLG.ODC.KARANGPLOSO1-HW.MA5801-OLT-01</v>
      </c>
      <c r="E304" s="6" t="s">
        <v>2166</v>
      </c>
      <c r="F304" s="123"/>
      <c r="G304" s="10">
        <f t="array" ref="G304">IFERROR(INDEX('PM POWERSUPPLY RJBT1'!BC:BC,MATCH(E304,'PM POWERSUPPLY RJBT1'!B:B,0)),"BELUM TERDATA")</f>
        <v>100</v>
      </c>
      <c r="H304" s="13" t="str">
        <f t="array" ref="H304">IFERROR(INDEX('PM AC RJBT'!J:J,MATCH(E304,'PM AC RJBT'!A:A,0)),"NON-AC ICON")</f>
        <v>NON-AC ICON</v>
      </c>
      <c r="I304" s="13" t="str">
        <f t="array" ref="I304">IFERROR(INDEX('PM GENSET RJBT'!AJ:AJ,MATCH(E304,'PM GENSET RJBT'!B:B,0)),"TIDAK ADA GENSET")</f>
        <v>TIDAK ADA GENSET</v>
      </c>
      <c r="J304" s="14">
        <f t="array" ref="J304">IFERROR(INDEX('PM POP RJBT'!P:P,MATCH(E304,'PM POP RJBT'!D:D,0)),"")*100</f>
        <v>100</v>
      </c>
      <c r="K304" s="16">
        <f t="shared" si="1"/>
        <v>100</v>
      </c>
      <c r="L304" s="18" t="str">
        <f t="shared" si="2"/>
        <v>GOOD CONDITION</v>
      </c>
    </row>
    <row r="305">
      <c r="A305" s="71" t="s">
        <v>181</v>
      </c>
      <c r="B305" s="20" t="s">
        <v>593</v>
      </c>
      <c r="C305" s="20" t="s">
        <v>2167</v>
      </c>
      <c r="D305" s="20" t="str">
        <f t="array" ref="D305">IFERROR(INDEX('DATA RAW OLT'!A:A,MATCH(E305,'DATA RAW OLT'!C:C,0)),"")</f>
        <v>JATIM-MLG.ODC.KARANGPLOSO2-HW.MA5801-OLT-01</v>
      </c>
      <c r="E305" s="19" t="s">
        <v>2168</v>
      </c>
      <c r="F305" s="120"/>
      <c r="G305" s="24">
        <f t="array" ref="G305">IFERROR(INDEX('PM POWERSUPPLY RJBT1'!BC:BC,MATCH(E305,'PM POWERSUPPLY RJBT1'!B:B,0)),"BELUM TERDATA")</f>
        <v>100</v>
      </c>
      <c r="H305" s="27" t="str">
        <f t="array" ref="H305">IFERROR(INDEX('PM AC RJBT'!J:J,MATCH(E305,'PM AC RJBT'!A:A,0)),"NON-AC ICON")</f>
        <v>NON-AC ICON</v>
      </c>
      <c r="I305" s="27" t="str">
        <f t="array" ref="I305">IFERROR(INDEX('PM GENSET RJBT'!AJ:AJ,MATCH(E305,'PM GENSET RJBT'!B:B,0)),"TIDAK ADA GENSET")</f>
        <v>TIDAK ADA GENSET</v>
      </c>
      <c r="J305" s="29">
        <f t="array" ref="J305">IFERROR(INDEX('PM POP RJBT'!P:P,MATCH(E305,'PM POP RJBT'!D:D,0)),"")*100</f>
        <v>100</v>
      </c>
      <c r="K305" s="30">
        <f t="shared" si="1"/>
        <v>100</v>
      </c>
      <c r="L305" s="18" t="str">
        <f t="shared" si="2"/>
        <v>GOOD CONDITION</v>
      </c>
    </row>
    <row r="306">
      <c r="A306" s="78" t="s">
        <v>181</v>
      </c>
      <c r="B306" s="7" t="s">
        <v>593</v>
      </c>
      <c r="C306" s="7" t="s">
        <v>2172</v>
      </c>
      <c r="D306" s="7" t="str">
        <f t="array" ref="D306">IFERROR(INDEX('DATA RAW OLT'!A:A,MATCH(E306,'DATA RAW OLT'!C:C,0)),"")</f>
        <v>JATIM-MLG.ODC.KETAWANG-HW.MA5801-OLT-01</v>
      </c>
      <c r="E306" s="6" t="s">
        <v>2173</v>
      </c>
      <c r="F306" s="123"/>
      <c r="G306" s="10">
        <f t="array" ref="G306">IFERROR(INDEX('PM POWERSUPPLY RJBT1'!BC:BC,MATCH(E306,'PM POWERSUPPLY RJBT1'!B:B,0)),"BELUM TERDATA")</f>
        <v>100</v>
      </c>
      <c r="H306" s="13" t="str">
        <f t="array" ref="H306">IFERROR(INDEX('PM AC RJBT'!J:J,MATCH(E306,'PM AC RJBT'!A:A,0)),"NON-AC ICON")</f>
        <v>NON-AC ICON</v>
      </c>
      <c r="I306" s="13" t="str">
        <f t="array" ref="I306">IFERROR(INDEX('PM GENSET RJBT'!AJ:AJ,MATCH(E306,'PM GENSET RJBT'!B:B,0)),"TIDAK ADA GENSET")</f>
        <v>TIDAK ADA GENSET</v>
      </c>
      <c r="J306" s="14">
        <f t="array" ref="J306">IFERROR(INDEX('PM POP RJBT'!P:P,MATCH(E306,'PM POP RJBT'!D:D,0)),"")*100</f>
        <v>100</v>
      </c>
      <c r="K306" s="16">
        <f t="shared" si="1"/>
        <v>100</v>
      </c>
      <c r="L306" s="18" t="str">
        <f t="shared" si="2"/>
        <v>GOOD CONDITION</v>
      </c>
      <c r="N306" s="171" t="s">
        <v>2128</v>
      </c>
      <c r="O306" s="171" t="s">
        <v>1911</v>
      </c>
    </row>
    <row r="307">
      <c r="A307" s="71" t="s">
        <v>181</v>
      </c>
      <c r="B307" s="20" t="s">
        <v>593</v>
      </c>
      <c r="C307" s="20" t="s">
        <v>2175</v>
      </c>
      <c r="D307" s="20" t="str">
        <f t="array" ref="D307">IFERROR(INDEX('DATA RAW OLT'!A:A,MATCH(E307,'DATA RAW OLT'!C:C,0)),"")</f>
        <v>JATIM-MLG.ODC.MAGOEAN-HW.MA5801-OLT-01</v>
      </c>
      <c r="E307" s="19" t="s">
        <v>2176</v>
      </c>
      <c r="F307" s="120"/>
      <c r="G307" s="24">
        <f t="array" ref="G307">IFERROR(INDEX('PM POWERSUPPLY RJBT1'!BC:BC,MATCH(E307,'PM POWERSUPPLY RJBT1'!B:B,0)),"BELUM TERDATA")</f>
        <v>100</v>
      </c>
      <c r="H307" s="27" t="str">
        <f t="array" ref="H307">IFERROR(INDEX('PM AC RJBT'!J:J,MATCH(E307,'PM AC RJBT'!A:A,0)),"NON-AC ICON")</f>
        <v>NON-AC ICON</v>
      </c>
      <c r="I307" s="27" t="str">
        <f t="array" ref="I307">IFERROR(INDEX('PM GENSET RJBT'!AJ:AJ,MATCH(E307,'PM GENSET RJBT'!B:B,0)),"TIDAK ADA GENSET")</f>
        <v>TIDAK ADA GENSET</v>
      </c>
      <c r="J307" s="29">
        <f t="array" ref="J307">IFERROR(INDEX('PM POP RJBT'!P:P,MATCH(E307,'PM POP RJBT'!D:D,0)),"")*100</f>
        <v>100</v>
      </c>
      <c r="K307" s="30">
        <f t="shared" si="1"/>
        <v>100</v>
      </c>
      <c r="L307" s="18" t="str">
        <f t="shared" si="2"/>
        <v>GOOD CONDITION</v>
      </c>
    </row>
    <row r="308">
      <c r="A308" s="78" t="s">
        <v>181</v>
      </c>
      <c r="B308" s="7" t="s">
        <v>593</v>
      </c>
      <c r="C308" s="7" t="s">
        <v>2178</v>
      </c>
      <c r="D308" s="7" t="str">
        <f t="array" ref="D308">IFERROR(INDEX('DATA RAW OLT'!A:A,MATCH(E308,'DATA RAW OLT'!C:C,0)),"")</f>
        <v>JATIM-MLG.ODC.MAJANGTENGAH-HW.MA5801-OLT-01</v>
      </c>
      <c r="E308" s="6" t="s">
        <v>2179</v>
      </c>
      <c r="F308" s="123"/>
      <c r="G308" s="10">
        <f t="array" ref="G308">IFERROR(INDEX('PM POWERSUPPLY RJBT1'!BC:BC,MATCH(E308,'PM POWERSUPPLY RJBT1'!B:B,0)),"BELUM TERDATA")</f>
        <v>100</v>
      </c>
      <c r="H308" s="13" t="str">
        <f t="array" ref="H308">IFERROR(INDEX('PM AC RJBT'!J:J,MATCH(E308,'PM AC RJBT'!A:A,0)),"NON-AC ICON")</f>
        <v>NON-AC ICON</v>
      </c>
      <c r="I308" s="13" t="str">
        <f t="array" ref="I308">IFERROR(INDEX('PM GENSET RJBT'!AJ:AJ,MATCH(E308,'PM GENSET RJBT'!B:B,0)),"TIDAK ADA GENSET")</f>
        <v>TIDAK ADA GENSET</v>
      </c>
      <c r="J308" s="14">
        <f t="array" ref="J308">IFERROR(INDEX('PM POP RJBT'!P:P,MATCH(E308,'PM POP RJBT'!D:D,0)),"")*100</f>
        <v>100</v>
      </c>
      <c r="K308" s="16">
        <f t="shared" si="1"/>
        <v>100</v>
      </c>
      <c r="L308" s="18" t="str">
        <f t="shared" si="2"/>
        <v>GOOD CONDITION</v>
      </c>
    </row>
    <row r="309">
      <c r="A309" s="71" t="s">
        <v>181</v>
      </c>
      <c r="B309" s="20" t="s">
        <v>593</v>
      </c>
      <c r="C309" s="20" t="s">
        <v>2182</v>
      </c>
      <c r="D309" s="20" t="str">
        <f t="array" ref="D309">IFERROR(INDEX('DATA RAW OLT'!A:A,MATCH(E309,'DATA RAW OLT'!C:C,0)),"")</f>
        <v>JATIM-MLG.ODC.NGENEP-HW.MA5801-OLT-01</v>
      </c>
      <c r="E309" s="19" t="s">
        <v>2184</v>
      </c>
      <c r="F309" s="120"/>
      <c r="G309" s="24">
        <f t="array" ref="G309">IFERROR(INDEX('PM POWERSUPPLY RJBT1'!BC:BC,MATCH(E309,'PM POWERSUPPLY RJBT1'!B:B,0)),"BELUM TERDATA")</f>
        <v>100</v>
      </c>
      <c r="H309" s="27" t="str">
        <f t="array" ref="H309">IFERROR(INDEX('PM AC RJBT'!J:J,MATCH(E309,'PM AC RJBT'!A:A,0)),"NON-AC ICON")</f>
        <v>NON-AC ICON</v>
      </c>
      <c r="I309" s="27" t="str">
        <f t="array" ref="I309">IFERROR(INDEX('PM GENSET RJBT'!AJ:AJ,MATCH(E309,'PM GENSET RJBT'!B:B,0)),"TIDAK ADA GENSET")</f>
        <v>TIDAK ADA GENSET</v>
      </c>
      <c r="J309" s="29">
        <f t="array" ref="J309">IFERROR(INDEX('PM POP RJBT'!P:P,MATCH(E309,'PM POP RJBT'!D:D,0)),"")*100</f>
        <v>100</v>
      </c>
      <c r="K309" s="30">
        <f t="shared" si="1"/>
        <v>100</v>
      </c>
      <c r="L309" s="18" t="str">
        <f t="shared" si="2"/>
        <v>GOOD CONDITION</v>
      </c>
    </row>
    <row r="310">
      <c r="A310" s="78" t="s">
        <v>181</v>
      </c>
      <c r="B310" s="7" t="s">
        <v>593</v>
      </c>
      <c r="C310" s="7" t="s">
        <v>2185</v>
      </c>
      <c r="D310" s="7" t="str">
        <f t="array" ref="D310">IFERROR(INDEX('DATA RAW OLT'!A:A,MATCH(E310,'DATA RAW OLT'!C:C,0)),"")</f>
        <v>JATIM-MLG.ODC.PAGAK-HW.MA5801-OLT-01</v>
      </c>
      <c r="E310" s="6" t="s">
        <v>2186</v>
      </c>
      <c r="F310" s="123"/>
      <c r="G310" s="10">
        <f t="array" ref="G310">IFERROR(INDEX('PM POWERSUPPLY RJBT1'!BC:BC,MATCH(E310,'PM POWERSUPPLY RJBT1'!B:B,0)),"BELUM TERDATA")</f>
        <v>100</v>
      </c>
      <c r="H310" s="13" t="str">
        <f t="array" ref="H310">IFERROR(INDEX('PM AC RJBT'!J:J,MATCH(E310,'PM AC RJBT'!A:A,0)),"NON-AC ICON")</f>
        <v>NON-AC ICON</v>
      </c>
      <c r="I310" s="13" t="str">
        <f t="array" ref="I310">IFERROR(INDEX('PM GENSET RJBT'!AJ:AJ,MATCH(E310,'PM GENSET RJBT'!B:B,0)),"TIDAK ADA GENSET")</f>
        <v>TIDAK ADA GENSET</v>
      </c>
      <c r="J310" s="14">
        <f t="array" ref="J310">IFERROR(INDEX('PM POP RJBT'!P:P,MATCH(E310,'PM POP RJBT'!D:D,0)),"")*100</f>
        <v>200</v>
      </c>
      <c r="K310" s="16">
        <f t="shared" si="1"/>
        <v>140</v>
      </c>
      <c r="L310" s="18" t="str">
        <f t="shared" si="2"/>
        <v>GOOD CONDITION</v>
      </c>
    </row>
    <row r="311">
      <c r="A311" s="71" t="s">
        <v>181</v>
      </c>
      <c r="B311" s="20" t="s">
        <v>593</v>
      </c>
      <c r="C311" s="20" t="s">
        <v>2189</v>
      </c>
      <c r="D311" s="20" t="str">
        <f t="array" ref="D311">IFERROR(INDEX('DATA RAW OLT'!A:A,MATCH(E311,'DATA RAW OLT'!C:C,0)),"")</f>
        <v>JATIM-MLG.ODC.PAGELARAN-HW.MA5801-OLT-01</v>
      </c>
      <c r="E311" s="19" t="s">
        <v>2190</v>
      </c>
      <c r="F311" s="120"/>
      <c r="G311" s="24">
        <f t="array" ref="G311">IFERROR(INDEX('PM POWERSUPPLY RJBT1'!BC:BC,MATCH(E311,'PM POWERSUPPLY RJBT1'!B:B,0)),"BELUM TERDATA")</f>
        <v>100</v>
      </c>
      <c r="H311" s="27" t="str">
        <f t="array" ref="H311">IFERROR(INDEX('PM AC RJBT'!J:J,MATCH(E311,'PM AC RJBT'!A:A,0)),"NON-AC ICON")</f>
        <v>NON-AC ICON</v>
      </c>
      <c r="I311" s="27" t="str">
        <f t="array" ref="I311">IFERROR(INDEX('PM GENSET RJBT'!AJ:AJ,MATCH(E311,'PM GENSET RJBT'!B:B,0)),"TIDAK ADA GENSET")</f>
        <v>TIDAK ADA GENSET</v>
      </c>
      <c r="J311" s="29">
        <f t="array" ref="J311">IFERROR(INDEX('PM POP RJBT'!P:P,MATCH(E311,'PM POP RJBT'!D:D,0)),"")*100</f>
        <v>100</v>
      </c>
      <c r="K311" s="30">
        <f t="shared" si="1"/>
        <v>100</v>
      </c>
      <c r="L311" s="18" t="str">
        <f t="shared" si="2"/>
        <v>GOOD CONDITION</v>
      </c>
    </row>
    <row r="312">
      <c r="A312" s="78" t="s">
        <v>181</v>
      </c>
      <c r="B312" s="7" t="s">
        <v>593</v>
      </c>
      <c r="C312" s="7" t="s">
        <v>2192</v>
      </c>
      <c r="D312" s="7" t="str">
        <f t="array" ref="D312">IFERROR(INDEX('DATA RAW OLT'!A:A,MATCH(E312,'DATA RAW OLT'!C:C,0)),"")</f>
        <v>JATIM-MLG.ODC.PANDANMULYO-HW.MA5801-OLT-01</v>
      </c>
      <c r="E312" s="6" t="s">
        <v>2193</v>
      </c>
      <c r="F312" s="123"/>
      <c r="G312" s="10">
        <f t="array" ref="G312">IFERROR(INDEX('PM POWERSUPPLY RJBT1'!BC:BC,MATCH(E312,'PM POWERSUPPLY RJBT1'!B:B,0)),"BELUM TERDATA")</f>
        <v>100</v>
      </c>
      <c r="H312" s="13" t="str">
        <f t="array" ref="H312">IFERROR(INDEX('PM AC RJBT'!J:J,MATCH(E312,'PM AC RJBT'!A:A,0)),"NON-AC ICON")</f>
        <v>NON-AC ICON</v>
      </c>
      <c r="I312" s="13" t="str">
        <f t="array" ref="I312">IFERROR(INDEX('PM GENSET RJBT'!AJ:AJ,MATCH(E312,'PM GENSET RJBT'!B:B,0)),"TIDAK ADA GENSET")</f>
        <v>TIDAK ADA GENSET</v>
      </c>
      <c r="J312" s="14">
        <f t="array" ref="J312">IFERROR(INDEX('PM POP RJBT'!P:P,MATCH(E312,'PM POP RJBT'!D:D,0)),"")*100</f>
        <v>100</v>
      </c>
      <c r="K312" s="16">
        <f t="shared" si="1"/>
        <v>100</v>
      </c>
      <c r="L312" s="18" t="str">
        <f t="shared" si="2"/>
        <v>GOOD CONDITION</v>
      </c>
    </row>
    <row r="313">
      <c r="A313" s="71" t="s">
        <v>181</v>
      </c>
      <c r="B313" s="20" t="s">
        <v>593</v>
      </c>
      <c r="C313" s="20" t="s">
        <v>2195</v>
      </c>
      <c r="D313" s="20" t="str">
        <f t="array" ref="D313">IFERROR(INDEX('DATA RAW OLT'!A:A,MATCH(E313,'DATA RAW OLT'!C:C,0)),"")</f>
        <v>JATIM-MLG.ODC.PATOKPICIS-HW.MA5801-OLT-01</v>
      </c>
      <c r="E313" s="19" t="s">
        <v>2197</v>
      </c>
      <c r="F313" s="120"/>
      <c r="G313" s="24">
        <f t="array" ref="G313">IFERROR(INDEX('PM POWERSUPPLY RJBT1'!BC:BC,MATCH(E313,'PM POWERSUPPLY RJBT1'!B:B,0)),"BELUM TERDATA")</f>
        <v>100</v>
      </c>
      <c r="H313" s="27" t="str">
        <f t="array" ref="H313">IFERROR(INDEX('PM AC RJBT'!J:J,MATCH(E313,'PM AC RJBT'!A:A,0)),"NON-AC ICON")</f>
        <v>NON-AC ICON</v>
      </c>
      <c r="I313" s="27" t="str">
        <f t="array" ref="I313">IFERROR(INDEX('PM GENSET RJBT'!AJ:AJ,MATCH(E313,'PM GENSET RJBT'!B:B,0)),"TIDAK ADA GENSET")</f>
        <v>TIDAK ADA GENSET</v>
      </c>
      <c r="J313" s="29">
        <f t="array" ref="J313">IFERROR(INDEX('PM POP RJBT'!P:P,MATCH(E313,'PM POP RJBT'!D:D,0)),"")*100</f>
        <v>0</v>
      </c>
      <c r="K313" s="30">
        <f t="shared" si="1"/>
        <v>60</v>
      </c>
      <c r="L313" s="18" t="str">
        <f t="shared" si="2"/>
        <v>WARNING</v>
      </c>
    </row>
    <row r="314">
      <c r="A314" s="78" t="s">
        <v>181</v>
      </c>
      <c r="B314" s="7" t="s">
        <v>593</v>
      </c>
      <c r="C314" s="7" t="s">
        <v>2198</v>
      </c>
      <c r="D314" s="7" t="str">
        <f t="array" ref="D314">IFERROR(INDEX('DATA RAW OLT'!A:A,MATCH(E314,'DATA RAW OLT'!C:C,0)),"")</f>
        <v>JATIM-MLG.ODC.PERMANU-HW.MA5801-OLT-01</v>
      </c>
      <c r="E314" s="6" t="s">
        <v>2199</v>
      </c>
      <c r="F314" s="123"/>
      <c r="G314" s="10">
        <f t="array" ref="G314">IFERROR(INDEX('PM POWERSUPPLY RJBT1'!BC:BC,MATCH(E314,'PM POWERSUPPLY RJBT1'!B:B,0)),"BELUM TERDATA")</f>
        <v>100</v>
      </c>
      <c r="H314" s="13" t="str">
        <f t="array" ref="H314">IFERROR(INDEX('PM AC RJBT'!J:J,MATCH(E314,'PM AC RJBT'!A:A,0)),"NON-AC ICON")</f>
        <v>NON-AC ICON</v>
      </c>
      <c r="I314" s="13" t="str">
        <f t="array" ref="I314">IFERROR(INDEX('PM GENSET RJBT'!AJ:AJ,MATCH(E314,'PM GENSET RJBT'!B:B,0)),"TIDAK ADA GENSET")</f>
        <v>TIDAK ADA GENSET</v>
      </c>
      <c r="J314" s="14">
        <f t="array" ref="J314">IFERROR(INDEX('PM POP RJBT'!P:P,MATCH(E314,'PM POP RJBT'!D:D,0)),"")*100</f>
        <v>100</v>
      </c>
      <c r="K314" s="16">
        <f t="shared" si="1"/>
        <v>100</v>
      </c>
      <c r="L314" s="18" t="str">
        <f t="shared" si="2"/>
        <v>GOOD CONDITION</v>
      </c>
    </row>
    <row r="315">
      <c r="A315" s="71" t="s">
        <v>181</v>
      </c>
      <c r="B315" s="20" t="s">
        <v>593</v>
      </c>
      <c r="C315" s="20" t="s">
        <v>2202</v>
      </c>
      <c r="D315" s="20" t="str">
        <f t="array" ref="D315">IFERROR(INDEX('DATA RAW OLT'!A:A,MATCH(E315,'DATA RAW OLT'!C:C,0)),"")</f>
        <v>JATIM-MLG.ODC.PREMBANGAN-HW.MA5801-OLT-01</v>
      </c>
      <c r="E315" s="19" t="s">
        <v>2203</v>
      </c>
      <c r="F315" s="120"/>
      <c r="G315" s="24">
        <f t="array" ref="G315">IFERROR(INDEX('PM POWERSUPPLY RJBT1'!BC:BC,MATCH(E315,'PM POWERSUPPLY RJBT1'!B:B,0)),"BELUM TERDATA")</f>
        <v>100</v>
      </c>
      <c r="H315" s="27" t="str">
        <f t="array" ref="H315">IFERROR(INDEX('PM AC RJBT'!J:J,MATCH(E315,'PM AC RJBT'!A:A,0)),"NON-AC ICON")</f>
        <v>NON-AC ICON</v>
      </c>
      <c r="I315" s="27" t="str">
        <f t="array" ref="I315">IFERROR(INDEX('PM GENSET RJBT'!AJ:AJ,MATCH(E315,'PM GENSET RJBT'!B:B,0)),"TIDAK ADA GENSET")</f>
        <v>TIDAK ADA GENSET</v>
      </c>
      <c r="J315" s="29">
        <f t="array" ref="J315">IFERROR(INDEX('PM POP RJBT'!P:P,MATCH(E315,'PM POP RJBT'!D:D,0)),"")*100</f>
        <v>100</v>
      </c>
      <c r="K315" s="30">
        <f t="shared" si="1"/>
        <v>100</v>
      </c>
      <c r="L315" s="18" t="str">
        <f t="shared" si="2"/>
        <v>GOOD CONDITION</v>
      </c>
    </row>
    <row r="316">
      <c r="A316" s="78" t="s">
        <v>181</v>
      </c>
      <c r="B316" s="7" t="s">
        <v>593</v>
      </c>
      <c r="C316" s="7" t="s">
        <v>2206</v>
      </c>
      <c r="D316" s="8" t="s">
        <v>2207</v>
      </c>
      <c r="E316" s="6" t="s">
        <v>2208</v>
      </c>
      <c r="F316" s="123"/>
      <c r="G316" s="10">
        <f t="array" ref="G316">IFERROR(INDEX('PM POWERSUPPLY RJBT1'!BC:BC,MATCH(E316,'PM POWERSUPPLY RJBT1'!B:B,0)),"BELUM TERDATA")</f>
        <v>100</v>
      </c>
      <c r="H316" s="13" t="str">
        <f t="array" ref="H316">IFERROR(INDEX('PM AC RJBT'!J:J,MATCH(E316,'PM AC RJBT'!A:A,0)),"NON-AC ICON")</f>
        <v>NON-AC ICON</v>
      </c>
      <c r="I316" s="13" t="str">
        <f t="array" ref="I316">IFERROR(INDEX('PM GENSET RJBT'!AJ:AJ,MATCH(E316,'PM GENSET RJBT'!B:B,0)),"TIDAK ADA GENSET")</f>
        <v>TIDAK ADA GENSET</v>
      </c>
      <c r="J316" s="14">
        <f t="array" ref="J316">IFERROR(INDEX('PM POP RJBT'!P:P,MATCH(E316,'PM POP RJBT'!D:D,0)),"")*100</f>
        <v>100</v>
      </c>
      <c r="K316" s="16">
        <f t="shared" si="1"/>
        <v>100</v>
      </c>
      <c r="L316" s="18" t="str">
        <f t="shared" si="2"/>
        <v>GOOD CONDITION</v>
      </c>
    </row>
    <row r="317">
      <c r="A317" s="71" t="s">
        <v>181</v>
      </c>
      <c r="B317" s="20" t="s">
        <v>593</v>
      </c>
      <c r="C317" s="20" t="s">
        <v>2210</v>
      </c>
      <c r="D317" s="20" t="str">
        <f t="array" ref="D317">IFERROR(INDEX('DATA RAW OLT'!A:A,MATCH(E317,'DATA RAW OLT'!C:C,0)),"")</f>
        <v>JATIM-MLG.ODC.SANANKERTO-HW.MA5801-OLT-01</v>
      </c>
      <c r="E317" s="19" t="s">
        <v>2212</v>
      </c>
      <c r="F317" s="120"/>
      <c r="G317" s="24">
        <f t="array" ref="G317">IFERROR(INDEX('PM POWERSUPPLY RJBT1'!BC:BC,MATCH(E317,'PM POWERSUPPLY RJBT1'!B:B,0)),"BELUM TERDATA")</f>
        <v>100</v>
      </c>
      <c r="H317" s="27" t="str">
        <f t="array" ref="H317">IFERROR(INDEX('PM AC RJBT'!J:J,MATCH(E317,'PM AC RJBT'!A:A,0)),"NON-AC ICON")</f>
        <v>NON-AC ICON</v>
      </c>
      <c r="I317" s="27" t="str">
        <f t="array" ref="I317">IFERROR(INDEX('PM GENSET RJBT'!AJ:AJ,MATCH(E317,'PM GENSET RJBT'!B:B,0)),"TIDAK ADA GENSET")</f>
        <v>TIDAK ADA GENSET</v>
      </c>
      <c r="J317" s="29">
        <f t="array" ref="J317">IFERROR(INDEX('PM POP RJBT'!P:P,MATCH(E317,'PM POP RJBT'!D:D,0)),"")*100</f>
        <v>100</v>
      </c>
      <c r="K317" s="30">
        <f t="shared" si="1"/>
        <v>100</v>
      </c>
      <c r="L317" s="18" t="str">
        <f t="shared" si="2"/>
        <v>GOOD CONDITION</v>
      </c>
    </row>
    <row r="318">
      <c r="A318" s="78" t="s">
        <v>181</v>
      </c>
      <c r="B318" s="7" t="s">
        <v>593</v>
      </c>
      <c r="C318" s="7" t="s">
        <v>2213</v>
      </c>
      <c r="D318" s="7" t="str">
        <f t="array" ref="D318">IFERROR(INDEX('DATA RAW OLT'!A:A,MATCH(E318,'DATA RAW OLT'!C:C,0)),"")</f>
        <v>JATIM-MLG.ODC.SEPANJANG-HW.MA5801-OLT-01</v>
      </c>
      <c r="E318" s="6" t="s">
        <v>2214</v>
      </c>
      <c r="F318" s="123"/>
      <c r="G318" s="10">
        <f t="array" ref="G318">IFERROR(INDEX('PM POWERSUPPLY RJBT1'!BC:BC,MATCH(E318,'PM POWERSUPPLY RJBT1'!B:B,0)),"BELUM TERDATA")</f>
        <v>100</v>
      </c>
      <c r="H318" s="13" t="str">
        <f t="array" ref="H318">IFERROR(INDEX('PM AC RJBT'!J:J,MATCH(E318,'PM AC RJBT'!A:A,0)),"NON-AC ICON")</f>
        <v>NON-AC ICON</v>
      </c>
      <c r="I318" s="13" t="str">
        <f t="array" ref="I318">IFERROR(INDEX('PM GENSET RJBT'!AJ:AJ,MATCH(E318,'PM GENSET RJBT'!B:B,0)),"TIDAK ADA GENSET")</f>
        <v>TIDAK ADA GENSET</v>
      </c>
      <c r="J318" s="14">
        <f t="array" ref="J318">IFERROR(INDEX('PM POP RJBT'!P:P,MATCH(E318,'PM POP RJBT'!D:D,0)),"")*100</f>
        <v>100</v>
      </c>
      <c r="K318" s="16">
        <f t="shared" si="1"/>
        <v>100</v>
      </c>
      <c r="L318" s="18" t="str">
        <f t="shared" si="2"/>
        <v>GOOD CONDITION</v>
      </c>
    </row>
    <row r="319">
      <c r="A319" s="71" t="s">
        <v>181</v>
      </c>
      <c r="B319" s="20" t="s">
        <v>593</v>
      </c>
      <c r="C319" s="20" t="s">
        <v>2217</v>
      </c>
      <c r="D319" s="20" t="str">
        <f t="array" ref="D319">IFERROR(INDEX('DATA RAW OLT'!A:A,MATCH(E319,'DATA RAW OLT'!C:C,0)),"")</f>
        <v>JATIM-MLG.ODC.SPRINGHILL-HW.MA5801-OLT-01</v>
      </c>
      <c r="E319" s="19" t="s">
        <v>2218</v>
      </c>
      <c r="F319" s="120"/>
      <c r="G319" s="24">
        <f t="array" ref="G319">IFERROR(INDEX('PM POWERSUPPLY RJBT1'!BC:BC,MATCH(E319,'PM POWERSUPPLY RJBT1'!B:B,0)),"BELUM TERDATA")</f>
        <v>100</v>
      </c>
      <c r="H319" s="27" t="str">
        <f t="array" ref="H319">IFERROR(INDEX('PM AC RJBT'!J:J,MATCH(E319,'PM AC RJBT'!A:A,0)),"NON-AC ICON")</f>
        <v>NON-AC ICON</v>
      </c>
      <c r="I319" s="27" t="str">
        <f t="array" ref="I319">IFERROR(INDEX('PM GENSET RJBT'!AJ:AJ,MATCH(E319,'PM GENSET RJBT'!B:B,0)),"TIDAK ADA GENSET")</f>
        <v>TIDAK ADA GENSET</v>
      </c>
      <c r="J319" s="29">
        <f t="array" ref="J319">IFERROR(INDEX('PM POP RJBT'!P:P,MATCH(E319,'PM POP RJBT'!D:D,0)),"")*100</f>
        <v>100</v>
      </c>
      <c r="K319" s="30">
        <f t="shared" si="1"/>
        <v>100</v>
      </c>
      <c r="L319" s="18" t="str">
        <f t="shared" si="2"/>
        <v>GOOD CONDITION</v>
      </c>
    </row>
    <row r="320">
      <c r="A320" s="78" t="s">
        <v>181</v>
      </c>
      <c r="B320" s="7" t="s">
        <v>593</v>
      </c>
      <c r="C320" s="7" t="s">
        <v>2219</v>
      </c>
      <c r="D320" s="7" t="str">
        <f t="array" ref="D320">IFERROR(INDEX('DATA RAW OLT'!A:A,MATCH(E320,'DATA RAW OLT'!C:C,0)),"")</f>
        <v>JATIM-MLG.ODC.SUKOPURO-HW.MA5801-OLT-01</v>
      </c>
      <c r="E320" s="6" t="s">
        <v>2221</v>
      </c>
      <c r="F320" s="123"/>
      <c r="G320" s="10">
        <f t="array" ref="G320">IFERROR(INDEX('PM POWERSUPPLY RJBT1'!BC:BC,MATCH(E320,'PM POWERSUPPLY RJBT1'!B:B,0)),"BELUM TERDATA")</f>
        <v>100</v>
      </c>
      <c r="H320" s="13" t="str">
        <f t="array" ref="H320">IFERROR(INDEX('PM AC RJBT'!J:J,MATCH(E320,'PM AC RJBT'!A:A,0)),"NON-AC ICON")</f>
        <v>NON-AC ICON</v>
      </c>
      <c r="I320" s="13" t="str">
        <f t="array" ref="I320">IFERROR(INDEX('PM GENSET RJBT'!AJ:AJ,MATCH(E320,'PM GENSET RJBT'!B:B,0)),"TIDAK ADA GENSET")</f>
        <v>TIDAK ADA GENSET</v>
      </c>
      <c r="J320" s="14">
        <f t="array" ref="J320">IFERROR(INDEX('PM POP RJBT'!P:P,MATCH(E320,'PM POP RJBT'!D:D,0)),"")*100</f>
        <v>100</v>
      </c>
      <c r="K320" s="16">
        <f t="shared" si="1"/>
        <v>100</v>
      </c>
      <c r="L320" s="18" t="str">
        <f t="shared" si="2"/>
        <v>GOOD CONDITION</v>
      </c>
    </row>
    <row r="321">
      <c r="A321" s="71" t="s">
        <v>181</v>
      </c>
      <c r="B321" s="20" t="s">
        <v>593</v>
      </c>
      <c r="C321" s="20" t="s">
        <v>2224</v>
      </c>
      <c r="D321" s="20" t="str">
        <f t="array" ref="D321">IFERROR(INDEX('DATA RAW OLT'!A:A,MATCH(E321,'DATA RAW OLT'!C:C,0)),"")</f>
        <v>JATIM-MLG.ODC.SUKOHARJO-HW.MA5801-OLT-01</v>
      </c>
      <c r="E321" s="19" t="s">
        <v>2226</v>
      </c>
      <c r="F321" s="120"/>
      <c r="G321" s="24">
        <f t="array" ref="G321">IFERROR(INDEX('PM POWERSUPPLY RJBT1'!BC:BC,MATCH(E321,'PM POWERSUPPLY RJBT1'!B:B,0)),"BELUM TERDATA")</f>
        <v>100</v>
      </c>
      <c r="H321" s="27" t="str">
        <f t="array" ref="H321">IFERROR(INDEX('PM AC RJBT'!J:J,MATCH(E321,'PM AC RJBT'!A:A,0)),"NON-AC ICON")</f>
        <v>NON-AC ICON</v>
      </c>
      <c r="I321" s="27" t="str">
        <f t="array" ref="I321">IFERROR(INDEX('PM GENSET RJBT'!AJ:AJ,MATCH(E321,'PM GENSET RJBT'!B:B,0)),"TIDAK ADA GENSET")</f>
        <v>TIDAK ADA GENSET</v>
      </c>
      <c r="J321" s="29">
        <f t="array" ref="J321">IFERROR(INDEX('PM POP RJBT'!P:P,MATCH(E321,'PM POP RJBT'!D:D,0)),"")*100</f>
        <v>100</v>
      </c>
      <c r="K321" s="30">
        <f t="shared" si="1"/>
        <v>100</v>
      </c>
      <c r="L321" s="18" t="str">
        <f t="shared" si="2"/>
        <v>GOOD CONDITION</v>
      </c>
      <c r="N321" s="171" t="s">
        <v>2227</v>
      </c>
      <c r="O321" s="171" t="s">
        <v>2228</v>
      </c>
      <c r="P321" s="171" t="s">
        <v>2229</v>
      </c>
    </row>
    <row r="322">
      <c r="A322" s="78" t="s">
        <v>181</v>
      </c>
      <c r="B322" s="7" t="s">
        <v>593</v>
      </c>
      <c r="C322" s="7" t="s">
        <v>2230</v>
      </c>
      <c r="D322" s="7" t="str">
        <f t="array" ref="D322">IFERROR(INDEX('DATA RAW OLT'!A:A,MATCH(E322,'DATA RAW OLT'!C:C,0)),"")</f>
        <v>JATIM-MLG.ODC.SUKOWILANGUN-HW.MA5801-OLT-01</v>
      </c>
      <c r="E322" s="6" t="s">
        <v>2232</v>
      </c>
      <c r="F322" s="123"/>
      <c r="G322" s="10">
        <f t="array" ref="G322">IFERROR(INDEX('PM POWERSUPPLY RJBT1'!BC:BC,MATCH(E322,'PM POWERSUPPLY RJBT1'!B:B,0)),"BELUM TERDATA")</f>
        <v>100</v>
      </c>
      <c r="H322" s="13" t="str">
        <f t="array" ref="H322">IFERROR(INDEX('PM AC RJBT'!J:J,MATCH(E322,'PM AC RJBT'!A:A,0)),"NON-AC ICON")</f>
        <v>NON-AC ICON</v>
      </c>
      <c r="I322" s="13" t="str">
        <f t="array" ref="I322">IFERROR(INDEX('PM GENSET RJBT'!AJ:AJ,MATCH(E322,'PM GENSET RJBT'!B:B,0)),"TIDAK ADA GENSET")</f>
        <v>TIDAK ADA GENSET</v>
      </c>
      <c r="J322" s="14">
        <f t="array" ref="J322">IFERROR(INDEX('PM POP RJBT'!P:P,MATCH(E322,'PM POP RJBT'!D:D,0)),"")*100</f>
        <v>100</v>
      </c>
      <c r="K322" s="16">
        <f t="shared" si="1"/>
        <v>100</v>
      </c>
      <c r="L322" s="18" t="str">
        <f t="shared" si="2"/>
        <v>GOOD CONDITION</v>
      </c>
    </row>
    <row r="323">
      <c r="A323" s="71" t="s">
        <v>181</v>
      </c>
      <c r="B323" s="20" t="s">
        <v>593</v>
      </c>
      <c r="C323" s="20" t="s">
        <v>2235</v>
      </c>
      <c r="D323" s="20" t="str">
        <f t="array" ref="D323">IFERROR(INDEX('DATA RAW OLT'!A:A,MATCH(E323,'DATA RAW OLT'!C:C,0)),"")</f>
        <v>JATIM-MLG.ODC.SUMBERJATI-HW.MA5801-OLT-01</v>
      </c>
      <c r="E323" s="19" t="s">
        <v>2236</v>
      </c>
      <c r="F323" s="120"/>
      <c r="G323" s="24">
        <f t="array" ref="G323">IFERROR(INDEX('PM POWERSUPPLY RJBT1'!BC:BC,MATCH(E323,'PM POWERSUPPLY RJBT1'!B:B,0)),"BELUM TERDATA")</f>
        <v>100</v>
      </c>
      <c r="H323" s="27" t="str">
        <f t="array" ref="H323">IFERROR(INDEX('PM AC RJBT'!J:J,MATCH(E323,'PM AC RJBT'!A:A,0)),"NON-AC ICON")</f>
        <v>NON-AC ICON</v>
      </c>
      <c r="I323" s="27" t="str">
        <f t="array" ref="I323">IFERROR(INDEX('PM GENSET RJBT'!AJ:AJ,MATCH(E323,'PM GENSET RJBT'!B:B,0)),"TIDAK ADA GENSET")</f>
        <v>TIDAK ADA GENSET</v>
      </c>
      <c r="J323" s="29">
        <f t="array" ref="J323">IFERROR(INDEX('PM POP RJBT'!P:P,MATCH(E323,'PM POP RJBT'!D:D,0)),"")*100</f>
        <v>200</v>
      </c>
      <c r="K323" s="30">
        <f t="shared" si="1"/>
        <v>140</v>
      </c>
      <c r="L323" s="18" t="str">
        <f t="shared" si="2"/>
        <v>GOOD CONDITION</v>
      </c>
    </row>
    <row r="324">
      <c r="A324" s="78" t="s">
        <v>181</v>
      </c>
      <c r="B324" s="7" t="s">
        <v>593</v>
      </c>
      <c r="C324" s="7" t="s">
        <v>2238</v>
      </c>
      <c r="D324" s="7" t="str">
        <f t="array" ref="D324">IFERROR(INDEX('DATA RAW OLT'!A:A,MATCH(E324,'DATA RAW OLT'!C:C,0)),"")</f>
        <v>JATIM-MLG.ODC.SUMBER.MARON-HW.MA5801-OLT-01</v>
      </c>
      <c r="E324" s="6" t="s">
        <v>2240</v>
      </c>
      <c r="F324" s="123"/>
      <c r="G324" s="10">
        <f t="array" ref="G324">IFERROR(INDEX('PM POWERSUPPLY RJBT1'!BC:BC,MATCH(E324,'PM POWERSUPPLY RJBT1'!B:B,0)),"BELUM TERDATA")</f>
        <v>100</v>
      </c>
      <c r="H324" s="13" t="str">
        <f t="array" ref="H324">IFERROR(INDEX('PM AC RJBT'!J:J,MATCH(E324,'PM AC RJBT'!A:A,0)),"NON-AC ICON")</f>
        <v>NON-AC ICON</v>
      </c>
      <c r="I324" s="13" t="str">
        <f t="array" ref="I324">IFERROR(INDEX('PM GENSET RJBT'!AJ:AJ,MATCH(E324,'PM GENSET RJBT'!B:B,0)),"TIDAK ADA GENSET")</f>
        <v>TIDAK ADA GENSET</v>
      </c>
      <c r="J324" s="14">
        <f t="array" ref="J324">IFERROR(INDEX('PM POP RJBT'!P:P,MATCH(E324,'PM POP RJBT'!D:D,0)),"")*100</f>
        <v>100</v>
      </c>
      <c r="K324" s="16">
        <f t="shared" si="1"/>
        <v>100</v>
      </c>
      <c r="L324" s="18" t="str">
        <f t="shared" si="2"/>
        <v>GOOD CONDITION</v>
      </c>
    </row>
    <row r="325">
      <c r="A325" s="71" t="s">
        <v>181</v>
      </c>
      <c r="B325" s="20" t="s">
        <v>593</v>
      </c>
      <c r="C325" s="20" t="s">
        <v>2243</v>
      </c>
      <c r="D325" s="20" t="str">
        <f t="array" ref="D325">IFERROR(INDEX('DATA RAW OLT'!A:A,MATCH(E325,'DATA RAW OLT'!C:C,0)),"")</f>
        <v>JATIM-MLG.ODC.NGABRUK-HW.MA5801-OLT-01</v>
      </c>
      <c r="E325" s="19" t="s">
        <v>2244</v>
      </c>
      <c r="F325" s="120"/>
      <c r="G325" s="24">
        <f t="array" ref="G325">IFERROR(INDEX('PM POWERSUPPLY RJBT1'!BC:BC,MATCH(E325,'PM POWERSUPPLY RJBT1'!B:B,0)),"BELUM TERDATA")</f>
        <v>100</v>
      </c>
      <c r="H325" s="27" t="str">
        <f t="array" ref="H325">IFERROR(INDEX('PM AC RJBT'!J:J,MATCH(E325,'PM AC RJBT'!A:A,0)),"NON-AC ICON")</f>
        <v>NON-AC ICON</v>
      </c>
      <c r="I325" s="27" t="str">
        <f t="array" ref="I325">IFERROR(INDEX('PM GENSET RJBT'!AJ:AJ,MATCH(E325,'PM GENSET RJBT'!B:B,0)),"TIDAK ADA GENSET")</f>
        <v>TIDAK ADA GENSET</v>
      </c>
      <c r="J325" s="29">
        <f t="array" ref="J325">IFERROR(INDEX('PM POP RJBT'!P:P,MATCH(E325,'PM POP RJBT'!D:D,0)),"")*100</f>
        <v>0</v>
      </c>
      <c r="K325" s="30">
        <f t="shared" si="1"/>
        <v>60</v>
      </c>
      <c r="L325" s="18" t="str">
        <f t="shared" si="2"/>
        <v>WARNING</v>
      </c>
    </row>
    <row r="326">
      <c r="A326" s="78" t="s">
        <v>181</v>
      </c>
      <c r="B326" s="7" t="s">
        <v>593</v>
      </c>
      <c r="C326" s="7" t="s">
        <v>2246</v>
      </c>
      <c r="D326" s="7" t="str">
        <f t="array" ref="D326">IFERROR(INDEX('DATA RAW OLT'!A:A,MATCH(E326,'DATA RAW OLT'!C:C,0)),"")</f>
        <v>JATIM-MLG.ODC.SUMBERTEMPUR-HW.MA5801-OLT-01</v>
      </c>
      <c r="E326" s="6" t="s">
        <v>2247</v>
      </c>
      <c r="F326" s="123"/>
      <c r="G326" s="10">
        <f t="array" ref="G326">IFERROR(INDEX('PM POWERSUPPLY RJBT1'!BC:BC,MATCH(E326,'PM POWERSUPPLY RJBT1'!B:B,0)),"BELUM TERDATA")</f>
        <v>100</v>
      </c>
      <c r="H326" s="13" t="str">
        <f t="array" ref="H326">IFERROR(INDEX('PM AC RJBT'!J:J,MATCH(E326,'PM AC RJBT'!A:A,0)),"NON-AC ICON")</f>
        <v>NON-AC ICON</v>
      </c>
      <c r="I326" s="13" t="str">
        <f t="array" ref="I326">IFERROR(INDEX('PM GENSET RJBT'!AJ:AJ,MATCH(E326,'PM GENSET RJBT'!B:B,0)),"TIDAK ADA GENSET")</f>
        <v>TIDAK ADA GENSET</v>
      </c>
      <c r="J326" s="14">
        <f t="array" ref="J326">IFERROR(INDEX('PM POP RJBT'!P:P,MATCH(E326,'PM POP RJBT'!D:D,0)),"")*100</f>
        <v>0</v>
      </c>
      <c r="K326" s="16">
        <f t="shared" si="1"/>
        <v>60</v>
      </c>
      <c r="L326" s="18" t="str">
        <f t="shared" si="2"/>
        <v>WARNING</v>
      </c>
      <c r="N326" s="171" t="s">
        <v>2249</v>
      </c>
      <c r="O326" s="171" t="s">
        <v>2250</v>
      </c>
      <c r="P326" s="171" t="s">
        <v>2251</v>
      </c>
    </row>
    <row r="327">
      <c r="A327" s="71" t="s">
        <v>181</v>
      </c>
      <c r="B327" s="20" t="s">
        <v>593</v>
      </c>
      <c r="C327" s="20" t="s">
        <v>2252</v>
      </c>
      <c r="D327" s="20" t="str">
        <f t="array" ref="D327">IFERROR(INDEX('DATA RAW OLT'!A:A,MATCH(E327,'DATA RAW OLT'!C:C,0)),"")</f>
        <v>JATIM-MLG.ODC.SUWARU-HW.MA5801-OLT-01</v>
      </c>
      <c r="E327" s="19" t="s">
        <v>2253</v>
      </c>
      <c r="F327" s="120"/>
      <c r="G327" s="24">
        <f t="array" ref="G327">IFERROR(INDEX('PM POWERSUPPLY RJBT1'!BC:BC,MATCH(E327,'PM POWERSUPPLY RJBT1'!B:B,0)),"BELUM TERDATA")</f>
        <v>100</v>
      </c>
      <c r="H327" s="27" t="str">
        <f t="array" ref="H327">IFERROR(INDEX('PM AC RJBT'!J:J,MATCH(E327,'PM AC RJBT'!A:A,0)),"NON-AC ICON")</f>
        <v>NON-AC ICON</v>
      </c>
      <c r="I327" s="27" t="str">
        <f t="array" ref="I327">IFERROR(INDEX('PM GENSET RJBT'!AJ:AJ,MATCH(E327,'PM GENSET RJBT'!B:B,0)),"TIDAK ADA GENSET")</f>
        <v>TIDAK ADA GENSET</v>
      </c>
      <c r="J327" s="29">
        <f t="array" ref="J327">IFERROR(INDEX('PM POP RJBT'!P:P,MATCH(E327,'PM POP RJBT'!D:D,0)),"")*100</f>
        <v>100</v>
      </c>
      <c r="K327" s="30">
        <f t="shared" si="1"/>
        <v>100</v>
      </c>
      <c r="L327" s="18" t="str">
        <f t="shared" si="2"/>
        <v>GOOD CONDITION</v>
      </c>
    </row>
    <row r="328">
      <c r="A328" s="78" t="s">
        <v>181</v>
      </c>
      <c r="B328" s="7" t="s">
        <v>593</v>
      </c>
      <c r="C328" s="7" t="s">
        <v>2257</v>
      </c>
      <c r="D328" s="7" t="str">
        <f t="array" ref="D328">IFERROR(INDEX('DATA RAW OLT'!A:A,MATCH(E328,'DATA RAW OLT'!C:C,0)),"")</f>
        <v>JATIM-MLG.ODC.TAJINAN-HW.MA5801-OLT-01</v>
      </c>
      <c r="E328" s="6" t="s">
        <v>2258</v>
      </c>
      <c r="F328" s="123"/>
      <c r="G328" s="10">
        <f t="array" ref="G328">IFERROR(INDEX('PM POWERSUPPLY RJBT1'!BC:BC,MATCH(E328,'PM POWERSUPPLY RJBT1'!B:B,0)),"BELUM TERDATA")</f>
        <v>100</v>
      </c>
      <c r="H328" s="13" t="str">
        <f t="array" ref="H328">IFERROR(INDEX('PM AC RJBT'!J:J,MATCH(E328,'PM AC RJBT'!A:A,0)),"NON-AC ICON")</f>
        <v>NON-AC ICON</v>
      </c>
      <c r="I328" s="13" t="str">
        <f t="array" ref="I328">IFERROR(INDEX('PM GENSET RJBT'!AJ:AJ,MATCH(E328,'PM GENSET RJBT'!B:B,0)),"TIDAK ADA GENSET")</f>
        <v>TIDAK ADA GENSET</v>
      </c>
      <c r="J328" s="14">
        <f t="array" ref="J328">IFERROR(INDEX('PM POP RJBT'!P:P,MATCH(E328,'PM POP RJBT'!D:D,0)),"")*100</f>
        <v>100</v>
      </c>
      <c r="K328" s="16">
        <f t="shared" si="1"/>
        <v>100</v>
      </c>
      <c r="L328" s="18" t="str">
        <f t="shared" si="2"/>
        <v>GOOD CONDITION</v>
      </c>
    </row>
    <row r="329">
      <c r="A329" s="71" t="s">
        <v>181</v>
      </c>
      <c r="B329" s="20" t="s">
        <v>593</v>
      </c>
      <c r="C329" s="20" t="s">
        <v>2262</v>
      </c>
      <c r="D329" s="20" t="str">
        <f t="array" ref="D329">IFERROR(INDEX('DATA RAW OLT'!A:A,MATCH(E329,'DATA RAW OLT'!C:C,0)),"")</f>
        <v>JATIM-MLG.ODC.TALANGSUKO-HW.MA5801-OLT-01</v>
      </c>
      <c r="E329" s="19" t="s">
        <v>2263</v>
      </c>
      <c r="F329" s="120"/>
      <c r="G329" s="24">
        <f t="array" ref="G329">IFERROR(INDEX('PM POWERSUPPLY RJBT1'!BC:BC,MATCH(E329,'PM POWERSUPPLY RJBT1'!B:B,0)),"BELUM TERDATA")</f>
        <v>100</v>
      </c>
      <c r="H329" s="27" t="str">
        <f t="array" ref="H329">IFERROR(INDEX('PM AC RJBT'!J:J,MATCH(E329,'PM AC RJBT'!A:A,0)),"NON-AC ICON")</f>
        <v>NON-AC ICON</v>
      </c>
      <c r="I329" s="27" t="str">
        <f t="array" ref="I329">IFERROR(INDEX('PM GENSET RJBT'!AJ:AJ,MATCH(E329,'PM GENSET RJBT'!B:B,0)),"TIDAK ADA GENSET")</f>
        <v>TIDAK ADA GENSET</v>
      </c>
      <c r="J329" s="29">
        <f t="array" ref="J329">IFERROR(INDEX('PM POP RJBT'!P:P,MATCH(E329,'PM POP RJBT'!D:D,0)),"")*100</f>
        <v>100</v>
      </c>
      <c r="K329" s="30">
        <f t="shared" si="1"/>
        <v>100</v>
      </c>
      <c r="L329" s="18" t="str">
        <f t="shared" si="2"/>
        <v>GOOD CONDITION</v>
      </c>
    </row>
    <row r="330">
      <c r="A330" s="78" t="s">
        <v>181</v>
      </c>
      <c r="B330" s="7" t="s">
        <v>593</v>
      </c>
      <c r="C330" s="7" t="s">
        <v>2264</v>
      </c>
      <c r="D330" s="7" t="str">
        <f t="array" ref="D330">IFERROR(INDEX('DATA RAW OLT'!A:A,MATCH(E330,'DATA RAW OLT'!C:C,0)),"")</f>
        <v>JATIM-MLG.ODC.TANGGUNG.TUREN-HW.MA5801-OLT-01</v>
      </c>
      <c r="E330" s="6" t="s">
        <v>2266</v>
      </c>
      <c r="F330" s="123"/>
      <c r="G330" s="10">
        <f t="array" ref="G330">IFERROR(INDEX('PM POWERSUPPLY RJBT1'!BC:BC,MATCH(E330,'PM POWERSUPPLY RJBT1'!B:B,0)),"BELUM TERDATA")</f>
        <v>100</v>
      </c>
      <c r="H330" s="13" t="str">
        <f t="array" ref="H330">IFERROR(INDEX('PM AC RJBT'!J:J,MATCH(E330,'PM AC RJBT'!A:A,0)),"NON-AC ICON")</f>
        <v>NON-AC ICON</v>
      </c>
      <c r="I330" s="13" t="str">
        <f t="array" ref="I330">IFERROR(INDEX('PM GENSET RJBT'!AJ:AJ,MATCH(E330,'PM GENSET RJBT'!B:B,0)),"TIDAK ADA GENSET")</f>
        <v>TIDAK ADA GENSET</v>
      </c>
      <c r="J330" s="14">
        <f t="array" ref="J330">IFERROR(INDEX('PM POP RJBT'!P:P,MATCH(E330,'PM POP RJBT'!D:D,0)),"")*100</f>
        <v>0</v>
      </c>
      <c r="K330" s="16">
        <f t="shared" si="1"/>
        <v>60</v>
      </c>
      <c r="L330" s="18" t="str">
        <f t="shared" si="2"/>
        <v>WARNING</v>
      </c>
    </row>
    <row r="331">
      <c r="A331" s="71" t="s">
        <v>181</v>
      </c>
      <c r="B331" s="20" t="s">
        <v>593</v>
      </c>
      <c r="C331" s="20" t="s">
        <v>2270</v>
      </c>
      <c r="D331" s="20" t="str">
        <f t="array" ref="D331">IFERROR(INDEX('DATA RAW OLT'!A:A,MATCH(E331,'DATA RAW OLT'!C:C,0)),"")</f>
        <v>JATIM-MLG.ODC.TEMPUSARI-HW.MA5801-OLT-01</v>
      </c>
      <c r="E331" s="19" t="s">
        <v>2272</v>
      </c>
      <c r="F331" s="120"/>
      <c r="G331" s="24">
        <f t="array" ref="G331">IFERROR(INDEX('PM POWERSUPPLY RJBT1'!BC:BC,MATCH(E331,'PM POWERSUPPLY RJBT1'!B:B,0)),"BELUM TERDATA")</f>
        <v>100</v>
      </c>
      <c r="H331" s="27" t="str">
        <f t="array" ref="H331">IFERROR(INDEX('PM AC RJBT'!J:J,MATCH(E331,'PM AC RJBT'!A:A,0)),"NON-AC ICON")</f>
        <v>NON-AC ICON</v>
      </c>
      <c r="I331" s="27" t="str">
        <f t="array" ref="I331">IFERROR(INDEX('PM GENSET RJBT'!AJ:AJ,MATCH(E331,'PM GENSET RJBT'!B:B,0)),"TIDAK ADA GENSET")</f>
        <v>TIDAK ADA GENSET</v>
      </c>
      <c r="J331" s="29">
        <f t="array" ref="J331">IFERROR(INDEX('PM POP RJBT'!P:P,MATCH(E331,'PM POP RJBT'!D:D,0)),"")*100</f>
        <v>0</v>
      </c>
      <c r="K331" s="30">
        <f t="shared" si="1"/>
        <v>60</v>
      </c>
      <c r="L331" s="18" t="str">
        <f t="shared" si="2"/>
        <v>WARNING</v>
      </c>
    </row>
    <row r="332">
      <c r="A332" s="78" t="s">
        <v>181</v>
      </c>
      <c r="B332" s="7" t="s">
        <v>593</v>
      </c>
      <c r="C332" s="7" t="s">
        <v>2276</v>
      </c>
      <c r="D332" s="7" t="str">
        <f t="array" ref="D332">IFERROR(INDEX('DATA RAW OLT'!A:A,MATCH(E332,'DATA RAW OLT'!C:C,0)),"")</f>
        <v>JATIM-MLG.ODC.TIRTOMOYO-HW.MA5801-OLT-01</v>
      </c>
      <c r="E332" s="6" t="s">
        <v>2277</v>
      </c>
      <c r="F332" s="123"/>
      <c r="G332" s="10">
        <f t="array" ref="G332">IFERROR(INDEX('PM POWERSUPPLY RJBT1'!BC:BC,MATCH(E332,'PM POWERSUPPLY RJBT1'!B:B,0)),"BELUM TERDATA")</f>
        <v>100</v>
      </c>
      <c r="H332" s="13" t="str">
        <f t="array" ref="H332">IFERROR(INDEX('PM AC RJBT'!J:J,MATCH(E332,'PM AC RJBT'!A:A,0)),"NON-AC ICON")</f>
        <v>NON-AC ICON</v>
      </c>
      <c r="I332" s="13" t="str">
        <f t="array" ref="I332">IFERROR(INDEX('PM GENSET RJBT'!AJ:AJ,MATCH(E332,'PM GENSET RJBT'!B:B,0)),"TIDAK ADA GENSET")</f>
        <v>TIDAK ADA GENSET</v>
      </c>
      <c r="J332" s="14">
        <f t="array" ref="J332">IFERROR(INDEX('PM POP RJBT'!P:P,MATCH(E332,'PM POP RJBT'!D:D,0)),"")*100</f>
        <v>100</v>
      </c>
      <c r="K332" s="16">
        <f t="shared" si="1"/>
        <v>100</v>
      </c>
      <c r="L332" s="18" t="str">
        <f t="shared" si="2"/>
        <v>GOOD CONDITION</v>
      </c>
    </row>
    <row r="333">
      <c r="A333" s="71" t="s">
        <v>181</v>
      </c>
      <c r="B333" s="20" t="s">
        <v>593</v>
      </c>
      <c r="C333" s="20" t="s">
        <v>2280</v>
      </c>
      <c r="D333" s="20" t="str">
        <f t="array" ref="D333">IFERROR(INDEX('DATA RAW OLT'!A:A,MATCH(E333,'DATA RAW OLT'!C:C,0)),"")</f>
        <v>JATIM-MLG.ODC.TLOGOREJO-HW.MA5801-OLT-01</v>
      </c>
      <c r="E333" s="19" t="s">
        <v>2281</v>
      </c>
      <c r="F333" s="120"/>
      <c r="G333" s="24">
        <f t="array" ref="G333">IFERROR(INDEX('PM POWERSUPPLY RJBT1'!BC:BC,MATCH(E333,'PM POWERSUPPLY RJBT1'!B:B,0)),"BELUM TERDATA")</f>
        <v>100</v>
      </c>
      <c r="H333" s="27" t="str">
        <f t="array" ref="H333">IFERROR(INDEX('PM AC RJBT'!J:J,MATCH(E333,'PM AC RJBT'!A:A,0)),"NON-AC ICON")</f>
        <v>NON-AC ICON</v>
      </c>
      <c r="I333" s="27" t="str">
        <f t="array" ref="I333">IFERROR(INDEX('PM GENSET RJBT'!AJ:AJ,MATCH(E333,'PM GENSET RJBT'!B:B,0)),"TIDAK ADA GENSET")</f>
        <v>TIDAK ADA GENSET</v>
      </c>
      <c r="J333" s="29">
        <f t="array" ref="J333">IFERROR(INDEX('PM POP RJBT'!P:P,MATCH(E333,'PM POP RJBT'!D:D,0)),"")*100</f>
        <v>100</v>
      </c>
      <c r="K333" s="30">
        <f t="shared" si="1"/>
        <v>100</v>
      </c>
      <c r="L333" s="18" t="str">
        <f t="shared" si="2"/>
        <v>GOOD CONDITION</v>
      </c>
    </row>
    <row r="334">
      <c r="A334" s="78" t="s">
        <v>181</v>
      </c>
      <c r="B334" s="7" t="s">
        <v>593</v>
      </c>
      <c r="C334" s="7" t="s">
        <v>2284</v>
      </c>
      <c r="D334" s="7" t="str">
        <f t="array" ref="D334">IFERROR(INDEX('DATA RAW OLT'!A:A,MATCH(E334,'DATA RAW OLT'!C:C,0)),"")</f>
        <v>JATIM-MLG.ODC.TOYOMARTO-HW.MA5801-OLT-01</v>
      </c>
      <c r="E334" s="6" t="s">
        <v>2285</v>
      </c>
      <c r="F334" s="123"/>
      <c r="G334" s="10">
        <f t="array" ref="G334">IFERROR(INDEX('PM POWERSUPPLY RJBT1'!BC:BC,MATCH(E334,'PM POWERSUPPLY RJBT1'!B:B,0)),"BELUM TERDATA")</f>
        <v>100</v>
      </c>
      <c r="H334" s="13" t="str">
        <f t="array" ref="H334">IFERROR(INDEX('PM AC RJBT'!J:J,MATCH(E334,'PM AC RJBT'!A:A,0)),"NON-AC ICON")</f>
        <v>NON-AC ICON</v>
      </c>
      <c r="I334" s="13" t="str">
        <f t="array" ref="I334">IFERROR(INDEX('PM GENSET RJBT'!AJ:AJ,MATCH(E334,'PM GENSET RJBT'!B:B,0)),"TIDAK ADA GENSET")</f>
        <v>TIDAK ADA GENSET</v>
      </c>
      <c r="J334" s="14">
        <f t="array" ref="J334">IFERROR(INDEX('PM POP RJBT'!P:P,MATCH(E334,'PM POP RJBT'!D:D,0)),"")*100</f>
        <v>0</v>
      </c>
      <c r="K334" s="16">
        <f t="shared" si="1"/>
        <v>60</v>
      </c>
      <c r="L334" s="18" t="str">
        <f t="shared" si="2"/>
        <v>WARNING</v>
      </c>
    </row>
    <row r="335">
      <c r="A335" s="71" t="s">
        <v>181</v>
      </c>
      <c r="B335" s="20" t="s">
        <v>593</v>
      </c>
      <c r="C335" s="20" t="s">
        <v>2287</v>
      </c>
      <c r="D335" s="20" t="str">
        <f t="array" ref="D335">IFERROR(INDEX('DATA RAW OLT'!A:A,MATCH(E335,'DATA RAW OLT'!C:C,0)),"")</f>
        <v>JATIM-MLG.ODC.TUMPUK.RENTENG-HW.MA5801-OLT-01</v>
      </c>
      <c r="E335" s="19" t="s">
        <v>2288</v>
      </c>
      <c r="F335" s="120"/>
      <c r="G335" s="24">
        <f t="array" ref="G335">IFERROR(INDEX('PM POWERSUPPLY RJBT1'!BC:BC,MATCH(E335,'PM POWERSUPPLY RJBT1'!B:B,0)),"BELUM TERDATA")</f>
        <v>100</v>
      </c>
      <c r="H335" s="27" t="str">
        <f t="array" ref="H335">IFERROR(INDEX('PM AC RJBT'!J:J,MATCH(E335,'PM AC RJBT'!A:A,0)),"NON-AC ICON")</f>
        <v>NON-AC ICON</v>
      </c>
      <c r="I335" s="27" t="str">
        <f t="array" ref="I335">IFERROR(INDEX('PM GENSET RJBT'!AJ:AJ,MATCH(E335,'PM GENSET RJBT'!B:B,0)),"TIDAK ADA GENSET")</f>
        <v>TIDAK ADA GENSET</v>
      </c>
      <c r="J335" s="29">
        <f t="array" ref="J335">IFERROR(INDEX('PM POP RJBT'!P:P,MATCH(E335,'PM POP RJBT'!D:D,0)),"")*100</f>
        <v>0</v>
      </c>
      <c r="K335" s="30">
        <f t="shared" si="1"/>
        <v>60</v>
      </c>
      <c r="L335" s="18" t="str">
        <f t="shared" si="2"/>
        <v>WARNING</v>
      </c>
    </row>
    <row r="336">
      <c r="A336" s="78" t="s">
        <v>181</v>
      </c>
      <c r="B336" s="7" t="s">
        <v>593</v>
      </c>
      <c r="C336" s="7" t="s">
        <v>2292</v>
      </c>
      <c r="D336" s="7" t="str">
        <f t="array" ref="D336">IFERROR(INDEX('DATA RAW OLT'!A:A,MATCH(E336,'DATA RAW OLT'!C:C,0)),"")</f>
        <v>JATIM-MALANG.ODC.TUREN.02-HW.MA5801-OLT-01</v>
      </c>
      <c r="E336" s="6" t="s">
        <v>2293</v>
      </c>
      <c r="F336" s="123"/>
      <c r="G336" s="10">
        <f t="array" ref="G336">IFERROR(INDEX('PM POWERSUPPLY RJBT1'!BC:BC,MATCH(E336,'PM POWERSUPPLY RJBT1'!B:B,0)),"BELUM TERDATA")</f>
        <v>100</v>
      </c>
      <c r="H336" s="13" t="str">
        <f t="array" ref="H336">IFERROR(INDEX('PM AC RJBT'!J:J,MATCH(E336,'PM AC RJBT'!A:A,0)),"NON-AC ICON")</f>
        <v>NON-AC ICON</v>
      </c>
      <c r="I336" s="13" t="str">
        <f t="array" ref="I336">IFERROR(INDEX('PM GENSET RJBT'!AJ:AJ,MATCH(E336,'PM GENSET RJBT'!B:B,0)),"TIDAK ADA GENSET")</f>
        <v>TIDAK ADA GENSET</v>
      </c>
      <c r="J336" s="14">
        <f t="array" ref="J336">IFERROR(INDEX('PM POP RJBT'!P:P,MATCH(E336,'PM POP RJBT'!D:D,0)),"")*100</f>
        <v>100</v>
      </c>
      <c r="K336" s="16">
        <f t="shared" si="1"/>
        <v>100</v>
      </c>
      <c r="L336" s="18" t="str">
        <f t="shared" si="2"/>
        <v>GOOD CONDITION</v>
      </c>
    </row>
    <row r="337">
      <c r="A337" s="71" t="s">
        <v>181</v>
      </c>
      <c r="B337" s="20" t="s">
        <v>593</v>
      </c>
      <c r="C337" s="20" t="s">
        <v>2295</v>
      </c>
      <c r="D337" s="20" t="str">
        <f t="array" ref="D337">IFERROR(INDEX('DATA RAW OLT'!A:A,MATCH(E337,'DATA RAW OLT'!C:C,0)),"")</f>
        <v>JATIM-MLG.ODC.WARINGIN-HW.MA5801-OLT-01</v>
      </c>
      <c r="E337" s="19" t="s">
        <v>2296</v>
      </c>
      <c r="F337" s="120"/>
      <c r="G337" s="24">
        <f t="array" ref="G337">IFERROR(INDEX('PM POWERSUPPLY RJBT1'!BC:BC,MATCH(E337,'PM POWERSUPPLY RJBT1'!B:B,0)),"BELUM TERDATA")</f>
        <v>100</v>
      </c>
      <c r="H337" s="27" t="str">
        <f t="array" ref="H337">IFERROR(INDEX('PM AC RJBT'!J:J,MATCH(E337,'PM AC RJBT'!A:A,0)),"NON-AC ICON")</f>
        <v>NON-AC ICON</v>
      </c>
      <c r="I337" s="27" t="str">
        <f t="array" ref="I337">IFERROR(INDEX('PM GENSET RJBT'!AJ:AJ,MATCH(E337,'PM GENSET RJBT'!B:B,0)),"TIDAK ADA GENSET")</f>
        <v>TIDAK ADA GENSET</v>
      </c>
      <c r="J337" s="29">
        <f t="array" ref="J337">IFERROR(INDEX('PM POP RJBT'!P:P,MATCH(E337,'PM POP RJBT'!D:D,0)),"")*100</f>
        <v>0</v>
      </c>
      <c r="K337" s="30">
        <f t="shared" si="1"/>
        <v>60</v>
      </c>
      <c r="L337" s="18" t="str">
        <f t="shared" si="2"/>
        <v>WARNING</v>
      </c>
    </row>
    <row r="338">
      <c r="A338" s="78" t="s">
        <v>16</v>
      </c>
      <c r="B338" s="7" t="s">
        <v>593</v>
      </c>
      <c r="C338" s="7" t="s">
        <v>2298</v>
      </c>
      <c r="D338" s="7" t="str">
        <f t="array" ref="D338">IFERROR(INDEX('DATA RAW OLT'!A:A,MATCH(E338,'DATA RAW OLT'!C:C,0)),"")</f>
        <v>JATIM-MJK.ODC.KEMBANGSRI-HW.MA5801-OLT-01</v>
      </c>
      <c r="E338" s="6" t="s">
        <v>2299</v>
      </c>
      <c r="F338" s="123"/>
      <c r="G338" s="10">
        <f t="array" ref="G338">IFERROR(INDEX('PM POWERSUPPLY RJBT1'!BC:BC,MATCH(E338,'PM POWERSUPPLY RJBT1'!B:B,0)),"BELUM TERDATA")</f>
        <v>100</v>
      </c>
      <c r="H338" s="13" t="str">
        <f t="array" ref="H338">IFERROR(INDEX('PM AC RJBT'!J:J,MATCH(E338,'PM AC RJBT'!A:A,0)),"NON-AC ICON")</f>
        <v>NON-AC ICON</v>
      </c>
      <c r="I338" s="13" t="str">
        <f t="array" ref="I338">IFERROR(INDEX('PM GENSET RJBT'!AJ:AJ,MATCH(E338,'PM GENSET RJBT'!B:B,0)),"TIDAK ADA GENSET")</f>
        <v>TIDAK ADA GENSET</v>
      </c>
      <c r="J338" s="14">
        <f t="array" ref="J338">IFERROR(INDEX('PM POP RJBT'!P:P,MATCH(E338,'PM POP RJBT'!D:D,0)),"")*100</f>
        <v>0</v>
      </c>
      <c r="K338" s="16">
        <f t="shared" si="1"/>
        <v>60</v>
      </c>
      <c r="L338" s="18" t="str">
        <f t="shared" si="2"/>
        <v>WARNING</v>
      </c>
    </row>
    <row r="339">
      <c r="A339" s="71" t="s">
        <v>16</v>
      </c>
      <c r="B339" s="20" t="s">
        <v>593</v>
      </c>
      <c r="C339" s="20" t="s">
        <v>2301</v>
      </c>
      <c r="D339" s="20" t="str">
        <f t="array" ref="D339">IFERROR(INDEX('DATA RAW OLT'!A:A,MATCH(C339,'DATA RAW OLT'!B:B,0)),"")</f>
        <v>JATIM-MJK.ODC.KRAMAT.TEMENGGUNG-HW.MA5801-OLT-01</v>
      </c>
      <c r="E339" s="19" t="s">
        <v>2302</v>
      </c>
      <c r="F339" s="120"/>
      <c r="G339" s="24">
        <f t="array" ref="G339">IFERROR(INDEX('PM POWERSUPPLY RJBT1'!BC:BC,MATCH(E339,'PM POWERSUPPLY RJBT1'!B:B,0)),"BELUM TERDATA")</f>
        <v>100</v>
      </c>
      <c r="H339" s="27" t="str">
        <f t="array" ref="H339">IFERROR(INDEX('PM AC RJBT'!J:J,MATCH(E339,'PM AC RJBT'!A:A,0)),"NON-AC ICON")</f>
        <v>NON-AC ICON</v>
      </c>
      <c r="I339" s="27" t="str">
        <f t="array" ref="I339">IFERROR(INDEX('PM GENSET RJBT'!AJ:AJ,MATCH(E339,'PM GENSET RJBT'!B:B,0)),"TIDAK ADA GENSET")</f>
        <v>TIDAK ADA GENSET</v>
      </c>
      <c r="J339" s="29">
        <f t="array" ref="J339">IFERROR(INDEX('PM POP RJBT'!P:P,MATCH(E339,'PM POP RJBT'!D:D,0)),"")*100</f>
        <v>0</v>
      </c>
      <c r="K339" s="30">
        <f t="shared" si="1"/>
        <v>60</v>
      </c>
      <c r="L339" s="18" t="str">
        <f t="shared" si="2"/>
        <v>WARNING</v>
      </c>
    </row>
    <row r="340">
      <c r="A340" s="78" t="s">
        <v>16</v>
      </c>
      <c r="B340" s="7" t="s">
        <v>593</v>
      </c>
      <c r="C340" s="7" t="s">
        <v>2304</v>
      </c>
      <c r="D340" s="7" t="str">
        <f t="array" ref="D340">IFERROR(INDEX('DATA RAW OLT'!A:A,MATCH(C340,'DATA RAW OLT'!B:B,0)),"")</f>
        <v>JATIM-MJK.ODC.KUNJOROWESI-HW.MA5801-OLT-01</v>
      </c>
      <c r="E340" s="6" t="s">
        <v>2305</v>
      </c>
      <c r="F340" s="123"/>
      <c r="G340" s="10">
        <f t="array" ref="G340">IFERROR(INDEX('PM POWERSUPPLY RJBT1'!BC:BC,MATCH(E340,'PM POWERSUPPLY RJBT1'!B:B,0)),"BELUM TERDATA")</f>
        <v>100</v>
      </c>
      <c r="H340" s="13" t="str">
        <f t="array" ref="H340">IFERROR(INDEX('PM AC RJBT'!J:J,MATCH(E340,'PM AC RJBT'!A:A,0)),"NON-AC ICON")</f>
        <v>NON-AC ICON</v>
      </c>
      <c r="I340" s="13" t="str">
        <f t="array" ref="I340">IFERROR(INDEX('PM GENSET RJBT'!AJ:AJ,MATCH(E340,'PM GENSET RJBT'!B:B,0)),"TIDAK ADA GENSET")</f>
        <v>TIDAK ADA GENSET</v>
      </c>
      <c r="J340" s="14">
        <f t="array" ref="J340">IFERROR(INDEX('PM POP RJBT'!P:P,MATCH(E340,'PM POP RJBT'!D:D,0)),"")*100</f>
        <v>0</v>
      </c>
      <c r="K340" s="16">
        <f t="shared" si="1"/>
        <v>60</v>
      </c>
      <c r="L340" s="18" t="str">
        <f t="shared" si="2"/>
        <v>WARNING</v>
      </c>
    </row>
    <row r="341">
      <c r="A341" s="71" t="s">
        <v>16</v>
      </c>
      <c r="B341" s="20" t="s">
        <v>593</v>
      </c>
      <c r="C341" s="20" t="s">
        <v>2307</v>
      </c>
      <c r="D341" s="20" t="str">
        <f t="array" ref="D341">IFERROR(INDEX('DATA RAW OLT'!A:A,MATCH(E341,'DATA RAW OLT'!C:C,0)),"")</f>
        <v>JATIM-MJK.ODC.KUTO.PORONG-HW.MA5801-OLT-01</v>
      </c>
      <c r="E341" s="19" t="s">
        <v>2309</v>
      </c>
      <c r="F341" s="120"/>
      <c r="G341" s="24">
        <f t="array" ref="G341">IFERROR(INDEX('PM POWERSUPPLY RJBT1'!BC:BC,MATCH(E341,'PM POWERSUPPLY RJBT1'!B:B,0)),"BELUM TERDATA")</f>
        <v>100</v>
      </c>
      <c r="H341" s="27" t="str">
        <f t="array" ref="H341">IFERROR(INDEX('PM AC RJBT'!J:J,MATCH(E341,'PM AC RJBT'!A:A,0)),"NON-AC ICON")</f>
        <v>NON-AC ICON</v>
      </c>
      <c r="I341" s="27" t="str">
        <f t="array" ref="I341">IFERROR(INDEX('PM GENSET RJBT'!AJ:AJ,MATCH(E341,'PM GENSET RJBT'!B:B,0)),"TIDAK ADA GENSET")</f>
        <v>TIDAK ADA GENSET</v>
      </c>
      <c r="J341" s="29">
        <f t="array" ref="J341">IFERROR(INDEX('PM POP RJBT'!P:P,MATCH(E341,'PM POP RJBT'!D:D,0)),"")*100</f>
        <v>0</v>
      </c>
      <c r="K341" s="30">
        <f t="shared" si="1"/>
        <v>60</v>
      </c>
      <c r="L341" s="18" t="str">
        <f t="shared" si="2"/>
        <v>WARNING</v>
      </c>
    </row>
    <row r="342">
      <c r="A342" s="78" t="s">
        <v>16</v>
      </c>
      <c r="B342" s="7" t="s">
        <v>593</v>
      </c>
      <c r="C342" s="7" t="s">
        <v>2310</v>
      </c>
      <c r="D342" s="7" t="str">
        <f t="array" ref="D342">IFERROR(INDEX('DATA RAW OLT'!A:A,MATCH(C342,'DATA RAW OLT'!B:B,0)),"")</f>
        <v>JATIM-MJK.ODC.MANDUROGAJAH-HW.MA5801-OLT-01</v>
      </c>
      <c r="E342" s="6" t="s">
        <v>2311</v>
      </c>
      <c r="F342" s="123"/>
      <c r="G342" s="10">
        <f t="array" ref="G342">IFERROR(INDEX('PM POWERSUPPLY RJBT1'!BC:BC,MATCH(E342,'PM POWERSUPPLY RJBT1'!B:B,0)),"BELUM TERDATA")</f>
        <v>100</v>
      </c>
      <c r="H342" s="13" t="str">
        <f t="array" ref="H342">IFERROR(INDEX('PM AC RJBT'!J:J,MATCH(E342,'PM AC RJBT'!A:A,0)),"NON-AC ICON")</f>
        <v>NON-AC ICON</v>
      </c>
      <c r="I342" s="13" t="str">
        <f t="array" ref="I342">IFERROR(INDEX('PM GENSET RJBT'!AJ:AJ,MATCH(E342,'PM GENSET RJBT'!B:B,0)),"TIDAK ADA GENSET")</f>
        <v>TIDAK ADA GENSET</v>
      </c>
      <c r="J342" s="14">
        <f t="array" ref="J342">IFERROR(INDEX('PM POP RJBT'!P:P,MATCH(E342,'PM POP RJBT'!D:D,0)),"")*100</f>
        <v>0</v>
      </c>
      <c r="K342" s="16">
        <f t="shared" si="1"/>
        <v>60</v>
      </c>
      <c r="L342" s="18" t="str">
        <f t="shared" si="2"/>
        <v>WARNING</v>
      </c>
    </row>
    <row r="343">
      <c r="A343" s="71" t="s">
        <v>16</v>
      </c>
      <c r="B343" s="20" t="s">
        <v>593</v>
      </c>
      <c r="C343" s="20" t="s">
        <v>2313</v>
      </c>
      <c r="D343" s="20" t="str">
        <f t="array" ref="D343">IFERROR(INDEX('DATA RAW OLT'!A:A,MATCH(E343,'DATA RAW OLT'!C:C,0)),"")</f>
        <v>JATIM-MJK.ODC.MOJOREJO-HW.MA5801-OLT-01</v>
      </c>
      <c r="E343" s="19" t="s">
        <v>2316</v>
      </c>
      <c r="F343" s="120"/>
      <c r="G343" s="24">
        <f t="array" ref="G343">IFERROR(INDEX('PM POWERSUPPLY RJBT1'!BC:BC,MATCH(E343,'PM POWERSUPPLY RJBT1'!B:B,0)),"BELUM TERDATA")</f>
        <v>100</v>
      </c>
      <c r="H343" s="27" t="str">
        <f t="array" ref="H343">IFERROR(INDEX('PM AC RJBT'!J:J,MATCH(E343,'PM AC RJBT'!A:A,0)),"NON-AC ICON")</f>
        <v>NON-AC ICON</v>
      </c>
      <c r="I343" s="27" t="str">
        <f t="array" ref="I343">IFERROR(INDEX('PM GENSET RJBT'!AJ:AJ,MATCH(E343,'PM GENSET RJBT'!B:B,0)),"TIDAK ADA GENSET")</f>
        <v>TIDAK ADA GENSET</v>
      </c>
      <c r="J343" s="29">
        <f t="array" ref="J343">IFERROR(INDEX('PM POP RJBT'!P:P,MATCH(E343,'PM POP RJBT'!D:D,0)),"")*100</f>
        <v>0</v>
      </c>
      <c r="K343" s="30">
        <f t="shared" si="1"/>
        <v>60</v>
      </c>
      <c r="L343" s="18" t="str">
        <f t="shared" si="2"/>
        <v>WARNING</v>
      </c>
    </row>
    <row r="344">
      <c r="A344" s="78" t="s">
        <v>16</v>
      </c>
      <c r="B344" s="7" t="s">
        <v>593</v>
      </c>
      <c r="C344" s="7" t="s">
        <v>2317</v>
      </c>
      <c r="D344" s="8" t="s">
        <v>2318</v>
      </c>
      <c r="E344" s="6" t="s">
        <v>2319</v>
      </c>
      <c r="F344" s="123"/>
      <c r="G344" s="10">
        <f t="array" ref="G344">IFERROR(INDEX('PM POWERSUPPLY RJBT1'!BC:BC,MATCH(E344,'PM POWERSUPPLY RJBT1'!B:B,0)),"BELUM TERDATA")</f>
        <v>100</v>
      </c>
      <c r="H344" s="13" t="str">
        <f t="array" ref="H344">IFERROR(INDEX('PM AC RJBT'!J:J,MATCH(E344,'PM AC RJBT'!A:A,0)),"NON-AC ICON")</f>
        <v>NON-AC ICON</v>
      </c>
      <c r="I344" s="13" t="str">
        <f t="array" ref="I344">IFERROR(INDEX('PM GENSET RJBT'!AJ:AJ,MATCH(E344,'PM GENSET RJBT'!B:B,0)),"TIDAK ADA GENSET")</f>
        <v>TIDAK ADA GENSET</v>
      </c>
      <c r="J344" s="14">
        <f t="array" ref="J344">IFERROR(INDEX('PM POP RJBT'!P:P,MATCH(E344,'PM POP RJBT'!D:D,0)),"")*100</f>
        <v>0</v>
      </c>
      <c r="K344" s="16">
        <f t="shared" si="1"/>
        <v>60</v>
      </c>
      <c r="L344" s="18" t="str">
        <f t="shared" si="2"/>
        <v>WARNING</v>
      </c>
    </row>
    <row r="345">
      <c r="A345" s="71" t="s">
        <v>16</v>
      </c>
      <c r="B345" s="20" t="s">
        <v>593</v>
      </c>
      <c r="C345" s="20" t="s">
        <v>2321</v>
      </c>
      <c r="D345" s="20" t="str">
        <f t="array" ref="D345">IFERROR(INDEX('DATA RAW OLT'!A:A,MATCH(C345,'DATA RAW OLT'!B:B,0)),"")</f>
        <v>JATIM-MJK.ODC.POHKECIK-DLANGGU-HW.MA5801-OLT-01</v>
      </c>
      <c r="E345" s="19" t="s">
        <v>2322</v>
      </c>
      <c r="F345" s="120"/>
      <c r="G345" s="24">
        <f t="array" ref="G345">IFERROR(INDEX('PM POWERSUPPLY RJBT1'!BC:BC,MATCH(E345,'PM POWERSUPPLY RJBT1'!B:B,0)),"BELUM TERDATA")</f>
        <v>100</v>
      </c>
      <c r="H345" s="27" t="str">
        <f t="array" ref="H345">IFERROR(INDEX('PM AC RJBT'!J:J,MATCH(E345,'PM AC RJBT'!A:A,0)),"NON-AC ICON")</f>
        <v>NON-AC ICON</v>
      </c>
      <c r="I345" s="27" t="str">
        <f t="array" ref="I345">IFERROR(INDEX('PM GENSET RJBT'!AJ:AJ,MATCH(E345,'PM GENSET RJBT'!B:B,0)),"TIDAK ADA GENSET")</f>
        <v>TIDAK ADA GENSET</v>
      </c>
      <c r="J345" s="29">
        <f t="array" ref="J345">IFERROR(INDEX('PM POP RJBT'!P:P,MATCH(E345,'PM POP RJBT'!D:D,0)),"")*100</f>
        <v>0</v>
      </c>
      <c r="K345" s="30">
        <f t="shared" si="1"/>
        <v>60</v>
      </c>
      <c r="L345" s="18" t="str">
        <f t="shared" si="2"/>
        <v>WARNING</v>
      </c>
    </row>
    <row r="346">
      <c r="A346" s="78" t="s">
        <v>16</v>
      </c>
      <c r="B346" s="7" t="s">
        <v>593</v>
      </c>
      <c r="C346" s="7" t="s">
        <v>2325</v>
      </c>
      <c r="D346" s="7" t="str">
        <f t="array" ref="D346">IFERROR(INDEX('DATA RAW OLT'!A:A,MATCH(C346,'DATA RAW OLT'!B:B,0)),"")</f>
        <v>JATIM-MJK.ODC.SAWOO-HW.MA5801-OLT-01</v>
      </c>
      <c r="E346" s="6" t="s">
        <v>2326</v>
      </c>
      <c r="F346" s="123"/>
      <c r="G346" s="10">
        <f t="array" ref="G346">IFERROR(INDEX('PM POWERSUPPLY RJBT1'!BC:BC,MATCH(E346,'PM POWERSUPPLY RJBT1'!B:B,0)),"BELUM TERDATA")</f>
        <v>100</v>
      </c>
      <c r="H346" s="13" t="str">
        <f t="array" ref="H346">IFERROR(INDEX('PM AC RJBT'!J:J,MATCH(E346,'PM AC RJBT'!A:A,0)),"NON-AC ICON")</f>
        <v>NON-AC ICON</v>
      </c>
      <c r="I346" s="13" t="str">
        <f t="array" ref="I346">IFERROR(INDEX('PM GENSET RJBT'!AJ:AJ,MATCH(E346,'PM GENSET RJBT'!B:B,0)),"TIDAK ADA GENSET")</f>
        <v>TIDAK ADA GENSET</v>
      </c>
      <c r="J346" s="14">
        <f t="array" ref="J346">IFERROR(INDEX('PM POP RJBT'!P:P,MATCH(E346,'PM POP RJBT'!D:D,0)),"")*100</f>
        <v>0</v>
      </c>
      <c r="K346" s="16">
        <f t="shared" si="1"/>
        <v>60</v>
      </c>
      <c r="L346" s="18" t="str">
        <f t="shared" si="2"/>
        <v>WARNING</v>
      </c>
      <c r="N346" s="171" t="s">
        <v>2328</v>
      </c>
      <c r="O346" s="171" t="s">
        <v>2329</v>
      </c>
    </row>
    <row r="347">
      <c r="A347" s="71" t="s">
        <v>181</v>
      </c>
      <c r="B347" s="20" t="s">
        <v>593</v>
      </c>
      <c r="C347" s="20" t="s">
        <v>2330</v>
      </c>
      <c r="D347" s="20" t="str">
        <f t="array" ref="D347">IFERROR(INDEX('DATA RAW OLT'!A:A,MATCH(E347,'DATA RAW OLT'!C:C,0)),"")</f>
        <v>JATIM-MLG.ODC.NONGKOJAJAR-HW.MA5801-OLT-01</v>
      </c>
      <c r="E347" s="19" t="s">
        <v>2331</v>
      </c>
      <c r="F347" s="120"/>
      <c r="G347" s="24">
        <f t="array" ref="G347">IFERROR(INDEX('PM POWERSUPPLY RJBT1'!BC:BC,MATCH(E347,'PM POWERSUPPLY RJBT1'!B:B,0)),"BELUM TERDATA")</f>
        <v>100</v>
      </c>
      <c r="H347" s="27" t="str">
        <f t="array" ref="H347">IFERROR(INDEX('PM AC RJBT'!J:J,MATCH(E347,'PM AC RJBT'!A:A,0)),"NON-AC ICON")</f>
        <v>NON-AC ICON</v>
      </c>
      <c r="I347" s="27" t="str">
        <f t="array" ref="I347">IFERROR(INDEX('PM GENSET RJBT'!AJ:AJ,MATCH(E347,'PM GENSET RJBT'!B:B,0)),"TIDAK ADA GENSET")</f>
        <v>TIDAK ADA GENSET</v>
      </c>
      <c r="J347" s="29">
        <f t="array" ref="J347">IFERROR(INDEX('PM POP RJBT'!P:P,MATCH(E347,'PM POP RJBT'!D:D,0)),"")*100</f>
        <v>100</v>
      </c>
      <c r="K347" s="30">
        <f t="shared" si="1"/>
        <v>100</v>
      </c>
      <c r="L347" s="18" t="str">
        <f t="shared" si="2"/>
        <v>GOOD CONDITION</v>
      </c>
    </row>
    <row r="348">
      <c r="A348" s="78" t="s">
        <v>181</v>
      </c>
      <c r="B348" s="7" t="s">
        <v>593</v>
      </c>
      <c r="C348" s="7" t="s">
        <v>2333</v>
      </c>
      <c r="D348" s="7" t="str">
        <f t="array" ref="D348">IFERROR(INDEX('DATA RAW OLT'!A:A,MATCH(E348,'DATA RAW OLT'!C:C,0)),"")</f>
        <v>JATIM-PSR.ODC.TREWUNG-HW.MA5801-OLT-01</v>
      </c>
      <c r="E348" s="6" t="s">
        <v>2335</v>
      </c>
      <c r="F348" s="123"/>
      <c r="G348" s="10">
        <f t="array" ref="G348">IFERROR(INDEX('PM POWERSUPPLY RJBT1'!BC:BC,MATCH(E348,'PM POWERSUPPLY RJBT1'!B:B,0)),"BELUM TERDATA")</f>
        <v>100</v>
      </c>
      <c r="H348" s="13" t="str">
        <f t="array" ref="H348">IFERROR(INDEX('PM AC RJBT'!J:J,MATCH(E348,'PM AC RJBT'!A:A,0)),"NON-AC ICON")</f>
        <v>NON-AC ICON</v>
      </c>
      <c r="I348" s="13" t="str">
        <f t="array" ref="I348">IFERROR(INDEX('PM GENSET RJBT'!AJ:AJ,MATCH(E348,'PM GENSET RJBT'!B:B,0)),"TIDAK ADA GENSET")</f>
        <v>TIDAK ADA GENSET</v>
      </c>
      <c r="J348" s="14">
        <f t="array" ref="J348">IFERROR(INDEX('PM POP RJBT'!P:P,MATCH(E348,'PM POP RJBT'!D:D,0)),"")*100</f>
        <v>100</v>
      </c>
      <c r="K348" s="16">
        <f t="shared" si="1"/>
        <v>100</v>
      </c>
      <c r="L348" s="18" t="str">
        <f t="shared" si="2"/>
        <v>GOOD CONDITION</v>
      </c>
    </row>
    <row r="349">
      <c r="A349" s="71" t="s">
        <v>181</v>
      </c>
      <c r="B349" s="20" t="s">
        <v>593</v>
      </c>
      <c r="C349" s="20" t="s">
        <v>2336</v>
      </c>
      <c r="D349" s="20" t="str">
        <f t="array" ref="D349">IFERROR(INDEX('DATA RAW OLT'!A:A,MATCH(C349,'DATA RAW OLT'!B:B,0)),"")</f>
        <v>JATIM-PSR.ODC.WINONGAN-HW.MA5801-OLT-01</v>
      </c>
      <c r="E349" s="19" t="s">
        <v>2337</v>
      </c>
      <c r="F349" s="120"/>
      <c r="G349" s="24">
        <f t="array" ref="G349">IFERROR(INDEX('PM POWERSUPPLY RJBT1'!BC:BC,MATCH(E349,'PM POWERSUPPLY RJBT1'!B:B,0)),"BELUM TERDATA")</f>
        <v>100</v>
      </c>
      <c r="H349" s="27" t="str">
        <f t="array" ref="H349">IFERROR(INDEX('PM AC RJBT'!J:J,MATCH(E349,'PM AC RJBT'!A:A,0)),"NON-AC ICON")</f>
        <v>NON-AC ICON</v>
      </c>
      <c r="I349" s="27" t="str">
        <f t="array" ref="I349">IFERROR(INDEX('PM GENSET RJBT'!AJ:AJ,MATCH(E349,'PM GENSET RJBT'!B:B,0)),"TIDAK ADA GENSET")</f>
        <v>TIDAK ADA GENSET</v>
      </c>
      <c r="J349" s="29">
        <f t="array" ref="J349">IFERROR(INDEX('PM POP RJBT'!P:P,MATCH(E349,'PM POP RJBT'!D:D,0)),"")*100</f>
        <v>100</v>
      </c>
      <c r="K349" s="30">
        <f t="shared" si="1"/>
        <v>100</v>
      </c>
      <c r="L349" s="18" t="str">
        <f t="shared" si="2"/>
        <v>GOOD CONDITION</v>
      </c>
    </row>
    <row r="350">
      <c r="A350" s="78" t="s">
        <v>16</v>
      </c>
      <c r="B350" s="7" t="s">
        <v>593</v>
      </c>
      <c r="C350" s="7" t="s">
        <v>2339</v>
      </c>
      <c r="D350" s="8" t="s">
        <v>2340</v>
      </c>
      <c r="E350" s="6" t="s">
        <v>2341</v>
      </c>
      <c r="F350" s="123"/>
      <c r="G350" s="10">
        <f t="array" ref="G350">IFERROR(INDEX('PM POWERSUPPLY RJBT1'!BC:BC,MATCH(E350,'PM POWERSUPPLY RJBT1'!B:B,0)),"BELUM TERDATA")</f>
        <v>100</v>
      </c>
      <c r="H350" s="13" t="str">
        <f t="array" ref="H350">IFERROR(INDEX('PM AC RJBT'!J:J,MATCH(E350,'PM AC RJBT'!A:A,0)),"NON-AC ICON")</f>
        <v>NON-AC ICON</v>
      </c>
      <c r="I350" s="13" t="str">
        <f t="array" ref="I350">IFERROR(INDEX('PM GENSET RJBT'!AJ:AJ,MATCH(E350,'PM GENSET RJBT'!B:B,0)),"TIDAK ADA GENSET")</f>
        <v>TIDAK ADA GENSET</v>
      </c>
      <c r="J350" s="14">
        <f t="array" ref="J350">IFERROR(INDEX('PM POP RJBT'!P:P,MATCH(E350,'PM POP RJBT'!D:D,0)),"")*100</f>
        <v>100</v>
      </c>
      <c r="K350" s="16">
        <f t="shared" si="1"/>
        <v>100</v>
      </c>
      <c r="L350" s="18" t="str">
        <f t="shared" si="2"/>
        <v>GOOD CONDITION</v>
      </c>
    </row>
    <row r="351">
      <c r="A351" s="71" t="s">
        <v>16</v>
      </c>
      <c r="B351" s="20" t="s">
        <v>593</v>
      </c>
      <c r="C351" s="20" t="s">
        <v>2347</v>
      </c>
      <c r="D351" s="20" t="str">
        <f t="array" ref="D351">IFERROR(INDEX('DATA RAW OLT'!A:A,MATCH(C351,'DATA RAW OLT'!B:B,0)),"")</f>
        <v>JATIM-SDA.ODC.BALONGDOWO-HW.MA5801-OLT-01</v>
      </c>
      <c r="E351" s="19" t="s">
        <v>2349</v>
      </c>
      <c r="F351" s="120"/>
      <c r="G351" s="24">
        <f t="array" ref="G351">IFERROR(INDEX('PM POWERSUPPLY RJBT1'!BC:BC,MATCH(E351,'PM POWERSUPPLY RJBT1'!B:B,0)),"BELUM TERDATA")</f>
        <v>100</v>
      </c>
      <c r="H351" s="27" t="str">
        <f t="array" ref="H351">IFERROR(INDEX('PM AC RJBT'!J:J,MATCH(E351,'PM AC RJBT'!A:A,0)),"NON-AC ICON")</f>
        <v>NON-AC ICON</v>
      </c>
      <c r="I351" s="27" t="str">
        <f t="array" ref="I351">IFERROR(INDEX('PM GENSET RJBT'!AJ:AJ,MATCH(E351,'PM GENSET RJBT'!B:B,0)),"TIDAK ADA GENSET")</f>
        <v>TIDAK ADA GENSET</v>
      </c>
      <c r="J351" s="29">
        <f t="array" ref="J351">IFERROR(INDEX('PM POP RJBT'!P:P,MATCH(E351,'PM POP RJBT'!D:D,0)),"")*100</f>
        <v>0</v>
      </c>
      <c r="K351" s="30">
        <f t="shared" si="1"/>
        <v>60</v>
      </c>
      <c r="L351" s="18" t="str">
        <f t="shared" si="2"/>
        <v>WARNING</v>
      </c>
    </row>
    <row r="352">
      <c r="A352" s="78" t="s">
        <v>16</v>
      </c>
      <c r="B352" s="7" t="s">
        <v>593</v>
      </c>
      <c r="C352" s="7" t="s">
        <v>2350</v>
      </c>
      <c r="D352" s="7" t="str">
        <f t="array" ref="D352">IFERROR(INDEX('DATA RAW OLT'!A:A,MATCH(E352,'DATA RAW OLT'!C:C,0)),"")</f>
        <v>JATIM-SDA.ODC.BANJARKEMUNING-HW.MA5801-OLT-01</v>
      </c>
      <c r="E352" s="6" t="s">
        <v>2351</v>
      </c>
      <c r="F352" s="123"/>
      <c r="G352" s="10">
        <f t="array" ref="G352">IFERROR(INDEX('PM POWERSUPPLY RJBT1'!BC:BC,MATCH(E352,'PM POWERSUPPLY RJBT1'!B:B,0)),"BELUM TERDATA")</f>
        <v>100</v>
      </c>
      <c r="H352" s="13" t="str">
        <f t="array" ref="H352">IFERROR(INDEX('PM AC RJBT'!J:J,MATCH(E352,'PM AC RJBT'!A:A,0)),"NON-AC ICON")</f>
        <v>NON-AC ICON</v>
      </c>
      <c r="I352" s="13" t="str">
        <f t="array" ref="I352">IFERROR(INDEX('PM GENSET RJBT'!AJ:AJ,MATCH(E352,'PM GENSET RJBT'!B:B,0)),"TIDAK ADA GENSET")</f>
        <v>TIDAK ADA GENSET</v>
      </c>
      <c r="J352" s="14">
        <f t="array" ref="J352">IFERROR(INDEX('PM POP RJBT'!P:P,MATCH(E352,'PM POP RJBT'!D:D,0)),"")*100</f>
        <v>0</v>
      </c>
      <c r="K352" s="16">
        <f t="shared" si="1"/>
        <v>60</v>
      </c>
      <c r="L352" s="18" t="str">
        <f t="shared" si="2"/>
        <v>WARNING</v>
      </c>
    </row>
    <row r="353">
      <c r="A353" s="71" t="s">
        <v>16</v>
      </c>
      <c r="B353" s="20" t="s">
        <v>593</v>
      </c>
      <c r="C353" s="20" t="s">
        <v>2354</v>
      </c>
      <c r="D353" s="20" t="str">
        <f t="array" ref="D353">IFERROR(INDEX('DATA RAW OLT'!A:A,MATCH(C353,'DATA RAW OLT'!B:B,0)),"")</f>
        <v>JATIM-SDA.ODC.BANJARPANJI-HW.MA5801-OLT-01</v>
      </c>
      <c r="E353" s="19" t="s">
        <v>2355</v>
      </c>
      <c r="F353" s="120"/>
      <c r="G353" s="24">
        <f t="array" ref="G353">IFERROR(INDEX('PM POWERSUPPLY RJBT1'!BC:BC,MATCH(E353,'PM POWERSUPPLY RJBT1'!B:B,0)),"BELUM TERDATA")</f>
        <v>100</v>
      </c>
      <c r="H353" s="27" t="str">
        <f t="array" ref="H353">IFERROR(INDEX('PM AC RJBT'!J:J,MATCH(E353,'PM AC RJBT'!A:A,0)),"NON-AC ICON")</f>
        <v>NON-AC ICON</v>
      </c>
      <c r="I353" s="27" t="str">
        <f t="array" ref="I353">IFERROR(INDEX('PM GENSET RJBT'!AJ:AJ,MATCH(E353,'PM GENSET RJBT'!B:B,0)),"TIDAK ADA GENSET")</f>
        <v>TIDAK ADA GENSET</v>
      </c>
      <c r="J353" s="29">
        <f t="array" ref="J353">IFERROR(INDEX('PM POP RJBT'!P:P,MATCH(E353,'PM POP RJBT'!D:D,0)),"")*100</f>
        <v>0</v>
      </c>
      <c r="K353" s="30">
        <f t="shared" si="1"/>
        <v>60</v>
      </c>
      <c r="L353" s="18" t="str">
        <f t="shared" si="2"/>
        <v>WARNING</v>
      </c>
    </row>
    <row r="354">
      <c r="A354" s="78" t="s">
        <v>16</v>
      </c>
      <c r="B354" s="7" t="s">
        <v>593</v>
      </c>
      <c r="C354" s="7" t="s">
        <v>2357</v>
      </c>
      <c r="D354" s="7" t="str">
        <f t="array" ref="D354">IFERROR(INDEX('DATA RAW OLT'!A:A,MATCH(C354,'DATA RAW OLT'!B:B,0)),"")</f>
        <v>JATIM-SDA.ODC.BLIGO-HW.MA5801-OLT-01</v>
      </c>
      <c r="E354" s="6" t="s">
        <v>2358</v>
      </c>
      <c r="F354" s="123"/>
      <c r="G354" s="10">
        <f t="array" ref="G354">IFERROR(INDEX('PM POWERSUPPLY RJBT1'!BC:BC,MATCH(E354,'PM POWERSUPPLY RJBT1'!B:B,0)),"BELUM TERDATA")</f>
        <v>100</v>
      </c>
      <c r="H354" s="13" t="str">
        <f t="array" ref="H354">IFERROR(INDEX('PM AC RJBT'!J:J,MATCH(E354,'PM AC RJBT'!A:A,0)),"NON-AC ICON")</f>
        <v>NON-AC ICON</v>
      </c>
      <c r="I354" s="13" t="str">
        <f t="array" ref="I354">IFERROR(INDEX('PM GENSET RJBT'!AJ:AJ,MATCH(E354,'PM GENSET RJBT'!B:B,0)),"TIDAK ADA GENSET")</f>
        <v>TIDAK ADA GENSET</v>
      </c>
      <c r="J354" s="14">
        <f t="array" ref="J354">IFERROR(INDEX('PM POP RJBT'!P:P,MATCH(E354,'PM POP RJBT'!D:D,0)),"")*100</f>
        <v>100</v>
      </c>
      <c r="K354" s="16">
        <f t="shared" si="1"/>
        <v>100</v>
      </c>
      <c r="L354" s="18" t="str">
        <f t="shared" si="2"/>
        <v>GOOD CONDITION</v>
      </c>
    </row>
    <row r="355">
      <c r="A355" s="71" t="s">
        <v>16</v>
      </c>
      <c r="B355" s="20" t="s">
        <v>593</v>
      </c>
      <c r="C355" s="20" t="s">
        <v>2361</v>
      </c>
      <c r="D355" s="20" t="str">
        <f t="array" ref="D355">IFERROR(INDEX('DATA RAW OLT'!A:A,MATCH(C355,'DATA RAW OLT'!B:B,0)),"")</f>
        <v>JATIM-SDA.ODC.CANDI-HW.MA5801-OLT-01</v>
      </c>
      <c r="E355" s="19" t="s">
        <v>2363</v>
      </c>
      <c r="F355" s="120"/>
      <c r="G355" s="24">
        <f t="array" ref="G355">IFERROR(INDEX('PM POWERSUPPLY RJBT1'!BC:BC,MATCH(E355,'PM POWERSUPPLY RJBT1'!B:B,0)),"BELUM TERDATA")</f>
        <v>100</v>
      </c>
      <c r="H355" s="27" t="str">
        <f t="array" ref="H355">IFERROR(INDEX('PM AC RJBT'!J:J,MATCH(E355,'PM AC RJBT'!A:A,0)),"NON-AC ICON")</f>
        <v>NON-AC ICON</v>
      </c>
      <c r="I355" s="27" t="str">
        <f t="array" ref="I355">IFERROR(INDEX('PM GENSET RJBT'!AJ:AJ,MATCH(E355,'PM GENSET RJBT'!B:B,0)),"TIDAK ADA GENSET")</f>
        <v>TIDAK ADA GENSET</v>
      </c>
      <c r="J355" s="29">
        <f t="array" ref="J355">IFERROR(INDEX('PM POP RJBT'!P:P,MATCH(E355,'PM POP RJBT'!D:D,0)),"")*100</f>
        <v>0</v>
      </c>
      <c r="K355" s="30">
        <f t="shared" si="1"/>
        <v>60</v>
      </c>
      <c r="L355" s="18" t="str">
        <f t="shared" si="2"/>
        <v>WARNING</v>
      </c>
      <c r="N355" s="171" t="s">
        <v>2366</v>
      </c>
      <c r="O355" s="171" t="s">
        <v>2329</v>
      </c>
      <c r="P355" s="171" t="s">
        <v>2367</v>
      </c>
    </row>
    <row r="356">
      <c r="A356" s="78" t="s">
        <v>16</v>
      </c>
      <c r="B356" s="7" t="s">
        <v>593</v>
      </c>
      <c r="C356" s="7" t="s">
        <v>2368</v>
      </c>
      <c r="D356" s="7" t="str">
        <f t="array" ref="D356">IFERROR(INDEX('DATA RAW OLT'!A:A,MATCH(C356,'DATA RAW OLT'!B:B,0)),"")</f>
        <v>JATIM-GSK.ODC.CANGKIR-HW.MA5801-OLT-01</v>
      </c>
      <c r="E356" s="6" t="s">
        <v>2369</v>
      </c>
      <c r="F356" s="123"/>
      <c r="G356" s="10">
        <f t="array" ref="G356">IFERROR(INDEX('PM POWERSUPPLY RJBT1'!BC:BC,MATCH(E356,'PM POWERSUPPLY RJBT1'!B:B,0)),"BELUM TERDATA")</f>
        <v>100</v>
      </c>
      <c r="H356" s="13" t="str">
        <f t="array" ref="H356">IFERROR(INDEX('PM AC RJBT'!J:J,MATCH(E356,'PM AC RJBT'!A:A,0)),"NON-AC ICON")</f>
        <v>NON-AC ICON</v>
      </c>
      <c r="I356" s="13" t="str">
        <f t="array" ref="I356">IFERROR(INDEX('PM GENSET RJBT'!AJ:AJ,MATCH(E356,'PM GENSET RJBT'!B:B,0)),"TIDAK ADA GENSET")</f>
        <v>TIDAK ADA GENSET</v>
      </c>
      <c r="J356" s="14">
        <f t="array" ref="J356">IFERROR(INDEX('PM POP RJBT'!P:P,MATCH(E356,'PM POP RJBT'!D:D,0)),"")*100</f>
        <v>100</v>
      </c>
      <c r="K356" s="16">
        <f t="shared" si="1"/>
        <v>100</v>
      </c>
      <c r="L356" s="18" t="str">
        <f t="shared" si="2"/>
        <v>GOOD CONDITION</v>
      </c>
    </row>
    <row r="357">
      <c r="A357" s="71" t="s">
        <v>16</v>
      </c>
      <c r="B357" s="20" t="s">
        <v>593</v>
      </c>
      <c r="C357" s="20" t="s">
        <v>2372</v>
      </c>
      <c r="D357" s="20" t="str">
        <f t="array" ref="D357">IFERROR(INDEX('DATA RAW OLT'!A:A,MATCH(C357,'DATA RAW OLT'!B:B,0)),"")</f>
        <v>JATIM-SDA.ODC.CELEP-HW.MA5801-OLT-01</v>
      </c>
      <c r="E357" s="19" t="s">
        <v>2373</v>
      </c>
      <c r="F357" s="120"/>
      <c r="G357" s="24">
        <f t="array" ref="G357">IFERROR(INDEX('PM POWERSUPPLY RJBT1'!BC:BC,MATCH(E357,'PM POWERSUPPLY RJBT1'!B:B,0)),"BELUM TERDATA")</f>
        <v>100</v>
      </c>
      <c r="H357" s="27" t="str">
        <f t="array" ref="H357">IFERROR(INDEX('PM AC RJBT'!J:J,MATCH(E357,'PM AC RJBT'!A:A,0)),"NON-AC ICON")</f>
        <v>NON-AC ICON</v>
      </c>
      <c r="I357" s="27" t="str">
        <f t="array" ref="I357">IFERROR(INDEX('PM GENSET RJBT'!AJ:AJ,MATCH(E357,'PM GENSET RJBT'!B:B,0)),"TIDAK ADA GENSET")</f>
        <v>TIDAK ADA GENSET</v>
      </c>
      <c r="J357" s="29">
        <f t="array" ref="J357">IFERROR(INDEX('PM POP RJBT'!P:P,MATCH(E357,'PM POP RJBT'!D:D,0)),"")*100</f>
        <v>100</v>
      </c>
      <c r="K357" s="30">
        <f t="shared" si="1"/>
        <v>100</v>
      </c>
      <c r="L357" s="18" t="str">
        <f t="shared" si="2"/>
        <v>GOOD CONDITION</v>
      </c>
    </row>
    <row r="358">
      <c r="A358" s="78" t="s">
        <v>16</v>
      </c>
      <c r="B358" s="7" t="s">
        <v>593</v>
      </c>
      <c r="C358" s="7" t="s">
        <v>2376</v>
      </c>
      <c r="D358" s="7" t="str">
        <f t="array" ref="D358">IFERROR(INDEX('DATA RAW OLT'!A:A,MATCH(E358,'DATA RAW OLT'!C:C,0)),"")</f>
        <v>JATIM-SDA.ODC.BANJARSARI.BUDURAN-HW.MA5801-OLT-01</v>
      </c>
      <c r="E358" s="6" t="s">
        <v>2377</v>
      </c>
      <c r="F358" s="123"/>
      <c r="G358" s="10">
        <f t="array" ref="G358">IFERROR(INDEX('PM POWERSUPPLY RJBT1'!BC:BC,MATCH(E358,'PM POWERSUPPLY RJBT1'!B:B,0)),"BELUM TERDATA")</f>
        <v>100</v>
      </c>
      <c r="H358" s="13" t="str">
        <f t="array" ref="H358">IFERROR(INDEX('PM AC RJBT'!J:J,MATCH(E358,'PM AC RJBT'!A:A,0)),"NON-AC ICON")</f>
        <v>NON-AC ICON</v>
      </c>
      <c r="I358" s="13" t="str">
        <f t="array" ref="I358">IFERROR(INDEX('PM GENSET RJBT'!AJ:AJ,MATCH(E358,'PM GENSET RJBT'!B:B,0)),"TIDAK ADA GENSET")</f>
        <v>TIDAK ADA GENSET</v>
      </c>
      <c r="J358" s="14">
        <f t="array" ref="J358">IFERROR(INDEX('PM POP RJBT'!P:P,MATCH(E358,'PM POP RJBT'!D:D,0)),"")*100</f>
        <v>0</v>
      </c>
      <c r="K358" s="16">
        <f t="shared" si="1"/>
        <v>60</v>
      </c>
      <c r="L358" s="18" t="str">
        <f t="shared" si="2"/>
        <v>WARNING</v>
      </c>
    </row>
    <row r="359">
      <c r="A359" s="71" t="s">
        <v>16</v>
      </c>
      <c r="B359" s="20" t="s">
        <v>593</v>
      </c>
      <c r="C359" s="20" t="s">
        <v>2380</v>
      </c>
      <c r="D359" s="20" t="str">
        <f t="array" ref="D359">IFERROR(INDEX('DATA RAW OLT'!A:A,MATCH(C359,'DATA RAW OLT'!B:B,0)),"")</f>
        <v>JATIM-SDA.ODC.KEDONDONG-HW.MA5801-OLT-01</v>
      </c>
      <c r="E359" s="19" t="s">
        <v>2382</v>
      </c>
      <c r="F359" s="120"/>
      <c r="G359" s="24">
        <f t="array" ref="G359">IFERROR(INDEX('PM POWERSUPPLY RJBT1'!BC:BC,MATCH(E359,'PM POWERSUPPLY RJBT1'!B:B,0)),"BELUM TERDATA")</f>
        <v>100</v>
      </c>
      <c r="H359" s="27" t="str">
        <f t="array" ref="H359">IFERROR(INDEX('PM AC RJBT'!J:J,MATCH(E359,'PM AC RJBT'!A:A,0)),"NON-AC ICON")</f>
        <v>NON-AC ICON</v>
      </c>
      <c r="I359" s="27" t="str">
        <f t="array" ref="I359">IFERROR(INDEX('PM GENSET RJBT'!AJ:AJ,MATCH(E359,'PM GENSET RJBT'!B:B,0)),"TIDAK ADA GENSET")</f>
        <v>TIDAK ADA GENSET</v>
      </c>
      <c r="J359" s="29">
        <f t="array" ref="J359">IFERROR(INDEX('PM POP RJBT'!P:P,MATCH(E359,'PM POP RJBT'!D:D,0)),"")*100</f>
        <v>0</v>
      </c>
      <c r="K359" s="30">
        <f t="shared" si="1"/>
        <v>60</v>
      </c>
      <c r="L359" s="18" t="str">
        <f t="shared" si="2"/>
        <v>WARNING</v>
      </c>
    </row>
    <row r="360">
      <c r="A360" s="78" t="s">
        <v>16</v>
      </c>
      <c r="B360" s="7" t="s">
        <v>593</v>
      </c>
      <c r="C360" s="7" t="s">
        <v>2383</v>
      </c>
      <c r="D360" s="7" t="str">
        <f t="array" ref="D360">IFERROR(INDEX('DATA RAW OLT'!A:A,MATCH(C360,'DATA RAW OLT'!B:B,0)),"")</f>
        <v>JATIM-SDA.ODC.GEDANG.PORONG-HW.MA5801-OLT-01</v>
      </c>
      <c r="E360" s="6" t="s">
        <v>2385</v>
      </c>
      <c r="F360" s="123"/>
      <c r="G360" s="10">
        <f t="array" ref="G360">IFERROR(INDEX('PM POWERSUPPLY RJBT1'!BC:BC,MATCH(E360,'PM POWERSUPPLY RJBT1'!B:B,0)),"BELUM TERDATA")</f>
        <v>100</v>
      </c>
      <c r="H360" s="13" t="str">
        <f t="array" ref="H360">IFERROR(INDEX('PM AC RJBT'!J:J,MATCH(E360,'PM AC RJBT'!A:A,0)),"NON-AC ICON")</f>
        <v>NON-AC ICON</v>
      </c>
      <c r="I360" s="13" t="str">
        <f t="array" ref="I360">IFERROR(INDEX('PM GENSET RJBT'!AJ:AJ,MATCH(E360,'PM GENSET RJBT'!B:B,0)),"TIDAK ADA GENSET")</f>
        <v>TIDAK ADA GENSET</v>
      </c>
      <c r="J360" s="14">
        <f t="array" ref="J360">IFERROR(INDEX('PM POP RJBT'!P:P,MATCH(E360,'PM POP RJBT'!D:D,0)),"")*100</f>
        <v>0</v>
      </c>
      <c r="K360" s="16">
        <f t="shared" si="1"/>
        <v>60</v>
      </c>
      <c r="L360" s="18" t="str">
        <f t="shared" si="2"/>
        <v>WARNING</v>
      </c>
    </row>
    <row r="361">
      <c r="A361" s="71" t="s">
        <v>16</v>
      </c>
      <c r="B361" s="20" t="s">
        <v>593</v>
      </c>
      <c r="C361" s="20" t="s">
        <v>2388</v>
      </c>
      <c r="D361" s="20" t="str">
        <f t="array" ref="D361">IFERROR(INDEX('DATA RAW OLT'!A:A,MATCH(C361,'DATA RAW OLT'!B:B,0)),"")</f>
        <v>JATIM-SDA.ODC.GELAM-HW.MA5801-OLT-01</v>
      </c>
      <c r="E361" s="19" t="s">
        <v>2389</v>
      </c>
      <c r="F361" s="120"/>
      <c r="G361" s="24">
        <f t="array" ref="G361">IFERROR(INDEX('PM POWERSUPPLY RJBT1'!BC:BC,MATCH(E361,'PM POWERSUPPLY RJBT1'!B:B,0)),"BELUM TERDATA")</f>
        <v>100</v>
      </c>
      <c r="H361" s="27" t="str">
        <f t="array" ref="H361">IFERROR(INDEX('PM AC RJBT'!J:J,MATCH(E361,'PM AC RJBT'!A:A,0)),"NON-AC ICON")</f>
        <v>NON-AC ICON</v>
      </c>
      <c r="I361" s="27" t="str">
        <f t="array" ref="I361">IFERROR(INDEX('PM GENSET RJBT'!AJ:AJ,MATCH(E361,'PM GENSET RJBT'!B:B,0)),"TIDAK ADA GENSET")</f>
        <v>TIDAK ADA GENSET</v>
      </c>
      <c r="J361" s="29">
        <f t="array" ref="J361">IFERROR(INDEX('PM POP RJBT'!P:P,MATCH(E361,'PM POP RJBT'!D:D,0)),"")*100</f>
        <v>0</v>
      </c>
      <c r="K361" s="30">
        <f t="shared" si="1"/>
        <v>60</v>
      </c>
      <c r="L361" s="18" t="str">
        <f t="shared" si="2"/>
        <v>WARNING</v>
      </c>
    </row>
    <row r="362">
      <c r="A362" s="78" t="s">
        <v>16</v>
      </c>
      <c r="B362" s="7" t="s">
        <v>593</v>
      </c>
      <c r="C362" s="7" t="s">
        <v>2392</v>
      </c>
      <c r="D362" s="7" t="str">
        <f t="array" ref="D362">IFERROR(INDEX('DATA RAW OLT'!A:A,MATCH(C362,'DATA RAW OLT'!B:B,0)),"")</f>
        <v>JATIM-SDA.ODC.JERUK.LEGI-HW.MA5801-OLT-01</v>
      </c>
      <c r="E362" s="6" t="s">
        <v>2393</v>
      </c>
      <c r="F362" s="123"/>
      <c r="G362" s="10">
        <f t="array" ref="G362">IFERROR(INDEX('PM POWERSUPPLY RJBT1'!BC:BC,MATCH(E362,'PM POWERSUPPLY RJBT1'!B:B,0)),"BELUM TERDATA")</f>
        <v>100</v>
      </c>
      <c r="H362" s="13" t="str">
        <f t="array" ref="H362">IFERROR(INDEX('PM AC RJBT'!J:J,MATCH(E362,'PM AC RJBT'!A:A,0)),"NON-AC ICON")</f>
        <v>NON-AC ICON</v>
      </c>
      <c r="I362" s="13" t="str">
        <f t="array" ref="I362">IFERROR(INDEX('PM GENSET RJBT'!AJ:AJ,MATCH(E362,'PM GENSET RJBT'!B:B,0)),"TIDAK ADA GENSET")</f>
        <v>TIDAK ADA GENSET</v>
      </c>
      <c r="J362" s="14">
        <f t="array" ref="J362">IFERROR(INDEX('PM POP RJBT'!P:P,MATCH(E362,'PM POP RJBT'!D:D,0)),"")*100</f>
        <v>0</v>
      </c>
      <c r="K362" s="16">
        <f t="shared" si="1"/>
        <v>60</v>
      </c>
      <c r="L362" s="18" t="str">
        <f t="shared" si="2"/>
        <v>WARNING</v>
      </c>
    </row>
    <row r="363">
      <c r="A363" s="71" t="s">
        <v>16</v>
      </c>
      <c r="B363" s="20" t="s">
        <v>593</v>
      </c>
      <c r="C363" s="20" t="s">
        <v>2396</v>
      </c>
      <c r="D363" s="20" t="str">
        <f t="array" ref="D363">IFERROR(INDEX('DATA RAW OLT'!A:A,MATCH(E363,'DATA RAW OLT'!C:C,0)),"")</f>
        <v>JATIM-SDA.ODC.JUWET.KENONGO-HW.MA5801-OLT-01</v>
      </c>
      <c r="E363" s="19" t="s">
        <v>2397</v>
      </c>
      <c r="F363" s="120"/>
      <c r="G363" s="24">
        <f t="array" ref="G363">IFERROR(INDEX('PM POWERSUPPLY RJBT1'!BC:BC,MATCH(E363,'PM POWERSUPPLY RJBT1'!B:B,0)),"BELUM TERDATA")</f>
        <v>100</v>
      </c>
      <c r="H363" s="27" t="str">
        <f t="array" ref="H363">IFERROR(INDEX('PM AC RJBT'!J:J,MATCH(E363,'PM AC RJBT'!A:A,0)),"NON-AC ICON")</f>
        <v>NON-AC ICON</v>
      </c>
      <c r="I363" s="27" t="str">
        <f t="array" ref="I363">IFERROR(INDEX('PM GENSET RJBT'!AJ:AJ,MATCH(E363,'PM GENSET RJBT'!B:B,0)),"TIDAK ADA GENSET")</f>
        <v>TIDAK ADA GENSET</v>
      </c>
      <c r="J363" s="29">
        <f t="array" ref="J363">IFERROR(INDEX('PM POP RJBT'!P:P,MATCH(E363,'PM POP RJBT'!D:D,0)),"")*100</f>
        <v>100</v>
      </c>
      <c r="K363" s="30">
        <f t="shared" si="1"/>
        <v>100</v>
      </c>
      <c r="L363" s="18" t="str">
        <f t="shared" si="2"/>
        <v>GOOD CONDITION</v>
      </c>
    </row>
    <row r="364">
      <c r="A364" s="78" t="s">
        <v>16</v>
      </c>
      <c r="B364" s="7" t="s">
        <v>593</v>
      </c>
      <c r="C364" s="7" t="s">
        <v>2399</v>
      </c>
      <c r="D364" s="7" t="str">
        <f t="array" ref="D364">IFERROR(INDEX('DATA RAW OLT'!A:A,MATCH(C364,'DATA RAW OLT'!B:B,0)),"")</f>
        <v>JATIM-SDA.ODC.KEBOGUYANG-HW.MA5801-OLT-01</v>
      </c>
      <c r="E364" s="6" t="s">
        <v>2400</v>
      </c>
      <c r="F364" s="123"/>
      <c r="G364" s="10">
        <f t="array" ref="G364">IFERROR(INDEX('PM POWERSUPPLY RJBT1'!BC:BC,MATCH(E364,'PM POWERSUPPLY RJBT1'!B:B,0)),"BELUM TERDATA")</f>
        <v>100</v>
      </c>
      <c r="H364" s="13" t="str">
        <f t="array" ref="H364">IFERROR(INDEX('PM AC RJBT'!J:J,MATCH(E364,'PM AC RJBT'!A:A,0)),"NON-AC ICON")</f>
        <v>NON-AC ICON</v>
      </c>
      <c r="I364" s="13" t="str">
        <f t="array" ref="I364">IFERROR(INDEX('PM GENSET RJBT'!AJ:AJ,MATCH(E364,'PM GENSET RJBT'!B:B,0)),"TIDAK ADA GENSET")</f>
        <v>TIDAK ADA GENSET</v>
      </c>
      <c r="J364" s="14">
        <f t="array" ref="J364">IFERROR(INDEX('PM POP RJBT'!P:P,MATCH(E364,'PM POP RJBT'!D:D,0)),"")*100</f>
        <v>0</v>
      </c>
      <c r="K364" s="16">
        <f t="shared" si="1"/>
        <v>60</v>
      </c>
      <c r="L364" s="18" t="str">
        <f t="shared" si="2"/>
        <v>WARNING</v>
      </c>
    </row>
    <row r="365">
      <c r="A365" s="71" t="s">
        <v>16</v>
      </c>
      <c r="B365" s="20" t="s">
        <v>593</v>
      </c>
      <c r="C365" s="20" t="s">
        <v>2402</v>
      </c>
      <c r="D365" s="20" t="str">
        <f t="array" ref="D365">IFERROR(INDEX('DATA RAW OLT'!A:A,MATCH(C365,'DATA RAW OLT'!B:B,0)),"")</f>
        <v>JATIM-SDA.ODC.KEBONSARI-HW.MA5801-OLT-01</v>
      </c>
      <c r="E365" s="19" t="s">
        <v>2404</v>
      </c>
      <c r="F365" s="120"/>
      <c r="G365" s="24">
        <f t="array" ref="G365">IFERROR(INDEX('PM POWERSUPPLY RJBT1'!BC:BC,MATCH(E365,'PM POWERSUPPLY RJBT1'!B:B,0)),"BELUM TERDATA")</f>
        <v>100</v>
      </c>
      <c r="H365" s="27" t="str">
        <f t="array" ref="H365">IFERROR(INDEX('PM AC RJBT'!J:J,MATCH(E365,'PM AC RJBT'!A:A,0)),"NON-AC ICON")</f>
        <v>NON-AC ICON</v>
      </c>
      <c r="I365" s="27" t="str">
        <f t="array" ref="I365">IFERROR(INDEX('PM GENSET RJBT'!AJ:AJ,MATCH(E365,'PM GENSET RJBT'!B:B,0)),"TIDAK ADA GENSET")</f>
        <v>TIDAK ADA GENSET</v>
      </c>
      <c r="J365" s="29">
        <f t="array" ref="J365">IFERROR(INDEX('PM POP RJBT'!P:P,MATCH(E365,'PM POP RJBT'!D:D,0)),"")*100</f>
        <v>0</v>
      </c>
      <c r="K365" s="30">
        <f t="shared" si="1"/>
        <v>60</v>
      </c>
      <c r="L365" s="18" t="str">
        <f t="shared" si="2"/>
        <v>WARNING</v>
      </c>
    </row>
    <row r="366">
      <c r="A366" s="78" t="s">
        <v>16</v>
      </c>
      <c r="B366" s="7" t="s">
        <v>593</v>
      </c>
      <c r="C366" s="7" t="s">
        <v>2406</v>
      </c>
      <c r="D366" s="7" t="str">
        <f t="array" ref="D366">IFERROR(INDEX('DATA RAW OLT'!A:A,MATCH(C366,'DATA RAW OLT'!B:B,0)),"")</f>
        <v>JATIM-SDA.ODC.SUKODANI-HW.MA5801-OLT-01</v>
      </c>
      <c r="E366" s="6" t="s">
        <v>2407</v>
      </c>
      <c r="F366" s="123"/>
      <c r="G366" s="10">
        <f t="array" ref="G366">IFERROR(INDEX('PM POWERSUPPLY RJBT1'!BC:BC,MATCH(E366,'PM POWERSUPPLY RJBT1'!B:B,0)),"BELUM TERDATA")</f>
        <v>100</v>
      </c>
      <c r="H366" s="13" t="str">
        <f t="array" ref="H366">IFERROR(INDEX('PM AC RJBT'!J:J,MATCH(E366,'PM AC RJBT'!A:A,0)),"NON-AC ICON")</f>
        <v>NON-AC ICON</v>
      </c>
      <c r="I366" s="13" t="str">
        <f t="array" ref="I366">IFERROR(INDEX('PM GENSET RJBT'!AJ:AJ,MATCH(E366,'PM GENSET RJBT'!B:B,0)),"TIDAK ADA GENSET")</f>
        <v>TIDAK ADA GENSET</v>
      </c>
      <c r="J366" s="14">
        <f t="array" ref="J366">IFERROR(INDEX('PM POP RJBT'!P:P,MATCH(E366,'PM POP RJBT'!D:D,0)),"")*100</f>
        <v>100</v>
      </c>
      <c r="K366" s="16">
        <f t="shared" si="1"/>
        <v>100</v>
      </c>
      <c r="L366" s="18" t="str">
        <f t="shared" si="2"/>
        <v>GOOD CONDITION</v>
      </c>
    </row>
    <row r="367">
      <c r="A367" s="71" t="s">
        <v>16</v>
      </c>
      <c r="B367" s="20" t="s">
        <v>593</v>
      </c>
      <c r="C367" s="20" t="s">
        <v>2411</v>
      </c>
      <c r="D367" s="20" t="str">
        <f t="array" ref="D367">IFERROR(INDEX('DATA RAW OLT'!A:A,MATCH(C367,'DATA RAW OLT'!B:B,0)),"")</f>
        <v>JATIM-SDA.ODC.KEDUNGBANTENG-HW.MA5801-OLT-01</v>
      </c>
      <c r="E367" s="19" t="s">
        <v>2413</v>
      </c>
      <c r="F367" s="120"/>
      <c r="G367" s="24">
        <f t="array" ref="G367">IFERROR(INDEX('PM POWERSUPPLY RJBT1'!BC:BC,MATCH(E367,'PM POWERSUPPLY RJBT1'!B:B,0)),"BELUM TERDATA")</f>
        <v>100</v>
      </c>
      <c r="H367" s="27" t="str">
        <f t="array" ref="H367">IFERROR(INDEX('PM AC RJBT'!J:J,MATCH(E367,'PM AC RJBT'!A:A,0)),"NON-AC ICON")</f>
        <v>NON-AC ICON</v>
      </c>
      <c r="I367" s="27" t="str">
        <f t="array" ref="I367">IFERROR(INDEX('PM GENSET RJBT'!AJ:AJ,MATCH(E367,'PM GENSET RJBT'!B:B,0)),"TIDAK ADA GENSET")</f>
        <v>TIDAK ADA GENSET</v>
      </c>
      <c r="J367" s="29">
        <f t="array" ref="J367">IFERROR(INDEX('PM POP RJBT'!P:P,MATCH(E367,'PM POP RJBT'!D:D,0)),"")*100</f>
        <v>0</v>
      </c>
      <c r="K367" s="30">
        <f t="shared" si="1"/>
        <v>60</v>
      </c>
      <c r="L367" s="18" t="str">
        <f t="shared" si="2"/>
        <v>WARNING</v>
      </c>
      <c r="N367" s="171" t="s">
        <v>2415</v>
      </c>
      <c r="O367" s="171" t="s">
        <v>2416</v>
      </c>
      <c r="P367" s="171" t="s">
        <v>2417</v>
      </c>
    </row>
    <row r="368">
      <c r="A368" s="78" t="s">
        <v>16</v>
      </c>
      <c r="B368" s="7" t="s">
        <v>593</v>
      </c>
      <c r="C368" s="7" t="s">
        <v>2418</v>
      </c>
      <c r="D368" s="7" t="str">
        <f t="array" ref="D368">IFERROR(INDEX('DATA RAW OLT'!A:A,MATCH(C368,'DATA RAW OLT'!B:B,0)),"")</f>
        <v>JATIM-SDA.ODC.KEDUNGREJO.JABON-HW.MA5801-OLT-01</v>
      </c>
      <c r="E368" s="6" t="s">
        <v>2419</v>
      </c>
      <c r="F368" s="123"/>
      <c r="G368" s="10">
        <f t="array" ref="G368">IFERROR(INDEX('PM POWERSUPPLY RJBT1'!BC:BC,MATCH(E368,'PM POWERSUPPLY RJBT1'!B:B,0)),"BELUM TERDATA")</f>
        <v>100</v>
      </c>
      <c r="H368" s="13" t="str">
        <f t="array" ref="H368">IFERROR(INDEX('PM AC RJBT'!J:J,MATCH(E368,'PM AC RJBT'!A:A,0)),"NON-AC ICON")</f>
        <v>NON-AC ICON</v>
      </c>
      <c r="I368" s="13" t="str">
        <f t="array" ref="I368">IFERROR(INDEX('PM GENSET RJBT'!AJ:AJ,MATCH(E368,'PM GENSET RJBT'!B:B,0)),"TIDAK ADA GENSET")</f>
        <v>TIDAK ADA GENSET</v>
      </c>
      <c r="J368" s="14">
        <f t="array" ref="J368">IFERROR(INDEX('PM POP RJBT'!P:P,MATCH(E368,'PM POP RJBT'!D:D,0)),"")*100</f>
        <v>0</v>
      </c>
      <c r="K368" s="16">
        <f t="shared" si="1"/>
        <v>60</v>
      </c>
      <c r="L368" s="18" t="str">
        <f t="shared" si="2"/>
        <v>WARNING</v>
      </c>
    </row>
    <row r="369">
      <c r="A369" s="71" t="s">
        <v>16</v>
      </c>
      <c r="B369" s="20" t="s">
        <v>593</v>
      </c>
      <c r="C369" s="20" t="s">
        <v>2422</v>
      </c>
      <c r="D369" s="20" t="str">
        <f t="array" ref="D369">IFERROR(INDEX('DATA RAW OLT'!A:A,MATCH(C369,'DATA RAW OLT'!B:B,0)),"")</f>
        <v>JATIM-SDA.ODC.KELOPOSEPULUH-HW.MA5801-OLT-01</v>
      </c>
      <c r="E369" s="19" t="s">
        <v>2423</v>
      </c>
      <c r="F369" s="120"/>
      <c r="G369" s="24">
        <f t="array" ref="G369">IFERROR(INDEX('PM POWERSUPPLY RJBT1'!BC:BC,MATCH(E369,'PM POWERSUPPLY RJBT1'!B:B,0)),"BELUM TERDATA")</f>
        <v>100</v>
      </c>
      <c r="H369" s="27" t="str">
        <f t="array" ref="H369">IFERROR(INDEX('PM AC RJBT'!J:J,MATCH(E369,'PM AC RJBT'!A:A,0)),"NON-AC ICON")</f>
        <v>NON-AC ICON</v>
      </c>
      <c r="I369" s="27" t="str">
        <f t="array" ref="I369">IFERROR(INDEX('PM GENSET RJBT'!AJ:AJ,MATCH(E369,'PM GENSET RJBT'!B:B,0)),"TIDAK ADA GENSET")</f>
        <v>TIDAK ADA GENSET</v>
      </c>
      <c r="J369" s="29">
        <f t="array" ref="J369">IFERROR(INDEX('PM POP RJBT'!P:P,MATCH(E369,'PM POP RJBT'!D:D,0)),"")*100</f>
        <v>100</v>
      </c>
      <c r="K369" s="30">
        <f t="shared" si="1"/>
        <v>100</v>
      </c>
      <c r="L369" s="18" t="str">
        <f t="shared" si="2"/>
        <v>GOOD CONDITION</v>
      </c>
    </row>
    <row r="370">
      <c r="A370" s="78" t="s">
        <v>16</v>
      </c>
      <c r="B370" s="7" t="s">
        <v>593</v>
      </c>
      <c r="C370" s="7" t="s">
        <v>2426</v>
      </c>
      <c r="D370" s="7" t="str">
        <f t="array" ref="D370">IFERROR(INDEX('DATA RAW OLT'!A:A,MATCH(C370,'DATA RAW OLT'!B:B,0)),"")</f>
        <v>JATIM-SDA.ODC.KENDALPECABEAN-HW.MA5801-OLT-01</v>
      </c>
      <c r="E370" s="6" t="s">
        <v>2427</v>
      </c>
      <c r="F370" s="123"/>
      <c r="G370" s="10">
        <f t="array" ref="G370">IFERROR(INDEX('PM POWERSUPPLY RJBT1'!BC:BC,MATCH(E370,'PM POWERSUPPLY RJBT1'!B:B,0)),"BELUM TERDATA")</f>
        <v>100</v>
      </c>
      <c r="H370" s="13" t="str">
        <f t="array" ref="H370">IFERROR(INDEX('PM AC RJBT'!J:J,MATCH(E370,'PM AC RJBT'!A:A,0)),"NON-AC ICON")</f>
        <v>NON-AC ICON</v>
      </c>
      <c r="I370" s="13" t="str">
        <f t="array" ref="I370">IFERROR(INDEX('PM GENSET RJBT'!AJ:AJ,MATCH(E370,'PM GENSET RJBT'!B:B,0)),"TIDAK ADA GENSET")</f>
        <v>TIDAK ADA GENSET</v>
      </c>
      <c r="J370" s="14">
        <f t="array" ref="J370">IFERROR(INDEX('PM POP RJBT'!P:P,MATCH(E370,'PM POP RJBT'!D:D,0)),"")*100</f>
        <v>100</v>
      </c>
      <c r="K370" s="16">
        <f t="shared" si="1"/>
        <v>100</v>
      </c>
      <c r="L370" s="18" t="str">
        <f t="shared" si="2"/>
        <v>GOOD CONDITION</v>
      </c>
    </row>
    <row r="371">
      <c r="A371" s="71" t="s">
        <v>16</v>
      </c>
      <c r="B371" s="20" t="s">
        <v>593</v>
      </c>
      <c r="C371" s="20" t="s">
        <v>2431</v>
      </c>
      <c r="D371" s="20" t="str">
        <f t="array" ref="D371">IFERROR(INDEX('DATA RAW OLT'!A:A,MATCH(E371,'DATA RAW OLT'!C:C,0)),"")</f>
        <v>JATIM-SDA.ODC.KEPUH.KIRIMAN.WARU-HW.MA5801-OLT-01</v>
      </c>
      <c r="E371" s="19" t="s">
        <v>2432</v>
      </c>
      <c r="F371" s="120"/>
      <c r="G371" s="24">
        <f t="array" ref="G371">IFERROR(INDEX('PM POWERSUPPLY RJBT1'!BC:BC,MATCH(E371,'PM POWERSUPPLY RJBT1'!B:B,0)),"BELUM TERDATA")</f>
        <v>100</v>
      </c>
      <c r="H371" s="27" t="str">
        <f t="array" ref="H371">IFERROR(INDEX('PM AC RJBT'!J:J,MATCH(E371,'PM AC RJBT'!A:A,0)),"NON-AC ICON")</f>
        <v>NON-AC ICON</v>
      </c>
      <c r="I371" s="27" t="str">
        <f t="array" ref="I371">IFERROR(INDEX('PM GENSET RJBT'!AJ:AJ,MATCH(E371,'PM GENSET RJBT'!B:B,0)),"TIDAK ADA GENSET")</f>
        <v>TIDAK ADA GENSET</v>
      </c>
      <c r="J371" s="29">
        <f t="array" ref="J371">IFERROR(INDEX('PM POP RJBT'!P:P,MATCH(E371,'PM POP RJBT'!D:D,0)),"")*100</f>
        <v>0</v>
      </c>
      <c r="K371" s="30">
        <f t="shared" si="1"/>
        <v>60</v>
      </c>
      <c r="L371" s="18" t="str">
        <f t="shared" si="2"/>
        <v>WARNING</v>
      </c>
    </row>
    <row r="372">
      <c r="A372" s="78" t="s">
        <v>16</v>
      </c>
      <c r="B372" s="7" t="s">
        <v>593</v>
      </c>
      <c r="C372" s="7" t="s">
        <v>2434</v>
      </c>
      <c r="D372" s="7" t="str">
        <f t="array" ref="D372">IFERROR(INDEX('DATA RAW OLT'!A:A,MATCH(C372,'DATA RAW OLT'!B:B,0)),"")</f>
        <v>JATIM-SDA.ODC.KLURAK-HW.MA5801-OLT-01</v>
      </c>
      <c r="E372" s="6" t="s">
        <v>2436</v>
      </c>
      <c r="F372" s="123"/>
      <c r="G372" s="10">
        <f t="array" ref="G372">IFERROR(INDEX('PM POWERSUPPLY RJBT1'!BC:BC,MATCH(E372,'PM POWERSUPPLY RJBT1'!B:B,0)),"BELUM TERDATA")</f>
        <v>100</v>
      </c>
      <c r="H372" s="13" t="str">
        <f t="array" ref="H372">IFERROR(INDEX('PM AC RJBT'!J:J,MATCH(E372,'PM AC RJBT'!A:A,0)),"NON-AC ICON")</f>
        <v>NON-AC ICON</v>
      </c>
      <c r="I372" s="13" t="str">
        <f t="array" ref="I372">IFERROR(INDEX('PM GENSET RJBT'!AJ:AJ,MATCH(E372,'PM GENSET RJBT'!B:B,0)),"TIDAK ADA GENSET")</f>
        <v>TIDAK ADA GENSET</v>
      </c>
      <c r="J372" s="14">
        <f t="array" ref="J372">IFERROR(INDEX('PM POP RJBT'!P:P,MATCH(E372,'PM POP RJBT'!D:D,0)),"")*100</f>
        <v>100</v>
      </c>
      <c r="K372" s="16">
        <f t="shared" si="1"/>
        <v>100</v>
      </c>
      <c r="L372" s="18" t="str">
        <f t="shared" si="2"/>
        <v>GOOD CONDITION</v>
      </c>
    </row>
    <row r="373">
      <c r="A373" s="71" t="s">
        <v>16</v>
      </c>
      <c r="B373" s="20" t="s">
        <v>593</v>
      </c>
      <c r="C373" s="20" t="s">
        <v>2438</v>
      </c>
      <c r="D373" s="20" t="str">
        <f t="array" ref="D373">IFERROR(INDEX('DATA RAW OLT'!A:A,MATCH(C373,'DATA RAW OLT'!B:B,0)),"")</f>
        <v>JATIM-SDA.ODC.DESA.BETRO-HW.MA5801-OLT-01</v>
      </c>
      <c r="E373" s="19" t="s">
        <v>2439</v>
      </c>
      <c r="F373" s="120"/>
      <c r="G373" s="24">
        <f t="array" ref="G373">IFERROR(INDEX('PM POWERSUPPLY RJBT1'!BC:BC,MATCH(E373,'PM POWERSUPPLY RJBT1'!B:B,0)),"BELUM TERDATA")</f>
        <v>100</v>
      </c>
      <c r="H373" s="27" t="str">
        <f t="array" ref="H373">IFERROR(INDEX('PM AC RJBT'!J:J,MATCH(E373,'PM AC RJBT'!A:A,0)),"NON-AC ICON")</f>
        <v>NON-AC ICON</v>
      </c>
      <c r="I373" s="27" t="str">
        <f t="array" ref="I373">IFERROR(INDEX('PM GENSET RJBT'!AJ:AJ,MATCH(E373,'PM GENSET RJBT'!B:B,0)),"TIDAK ADA GENSET")</f>
        <v>TIDAK ADA GENSET</v>
      </c>
      <c r="J373" s="29">
        <f t="array" ref="J373">IFERROR(INDEX('PM POP RJBT'!P:P,MATCH(E373,'PM POP RJBT'!D:D,0)),"")*100</f>
        <v>0</v>
      </c>
      <c r="K373" s="30">
        <f t="shared" si="1"/>
        <v>60</v>
      </c>
      <c r="L373" s="18" t="str">
        <f t="shared" si="2"/>
        <v>WARNING</v>
      </c>
    </row>
    <row r="374">
      <c r="A374" s="78" t="s">
        <v>16</v>
      </c>
      <c r="B374" s="7" t="s">
        <v>593</v>
      </c>
      <c r="C374" s="7" t="s">
        <v>2441</v>
      </c>
      <c r="D374" s="7" t="str">
        <f t="array" ref="D374">IFERROR(INDEX('DATA RAW OLT'!A:A,MATCH(C374,'DATA RAW OLT'!B:B,0)),"")</f>
        <v>JATIM-SDA.ODC.LARANGAN-HW.MA5801-OLT-01</v>
      </c>
      <c r="E374" s="6" t="s">
        <v>2428</v>
      </c>
      <c r="F374" s="123"/>
      <c r="G374" s="10">
        <f t="array" ref="G374">IFERROR(INDEX('PM POWERSUPPLY RJBT1'!BC:BC,MATCH(E374,'PM POWERSUPPLY RJBT1'!B:B,0)),"BELUM TERDATA")</f>
        <v>100</v>
      </c>
      <c r="H374" s="13" t="str">
        <f t="array" ref="H374">IFERROR(INDEX('PM AC RJBT'!J:J,MATCH(E374,'PM AC RJBT'!A:A,0)),"NON-AC ICON")</f>
        <v>NON-AC ICON</v>
      </c>
      <c r="I374" s="13" t="str">
        <f t="array" ref="I374">IFERROR(INDEX('PM GENSET RJBT'!AJ:AJ,MATCH(E374,'PM GENSET RJBT'!B:B,0)),"TIDAK ADA GENSET")</f>
        <v>TIDAK ADA GENSET</v>
      </c>
      <c r="J374" s="14">
        <f t="array" ref="J374">IFERROR(INDEX('PM POP RJBT'!P:P,MATCH(E374,'PM POP RJBT'!D:D,0)),"")*100</f>
        <v>0</v>
      </c>
      <c r="K374" s="16">
        <f t="shared" si="1"/>
        <v>60</v>
      </c>
      <c r="L374" s="18" t="str">
        <f t="shared" si="2"/>
        <v>WARNING</v>
      </c>
    </row>
    <row r="375">
      <c r="A375" s="71" t="s">
        <v>16</v>
      </c>
      <c r="B375" s="20" t="s">
        <v>593</v>
      </c>
      <c r="C375" s="20" t="s">
        <v>2444</v>
      </c>
      <c r="D375" s="20" t="str">
        <f t="array" ref="D375">IFERROR(INDEX('DATA RAW OLT'!A:A,MATCH(C375,'DATA RAW OLT'!B:B,0)),"")</f>
        <v>JATIM-SDA.ODC.LEMAHPUTRO-HW.MA5801-OLT-01</v>
      </c>
      <c r="E375" s="19" t="s">
        <v>2445</v>
      </c>
      <c r="F375" s="120"/>
      <c r="G375" s="24">
        <f t="array" ref="G375">IFERROR(INDEX('PM POWERSUPPLY RJBT1'!BC:BC,MATCH(E375,'PM POWERSUPPLY RJBT1'!B:B,0)),"BELUM TERDATA")</f>
        <v>100</v>
      </c>
      <c r="H375" s="27" t="str">
        <f t="array" ref="H375">IFERROR(INDEX('PM AC RJBT'!J:J,MATCH(E375,'PM AC RJBT'!A:A,0)),"NON-AC ICON")</f>
        <v>NON-AC ICON</v>
      </c>
      <c r="I375" s="27" t="str">
        <f t="array" ref="I375">IFERROR(INDEX('PM GENSET RJBT'!AJ:AJ,MATCH(E375,'PM GENSET RJBT'!B:B,0)),"TIDAK ADA GENSET")</f>
        <v>TIDAK ADA GENSET</v>
      </c>
      <c r="J375" s="29">
        <f t="array" ref="J375">IFERROR(INDEX('PM POP RJBT'!P:P,MATCH(E375,'PM POP RJBT'!D:D,0)),"")*100</f>
        <v>0</v>
      </c>
      <c r="K375" s="30">
        <f t="shared" si="1"/>
        <v>60</v>
      </c>
      <c r="L375" s="18" t="str">
        <f t="shared" si="2"/>
        <v>WARNING</v>
      </c>
    </row>
    <row r="376">
      <c r="A376" s="78" t="s">
        <v>16</v>
      </c>
      <c r="B376" s="7" t="s">
        <v>593</v>
      </c>
      <c r="C376" s="7" t="s">
        <v>2448</v>
      </c>
      <c r="D376" s="7" t="str">
        <f t="array" ref="D376">IFERROR(INDEX('DATA RAW OLT'!A:A,MATCH(E376,'DATA RAW OLT'!C:C,0)),"")</f>
        <v>JATIM-SDA.ODC.MAGERSARI-HW.MA5801-OLT-01</v>
      </c>
      <c r="E376" s="6" t="s">
        <v>2449</v>
      </c>
      <c r="F376" s="123"/>
      <c r="G376" s="10">
        <f t="array" ref="G376">IFERROR(INDEX('PM POWERSUPPLY RJBT1'!BC:BC,MATCH(E376,'PM POWERSUPPLY RJBT1'!B:B,0)),"BELUM TERDATA")</f>
        <v>100</v>
      </c>
      <c r="H376" s="13" t="str">
        <f t="array" ref="H376">IFERROR(INDEX('PM AC RJBT'!J:J,MATCH(E376,'PM AC RJBT'!A:A,0)),"NON-AC ICON")</f>
        <v>NON-AC ICON</v>
      </c>
      <c r="I376" s="13" t="str">
        <f t="array" ref="I376">IFERROR(INDEX('PM GENSET RJBT'!AJ:AJ,MATCH(E376,'PM GENSET RJBT'!B:B,0)),"TIDAK ADA GENSET")</f>
        <v>TIDAK ADA GENSET</v>
      </c>
      <c r="J376" s="14">
        <f t="array" ref="J376">IFERROR(INDEX('PM POP RJBT'!P:P,MATCH(E376,'PM POP RJBT'!D:D,0)),"")*100</f>
        <v>0</v>
      </c>
      <c r="K376" s="16">
        <f t="shared" si="1"/>
        <v>60</v>
      </c>
      <c r="L376" s="18" t="str">
        <f t="shared" si="2"/>
        <v>WARNING</v>
      </c>
    </row>
    <row r="377">
      <c r="A377" s="71" t="s">
        <v>16</v>
      </c>
      <c r="B377" s="20" t="s">
        <v>593</v>
      </c>
      <c r="C377" s="20" t="s">
        <v>2450</v>
      </c>
      <c r="D377" s="20" t="str">
        <f t="array" ref="D377">IFERROR(INDEX('DATA RAW OLT'!A:A,MATCH(C377,'DATA RAW OLT'!B:B,0)),"")</f>
        <v>JATIM-SDA.ODC.MERGOBENER-HW.MA5801-OLT-01</v>
      </c>
      <c r="E377" s="19" t="s">
        <v>2452</v>
      </c>
      <c r="F377" s="120"/>
      <c r="G377" s="24">
        <f t="array" ref="G377">IFERROR(INDEX('PM POWERSUPPLY RJBT1'!BC:BC,MATCH(E377,'PM POWERSUPPLY RJBT1'!B:B,0)),"BELUM TERDATA")</f>
        <v>100</v>
      </c>
      <c r="H377" s="27" t="str">
        <f t="array" ref="H377">IFERROR(INDEX('PM AC RJBT'!J:J,MATCH(E377,'PM AC RJBT'!A:A,0)),"NON-AC ICON")</f>
        <v>NON-AC ICON</v>
      </c>
      <c r="I377" s="27" t="str">
        <f t="array" ref="I377">IFERROR(INDEX('PM GENSET RJBT'!AJ:AJ,MATCH(E377,'PM GENSET RJBT'!B:B,0)),"TIDAK ADA GENSET")</f>
        <v>TIDAK ADA GENSET</v>
      </c>
      <c r="J377" s="29">
        <f t="array" ref="J377">IFERROR(INDEX('PM POP RJBT'!P:P,MATCH(E377,'PM POP RJBT'!D:D,0)),"")*100</f>
        <v>0</v>
      </c>
      <c r="K377" s="30">
        <f t="shared" si="1"/>
        <v>60</v>
      </c>
      <c r="L377" s="18" t="str">
        <f t="shared" si="2"/>
        <v>WARNING</v>
      </c>
    </row>
    <row r="378">
      <c r="A378" s="78" t="s">
        <v>16</v>
      </c>
      <c r="B378" s="7" t="s">
        <v>593</v>
      </c>
      <c r="C378" s="7" t="s">
        <v>2454</v>
      </c>
      <c r="D378" s="7" t="str">
        <f t="array" ref="D378">IFERROR(INDEX('DATA RAW OLT'!A:A,MATCH(C378,'DATA RAW OLT'!B:B,0)),"")</f>
        <v>JATIM-SDA.ODC.NGABAN-HW.MA5801-OLT-01</v>
      </c>
      <c r="E378" s="6" t="s">
        <v>2455</v>
      </c>
      <c r="F378" s="123"/>
      <c r="G378" s="10">
        <f t="array" ref="G378">IFERROR(INDEX('PM POWERSUPPLY RJBT1'!BC:BC,MATCH(E378,'PM POWERSUPPLY RJBT1'!B:B,0)),"BELUM TERDATA")</f>
        <v>100</v>
      </c>
      <c r="H378" s="13" t="str">
        <f t="array" ref="H378">IFERROR(INDEX('PM AC RJBT'!J:J,MATCH(E378,'PM AC RJBT'!A:A,0)),"NON-AC ICON")</f>
        <v>NON-AC ICON</v>
      </c>
      <c r="I378" s="13" t="str">
        <f t="array" ref="I378">IFERROR(INDEX('PM GENSET RJBT'!AJ:AJ,MATCH(E378,'PM GENSET RJBT'!B:B,0)),"TIDAK ADA GENSET")</f>
        <v>TIDAK ADA GENSET</v>
      </c>
      <c r="J378" s="14">
        <f t="array" ref="J378">IFERROR(INDEX('PM POP RJBT'!P:P,MATCH(E378,'PM POP RJBT'!D:D,0)),"")*100</f>
        <v>0</v>
      </c>
      <c r="K378" s="16">
        <f t="shared" si="1"/>
        <v>60</v>
      </c>
      <c r="L378" s="18" t="str">
        <f t="shared" si="2"/>
        <v>WARNING</v>
      </c>
    </row>
    <row r="379">
      <c r="A379" s="71" t="s">
        <v>16</v>
      </c>
      <c r="B379" s="20" t="s">
        <v>593</v>
      </c>
      <c r="C379" s="20" t="s">
        <v>2457</v>
      </c>
      <c r="D379" s="20" t="str">
        <f t="array" ref="D379">IFERROR(INDEX('DATA RAW OLT'!A:A,MATCH(C379,'DATA RAW OLT'!B:B,0)),"")</f>
        <v>JATIM-SDA.ODC.NGARESREJO-HW.MA5801-OLT-01</v>
      </c>
      <c r="E379" s="19" t="s">
        <v>2458</v>
      </c>
      <c r="F379" s="120"/>
      <c r="G379" s="24">
        <f t="array" ref="G379">IFERROR(INDEX('PM POWERSUPPLY RJBT1'!BC:BC,MATCH(E379,'PM POWERSUPPLY RJBT1'!B:B,0)),"BELUM TERDATA")</f>
        <v>100</v>
      </c>
      <c r="H379" s="27" t="str">
        <f t="array" ref="H379">IFERROR(INDEX('PM AC RJBT'!J:J,MATCH(E379,'PM AC RJBT'!A:A,0)),"NON-AC ICON")</f>
        <v>NON-AC ICON</v>
      </c>
      <c r="I379" s="27" t="str">
        <f t="array" ref="I379">IFERROR(INDEX('PM GENSET RJBT'!AJ:AJ,MATCH(E379,'PM GENSET RJBT'!B:B,0)),"TIDAK ADA GENSET")</f>
        <v>TIDAK ADA GENSET</v>
      </c>
      <c r="J379" s="29">
        <f t="array" ref="J379">IFERROR(INDEX('PM POP RJBT'!P:P,MATCH(E379,'PM POP RJBT'!D:D,0)),"")*100</f>
        <v>100</v>
      </c>
      <c r="K379" s="30">
        <f t="shared" si="1"/>
        <v>100</v>
      </c>
      <c r="L379" s="18" t="str">
        <f t="shared" si="2"/>
        <v>GOOD CONDITION</v>
      </c>
    </row>
    <row r="380">
      <c r="A380" s="78" t="s">
        <v>16</v>
      </c>
      <c r="B380" s="7" t="s">
        <v>593</v>
      </c>
      <c r="C380" s="7" t="s">
        <v>2461</v>
      </c>
      <c r="D380" s="7" t="str">
        <f t="array" ref="D380">IFERROR(INDEX('DATA RAW OLT'!A:A,MATCH(C380,'DATA RAW OLT'!B:B,0)),"")</f>
        <v>JATIM-SDA.ODC.MADURETNO-FH.AN6001.G16-OLT-01</v>
      </c>
      <c r="E380" s="6" t="s">
        <v>2462</v>
      </c>
      <c r="F380" s="123"/>
      <c r="G380" s="10">
        <f t="array" ref="G380">IFERROR(INDEX('PM POWERSUPPLY RJBT1'!BC:BC,MATCH(E380,'PM POWERSUPPLY RJBT1'!B:B,0)),"BELUM TERDATA")</f>
        <v>100</v>
      </c>
      <c r="H380" s="13" t="str">
        <f t="array" ref="H380">IFERROR(INDEX('PM AC RJBT'!J:J,MATCH(E380,'PM AC RJBT'!A:A,0)),"NON-AC ICON")</f>
        <v>NON-AC ICON</v>
      </c>
      <c r="I380" s="13" t="str">
        <f t="array" ref="I380">IFERROR(INDEX('PM GENSET RJBT'!AJ:AJ,MATCH(E380,'PM GENSET RJBT'!B:B,0)),"TIDAK ADA GENSET")</f>
        <v>TIDAK ADA GENSET</v>
      </c>
      <c r="J380" s="14">
        <f t="array" ref="J380">IFERROR(INDEX('PM POP RJBT'!P:P,MATCH(E380,'PM POP RJBT'!D:D,0)),"")*100</f>
        <v>100</v>
      </c>
      <c r="K380" s="16">
        <f t="shared" si="1"/>
        <v>100</v>
      </c>
      <c r="L380" s="18" t="str">
        <f t="shared" si="2"/>
        <v>GOOD CONDITION</v>
      </c>
      <c r="N380" s="171" t="s">
        <v>2128</v>
      </c>
      <c r="O380" s="171" t="s">
        <v>1911</v>
      </c>
    </row>
    <row r="381">
      <c r="A381" s="71" t="s">
        <v>16</v>
      </c>
      <c r="B381" s="20" t="s">
        <v>593</v>
      </c>
      <c r="C381" s="20" t="s">
        <v>2463</v>
      </c>
      <c r="D381" s="20" t="str">
        <f t="array" ref="D381">IFERROR(INDEX('DATA RAW OLT'!A:A,MATCH(C381,'DATA RAW OLT'!B:B,0)),"")</f>
        <v>JATIM-MJK.ODC.NGIMBANGAN-HW.MA5801-OLT-01</v>
      </c>
      <c r="E381" s="19" t="s">
        <v>2464</v>
      </c>
      <c r="F381" s="120"/>
      <c r="G381" s="24">
        <f t="array" ref="G381">IFERROR(INDEX('PM POWERSUPPLY RJBT1'!BC:BC,MATCH(E381,'PM POWERSUPPLY RJBT1'!B:B,0)),"BELUM TERDATA")</f>
        <v>100</v>
      </c>
      <c r="H381" s="27" t="str">
        <f t="array" ref="H381">IFERROR(INDEX('PM AC RJBT'!J:J,MATCH(E381,'PM AC RJBT'!A:A,0)),"NON-AC ICON")</f>
        <v>NON-AC ICON</v>
      </c>
      <c r="I381" s="27" t="str">
        <f t="array" ref="I381">IFERROR(INDEX('PM GENSET RJBT'!AJ:AJ,MATCH(E381,'PM GENSET RJBT'!B:B,0)),"TIDAK ADA GENSET")</f>
        <v>TIDAK ADA GENSET</v>
      </c>
      <c r="J381" s="29">
        <f t="array" ref="J381">IFERROR(INDEX('PM POP RJBT'!P:P,MATCH(E381,'PM POP RJBT'!D:D,0)),"")*100</f>
        <v>100</v>
      </c>
      <c r="K381" s="30">
        <f t="shared" si="1"/>
        <v>100</v>
      </c>
      <c r="L381" s="18" t="str">
        <f t="shared" si="2"/>
        <v>GOOD CONDITION</v>
      </c>
    </row>
    <row r="382">
      <c r="A382" s="78" t="s">
        <v>16</v>
      </c>
      <c r="B382" s="7" t="s">
        <v>593</v>
      </c>
      <c r="C382" s="7" t="s">
        <v>2466</v>
      </c>
      <c r="D382" s="7" t="str">
        <f t="array" ref="D382">IFERROR(INDEX('DATA RAW OLT'!A:A,MATCH(E382,'DATA RAW OLT'!C:C,0)),"")</f>
        <v>JATIM-SDA.ODC.PUCANGANOM-HW.MA5801-OLT-01</v>
      </c>
      <c r="E382" s="6" t="s">
        <v>2467</v>
      </c>
      <c r="F382" s="123"/>
      <c r="G382" s="10">
        <f t="array" ref="G382">IFERROR(INDEX('PM POWERSUPPLY RJBT1'!BC:BC,MATCH(E382,'PM POWERSUPPLY RJBT1'!B:B,0)),"BELUM TERDATA")</f>
        <v>100</v>
      </c>
      <c r="H382" s="13" t="str">
        <f t="array" ref="H382">IFERROR(INDEX('PM AC RJBT'!J:J,MATCH(E382,'PM AC RJBT'!A:A,0)),"NON-AC ICON")</f>
        <v>NON-AC ICON</v>
      </c>
      <c r="I382" s="13" t="str">
        <f t="array" ref="I382">IFERROR(INDEX('PM GENSET RJBT'!AJ:AJ,MATCH(E382,'PM GENSET RJBT'!B:B,0)),"TIDAK ADA GENSET")</f>
        <v>TIDAK ADA GENSET</v>
      </c>
      <c r="J382" s="14">
        <f t="array" ref="J382">IFERROR(INDEX('PM POP RJBT'!P:P,MATCH(E382,'PM POP RJBT'!D:D,0)),"")*100</f>
        <v>100</v>
      </c>
      <c r="K382" s="16">
        <f t="shared" si="1"/>
        <v>100</v>
      </c>
      <c r="L382" s="18" t="str">
        <f t="shared" si="2"/>
        <v>GOOD CONDITION</v>
      </c>
    </row>
    <row r="383">
      <c r="A383" s="71" t="s">
        <v>16</v>
      </c>
      <c r="B383" s="20" t="s">
        <v>593</v>
      </c>
      <c r="C383" s="20" t="s">
        <v>2470</v>
      </c>
      <c r="D383" s="20" t="str">
        <f t="array" ref="D383">IFERROR(INDEX('DATA RAW OLT'!A:A,MATCH(E383,'DATA RAW OLT'!C:C,0)),"")</f>
        <v>JATIM-SDA.ODC.SEKARDANGAN-HW.MA5801-OLT-01</v>
      </c>
      <c r="E383" s="19" t="s">
        <v>2471</v>
      </c>
      <c r="F383" s="120"/>
      <c r="G383" s="24">
        <f t="array" ref="G383">IFERROR(INDEX('PM POWERSUPPLY RJBT1'!BC:BC,MATCH(E383,'PM POWERSUPPLY RJBT1'!B:B,0)),"BELUM TERDATA")</f>
        <v>100</v>
      </c>
      <c r="H383" s="27" t="str">
        <f t="array" ref="H383">IFERROR(INDEX('PM AC RJBT'!J:J,MATCH(E383,'PM AC RJBT'!A:A,0)),"NON-AC ICON")</f>
        <v>NON-AC ICON</v>
      </c>
      <c r="I383" s="27" t="str">
        <f t="array" ref="I383">IFERROR(INDEX('PM GENSET RJBT'!AJ:AJ,MATCH(E383,'PM GENSET RJBT'!B:B,0)),"TIDAK ADA GENSET")</f>
        <v>TIDAK ADA GENSET</v>
      </c>
      <c r="J383" s="29">
        <f t="array" ref="J383">IFERROR(INDEX('PM POP RJBT'!P:P,MATCH(E383,'PM POP RJBT'!D:D,0)),"")*100</f>
        <v>0</v>
      </c>
      <c r="K383" s="30">
        <f t="shared" si="1"/>
        <v>60</v>
      </c>
      <c r="L383" s="18" t="str">
        <f t="shared" si="2"/>
        <v>WARNING</v>
      </c>
    </row>
    <row r="384">
      <c r="A384" s="78" t="s">
        <v>16</v>
      </c>
      <c r="B384" s="7" t="s">
        <v>593</v>
      </c>
      <c r="C384" s="7" t="s">
        <v>2475</v>
      </c>
      <c r="D384" s="7" t="str">
        <f t="array" ref="D384">IFERROR(INDEX('DATA RAW OLT'!A:A,MATCH(C384,'DATA RAW OLT'!B:B,0)),"")</f>
        <v>JATIM-SDA.ODC.SEPANDE-HW.MA5801-OLT-01</v>
      </c>
      <c r="E384" s="6" t="s">
        <v>2476</v>
      </c>
      <c r="F384" s="123"/>
      <c r="G384" s="10">
        <f t="array" ref="G384">IFERROR(INDEX('PM POWERSUPPLY RJBT1'!BC:BC,MATCH(E384,'PM POWERSUPPLY RJBT1'!B:B,0)),"BELUM TERDATA")</f>
        <v>100</v>
      </c>
      <c r="H384" s="13" t="str">
        <f t="array" ref="H384">IFERROR(INDEX('PM AC RJBT'!J:J,MATCH(E384,'PM AC RJBT'!A:A,0)),"NON-AC ICON")</f>
        <v>NON-AC ICON</v>
      </c>
      <c r="I384" s="13" t="str">
        <f t="array" ref="I384">IFERROR(INDEX('PM GENSET RJBT'!AJ:AJ,MATCH(E384,'PM GENSET RJBT'!B:B,0)),"TIDAK ADA GENSET")</f>
        <v>TIDAK ADA GENSET</v>
      </c>
      <c r="J384" s="14">
        <f t="array" ref="J384">IFERROR(INDEX('PM POP RJBT'!P:P,MATCH(E384,'PM POP RJBT'!D:D,0)),"")*100</f>
        <v>100</v>
      </c>
      <c r="K384" s="16">
        <f t="shared" si="1"/>
        <v>100</v>
      </c>
      <c r="L384" s="18" t="str">
        <f t="shared" si="2"/>
        <v>GOOD CONDITION</v>
      </c>
    </row>
    <row r="385">
      <c r="A385" s="71" t="s">
        <v>16</v>
      </c>
      <c r="B385" s="20" t="s">
        <v>593</v>
      </c>
      <c r="C385" s="20" t="s">
        <v>2478</v>
      </c>
      <c r="D385" s="20" t="str">
        <f t="array" ref="D385">IFERROR(INDEX('DATA RAW OLT'!A:A,MATCH(E385,'DATA RAW OLT'!C:C,0)),"")</f>
        <v>JATIM-SDA.ODC.SIDOKERTO-HW.MA5801-OLT-01</v>
      </c>
      <c r="E385" s="19" t="s">
        <v>2480</v>
      </c>
      <c r="F385" s="120"/>
      <c r="G385" s="24">
        <f t="array" ref="G385">IFERROR(INDEX('PM POWERSUPPLY RJBT1'!BC:BC,MATCH(E385,'PM POWERSUPPLY RJBT1'!B:B,0)),"BELUM TERDATA")</f>
        <v>100</v>
      </c>
      <c r="H385" s="27" t="str">
        <f t="array" ref="H385">IFERROR(INDEX('PM AC RJBT'!J:J,MATCH(E385,'PM AC RJBT'!A:A,0)),"NON-AC ICON")</f>
        <v>NON-AC ICON</v>
      </c>
      <c r="I385" s="27" t="str">
        <f t="array" ref="I385">IFERROR(INDEX('PM GENSET RJBT'!AJ:AJ,MATCH(E385,'PM GENSET RJBT'!B:B,0)),"TIDAK ADA GENSET")</f>
        <v>TIDAK ADA GENSET</v>
      </c>
      <c r="J385" s="29">
        <f t="array" ref="J385">IFERROR(INDEX('PM POP RJBT'!P:P,MATCH(E385,'PM POP RJBT'!D:D,0)),"")*100</f>
        <v>100</v>
      </c>
      <c r="K385" s="30">
        <f t="shared" si="1"/>
        <v>100</v>
      </c>
      <c r="L385" s="18" t="str">
        <f t="shared" si="2"/>
        <v>GOOD CONDITION</v>
      </c>
    </row>
    <row r="386">
      <c r="A386" s="78" t="s">
        <v>16</v>
      </c>
      <c r="B386" s="7" t="s">
        <v>593</v>
      </c>
      <c r="C386" s="7" t="s">
        <v>2482</v>
      </c>
      <c r="D386" s="7" t="str">
        <f t="array" ref="D386">IFERROR(INDEX('DATA RAW OLT'!A:A,MATCH(C386,'DATA RAW OLT'!B:B,0)),"")</f>
        <v>JATIM-SDA.ODC.SIDOKLUMPUK-HW.MA5801-OLT-01</v>
      </c>
      <c r="E386" s="6" t="s">
        <v>2484</v>
      </c>
      <c r="F386" s="123"/>
      <c r="G386" s="10">
        <f t="array" ref="G386">IFERROR(INDEX('PM POWERSUPPLY RJBT1'!BC:BC,MATCH(E386,'PM POWERSUPPLY RJBT1'!B:B,0)),"BELUM TERDATA")</f>
        <v>100</v>
      </c>
      <c r="H386" s="13" t="str">
        <f t="array" ref="H386">IFERROR(INDEX('PM AC RJBT'!J:J,MATCH(E386,'PM AC RJBT'!A:A,0)),"NON-AC ICON")</f>
        <v>NON-AC ICON</v>
      </c>
      <c r="I386" s="13" t="str">
        <f t="array" ref="I386">IFERROR(INDEX('PM GENSET RJBT'!AJ:AJ,MATCH(E386,'PM GENSET RJBT'!B:B,0)),"TIDAK ADA GENSET")</f>
        <v>TIDAK ADA GENSET</v>
      </c>
      <c r="J386" s="14">
        <f t="array" ref="J386">IFERROR(INDEX('PM POP RJBT'!P:P,MATCH(E386,'PM POP RJBT'!D:D,0)),"")*100</f>
        <v>0</v>
      </c>
      <c r="K386" s="16">
        <f t="shared" si="1"/>
        <v>60</v>
      </c>
      <c r="L386" s="18" t="str">
        <f t="shared" si="2"/>
        <v>WARNING</v>
      </c>
    </row>
    <row r="387">
      <c r="A387" s="71" t="s">
        <v>16</v>
      </c>
      <c r="B387" s="20" t="s">
        <v>593</v>
      </c>
      <c r="C387" s="20" t="s">
        <v>2486</v>
      </c>
      <c r="D387" s="20" t="str">
        <f t="array" ref="D387">IFERROR(INDEX('DATA RAW OLT'!A:A,MATCH(C387,'DATA RAW OLT'!B:B,0)),"")</f>
        <v>JATIM-SDA.ODC.SIMO.ANGINANGIN-HW.MA5801-OLT-01</v>
      </c>
      <c r="E387" s="19" t="s">
        <v>2487</v>
      </c>
      <c r="F387" s="120"/>
      <c r="G387" s="24">
        <f t="array" ref="G387">IFERROR(INDEX('PM POWERSUPPLY RJBT1'!BC:BC,MATCH(E387,'PM POWERSUPPLY RJBT1'!B:B,0)),"BELUM TERDATA")</f>
        <v>100</v>
      </c>
      <c r="H387" s="27" t="str">
        <f t="array" ref="H387">IFERROR(INDEX('PM AC RJBT'!J:J,MATCH(E387,'PM AC RJBT'!A:A,0)),"NON-AC ICON")</f>
        <v>NON-AC ICON</v>
      </c>
      <c r="I387" s="27" t="str">
        <f t="array" ref="I387">IFERROR(INDEX('PM GENSET RJBT'!AJ:AJ,MATCH(E387,'PM GENSET RJBT'!B:B,0)),"TIDAK ADA GENSET")</f>
        <v>TIDAK ADA GENSET</v>
      </c>
      <c r="J387" s="29">
        <f t="array" ref="J387">IFERROR(INDEX('PM POP RJBT'!P:P,MATCH(E387,'PM POP RJBT'!D:D,0)),"")*100</f>
        <v>100</v>
      </c>
      <c r="K387" s="30">
        <f t="shared" si="1"/>
        <v>100</v>
      </c>
      <c r="L387" s="18" t="str">
        <f t="shared" si="2"/>
        <v>GOOD CONDITION</v>
      </c>
      <c r="N387" s="171" t="s">
        <v>2128</v>
      </c>
      <c r="O387" s="171" t="s">
        <v>2129</v>
      </c>
      <c r="P387" s="171" t="s">
        <v>2490</v>
      </c>
    </row>
    <row r="388">
      <c r="A388" s="78" t="s">
        <v>16</v>
      </c>
      <c r="B388" s="7" t="s">
        <v>593</v>
      </c>
      <c r="C388" s="7" t="s">
        <v>2491</v>
      </c>
      <c r="D388" s="7" t="str">
        <f t="array" ref="D388">IFERROR(INDEX('DATA RAW OLT'!A:A,MATCH(C388,'DATA RAW OLT'!B:B,0)),"")</f>
        <v>JATIM-SDA.ODC.SIMOKETAWANG-HW.MA5801-OLT-01</v>
      </c>
      <c r="E388" s="6" t="s">
        <v>2493</v>
      </c>
      <c r="F388" s="123"/>
      <c r="G388" s="10">
        <f t="array" ref="G388">IFERROR(INDEX('PM POWERSUPPLY RJBT1'!BC:BC,MATCH(E388,'PM POWERSUPPLY RJBT1'!B:B,0)),"BELUM TERDATA")</f>
        <v>100</v>
      </c>
      <c r="H388" s="13" t="str">
        <f t="array" ref="H388">IFERROR(INDEX('PM AC RJBT'!J:J,MATCH(E388,'PM AC RJBT'!A:A,0)),"NON-AC ICON")</f>
        <v>NON-AC ICON</v>
      </c>
      <c r="I388" s="13" t="str">
        <f t="array" ref="I388">IFERROR(INDEX('PM GENSET RJBT'!AJ:AJ,MATCH(E388,'PM GENSET RJBT'!B:B,0)),"TIDAK ADA GENSET")</f>
        <v>TIDAK ADA GENSET</v>
      </c>
      <c r="J388" s="14">
        <f t="array" ref="J388">IFERROR(INDEX('PM POP RJBT'!P:P,MATCH(E388,'PM POP RJBT'!D:D,0)),"")*100</f>
        <v>100</v>
      </c>
      <c r="K388" s="16">
        <f t="shared" si="1"/>
        <v>100</v>
      </c>
      <c r="L388" s="18" t="str">
        <f t="shared" si="2"/>
        <v>GOOD CONDITION</v>
      </c>
    </row>
    <row r="389">
      <c r="A389" s="71" t="s">
        <v>16</v>
      </c>
      <c r="B389" s="20" t="s">
        <v>593</v>
      </c>
      <c r="C389" s="20" t="s">
        <v>2494</v>
      </c>
      <c r="D389" s="20" t="str">
        <f t="array" ref="D389">IFERROR(INDEX('DATA RAW OLT'!A:A,MATCH(C389,'DATA RAW OLT'!B:B,0)),"")</f>
        <v>JATIM-SDA.ODC.SIMPANG-HW.MA5801-OLT-01</v>
      </c>
      <c r="E389" s="19" t="s">
        <v>2496</v>
      </c>
      <c r="F389" s="120"/>
      <c r="G389" s="24">
        <f t="array" ref="G389">IFERROR(INDEX('PM POWERSUPPLY RJBT1'!BC:BC,MATCH(E389,'PM POWERSUPPLY RJBT1'!B:B,0)),"BELUM TERDATA")</f>
        <v>100</v>
      </c>
      <c r="H389" s="27" t="str">
        <f t="array" ref="H389">IFERROR(INDEX('PM AC RJBT'!J:J,MATCH(E389,'PM AC RJBT'!A:A,0)),"NON-AC ICON")</f>
        <v>NON-AC ICON</v>
      </c>
      <c r="I389" s="27" t="str">
        <f t="array" ref="I389">IFERROR(INDEX('PM GENSET RJBT'!AJ:AJ,MATCH(E389,'PM GENSET RJBT'!B:B,0)),"TIDAK ADA GENSET")</f>
        <v>TIDAK ADA GENSET</v>
      </c>
      <c r="J389" s="29">
        <f t="array" ref="J389">IFERROR(INDEX('PM POP RJBT'!P:P,MATCH(E389,'PM POP RJBT'!D:D,0)),"")*100</f>
        <v>100</v>
      </c>
      <c r="K389" s="30">
        <f t="shared" si="1"/>
        <v>100</v>
      </c>
      <c r="L389" s="18" t="str">
        <f t="shared" si="2"/>
        <v>GOOD CONDITION</v>
      </c>
    </row>
    <row r="390">
      <c r="A390" s="78" t="s">
        <v>16</v>
      </c>
      <c r="B390" s="7" t="s">
        <v>593</v>
      </c>
      <c r="C390" s="7" t="s">
        <v>2498</v>
      </c>
      <c r="D390" s="8" t="s">
        <v>2499</v>
      </c>
      <c r="E390" s="6" t="s">
        <v>2500</v>
      </c>
      <c r="F390" s="123"/>
      <c r="G390" s="10">
        <f t="array" ref="G390">IFERROR(INDEX('PM POWERSUPPLY RJBT1'!BC:BC,MATCH(E390,'PM POWERSUPPLY RJBT1'!B:B,0)),"BELUM TERDATA")</f>
        <v>100</v>
      </c>
      <c r="H390" s="13" t="str">
        <f t="array" ref="H390">IFERROR(INDEX('PM AC RJBT'!J:J,MATCH(E390,'PM AC RJBT'!A:A,0)),"NON-AC ICON")</f>
        <v>NON-AC ICON</v>
      </c>
      <c r="I390" s="13" t="str">
        <f t="array" ref="I390">IFERROR(INDEX('PM GENSET RJBT'!AJ:AJ,MATCH(E390,'PM GENSET RJBT'!B:B,0)),"TIDAK ADA GENSET")</f>
        <v>TIDAK ADA GENSET</v>
      </c>
      <c r="J390" s="14">
        <f t="array" ref="J390">IFERROR(INDEX('PM POP RJBT'!P:P,MATCH(E390,'PM POP RJBT'!D:D,0)),"")*100</f>
        <v>100</v>
      </c>
      <c r="K390" s="16">
        <f t="shared" si="1"/>
        <v>100</v>
      </c>
      <c r="L390" s="18" t="str">
        <f t="shared" si="2"/>
        <v>GOOD CONDITION</v>
      </c>
    </row>
    <row r="391">
      <c r="A391" s="71" t="s">
        <v>16</v>
      </c>
      <c r="B391" s="20" t="s">
        <v>593</v>
      </c>
      <c r="C391" s="20" t="s">
        <v>2503</v>
      </c>
      <c r="D391" s="20" t="str">
        <f t="array" ref="D391">IFERROR(INDEX('DATA RAW OLT'!A:A,MATCH(C391,'DATA RAW OLT'!B:B,0)),"")</f>
        <v>JATIM-SDA.ODC.SUMBERREJO-HW.MA5801-OLT-01</v>
      </c>
      <c r="E391" s="19" t="s">
        <v>2504</v>
      </c>
      <c r="F391" s="120"/>
      <c r="G391" s="24">
        <f t="array" ref="G391">IFERROR(INDEX('PM POWERSUPPLY RJBT1'!BC:BC,MATCH(E391,'PM POWERSUPPLY RJBT1'!B:B,0)),"BELUM TERDATA")</f>
        <v>100</v>
      </c>
      <c r="H391" s="27" t="str">
        <f t="array" ref="H391">IFERROR(INDEX('PM AC RJBT'!J:J,MATCH(E391,'PM AC RJBT'!A:A,0)),"NON-AC ICON")</f>
        <v>NON-AC ICON</v>
      </c>
      <c r="I391" s="27" t="str">
        <f t="array" ref="I391">IFERROR(INDEX('PM GENSET RJBT'!AJ:AJ,MATCH(E391,'PM GENSET RJBT'!B:B,0)),"TIDAK ADA GENSET")</f>
        <v>TIDAK ADA GENSET</v>
      </c>
      <c r="J391" s="29">
        <f t="array" ref="J391">IFERROR(INDEX('PM POP RJBT'!P:P,MATCH(E391,'PM POP RJBT'!D:D,0)),"")*100</f>
        <v>0</v>
      </c>
      <c r="K391" s="30">
        <f t="shared" si="1"/>
        <v>60</v>
      </c>
      <c r="L391" s="18" t="str">
        <f t="shared" si="2"/>
        <v>WARNING</v>
      </c>
    </row>
    <row r="392">
      <c r="A392" s="78" t="s">
        <v>16</v>
      </c>
      <c r="B392" s="7" t="s">
        <v>593</v>
      </c>
      <c r="C392" s="7" t="s">
        <v>2506</v>
      </c>
      <c r="D392" s="7" t="str">
        <f t="array" ref="D392">IFERROR(INDEX('DATA RAW OLT'!A:A,MATCH(C392,'DATA RAW OLT'!B:B,0)),"")</f>
        <v>JATIM-SDA.ODC.TAMBAK.OSO-HW.MA5801-OLT-01</v>
      </c>
      <c r="E392" s="6" t="s">
        <v>2507</v>
      </c>
      <c r="F392" s="123"/>
      <c r="G392" s="10">
        <f t="array" ref="G392">IFERROR(INDEX('PM POWERSUPPLY RJBT1'!BC:BC,MATCH(E392,'PM POWERSUPPLY RJBT1'!B:B,0)),"BELUM TERDATA")</f>
        <v>100</v>
      </c>
      <c r="H392" s="13" t="str">
        <f t="array" ref="H392">IFERROR(INDEX('PM AC RJBT'!J:J,MATCH(E392,'PM AC RJBT'!A:A,0)),"NON-AC ICON")</f>
        <v>NON-AC ICON</v>
      </c>
      <c r="I392" s="13" t="str">
        <f t="array" ref="I392">IFERROR(INDEX('PM GENSET RJBT'!AJ:AJ,MATCH(E392,'PM GENSET RJBT'!B:B,0)),"TIDAK ADA GENSET")</f>
        <v>TIDAK ADA GENSET</v>
      </c>
      <c r="J392" s="14">
        <f t="array" ref="J392">IFERROR(INDEX('PM POP RJBT'!P:P,MATCH(E392,'PM POP RJBT'!D:D,0)),"")*100</f>
        <v>0</v>
      </c>
      <c r="K392" s="16">
        <f t="shared" si="1"/>
        <v>60</v>
      </c>
      <c r="L392" s="18" t="str">
        <f t="shared" si="2"/>
        <v>WARNING</v>
      </c>
    </row>
    <row r="393">
      <c r="A393" s="71" t="s">
        <v>16</v>
      </c>
      <c r="B393" s="20" t="s">
        <v>593</v>
      </c>
      <c r="C393" s="20" t="s">
        <v>2509</v>
      </c>
      <c r="D393" s="20" t="str">
        <f t="array" ref="D393">IFERROR(INDEX('DATA RAW OLT'!A:A,MATCH(E393,'DATA RAW OLT'!C:C,0)),"")</f>
        <v>JATIM-SDA.ODC.WEDORO.KLURAK-HW.MA5801-OLT-01</v>
      </c>
      <c r="E393" s="19" t="s">
        <v>2510</v>
      </c>
      <c r="F393" s="120"/>
      <c r="G393" s="24">
        <f t="array" ref="G393">IFERROR(INDEX('PM POWERSUPPLY RJBT1'!BC:BC,MATCH(E393,'PM POWERSUPPLY RJBT1'!B:B,0)),"BELUM TERDATA")</f>
        <v>100</v>
      </c>
      <c r="H393" s="27" t="str">
        <f t="array" ref="H393">IFERROR(INDEX('PM AC RJBT'!J:J,MATCH(E393,'PM AC RJBT'!A:A,0)),"NON-AC ICON")</f>
        <v>NON-AC ICON</v>
      </c>
      <c r="I393" s="27" t="str">
        <f t="array" ref="I393">IFERROR(INDEX('PM GENSET RJBT'!AJ:AJ,MATCH(E393,'PM GENSET RJBT'!B:B,0)),"TIDAK ADA GENSET")</f>
        <v>TIDAK ADA GENSET</v>
      </c>
      <c r="J393" s="29">
        <f t="array" ref="J393">IFERROR(INDEX('PM POP RJBT'!P:P,MATCH(E393,'PM POP RJBT'!D:D,0)),"")*100</f>
        <v>0</v>
      </c>
      <c r="K393" s="30">
        <f t="shared" si="1"/>
        <v>60</v>
      </c>
      <c r="L393" s="18" t="str">
        <f t="shared" si="2"/>
        <v>WARNING</v>
      </c>
    </row>
    <row r="394">
      <c r="A394" s="78" t="s">
        <v>16</v>
      </c>
      <c r="B394" s="7" t="s">
        <v>593</v>
      </c>
      <c r="C394" s="7" t="s">
        <v>2513</v>
      </c>
      <c r="D394" s="7" t="str">
        <f t="array" ref="D394">IFERROR(INDEX('DATA RAW OLT'!A:A,MATCH(E394,'DATA RAW OLT'!C:C,0)),"")</f>
        <v>JATIM-GSK.ODC.ROYAL.EMRAN-HW.MA5801-OLT-01</v>
      </c>
      <c r="E394" s="6" t="s">
        <v>2515</v>
      </c>
      <c r="F394" s="123"/>
      <c r="G394" s="10">
        <f t="array" ref="G394">IFERROR(INDEX('PM POWERSUPPLY RJBT1'!BC:BC,MATCH(E394,'PM POWERSUPPLY RJBT1'!B:B,0)),"BELUM TERDATA")</f>
        <v>100</v>
      </c>
      <c r="H394" s="13" t="str">
        <f t="array" ref="H394">IFERROR(INDEX('PM AC RJBT'!J:J,MATCH(E394,'PM AC RJBT'!A:A,0)),"NON-AC ICON")</f>
        <v>NON-AC ICON</v>
      </c>
      <c r="I394" s="13" t="str">
        <f t="array" ref="I394">IFERROR(INDEX('PM GENSET RJBT'!AJ:AJ,MATCH(E394,'PM GENSET RJBT'!B:B,0)),"TIDAK ADA GENSET")</f>
        <v>TIDAK ADA GENSET</v>
      </c>
      <c r="J394" s="14">
        <f t="array" ref="J394">IFERROR(INDEX('PM POP RJBT'!P:P,MATCH(E394,'PM POP RJBT'!D:D,0)),"")*100</f>
        <v>0</v>
      </c>
      <c r="K394" s="16">
        <f t="shared" si="1"/>
        <v>60</v>
      </c>
      <c r="L394" s="18" t="str">
        <f t="shared" si="2"/>
        <v>WARNING</v>
      </c>
    </row>
    <row r="395">
      <c r="A395" s="71" t="s">
        <v>96</v>
      </c>
      <c r="B395" s="20" t="s">
        <v>593</v>
      </c>
      <c r="C395" s="20" t="s">
        <v>2516</v>
      </c>
      <c r="D395" s="20" t="str">
        <f t="array" ref="D395">IFERROR(INDEX('DATA RAW OLT'!A:A,MATCH(C395,'DATA RAW OLT'!B:B,0)),"")</f>
        <v>JATIM-MAD.ODC.BANARAN-HW.MA5801-OLT-01</v>
      </c>
      <c r="E395" s="19" t="s">
        <v>2517</v>
      </c>
      <c r="F395" s="120"/>
      <c r="G395" s="24">
        <f t="array" ref="G395">IFERROR(INDEX('PM POWERSUPPLY RJBT1'!BC:BC,MATCH(E395,'PM POWERSUPPLY RJBT1'!B:B,0)),"BELUM TERDATA")</f>
        <v>100</v>
      </c>
      <c r="H395" s="27" t="str">
        <f t="array" ref="H395">IFERROR(INDEX('PM AC RJBT'!J:J,MATCH(E395,'PM AC RJBT'!A:A,0)),"NON-AC ICON")</f>
        <v>NON-AC ICON</v>
      </c>
      <c r="I395" s="27" t="str">
        <f t="array" ref="I395">IFERROR(INDEX('PM GENSET RJBT'!AJ:AJ,MATCH(E395,'PM GENSET RJBT'!B:B,0)),"TIDAK ADA GENSET")</f>
        <v>TIDAK ADA GENSET</v>
      </c>
      <c r="J395" s="29">
        <f t="array" ref="J395">IFERROR(INDEX('PM POP RJBT'!P:P,MATCH(E395,'PM POP RJBT'!D:D,0)),"")*100</f>
        <v>0</v>
      </c>
      <c r="K395" s="30">
        <f t="shared" si="1"/>
        <v>60</v>
      </c>
      <c r="L395" s="18" t="str">
        <f t="shared" si="2"/>
        <v>WARNING</v>
      </c>
    </row>
    <row r="396">
      <c r="A396" s="78" t="s">
        <v>96</v>
      </c>
      <c r="B396" s="7" t="s">
        <v>593</v>
      </c>
      <c r="C396" s="7" t="s">
        <v>2519</v>
      </c>
      <c r="D396" s="7" t="str">
        <f t="array" ref="D396">IFERROR(INDEX('DATA RAW OLT'!A:A,MATCH(C396,'DATA RAW OLT'!B:B,0)),"")</f>
        <v>JATIM-MAD.ODC.BALEREJO-HW.MA5801-OLT-01</v>
      </c>
      <c r="E396" s="6" t="s">
        <v>2520</v>
      </c>
      <c r="F396" s="123"/>
      <c r="G396" s="10">
        <f t="array" ref="G396">IFERROR(INDEX('PM POWERSUPPLY RJBT1'!BC:BC,MATCH(E396,'PM POWERSUPPLY RJBT1'!B:B,0)),"BELUM TERDATA")</f>
        <v>100</v>
      </c>
      <c r="H396" s="13" t="str">
        <f t="array" ref="H396">IFERROR(INDEX('PM AC RJBT'!J:J,MATCH(E396,'PM AC RJBT'!A:A,0)),"NON-AC ICON")</f>
        <v>NON-AC ICON</v>
      </c>
      <c r="I396" s="13" t="str">
        <f t="array" ref="I396">IFERROR(INDEX('PM GENSET RJBT'!AJ:AJ,MATCH(E396,'PM GENSET RJBT'!B:B,0)),"TIDAK ADA GENSET")</f>
        <v>TIDAK ADA GENSET</v>
      </c>
      <c r="J396" s="14">
        <f t="array" ref="J396">IFERROR(INDEX('PM POP RJBT'!P:P,MATCH(E396,'PM POP RJBT'!D:D,0)),"")*100</f>
        <v>0</v>
      </c>
      <c r="K396" s="16">
        <f t="shared" si="1"/>
        <v>60</v>
      </c>
      <c r="L396" s="18" t="str">
        <f t="shared" si="2"/>
        <v>WARNING</v>
      </c>
    </row>
    <row r="397">
      <c r="A397" s="71" t="s">
        <v>96</v>
      </c>
      <c r="B397" s="20" t="s">
        <v>593</v>
      </c>
      <c r="C397" s="20" t="s">
        <v>2523</v>
      </c>
      <c r="D397" s="20" t="str">
        <f t="array" ref="D397">IFERROR(INDEX('DATA RAW OLT'!A:A,MATCH(C397,'DATA RAW OLT'!B:B,0)),"")</f>
        <v>JATIM-MAD.ODC.KUWU-HW.MA5801-OLT-01</v>
      </c>
      <c r="E397" s="19" t="s">
        <v>2524</v>
      </c>
      <c r="F397" s="120"/>
      <c r="G397" s="24">
        <f t="array" ref="G397">IFERROR(INDEX('PM POWERSUPPLY RJBT1'!BC:BC,MATCH(E397,'PM POWERSUPPLY RJBT1'!B:B,0)),"BELUM TERDATA")</f>
        <v>100</v>
      </c>
      <c r="H397" s="27" t="str">
        <f t="array" ref="H397">IFERROR(INDEX('PM AC RJBT'!J:J,MATCH(E397,'PM AC RJBT'!A:A,0)),"NON-AC ICON")</f>
        <v>NON-AC ICON</v>
      </c>
      <c r="I397" s="27" t="str">
        <f t="array" ref="I397">IFERROR(INDEX('PM GENSET RJBT'!AJ:AJ,MATCH(E397,'PM GENSET RJBT'!B:B,0)),"TIDAK ADA GENSET")</f>
        <v>TIDAK ADA GENSET</v>
      </c>
      <c r="J397" s="29">
        <f t="array" ref="J397">IFERROR(INDEX('PM POP RJBT'!P:P,MATCH(E397,'PM POP RJBT'!D:D,0)),"")*100</f>
        <v>0</v>
      </c>
      <c r="K397" s="30">
        <f t="shared" si="1"/>
        <v>60</v>
      </c>
      <c r="L397" s="18" t="str">
        <f t="shared" si="2"/>
        <v>WARNING</v>
      </c>
    </row>
    <row r="398">
      <c r="A398" s="78" t="s">
        <v>96</v>
      </c>
      <c r="B398" s="7" t="s">
        <v>593</v>
      </c>
      <c r="C398" s="7" t="s">
        <v>2526</v>
      </c>
      <c r="D398" s="7" t="str">
        <f t="array" ref="D398">IFERROR(INDEX('DATA RAW OLT'!A:A,MATCH(C398,'DATA RAW OLT'!B:B,0)),"")</f>
        <v>JATIM-MAD.ODC.PUCANGANOM-HW.MA5801-OLT-01</v>
      </c>
      <c r="E398" s="6" t="s">
        <v>2527</v>
      </c>
      <c r="F398" s="123"/>
      <c r="G398" s="10">
        <f t="array" ref="G398">IFERROR(INDEX('PM POWERSUPPLY RJBT1'!BC:BC,MATCH(E398,'PM POWERSUPPLY RJBT1'!B:B,0)),"BELUM TERDATA")</f>
        <v>100</v>
      </c>
      <c r="H398" s="13" t="str">
        <f t="array" ref="H398">IFERROR(INDEX('PM AC RJBT'!J:J,MATCH(E398,'PM AC RJBT'!A:A,0)),"NON-AC ICON")</f>
        <v>NON-AC ICON</v>
      </c>
      <c r="I398" s="13" t="str">
        <f t="array" ref="I398">IFERROR(INDEX('PM GENSET RJBT'!AJ:AJ,MATCH(E398,'PM GENSET RJBT'!B:B,0)),"TIDAK ADA GENSET")</f>
        <v>TIDAK ADA GENSET</v>
      </c>
      <c r="J398" s="14">
        <f t="array" ref="J398">IFERROR(INDEX('PM POP RJBT'!P:P,MATCH(E398,'PM POP RJBT'!D:D,0)),"")*100</f>
        <v>0</v>
      </c>
      <c r="K398" s="16">
        <f t="shared" si="1"/>
        <v>60</v>
      </c>
      <c r="L398" s="18" t="str">
        <f t="shared" si="2"/>
        <v>WARNING</v>
      </c>
    </row>
    <row r="399">
      <c r="A399" s="71" t="s">
        <v>96</v>
      </c>
      <c r="B399" s="20" t="s">
        <v>593</v>
      </c>
      <c r="C399" s="20" t="s">
        <v>2529</v>
      </c>
      <c r="D399" s="20" t="str">
        <f t="array" ref="D399">IFERROR(INDEX('DATA RAW OLT'!A:A,MATCH(C399,'DATA RAW OLT'!B:B,0)),"")</f>
        <v>JATIM-MAD.ODC.SAMBIREJO-HW.MA5801-OLT-01</v>
      </c>
      <c r="E399" s="19" t="s">
        <v>2531</v>
      </c>
      <c r="F399" s="120"/>
      <c r="G399" s="24">
        <f t="array" ref="G399">IFERROR(INDEX('PM POWERSUPPLY RJBT1'!BC:BC,MATCH(E399,'PM POWERSUPPLY RJBT1'!B:B,0)),"BELUM TERDATA")</f>
        <v>100</v>
      </c>
      <c r="H399" s="27" t="str">
        <f t="array" ref="H399">IFERROR(INDEX('PM AC RJBT'!J:J,MATCH(E399,'PM AC RJBT'!A:A,0)),"NON-AC ICON")</f>
        <v>NON-AC ICON</v>
      </c>
      <c r="I399" s="27" t="str">
        <f t="array" ref="I399">IFERROR(INDEX('PM GENSET RJBT'!AJ:AJ,MATCH(E399,'PM GENSET RJBT'!B:B,0)),"TIDAK ADA GENSET")</f>
        <v>TIDAK ADA GENSET</v>
      </c>
      <c r="J399" s="29">
        <f t="array" ref="J399">IFERROR(INDEX('PM POP RJBT'!P:P,MATCH(E399,'PM POP RJBT'!D:D,0)),"")*100</f>
        <v>100</v>
      </c>
      <c r="K399" s="30">
        <f t="shared" si="1"/>
        <v>100</v>
      </c>
      <c r="L399" s="18" t="str">
        <f t="shared" si="2"/>
        <v>GOOD CONDITION</v>
      </c>
    </row>
    <row r="400">
      <c r="A400" s="78" t="s">
        <v>181</v>
      </c>
      <c r="B400" s="7" t="s">
        <v>593</v>
      </c>
      <c r="C400" s="7" t="s">
        <v>2533</v>
      </c>
      <c r="D400" s="7" t="str">
        <f t="array" ref="D400">IFERROR(INDEX('DATA RAW OLT'!A:A,MATCH(E400,'DATA RAW OLT'!C:C,0)),"")</f>
        <v>JATIM-MLG.ODC.AMADAMON-HW.MA5801-OLT-01</v>
      </c>
      <c r="E400" s="6" t="s">
        <v>2534</v>
      </c>
      <c r="F400" s="123"/>
      <c r="G400" s="10">
        <f t="array" ref="G400">IFERROR(INDEX('PM POWERSUPPLY RJBT1'!BC:BC,MATCH(E400,'PM POWERSUPPLY RJBT1'!B:B,0)),"BELUM TERDATA")</f>
        <v>100</v>
      </c>
      <c r="H400" s="13" t="str">
        <f t="array" ref="H400">IFERROR(INDEX('PM AC RJBT'!J:J,MATCH(E400,'PM AC RJBT'!A:A,0)),"NON-AC ICON")</f>
        <v>NON-AC ICON</v>
      </c>
      <c r="I400" s="13" t="str">
        <f t="array" ref="I400">IFERROR(INDEX('PM GENSET RJBT'!AJ:AJ,MATCH(E400,'PM GENSET RJBT'!B:B,0)),"TIDAK ADA GENSET")</f>
        <v>TIDAK ADA GENSET</v>
      </c>
      <c r="J400" s="14">
        <f t="array" ref="J400">IFERROR(INDEX('PM POP RJBT'!P:P,MATCH(E400,'PM POP RJBT'!D:D,0)),"")*100</f>
        <v>0</v>
      </c>
      <c r="K400" s="16">
        <f t="shared" si="1"/>
        <v>60</v>
      </c>
      <c r="L400" s="18" t="str">
        <f t="shared" si="2"/>
        <v>WARNING</v>
      </c>
    </row>
    <row r="401">
      <c r="A401" s="71" t="s">
        <v>226</v>
      </c>
      <c r="B401" s="20" t="s">
        <v>593</v>
      </c>
      <c r="C401" s="20" t="s">
        <v>2535</v>
      </c>
      <c r="D401" s="20" t="str">
        <f t="array" ref="D401">IFERROR(INDEX('DATA RAW OLT'!A:A,MATCH(C401,'DATA RAW OLT'!B:B,0)),"")</f>
        <v>JATIM-JMR.ODC.AMPEL-HW.MA5801-OLT-01</v>
      </c>
      <c r="E401" s="19" t="s">
        <v>2538</v>
      </c>
      <c r="F401" s="120"/>
      <c r="G401" s="24">
        <f t="array" ref="G401">IFERROR(INDEX('PM POWERSUPPLY RJBT1'!BC:BC,MATCH(E401,'PM POWERSUPPLY RJBT1'!B:B,0)),"BELUM TERDATA")</f>
        <v>100</v>
      </c>
      <c r="H401" s="27" t="str">
        <f t="array" ref="H401">IFERROR(INDEX('PM AC RJBT'!J:J,MATCH(E401,'PM AC RJBT'!A:A,0)),"NON-AC ICON")</f>
        <v>NON-AC ICON</v>
      </c>
      <c r="I401" s="27" t="str">
        <f t="array" ref="I401">IFERROR(INDEX('PM GENSET RJBT'!AJ:AJ,MATCH(E401,'PM GENSET RJBT'!B:B,0)),"TIDAK ADA GENSET")</f>
        <v>TIDAK ADA GENSET</v>
      </c>
      <c r="J401" s="29">
        <f t="array" ref="J401">IFERROR(INDEX('PM POP RJBT'!P:P,MATCH(E401,'PM POP RJBT'!D:D,0)),"")*100</f>
        <v>100</v>
      </c>
      <c r="K401" s="30">
        <f t="shared" si="1"/>
        <v>100</v>
      </c>
      <c r="L401" s="18" t="str">
        <f t="shared" si="2"/>
        <v>GOOD CONDITION</v>
      </c>
    </row>
    <row r="402">
      <c r="A402" s="78" t="s">
        <v>226</v>
      </c>
      <c r="B402" s="7" t="s">
        <v>593</v>
      </c>
      <c r="C402" s="7" t="s">
        <v>2539</v>
      </c>
      <c r="D402" s="7" t="str">
        <f t="array" ref="D402">IFERROR(INDEX('DATA RAW OLT'!A:A,MATCH(C402,'DATA RAW OLT'!B:B,0)),"")</f>
        <v>JATIM-JMR.ODC.ANDONGSARI-HW.MA5801-OLT-01</v>
      </c>
      <c r="E402" s="6" t="s">
        <v>2540</v>
      </c>
      <c r="F402" s="123"/>
      <c r="G402" s="10">
        <f t="array" ref="G402">IFERROR(INDEX('PM POWERSUPPLY RJBT1'!BC:BC,MATCH(E402,'PM POWERSUPPLY RJBT1'!B:B,0)),"BELUM TERDATA")</f>
        <v>100</v>
      </c>
      <c r="H402" s="13" t="str">
        <f t="array" ref="H402">IFERROR(INDEX('PM AC RJBT'!J:J,MATCH(E402,'PM AC RJBT'!A:A,0)),"NON-AC ICON")</f>
        <v>NON-AC ICON</v>
      </c>
      <c r="I402" s="13" t="str">
        <f t="array" ref="I402">IFERROR(INDEX('PM GENSET RJBT'!AJ:AJ,MATCH(E402,'PM GENSET RJBT'!B:B,0)),"TIDAK ADA GENSET")</f>
        <v>TIDAK ADA GENSET</v>
      </c>
      <c r="J402" s="14">
        <f t="array" ref="J402">IFERROR(INDEX('PM POP RJBT'!P:P,MATCH(E402,'PM POP RJBT'!D:D,0)),"")*100</f>
        <v>100</v>
      </c>
      <c r="K402" s="16">
        <f t="shared" si="1"/>
        <v>100</v>
      </c>
      <c r="L402" s="18" t="str">
        <f t="shared" si="2"/>
        <v>GOOD CONDITION</v>
      </c>
    </row>
    <row r="403">
      <c r="A403" s="71" t="s">
        <v>16</v>
      </c>
      <c r="B403" s="20" t="s">
        <v>593</v>
      </c>
      <c r="C403" s="20" t="s">
        <v>2542</v>
      </c>
      <c r="D403" s="21" t="s">
        <v>2543</v>
      </c>
      <c r="E403" s="19" t="s">
        <v>2544</v>
      </c>
      <c r="F403" s="120"/>
      <c r="G403" s="24">
        <f t="array" ref="G403">IFERROR(INDEX('PM POWERSUPPLY RJBT1'!BC:BC,MATCH(E403,'PM POWERSUPPLY RJBT1'!B:B,0)),"BELUM TERDATA")</f>
        <v>100</v>
      </c>
      <c r="H403" s="27" t="str">
        <f t="array" ref="H403">IFERROR(INDEX('PM AC RJBT'!J:J,MATCH(E403,'PM AC RJBT'!A:A,0)),"NON-AC ICON")</f>
        <v>NON-AC ICON</v>
      </c>
      <c r="I403" s="27" t="str">
        <f t="array" ref="I403">IFERROR(INDEX('PM GENSET RJBT'!AJ:AJ,MATCH(E403,'PM GENSET RJBT'!B:B,0)),"TIDAK ADA GENSET")</f>
        <v>TIDAK ADA GENSET</v>
      </c>
      <c r="J403" s="29">
        <f t="array" ref="J403">IFERROR(INDEX('PM POP RJBT'!P:P,MATCH(E403,'PM POP RJBT'!D:D,0)),"")*100</f>
        <v>0</v>
      </c>
      <c r="K403" s="30">
        <f t="shared" si="1"/>
        <v>60</v>
      </c>
      <c r="L403" s="18" t="str">
        <f t="shared" si="2"/>
        <v>WARNING</v>
      </c>
    </row>
    <row r="404">
      <c r="A404" s="78" t="s">
        <v>16</v>
      </c>
      <c r="B404" s="7" t="s">
        <v>593</v>
      </c>
      <c r="C404" s="7" t="s">
        <v>2547</v>
      </c>
      <c r="D404" s="7" t="str">
        <f t="array" ref="D404">IFERROR(INDEX('DATA RAW OLT'!A:A,MATCH(C404,'DATA RAW OLT'!B:B,0)),"")</f>
        <v>JATIM-MJK.ODC.BALONGMASIN-HW.MA5801-OLT-01</v>
      </c>
      <c r="E404" s="6" t="s">
        <v>2548</v>
      </c>
      <c r="F404" s="123"/>
      <c r="G404" s="10">
        <f t="array" ref="G404">IFERROR(INDEX('PM POWERSUPPLY RJBT1'!BC:BC,MATCH(E404,'PM POWERSUPPLY RJBT1'!B:B,0)),"BELUM TERDATA")</f>
        <v>100</v>
      </c>
      <c r="H404" s="13" t="str">
        <f t="array" ref="H404">IFERROR(INDEX('PM AC RJBT'!J:J,MATCH(E404,'PM AC RJBT'!A:A,0)),"NON-AC ICON")</f>
        <v>NON-AC ICON</v>
      </c>
      <c r="I404" s="13" t="str">
        <f t="array" ref="I404">IFERROR(INDEX('PM GENSET RJBT'!AJ:AJ,MATCH(E404,'PM GENSET RJBT'!B:B,0)),"TIDAK ADA GENSET")</f>
        <v>TIDAK ADA GENSET</v>
      </c>
      <c r="J404" s="14">
        <f t="array" ref="J404">IFERROR(INDEX('PM POP RJBT'!P:P,MATCH(E404,'PM POP RJBT'!D:D,0)),"")*100</f>
        <v>100</v>
      </c>
      <c r="K404" s="16">
        <f t="shared" si="1"/>
        <v>100</v>
      </c>
      <c r="L404" s="18" t="str">
        <f t="shared" si="2"/>
        <v>GOOD CONDITION</v>
      </c>
    </row>
    <row r="405">
      <c r="A405" s="71" t="s">
        <v>181</v>
      </c>
      <c r="B405" s="20" t="s">
        <v>593</v>
      </c>
      <c r="C405" s="20" t="s">
        <v>2550</v>
      </c>
      <c r="D405" s="20" t="str">
        <f t="array" ref="D405">IFERROR(INDEX('DATA RAW OLT'!A:A,MATCH(C405,'DATA RAW OLT'!B:B,0)),"")</f>
        <v>JATIM-NJK.ODC.BANARANKULON-HW.MA5801-OLT-01</v>
      </c>
      <c r="E405" s="19" t="s">
        <v>2551</v>
      </c>
      <c r="F405" s="120"/>
      <c r="G405" s="24">
        <f t="array" ref="G405">IFERROR(INDEX('PM POWERSUPPLY RJBT1'!BC:BC,MATCH(E405,'PM POWERSUPPLY RJBT1'!B:B,0)),"BELUM TERDATA")</f>
        <v>100</v>
      </c>
      <c r="H405" s="27" t="str">
        <f t="array" ref="H405">IFERROR(INDEX('PM AC RJBT'!J:J,MATCH(E405,'PM AC RJBT'!A:A,0)),"NON-AC ICON")</f>
        <v>NON-AC ICON</v>
      </c>
      <c r="I405" s="27" t="str">
        <f t="array" ref="I405">IFERROR(INDEX('PM GENSET RJBT'!AJ:AJ,MATCH(E405,'PM GENSET RJBT'!B:B,0)),"TIDAK ADA GENSET")</f>
        <v>TIDAK ADA GENSET</v>
      </c>
      <c r="J405" s="29">
        <f t="array" ref="J405">IFERROR(INDEX('PM POP RJBT'!P:P,MATCH(E405,'PM POP RJBT'!D:D,0)),"")*100</f>
        <v>100</v>
      </c>
      <c r="K405" s="30">
        <f t="shared" si="1"/>
        <v>100</v>
      </c>
      <c r="L405" s="18" t="str">
        <f t="shared" si="2"/>
        <v>GOOD CONDITION</v>
      </c>
    </row>
    <row r="406">
      <c r="A406" s="78" t="s">
        <v>96</v>
      </c>
      <c r="B406" s="7" t="s">
        <v>593</v>
      </c>
      <c r="C406" s="7" t="s">
        <v>2555</v>
      </c>
      <c r="D406" s="7" t="str">
        <f t="array" ref="D406">IFERROR(INDEX('DATA RAW OLT'!A:A,MATCH(E406,'DATA RAW OLT'!C:C,0)),"")</f>
        <v>JATIM-MGT.ODC.BANGUNASRI-HW.MA5801-OLT-01</v>
      </c>
      <c r="E406" s="6" t="s">
        <v>2556</v>
      </c>
      <c r="F406" s="123"/>
      <c r="G406" s="10">
        <f t="array" ref="G406">IFERROR(INDEX('PM POWERSUPPLY RJBT1'!BC:BC,MATCH(E406,'PM POWERSUPPLY RJBT1'!B:B,0)),"BELUM TERDATA")</f>
        <v>100</v>
      </c>
      <c r="H406" s="13" t="str">
        <f t="array" ref="H406">IFERROR(INDEX('PM AC RJBT'!J:J,MATCH(E406,'PM AC RJBT'!A:A,0)),"NON-AC ICON")</f>
        <v>NON-AC ICON</v>
      </c>
      <c r="I406" s="13" t="str">
        <f t="array" ref="I406">IFERROR(INDEX('PM GENSET RJBT'!AJ:AJ,MATCH(E406,'PM GENSET RJBT'!B:B,0)),"TIDAK ADA GENSET")</f>
        <v>TIDAK ADA GENSET</v>
      </c>
      <c r="J406" s="14">
        <f t="array" ref="J406">IFERROR(INDEX('PM POP RJBT'!P:P,MATCH(E406,'PM POP RJBT'!D:D,0)),"")*100</f>
        <v>100</v>
      </c>
      <c r="K406" s="16">
        <f t="shared" si="1"/>
        <v>100</v>
      </c>
      <c r="L406" s="18" t="str">
        <f t="shared" si="2"/>
        <v>GOOD CONDITION</v>
      </c>
    </row>
    <row r="407">
      <c r="A407" s="71" t="s">
        <v>181</v>
      </c>
      <c r="B407" s="20" t="s">
        <v>593</v>
      </c>
      <c r="C407" s="20" t="s">
        <v>2557</v>
      </c>
      <c r="D407" s="20" t="str">
        <f t="array" ref="D407">IFERROR(INDEX('DATA RAW OLT'!A:A,MATCH(E407,'DATA RAW OLT'!C:C,0)),"")</f>
        <v>JATIM-KDR.ODC.BANYAKAN-HW.MA5801-OLT-01</v>
      </c>
      <c r="E407" s="19" t="s">
        <v>2559</v>
      </c>
      <c r="F407" s="120"/>
      <c r="G407" s="24">
        <f t="array" ref="G407">IFERROR(INDEX('PM POWERSUPPLY RJBT1'!BC:BC,MATCH(E407,'PM POWERSUPPLY RJBT1'!B:B,0)),"BELUM TERDATA")</f>
        <v>100</v>
      </c>
      <c r="H407" s="27" t="str">
        <f t="array" ref="H407">IFERROR(INDEX('PM AC RJBT'!J:J,MATCH(E407,'PM AC RJBT'!A:A,0)),"NON-AC ICON")</f>
        <v>NON-AC ICON</v>
      </c>
      <c r="I407" s="27" t="str">
        <f t="array" ref="I407">IFERROR(INDEX('PM GENSET RJBT'!AJ:AJ,MATCH(E407,'PM GENSET RJBT'!B:B,0)),"TIDAK ADA GENSET")</f>
        <v>TIDAK ADA GENSET</v>
      </c>
      <c r="J407" s="29">
        <f t="array" ref="J407">IFERROR(INDEX('PM POP RJBT'!P:P,MATCH(E407,'PM POP RJBT'!D:D,0)),"")*100</f>
        <v>0</v>
      </c>
      <c r="K407" s="30">
        <f t="shared" si="1"/>
        <v>60</v>
      </c>
      <c r="L407" s="18" t="str">
        <f t="shared" si="2"/>
        <v>WARNING</v>
      </c>
    </row>
    <row r="408">
      <c r="A408" s="78" t="s">
        <v>226</v>
      </c>
      <c r="B408" s="7" t="s">
        <v>593</v>
      </c>
      <c r="C408" s="7" t="s">
        <v>2563</v>
      </c>
      <c r="D408" s="7" t="str">
        <f t="array" ref="D408">IFERROR(INDEX('DATA RAW OLT'!A:A,MATCH(C408,'DATA RAW OLT'!B:B,0)),"")</f>
        <v>JATIM-PBL.ODC.BANYUANYAR.TENGAH-HW.MA5801-OLT-01</v>
      </c>
      <c r="E408" s="6" t="s">
        <v>2564</v>
      </c>
      <c r="F408" s="123"/>
      <c r="G408" s="10">
        <f t="array" ref="G408">IFERROR(INDEX('PM POWERSUPPLY RJBT1'!BC:BC,MATCH(E408,'PM POWERSUPPLY RJBT1'!B:B,0)),"BELUM TERDATA")</f>
        <v>100</v>
      </c>
      <c r="H408" s="13" t="str">
        <f t="array" ref="H408">IFERROR(INDEX('PM AC RJBT'!J:J,MATCH(E408,'PM AC RJBT'!A:A,0)),"NON-AC ICON")</f>
        <v>NON-AC ICON</v>
      </c>
      <c r="I408" s="13" t="str">
        <f t="array" ref="I408">IFERROR(INDEX('PM GENSET RJBT'!AJ:AJ,MATCH(E408,'PM GENSET RJBT'!B:B,0)),"TIDAK ADA GENSET")</f>
        <v>TIDAK ADA GENSET</v>
      </c>
      <c r="J408" s="14">
        <f t="array" ref="J408">IFERROR(INDEX('PM POP RJBT'!P:P,MATCH(E408,'PM POP RJBT'!D:D,0)),"")*100</f>
        <v>100</v>
      </c>
      <c r="K408" s="16">
        <f t="shared" si="1"/>
        <v>100</v>
      </c>
      <c r="L408" s="18" t="str">
        <f t="shared" si="2"/>
        <v>GOOD CONDITION</v>
      </c>
      <c r="N408" s="171" t="s">
        <v>2328</v>
      </c>
      <c r="O408" s="171" t="s">
        <v>1940</v>
      </c>
      <c r="P408" s="171" t="s">
        <v>2565</v>
      </c>
    </row>
    <row r="409">
      <c r="A409" s="71" t="s">
        <v>181</v>
      </c>
      <c r="B409" s="20" t="s">
        <v>593</v>
      </c>
      <c r="C409" s="20" t="s">
        <v>2567</v>
      </c>
      <c r="D409" s="20" t="str">
        <f t="array" ref="D409">IFERROR(INDEX('DATA RAW OLT'!A:A,MATCH(C409,'DATA RAW OLT'!B:B,0)),"")</f>
        <v>JATIM-NJK.ODC.BARON-HW.MA5801-OLT-01</v>
      </c>
      <c r="E409" s="19" t="s">
        <v>2568</v>
      </c>
      <c r="F409" s="120"/>
      <c r="G409" s="24">
        <f t="array" ref="G409">IFERROR(INDEX('PM POWERSUPPLY RJBT1'!BC:BC,MATCH(E409,'PM POWERSUPPLY RJBT1'!B:B,0)),"BELUM TERDATA")</f>
        <v>100</v>
      </c>
      <c r="H409" s="27" t="str">
        <f t="array" ref="H409">IFERROR(INDEX('PM AC RJBT'!J:J,MATCH(E409,'PM AC RJBT'!A:A,0)),"NON-AC ICON")</f>
        <v>NON-AC ICON</v>
      </c>
      <c r="I409" s="27" t="str">
        <f t="array" ref="I409">IFERROR(INDEX('PM GENSET RJBT'!AJ:AJ,MATCH(E409,'PM GENSET RJBT'!B:B,0)),"TIDAK ADA GENSET")</f>
        <v>TIDAK ADA GENSET</v>
      </c>
      <c r="J409" s="29">
        <f t="array" ref="J409">IFERROR(INDEX('PM POP RJBT'!P:P,MATCH(E409,'PM POP RJBT'!D:D,0)),"")*100</f>
        <v>100</v>
      </c>
      <c r="K409" s="30">
        <f t="shared" si="1"/>
        <v>100</v>
      </c>
      <c r="L409" s="18" t="str">
        <f t="shared" si="2"/>
        <v>GOOD CONDITION</v>
      </c>
    </row>
    <row r="410">
      <c r="A410" s="78" t="s">
        <v>181</v>
      </c>
      <c r="B410" s="7" t="s">
        <v>593</v>
      </c>
      <c r="C410" s="7" t="s">
        <v>2571</v>
      </c>
      <c r="D410" s="7" t="str">
        <f t="array" ref="D410">IFERROR(INDEX('DATA RAW OLT'!A:A,MATCH(E410,'DATA RAW OLT'!C:C,0)),"")</f>
        <v>JATIM-KDR.ODC.BLABAK-HW.MA5801-OLT-01</v>
      </c>
      <c r="E410" s="6" t="s">
        <v>2572</v>
      </c>
      <c r="F410" s="123"/>
      <c r="G410" s="10">
        <f t="array" ref="G410">IFERROR(INDEX('PM POWERSUPPLY RJBT1'!BC:BC,MATCH(E410,'PM POWERSUPPLY RJBT1'!B:B,0)),"BELUM TERDATA")</f>
        <v>100</v>
      </c>
      <c r="H410" s="13" t="str">
        <f t="array" ref="H410">IFERROR(INDEX('PM AC RJBT'!J:J,MATCH(E410,'PM AC RJBT'!A:A,0)),"NON-AC ICON")</f>
        <v>NON-AC ICON</v>
      </c>
      <c r="I410" s="13" t="str">
        <f t="array" ref="I410">IFERROR(INDEX('PM GENSET RJBT'!AJ:AJ,MATCH(E410,'PM GENSET RJBT'!B:B,0)),"TIDAK ADA GENSET")</f>
        <v>TIDAK ADA GENSET</v>
      </c>
      <c r="J410" s="14">
        <f t="array" ref="J410">IFERROR(INDEX('PM POP RJBT'!P:P,MATCH(E410,'PM POP RJBT'!D:D,0)),"")*100</f>
        <v>100</v>
      </c>
      <c r="K410" s="16">
        <f t="shared" si="1"/>
        <v>100</v>
      </c>
      <c r="L410" s="18" t="str">
        <f t="shared" si="2"/>
        <v>GOOD CONDITION</v>
      </c>
    </row>
    <row r="411">
      <c r="A411" s="71" t="s">
        <v>16</v>
      </c>
      <c r="B411" s="20" t="s">
        <v>593</v>
      </c>
      <c r="C411" s="20" t="s">
        <v>2574</v>
      </c>
      <c r="D411" s="20" t="str">
        <f t="array" ref="D411">IFERROR(INDEX('DATA RAW OLT'!A:A,MATCH(C411,'DATA RAW OLT'!B:B,0)),"")</f>
        <v>JATIM-MJK.ODC.BLIMBINGSARI-HW.MA5801-OLT-01</v>
      </c>
      <c r="E411" s="19" t="s">
        <v>2575</v>
      </c>
      <c r="F411" s="120"/>
      <c r="G411" s="24">
        <f t="array" ref="G411">IFERROR(INDEX('PM POWERSUPPLY RJBT1'!BC:BC,MATCH(E411,'PM POWERSUPPLY RJBT1'!B:B,0)),"BELUM TERDATA")</f>
        <v>100</v>
      </c>
      <c r="H411" s="27" t="str">
        <f t="array" ref="H411">IFERROR(INDEX('PM AC RJBT'!J:J,MATCH(E411,'PM AC RJBT'!A:A,0)),"NON-AC ICON")</f>
        <v>NON-AC ICON</v>
      </c>
      <c r="I411" s="27" t="str">
        <f t="array" ref="I411">IFERROR(INDEX('PM GENSET RJBT'!AJ:AJ,MATCH(E411,'PM GENSET RJBT'!B:B,0)),"TIDAK ADA GENSET")</f>
        <v>TIDAK ADA GENSET</v>
      </c>
      <c r="J411" s="29">
        <f t="array" ref="J411">IFERROR(INDEX('PM POP RJBT'!P:P,MATCH(E411,'PM POP RJBT'!D:D,0)),"")*100</f>
        <v>100</v>
      </c>
      <c r="K411" s="30">
        <f t="shared" si="1"/>
        <v>100</v>
      </c>
      <c r="L411" s="18" t="str">
        <f t="shared" si="2"/>
        <v>GOOD CONDITION</v>
      </c>
    </row>
    <row r="412">
      <c r="A412" s="78" t="s">
        <v>181</v>
      </c>
      <c r="B412" s="7" t="s">
        <v>593</v>
      </c>
      <c r="C412" s="7" t="s">
        <v>2579</v>
      </c>
      <c r="D412" s="7" t="str">
        <f t="array" ref="D412">IFERROR(INDEX('DATA RAW OLT'!A:A,MATCH(C412,'DATA RAW OLT'!B:B,0)),"")</f>
        <v>JATIM-BOCEK-HW.MA5801-OLT-01</v>
      </c>
      <c r="E412" s="6" t="s">
        <v>2580</v>
      </c>
      <c r="F412" s="123"/>
      <c r="G412" s="10">
        <f t="array" ref="G412">IFERROR(INDEX('PM POWERSUPPLY RJBT1'!BC:BC,MATCH(E412,'PM POWERSUPPLY RJBT1'!B:B,0)),"BELUM TERDATA")</f>
        <v>100</v>
      </c>
      <c r="H412" s="13" t="str">
        <f t="array" ref="H412">IFERROR(INDEX('PM AC RJBT'!J:J,MATCH(E412,'PM AC RJBT'!A:A,0)),"NON-AC ICON")</f>
        <v>NON-AC ICON</v>
      </c>
      <c r="I412" s="13" t="str">
        <f t="array" ref="I412">IFERROR(INDEX('PM GENSET RJBT'!AJ:AJ,MATCH(E412,'PM GENSET RJBT'!B:B,0)),"TIDAK ADA GENSET")</f>
        <v>TIDAK ADA GENSET</v>
      </c>
      <c r="J412" s="14">
        <f t="array" ref="J412">IFERROR(INDEX('PM POP RJBT'!P:P,MATCH(E412,'PM POP RJBT'!D:D,0)),"")*100</f>
        <v>100</v>
      </c>
      <c r="K412" s="16">
        <f t="shared" si="1"/>
        <v>100</v>
      </c>
      <c r="L412" s="18" t="str">
        <f t="shared" si="2"/>
        <v>GOOD CONDITION</v>
      </c>
    </row>
    <row r="413">
      <c r="A413" s="71" t="s">
        <v>96</v>
      </c>
      <c r="B413" s="20" t="s">
        <v>593</v>
      </c>
      <c r="C413" s="20" t="s">
        <v>2581</v>
      </c>
      <c r="D413" s="20" t="str">
        <f t="array" ref="D413">IFERROR(INDEX('DATA RAW OLT'!A:A,MATCH(E413,'DATA RAW OLT'!C:C,0)),"")</f>
        <v>JATIM-MGT.ODC.CANDIREJO-HW.MA5801-OLT-01</v>
      </c>
      <c r="E413" s="19" t="s">
        <v>2582</v>
      </c>
      <c r="F413" s="120"/>
      <c r="G413" s="24">
        <f t="array" ref="G413">IFERROR(INDEX('PM POWERSUPPLY RJBT1'!BC:BC,MATCH(E413,'PM POWERSUPPLY RJBT1'!B:B,0)),"BELUM TERDATA")</f>
        <v>100</v>
      </c>
      <c r="H413" s="27" t="str">
        <f t="array" ref="H413">IFERROR(INDEX('PM AC RJBT'!J:J,MATCH(E413,'PM AC RJBT'!A:A,0)),"NON-AC ICON")</f>
        <v>NON-AC ICON</v>
      </c>
      <c r="I413" s="27" t="str">
        <f t="array" ref="I413">IFERROR(INDEX('PM GENSET RJBT'!AJ:AJ,MATCH(E413,'PM GENSET RJBT'!B:B,0)),"TIDAK ADA GENSET")</f>
        <v>TIDAK ADA GENSET</v>
      </c>
      <c r="J413" s="29">
        <f t="array" ref="J413">IFERROR(INDEX('PM POP RJBT'!P:P,MATCH(E413,'PM POP RJBT'!D:D,0)),"")*100</f>
        <v>100</v>
      </c>
      <c r="K413" s="30">
        <f t="shared" si="1"/>
        <v>100</v>
      </c>
      <c r="L413" s="18" t="str">
        <f t="shared" si="2"/>
        <v>GOOD CONDITION</v>
      </c>
    </row>
    <row r="414">
      <c r="A414" s="78" t="s">
        <v>96</v>
      </c>
      <c r="B414" s="7" t="s">
        <v>593</v>
      </c>
      <c r="C414" s="7" t="s">
        <v>2585</v>
      </c>
      <c r="D414" s="7" t="str">
        <f t="array" ref="D414">IFERROR(INDEX('DATA RAW OLT'!A:A,MATCH(C414,'DATA RAW OLT'!B:B,0)),"")</f>
        <v>JATIM-MGT.ODC.CARIKAN-HW.MA5801-OLT-01</v>
      </c>
      <c r="E414" s="6" t="s">
        <v>2586</v>
      </c>
      <c r="F414" s="123"/>
      <c r="G414" s="10">
        <f t="array" ref="G414">IFERROR(INDEX('PM POWERSUPPLY RJBT1'!BC:BC,MATCH(E414,'PM POWERSUPPLY RJBT1'!B:B,0)),"BELUM TERDATA")</f>
        <v>100</v>
      </c>
      <c r="H414" s="13" t="str">
        <f t="array" ref="H414">IFERROR(INDEX('PM AC RJBT'!J:J,MATCH(E414,'PM AC RJBT'!A:A,0)),"NON-AC ICON")</f>
        <v>NON-AC ICON</v>
      </c>
      <c r="I414" s="13" t="str">
        <f t="array" ref="I414">IFERROR(INDEX('PM GENSET RJBT'!AJ:AJ,MATCH(E414,'PM GENSET RJBT'!B:B,0)),"TIDAK ADA GENSET")</f>
        <v>TIDAK ADA GENSET</v>
      </c>
      <c r="J414" s="14">
        <f t="array" ref="J414">IFERROR(INDEX('PM POP RJBT'!P:P,MATCH(E414,'PM POP RJBT'!D:D,0)),"")*100</f>
        <v>100</v>
      </c>
      <c r="K414" s="16">
        <f t="shared" si="1"/>
        <v>100</v>
      </c>
      <c r="L414" s="18" t="str">
        <f t="shared" si="2"/>
        <v>GOOD CONDITION</v>
      </c>
    </row>
    <row r="415">
      <c r="A415" s="71" t="s">
        <v>96</v>
      </c>
      <c r="B415" s="20" t="s">
        <v>593</v>
      </c>
      <c r="C415" s="20" t="s">
        <v>2590</v>
      </c>
      <c r="D415" s="20" t="str">
        <f t="array" ref="D415">IFERROR(INDEX('DATA RAW OLT'!A:A,MATCH(C415,'DATA RAW OLT'!B:B,0)),"")</f>
        <v>JATIM-NGW.ODC.DAWU-HW.MA5801-OLT-01</v>
      </c>
      <c r="E415" s="19" t="s">
        <v>2591</v>
      </c>
      <c r="F415" s="120"/>
      <c r="G415" s="24">
        <f t="array" ref="G415">IFERROR(INDEX('PM POWERSUPPLY RJBT1'!BC:BC,MATCH(E415,'PM POWERSUPPLY RJBT1'!B:B,0)),"BELUM TERDATA")</f>
        <v>100</v>
      </c>
      <c r="H415" s="27" t="str">
        <f t="array" ref="H415">IFERROR(INDEX('PM AC RJBT'!J:J,MATCH(E415,'PM AC RJBT'!A:A,0)),"NON-AC ICON")</f>
        <v>NON-AC ICON</v>
      </c>
      <c r="I415" s="27" t="str">
        <f t="array" ref="I415">IFERROR(INDEX('PM GENSET RJBT'!AJ:AJ,MATCH(E415,'PM GENSET RJBT'!B:B,0)),"TIDAK ADA GENSET")</f>
        <v>TIDAK ADA GENSET</v>
      </c>
      <c r="J415" s="29">
        <f t="array" ref="J415">IFERROR(INDEX('PM POP RJBT'!P:P,MATCH(E415,'PM POP RJBT'!D:D,0)),"")*100</f>
        <v>0</v>
      </c>
      <c r="K415" s="30">
        <f t="shared" si="1"/>
        <v>60</v>
      </c>
      <c r="L415" s="18" t="str">
        <f t="shared" si="2"/>
        <v>WARNING</v>
      </c>
    </row>
    <row r="416">
      <c r="A416" s="78" t="s">
        <v>181</v>
      </c>
      <c r="B416" s="7" t="s">
        <v>593</v>
      </c>
      <c r="C416" s="7" t="s">
        <v>2592</v>
      </c>
      <c r="D416" s="7" t="str">
        <f t="array" ref="D416">IFERROR(INDEX('DATA RAW OLT'!A:A,MATCH(E416,'DATA RAW OLT'!C:C,0)),"")</f>
        <v>JATIM-ODC.JATIM-DESA.SUMBEROTO-HW.MA5801-OLT-02</v>
      </c>
      <c r="E416" s="6" t="s">
        <v>2593</v>
      </c>
      <c r="F416" s="123"/>
      <c r="G416" s="10">
        <f t="array" ref="G416">IFERROR(INDEX('PM POWERSUPPLY RJBT1'!BC:BC,MATCH(E416,'PM POWERSUPPLY RJBT1'!B:B,0)),"BELUM TERDATA")</f>
        <v>100</v>
      </c>
      <c r="H416" s="13" t="str">
        <f t="array" ref="H416">IFERROR(INDEX('PM AC RJBT'!J:J,MATCH(E416,'PM AC RJBT'!A:A,0)),"NON-AC ICON")</f>
        <v>NON-AC ICON</v>
      </c>
      <c r="I416" s="13" t="str">
        <f t="array" ref="I416">IFERROR(INDEX('PM GENSET RJBT'!AJ:AJ,MATCH(E416,'PM GENSET RJBT'!B:B,0)),"TIDAK ADA GENSET")</f>
        <v>TIDAK ADA GENSET</v>
      </c>
      <c r="J416" s="14">
        <f t="array" ref="J416">IFERROR(INDEX('PM POP RJBT'!P:P,MATCH(E416,'PM POP RJBT'!D:D,0)),"")*100</f>
        <v>0</v>
      </c>
      <c r="K416" s="16">
        <f t="shared" si="1"/>
        <v>60</v>
      </c>
      <c r="L416" s="18" t="str">
        <f t="shared" si="2"/>
        <v>WARNING</v>
      </c>
    </row>
    <row r="417">
      <c r="A417" s="71" t="s">
        <v>96</v>
      </c>
      <c r="B417" s="20" t="s">
        <v>593</v>
      </c>
      <c r="C417" s="20" t="s">
        <v>2596</v>
      </c>
      <c r="D417" s="20" t="str">
        <f t="array" ref="D417">IFERROR(INDEX('DATA RAW OLT'!A:A,MATCH(E417,'DATA RAW OLT'!C:C,0)),"")</f>
        <v>JATIM-MGT.ODC.DUKUH-HW.MA5801-OLT-01</v>
      </c>
      <c r="E417" s="19" t="s">
        <v>2597</v>
      </c>
      <c r="F417" s="120"/>
      <c r="G417" s="24">
        <f t="array" ref="G417">IFERROR(INDEX('PM POWERSUPPLY RJBT1'!BC:BC,MATCH(E417,'PM POWERSUPPLY RJBT1'!B:B,0)),"BELUM TERDATA")</f>
        <v>100</v>
      </c>
      <c r="H417" s="27" t="str">
        <f t="array" ref="H417">IFERROR(INDEX('PM AC RJBT'!J:J,MATCH(E417,'PM AC RJBT'!A:A,0)),"NON-AC ICON")</f>
        <v>NON-AC ICON</v>
      </c>
      <c r="I417" s="27" t="str">
        <f t="array" ref="I417">IFERROR(INDEX('PM GENSET RJBT'!AJ:AJ,MATCH(E417,'PM GENSET RJBT'!B:B,0)),"TIDAK ADA GENSET")</f>
        <v>TIDAK ADA GENSET</v>
      </c>
      <c r="J417" s="29">
        <f t="array" ref="J417">IFERROR(INDEX('PM POP RJBT'!P:P,MATCH(E417,'PM POP RJBT'!D:D,0)),"")*100</f>
        <v>100</v>
      </c>
      <c r="K417" s="30">
        <f t="shared" si="1"/>
        <v>100</v>
      </c>
      <c r="L417" s="18" t="str">
        <f t="shared" si="2"/>
        <v>GOOD CONDITION</v>
      </c>
    </row>
    <row r="418">
      <c r="A418" s="78" t="s">
        <v>226</v>
      </c>
      <c r="B418" s="7" t="s">
        <v>593</v>
      </c>
      <c r="C418" s="7" t="s">
        <v>2598</v>
      </c>
      <c r="D418" s="7" t="str">
        <f t="array" ref="D418">IFERROR(INDEX('DATA RAW OLT'!A:A,MATCH(C418,'DATA RAW OLT'!B:B,0)),"")</f>
        <v>JATIM-DS.BENCE-RC-OLT-01</v>
      </c>
      <c r="E418" s="6" t="s">
        <v>2599</v>
      </c>
      <c r="F418" s="123"/>
      <c r="G418" s="10">
        <f t="array" ref="G418">IFERROR(INDEX('PM POWERSUPPLY RJBT1'!BC:BC,MATCH(E418,'PM POWERSUPPLY RJBT1'!B:B,0)),"BELUM TERDATA")</f>
        <v>100</v>
      </c>
      <c r="H418" s="13" t="str">
        <f t="array" ref="H418">IFERROR(INDEX('PM AC RJBT'!J:J,MATCH(E418,'PM AC RJBT'!A:A,0)),"NON-AC ICON")</f>
        <v>NON-AC ICON</v>
      </c>
      <c r="I418" s="13" t="str">
        <f t="array" ref="I418">IFERROR(INDEX('PM GENSET RJBT'!AJ:AJ,MATCH(E418,'PM GENSET RJBT'!B:B,0)),"TIDAK ADA GENSET")</f>
        <v>TIDAK ADA GENSET</v>
      </c>
      <c r="J418" s="14">
        <f t="array" ref="J418">IFERROR(INDEX('PM POP RJBT'!P:P,MATCH(E418,'PM POP RJBT'!D:D,0)),"")*100</f>
        <v>100</v>
      </c>
      <c r="K418" s="16">
        <f t="shared" si="1"/>
        <v>100</v>
      </c>
      <c r="L418" s="18" t="str">
        <f t="shared" si="2"/>
        <v>GOOD CONDITION</v>
      </c>
    </row>
    <row r="419">
      <c r="A419" s="71" t="s">
        <v>16</v>
      </c>
      <c r="B419" s="20" t="s">
        <v>593</v>
      </c>
      <c r="C419" s="20" t="s">
        <v>2601</v>
      </c>
      <c r="D419" s="20" t="str">
        <f t="array" ref="D419">IFERROR(INDEX('DATA RAW OLT'!A:A,MATCH(E419,'DATA RAW OLT'!C:C,0)),"")</f>
        <v>JATIM-MJK.ODC.PRAYAN-HW.MA5801-OLT-01</v>
      </c>
      <c r="E419" s="19" t="s">
        <v>2603</v>
      </c>
      <c r="F419" s="120"/>
      <c r="G419" s="24">
        <f t="array" ref="G419">IFERROR(INDEX('PM POWERSUPPLY RJBT1'!BC:BC,MATCH(E419,'PM POWERSUPPLY RJBT1'!B:B,0)),"BELUM TERDATA")</f>
        <v>100</v>
      </c>
      <c r="H419" s="27" t="str">
        <f t="array" ref="H419">IFERROR(INDEX('PM AC RJBT'!J:J,MATCH(E419,'PM AC RJBT'!A:A,0)),"NON-AC ICON")</f>
        <v>NON-AC ICON</v>
      </c>
      <c r="I419" s="27" t="str">
        <f t="array" ref="I419">IFERROR(INDEX('PM GENSET RJBT'!AJ:AJ,MATCH(E419,'PM GENSET RJBT'!B:B,0)),"TIDAK ADA GENSET")</f>
        <v>TIDAK ADA GENSET</v>
      </c>
      <c r="J419" s="29">
        <f t="array" ref="J419">IFERROR(INDEX('PM POP RJBT'!P:P,MATCH(E419,'PM POP RJBT'!D:D,0)),"")*100</f>
        <v>100</v>
      </c>
      <c r="K419" s="30">
        <f t="shared" si="1"/>
        <v>100</v>
      </c>
      <c r="L419" s="18" t="str">
        <f t="shared" si="2"/>
        <v>GOOD CONDITION</v>
      </c>
    </row>
    <row r="420">
      <c r="A420" s="78" t="s">
        <v>16</v>
      </c>
      <c r="B420" s="7" t="s">
        <v>593</v>
      </c>
      <c r="C420" s="7" t="s">
        <v>2604</v>
      </c>
      <c r="D420" s="7" t="str">
        <f t="array" ref="D420">IFERROR(INDEX('DATA RAW OLT'!A:A,MATCH(C420,'DATA RAW OLT'!B:B,0)),"")</f>
        <v>JATIM-SIDOARJO.ENTALSEWU-HW.MA5801-OLT-01</v>
      </c>
      <c r="E420" s="6" t="s">
        <v>2605</v>
      </c>
      <c r="F420" s="123"/>
      <c r="G420" s="10">
        <f t="array" ref="G420">IFERROR(INDEX('PM POWERSUPPLY RJBT1'!BC:BC,MATCH(E420,'PM POWERSUPPLY RJBT1'!B:B,0)),"BELUM TERDATA")</f>
        <v>100</v>
      </c>
      <c r="H420" s="13" t="str">
        <f t="array" ref="H420">IFERROR(INDEX('PM AC RJBT'!J:J,MATCH(E420,'PM AC RJBT'!A:A,0)),"NON-AC ICON")</f>
        <v>NON-AC ICON</v>
      </c>
      <c r="I420" s="13" t="str">
        <f t="array" ref="I420">IFERROR(INDEX('PM GENSET RJBT'!AJ:AJ,MATCH(E420,'PM GENSET RJBT'!B:B,0)),"TIDAK ADA GENSET")</f>
        <v>TIDAK ADA GENSET</v>
      </c>
      <c r="J420" s="14">
        <f t="array" ref="J420">IFERROR(INDEX('PM POP RJBT'!P:P,MATCH(E420,'PM POP RJBT'!D:D,0)),"")*100</f>
        <v>100</v>
      </c>
      <c r="K420" s="16">
        <f t="shared" si="1"/>
        <v>100</v>
      </c>
      <c r="L420" s="18" t="str">
        <f t="shared" si="2"/>
        <v>GOOD CONDITION</v>
      </c>
    </row>
    <row r="421">
      <c r="A421" s="71" t="s">
        <v>96</v>
      </c>
      <c r="B421" s="20" t="s">
        <v>593</v>
      </c>
      <c r="C421" s="20" t="s">
        <v>2606</v>
      </c>
      <c r="D421" s="20" t="str">
        <f t="array" ref="D421">IFERROR(INDEX('DATA RAW OLT'!A:A,MATCH(C421,'DATA RAW OLT'!B:B,0)),"")</f>
        <v>JATIM-MAD.ODC.GADING-HW.MA5801-OLT-01</v>
      </c>
      <c r="E421" s="19" t="s">
        <v>2608</v>
      </c>
      <c r="F421" s="120"/>
      <c r="G421" s="24">
        <f t="array" ref="G421">IFERROR(INDEX('PM POWERSUPPLY RJBT1'!BC:BC,MATCH(E421,'PM POWERSUPPLY RJBT1'!B:B,0)),"BELUM TERDATA")</f>
        <v>100</v>
      </c>
      <c r="H421" s="27" t="str">
        <f t="array" ref="H421">IFERROR(INDEX('PM AC RJBT'!J:J,MATCH(E421,'PM AC RJBT'!A:A,0)),"NON-AC ICON")</f>
        <v>NON-AC ICON</v>
      </c>
      <c r="I421" s="27" t="str">
        <f t="array" ref="I421">IFERROR(INDEX('PM GENSET RJBT'!AJ:AJ,MATCH(E421,'PM GENSET RJBT'!B:B,0)),"TIDAK ADA GENSET")</f>
        <v>TIDAK ADA GENSET</v>
      </c>
      <c r="J421" s="29">
        <f t="array" ref="J421">IFERROR(INDEX('PM POP RJBT'!P:P,MATCH(E421,'PM POP RJBT'!D:D,0)),"")*100</f>
        <v>0</v>
      </c>
      <c r="K421" s="30">
        <f t="shared" si="1"/>
        <v>60</v>
      </c>
      <c r="L421" s="18" t="str">
        <f t="shared" si="2"/>
        <v>WARNING</v>
      </c>
    </row>
    <row r="422">
      <c r="A422" s="78" t="s">
        <v>16</v>
      </c>
      <c r="B422" s="7" t="s">
        <v>593</v>
      </c>
      <c r="C422" s="7" t="s">
        <v>2610</v>
      </c>
      <c r="D422" s="7" t="str">
        <f t="array" ref="D422">IFERROR(INDEX('DATA RAW OLT'!A:A,MATCH(C422,'DATA RAW OLT'!B:B,0)),"")</f>
        <v>JATIM-SDA.ODC.GEBANG-HW.MA5801-OLT-01</v>
      </c>
      <c r="E422" s="6" t="s">
        <v>2611</v>
      </c>
      <c r="F422" s="123"/>
      <c r="G422" s="10">
        <f t="array" ref="G422">IFERROR(INDEX('PM POWERSUPPLY RJBT1'!BC:BC,MATCH(E422,'PM POWERSUPPLY RJBT1'!B:B,0)),"BELUM TERDATA")</f>
        <v>100</v>
      </c>
      <c r="H422" s="13" t="str">
        <f t="array" ref="H422">IFERROR(INDEX('PM AC RJBT'!J:J,MATCH(E422,'PM AC RJBT'!A:A,0)),"NON-AC ICON")</f>
        <v>NON-AC ICON</v>
      </c>
      <c r="I422" s="13" t="str">
        <f t="array" ref="I422">IFERROR(INDEX('PM GENSET RJBT'!AJ:AJ,MATCH(E422,'PM GENSET RJBT'!B:B,0)),"TIDAK ADA GENSET")</f>
        <v>TIDAK ADA GENSET</v>
      </c>
      <c r="J422" s="14">
        <f t="array" ref="J422">IFERROR(INDEX('PM POP RJBT'!P:P,MATCH(E422,'PM POP RJBT'!D:D,0)),"")*100</f>
        <v>0</v>
      </c>
      <c r="K422" s="16">
        <f t="shared" si="1"/>
        <v>60</v>
      </c>
      <c r="L422" s="18" t="str">
        <f t="shared" si="2"/>
        <v>WARNING</v>
      </c>
    </row>
    <row r="423">
      <c r="A423" s="71" t="s">
        <v>181</v>
      </c>
      <c r="B423" s="20" t="s">
        <v>593</v>
      </c>
      <c r="C423" s="20" t="s">
        <v>2615</v>
      </c>
      <c r="D423" s="20" t="str">
        <f t="array" ref="D423">IFERROR(INDEX('DATA RAW OLT'!A:A,MATCH(C423,'DATA RAW OLT'!B:B,0)),"")</f>
        <v>JATIM-MALANG.ODC.GEDOG.WETAN-HW.MA5801-OLT-01</v>
      </c>
      <c r="E423" s="19" t="s">
        <v>2616</v>
      </c>
      <c r="F423" s="120"/>
      <c r="G423" s="24">
        <f t="array" ref="G423">IFERROR(INDEX('PM POWERSUPPLY RJBT1'!BC:BC,MATCH(E423,'PM POWERSUPPLY RJBT1'!B:B,0)),"BELUM TERDATA")</f>
        <v>100</v>
      </c>
      <c r="H423" s="27" t="str">
        <f t="array" ref="H423">IFERROR(INDEX('PM AC RJBT'!J:J,MATCH(E423,'PM AC RJBT'!A:A,0)),"NON-AC ICON")</f>
        <v>NON-AC ICON</v>
      </c>
      <c r="I423" s="27" t="str">
        <f t="array" ref="I423">IFERROR(INDEX('PM GENSET RJBT'!AJ:AJ,MATCH(E423,'PM GENSET RJBT'!B:B,0)),"TIDAK ADA GENSET")</f>
        <v>TIDAK ADA GENSET</v>
      </c>
      <c r="J423" s="29">
        <f t="array" ref="J423">IFERROR(INDEX('PM POP RJBT'!P:P,MATCH(E423,'PM POP RJBT'!D:D,0)),"")*100</f>
        <v>0</v>
      </c>
      <c r="K423" s="30">
        <f t="shared" si="1"/>
        <v>60</v>
      </c>
      <c r="L423" s="18" t="str">
        <f t="shared" si="2"/>
        <v>WARNING</v>
      </c>
    </row>
    <row r="424">
      <c r="A424" s="78" t="s">
        <v>96</v>
      </c>
      <c r="B424" s="7" t="s">
        <v>593</v>
      </c>
      <c r="C424" s="7" t="s">
        <v>2618</v>
      </c>
      <c r="D424" s="7" t="str">
        <f t="array" ref="D424">IFERROR(INDEX('DATA RAW OLT'!A:A,MATCH(C424,'DATA RAW OLT'!B:B,0)),"")</f>
        <v>JATIM-MAD.ODC.GEGER-HW.MA5801-OLT-01</v>
      </c>
      <c r="E424" s="6" t="s">
        <v>2619</v>
      </c>
      <c r="F424" s="123"/>
      <c r="G424" s="10">
        <f t="array" ref="G424">IFERROR(INDEX('PM POWERSUPPLY RJBT1'!BC:BC,MATCH(E424,'PM POWERSUPPLY RJBT1'!B:B,0)),"BELUM TERDATA")</f>
        <v>100</v>
      </c>
      <c r="H424" s="13" t="str">
        <f t="array" ref="H424">IFERROR(INDEX('PM AC RJBT'!J:J,MATCH(E424,'PM AC RJBT'!A:A,0)),"NON-AC ICON")</f>
        <v>NON-AC ICON</v>
      </c>
      <c r="I424" s="13" t="str">
        <f t="array" ref="I424">IFERROR(INDEX('PM GENSET RJBT'!AJ:AJ,MATCH(E424,'PM GENSET RJBT'!B:B,0)),"TIDAK ADA GENSET")</f>
        <v>TIDAK ADA GENSET</v>
      </c>
      <c r="J424" s="14">
        <f t="array" ref="J424">IFERROR(INDEX('PM POP RJBT'!P:P,MATCH(E424,'PM POP RJBT'!D:D,0)),"")*100</f>
        <v>100</v>
      </c>
      <c r="K424" s="16">
        <f t="shared" si="1"/>
        <v>100</v>
      </c>
      <c r="L424" s="18" t="str">
        <f t="shared" si="2"/>
        <v>GOOD CONDITION</v>
      </c>
    </row>
    <row r="425">
      <c r="A425" s="71" t="s">
        <v>96</v>
      </c>
      <c r="B425" s="20" t="s">
        <v>593</v>
      </c>
      <c r="C425" s="20" t="s">
        <v>2621</v>
      </c>
      <c r="D425" s="20" t="str">
        <f t="array" ref="D425">IFERROR(INDEX('DATA RAW OLT'!A:A,MATCH(C425,'DATA RAW OLT'!B:B,0)),"")</f>
        <v>JATIM-NGW.ODC.GELUN-HW.MA5801-OLT-01</v>
      </c>
      <c r="E425" s="19" t="s">
        <v>2622</v>
      </c>
      <c r="F425" s="120"/>
      <c r="G425" s="24">
        <f t="array" ref="G425">IFERROR(INDEX('PM POWERSUPPLY RJBT1'!BC:BC,MATCH(E425,'PM POWERSUPPLY RJBT1'!B:B,0)),"BELUM TERDATA")</f>
        <v>100</v>
      </c>
      <c r="H425" s="27" t="str">
        <f t="array" ref="H425">IFERROR(INDEX('PM AC RJBT'!J:J,MATCH(E425,'PM AC RJBT'!A:A,0)),"NON-AC ICON")</f>
        <v>NON-AC ICON</v>
      </c>
      <c r="I425" s="27" t="str">
        <f t="array" ref="I425">IFERROR(INDEX('PM GENSET RJBT'!AJ:AJ,MATCH(E425,'PM GENSET RJBT'!B:B,0)),"TIDAK ADA GENSET")</f>
        <v>TIDAK ADA GENSET</v>
      </c>
      <c r="J425" s="29">
        <f t="array" ref="J425">IFERROR(INDEX('PM POP RJBT'!P:P,MATCH(E425,'PM POP RJBT'!D:D,0)),"")*100</f>
        <v>0</v>
      </c>
      <c r="K425" s="30">
        <f t="shared" si="1"/>
        <v>60</v>
      </c>
      <c r="L425" s="18" t="str">
        <f t="shared" si="2"/>
        <v>WARNING</v>
      </c>
    </row>
    <row r="426">
      <c r="A426" s="78" t="s">
        <v>181</v>
      </c>
      <c r="B426" s="7" t="s">
        <v>593</v>
      </c>
      <c r="C426" s="7" t="s">
        <v>2625</v>
      </c>
      <c r="D426" s="7" t="str">
        <f t="array" ref="D426">IFERROR(INDEX('DATA RAW OLT'!A:A,MATCH(E426,'DATA RAW OLT'!C:C,0)),"")</f>
        <v>JATIM-NJK.ODC.GETAS-HW.MA5801-OLT-01</v>
      </c>
      <c r="E426" s="6" t="s">
        <v>2626</v>
      </c>
      <c r="F426" s="123"/>
      <c r="G426" s="10">
        <f t="array" ref="G426">IFERROR(INDEX('PM POWERSUPPLY RJBT1'!BC:BC,MATCH(E426,'PM POWERSUPPLY RJBT1'!B:B,0)),"BELUM TERDATA")</f>
        <v>100</v>
      </c>
      <c r="H426" s="13" t="str">
        <f t="array" ref="H426">IFERROR(INDEX('PM AC RJBT'!J:J,MATCH(E426,'PM AC RJBT'!A:A,0)),"NON-AC ICON")</f>
        <v>NON-AC ICON</v>
      </c>
      <c r="I426" s="13" t="str">
        <f t="array" ref="I426">IFERROR(INDEX('PM GENSET RJBT'!AJ:AJ,MATCH(E426,'PM GENSET RJBT'!B:B,0)),"TIDAK ADA GENSET")</f>
        <v>TIDAK ADA GENSET</v>
      </c>
      <c r="J426" s="14">
        <f t="array" ref="J426">IFERROR(INDEX('PM POP RJBT'!P:P,MATCH(E426,'PM POP RJBT'!D:D,0)),"")*100</f>
        <v>100</v>
      </c>
      <c r="K426" s="16">
        <f t="shared" si="1"/>
        <v>100</v>
      </c>
      <c r="L426" s="18" t="str">
        <f t="shared" si="2"/>
        <v>GOOD CONDITION</v>
      </c>
    </row>
    <row r="427">
      <c r="A427" s="71" t="s">
        <v>96</v>
      </c>
      <c r="B427" s="20" t="s">
        <v>593</v>
      </c>
      <c r="C427" s="20" t="s">
        <v>2627</v>
      </c>
      <c r="D427" s="20" t="str">
        <f t="array" ref="D427">IFERROR(INDEX('DATA RAW OLT'!A:A,MATCH(C427,'DATA RAW OLT'!B:B,0)),"")</f>
        <v>JATIM-MGT.ODC.GINUK-HW.MA5801-OLT-01</v>
      </c>
      <c r="E427" s="19" t="s">
        <v>2628</v>
      </c>
      <c r="F427" s="120"/>
      <c r="G427" s="24">
        <f t="array" ref="G427">IFERROR(INDEX('PM POWERSUPPLY RJBT1'!BC:BC,MATCH(E427,'PM POWERSUPPLY RJBT1'!B:B,0)),"BELUM TERDATA")</f>
        <v>100</v>
      </c>
      <c r="H427" s="27" t="str">
        <f t="array" ref="H427">IFERROR(INDEX('PM AC RJBT'!J:J,MATCH(E427,'PM AC RJBT'!A:A,0)),"NON-AC ICON")</f>
        <v>NON-AC ICON</v>
      </c>
      <c r="I427" s="27" t="str">
        <f t="array" ref="I427">IFERROR(INDEX('PM GENSET RJBT'!AJ:AJ,MATCH(E427,'PM GENSET RJBT'!B:B,0)),"TIDAK ADA GENSET")</f>
        <v>TIDAK ADA GENSET</v>
      </c>
      <c r="J427" s="29">
        <f t="array" ref="J427">IFERROR(INDEX('PM POP RJBT'!P:P,MATCH(E427,'PM POP RJBT'!D:D,0)),"")*100</f>
        <v>100</v>
      </c>
      <c r="K427" s="30">
        <f t="shared" si="1"/>
        <v>100</v>
      </c>
      <c r="L427" s="18" t="str">
        <f t="shared" si="2"/>
        <v>GOOD CONDITION</v>
      </c>
    </row>
    <row r="428">
      <c r="A428" s="78" t="s">
        <v>181</v>
      </c>
      <c r="B428" s="7" t="s">
        <v>593</v>
      </c>
      <c r="C428" s="7" t="s">
        <v>2631</v>
      </c>
      <c r="D428" s="7" t="str">
        <f t="array" ref="D428">IFERROR(INDEX('DATA RAW OLT'!A:A,MATCH(E428,'DATA RAW OLT'!C:C,0)),"")</f>
        <v>JATIM-MALANG.GONDANGLEGI-HW.MA5801-OLT-01</v>
      </c>
      <c r="E428" s="6" t="s">
        <v>2632</v>
      </c>
      <c r="F428" s="123"/>
      <c r="G428" s="10">
        <f t="array" ref="G428">IFERROR(INDEX('PM POWERSUPPLY RJBT1'!BC:BC,MATCH(E428,'PM POWERSUPPLY RJBT1'!B:B,0)),"BELUM TERDATA")</f>
        <v>100</v>
      </c>
      <c r="H428" s="13" t="str">
        <f t="array" ref="H428">IFERROR(INDEX('PM AC RJBT'!J:J,MATCH(E428,'PM AC RJBT'!A:A,0)),"NON-AC ICON")</f>
        <v>NON-AC ICON</v>
      </c>
      <c r="I428" s="13" t="str">
        <f t="array" ref="I428">IFERROR(INDEX('PM GENSET RJBT'!AJ:AJ,MATCH(E428,'PM GENSET RJBT'!B:B,0)),"TIDAK ADA GENSET")</f>
        <v>TIDAK ADA GENSET</v>
      </c>
      <c r="J428" s="14">
        <f t="array" ref="J428">IFERROR(INDEX('PM POP RJBT'!P:P,MATCH(E428,'PM POP RJBT'!D:D,0)),"")*100</f>
        <v>0</v>
      </c>
      <c r="K428" s="16">
        <f t="shared" si="1"/>
        <v>60</v>
      </c>
      <c r="L428" s="18" t="str">
        <f t="shared" si="2"/>
        <v>WARNING</v>
      </c>
    </row>
    <row r="429">
      <c r="A429" s="71" t="s">
        <v>181</v>
      </c>
      <c r="B429" s="20" t="s">
        <v>593</v>
      </c>
      <c r="C429" s="20" t="s">
        <v>2635</v>
      </c>
      <c r="D429" s="20" t="str">
        <f t="array" ref="D429">IFERROR(INDEX('DATA RAW OLT'!A:A,MATCH(C429,'DATA RAW OLT'!B:B,0)),"")</f>
        <v>JATIM-MALANG.ODC.GONDOWANGI-HW.MA5801-OLT-01</v>
      </c>
      <c r="E429" s="19" t="s">
        <v>2636</v>
      </c>
      <c r="F429" s="120"/>
      <c r="G429" s="24">
        <f t="array" ref="G429">IFERROR(INDEX('PM POWERSUPPLY RJBT1'!BC:BC,MATCH(E429,'PM POWERSUPPLY RJBT1'!B:B,0)),"BELUM TERDATA")</f>
        <v>100</v>
      </c>
      <c r="H429" s="27" t="str">
        <f t="array" ref="H429">IFERROR(INDEX('PM AC RJBT'!J:J,MATCH(E429,'PM AC RJBT'!A:A,0)),"NON-AC ICON")</f>
        <v>NON-AC ICON</v>
      </c>
      <c r="I429" s="27" t="str">
        <f t="array" ref="I429">IFERROR(INDEX('PM GENSET RJBT'!AJ:AJ,MATCH(E429,'PM GENSET RJBT'!B:B,0)),"TIDAK ADA GENSET")</f>
        <v>TIDAK ADA GENSET</v>
      </c>
      <c r="J429" s="29">
        <f t="array" ref="J429">IFERROR(INDEX('PM POP RJBT'!P:P,MATCH(E429,'PM POP RJBT'!D:D,0)),"")*100</f>
        <v>100</v>
      </c>
      <c r="K429" s="30">
        <f t="shared" si="1"/>
        <v>100</v>
      </c>
      <c r="L429" s="18" t="str">
        <f t="shared" si="2"/>
        <v>GOOD CONDITION</v>
      </c>
    </row>
    <row r="430">
      <c r="A430" s="78" t="s">
        <v>226</v>
      </c>
      <c r="B430" s="7" t="s">
        <v>593</v>
      </c>
      <c r="C430" s="7" t="s">
        <v>2638</v>
      </c>
      <c r="D430" s="7" t="str">
        <f t="array" ref="D430">IFERROR(INDEX('DATA RAW OLT'!A:A,MATCH(C430,'DATA RAW OLT'!B:B,0)),"")</f>
        <v>JATIM-JMR.ODC.GRENDEN-HW.MA5801-OLT-01</v>
      </c>
      <c r="E430" s="6" t="s">
        <v>2639</v>
      </c>
      <c r="F430" s="123"/>
      <c r="G430" s="10">
        <f t="array" ref="G430">IFERROR(INDEX('PM POWERSUPPLY RJBT1'!BC:BC,MATCH(E430,'PM POWERSUPPLY RJBT1'!B:B,0)),"BELUM TERDATA")</f>
        <v>100</v>
      </c>
      <c r="H430" s="13" t="str">
        <f t="array" ref="H430">IFERROR(INDEX('PM AC RJBT'!J:J,MATCH(E430,'PM AC RJBT'!A:A,0)),"NON-AC ICON")</f>
        <v>NON-AC ICON</v>
      </c>
      <c r="I430" s="13" t="str">
        <f t="array" ref="I430">IFERROR(INDEX('PM GENSET RJBT'!AJ:AJ,MATCH(E430,'PM GENSET RJBT'!B:B,0)),"TIDAK ADA GENSET")</f>
        <v>TIDAK ADA GENSET</v>
      </c>
      <c r="J430" s="14">
        <f t="array" ref="J430">IFERROR(INDEX('PM POP RJBT'!P:P,MATCH(E430,'PM POP RJBT'!D:D,0)),"")*100</f>
        <v>100</v>
      </c>
      <c r="K430" s="16">
        <f t="shared" si="1"/>
        <v>100</v>
      </c>
      <c r="L430" s="18" t="str">
        <f t="shared" si="2"/>
        <v>GOOD CONDITION</v>
      </c>
    </row>
    <row r="431">
      <c r="A431" s="71" t="s">
        <v>16</v>
      </c>
      <c r="B431" s="20" t="s">
        <v>593</v>
      </c>
      <c r="C431" s="20" t="s">
        <v>2641</v>
      </c>
      <c r="D431" s="20" t="str">
        <f t="array" ref="D431">IFERROR(INDEX('DATA RAW OLT'!A:A,MATCH(C431,'DATA RAW OLT'!B:B,0)),"")</f>
        <v>JATIM-GRESIK.GREEN.MENGANTI-HW.MA5801-OLT-02</v>
      </c>
      <c r="E431" s="19" t="s">
        <v>2642</v>
      </c>
      <c r="F431" s="120"/>
      <c r="G431" s="24">
        <f t="array" ref="G431">IFERROR(INDEX('PM POWERSUPPLY RJBT1'!BC:BC,MATCH(E431,'PM POWERSUPPLY RJBT1'!B:B,0)),"BELUM TERDATA")</f>
        <v>100</v>
      </c>
      <c r="H431" s="27" t="str">
        <f t="array" ref="H431">IFERROR(INDEX('PM AC RJBT'!J:J,MATCH(E431,'PM AC RJBT'!A:A,0)),"NON-AC ICON")</f>
        <v>NON-AC ICON</v>
      </c>
      <c r="I431" s="27" t="str">
        <f t="array" ref="I431">IFERROR(INDEX('PM GENSET RJBT'!AJ:AJ,MATCH(E431,'PM GENSET RJBT'!B:B,0)),"TIDAK ADA GENSET")</f>
        <v>TIDAK ADA GENSET</v>
      </c>
      <c r="J431" s="29">
        <f t="array" ref="J431">IFERROR(INDEX('PM POP RJBT'!P:P,MATCH(E431,'PM POP RJBT'!D:D,0)),"")*100</f>
        <v>0</v>
      </c>
      <c r="K431" s="30">
        <f t="shared" si="1"/>
        <v>60</v>
      </c>
      <c r="L431" s="18" t="str">
        <f t="shared" si="2"/>
        <v>WARNING</v>
      </c>
    </row>
    <row r="432">
      <c r="A432" s="78" t="s">
        <v>181</v>
      </c>
      <c r="B432" s="7" t="s">
        <v>593</v>
      </c>
      <c r="C432" s="7" t="s">
        <v>2643</v>
      </c>
      <c r="D432" s="7" t="str">
        <f t="array" ref="D432">IFERROR(INDEX('DATA RAW OLT'!A:A,MATCH(C432,'DATA RAW OLT'!B:B,0)),"")</f>
        <v>JATIM-MALANG-ODC.GRIYA.HUSADA.SENTUL-MA5801-OLT-01</v>
      </c>
      <c r="E432" s="6" t="s">
        <v>2645</v>
      </c>
      <c r="F432" s="9" t="s">
        <v>67</v>
      </c>
      <c r="G432" s="10">
        <f t="array" ref="G432">IFERROR(INDEX('PM POWERSUPPLY RJBT1'!BC:BC,MATCH(E432,'PM POWERSUPPLY RJBT1'!B:B,0)),"BELUM TERDATA")</f>
        <v>100</v>
      </c>
      <c r="H432" s="13" t="str">
        <f t="array" ref="H432">IFERROR(INDEX('PM AC RJBT'!J:J,MATCH(E432,'PM AC RJBT'!A:A,0)),"NON-AC ICON")</f>
        <v>NON-AC ICON</v>
      </c>
      <c r="I432" s="13" t="str">
        <f t="array" ref="I432">IFERROR(INDEX('PM GENSET RJBT'!AJ:AJ,MATCH(E432,'PM GENSET RJBT'!B:B,0)),"TIDAK ADA GENSET")</f>
        <v>TIDAK ADA GENSET</v>
      </c>
      <c r="J432" s="14">
        <f t="array" ref="J432">IFERROR(INDEX('PM POP RJBT'!P:P,MATCH(E432,'PM POP RJBT'!D:D,0)),"")*100</f>
        <v>0</v>
      </c>
      <c r="K432" s="16">
        <f t="shared" si="1"/>
        <v>60</v>
      </c>
      <c r="L432" s="18" t="str">
        <f t="shared" si="2"/>
        <v>WARNING</v>
      </c>
    </row>
    <row r="433">
      <c r="A433" s="71" t="s">
        <v>96</v>
      </c>
      <c r="B433" s="20" t="s">
        <v>593</v>
      </c>
      <c r="C433" s="20" t="s">
        <v>2647</v>
      </c>
      <c r="D433" s="20" t="str">
        <f t="array" ref="D433">IFERROR(INDEX('DATA RAW OLT'!A:A,MATCH(C433,'DATA RAW OLT'!B:B,0)),"")</f>
        <v>JATIM-NGW.ODC.JAMBANGAN-HW.MA5801-OLT-01</v>
      </c>
      <c r="E433" s="19" t="s">
        <v>2648</v>
      </c>
      <c r="F433" s="120"/>
      <c r="G433" s="24">
        <f t="array" ref="G433">IFERROR(INDEX('PM POWERSUPPLY RJBT1'!BC:BC,MATCH(E433,'PM POWERSUPPLY RJBT1'!B:B,0)),"BELUM TERDATA")</f>
        <v>100</v>
      </c>
      <c r="H433" s="27" t="str">
        <f t="array" ref="H433">IFERROR(INDEX('PM AC RJBT'!J:J,MATCH(E433,'PM AC RJBT'!A:A,0)),"NON-AC ICON")</f>
        <v>NON-AC ICON</v>
      </c>
      <c r="I433" s="27" t="str">
        <f t="array" ref="I433">IFERROR(INDEX('PM GENSET RJBT'!AJ:AJ,MATCH(E433,'PM GENSET RJBT'!B:B,0)),"TIDAK ADA GENSET")</f>
        <v>TIDAK ADA GENSET</v>
      </c>
      <c r="J433" s="29">
        <f t="array" ref="J433">IFERROR(INDEX('PM POP RJBT'!P:P,MATCH(E433,'PM POP RJBT'!D:D,0)),"")*100</f>
        <v>0</v>
      </c>
      <c r="K433" s="30">
        <f t="shared" si="1"/>
        <v>60</v>
      </c>
      <c r="L433" s="18" t="str">
        <f t="shared" si="2"/>
        <v>WARNING</v>
      </c>
    </row>
    <row r="434">
      <c r="A434" s="78" t="s">
        <v>226</v>
      </c>
      <c r="B434" s="7" t="s">
        <v>593</v>
      </c>
      <c r="C434" s="7" t="s">
        <v>2650</v>
      </c>
      <c r="D434" s="7" t="str">
        <f t="array" ref="D434">IFERROR(INDEX('DATA RAW OLT'!A:A,MATCH(C434,'DATA RAW OLT'!B:B,0)),"")</f>
        <v>JATIM-PBL.ODC.JANGUR-HW.MA5801-OLT-01</v>
      </c>
      <c r="E434" s="6" t="s">
        <v>2651</v>
      </c>
      <c r="F434" s="123"/>
      <c r="G434" s="10">
        <f t="array" ref="G434">IFERROR(INDEX('PM POWERSUPPLY RJBT1'!BC:BC,MATCH(E434,'PM POWERSUPPLY RJBT1'!B:B,0)),"BELUM TERDATA")</f>
        <v>100</v>
      </c>
      <c r="H434" s="13" t="str">
        <f t="array" ref="H434">IFERROR(INDEX('PM AC RJBT'!J:J,MATCH(E434,'PM AC RJBT'!A:A,0)),"NON-AC ICON")</f>
        <v>NON-AC ICON</v>
      </c>
      <c r="I434" s="13" t="str">
        <f t="array" ref="I434">IFERROR(INDEX('PM GENSET RJBT'!AJ:AJ,MATCH(E434,'PM GENSET RJBT'!B:B,0)),"TIDAK ADA GENSET")</f>
        <v>TIDAK ADA GENSET</v>
      </c>
      <c r="J434" s="14">
        <f t="array" ref="J434">IFERROR(INDEX('PM POP RJBT'!P:P,MATCH(E434,'PM POP RJBT'!D:D,0)),"")*100</f>
        <v>100</v>
      </c>
      <c r="K434" s="16">
        <f t="shared" si="1"/>
        <v>100</v>
      </c>
      <c r="L434" s="18" t="str">
        <f t="shared" si="2"/>
        <v>GOOD CONDITION</v>
      </c>
    </row>
    <row r="435">
      <c r="A435" s="71" t="s">
        <v>181</v>
      </c>
      <c r="B435" s="20" t="s">
        <v>593</v>
      </c>
      <c r="C435" s="20" t="s">
        <v>2654</v>
      </c>
      <c r="D435" s="20" t="str">
        <f t="array" ref="D435">IFERROR(INDEX('DATA RAW OLT'!A:A,MATCH(E435,'DATA RAW OLT'!C:C,0)),"")</f>
        <v>JATIM-BLT.ODC.JATINOM-HW.MA5801-OLT-01</v>
      </c>
      <c r="E435" s="19" t="s">
        <v>2657</v>
      </c>
      <c r="F435" s="120"/>
      <c r="G435" s="24">
        <f t="array" ref="G435">IFERROR(INDEX('PM POWERSUPPLY RJBT1'!BC:BC,MATCH(E435,'PM POWERSUPPLY RJBT1'!B:B,0)),"BELUM TERDATA")</f>
        <v>100</v>
      </c>
      <c r="H435" s="27" t="str">
        <f t="array" ref="H435">IFERROR(INDEX('PM AC RJBT'!J:J,MATCH(E435,'PM AC RJBT'!A:A,0)),"NON-AC ICON")</f>
        <v>NON-AC ICON</v>
      </c>
      <c r="I435" s="27" t="str">
        <f t="array" ref="I435">IFERROR(INDEX('PM GENSET RJBT'!AJ:AJ,MATCH(E435,'PM GENSET RJBT'!B:B,0)),"TIDAK ADA GENSET")</f>
        <v>TIDAK ADA GENSET</v>
      </c>
      <c r="J435" s="29">
        <f t="array" ref="J435">IFERROR(INDEX('PM POP RJBT'!P:P,MATCH(E435,'PM POP RJBT'!D:D,0)),"")*100</f>
        <v>0</v>
      </c>
      <c r="K435" s="30">
        <f t="shared" si="1"/>
        <v>60</v>
      </c>
      <c r="L435" s="18" t="str">
        <f t="shared" si="2"/>
        <v>WARNING</v>
      </c>
    </row>
    <row r="436">
      <c r="A436" s="78" t="s">
        <v>16</v>
      </c>
      <c r="B436" s="7" t="s">
        <v>593</v>
      </c>
      <c r="C436" s="7" t="s">
        <v>2659</v>
      </c>
      <c r="D436" s="7" t="str">
        <f t="array" ref="D436">IFERROR(INDEX('DATA RAW OLT'!A:A,MATCH(C436,'DATA RAW OLT'!B:B,0)),"")</f>
        <v>JATIM-MJK.ODC.KUTOREJO-HW.MA5801-OLT-01</v>
      </c>
      <c r="E436" s="6" t="s">
        <v>2661</v>
      </c>
      <c r="F436" s="123"/>
      <c r="G436" s="10">
        <f t="array" ref="G436">IFERROR(INDEX('PM POWERSUPPLY RJBT1'!BC:BC,MATCH(E436,'PM POWERSUPPLY RJBT1'!B:B,0)),"BELUM TERDATA")</f>
        <v>100</v>
      </c>
      <c r="H436" s="13" t="str">
        <f t="array" ref="H436">IFERROR(INDEX('PM AC RJBT'!J:J,MATCH(E436,'PM AC RJBT'!A:A,0)),"NON-AC ICON")</f>
        <v>NON-AC ICON</v>
      </c>
      <c r="I436" s="13" t="str">
        <f t="array" ref="I436">IFERROR(INDEX('PM GENSET RJBT'!AJ:AJ,MATCH(E436,'PM GENSET RJBT'!B:B,0)),"TIDAK ADA GENSET")</f>
        <v>TIDAK ADA GENSET</v>
      </c>
      <c r="J436" s="14">
        <f t="array" ref="J436">IFERROR(INDEX('PM POP RJBT'!P:P,MATCH(E436,'PM POP RJBT'!D:D,0)),"")*100</f>
        <v>0</v>
      </c>
      <c r="K436" s="16">
        <f t="shared" si="1"/>
        <v>60</v>
      </c>
      <c r="L436" s="18" t="str">
        <f t="shared" si="2"/>
        <v>WARNING</v>
      </c>
    </row>
    <row r="437">
      <c r="A437" s="71" t="s">
        <v>226</v>
      </c>
      <c r="B437" s="20" t="s">
        <v>593</v>
      </c>
      <c r="C437" s="20" t="s">
        <v>2663</v>
      </c>
      <c r="D437" s="20" t="str">
        <f t="array" ref="D437">IFERROR(INDEX('DATA RAW OLT'!A:A,MATCH(C437,'DATA RAW OLT'!B:B,0)),"")</f>
        <v>JATIM-DS.JETIS-RC-OLT-01</v>
      </c>
      <c r="E437" s="19" t="s">
        <v>2664</v>
      </c>
      <c r="F437" s="120"/>
      <c r="G437" s="24">
        <f t="array" ref="G437">IFERROR(INDEX('PM POWERSUPPLY RJBT1'!BC:BC,MATCH(E437,'PM POWERSUPPLY RJBT1'!B:B,0)),"BELUM TERDATA")</f>
        <v>100</v>
      </c>
      <c r="H437" s="27" t="str">
        <f t="array" ref="H437">IFERROR(INDEX('PM AC RJBT'!J:J,MATCH(E437,'PM AC RJBT'!A:A,0)),"NON-AC ICON")</f>
        <v>NON-AC ICON</v>
      </c>
      <c r="I437" s="27" t="str">
        <f t="array" ref="I437">IFERROR(INDEX('PM GENSET RJBT'!AJ:AJ,MATCH(E437,'PM GENSET RJBT'!B:B,0)),"TIDAK ADA GENSET")</f>
        <v>TIDAK ADA GENSET</v>
      </c>
      <c r="J437" s="29">
        <f t="array" ref="J437">IFERROR(INDEX('PM POP RJBT'!P:P,MATCH(E437,'PM POP RJBT'!D:D,0)),"")*100</f>
        <v>100</v>
      </c>
      <c r="K437" s="30">
        <f t="shared" si="1"/>
        <v>100</v>
      </c>
      <c r="L437" s="18" t="str">
        <f t="shared" si="2"/>
        <v>GOOD CONDITION</v>
      </c>
    </row>
    <row r="438">
      <c r="A438" s="78" t="s">
        <v>226</v>
      </c>
      <c r="B438" s="7" t="s">
        <v>593</v>
      </c>
      <c r="C438" s="7" t="s">
        <v>2666</v>
      </c>
      <c r="D438" s="7" t="str">
        <f t="array" ref="D438">IFERROR(INDEX('DATA RAW OLT'!A:A,MATCH(C438,'DATA RAW OLT'!B:B,0)),"")</f>
        <v>JATIM-PBL.ODC.KADEMANGAN-HW.MA5801-OLT-01</v>
      </c>
      <c r="E438" s="6" t="s">
        <v>2667</v>
      </c>
      <c r="F438" s="123"/>
      <c r="G438" s="10">
        <f t="array" ref="G438">IFERROR(INDEX('PM POWERSUPPLY RJBT1'!BC:BC,MATCH(E438,'PM POWERSUPPLY RJBT1'!B:B,0)),"BELUM TERDATA")</f>
        <v>100</v>
      </c>
      <c r="H438" s="13" t="str">
        <f t="array" ref="H438">IFERROR(INDEX('PM AC RJBT'!J:J,MATCH(E438,'PM AC RJBT'!A:A,0)),"NON-AC ICON")</f>
        <v>NON-AC ICON</v>
      </c>
      <c r="I438" s="13" t="str">
        <f t="array" ref="I438">IFERROR(INDEX('PM GENSET RJBT'!AJ:AJ,MATCH(E438,'PM GENSET RJBT'!B:B,0)),"TIDAK ADA GENSET")</f>
        <v>TIDAK ADA GENSET</v>
      </c>
      <c r="J438" s="14">
        <f t="array" ref="J438">IFERROR(INDEX('PM POP RJBT'!P:P,MATCH(E438,'PM POP RJBT'!D:D,0)),"")*100</f>
        <v>100</v>
      </c>
      <c r="K438" s="16">
        <f t="shared" si="1"/>
        <v>100</v>
      </c>
      <c r="L438" s="18" t="str">
        <f t="shared" si="2"/>
        <v>GOOD CONDITION</v>
      </c>
    </row>
    <row r="439">
      <c r="A439" s="71" t="s">
        <v>16</v>
      </c>
      <c r="B439" s="20" t="s">
        <v>593</v>
      </c>
      <c r="C439" s="20" t="s">
        <v>2669</v>
      </c>
      <c r="D439" s="20" t="str">
        <f t="array" ref="D439">IFERROR(INDEX('DATA RAW OLT'!A:A,MATCH(C439,'DATA RAW OLT'!B:B,0)),"")</f>
        <v>JATIM-MJK.ODC.KALIGORO-HW.MA5801-OLT-01</v>
      </c>
      <c r="E439" s="19" t="s">
        <v>2670</v>
      </c>
      <c r="F439" s="120"/>
      <c r="G439" s="24">
        <f t="array" ref="G439">IFERROR(INDEX('PM POWERSUPPLY RJBT1'!BC:BC,MATCH(E439,'PM POWERSUPPLY RJBT1'!B:B,0)),"BELUM TERDATA")</f>
        <v>100</v>
      </c>
      <c r="H439" s="27" t="str">
        <f t="array" ref="H439">IFERROR(INDEX('PM AC RJBT'!J:J,MATCH(E439,'PM AC RJBT'!A:A,0)),"NON-AC ICON")</f>
        <v>NON-AC ICON</v>
      </c>
      <c r="I439" s="27" t="str">
        <f t="array" ref="I439">IFERROR(INDEX('PM GENSET RJBT'!AJ:AJ,MATCH(E439,'PM GENSET RJBT'!B:B,0)),"TIDAK ADA GENSET")</f>
        <v>TIDAK ADA GENSET</v>
      </c>
      <c r="J439" s="29">
        <f t="array" ref="J439">IFERROR(INDEX('PM POP RJBT'!P:P,MATCH(E439,'PM POP RJBT'!D:D,0)),"")*100</f>
        <v>0</v>
      </c>
      <c r="K439" s="30">
        <f t="shared" si="1"/>
        <v>60</v>
      </c>
      <c r="L439" s="18" t="str">
        <f t="shared" si="2"/>
        <v>WARNING</v>
      </c>
    </row>
    <row r="440">
      <c r="A440" s="78" t="s">
        <v>96</v>
      </c>
      <c r="B440" s="7" t="s">
        <v>593</v>
      </c>
      <c r="C440" s="7" t="s">
        <v>2672</v>
      </c>
      <c r="D440" s="7" t="str">
        <f t="array" ref="D440">IFERROR(INDEX('DATA RAW OLT'!A:A,MATCH(E440,'DATA RAW OLT'!C:C,0)),"")</f>
        <v>JATIM-MAD.ODC.SIDODADI-HW.MA5801-OLT-01</v>
      </c>
      <c r="E440" s="6" t="s">
        <v>2673</v>
      </c>
      <c r="F440" s="123"/>
      <c r="G440" s="10">
        <f t="array" ref="G440">IFERROR(INDEX('PM POWERSUPPLY RJBT1'!BC:BC,MATCH(E440,'PM POWERSUPPLY RJBT1'!B:B,0)),"BELUM TERDATA")</f>
        <v>100</v>
      </c>
      <c r="H440" s="13" t="str">
        <f t="array" ref="H440">IFERROR(INDEX('PM AC RJBT'!J:J,MATCH(E440,'PM AC RJBT'!A:A,0)),"NON-AC ICON")</f>
        <v>NON-AC ICON</v>
      </c>
      <c r="I440" s="13" t="str">
        <f t="array" ref="I440">IFERROR(INDEX('PM GENSET RJBT'!AJ:AJ,MATCH(E440,'PM GENSET RJBT'!B:B,0)),"TIDAK ADA GENSET")</f>
        <v>TIDAK ADA GENSET</v>
      </c>
      <c r="J440" s="14">
        <f t="array" ref="J440">IFERROR(INDEX('PM POP RJBT'!P:P,MATCH(E440,'PM POP RJBT'!D:D,0)),"")*100</f>
        <v>100</v>
      </c>
      <c r="K440" s="16">
        <f t="shared" si="1"/>
        <v>100</v>
      </c>
      <c r="L440" s="18" t="str">
        <f t="shared" si="2"/>
        <v>GOOD CONDITION</v>
      </c>
    </row>
    <row r="441">
      <c r="A441" s="71" t="s">
        <v>226</v>
      </c>
      <c r="B441" s="20" t="s">
        <v>593</v>
      </c>
      <c r="C441" s="20" t="s">
        <v>2677</v>
      </c>
      <c r="D441" s="20" t="str">
        <f t="array" ref="D441">IFERROR(INDEX('DATA RAW OLT'!A:A,MATCH(C441,'DATA RAW OLT'!B:B,0)),"")</f>
        <v>JATIM-PBL.ODC.KALIKAJAR.KULON-HW.MA5801-OLT-01</v>
      </c>
      <c r="E441" s="19" t="s">
        <v>2678</v>
      </c>
      <c r="F441" s="120"/>
      <c r="G441" s="24">
        <f t="array" ref="G441">IFERROR(INDEX('PM POWERSUPPLY RJBT1'!BC:BC,MATCH(E441,'PM POWERSUPPLY RJBT1'!B:B,0)),"BELUM TERDATA")</f>
        <v>100</v>
      </c>
      <c r="H441" s="27" t="str">
        <f t="array" ref="H441">IFERROR(INDEX('PM AC RJBT'!J:J,MATCH(E441,'PM AC RJBT'!A:A,0)),"NON-AC ICON")</f>
        <v>NON-AC ICON</v>
      </c>
      <c r="I441" s="27" t="str">
        <f t="array" ref="I441">IFERROR(INDEX('PM GENSET RJBT'!AJ:AJ,MATCH(E441,'PM GENSET RJBT'!B:B,0)),"TIDAK ADA GENSET")</f>
        <v>TIDAK ADA GENSET</v>
      </c>
      <c r="J441" s="29">
        <f t="array" ref="J441">IFERROR(INDEX('PM POP RJBT'!P:P,MATCH(E441,'PM POP RJBT'!D:D,0)),"")*100</f>
        <v>100</v>
      </c>
      <c r="K441" s="30">
        <f t="shared" si="1"/>
        <v>100</v>
      </c>
      <c r="L441" s="18" t="str">
        <f t="shared" si="2"/>
        <v>GOOD CONDITION</v>
      </c>
    </row>
    <row r="442">
      <c r="A442" s="78" t="s">
        <v>226</v>
      </c>
      <c r="B442" s="7" t="s">
        <v>593</v>
      </c>
      <c r="C442" s="7" t="s">
        <v>2680</v>
      </c>
      <c r="D442" s="7" t="str">
        <f t="array" ref="D442">IFERROR(INDEX('DATA RAW OLT'!A:A,MATCH(C442,'DATA RAW OLT'!B:B,0)),"")</f>
        <v>JATIM-JMR.ODC.KALIWATES-HW.MA5801-OLT-01</v>
      </c>
      <c r="E442" s="6" t="s">
        <v>2681</v>
      </c>
      <c r="F442" s="123"/>
      <c r="G442" s="10">
        <f t="array" ref="G442">IFERROR(INDEX('PM POWERSUPPLY RJBT1'!BC:BC,MATCH(E442,'PM POWERSUPPLY RJBT1'!B:B,0)),"BELUM TERDATA")</f>
        <v>100</v>
      </c>
      <c r="H442" s="13" t="str">
        <f t="array" ref="H442">IFERROR(INDEX('PM AC RJBT'!J:J,MATCH(E442,'PM AC RJBT'!A:A,0)),"NON-AC ICON")</f>
        <v>NON-AC ICON</v>
      </c>
      <c r="I442" s="13" t="str">
        <f t="array" ref="I442">IFERROR(INDEX('PM GENSET RJBT'!AJ:AJ,MATCH(E442,'PM GENSET RJBT'!B:B,0)),"TIDAK ADA GENSET")</f>
        <v>TIDAK ADA GENSET</v>
      </c>
      <c r="J442" s="14">
        <f t="array" ref="J442">IFERROR(INDEX('PM POP RJBT'!P:P,MATCH(E442,'PM POP RJBT'!D:D,0)),"")*100</f>
        <v>100</v>
      </c>
      <c r="K442" s="16">
        <f t="shared" si="1"/>
        <v>100</v>
      </c>
      <c r="L442" s="18" t="str">
        <f t="shared" si="2"/>
        <v>GOOD CONDITION</v>
      </c>
    </row>
    <row r="443">
      <c r="A443" s="71" t="s">
        <v>181</v>
      </c>
      <c r="B443" s="20" t="s">
        <v>593</v>
      </c>
      <c r="C443" s="20" t="s">
        <v>2685</v>
      </c>
      <c r="D443" s="20" t="str">
        <f t="array" ref="D443">IFERROR(INDEX('DATA RAW OLT'!A:A,MATCH(E443,'DATA RAW OLT'!C:C,0)),"")</f>
        <v>JATIM-NJK.ODC.KALORAN-HW.MA5801-OLT-01</v>
      </c>
      <c r="E443" s="19" t="s">
        <v>2686</v>
      </c>
      <c r="F443" s="120"/>
      <c r="G443" s="24">
        <f t="array" ref="G443">IFERROR(INDEX('PM POWERSUPPLY RJBT1'!BC:BC,MATCH(E443,'PM POWERSUPPLY RJBT1'!B:B,0)),"BELUM TERDATA")</f>
        <v>100</v>
      </c>
      <c r="H443" s="27" t="str">
        <f t="array" ref="H443">IFERROR(INDEX('PM AC RJBT'!J:J,MATCH(E443,'PM AC RJBT'!A:A,0)),"NON-AC ICON")</f>
        <v>NON-AC ICON</v>
      </c>
      <c r="I443" s="27" t="str">
        <f t="array" ref="I443">IFERROR(INDEX('PM GENSET RJBT'!AJ:AJ,MATCH(E443,'PM GENSET RJBT'!B:B,0)),"TIDAK ADA GENSET")</f>
        <v>TIDAK ADA GENSET</v>
      </c>
      <c r="J443" s="29">
        <f t="array" ref="J443">IFERROR(INDEX('PM POP RJBT'!P:P,MATCH(E443,'PM POP RJBT'!D:D,0)),"")*100</f>
        <v>100</v>
      </c>
      <c r="K443" s="30">
        <f t="shared" si="1"/>
        <v>100</v>
      </c>
      <c r="L443" s="18" t="str">
        <f t="shared" si="2"/>
        <v>GOOD CONDITION</v>
      </c>
    </row>
    <row r="444">
      <c r="A444" s="78" t="s">
        <v>181</v>
      </c>
      <c r="B444" s="7" t="s">
        <v>593</v>
      </c>
      <c r="C444" s="7" t="s">
        <v>2687</v>
      </c>
      <c r="D444" s="7" t="str">
        <f t="array" ref="D444">IFERROR(INDEX('DATA RAW OLT'!A:A,MATCH(C444,'DATA RAW OLT'!B:B,0)),"")</f>
        <v>JATIM-NJK.ODC.KAMPUNGBARU-HW.MA5801-OLT-01</v>
      </c>
      <c r="E444" s="6" t="s">
        <v>2689</v>
      </c>
      <c r="F444" s="123"/>
      <c r="G444" s="10">
        <f t="array" ref="G444">IFERROR(INDEX('PM POWERSUPPLY RJBT1'!BC:BC,MATCH(E444,'PM POWERSUPPLY RJBT1'!B:B,0)),"BELUM TERDATA")</f>
        <v>100</v>
      </c>
      <c r="H444" s="13" t="str">
        <f t="array" ref="H444">IFERROR(INDEX('PM AC RJBT'!J:J,MATCH(E444,'PM AC RJBT'!A:A,0)),"NON-AC ICON")</f>
        <v>NON-AC ICON</v>
      </c>
      <c r="I444" s="13" t="str">
        <f t="array" ref="I444">IFERROR(INDEX('PM GENSET RJBT'!AJ:AJ,MATCH(E444,'PM GENSET RJBT'!B:B,0)),"TIDAK ADA GENSET")</f>
        <v>TIDAK ADA GENSET</v>
      </c>
      <c r="J444" s="14">
        <f t="array" ref="J444">IFERROR(INDEX('PM POP RJBT'!P:P,MATCH(E444,'PM POP RJBT'!D:D,0)),"")*100</f>
        <v>100</v>
      </c>
      <c r="K444" s="16">
        <f t="shared" si="1"/>
        <v>100</v>
      </c>
      <c r="L444" s="18" t="str">
        <f t="shared" si="2"/>
        <v>GOOD CONDITION</v>
      </c>
    </row>
    <row r="445">
      <c r="A445" s="71" t="s">
        <v>181</v>
      </c>
      <c r="B445" s="20" t="s">
        <v>593</v>
      </c>
      <c r="C445" s="20" t="s">
        <v>2691</v>
      </c>
      <c r="D445" s="20" t="str">
        <f t="array" ref="D445">IFERROR(INDEX('DATA RAW OLT'!A:A,MATCH(E445,'DATA RAW OLT'!C:C,0)),"")</f>
        <v>JATIM-KDR.ODC.KANDANGAN-HW.MA5801-OLT-01</v>
      </c>
      <c r="E445" s="19" t="s">
        <v>2694</v>
      </c>
      <c r="F445" s="120"/>
      <c r="G445" s="24">
        <f t="array" ref="G445">IFERROR(INDEX('PM POWERSUPPLY RJBT1'!BC:BC,MATCH(E445,'PM POWERSUPPLY RJBT1'!B:B,0)),"BELUM TERDATA")</f>
        <v>100</v>
      </c>
      <c r="H445" s="27" t="str">
        <f t="array" ref="H445">IFERROR(INDEX('PM AC RJBT'!J:J,MATCH(E445,'PM AC RJBT'!A:A,0)),"NON-AC ICON")</f>
        <v>NON-AC ICON</v>
      </c>
      <c r="I445" s="27" t="str">
        <f t="array" ref="I445">IFERROR(INDEX('PM GENSET RJBT'!AJ:AJ,MATCH(E445,'PM GENSET RJBT'!B:B,0)),"TIDAK ADA GENSET")</f>
        <v>TIDAK ADA GENSET</v>
      </c>
      <c r="J445" s="29">
        <f t="array" ref="J445">IFERROR(INDEX('PM POP RJBT'!P:P,MATCH(E445,'PM POP RJBT'!D:D,0)),"")*100</f>
        <v>0</v>
      </c>
      <c r="K445" s="30">
        <f t="shared" si="1"/>
        <v>60</v>
      </c>
      <c r="L445" s="18" t="str">
        <f t="shared" si="2"/>
        <v>WARNING</v>
      </c>
    </row>
    <row r="446">
      <c r="A446" s="78" t="s">
        <v>226</v>
      </c>
      <c r="B446" s="7" t="s">
        <v>593</v>
      </c>
      <c r="C446" s="7" t="s">
        <v>2695</v>
      </c>
      <c r="D446" s="7" t="str">
        <f t="array" ref="D446">IFERROR(INDEX('DATA RAW OLT'!A:A,MATCH(C446,'DATA RAW OLT'!B:B,0)),"")</f>
        <v>JATIM-PBL.ODC.KARANGGEGER-HW.MA5801-OLT-01</v>
      </c>
      <c r="E446" s="6" t="s">
        <v>2696</v>
      </c>
      <c r="F446" s="123"/>
      <c r="G446" s="10">
        <f t="array" ref="G446">IFERROR(INDEX('PM POWERSUPPLY RJBT1'!BC:BC,MATCH(E446,'PM POWERSUPPLY RJBT1'!B:B,0)),"BELUM TERDATA")</f>
        <v>100</v>
      </c>
      <c r="H446" s="13" t="str">
        <f t="array" ref="H446">IFERROR(INDEX('PM AC RJBT'!J:J,MATCH(E446,'PM AC RJBT'!A:A,0)),"NON-AC ICON")</f>
        <v>NON-AC ICON</v>
      </c>
      <c r="I446" s="13" t="str">
        <f t="array" ref="I446">IFERROR(INDEX('PM GENSET RJBT'!AJ:AJ,MATCH(E446,'PM GENSET RJBT'!B:B,0)),"TIDAK ADA GENSET")</f>
        <v>TIDAK ADA GENSET</v>
      </c>
      <c r="J446" s="14">
        <f t="array" ref="J446">IFERROR(INDEX('PM POP RJBT'!P:P,MATCH(E446,'PM POP RJBT'!D:D,0)),"")*100</f>
        <v>100</v>
      </c>
      <c r="K446" s="16">
        <f t="shared" si="1"/>
        <v>100</v>
      </c>
      <c r="L446" s="18" t="str">
        <f t="shared" si="2"/>
        <v>GOOD CONDITION</v>
      </c>
    </row>
    <row r="447">
      <c r="A447" s="71" t="s">
        <v>96</v>
      </c>
      <c r="B447" s="20" t="s">
        <v>593</v>
      </c>
      <c r="C447" s="20" t="s">
        <v>2699</v>
      </c>
      <c r="D447" s="20" t="str">
        <f t="array" ref="D447">IFERROR(INDEX('DATA RAW OLT'!A:A,MATCH(C447,'DATA RAW OLT'!B:B,0)),"")</f>
        <v>JATIM-MGT.ODC.KARANGREJO-HW.MA5801-OLT-01</v>
      </c>
      <c r="E447" s="19" t="s">
        <v>2700</v>
      </c>
      <c r="F447" s="120"/>
      <c r="G447" s="24">
        <f t="array" ref="G447">IFERROR(INDEX('PM POWERSUPPLY RJBT1'!BC:BC,MATCH(E447,'PM POWERSUPPLY RJBT1'!B:B,0)),"BELUM TERDATA")</f>
        <v>100</v>
      </c>
      <c r="H447" s="27" t="str">
        <f t="array" ref="H447">IFERROR(INDEX('PM AC RJBT'!J:J,MATCH(E447,'PM AC RJBT'!A:A,0)),"NON-AC ICON")</f>
        <v>NON-AC ICON</v>
      </c>
      <c r="I447" s="27" t="str">
        <f t="array" ref="I447">IFERROR(INDEX('PM GENSET RJBT'!AJ:AJ,MATCH(E447,'PM GENSET RJBT'!B:B,0)),"TIDAK ADA GENSET")</f>
        <v>TIDAK ADA GENSET</v>
      </c>
      <c r="J447" s="29">
        <f t="array" ref="J447">IFERROR(INDEX('PM POP RJBT'!P:P,MATCH(E447,'PM POP RJBT'!D:D,0)),"")*100</f>
        <v>100</v>
      </c>
      <c r="K447" s="30">
        <f t="shared" si="1"/>
        <v>100</v>
      </c>
      <c r="L447" s="18" t="str">
        <f t="shared" si="2"/>
        <v>GOOD CONDITION</v>
      </c>
    </row>
    <row r="448">
      <c r="A448" s="78" t="s">
        <v>181</v>
      </c>
      <c r="B448" s="7" t="s">
        <v>593</v>
      </c>
      <c r="C448" s="7" t="s">
        <v>2702</v>
      </c>
      <c r="D448" s="7" t="str">
        <f t="array" ref="D448">IFERROR(INDEX('DATA RAW OLT'!A:A,MATCH(C448,'DATA RAW OLT'!B:B,0)),"")</f>
        <v>JATIM-MALANG.ODC.KAUMREJO-HW.MA5801-OLT-01</v>
      </c>
      <c r="E448" s="6" t="s">
        <v>2703</v>
      </c>
      <c r="F448" s="123"/>
      <c r="G448" s="10">
        <f t="array" ref="G448">IFERROR(INDEX('PM POWERSUPPLY RJBT1'!BC:BC,MATCH(E448,'PM POWERSUPPLY RJBT1'!B:B,0)),"BELUM TERDATA")</f>
        <v>100</v>
      </c>
      <c r="H448" s="13" t="str">
        <f t="array" ref="H448">IFERROR(INDEX('PM AC RJBT'!J:J,MATCH(E448,'PM AC RJBT'!A:A,0)),"NON-AC ICON")</f>
        <v>NON-AC ICON</v>
      </c>
      <c r="I448" s="13" t="str">
        <f t="array" ref="I448">IFERROR(INDEX('PM GENSET RJBT'!AJ:AJ,MATCH(E448,'PM GENSET RJBT'!B:B,0)),"TIDAK ADA GENSET")</f>
        <v>TIDAK ADA GENSET</v>
      </c>
      <c r="J448" s="14">
        <f t="array" ref="J448">IFERROR(INDEX('PM POP RJBT'!P:P,MATCH(E448,'PM POP RJBT'!D:D,0)),"")*100</f>
        <v>100</v>
      </c>
      <c r="K448" s="16">
        <f t="shared" si="1"/>
        <v>100</v>
      </c>
      <c r="L448" s="18" t="str">
        <f t="shared" si="2"/>
        <v>GOOD CONDITION</v>
      </c>
    </row>
    <row r="449">
      <c r="A449" s="71" t="s">
        <v>16</v>
      </c>
      <c r="B449" s="20" t="s">
        <v>593</v>
      </c>
      <c r="C449" s="20" t="s">
        <v>2705</v>
      </c>
      <c r="D449" s="20" t="str">
        <f t="array" ref="D449">IFERROR(INDEX('DATA RAW OLT'!A:A,MATCH(C449,'DATA RAW OLT'!B:B,0)),"")</f>
        <v>JATIM-SIDOARJO.KEBOAN.SIKEP-HW.MA5801-OLT-01"</v>
      </c>
      <c r="E449" s="19" t="s">
        <v>2706</v>
      </c>
      <c r="F449" s="120"/>
      <c r="G449" s="24">
        <f t="array" ref="G449">IFERROR(INDEX('PM POWERSUPPLY RJBT1'!BC:BC,MATCH(E449,'PM POWERSUPPLY RJBT1'!B:B,0)),"BELUM TERDATA")</f>
        <v>100</v>
      </c>
      <c r="H449" s="27" t="str">
        <f t="array" ref="H449">IFERROR(INDEX('PM AC RJBT'!J:J,MATCH(E449,'PM AC RJBT'!A:A,0)),"NON-AC ICON")</f>
        <v>NON-AC ICON</v>
      </c>
      <c r="I449" s="27" t="str">
        <f t="array" ref="I449">IFERROR(INDEX('PM GENSET RJBT'!AJ:AJ,MATCH(E449,'PM GENSET RJBT'!B:B,0)),"TIDAK ADA GENSET")</f>
        <v>TIDAK ADA GENSET</v>
      </c>
      <c r="J449" s="29">
        <f t="array" ref="J449">IFERROR(INDEX('PM POP RJBT'!P:P,MATCH(E449,'PM POP RJBT'!D:D,0)),"")*100</f>
        <v>100</v>
      </c>
      <c r="K449" s="30">
        <f t="shared" si="1"/>
        <v>100</v>
      </c>
      <c r="L449" s="18" t="str">
        <f t="shared" si="2"/>
        <v>GOOD CONDITION</v>
      </c>
    </row>
    <row r="450">
      <c r="A450" s="78" t="s">
        <v>226</v>
      </c>
      <c r="B450" s="7" t="s">
        <v>593</v>
      </c>
      <c r="C450" s="7" t="s">
        <v>2710</v>
      </c>
      <c r="D450" s="7" t="str">
        <f t="array" ref="D450">IFERROR(INDEX('DATA RAW OLT'!A:A,MATCH(C450,'DATA RAW OLT'!B:B,0)),"")</f>
        <v>JATIM-PBL.ODC.KEDUNGDALEM-HW.MA5801-OLT-01</v>
      </c>
      <c r="E450" s="6" t="s">
        <v>2711</v>
      </c>
      <c r="F450" s="123"/>
      <c r="G450" s="10">
        <f t="array" ref="G450">IFERROR(INDEX('PM POWERSUPPLY RJBT1'!BC:BC,MATCH(E450,'PM POWERSUPPLY RJBT1'!B:B,0)),"BELUM TERDATA")</f>
        <v>100</v>
      </c>
      <c r="H450" s="13" t="str">
        <f t="array" ref="H450">IFERROR(INDEX('PM AC RJBT'!J:J,MATCH(E450,'PM AC RJBT'!A:A,0)),"NON-AC ICON")</f>
        <v>NON-AC ICON</v>
      </c>
      <c r="I450" s="13" t="str">
        <f t="array" ref="I450">IFERROR(INDEX('PM GENSET RJBT'!AJ:AJ,MATCH(E450,'PM GENSET RJBT'!B:B,0)),"TIDAK ADA GENSET")</f>
        <v>TIDAK ADA GENSET</v>
      </c>
      <c r="J450" s="14">
        <f t="array" ref="J450">IFERROR(INDEX('PM POP RJBT'!P:P,MATCH(E450,'PM POP RJBT'!D:D,0)),"")*100</f>
        <v>100</v>
      </c>
      <c r="K450" s="16">
        <f t="shared" si="1"/>
        <v>100</v>
      </c>
      <c r="L450" s="18" t="str">
        <f t="shared" si="2"/>
        <v>GOOD CONDITION</v>
      </c>
    </row>
    <row r="451">
      <c r="A451" s="71" t="s">
        <v>96</v>
      </c>
      <c r="B451" s="20" t="s">
        <v>593</v>
      </c>
      <c r="C451" s="20" t="s">
        <v>2713</v>
      </c>
      <c r="D451" s="20" t="str">
        <f t="array" ref="D451">IFERROR(INDEX('DATA RAW OLT'!A:A,MATCH(E451,'DATA RAW OLT'!C:C,0)),"")</f>
        <v>JATIM-MAD.ODC.BAJULAN-HW.MA5801-OLT-01</v>
      </c>
      <c r="E451" s="19" t="s">
        <v>2714</v>
      </c>
      <c r="F451" s="120"/>
      <c r="G451" s="24">
        <f t="array" ref="G451">IFERROR(INDEX('PM POWERSUPPLY RJBT1'!BC:BC,MATCH(E451,'PM POWERSUPPLY RJBT1'!B:B,0)),"BELUM TERDATA")</f>
        <v>100</v>
      </c>
      <c r="H451" s="27" t="str">
        <f t="array" ref="H451">IFERROR(INDEX('PM AC RJBT'!J:J,MATCH(E451,'PM AC RJBT'!A:A,0)),"NON-AC ICON")</f>
        <v>NON-AC ICON</v>
      </c>
      <c r="I451" s="27" t="str">
        <f t="array" ref="I451">IFERROR(INDEX('PM GENSET RJBT'!AJ:AJ,MATCH(E451,'PM GENSET RJBT'!B:B,0)),"TIDAK ADA GENSET")</f>
        <v>TIDAK ADA GENSET</v>
      </c>
      <c r="J451" s="29">
        <f t="array" ref="J451">IFERROR(INDEX('PM POP RJBT'!P:P,MATCH(E451,'PM POP RJBT'!D:D,0)),"")*100</f>
        <v>0</v>
      </c>
      <c r="K451" s="30">
        <f t="shared" si="1"/>
        <v>60</v>
      </c>
      <c r="L451" s="18" t="str">
        <f t="shared" si="2"/>
        <v>WARNING</v>
      </c>
    </row>
    <row r="452">
      <c r="A452" s="78" t="s">
        <v>226</v>
      </c>
      <c r="B452" s="7" t="s">
        <v>593</v>
      </c>
      <c r="C452" s="7" t="s">
        <v>2716</v>
      </c>
      <c r="D452" s="7" t="str">
        <f t="array" ref="D452">IFERROR(INDEX('DATA RAW OLT'!A:A,MATCH(C452,'DATA RAW OLT'!B:B,0)),"")</f>
        <v>JATIM-PBL.ODC.KEDUNGSARI-HW.MA5801-OLT-01</v>
      </c>
      <c r="E452" s="6" t="s">
        <v>2717</v>
      </c>
      <c r="F452" s="123"/>
      <c r="G452" s="10">
        <f t="array" ref="G452">IFERROR(INDEX('PM POWERSUPPLY RJBT1'!BC:BC,MATCH(E452,'PM POWERSUPPLY RJBT1'!B:B,0)),"BELUM TERDATA")</f>
        <v>100</v>
      </c>
      <c r="H452" s="13" t="str">
        <f t="array" ref="H452">IFERROR(INDEX('PM AC RJBT'!J:J,MATCH(E452,'PM AC RJBT'!A:A,0)),"NON-AC ICON")</f>
        <v>NON-AC ICON</v>
      </c>
      <c r="I452" s="13" t="str">
        <f t="array" ref="I452">IFERROR(INDEX('PM GENSET RJBT'!AJ:AJ,MATCH(E452,'PM GENSET RJBT'!B:B,0)),"TIDAK ADA GENSET")</f>
        <v>TIDAK ADA GENSET</v>
      </c>
      <c r="J452" s="14">
        <f t="array" ref="J452">IFERROR(INDEX('PM POP RJBT'!P:P,MATCH(E452,'PM POP RJBT'!D:D,0)),"")*100</f>
        <v>100</v>
      </c>
      <c r="K452" s="16">
        <f t="shared" si="1"/>
        <v>100</v>
      </c>
      <c r="L452" s="18" t="str">
        <f t="shared" si="2"/>
        <v>GOOD CONDITION</v>
      </c>
    </row>
    <row r="453">
      <c r="A453" s="71" t="s">
        <v>16</v>
      </c>
      <c r="B453" s="20" t="s">
        <v>593</v>
      </c>
      <c r="C453" s="20" t="s">
        <v>2719</v>
      </c>
      <c r="D453" s="20" t="str">
        <f t="array" ref="D453">IFERROR(INDEX('DATA RAW OLT'!A:A,MATCH(C453,'DATA RAW OLT'!B:B,0)),"")</f>
        <v>JATIM-SIDOARJO.ODC.KEDUNGSUMUR-HW.MA5801-OLT-01</v>
      </c>
      <c r="E453" s="19" t="s">
        <v>2720</v>
      </c>
      <c r="F453" s="120"/>
      <c r="G453" s="24">
        <f t="array" ref="G453">IFERROR(INDEX('PM POWERSUPPLY RJBT1'!BC:BC,MATCH(E453,'PM POWERSUPPLY RJBT1'!B:B,0)),"BELUM TERDATA")</f>
        <v>100</v>
      </c>
      <c r="H453" s="27" t="str">
        <f t="array" ref="H453">IFERROR(INDEX('PM AC RJBT'!J:J,MATCH(E453,'PM AC RJBT'!A:A,0)),"NON-AC ICON")</f>
        <v>NON-AC ICON</v>
      </c>
      <c r="I453" s="27" t="str">
        <f t="array" ref="I453">IFERROR(INDEX('PM GENSET RJBT'!AJ:AJ,MATCH(E453,'PM GENSET RJBT'!B:B,0)),"TIDAK ADA GENSET")</f>
        <v>TIDAK ADA GENSET</v>
      </c>
      <c r="J453" s="29">
        <f t="array" ref="J453">IFERROR(INDEX('PM POP RJBT'!P:P,MATCH(E453,'PM POP RJBT'!D:D,0)),"")*100</f>
        <v>100</v>
      </c>
      <c r="K453" s="30">
        <f t="shared" si="1"/>
        <v>100</v>
      </c>
      <c r="L453" s="18" t="str">
        <f t="shared" si="2"/>
        <v>GOOD CONDITION</v>
      </c>
    </row>
    <row r="454">
      <c r="A454" s="78" t="s">
        <v>181</v>
      </c>
      <c r="B454" s="7" t="s">
        <v>593</v>
      </c>
      <c r="C454" s="7" t="s">
        <v>2724</v>
      </c>
      <c r="D454" s="7" t="str">
        <f t="array" ref="D454">IFERROR(INDEX('DATA RAW OLT'!A:A,MATCH(C454,'DATA RAW OLT'!B:B,0)),"")</f>
        <v>JATIM-NJK.ODC.KEPUH-HW.MA5801-OLT-01</v>
      </c>
      <c r="E454" s="6" t="s">
        <v>2725</v>
      </c>
      <c r="F454" s="123"/>
      <c r="G454" s="10">
        <f t="array" ref="G454">IFERROR(INDEX('PM POWERSUPPLY RJBT1'!BC:BC,MATCH(E454,'PM POWERSUPPLY RJBT1'!B:B,0)),"BELUM TERDATA")</f>
        <v>100</v>
      </c>
      <c r="H454" s="13" t="str">
        <f t="array" ref="H454">IFERROR(INDEX('PM AC RJBT'!J:J,MATCH(E454,'PM AC RJBT'!A:A,0)),"NON-AC ICON")</f>
        <v>NON-AC ICON</v>
      </c>
      <c r="I454" s="13" t="str">
        <f t="array" ref="I454">IFERROR(INDEX('PM GENSET RJBT'!AJ:AJ,MATCH(E454,'PM GENSET RJBT'!B:B,0)),"TIDAK ADA GENSET")</f>
        <v>TIDAK ADA GENSET</v>
      </c>
      <c r="J454" s="14">
        <f t="array" ref="J454">IFERROR(INDEX('PM POP RJBT'!P:P,MATCH(E454,'PM POP RJBT'!D:D,0)),"")*100</f>
        <v>100</v>
      </c>
      <c r="K454" s="16">
        <f t="shared" si="1"/>
        <v>100</v>
      </c>
      <c r="L454" s="18" t="str">
        <f t="shared" si="2"/>
        <v>GOOD CONDITION</v>
      </c>
    </row>
    <row r="455">
      <c r="A455" s="71" t="s">
        <v>181</v>
      </c>
      <c r="B455" s="20" t="s">
        <v>593</v>
      </c>
      <c r="C455" s="20" t="s">
        <v>2727</v>
      </c>
      <c r="D455" s="20" t="str">
        <f t="array" ref="D455">IFERROR(INDEX('DATA RAW OLT'!A:A,MATCH(C455,'DATA RAW OLT'!B:B,0)),"")</f>
        <v>JATIM-NJK.ODC.KEREP.KIDUL-HW.MA5801-OLT-01</v>
      </c>
      <c r="E455" s="19" t="s">
        <v>2728</v>
      </c>
      <c r="F455" s="120"/>
      <c r="G455" s="24">
        <f t="array" ref="G455">IFERROR(INDEX('PM POWERSUPPLY RJBT1'!BC:BC,MATCH(E455,'PM POWERSUPPLY RJBT1'!B:B,0)),"BELUM TERDATA")</f>
        <v>100</v>
      </c>
      <c r="H455" s="27" t="str">
        <f t="array" ref="H455">IFERROR(INDEX('PM AC RJBT'!J:J,MATCH(E455,'PM AC RJBT'!A:A,0)),"NON-AC ICON")</f>
        <v>NON-AC ICON</v>
      </c>
      <c r="I455" s="27" t="str">
        <f t="array" ref="I455">IFERROR(INDEX('PM GENSET RJBT'!AJ:AJ,MATCH(E455,'PM GENSET RJBT'!B:B,0)),"TIDAK ADA GENSET")</f>
        <v>TIDAK ADA GENSET</v>
      </c>
      <c r="J455" s="29">
        <f t="array" ref="J455">IFERROR(INDEX('PM POP RJBT'!P:P,MATCH(E455,'PM POP RJBT'!D:D,0)),"")*100</f>
        <v>0</v>
      </c>
      <c r="K455" s="30">
        <f t="shared" si="1"/>
        <v>60</v>
      </c>
      <c r="L455" s="18" t="str">
        <f t="shared" si="2"/>
        <v>WARNING</v>
      </c>
    </row>
    <row r="456">
      <c r="A456" s="78" t="s">
        <v>96</v>
      </c>
      <c r="B456" s="7" t="s">
        <v>593</v>
      </c>
      <c r="C456" s="7" t="s">
        <v>2732</v>
      </c>
      <c r="D456" s="7" t="str">
        <f t="array" ref="D456">IFERROR(INDEX('DATA RAW OLT'!A:A,MATCH(C456,'DATA RAW OLT'!B:B,0)),"")</f>
        <v>JATIM-NGW.ODC.KERSOHARJO-HW.MA5801-OLT-01</v>
      </c>
      <c r="E456" s="6" t="s">
        <v>2733</v>
      </c>
      <c r="F456" s="123"/>
      <c r="G456" s="10">
        <f t="array" ref="G456">IFERROR(INDEX('PM POWERSUPPLY RJBT1'!BC:BC,MATCH(E456,'PM POWERSUPPLY RJBT1'!B:B,0)),"BELUM TERDATA")</f>
        <v>100</v>
      </c>
      <c r="H456" s="13" t="str">
        <f t="array" ref="H456">IFERROR(INDEX('PM AC RJBT'!J:J,MATCH(E456,'PM AC RJBT'!A:A,0)),"NON-AC ICON")</f>
        <v>NON-AC ICON</v>
      </c>
      <c r="I456" s="13" t="str">
        <f t="array" ref="I456">IFERROR(INDEX('PM GENSET RJBT'!AJ:AJ,MATCH(E456,'PM GENSET RJBT'!B:B,0)),"TIDAK ADA GENSET")</f>
        <v>TIDAK ADA GENSET</v>
      </c>
      <c r="J456" s="14">
        <f t="array" ref="J456">IFERROR(INDEX('PM POP RJBT'!P:P,MATCH(E456,'PM POP RJBT'!D:D,0)),"")*100</f>
        <v>100</v>
      </c>
      <c r="K456" s="16">
        <f t="shared" si="1"/>
        <v>100</v>
      </c>
      <c r="L456" s="18" t="str">
        <f t="shared" si="2"/>
        <v>GOOD CONDITION</v>
      </c>
    </row>
    <row r="457">
      <c r="A457" s="71" t="s">
        <v>16</v>
      </c>
      <c r="B457" s="20" t="s">
        <v>593</v>
      </c>
      <c r="C457" s="20" t="s">
        <v>2735</v>
      </c>
      <c r="D457" s="20" t="str">
        <f t="array" ref="D457">IFERROR(INDEX('DATA RAW OLT'!A:A,MATCH(E457,'DATA RAW OLT'!C:C,0)),"")</f>
        <v>JATIM-MJK.ODC.KINTELAN-HW.MA5801-OLT-01</v>
      </c>
      <c r="E457" s="19" t="s">
        <v>2736</v>
      </c>
      <c r="F457" s="120"/>
      <c r="G457" s="24">
        <f t="array" ref="G457">IFERROR(INDEX('PM POWERSUPPLY RJBT1'!BC:BC,MATCH(E457,'PM POWERSUPPLY RJBT1'!B:B,0)),"BELUM TERDATA")</f>
        <v>100</v>
      </c>
      <c r="H457" s="27" t="str">
        <f t="array" ref="H457">IFERROR(INDEX('PM AC RJBT'!J:J,MATCH(E457,'PM AC RJBT'!A:A,0)),"NON-AC ICON")</f>
        <v>NON-AC ICON</v>
      </c>
      <c r="I457" s="27" t="str">
        <f t="array" ref="I457">IFERROR(INDEX('PM GENSET RJBT'!AJ:AJ,MATCH(E457,'PM GENSET RJBT'!B:B,0)),"TIDAK ADA GENSET")</f>
        <v>TIDAK ADA GENSET</v>
      </c>
      <c r="J457" s="29">
        <f t="array" ref="J457">IFERROR(INDEX('PM POP RJBT'!P:P,MATCH(E457,'PM POP RJBT'!D:D,0)),"")*100</f>
        <v>0</v>
      </c>
      <c r="K457" s="30">
        <f t="shared" si="1"/>
        <v>60</v>
      </c>
      <c r="L457" s="18" t="str">
        <f t="shared" si="2"/>
        <v>WARNING</v>
      </c>
    </row>
    <row r="458">
      <c r="A458" s="78" t="s">
        <v>96</v>
      </c>
      <c r="B458" s="7" t="s">
        <v>593</v>
      </c>
      <c r="C458" s="7" t="s">
        <v>2737</v>
      </c>
      <c r="D458" s="7" t="str">
        <f t="array" ref="D458">IFERROR(INDEX('DATA RAW OLT'!A:A,MATCH(E458,'DATA RAW OLT'!C:C,0)),"")</f>
        <v>JATIM-MGT.ODC.TPU.KLAGEN-HW.MA5801-OLT-01</v>
      </c>
      <c r="E458" s="6" t="s">
        <v>2738</v>
      </c>
      <c r="F458" s="123"/>
      <c r="G458" s="10">
        <f t="array" ref="G458">IFERROR(INDEX('PM POWERSUPPLY RJBT1'!BC:BC,MATCH(E458,'PM POWERSUPPLY RJBT1'!B:B,0)),"BELUM TERDATA")</f>
        <v>100</v>
      </c>
      <c r="H458" s="13" t="str">
        <f t="array" ref="H458">IFERROR(INDEX('PM AC RJBT'!J:J,MATCH(E458,'PM AC RJBT'!A:A,0)),"NON-AC ICON")</f>
        <v>NON-AC ICON</v>
      </c>
      <c r="I458" s="13" t="str">
        <f t="array" ref="I458">IFERROR(INDEX('PM GENSET RJBT'!AJ:AJ,MATCH(E458,'PM GENSET RJBT'!B:B,0)),"TIDAK ADA GENSET")</f>
        <v>TIDAK ADA GENSET</v>
      </c>
      <c r="J458" s="14">
        <f t="array" ref="J458">IFERROR(INDEX('PM POP RJBT'!P:P,MATCH(E458,'PM POP RJBT'!D:D,0)),"")*100</f>
        <v>0</v>
      </c>
      <c r="K458" s="16">
        <f t="shared" si="1"/>
        <v>60</v>
      </c>
      <c r="L458" s="18" t="str">
        <f t="shared" si="2"/>
        <v>WARNING</v>
      </c>
    </row>
    <row r="459">
      <c r="A459" s="71" t="s">
        <v>96</v>
      </c>
      <c r="B459" s="20" t="s">
        <v>593</v>
      </c>
      <c r="C459" s="20" t="s">
        <v>2741</v>
      </c>
      <c r="D459" s="20" t="str">
        <f t="array" ref="D459">IFERROR(INDEX('DATA RAW OLT'!A:A,MATCH(C459,'DATA RAW OLT'!B:B,0)),"")</f>
        <v>JATIM-NGW.ODC.KLITIK-HW.MA5801-OLT-01</v>
      </c>
      <c r="E459" s="19" t="s">
        <v>2742</v>
      </c>
      <c r="F459" s="120"/>
      <c r="G459" s="24">
        <f t="array" ref="G459">IFERROR(INDEX('PM POWERSUPPLY RJBT1'!BC:BC,MATCH(E459,'PM POWERSUPPLY RJBT1'!B:B,0)),"BELUM TERDATA")</f>
        <v>100</v>
      </c>
      <c r="H459" s="27" t="str">
        <f t="array" ref="H459">IFERROR(INDEX('PM AC RJBT'!J:J,MATCH(E459,'PM AC RJBT'!A:A,0)),"NON-AC ICON")</f>
        <v>NON-AC ICON</v>
      </c>
      <c r="I459" s="27" t="str">
        <f t="array" ref="I459">IFERROR(INDEX('PM GENSET RJBT'!AJ:AJ,MATCH(E459,'PM GENSET RJBT'!B:B,0)),"TIDAK ADA GENSET")</f>
        <v>TIDAK ADA GENSET</v>
      </c>
      <c r="J459" s="29">
        <f t="array" ref="J459">IFERROR(INDEX('PM POP RJBT'!P:P,MATCH(E459,'PM POP RJBT'!D:D,0)),"")*100</f>
        <v>0</v>
      </c>
      <c r="K459" s="30">
        <f t="shared" si="1"/>
        <v>60</v>
      </c>
      <c r="L459" s="18" t="str">
        <f t="shared" si="2"/>
        <v>WARNING</v>
      </c>
    </row>
    <row r="460">
      <c r="A460" s="78" t="s">
        <v>226</v>
      </c>
      <c r="B460" s="7" t="s">
        <v>593</v>
      </c>
      <c r="C460" s="7" t="s">
        <v>2743</v>
      </c>
      <c r="D460" s="7" t="str">
        <f t="array" ref="D460">IFERROR(INDEX('DATA RAW OLT'!A:A,MATCH(C460,'DATA RAW OLT'!B:B,0)),"")</f>
        <v>JATIM-MINI.ODC.TEMPEH-HW.MA5801-OLT-01</v>
      </c>
      <c r="E460" s="6" t="s">
        <v>2744</v>
      </c>
      <c r="F460" s="123"/>
      <c r="G460" s="10">
        <f t="array" ref="G460">IFERROR(INDEX('PM POWERSUPPLY RJBT1'!BC:BC,MATCH(E460,'PM POWERSUPPLY RJBT1'!B:B,0)),"BELUM TERDATA")</f>
        <v>100</v>
      </c>
      <c r="H460" s="13" t="str">
        <f t="array" ref="H460">IFERROR(INDEX('PM AC RJBT'!J:J,MATCH(E460,'PM AC RJBT'!A:A,0)),"NON-AC ICON")</f>
        <v>NON-AC ICON</v>
      </c>
      <c r="I460" s="13" t="str">
        <f t="array" ref="I460">IFERROR(INDEX('PM GENSET RJBT'!AJ:AJ,MATCH(E460,'PM GENSET RJBT'!B:B,0)),"TIDAK ADA GENSET")</f>
        <v>TIDAK ADA GENSET</v>
      </c>
      <c r="J460" s="14">
        <f t="array" ref="J460">IFERROR(INDEX('PM POP RJBT'!P:P,MATCH(E460,'PM POP RJBT'!D:D,0)),"")*100</f>
        <v>100</v>
      </c>
      <c r="K460" s="16">
        <f t="shared" si="1"/>
        <v>100</v>
      </c>
      <c r="L460" s="18" t="str">
        <f t="shared" si="2"/>
        <v>GOOD CONDITION</v>
      </c>
    </row>
    <row r="461">
      <c r="A461" s="71" t="s">
        <v>96</v>
      </c>
      <c r="B461" s="20" t="s">
        <v>593</v>
      </c>
      <c r="C461" s="20" t="s">
        <v>2747</v>
      </c>
      <c r="D461" s="20" t="str">
        <f t="array" ref="D461">IFERROR(INDEX('DATA RAW OLT'!A:A,MATCH(C461,'DATA RAW OLT'!B:B,0)),"")</f>
        <v>JATIM-MAD.ODC.KRANDEGAN-HW.MA5801-OLT-01</v>
      </c>
      <c r="E461" s="19" t="s">
        <v>2748</v>
      </c>
      <c r="F461" s="120"/>
      <c r="G461" s="24">
        <f t="array" ref="G461">IFERROR(INDEX('PM POWERSUPPLY RJBT1'!BC:BC,MATCH(E461,'PM POWERSUPPLY RJBT1'!B:B,0)),"BELUM TERDATA")</f>
        <v>100</v>
      </c>
      <c r="H461" s="27" t="str">
        <f t="array" ref="H461">IFERROR(INDEX('PM AC RJBT'!J:J,MATCH(E461,'PM AC RJBT'!A:A,0)),"NON-AC ICON")</f>
        <v>NON-AC ICON</v>
      </c>
      <c r="I461" s="27" t="str">
        <f t="array" ref="I461">IFERROR(INDEX('PM GENSET RJBT'!AJ:AJ,MATCH(E461,'PM GENSET RJBT'!B:B,0)),"TIDAK ADA GENSET")</f>
        <v>TIDAK ADA GENSET</v>
      </c>
      <c r="J461" s="29">
        <f t="array" ref="J461">IFERROR(INDEX('PM POP RJBT'!P:P,MATCH(E461,'PM POP RJBT'!D:D,0)),"")*100</f>
        <v>100</v>
      </c>
      <c r="K461" s="30">
        <f t="shared" si="1"/>
        <v>100</v>
      </c>
      <c r="L461" s="18" t="str">
        <f t="shared" si="2"/>
        <v>GOOD CONDITION</v>
      </c>
    </row>
    <row r="462">
      <c r="A462" s="78" t="s">
        <v>226</v>
      </c>
      <c r="B462" s="7" t="s">
        <v>593</v>
      </c>
      <c r="C462" s="7" t="s">
        <v>2751</v>
      </c>
      <c r="D462" s="8" t="s">
        <v>2752</v>
      </c>
      <c r="E462" s="6" t="s">
        <v>2753</v>
      </c>
      <c r="F462" s="123"/>
      <c r="G462" s="10">
        <f t="array" ref="G462">IFERROR(INDEX('PM POWERSUPPLY RJBT1'!BC:BC,MATCH(E462,'PM POWERSUPPLY RJBT1'!B:B,0)),"BELUM TERDATA")</f>
        <v>100</v>
      </c>
      <c r="H462" s="13" t="str">
        <f t="array" ref="H462">IFERROR(INDEX('PM AC RJBT'!J:J,MATCH(E462,'PM AC RJBT'!A:A,0)),"NON-AC ICON")</f>
        <v>NON-AC ICON</v>
      </c>
      <c r="I462" s="13" t="str">
        <f t="array" ref="I462">IFERROR(INDEX('PM GENSET RJBT'!AJ:AJ,MATCH(E462,'PM GENSET RJBT'!B:B,0)),"TIDAK ADA GENSET")</f>
        <v>TIDAK ADA GENSET</v>
      </c>
      <c r="J462" s="14">
        <f t="array" ref="J462">IFERROR(INDEX('PM POP RJBT'!P:P,MATCH(E462,'PM POP RJBT'!D:D,0)),"")*100</f>
        <v>100</v>
      </c>
      <c r="K462" s="16">
        <f t="shared" si="1"/>
        <v>100</v>
      </c>
      <c r="L462" s="18" t="str">
        <f t="shared" si="2"/>
        <v>GOOD CONDITION</v>
      </c>
      <c r="N462" s="171" t="s">
        <v>2754</v>
      </c>
      <c r="O462" s="171" t="s">
        <v>2129</v>
      </c>
      <c r="P462" s="171" t="s">
        <v>2755</v>
      </c>
    </row>
    <row r="463">
      <c r="A463" s="71" t="s">
        <v>16</v>
      </c>
      <c r="B463" s="20" t="s">
        <v>593</v>
      </c>
      <c r="C463" s="20" t="s">
        <v>2756</v>
      </c>
      <c r="D463" s="20" t="str">
        <f t="array" ref="D463">IFERROR(INDEX('DATA RAW OLT'!A:A,MATCH(C463,'DATA RAW OLT'!B:B,0)),"")</f>
        <v>JATIM-SIDOARJO.ODC.LEBO-HW.MA5801-OLT-01</v>
      </c>
      <c r="E463" s="19" t="s">
        <v>2757</v>
      </c>
      <c r="F463" s="120"/>
      <c r="G463" s="24">
        <f t="array" ref="G463">IFERROR(INDEX('PM POWERSUPPLY RJBT1'!BC:BC,MATCH(E463,'PM POWERSUPPLY RJBT1'!B:B,0)),"BELUM TERDATA")</f>
        <v>100</v>
      </c>
      <c r="H463" s="27" t="str">
        <f t="array" ref="H463">IFERROR(INDEX('PM AC RJBT'!J:J,MATCH(E463,'PM AC RJBT'!A:A,0)),"NON-AC ICON")</f>
        <v>NON-AC ICON</v>
      </c>
      <c r="I463" s="27" t="str">
        <f t="array" ref="I463">IFERROR(INDEX('PM GENSET RJBT'!AJ:AJ,MATCH(E463,'PM GENSET RJBT'!B:B,0)),"TIDAK ADA GENSET")</f>
        <v>TIDAK ADA GENSET</v>
      </c>
      <c r="J463" s="29">
        <f t="array" ref="J463">IFERROR(INDEX('PM POP RJBT'!P:P,MATCH(E463,'PM POP RJBT'!D:D,0)),"")*100</f>
        <v>100</v>
      </c>
      <c r="K463" s="30">
        <f t="shared" si="1"/>
        <v>100</v>
      </c>
      <c r="L463" s="18" t="str">
        <f t="shared" si="2"/>
        <v>GOOD CONDITION</v>
      </c>
    </row>
    <row r="464">
      <c r="A464" s="78" t="s">
        <v>226</v>
      </c>
      <c r="B464" s="7" t="s">
        <v>593</v>
      </c>
      <c r="C464" s="7" t="s">
        <v>2760</v>
      </c>
      <c r="D464" s="7" t="str">
        <f t="array" ref="D464">IFERROR(INDEX('DATA RAW OLT'!A:A,MATCH(C464,'DATA RAW OLT'!B:B,0)),"")</f>
        <v>JATIM-PBL.ODC.LECES-HW.MA5801-OLT-01</v>
      </c>
      <c r="E464" s="6" t="s">
        <v>2761</v>
      </c>
      <c r="F464" s="123"/>
      <c r="G464" s="10">
        <f t="array" ref="G464">IFERROR(INDEX('PM POWERSUPPLY RJBT1'!BC:BC,MATCH(E464,'PM POWERSUPPLY RJBT1'!B:B,0)),"BELUM TERDATA")</f>
        <v>100</v>
      </c>
      <c r="H464" s="13" t="str">
        <f t="array" ref="H464">IFERROR(INDEX('PM AC RJBT'!J:J,MATCH(E464,'PM AC RJBT'!A:A,0)),"NON-AC ICON")</f>
        <v>NON-AC ICON</v>
      </c>
      <c r="I464" s="13" t="str">
        <f t="array" ref="I464">IFERROR(INDEX('PM GENSET RJBT'!AJ:AJ,MATCH(E464,'PM GENSET RJBT'!B:B,0)),"TIDAK ADA GENSET")</f>
        <v>TIDAK ADA GENSET</v>
      </c>
      <c r="J464" s="14">
        <f t="array" ref="J464">IFERROR(INDEX('PM POP RJBT'!P:P,MATCH(E464,'PM POP RJBT'!D:D,0)),"")*100</f>
        <v>100</v>
      </c>
      <c r="K464" s="16">
        <f t="shared" si="1"/>
        <v>100</v>
      </c>
      <c r="L464" s="18" t="str">
        <f t="shared" si="2"/>
        <v>GOOD CONDITION</v>
      </c>
    </row>
    <row r="465">
      <c r="A465" s="71" t="s">
        <v>96</v>
      </c>
      <c r="B465" s="20" t="s">
        <v>593</v>
      </c>
      <c r="C465" s="20" t="s">
        <v>2762</v>
      </c>
      <c r="D465" s="21" t="s">
        <v>2763</v>
      </c>
      <c r="E465" s="19" t="s">
        <v>2764</v>
      </c>
      <c r="F465" s="120"/>
      <c r="G465" s="24">
        <f t="array" ref="G465">IFERROR(INDEX('PM POWERSUPPLY RJBT1'!BC:BC,MATCH(E465,'PM POWERSUPPLY RJBT1'!B:B,0)),"BELUM TERDATA")</f>
        <v>100</v>
      </c>
      <c r="H465" s="27" t="str">
        <f t="array" ref="H465">IFERROR(INDEX('PM AC RJBT'!J:J,MATCH(E465,'PM AC RJBT'!A:A,0)),"NON-AC ICON")</f>
        <v>NON-AC ICON</v>
      </c>
      <c r="I465" s="27" t="str">
        <f t="array" ref="I465">IFERROR(INDEX('PM GENSET RJBT'!AJ:AJ,MATCH(E465,'PM GENSET RJBT'!B:B,0)),"TIDAK ADA GENSET")</f>
        <v>TIDAK ADA GENSET</v>
      </c>
      <c r="J465" s="29">
        <f t="array" ref="J465">IFERROR(INDEX('PM POP RJBT'!P:P,MATCH(E465,'PM POP RJBT'!D:D,0)),"")*100</f>
        <v>100</v>
      </c>
      <c r="K465" s="30">
        <f t="shared" si="1"/>
        <v>100</v>
      </c>
      <c r="L465" s="18" t="str">
        <f t="shared" si="2"/>
        <v>GOOD CONDITION</v>
      </c>
    </row>
    <row r="466">
      <c r="A466" s="78" t="s">
        <v>226</v>
      </c>
      <c r="B466" s="7" t="s">
        <v>593</v>
      </c>
      <c r="C466" s="7" t="s">
        <v>2767</v>
      </c>
      <c r="D466" s="7" t="str">
        <f t="array" ref="D466">IFERROR(INDEX('DATA RAW OLT'!A:A,MATCH(C466,'DATA RAW OLT'!B:B,0)),"")</f>
        <v>JATIM-PBL.ODC.MAYANGAN-HW.MA5801-OLT-01</v>
      </c>
      <c r="E466" s="6" t="s">
        <v>2769</v>
      </c>
      <c r="F466" s="123"/>
      <c r="G466" s="10">
        <f t="array" ref="G466">IFERROR(INDEX('PM POWERSUPPLY RJBT1'!BC:BC,MATCH(E466,'PM POWERSUPPLY RJBT1'!B:B,0)),"BELUM TERDATA")</f>
        <v>100</v>
      </c>
      <c r="H466" s="13" t="str">
        <f t="array" ref="H466">IFERROR(INDEX('PM AC RJBT'!J:J,MATCH(E466,'PM AC RJBT'!A:A,0)),"NON-AC ICON")</f>
        <v>NON-AC ICON</v>
      </c>
      <c r="I466" s="13" t="str">
        <f t="array" ref="I466">IFERROR(INDEX('PM GENSET RJBT'!AJ:AJ,MATCH(E466,'PM GENSET RJBT'!B:B,0)),"TIDAK ADA GENSET")</f>
        <v>TIDAK ADA GENSET</v>
      </c>
      <c r="J466" s="14">
        <f t="array" ref="J466">IFERROR(INDEX('PM POP RJBT'!P:P,MATCH(E466,'PM POP RJBT'!D:D,0)),"")*100</f>
        <v>100</v>
      </c>
      <c r="K466" s="16">
        <f t="shared" si="1"/>
        <v>100</v>
      </c>
      <c r="L466" s="18" t="str">
        <f t="shared" si="2"/>
        <v>GOOD CONDITION</v>
      </c>
    </row>
    <row r="467">
      <c r="A467" s="71" t="s">
        <v>96</v>
      </c>
      <c r="B467" s="20" t="s">
        <v>593</v>
      </c>
      <c r="C467" s="20" t="s">
        <v>2771</v>
      </c>
      <c r="D467" s="20" t="str">
        <f t="array" ref="D467">IFERROR(INDEX('DATA RAW OLT'!A:A,MATCH(E467,'DATA RAW OLT'!C:C,0)),"")</f>
        <v>JATIM-MGT.ODC.MILANGASRI-HW.MA5801-OLT-01</v>
      </c>
      <c r="E467" s="19" t="s">
        <v>2772</v>
      </c>
      <c r="F467" s="120"/>
      <c r="G467" s="24">
        <f t="array" ref="G467">IFERROR(INDEX('PM POWERSUPPLY RJBT1'!BC:BC,MATCH(E467,'PM POWERSUPPLY RJBT1'!B:B,0)),"BELUM TERDATA")</f>
        <v>100</v>
      </c>
      <c r="H467" s="27" t="str">
        <f t="array" ref="H467">IFERROR(INDEX('PM AC RJBT'!J:J,MATCH(E467,'PM AC RJBT'!A:A,0)),"NON-AC ICON")</f>
        <v>NON-AC ICON</v>
      </c>
      <c r="I467" s="27" t="str">
        <f t="array" ref="I467">IFERROR(INDEX('PM GENSET RJBT'!AJ:AJ,MATCH(E467,'PM GENSET RJBT'!B:B,0)),"TIDAK ADA GENSET")</f>
        <v>TIDAK ADA GENSET</v>
      </c>
      <c r="J467" s="29">
        <f t="array" ref="J467">IFERROR(INDEX('PM POP RJBT'!P:P,MATCH(E467,'PM POP RJBT'!D:D,0)),"")*100</f>
        <v>0</v>
      </c>
      <c r="K467" s="30">
        <f t="shared" si="1"/>
        <v>60</v>
      </c>
      <c r="L467" s="18" t="str">
        <f t="shared" si="2"/>
        <v>WARNING</v>
      </c>
    </row>
    <row r="468">
      <c r="A468" s="78" t="s">
        <v>16</v>
      </c>
      <c r="B468" s="7" t="s">
        <v>593</v>
      </c>
      <c r="C468" s="7" t="s">
        <v>2775</v>
      </c>
      <c r="D468" s="7" t="str">
        <f t="array" ref="D468">IFERROR(INDEX('DATA RAW OLT'!A:A,MATCH(C468,'DATA RAW OLT'!B:B,0)),"")</f>
        <v>JATIM-MJK.ODC.MLATEN-HW.MA5801-OLT-01</v>
      </c>
      <c r="E468" s="6" t="s">
        <v>2776</v>
      </c>
      <c r="F468" s="123"/>
      <c r="G468" s="10">
        <f t="array" ref="G468">IFERROR(INDEX('PM POWERSUPPLY RJBT1'!BC:BC,MATCH(E468,'PM POWERSUPPLY RJBT1'!B:B,0)),"BELUM TERDATA")</f>
        <v>100</v>
      </c>
      <c r="H468" s="13" t="str">
        <f t="array" ref="H468">IFERROR(INDEX('PM AC RJBT'!J:J,MATCH(E468,'PM AC RJBT'!A:A,0)),"NON-AC ICON")</f>
        <v>NON-AC ICON</v>
      </c>
      <c r="I468" s="13" t="str">
        <f t="array" ref="I468">IFERROR(INDEX('PM GENSET RJBT'!AJ:AJ,MATCH(E468,'PM GENSET RJBT'!B:B,0)),"TIDAK ADA GENSET")</f>
        <v>TIDAK ADA GENSET</v>
      </c>
      <c r="J468" s="14">
        <f t="array" ref="J468">IFERROR(INDEX('PM POP RJBT'!P:P,MATCH(E468,'PM POP RJBT'!D:D,0)),"")*100</f>
        <v>100</v>
      </c>
      <c r="K468" s="16">
        <f t="shared" si="1"/>
        <v>100</v>
      </c>
      <c r="L468" s="18" t="str">
        <f t="shared" si="2"/>
        <v>GOOD CONDITION</v>
      </c>
    </row>
    <row r="469">
      <c r="A469" s="71" t="s">
        <v>16</v>
      </c>
      <c r="B469" s="20" t="s">
        <v>593</v>
      </c>
      <c r="C469" s="20" t="s">
        <v>2778</v>
      </c>
      <c r="D469" s="20" t="str">
        <f t="array" ref="D469">IFERROR(INDEX('DATA RAW OLT'!A:A,MATCH(E469,'DATA RAW OLT'!C:C,0)),"")</f>
        <v>JATIM-MJK.ODC.MOJOKEREP-HW.MA5801-OLT-01</v>
      </c>
      <c r="E469" s="19" t="s">
        <v>2780</v>
      </c>
      <c r="F469" s="120"/>
      <c r="G469" s="24">
        <f t="array" ref="G469">IFERROR(INDEX('PM POWERSUPPLY RJBT1'!BC:BC,MATCH(E469,'PM POWERSUPPLY RJBT1'!B:B,0)),"BELUM TERDATA")</f>
        <v>100</v>
      </c>
      <c r="H469" s="27" t="str">
        <f t="array" ref="H469">IFERROR(INDEX('PM AC RJBT'!J:J,MATCH(E469,'PM AC RJBT'!A:A,0)),"NON-AC ICON")</f>
        <v>NON-AC ICON</v>
      </c>
      <c r="I469" s="27" t="str">
        <f t="array" ref="I469">IFERROR(INDEX('PM GENSET RJBT'!AJ:AJ,MATCH(E469,'PM GENSET RJBT'!B:B,0)),"TIDAK ADA GENSET")</f>
        <v>TIDAK ADA GENSET</v>
      </c>
      <c r="J469" s="29">
        <f t="array" ref="J469">IFERROR(INDEX('PM POP RJBT'!P:P,MATCH(E469,'PM POP RJBT'!D:D,0)),"")*100</f>
        <v>100</v>
      </c>
      <c r="K469" s="30">
        <f t="shared" si="1"/>
        <v>100</v>
      </c>
      <c r="L469" s="18" t="str">
        <f t="shared" si="2"/>
        <v>GOOD CONDITION</v>
      </c>
    </row>
    <row r="470">
      <c r="A470" s="78" t="s">
        <v>96</v>
      </c>
      <c r="B470" s="7" t="s">
        <v>593</v>
      </c>
      <c r="C470" s="7" t="s">
        <v>2783</v>
      </c>
      <c r="D470" s="7" t="str">
        <f t="array" ref="D470">IFERROR(INDEX('DATA RAW OLT'!A:A,MATCH(C470,'DATA RAW OLT'!B:B,0)),"")</f>
        <v>JATIM-MAD.ODC.SUMBEREJO-HW.MA5801-OLT-01</v>
      </c>
      <c r="E470" s="6" t="s">
        <v>2784</v>
      </c>
      <c r="F470" s="123"/>
      <c r="G470" s="10">
        <f t="array" ref="G470">IFERROR(INDEX('PM POWERSUPPLY RJBT1'!BC:BC,MATCH(E470,'PM POWERSUPPLY RJBT1'!B:B,0)),"BELUM TERDATA")</f>
        <v>100</v>
      </c>
      <c r="H470" s="13" t="str">
        <f t="array" ref="H470">IFERROR(INDEX('PM AC RJBT'!J:J,MATCH(E470,'PM AC RJBT'!A:A,0)),"NON-AC ICON")</f>
        <v>NON-AC ICON</v>
      </c>
      <c r="I470" s="13" t="str">
        <f t="array" ref="I470">IFERROR(INDEX('PM GENSET RJBT'!AJ:AJ,MATCH(E470,'PM GENSET RJBT'!B:B,0)),"TIDAK ADA GENSET")</f>
        <v>TIDAK ADA GENSET</v>
      </c>
      <c r="J470" s="14">
        <f t="array" ref="J470">IFERROR(INDEX('PM POP RJBT'!P:P,MATCH(E470,'PM POP RJBT'!D:D,0)),"")*100</f>
        <v>100</v>
      </c>
      <c r="K470" s="16">
        <f t="shared" si="1"/>
        <v>100</v>
      </c>
      <c r="L470" s="18" t="str">
        <f t="shared" si="2"/>
        <v>GOOD CONDITION</v>
      </c>
    </row>
    <row r="471">
      <c r="A471" s="71" t="s">
        <v>16</v>
      </c>
      <c r="B471" s="20" t="s">
        <v>593</v>
      </c>
      <c r="C471" s="20" t="s">
        <v>2787</v>
      </c>
      <c r="D471" s="20" t="str">
        <f t="array" ref="D471">IFERROR(INDEX('DATA RAW OLT'!A:A,MATCH(C471,'DATA RAW OLT'!B:B,0)),"")</f>
        <v>JATIM-MJK.ODC.NGASTEMI-HW.MA5801-OLT-01</v>
      </c>
      <c r="E471" s="19" t="s">
        <v>2788</v>
      </c>
      <c r="F471" s="120"/>
      <c r="G471" s="24">
        <f t="array" ref="G471">IFERROR(INDEX('PM POWERSUPPLY RJBT1'!BC:BC,MATCH(E471,'PM POWERSUPPLY RJBT1'!B:B,0)),"BELUM TERDATA")</f>
        <v>100</v>
      </c>
      <c r="H471" s="27" t="str">
        <f t="array" ref="H471">IFERROR(INDEX('PM AC RJBT'!J:J,MATCH(E471,'PM AC RJBT'!A:A,0)),"NON-AC ICON")</f>
        <v>NON-AC ICON</v>
      </c>
      <c r="I471" s="27" t="str">
        <f t="array" ref="I471">IFERROR(INDEX('PM GENSET RJBT'!AJ:AJ,MATCH(E471,'PM GENSET RJBT'!B:B,0)),"TIDAK ADA GENSET")</f>
        <v>TIDAK ADA GENSET</v>
      </c>
      <c r="J471" s="29">
        <f t="array" ref="J471">IFERROR(INDEX('PM POP RJBT'!P:P,MATCH(E471,'PM POP RJBT'!D:D,0)),"")*100</f>
        <v>0</v>
      </c>
      <c r="K471" s="30">
        <f t="shared" si="1"/>
        <v>60</v>
      </c>
      <c r="L471" s="18" t="str">
        <f t="shared" si="2"/>
        <v>WARNING</v>
      </c>
    </row>
    <row r="472">
      <c r="A472" s="78" t="s">
        <v>181</v>
      </c>
      <c r="B472" s="7" t="s">
        <v>593</v>
      </c>
      <c r="C472" s="7" t="s">
        <v>2790</v>
      </c>
      <c r="D472" s="7" t="str">
        <f t="array" ref="D472">IFERROR(INDEX('DATA RAW OLT'!A:A,MATCH(E472,'DATA RAW OLT'!C:C,0)),"")</f>
        <v>JATIM-NJK.ODC.SUMENGKO-HW.MA5801-OLT-01</v>
      </c>
      <c r="E472" s="6" t="s">
        <v>2791</v>
      </c>
      <c r="F472" s="123"/>
      <c r="G472" s="10">
        <f t="array" ref="G472">IFERROR(INDEX('PM POWERSUPPLY RJBT1'!BC:BC,MATCH(E472,'PM POWERSUPPLY RJBT1'!B:B,0)),"BELUM TERDATA")</f>
        <v>100</v>
      </c>
      <c r="H472" s="13" t="str">
        <f t="array" ref="H472">IFERROR(INDEX('PM AC RJBT'!J:J,MATCH(E472,'PM AC RJBT'!A:A,0)),"NON-AC ICON")</f>
        <v>NON-AC ICON</v>
      </c>
      <c r="I472" s="13" t="str">
        <f t="array" ref="I472">IFERROR(INDEX('PM GENSET RJBT'!AJ:AJ,MATCH(E472,'PM GENSET RJBT'!B:B,0)),"TIDAK ADA GENSET")</f>
        <v>TIDAK ADA GENSET</v>
      </c>
      <c r="J472" s="14">
        <f t="array" ref="J472">IFERROR(INDEX('PM POP RJBT'!P:P,MATCH(E472,'PM POP RJBT'!D:D,0)),"")*100</f>
        <v>100</v>
      </c>
      <c r="K472" s="16">
        <f t="shared" si="1"/>
        <v>100</v>
      </c>
      <c r="L472" s="18" t="str">
        <f t="shared" si="2"/>
        <v>GOOD CONDITION</v>
      </c>
    </row>
    <row r="473">
      <c r="A473" s="71" t="s">
        <v>181</v>
      </c>
      <c r="B473" s="20" t="s">
        <v>593</v>
      </c>
      <c r="C473" s="20" t="s">
        <v>2794</v>
      </c>
      <c r="D473" s="20" t="str">
        <f t="array" ref="D473">IFERROR(INDEX('DATA RAW OLT'!A:A,MATCH(C473,'DATA RAW OLT'!B:B,0)),"")</f>
        <v>JATIM-MALANG.BUNUT.WETAN-HW.MA5801-OLT-01</v>
      </c>
      <c r="E473" s="19" t="s">
        <v>2795</v>
      </c>
      <c r="F473" s="120"/>
      <c r="G473" s="24">
        <f t="array" ref="G473">IFERROR(INDEX('PM POWERSUPPLY RJBT1'!BC:BC,MATCH(E473,'PM POWERSUPPLY RJBT1'!B:B,0)),"BELUM TERDATA")</f>
        <v>100</v>
      </c>
      <c r="H473" s="27" t="str">
        <f t="array" ref="H473">IFERROR(INDEX('PM AC RJBT'!J:J,MATCH(E473,'PM AC RJBT'!A:A,0)),"NON-AC ICON")</f>
        <v>NON-AC ICON</v>
      </c>
      <c r="I473" s="27" t="str">
        <f t="array" ref="I473">IFERROR(INDEX('PM GENSET RJBT'!AJ:AJ,MATCH(E473,'PM GENSET RJBT'!B:B,0)),"TIDAK ADA GENSET")</f>
        <v>TIDAK ADA GENSET</v>
      </c>
      <c r="J473" s="29">
        <f t="array" ref="J473">IFERROR(INDEX('PM POP RJBT'!P:P,MATCH(E473,'PM POP RJBT'!D:D,0)),"")*100</f>
        <v>100</v>
      </c>
      <c r="K473" s="30">
        <f t="shared" si="1"/>
        <v>100</v>
      </c>
      <c r="L473" s="18" t="str">
        <f t="shared" si="2"/>
        <v>GOOD CONDITION</v>
      </c>
    </row>
    <row r="474">
      <c r="A474" s="78" t="s">
        <v>181</v>
      </c>
      <c r="B474" s="7" t="s">
        <v>593</v>
      </c>
      <c r="C474" s="7" t="s">
        <v>2797</v>
      </c>
      <c r="D474" s="7" t="str">
        <f t="array" ref="D474">IFERROR(INDEX('DATA RAW OLT'!A:A,MATCH(C474,'DATA RAW OLT'!B:B,0)),"")</f>
        <v>JATIM-MALANG-ODC.PAKISAJI-HW.MA5801-OLT-01</v>
      </c>
      <c r="E474" s="6" t="s">
        <v>2798</v>
      </c>
      <c r="F474" s="123"/>
      <c r="G474" s="10">
        <f t="array" ref="G474">IFERROR(INDEX('PM POWERSUPPLY RJBT1'!BC:BC,MATCH(E474,'PM POWERSUPPLY RJBT1'!B:B,0)),"BELUM TERDATA")</f>
        <v>100</v>
      </c>
      <c r="H474" s="13" t="str">
        <f t="array" ref="H474">IFERROR(INDEX('PM AC RJBT'!J:J,MATCH(E474,'PM AC RJBT'!A:A,0)),"NON-AC ICON")</f>
        <v>NON-AC ICON</v>
      </c>
      <c r="I474" s="13" t="str">
        <f t="array" ref="I474">IFERROR(INDEX('PM GENSET RJBT'!AJ:AJ,MATCH(E474,'PM GENSET RJBT'!B:B,0)),"TIDAK ADA GENSET")</f>
        <v>TIDAK ADA GENSET</v>
      </c>
      <c r="J474" s="14">
        <f t="array" ref="J474">IFERROR(INDEX('PM POP RJBT'!P:P,MATCH(E474,'PM POP RJBT'!D:D,0)),"")*100</f>
        <v>100</v>
      </c>
      <c r="K474" s="16">
        <f t="shared" si="1"/>
        <v>100</v>
      </c>
      <c r="L474" s="18" t="str">
        <f t="shared" si="2"/>
        <v>GOOD CONDITION</v>
      </c>
    </row>
    <row r="475">
      <c r="A475" s="71" t="s">
        <v>96</v>
      </c>
      <c r="B475" s="20" t="s">
        <v>593</v>
      </c>
      <c r="C475" s="20" t="s">
        <v>2801</v>
      </c>
      <c r="D475" s="20" t="str">
        <f t="array" ref="D475">IFERROR(INDEX('DATA RAW OLT'!A:A,MATCH(C475,'DATA RAW OLT'!B:B,0)),"")</f>
        <v>JATIM-MAD.ODC.SPBU.PALUR-HW.MA5801-OLT-01</v>
      </c>
      <c r="E475" s="19" t="s">
        <v>2802</v>
      </c>
      <c r="F475" s="120"/>
      <c r="G475" s="24">
        <f t="array" ref="G475">IFERROR(INDEX('PM POWERSUPPLY RJBT1'!BC:BC,MATCH(E475,'PM POWERSUPPLY RJBT1'!B:B,0)),"BELUM TERDATA")</f>
        <v>100</v>
      </c>
      <c r="H475" s="27" t="str">
        <f t="array" ref="H475">IFERROR(INDEX('PM AC RJBT'!J:J,MATCH(E475,'PM AC RJBT'!A:A,0)),"NON-AC ICON")</f>
        <v>NON-AC ICON</v>
      </c>
      <c r="I475" s="27" t="str">
        <f t="array" ref="I475">IFERROR(INDEX('PM GENSET RJBT'!AJ:AJ,MATCH(E475,'PM GENSET RJBT'!B:B,0)),"TIDAK ADA GENSET")</f>
        <v>TIDAK ADA GENSET</v>
      </c>
      <c r="J475" s="29">
        <f t="array" ref="J475">IFERROR(INDEX('PM POP RJBT'!P:P,MATCH(E475,'PM POP RJBT'!D:D,0)),"")*100</f>
        <v>0</v>
      </c>
      <c r="K475" s="30">
        <f t="shared" si="1"/>
        <v>60</v>
      </c>
      <c r="L475" s="18" t="str">
        <f t="shared" si="2"/>
        <v>WARNING</v>
      </c>
    </row>
    <row r="476">
      <c r="A476" s="78" t="s">
        <v>16</v>
      </c>
      <c r="B476" s="7" t="s">
        <v>593</v>
      </c>
      <c r="C476" s="7" t="s">
        <v>2804</v>
      </c>
      <c r="D476" s="7" t="str">
        <f t="array" ref="D476">IFERROR(INDEX('DATA RAW OLT'!A:A,MATCH(C476,'DATA RAW OLT'!B:B,0)),"")</f>
        <v>JATIM-ODC.PANARUKAN-BD.GP3600-OLT-01</v>
      </c>
      <c r="E476" s="6" t="s">
        <v>2806</v>
      </c>
      <c r="F476" s="123"/>
      <c r="G476" s="10">
        <f t="array" ref="G476">IFERROR(INDEX('PM POWERSUPPLY RJBT1'!BC:BC,MATCH(E476,'PM POWERSUPPLY RJBT1'!B:B,0)),"BELUM TERDATA")</f>
        <v>100</v>
      </c>
      <c r="H476" s="13" t="str">
        <f t="array" ref="H476">IFERROR(INDEX('PM AC RJBT'!J:J,MATCH(E476,'PM AC RJBT'!A:A,0)),"NON-AC ICON")</f>
        <v>NON-AC ICON</v>
      </c>
      <c r="I476" s="13" t="str">
        <f t="array" ref="I476">IFERROR(INDEX('PM GENSET RJBT'!AJ:AJ,MATCH(E476,'PM GENSET RJBT'!B:B,0)),"TIDAK ADA GENSET")</f>
        <v>TIDAK ADA GENSET</v>
      </c>
      <c r="J476" s="14">
        <f t="array" ref="J476">IFERROR(INDEX('PM POP RJBT'!P:P,MATCH(E476,'PM POP RJBT'!D:D,0)),"")*100</f>
        <v>100</v>
      </c>
      <c r="K476" s="16">
        <f t="shared" si="1"/>
        <v>100</v>
      </c>
      <c r="L476" s="18" t="str">
        <f t="shared" si="2"/>
        <v>GOOD CONDITION</v>
      </c>
      <c r="N476" s="171" t="s">
        <v>2227</v>
      </c>
      <c r="O476" s="171" t="s">
        <v>2228</v>
      </c>
      <c r="P476" s="171" t="s">
        <v>2808</v>
      </c>
    </row>
    <row r="477">
      <c r="A477" s="71" t="s">
        <v>16</v>
      </c>
      <c r="B477" s="20" t="s">
        <v>593</v>
      </c>
      <c r="C477" s="20" t="s">
        <v>2809</v>
      </c>
      <c r="D477" s="20" t="str">
        <f t="array" ref="D477">IFERROR(INDEX('DATA RAW OLT'!A:A,MATCH(C477,'DATA RAW OLT'!B:B,0)),"")</f>
        <v>JATIM-GRESIK.PANCAWARNA-HW.MA5801-OLT-02</v>
      </c>
      <c r="E477" s="19" t="s">
        <v>2811</v>
      </c>
      <c r="F477" s="120"/>
      <c r="G477" s="24">
        <f t="array" ref="G477">IFERROR(INDEX('PM POWERSUPPLY RJBT1'!BC:BC,MATCH(E477,'PM POWERSUPPLY RJBT1'!B:B,0)),"BELUM TERDATA")</f>
        <v>100</v>
      </c>
      <c r="H477" s="27" t="str">
        <f t="array" ref="H477">IFERROR(INDEX('PM AC RJBT'!J:J,MATCH(E477,'PM AC RJBT'!A:A,0)),"NON-AC ICON")</f>
        <v>NON-AC ICON</v>
      </c>
      <c r="I477" s="27" t="str">
        <f t="array" ref="I477">IFERROR(INDEX('PM GENSET RJBT'!AJ:AJ,MATCH(E477,'PM GENSET RJBT'!B:B,0)),"TIDAK ADA GENSET")</f>
        <v>TIDAK ADA GENSET</v>
      </c>
      <c r="J477" s="29">
        <f t="array" ref="J477">IFERROR(INDEX('PM POP RJBT'!P:P,MATCH(E477,'PM POP RJBT'!D:D,0)),"")*100</f>
        <v>100</v>
      </c>
      <c r="K477" s="30">
        <f t="shared" si="1"/>
        <v>100</v>
      </c>
      <c r="L477" s="18" t="str">
        <f t="shared" si="2"/>
        <v>GOOD CONDITION</v>
      </c>
    </row>
    <row r="478">
      <c r="A478" s="78" t="s">
        <v>16</v>
      </c>
      <c r="B478" s="7" t="s">
        <v>593</v>
      </c>
      <c r="C478" s="7" t="s">
        <v>2813</v>
      </c>
      <c r="D478" s="7" t="str">
        <f t="array" ref="D478">IFERROR(INDEX('DATA RAW OLT'!A:A,MATCH(C478,'DATA RAW OLT'!B:B,0)),"")</f>
        <v>JATIM-GRESIK.PANCAWARNA-HW.MA5801-OLT-01</v>
      </c>
      <c r="E478" s="6" t="s">
        <v>2814</v>
      </c>
      <c r="F478" s="123"/>
      <c r="G478" s="10">
        <f t="array" ref="G478">IFERROR(INDEX('PM POWERSUPPLY RJBT1'!BC:BC,MATCH(E478,'PM POWERSUPPLY RJBT1'!B:B,0)),"BELUM TERDATA")</f>
        <v>100</v>
      </c>
      <c r="H478" s="13" t="str">
        <f t="array" ref="H478">IFERROR(INDEX('PM AC RJBT'!J:J,MATCH(E478,'PM AC RJBT'!A:A,0)),"NON-AC ICON")</f>
        <v>NON-AC ICON</v>
      </c>
      <c r="I478" s="13" t="str">
        <f t="array" ref="I478">IFERROR(INDEX('PM GENSET RJBT'!AJ:AJ,MATCH(E478,'PM GENSET RJBT'!B:B,0)),"TIDAK ADA GENSET")</f>
        <v>TIDAK ADA GENSET</v>
      </c>
      <c r="J478" s="14">
        <f t="array" ref="J478">IFERROR(INDEX('PM POP RJBT'!P:P,MATCH(E478,'PM POP RJBT'!D:D,0)),"")*100</f>
        <v>100</v>
      </c>
      <c r="K478" s="16">
        <f t="shared" si="1"/>
        <v>100</v>
      </c>
      <c r="L478" s="18" t="str">
        <f t="shared" si="2"/>
        <v>GOOD CONDITION</v>
      </c>
    </row>
    <row r="479">
      <c r="A479" s="71" t="s">
        <v>181</v>
      </c>
      <c r="B479" s="20" t="s">
        <v>593</v>
      </c>
      <c r="C479" s="20" t="s">
        <v>2816</v>
      </c>
      <c r="D479" s="20" t="str">
        <f t="array" ref="D479">IFERROR(INDEX('DATA RAW OLT'!A:A,MATCH(C479,'DATA RAW OLT'!B:B,0)),"")</f>
        <v>JATIM-NJK.ODC.PANDATOYO-HW.MA5801-OLT-01</v>
      </c>
      <c r="E479" s="19" t="s">
        <v>2817</v>
      </c>
      <c r="F479" s="120"/>
      <c r="G479" s="24">
        <f t="array" ref="G479">IFERROR(INDEX('PM POWERSUPPLY RJBT1'!BC:BC,MATCH(E479,'PM POWERSUPPLY RJBT1'!B:B,0)),"BELUM TERDATA")</f>
        <v>100</v>
      </c>
      <c r="H479" s="27" t="str">
        <f t="array" ref="H479">IFERROR(INDEX('PM AC RJBT'!J:J,MATCH(E479,'PM AC RJBT'!A:A,0)),"NON-AC ICON")</f>
        <v>NON-AC ICON</v>
      </c>
      <c r="I479" s="27" t="str">
        <f t="array" ref="I479">IFERROR(INDEX('PM GENSET RJBT'!AJ:AJ,MATCH(E479,'PM GENSET RJBT'!B:B,0)),"TIDAK ADA GENSET")</f>
        <v>TIDAK ADA GENSET</v>
      </c>
      <c r="J479" s="29">
        <f t="array" ref="J479">IFERROR(INDEX('PM POP RJBT'!P:P,MATCH(E479,'PM POP RJBT'!D:D,0)),"")*100</f>
        <v>100</v>
      </c>
      <c r="K479" s="30">
        <f t="shared" si="1"/>
        <v>100</v>
      </c>
      <c r="L479" s="18" t="str">
        <f t="shared" si="2"/>
        <v>GOOD CONDITION</v>
      </c>
    </row>
    <row r="480">
      <c r="A480" s="78" t="s">
        <v>226</v>
      </c>
      <c r="B480" s="7" t="s">
        <v>593</v>
      </c>
      <c r="C480" s="7" t="s">
        <v>2820</v>
      </c>
      <c r="D480" s="7" t="str">
        <f t="array" ref="D480">IFERROR(INDEX('DATA RAW OLT'!A:A,MATCH(C480,'DATA RAW OLT'!B:B,0)),"")</f>
        <v>JATIM-PBL.ODC.PANDEAN-HW.MA5801-OLT-01</v>
      </c>
      <c r="E480" s="6" t="s">
        <v>2821</v>
      </c>
      <c r="F480" s="123"/>
      <c r="G480" s="10">
        <f t="array" ref="G480">IFERROR(INDEX('PM POWERSUPPLY RJBT1'!BC:BC,MATCH(E480,'PM POWERSUPPLY RJBT1'!B:B,0)),"BELUM TERDATA")</f>
        <v>100</v>
      </c>
      <c r="H480" s="13" t="str">
        <f t="array" ref="H480">IFERROR(INDEX('PM AC RJBT'!J:J,MATCH(E480,'PM AC RJBT'!A:A,0)),"NON-AC ICON")</f>
        <v>NON-AC ICON</v>
      </c>
      <c r="I480" s="13" t="str">
        <f t="array" ref="I480">IFERROR(INDEX('PM GENSET RJBT'!AJ:AJ,MATCH(E480,'PM GENSET RJBT'!B:B,0)),"TIDAK ADA GENSET")</f>
        <v>TIDAK ADA GENSET</v>
      </c>
      <c r="J480" s="14">
        <f t="array" ref="J480">IFERROR(INDEX('PM POP RJBT'!P:P,MATCH(E480,'PM POP RJBT'!D:D,0)),"")*100</f>
        <v>100</v>
      </c>
      <c r="K480" s="16">
        <f t="shared" si="1"/>
        <v>100</v>
      </c>
      <c r="L480" s="18" t="str">
        <f t="shared" si="2"/>
        <v>GOOD CONDITION</v>
      </c>
    </row>
    <row r="481">
      <c r="A481" s="71" t="s">
        <v>16</v>
      </c>
      <c r="B481" s="20" t="s">
        <v>593</v>
      </c>
      <c r="C481" s="20" t="s">
        <v>2823</v>
      </c>
      <c r="D481" s="20" t="str">
        <f t="array" ref="D481">IFERROR(INDEX('DATA RAW OLT'!A:A,MATCH(C481,'DATA RAW OLT'!B:B,0)),"")</f>
        <v>JATIM-MJK.ODC.PESANGGRAHAN-HW.MA5801-OLT-01</v>
      </c>
      <c r="E481" s="19" t="s">
        <v>2825</v>
      </c>
      <c r="F481" s="120"/>
      <c r="G481" s="24">
        <f t="array" ref="G481">IFERROR(INDEX('PM POWERSUPPLY RJBT1'!BC:BC,MATCH(E481,'PM POWERSUPPLY RJBT1'!B:B,0)),"BELUM TERDATA")</f>
        <v>100</v>
      </c>
      <c r="H481" s="27" t="str">
        <f t="array" ref="H481">IFERROR(INDEX('PM AC RJBT'!J:J,MATCH(E481,'PM AC RJBT'!A:A,0)),"NON-AC ICON")</f>
        <v>NON-AC ICON</v>
      </c>
      <c r="I481" s="27" t="str">
        <f t="array" ref="I481">IFERROR(INDEX('PM GENSET RJBT'!AJ:AJ,MATCH(E481,'PM GENSET RJBT'!B:B,0)),"TIDAK ADA GENSET")</f>
        <v>TIDAK ADA GENSET</v>
      </c>
      <c r="J481" s="29">
        <f t="array" ref="J481">IFERROR(INDEX('PM POP RJBT'!P:P,MATCH(E481,'PM POP RJBT'!D:D,0)),"")*100</f>
        <v>100</v>
      </c>
      <c r="K481" s="30">
        <f t="shared" si="1"/>
        <v>100</v>
      </c>
      <c r="L481" s="18" t="str">
        <f t="shared" si="2"/>
        <v>GOOD CONDITION</v>
      </c>
    </row>
    <row r="482">
      <c r="A482" s="78" t="s">
        <v>181</v>
      </c>
      <c r="B482" s="7" t="s">
        <v>593</v>
      </c>
      <c r="C482" s="7" t="s">
        <v>2826</v>
      </c>
      <c r="D482" s="7" t="str">
        <f t="array" ref="D482">IFERROR(INDEX('DATA RAW OLT'!A:A,MATCH(E482,'DATA RAW OLT'!C:C,0)),"")</f>
        <v>JATIM-KDR.ODC.PESANTREN-HW.MA5801-OLT-01</v>
      </c>
      <c r="E482" s="6" t="s">
        <v>2828</v>
      </c>
      <c r="F482" s="123"/>
      <c r="G482" s="10">
        <f t="array" ref="G482">IFERROR(INDEX('PM POWERSUPPLY RJBT1'!BC:BC,MATCH(E482,'PM POWERSUPPLY RJBT1'!B:B,0)),"BELUM TERDATA")</f>
        <v>100</v>
      </c>
      <c r="H482" s="13" t="str">
        <f t="array" ref="H482">IFERROR(INDEX('PM AC RJBT'!J:J,MATCH(E482,'PM AC RJBT'!A:A,0)),"NON-AC ICON")</f>
        <v>NON-AC ICON</v>
      </c>
      <c r="I482" s="13" t="str">
        <f t="array" ref="I482">IFERROR(INDEX('PM GENSET RJBT'!AJ:AJ,MATCH(E482,'PM GENSET RJBT'!B:B,0)),"TIDAK ADA GENSET")</f>
        <v>TIDAK ADA GENSET</v>
      </c>
      <c r="J482" s="14">
        <f t="array" ref="J482">IFERROR(INDEX('PM POP RJBT'!P:P,MATCH(E482,'PM POP RJBT'!D:D,0)),"")*100</f>
        <v>0</v>
      </c>
      <c r="K482" s="16">
        <f t="shared" si="1"/>
        <v>60</v>
      </c>
      <c r="L482" s="18" t="str">
        <f t="shared" si="2"/>
        <v>WARNING</v>
      </c>
    </row>
    <row r="483">
      <c r="A483" s="71" t="s">
        <v>226</v>
      </c>
      <c r="B483" s="20" t="s">
        <v>593</v>
      </c>
      <c r="C483" s="20" t="s">
        <v>2831</v>
      </c>
      <c r="D483" s="20" t="str">
        <f t="array" ref="D483">IFERROR(INDEX('DATA RAW OLT'!A:A,MATCH(C483,'DATA RAW OLT'!B:B,0)),"")</f>
        <v>JATIM-PBL.ODC.PESISIR-HW.MA5801-OLT-01</v>
      </c>
      <c r="E483" s="19" t="s">
        <v>2832</v>
      </c>
      <c r="F483" s="120"/>
      <c r="G483" s="24">
        <f t="array" ref="G483">IFERROR(INDEX('PM POWERSUPPLY RJBT1'!BC:BC,MATCH(E483,'PM POWERSUPPLY RJBT1'!B:B,0)),"BELUM TERDATA")</f>
        <v>100</v>
      </c>
      <c r="H483" s="27" t="str">
        <f t="array" ref="H483">IFERROR(INDEX('PM AC RJBT'!J:J,MATCH(E483,'PM AC RJBT'!A:A,0)),"NON-AC ICON")</f>
        <v>NON-AC ICON</v>
      </c>
      <c r="I483" s="27" t="str">
        <f t="array" ref="I483">IFERROR(INDEX('PM GENSET RJBT'!AJ:AJ,MATCH(E483,'PM GENSET RJBT'!B:B,0)),"TIDAK ADA GENSET")</f>
        <v>TIDAK ADA GENSET</v>
      </c>
      <c r="J483" s="29">
        <f t="array" ref="J483">IFERROR(INDEX('PM POP RJBT'!P:P,MATCH(E483,'PM POP RJBT'!D:D,0)),"")*100</f>
        <v>100</v>
      </c>
      <c r="K483" s="30">
        <f t="shared" si="1"/>
        <v>100</v>
      </c>
      <c r="L483" s="18" t="str">
        <f t="shared" si="2"/>
        <v>GOOD CONDITION</v>
      </c>
    </row>
    <row r="484">
      <c r="A484" s="78" t="s">
        <v>181</v>
      </c>
      <c r="B484" s="7" t="s">
        <v>593</v>
      </c>
      <c r="C484" s="7" t="s">
        <v>2833</v>
      </c>
      <c r="D484" s="7" t="str">
        <f t="array" ref="D484">IFERROR(INDEX('DATA RAW OLT'!A:A,MATCH(C484,'DATA RAW OLT'!B:B,0)),"")</f>
        <v>JATIM-NJK.ODC.PETAK.BAGOR-HW.MA5801-OLT-01</v>
      </c>
      <c r="E484" s="6" t="s">
        <v>2834</v>
      </c>
      <c r="F484" s="123"/>
      <c r="G484" s="10">
        <f t="array" ref="G484">IFERROR(INDEX('PM POWERSUPPLY RJBT1'!BC:BC,MATCH(E484,'PM POWERSUPPLY RJBT1'!B:B,0)),"BELUM TERDATA")</f>
        <v>100</v>
      </c>
      <c r="H484" s="13" t="str">
        <f t="array" ref="H484">IFERROR(INDEX('PM AC RJBT'!J:J,MATCH(E484,'PM AC RJBT'!A:A,0)),"NON-AC ICON")</f>
        <v>NON-AC ICON</v>
      </c>
      <c r="I484" s="13" t="str">
        <f t="array" ref="I484">IFERROR(INDEX('PM GENSET RJBT'!AJ:AJ,MATCH(E484,'PM GENSET RJBT'!B:B,0)),"TIDAK ADA GENSET")</f>
        <v>TIDAK ADA GENSET</v>
      </c>
      <c r="J484" s="14">
        <f t="array" ref="J484">IFERROR(INDEX('PM POP RJBT'!P:P,MATCH(E484,'PM POP RJBT'!D:D,0)),"")*100</f>
        <v>0</v>
      </c>
      <c r="K484" s="16">
        <f t="shared" si="1"/>
        <v>60</v>
      </c>
      <c r="L484" s="18" t="str">
        <f t="shared" si="2"/>
        <v>WARNING</v>
      </c>
      <c r="N484" s="171" t="s">
        <v>2754</v>
      </c>
      <c r="O484" s="171" t="s">
        <v>2837</v>
      </c>
      <c r="P484" s="171" t="s">
        <v>2838</v>
      </c>
    </row>
    <row r="485">
      <c r="A485" s="71" t="s">
        <v>181</v>
      </c>
      <c r="B485" s="20" t="s">
        <v>593</v>
      </c>
      <c r="C485" s="20" t="s">
        <v>2839</v>
      </c>
      <c r="D485" s="20" t="str">
        <f t="array" ref="D485">IFERROR(INDEX('DATA RAW OLT'!A:A,MATCH(E485,'DATA RAW OLT'!C:C,0)),"")</f>
        <v>JATIM-KDR.ODC.PLOSOREJO-HW.MA5801-OLT-01</v>
      </c>
      <c r="E485" s="19" t="s">
        <v>2840</v>
      </c>
      <c r="F485" s="120"/>
      <c r="G485" s="24">
        <f t="array" ref="G485">IFERROR(INDEX('PM POWERSUPPLY RJBT1'!BC:BC,MATCH(E485,'PM POWERSUPPLY RJBT1'!B:B,0)),"BELUM TERDATA")</f>
        <v>100</v>
      </c>
      <c r="H485" s="27" t="str">
        <f t="array" ref="H485">IFERROR(INDEX('PM AC RJBT'!J:J,MATCH(E485,'PM AC RJBT'!A:A,0)),"NON-AC ICON")</f>
        <v>NON-AC ICON</v>
      </c>
      <c r="I485" s="27" t="str">
        <f t="array" ref="I485">IFERROR(INDEX('PM GENSET RJBT'!AJ:AJ,MATCH(E485,'PM GENSET RJBT'!B:B,0)),"TIDAK ADA GENSET")</f>
        <v>TIDAK ADA GENSET</v>
      </c>
      <c r="J485" s="29">
        <f t="array" ref="J485">IFERROR(INDEX('PM POP RJBT'!P:P,MATCH(E485,'PM POP RJBT'!D:D,0)),"")*100</f>
        <v>0</v>
      </c>
      <c r="K485" s="30">
        <f t="shared" si="1"/>
        <v>60</v>
      </c>
      <c r="L485" s="18" t="str">
        <f t="shared" si="2"/>
        <v>WARNING</v>
      </c>
    </row>
    <row r="486">
      <c r="A486" s="78" t="s">
        <v>16</v>
      </c>
      <c r="B486" s="7" t="s">
        <v>593</v>
      </c>
      <c r="C486" s="7" t="s">
        <v>2843</v>
      </c>
      <c r="D486" s="7" t="str">
        <f t="array" ref="D486">IFERROR(INDEX('DATA RAW OLT'!A:A,MATCH(C486,'DATA RAW OLT'!B:B,0)),"")</f>
        <v>JATIM-MJK.ODC.PLOSOSARI-HW.MA5801-OLT-01</v>
      </c>
      <c r="E486" s="6" t="s">
        <v>2845</v>
      </c>
      <c r="F486" s="123"/>
      <c r="G486" s="10">
        <f t="array" ref="G486">IFERROR(INDEX('PM POWERSUPPLY RJBT1'!BC:BC,MATCH(E486,'PM POWERSUPPLY RJBT1'!B:B,0)),"BELUM TERDATA")</f>
        <v>100</v>
      </c>
      <c r="H486" s="13" t="str">
        <f t="array" ref="H486">IFERROR(INDEX('PM AC RJBT'!J:J,MATCH(E486,'PM AC RJBT'!A:A,0)),"NON-AC ICON")</f>
        <v>NON-AC ICON</v>
      </c>
      <c r="I486" s="13" t="str">
        <f t="array" ref="I486">IFERROR(INDEX('PM GENSET RJBT'!AJ:AJ,MATCH(E486,'PM GENSET RJBT'!B:B,0)),"TIDAK ADA GENSET")</f>
        <v>TIDAK ADA GENSET</v>
      </c>
      <c r="J486" s="14">
        <f t="array" ref="J486">IFERROR(INDEX('PM POP RJBT'!P:P,MATCH(E486,'PM POP RJBT'!D:D,0)),"")*100</f>
        <v>100</v>
      </c>
      <c r="K486" s="16">
        <f t="shared" si="1"/>
        <v>100</v>
      </c>
      <c r="L486" s="18" t="str">
        <f t="shared" si="2"/>
        <v>GOOD CONDITION</v>
      </c>
      <c r="N486" s="171" t="s">
        <v>2847</v>
      </c>
      <c r="O486" s="171" t="s">
        <v>2848</v>
      </c>
      <c r="P486" s="171" t="s">
        <v>2849</v>
      </c>
    </row>
    <row r="487">
      <c r="A487" s="71" t="s">
        <v>96</v>
      </c>
      <c r="B487" s="20" t="s">
        <v>593</v>
      </c>
      <c r="C487" s="20" t="s">
        <v>2850</v>
      </c>
      <c r="D487" s="20" t="str">
        <f t="array" ref="D487">IFERROR(INDEX('DATA RAW OLT'!A:A,MATCH(E487,'DATA RAW OLT'!C:C,0)),"")</f>
        <v>JATIM-MAD.ODC.POMPA.AIR.TAKERAN-HW.MA5801-OLT-01</v>
      </c>
      <c r="E487" s="19" t="s">
        <v>2851</v>
      </c>
      <c r="F487" s="120"/>
      <c r="G487" s="24">
        <f t="array" ref="G487">IFERROR(INDEX('PM POWERSUPPLY RJBT1'!BC:BC,MATCH(E487,'PM POWERSUPPLY RJBT1'!B:B,0)),"BELUM TERDATA")</f>
        <v>100</v>
      </c>
      <c r="H487" s="27" t="str">
        <f t="array" ref="H487">IFERROR(INDEX('PM AC RJBT'!J:J,MATCH(E487,'PM AC RJBT'!A:A,0)),"NON-AC ICON")</f>
        <v>NON-AC ICON</v>
      </c>
      <c r="I487" s="27" t="str">
        <f t="array" ref="I487">IFERROR(INDEX('PM GENSET RJBT'!AJ:AJ,MATCH(E487,'PM GENSET RJBT'!B:B,0)),"TIDAK ADA GENSET")</f>
        <v>TIDAK ADA GENSET</v>
      </c>
      <c r="J487" s="29">
        <f t="array" ref="J487">IFERROR(INDEX('PM POP RJBT'!P:P,MATCH(E487,'PM POP RJBT'!D:D,0)),"")*100</f>
        <v>100</v>
      </c>
      <c r="K487" s="30">
        <f t="shared" si="1"/>
        <v>100</v>
      </c>
      <c r="L487" s="18" t="str">
        <f t="shared" si="2"/>
        <v>GOOD CONDITION</v>
      </c>
    </row>
    <row r="488">
      <c r="A488" s="78" t="s">
        <v>181</v>
      </c>
      <c r="B488" s="7" t="s">
        <v>593</v>
      </c>
      <c r="C488" s="7" t="s">
        <v>2854</v>
      </c>
      <c r="D488" s="7" t="str">
        <f t="array" ref="D488">IFERROR(INDEX('DATA RAW OLT'!A:A,MATCH(E488,'DATA RAW OLT'!C:C,0)),"")</f>
        <v>JATIM-NJK.ODC.PRAYUNGAN-HW.MA5801-OLT-01</v>
      </c>
      <c r="E488" s="6" t="s">
        <v>2855</v>
      </c>
      <c r="F488" s="123"/>
      <c r="G488" s="10">
        <f t="array" ref="G488">IFERROR(INDEX('PM POWERSUPPLY RJBT1'!BC:BC,MATCH(E488,'PM POWERSUPPLY RJBT1'!B:B,0)),"BELUM TERDATA")</f>
        <v>100</v>
      </c>
      <c r="H488" s="13" t="str">
        <f t="array" ref="H488">IFERROR(INDEX('PM AC RJBT'!J:J,MATCH(E488,'PM AC RJBT'!A:A,0)),"NON-AC ICON")</f>
        <v>NON-AC ICON</v>
      </c>
      <c r="I488" s="13" t="str">
        <f t="array" ref="I488">IFERROR(INDEX('PM GENSET RJBT'!AJ:AJ,MATCH(E488,'PM GENSET RJBT'!B:B,0)),"TIDAK ADA GENSET")</f>
        <v>TIDAK ADA GENSET</v>
      </c>
      <c r="J488" s="14">
        <f t="array" ref="J488">IFERROR(INDEX('PM POP RJBT'!P:P,MATCH(E488,'PM POP RJBT'!D:D,0)),"")*100</f>
        <v>0</v>
      </c>
      <c r="K488" s="16">
        <f t="shared" si="1"/>
        <v>60</v>
      </c>
      <c r="L488" s="18" t="str">
        <f t="shared" si="2"/>
        <v>WARNING</v>
      </c>
    </row>
    <row r="489">
      <c r="A489" s="71" t="s">
        <v>16</v>
      </c>
      <c r="B489" s="20" t="s">
        <v>593</v>
      </c>
      <c r="C489" s="20" t="s">
        <v>2860</v>
      </c>
      <c r="D489" s="20" t="str">
        <f t="array" ref="D489">IFERROR(INDEX('DATA RAW OLT'!A:A,MATCH(C489,'DATA RAW OLT'!B:B,0)),"")</f>
        <v>JATIM-RANDUHARJO-RC6820-OLT-02</v>
      </c>
      <c r="E489" s="19" t="s">
        <v>2861</v>
      </c>
      <c r="F489" s="120"/>
      <c r="G489" s="24">
        <f t="array" ref="G489">IFERROR(INDEX('PM POWERSUPPLY RJBT1'!BC:BC,MATCH(E489,'PM POWERSUPPLY RJBT1'!B:B,0)),"BELUM TERDATA")</f>
        <v>100</v>
      </c>
      <c r="H489" s="27" t="str">
        <f t="array" ref="H489">IFERROR(INDEX('PM AC RJBT'!J:J,MATCH(E489,'PM AC RJBT'!A:A,0)),"NON-AC ICON")</f>
        <v>NON-AC ICON</v>
      </c>
      <c r="I489" s="27" t="str">
        <f t="array" ref="I489">IFERROR(INDEX('PM GENSET RJBT'!AJ:AJ,MATCH(E489,'PM GENSET RJBT'!B:B,0)),"TIDAK ADA GENSET")</f>
        <v>TIDAK ADA GENSET</v>
      </c>
      <c r="J489" s="29">
        <f t="array" ref="J489">IFERROR(INDEX('PM POP RJBT'!P:P,MATCH(E489,'PM POP RJBT'!D:D,0)),"")*100</f>
        <v>100</v>
      </c>
      <c r="K489" s="30">
        <f t="shared" si="1"/>
        <v>100</v>
      </c>
      <c r="L489" s="18" t="str">
        <f t="shared" si="2"/>
        <v>GOOD CONDITION</v>
      </c>
    </row>
    <row r="490">
      <c r="A490" s="78" t="s">
        <v>96</v>
      </c>
      <c r="B490" s="7" t="s">
        <v>593</v>
      </c>
      <c r="C490" s="7" t="s">
        <v>2863</v>
      </c>
      <c r="D490" s="7" t="str">
        <f t="array" ref="D490">IFERROR(INDEX('DATA RAW OLT'!A:A,MATCH(C490,'DATA RAW OLT'!B:B,0)),"")</f>
        <v>JATIM-MAD.ODC.REJOSARI-ZTE.C320-OLT-01</v>
      </c>
      <c r="E490" s="6" t="s">
        <v>2864</v>
      </c>
      <c r="F490" s="123"/>
      <c r="G490" s="10">
        <f t="array" ref="G490">IFERROR(INDEX('PM POWERSUPPLY RJBT1'!BC:BC,MATCH(E490,'PM POWERSUPPLY RJBT1'!B:B,0)),"BELUM TERDATA")</f>
        <v>100</v>
      </c>
      <c r="H490" s="13" t="str">
        <f t="array" ref="H490">IFERROR(INDEX('PM AC RJBT'!J:J,MATCH(E490,'PM AC RJBT'!A:A,0)),"NON-AC ICON")</f>
        <v>NON-AC ICON</v>
      </c>
      <c r="I490" s="13" t="str">
        <f t="array" ref="I490">IFERROR(INDEX('PM GENSET RJBT'!AJ:AJ,MATCH(E490,'PM GENSET RJBT'!B:B,0)),"TIDAK ADA GENSET")</f>
        <v>TIDAK ADA GENSET</v>
      </c>
      <c r="J490" s="14">
        <f t="array" ref="J490">IFERROR(INDEX('PM POP RJBT'!P:P,MATCH(E490,'PM POP RJBT'!D:D,0)),"")*100</f>
        <v>0</v>
      </c>
      <c r="K490" s="16">
        <f t="shared" si="1"/>
        <v>60</v>
      </c>
      <c r="L490" s="18" t="str">
        <f t="shared" si="2"/>
        <v>WARNING</v>
      </c>
    </row>
    <row r="491">
      <c r="A491" s="71" t="s">
        <v>181</v>
      </c>
      <c r="B491" s="20" t="s">
        <v>593</v>
      </c>
      <c r="C491" s="20" t="s">
        <v>2866</v>
      </c>
      <c r="D491" s="20" t="str">
        <f t="array" ref="D491">IFERROR(INDEX('DATA RAW OLT'!A:A,MATCH(C491,'DATA RAW OLT'!B:B,0)),"")</f>
        <v>JATIM-MALANG.ODC.REJOYOSO-HW.MA5801-OLT-01</v>
      </c>
      <c r="E491" s="19" t="s">
        <v>2868</v>
      </c>
      <c r="F491" s="120"/>
      <c r="G491" s="24">
        <f t="array" ref="G491">IFERROR(INDEX('PM POWERSUPPLY RJBT1'!BC:BC,MATCH(E491,'PM POWERSUPPLY RJBT1'!B:B,0)),"BELUM TERDATA")</f>
        <v>100</v>
      </c>
      <c r="H491" s="27" t="str">
        <f t="array" ref="H491">IFERROR(INDEX('PM AC RJBT'!J:J,MATCH(E491,'PM AC RJBT'!A:A,0)),"NON-AC ICON")</f>
        <v>NON-AC ICON</v>
      </c>
      <c r="I491" s="27" t="str">
        <f t="array" ref="I491">IFERROR(INDEX('PM GENSET RJBT'!AJ:AJ,MATCH(E491,'PM GENSET RJBT'!B:B,0)),"TIDAK ADA GENSET")</f>
        <v>TIDAK ADA GENSET</v>
      </c>
      <c r="J491" s="29">
        <f t="array" ref="J491">IFERROR(INDEX('PM POP RJBT'!P:P,MATCH(E491,'PM POP RJBT'!D:D,0)),"")*100</f>
        <v>0</v>
      </c>
      <c r="K491" s="30">
        <f t="shared" si="1"/>
        <v>60</v>
      </c>
      <c r="L491" s="18" t="str">
        <f t="shared" si="2"/>
        <v>WARNING</v>
      </c>
    </row>
    <row r="492">
      <c r="A492" s="78" t="s">
        <v>16</v>
      </c>
      <c r="B492" s="7" t="s">
        <v>593</v>
      </c>
      <c r="C492" s="7" t="s">
        <v>2869</v>
      </c>
      <c r="D492" s="7" t="str">
        <f t="array" ref="D492">IFERROR(INDEX('DATA RAW OLT'!A:A,MATCH(E492,'DATA RAW OLT'!C:C,0)),"")</f>
        <v>JATIM-MJK.ODC.SALEN-HW.MA5801-OLT-01</v>
      </c>
      <c r="E492" s="6" t="s">
        <v>2870</v>
      </c>
      <c r="F492" s="123"/>
      <c r="G492" s="10">
        <f t="array" ref="G492">IFERROR(INDEX('PM POWERSUPPLY RJBT1'!BC:BC,MATCH(E492,'PM POWERSUPPLY RJBT1'!B:B,0)),"BELUM TERDATA")</f>
        <v>100</v>
      </c>
      <c r="H492" s="13" t="str">
        <f t="array" ref="H492">IFERROR(INDEX('PM AC RJBT'!J:J,MATCH(E492,'PM AC RJBT'!A:A,0)),"NON-AC ICON")</f>
        <v>NON-AC ICON</v>
      </c>
      <c r="I492" s="13" t="str">
        <f t="array" ref="I492">IFERROR(INDEX('PM GENSET RJBT'!AJ:AJ,MATCH(E492,'PM GENSET RJBT'!B:B,0)),"TIDAK ADA GENSET")</f>
        <v>TIDAK ADA GENSET</v>
      </c>
      <c r="J492" s="14">
        <f t="array" ref="J492">IFERROR(INDEX('PM POP RJBT'!P:P,MATCH(E492,'PM POP RJBT'!D:D,0)),"")*100</f>
        <v>0</v>
      </c>
      <c r="K492" s="16">
        <f t="shared" si="1"/>
        <v>60</v>
      </c>
      <c r="L492" s="18" t="str">
        <f t="shared" si="2"/>
        <v>WARNING</v>
      </c>
    </row>
    <row r="493">
      <c r="A493" s="71" t="s">
        <v>181</v>
      </c>
      <c r="B493" s="20" t="s">
        <v>593</v>
      </c>
      <c r="C493" s="20" t="s">
        <v>2873</v>
      </c>
      <c r="D493" s="20" t="str">
        <f t="array" ref="D493">IFERROR(INDEX('DATA RAW OLT'!A:A,MATCH(E493,'DATA RAW OLT'!C:C,0)),"")</f>
        <v>JATIM-KDR.ODC.SAMBI-HW.MA5801-OLT-01</v>
      </c>
      <c r="E493" s="19" t="s">
        <v>2874</v>
      </c>
      <c r="F493" s="120"/>
      <c r="G493" s="24">
        <f t="array" ref="G493">IFERROR(INDEX('PM POWERSUPPLY RJBT1'!BC:BC,MATCH(E493,'PM POWERSUPPLY RJBT1'!B:B,0)),"BELUM TERDATA")</f>
        <v>100</v>
      </c>
      <c r="H493" s="27" t="str">
        <f t="array" ref="H493">IFERROR(INDEX('PM AC RJBT'!J:J,MATCH(E493,'PM AC RJBT'!A:A,0)),"NON-AC ICON")</f>
        <v>NON-AC ICON</v>
      </c>
      <c r="I493" s="27" t="str">
        <f t="array" ref="I493">IFERROR(INDEX('PM GENSET RJBT'!AJ:AJ,MATCH(E493,'PM GENSET RJBT'!B:B,0)),"TIDAK ADA GENSET")</f>
        <v>TIDAK ADA GENSET</v>
      </c>
      <c r="J493" s="29">
        <f t="array" ref="J493">IFERROR(INDEX('PM POP RJBT'!P:P,MATCH(E493,'PM POP RJBT'!D:D,0)),"")*100</f>
        <v>0</v>
      </c>
      <c r="K493" s="30">
        <f t="shared" si="1"/>
        <v>60</v>
      </c>
      <c r="L493" s="18" t="str">
        <f t="shared" si="2"/>
        <v>WARNING</v>
      </c>
    </row>
    <row r="494">
      <c r="A494" s="78" t="s">
        <v>16</v>
      </c>
      <c r="B494" s="7" t="s">
        <v>593</v>
      </c>
      <c r="C494" s="7" t="s">
        <v>2876</v>
      </c>
      <c r="D494" s="7" t="str">
        <f t="array" ref="D494">IFERROR(INDEX('DATA RAW OLT'!A:A,MATCH(C494,'DATA RAW OLT'!B:B,0)),"")</f>
        <v>JATIM-MJK.ODC.SARIREJO-HW.MA5801-OLT-01</v>
      </c>
      <c r="E494" s="6" t="s">
        <v>2878</v>
      </c>
      <c r="F494" s="123"/>
      <c r="G494" s="10">
        <f t="array" ref="G494">IFERROR(INDEX('PM POWERSUPPLY RJBT1'!BC:BC,MATCH(E494,'PM POWERSUPPLY RJBT1'!B:B,0)),"BELUM TERDATA")</f>
        <v>100</v>
      </c>
      <c r="H494" s="13" t="str">
        <f t="array" ref="H494">IFERROR(INDEX('PM AC RJBT'!J:J,MATCH(E494,'PM AC RJBT'!A:A,0)),"NON-AC ICON")</f>
        <v>NON-AC ICON</v>
      </c>
      <c r="I494" s="13" t="str">
        <f t="array" ref="I494">IFERROR(INDEX('PM GENSET RJBT'!AJ:AJ,MATCH(E494,'PM GENSET RJBT'!B:B,0)),"TIDAK ADA GENSET")</f>
        <v>TIDAK ADA GENSET</v>
      </c>
      <c r="J494" s="14">
        <f t="array" ref="J494">IFERROR(INDEX('PM POP RJBT'!P:P,MATCH(E494,'PM POP RJBT'!D:D,0)),"")*100</f>
        <v>100</v>
      </c>
      <c r="K494" s="16">
        <f t="shared" si="1"/>
        <v>100</v>
      </c>
      <c r="L494" s="18" t="str">
        <f t="shared" si="2"/>
        <v>GOOD CONDITION</v>
      </c>
    </row>
    <row r="495">
      <c r="A495" s="71" t="s">
        <v>181</v>
      </c>
      <c r="B495" s="20" t="s">
        <v>593</v>
      </c>
      <c r="C495" s="20" t="s">
        <v>2880</v>
      </c>
      <c r="D495" s="20" t="str">
        <f t="array" ref="D495">IFERROR(INDEX('DATA RAW OLT'!A:A,MATCH(E495,'DATA RAW OLT'!C:C,0)),"")</f>
        <v>JATIM-NJK.ODC.SAWAHAN-HW.MA5801-OLT-01</v>
      </c>
      <c r="E495" s="19" t="s">
        <v>2882</v>
      </c>
      <c r="F495" s="120"/>
      <c r="G495" s="24">
        <f t="array" ref="G495">IFERROR(INDEX('PM POWERSUPPLY RJBT1'!BC:BC,MATCH(E495,'PM POWERSUPPLY RJBT1'!B:B,0)),"BELUM TERDATA")</f>
        <v>100</v>
      </c>
      <c r="H495" s="27" t="str">
        <f t="array" ref="H495">IFERROR(INDEX('PM AC RJBT'!J:J,MATCH(E495,'PM AC RJBT'!A:A,0)),"NON-AC ICON")</f>
        <v>NON-AC ICON</v>
      </c>
      <c r="I495" s="27" t="str">
        <f t="array" ref="I495">IFERROR(INDEX('PM GENSET RJBT'!AJ:AJ,MATCH(E495,'PM GENSET RJBT'!B:B,0)),"TIDAK ADA GENSET")</f>
        <v>TIDAK ADA GENSET</v>
      </c>
      <c r="J495" s="29">
        <f t="array" ref="J495">IFERROR(INDEX('PM POP RJBT'!P:P,MATCH(E495,'PM POP RJBT'!D:D,0)),"")*100</f>
        <v>0</v>
      </c>
      <c r="K495" s="30">
        <f t="shared" si="1"/>
        <v>60</v>
      </c>
      <c r="L495" s="18" t="str">
        <f t="shared" si="2"/>
        <v>WARNING</v>
      </c>
    </row>
    <row r="496">
      <c r="A496" s="78" t="s">
        <v>181</v>
      </c>
      <c r="B496" s="7" t="s">
        <v>593</v>
      </c>
      <c r="C496" s="7" t="s">
        <v>2884</v>
      </c>
      <c r="D496" s="7" t="str">
        <f t="array" ref="D496">IFERROR(INDEX('DATA RAW OLT'!A:A,MATCH(E496,'DATA RAW OLT'!C:C,0)),"")</f>
        <v>JATIM-BLT.ODC.SAWENTAR-HW.MA5801-OLT-01</v>
      </c>
      <c r="E496" s="6" t="s">
        <v>2885</v>
      </c>
      <c r="F496" s="123"/>
      <c r="G496" s="10">
        <f t="array" ref="G496">IFERROR(INDEX('PM POWERSUPPLY RJBT1'!BC:BC,MATCH(E496,'PM POWERSUPPLY RJBT1'!B:B,0)),"BELUM TERDATA")</f>
        <v>100</v>
      </c>
      <c r="H496" s="13" t="str">
        <f t="array" ref="H496">IFERROR(INDEX('PM AC RJBT'!J:J,MATCH(E496,'PM AC RJBT'!A:A,0)),"NON-AC ICON")</f>
        <v>NON-AC ICON</v>
      </c>
      <c r="I496" s="13" t="str">
        <f t="array" ref="I496">IFERROR(INDEX('PM GENSET RJBT'!AJ:AJ,MATCH(E496,'PM GENSET RJBT'!B:B,0)),"TIDAK ADA GENSET")</f>
        <v>TIDAK ADA GENSET</v>
      </c>
      <c r="J496" s="14">
        <f t="array" ref="J496">IFERROR(INDEX('PM POP RJBT'!P:P,MATCH(E496,'PM POP RJBT'!D:D,0)),"")*100</f>
        <v>0</v>
      </c>
      <c r="K496" s="16">
        <f t="shared" si="1"/>
        <v>60</v>
      </c>
      <c r="L496" s="18" t="str">
        <f t="shared" si="2"/>
        <v>WARNING</v>
      </c>
      <c r="N496" s="171" t="s">
        <v>2888</v>
      </c>
      <c r="O496" s="171" t="s">
        <v>1804</v>
      </c>
    </row>
    <row r="497">
      <c r="A497" s="71" t="s">
        <v>96</v>
      </c>
      <c r="B497" s="20" t="s">
        <v>593</v>
      </c>
      <c r="C497" s="20" t="s">
        <v>2889</v>
      </c>
      <c r="D497" s="20" t="str">
        <f t="array" ref="D497">IFERROR(INDEX('DATA RAW OLT'!A:A,MATCH(C497,'DATA RAW OLT'!B:B,0)),"")</f>
        <v>JATIM-MAD.ODC.SD.SUKOREJO-HW.MA5801-OLT-01</v>
      </c>
      <c r="E497" s="19" t="s">
        <v>2890</v>
      </c>
      <c r="F497" s="120"/>
      <c r="G497" s="24">
        <f t="array" ref="G497">IFERROR(INDEX('PM POWERSUPPLY RJBT1'!BC:BC,MATCH(E497,'PM POWERSUPPLY RJBT1'!B:B,0)),"BELUM TERDATA")</f>
        <v>100</v>
      </c>
      <c r="H497" s="27" t="str">
        <f t="array" ref="H497">IFERROR(INDEX('PM AC RJBT'!J:J,MATCH(E497,'PM AC RJBT'!A:A,0)),"NON-AC ICON")</f>
        <v>NON-AC ICON</v>
      </c>
      <c r="I497" s="27" t="str">
        <f t="array" ref="I497">IFERROR(INDEX('PM GENSET RJBT'!AJ:AJ,MATCH(E497,'PM GENSET RJBT'!B:B,0)),"TIDAK ADA GENSET")</f>
        <v>TIDAK ADA GENSET</v>
      </c>
      <c r="J497" s="29">
        <f t="array" ref="J497">IFERROR(INDEX('PM POP RJBT'!P:P,MATCH(E497,'PM POP RJBT'!D:D,0)),"")*100</f>
        <v>0</v>
      </c>
      <c r="K497" s="30">
        <f t="shared" si="1"/>
        <v>60</v>
      </c>
      <c r="L497" s="18" t="str">
        <f t="shared" si="2"/>
        <v>WARNING</v>
      </c>
    </row>
    <row r="498">
      <c r="A498" s="78" t="s">
        <v>16</v>
      </c>
      <c r="B498" s="7" t="s">
        <v>593</v>
      </c>
      <c r="C498" s="7" t="s">
        <v>2893</v>
      </c>
      <c r="D498" s="7" t="str">
        <f t="array" ref="D498">IFERROR(INDEX('DATA RAW OLT'!A:A,MATCH(C498,'DATA RAW OLT'!B:B,0)),"")</f>
        <v>JATIM-MJK.ODC.SEDATI-HW.MA5801-OLT-01</v>
      </c>
      <c r="E498" s="6" t="s">
        <v>2894</v>
      </c>
      <c r="F498" s="123"/>
      <c r="G498" s="10">
        <f t="array" ref="G498">IFERROR(INDEX('PM POWERSUPPLY RJBT1'!BC:BC,MATCH(E498,'PM POWERSUPPLY RJBT1'!B:B,0)),"BELUM TERDATA")</f>
        <v>100</v>
      </c>
      <c r="H498" s="13" t="str">
        <f t="array" ref="H498">IFERROR(INDEX('PM AC RJBT'!J:J,MATCH(E498,'PM AC RJBT'!A:A,0)),"NON-AC ICON")</f>
        <v>NON-AC ICON</v>
      </c>
      <c r="I498" s="13" t="str">
        <f t="array" ref="I498">IFERROR(INDEX('PM GENSET RJBT'!AJ:AJ,MATCH(E498,'PM GENSET RJBT'!B:B,0)),"TIDAK ADA GENSET")</f>
        <v>TIDAK ADA GENSET</v>
      </c>
      <c r="J498" s="14">
        <f t="array" ref="J498">IFERROR(INDEX('PM POP RJBT'!P:P,MATCH(E498,'PM POP RJBT'!D:D,0)),"")*100</f>
        <v>100</v>
      </c>
      <c r="K498" s="16">
        <f t="shared" si="1"/>
        <v>100</v>
      </c>
      <c r="L498" s="18" t="str">
        <f t="shared" si="2"/>
        <v>GOOD CONDITION</v>
      </c>
    </row>
    <row r="499">
      <c r="A499" s="71" t="s">
        <v>16</v>
      </c>
      <c r="B499" s="20" t="s">
        <v>593</v>
      </c>
      <c r="C499" s="20" t="s">
        <v>2897</v>
      </c>
      <c r="D499" s="20" t="str">
        <f t="array" ref="D499">IFERROR(INDEX('DATA RAW OLT'!A:A,MATCH(C499,'DATA RAW OLT'!B:B,0)),"")</f>
        <v>JATIM-SIDOARJO.ODC.BALONGBENDO-HW.MA5801-OLT-01</v>
      </c>
      <c r="E499" s="19" t="s">
        <v>2898</v>
      </c>
      <c r="F499" s="120"/>
      <c r="G499" s="24">
        <f t="array" ref="G499">IFERROR(INDEX('PM POWERSUPPLY RJBT1'!BC:BC,MATCH(E499,'PM POWERSUPPLY RJBT1'!B:B,0)),"BELUM TERDATA")</f>
        <v>100</v>
      </c>
      <c r="H499" s="27" t="str">
        <f t="array" ref="H499">IFERROR(INDEX('PM AC RJBT'!J:J,MATCH(E499,'PM AC RJBT'!A:A,0)),"NON-AC ICON")</f>
        <v>NON-AC ICON</v>
      </c>
      <c r="I499" s="27" t="str">
        <f t="array" ref="I499">IFERROR(INDEX('PM GENSET RJBT'!AJ:AJ,MATCH(E499,'PM GENSET RJBT'!B:B,0)),"TIDAK ADA GENSET")</f>
        <v>TIDAK ADA GENSET</v>
      </c>
      <c r="J499" s="29">
        <f t="array" ref="J499">IFERROR(INDEX('PM POP RJBT'!P:P,MATCH(E499,'PM POP RJBT'!D:D,0)),"")*100</f>
        <v>0</v>
      </c>
      <c r="K499" s="30">
        <f t="shared" si="1"/>
        <v>60</v>
      </c>
      <c r="L499" s="18" t="str">
        <f t="shared" si="2"/>
        <v>WARNING</v>
      </c>
    </row>
    <row r="500">
      <c r="A500" s="78" t="s">
        <v>96</v>
      </c>
      <c r="B500" s="7" t="s">
        <v>593</v>
      </c>
      <c r="C500" s="7" t="s">
        <v>2900</v>
      </c>
      <c r="D500" s="7" t="str">
        <f t="array" ref="D500">IFERROR(INDEX('DATA RAW OLT'!A:A,MATCH(C500,'DATA RAW OLT'!B:B,0)),"")</f>
        <v>JATIM-MGT.ODC.POS.SETREN-HW.MA5801-OLT-01</v>
      </c>
      <c r="E500" s="6" t="s">
        <v>2901</v>
      </c>
      <c r="F500" s="123"/>
      <c r="G500" s="10">
        <f t="array" ref="G500">IFERROR(INDEX('PM POWERSUPPLY RJBT1'!BC:BC,MATCH(E500,'PM POWERSUPPLY RJBT1'!B:B,0)),"BELUM TERDATA")</f>
        <v>100</v>
      </c>
      <c r="H500" s="13" t="str">
        <f t="array" ref="H500">IFERROR(INDEX('PM AC RJBT'!J:J,MATCH(E500,'PM AC RJBT'!A:A,0)),"NON-AC ICON")</f>
        <v>NON-AC ICON</v>
      </c>
      <c r="I500" s="13" t="str">
        <f t="array" ref="I500">IFERROR(INDEX('PM GENSET RJBT'!AJ:AJ,MATCH(E500,'PM GENSET RJBT'!B:B,0)),"TIDAK ADA GENSET")</f>
        <v>TIDAK ADA GENSET</v>
      </c>
      <c r="J500" s="14">
        <f t="array" ref="J500">IFERROR(INDEX('PM POP RJBT'!P:P,MATCH(E500,'PM POP RJBT'!D:D,0)),"")*100</f>
        <v>100</v>
      </c>
      <c r="K500" s="16">
        <f t="shared" si="1"/>
        <v>100</v>
      </c>
      <c r="L500" s="18" t="str">
        <f t="shared" si="2"/>
        <v>GOOD CONDITION</v>
      </c>
    </row>
    <row r="501">
      <c r="A501" s="71" t="s">
        <v>181</v>
      </c>
      <c r="B501" s="20" t="s">
        <v>593</v>
      </c>
      <c r="C501" s="20" t="s">
        <v>2904</v>
      </c>
      <c r="D501" s="20" t="str">
        <f t="array" ref="D501">IFERROR(INDEX('DATA RAW OLT'!A:A,MATCH(C501,'DATA RAW OLT'!B:B,0)),"")</f>
        <v>JATIM-MALANG.WAGIR.SITIREJO-HW.MA5801-OLT-01</v>
      </c>
      <c r="E501" s="19" t="s">
        <v>2905</v>
      </c>
      <c r="F501" s="120"/>
      <c r="G501" s="24">
        <f t="array" ref="G501">IFERROR(INDEX('PM POWERSUPPLY RJBT1'!BC:BC,MATCH(E501,'PM POWERSUPPLY RJBT1'!B:B,0)),"BELUM TERDATA")</f>
        <v>100</v>
      </c>
      <c r="H501" s="27" t="str">
        <f t="array" ref="H501">IFERROR(INDEX('PM AC RJBT'!J:J,MATCH(E501,'PM AC RJBT'!A:A,0)),"NON-AC ICON")</f>
        <v>NON-AC ICON</v>
      </c>
      <c r="I501" s="27" t="str">
        <f t="array" ref="I501">IFERROR(INDEX('PM GENSET RJBT'!AJ:AJ,MATCH(E501,'PM GENSET RJBT'!B:B,0)),"TIDAK ADA GENSET")</f>
        <v>TIDAK ADA GENSET</v>
      </c>
      <c r="J501" s="29">
        <f t="array" ref="J501">IFERROR(INDEX('PM POP RJBT'!P:P,MATCH(E501,'PM POP RJBT'!D:D,0)),"")*100</f>
        <v>100</v>
      </c>
      <c r="K501" s="30">
        <f t="shared" si="1"/>
        <v>100</v>
      </c>
      <c r="L501" s="18" t="str">
        <f t="shared" si="2"/>
        <v>GOOD CONDITION</v>
      </c>
    </row>
    <row r="502">
      <c r="A502" s="78" t="s">
        <v>96</v>
      </c>
      <c r="B502" s="7" t="s">
        <v>593</v>
      </c>
      <c r="C502" s="7" t="s">
        <v>2907</v>
      </c>
      <c r="D502" s="7" t="str">
        <f t="array" ref="D502">IFERROR(INDEX('DATA RAW OLT'!A:A,MATCH(C502,'DATA RAW OLT'!B:B,0)),"")</f>
        <v>JATIM-MGT.ODC.SUGIHWARAS-HW.MA5801-OLT-01</v>
      </c>
      <c r="E502" s="6" t="s">
        <v>2908</v>
      </c>
      <c r="F502" s="123"/>
      <c r="G502" s="10">
        <f t="array" ref="G502">IFERROR(INDEX('PM POWERSUPPLY RJBT1'!BC:BC,MATCH(E502,'PM POWERSUPPLY RJBT1'!B:B,0)),"BELUM TERDATA")</f>
        <v>100</v>
      </c>
      <c r="H502" s="13" t="str">
        <f t="array" ref="H502">IFERROR(INDEX('PM AC RJBT'!J:J,MATCH(E502,'PM AC RJBT'!A:A,0)),"NON-AC ICON")</f>
        <v>NON-AC ICON</v>
      </c>
      <c r="I502" s="13" t="str">
        <f t="array" ref="I502">IFERROR(INDEX('PM GENSET RJBT'!AJ:AJ,MATCH(E502,'PM GENSET RJBT'!B:B,0)),"TIDAK ADA GENSET")</f>
        <v>TIDAK ADA GENSET</v>
      </c>
      <c r="J502" s="14">
        <f t="array" ref="J502">IFERROR(INDEX('PM POP RJBT'!P:P,MATCH(E502,'PM POP RJBT'!D:D,0)),"")*100</f>
        <v>0</v>
      </c>
      <c r="K502" s="16">
        <f t="shared" si="1"/>
        <v>60</v>
      </c>
      <c r="L502" s="18" t="str">
        <f t="shared" si="2"/>
        <v>WARNING</v>
      </c>
    </row>
    <row r="503">
      <c r="A503" s="71" t="s">
        <v>226</v>
      </c>
      <c r="B503" s="20" t="s">
        <v>593</v>
      </c>
      <c r="C503" s="20" t="s">
        <v>2911</v>
      </c>
      <c r="D503" s="20" t="str">
        <f t="array" ref="D503">IFERROR(INDEX('DATA RAW OLT'!A:A,MATCH(C503,'DATA RAW OLT'!B:B,0)),"")</f>
        <v>JATIM-PBL.ODC.SUMBERBULU-HW.MA5801-OLT-01</v>
      </c>
      <c r="E503" s="19" t="s">
        <v>2913</v>
      </c>
      <c r="F503" s="120"/>
      <c r="G503" s="24">
        <f t="array" ref="G503">IFERROR(INDEX('PM POWERSUPPLY RJBT1'!BC:BC,MATCH(E503,'PM POWERSUPPLY RJBT1'!B:B,0)),"BELUM TERDATA")</f>
        <v>100</v>
      </c>
      <c r="H503" s="27" t="str">
        <f t="array" ref="H503">IFERROR(INDEX('PM AC RJBT'!J:J,MATCH(E503,'PM AC RJBT'!A:A,0)),"NON-AC ICON")</f>
        <v>NON-AC ICON</v>
      </c>
      <c r="I503" s="27" t="str">
        <f t="array" ref="I503">IFERROR(INDEX('PM GENSET RJBT'!AJ:AJ,MATCH(E503,'PM GENSET RJBT'!B:B,0)),"TIDAK ADA GENSET")</f>
        <v>TIDAK ADA GENSET</v>
      </c>
      <c r="J503" s="29">
        <f t="array" ref="J503">IFERROR(INDEX('PM POP RJBT'!P:P,MATCH(E503,'PM POP RJBT'!D:D,0)),"")*100</f>
        <v>100</v>
      </c>
      <c r="K503" s="30">
        <f t="shared" si="1"/>
        <v>100</v>
      </c>
      <c r="L503" s="18" t="str">
        <f t="shared" si="2"/>
        <v>GOOD CONDITION</v>
      </c>
    </row>
    <row r="504">
      <c r="A504" s="78" t="s">
        <v>16</v>
      </c>
      <c r="B504" s="7" t="s">
        <v>593</v>
      </c>
      <c r="C504" s="7" t="s">
        <v>2915</v>
      </c>
      <c r="D504" s="7" t="str">
        <f t="array" ref="D504">IFERROR(INDEX('DATA RAW OLT'!A:A,MATCH(C504,'DATA RAW OLT'!B:B,0)),"")</f>
        <v>JATIM-MJK.ODC.SUMBERGIRANG-HW.MA5801-OLT-01</v>
      </c>
      <c r="E504" s="6" t="s">
        <v>2916</v>
      </c>
      <c r="F504" s="123"/>
      <c r="G504" s="10">
        <f t="array" ref="G504">IFERROR(INDEX('PM POWERSUPPLY RJBT1'!BC:BC,MATCH(E504,'PM POWERSUPPLY RJBT1'!B:B,0)),"BELUM TERDATA")</f>
        <v>100</v>
      </c>
      <c r="H504" s="13" t="str">
        <f t="array" ref="H504">IFERROR(INDEX('PM AC RJBT'!J:J,MATCH(E504,'PM AC RJBT'!A:A,0)),"NON-AC ICON")</f>
        <v>NON-AC ICON</v>
      </c>
      <c r="I504" s="13" t="str">
        <f t="array" ref="I504">IFERROR(INDEX('PM GENSET RJBT'!AJ:AJ,MATCH(E504,'PM GENSET RJBT'!B:B,0)),"TIDAK ADA GENSET")</f>
        <v>TIDAK ADA GENSET</v>
      </c>
      <c r="J504" s="14">
        <f t="array" ref="J504">IFERROR(INDEX('PM POP RJBT'!P:P,MATCH(E504,'PM POP RJBT'!D:D,0)),"")*100</f>
        <v>100</v>
      </c>
      <c r="K504" s="16">
        <f t="shared" si="1"/>
        <v>100</v>
      </c>
      <c r="L504" s="18" t="str">
        <f t="shared" si="2"/>
        <v>GOOD CONDITION</v>
      </c>
    </row>
    <row r="505">
      <c r="A505" s="71" t="s">
        <v>181</v>
      </c>
      <c r="B505" s="20" t="s">
        <v>593</v>
      </c>
      <c r="C505" s="20" t="s">
        <v>2918</v>
      </c>
      <c r="D505" s="20" t="str">
        <f t="array" ref="D505">IFERROR(INDEX('DATA RAW OLT'!A:A,MATCH(C505,'DATA RAW OLT'!B:B,0)),"")</f>
        <v>JATIM-NJK.ODC.SUMBERKEPUH-HW.MA5801-OLT-01</v>
      </c>
      <c r="E505" s="19" t="s">
        <v>2919</v>
      </c>
      <c r="F505" s="120"/>
      <c r="G505" s="24">
        <f t="array" ref="G505">IFERROR(INDEX('PM POWERSUPPLY RJBT1'!BC:BC,MATCH(E505,'PM POWERSUPPLY RJBT1'!B:B,0)),"BELUM TERDATA")</f>
        <v>100</v>
      </c>
      <c r="H505" s="27" t="str">
        <f t="array" ref="H505">IFERROR(INDEX('PM AC RJBT'!J:J,MATCH(E505,'PM AC RJBT'!A:A,0)),"NON-AC ICON")</f>
        <v>NON-AC ICON</v>
      </c>
      <c r="I505" s="27" t="str">
        <f t="array" ref="I505">IFERROR(INDEX('PM GENSET RJBT'!AJ:AJ,MATCH(E505,'PM GENSET RJBT'!B:B,0)),"TIDAK ADA GENSET")</f>
        <v>TIDAK ADA GENSET</v>
      </c>
      <c r="J505" s="29">
        <f t="array" ref="J505">IFERROR(INDEX('PM POP RJBT'!P:P,MATCH(E505,'PM POP RJBT'!D:D,0)),"")*100</f>
        <v>100</v>
      </c>
      <c r="K505" s="30">
        <f t="shared" si="1"/>
        <v>100</v>
      </c>
      <c r="L505" s="18" t="str">
        <f t="shared" si="2"/>
        <v>GOOD CONDITION</v>
      </c>
    </row>
    <row r="506">
      <c r="A506" s="78" t="s">
        <v>16</v>
      </c>
      <c r="B506" s="7" t="s">
        <v>593</v>
      </c>
      <c r="C506" s="7" t="s">
        <v>2922</v>
      </c>
      <c r="D506" s="7" t="str">
        <f t="array" ref="D506">IFERROR(INDEX('DATA RAW OLT'!A:A,MATCH(C506,'DATA RAW OLT'!B:B,0)),"")</f>
        <v>JATIM-MJK.ODC.SUMBERWONO-HW.MA5801-OLT-01</v>
      </c>
      <c r="E506" s="6" t="s">
        <v>2923</v>
      </c>
      <c r="F506" s="123"/>
      <c r="G506" s="10">
        <f t="array" ref="G506">IFERROR(INDEX('PM POWERSUPPLY RJBT1'!BC:BC,MATCH(E506,'PM POWERSUPPLY RJBT1'!B:B,0)),"BELUM TERDATA")</f>
        <v>50</v>
      </c>
      <c r="H506" s="13" t="str">
        <f t="array" ref="H506">IFERROR(INDEX('PM AC RJBT'!J:J,MATCH(E506,'PM AC RJBT'!A:A,0)),"NON-AC ICON")</f>
        <v>NON-AC ICON</v>
      </c>
      <c r="I506" s="13" t="str">
        <f t="array" ref="I506">IFERROR(INDEX('PM GENSET RJBT'!AJ:AJ,MATCH(E506,'PM GENSET RJBT'!B:B,0)),"TIDAK ADA GENSET")</f>
        <v>TIDAK ADA GENSET</v>
      </c>
      <c r="J506" s="14">
        <f t="array" ref="J506">IFERROR(INDEX('PM POP RJBT'!P:P,MATCH(E506,'PM POP RJBT'!D:D,0)),"")*100</f>
        <v>100</v>
      </c>
      <c r="K506" s="16">
        <f t="shared" si="1"/>
        <v>85</v>
      </c>
      <c r="L506" s="18" t="str">
        <f t="shared" si="2"/>
        <v>GOOD CONDITION</v>
      </c>
    </row>
    <row r="507">
      <c r="A507" s="71" t="s">
        <v>16</v>
      </c>
      <c r="B507" s="20" t="s">
        <v>593</v>
      </c>
      <c r="C507" s="20" t="s">
        <v>2926</v>
      </c>
      <c r="D507" s="20" t="str">
        <f t="array" ref="D507">IFERROR(INDEX('DATA RAW OLT'!A:A,MATCH(C507,'DATA RAW OLT'!B:B,0)),"")</f>
        <v>JATIM-MJK.ODC.SUMOLAWANG-HW.MA5801-OLT-01</v>
      </c>
      <c r="E507" s="19" t="s">
        <v>2927</v>
      </c>
      <c r="F507" s="120"/>
      <c r="G507" s="24">
        <f t="array" ref="G507">IFERROR(INDEX('PM POWERSUPPLY RJBT1'!BC:BC,MATCH(E507,'PM POWERSUPPLY RJBT1'!B:B,0)),"BELUM TERDATA")</f>
        <v>100</v>
      </c>
      <c r="H507" s="27" t="str">
        <f t="array" ref="H507">IFERROR(INDEX('PM AC RJBT'!J:J,MATCH(E507,'PM AC RJBT'!A:A,0)),"NON-AC ICON")</f>
        <v>NON-AC ICON</v>
      </c>
      <c r="I507" s="27" t="str">
        <f t="array" ref="I507">IFERROR(INDEX('PM GENSET RJBT'!AJ:AJ,MATCH(E507,'PM GENSET RJBT'!B:B,0)),"TIDAK ADA GENSET")</f>
        <v>TIDAK ADA GENSET</v>
      </c>
      <c r="J507" s="29">
        <f t="array" ref="J507">IFERROR(INDEX('PM POP RJBT'!P:P,MATCH(E507,'PM POP RJBT'!D:D,0)),"")*100</f>
        <v>100</v>
      </c>
      <c r="K507" s="30">
        <f t="shared" si="1"/>
        <v>100</v>
      </c>
      <c r="L507" s="18" t="str">
        <f t="shared" si="2"/>
        <v>GOOD CONDITION</v>
      </c>
    </row>
    <row r="508">
      <c r="A508" s="78" t="s">
        <v>16</v>
      </c>
      <c r="B508" s="7" t="s">
        <v>593</v>
      </c>
      <c r="C508" s="7" t="s">
        <v>2930</v>
      </c>
      <c r="D508" s="7" t="str">
        <f t="array" ref="D508">IFERROR(INDEX('DATA RAW OLT'!A:A,MATCH(C508,'DATA RAW OLT'!B:B,0)),"")</f>
        <v>JATIM-SIDOARJO.ODC.SUWALUH-HW.MA5801-OLT-01</v>
      </c>
      <c r="E508" s="6" t="s">
        <v>2931</v>
      </c>
      <c r="F508" s="123"/>
      <c r="G508" s="10">
        <f t="array" ref="G508">IFERROR(INDEX('PM POWERSUPPLY RJBT1'!BC:BC,MATCH(E508,'PM POWERSUPPLY RJBT1'!B:B,0)),"BELUM TERDATA")</f>
        <v>100</v>
      </c>
      <c r="H508" s="13" t="str">
        <f t="array" ref="H508">IFERROR(INDEX('PM AC RJBT'!J:J,MATCH(E508,'PM AC RJBT'!A:A,0)),"NON-AC ICON")</f>
        <v>NON-AC ICON</v>
      </c>
      <c r="I508" s="13" t="str">
        <f t="array" ref="I508">IFERROR(INDEX('PM GENSET RJBT'!AJ:AJ,MATCH(E508,'PM GENSET RJBT'!B:B,0)),"TIDAK ADA GENSET")</f>
        <v>TIDAK ADA GENSET</v>
      </c>
      <c r="J508" s="14">
        <f t="array" ref="J508">IFERROR(INDEX('PM POP RJBT'!P:P,MATCH(E508,'PM POP RJBT'!D:D,0)),"")*100</f>
        <v>0</v>
      </c>
      <c r="K508" s="16">
        <f t="shared" si="1"/>
        <v>60</v>
      </c>
      <c r="L508" s="18" t="str">
        <f t="shared" si="2"/>
        <v>WARNING</v>
      </c>
    </row>
    <row r="509">
      <c r="A509" s="71" t="s">
        <v>226</v>
      </c>
      <c r="B509" s="20" t="s">
        <v>593</v>
      </c>
      <c r="C509" s="20" t="s">
        <v>2933</v>
      </c>
      <c r="D509" s="20" t="str">
        <f t="array" ref="D509">IFERROR(INDEX('DATA RAW OLT'!A:A,MATCH(C509,'DATA RAW OLT'!B:B,0)),"")</f>
        <v>JATIM-DS.TAMANSARI-RC-OLT-01</v>
      </c>
      <c r="E509" s="19" t="s">
        <v>2934</v>
      </c>
      <c r="F509" s="120"/>
      <c r="G509" s="24">
        <f t="array" ref="G509">IFERROR(INDEX('PM POWERSUPPLY RJBT1'!BC:BC,MATCH(E509,'PM POWERSUPPLY RJBT1'!B:B,0)),"BELUM TERDATA")</f>
        <v>100</v>
      </c>
      <c r="H509" s="27" t="str">
        <f t="array" ref="H509">IFERROR(INDEX('PM AC RJBT'!J:J,MATCH(E509,'PM AC RJBT'!A:A,0)),"NON-AC ICON")</f>
        <v>NON-AC ICON</v>
      </c>
      <c r="I509" s="27" t="str">
        <f t="array" ref="I509">IFERROR(INDEX('PM GENSET RJBT'!AJ:AJ,MATCH(E509,'PM GENSET RJBT'!B:B,0)),"TIDAK ADA GENSET")</f>
        <v>TIDAK ADA GENSET</v>
      </c>
      <c r="J509" s="29">
        <f t="array" ref="J509">IFERROR(INDEX('PM POP RJBT'!P:P,MATCH(E509,'PM POP RJBT'!D:D,0)),"")*100</f>
        <v>100</v>
      </c>
      <c r="K509" s="30">
        <f t="shared" si="1"/>
        <v>100</v>
      </c>
      <c r="L509" s="18" t="str">
        <f t="shared" si="2"/>
        <v>GOOD CONDITION</v>
      </c>
    </row>
    <row r="510">
      <c r="A510" s="78" t="s">
        <v>181</v>
      </c>
      <c r="B510" s="7" t="s">
        <v>593</v>
      </c>
      <c r="C510" s="7" t="s">
        <v>2937</v>
      </c>
      <c r="D510" s="7" t="str">
        <f t="array" ref="D510">IFERROR(INDEX('DATA RAW OLT'!A:A,MATCH(C510,'DATA RAW OLT'!B:B,0)),"")</f>
        <v>JATIM-NJK.ODC.TANJUNGTANI-HW.MA5801-OLT-01</v>
      </c>
      <c r="E510" s="6" t="s">
        <v>2939</v>
      </c>
      <c r="F510" s="123"/>
      <c r="G510" s="10">
        <f t="array" ref="G510">IFERROR(INDEX('PM POWERSUPPLY RJBT1'!BC:BC,MATCH(E510,'PM POWERSUPPLY RJBT1'!B:B,0)),"BELUM TERDATA")</f>
        <v>100</v>
      </c>
      <c r="H510" s="13" t="str">
        <f t="array" ref="H510">IFERROR(INDEX('PM AC RJBT'!J:J,MATCH(E510,'PM AC RJBT'!A:A,0)),"NON-AC ICON")</f>
        <v>NON-AC ICON</v>
      </c>
      <c r="I510" s="13" t="str">
        <f t="array" ref="I510">IFERROR(INDEX('PM GENSET RJBT'!AJ:AJ,MATCH(E510,'PM GENSET RJBT'!B:B,0)),"TIDAK ADA GENSET")</f>
        <v>TIDAK ADA GENSET</v>
      </c>
      <c r="J510" s="14">
        <f t="array" ref="J510">IFERROR(INDEX('PM POP RJBT'!P:P,MATCH(E510,'PM POP RJBT'!D:D,0)),"")*100</f>
        <v>100</v>
      </c>
      <c r="K510" s="16">
        <f t="shared" si="1"/>
        <v>100</v>
      </c>
      <c r="L510" s="18" t="str">
        <f t="shared" si="2"/>
        <v>GOOD CONDITION</v>
      </c>
    </row>
    <row r="511">
      <c r="A511" s="71" t="s">
        <v>96</v>
      </c>
      <c r="B511" s="20" t="s">
        <v>593</v>
      </c>
      <c r="C511" s="20" t="s">
        <v>2941</v>
      </c>
      <c r="D511" s="20" t="str">
        <f t="array" ref="D511">IFERROR(INDEX('DATA RAW OLT'!A:A,MATCH(E511,'DATA RAW OLT'!C:C,0)),"")</f>
        <v>JATIM-MAD.ODC.TAPELAN-HW.MA5801-OLT-01</v>
      </c>
      <c r="E511" s="19" t="s">
        <v>2942</v>
      </c>
      <c r="F511" s="120"/>
      <c r="G511" s="24">
        <f t="array" ref="G511">IFERROR(INDEX('PM POWERSUPPLY RJBT1'!BC:BC,MATCH(E511,'PM POWERSUPPLY RJBT1'!B:B,0)),"BELUM TERDATA")</f>
        <v>100</v>
      </c>
      <c r="H511" s="27" t="str">
        <f t="array" ref="H511">IFERROR(INDEX('PM AC RJBT'!J:J,MATCH(E511,'PM AC RJBT'!A:A,0)),"NON-AC ICON")</f>
        <v>NON-AC ICON</v>
      </c>
      <c r="I511" s="27" t="str">
        <f t="array" ref="I511">IFERROR(INDEX('PM GENSET RJBT'!AJ:AJ,MATCH(E511,'PM GENSET RJBT'!B:B,0)),"TIDAK ADA GENSET")</f>
        <v>TIDAK ADA GENSET</v>
      </c>
      <c r="J511" s="29">
        <f t="array" ref="J511">IFERROR(INDEX('PM POP RJBT'!P:P,MATCH(E511,'PM POP RJBT'!D:D,0)),"")*100</f>
        <v>0</v>
      </c>
      <c r="K511" s="30">
        <f t="shared" si="1"/>
        <v>60</v>
      </c>
      <c r="L511" s="18" t="str">
        <f t="shared" si="2"/>
        <v>WARNING</v>
      </c>
    </row>
    <row r="512">
      <c r="A512" s="78" t="s">
        <v>226</v>
      </c>
      <c r="B512" s="7" t="s">
        <v>593</v>
      </c>
      <c r="C512" s="7" t="s">
        <v>2944</v>
      </c>
      <c r="D512" s="7" t="str">
        <f t="array" ref="D512">IFERROR(INDEX('DATA RAW OLT'!A:A,MATCH(C512,'DATA RAW OLT'!B:B,0)),"")</f>
        <v>JATIM-PBL.ODC.TEMPURAN-HW.MA5801-OLT-01</v>
      </c>
      <c r="E512" s="6" t="s">
        <v>2945</v>
      </c>
      <c r="F512" s="123"/>
      <c r="G512" s="10">
        <f t="array" ref="G512">IFERROR(INDEX('PM POWERSUPPLY RJBT1'!BC:BC,MATCH(E512,'PM POWERSUPPLY RJBT1'!B:B,0)),"BELUM TERDATA")</f>
        <v>100</v>
      </c>
      <c r="H512" s="13" t="str">
        <f t="array" ref="H512">IFERROR(INDEX('PM AC RJBT'!J:J,MATCH(E512,'PM AC RJBT'!A:A,0)),"NON-AC ICON")</f>
        <v>NON-AC ICON</v>
      </c>
      <c r="I512" s="13" t="str">
        <f t="array" ref="I512">IFERROR(INDEX('PM GENSET RJBT'!AJ:AJ,MATCH(E512,'PM GENSET RJBT'!B:B,0)),"TIDAK ADA GENSET")</f>
        <v>TIDAK ADA GENSET</v>
      </c>
      <c r="J512" s="14">
        <f t="array" ref="J512">IFERROR(INDEX('PM POP RJBT'!P:P,MATCH(E512,'PM POP RJBT'!D:D,0)),"")*100</f>
        <v>100</v>
      </c>
      <c r="K512" s="16">
        <f t="shared" si="1"/>
        <v>100</v>
      </c>
      <c r="L512" s="18" t="str">
        <f t="shared" si="2"/>
        <v>GOOD CONDITION</v>
      </c>
    </row>
    <row r="513">
      <c r="A513" s="71" t="s">
        <v>181</v>
      </c>
      <c r="B513" s="20" t="s">
        <v>593</v>
      </c>
      <c r="C513" s="20" t="s">
        <v>2948</v>
      </c>
      <c r="D513" s="20" t="str">
        <f t="array" ref="D513">IFERROR(INDEX('DATA RAW OLT'!A:A,MATCH(E513,'DATA RAW OLT'!C:C,0)),"")</f>
        <v>JATIM-KDR.ODC.TINALAN-HW.MA5801-OLT-01</v>
      </c>
      <c r="E513" s="19" t="s">
        <v>2950</v>
      </c>
      <c r="F513" s="120"/>
      <c r="G513" s="24">
        <f t="array" ref="G513">IFERROR(INDEX('PM POWERSUPPLY RJBT1'!BC:BC,MATCH(E513,'PM POWERSUPPLY RJBT1'!B:B,0)),"BELUM TERDATA")</f>
        <v>100</v>
      </c>
      <c r="H513" s="27" t="str">
        <f t="array" ref="H513">IFERROR(INDEX('PM AC RJBT'!J:J,MATCH(E513,'PM AC RJBT'!A:A,0)),"NON-AC ICON")</f>
        <v>NON-AC ICON</v>
      </c>
      <c r="I513" s="27" t="str">
        <f t="array" ref="I513">IFERROR(INDEX('PM GENSET RJBT'!AJ:AJ,MATCH(E513,'PM GENSET RJBT'!B:B,0)),"TIDAK ADA GENSET")</f>
        <v>TIDAK ADA GENSET</v>
      </c>
      <c r="J513" s="29">
        <f t="array" ref="J513">IFERROR(INDEX('PM POP RJBT'!P:P,MATCH(E513,'PM POP RJBT'!D:D,0)),"")*100</f>
        <v>0</v>
      </c>
      <c r="K513" s="30">
        <f t="shared" si="1"/>
        <v>60</v>
      </c>
      <c r="L513" s="18" t="str">
        <f t="shared" si="2"/>
        <v>WARNING</v>
      </c>
    </row>
    <row r="514">
      <c r="A514" s="78" t="s">
        <v>226</v>
      </c>
      <c r="B514" s="7" t="s">
        <v>593</v>
      </c>
      <c r="C514" s="7" t="s">
        <v>2952</v>
      </c>
      <c r="D514" s="7" t="str">
        <f t="array" ref="D514">IFERROR(INDEX('DATA RAW OLT'!A:A,MATCH(C514,'DATA RAW OLT'!B:B,0)),"")</f>
        <v>JATIM-PBL.ODC.TISNONEGARAN-HW.MA5801-OLT-01</v>
      </c>
      <c r="E514" s="6" t="s">
        <v>2953</v>
      </c>
      <c r="F514" s="123"/>
      <c r="G514" s="10">
        <f t="array" ref="G514">IFERROR(INDEX('PM POWERSUPPLY RJBT1'!BC:BC,MATCH(E514,'PM POWERSUPPLY RJBT1'!B:B,0)),"BELUM TERDATA")</f>
        <v>100</v>
      </c>
      <c r="H514" s="13" t="str">
        <f t="array" ref="H514">IFERROR(INDEX('PM AC RJBT'!J:J,MATCH(E514,'PM AC RJBT'!A:A,0)),"NON-AC ICON")</f>
        <v>NON-AC ICON</v>
      </c>
      <c r="I514" s="13" t="str">
        <f t="array" ref="I514">IFERROR(INDEX('PM GENSET RJBT'!AJ:AJ,MATCH(E514,'PM GENSET RJBT'!B:B,0)),"TIDAK ADA GENSET")</f>
        <v>TIDAK ADA GENSET</v>
      </c>
      <c r="J514" s="14">
        <f t="array" ref="J514">IFERROR(INDEX('PM POP RJBT'!P:P,MATCH(E514,'PM POP RJBT'!D:D,0)),"")*100</f>
        <v>100</v>
      </c>
      <c r="K514" s="16">
        <f t="shared" si="1"/>
        <v>100</v>
      </c>
      <c r="L514" s="18" t="str">
        <f t="shared" si="2"/>
        <v>GOOD CONDITION</v>
      </c>
    </row>
    <row r="515">
      <c r="A515" s="71" t="s">
        <v>16</v>
      </c>
      <c r="B515" s="20" t="s">
        <v>593</v>
      </c>
      <c r="C515" s="20" t="s">
        <v>2955</v>
      </c>
      <c r="D515" s="20" t="str">
        <f t="array" ref="D515">IFERROR(INDEX('DATA RAW OLT'!A:A,MATCH(C515,'DATA RAW OLT'!B:B,0)),"")</f>
        <v>JATIM-SIDOARJO.ODC.TLASIH.DUA-HW.MA5801-OLT-01</v>
      </c>
      <c r="E515" s="19" t="s">
        <v>2957</v>
      </c>
      <c r="F515" s="120"/>
      <c r="G515" s="24">
        <f t="array" ref="G515">IFERROR(INDEX('PM POWERSUPPLY RJBT1'!BC:BC,MATCH(E515,'PM POWERSUPPLY RJBT1'!B:B,0)),"BELUM TERDATA")</f>
        <v>100</v>
      </c>
      <c r="H515" s="27" t="str">
        <f t="array" ref="H515">IFERROR(INDEX('PM AC RJBT'!J:J,MATCH(E515,'PM AC RJBT'!A:A,0)),"NON-AC ICON")</f>
        <v>NON-AC ICON</v>
      </c>
      <c r="I515" s="27" t="str">
        <f t="array" ref="I515">IFERROR(INDEX('PM GENSET RJBT'!AJ:AJ,MATCH(E515,'PM GENSET RJBT'!B:B,0)),"TIDAK ADA GENSET")</f>
        <v>TIDAK ADA GENSET</v>
      </c>
      <c r="J515" s="29">
        <f t="array" ref="J515">IFERROR(INDEX('PM POP RJBT'!P:P,MATCH(E515,'PM POP RJBT'!D:D,0)),"")*100</f>
        <v>100</v>
      </c>
      <c r="K515" s="30">
        <f t="shared" si="1"/>
        <v>100</v>
      </c>
      <c r="L515" s="18" t="str">
        <f t="shared" si="2"/>
        <v>GOOD CONDITION</v>
      </c>
    </row>
    <row r="516">
      <c r="A516" s="78" t="s">
        <v>181</v>
      </c>
      <c r="B516" s="7" t="s">
        <v>593</v>
      </c>
      <c r="C516" s="7" t="s">
        <v>2958</v>
      </c>
      <c r="D516" s="7" t="str">
        <f t="array" ref="D516">IFERROR(INDEX('DATA RAW OLT'!A:A,MATCH(E516,'DATA RAW OLT'!C:C,0)),"")</f>
        <v>JATIM-KDR.ODC.TUGUREJO-HW.MA5801-OLT-01</v>
      </c>
      <c r="E516" s="6" t="s">
        <v>2959</v>
      </c>
      <c r="F516" s="123"/>
      <c r="G516" s="10">
        <f t="array" ref="G516">IFERROR(INDEX('PM POWERSUPPLY RJBT1'!BC:BC,MATCH(E516,'PM POWERSUPPLY RJBT1'!B:B,0)),"BELUM TERDATA")</f>
        <v>100</v>
      </c>
      <c r="H516" s="13" t="str">
        <f t="array" ref="H516">IFERROR(INDEX('PM AC RJBT'!J:J,MATCH(E516,'PM AC RJBT'!A:A,0)),"NON-AC ICON")</f>
        <v>NON-AC ICON</v>
      </c>
      <c r="I516" s="13" t="str">
        <f t="array" ref="I516">IFERROR(INDEX('PM GENSET RJBT'!AJ:AJ,MATCH(E516,'PM GENSET RJBT'!B:B,0)),"TIDAK ADA GENSET")</f>
        <v>TIDAK ADA GENSET</v>
      </c>
      <c r="J516" s="14">
        <f t="array" ref="J516">IFERROR(INDEX('PM POP RJBT'!P:P,MATCH(E516,'PM POP RJBT'!D:D,0)),"")*100</f>
        <v>0</v>
      </c>
      <c r="K516" s="16">
        <f t="shared" si="1"/>
        <v>60</v>
      </c>
      <c r="L516" s="18" t="str">
        <f t="shared" si="2"/>
        <v>WARNING</v>
      </c>
    </row>
    <row r="517">
      <c r="A517" s="71" t="s">
        <v>181</v>
      </c>
      <c r="B517" s="20" t="s">
        <v>593</v>
      </c>
      <c r="C517" s="20" t="s">
        <v>2961</v>
      </c>
      <c r="D517" s="20" t="str">
        <f t="array" ref="D517">IFERROR(INDEX('DATA RAW OLT'!A:A,MATCH(C517,'DATA RAW OLT'!B:B,0)),"")</f>
        <v>JATIM-MALANG.ODC.TUREN-HW.MA5801-OLT-01</v>
      </c>
      <c r="E517" s="19" t="s">
        <v>2962</v>
      </c>
      <c r="F517" s="120"/>
      <c r="G517" s="24">
        <f t="array" ref="G517">IFERROR(INDEX('PM POWERSUPPLY RJBT1'!BC:BC,MATCH(E517,'PM POWERSUPPLY RJBT1'!B:B,0)),"BELUM TERDATA")</f>
        <v>100</v>
      </c>
      <c r="H517" s="27" t="str">
        <f t="array" ref="H517">IFERROR(INDEX('PM AC RJBT'!J:J,MATCH(E517,'PM AC RJBT'!A:A,0)),"NON-AC ICON")</f>
        <v>NON-AC ICON</v>
      </c>
      <c r="I517" s="27" t="str">
        <f t="array" ref="I517">IFERROR(INDEX('PM GENSET RJBT'!AJ:AJ,MATCH(E517,'PM GENSET RJBT'!B:B,0)),"TIDAK ADA GENSET")</f>
        <v>TIDAK ADA GENSET</v>
      </c>
      <c r="J517" s="29">
        <f t="array" ref="J517">IFERROR(INDEX('PM POP RJBT'!P:P,MATCH(E517,'PM POP RJBT'!D:D,0)),"")*100</f>
        <v>100</v>
      </c>
      <c r="K517" s="30">
        <f t="shared" si="1"/>
        <v>100</v>
      </c>
      <c r="L517" s="18" t="str">
        <f t="shared" si="2"/>
        <v>GOOD CONDITION</v>
      </c>
    </row>
    <row r="518">
      <c r="A518" s="78" t="s">
        <v>181</v>
      </c>
      <c r="B518" s="7" t="s">
        <v>593</v>
      </c>
      <c r="C518" s="7" t="s">
        <v>2965</v>
      </c>
      <c r="D518" s="7" t="str">
        <f t="array" ref="D518">IFERROR(INDEX('DATA RAW OLT'!A:A,MATCH(C518,'DATA RAW OLT'!B:B,0)),"")</f>
        <v>JATIM-MALANG.ODC.WANDANPURO-HW.MA5801-OLT-02</v>
      </c>
      <c r="E518" s="6" t="s">
        <v>2966</v>
      </c>
      <c r="F518" s="123"/>
      <c r="G518" s="10">
        <f t="array" ref="G518">IFERROR(INDEX('PM POWERSUPPLY RJBT1'!BC:BC,MATCH(E518,'PM POWERSUPPLY RJBT1'!B:B,0)),"BELUM TERDATA")</f>
        <v>100</v>
      </c>
      <c r="H518" s="13" t="str">
        <f t="array" ref="H518">IFERROR(INDEX('PM AC RJBT'!J:J,MATCH(E518,'PM AC RJBT'!A:A,0)),"NON-AC ICON")</f>
        <v>NON-AC ICON</v>
      </c>
      <c r="I518" s="13" t="str">
        <f t="array" ref="I518">IFERROR(INDEX('PM GENSET RJBT'!AJ:AJ,MATCH(E518,'PM GENSET RJBT'!B:B,0)),"TIDAK ADA GENSET")</f>
        <v>TIDAK ADA GENSET</v>
      </c>
      <c r="J518" s="14">
        <f t="array" ref="J518">IFERROR(INDEX('PM POP RJBT'!P:P,MATCH(E518,'PM POP RJBT'!D:D,0)),"")*100</f>
        <v>100</v>
      </c>
      <c r="K518" s="16">
        <f t="shared" si="1"/>
        <v>100</v>
      </c>
      <c r="L518" s="18" t="str">
        <f t="shared" si="2"/>
        <v>GOOD CONDITION</v>
      </c>
    </row>
    <row r="519">
      <c r="A519" s="71" t="s">
        <v>181</v>
      </c>
      <c r="B519" s="20" t="s">
        <v>593</v>
      </c>
      <c r="C519" s="20" t="s">
        <v>2967</v>
      </c>
      <c r="D519" s="20" t="str">
        <f t="array" ref="D519">IFERROR(INDEX('DATA RAW OLT'!A:A,MATCH(E519,'DATA RAW OLT'!C:C,0)),"")</f>
        <v>JATIM-NJK.ODC.WARUJAYENG-HW.MA5801-OLT-01</v>
      </c>
      <c r="E519" s="19" t="s">
        <v>2968</v>
      </c>
      <c r="F519" s="120"/>
      <c r="G519" s="24">
        <f t="array" ref="G519">IFERROR(INDEX('PM POWERSUPPLY RJBT1'!BC:BC,MATCH(E519,'PM POWERSUPPLY RJBT1'!B:B,0)),"BELUM TERDATA")</f>
        <v>100</v>
      </c>
      <c r="H519" s="27" t="str">
        <f t="array" ref="H519">IFERROR(INDEX('PM AC RJBT'!J:J,MATCH(E519,'PM AC RJBT'!A:A,0)),"NON-AC ICON")</f>
        <v>NON-AC ICON</v>
      </c>
      <c r="I519" s="27" t="str">
        <f t="array" ref="I519">IFERROR(INDEX('PM GENSET RJBT'!AJ:AJ,MATCH(E519,'PM GENSET RJBT'!B:B,0)),"TIDAK ADA GENSET")</f>
        <v>TIDAK ADA GENSET</v>
      </c>
      <c r="J519" s="29">
        <f t="array" ref="J519">IFERROR(INDEX('PM POP RJBT'!P:P,MATCH(E519,'PM POP RJBT'!D:D,0)),"")*100</f>
        <v>100</v>
      </c>
      <c r="K519" s="30">
        <f t="shared" si="1"/>
        <v>100</v>
      </c>
      <c r="L519" s="18" t="str">
        <f t="shared" si="2"/>
        <v>GOOD CONDITION</v>
      </c>
    </row>
    <row r="520">
      <c r="A520" s="78" t="s">
        <v>226</v>
      </c>
      <c r="B520" s="7" t="s">
        <v>593</v>
      </c>
      <c r="C520" s="7" t="s">
        <v>2970</v>
      </c>
      <c r="D520" s="8" t="s">
        <v>2971</v>
      </c>
      <c r="E520" s="6" t="s">
        <v>2972</v>
      </c>
      <c r="F520" s="9"/>
      <c r="G520" s="10">
        <f t="array" ref="G520">IFERROR(INDEX('PM POWERSUPPLY RJBT1'!BC:BC,MATCH(E520,'PM POWERSUPPLY RJBT1'!B:B,0)),"BELUM TERDATA")</f>
        <v>100</v>
      </c>
      <c r="H520" s="13" t="str">
        <f t="array" ref="H520">IFERROR(INDEX('PM AC RJBT'!J:J,MATCH(E520,'PM AC RJBT'!A:A,0)),"NON-AC ICON")</f>
        <v>NON-AC ICON</v>
      </c>
      <c r="I520" s="13" t="str">
        <f t="array" ref="I520">IFERROR(INDEX('PM GENSET RJBT'!AJ:AJ,MATCH(E520,'PM GENSET RJBT'!B:B,0)),"TIDAK ADA GENSET")</f>
        <v>TIDAK ADA GENSET</v>
      </c>
      <c r="J520" s="14">
        <f t="array" ref="J520">IFERROR(INDEX('PM POP RJBT'!P:P,MATCH(E520,'PM POP RJBT'!D:D,0)),"")*100</f>
        <v>100</v>
      </c>
      <c r="K520" s="16">
        <f t="shared" si="1"/>
        <v>100</v>
      </c>
      <c r="L520" s="18" t="str">
        <f t="shared" si="2"/>
        <v>GOOD CONDITION</v>
      </c>
    </row>
    <row r="521">
      <c r="A521" s="71" t="s">
        <v>226</v>
      </c>
      <c r="B521" s="20" t="s">
        <v>593</v>
      </c>
      <c r="C521" s="20" t="s">
        <v>2974</v>
      </c>
      <c r="D521" s="20" t="str">
        <f t="array" ref="D521">IFERROR(INDEX('DATA RAW OLT'!A:A,MATCH(C521,'DATA RAW OLT'!B:B,0)),"")</f>
        <v>JATIM-WARUJINGGO-RC-OLT-01</v>
      </c>
      <c r="E521" s="19" t="s">
        <v>2975</v>
      </c>
      <c r="F521" s="120"/>
      <c r="G521" s="24">
        <f t="array" ref="G521">IFERROR(INDEX('PM POWERSUPPLY RJBT1'!BC:BC,MATCH(E521,'PM POWERSUPPLY RJBT1'!B:B,0)),"BELUM TERDATA")</f>
        <v>100</v>
      </c>
      <c r="H521" s="27" t="str">
        <f t="array" ref="H521">IFERROR(INDEX('PM AC RJBT'!J:J,MATCH(E521,'PM AC RJBT'!A:A,0)),"NON-AC ICON")</f>
        <v>NON-AC ICON</v>
      </c>
      <c r="I521" s="27" t="str">
        <f t="array" ref="I521">IFERROR(INDEX('PM GENSET RJBT'!AJ:AJ,MATCH(E521,'PM GENSET RJBT'!B:B,0)),"TIDAK ADA GENSET")</f>
        <v>TIDAK ADA GENSET</v>
      </c>
      <c r="J521" s="29">
        <f t="array" ref="J521">IFERROR(INDEX('PM POP RJBT'!P:P,MATCH(E521,'PM POP RJBT'!D:D,0)),"")*100</f>
        <v>100</v>
      </c>
      <c r="K521" s="30">
        <f t="shared" si="1"/>
        <v>100</v>
      </c>
      <c r="L521" s="18" t="str">
        <f t="shared" si="2"/>
        <v>GOOD CONDITION</v>
      </c>
    </row>
    <row r="522">
      <c r="A522" s="78" t="s">
        <v>181</v>
      </c>
      <c r="B522" s="7" t="s">
        <v>593</v>
      </c>
      <c r="C522" s="7" t="s">
        <v>2977</v>
      </c>
      <c r="D522" s="8" t="s">
        <v>2978</v>
      </c>
      <c r="E522" s="6" t="s">
        <v>2979</v>
      </c>
      <c r="F522" s="123"/>
      <c r="G522" s="10">
        <f t="array" ref="G522">IFERROR(INDEX('PM POWERSUPPLY RJBT1'!BC:BC,MATCH(E522,'PM POWERSUPPLY RJBT1'!B:B,0)),"BELUM TERDATA")</f>
        <v>100</v>
      </c>
      <c r="H522" s="13" t="str">
        <f t="array" ref="H522">IFERROR(INDEX('PM AC RJBT'!J:J,MATCH(E522,'PM AC RJBT'!A:A,0)),"NON-AC ICON")</f>
        <v>NON-AC ICON</v>
      </c>
      <c r="I522" s="13" t="str">
        <f t="array" ref="I522">IFERROR(INDEX('PM GENSET RJBT'!AJ:AJ,MATCH(E522,'PM GENSET RJBT'!B:B,0)),"TIDAK ADA GENSET")</f>
        <v>TIDAK ADA GENSET</v>
      </c>
      <c r="J522" s="14">
        <f t="array" ref="J522">IFERROR(INDEX('PM POP RJBT'!P:P,MATCH(E522,'PM POP RJBT'!D:D,0)),"")*100</f>
        <v>0</v>
      </c>
      <c r="K522" s="16">
        <f t="shared" si="1"/>
        <v>60</v>
      </c>
      <c r="L522" s="18" t="str">
        <f t="shared" si="2"/>
        <v>WARNING</v>
      </c>
    </row>
    <row r="523">
      <c r="A523" s="71" t="s">
        <v>226</v>
      </c>
      <c r="B523" s="20" t="s">
        <v>593</v>
      </c>
      <c r="C523" s="20" t="s">
        <v>2981</v>
      </c>
      <c r="D523" s="20" t="str">
        <f t="array" ref="D523">IFERROR(INDEX('DATA RAW OLT'!A:A,MATCH(C523,'DATA RAW OLT'!B:B,0)),"")</f>
        <v>JATIM-JMR.ODC.WIROWONGSO-HW.MA5801-OLT-01</v>
      </c>
      <c r="E523" s="19" t="s">
        <v>2982</v>
      </c>
      <c r="F523" s="120"/>
      <c r="G523" s="24">
        <f t="array" ref="G523">IFERROR(INDEX('PM POWERSUPPLY RJBT1'!BC:BC,MATCH(E523,'PM POWERSUPPLY RJBT1'!B:B,0)),"BELUM TERDATA")</f>
        <v>100</v>
      </c>
      <c r="H523" s="27" t="str">
        <f t="array" ref="H523">IFERROR(INDEX('PM AC RJBT'!J:J,MATCH(E523,'PM AC RJBT'!A:A,0)),"NON-AC ICON")</f>
        <v>NON-AC ICON</v>
      </c>
      <c r="I523" s="27" t="str">
        <f t="array" ref="I523">IFERROR(INDEX('PM GENSET RJBT'!AJ:AJ,MATCH(E523,'PM GENSET RJBT'!B:B,0)),"TIDAK ADA GENSET")</f>
        <v>TIDAK ADA GENSET</v>
      </c>
      <c r="J523" s="29">
        <f t="array" ref="J523">IFERROR(INDEX('PM POP RJBT'!P:P,MATCH(E523,'PM POP RJBT'!D:D,0)),"")*100</f>
        <v>100</v>
      </c>
      <c r="K523" s="30">
        <f t="shared" si="1"/>
        <v>100</v>
      </c>
      <c r="L523" s="18" t="str">
        <f t="shared" si="2"/>
        <v>GOOD CONDITION</v>
      </c>
    </row>
    <row r="524">
      <c r="A524" s="78" t="s">
        <v>226</v>
      </c>
      <c r="B524" s="7" t="s">
        <v>593</v>
      </c>
      <c r="C524" s="7" t="s">
        <v>2984</v>
      </c>
      <c r="D524" s="7" t="str">
        <f t="array" ref="D524">IFERROR(INDEX('DATA RAW OLT'!A:A,MATCH(C524,'DATA RAW OLT'!B:B,0)),"")</f>
        <v>JATIM-PBL.ODC.WONOASIH-HW.MA5801-OLT-01</v>
      </c>
      <c r="E524" s="6" t="s">
        <v>2986</v>
      </c>
      <c r="F524" s="123"/>
      <c r="G524" s="10">
        <f t="array" ref="G524">IFERROR(INDEX('PM POWERSUPPLY RJBT1'!BC:BC,MATCH(E524,'PM POWERSUPPLY RJBT1'!B:B,0)),"BELUM TERDATA")</f>
        <v>100</v>
      </c>
      <c r="H524" s="13" t="str">
        <f t="array" ref="H524">IFERROR(INDEX('PM AC RJBT'!J:J,MATCH(E524,'PM AC RJBT'!A:A,0)),"NON-AC ICON")</f>
        <v>NON-AC ICON</v>
      </c>
      <c r="I524" s="13" t="str">
        <f t="array" ref="I524">IFERROR(INDEX('PM GENSET RJBT'!AJ:AJ,MATCH(E524,'PM GENSET RJBT'!B:B,0)),"TIDAK ADA GENSET")</f>
        <v>TIDAK ADA GENSET</v>
      </c>
      <c r="J524" s="14">
        <f t="array" ref="J524">IFERROR(INDEX('PM POP RJBT'!P:P,MATCH(E524,'PM POP RJBT'!D:D,0)),"")*100</f>
        <v>100</v>
      </c>
      <c r="K524" s="16">
        <f t="shared" si="1"/>
        <v>100</v>
      </c>
      <c r="L524" s="18" t="str">
        <f t="shared" si="2"/>
        <v>GOOD CONDITION</v>
      </c>
    </row>
    <row r="525">
      <c r="A525" s="71" t="s">
        <v>181</v>
      </c>
      <c r="B525" s="20" t="s">
        <v>593</v>
      </c>
      <c r="C525" s="20" t="s">
        <v>2988</v>
      </c>
      <c r="D525" s="20" t="str">
        <f t="array" ref="D525">IFERROR(INDEX('DATA RAW OLT'!A:A,MATCH(E525,'DATA RAW OLT'!C:C,0)),"")</f>
        <v>JATIM-KDR.ODC.BANGSONGAN-HW.MA5801-OLT-01</v>
      </c>
      <c r="E525" s="19" t="s">
        <v>2989</v>
      </c>
      <c r="F525" s="120"/>
      <c r="G525" s="24">
        <f t="array" ref="G525">IFERROR(INDEX('PM POWERSUPPLY RJBT1'!BC:BC,MATCH(E525,'PM POWERSUPPLY RJBT1'!B:B,0)),"BELUM TERDATA")</f>
        <v>100</v>
      </c>
      <c r="H525" s="27" t="str">
        <f t="array" ref="H525">IFERROR(INDEX('PM AC RJBT'!J:J,MATCH(E525,'PM AC RJBT'!A:A,0)),"NON-AC ICON")</f>
        <v>NON-AC ICON</v>
      </c>
      <c r="I525" s="27" t="str">
        <f t="array" ref="I525">IFERROR(INDEX('PM GENSET RJBT'!AJ:AJ,MATCH(E525,'PM GENSET RJBT'!B:B,0)),"TIDAK ADA GENSET")</f>
        <v>TIDAK ADA GENSET</v>
      </c>
      <c r="J525" s="29">
        <f t="array" ref="J525">IFERROR(INDEX('PM POP RJBT'!P:P,MATCH(E525,'PM POP RJBT'!D:D,0)),"")*100</f>
        <v>0</v>
      </c>
      <c r="K525" s="30">
        <f t="shared" si="1"/>
        <v>60</v>
      </c>
      <c r="L525" s="18" t="str">
        <f t="shared" si="2"/>
        <v>WARNING</v>
      </c>
    </row>
    <row r="526">
      <c r="A526" s="78" t="s">
        <v>96</v>
      </c>
      <c r="B526" s="7" t="s">
        <v>593</v>
      </c>
      <c r="C526" s="7" t="s">
        <v>2991</v>
      </c>
      <c r="D526" s="7" t="str">
        <f t="array" ref="D526">IFERROR(INDEX('DATA RAW OLT'!A:A,MATCH(C526,'DATA RAW OLT'!B:B,0)),"")</f>
        <v>JATIM-MAGETAN-ODC.ALASTUWO-HW.MA5801-OLT-01</v>
      </c>
      <c r="E526" s="6" t="s">
        <v>2992</v>
      </c>
      <c r="F526" s="123"/>
      <c r="G526" s="10">
        <f t="array" ref="G526">IFERROR(INDEX('PM POWERSUPPLY RJBT1'!BC:BC,MATCH(E526,'PM POWERSUPPLY RJBT1'!B:B,0)),"BELUM TERDATA")</f>
        <v>100</v>
      </c>
      <c r="H526" s="13" t="str">
        <f t="array" ref="H526">IFERROR(INDEX('PM AC RJBT'!J:J,MATCH(E526,'PM AC RJBT'!A:A,0)),"NON-AC ICON")</f>
        <v>NON-AC ICON</v>
      </c>
      <c r="I526" s="13" t="str">
        <f t="array" ref="I526">IFERROR(INDEX('PM GENSET RJBT'!AJ:AJ,MATCH(E526,'PM GENSET RJBT'!B:B,0)),"TIDAK ADA GENSET")</f>
        <v>TIDAK ADA GENSET</v>
      </c>
      <c r="J526" s="14">
        <f t="array" ref="J526">IFERROR(INDEX('PM POP RJBT'!P:P,MATCH(E526,'PM POP RJBT'!D:D,0)),"")*100</f>
        <v>0</v>
      </c>
      <c r="K526" s="16">
        <f t="shared" si="1"/>
        <v>60</v>
      </c>
      <c r="L526" s="18" t="str">
        <f t="shared" si="2"/>
        <v>WARNING</v>
      </c>
    </row>
    <row r="527">
      <c r="A527" s="71" t="s">
        <v>16</v>
      </c>
      <c r="B527" s="20" t="s">
        <v>593</v>
      </c>
      <c r="C527" s="20" t="s">
        <v>2994</v>
      </c>
      <c r="D527" s="20" t="str">
        <f t="array" ref="D527">IFERROR(INDEX('DATA RAW OLT'!A:A,MATCH(C527,'DATA RAW OLT'!B:B,0)),"")</f>
        <v>JATIM-DS.BABATKUMPUL-RC-OLT-01</v>
      </c>
      <c r="E527" s="19" t="s">
        <v>2996</v>
      </c>
      <c r="F527" s="120"/>
      <c r="G527" s="24" t="str">
        <f t="array" ref="G527">IFERROR(INDEX('PM POWERSUPPLY RJBT1'!BC:BC,MATCH(E527,'PM POWERSUPPLY RJBT1'!B:B,0)),"BELUM TERDATA")</f>
        <v>BELUM TERDATA</v>
      </c>
      <c r="H527" s="27" t="str">
        <f t="array" ref="H527">IFERROR(INDEX('PM AC RJBT'!J:J,MATCH(E527,'PM AC RJBT'!A:A,0)),"NON-AC ICON")</f>
        <v>NON-AC ICON</v>
      </c>
      <c r="I527" s="27" t="str">
        <f t="array" ref="I527">IFERROR(INDEX('PM GENSET RJBT'!AJ:AJ,MATCH(E527,'PM GENSET RJBT'!B:B,0)),"TIDAK ADA GENSET")</f>
        <v>TIDAK ADA GENSET</v>
      </c>
      <c r="J527" s="29">
        <f t="array" ref="J527">IFERROR(INDEX('PM POP RJBT'!P:P,MATCH(E527,'PM POP RJBT'!D:D,0)),"")*100</f>
        <v>0</v>
      </c>
      <c r="K527" s="30">
        <f t="shared" si="1"/>
        <v>30</v>
      </c>
      <c r="L527" s="18" t="str">
        <f t="shared" si="2"/>
        <v>DANGEROUS</v>
      </c>
    </row>
    <row r="528">
      <c r="A528" s="78" t="s">
        <v>96</v>
      </c>
      <c r="B528" s="7" t="s">
        <v>593</v>
      </c>
      <c r="C528" s="7" t="s">
        <v>2999</v>
      </c>
      <c r="D528" s="7" t="str">
        <f t="array" ref="D528">IFERROR(INDEX('DATA RAW OLT'!A:A,MATCH(C528,'DATA RAW OLT'!B:B,0)),"")</f>
        <v>JATIM-PONOROGO.ODC.BALONG-HW.MA5801-OLT-01</v>
      </c>
      <c r="E528" s="6" t="s">
        <v>3000</v>
      </c>
      <c r="F528" s="123"/>
      <c r="G528" s="10">
        <f t="array" ref="G528">IFERROR(INDEX('PM POWERSUPPLY RJBT1'!BC:BC,MATCH(E528,'PM POWERSUPPLY RJBT1'!B:B,0)),"BELUM TERDATA")</f>
        <v>100</v>
      </c>
      <c r="H528" s="13" t="str">
        <f t="array" ref="H528">IFERROR(INDEX('PM AC RJBT'!J:J,MATCH(E528,'PM AC RJBT'!A:A,0)),"NON-AC ICON")</f>
        <v>NON-AC ICON</v>
      </c>
      <c r="I528" s="13" t="str">
        <f t="array" ref="I528">IFERROR(INDEX('PM GENSET RJBT'!AJ:AJ,MATCH(E528,'PM GENSET RJBT'!B:B,0)),"TIDAK ADA GENSET")</f>
        <v>TIDAK ADA GENSET</v>
      </c>
      <c r="J528" s="14">
        <f t="array" ref="J528">IFERROR(INDEX('PM POP RJBT'!P:P,MATCH(E528,'PM POP RJBT'!D:D,0)),"")*100</f>
        <v>0</v>
      </c>
      <c r="K528" s="16">
        <f t="shared" si="1"/>
        <v>60</v>
      </c>
      <c r="L528" s="18" t="str">
        <f t="shared" si="2"/>
        <v>WARNING</v>
      </c>
    </row>
    <row r="529">
      <c r="A529" s="71" t="s">
        <v>16</v>
      </c>
      <c r="B529" s="20" t="s">
        <v>593</v>
      </c>
      <c r="C529" s="20" t="s">
        <v>3002</v>
      </c>
      <c r="D529" s="20" t="str">
        <f t="array" ref="D529">IFERROR(INDEX('DATA RAW OLT'!A:A,MATCH(C529,'DATA RAW OLT'!B:B,0)),"")</f>
        <v>JATIM-GRESIK.ODC.BALONGPANGGANG-HW.MA5801-OLT-01</v>
      </c>
      <c r="E529" s="19" t="s">
        <v>3003</v>
      </c>
      <c r="F529" s="120"/>
      <c r="G529" s="24">
        <f t="array" ref="G529">IFERROR(INDEX('PM POWERSUPPLY RJBT1'!BC:BC,MATCH(E529,'PM POWERSUPPLY RJBT1'!B:B,0)),"BELUM TERDATA")</f>
        <v>100</v>
      </c>
      <c r="H529" s="27" t="str">
        <f t="array" ref="H529">IFERROR(INDEX('PM AC RJBT'!J:J,MATCH(E529,'PM AC RJBT'!A:A,0)),"NON-AC ICON")</f>
        <v>NON-AC ICON</v>
      </c>
      <c r="I529" s="27" t="str">
        <f t="array" ref="I529">IFERROR(INDEX('PM GENSET RJBT'!AJ:AJ,MATCH(E529,'PM GENSET RJBT'!B:B,0)),"TIDAK ADA GENSET")</f>
        <v>TIDAK ADA GENSET</v>
      </c>
      <c r="J529" s="29">
        <f t="array" ref="J529">IFERROR(INDEX('PM POP RJBT'!P:P,MATCH(E529,'PM POP RJBT'!D:D,0)),"")*100</f>
        <v>0</v>
      </c>
      <c r="K529" s="30">
        <f t="shared" si="1"/>
        <v>60</v>
      </c>
      <c r="L529" s="18" t="str">
        <f t="shared" si="2"/>
        <v>WARNING</v>
      </c>
    </row>
    <row r="530">
      <c r="A530" s="78" t="s">
        <v>226</v>
      </c>
      <c r="B530" s="7" t="s">
        <v>593</v>
      </c>
      <c r="C530" s="7" t="s">
        <v>3005</v>
      </c>
      <c r="D530" s="7" t="str">
        <f t="array" ref="D530">IFERROR(INDEX('DATA RAW OLT'!A:A,MATCH(C530,'DATA RAW OLT'!B:B,0)),"")</f>
        <v>JATIM-DESA.BALUNG-RC-OLT-01</v>
      </c>
      <c r="E530" s="6" t="s">
        <v>3006</v>
      </c>
      <c r="F530" s="123"/>
      <c r="G530" s="10" t="str">
        <f t="array" ref="G530">IFERROR(INDEX('PM POWERSUPPLY RJBT1'!BC:BC,MATCH(E530,'PM POWERSUPPLY RJBT1'!B:B,0)),"BELUM TERDATA")</f>
        <v>BELUM TERDATA</v>
      </c>
      <c r="H530" s="13" t="str">
        <f t="array" ref="H530">IFERROR(INDEX('PM AC RJBT'!J:J,MATCH(E530,'PM AC RJBT'!A:A,0)),"NON-AC ICON")</f>
        <v>NON-AC ICON</v>
      </c>
      <c r="I530" s="13" t="str">
        <f t="array" ref="I530">IFERROR(INDEX('PM GENSET RJBT'!AJ:AJ,MATCH(E530,'PM GENSET RJBT'!B:B,0)),"TIDAK ADA GENSET")</f>
        <v>TIDAK ADA GENSET</v>
      </c>
      <c r="J530" s="14">
        <f t="array" ref="J530">IFERROR(INDEX('PM POP RJBT'!P:P,MATCH(E530,'PM POP RJBT'!D:D,0)),"")*100</f>
        <v>100</v>
      </c>
      <c r="K530" s="16">
        <f t="shared" si="1"/>
        <v>70</v>
      </c>
      <c r="L530" s="18" t="str">
        <f t="shared" si="2"/>
        <v>WARNING</v>
      </c>
    </row>
    <row r="531">
      <c r="A531" s="71" t="s">
        <v>16</v>
      </c>
      <c r="B531" s="20" t="s">
        <v>593</v>
      </c>
      <c r="C531" s="20" t="s">
        <v>3007</v>
      </c>
      <c r="D531" s="20" t="str">
        <f t="array" ref="D531">IFERROR(INDEX('DATA RAW OLT'!A:A,MATCH(C531,'DATA RAW OLT'!B:B,0)),"")</f>
        <v>JATIM-GRESIK-ODC.BANJARAN-MA5801-OLT-01</v>
      </c>
      <c r="E531" s="19" t="s">
        <v>3008</v>
      </c>
      <c r="F531" s="120"/>
      <c r="G531" s="24">
        <f t="array" ref="G531">IFERROR(INDEX('PM POWERSUPPLY RJBT1'!BC:BC,MATCH(E531,'PM POWERSUPPLY RJBT1'!B:B,0)),"BELUM TERDATA")</f>
        <v>100</v>
      </c>
      <c r="H531" s="27" t="str">
        <f t="array" ref="H531">IFERROR(INDEX('PM AC RJBT'!J:J,MATCH(E531,'PM AC RJBT'!A:A,0)),"NON-AC ICON")</f>
        <v>NON-AC ICON</v>
      </c>
      <c r="I531" s="27" t="str">
        <f t="array" ref="I531">IFERROR(INDEX('PM GENSET RJBT'!AJ:AJ,MATCH(E531,'PM GENSET RJBT'!B:B,0)),"TIDAK ADA GENSET")</f>
        <v>TIDAK ADA GENSET</v>
      </c>
      <c r="J531" s="29">
        <f t="array" ref="J531">IFERROR(INDEX('PM POP RJBT'!P:P,MATCH(E531,'PM POP RJBT'!D:D,0)),"")*100</f>
        <v>100</v>
      </c>
      <c r="K531" s="30">
        <f t="shared" si="1"/>
        <v>100</v>
      </c>
      <c r="L531" s="18" t="str">
        <f t="shared" si="2"/>
        <v>GOOD CONDITION</v>
      </c>
    </row>
    <row r="532">
      <c r="A532" s="78" t="s">
        <v>16</v>
      </c>
      <c r="B532" s="7" t="s">
        <v>593</v>
      </c>
      <c r="C532" s="7" t="s">
        <v>3011</v>
      </c>
      <c r="D532" s="7" t="str">
        <f t="array" ref="D532">IFERROR(INDEX('DATA RAW OLT'!A:A,MATCH(C532,'DATA RAW OLT'!B:B,0)),"")</f>
        <v>JATIM-LAMONGAN-ODC.BANJARWATI-MA5801-OLT-01</v>
      </c>
      <c r="E532" s="6" t="s">
        <v>3012</v>
      </c>
      <c r="F532" s="123"/>
      <c r="G532" s="10">
        <f t="array" ref="G532">IFERROR(INDEX('PM POWERSUPPLY RJBT1'!BC:BC,MATCH(E532,'PM POWERSUPPLY RJBT1'!B:B,0)),"BELUM TERDATA")</f>
        <v>100</v>
      </c>
      <c r="H532" s="13" t="str">
        <f t="array" ref="H532">IFERROR(INDEX('PM AC RJBT'!J:J,MATCH(E532,'PM AC RJBT'!A:A,0)),"NON-AC ICON")</f>
        <v>NON-AC ICON</v>
      </c>
      <c r="I532" s="13" t="str">
        <f t="array" ref="I532">IFERROR(INDEX('PM GENSET RJBT'!AJ:AJ,MATCH(E532,'PM GENSET RJBT'!B:B,0)),"TIDAK ADA GENSET")</f>
        <v>TIDAK ADA GENSET</v>
      </c>
      <c r="J532" s="14">
        <f t="array" ref="J532">IFERROR(INDEX('PM POP RJBT'!P:P,MATCH(E532,'PM POP RJBT'!D:D,0)),"")*100</f>
        <v>0</v>
      </c>
      <c r="K532" s="16">
        <f t="shared" si="1"/>
        <v>60</v>
      </c>
      <c r="L532" s="18" t="str">
        <f t="shared" si="2"/>
        <v>WARNING</v>
      </c>
    </row>
    <row r="533">
      <c r="A533" s="71" t="s">
        <v>16</v>
      </c>
      <c r="B533" s="20" t="s">
        <v>593</v>
      </c>
      <c r="C533" s="20" t="s">
        <v>3014</v>
      </c>
      <c r="D533" s="20" t="str">
        <f t="array" ref="D533">IFERROR(INDEX('DATA RAW OLT'!A:A,MATCH(C533,'DATA RAW OLT'!B:B,0)),"")</f>
        <v>JATIM-GRESIK-ODC.BANYUURIP-HW.MA5801-OLT-01</v>
      </c>
      <c r="E533" s="19" t="s">
        <v>3015</v>
      </c>
      <c r="F533" s="120"/>
      <c r="G533" s="24">
        <f t="array" ref="G533">IFERROR(INDEX('PM POWERSUPPLY RJBT1'!BC:BC,MATCH(E533,'PM POWERSUPPLY RJBT1'!B:B,0)),"BELUM TERDATA")</f>
        <v>100</v>
      </c>
      <c r="H533" s="27" t="str">
        <f t="array" ref="H533">IFERROR(INDEX('PM AC RJBT'!J:J,MATCH(E533,'PM AC RJBT'!A:A,0)),"NON-AC ICON")</f>
        <v>NON-AC ICON</v>
      </c>
      <c r="I533" s="27" t="str">
        <f t="array" ref="I533">IFERROR(INDEX('PM GENSET RJBT'!AJ:AJ,MATCH(E533,'PM GENSET RJBT'!B:B,0)),"TIDAK ADA GENSET")</f>
        <v>TIDAK ADA GENSET</v>
      </c>
      <c r="J533" s="29">
        <f t="array" ref="J533">IFERROR(INDEX('PM POP RJBT'!P:P,MATCH(E533,'PM POP RJBT'!D:D,0)),"")*100</f>
        <v>0</v>
      </c>
      <c r="K533" s="30">
        <f t="shared" si="1"/>
        <v>60</v>
      </c>
      <c r="L533" s="18" t="str">
        <f t="shared" si="2"/>
        <v>WARNING</v>
      </c>
    </row>
    <row r="534">
      <c r="A534" s="78" t="s">
        <v>16</v>
      </c>
      <c r="B534" s="7" t="s">
        <v>593</v>
      </c>
      <c r="C534" s="7" t="s">
        <v>3017</v>
      </c>
      <c r="D534" s="7" t="str">
        <f t="array" ref="D534">IFERROR(INDEX('DATA RAW OLT'!A:A,MATCH(C534,'DATA RAW OLT'!B:B,0)),"")</f>
        <v>JATIM-GRESIK-ODC.KEDAMEAN-HW.MA5801-OLT-02</v>
      </c>
      <c r="E534" s="6" t="s">
        <v>3018</v>
      </c>
      <c r="F534" s="123"/>
      <c r="G534" s="10">
        <f t="array" ref="G534">IFERROR(INDEX('PM POWERSUPPLY RJBT1'!BC:BC,MATCH(E534,'PM POWERSUPPLY RJBT1'!B:B,0)),"BELUM TERDATA")</f>
        <v>100</v>
      </c>
      <c r="H534" s="13" t="str">
        <f t="array" ref="H534">IFERROR(INDEX('PM AC RJBT'!J:J,MATCH(E534,'PM AC RJBT'!A:A,0)),"NON-AC ICON")</f>
        <v>NON-AC ICON</v>
      </c>
      <c r="I534" s="13" t="str">
        <f t="array" ref="I534">IFERROR(INDEX('PM GENSET RJBT'!AJ:AJ,MATCH(E534,'PM GENSET RJBT'!B:B,0)),"TIDAK ADA GENSET")</f>
        <v>TIDAK ADA GENSET</v>
      </c>
      <c r="J534" s="14">
        <f t="array" ref="J534">IFERROR(INDEX('PM POP RJBT'!P:P,MATCH(E534,'PM POP RJBT'!D:D,0)),"")*100</f>
        <v>100</v>
      </c>
      <c r="K534" s="16">
        <f t="shared" si="1"/>
        <v>100</v>
      </c>
      <c r="L534" s="18" t="str">
        <f t="shared" si="2"/>
        <v>GOOD CONDITION</v>
      </c>
    </row>
    <row r="535">
      <c r="A535" s="71" t="s">
        <v>16</v>
      </c>
      <c r="B535" s="20" t="s">
        <v>593</v>
      </c>
      <c r="C535" s="20" t="s">
        <v>3021</v>
      </c>
      <c r="D535" s="20" t="str">
        <f t="array" ref="D535">IFERROR(INDEX('DATA RAW OLT'!A:A,MATCH(C535,'DATA RAW OLT'!B:B,0)),"")</f>
        <v>JATIM-GRESIK.ODC.BELAHANREJO-HW.MA5801-OLT-01</v>
      </c>
      <c r="E535" s="19" t="s">
        <v>3022</v>
      </c>
      <c r="F535" s="120"/>
      <c r="G535" s="24">
        <f t="array" ref="G535">IFERROR(INDEX('PM POWERSUPPLY RJBT1'!BC:BC,MATCH(E535,'PM POWERSUPPLY RJBT1'!B:B,0)),"BELUM TERDATA")</f>
        <v>100</v>
      </c>
      <c r="H535" s="27" t="str">
        <f t="array" ref="H535">IFERROR(INDEX('PM AC RJBT'!J:J,MATCH(E535,'PM AC RJBT'!A:A,0)),"NON-AC ICON")</f>
        <v>NON-AC ICON</v>
      </c>
      <c r="I535" s="27" t="str">
        <f t="array" ref="I535">IFERROR(INDEX('PM GENSET RJBT'!AJ:AJ,MATCH(E535,'PM GENSET RJBT'!B:B,0)),"TIDAK ADA GENSET")</f>
        <v>TIDAK ADA GENSET</v>
      </c>
      <c r="J535" s="29">
        <f t="array" ref="J535">IFERROR(INDEX('PM POP RJBT'!P:P,MATCH(E535,'PM POP RJBT'!D:D,0)),"")*100</f>
        <v>0</v>
      </c>
      <c r="K535" s="30">
        <f t="shared" si="1"/>
        <v>60</v>
      </c>
      <c r="L535" s="18" t="str">
        <f t="shared" si="2"/>
        <v>WARNING</v>
      </c>
    </row>
    <row r="536">
      <c r="A536" s="78" t="s">
        <v>181</v>
      </c>
      <c r="B536" s="7" t="s">
        <v>593</v>
      </c>
      <c r="C536" s="7" t="s">
        <v>3024</v>
      </c>
      <c r="D536" s="7" t="str">
        <f t="array" ref="D536">IFERROR(INDEX('DATA RAW OLT'!A:A,MATCH(C536,'DATA RAW OLT'!B:B,0)),"")</f>
        <v>JATIM-KEDIRI.ODC.BENDO-HW.MA5801-OLT-01</v>
      </c>
      <c r="E536" s="6" t="s">
        <v>3025</v>
      </c>
      <c r="F536" s="123"/>
      <c r="G536" s="10">
        <f t="array" ref="G536">IFERROR(INDEX('PM POWERSUPPLY RJBT1'!BC:BC,MATCH(E536,'PM POWERSUPPLY RJBT1'!B:B,0)),"BELUM TERDATA")</f>
        <v>100</v>
      </c>
      <c r="H536" s="13" t="str">
        <f t="array" ref="H536">IFERROR(INDEX('PM AC RJBT'!J:J,MATCH(E536,'PM AC RJBT'!A:A,0)),"NON-AC ICON")</f>
        <v>NON-AC ICON</v>
      </c>
      <c r="I536" s="13" t="str">
        <f t="array" ref="I536">IFERROR(INDEX('PM GENSET RJBT'!AJ:AJ,MATCH(E536,'PM GENSET RJBT'!B:B,0)),"TIDAK ADA GENSET")</f>
        <v>TIDAK ADA GENSET</v>
      </c>
      <c r="J536" s="14">
        <f t="array" ref="J536">IFERROR(INDEX('PM POP RJBT'!P:P,MATCH(E536,'PM POP RJBT'!D:D,0)),"")*100</f>
        <v>100</v>
      </c>
      <c r="K536" s="16">
        <f t="shared" si="1"/>
        <v>100</v>
      </c>
      <c r="L536" s="18" t="str">
        <f t="shared" si="2"/>
        <v>GOOD CONDITION</v>
      </c>
    </row>
    <row r="537">
      <c r="A537" s="71" t="s">
        <v>96</v>
      </c>
      <c r="B537" s="20" t="s">
        <v>593</v>
      </c>
      <c r="C537" s="20" t="s">
        <v>3028</v>
      </c>
      <c r="D537" s="20" t="str">
        <f t="array" ref="D537">IFERROR(INDEX('DATA RAW OLT'!A:A,MATCH(C537,'DATA RAW OLT'!B:B,0)),"")</f>
        <v>JATIM-DESA.BLENDIS.TA-RC-OLT-01</v>
      </c>
      <c r="E537" s="19" t="s">
        <v>3029</v>
      </c>
      <c r="F537" s="120"/>
      <c r="G537" s="24">
        <f t="array" ref="G537">IFERROR(INDEX('PM POWERSUPPLY RJBT1'!BC:BC,MATCH(E537,'PM POWERSUPPLY RJBT1'!B:B,0)),"BELUM TERDATA")</f>
        <v>100</v>
      </c>
      <c r="H537" s="27" t="str">
        <f t="array" ref="H537">IFERROR(INDEX('PM AC RJBT'!J:J,MATCH(E537,'PM AC RJBT'!A:A,0)),"NON-AC ICON")</f>
        <v>NON-AC ICON</v>
      </c>
      <c r="I537" s="27" t="str">
        <f t="array" ref="I537">IFERROR(INDEX('PM GENSET RJBT'!AJ:AJ,MATCH(E537,'PM GENSET RJBT'!B:B,0)),"TIDAK ADA GENSET")</f>
        <v>TIDAK ADA GENSET</v>
      </c>
      <c r="J537" s="29">
        <f t="array" ref="J537">IFERROR(INDEX('PM POP RJBT'!P:P,MATCH(E537,'PM POP RJBT'!D:D,0)),"")*100</f>
        <v>100</v>
      </c>
      <c r="K537" s="30">
        <f t="shared" si="1"/>
        <v>100</v>
      </c>
      <c r="L537" s="18" t="str">
        <f t="shared" si="2"/>
        <v>GOOD CONDITION</v>
      </c>
    </row>
    <row r="538">
      <c r="A538" s="78" t="s">
        <v>16</v>
      </c>
      <c r="B538" s="7" t="s">
        <v>593</v>
      </c>
      <c r="C538" s="7" t="s">
        <v>3031</v>
      </c>
      <c r="D538" s="7" t="str">
        <f t="array" ref="D538">IFERROR(INDEX('DATA RAW OLT'!A:A,MATCH(C538,'DATA RAW OLT'!B:B,0)),"")</f>
        <v>JATIM-LAMONGAN.ODC.BLIMBING-HW.MA5801-OLT-03</v>
      </c>
      <c r="E538" s="6" t="s">
        <v>3032</v>
      </c>
      <c r="F538" s="123"/>
      <c r="G538" s="10">
        <f t="array" ref="G538">IFERROR(INDEX('PM POWERSUPPLY RJBT1'!BC:BC,MATCH(E538,'PM POWERSUPPLY RJBT1'!B:B,0)),"BELUM TERDATA")</f>
        <v>100</v>
      </c>
      <c r="H538" s="13" t="str">
        <f t="array" ref="H538">IFERROR(INDEX('PM AC RJBT'!J:J,MATCH(E538,'PM AC RJBT'!A:A,0)),"NON-AC ICON")</f>
        <v>NON-AC ICON</v>
      </c>
      <c r="I538" s="13" t="str">
        <f t="array" ref="I538">IFERROR(INDEX('PM GENSET RJBT'!AJ:AJ,MATCH(E538,'PM GENSET RJBT'!B:B,0)),"TIDAK ADA GENSET")</f>
        <v>TIDAK ADA GENSET</v>
      </c>
      <c r="J538" s="14">
        <f t="array" ref="J538">IFERROR(INDEX('PM POP RJBT'!P:P,MATCH(E538,'PM POP RJBT'!D:D,0)),"")*100</f>
        <v>0</v>
      </c>
      <c r="K538" s="16">
        <f t="shared" si="1"/>
        <v>60</v>
      </c>
      <c r="L538" s="18" t="str">
        <f t="shared" si="2"/>
        <v>WARNING</v>
      </c>
    </row>
    <row r="539">
      <c r="A539" s="71" t="s">
        <v>181</v>
      </c>
      <c r="B539" s="20" t="s">
        <v>593</v>
      </c>
      <c r="C539" s="20" t="s">
        <v>3035</v>
      </c>
      <c r="D539" s="20" t="str">
        <f t="array" ref="D539">IFERROR(INDEX('DATA RAW OLT'!A:A,MATCH(C539,'DATA RAW OLT'!B:B,0)),"")</f>
        <v>JATIM-KEDIRI-ODC.BOGOKIDUL-MA5801-OLT-01</v>
      </c>
      <c r="E539" s="19" t="s">
        <v>3036</v>
      </c>
      <c r="F539" s="120"/>
      <c r="G539" s="24">
        <f t="array" ref="G539">IFERROR(INDEX('PM POWERSUPPLY RJBT1'!BC:BC,MATCH(E539,'PM POWERSUPPLY RJBT1'!B:B,0)),"BELUM TERDATA")</f>
        <v>100</v>
      </c>
      <c r="H539" s="27" t="str">
        <f t="array" ref="H539">IFERROR(INDEX('PM AC RJBT'!J:J,MATCH(E539,'PM AC RJBT'!A:A,0)),"NON-AC ICON")</f>
        <v>NON-AC ICON</v>
      </c>
      <c r="I539" s="27" t="str">
        <f t="array" ref="I539">IFERROR(INDEX('PM GENSET RJBT'!AJ:AJ,MATCH(E539,'PM GENSET RJBT'!B:B,0)),"TIDAK ADA GENSET")</f>
        <v>TIDAK ADA GENSET</v>
      </c>
      <c r="J539" s="29">
        <f t="array" ref="J539">IFERROR(INDEX('PM POP RJBT'!P:P,MATCH(E539,'PM POP RJBT'!D:D,0)),"")*100</f>
        <v>0</v>
      </c>
      <c r="K539" s="30">
        <f t="shared" si="1"/>
        <v>60</v>
      </c>
      <c r="L539" s="18" t="str">
        <f t="shared" si="2"/>
        <v>WARNING</v>
      </c>
    </row>
    <row r="540">
      <c r="A540" s="78" t="s">
        <v>16</v>
      </c>
      <c r="B540" s="7" t="s">
        <v>593</v>
      </c>
      <c r="C540" s="7" t="s">
        <v>3038</v>
      </c>
      <c r="D540" s="7" t="str">
        <f t="array" ref="D540">IFERROR(INDEX('DATA RAW OLT'!A:A,MATCH(C540,'DATA RAW OLT'!B:B,0)),"")</f>
        <v>JATIM-GRESIK-ODC.BOLO-MA5801-OLT-01</v>
      </c>
      <c r="E540" s="6" t="s">
        <v>3039</v>
      </c>
      <c r="F540" s="123"/>
      <c r="G540" s="10">
        <f t="array" ref="G540">IFERROR(INDEX('PM POWERSUPPLY RJBT1'!BC:BC,MATCH(E540,'PM POWERSUPPLY RJBT1'!B:B,0)),"BELUM TERDATA")</f>
        <v>100</v>
      </c>
      <c r="H540" s="13" t="str">
        <f t="array" ref="H540">IFERROR(INDEX('PM AC RJBT'!J:J,MATCH(E540,'PM AC RJBT'!A:A,0)),"NON-AC ICON")</f>
        <v>NON-AC ICON</v>
      </c>
      <c r="I540" s="13" t="str">
        <f t="array" ref="I540">IFERROR(INDEX('PM GENSET RJBT'!AJ:AJ,MATCH(E540,'PM GENSET RJBT'!B:B,0)),"TIDAK ADA GENSET")</f>
        <v>TIDAK ADA GENSET</v>
      </c>
      <c r="J540" s="14">
        <f t="array" ref="J540">IFERROR(INDEX('PM POP RJBT'!P:P,MATCH(E540,'PM POP RJBT'!D:D,0)),"")*100</f>
        <v>100</v>
      </c>
      <c r="K540" s="16">
        <f t="shared" si="1"/>
        <v>100</v>
      </c>
      <c r="L540" s="18" t="str">
        <f t="shared" si="2"/>
        <v>GOOD CONDITION</v>
      </c>
    </row>
    <row r="541">
      <c r="A541" s="71" t="s">
        <v>16</v>
      </c>
      <c r="B541" s="20" t="s">
        <v>593</v>
      </c>
      <c r="C541" s="20" t="s">
        <v>3042</v>
      </c>
      <c r="D541" s="20" t="str">
        <f t="array" ref="D541">IFERROR(INDEX('DATA RAW OLT'!A:A,MATCH(C541,'DATA RAW OLT'!B:B,0)),"")</f>
        <v>JATIM-GSK.ODC.DAHANREJO-HW.MA5801-OLT-01</v>
      </c>
      <c r="E541" s="19" t="s">
        <v>3043</v>
      </c>
      <c r="F541" s="120"/>
      <c r="G541" s="24">
        <f t="array" ref="G541">IFERROR(INDEX('PM POWERSUPPLY RJBT1'!BC:BC,MATCH(E541,'PM POWERSUPPLY RJBT1'!B:B,0)),"BELUM TERDATA")</f>
        <v>100</v>
      </c>
      <c r="H541" s="27" t="str">
        <f t="array" ref="H541">IFERROR(INDEX('PM AC RJBT'!J:J,MATCH(E541,'PM AC RJBT'!A:A,0)),"NON-AC ICON")</f>
        <v>NON-AC ICON</v>
      </c>
      <c r="I541" s="27" t="str">
        <f t="array" ref="I541">IFERROR(INDEX('PM GENSET RJBT'!AJ:AJ,MATCH(E541,'PM GENSET RJBT'!B:B,0)),"TIDAK ADA GENSET")</f>
        <v>TIDAK ADA GENSET</v>
      </c>
      <c r="J541" s="29">
        <f t="array" ref="J541">IFERROR(INDEX('PM POP RJBT'!P:P,MATCH(E541,'PM POP RJBT'!D:D,0)),"")*100</f>
        <v>100</v>
      </c>
      <c r="K541" s="30">
        <f t="shared" si="1"/>
        <v>100</v>
      </c>
      <c r="L541" s="18" t="str">
        <f t="shared" si="2"/>
        <v>GOOD CONDITION</v>
      </c>
    </row>
    <row r="542">
      <c r="A542" s="78" t="s">
        <v>16</v>
      </c>
      <c r="B542" s="7" t="s">
        <v>593</v>
      </c>
      <c r="C542" s="7" t="s">
        <v>3045</v>
      </c>
      <c r="D542" s="7" t="str">
        <f t="array" ref="D542">IFERROR(INDEX('DATA RAW OLT'!A:A,MATCH(C542,'DATA RAW OLT'!B:B,0)),"")</f>
        <v>JATIM-SIDOARJO.ODC.CANDIPARI-HW.MA5801-OLT-01</v>
      </c>
      <c r="E542" s="6" t="s">
        <v>3046</v>
      </c>
      <c r="F542" s="123"/>
      <c r="G542" s="10">
        <f t="array" ref="G542">IFERROR(INDEX('PM POWERSUPPLY RJBT1'!BC:BC,MATCH(E542,'PM POWERSUPPLY RJBT1'!B:B,0)),"BELUM TERDATA")</f>
        <v>100</v>
      </c>
      <c r="H542" s="13" t="str">
        <f t="array" ref="H542">IFERROR(INDEX('PM AC RJBT'!J:J,MATCH(E542,'PM AC RJBT'!A:A,0)),"NON-AC ICON")</f>
        <v>NON-AC ICON</v>
      </c>
      <c r="I542" s="13" t="str">
        <f t="array" ref="I542">IFERROR(INDEX('PM GENSET RJBT'!AJ:AJ,MATCH(E542,'PM GENSET RJBT'!B:B,0)),"TIDAK ADA GENSET")</f>
        <v>TIDAK ADA GENSET</v>
      </c>
      <c r="J542" s="14">
        <f t="array" ref="J542">IFERROR(INDEX('PM POP RJBT'!P:P,MATCH(E542,'PM POP RJBT'!D:D,0)),"")*100</f>
        <v>100</v>
      </c>
      <c r="K542" s="16">
        <f t="shared" si="1"/>
        <v>100</v>
      </c>
      <c r="L542" s="18" t="str">
        <f t="shared" si="2"/>
        <v>GOOD CONDITION</v>
      </c>
    </row>
    <row r="543">
      <c r="A543" s="71" t="s">
        <v>181</v>
      </c>
      <c r="B543" s="20" t="s">
        <v>593</v>
      </c>
      <c r="C543" s="20" t="s">
        <v>3049</v>
      </c>
      <c r="D543" s="20" t="str">
        <f t="array" ref="D543">IFERROR(INDEX('DATA RAW OLT'!A:A,MATCH(C543,'DATA RAW OLT'!B:B,0)),"")</f>
        <v>JATIM-KEDIRI.ODC.CANGGU-HW.MA5801-OLT-01</v>
      </c>
      <c r="E543" s="19" t="s">
        <v>3050</v>
      </c>
      <c r="F543" s="120"/>
      <c r="G543" s="24">
        <f t="array" ref="G543">IFERROR(INDEX('PM POWERSUPPLY RJBT1'!BC:BC,MATCH(E543,'PM POWERSUPPLY RJBT1'!B:B,0)),"BELUM TERDATA")</f>
        <v>100</v>
      </c>
      <c r="H543" s="27" t="str">
        <f t="array" ref="H543">IFERROR(INDEX('PM AC RJBT'!J:J,MATCH(E543,'PM AC RJBT'!A:A,0)),"NON-AC ICON")</f>
        <v>NON-AC ICON</v>
      </c>
      <c r="I543" s="27" t="str">
        <f t="array" ref="I543">IFERROR(INDEX('PM GENSET RJBT'!AJ:AJ,MATCH(E543,'PM GENSET RJBT'!B:B,0)),"TIDAK ADA GENSET")</f>
        <v>TIDAK ADA GENSET</v>
      </c>
      <c r="J543" s="29">
        <f t="array" ref="J543">IFERROR(INDEX('PM POP RJBT'!P:P,MATCH(E543,'PM POP RJBT'!D:D,0)),"")*100</f>
        <v>0</v>
      </c>
      <c r="K543" s="30">
        <f t="shared" si="1"/>
        <v>60</v>
      </c>
      <c r="L543" s="18" t="str">
        <f t="shared" si="2"/>
        <v>WARNING</v>
      </c>
    </row>
    <row r="544">
      <c r="A544" s="78" t="s">
        <v>16</v>
      </c>
      <c r="B544" s="7" t="s">
        <v>593</v>
      </c>
      <c r="C544" s="7" t="s">
        <v>3051</v>
      </c>
      <c r="D544" s="7" t="str">
        <f t="array" ref="D544">IFERROR(INDEX('DATA RAW OLT'!A:A,MATCH(C544,'DATA RAW OLT'!B:B,0)),"")</f>
        <v>JATIM-GRESIK-ODC.TENARU-MA5801-OLT-01</v>
      </c>
      <c r="E544" s="6" t="s">
        <v>3053</v>
      </c>
      <c r="F544" s="123"/>
      <c r="G544" s="10">
        <f t="array" ref="G544">IFERROR(INDEX('PM POWERSUPPLY RJBT1'!BC:BC,MATCH(E544,'PM POWERSUPPLY RJBT1'!B:B,0)),"BELUM TERDATA")</f>
        <v>100</v>
      </c>
      <c r="H544" s="13" t="str">
        <f t="array" ref="H544">IFERROR(INDEX('PM AC RJBT'!J:J,MATCH(E544,'PM AC RJBT'!A:A,0)),"NON-AC ICON")</f>
        <v>NON-AC ICON</v>
      </c>
      <c r="I544" s="13" t="str">
        <f t="array" ref="I544">IFERROR(INDEX('PM GENSET RJBT'!AJ:AJ,MATCH(E544,'PM GENSET RJBT'!B:B,0)),"TIDAK ADA GENSET")</f>
        <v>TIDAK ADA GENSET</v>
      </c>
      <c r="J544" s="14">
        <f t="array" ref="J544">IFERROR(INDEX('PM POP RJBT'!P:P,MATCH(E544,'PM POP RJBT'!D:D,0)),"")*100</f>
        <v>100</v>
      </c>
      <c r="K544" s="16">
        <f t="shared" si="1"/>
        <v>100</v>
      </c>
      <c r="L544" s="18" t="str">
        <f t="shared" si="2"/>
        <v>GOOD CONDITION</v>
      </c>
    </row>
    <row r="545">
      <c r="A545" s="71" t="s">
        <v>16</v>
      </c>
      <c r="B545" s="20" t="s">
        <v>593</v>
      </c>
      <c r="C545" s="20" t="s">
        <v>3054</v>
      </c>
      <c r="D545" s="20" t="str">
        <f t="array" ref="D545">IFERROR(INDEX('DATA RAW OLT'!A:A,MATCH(C545,'DATA RAW OLT'!B:B,0)),"")</f>
        <v>JATIM-GRESIK.ODC.CERME-HW.MA5801-OLT-01</v>
      </c>
      <c r="E545" s="19" t="s">
        <v>3057</v>
      </c>
      <c r="F545" s="120"/>
      <c r="G545" s="24">
        <f t="array" ref="G545">IFERROR(INDEX('PM POWERSUPPLY RJBT1'!BC:BC,MATCH(E545,'PM POWERSUPPLY RJBT1'!B:B,0)),"BELUM TERDATA")</f>
        <v>100</v>
      </c>
      <c r="H545" s="27" t="str">
        <f t="array" ref="H545">IFERROR(INDEX('PM AC RJBT'!J:J,MATCH(E545,'PM AC RJBT'!A:A,0)),"NON-AC ICON")</f>
        <v>NON-AC ICON</v>
      </c>
      <c r="I545" s="27" t="str">
        <f t="array" ref="I545">IFERROR(INDEX('PM GENSET RJBT'!AJ:AJ,MATCH(E545,'PM GENSET RJBT'!B:B,0)),"TIDAK ADA GENSET")</f>
        <v>TIDAK ADA GENSET</v>
      </c>
      <c r="J545" s="29">
        <f t="array" ref="J545">IFERROR(INDEX('PM POP RJBT'!P:P,MATCH(E545,'PM POP RJBT'!D:D,0)),"")*100</f>
        <v>100</v>
      </c>
      <c r="K545" s="30">
        <f t="shared" si="1"/>
        <v>100</v>
      </c>
      <c r="L545" s="18" t="str">
        <f t="shared" si="2"/>
        <v>GOOD CONDITION</v>
      </c>
      <c r="N545" s="171" t="s">
        <v>2366</v>
      </c>
      <c r="O545" s="171" t="s">
        <v>3059</v>
      </c>
      <c r="P545" s="171" t="s">
        <v>3060</v>
      </c>
    </row>
    <row r="546">
      <c r="A546" s="78" t="s">
        <v>96</v>
      </c>
      <c r="B546" s="7" t="s">
        <v>593</v>
      </c>
      <c r="C546" s="7" t="s">
        <v>3061</v>
      </c>
      <c r="D546" s="7" t="str">
        <f t="array" ref="D546">IFERROR(INDEX('DATA RAW OLT'!A:A,MATCH(C546,'DATA RAW OLT'!B:B,0)),"")</f>
        <v>JATIM-KANTOR.DANDER-RC-OLT-01</v>
      </c>
      <c r="E546" s="6" t="s">
        <v>3062</v>
      </c>
      <c r="F546" s="123"/>
      <c r="G546" s="10">
        <f t="array" ref="G546">IFERROR(INDEX('PM POWERSUPPLY RJBT1'!BC:BC,MATCH(E546,'PM POWERSUPPLY RJBT1'!B:B,0)),"BELUM TERDATA")</f>
        <v>100</v>
      </c>
      <c r="H546" s="13" t="str">
        <f t="array" ref="H546">IFERROR(INDEX('PM AC RJBT'!J:J,MATCH(E546,'PM AC RJBT'!A:A,0)),"NON-AC ICON")</f>
        <v>NON-AC ICON</v>
      </c>
      <c r="I546" s="13" t="str">
        <f t="array" ref="I546">IFERROR(INDEX('PM GENSET RJBT'!AJ:AJ,MATCH(E546,'PM GENSET RJBT'!B:B,0)),"TIDAK ADA GENSET")</f>
        <v>TIDAK ADA GENSET</v>
      </c>
      <c r="J546" s="14">
        <f t="array" ref="J546">IFERROR(INDEX('PM POP RJBT'!P:P,MATCH(E546,'PM POP RJBT'!D:D,0)),"")*100</f>
        <v>100</v>
      </c>
      <c r="K546" s="16">
        <f t="shared" si="1"/>
        <v>100</v>
      </c>
      <c r="L546" s="18" t="str">
        <f t="shared" si="2"/>
        <v>GOOD CONDITION</v>
      </c>
    </row>
    <row r="547">
      <c r="A547" s="71" t="s">
        <v>181</v>
      </c>
      <c r="B547" s="20" t="s">
        <v>593</v>
      </c>
      <c r="C547" s="20" t="s">
        <v>3064</v>
      </c>
      <c r="D547" s="20" t="str">
        <f t="array" ref="D547">IFERROR(INDEX('DATA RAW OLT'!A:A,MATCH(C547,'DATA RAW OLT'!B:B,0)),"")</f>
        <v>JATIM-KEDIRI.ODC.DARUNGAN-HW.MA5801-OLT-01</v>
      </c>
      <c r="E547" s="19" t="s">
        <v>3066</v>
      </c>
      <c r="F547" s="120"/>
      <c r="G547" s="24">
        <f t="array" ref="G547">IFERROR(INDEX('PM POWERSUPPLY RJBT1'!BC:BC,MATCH(E547,'PM POWERSUPPLY RJBT1'!B:B,0)),"BELUM TERDATA")</f>
        <v>100</v>
      </c>
      <c r="H547" s="27" t="str">
        <f t="array" ref="H547">IFERROR(INDEX('PM AC RJBT'!J:J,MATCH(E547,'PM AC RJBT'!A:A,0)),"NON-AC ICON")</f>
        <v>NON-AC ICON</v>
      </c>
      <c r="I547" s="27" t="str">
        <f t="array" ref="I547">IFERROR(INDEX('PM GENSET RJBT'!AJ:AJ,MATCH(E547,'PM GENSET RJBT'!B:B,0)),"TIDAK ADA GENSET")</f>
        <v>TIDAK ADA GENSET</v>
      </c>
      <c r="J547" s="29">
        <f t="array" ref="J547">IFERROR(INDEX('PM POP RJBT'!P:P,MATCH(E547,'PM POP RJBT'!D:D,0)),"")*100</f>
        <v>100</v>
      </c>
      <c r="K547" s="30">
        <f t="shared" si="1"/>
        <v>100</v>
      </c>
      <c r="L547" s="18" t="str">
        <f t="shared" si="2"/>
        <v>GOOD CONDITION</v>
      </c>
    </row>
    <row r="548">
      <c r="A548" s="78" t="s">
        <v>96</v>
      </c>
      <c r="B548" s="7" t="s">
        <v>593</v>
      </c>
      <c r="C548" s="7" t="s">
        <v>3067</v>
      </c>
      <c r="D548" s="7" t="str">
        <f t="array" ref="D548">IFERROR(INDEX('DATA RAW OLT'!A:A,MATCH(C548,'DATA RAW OLT'!B:B,0)),"")</f>
        <v>JATIM-DEMPELAN.MADIUN-MA5801-OLT-01</v>
      </c>
      <c r="E548" s="6" t="s">
        <v>964</v>
      </c>
      <c r="F548" s="123"/>
      <c r="G548" s="10">
        <f t="array" ref="G548">IFERROR(INDEX('PM POWERSUPPLY RJBT1'!BC:BC,MATCH(E548,'PM POWERSUPPLY RJBT1'!B:B,0)),"BELUM TERDATA")</f>
        <v>100</v>
      </c>
      <c r="H548" s="13">
        <f t="array" ref="H548">IFERROR(INDEX('PM AC RJBT'!J:J,MATCH(E548,'PM AC RJBT'!A:A,0)),"NON-AC ICON")</f>
        <v>100</v>
      </c>
      <c r="I548" s="13" t="str">
        <f t="array" ref="I548">IFERROR(INDEX('PM GENSET RJBT'!AJ:AJ,MATCH(E548,'PM GENSET RJBT'!B:B,0)),"TIDAK ADA GENSET")</f>
        <v>TIDAK ADA GENSET</v>
      </c>
      <c r="J548" s="14">
        <f t="array" ref="J548">IFERROR(INDEX('PM POP RJBT'!P:P,MATCH(E548,'PM POP RJBT'!D:D,0)),"")*100</f>
        <v>100</v>
      </c>
      <c r="K548" s="16">
        <f t="shared" si="1"/>
        <v>100</v>
      </c>
      <c r="L548" s="18" t="str">
        <f t="shared" si="2"/>
        <v>GOOD CONDITION</v>
      </c>
    </row>
    <row r="549">
      <c r="A549" s="71" t="s">
        <v>16</v>
      </c>
      <c r="B549" s="20" t="s">
        <v>593</v>
      </c>
      <c r="C549" s="20" t="s">
        <v>3070</v>
      </c>
      <c r="D549" s="20" t="str">
        <f t="array" ref="D549">IFERROR(INDEX('DATA RAW OLT'!A:A,MATCH(C549,'DATA RAW OLT'!B:B,0)),"")</f>
        <v>JATIM-GRESIK.ODC.KEBONDALEM-HW.MA5801-OLT-02</v>
      </c>
      <c r="E549" s="19" t="s">
        <v>3071</v>
      </c>
      <c r="F549" s="120"/>
      <c r="G549" s="24">
        <f t="array" ref="G549">IFERROR(INDEX('PM POWERSUPPLY RJBT1'!BC:BC,MATCH(E549,'PM POWERSUPPLY RJBT1'!B:B,0)),"BELUM TERDATA")</f>
        <v>100</v>
      </c>
      <c r="H549" s="27" t="str">
        <f t="array" ref="H549">IFERROR(INDEX('PM AC RJBT'!J:J,MATCH(E549,'PM AC RJBT'!A:A,0)),"NON-AC ICON")</f>
        <v>NON-AC ICON</v>
      </c>
      <c r="I549" s="27" t="str">
        <f t="array" ref="I549">IFERROR(INDEX('PM GENSET RJBT'!AJ:AJ,MATCH(E549,'PM GENSET RJBT'!B:B,0)),"TIDAK ADA GENSET")</f>
        <v>TIDAK ADA GENSET</v>
      </c>
      <c r="J549" s="29">
        <f t="array" ref="J549">IFERROR(INDEX('PM POP RJBT'!P:P,MATCH(E549,'PM POP RJBT'!D:D,0)),"")*100</f>
        <v>100</v>
      </c>
      <c r="K549" s="30">
        <f t="shared" si="1"/>
        <v>100</v>
      </c>
      <c r="L549" s="18" t="str">
        <f t="shared" si="2"/>
        <v>GOOD CONDITION</v>
      </c>
    </row>
    <row r="550">
      <c r="A550" s="78" t="s">
        <v>16</v>
      </c>
      <c r="B550" s="7" t="s">
        <v>593</v>
      </c>
      <c r="C550" s="7" t="s">
        <v>3073</v>
      </c>
      <c r="D550" s="7" t="str">
        <f t="array" ref="D550">IFERROR(INDEX('DATA RAW OLT'!A:A,MATCH(C550,'DATA RAW OLT'!B:B,0)),"")</f>
        <v>JATIM-SIDOARJO.GAMPANG-HW.MA5801-OLT-01</v>
      </c>
      <c r="E550" s="6" t="s">
        <v>3074</v>
      </c>
      <c r="F550" s="123"/>
      <c r="G550" s="10">
        <f t="array" ref="G550">IFERROR(INDEX('PM POWERSUPPLY RJBT1'!BC:BC,MATCH(E550,'PM POWERSUPPLY RJBT1'!B:B,0)),"BELUM TERDATA")</f>
        <v>100</v>
      </c>
      <c r="H550" s="13" t="str">
        <f t="array" ref="H550">IFERROR(INDEX('PM AC RJBT'!J:J,MATCH(E550,'PM AC RJBT'!A:A,0)),"NON-AC ICON")</f>
        <v>NON-AC ICON</v>
      </c>
      <c r="I550" s="13" t="str">
        <f t="array" ref="I550">IFERROR(INDEX('PM GENSET RJBT'!AJ:AJ,MATCH(E550,'PM GENSET RJBT'!B:B,0)),"TIDAK ADA GENSET")</f>
        <v>TIDAK ADA GENSET</v>
      </c>
      <c r="J550" s="14">
        <f t="array" ref="J550">IFERROR(INDEX('PM POP RJBT'!P:P,MATCH(E550,'PM POP RJBT'!D:D,0)),"")*100</f>
        <v>100</v>
      </c>
      <c r="K550" s="16">
        <f t="shared" si="1"/>
        <v>100</v>
      </c>
      <c r="L550" s="18" t="str">
        <f t="shared" si="2"/>
        <v>GOOD CONDITION</v>
      </c>
    </row>
    <row r="551">
      <c r="A551" s="71" t="s">
        <v>16</v>
      </c>
      <c r="B551" s="20" t="s">
        <v>593</v>
      </c>
      <c r="C551" s="20" t="s">
        <v>3078</v>
      </c>
      <c r="D551" s="20" t="str">
        <f t="array" ref="D551">IFERROR(INDEX('DATA RAW OLT'!A:A,MATCH(C551,'DATA RAW OLT'!B:B,0)),"")</f>
        <v>JATIM-SIDOARJO.ODC.GEDANGROWO-HW.MA5801-OLT-01</v>
      </c>
      <c r="E551" s="19" t="s">
        <v>3079</v>
      </c>
      <c r="F551" s="120"/>
      <c r="G551" s="24">
        <f t="array" ref="G551">IFERROR(INDEX('PM POWERSUPPLY RJBT1'!BC:BC,MATCH(E551,'PM POWERSUPPLY RJBT1'!B:B,0)),"BELUM TERDATA")</f>
        <v>100</v>
      </c>
      <c r="H551" s="27" t="str">
        <f t="array" ref="H551">IFERROR(INDEX('PM AC RJBT'!J:J,MATCH(E551,'PM AC RJBT'!A:A,0)),"NON-AC ICON")</f>
        <v>NON-AC ICON</v>
      </c>
      <c r="I551" s="27" t="str">
        <f t="array" ref="I551">IFERROR(INDEX('PM GENSET RJBT'!AJ:AJ,MATCH(E551,'PM GENSET RJBT'!B:B,0)),"TIDAK ADA GENSET")</f>
        <v>TIDAK ADA GENSET</v>
      </c>
      <c r="J551" s="29">
        <f t="array" ref="J551">IFERROR(INDEX('PM POP RJBT'!P:P,MATCH(E551,'PM POP RJBT'!D:D,0)),"")*100</f>
        <v>100</v>
      </c>
      <c r="K551" s="30">
        <f t="shared" si="1"/>
        <v>100</v>
      </c>
      <c r="L551" s="18" t="str">
        <f t="shared" si="2"/>
        <v>GOOD CONDITION</v>
      </c>
      <c r="N551" s="171" t="s">
        <v>1939</v>
      </c>
      <c r="O551" s="171" t="s">
        <v>3081</v>
      </c>
      <c r="P551" s="171" t="s">
        <v>3082</v>
      </c>
    </row>
    <row r="552">
      <c r="A552" s="78" t="s">
        <v>181</v>
      </c>
      <c r="B552" s="7" t="s">
        <v>593</v>
      </c>
      <c r="C552" s="7" t="s">
        <v>3083</v>
      </c>
      <c r="D552" s="7" t="str">
        <f t="array" ref="D552">IFERROR(INDEX('DATA RAW OLT'!A:A,MATCH(C552,'DATA RAW OLT'!B:B,0)),"")</f>
        <v>JATIM-KEDIRI-ODC.GEDANGSEWU-MA5801-OLT-01</v>
      </c>
      <c r="E552" s="6" t="s">
        <v>3084</v>
      </c>
      <c r="F552" s="123"/>
      <c r="G552" s="10">
        <f t="array" ref="G552">IFERROR(INDEX('PM POWERSUPPLY RJBT1'!BC:BC,MATCH(E552,'PM POWERSUPPLY RJBT1'!B:B,0)),"BELUM TERDATA")</f>
        <v>100</v>
      </c>
      <c r="H552" s="13" t="str">
        <f t="array" ref="H552">IFERROR(INDEX('PM AC RJBT'!J:J,MATCH(E552,'PM AC RJBT'!A:A,0)),"NON-AC ICON")</f>
        <v>NON-AC ICON</v>
      </c>
      <c r="I552" s="13" t="str">
        <f t="array" ref="I552">IFERROR(INDEX('PM GENSET RJBT'!AJ:AJ,MATCH(E552,'PM GENSET RJBT'!B:B,0)),"TIDAK ADA GENSET")</f>
        <v>TIDAK ADA GENSET</v>
      </c>
      <c r="J552" s="14">
        <f t="array" ref="J552">IFERROR(INDEX('PM POP RJBT'!P:P,MATCH(E552,'PM POP RJBT'!D:D,0)),"")*100</f>
        <v>0</v>
      </c>
      <c r="K552" s="16">
        <f t="shared" si="1"/>
        <v>60</v>
      </c>
      <c r="L552" s="18" t="str">
        <f t="shared" si="2"/>
        <v>WARNING</v>
      </c>
    </row>
    <row r="553">
      <c r="A553" s="71" t="s">
        <v>181</v>
      </c>
      <c r="B553" s="20" t="s">
        <v>593</v>
      </c>
      <c r="C553" s="20" t="s">
        <v>3085</v>
      </c>
      <c r="D553" s="20" t="str">
        <f t="array" ref="D553">IFERROR(INDEX('DATA RAW OLT'!A:A,MATCH(C553,'DATA RAW OLT'!B:B,0)),"")</f>
        <v>JATIM-KEDIRI.ODC.KERKEP-HW.MA5801-OLT-01</v>
      </c>
      <c r="E553" s="19" t="s">
        <v>3087</v>
      </c>
      <c r="F553" s="120"/>
      <c r="G553" s="24">
        <f t="array" ref="G553">IFERROR(INDEX('PM POWERSUPPLY RJBT1'!BC:BC,MATCH(E553,'PM POWERSUPPLY RJBT1'!B:B,0)),"BELUM TERDATA")</f>
        <v>100</v>
      </c>
      <c r="H553" s="27" t="str">
        <f t="array" ref="H553">IFERROR(INDEX('PM AC RJBT'!J:J,MATCH(E553,'PM AC RJBT'!A:A,0)),"NON-AC ICON")</f>
        <v>NON-AC ICON</v>
      </c>
      <c r="I553" s="27" t="str">
        <f t="array" ref="I553">IFERROR(INDEX('PM GENSET RJBT'!AJ:AJ,MATCH(E553,'PM GENSET RJBT'!B:B,0)),"TIDAK ADA GENSET")</f>
        <v>TIDAK ADA GENSET</v>
      </c>
      <c r="J553" s="29">
        <f t="array" ref="J553">IFERROR(INDEX('PM POP RJBT'!P:P,MATCH(E553,'PM POP RJBT'!D:D,0)),"")*100</f>
        <v>100</v>
      </c>
      <c r="K553" s="30">
        <f t="shared" si="1"/>
        <v>100</v>
      </c>
      <c r="L553" s="18" t="str">
        <f t="shared" si="2"/>
        <v>GOOD CONDITION</v>
      </c>
    </row>
    <row r="554">
      <c r="A554" s="78" t="s">
        <v>16</v>
      </c>
      <c r="B554" s="7" t="s">
        <v>593</v>
      </c>
      <c r="C554" s="7" t="s">
        <v>3089</v>
      </c>
      <c r="D554" s="7" t="str">
        <f t="array" ref="D554">IFERROR(INDEX('DATA RAW OLT'!A:A,MATCH(C554,'DATA RAW OLT'!B:B,0)),"")</f>
        <v>JATIM-GRESIK-ODC.GLATIK-MA5801-OLT-01</v>
      </c>
      <c r="E554" s="6" t="s">
        <v>3091</v>
      </c>
      <c r="F554" s="123"/>
      <c r="G554" s="10">
        <f t="array" ref="G554">IFERROR(INDEX('PM POWERSUPPLY RJBT1'!BC:BC,MATCH(E554,'PM POWERSUPPLY RJBT1'!B:B,0)),"BELUM TERDATA")</f>
        <v>100</v>
      </c>
      <c r="H554" s="13" t="str">
        <f t="array" ref="H554">IFERROR(INDEX('PM AC RJBT'!J:J,MATCH(E554,'PM AC RJBT'!A:A,0)),"NON-AC ICON")</f>
        <v>NON-AC ICON</v>
      </c>
      <c r="I554" s="13" t="str">
        <f t="array" ref="I554">IFERROR(INDEX('PM GENSET RJBT'!AJ:AJ,MATCH(E554,'PM GENSET RJBT'!B:B,0)),"TIDAK ADA GENSET")</f>
        <v>TIDAK ADA GENSET</v>
      </c>
      <c r="J554" s="14">
        <f t="array" ref="J554">IFERROR(INDEX('PM POP RJBT'!P:P,MATCH(E554,'PM POP RJBT'!D:D,0)),"")*100</f>
        <v>100</v>
      </c>
      <c r="K554" s="16">
        <f t="shared" si="1"/>
        <v>100</v>
      </c>
      <c r="L554" s="18" t="str">
        <f t="shared" si="2"/>
        <v>GOOD CONDITION</v>
      </c>
    </row>
    <row r="555">
      <c r="A555" s="71" t="s">
        <v>96</v>
      </c>
      <c r="B555" s="20" t="s">
        <v>593</v>
      </c>
      <c r="C555" s="20" t="s">
        <v>3093</v>
      </c>
      <c r="D555" s="20" t="str">
        <f t="array" ref="D555">IFERROR(INDEX('DATA RAW OLT'!A:A,MATCH(C555,'DATA RAW OLT'!B:B,0)),"")</f>
        <v>JATIM-PONOROGO.ODC.GROGOL-HW.MA5801-OLT-01</v>
      </c>
      <c r="E555" s="19" t="s">
        <v>3094</v>
      </c>
      <c r="F555" s="120"/>
      <c r="G555" s="24">
        <f t="array" ref="G555">IFERROR(INDEX('PM POWERSUPPLY RJBT1'!BC:BC,MATCH(E555,'PM POWERSUPPLY RJBT1'!B:B,0)),"BELUM TERDATA")</f>
        <v>100</v>
      </c>
      <c r="H555" s="27" t="str">
        <f t="array" ref="H555">IFERROR(INDEX('PM AC RJBT'!J:J,MATCH(E555,'PM AC RJBT'!A:A,0)),"NON-AC ICON")</f>
        <v>NON-AC ICON</v>
      </c>
      <c r="I555" s="27" t="str">
        <f t="array" ref="I555">IFERROR(INDEX('PM GENSET RJBT'!AJ:AJ,MATCH(E555,'PM GENSET RJBT'!B:B,0)),"TIDAK ADA GENSET")</f>
        <v>TIDAK ADA GENSET</v>
      </c>
      <c r="J555" s="29">
        <f t="array" ref="J555">IFERROR(INDEX('PM POP RJBT'!P:P,MATCH(E555,'PM POP RJBT'!D:D,0)),"")*100</f>
        <v>100</v>
      </c>
      <c r="K555" s="30">
        <f t="shared" si="1"/>
        <v>100</v>
      </c>
      <c r="L555" s="18" t="str">
        <f t="shared" si="2"/>
        <v>GOOD CONDITION</v>
      </c>
    </row>
    <row r="556">
      <c r="A556" s="78" t="s">
        <v>181</v>
      </c>
      <c r="B556" s="7" t="s">
        <v>593</v>
      </c>
      <c r="C556" s="7" t="s">
        <v>3095</v>
      </c>
      <c r="D556" s="7" t="str">
        <f t="array" ref="D556">IFERROR(INDEX('DATA RAW OLT'!A:A,MATCH(C556,'DATA RAW OLT'!B:B,0)),"")</f>
        <v>JATIM-KEDIRI.ODC.GROGOL-HW.MA5801-OLT-01</v>
      </c>
      <c r="E556" s="6" t="s">
        <v>3096</v>
      </c>
      <c r="F556" s="123"/>
      <c r="G556" s="10">
        <f t="array" ref="G556">IFERROR(INDEX('PM POWERSUPPLY RJBT1'!BC:BC,MATCH(E556,'PM POWERSUPPLY RJBT1'!B:B,0)),"BELUM TERDATA")</f>
        <v>100</v>
      </c>
      <c r="H556" s="13" t="str">
        <f t="array" ref="H556">IFERROR(INDEX('PM AC RJBT'!J:J,MATCH(E556,'PM AC RJBT'!A:A,0)),"NON-AC ICON")</f>
        <v>NON-AC ICON</v>
      </c>
      <c r="I556" s="13" t="str">
        <f t="array" ref="I556">IFERROR(INDEX('PM GENSET RJBT'!AJ:AJ,MATCH(E556,'PM GENSET RJBT'!B:B,0)),"TIDAK ADA GENSET")</f>
        <v>TIDAK ADA GENSET</v>
      </c>
      <c r="J556" s="14">
        <f t="array" ref="J556">IFERROR(INDEX('PM POP RJBT'!P:P,MATCH(E556,'PM POP RJBT'!D:D,0)),"")*100</f>
        <v>0</v>
      </c>
      <c r="K556" s="16">
        <f t="shared" si="1"/>
        <v>60</v>
      </c>
      <c r="L556" s="18" t="str">
        <f t="shared" si="2"/>
        <v>WARNING</v>
      </c>
    </row>
    <row r="557">
      <c r="A557" s="71" t="s">
        <v>16</v>
      </c>
      <c r="B557" s="20" t="s">
        <v>593</v>
      </c>
      <c r="C557" s="20" t="s">
        <v>3099</v>
      </c>
      <c r="D557" s="20" t="str">
        <f t="array" ref="D557">IFERROR(INDEX('DATA RAW OLT'!A:A,MATCH(C557,'DATA RAW OLT'!B:B,0)),"")</f>
        <v>JATIM-DS.JATIDUKUH-RC-OLT-01</v>
      </c>
      <c r="E557" s="19" t="s">
        <v>3100</v>
      </c>
      <c r="F557" s="120"/>
      <c r="G557" s="24">
        <f t="array" ref="G557">IFERROR(INDEX('PM POWERSUPPLY RJBT1'!BC:BC,MATCH(E557,'PM POWERSUPPLY RJBT1'!B:B,0)),"BELUM TERDATA")</f>
        <v>100</v>
      </c>
      <c r="H557" s="27" t="str">
        <f t="array" ref="H557">IFERROR(INDEX('PM AC RJBT'!J:J,MATCH(E557,'PM AC RJBT'!A:A,0)),"NON-AC ICON")</f>
        <v>NON-AC ICON</v>
      </c>
      <c r="I557" s="27" t="str">
        <f t="array" ref="I557">IFERROR(INDEX('PM GENSET RJBT'!AJ:AJ,MATCH(E557,'PM GENSET RJBT'!B:B,0)),"TIDAK ADA GENSET")</f>
        <v>TIDAK ADA GENSET</v>
      </c>
      <c r="J557" s="29">
        <f t="array" ref="J557">IFERROR(INDEX('PM POP RJBT'!P:P,MATCH(E557,'PM POP RJBT'!D:D,0)),"")*100</f>
        <v>0</v>
      </c>
      <c r="K557" s="30">
        <f t="shared" si="1"/>
        <v>60</v>
      </c>
      <c r="L557" s="18" t="str">
        <f t="shared" si="2"/>
        <v>WARNING</v>
      </c>
    </row>
    <row r="558">
      <c r="A558" s="78" t="s">
        <v>181</v>
      </c>
      <c r="B558" s="7" t="s">
        <v>593</v>
      </c>
      <c r="C558" s="7" t="s">
        <v>3101</v>
      </c>
      <c r="D558" s="7" t="str">
        <f t="array" ref="D558">IFERROR(INDEX('DATA RAW OLT'!A:A,MATCH(C558,'DATA RAW OLT'!B:B,0)),"")</f>
        <v>JATIM-MALANG-ODC.JEDONG-HW.MA5801-OLT-01</v>
      </c>
      <c r="E558" s="6" t="s">
        <v>1639</v>
      </c>
      <c r="F558" s="123"/>
      <c r="G558" s="10">
        <f t="array" ref="G558">IFERROR(INDEX('PM POWERSUPPLY RJBT1'!BC:BC,MATCH(E558,'PM POWERSUPPLY RJBT1'!B:B,0)),"BELUM TERDATA")</f>
        <v>100</v>
      </c>
      <c r="H558" s="13" t="str">
        <f t="array" ref="H558">IFERROR(INDEX('PM AC RJBT'!J:J,MATCH(E558,'PM AC RJBT'!A:A,0)),"NON-AC ICON")</f>
        <v>NON-AC ICON</v>
      </c>
      <c r="I558" s="13" t="str">
        <f t="array" ref="I558">IFERROR(INDEX('PM GENSET RJBT'!AJ:AJ,MATCH(E558,'PM GENSET RJBT'!B:B,0)),"TIDAK ADA GENSET")</f>
        <v>TIDAK ADA GENSET</v>
      </c>
      <c r="J558" s="14">
        <f t="array" ref="J558">IFERROR(INDEX('PM POP RJBT'!P:P,MATCH(E558,'PM POP RJBT'!D:D,0)),"")*100</f>
        <v>100</v>
      </c>
      <c r="K558" s="16">
        <f t="shared" si="1"/>
        <v>100</v>
      </c>
      <c r="L558" s="18" t="str">
        <f t="shared" si="2"/>
        <v>GOOD CONDITION</v>
      </c>
    </row>
    <row r="559">
      <c r="A559" s="71" t="s">
        <v>96</v>
      </c>
      <c r="B559" s="20" t="s">
        <v>593</v>
      </c>
      <c r="C559" s="20" t="s">
        <v>3103</v>
      </c>
      <c r="D559" s="20" t="str">
        <f t="array" ref="D559">IFERROR(INDEX('DATA RAW OLT'!A:A,MATCH(C559,'DATA RAW OLT'!B:B,0)),"")</f>
        <v>JATIM-MAGETAN.ODC.JENGGLONG-HW.MA5801-OLT-01</v>
      </c>
      <c r="E559" s="19" t="s">
        <v>3104</v>
      </c>
      <c r="F559" s="120"/>
      <c r="G559" s="24">
        <f t="array" ref="G559">IFERROR(INDEX('PM POWERSUPPLY RJBT1'!BC:BC,MATCH(E559,'PM POWERSUPPLY RJBT1'!B:B,0)),"BELUM TERDATA")</f>
        <v>100</v>
      </c>
      <c r="H559" s="27" t="str">
        <f t="array" ref="H559">IFERROR(INDEX('PM AC RJBT'!J:J,MATCH(E559,'PM AC RJBT'!A:A,0)),"NON-AC ICON")</f>
        <v>NON-AC ICON</v>
      </c>
      <c r="I559" s="27" t="str">
        <f t="array" ref="I559">IFERROR(INDEX('PM GENSET RJBT'!AJ:AJ,MATCH(E559,'PM GENSET RJBT'!B:B,0)),"TIDAK ADA GENSET")</f>
        <v>TIDAK ADA GENSET</v>
      </c>
      <c r="J559" s="29">
        <f t="array" ref="J559">IFERROR(INDEX('PM POP RJBT'!P:P,MATCH(E559,'PM POP RJBT'!D:D,0)),"")*100</f>
        <v>100</v>
      </c>
      <c r="K559" s="30">
        <f t="shared" si="1"/>
        <v>100</v>
      </c>
      <c r="L559" s="18" t="str">
        <f t="shared" si="2"/>
        <v>GOOD CONDITION</v>
      </c>
    </row>
    <row r="560">
      <c r="A560" s="78" t="s">
        <v>96</v>
      </c>
      <c r="B560" s="7" t="s">
        <v>593</v>
      </c>
      <c r="C560" s="7" t="s">
        <v>3105</v>
      </c>
      <c r="D560" s="7" t="str">
        <f t="array" ref="D560">IFERROR(INDEX('DATA RAW OLT'!A:A,MATCH(C560,'DATA RAW OLT'!B:B,0)),"")</f>
        <v>JATIM-PONOROGO.ODC.JOSARI-HW.MA5801-OLT-01</v>
      </c>
      <c r="E560" s="6" t="s">
        <v>3107</v>
      </c>
      <c r="F560" s="123"/>
      <c r="G560" s="10">
        <f t="array" ref="G560">IFERROR(INDEX('PM POWERSUPPLY RJBT1'!BC:BC,MATCH(E560,'PM POWERSUPPLY RJBT1'!B:B,0)),"BELUM TERDATA")</f>
        <v>100</v>
      </c>
      <c r="H560" s="13" t="str">
        <f t="array" ref="H560">IFERROR(INDEX('PM AC RJBT'!J:J,MATCH(E560,'PM AC RJBT'!A:A,0)),"NON-AC ICON")</f>
        <v>NON-AC ICON</v>
      </c>
      <c r="I560" s="13" t="str">
        <f t="array" ref="I560">IFERROR(INDEX('PM GENSET RJBT'!AJ:AJ,MATCH(E560,'PM GENSET RJBT'!B:B,0)),"TIDAK ADA GENSET")</f>
        <v>TIDAK ADA GENSET</v>
      </c>
      <c r="J560" s="14">
        <f t="array" ref="J560">IFERROR(INDEX('PM POP RJBT'!P:P,MATCH(E560,'PM POP RJBT'!D:D,0)),"")*100</f>
        <v>100</v>
      </c>
      <c r="K560" s="16">
        <f t="shared" si="1"/>
        <v>100</v>
      </c>
      <c r="L560" s="18" t="str">
        <f t="shared" si="2"/>
        <v>GOOD CONDITION</v>
      </c>
    </row>
    <row r="561">
      <c r="A561" s="71" t="s">
        <v>181</v>
      </c>
      <c r="B561" s="20" t="s">
        <v>593</v>
      </c>
      <c r="C561" s="20" t="s">
        <v>3109</v>
      </c>
      <c r="D561" s="20" t="str">
        <f t="array" ref="D561">IFERROR(INDEX('DATA RAW OLT'!A:A,MATCH(C561,'DATA RAW OLT'!B:B,0)),"")</f>
        <v>JATIM-BLITAR.ODC.KADEMANGAN-HW.MA5801-OLT-01</v>
      </c>
      <c r="E561" s="19" t="s">
        <v>3110</v>
      </c>
      <c r="F561" s="120"/>
      <c r="G561" s="24">
        <f t="array" ref="G561">IFERROR(INDEX('PM POWERSUPPLY RJBT1'!BC:BC,MATCH(E561,'PM POWERSUPPLY RJBT1'!B:B,0)),"BELUM TERDATA")</f>
        <v>100</v>
      </c>
      <c r="H561" s="27" t="str">
        <f t="array" ref="H561">IFERROR(INDEX('PM AC RJBT'!J:J,MATCH(E561,'PM AC RJBT'!A:A,0)),"NON-AC ICON")</f>
        <v>NON-AC ICON</v>
      </c>
      <c r="I561" s="27" t="str">
        <f t="array" ref="I561">IFERROR(INDEX('PM GENSET RJBT'!AJ:AJ,MATCH(E561,'PM GENSET RJBT'!B:B,0)),"TIDAK ADA GENSET")</f>
        <v>TIDAK ADA GENSET</v>
      </c>
      <c r="J561" s="29">
        <f t="array" ref="J561">IFERROR(INDEX('PM POP RJBT'!P:P,MATCH(E561,'PM POP RJBT'!D:D,0)),"")*100</f>
        <v>0</v>
      </c>
      <c r="K561" s="30">
        <f t="shared" si="1"/>
        <v>60</v>
      </c>
      <c r="L561" s="18" t="str">
        <f t="shared" si="2"/>
        <v>WARNING</v>
      </c>
    </row>
    <row r="562">
      <c r="A562" s="78" t="s">
        <v>96</v>
      </c>
      <c r="B562" s="7" t="s">
        <v>593</v>
      </c>
      <c r="C562" s="7" t="s">
        <v>3111</v>
      </c>
      <c r="D562" s="7" t="str">
        <f t="array" ref="D562">IFERROR(INDEX('DATA RAW OLT'!A:A,MATCH(C562,'DATA RAW OLT'!B:B,0)),"")</f>
        <v>JATIM-AREA.KALIABU-RC-OLT-01</v>
      </c>
      <c r="E562" s="6" t="s">
        <v>3112</v>
      </c>
      <c r="F562" s="123"/>
      <c r="G562" s="10">
        <f t="array" ref="G562">IFERROR(INDEX('PM POWERSUPPLY RJBT1'!BC:BC,MATCH(E562,'PM POWERSUPPLY RJBT1'!B:B,0)),"BELUM TERDATA")</f>
        <v>100</v>
      </c>
      <c r="H562" s="13" t="str">
        <f t="array" ref="H562">IFERROR(INDEX('PM AC RJBT'!J:J,MATCH(E562,'PM AC RJBT'!A:A,0)),"NON-AC ICON")</f>
        <v>NON-AC ICON</v>
      </c>
      <c r="I562" s="13" t="str">
        <f t="array" ref="I562">IFERROR(INDEX('PM GENSET RJBT'!AJ:AJ,MATCH(E562,'PM GENSET RJBT'!B:B,0)),"TIDAK ADA GENSET")</f>
        <v>TIDAK ADA GENSET</v>
      </c>
      <c r="J562" s="14">
        <f t="array" ref="J562">IFERROR(INDEX('PM POP RJBT'!P:P,MATCH(E562,'PM POP RJBT'!D:D,0)),"")*100</f>
        <v>0</v>
      </c>
      <c r="K562" s="16">
        <f t="shared" si="1"/>
        <v>60</v>
      </c>
      <c r="L562" s="18" t="str">
        <f t="shared" si="2"/>
        <v>WARNING</v>
      </c>
    </row>
    <row r="563">
      <c r="A563" s="71" t="s">
        <v>181</v>
      </c>
      <c r="B563" s="20" t="s">
        <v>593</v>
      </c>
      <c r="C563" s="20" t="s">
        <v>3114</v>
      </c>
      <c r="D563" s="20" t="str">
        <f t="array" ref="D563">IFERROR(INDEX('DATA RAW OLT'!A:A,MATCH(C563,'DATA RAW OLT'!B:B,0)),"")</f>
        <v>JATIM-KEDIRI-ODC.KALIBOTO-MA5801-OLT-01</v>
      </c>
      <c r="E563" s="19" t="s">
        <v>3115</v>
      </c>
      <c r="F563" s="120"/>
      <c r="G563" s="24">
        <f t="array" ref="G563">IFERROR(INDEX('PM POWERSUPPLY RJBT1'!BC:BC,MATCH(E563,'PM POWERSUPPLY RJBT1'!B:B,0)),"BELUM TERDATA")</f>
        <v>100</v>
      </c>
      <c r="H563" s="27" t="str">
        <f t="array" ref="H563">IFERROR(INDEX('PM AC RJBT'!J:J,MATCH(E563,'PM AC RJBT'!A:A,0)),"NON-AC ICON")</f>
        <v>NON-AC ICON</v>
      </c>
      <c r="I563" s="27" t="str">
        <f t="array" ref="I563">IFERROR(INDEX('PM GENSET RJBT'!AJ:AJ,MATCH(E563,'PM GENSET RJBT'!B:B,0)),"TIDAK ADA GENSET")</f>
        <v>TIDAK ADA GENSET</v>
      </c>
      <c r="J563" s="29">
        <f t="array" ref="J563">IFERROR(INDEX('PM POP RJBT'!P:P,MATCH(E563,'PM POP RJBT'!D:D,0)),"")*100</f>
        <v>0</v>
      </c>
      <c r="K563" s="30">
        <f t="shared" si="1"/>
        <v>60</v>
      </c>
      <c r="L563" s="18" t="str">
        <f t="shared" si="2"/>
        <v>WARNING</v>
      </c>
    </row>
    <row r="564">
      <c r="A564" s="78" t="s">
        <v>16</v>
      </c>
      <c r="B564" s="7" t="s">
        <v>593</v>
      </c>
      <c r="C564" s="7" t="s">
        <v>3117</v>
      </c>
      <c r="D564" s="7" t="str">
        <f t="array" ref="D564">IFERROR(INDEX('DATA RAW OLT'!A:A,MATCH(C564,'DATA RAW OLT'!B:B,0)),"")</f>
        <v>JATIM-KALIMATI-HW.MA5800X2-OLT-01</v>
      </c>
      <c r="E564" s="6" t="s">
        <v>3118</v>
      </c>
      <c r="F564" s="123"/>
      <c r="G564" s="10">
        <f t="array" ref="G564">IFERROR(INDEX('PM POWERSUPPLY RJBT1'!BC:BC,MATCH(E564,'PM POWERSUPPLY RJBT1'!B:B,0)),"BELUM TERDATA")</f>
        <v>100</v>
      </c>
      <c r="H564" s="13" t="str">
        <f t="array" ref="H564">IFERROR(INDEX('PM AC RJBT'!J:J,MATCH(E564,'PM AC RJBT'!A:A,0)),"NON-AC ICON")</f>
        <v>NON-AC ICON</v>
      </c>
      <c r="I564" s="13" t="str">
        <f t="array" ref="I564">IFERROR(INDEX('PM GENSET RJBT'!AJ:AJ,MATCH(E564,'PM GENSET RJBT'!B:B,0)),"TIDAK ADA GENSET")</f>
        <v>TIDAK ADA GENSET</v>
      </c>
      <c r="J564" s="14">
        <f t="array" ref="J564">IFERROR(INDEX('PM POP RJBT'!P:P,MATCH(E564,'PM POP RJBT'!D:D,0)),"")*100</f>
        <v>100</v>
      </c>
      <c r="K564" s="16">
        <f t="shared" si="1"/>
        <v>100</v>
      </c>
      <c r="L564" s="18" t="str">
        <f t="shared" si="2"/>
        <v>GOOD CONDITION</v>
      </c>
    </row>
    <row r="565">
      <c r="A565" s="71" t="s">
        <v>16</v>
      </c>
      <c r="B565" s="20" t="s">
        <v>593</v>
      </c>
      <c r="C565" s="20" t="s">
        <v>3120</v>
      </c>
      <c r="D565" s="20" t="str">
        <f t="array" ref="D565">IFERROR(INDEX('DATA RAW OLT'!A:A,MATCH(C565,'DATA RAW OLT'!B:B,0)),"")</f>
        <v>JATIM-DS.KARANGAGUNG-RC-OLT-02</v>
      </c>
      <c r="E565" s="19" t="s">
        <v>3121</v>
      </c>
      <c r="F565" s="23" t="s">
        <v>67</v>
      </c>
      <c r="G565" s="24">
        <f t="array" ref="G565">IFERROR(INDEX('PM POWERSUPPLY RJBT1'!BC:BC,MATCH(E565,'PM POWERSUPPLY RJBT1'!B:B,0)),"BELUM TERDATA")</f>
        <v>100</v>
      </c>
      <c r="H565" s="27" t="str">
        <f t="array" ref="H565">IFERROR(INDEX('PM AC RJBT'!J:J,MATCH(E565,'PM AC RJBT'!A:A,0)),"NON-AC ICON")</f>
        <v>NON-AC ICON</v>
      </c>
      <c r="I565" s="27" t="str">
        <f t="array" ref="I565">IFERROR(INDEX('PM GENSET RJBT'!AJ:AJ,MATCH(E565,'PM GENSET RJBT'!B:B,0)),"TIDAK ADA GENSET")</f>
        <v>TIDAK ADA GENSET</v>
      </c>
      <c r="J565" s="29">
        <f t="array" ref="J565">IFERROR(INDEX('PM POP RJBT'!P:P,MATCH(E565,'PM POP RJBT'!D:D,0)),"")*100</f>
        <v>0</v>
      </c>
      <c r="K565" s="30">
        <f t="shared" si="1"/>
        <v>60</v>
      </c>
      <c r="L565" s="18" t="str">
        <f t="shared" si="2"/>
        <v>WARNING</v>
      </c>
    </row>
    <row r="566">
      <c r="A566" s="78" t="s">
        <v>96</v>
      </c>
      <c r="B566" s="7" t="s">
        <v>593</v>
      </c>
      <c r="C566" s="7" t="s">
        <v>3122</v>
      </c>
      <c r="D566" s="7" t="str">
        <f t="array" ref="D566">IFERROR(INDEX('DATA RAW OLT'!A:A,MATCH(C566,'DATA RAW OLT'!B:B,0)),"")</f>
        <v>JATIM-MAGETAN.ODC.GORANGGARENG-HW.MA5801-OLT-01</v>
      </c>
      <c r="E566" s="6" t="s">
        <v>3123</v>
      </c>
      <c r="F566" s="123"/>
      <c r="G566" s="10">
        <f t="array" ref="G566">IFERROR(INDEX('PM POWERSUPPLY RJBT1'!BC:BC,MATCH(E566,'PM POWERSUPPLY RJBT1'!B:B,0)),"BELUM TERDATA")</f>
        <v>100</v>
      </c>
      <c r="H566" s="13" t="str">
        <f t="array" ref="H566">IFERROR(INDEX('PM AC RJBT'!J:J,MATCH(E566,'PM AC RJBT'!A:A,0)),"NON-AC ICON")</f>
        <v>NON-AC ICON</v>
      </c>
      <c r="I566" s="13" t="str">
        <f t="array" ref="I566">IFERROR(INDEX('PM GENSET RJBT'!AJ:AJ,MATCH(E566,'PM GENSET RJBT'!B:B,0)),"TIDAK ADA GENSET")</f>
        <v>TIDAK ADA GENSET</v>
      </c>
      <c r="J566" s="14">
        <f t="array" ref="J566">IFERROR(INDEX('PM POP RJBT'!P:P,MATCH(E566,'PM POP RJBT'!D:D,0)),"")*100</f>
        <v>100</v>
      </c>
      <c r="K566" s="16">
        <f t="shared" si="1"/>
        <v>100</v>
      </c>
      <c r="L566" s="18" t="str">
        <f t="shared" si="2"/>
        <v>GOOD CONDITION</v>
      </c>
    </row>
    <row r="567">
      <c r="A567" s="71" t="s">
        <v>16</v>
      </c>
      <c r="B567" s="20" t="s">
        <v>593</v>
      </c>
      <c r="C567" s="20" t="s">
        <v>3126</v>
      </c>
      <c r="D567" s="20" t="str">
        <f t="array" ref="D567">IFERROR(INDEX('DATA RAW OLT'!A:A,MATCH(C567,'DATA RAW OLT'!B:B,0)),"")</f>
        <v>JATIM-DS.KBNTUNGGUL-RC-OLT-01</v>
      </c>
      <c r="E567" s="19" t="s">
        <v>3127</v>
      </c>
      <c r="F567" s="120"/>
      <c r="G567" s="24">
        <f t="array" ref="G567">IFERROR(INDEX('PM POWERSUPPLY RJBT1'!BC:BC,MATCH(E567,'PM POWERSUPPLY RJBT1'!B:B,0)),"BELUM TERDATA")</f>
        <v>100</v>
      </c>
      <c r="H567" s="27" t="str">
        <f t="array" ref="H567">IFERROR(INDEX('PM AC RJBT'!J:J,MATCH(E567,'PM AC RJBT'!A:A,0)),"NON-AC ICON")</f>
        <v>NON-AC ICON</v>
      </c>
      <c r="I567" s="27" t="str">
        <f t="array" ref="I567">IFERROR(INDEX('PM GENSET RJBT'!AJ:AJ,MATCH(E567,'PM GENSET RJBT'!B:B,0)),"TIDAK ADA GENSET")</f>
        <v>TIDAK ADA GENSET</v>
      </c>
      <c r="J567" s="29">
        <f t="array" ref="J567">IFERROR(INDEX('PM POP RJBT'!P:P,MATCH(E567,'PM POP RJBT'!D:D,0)),"")*100</f>
        <v>0</v>
      </c>
      <c r="K567" s="30">
        <f t="shared" si="1"/>
        <v>60</v>
      </c>
      <c r="L567" s="18" t="str">
        <f t="shared" si="2"/>
        <v>WARNING</v>
      </c>
    </row>
    <row r="568">
      <c r="A568" s="78" t="s">
        <v>16</v>
      </c>
      <c r="B568" s="7" t="s">
        <v>593</v>
      </c>
      <c r="C568" s="7" t="s">
        <v>3128</v>
      </c>
      <c r="D568" s="7" t="str">
        <f t="array" ref="D568">IFERROR(INDEX('DATA RAW OLT'!A:A,MATCH(C568,'DATA RAW OLT'!B:B,0)),"")</f>
        <v>JATIM-SIDOARJO-ODC.WONOMLATI-HW.MA5801-OLT-01</v>
      </c>
      <c r="E568" s="6" t="s">
        <v>3130</v>
      </c>
      <c r="F568" s="123"/>
      <c r="G568" s="10">
        <f t="array" ref="G568">IFERROR(INDEX('PM POWERSUPPLY RJBT1'!BC:BC,MATCH(E568,'PM POWERSUPPLY RJBT1'!B:B,0)),"BELUM TERDATA")</f>
        <v>100</v>
      </c>
      <c r="H568" s="13" t="str">
        <f t="array" ref="H568">IFERROR(INDEX('PM AC RJBT'!J:J,MATCH(E568,'PM AC RJBT'!A:A,0)),"NON-AC ICON")</f>
        <v>NON-AC ICON</v>
      </c>
      <c r="I568" s="13" t="str">
        <f t="array" ref="I568">IFERROR(INDEX('PM GENSET RJBT'!AJ:AJ,MATCH(E568,'PM GENSET RJBT'!B:B,0)),"TIDAK ADA GENSET")</f>
        <v>TIDAK ADA GENSET</v>
      </c>
      <c r="J568" s="14">
        <f t="array" ref="J568">IFERROR(INDEX('PM POP RJBT'!P:P,MATCH(E568,'PM POP RJBT'!D:D,0)),"")*100</f>
        <v>100</v>
      </c>
      <c r="K568" s="16">
        <f t="shared" si="1"/>
        <v>100</v>
      </c>
      <c r="L568" s="18" t="str">
        <f t="shared" si="2"/>
        <v>GOOD CONDITION</v>
      </c>
      <c r="N568" s="171" t="s">
        <v>1939</v>
      </c>
      <c r="O568" s="171" t="s">
        <v>3081</v>
      </c>
      <c r="P568" s="171" t="s">
        <v>3082</v>
      </c>
    </row>
    <row r="569">
      <c r="A569" s="71" t="s">
        <v>16</v>
      </c>
      <c r="B569" s="20" t="s">
        <v>593</v>
      </c>
      <c r="C569" s="20" t="s">
        <v>3131</v>
      </c>
      <c r="D569" s="20" t="str">
        <f t="array" ref="D569">IFERROR(INDEX('DATA RAW OLT'!A:A,MATCH(C569,'DATA RAW OLT'!B:B,0)),"")</f>
        <v>JATIM-SIDOARJO-ODC.KEDUNGSUGO-MA5801-OLT-01</v>
      </c>
      <c r="E569" s="19" t="s">
        <v>3133</v>
      </c>
      <c r="F569" s="120"/>
      <c r="G569" s="24">
        <f t="array" ref="G569">IFERROR(INDEX('PM POWERSUPPLY RJBT1'!BC:BC,MATCH(E569,'PM POWERSUPPLY RJBT1'!B:B,0)),"BELUM TERDATA")</f>
        <v>100</v>
      </c>
      <c r="H569" s="27" t="str">
        <f t="array" ref="H569">IFERROR(INDEX('PM AC RJBT'!J:J,MATCH(E569,'PM AC RJBT'!A:A,0)),"NON-AC ICON")</f>
        <v>NON-AC ICON</v>
      </c>
      <c r="I569" s="27" t="str">
        <f t="array" ref="I569">IFERROR(INDEX('PM GENSET RJBT'!AJ:AJ,MATCH(E569,'PM GENSET RJBT'!B:B,0)),"TIDAK ADA GENSET")</f>
        <v>TIDAK ADA GENSET</v>
      </c>
      <c r="J569" s="29">
        <f t="array" ref="J569">IFERROR(INDEX('PM POP RJBT'!P:P,MATCH(E569,'PM POP RJBT'!D:D,0)),"")*100</f>
        <v>0</v>
      </c>
      <c r="K569" s="30">
        <f t="shared" si="1"/>
        <v>60</v>
      </c>
      <c r="L569" s="18" t="str">
        <f t="shared" si="2"/>
        <v>WARNING</v>
      </c>
    </row>
    <row r="570">
      <c r="A570" s="78" t="s">
        <v>16</v>
      </c>
      <c r="B570" s="7" t="s">
        <v>593</v>
      </c>
      <c r="C570" s="7" t="s">
        <v>3134</v>
      </c>
      <c r="D570" s="7" t="str">
        <f t="array" ref="D570">IFERROR(INDEX('DATA RAW OLT'!A:A,MATCH(C570,'DATA RAW OLT'!B:B,0)),"")</f>
        <v>JATIM-SIDOARJO.KEDUNGTURI-HW.MA5801-OLT-01</v>
      </c>
      <c r="E570" s="6" t="s">
        <v>3136</v>
      </c>
      <c r="F570" s="123"/>
      <c r="G570" s="10">
        <f t="array" ref="G570">IFERROR(INDEX('PM POWERSUPPLY RJBT1'!BC:BC,MATCH(E570,'PM POWERSUPPLY RJBT1'!B:B,0)),"BELUM TERDATA")</f>
        <v>100</v>
      </c>
      <c r="H570" s="13" t="str">
        <f t="array" ref="H570">IFERROR(INDEX('PM AC RJBT'!J:J,MATCH(E570,'PM AC RJBT'!A:A,0)),"NON-AC ICON")</f>
        <v>NON-AC ICON</v>
      </c>
      <c r="I570" s="13" t="str">
        <f t="array" ref="I570">IFERROR(INDEX('PM GENSET RJBT'!AJ:AJ,MATCH(E570,'PM GENSET RJBT'!B:B,0)),"TIDAK ADA GENSET")</f>
        <v>TIDAK ADA GENSET</v>
      </c>
      <c r="J570" s="14">
        <f t="array" ref="J570">IFERROR(INDEX('PM POP RJBT'!P:P,MATCH(E570,'PM POP RJBT'!D:D,0)),"")*100</f>
        <v>100</v>
      </c>
      <c r="K570" s="16">
        <f t="shared" si="1"/>
        <v>100</v>
      </c>
      <c r="L570" s="18" t="str">
        <f t="shared" si="2"/>
        <v>GOOD CONDITION</v>
      </c>
    </row>
    <row r="571">
      <c r="A571" s="71" t="s">
        <v>16</v>
      </c>
      <c r="B571" s="20" t="s">
        <v>593</v>
      </c>
      <c r="C571" s="20" t="s">
        <v>3137</v>
      </c>
      <c r="D571" s="20" t="str">
        <f t="array" ref="D571">IFERROR(INDEX('DATA RAW OLT'!A:A,MATCH(C571,'DATA RAW OLT'!B:B,0)),"")</f>
        <v>JATIM-SIDOARJO.KEMANTREN-HW.MA5801-OLT-01</v>
      </c>
      <c r="E571" s="19" t="s">
        <v>3138</v>
      </c>
      <c r="F571" s="120"/>
      <c r="G571" s="24">
        <f t="array" ref="G571">IFERROR(INDEX('PM POWERSUPPLY RJBT1'!BC:BC,MATCH(E571,'PM POWERSUPPLY RJBT1'!B:B,0)),"BELUM TERDATA")</f>
        <v>100</v>
      </c>
      <c r="H571" s="27" t="str">
        <f t="array" ref="H571">IFERROR(INDEX('PM AC RJBT'!J:J,MATCH(E571,'PM AC RJBT'!A:A,0)),"NON-AC ICON")</f>
        <v>NON-AC ICON</v>
      </c>
      <c r="I571" s="27" t="str">
        <f t="array" ref="I571">IFERROR(INDEX('PM GENSET RJBT'!AJ:AJ,MATCH(E571,'PM GENSET RJBT'!B:B,0)),"TIDAK ADA GENSET")</f>
        <v>TIDAK ADA GENSET</v>
      </c>
      <c r="J571" s="29">
        <f t="array" ref="J571">IFERROR(INDEX('PM POP RJBT'!P:P,MATCH(E571,'PM POP RJBT'!D:D,0)),"")*100</f>
        <v>100</v>
      </c>
      <c r="K571" s="30">
        <f t="shared" si="1"/>
        <v>100</v>
      </c>
      <c r="L571" s="18" t="str">
        <f t="shared" si="2"/>
        <v>GOOD CONDITION</v>
      </c>
    </row>
    <row r="572">
      <c r="A572" s="78" t="s">
        <v>96</v>
      </c>
      <c r="B572" s="7" t="s">
        <v>593</v>
      </c>
      <c r="C572" s="7" t="s">
        <v>3139</v>
      </c>
      <c r="D572" s="7" t="str">
        <f t="array" ref="D572">IFERROR(INDEX('DATA RAW OLT'!A:A,MATCH(C572,'DATA RAW OLT'!B:B,0)),"")</f>
        <v>JATIM-DS.KENDALBULUR-RC-OLT-01</v>
      </c>
      <c r="E572" s="6" t="s">
        <v>3141</v>
      </c>
      <c r="F572" s="123"/>
      <c r="G572" s="10">
        <f t="array" ref="G572">IFERROR(INDEX('PM POWERSUPPLY RJBT1'!BC:BC,MATCH(E572,'PM POWERSUPPLY RJBT1'!B:B,0)),"BELUM TERDATA")</f>
        <v>100</v>
      </c>
      <c r="H572" s="13" t="str">
        <f t="array" ref="H572">IFERROR(INDEX('PM AC RJBT'!J:J,MATCH(E572,'PM AC RJBT'!A:A,0)),"NON-AC ICON")</f>
        <v>NON-AC ICON</v>
      </c>
      <c r="I572" s="13" t="str">
        <f t="array" ref="I572">IFERROR(INDEX('PM GENSET RJBT'!AJ:AJ,MATCH(E572,'PM GENSET RJBT'!B:B,0)),"TIDAK ADA GENSET")</f>
        <v>TIDAK ADA GENSET</v>
      </c>
      <c r="J572" s="14">
        <f t="array" ref="J572">IFERROR(INDEX('PM POP RJBT'!P:P,MATCH(E572,'PM POP RJBT'!D:D,0)),"")*100</f>
        <v>100</v>
      </c>
      <c r="K572" s="16">
        <f t="shared" si="1"/>
        <v>100</v>
      </c>
      <c r="L572" s="18" t="str">
        <f t="shared" si="2"/>
        <v>GOOD CONDITION</v>
      </c>
    </row>
    <row r="573">
      <c r="A573" s="71" t="s">
        <v>16</v>
      </c>
      <c r="B573" s="20" t="s">
        <v>593</v>
      </c>
      <c r="C573" s="20" t="s">
        <v>3143</v>
      </c>
      <c r="D573" s="20" t="str">
        <f t="array" ref="D573">IFERROR(INDEX('DATA RAW OLT'!A:A,MATCH(C573,'DATA RAW OLT'!B:B,0)),"")</f>
        <v>JATIM-SIDOARJO.KEPADANGAN-HW.MA5801-OLT-01</v>
      </c>
      <c r="E573" s="19" t="s">
        <v>3144</v>
      </c>
      <c r="F573" s="120"/>
      <c r="G573" s="24">
        <f t="array" ref="G573">IFERROR(INDEX('PM POWERSUPPLY RJBT1'!BC:BC,MATCH(E573,'PM POWERSUPPLY RJBT1'!B:B,0)),"BELUM TERDATA")</f>
        <v>100</v>
      </c>
      <c r="H573" s="27" t="str">
        <f t="array" ref="H573">IFERROR(INDEX('PM AC RJBT'!J:J,MATCH(E573,'PM AC RJBT'!A:A,0)),"NON-AC ICON")</f>
        <v>NON-AC ICON</v>
      </c>
      <c r="I573" s="27" t="str">
        <f t="array" ref="I573">IFERROR(INDEX('PM GENSET RJBT'!AJ:AJ,MATCH(E573,'PM GENSET RJBT'!B:B,0)),"TIDAK ADA GENSET")</f>
        <v>TIDAK ADA GENSET</v>
      </c>
      <c r="J573" s="29">
        <f t="array" ref="J573">IFERROR(INDEX('PM POP RJBT'!P:P,MATCH(E573,'PM POP RJBT'!D:D,0)),"")*100</f>
        <v>100</v>
      </c>
      <c r="K573" s="30">
        <f t="shared" si="1"/>
        <v>100</v>
      </c>
      <c r="L573" s="18" t="str">
        <f t="shared" si="2"/>
        <v>GOOD CONDITION</v>
      </c>
    </row>
    <row r="574">
      <c r="A574" s="78" t="s">
        <v>226</v>
      </c>
      <c r="B574" s="7" t="s">
        <v>593</v>
      </c>
      <c r="C574" s="7" t="s">
        <v>3145</v>
      </c>
      <c r="D574" s="7" t="str">
        <f t="array" ref="D574">IFERROR(INDEX('DATA RAW OLT'!A:A,MATCH(C574,'DATA RAW OLT'!B:B,0)),"")</f>
        <v>JATIM-DS.KERTONEGORO-RC-OLT-01</v>
      </c>
      <c r="E574" s="6" t="s">
        <v>3147</v>
      </c>
      <c r="F574" s="123"/>
      <c r="G574" s="10">
        <f t="array" ref="G574">IFERROR(INDEX('PM POWERSUPPLY RJBT1'!BC:BC,MATCH(E574,'PM POWERSUPPLY RJBT1'!B:B,0)),"BELUM TERDATA")</f>
        <v>100</v>
      </c>
      <c r="H574" s="13" t="str">
        <f t="array" ref="H574">IFERROR(INDEX('PM AC RJBT'!J:J,MATCH(E574,'PM AC RJBT'!A:A,0)),"NON-AC ICON")</f>
        <v>NON-AC ICON</v>
      </c>
      <c r="I574" s="13" t="str">
        <f t="array" ref="I574">IFERROR(INDEX('PM GENSET RJBT'!AJ:AJ,MATCH(E574,'PM GENSET RJBT'!B:B,0)),"TIDAK ADA GENSET")</f>
        <v>TIDAK ADA GENSET</v>
      </c>
      <c r="J574" s="14">
        <f t="array" ref="J574">IFERROR(INDEX('PM POP RJBT'!P:P,MATCH(E574,'PM POP RJBT'!D:D,0)),"")*100</f>
        <v>100</v>
      </c>
      <c r="K574" s="16">
        <f t="shared" si="1"/>
        <v>100</v>
      </c>
      <c r="L574" s="18" t="str">
        <f t="shared" si="2"/>
        <v>GOOD CONDITION</v>
      </c>
    </row>
    <row r="575">
      <c r="A575" s="71" t="s">
        <v>16</v>
      </c>
      <c r="B575" s="20" t="s">
        <v>593</v>
      </c>
      <c r="C575" s="20" t="s">
        <v>3148</v>
      </c>
      <c r="D575" s="20" t="str">
        <f t="array" ref="D575">IFERROR(INDEX('DATA RAW OLT'!A:A,MATCH(C575,'DATA RAW OLT'!B:B,0)),"")</f>
        <v>JATIM-DS.KERTOSARI-RC-OLT-01</v>
      </c>
      <c r="E575" s="19" t="s">
        <v>3150</v>
      </c>
      <c r="F575" s="120"/>
      <c r="G575" s="24" t="str">
        <f t="array" ref="G575">IFERROR(INDEX('PM POWERSUPPLY RJBT1'!BC:BC,MATCH(E575,'PM POWERSUPPLY RJBT1'!B:B,0)),"BELUM TERDATA")</f>
        <v>BELUM TERDATA</v>
      </c>
      <c r="H575" s="27" t="str">
        <f t="array" ref="H575">IFERROR(INDEX('PM AC RJBT'!J:J,MATCH(E575,'PM AC RJBT'!A:A,0)),"NON-AC ICON")</f>
        <v>NON-AC ICON</v>
      </c>
      <c r="I575" s="27" t="str">
        <f t="array" ref="I575">IFERROR(INDEX('PM GENSET RJBT'!AJ:AJ,MATCH(E575,'PM GENSET RJBT'!B:B,0)),"TIDAK ADA GENSET")</f>
        <v>TIDAK ADA GENSET</v>
      </c>
      <c r="J575" s="29">
        <f t="array" ref="J575">IFERROR(INDEX('PM POP RJBT'!P:P,MATCH(E575,'PM POP RJBT'!D:D,0)),"")*100</f>
        <v>100</v>
      </c>
      <c r="K575" s="30">
        <f t="shared" si="1"/>
        <v>70</v>
      </c>
      <c r="L575" s="18" t="str">
        <f t="shared" si="2"/>
        <v>WARNING</v>
      </c>
    </row>
    <row r="576">
      <c r="A576" s="78" t="s">
        <v>16</v>
      </c>
      <c r="B576" s="7" t="s">
        <v>593</v>
      </c>
      <c r="C576" s="7" t="s">
        <v>3152</v>
      </c>
      <c r="D576" s="7" t="str">
        <f t="array" ref="D576">IFERROR(INDEX('DATA RAW OLT'!A:A,MATCH(C576,'DATA RAW OLT'!B:B,0)),"")</f>
        <v>JATIM-GRESIK-ODC.KESAMBENWETAN-MA5801-OLT-01</v>
      </c>
      <c r="E576" s="6" t="s">
        <v>3153</v>
      </c>
      <c r="F576" s="123"/>
      <c r="G576" s="10">
        <f t="array" ref="G576">IFERROR(INDEX('PM POWERSUPPLY RJBT1'!BC:BC,MATCH(E576,'PM POWERSUPPLY RJBT1'!B:B,0)),"BELUM TERDATA")</f>
        <v>100</v>
      </c>
      <c r="H576" s="13" t="str">
        <f t="array" ref="H576">IFERROR(INDEX('PM AC RJBT'!J:J,MATCH(E576,'PM AC RJBT'!A:A,0)),"NON-AC ICON")</f>
        <v>NON-AC ICON</v>
      </c>
      <c r="I576" s="13" t="str">
        <f t="array" ref="I576">IFERROR(INDEX('PM GENSET RJBT'!AJ:AJ,MATCH(E576,'PM GENSET RJBT'!B:B,0)),"TIDAK ADA GENSET")</f>
        <v>TIDAK ADA GENSET</v>
      </c>
      <c r="J576" s="14">
        <f t="array" ref="J576">IFERROR(INDEX('PM POP RJBT'!P:P,MATCH(E576,'PM POP RJBT'!D:D,0)),"")*100</f>
        <v>100</v>
      </c>
      <c r="K576" s="16">
        <f t="shared" si="1"/>
        <v>100</v>
      </c>
      <c r="L576" s="18" t="str">
        <f t="shared" si="2"/>
        <v>GOOD CONDITION</v>
      </c>
    </row>
    <row r="577">
      <c r="A577" s="71" t="s">
        <v>181</v>
      </c>
      <c r="B577" s="20" t="s">
        <v>593</v>
      </c>
      <c r="C577" s="20" t="s">
        <v>3155</v>
      </c>
      <c r="D577" s="20" t="str">
        <f t="array" ref="D577">IFERROR(INDEX('DATA RAW OLT'!A:A,MATCH(C577,'DATA RAW OLT'!B:B,0)),"")</f>
        <v>JATIM-KEDIRI.ODC.KRENCENG-HW.MA5801-OLT-01</v>
      </c>
      <c r="E577" s="19" t="s">
        <v>3157</v>
      </c>
      <c r="F577" s="120"/>
      <c r="G577" s="24">
        <f t="array" ref="G577">IFERROR(INDEX('PM POWERSUPPLY RJBT1'!BC:BC,MATCH(E577,'PM POWERSUPPLY RJBT1'!B:B,0)),"BELUM TERDATA")</f>
        <v>100</v>
      </c>
      <c r="H577" s="27" t="str">
        <f t="array" ref="H577">IFERROR(INDEX('PM AC RJBT'!J:J,MATCH(E577,'PM AC RJBT'!A:A,0)),"NON-AC ICON")</f>
        <v>NON-AC ICON</v>
      </c>
      <c r="I577" s="27" t="str">
        <f t="array" ref="I577">IFERROR(INDEX('PM GENSET RJBT'!AJ:AJ,MATCH(E577,'PM GENSET RJBT'!B:B,0)),"TIDAK ADA GENSET")</f>
        <v>TIDAK ADA GENSET</v>
      </c>
      <c r="J577" s="29">
        <f t="array" ref="J577">IFERROR(INDEX('PM POP RJBT'!P:P,MATCH(E577,'PM POP RJBT'!D:D,0)),"")*100</f>
        <v>100</v>
      </c>
      <c r="K577" s="30">
        <f t="shared" si="1"/>
        <v>100</v>
      </c>
      <c r="L577" s="18" t="str">
        <f t="shared" si="2"/>
        <v>GOOD CONDITION</v>
      </c>
    </row>
    <row r="578">
      <c r="A578" s="78" t="s">
        <v>16</v>
      </c>
      <c r="B578" s="7" t="s">
        <v>593</v>
      </c>
      <c r="C578" s="7" t="s">
        <v>3159</v>
      </c>
      <c r="D578" s="7" t="str">
        <f t="array" ref="D578">IFERROR(INDEX('DATA RAW OLT'!A:A,MATCH(C578,'DATA RAW OLT'!B:B,0)),"")</f>
        <v>JATIM-GRESIK-ODC.MANYAREJO.II-MA5801-OLT-01</v>
      </c>
      <c r="E578" s="6" t="s">
        <v>3160</v>
      </c>
      <c r="F578" s="123"/>
      <c r="G578" s="10">
        <f t="array" ref="G578">IFERROR(INDEX('PM POWERSUPPLY RJBT1'!BC:BC,MATCH(E578,'PM POWERSUPPLY RJBT1'!B:B,0)),"BELUM TERDATA")</f>
        <v>100</v>
      </c>
      <c r="H578" s="13" t="str">
        <f t="array" ref="H578">IFERROR(INDEX('PM AC RJBT'!J:J,MATCH(E578,'PM AC RJBT'!A:A,0)),"NON-AC ICON")</f>
        <v>NON-AC ICON</v>
      </c>
      <c r="I578" s="13" t="str">
        <f t="array" ref="I578">IFERROR(INDEX('PM GENSET RJBT'!AJ:AJ,MATCH(E578,'PM GENSET RJBT'!B:B,0)),"TIDAK ADA GENSET")</f>
        <v>TIDAK ADA GENSET</v>
      </c>
      <c r="J578" s="14">
        <f t="array" ref="J578">IFERROR(INDEX('PM POP RJBT'!P:P,MATCH(E578,'PM POP RJBT'!D:D,0)),"")*100</f>
        <v>100</v>
      </c>
      <c r="K578" s="16">
        <f t="shared" si="1"/>
        <v>100</v>
      </c>
      <c r="L578" s="18" t="str">
        <f t="shared" si="2"/>
        <v>GOOD CONDITION</v>
      </c>
    </row>
    <row r="579">
      <c r="A579" s="71" t="s">
        <v>96</v>
      </c>
      <c r="B579" s="20" t="s">
        <v>593</v>
      </c>
      <c r="C579" s="20" t="s">
        <v>3163</v>
      </c>
      <c r="D579" s="20" t="str">
        <f t="array" ref="D579">IFERROR(INDEX('DATA RAW OLT'!A:A,MATCH(C579,'DATA RAW OLT'!B:B,0)),"")</f>
        <v>JATIM-PONOROGO-ODC.MLILIR-HW.MA5801-OLT-01</v>
      </c>
      <c r="E579" s="19" t="s">
        <v>3164</v>
      </c>
      <c r="F579" s="120"/>
      <c r="G579" s="24">
        <f t="array" ref="G579">IFERROR(INDEX('PM POWERSUPPLY RJBT1'!BC:BC,MATCH(E579,'PM POWERSUPPLY RJBT1'!B:B,0)),"BELUM TERDATA")</f>
        <v>100</v>
      </c>
      <c r="H579" s="27" t="str">
        <f t="array" ref="H579">IFERROR(INDEX('PM AC RJBT'!J:J,MATCH(E579,'PM AC RJBT'!A:A,0)),"NON-AC ICON")</f>
        <v>NON-AC ICON</v>
      </c>
      <c r="I579" s="27" t="str">
        <f t="array" ref="I579">IFERROR(INDEX('PM GENSET RJBT'!AJ:AJ,MATCH(E579,'PM GENSET RJBT'!B:B,0)),"TIDAK ADA GENSET")</f>
        <v>TIDAK ADA GENSET</v>
      </c>
      <c r="J579" s="29">
        <f t="array" ref="J579">IFERROR(INDEX('PM POP RJBT'!P:P,MATCH(E579,'PM POP RJBT'!D:D,0)),"")*100</f>
        <v>100</v>
      </c>
      <c r="K579" s="30">
        <f t="shared" si="1"/>
        <v>100</v>
      </c>
      <c r="L579" s="18" t="str">
        <f t="shared" si="2"/>
        <v>GOOD CONDITION</v>
      </c>
    </row>
    <row r="580">
      <c r="A580" s="78" t="s">
        <v>16</v>
      </c>
      <c r="B580" s="7" t="s">
        <v>593</v>
      </c>
      <c r="C580" s="7" t="s">
        <v>3165</v>
      </c>
      <c r="D580" s="7" t="str">
        <f t="array" ref="D580">IFERROR(INDEX('DATA RAW OLT'!A:A,MATCH(C580,'DATA RAW OLT'!B:B,0)),"")</f>
        <v>JATIM-GRESIK-ODC.TEBUWUNG-MA5801-OLT-01</v>
      </c>
      <c r="E580" s="6" t="s">
        <v>3167</v>
      </c>
      <c r="F580" s="123"/>
      <c r="G580" s="10">
        <f t="array" ref="G580">IFERROR(INDEX('PM POWERSUPPLY RJBT1'!BC:BC,MATCH(E580,'PM POWERSUPPLY RJBT1'!B:B,0)),"BELUM TERDATA")</f>
        <v>100</v>
      </c>
      <c r="H580" s="13" t="str">
        <f t="array" ref="H580">IFERROR(INDEX('PM AC RJBT'!J:J,MATCH(E580,'PM AC RJBT'!A:A,0)),"NON-AC ICON")</f>
        <v>NON-AC ICON</v>
      </c>
      <c r="I580" s="13" t="str">
        <f t="array" ref="I580">IFERROR(INDEX('PM GENSET RJBT'!AJ:AJ,MATCH(E580,'PM GENSET RJBT'!B:B,0)),"TIDAK ADA GENSET")</f>
        <v>TIDAK ADA GENSET</v>
      </c>
      <c r="J580" s="14">
        <f t="array" ref="J580">IFERROR(INDEX('PM POP RJBT'!P:P,MATCH(E580,'PM POP RJBT'!D:D,0)),"")*100</f>
        <v>0</v>
      </c>
      <c r="K580" s="16">
        <f t="shared" si="1"/>
        <v>60</v>
      </c>
      <c r="L580" s="18" t="str">
        <f t="shared" si="2"/>
        <v>WARNING</v>
      </c>
      <c r="N580" s="171" t="s">
        <v>1910</v>
      </c>
      <c r="O580" s="171" t="s">
        <v>3168</v>
      </c>
      <c r="P580" s="171" t="s">
        <v>3169</v>
      </c>
    </row>
    <row r="581">
      <c r="A581" s="71" t="s">
        <v>96</v>
      </c>
      <c r="B581" s="20" t="s">
        <v>593</v>
      </c>
      <c r="C581" s="20" t="s">
        <v>3170</v>
      </c>
      <c r="D581" s="21" t="s">
        <v>3171</v>
      </c>
      <c r="E581" s="19" t="s">
        <v>3172</v>
      </c>
      <c r="F581" s="120"/>
      <c r="G581" s="24">
        <f t="array" ref="G581">IFERROR(INDEX('PM POWERSUPPLY RJBT1'!BC:BC,MATCH(E581,'PM POWERSUPPLY RJBT1'!B:B,0)),"BELUM TERDATA")</f>
        <v>100</v>
      </c>
      <c r="H581" s="27" t="str">
        <f t="array" ref="H581">IFERROR(INDEX('PM AC RJBT'!J:J,MATCH(E581,'PM AC RJBT'!A:A,0)),"NON-AC ICON")</f>
        <v>NON-AC ICON</v>
      </c>
      <c r="I581" s="27" t="str">
        <f t="array" ref="I581">IFERROR(INDEX('PM GENSET RJBT'!AJ:AJ,MATCH(E581,'PM GENSET RJBT'!B:B,0)),"TIDAK ADA GENSET")</f>
        <v>TIDAK ADA GENSET</v>
      </c>
      <c r="J581" s="29">
        <f t="array" ref="J581">IFERROR(INDEX('PM POP RJBT'!P:P,MATCH(E581,'PM POP RJBT'!D:D,0)),"")*100</f>
        <v>0</v>
      </c>
      <c r="K581" s="30">
        <f t="shared" si="1"/>
        <v>60</v>
      </c>
      <c r="L581" s="18" t="str">
        <f t="shared" si="2"/>
        <v>WARNING</v>
      </c>
    </row>
    <row r="582">
      <c r="A582" s="78" t="s">
        <v>181</v>
      </c>
      <c r="B582" s="7" t="s">
        <v>593</v>
      </c>
      <c r="C582" s="7" t="s">
        <v>3174</v>
      </c>
      <c r="D582" s="7" t="str">
        <f t="array" ref="D582">IFERROR(INDEX('DATA RAW OLT'!A:A,MATCH(C582,'DATA RAW OLT'!B:B,0)),"")</f>
        <v>JATIM-KEDIRI.ODC.NAMBAAN-HW.MA5801-OLT-01</v>
      </c>
      <c r="E582" s="6" t="s">
        <v>3175</v>
      </c>
      <c r="F582" s="123"/>
      <c r="G582" s="10">
        <f t="array" ref="G582">IFERROR(INDEX('PM POWERSUPPLY RJBT1'!BC:BC,MATCH(E582,'PM POWERSUPPLY RJBT1'!B:B,0)),"BELUM TERDATA")</f>
        <v>100</v>
      </c>
      <c r="H582" s="13" t="str">
        <f t="array" ref="H582">IFERROR(INDEX('PM AC RJBT'!J:J,MATCH(E582,'PM AC RJBT'!A:A,0)),"NON-AC ICON")</f>
        <v>NON-AC ICON</v>
      </c>
      <c r="I582" s="13" t="str">
        <f t="array" ref="I582">IFERROR(INDEX('PM GENSET RJBT'!AJ:AJ,MATCH(E582,'PM GENSET RJBT'!B:B,0)),"TIDAK ADA GENSET")</f>
        <v>TIDAK ADA GENSET</v>
      </c>
      <c r="J582" s="14">
        <f t="array" ref="J582">IFERROR(INDEX('PM POP RJBT'!P:P,MATCH(E582,'PM POP RJBT'!D:D,0)),"")*100</f>
        <v>100</v>
      </c>
      <c r="K582" s="16">
        <f t="shared" si="1"/>
        <v>100</v>
      </c>
      <c r="L582" s="18" t="str">
        <f t="shared" si="2"/>
        <v>GOOD CONDITION</v>
      </c>
    </row>
    <row r="583">
      <c r="A583" s="71" t="s">
        <v>96</v>
      </c>
      <c r="B583" s="20" t="s">
        <v>593</v>
      </c>
      <c r="C583" s="20" t="s">
        <v>3179</v>
      </c>
      <c r="D583" s="20" t="str">
        <f t="array" ref="D583">IFERROR(INDEX('DATA RAW OLT'!A:A,MATCH(C583,'DATA RAW OLT'!B:B,0)),"")</f>
        <v>JATIM-MAGETAN.ODC.NGARIBOYO-HW.MA5801-OLT-01</v>
      </c>
      <c r="E583" s="19" t="s">
        <v>3180</v>
      </c>
      <c r="F583" s="120"/>
      <c r="G583" s="24">
        <f t="array" ref="G583">IFERROR(INDEX('PM POWERSUPPLY RJBT1'!BC:BC,MATCH(E583,'PM POWERSUPPLY RJBT1'!B:B,0)),"BELUM TERDATA")</f>
        <v>100</v>
      </c>
      <c r="H583" s="27" t="str">
        <f t="array" ref="H583">IFERROR(INDEX('PM AC RJBT'!J:J,MATCH(E583,'PM AC RJBT'!A:A,0)),"NON-AC ICON")</f>
        <v>NON-AC ICON</v>
      </c>
      <c r="I583" s="27" t="str">
        <f t="array" ref="I583">IFERROR(INDEX('PM GENSET RJBT'!AJ:AJ,MATCH(E583,'PM GENSET RJBT'!B:B,0)),"TIDAK ADA GENSET")</f>
        <v>TIDAK ADA GENSET</v>
      </c>
      <c r="J583" s="29">
        <f t="array" ref="J583">IFERROR(INDEX('PM POP RJBT'!P:P,MATCH(E583,'PM POP RJBT'!D:D,0)),"")*100</f>
        <v>100</v>
      </c>
      <c r="K583" s="30">
        <f t="shared" si="1"/>
        <v>100</v>
      </c>
      <c r="L583" s="18" t="str">
        <f t="shared" si="2"/>
        <v>GOOD CONDITION</v>
      </c>
    </row>
    <row r="584">
      <c r="A584" s="78" t="s">
        <v>16</v>
      </c>
      <c r="B584" s="7" t="s">
        <v>593</v>
      </c>
      <c r="C584" s="7" t="s">
        <v>3181</v>
      </c>
      <c r="D584" s="7" t="str">
        <f t="array" ref="D584">IFERROR(INDEX('DATA RAW OLT'!A:A,MATCH(E584,'DATA RAW OLT'!C:C,0)),"")</f>
        <v>JATIM-NGINGAS-HW.MA5801-OLT-01</v>
      </c>
      <c r="E584" s="6" t="s">
        <v>3182</v>
      </c>
      <c r="F584" s="123"/>
      <c r="G584" s="10">
        <f t="array" ref="G584">IFERROR(INDEX('PM POWERSUPPLY RJBT1'!BC:BC,MATCH(E584,'PM POWERSUPPLY RJBT1'!B:B,0)),"BELUM TERDATA")</f>
        <v>100</v>
      </c>
      <c r="H584" s="13" t="str">
        <f t="array" ref="H584">IFERROR(INDEX('PM AC RJBT'!J:J,MATCH(E584,'PM AC RJBT'!A:A,0)),"NON-AC ICON")</f>
        <v>NON-AC ICON</v>
      </c>
      <c r="I584" s="13" t="str">
        <f t="array" ref="I584">IFERROR(INDEX('PM GENSET RJBT'!AJ:AJ,MATCH(E584,'PM GENSET RJBT'!B:B,0)),"TIDAK ADA GENSET")</f>
        <v>TIDAK ADA GENSET</v>
      </c>
      <c r="J584" s="14">
        <f t="array" ref="J584">IFERROR(INDEX('PM POP RJBT'!P:P,MATCH(E584,'PM POP RJBT'!D:D,0)),"")*100</f>
        <v>100</v>
      </c>
      <c r="K584" s="16">
        <f t="shared" si="1"/>
        <v>100</v>
      </c>
      <c r="L584" s="18" t="str">
        <f t="shared" si="2"/>
        <v>GOOD CONDITION</v>
      </c>
    </row>
    <row r="585">
      <c r="A585" s="71" t="s">
        <v>96</v>
      </c>
      <c r="B585" s="20" t="s">
        <v>593</v>
      </c>
      <c r="C585" s="20" t="s">
        <v>3184</v>
      </c>
      <c r="D585" s="20" t="str">
        <f t="array" ref="D585">IFERROR(INDEX('DATA RAW OLT'!A:A,MATCH(C585,'DATA RAW OLT'!B:B,0)),"")</f>
        <v>JATIM-NGUJO.KALITIDU-RC-OLT-01</v>
      </c>
      <c r="E585" s="19" t="s">
        <v>3185</v>
      </c>
      <c r="F585" s="120"/>
      <c r="G585" s="24">
        <f t="array" ref="G585">IFERROR(INDEX('PM POWERSUPPLY RJBT1'!BC:BC,MATCH(E585,'PM POWERSUPPLY RJBT1'!B:B,0)),"BELUM TERDATA")</f>
        <v>100</v>
      </c>
      <c r="H585" s="27" t="str">
        <f t="array" ref="H585">IFERROR(INDEX('PM AC RJBT'!J:J,MATCH(E585,'PM AC RJBT'!A:A,0)),"NON-AC ICON")</f>
        <v>NON-AC ICON</v>
      </c>
      <c r="I585" s="27" t="str">
        <f t="array" ref="I585">IFERROR(INDEX('PM GENSET RJBT'!AJ:AJ,MATCH(E585,'PM GENSET RJBT'!B:B,0)),"TIDAK ADA GENSET")</f>
        <v>TIDAK ADA GENSET</v>
      </c>
      <c r="J585" s="29">
        <f t="array" ref="J585">IFERROR(INDEX('PM POP RJBT'!P:P,MATCH(E585,'PM POP RJBT'!D:D,0)),"")*100</f>
        <v>0</v>
      </c>
      <c r="K585" s="30">
        <f t="shared" si="1"/>
        <v>60</v>
      </c>
      <c r="L585" s="18" t="str">
        <f t="shared" si="2"/>
        <v>WARNING</v>
      </c>
      <c r="N585" s="171" t="s">
        <v>1910</v>
      </c>
      <c r="O585" s="171" t="s">
        <v>2129</v>
      </c>
      <c r="P585" s="171" t="s">
        <v>3187</v>
      </c>
    </row>
    <row r="586">
      <c r="A586" s="78" t="s">
        <v>181</v>
      </c>
      <c r="B586" s="7" t="s">
        <v>593</v>
      </c>
      <c r="C586" s="7" t="s">
        <v>3188</v>
      </c>
      <c r="D586" s="7" t="str">
        <f t="array" ref="D586">IFERROR(INDEX('DATA RAW OLT'!A:A,MATCH(C586,'DATA RAW OLT'!B:B,0)),"")</f>
        <v>JATIM-KEDIRI.ODC.PAGU-HW.MA5801-OLT-01</v>
      </c>
      <c r="E586" s="6" t="s">
        <v>3190</v>
      </c>
      <c r="F586" s="123"/>
      <c r="G586" s="10">
        <f t="array" ref="G586">IFERROR(INDEX('PM POWERSUPPLY RJBT1'!BC:BC,MATCH(E586,'PM POWERSUPPLY RJBT1'!B:B,0)),"BELUM TERDATA")</f>
        <v>100</v>
      </c>
      <c r="H586" s="13" t="str">
        <f t="array" ref="H586">IFERROR(INDEX('PM AC RJBT'!J:J,MATCH(E586,'PM AC RJBT'!A:A,0)),"NON-AC ICON")</f>
        <v>NON-AC ICON</v>
      </c>
      <c r="I586" s="13" t="str">
        <f t="array" ref="I586">IFERROR(INDEX('PM GENSET RJBT'!AJ:AJ,MATCH(E586,'PM GENSET RJBT'!B:B,0)),"TIDAK ADA GENSET")</f>
        <v>TIDAK ADA GENSET</v>
      </c>
      <c r="J586" s="14">
        <f t="array" ref="J586">IFERROR(INDEX('PM POP RJBT'!P:P,MATCH(E586,'PM POP RJBT'!D:D,0)),"")*100</f>
        <v>100</v>
      </c>
      <c r="K586" s="16">
        <f t="shared" si="1"/>
        <v>100</v>
      </c>
      <c r="L586" s="18" t="str">
        <f t="shared" si="2"/>
        <v>GOOD CONDITION</v>
      </c>
    </row>
    <row r="587">
      <c r="A587" s="71" t="s">
        <v>16</v>
      </c>
      <c r="B587" s="20" t="s">
        <v>593</v>
      </c>
      <c r="C587" s="20" t="s">
        <v>3191</v>
      </c>
      <c r="D587" s="21" t="s">
        <v>3192</v>
      </c>
      <c r="E587" s="19" t="s">
        <v>3193</v>
      </c>
      <c r="F587" s="120"/>
      <c r="G587" s="24">
        <f t="array" ref="G587">IFERROR(INDEX('PM POWERSUPPLY RJBT1'!BC:BC,MATCH(E587,'PM POWERSUPPLY RJBT1'!B:B,0)),"BELUM TERDATA")</f>
        <v>100</v>
      </c>
      <c r="H587" s="27" t="str">
        <f t="array" ref="H587">IFERROR(INDEX('PM AC RJBT'!J:J,MATCH(E587,'PM AC RJBT'!A:A,0)),"NON-AC ICON")</f>
        <v>NON-AC ICON</v>
      </c>
      <c r="I587" s="27" t="str">
        <f t="array" ref="I587">IFERROR(INDEX('PM GENSET RJBT'!AJ:AJ,MATCH(E587,'PM GENSET RJBT'!B:B,0)),"TIDAK ADA GENSET")</f>
        <v>TIDAK ADA GENSET</v>
      </c>
      <c r="J587" s="29">
        <f t="array" ref="J587">IFERROR(INDEX('PM POP RJBT'!P:P,MATCH(E587,'PM POP RJBT'!D:D,0)),"")*100</f>
        <v>0</v>
      </c>
      <c r="K587" s="30">
        <f t="shared" si="1"/>
        <v>60</v>
      </c>
      <c r="L587" s="18" t="str">
        <f t="shared" si="2"/>
        <v>WARNING</v>
      </c>
    </row>
    <row r="588">
      <c r="A588" s="78" t="s">
        <v>96</v>
      </c>
      <c r="B588" s="7" t="s">
        <v>593</v>
      </c>
      <c r="C588" s="7" t="s">
        <v>3195</v>
      </c>
      <c r="D588" s="7" t="str">
        <f t="array" ref="D588">IFERROR(INDEX('DATA RAW OLT'!A:A,MATCH(C588,'DATA RAW OLT'!B:B,0)),"")</f>
        <v>JATIM-MAGETAN.ODC.PARANG-HW.MA5801-OLT-01</v>
      </c>
      <c r="E588" s="6" t="s">
        <v>3196</v>
      </c>
      <c r="F588" s="123"/>
      <c r="G588" s="10">
        <f t="array" ref="G588">IFERROR(INDEX('PM POWERSUPPLY RJBT1'!BC:BC,MATCH(E588,'PM POWERSUPPLY RJBT1'!B:B,0)),"BELUM TERDATA")</f>
        <v>100</v>
      </c>
      <c r="H588" s="13" t="str">
        <f t="array" ref="H588">IFERROR(INDEX('PM AC RJBT'!J:J,MATCH(E588,'PM AC RJBT'!A:A,0)),"NON-AC ICON")</f>
        <v>NON-AC ICON</v>
      </c>
      <c r="I588" s="13" t="str">
        <f t="array" ref="I588">IFERROR(INDEX('PM GENSET RJBT'!AJ:AJ,MATCH(E588,'PM GENSET RJBT'!B:B,0)),"TIDAK ADA GENSET")</f>
        <v>TIDAK ADA GENSET</v>
      </c>
      <c r="J588" s="14">
        <f t="array" ref="J588">IFERROR(INDEX('PM POP RJBT'!P:P,MATCH(E588,'PM POP RJBT'!D:D,0)),"")*100</f>
        <v>100</v>
      </c>
      <c r="K588" s="16">
        <f t="shared" si="1"/>
        <v>100</v>
      </c>
      <c r="L588" s="18" t="str">
        <f t="shared" si="2"/>
        <v>GOOD CONDITION</v>
      </c>
    </row>
    <row r="589">
      <c r="A589" s="71" t="s">
        <v>16</v>
      </c>
      <c r="B589" s="20" t="s">
        <v>593</v>
      </c>
      <c r="C589" s="20" t="s">
        <v>3197</v>
      </c>
      <c r="D589" s="20" t="str">
        <f t="array" ref="D589">IFERROR(INDEX('DATA RAW OLT'!A:A,MATCH(C589,'DATA RAW OLT'!B:B,0)),"")</f>
        <v>JATIM-DESA.PAYAMAN-RC-OLT-01</v>
      </c>
      <c r="E589" s="19" t="s">
        <v>3198</v>
      </c>
      <c r="F589" s="120"/>
      <c r="G589" s="24">
        <f t="array" ref="G589">IFERROR(INDEX('PM POWERSUPPLY RJBT1'!BC:BC,MATCH(E589,'PM POWERSUPPLY RJBT1'!B:B,0)),"BELUM TERDATA")</f>
        <v>100</v>
      </c>
      <c r="H589" s="27" t="str">
        <f t="array" ref="H589">IFERROR(INDEX('PM AC RJBT'!J:J,MATCH(E589,'PM AC RJBT'!A:A,0)),"NON-AC ICON")</f>
        <v>NON-AC ICON</v>
      </c>
      <c r="I589" s="27" t="str">
        <f t="array" ref="I589">IFERROR(INDEX('PM GENSET RJBT'!AJ:AJ,MATCH(E589,'PM GENSET RJBT'!B:B,0)),"TIDAK ADA GENSET")</f>
        <v>TIDAK ADA GENSET</v>
      </c>
      <c r="J589" s="29">
        <f t="array" ref="J589">IFERROR(INDEX('PM POP RJBT'!P:P,MATCH(E589,'PM POP RJBT'!D:D,0)),"")*100</f>
        <v>0</v>
      </c>
      <c r="K589" s="30">
        <f t="shared" si="1"/>
        <v>60</v>
      </c>
      <c r="L589" s="18" t="str">
        <f t="shared" si="2"/>
        <v>WARNING</v>
      </c>
    </row>
    <row r="590">
      <c r="A590" s="78" t="s">
        <v>181</v>
      </c>
      <c r="B590" s="7" t="s">
        <v>593</v>
      </c>
      <c r="C590" s="7" t="s">
        <v>3201</v>
      </c>
      <c r="D590" s="7" t="str">
        <f t="array" ref="D590">IFERROR(INDEX('DATA RAW OLT'!A:A,MATCH(C590,'DATA RAW OLT'!B:B,0)),"")</f>
        <v>JATIM-BALAI.DESA.PALEM-MA5801-OLT-01</v>
      </c>
      <c r="E590" s="6" t="s">
        <v>1384</v>
      </c>
      <c r="F590" s="123"/>
      <c r="G590" s="10">
        <f t="array" ref="G590">IFERROR(INDEX('PM POWERSUPPLY RJBT1'!BC:BC,MATCH(E590,'PM POWERSUPPLY RJBT1'!B:B,0)),"BELUM TERDATA")</f>
        <v>100</v>
      </c>
      <c r="H590" s="13">
        <f t="array" ref="H590">IFERROR(INDEX('PM AC RJBT'!J:J,MATCH(E590,'PM AC RJBT'!A:A,0)),"NON-AC ICON")</f>
        <v>100</v>
      </c>
      <c r="I590" s="13" t="str">
        <f t="array" ref="I590">IFERROR(INDEX('PM GENSET RJBT'!AJ:AJ,MATCH(E590,'PM GENSET RJBT'!B:B,0)),"TIDAK ADA GENSET")</f>
        <v>TIDAK ADA GENSET</v>
      </c>
      <c r="J590" s="14">
        <f t="array" ref="J590">IFERROR(INDEX('PM POP RJBT'!P:P,MATCH(E590,'PM POP RJBT'!D:D,0)),"")*100</f>
        <v>100</v>
      </c>
      <c r="K590" s="16">
        <f t="shared" si="1"/>
        <v>100</v>
      </c>
      <c r="L590" s="18" t="str">
        <f t="shared" si="2"/>
        <v>GOOD CONDITION</v>
      </c>
    </row>
    <row r="591">
      <c r="A591" s="71" t="s">
        <v>96</v>
      </c>
      <c r="B591" s="20" t="s">
        <v>593</v>
      </c>
      <c r="C591" s="20" t="s">
        <v>3203</v>
      </c>
      <c r="D591" s="20" t="str">
        <f t="array" ref="D591">IFERROR(INDEX('DATA RAW OLT'!A:A,MATCH(C591,'DATA RAW OLT'!B:B,0)),"")</f>
        <v>JATIM-MAGETAN-ODC.PLAOSAN-HW.MA5801-OLT-01</v>
      </c>
      <c r="E591" s="19" t="s">
        <v>3204</v>
      </c>
      <c r="F591" s="120"/>
      <c r="G591" s="24">
        <f t="array" ref="G591">IFERROR(INDEX('PM POWERSUPPLY RJBT1'!BC:BC,MATCH(E591,'PM POWERSUPPLY RJBT1'!B:B,0)),"BELUM TERDATA")</f>
        <v>100</v>
      </c>
      <c r="H591" s="27" t="str">
        <f t="array" ref="H591">IFERROR(INDEX('PM AC RJBT'!J:J,MATCH(E591,'PM AC RJBT'!A:A,0)),"NON-AC ICON")</f>
        <v>NON-AC ICON</v>
      </c>
      <c r="I591" s="27" t="str">
        <f t="array" ref="I591">IFERROR(INDEX('PM GENSET RJBT'!AJ:AJ,MATCH(E591,'PM GENSET RJBT'!B:B,0)),"TIDAK ADA GENSET")</f>
        <v>TIDAK ADA GENSET</v>
      </c>
      <c r="J591" s="29">
        <f t="array" ref="J591">IFERROR(INDEX('PM POP RJBT'!P:P,MATCH(E591,'PM POP RJBT'!D:D,0)),"")*100</f>
        <v>0</v>
      </c>
      <c r="K591" s="30">
        <f t="shared" si="1"/>
        <v>60</v>
      </c>
      <c r="L591" s="18" t="str">
        <f t="shared" si="2"/>
        <v>WARNING</v>
      </c>
    </row>
    <row r="592">
      <c r="A592" s="78" t="s">
        <v>181</v>
      </c>
      <c r="B592" s="7" t="s">
        <v>593</v>
      </c>
      <c r="C592" s="7" t="s">
        <v>3206</v>
      </c>
      <c r="D592" s="7" t="str">
        <f t="array" ref="D592">IFERROR(INDEX('DATA RAW OLT'!A:A,MATCH(C592,'DATA RAW OLT'!B:B,0)),"")</f>
        <v>JATIM-MALANG-ODC.PONCOKUSUMO-HW.MA5801-OLT-01</v>
      </c>
      <c r="E592" s="6" t="s">
        <v>3207</v>
      </c>
      <c r="F592" s="123"/>
      <c r="G592" s="10">
        <f t="array" ref="G592">IFERROR(INDEX('PM POWERSUPPLY RJBT1'!BC:BC,MATCH(E592,'PM POWERSUPPLY RJBT1'!B:B,0)),"BELUM TERDATA")</f>
        <v>100</v>
      </c>
      <c r="H592" s="13" t="str">
        <f t="array" ref="H592">IFERROR(INDEX('PM AC RJBT'!J:J,MATCH(E592,'PM AC RJBT'!A:A,0)),"NON-AC ICON")</f>
        <v>NON-AC ICON</v>
      </c>
      <c r="I592" s="13" t="str">
        <f t="array" ref="I592">IFERROR(INDEX('PM GENSET RJBT'!AJ:AJ,MATCH(E592,'PM GENSET RJBT'!B:B,0)),"TIDAK ADA GENSET")</f>
        <v>TIDAK ADA GENSET</v>
      </c>
      <c r="J592" s="14">
        <f t="array" ref="J592">IFERROR(INDEX('PM POP RJBT'!P:P,MATCH(E592,'PM POP RJBT'!D:D,0)),"")*100</f>
        <v>100</v>
      </c>
      <c r="K592" s="16">
        <f t="shared" si="1"/>
        <v>100</v>
      </c>
      <c r="L592" s="18" t="str">
        <f t="shared" si="2"/>
        <v>GOOD CONDITION</v>
      </c>
    </row>
    <row r="593">
      <c r="A593" s="71" t="s">
        <v>181</v>
      </c>
      <c r="B593" s="20" t="s">
        <v>593</v>
      </c>
      <c r="C593" s="20" t="s">
        <v>3209</v>
      </c>
      <c r="D593" s="20" t="str">
        <f t="array" ref="D593">IFERROR(INDEX('DATA RAW OLT'!A:A,MATCH(C593,'DATA RAW OLT'!B:B,0)),"")</f>
        <v>JATIM-KEDIRI.ODC.PRANGGANG-HW.MA5801-OLT-01</v>
      </c>
      <c r="E593" s="19" t="s">
        <v>3210</v>
      </c>
      <c r="F593" s="120"/>
      <c r="G593" s="24">
        <f t="array" ref="G593">IFERROR(INDEX('PM POWERSUPPLY RJBT1'!BC:BC,MATCH(E593,'PM POWERSUPPLY RJBT1'!B:B,0)),"BELUM TERDATA")</f>
        <v>100</v>
      </c>
      <c r="H593" s="27" t="str">
        <f t="array" ref="H593">IFERROR(INDEX('PM AC RJBT'!J:J,MATCH(E593,'PM AC RJBT'!A:A,0)),"NON-AC ICON")</f>
        <v>NON-AC ICON</v>
      </c>
      <c r="I593" s="27" t="str">
        <f t="array" ref="I593">IFERROR(INDEX('PM GENSET RJBT'!AJ:AJ,MATCH(E593,'PM GENSET RJBT'!B:B,0)),"TIDAK ADA GENSET")</f>
        <v>TIDAK ADA GENSET</v>
      </c>
      <c r="J593" s="29">
        <f t="array" ref="J593">IFERROR(INDEX('PM POP RJBT'!P:P,MATCH(E593,'PM POP RJBT'!D:D,0)),"")*100</f>
        <v>0</v>
      </c>
      <c r="K593" s="30">
        <f t="shared" si="1"/>
        <v>60</v>
      </c>
      <c r="L593" s="18" t="str">
        <f t="shared" si="2"/>
        <v>WARNING</v>
      </c>
    </row>
    <row r="594">
      <c r="A594" s="78" t="s">
        <v>96</v>
      </c>
      <c r="B594" s="7" t="s">
        <v>593</v>
      </c>
      <c r="C594" s="7" t="s">
        <v>3212</v>
      </c>
      <c r="D594" s="7" t="str">
        <f t="array" ref="D594">IFERROR(INDEX('DATA RAW OLT'!A:A,MATCH(C594,'DATA RAW OLT'!B:B,0)),"")</f>
        <v>JATIM-DS.PURWOREJO-RC6820-OLT-01</v>
      </c>
      <c r="E594" s="6" t="s">
        <v>3213</v>
      </c>
      <c r="F594" s="123"/>
      <c r="G594" s="10">
        <f t="array" ref="G594">IFERROR(INDEX('PM POWERSUPPLY RJBT1'!BC:BC,MATCH(E594,'PM POWERSUPPLY RJBT1'!B:B,0)),"BELUM TERDATA")</f>
        <v>100</v>
      </c>
      <c r="H594" s="13" t="str">
        <f t="array" ref="H594">IFERROR(INDEX('PM AC RJBT'!J:J,MATCH(E594,'PM AC RJBT'!A:A,0)),"NON-AC ICON")</f>
        <v>NON-AC ICON</v>
      </c>
      <c r="I594" s="13" t="str">
        <f t="array" ref="I594">IFERROR(INDEX('PM GENSET RJBT'!AJ:AJ,MATCH(E594,'PM GENSET RJBT'!B:B,0)),"TIDAK ADA GENSET")</f>
        <v>TIDAK ADA GENSET</v>
      </c>
      <c r="J594" s="14">
        <f t="array" ref="J594">IFERROR(INDEX('PM POP RJBT'!P:P,MATCH(E594,'PM POP RJBT'!D:D,0)),"")*100</f>
        <v>0</v>
      </c>
      <c r="K594" s="16">
        <f t="shared" si="1"/>
        <v>60</v>
      </c>
      <c r="L594" s="18" t="str">
        <f t="shared" si="2"/>
        <v>WARNING</v>
      </c>
    </row>
    <row r="595">
      <c r="A595" s="71" t="s">
        <v>181</v>
      </c>
      <c r="B595" s="20" t="s">
        <v>593</v>
      </c>
      <c r="C595" s="20" t="s">
        <v>3215</v>
      </c>
      <c r="D595" s="20" t="str">
        <f t="array" ref="D595">IFERROR(INDEX('DATA RAW OLT'!A:A,MATCH(C595,'DATA RAW OLT'!B:B,0)),"")</f>
        <v>JATIM-KEDIRI-ODC.PURWOASRI-MA5801-OLT-01</v>
      </c>
      <c r="E595" s="19" t="s">
        <v>3216</v>
      </c>
      <c r="F595" s="120"/>
      <c r="G595" s="24">
        <f t="array" ref="G595">IFERROR(INDEX('PM POWERSUPPLY RJBT1'!BC:BC,MATCH(E595,'PM POWERSUPPLY RJBT1'!B:B,0)),"BELUM TERDATA")</f>
        <v>100</v>
      </c>
      <c r="H595" s="27" t="str">
        <f t="array" ref="H595">IFERROR(INDEX('PM AC RJBT'!J:J,MATCH(E595,'PM AC RJBT'!A:A,0)),"NON-AC ICON")</f>
        <v>NON-AC ICON</v>
      </c>
      <c r="I595" s="27" t="str">
        <f t="array" ref="I595">IFERROR(INDEX('PM GENSET RJBT'!AJ:AJ,MATCH(E595,'PM GENSET RJBT'!B:B,0)),"TIDAK ADA GENSET")</f>
        <v>TIDAK ADA GENSET</v>
      </c>
      <c r="J595" s="29">
        <f t="array" ref="J595">IFERROR(INDEX('PM POP RJBT'!P:P,MATCH(E595,'PM POP RJBT'!D:D,0)),"")*100</f>
        <v>0</v>
      </c>
      <c r="K595" s="30">
        <f t="shared" si="1"/>
        <v>60</v>
      </c>
      <c r="L595" s="18" t="str">
        <f t="shared" si="2"/>
        <v>WARNING</v>
      </c>
    </row>
    <row r="596">
      <c r="A596" s="78" t="s">
        <v>16</v>
      </c>
      <c r="B596" s="7" t="s">
        <v>593</v>
      </c>
      <c r="C596" s="7" t="s">
        <v>3219</v>
      </c>
      <c r="D596" s="8" t="s">
        <v>3220</v>
      </c>
      <c r="E596" s="6" t="s">
        <v>3221</v>
      </c>
      <c r="F596" s="123"/>
      <c r="G596" s="10">
        <f t="array" ref="G596">IFERROR(INDEX('PM POWERSUPPLY RJBT1'!BC:BC,MATCH(E596,'PM POWERSUPPLY RJBT1'!B:B,0)),"BELUM TERDATA")</f>
        <v>100</v>
      </c>
      <c r="H596" s="13" t="str">
        <f t="array" ref="H596">IFERROR(INDEX('PM AC RJBT'!J:J,MATCH(E596,'PM AC RJBT'!A:A,0)),"NON-AC ICON")</f>
        <v>NON-AC ICON</v>
      </c>
      <c r="I596" s="13" t="str">
        <f t="array" ref="I596">IFERROR(INDEX('PM GENSET RJBT'!AJ:AJ,MATCH(E596,'PM GENSET RJBT'!B:B,0)),"TIDAK ADA GENSET")</f>
        <v>TIDAK ADA GENSET</v>
      </c>
      <c r="J596" s="14">
        <f t="array" ref="J596">IFERROR(INDEX('PM POP RJBT'!P:P,MATCH(E596,'PM POP RJBT'!D:D,0)),"")*100</f>
        <v>0</v>
      </c>
      <c r="K596" s="16">
        <f t="shared" si="1"/>
        <v>60</v>
      </c>
      <c r="L596" s="18" t="str">
        <f t="shared" si="2"/>
        <v>WARNING</v>
      </c>
    </row>
    <row r="597">
      <c r="A597" s="71" t="s">
        <v>16</v>
      </c>
      <c r="B597" s="20" t="s">
        <v>593</v>
      </c>
      <c r="C597" s="20" t="s">
        <v>3222</v>
      </c>
      <c r="D597" s="20" t="str">
        <f t="array" ref="D597">IFERROR(INDEX('DATA RAW OLT'!A:A,MATCH(C597,'DATA RAW OLT'!B:B,0)),"")</f>
        <v>JATIM-SIDOARJO.RANDEGAN-HW.MA5801-OLT-02</v>
      </c>
      <c r="E597" s="19" t="s">
        <v>3223</v>
      </c>
      <c r="F597" s="120"/>
      <c r="G597" s="24">
        <f t="array" ref="G597">IFERROR(INDEX('PM POWERSUPPLY RJBT1'!BC:BC,MATCH(E597,'PM POWERSUPPLY RJBT1'!B:B,0)),"BELUM TERDATA")</f>
        <v>100</v>
      </c>
      <c r="H597" s="27" t="str">
        <f t="array" ref="H597">IFERROR(INDEX('PM AC RJBT'!J:J,MATCH(E597,'PM AC RJBT'!A:A,0)),"NON-AC ICON")</f>
        <v>NON-AC ICON</v>
      </c>
      <c r="I597" s="27" t="str">
        <f t="array" ref="I597">IFERROR(INDEX('PM GENSET RJBT'!AJ:AJ,MATCH(E597,'PM GENSET RJBT'!B:B,0)),"TIDAK ADA GENSET")</f>
        <v>TIDAK ADA GENSET</v>
      </c>
      <c r="J597" s="29">
        <f t="array" ref="J597">IFERROR(INDEX('PM POP RJBT'!P:P,MATCH(E597,'PM POP RJBT'!D:D,0)),"")*100</f>
        <v>100</v>
      </c>
      <c r="K597" s="30">
        <f t="shared" si="1"/>
        <v>100</v>
      </c>
      <c r="L597" s="18" t="str">
        <f t="shared" si="2"/>
        <v>GOOD CONDITION</v>
      </c>
    </row>
    <row r="598">
      <c r="A598" s="78" t="s">
        <v>16</v>
      </c>
      <c r="B598" s="7" t="s">
        <v>593</v>
      </c>
      <c r="C598" s="7" t="s">
        <v>3225</v>
      </c>
      <c r="D598" s="7" t="str">
        <f t="array" ref="D598">IFERROR(INDEX('DATA RAW OLT'!A:A,MATCH(C598,'DATA RAW OLT'!B:B,0)),"")</f>
        <v>JATIM-GRESIK-ODC.RADEGANSARI-MA5801-OLT-01</v>
      </c>
      <c r="E598" s="6" t="s">
        <v>3226</v>
      </c>
      <c r="F598" s="123"/>
      <c r="G598" s="10">
        <f t="array" ref="G598">IFERROR(INDEX('PM POWERSUPPLY RJBT1'!BC:BC,MATCH(E598,'PM POWERSUPPLY RJBT1'!B:B,0)),"BELUM TERDATA")</f>
        <v>100</v>
      </c>
      <c r="H598" s="13" t="str">
        <f t="array" ref="H598">IFERROR(INDEX('PM AC RJBT'!J:J,MATCH(E598,'PM AC RJBT'!A:A,0)),"NON-AC ICON")</f>
        <v>NON-AC ICON</v>
      </c>
      <c r="I598" s="13" t="str">
        <f t="array" ref="I598">IFERROR(INDEX('PM GENSET RJBT'!AJ:AJ,MATCH(E598,'PM GENSET RJBT'!B:B,0)),"TIDAK ADA GENSET")</f>
        <v>TIDAK ADA GENSET</v>
      </c>
      <c r="J598" s="14">
        <f t="array" ref="J598">IFERROR(INDEX('PM POP RJBT'!P:P,MATCH(E598,'PM POP RJBT'!D:D,0)),"")*100</f>
        <v>100</v>
      </c>
      <c r="K598" s="16">
        <f t="shared" si="1"/>
        <v>100</v>
      </c>
      <c r="L598" s="18" t="str">
        <f t="shared" si="2"/>
        <v>GOOD CONDITION</v>
      </c>
    </row>
    <row r="599">
      <c r="A599" s="71" t="s">
        <v>16</v>
      </c>
      <c r="B599" s="20" t="s">
        <v>593</v>
      </c>
      <c r="C599" s="20" t="s">
        <v>3228</v>
      </c>
      <c r="D599" s="20" t="str">
        <f t="array" ref="D599">IFERROR(INDEX('DATA RAW OLT'!A:A,MATCH(C599,'DATA RAW OLT'!B:B,0)),"")</f>
        <v>JATIM-GRESIK-ODC.SAMBOGUNUNG-MA5801-OLT-01</v>
      </c>
      <c r="E599" s="19" t="s">
        <v>3229</v>
      </c>
      <c r="F599" s="120"/>
      <c r="G599" s="24">
        <f t="array" ref="G599">IFERROR(INDEX('PM POWERSUPPLY RJBT1'!BC:BC,MATCH(E599,'PM POWERSUPPLY RJBT1'!B:B,0)),"BELUM TERDATA")</f>
        <v>100</v>
      </c>
      <c r="H599" s="27" t="str">
        <f t="array" ref="H599">IFERROR(INDEX('PM AC RJBT'!J:J,MATCH(E599,'PM AC RJBT'!A:A,0)),"NON-AC ICON")</f>
        <v>NON-AC ICON</v>
      </c>
      <c r="I599" s="27" t="str">
        <f t="array" ref="I599">IFERROR(INDEX('PM GENSET RJBT'!AJ:AJ,MATCH(E599,'PM GENSET RJBT'!B:B,0)),"TIDAK ADA GENSET")</f>
        <v>TIDAK ADA GENSET</v>
      </c>
      <c r="J599" s="29">
        <f t="array" ref="J599">IFERROR(INDEX('PM POP RJBT'!P:P,MATCH(E599,'PM POP RJBT'!D:D,0)),"")*100</f>
        <v>100</v>
      </c>
      <c r="K599" s="30">
        <f t="shared" si="1"/>
        <v>100</v>
      </c>
      <c r="L599" s="18" t="str">
        <f t="shared" si="2"/>
        <v>GOOD CONDITION</v>
      </c>
      <c r="N599" s="171" t="s">
        <v>1910</v>
      </c>
      <c r="O599" s="171" t="s">
        <v>3168</v>
      </c>
      <c r="P599" s="171" t="s">
        <v>3169</v>
      </c>
    </row>
    <row r="600">
      <c r="A600" s="78" t="s">
        <v>226</v>
      </c>
      <c r="B600" s="7" t="s">
        <v>593</v>
      </c>
      <c r="C600" s="7" t="s">
        <v>3231</v>
      </c>
      <c r="D600" s="7" t="str">
        <f t="array" ref="D600">IFERROR(INDEX('DATA RAW OLT'!A:A,MATCH(C600,'DATA RAW OLT'!B:B,0)),"")</f>
        <v>JATIM-DS.SEBAUNG-RC-OLT-01</v>
      </c>
      <c r="E600" s="6" t="s">
        <v>3232</v>
      </c>
      <c r="F600" s="123"/>
      <c r="G600" s="10" t="str">
        <f t="array" ref="G600">IFERROR(INDEX('PM POWERSUPPLY RJBT1'!BC:BC,MATCH(E600,'PM POWERSUPPLY RJBT1'!B:B,0)),"BELUM TERDATA")</f>
        <v>BELUM TERDATA</v>
      </c>
      <c r="H600" s="13" t="str">
        <f t="array" ref="H600">IFERROR(INDEX('PM AC RJBT'!J:J,MATCH(E600,'PM AC RJBT'!A:A,0)),"NON-AC ICON")</f>
        <v>NON-AC ICON</v>
      </c>
      <c r="I600" s="13" t="str">
        <f t="array" ref="I600">IFERROR(INDEX('PM GENSET RJBT'!AJ:AJ,MATCH(E600,'PM GENSET RJBT'!B:B,0)),"TIDAK ADA GENSET")</f>
        <v>TIDAK ADA GENSET</v>
      </c>
      <c r="J600" s="14">
        <f t="array" ref="J600">IFERROR(INDEX('PM POP RJBT'!P:P,MATCH(E600,'PM POP RJBT'!D:D,0)),"")*100</f>
        <v>100</v>
      </c>
      <c r="K600" s="16">
        <f t="shared" si="1"/>
        <v>70</v>
      </c>
      <c r="L600" s="18" t="str">
        <f t="shared" si="2"/>
        <v>WARNING</v>
      </c>
    </row>
    <row r="601">
      <c r="A601" s="71" t="s">
        <v>181</v>
      </c>
      <c r="B601" s="20" t="s">
        <v>593</v>
      </c>
      <c r="C601" s="20" t="s">
        <v>3234</v>
      </c>
      <c r="D601" s="20" t="str">
        <f t="array" ref="D601">IFERROR(INDEX('DATA RAW OLT'!A:A,MATCH(C601,'DATA RAW OLT'!B:B,0)),"")</f>
        <v>JATIM-DESA.SEDARUM-RC-OLT-01</v>
      </c>
      <c r="E601" s="19" t="s">
        <v>3235</v>
      </c>
      <c r="F601" s="120"/>
      <c r="G601" s="24">
        <f t="array" ref="G601">IFERROR(INDEX('PM POWERSUPPLY RJBT1'!BC:BC,MATCH(E601,'PM POWERSUPPLY RJBT1'!B:B,0)),"BELUM TERDATA")</f>
        <v>100</v>
      </c>
      <c r="H601" s="27" t="str">
        <f t="array" ref="H601">IFERROR(INDEX('PM AC RJBT'!J:J,MATCH(E601,'PM AC RJBT'!A:A,0)),"NON-AC ICON")</f>
        <v>NON-AC ICON</v>
      </c>
      <c r="I601" s="27" t="str">
        <f t="array" ref="I601">IFERROR(INDEX('PM GENSET RJBT'!AJ:AJ,MATCH(E601,'PM GENSET RJBT'!B:B,0)),"TIDAK ADA GENSET")</f>
        <v>TIDAK ADA GENSET</v>
      </c>
      <c r="J601" s="29">
        <f t="array" ref="J601">IFERROR(INDEX('PM POP RJBT'!P:P,MATCH(E601,'PM POP RJBT'!D:D,0)),"")*100</f>
        <v>100</v>
      </c>
      <c r="K601" s="30">
        <f t="shared" si="1"/>
        <v>100</v>
      </c>
      <c r="L601" s="18" t="str">
        <f t="shared" si="2"/>
        <v>GOOD CONDITION</v>
      </c>
    </row>
    <row r="602">
      <c r="A602" s="78" t="s">
        <v>16</v>
      </c>
      <c r="B602" s="7" t="s">
        <v>593</v>
      </c>
      <c r="C602" s="7" t="s">
        <v>3238</v>
      </c>
      <c r="D602" s="7" t="str">
        <f t="array" ref="D602">IFERROR(INDEX('DATA RAW OLT'!A:A,MATCH(C602,'DATA RAW OLT'!B:B,0)),"")</f>
        <v>JATIM-SIDOARJO.ODC.SEKETI-HW.MA5801-OLT-01</v>
      </c>
      <c r="E602" s="6" t="s">
        <v>3239</v>
      </c>
      <c r="F602" s="123"/>
      <c r="G602" s="10">
        <f t="array" ref="G602">IFERROR(INDEX('PM POWERSUPPLY RJBT1'!BC:BC,MATCH(E602,'PM POWERSUPPLY RJBT1'!B:B,0)),"BELUM TERDATA")</f>
        <v>100</v>
      </c>
      <c r="H602" s="13" t="str">
        <f t="array" ref="H602">IFERROR(INDEX('PM AC RJBT'!J:J,MATCH(E602,'PM AC RJBT'!A:A,0)),"NON-AC ICON")</f>
        <v>NON-AC ICON</v>
      </c>
      <c r="I602" s="13" t="str">
        <f t="array" ref="I602">IFERROR(INDEX('PM GENSET RJBT'!AJ:AJ,MATCH(E602,'PM GENSET RJBT'!B:B,0)),"TIDAK ADA GENSET")</f>
        <v>TIDAK ADA GENSET</v>
      </c>
      <c r="J602" s="14">
        <f t="array" ref="J602">IFERROR(INDEX('PM POP RJBT'!P:P,MATCH(E602,'PM POP RJBT'!D:D,0)),"")*100</f>
        <v>100</v>
      </c>
      <c r="K602" s="16">
        <f t="shared" si="1"/>
        <v>100</v>
      </c>
      <c r="L602" s="18" t="str">
        <f t="shared" si="2"/>
        <v>GOOD CONDITION</v>
      </c>
    </row>
    <row r="603">
      <c r="A603" s="71" t="s">
        <v>181</v>
      </c>
      <c r="B603" s="20" t="s">
        <v>593</v>
      </c>
      <c r="C603" s="20" t="s">
        <v>3240</v>
      </c>
      <c r="D603" s="20" t="str">
        <f t="array" ref="D603">IFERROR(INDEX('DATA RAW OLT'!A:A,MATCH(C603,'DATA RAW OLT'!B:B,0)),"")</f>
        <v>JATIM-KEDIRI.ODC.SEKOTO-HW.MA5801-OLT-01</v>
      </c>
      <c r="E603" s="19" t="s">
        <v>3241</v>
      </c>
      <c r="F603" s="120"/>
      <c r="G603" s="24">
        <f t="array" ref="G603">IFERROR(INDEX('PM POWERSUPPLY RJBT1'!BC:BC,MATCH(E603,'PM POWERSUPPLY RJBT1'!B:B,0)),"BELUM TERDATA")</f>
        <v>100</v>
      </c>
      <c r="H603" s="27" t="str">
        <f t="array" ref="H603">IFERROR(INDEX('PM AC RJBT'!J:J,MATCH(E603,'PM AC RJBT'!A:A,0)),"NON-AC ICON")</f>
        <v>NON-AC ICON</v>
      </c>
      <c r="I603" s="27" t="str">
        <f t="array" ref="I603">IFERROR(INDEX('PM GENSET RJBT'!AJ:AJ,MATCH(E603,'PM GENSET RJBT'!B:B,0)),"TIDAK ADA GENSET")</f>
        <v>TIDAK ADA GENSET</v>
      </c>
      <c r="J603" s="29">
        <f t="array" ref="J603">IFERROR(INDEX('PM POP RJBT'!P:P,MATCH(E603,'PM POP RJBT'!D:D,0)),"")*100</f>
        <v>0</v>
      </c>
      <c r="K603" s="30">
        <f t="shared" si="1"/>
        <v>60</v>
      </c>
      <c r="L603" s="18" t="str">
        <f t="shared" si="2"/>
        <v>WARNING</v>
      </c>
    </row>
    <row r="604">
      <c r="A604" s="78" t="s">
        <v>181</v>
      </c>
      <c r="B604" s="7" t="s">
        <v>593</v>
      </c>
      <c r="C604" s="7" t="s">
        <v>3243</v>
      </c>
      <c r="D604" s="7" t="str">
        <f t="array" ref="D604">IFERROR(INDEX('DATA RAW OLT'!A:A,MATCH(C604,'DATA RAW OLT'!B:B,0)),"")</f>
        <v>JATIM-SELOREJO-HW.MA5801-OLT-01</v>
      </c>
      <c r="E604" s="6" t="s">
        <v>3244</v>
      </c>
      <c r="F604" s="123"/>
      <c r="G604" s="10">
        <f t="array" ref="G604">IFERROR(INDEX('PM POWERSUPPLY RJBT1'!BC:BC,MATCH(E604,'PM POWERSUPPLY RJBT1'!B:B,0)),"BELUM TERDATA")</f>
        <v>100</v>
      </c>
      <c r="H604" s="13" t="str">
        <f t="array" ref="H604">IFERROR(INDEX('PM AC RJBT'!J:J,MATCH(E604,'PM AC RJBT'!A:A,0)),"NON-AC ICON")</f>
        <v>NON-AC ICON</v>
      </c>
      <c r="I604" s="13" t="str">
        <f t="array" ref="I604">IFERROR(INDEX('PM GENSET RJBT'!AJ:AJ,MATCH(E604,'PM GENSET RJBT'!B:B,0)),"TIDAK ADA GENSET")</f>
        <v>TIDAK ADA GENSET</v>
      </c>
      <c r="J604" s="14">
        <f t="array" ref="J604">IFERROR(INDEX('PM POP RJBT'!P:P,MATCH(E604,'PM POP RJBT'!D:D,0)),"")*100</f>
        <v>100</v>
      </c>
      <c r="K604" s="16">
        <f t="shared" si="1"/>
        <v>100</v>
      </c>
      <c r="L604" s="18" t="str">
        <f t="shared" si="2"/>
        <v>GOOD CONDITION</v>
      </c>
    </row>
    <row r="605">
      <c r="A605" s="71" t="s">
        <v>96</v>
      </c>
      <c r="B605" s="20" t="s">
        <v>593</v>
      </c>
      <c r="C605" s="20" t="s">
        <v>3247</v>
      </c>
      <c r="D605" s="20" t="str">
        <f t="array" ref="D605">IFERROR(INDEX('DATA RAW OLT'!A:A,MATCH(C605,'DATA RAW OLT'!B:B,0)),"")</f>
        <v>JATIM-PONOROGO.ODC.SEMANDING-HW.MA5801-OLT-01</v>
      </c>
      <c r="E605" s="19" t="s">
        <v>3248</v>
      </c>
      <c r="F605" s="120"/>
      <c r="G605" s="24">
        <f t="array" ref="G605">IFERROR(INDEX('PM POWERSUPPLY RJBT1'!BC:BC,MATCH(E605,'PM POWERSUPPLY RJBT1'!B:B,0)),"BELUM TERDATA")</f>
        <v>100</v>
      </c>
      <c r="H605" s="27" t="str">
        <f t="array" ref="H605">IFERROR(INDEX('PM AC RJBT'!J:J,MATCH(E605,'PM AC RJBT'!A:A,0)),"NON-AC ICON")</f>
        <v>NON-AC ICON</v>
      </c>
      <c r="I605" s="27" t="str">
        <f t="array" ref="I605">IFERROR(INDEX('PM GENSET RJBT'!AJ:AJ,MATCH(E605,'PM GENSET RJBT'!B:B,0)),"TIDAK ADA GENSET")</f>
        <v>TIDAK ADA GENSET</v>
      </c>
      <c r="J605" s="29">
        <f t="array" ref="J605">IFERROR(INDEX('PM POP RJBT'!P:P,MATCH(E605,'PM POP RJBT'!D:D,0)),"")*100</f>
        <v>100</v>
      </c>
      <c r="K605" s="30">
        <f t="shared" si="1"/>
        <v>100</v>
      </c>
      <c r="L605" s="18" t="str">
        <f t="shared" si="2"/>
        <v>GOOD CONDITION</v>
      </c>
    </row>
    <row r="606">
      <c r="A606" s="78" t="s">
        <v>16</v>
      </c>
      <c r="B606" s="7" t="s">
        <v>593</v>
      </c>
      <c r="C606" s="7" t="s">
        <v>3249</v>
      </c>
      <c r="D606" s="7" t="str">
        <f t="array" ref="D606">IFERROR(INDEX('DATA RAW OLT'!A:A,MATCH(C606,'DATA RAW OLT'!B:B,0)),"")</f>
        <v>JATIM-SBY.ODC.BENOWO-HW.MA5801-OLT-02</v>
      </c>
      <c r="E606" s="6" t="s">
        <v>3250</v>
      </c>
      <c r="F606" s="123"/>
      <c r="G606" s="10">
        <f t="array" ref="G606">IFERROR(INDEX('PM POWERSUPPLY RJBT1'!BC:BC,MATCH(E606,'PM POWERSUPPLY RJBT1'!B:B,0)),"BELUM TERDATA")</f>
        <v>100</v>
      </c>
      <c r="H606" s="13" t="str">
        <f t="array" ref="H606">IFERROR(INDEX('PM AC RJBT'!J:J,MATCH(E606,'PM AC RJBT'!A:A,0)),"NON-AC ICON")</f>
        <v>NON-AC ICON</v>
      </c>
      <c r="I606" s="13" t="str">
        <f t="array" ref="I606">IFERROR(INDEX('PM GENSET RJBT'!AJ:AJ,MATCH(E606,'PM GENSET RJBT'!B:B,0)),"TIDAK ADA GENSET")</f>
        <v>TIDAK ADA GENSET</v>
      </c>
      <c r="J606" s="14">
        <f t="array" ref="J606">IFERROR(INDEX('PM POP RJBT'!P:P,MATCH(E606,'PM POP RJBT'!D:D,0)),"")*100</f>
        <v>100</v>
      </c>
      <c r="K606" s="16">
        <f t="shared" si="1"/>
        <v>100</v>
      </c>
      <c r="L606" s="18" t="str">
        <f t="shared" si="2"/>
        <v>GOOD CONDITION</v>
      </c>
    </row>
    <row r="607">
      <c r="A607" s="71" t="s">
        <v>181</v>
      </c>
      <c r="B607" s="20" t="s">
        <v>593</v>
      </c>
      <c r="C607" s="20" t="s">
        <v>3252</v>
      </c>
      <c r="D607" s="20" t="str">
        <f t="array" ref="D607">IFERROR(INDEX('DATA RAW OLT'!A:A,MATCH(C607,'DATA RAW OLT'!B:B,0)),"")</f>
        <v>JATIM-KEDIRI.ODC.SENDANG-HW.MA5801-OLT-01</v>
      </c>
      <c r="E607" s="19" t="s">
        <v>3253</v>
      </c>
      <c r="F607" s="120"/>
      <c r="G607" s="24">
        <f t="array" ref="G607">IFERROR(INDEX('PM POWERSUPPLY RJBT1'!BC:BC,MATCH(E607,'PM POWERSUPPLY RJBT1'!B:B,0)),"BELUM TERDATA")</f>
        <v>100</v>
      </c>
      <c r="H607" s="27" t="str">
        <f t="array" ref="H607">IFERROR(INDEX('PM AC RJBT'!J:J,MATCH(E607,'PM AC RJBT'!A:A,0)),"NON-AC ICON")</f>
        <v>NON-AC ICON</v>
      </c>
      <c r="I607" s="27" t="str">
        <f t="array" ref="I607">IFERROR(INDEX('PM GENSET RJBT'!AJ:AJ,MATCH(E607,'PM GENSET RJBT'!B:B,0)),"TIDAK ADA GENSET")</f>
        <v>TIDAK ADA GENSET</v>
      </c>
      <c r="J607" s="29">
        <f t="array" ref="J607">IFERROR(INDEX('PM POP RJBT'!P:P,MATCH(E607,'PM POP RJBT'!D:D,0)),"")*100</f>
        <v>100</v>
      </c>
      <c r="K607" s="30">
        <f t="shared" si="1"/>
        <v>100</v>
      </c>
      <c r="L607" s="18" t="str">
        <f t="shared" si="2"/>
        <v>GOOD CONDITION</v>
      </c>
    </row>
    <row r="608">
      <c r="A608" s="78" t="s">
        <v>96</v>
      </c>
      <c r="B608" s="7" t="s">
        <v>593</v>
      </c>
      <c r="C608" s="7" t="s">
        <v>3256</v>
      </c>
      <c r="D608" s="7" t="str">
        <f t="array" ref="D608">IFERROR(INDEX('DATA RAW OLT'!A:A,MATCH(C608,'DATA RAW OLT'!B:B,0)),"")</f>
        <v>JATIM-DESA.SEPATAN.TA-RC-OLT-01</v>
      </c>
      <c r="E608" s="6" t="s">
        <v>3257</v>
      </c>
      <c r="F608" s="123"/>
      <c r="G608" s="10">
        <f t="array" ref="G608">IFERROR(INDEX('PM POWERSUPPLY RJBT1'!BC:BC,MATCH(E608,'PM POWERSUPPLY RJBT1'!B:B,0)),"BELUM TERDATA")</f>
        <v>100</v>
      </c>
      <c r="H608" s="13" t="str">
        <f t="array" ref="H608">IFERROR(INDEX('PM AC RJBT'!J:J,MATCH(E608,'PM AC RJBT'!A:A,0)),"NON-AC ICON")</f>
        <v>NON-AC ICON</v>
      </c>
      <c r="I608" s="13" t="str">
        <f t="array" ref="I608">IFERROR(INDEX('PM GENSET RJBT'!AJ:AJ,MATCH(E608,'PM GENSET RJBT'!B:B,0)),"TIDAK ADA GENSET")</f>
        <v>TIDAK ADA GENSET</v>
      </c>
      <c r="J608" s="14">
        <f t="array" ref="J608">IFERROR(INDEX('PM POP RJBT'!P:P,MATCH(E608,'PM POP RJBT'!D:D,0)),"")*100</f>
        <v>0</v>
      </c>
      <c r="K608" s="16">
        <f t="shared" si="1"/>
        <v>60</v>
      </c>
      <c r="L608" s="18" t="str">
        <f t="shared" si="2"/>
        <v>WARNING</v>
      </c>
    </row>
    <row r="609">
      <c r="A609" s="71" t="s">
        <v>16</v>
      </c>
      <c r="B609" s="20" t="s">
        <v>593</v>
      </c>
      <c r="C609" s="20" t="s">
        <v>3259</v>
      </c>
      <c r="D609" s="20" t="str">
        <f t="array" ref="D609">IFERROR(INDEX('DATA RAW OLT'!A:A,MATCH(C609,'DATA RAW OLT'!B:B,0)),"")</f>
        <v>JATIM-GRESIK-ODC.SIDAYU-MA5801-OLT-01</v>
      </c>
      <c r="E609" s="19" t="s">
        <v>3261</v>
      </c>
      <c r="F609" s="120"/>
      <c r="G609" s="24">
        <f t="array" ref="G609">IFERROR(INDEX('PM POWERSUPPLY RJBT1'!BC:BC,MATCH(E609,'PM POWERSUPPLY RJBT1'!B:B,0)),"BELUM TERDATA")</f>
        <v>100</v>
      </c>
      <c r="H609" s="27" t="str">
        <f t="array" ref="H609">IFERROR(INDEX('PM AC RJBT'!J:J,MATCH(E609,'PM AC RJBT'!A:A,0)),"NON-AC ICON")</f>
        <v>NON-AC ICON</v>
      </c>
      <c r="I609" s="27" t="str">
        <f t="array" ref="I609">IFERROR(INDEX('PM GENSET RJBT'!AJ:AJ,MATCH(E609,'PM GENSET RJBT'!B:B,0)),"TIDAK ADA GENSET")</f>
        <v>TIDAK ADA GENSET</v>
      </c>
      <c r="J609" s="29">
        <f t="array" ref="J609">IFERROR(INDEX('PM POP RJBT'!P:P,MATCH(E609,'PM POP RJBT'!D:D,0)),"")*100</f>
        <v>0</v>
      </c>
      <c r="K609" s="30">
        <f t="shared" si="1"/>
        <v>60</v>
      </c>
      <c r="L609" s="18" t="str">
        <f t="shared" si="2"/>
        <v>WARNING</v>
      </c>
    </row>
    <row r="610">
      <c r="A610" s="78" t="s">
        <v>181</v>
      </c>
      <c r="B610" s="7" t="s">
        <v>593</v>
      </c>
      <c r="C610" s="7" t="s">
        <v>3264</v>
      </c>
      <c r="D610" s="7" t="str">
        <f t="array" ref="D610">IFERROR(INDEX('DATA RAW OLT'!A:A,MATCH(C610,'DATA RAW OLT'!B:B,0)),"")</f>
        <v>JATIM-KEDIRI.ODC.SIDOREJO-HW.MA5801-OLT-01</v>
      </c>
      <c r="E610" s="6" t="s">
        <v>3265</v>
      </c>
      <c r="F610" s="123"/>
      <c r="G610" s="10">
        <f t="array" ref="G610">IFERROR(INDEX('PM POWERSUPPLY RJBT1'!BC:BC,MATCH(E610,'PM POWERSUPPLY RJBT1'!B:B,0)),"BELUM TERDATA")</f>
        <v>100</v>
      </c>
      <c r="H610" s="13" t="str">
        <f t="array" ref="H610">IFERROR(INDEX('PM AC RJBT'!J:J,MATCH(E610,'PM AC RJBT'!A:A,0)),"NON-AC ICON")</f>
        <v>NON-AC ICON</v>
      </c>
      <c r="I610" s="13" t="str">
        <f t="array" ref="I610">IFERROR(INDEX('PM GENSET RJBT'!AJ:AJ,MATCH(E610,'PM GENSET RJBT'!B:B,0)),"TIDAK ADA GENSET")</f>
        <v>TIDAK ADA GENSET</v>
      </c>
      <c r="J610" s="14">
        <f t="array" ref="J610">IFERROR(INDEX('PM POP RJBT'!P:P,MATCH(E610,'PM POP RJBT'!D:D,0)),"")*100</f>
        <v>100</v>
      </c>
      <c r="K610" s="16">
        <f t="shared" si="1"/>
        <v>100</v>
      </c>
      <c r="L610" s="18" t="str">
        <f t="shared" si="2"/>
        <v>GOOD CONDITION</v>
      </c>
    </row>
    <row r="611">
      <c r="A611" s="71" t="s">
        <v>181</v>
      </c>
      <c r="B611" s="20" t="s">
        <v>593</v>
      </c>
      <c r="C611" s="20" t="s">
        <v>3266</v>
      </c>
      <c r="D611" s="20" t="str">
        <f t="array" ref="D611">IFERROR(INDEX('DATA RAW OLT'!A:A,MATCH(C611,'DATA RAW OLT'!B:B,0)),"")</f>
        <v>JATIM-MALANG.ODC.CLUSTER.SIDOREJO-HW.MA5801-OLT-01</v>
      </c>
      <c r="E611" s="19" t="s">
        <v>3267</v>
      </c>
      <c r="F611" s="120"/>
      <c r="G611" s="24">
        <f t="array" ref="G611">IFERROR(INDEX('PM POWERSUPPLY RJBT1'!BC:BC,MATCH(E611,'PM POWERSUPPLY RJBT1'!B:B,0)),"BELUM TERDATA")</f>
        <v>100</v>
      </c>
      <c r="H611" s="27" t="str">
        <f t="array" ref="H611">IFERROR(INDEX('PM AC RJBT'!J:J,MATCH(E611,'PM AC RJBT'!A:A,0)),"NON-AC ICON")</f>
        <v>NON-AC ICON</v>
      </c>
      <c r="I611" s="27" t="str">
        <f t="array" ref="I611">IFERROR(INDEX('PM GENSET RJBT'!AJ:AJ,MATCH(E611,'PM GENSET RJBT'!B:B,0)),"TIDAK ADA GENSET")</f>
        <v>TIDAK ADA GENSET</v>
      </c>
      <c r="J611" s="29">
        <f t="array" ref="J611">IFERROR(INDEX('PM POP RJBT'!P:P,MATCH(E611,'PM POP RJBT'!D:D,0)),"")*100</f>
        <v>0</v>
      </c>
      <c r="K611" s="30">
        <f t="shared" si="1"/>
        <v>60</v>
      </c>
      <c r="L611" s="18" t="str">
        <f t="shared" si="2"/>
        <v>WARNING</v>
      </c>
    </row>
    <row r="612">
      <c r="A612" s="78" t="s">
        <v>16</v>
      </c>
      <c r="B612" s="7" t="s">
        <v>593</v>
      </c>
      <c r="C612" s="7" t="s">
        <v>3269</v>
      </c>
      <c r="D612" s="7" t="str">
        <f t="array" ref="D612">IFERROR(INDEX('DATA RAW OLT'!A:A,MATCH(C612,'DATA RAW OLT'!B:B,0)),"")</f>
        <v>JATIM-GRESIK-ODC.PANTENAN.II-MA5801-OLT-01</v>
      </c>
      <c r="E612" s="6" t="s">
        <v>3270</v>
      </c>
      <c r="F612" s="123"/>
      <c r="G612" s="10">
        <f t="array" ref="G612">IFERROR(INDEX('PM POWERSUPPLY RJBT1'!BC:BC,MATCH(E612,'PM POWERSUPPLY RJBT1'!B:B,0)),"BELUM TERDATA")</f>
        <v>100</v>
      </c>
      <c r="H612" s="13" t="str">
        <f t="array" ref="H612">IFERROR(INDEX('PM AC RJBT'!J:J,MATCH(E612,'PM AC RJBT'!A:A,0)),"NON-AC ICON")</f>
        <v>NON-AC ICON</v>
      </c>
      <c r="I612" s="13" t="str">
        <f t="array" ref="I612">IFERROR(INDEX('PM GENSET RJBT'!AJ:AJ,MATCH(E612,'PM GENSET RJBT'!B:B,0)),"TIDAK ADA GENSET")</f>
        <v>TIDAK ADA GENSET</v>
      </c>
      <c r="J612" s="14">
        <f t="array" ref="J612">IFERROR(INDEX('PM POP RJBT'!P:P,MATCH(E612,'PM POP RJBT'!D:D,0)),"")*100</f>
        <v>100</v>
      </c>
      <c r="K612" s="16">
        <f t="shared" si="1"/>
        <v>100</v>
      </c>
      <c r="L612" s="18" t="str">
        <f t="shared" si="2"/>
        <v>GOOD CONDITION</v>
      </c>
    </row>
    <row r="613">
      <c r="A613" s="71" t="s">
        <v>96</v>
      </c>
      <c r="B613" s="20" t="s">
        <v>593</v>
      </c>
      <c r="C613" s="20" t="s">
        <v>3273</v>
      </c>
      <c r="D613" s="20" t="str">
        <f t="array" ref="D613">IFERROR(INDEX('DATA RAW OLT'!A:A,MATCH(C613,'DATA RAW OLT'!B:B,0)),"")</f>
        <v>JATIM-PONOROGO-ODC.SUMOROTO-MA5801-OLT-01</v>
      </c>
      <c r="E613" s="19" t="s">
        <v>3274</v>
      </c>
      <c r="F613" s="120"/>
      <c r="G613" s="24">
        <f t="array" ref="G613">IFERROR(INDEX('PM POWERSUPPLY RJBT1'!BC:BC,MATCH(E613,'PM POWERSUPPLY RJBT1'!B:B,0)),"BELUM TERDATA")</f>
        <v>100</v>
      </c>
      <c r="H613" s="27" t="str">
        <f t="array" ref="H613">IFERROR(INDEX('PM AC RJBT'!J:J,MATCH(E613,'PM AC RJBT'!A:A,0)),"NON-AC ICON")</f>
        <v>NON-AC ICON</v>
      </c>
      <c r="I613" s="27" t="str">
        <f t="array" ref="I613">IFERROR(INDEX('PM GENSET RJBT'!AJ:AJ,MATCH(E613,'PM GENSET RJBT'!B:B,0)),"TIDAK ADA GENSET")</f>
        <v>TIDAK ADA GENSET</v>
      </c>
      <c r="J613" s="29">
        <f t="array" ref="J613">IFERROR(INDEX('PM POP RJBT'!P:P,MATCH(E613,'PM POP RJBT'!D:D,0)),"")*100</f>
        <v>100</v>
      </c>
      <c r="K613" s="30">
        <f t="shared" si="1"/>
        <v>100</v>
      </c>
      <c r="L613" s="18" t="str">
        <f t="shared" si="2"/>
        <v>GOOD CONDITION</v>
      </c>
    </row>
    <row r="614">
      <c r="A614" s="78" t="s">
        <v>181</v>
      </c>
      <c r="B614" s="7" t="s">
        <v>593</v>
      </c>
      <c r="C614" s="7" t="s">
        <v>3276</v>
      </c>
      <c r="D614" s="7" t="str">
        <f t="array" ref="D614">IFERROR(INDEX('DATA RAW OLT'!A:A,MATCH(C614,'DATA RAW OLT'!B:B,0)),"")</f>
        <v>JATIM-BLITAR.ODC.SRENGAT-HW.MA5801-OLT-01</v>
      </c>
      <c r="E614" s="6" t="s">
        <v>3278</v>
      </c>
      <c r="F614" s="123"/>
      <c r="G614" s="10">
        <f t="array" ref="G614">IFERROR(INDEX('PM POWERSUPPLY RJBT1'!BC:BC,MATCH(E614,'PM POWERSUPPLY RJBT1'!B:B,0)),"BELUM TERDATA")</f>
        <v>100</v>
      </c>
      <c r="H614" s="13" t="str">
        <f t="array" ref="H614">IFERROR(INDEX('PM AC RJBT'!J:J,MATCH(E614,'PM AC RJBT'!A:A,0)),"NON-AC ICON")</f>
        <v>NON-AC ICON</v>
      </c>
      <c r="I614" s="13" t="str">
        <f t="array" ref="I614">IFERROR(INDEX('PM GENSET RJBT'!AJ:AJ,MATCH(E614,'PM GENSET RJBT'!B:B,0)),"TIDAK ADA GENSET")</f>
        <v>TIDAK ADA GENSET</v>
      </c>
      <c r="J614" s="14">
        <f t="array" ref="J614">IFERROR(INDEX('PM POP RJBT'!P:P,MATCH(E614,'PM POP RJBT'!D:D,0)),"")*100</f>
        <v>0</v>
      </c>
      <c r="K614" s="16">
        <f t="shared" si="1"/>
        <v>60</v>
      </c>
      <c r="L614" s="18" t="str">
        <f t="shared" si="2"/>
        <v>WARNING</v>
      </c>
    </row>
    <row r="615">
      <c r="A615" s="71" t="s">
        <v>96</v>
      </c>
      <c r="B615" s="20" t="s">
        <v>593</v>
      </c>
      <c r="C615" s="20" t="s">
        <v>3280</v>
      </c>
      <c r="D615" s="20" t="str">
        <f t="array" ref="D615">IFERROR(INDEX('DATA RAW OLT'!A:A,MATCH(C615,'DATA RAW OLT'!B:B,0)),"")</f>
        <v>JATIM-PONOROGO.ODC.SUKOSARI-HW.MA5801-OLT-01</v>
      </c>
      <c r="E615" s="19" t="s">
        <v>3281</v>
      </c>
      <c r="F615" s="120"/>
      <c r="G615" s="24">
        <f t="array" ref="G615">IFERROR(INDEX('PM POWERSUPPLY RJBT1'!BC:BC,MATCH(E615,'PM POWERSUPPLY RJBT1'!B:B,0)),"BELUM TERDATA")</f>
        <v>100</v>
      </c>
      <c r="H615" s="27" t="str">
        <f t="array" ref="H615">IFERROR(INDEX('PM AC RJBT'!J:J,MATCH(E615,'PM AC RJBT'!A:A,0)),"NON-AC ICON")</f>
        <v>NON-AC ICON</v>
      </c>
      <c r="I615" s="27" t="str">
        <f t="array" ref="I615">IFERROR(INDEX('PM GENSET RJBT'!AJ:AJ,MATCH(E615,'PM GENSET RJBT'!B:B,0)),"TIDAK ADA GENSET")</f>
        <v>TIDAK ADA GENSET</v>
      </c>
      <c r="J615" s="29">
        <f t="array" ref="J615">IFERROR(INDEX('PM POP RJBT'!P:P,MATCH(E615,'PM POP RJBT'!D:D,0)),"")*100</f>
        <v>100</v>
      </c>
      <c r="K615" s="30">
        <f t="shared" si="1"/>
        <v>100</v>
      </c>
      <c r="L615" s="18" t="str">
        <f t="shared" si="2"/>
        <v>GOOD CONDITION</v>
      </c>
    </row>
    <row r="616">
      <c r="A616" s="78" t="s">
        <v>181</v>
      </c>
      <c r="B616" s="7" t="s">
        <v>593</v>
      </c>
      <c r="C616" s="7" t="s">
        <v>3284</v>
      </c>
      <c r="D616" s="7" t="str">
        <f t="array" ref="D616">IFERROR(INDEX('DATA RAW OLT'!A:A,MATCH(E616,'DATA RAW OLT'!C:C,0)),"")</f>
        <v>JATIM-SUMBERMANJING-RC-OLT-01</v>
      </c>
      <c r="E616" s="6" t="s">
        <v>3285</v>
      </c>
      <c r="F616" s="123"/>
      <c r="G616" s="10">
        <f t="array" ref="G616">IFERROR(INDEX('PM POWERSUPPLY RJBT1'!BC:BC,MATCH(E616,'PM POWERSUPPLY RJBT1'!B:B,0)),"BELUM TERDATA")</f>
        <v>100</v>
      </c>
      <c r="H616" s="13" t="str">
        <f t="array" ref="H616">IFERROR(INDEX('PM AC RJBT'!J:J,MATCH(E616,'PM AC RJBT'!A:A,0)),"NON-AC ICON")</f>
        <v>NON-AC ICON</v>
      </c>
      <c r="I616" s="13" t="str">
        <f t="array" ref="I616">IFERROR(INDEX('PM GENSET RJBT'!AJ:AJ,MATCH(E616,'PM GENSET RJBT'!B:B,0)),"TIDAK ADA GENSET")</f>
        <v>TIDAK ADA GENSET</v>
      </c>
      <c r="J616" s="14">
        <f t="array" ref="J616">IFERROR(INDEX('PM POP RJBT'!P:P,MATCH(E616,'PM POP RJBT'!D:D,0)),"")*100</f>
        <v>0</v>
      </c>
      <c r="K616" s="16">
        <f t="shared" si="1"/>
        <v>60</v>
      </c>
      <c r="L616" s="18" t="str">
        <f t="shared" si="2"/>
        <v>WARNING</v>
      </c>
    </row>
    <row r="617">
      <c r="A617" s="71" t="s">
        <v>181</v>
      </c>
      <c r="B617" s="20" t="s">
        <v>593</v>
      </c>
      <c r="C617" s="20" t="s">
        <v>3287</v>
      </c>
      <c r="D617" s="20" t="str">
        <f t="array" ref="D617">IFERROR(INDEX('DATA RAW OLT'!A:A,MATCH(C617,'DATA RAW OLT'!B:B,0)),"")</f>
        <v>JATIM-DESA.SUMBEROTO-RC-OLT-01</v>
      </c>
      <c r="E617" s="19" t="s">
        <v>3289</v>
      </c>
      <c r="F617" s="120"/>
      <c r="G617" s="24">
        <f t="array" ref="G617">IFERROR(INDEX('PM POWERSUPPLY RJBT1'!BC:BC,MATCH(E617,'PM POWERSUPPLY RJBT1'!B:B,0)),"BELUM TERDATA")</f>
        <v>100</v>
      </c>
      <c r="H617" s="27" t="str">
        <f t="array" ref="H617">IFERROR(INDEX('PM AC RJBT'!J:J,MATCH(E617,'PM AC RJBT'!A:A,0)),"NON-AC ICON")</f>
        <v>NON-AC ICON</v>
      </c>
      <c r="I617" s="27" t="str">
        <f t="array" ref="I617">IFERROR(INDEX('PM GENSET RJBT'!AJ:AJ,MATCH(E617,'PM GENSET RJBT'!B:B,0)),"TIDAK ADA GENSET")</f>
        <v>TIDAK ADA GENSET</v>
      </c>
      <c r="J617" s="29">
        <f t="array" ref="J617">IFERROR(INDEX('PM POP RJBT'!P:P,MATCH(E617,'PM POP RJBT'!D:D,0)),"")*100</f>
        <v>100</v>
      </c>
      <c r="K617" s="30">
        <f t="shared" si="1"/>
        <v>100</v>
      </c>
      <c r="L617" s="18" t="str">
        <f t="shared" si="2"/>
        <v>GOOD CONDITION</v>
      </c>
    </row>
    <row r="618">
      <c r="A618" s="78" t="s">
        <v>181</v>
      </c>
      <c r="B618" s="7" t="s">
        <v>593</v>
      </c>
      <c r="C618" s="7" t="s">
        <v>3290</v>
      </c>
      <c r="D618" s="7" t="str">
        <f t="array" ref="D618">IFERROR(INDEX('DATA RAW OLT'!A:A,MATCH(C618,'DATA RAW OLT'!B:B,0)),"")</f>
        <v>JATIM-DESA.SIDOREJO-HW.MA5801-OLT-01</v>
      </c>
      <c r="E618" s="6" t="s">
        <v>3292</v>
      </c>
      <c r="F618" s="123"/>
      <c r="G618" s="10">
        <f t="array" ref="G618">IFERROR(INDEX('PM POWERSUPPLY RJBT1'!BC:BC,MATCH(E618,'PM POWERSUPPLY RJBT1'!B:B,0)),"BELUM TERDATA")</f>
        <v>100</v>
      </c>
      <c r="H618" s="13" t="str">
        <f t="array" ref="H618">IFERROR(INDEX('PM AC RJBT'!J:J,MATCH(E618,'PM AC RJBT'!A:A,0)),"NON-AC ICON")</f>
        <v>NON-AC ICON</v>
      </c>
      <c r="I618" s="13" t="str">
        <f t="array" ref="I618">IFERROR(INDEX('PM GENSET RJBT'!AJ:AJ,MATCH(E618,'PM GENSET RJBT'!B:B,0)),"TIDAK ADA GENSET")</f>
        <v>TIDAK ADA GENSET</v>
      </c>
      <c r="J618" s="14">
        <f t="array" ref="J618">IFERROR(INDEX('PM POP RJBT'!P:P,MATCH(E618,'PM POP RJBT'!D:D,0)),"")*100</f>
        <v>100</v>
      </c>
      <c r="K618" s="16">
        <f t="shared" si="1"/>
        <v>100</v>
      </c>
      <c r="L618" s="18" t="str">
        <f t="shared" si="2"/>
        <v>GOOD CONDITION</v>
      </c>
    </row>
    <row r="619">
      <c r="A619" s="71" t="s">
        <v>181</v>
      </c>
      <c r="B619" s="20" t="s">
        <v>593</v>
      </c>
      <c r="C619" s="20" t="s">
        <v>3295</v>
      </c>
      <c r="D619" s="20" t="str">
        <f t="array" ref="D619">IFERROR(INDEX('DATA RAW OLT'!A:A,MATCH(C619,'DATA RAW OLT'!B:B,0)),"")</f>
        <v>JATIM-MALANG-ODC.SUMBERSUKO-MA5801-OLT-01</v>
      </c>
      <c r="E619" s="19" t="s">
        <v>3297</v>
      </c>
      <c r="F619" s="23" t="s">
        <v>67</v>
      </c>
      <c r="G619" s="24">
        <f t="array" ref="G619">IFERROR(INDEX('PM POWERSUPPLY RJBT1'!BC:BC,MATCH(E619,'PM POWERSUPPLY RJBT1'!B:B,0)),"BELUM TERDATA")</f>
        <v>100</v>
      </c>
      <c r="H619" s="27" t="str">
        <f t="array" ref="H619">IFERROR(INDEX('PM AC RJBT'!J:J,MATCH(E619,'PM AC RJBT'!A:A,0)),"NON-AC ICON")</f>
        <v>NON-AC ICON</v>
      </c>
      <c r="I619" s="27" t="str">
        <f t="array" ref="I619">IFERROR(INDEX('PM GENSET RJBT'!AJ:AJ,MATCH(E619,'PM GENSET RJBT'!B:B,0)),"TIDAK ADA GENSET")</f>
        <v>TIDAK ADA GENSET</v>
      </c>
      <c r="J619" s="29">
        <f t="array" ref="J619">IFERROR(INDEX('PM POP RJBT'!P:P,MATCH(E619,'PM POP RJBT'!D:D,0)),"")*100</f>
        <v>0</v>
      </c>
      <c r="K619" s="30">
        <f t="shared" si="1"/>
        <v>60</v>
      </c>
      <c r="L619" s="18" t="str">
        <f t="shared" si="2"/>
        <v>WARNING</v>
      </c>
    </row>
    <row r="620">
      <c r="A620" s="78" t="s">
        <v>226</v>
      </c>
      <c r="B620" s="7" t="s">
        <v>593</v>
      </c>
      <c r="C620" s="7" t="s">
        <v>3299</v>
      </c>
      <c r="D620" s="7" t="str">
        <f t="array" ref="D620">IFERROR(INDEX('DATA RAW OLT'!A:A,MATCH(C620,'DATA RAW OLT'!B:B,0)),"")</f>
        <v>JATIM-DS.SUMBERTAMAN-RC-OLT-01</v>
      </c>
      <c r="E620" s="6" t="s">
        <v>3300</v>
      </c>
      <c r="F620" s="9" t="s">
        <v>67</v>
      </c>
      <c r="G620" s="10">
        <f t="array" ref="G620">IFERROR(INDEX('PM POWERSUPPLY RJBT1'!BC:BC,MATCH(E620,'PM POWERSUPPLY RJBT1'!B:B,0)),"BELUM TERDATA")</f>
        <v>100</v>
      </c>
      <c r="H620" s="13" t="str">
        <f t="array" ref="H620">IFERROR(INDEX('PM AC RJBT'!J:J,MATCH(E620,'PM AC RJBT'!A:A,0)),"NON-AC ICON")</f>
        <v>NON-AC ICON</v>
      </c>
      <c r="I620" s="13" t="str">
        <f t="array" ref="I620">IFERROR(INDEX('PM GENSET RJBT'!AJ:AJ,MATCH(E620,'PM GENSET RJBT'!B:B,0)),"TIDAK ADA GENSET")</f>
        <v>TIDAK ADA GENSET</v>
      </c>
      <c r="J620" s="14">
        <f t="array" ref="J620">IFERROR(INDEX('PM POP RJBT'!P:P,MATCH(E620,'PM POP RJBT'!D:D,0)),"")*100</f>
        <v>100</v>
      </c>
      <c r="K620" s="16">
        <f t="shared" si="1"/>
        <v>100</v>
      </c>
      <c r="L620" s="18" t="str">
        <f t="shared" si="2"/>
        <v>GOOD CONDITION</v>
      </c>
    </row>
    <row r="621">
      <c r="A621" s="71" t="s">
        <v>16</v>
      </c>
      <c r="B621" s="20" t="s">
        <v>593</v>
      </c>
      <c r="C621" s="20" t="s">
        <v>3302</v>
      </c>
      <c r="D621" s="20" t="str">
        <f t="array" ref="D621">IFERROR(INDEX('DATA RAW OLT'!A:A,MATCH(C621,'DATA RAW OLT'!B:B,0)),"")</f>
        <v>JATIM-DESA.SURU.MJK-RC-OLT-01</v>
      </c>
      <c r="E621" s="19" t="s">
        <v>3304</v>
      </c>
      <c r="F621" s="120"/>
      <c r="G621" s="24">
        <f t="array" ref="G621">IFERROR(INDEX('PM POWERSUPPLY RJBT1'!BC:BC,MATCH(E621,'PM POWERSUPPLY RJBT1'!B:B,0)),"BELUM TERDATA")</f>
        <v>100</v>
      </c>
      <c r="H621" s="27" t="str">
        <f t="array" ref="H621">IFERROR(INDEX('PM AC RJBT'!J:J,MATCH(E621,'PM AC RJBT'!A:A,0)),"NON-AC ICON")</f>
        <v>NON-AC ICON</v>
      </c>
      <c r="I621" s="27" t="str">
        <f t="array" ref="I621">IFERROR(INDEX('PM GENSET RJBT'!AJ:AJ,MATCH(E621,'PM GENSET RJBT'!B:B,0)),"TIDAK ADA GENSET")</f>
        <v>TIDAK ADA GENSET</v>
      </c>
      <c r="J621" s="29">
        <f t="array" ref="J621">IFERROR(INDEX('PM POP RJBT'!P:P,MATCH(E621,'PM POP RJBT'!D:D,0)),"")*100</f>
        <v>0</v>
      </c>
      <c r="K621" s="30">
        <f t="shared" si="1"/>
        <v>60</v>
      </c>
      <c r="L621" s="18" t="str">
        <f t="shared" si="2"/>
        <v>WARNING</v>
      </c>
    </row>
    <row r="622">
      <c r="A622" s="78" t="s">
        <v>181</v>
      </c>
      <c r="B622" s="7" t="s">
        <v>593</v>
      </c>
      <c r="C622" s="7" t="s">
        <v>3306</v>
      </c>
      <c r="D622" s="7" t="str">
        <f t="array" ref="D622">IFERROR(INDEX('DATA RAW OLT'!A:A,MATCH(C622,'DATA RAW OLT'!B:B,0)),"")</f>
        <v>JATIM-BLITAR.ODC.KALIPANG-HW.MA5801-OLT-01</v>
      </c>
      <c r="E622" s="6" t="s">
        <v>3307</v>
      </c>
      <c r="F622" s="123"/>
      <c r="G622" s="10">
        <f t="array" ref="G622">IFERROR(INDEX('PM POWERSUPPLY RJBT1'!BC:BC,MATCH(E622,'PM POWERSUPPLY RJBT1'!B:B,0)),"BELUM TERDATA")</f>
        <v>100</v>
      </c>
      <c r="H622" s="13" t="str">
        <f t="array" ref="H622">IFERROR(INDEX('PM AC RJBT'!J:J,MATCH(E622,'PM AC RJBT'!A:A,0)),"NON-AC ICON")</f>
        <v>NON-AC ICON</v>
      </c>
      <c r="I622" s="13" t="str">
        <f t="array" ref="I622">IFERROR(INDEX('PM GENSET RJBT'!AJ:AJ,MATCH(E622,'PM GENSET RJBT'!B:B,0)),"TIDAK ADA GENSET")</f>
        <v>TIDAK ADA GENSET</v>
      </c>
      <c r="J622" s="14">
        <f t="array" ref="J622">IFERROR(INDEX('PM POP RJBT'!P:P,MATCH(E622,'PM POP RJBT'!D:D,0)),"")*100</f>
        <v>0</v>
      </c>
      <c r="K622" s="16">
        <f t="shared" si="1"/>
        <v>60</v>
      </c>
      <c r="L622" s="18" t="str">
        <f t="shared" si="2"/>
        <v>WARNING</v>
      </c>
    </row>
    <row r="623">
      <c r="A623" s="71" t="s">
        <v>181</v>
      </c>
      <c r="B623" s="20" t="s">
        <v>593</v>
      </c>
      <c r="C623" s="20" t="s">
        <v>3309</v>
      </c>
      <c r="D623" s="20" t="str">
        <f t="array" ref="D623">IFERROR(INDEX('DATA RAW OLT'!A:A,MATCH(C623,'DATA RAW OLT'!B:B,0)),"")</f>
        <v>JATIM-KEDIRI.ODC.TALES-HW.MA5801-OLT-01</v>
      </c>
      <c r="E623" s="19" t="s">
        <v>3310</v>
      </c>
      <c r="F623" s="120"/>
      <c r="G623" s="24">
        <f t="array" ref="G623">IFERROR(INDEX('PM POWERSUPPLY RJBT1'!BC:BC,MATCH(E623,'PM POWERSUPPLY RJBT1'!B:B,0)),"BELUM TERDATA")</f>
        <v>100</v>
      </c>
      <c r="H623" s="27" t="str">
        <f t="array" ref="H623">IFERROR(INDEX('PM AC RJBT'!J:J,MATCH(E623,'PM AC RJBT'!A:A,0)),"NON-AC ICON")</f>
        <v>NON-AC ICON</v>
      </c>
      <c r="I623" s="27" t="str">
        <f t="array" ref="I623">IFERROR(INDEX('PM GENSET RJBT'!AJ:AJ,MATCH(E623,'PM GENSET RJBT'!B:B,0)),"TIDAK ADA GENSET")</f>
        <v>TIDAK ADA GENSET</v>
      </c>
      <c r="J623" s="29">
        <f t="array" ref="J623">IFERROR(INDEX('PM POP RJBT'!P:P,MATCH(E623,'PM POP RJBT'!D:D,0)),"")*100</f>
        <v>0</v>
      </c>
      <c r="K623" s="30">
        <f t="shared" si="1"/>
        <v>60</v>
      </c>
      <c r="L623" s="18" t="str">
        <f t="shared" si="2"/>
        <v>WARNING</v>
      </c>
    </row>
    <row r="624">
      <c r="A624" s="78" t="s">
        <v>16</v>
      </c>
      <c r="B624" s="7" t="s">
        <v>593</v>
      </c>
      <c r="C624" s="7" t="s">
        <v>3311</v>
      </c>
      <c r="D624" s="7" t="str">
        <f t="array" ref="D624">IFERROR(INDEX('DATA RAW OLT'!A:A,MATCH(C624,'DATA RAW OLT'!B:B,0)),"")</f>
        <v>JATIM-GRESIK-ODC.TANJUNG-MA5801-OLT-01</v>
      </c>
      <c r="E624" s="6" t="s">
        <v>3312</v>
      </c>
      <c r="F624" s="123"/>
      <c r="G624" s="10">
        <f t="array" ref="G624">IFERROR(INDEX('PM POWERSUPPLY RJBT1'!BC:BC,MATCH(E624,'PM POWERSUPPLY RJBT1'!B:B,0)),"BELUM TERDATA")</f>
        <v>100</v>
      </c>
      <c r="H624" s="13" t="str">
        <f t="array" ref="H624">IFERROR(INDEX('PM AC RJBT'!J:J,MATCH(E624,'PM AC RJBT'!A:A,0)),"NON-AC ICON")</f>
        <v>NON-AC ICON</v>
      </c>
      <c r="I624" s="13" t="str">
        <f t="array" ref="I624">IFERROR(INDEX('PM GENSET RJBT'!AJ:AJ,MATCH(E624,'PM GENSET RJBT'!B:B,0)),"TIDAK ADA GENSET")</f>
        <v>TIDAK ADA GENSET</v>
      </c>
      <c r="J624" s="14">
        <f t="array" ref="J624">IFERROR(INDEX('PM POP RJBT'!P:P,MATCH(E624,'PM POP RJBT'!D:D,0)),"")*100</f>
        <v>100</v>
      </c>
      <c r="K624" s="16">
        <f t="shared" si="1"/>
        <v>100</v>
      </c>
      <c r="L624" s="18" t="str">
        <f t="shared" si="2"/>
        <v>GOOD CONDITION</v>
      </c>
    </row>
    <row r="625">
      <c r="A625" s="71" t="s">
        <v>16</v>
      </c>
      <c r="B625" s="20" t="s">
        <v>593</v>
      </c>
      <c r="C625" s="20" t="s">
        <v>3315</v>
      </c>
      <c r="D625" s="20" t="str">
        <f t="array" ref="D625">IFERROR(INDEX('DATA RAW OLT'!A:A,MATCH(C625,'DATA RAW OLT'!B:B,0)),"")</f>
        <v>JATIM-GRESIK-ODC.TANJUNGAN-MA5801-OLT-01</v>
      </c>
      <c r="E625" s="19" t="s">
        <v>3316</v>
      </c>
      <c r="F625" s="120"/>
      <c r="G625" s="24">
        <f t="array" ref="G625">IFERROR(INDEX('PM POWERSUPPLY RJBT1'!BC:BC,MATCH(E625,'PM POWERSUPPLY RJBT1'!B:B,0)),"BELUM TERDATA")</f>
        <v>100</v>
      </c>
      <c r="H625" s="27" t="str">
        <f t="array" ref="H625">IFERROR(INDEX('PM AC RJBT'!J:J,MATCH(E625,'PM AC RJBT'!A:A,0)),"NON-AC ICON")</f>
        <v>NON-AC ICON</v>
      </c>
      <c r="I625" s="27" t="str">
        <f t="array" ref="I625">IFERROR(INDEX('PM GENSET RJBT'!AJ:AJ,MATCH(E625,'PM GENSET RJBT'!B:B,0)),"TIDAK ADA GENSET")</f>
        <v>TIDAK ADA GENSET</v>
      </c>
      <c r="J625" s="29">
        <f t="array" ref="J625">IFERROR(INDEX('PM POP RJBT'!P:P,MATCH(E625,'PM POP RJBT'!D:D,0)),"")*100</f>
        <v>100</v>
      </c>
      <c r="K625" s="30">
        <f t="shared" si="1"/>
        <v>100</v>
      </c>
      <c r="L625" s="18" t="str">
        <f t="shared" si="2"/>
        <v>GOOD CONDITION</v>
      </c>
    </row>
    <row r="626">
      <c r="A626" s="78" t="s">
        <v>226</v>
      </c>
      <c r="B626" s="7" t="s">
        <v>593</v>
      </c>
      <c r="C626" s="7" t="s">
        <v>3318</v>
      </c>
      <c r="D626" s="7" t="str">
        <f t="array" ref="D626">IFERROR(INDEX('DATA RAW OLT'!A:A,MATCH(C626,'DATA RAW OLT'!B:B,0)),"")</f>
        <v>JATIM-TANJUNG-RC-OLT-01</v>
      </c>
      <c r="E626" s="6" t="s">
        <v>3319</v>
      </c>
      <c r="F626" s="123"/>
      <c r="G626" s="10">
        <f t="array" ref="G626">IFERROR(INDEX('PM POWERSUPPLY RJBT1'!BC:BC,MATCH(E626,'PM POWERSUPPLY RJBT1'!B:B,0)),"BELUM TERDATA")</f>
        <v>100</v>
      </c>
      <c r="H626" s="13" t="str">
        <f t="array" ref="H626">IFERROR(INDEX('PM AC RJBT'!J:J,MATCH(E626,'PM AC RJBT'!A:A,0)),"NON-AC ICON")</f>
        <v>NON-AC ICON</v>
      </c>
      <c r="I626" s="13" t="str">
        <f t="array" ref="I626">IFERROR(INDEX('PM GENSET RJBT'!AJ:AJ,MATCH(E626,'PM GENSET RJBT'!B:B,0)),"TIDAK ADA GENSET")</f>
        <v>TIDAK ADA GENSET</v>
      </c>
      <c r="J626" s="14">
        <f t="array" ref="J626">IFERROR(INDEX('PM POP RJBT'!P:P,MATCH(E626,'PM POP RJBT'!D:D,0)),"")*100</f>
        <v>100</v>
      </c>
      <c r="K626" s="16">
        <f t="shared" si="1"/>
        <v>100</v>
      </c>
      <c r="L626" s="18" t="str">
        <f t="shared" si="2"/>
        <v>GOOD CONDITION</v>
      </c>
    </row>
    <row r="627">
      <c r="A627" s="71" t="s">
        <v>96</v>
      </c>
      <c r="B627" s="20" t="s">
        <v>593</v>
      </c>
      <c r="C627" s="20" t="s">
        <v>3322</v>
      </c>
      <c r="D627" s="20" t="str">
        <f t="array" ref="D627">IFERROR(INDEX('DATA RAW OLT'!A:A,MATCH(C627,'DATA RAW OLT'!B:B,0)),"")</f>
        <v>JATIM-DESA.TAWING.TA-RC-OLT-01</v>
      </c>
      <c r="E627" s="19" t="s">
        <v>3323</v>
      </c>
      <c r="F627" s="120"/>
      <c r="G627" s="24" t="str">
        <f t="array" ref="G627">IFERROR(INDEX('PM POWERSUPPLY RJBT1'!BC:BC,MATCH(E627,'PM POWERSUPPLY RJBT1'!B:B,0)),"BELUM TERDATA")</f>
        <v>BELUM TERDATA</v>
      </c>
      <c r="H627" s="27" t="str">
        <f t="array" ref="H627">IFERROR(INDEX('PM AC RJBT'!J:J,MATCH(E627,'PM AC RJBT'!A:A,0)),"NON-AC ICON")</f>
        <v>NON-AC ICON</v>
      </c>
      <c r="I627" s="27" t="str">
        <f t="array" ref="I627">IFERROR(INDEX('PM GENSET RJBT'!AJ:AJ,MATCH(E627,'PM GENSET RJBT'!B:B,0)),"TIDAK ADA GENSET")</f>
        <v>TIDAK ADA GENSET</v>
      </c>
      <c r="J627" s="29">
        <f t="array" ref="J627">IFERROR(INDEX('PM POP RJBT'!P:P,MATCH(E627,'PM POP RJBT'!D:D,0)),"")*100</f>
        <v>100</v>
      </c>
      <c r="K627" s="30">
        <f t="shared" si="1"/>
        <v>70</v>
      </c>
      <c r="L627" s="18" t="str">
        <f t="shared" si="2"/>
        <v>WARNING</v>
      </c>
    </row>
    <row r="628">
      <c r="A628" s="78" t="s">
        <v>181</v>
      </c>
      <c r="B628" s="7" t="s">
        <v>593</v>
      </c>
      <c r="C628" s="7" t="s">
        <v>3326</v>
      </c>
      <c r="D628" s="7" t="str">
        <f t="array" ref="D628">IFERROR(INDEX('DATA RAW OLT'!A:A,MATCH(C628,'DATA RAW OLT'!B:B,0)),"")</f>
        <v>JATIM-KEDIRI.ODC.TEGOWANGI-HW.MA5801-OLT-01</v>
      </c>
      <c r="E628" s="6" t="s">
        <v>3327</v>
      </c>
      <c r="F628" s="123"/>
      <c r="G628" s="10">
        <f t="array" ref="G628">IFERROR(INDEX('PM POWERSUPPLY RJBT1'!BC:BC,MATCH(E628,'PM POWERSUPPLY RJBT1'!B:B,0)),"BELUM TERDATA")</f>
        <v>100</v>
      </c>
      <c r="H628" s="13" t="str">
        <f t="array" ref="H628">IFERROR(INDEX('PM AC RJBT'!J:J,MATCH(E628,'PM AC RJBT'!A:A,0)),"NON-AC ICON")</f>
        <v>NON-AC ICON</v>
      </c>
      <c r="I628" s="13" t="str">
        <f t="array" ref="I628">IFERROR(INDEX('PM GENSET RJBT'!AJ:AJ,MATCH(E628,'PM GENSET RJBT'!B:B,0)),"TIDAK ADA GENSET")</f>
        <v>TIDAK ADA GENSET</v>
      </c>
      <c r="J628" s="14">
        <f t="array" ref="J628">IFERROR(INDEX('PM POP RJBT'!P:P,MATCH(E628,'PM POP RJBT'!D:D,0)),"")*100</f>
        <v>0</v>
      </c>
      <c r="K628" s="16">
        <f t="shared" si="1"/>
        <v>60</v>
      </c>
      <c r="L628" s="18" t="str">
        <f t="shared" si="2"/>
        <v>WARNING</v>
      </c>
    </row>
    <row r="629">
      <c r="A629" s="71" t="s">
        <v>96</v>
      </c>
      <c r="B629" s="20" t="s">
        <v>593</v>
      </c>
      <c r="C629" s="20" t="s">
        <v>3330</v>
      </c>
      <c r="D629" s="20" t="str">
        <f t="array" ref="D629">IFERROR(INDEX('DATA RAW OLT'!A:A,MATCH(C629,'DATA RAW OLT'!B:B,0)),"")</f>
        <v>JATIM-MAGETAN.ODC.TEMBORO-HW.MA5801-OLT-01</v>
      </c>
      <c r="E629" s="19" t="s">
        <v>3331</v>
      </c>
      <c r="F629" s="120"/>
      <c r="G629" s="24">
        <f t="array" ref="G629">IFERROR(INDEX('PM POWERSUPPLY RJBT1'!BC:BC,MATCH(E629,'PM POWERSUPPLY RJBT1'!B:B,0)),"BELUM TERDATA")</f>
        <v>100</v>
      </c>
      <c r="H629" s="27" t="str">
        <f t="array" ref="H629">IFERROR(INDEX('PM AC RJBT'!J:J,MATCH(E629,'PM AC RJBT'!A:A,0)),"NON-AC ICON")</f>
        <v>NON-AC ICON</v>
      </c>
      <c r="I629" s="27" t="str">
        <f t="array" ref="I629">IFERROR(INDEX('PM GENSET RJBT'!AJ:AJ,MATCH(E629,'PM GENSET RJBT'!B:B,0)),"TIDAK ADA GENSET")</f>
        <v>TIDAK ADA GENSET</v>
      </c>
      <c r="J629" s="29">
        <f t="array" ref="J629">IFERROR(INDEX('PM POP RJBT'!P:P,MATCH(E629,'PM POP RJBT'!D:D,0)),"")*100</f>
        <v>100</v>
      </c>
      <c r="K629" s="30">
        <f t="shared" si="1"/>
        <v>100</v>
      </c>
      <c r="L629" s="18" t="str">
        <f t="shared" si="2"/>
        <v>GOOD CONDITION</v>
      </c>
    </row>
    <row r="630">
      <c r="A630" s="78" t="s">
        <v>96</v>
      </c>
      <c r="B630" s="7" t="s">
        <v>593</v>
      </c>
      <c r="C630" s="7" t="s">
        <v>3332</v>
      </c>
      <c r="D630" s="7" t="str">
        <f t="array" ref="D630">IFERROR(INDEX('DATA RAW OLT'!A:A,MATCH(C630,'DATA RAW OLT'!B:B,0)),"")</f>
        <v>JATIM-DESA.TIUDAN.TA-RC-OLT-01</v>
      </c>
      <c r="E630" s="6" t="s">
        <v>3333</v>
      </c>
      <c r="F630" s="123"/>
      <c r="G630" s="10">
        <f t="array" ref="G630">IFERROR(INDEX('PM POWERSUPPLY RJBT1'!BC:BC,MATCH(E630,'PM POWERSUPPLY RJBT1'!B:B,0)),"BELUM TERDATA")</f>
        <v>100</v>
      </c>
      <c r="H630" s="13" t="str">
        <f t="array" ref="H630">IFERROR(INDEX('PM AC RJBT'!J:J,MATCH(E630,'PM AC RJBT'!A:A,0)),"NON-AC ICON")</f>
        <v>NON-AC ICON</v>
      </c>
      <c r="I630" s="13" t="str">
        <f t="array" ref="I630">IFERROR(INDEX('PM GENSET RJBT'!AJ:AJ,MATCH(E630,'PM GENSET RJBT'!B:B,0)),"TIDAK ADA GENSET")</f>
        <v>TIDAK ADA GENSET</v>
      </c>
      <c r="J630" s="14">
        <f t="array" ref="J630">IFERROR(INDEX('PM POP RJBT'!P:P,MATCH(E630,'PM POP RJBT'!D:D,0)),"")*100</f>
        <v>100</v>
      </c>
      <c r="K630" s="16">
        <f t="shared" si="1"/>
        <v>100</v>
      </c>
      <c r="L630" s="18" t="str">
        <f t="shared" si="2"/>
        <v>GOOD CONDITION</v>
      </c>
    </row>
    <row r="631">
      <c r="A631" s="71" t="s">
        <v>181</v>
      </c>
      <c r="B631" s="20" t="s">
        <v>593</v>
      </c>
      <c r="C631" s="20" t="s">
        <v>3336</v>
      </c>
      <c r="D631" s="20" t="str">
        <f t="array" ref="D631">IFERROR(INDEX('DATA RAW OLT'!A:A,MATCH(C631,'DATA RAW OLT'!B:B,0)),"")</f>
        <v>JATIM-DESA.TULUNGREJO-BD.GP3600-OLT-01</v>
      </c>
      <c r="E631" s="19" t="s">
        <v>3337</v>
      </c>
      <c r="F631" s="120"/>
      <c r="G631" s="24">
        <f t="array" ref="G631">IFERROR(INDEX('PM POWERSUPPLY RJBT1'!BC:BC,MATCH(E631,'PM POWERSUPPLY RJBT1'!B:B,0)),"BELUM TERDATA")</f>
        <v>100</v>
      </c>
      <c r="H631" s="27" t="str">
        <f t="array" ref="H631">IFERROR(INDEX('PM AC RJBT'!J:J,MATCH(E631,'PM AC RJBT'!A:A,0)),"NON-AC ICON")</f>
        <v>NON-AC ICON</v>
      </c>
      <c r="I631" s="27" t="str">
        <f t="array" ref="I631">IFERROR(INDEX('PM GENSET RJBT'!AJ:AJ,MATCH(E631,'PM GENSET RJBT'!B:B,0)),"TIDAK ADA GENSET")</f>
        <v>TIDAK ADA GENSET</v>
      </c>
      <c r="J631" s="29">
        <f t="array" ref="J631">IFERROR(INDEX('PM POP RJBT'!P:P,MATCH(E631,'PM POP RJBT'!D:D,0)),"")*100</f>
        <v>0</v>
      </c>
      <c r="K631" s="30">
        <f t="shared" si="1"/>
        <v>60</v>
      </c>
      <c r="L631" s="18" t="str">
        <f t="shared" si="2"/>
        <v>WARNING</v>
      </c>
      <c r="N631" s="171" t="s">
        <v>3340</v>
      </c>
      <c r="O631" s="171" t="s">
        <v>1911</v>
      </c>
    </row>
    <row r="632">
      <c r="A632" s="78" t="s">
        <v>181</v>
      </c>
      <c r="B632" s="7" t="s">
        <v>593</v>
      </c>
      <c r="C632" s="7" t="s">
        <v>3341</v>
      </c>
      <c r="D632" s="7" t="str">
        <f t="array" ref="D632">IFERROR(INDEX('DATA RAW OLT'!A:A,MATCH(C632,'DATA RAW OLT'!B:B,0)),"")</f>
        <v>JATIM-TULUS.BESAR-HW.MA5801-OLT-01</v>
      </c>
      <c r="E632" s="6" t="s">
        <v>3342</v>
      </c>
      <c r="F632" s="123"/>
      <c r="G632" s="10">
        <f t="array" ref="G632">IFERROR(INDEX('PM POWERSUPPLY RJBT1'!BC:BC,MATCH(E632,'PM POWERSUPPLY RJBT1'!B:B,0)),"BELUM TERDATA")</f>
        <v>100</v>
      </c>
      <c r="H632" s="13" t="str">
        <f t="array" ref="H632">IFERROR(INDEX('PM AC RJBT'!J:J,MATCH(E632,'PM AC RJBT'!A:A,0)),"NON-AC ICON")</f>
        <v>NON-AC ICON</v>
      </c>
      <c r="I632" s="13" t="str">
        <f t="array" ref="I632">IFERROR(INDEX('PM GENSET RJBT'!AJ:AJ,MATCH(E632,'PM GENSET RJBT'!B:B,0)),"TIDAK ADA GENSET")</f>
        <v>TIDAK ADA GENSET</v>
      </c>
      <c r="J632" s="14">
        <f t="array" ref="J632">IFERROR(INDEX('PM POP RJBT'!P:P,MATCH(E632,'PM POP RJBT'!D:D,0)),"")*100</f>
        <v>100</v>
      </c>
      <c r="K632" s="16">
        <f t="shared" si="1"/>
        <v>100</v>
      </c>
      <c r="L632" s="18" t="str">
        <f t="shared" si="2"/>
        <v>GOOD CONDITION</v>
      </c>
    </row>
    <row r="633">
      <c r="A633" s="71" t="s">
        <v>181</v>
      </c>
      <c r="B633" s="20" t="s">
        <v>593</v>
      </c>
      <c r="C633" s="20" t="s">
        <v>3345</v>
      </c>
      <c r="D633" s="20" t="str">
        <f t="array" ref="D633">IFERROR(INDEX('DATA RAW OLT'!A:A,MATCH(C633,'DATA RAW OLT'!B:B,0)),"")</f>
        <v>JATIM-DS.TUMPAKREJO-RC-OLT-01</v>
      </c>
      <c r="E633" s="19" t="s">
        <v>3346</v>
      </c>
      <c r="F633" s="120"/>
      <c r="G633" s="24">
        <f t="array" ref="G633">IFERROR(INDEX('PM POWERSUPPLY RJBT1'!BC:BC,MATCH(E633,'PM POWERSUPPLY RJBT1'!B:B,0)),"BELUM TERDATA")</f>
        <v>100</v>
      </c>
      <c r="H633" s="27" t="str">
        <f t="array" ref="H633">IFERROR(INDEX('PM AC RJBT'!J:J,MATCH(E633,'PM AC RJBT'!A:A,0)),"NON-AC ICON")</f>
        <v>NON-AC ICON</v>
      </c>
      <c r="I633" s="27" t="str">
        <f t="array" ref="I633">IFERROR(INDEX('PM GENSET RJBT'!AJ:AJ,MATCH(E633,'PM GENSET RJBT'!B:B,0)),"TIDAK ADA GENSET")</f>
        <v>TIDAK ADA GENSET</v>
      </c>
      <c r="J633" s="29">
        <f t="array" ref="J633">IFERROR(INDEX('PM POP RJBT'!P:P,MATCH(E633,'PM POP RJBT'!D:D,0)),"")*100</f>
        <v>0</v>
      </c>
      <c r="K633" s="30">
        <f t="shared" si="1"/>
        <v>60</v>
      </c>
      <c r="L633" s="18" t="str">
        <f t="shared" si="2"/>
        <v>WARNING</v>
      </c>
      <c r="N633" s="171" t="s">
        <v>2037</v>
      </c>
      <c r="O633" s="171" t="s">
        <v>1911</v>
      </c>
    </row>
    <row r="634">
      <c r="A634" s="78" t="s">
        <v>16</v>
      </c>
      <c r="B634" s="7" t="s">
        <v>593</v>
      </c>
      <c r="C634" s="7" t="s">
        <v>3349</v>
      </c>
      <c r="D634" s="7" t="str">
        <f t="array" ref="D634">IFERROR(INDEX('DATA RAW OLT'!A:A,MATCH(C634,'DATA RAW OLT'!B:B,0)),"")</f>
        <v>JATIM-GRESIK-ODC.UJUNGPANGKAH-MA5801-OLT-01</v>
      </c>
      <c r="E634" s="6" t="s">
        <v>3350</v>
      </c>
      <c r="F634" s="123"/>
      <c r="G634" s="10">
        <f t="array" ref="G634">IFERROR(INDEX('PM POWERSUPPLY RJBT1'!BC:BC,MATCH(E634,'PM POWERSUPPLY RJBT1'!B:B,0)),"BELUM TERDATA")</f>
        <v>100</v>
      </c>
      <c r="H634" s="13" t="str">
        <f t="array" ref="H634">IFERROR(INDEX('PM AC RJBT'!J:J,MATCH(E634,'PM AC RJBT'!A:A,0)),"NON-AC ICON")</f>
        <v>NON-AC ICON</v>
      </c>
      <c r="I634" s="13" t="str">
        <f t="array" ref="I634">IFERROR(INDEX('PM GENSET RJBT'!AJ:AJ,MATCH(E634,'PM GENSET RJBT'!B:B,0)),"TIDAK ADA GENSET")</f>
        <v>TIDAK ADA GENSET</v>
      </c>
      <c r="J634" s="14">
        <f t="array" ref="J634">IFERROR(INDEX('PM POP RJBT'!P:P,MATCH(E634,'PM POP RJBT'!D:D,0)),"")*100</f>
        <v>0</v>
      </c>
      <c r="K634" s="16">
        <f t="shared" si="1"/>
        <v>60</v>
      </c>
      <c r="L634" s="18" t="str">
        <f t="shared" si="2"/>
        <v>WARNING</v>
      </c>
    </row>
    <row r="635">
      <c r="A635" s="71" t="s">
        <v>226</v>
      </c>
      <c r="B635" s="20" t="s">
        <v>593</v>
      </c>
      <c r="C635" s="20" t="s">
        <v>3352</v>
      </c>
      <c r="D635" s="20" t="str">
        <f t="array" ref="D635">IFERROR(INDEX('DATA RAW OLT'!A:A,MATCH(C635,'DATA RAW OLT'!B:B,0)),"")</f>
        <v>JATIM-DESA.WANGKAL-RC-OLT-01</v>
      </c>
      <c r="E635" s="19" t="s">
        <v>3354</v>
      </c>
      <c r="F635" s="120"/>
      <c r="G635" s="24">
        <f t="array" ref="G635">IFERROR(INDEX('PM POWERSUPPLY RJBT1'!BC:BC,MATCH(E635,'PM POWERSUPPLY RJBT1'!B:B,0)),"BELUM TERDATA")</f>
        <v>100</v>
      </c>
      <c r="H635" s="27" t="str">
        <f t="array" ref="H635">IFERROR(INDEX('PM AC RJBT'!J:J,MATCH(E635,'PM AC RJBT'!A:A,0)),"NON-AC ICON")</f>
        <v>NON-AC ICON</v>
      </c>
      <c r="I635" s="27" t="str">
        <f t="array" ref="I635">IFERROR(INDEX('PM GENSET RJBT'!AJ:AJ,MATCH(E635,'PM GENSET RJBT'!B:B,0)),"TIDAK ADA GENSET")</f>
        <v>TIDAK ADA GENSET</v>
      </c>
      <c r="J635" s="29">
        <f t="array" ref="J635">IFERROR(INDEX('PM POP RJBT'!P:P,MATCH(E635,'PM POP RJBT'!D:D,0)),"")*100</f>
        <v>100</v>
      </c>
      <c r="K635" s="30">
        <f t="shared" si="1"/>
        <v>100</v>
      </c>
      <c r="L635" s="18" t="str">
        <f t="shared" si="2"/>
        <v>GOOD CONDITION</v>
      </c>
      <c r="N635" s="171" t="s">
        <v>1939</v>
      </c>
      <c r="O635" s="171" t="s">
        <v>2848</v>
      </c>
      <c r="P635" s="171" t="s">
        <v>3356</v>
      </c>
    </row>
    <row r="636">
      <c r="A636" s="78" t="s">
        <v>226</v>
      </c>
      <c r="B636" s="7" t="s">
        <v>593</v>
      </c>
      <c r="C636" s="7" t="s">
        <v>3357</v>
      </c>
      <c r="D636" s="7" t="str">
        <f t="array" ref="D636">IFERROR(INDEX('DATA RAW OLT'!A:A,MATCH(C636,'DATA RAW OLT'!B:B,0)),"")</f>
        <v>JATIM-DESA.WONOREJO-RC-OLT-02</v>
      </c>
      <c r="E636" s="6" t="s">
        <v>3358</v>
      </c>
      <c r="F636" s="123"/>
      <c r="G636" s="10">
        <f t="array" ref="G636">IFERROR(INDEX('PM POWERSUPPLY RJBT1'!BC:BC,MATCH(E636,'PM POWERSUPPLY RJBT1'!B:B,0)),"BELUM TERDATA")</f>
        <v>100</v>
      </c>
      <c r="H636" s="13" t="str">
        <f t="array" ref="H636">IFERROR(INDEX('PM AC RJBT'!J:J,MATCH(E636,'PM AC RJBT'!A:A,0)),"NON-AC ICON")</f>
        <v>NON-AC ICON</v>
      </c>
      <c r="I636" s="13" t="str">
        <f t="array" ref="I636">IFERROR(INDEX('PM GENSET RJBT'!AJ:AJ,MATCH(E636,'PM GENSET RJBT'!B:B,0)),"TIDAK ADA GENSET")</f>
        <v>TIDAK ADA GENSET</v>
      </c>
      <c r="J636" s="14">
        <f t="array" ref="J636">IFERROR(INDEX('PM POP RJBT'!P:P,MATCH(E636,'PM POP RJBT'!D:D,0)),"")*100</f>
        <v>100</v>
      </c>
      <c r="K636" s="16">
        <f t="shared" si="1"/>
        <v>100</v>
      </c>
      <c r="L636" s="18" t="str">
        <f t="shared" si="2"/>
        <v>GOOD CONDITION</v>
      </c>
    </row>
    <row r="637">
      <c r="A637" s="71" t="s">
        <v>16</v>
      </c>
      <c r="B637" s="20" t="s">
        <v>593</v>
      </c>
      <c r="C637" s="20" t="s">
        <v>3361</v>
      </c>
      <c r="D637" s="20" t="str">
        <f t="array" ref="D637">IFERROR(INDEX('DATA RAW OLT'!A:A,MATCH(C637,'DATA RAW OLT'!B:B,0)),"")</f>
        <v>JATIM-GRESIK-ODC.WOTAN-MA5801-OLT-01</v>
      </c>
      <c r="E637" s="19" t="s">
        <v>3362</v>
      </c>
      <c r="F637" s="120"/>
      <c r="G637" s="24">
        <f t="array" ref="G637">IFERROR(INDEX('PM POWERSUPPLY RJBT1'!BC:BC,MATCH(E637,'PM POWERSUPPLY RJBT1'!B:B,0)),"BELUM TERDATA")</f>
        <v>100</v>
      </c>
      <c r="H637" s="27" t="str">
        <f t="array" ref="H637">IFERROR(INDEX('PM AC RJBT'!J:J,MATCH(E637,'PM AC RJBT'!A:A,0)),"NON-AC ICON")</f>
        <v>NON-AC ICON</v>
      </c>
      <c r="I637" s="27" t="str">
        <f t="array" ref="I637">IFERROR(INDEX('PM GENSET RJBT'!AJ:AJ,MATCH(E637,'PM GENSET RJBT'!B:B,0)),"TIDAK ADA GENSET")</f>
        <v>TIDAK ADA GENSET</v>
      </c>
      <c r="J637" s="29">
        <f t="array" ref="J637">IFERROR(INDEX('PM POP RJBT'!P:P,MATCH(E637,'PM POP RJBT'!D:D,0)),"")*100</f>
        <v>100</v>
      </c>
      <c r="K637" s="30">
        <f t="shared" si="1"/>
        <v>100</v>
      </c>
      <c r="L637" s="18" t="str">
        <f t="shared" si="2"/>
        <v>GOOD CONDITION</v>
      </c>
      <c r="N637" s="171" t="s">
        <v>1910</v>
      </c>
      <c r="O637" s="171" t="s">
        <v>3168</v>
      </c>
      <c r="P637" s="171" t="s">
        <v>3169</v>
      </c>
    </row>
    <row r="638">
      <c r="A638" s="78" t="s">
        <v>96</v>
      </c>
      <c r="B638" s="7" t="s">
        <v>593</v>
      </c>
      <c r="C638" s="7" t="s">
        <v>3364</v>
      </c>
      <c r="D638" s="7" t="str">
        <f t="array" ref="D638">IFERROR(INDEX('DATA RAW OLT'!A:A,MATCH(C638,'DATA RAW OLT'!B:B,0)),"")</f>
        <v>JATIM-PONOROGO.ODC.WRINGINANOM-HW.MA5801-OLT-01</v>
      </c>
      <c r="E638" s="6" t="s">
        <v>3366</v>
      </c>
      <c r="F638" s="123"/>
      <c r="G638" s="10">
        <f t="array" ref="G638">IFERROR(INDEX('PM POWERSUPPLY RJBT1'!BC:BC,MATCH(E638,'PM POWERSUPPLY RJBT1'!B:B,0)),"BELUM TERDATA")</f>
        <v>100</v>
      </c>
      <c r="H638" s="13" t="str">
        <f t="array" ref="H638">IFERROR(INDEX('PM AC RJBT'!J:J,MATCH(E638,'PM AC RJBT'!A:A,0)),"NON-AC ICON")</f>
        <v>NON-AC ICON</v>
      </c>
      <c r="I638" s="13" t="str">
        <f t="array" ref="I638">IFERROR(INDEX('PM GENSET RJBT'!AJ:AJ,MATCH(E638,'PM GENSET RJBT'!B:B,0)),"TIDAK ADA GENSET")</f>
        <v>TIDAK ADA GENSET</v>
      </c>
      <c r="J638" s="14">
        <f t="array" ref="J638">IFERROR(INDEX('PM POP RJBT'!P:P,MATCH(E638,'PM POP RJBT'!D:D,0)),"")*100</f>
        <v>100</v>
      </c>
      <c r="K638" s="16">
        <f t="shared" si="1"/>
        <v>100</v>
      </c>
      <c r="L638" s="18" t="str">
        <f t="shared" si="2"/>
        <v>GOOD CONDITION</v>
      </c>
    </row>
    <row r="639">
      <c r="A639" s="71" t="s">
        <v>16</v>
      </c>
      <c r="B639" s="20" t="s">
        <v>593</v>
      </c>
      <c r="C639" s="20" t="s">
        <v>3369</v>
      </c>
      <c r="D639" s="20" t="str">
        <f t="array" ref="D639">IFERROR(INDEX('DATA RAW OLT'!A:A,MATCH(E639,'DATA RAW OLT'!C:C,0)),"")</f>
        <v>JATIM-LAMONGAN-ODC.BLURI-MA5801-OLT-01</v>
      </c>
      <c r="E639" s="19" t="s">
        <v>3370</v>
      </c>
      <c r="F639" s="120"/>
      <c r="G639" s="24">
        <f t="array" ref="G639">IFERROR(INDEX('PM POWERSUPPLY RJBT1'!BC:BC,MATCH(E639,'PM POWERSUPPLY RJBT1'!B:B,0)),"BELUM TERDATA")</f>
        <v>100</v>
      </c>
      <c r="H639" s="27" t="str">
        <f t="array" ref="H639">IFERROR(INDEX('PM AC RJBT'!J:J,MATCH(E639,'PM AC RJBT'!A:A,0)),"NON-AC ICON")</f>
        <v>NON-AC ICON</v>
      </c>
      <c r="I639" s="27" t="str">
        <f t="array" ref="I639">IFERROR(INDEX('PM GENSET RJBT'!AJ:AJ,MATCH(E639,'PM GENSET RJBT'!B:B,0)),"TIDAK ADA GENSET")</f>
        <v>TIDAK ADA GENSET</v>
      </c>
      <c r="J639" s="29">
        <f t="array" ref="J639">IFERROR(INDEX('PM POP RJBT'!P:P,MATCH(E639,'PM POP RJBT'!D:D,0)),"")*100</f>
        <v>100</v>
      </c>
      <c r="K639" s="30">
        <f t="shared" si="1"/>
        <v>100</v>
      </c>
      <c r="L639" s="18" t="str">
        <f t="shared" si="2"/>
        <v>GOOD CONDITION</v>
      </c>
    </row>
    <row r="640">
      <c r="A640" s="78" t="s">
        <v>181</v>
      </c>
      <c r="B640" s="7" t="s">
        <v>593</v>
      </c>
      <c r="C640" s="7" t="s">
        <v>3373</v>
      </c>
      <c r="D640" s="7" t="str">
        <f t="array" ref="D640">IFERROR(INDEX('DATA RAW OLT'!A:A,MATCH(C640,'DATA RAW OLT'!B:B,0)),"")</f>
        <v>JATIM-ODC.UP.DINOYO-RC-OLT-04</v>
      </c>
      <c r="E640" s="6" t="s">
        <v>3374</v>
      </c>
      <c r="F640" s="123"/>
      <c r="G640" s="10" t="str">
        <f t="array" ref="G640">IFERROR(INDEX('PM POWERSUPPLY RJBT1'!BC:BC,MATCH(E640,'PM POWERSUPPLY RJBT1'!B:B,0)),"BELUM TERDATA")</f>
        <v>BELUM TERDATA</v>
      </c>
      <c r="H640" s="13" t="str">
        <f t="array" ref="H640">IFERROR(INDEX('PM AC RJBT'!J:J,MATCH(E640,'PM AC RJBT'!A:A,0)),"NON-AC ICON")</f>
        <v>NON-AC ICON</v>
      </c>
      <c r="I640" s="13" t="str">
        <f t="array" ref="I640">IFERROR(INDEX('PM GENSET RJBT'!AJ:AJ,MATCH(E640,'PM GENSET RJBT'!B:B,0)),"TIDAK ADA GENSET")</f>
        <v>TIDAK ADA GENSET</v>
      </c>
      <c r="J640" s="14">
        <f t="array" ref="J640">IFERROR(INDEX('PM POP RJBT'!P:P,MATCH(E640,'PM POP RJBT'!D:D,0)),"")*100</f>
        <v>100</v>
      </c>
      <c r="K640" s="16">
        <f t="shared" si="1"/>
        <v>70</v>
      </c>
      <c r="L640" s="18" t="str">
        <f t="shared" si="2"/>
        <v>WARNING</v>
      </c>
    </row>
    <row r="641">
      <c r="A641" s="71" t="s">
        <v>181</v>
      </c>
      <c r="B641" s="20" t="s">
        <v>593</v>
      </c>
      <c r="C641" s="20" t="s">
        <v>3376</v>
      </c>
      <c r="D641" s="20" t="str">
        <f t="array" ref="D641">IFERROR(INDEX('DATA RAW OLT'!A:A,MATCH(C641,'DATA RAW OLT'!B:B,0)),"")</f>
        <v>JATIM-ODC.UP.DINOYO-RC-OLT-01</v>
      </c>
      <c r="E641" s="19" t="s">
        <v>3377</v>
      </c>
      <c r="F641" s="120"/>
      <c r="G641" s="24" t="str">
        <f t="array" ref="G641">IFERROR(INDEX('PM POWERSUPPLY RJBT1'!BC:BC,MATCH(E641,'PM POWERSUPPLY RJBT1'!B:B,0)),"BELUM TERDATA")</f>
        <v>BELUM TERDATA</v>
      </c>
      <c r="H641" s="27" t="str">
        <f t="array" ref="H641">IFERROR(INDEX('PM AC RJBT'!J:J,MATCH(E641,'PM AC RJBT'!A:A,0)),"NON-AC ICON")</f>
        <v>NON-AC ICON</v>
      </c>
      <c r="I641" s="27" t="str">
        <f t="array" ref="I641">IFERROR(INDEX('PM GENSET RJBT'!AJ:AJ,MATCH(E641,'PM GENSET RJBT'!B:B,0)),"TIDAK ADA GENSET")</f>
        <v>TIDAK ADA GENSET</v>
      </c>
      <c r="J641" s="29">
        <f t="array" ref="J641">IFERROR(INDEX('PM POP RJBT'!P:P,MATCH(E641,'PM POP RJBT'!D:D,0)),"")*100</f>
        <v>100</v>
      </c>
      <c r="K641" s="30">
        <f t="shared" si="1"/>
        <v>70</v>
      </c>
      <c r="L641" s="18" t="str">
        <f t="shared" si="2"/>
        <v>WARNING</v>
      </c>
    </row>
    <row r="642">
      <c r="A642" s="78" t="s">
        <v>181</v>
      </c>
      <c r="B642" s="7" t="s">
        <v>593</v>
      </c>
      <c r="C642" s="7" t="s">
        <v>3379</v>
      </c>
      <c r="D642" s="7" t="str">
        <f t="array" ref="D642">IFERROR(INDEX('DATA RAW OLT'!A:A,MATCH(C642,'DATA RAW OLT'!B:B,0)),"")</f>
        <v>JATIM-ODC.UP.DINOYO-RC-OLT-02</v>
      </c>
      <c r="E642" s="6" t="s">
        <v>3381</v>
      </c>
      <c r="F642" s="123"/>
      <c r="G642" s="10" t="str">
        <f t="array" ref="G642">IFERROR(INDEX('PM POWERSUPPLY RJBT1'!BC:BC,MATCH(E642,'PM POWERSUPPLY RJBT1'!B:B,0)),"BELUM TERDATA")</f>
        <v>BELUM TERDATA</v>
      </c>
      <c r="H642" s="13" t="str">
        <f t="array" ref="H642">IFERROR(INDEX('PM AC RJBT'!J:J,MATCH(E642,'PM AC RJBT'!A:A,0)),"NON-AC ICON")</f>
        <v>NON-AC ICON</v>
      </c>
      <c r="I642" s="13" t="str">
        <f t="array" ref="I642">IFERROR(INDEX('PM GENSET RJBT'!AJ:AJ,MATCH(E642,'PM GENSET RJBT'!B:B,0)),"TIDAK ADA GENSET")</f>
        <v>TIDAK ADA GENSET</v>
      </c>
      <c r="J642" s="14">
        <f t="array" ref="J642">IFERROR(INDEX('PM POP RJBT'!P:P,MATCH(E642,'PM POP RJBT'!D:D,0)),"")*100</f>
        <v>100</v>
      </c>
      <c r="K642" s="16">
        <f t="shared" si="1"/>
        <v>70</v>
      </c>
      <c r="L642" s="18" t="str">
        <f t="shared" si="2"/>
        <v>WARNING</v>
      </c>
    </row>
    <row r="643">
      <c r="A643" s="71" t="s">
        <v>181</v>
      </c>
      <c r="B643" s="20" t="s">
        <v>593</v>
      </c>
      <c r="C643" s="20" t="s">
        <v>3382</v>
      </c>
      <c r="D643" s="20" t="str">
        <f t="array" ref="D643">IFERROR(INDEX('DATA RAW OLT'!A:A,MATCH(C643,'DATA RAW OLT'!B:B,0)),"")</f>
        <v>JATIM-ODC.UP.DINOYO-RC-OLT-03</v>
      </c>
      <c r="E643" s="19" t="s">
        <v>3384</v>
      </c>
      <c r="F643" s="120"/>
      <c r="G643" s="24" t="str">
        <f t="array" ref="G643">IFERROR(INDEX('PM POWERSUPPLY RJBT1'!BC:BC,MATCH(E643,'PM POWERSUPPLY RJBT1'!B:B,0)),"BELUM TERDATA")</f>
        <v>BELUM TERDATA</v>
      </c>
      <c r="H643" s="27" t="str">
        <f t="array" ref="H643">IFERROR(INDEX('PM AC RJBT'!J:J,MATCH(E643,'PM AC RJBT'!A:A,0)),"NON-AC ICON")</f>
        <v>NON-AC ICON</v>
      </c>
      <c r="I643" s="27" t="str">
        <f t="array" ref="I643">IFERROR(INDEX('PM GENSET RJBT'!AJ:AJ,MATCH(E643,'PM GENSET RJBT'!B:B,0)),"TIDAK ADA GENSET")</f>
        <v>TIDAK ADA GENSET</v>
      </c>
      <c r="J643" s="29">
        <f t="array" ref="J643">IFERROR(INDEX('PM POP RJBT'!P:P,MATCH(E643,'PM POP RJBT'!D:D,0)),"")*100</f>
        <v>100</v>
      </c>
      <c r="K643" s="30">
        <f t="shared" si="1"/>
        <v>70</v>
      </c>
      <c r="L643" s="18" t="str">
        <f t="shared" si="2"/>
        <v>WARNING</v>
      </c>
    </row>
    <row r="644">
      <c r="A644" s="78" t="s">
        <v>96</v>
      </c>
      <c r="B644" s="7" t="s">
        <v>593</v>
      </c>
      <c r="C644" s="7" t="s">
        <v>3387</v>
      </c>
      <c r="D644" s="8" t="s">
        <v>3389</v>
      </c>
      <c r="E644" s="6" t="s">
        <v>820</v>
      </c>
      <c r="F644" s="123"/>
      <c r="G644" s="10">
        <f t="array" ref="G644">IFERROR(INDEX('PM POWERSUPPLY RJBT1'!BC:BC,MATCH(E644,'PM POWERSUPPLY RJBT1'!B:B,0)),"BELUM TERDATA")</f>
        <v>100</v>
      </c>
      <c r="H644" s="13">
        <f t="array" ref="H644">IFERROR(INDEX('PM AC RJBT'!J:J,MATCH(E644,'PM AC RJBT'!A:A,0)),"NON-AC ICON")</f>
        <v>100</v>
      </c>
      <c r="I644" s="13" t="str">
        <f t="array" ref="I644">IFERROR(INDEX('PM GENSET RJBT'!AJ:AJ,MATCH(E644,'PM GENSET RJBT'!B:B,0)),"TIDAK ADA GENSET")</f>
        <v>TIDAK ADA GENSET</v>
      </c>
      <c r="J644" s="14">
        <f t="array" ref="J644">IFERROR(INDEX('PM POP RJBT'!P:P,MATCH(E644,'PM POP RJBT'!D:D,0)),"")*100</f>
        <v>0</v>
      </c>
      <c r="K644" s="16">
        <f t="shared" si="1"/>
        <v>60</v>
      </c>
      <c r="L644" s="18" t="str">
        <f t="shared" si="2"/>
        <v>WARNING</v>
      </c>
    </row>
    <row r="645">
      <c r="A645" s="71" t="s">
        <v>96</v>
      </c>
      <c r="B645" s="20" t="s">
        <v>593</v>
      </c>
      <c r="C645" s="20" t="s">
        <v>3392</v>
      </c>
      <c r="D645" s="20" t="str">
        <f t="array" ref="D645">IFERROR(INDEX('DATA RAW OLT'!A:A,MATCH(C645,'DATA RAW OLT'!B:B,0)),"")</f>
        <v>JATIM-PURWOSARI.CARUBAN-MA5801-OLT-01</v>
      </c>
      <c r="E645" s="19" t="s">
        <v>3393</v>
      </c>
      <c r="F645" s="120"/>
      <c r="G645" s="24">
        <f t="array" ref="G645">IFERROR(INDEX('PM POWERSUPPLY RJBT1'!BC:BC,MATCH(E645,'PM POWERSUPPLY RJBT1'!B:B,0)),"BELUM TERDATA")</f>
        <v>100</v>
      </c>
      <c r="H645" s="27" t="str">
        <f t="array" ref="H645">IFERROR(INDEX('PM AC RJBT'!J:J,MATCH(E645,'PM AC RJBT'!A:A,0)),"NON-AC ICON")</f>
        <v>NON-AC ICON</v>
      </c>
      <c r="I645" s="27" t="str">
        <f t="array" ref="I645">IFERROR(INDEX('PM GENSET RJBT'!AJ:AJ,MATCH(E645,'PM GENSET RJBT'!B:B,0)),"TIDAK ADA GENSET")</f>
        <v>TIDAK ADA GENSET</v>
      </c>
      <c r="J645" s="29">
        <f t="array" ref="J645">IFERROR(INDEX('PM POP RJBT'!P:P,MATCH(E645,'PM POP RJBT'!D:D,0)),"")*100</f>
        <v>0</v>
      </c>
      <c r="K645" s="30">
        <f t="shared" si="1"/>
        <v>60</v>
      </c>
      <c r="L645" s="18" t="str">
        <f t="shared" si="2"/>
        <v>WARNING</v>
      </c>
    </row>
    <row r="646">
      <c r="A646" s="78" t="s">
        <v>226</v>
      </c>
      <c r="B646" s="7" t="s">
        <v>593</v>
      </c>
      <c r="C646" s="7" t="s">
        <v>3396</v>
      </c>
      <c r="D646" s="7" t="str">
        <f t="array" ref="D646">IFERROR(INDEX('DATA RAW OLT'!A:A,MATCH(C646,'DATA RAW OLT'!B:B,0)),"")</f>
        <v>JATIM-GI.JEMBER-RC-OLT-01</v>
      </c>
      <c r="E646" s="6" t="s">
        <v>3397</v>
      </c>
      <c r="F646" s="9"/>
      <c r="G646" s="10" t="str">
        <f t="array" ref="G646">IFERROR(INDEX('PM POWERSUPPLY RJBT1'!BC:BC,MATCH(E646,'PM POWERSUPPLY RJBT1'!B:B,0)),"BELUM TERDATA")</f>
        <v>BELUM TERDATA</v>
      </c>
      <c r="H646" s="13" t="str">
        <f t="array" ref="H646">IFERROR(INDEX('PM AC RJBT'!J:J,MATCH(E646,'PM AC RJBT'!A:A,0)),"NON-AC ICON")</f>
        <v>NON-AC ICON</v>
      </c>
      <c r="I646" s="13" t="str">
        <f t="array" ref="I646">IFERROR(INDEX('PM GENSET RJBT'!AJ:AJ,MATCH(E646,'PM GENSET RJBT'!B:B,0)),"TIDAK ADA GENSET")</f>
        <v>TIDAK ADA GENSET</v>
      </c>
      <c r="J646" s="14">
        <f t="array" ref="J646">IFERROR(INDEX('PM POP RJBT'!P:P,MATCH(E646,'PM POP RJBT'!D:D,0)),"")*100</f>
        <v>100</v>
      </c>
      <c r="K646" s="16">
        <f t="shared" si="1"/>
        <v>70</v>
      </c>
      <c r="L646" s="18" t="str">
        <f t="shared" si="2"/>
        <v>WARNING</v>
      </c>
    </row>
    <row r="647">
      <c r="A647" s="71" t="s">
        <v>226</v>
      </c>
      <c r="B647" s="20" t="s">
        <v>593</v>
      </c>
      <c r="C647" s="20" t="s">
        <v>3400</v>
      </c>
      <c r="D647" s="20" t="str">
        <f t="array" ref="D647">IFERROR(INDEX('DATA RAW OLT'!A:A,MATCH(C647,'DATA RAW OLT'!B:B,0)),"")</f>
        <v>JATIM-KP.JEMBER-RC-OLT-01</v>
      </c>
      <c r="E647" s="19" t="s">
        <v>3401</v>
      </c>
      <c r="F647" s="120"/>
      <c r="G647" s="24" t="str">
        <f t="array" ref="G647">IFERROR(INDEX('PM POWERSUPPLY RJBT1'!BC:BC,MATCH(E647,'PM POWERSUPPLY RJBT1'!B:B,0)),"BELUM TERDATA")</f>
        <v>BELUM TERDATA</v>
      </c>
      <c r="H647" s="27" t="str">
        <f t="array" ref="H647">IFERROR(INDEX('PM AC RJBT'!J:J,MATCH(E647,'PM AC RJBT'!A:A,0)),"NON-AC ICON")</f>
        <v>NON-AC ICON</v>
      </c>
      <c r="I647" s="27" t="str">
        <f t="array" ref="I647">IFERROR(INDEX('PM GENSET RJBT'!AJ:AJ,MATCH(E647,'PM GENSET RJBT'!B:B,0)),"TIDAK ADA GENSET")</f>
        <v>TIDAK ADA GENSET</v>
      </c>
      <c r="J647" s="29">
        <f t="array" ref="J647">IFERROR(INDEX('PM POP RJBT'!P:P,MATCH(E647,'PM POP RJBT'!D:D,0)),"")*100</f>
        <v>100</v>
      </c>
      <c r="K647" s="30">
        <f t="shared" si="1"/>
        <v>70</v>
      </c>
      <c r="L647" s="18" t="str">
        <f t="shared" si="2"/>
        <v>WARNING</v>
      </c>
      <c r="N647" s="171" t="s">
        <v>3403</v>
      </c>
      <c r="O647" s="171" t="s">
        <v>3404</v>
      </c>
      <c r="P647" s="171" t="s">
        <v>3405</v>
      </c>
    </row>
    <row r="648">
      <c r="A648" s="78" t="s">
        <v>96</v>
      </c>
      <c r="B648" s="7" t="s">
        <v>593</v>
      </c>
      <c r="C648" s="7" t="s">
        <v>3406</v>
      </c>
      <c r="D648" s="7" t="str">
        <f t="array" ref="D648">IFERROR(INDEX('DATA RAW OLT'!A:A,MATCH(C648,'DATA RAW OLT'!B:B,0)),"")</f>
        <v>JATIM-KADES.BANTENGAN-RC-OLT-01</v>
      </c>
      <c r="E648" s="6" t="s">
        <v>3407</v>
      </c>
      <c r="F648" s="9"/>
      <c r="G648" s="10" t="str">
        <f t="array" ref="G648">IFERROR(INDEX('PM POWERSUPPLY RJBT1'!BC:BC,MATCH(E648,'PM POWERSUPPLY RJBT1'!B:B,0)),"BELUM TERDATA")</f>
        <v>BELUM TERDATA</v>
      </c>
      <c r="H648" s="13" t="str">
        <f t="array" ref="H648">IFERROR(INDEX('PM AC RJBT'!J:J,MATCH(E648,'PM AC RJBT'!A:A,0)),"NON-AC ICON")</f>
        <v>NON-AC ICON</v>
      </c>
      <c r="I648" s="13" t="str">
        <f t="array" ref="I648">IFERROR(INDEX('PM GENSET RJBT'!AJ:AJ,MATCH(E648,'PM GENSET RJBT'!B:B,0)),"TIDAK ADA GENSET")</f>
        <v>TIDAK ADA GENSET</v>
      </c>
      <c r="J648" s="14">
        <f t="array" ref="J648">IFERROR(INDEX('PM POP RJBT'!P:P,MATCH(E648,'PM POP RJBT'!D:D,0)),"")*100</f>
        <v>100</v>
      </c>
      <c r="K648" s="16">
        <f t="shared" si="1"/>
        <v>70</v>
      </c>
      <c r="L648" s="18" t="str">
        <f t="shared" si="2"/>
        <v>WARNING</v>
      </c>
    </row>
    <row r="649">
      <c r="A649" s="71" t="s">
        <v>96</v>
      </c>
      <c r="B649" s="20" t="s">
        <v>593</v>
      </c>
      <c r="C649" s="20" t="s">
        <v>3410</v>
      </c>
      <c r="D649" s="20" t="str">
        <f t="array" ref="D649">IFERROR(INDEX('DATA RAW OLT'!A:A,MATCH(C649,'DATA RAW OLT'!B:B,0)),"")</f>
        <v>JATIM-KADES.SAMBIREJO-RC-OLT-01</v>
      </c>
      <c r="E649" s="19" t="s">
        <v>3411</v>
      </c>
      <c r="F649" s="23"/>
      <c r="G649" s="24" t="str">
        <f t="array" ref="G649">IFERROR(INDEX('PM POWERSUPPLY RJBT1'!BC:BC,MATCH(E649,'PM POWERSUPPLY RJBT1'!B:B,0)),"BELUM TERDATA")</f>
        <v>BELUM TERDATA</v>
      </c>
      <c r="H649" s="27" t="str">
        <f t="array" ref="H649">IFERROR(INDEX('PM AC RJBT'!J:J,MATCH(E649,'PM AC RJBT'!A:A,0)),"NON-AC ICON")</f>
        <v>NON-AC ICON</v>
      </c>
      <c r="I649" s="27" t="str">
        <f t="array" ref="I649">IFERROR(INDEX('PM GENSET RJBT'!AJ:AJ,MATCH(E649,'PM GENSET RJBT'!B:B,0)),"TIDAK ADA GENSET")</f>
        <v>TIDAK ADA GENSET</v>
      </c>
      <c r="J649" s="29">
        <f t="array" ref="J649">IFERROR(INDEX('PM POP RJBT'!P:P,MATCH(E649,'PM POP RJBT'!D:D,0)),"")*100</f>
        <v>100</v>
      </c>
      <c r="K649" s="30">
        <f t="shared" si="1"/>
        <v>70</v>
      </c>
      <c r="L649" s="18" t="str">
        <f t="shared" si="2"/>
        <v>WARNING</v>
      </c>
    </row>
    <row r="650">
      <c r="A650" s="78" t="s">
        <v>96</v>
      </c>
      <c r="B650" s="7" t="s">
        <v>593</v>
      </c>
      <c r="C650" s="7" t="s">
        <v>3412</v>
      </c>
      <c r="D650" s="7" t="str">
        <f t="array" ref="D650">IFERROR(INDEX('DATA RAW OLT'!A:A,MATCH(C650,'DATA RAW OLT'!B:B,0)),"")</f>
        <v>JATIM-BALDES.ARJOSARI-C320-OLT-03</v>
      </c>
      <c r="E650" s="6" t="s">
        <v>3414</v>
      </c>
      <c r="F650" s="123"/>
      <c r="G650" s="10">
        <f t="array" ref="G650">IFERROR(INDEX('PM POWERSUPPLY RJBT1'!BC:BC,MATCH(E650,'PM POWERSUPPLY RJBT1'!B:B,0)),"BELUM TERDATA")</f>
        <v>100</v>
      </c>
      <c r="H650" s="13" t="str">
        <f t="array" ref="H650">IFERROR(INDEX('PM AC RJBT'!J:J,MATCH(E650,'PM AC RJBT'!A:A,0)),"NON-AC ICON")</f>
        <v>NON-AC ICON</v>
      </c>
      <c r="I650" s="13" t="str">
        <f t="array" ref="I650">IFERROR(INDEX('PM GENSET RJBT'!AJ:AJ,MATCH(E650,'PM GENSET RJBT'!B:B,0)),"TIDAK ADA GENSET")</f>
        <v>TIDAK ADA GENSET</v>
      </c>
      <c r="J650" s="14">
        <f t="array" ref="J650">IFERROR(INDEX('PM POP RJBT'!P:P,MATCH(E650,'PM POP RJBT'!D:D,0)),"")*100</f>
        <v>100</v>
      </c>
      <c r="K650" s="16">
        <f t="shared" si="1"/>
        <v>100</v>
      </c>
      <c r="L650" s="18" t="str">
        <f t="shared" si="2"/>
        <v>GOOD CONDITION</v>
      </c>
    </row>
    <row r="651">
      <c r="A651" s="71" t="s">
        <v>16</v>
      </c>
      <c r="B651" s="20" t="s">
        <v>593</v>
      </c>
      <c r="C651" s="20" t="s">
        <v>3416</v>
      </c>
      <c r="D651" s="20" t="str">
        <f t="array" ref="D651">IFERROR(INDEX('DATA RAW OLT'!A:A,MATCH(C651,'DATA RAW OLT'!B:B,0)),"")</f>
        <v>JATIM-SIDOARJO.ODC.BENDOTRETEK-HW.MA5801-OLT-01</v>
      </c>
      <c r="E651" s="19" t="s">
        <v>3418</v>
      </c>
      <c r="F651" s="120"/>
      <c r="G651" s="24">
        <f t="array" ref="G651">IFERROR(INDEX('PM POWERSUPPLY RJBT1'!BC:BC,MATCH(E651,'PM POWERSUPPLY RJBT1'!B:B,0)),"BELUM TERDATA")</f>
        <v>100</v>
      </c>
      <c r="H651" s="27" t="str">
        <f t="array" ref="H651">IFERROR(INDEX('PM AC RJBT'!J:J,MATCH(E651,'PM AC RJBT'!A:A,0)),"NON-AC ICON")</f>
        <v>NON-AC ICON</v>
      </c>
      <c r="I651" s="27" t="str">
        <f t="array" ref="I651">IFERROR(INDEX('PM GENSET RJBT'!AJ:AJ,MATCH(E651,'PM GENSET RJBT'!B:B,0)),"TIDAK ADA GENSET")</f>
        <v>TIDAK ADA GENSET</v>
      </c>
      <c r="J651" s="29">
        <f t="array" ref="J651">IFERROR(INDEX('PM POP RJBT'!P:P,MATCH(E651,'PM POP RJBT'!D:D,0)),"")*100</f>
        <v>0</v>
      </c>
      <c r="K651" s="30">
        <f t="shared" si="1"/>
        <v>60</v>
      </c>
      <c r="L651" s="18" t="str">
        <f t="shared" si="2"/>
        <v>WARNING</v>
      </c>
    </row>
    <row r="652">
      <c r="A652" s="78" t="s">
        <v>16</v>
      </c>
      <c r="B652" s="7" t="s">
        <v>593</v>
      </c>
      <c r="C652" s="7" t="s">
        <v>3420</v>
      </c>
      <c r="D652" s="7" t="str">
        <f t="array" ref="D652">IFERROR(INDEX('DATA RAW OLT'!A:A,MATCH(C652,'DATA RAW OLT'!B:B,0)),"")</f>
        <v>JATIM-SIDOARJO-ODC.BOGEM.KEBONAGUNG-MA5801-OLT-01</v>
      </c>
      <c r="E652" s="6" t="s">
        <v>3421</v>
      </c>
      <c r="F652" s="123"/>
      <c r="G652" s="10">
        <f t="array" ref="G652">IFERROR(INDEX('PM POWERSUPPLY RJBT1'!BC:BC,MATCH(E652,'PM POWERSUPPLY RJBT1'!B:B,0)),"BELUM TERDATA")</f>
        <v>100</v>
      </c>
      <c r="H652" s="13" t="str">
        <f t="array" ref="H652">IFERROR(INDEX('PM AC RJBT'!J:J,MATCH(E652,'PM AC RJBT'!A:A,0)),"NON-AC ICON")</f>
        <v>NON-AC ICON</v>
      </c>
      <c r="I652" s="13" t="str">
        <f t="array" ref="I652">IFERROR(INDEX('PM GENSET RJBT'!AJ:AJ,MATCH(E652,'PM GENSET RJBT'!B:B,0)),"TIDAK ADA GENSET")</f>
        <v>TIDAK ADA GENSET</v>
      </c>
      <c r="J652" s="14">
        <f t="array" ref="J652">IFERROR(INDEX('PM POP RJBT'!P:P,MATCH(E652,'PM POP RJBT'!D:D,0)),"")*100</f>
        <v>100</v>
      </c>
      <c r="K652" s="16">
        <f t="shared" si="1"/>
        <v>100</v>
      </c>
      <c r="L652" s="18" t="str">
        <f t="shared" si="2"/>
        <v>GOOD CONDITION</v>
      </c>
    </row>
    <row r="653">
      <c r="A653" s="71" t="s">
        <v>16</v>
      </c>
      <c r="B653" s="20" t="s">
        <v>593</v>
      </c>
      <c r="C653" s="20" t="s">
        <v>3423</v>
      </c>
      <c r="D653" s="20" t="str">
        <f t="array" ref="D653">IFERROR(INDEX('DATA RAW OLT'!A:A,MATCH(C653,'DATA RAW OLT'!B:B,0)),"")</f>
        <v>JATIM-SIDOARJO.ODC.KREMBUNG-HW.MA5800X2-OLT-01</v>
      </c>
      <c r="E653" s="19" t="s">
        <v>3424</v>
      </c>
      <c r="F653" s="120"/>
      <c r="G653" s="24">
        <f t="array" ref="G653">IFERROR(INDEX('PM POWERSUPPLY RJBT1'!BC:BC,MATCH(E653,'PM POWERSUPPLY RJBT1'!B:B,0)),"BELUM TERDATA")</f>
        <v>100</v>
      </c>
      <c r="H653" s="27" t="str">
        <f t="array" ref="H653">IFERROR(INDEX('PM AC RJBT'!J:J,MATCH(E653,'PM AC RJBT'!A:A,0)),"NON-AC ICON")</f>
        <v>NON-AC ICON</v>
      </c>
      <c r="I653" s="27" t="str">
        <f t="array" ref="I653">IFERROR(INDEX('PM GENSET RJBT'!AJ:AJ,MATCH(E653,'PM GENSET RJBT'!B:B,0)),"TIDAK ADA GENSET")</f>
        <v>TIDAK ADA GENSET</v>
      </c>
      <c r="J653" s="29">
        <f t="array" ref="J653">IFERROR(INDEX('PM POP RJBT'!P:P,MATCH(E653,'PM POP RJBT'!D:D,0)),"")*100</f>
        <v>100</v>
      </c>
      <c r="K653" s="30">
        <f t="shared" si="1"/>
        <v>100</v>
      </c>
      <c r="L653" s="18" t="str">
        <f t="shared" si="2"/>
        <v>GOOD CONDITION</v>
      </c>
    </row>
    <row r="654">
      <c r="A654" s="78" t="s">
        <v>96</v>
      </c>
      <c r="B654" s="7" t="s">
        <v>593</v>
      </c>
      <c r="C654" s="7" t="s">
        <v>3426</v>
      </c>
      <c r="D654" s="7" t="str">
        <f t="array" ref="D654">IFERROR(INDEX('DATA RAW OLT'!A:A,MATCH(C654,'DATA RAW OLT'!B:B,0)),"")</f>
        <v>JATIM-KADES.LUWIHAJI-RC-OLT-01</v>
      </c>
      <c r="E654" s="6" t="s">
        <v>3428</v>
      </c>
      <c r="F654" s="123"/>
      <c r="G654" s="10">
        <f t="array" ref="G654">IFERROR(INDEX('PM POWERSUPPLY RJBT1'!BC:BC,MATCH(E654,'PM POWERSUPPLY RJBT1'!B:B,0)),"BELUM TERDATA")</f>
        <v>100</v>
      </c>
      <c r="H654" s="13" t="str">
        <f t="array" ref="H654">IFERROR(INDEX('PM AC RJBT'!J:J,MATCH(E654,'PM AC RJBT'!A:A,0)),"NON-AC ICON")</f>
        <v>NON-AC ICON</v>
      </c>
      <c r="I654" s="13" t="str">
        <f t="array" ref="I654">IFERROR(INDEX('PM GENSET RJBT'!AJ:AJ,MATCH(E654,'PM GENSET RJBT'!B:B,0)),"TIDAK ADA GENSET")</f>
        <v>TIDAK ADA GENSET</v>
      </c>
      <c r="J654" s="14">
        <f t="array" ref="J654">IFERROR(INDEX('PM POP RJBT'!P:P,MATCH(E654,'PM POP RJBT'!D:D,0)),"")*100</f>
        <v>0</v>
      </c>
      <c r="K654" s="16">
        <f t="shared" si="1"/>
        <v>60</v>
      </c>
      <c r="L654" s="18" t="str">
        <f t="shared" si="2"/>
        <v>WARNING</v>
      </c>
    </row>
    <row r="655">
      <c r="A655" s="71" t="s">
        <v>181</v>
      </c>
      <c r="B655" s="20" t="s">
        <v>593</v>
      </c>
      <c r="C655" s="20" t="s">
        <v>3429</v>
      </c>
      <c r="D655" s="20" t="str">
        <f t="array" ref="D655">IFERROR(INDEX('DATA RAW OLT'!A:A,MATCH(C655,'DATA RAW OLT'!B:B,0)),"")</f>
        <v>JATIM-KANTOR.DESA.MUNGKUNG-HW.MA5801-OLT-01</v>
      </c>
      <c r="E655" s="19" t="s">
        <v>3431</v>
      </c>
      <c r="F655" s="120"/>
      <c r="G655" s="24" t="str">
        <f t="array" ref="G655">IFERROR(INDEX('PM POWERSUPPLY RJBT1'!BC:BC,MATCH(E655,'PM POWERSUPPLY RJBT1'!B:B,0)),"BELUM TERDATA")</f>
        <v>BELUM TERDATA</v>
      </c>
      <c r="H655" s="27" t="str">
        <f t="array" ref="H655">IFERROR(INDEX('PM AC RJBT'!J:J,MATCH(E655,'PM AC RJBT'!A:A,0)),"NON-AC ICON")</f>
        <v>NON-AC ICON</v>
      </c>
      <c r="I655" s="27" t="str">
        <f t="array" ref="I655">IFERROR(INDEX('PM GENSET RJBT'!AJ:AJ,MATCH(E655,'PM GENSET RJBT'!B:B,0)),"TIDAK ADA GENSET")</f>
        <v>TIDAK ADA GENSET</v>
      </c>
      <c r="J655" s="29">
        <f t="array" ref="J655">IFERROR(INDEX('PM POP RJBT'!P:P,MATCH(E655,'PM POP RJBT'!D:D,0)),"")*100</f>
        <v>100</v>
      </c>
      <c r="K655" s="30">
        <f t="shared" si="1"/>
        <v>70</v>
      </c>
      <c r="L655" s="18" t="str">
        <f t="shared" si="2"/>
        <v>WARNING</v>
      </c>
    </row>
    <row r="656">
      <c r="A656" s="78" t="s">
        <v>96</v>
      </c>
      <c r="B656" s="7" t="s">
        <v>593</v>
      </c>
      <c r="C656" s="7" t="s">
        <v>3433</v>
      </c>
      <c r="D656" s="7" t="str">
        <f t="array" ref="D656">IFERROR(INDEX('DATA RAW OLT'!A:A,MATCH(C656,'DATA RAW OLT'!B:B,0)),"")</f>
        <v>JATIM-DESA.PRAMBON-RC-OLT-01</v>
      </c>
      <c r="E656" s="6" t="s">
        <v>3434</v>
      </c>
      <c r="F656" s="123"/>
      <c r="G656" s="10">
        <f t="array" ref="G656">IFERROR(INDEX('PM POWERSUPPLY RJBT1'!BC:BC,MATCH(E656,'PM POWERSUPPLY RJBT1'!B:B,0)),"BELUM TERDATA")</f>
        <v>100</v>
      </c>
      <c r="H656" s="13" t="str">
        <f t="array" ref="H656">IFERROR(INDEX('PM AC RJBT'!J:J,MATCH(E656,'PM AC RJBT'!A:A,0)),"NON-AC ICON")</f>
        <v>NON-AC ICON</v>
      </c>
      <c r="I656" s="13" t="str">
        <f t="array" ref="I656">IFERROR(INDEX('PM GENSET RJBT'!AJ:AJ,MATCH(E656,'PM GENSET RJBT'!B:B,0)),"TIDAK ADA GENSET")</f>
        <v>TIDAK ADA GENSET</v>
      </c>
      <c r="J656" s="14">
        <f t="array" ref="J656">IFERROR(INDEX('PM POP RJBT'!P:P,MATCH(E656,'PM POP RJBT'!D:D,0)),"")*100</f>
        <v>0</v>
      </c>
      <c r="K656" s="16">
        <f t="shared" si="1"/>
        <v>60</v>
      </c>
      <c r="L656" s="18" t="str">
        <f t="shared" si="2"/>
        <v>WARNING</v>
      </c>
    </row>
    <row r="657">
      <c r="A657" s="71" t="s">
        <v>181</v>
      </c>
      <c r="B657" s="20" t="s">
        <v>593</v>
      </c>
      <c r="C657" s="20" t="s">
        <v>3436</v>
      </c>
      <c r="D657" s="20" t="str">
        <f t="array" ref="D657">IFERROR(INDEX('DATA RAW OLT'!A:A,MATCH(E657,'DATA RAW OLT'!C:C,0)),"")</f>
        <v>JATIM-MALANG.PUJON-HW.MA5801-OLT-01</v>
      </c>
      <c r="E657" s="19" t="s">
        <v>3437</v>
      </c>
      <c r="F657" s="120"/>
      <c r="G657" s="24">
        <f t="array" ref="G657">IFERROR(INDEX('PM POWERSUPPLY RJBT1'!BC:BC,MATCH(E657,'PM POWERSUPPLY RJBT1'!B:B,0)),"BELUM TERDATA")</f>
        <v>100</v>
      </c>
      <c r="H657" s="27" t="str">
        <f t="array" ref="H657">IFERROR(INDEX('PM AC RJBT'!J:J,MATCH(E657,'PM AC RJBT'!A:A,0)),"NON-AC ICON")</f>
        <v>NON-AC ICON</v>
      </c>
      <c r="I657" s="27" t="str">
        <f t="array" ref="I657">IFERROR(INDEX('PM GENSET RJBT'!AJ:AJ,MATCH(E657,'PM GENSET RJBT'!B:B,0)),"TIDAK ADA GENSET")</f>
        <v>TIDAK ADA GENSET</v>
      </c>
      <c r="J657" s="29">
        <f t="array" ref="J657">IFERROR(INDEX('PM POP RJBT'!P:P,MATCH(E657,'PM POP RJBT'!D:D,0)),"")*100</f>
        <v>100</v>
      </c>
      <c r="K657" s="30">
        <f t="shared" si="1"/>
        <v>100</v>
      </c>
      <c r="L657" s="18" t="str">
        <f t="shared" si="2"/>
        <v>GOOD CONDITION</v>
      </c>
    </row>
    <row r="658">
      <c r="A658" s="78" t="s">
        <v>181</v>
      </c>
      <c r="B658" s="7" t="s">
        <v>593</v>
      </c>
      <c r="C658" s="7" t="s">
        <v>3439</v>
      </c>
      <c r="D658" s="8" t="s">
        <v>1195</v>
      </c>
      <c r="E658" s="6" t="s">
        <v>3440</v>
      </c>
      <c r="F658" s="123"/>
      <c r="G658" s="10">
        <f t="array" ref="G658">IFERROR(INDEX('PM POWERSUPPLY RJBT1'!BC:BC,MATCH(E658,'PM POWERSUPPLY RJBT1'!B:B,0)),"BELUM TERDATA")</f>
        <v>100</v>
      </c>
      <c r="H658" s="13" t="str">
        <f t="array" ref="H658">IFERROR(INDEX('PM AC RJBT'!J:J,MATCH(E658,'PM AC RJBT'!A:A,0)),"NON-AC ICON")</f>
        <v>NON-AC ICON</v>
      </c>
      <c r="I658" s="13" t="str">
        <f t="array" ref="I658">IFERROR(INDEX('PM GENSET RJBT'!AJ:AJ,MATCH(E658,'PM GENSET RJBT'!B:B,0)),"TIDAK ADA GENSET")</f>
        <v>TIDAK ADA GENSET</v>
      </c>
      <c r="J658" s="14">
        <f t="array" ref="J658">IFERROR(INDEX('PM POP RJBT'!P:P,MATCH(E658,'PM POP RJBT'!D:D,0)),"")*100</f>
        <v>100</v>
      </c>
      <c r="K658" s="16">
        <f t="shared" si="1"/>
        <v>100</v>
      </c>
      <c r="L658" s="18" t="str">
        <f t="shared" si="2"/>
        <v>GOOD CONDITION</v>
      </c>
    </row>
    <row r="659">
      <c r="A659" s="71" t="s">
        <v>96</v>
      </c>
      <c r="B659" s="20" t="s">
        <v>593</v>
      </c>
      <c r="C659" s="20" t="s">
        <v>3441</v>
      </c>
      <c r="D659" s="20" t="str">
        <f t="array" ref="D659">IFERROR(INDEX('DATA RAW OLT'!A:A,MATCH(C659,'DATA RAW OLT'!B:B,0)),"")</f>
        <v>JATIM-KANTOR.DESA.SIDING-HW.MA5801-OLT-01</v>
      </c>
      <c r="E659" s="19" t="s">
        <v>3442</v>
      </c>
      <c r="F659" s="120"/>
      <c r="G659" s="24">
        <f t="array" ref="G659">IFERROR(INDEX('PM POWERSUPPLY RJBT1'!BC:BC,MATCH(E659,'PM POWERSUPPLY RJBT1'!B:B,0)),"BELUM TERDATA")</f>
        <v>100</v>
      </c>
      <c r="H659" s="27" t="str">
        <f t="array" ref="H659">IFERROR(INDEX('PM AC RJBT'!J:J,MATCH(E659,'PM AC RJBT'!A:A,0)),"NON-AC ICON")</f>
        <v>NON-AC ICON</v>
      </c>
      <c r="I659" s="27" t="str">
        <f t="array" ref="I659">IFERROR(INDEX('PM GENSET RJBT'!AJ:AJ,MATCH(E659,'PM GENSET RJBT'!B:B,0)),"TIDAK ADA GENSET")</f>
        <v>TIDAK ADA GENSET</v>
      </c>
      <c r="J659" s="29">
        <f t="array" ref="J659">IFERROR(INDEX('PM POP RJBT'!P:P,MATCH(E659,'PM POP RJBT'!D:D,0)),"")*100</f>
        <v>0</v>
      </c>
      <c r="K659" s="30">
        <f t="shared" si="1"/>
        <v>60</v>
      </c>
      <c r="L659" s="18" t="str">
        <f t="shared" si="2"/>
        <v>WARNING</v>
      </c>
    </row>
    <row r="660">
      <c r="A660" s="78" t="s">
        <v>96</v>
      </c>
      <c r="B660" s="7" t="s">
        <v>593</v>
      </c>
      <c r="C660" s="7" t="s">
        <v>3445</v>
      </c>
      <c r="D660" s="7" t="str">
        <f t="array" ref="D660">IFERROR(INDEX('DATA RAW OLT'!A:A,MATCH(C660,'DATA RAW OLT'!B:B,0)),"")</f>
        <v>JATIM-KADES.TEGUHAN-RC-OLT-01</v>
      </c>
      <c r="E660" s="6" t="s">
        <v>3446</v>
      </c>
      <c r="F660" s="123"/>
      <c r="G660" s="10">
        <f t="array" ref="G660">IFERROR(INDEX('PM POWERSUPPLY RJBT1'!BC:BC,MATCH(E660,'PM POWERSUPPLY RJBT1'!B:B,0)),"BELUM TERDATA")</f>
        <v>100</v>
      </c>
      <c r="H660" s="13" t="str">
        <f t="array" ref="H660">IFERROR(INDEX('PM AC RJBT'!J:J,MATCH(E660,'PM AC RJBT'!A:A,0)),"NON-AC ICON")</f>
        <v>NON-AC ICON</v>
      </c>
      <c r="I660" s="13" t="str">
        <f t="array" ref="I660">IFERROR(INDEX('PM GENSET RJBT'!AJ:AJ,MATCH(E660,'PM GENSET RJBT'!B:B,0)),"TIDAK ADA GENSET")</f>
        <v>TIDAK ADA GENSET</v>
      </c>
      <c r="J660" s="14">
        <f t="array" ref="J660">IFERROR(INDEX('PM POP RJBT'!P:P,MATCH(E660,'PM POP RJBT'!D:D,0)),"")*100</f>
        <v>100</v>
      </c>
      <c r="K660" s="16">
        <f t="shared" si="1"/>
        <v>100</v>
      </c>
      <c r="L660" s="18" t="str">
        <f t="shared" si="2"/>
        <v>GOOD CONDITION</v>
      </c>
    </row>
    <row r="661">
      <c r="A661" s="71" t="s">
        <v>96</v>
      </c>
      <c r="B661" s="20" t="s">
        <v>593</v>
      </c>
      <c r="C661" s="20" t="s">
        <v>3448</v>
      </c>
      <c r="D661" s="20" t="str">
        <f t="array" ref="D661">IFERROR(INDEX('DATA RAW OLT'!A:A,MATCH(C661,'DATA RAW OLT'!B:B,0)),"")</f>
        <v>JATIM-TENGGERKULON-RC6820-OLT-01</v>
      </c>
      <c r="E661" s="19" t="s">
        <v>3449</v>
      </c>
      <c r="F661" s="120"/>
      <c r="G661" s="24">
        <f t="array" ref="G661">IFERROR(INDEX('PM POWERSUPPLY RJBT1'!BC:BC,MATCH(E661,'PM POWERSUPPLY RJBT1'!B:B,0)),"BELUM TERDATA")</f>
        <v>100</v>
      </c>
      <c r="H661" s="27" t="str">
        <f t="array" ref="H661">IFERROR(INDEX('PM AC RJBT'!J:J,MATCH(E661,'PM AC RJBT'!A:A,0)),"NON-AC ICON")</f>
        <v>NON-AC ICON</v>
      </c>
      <c r="I661" s="27" t="str">
        <f t="array" ref="I661">IFERROR(INDEX('PM GENSET RJBT'!AJ:AJ,MATCH(E661,'PM GENSET RJBT'!B:B,0)),"TIDAK ADA GENSET")</f>
        <v>TIDAK ADA GENSET</v>
      </c>
      <c r="J661" s="29">
        <f t="array" ref="J661">IFERROR(INDEX('PM POP RJBT'!P:P,MATCH(E661,'PM POP RJBT'!D:D,0)),"")*100</f>
        <v>0</v>
      </c>
      <c r="K661" s="30">
        <f t="shared" si="1"/>
        <v>60</v>
      </c>
      <c r="L661" s="18" t="str">
        <f t="shared" si="2"/>
        <v>WARNING</v>
      </c>
    </row>
    <row r="662">
      <c r="A662" s="78" t="s">
        <v>181</v>
      </c>
      <c r="B662" s="7" t="s">
        <v>593</v>
      </c>
      <c r="C662" s="7" t="s">
        <v>3452</v>
      </c>
      <c r="D662" s="7" t="str">
        <f t="array" ref="D662">IFERROR(INDEX('DATA RAW OLT'!A:A,MATCH(E662,'DATA RAW OLT'!C:C,0)),"")</f>
        <v>JATIM-MALANG.JUNREJO-HW.MA5801-OLT-01</v>
      </c>
      <c r="E662" s="6" t="s">
        <v>3453</v>
      </c>
      <c r="F662" s="123"/>
      <c r="G662" s="10">
        <f t="array" ref="G662">IFERROR(INDEX('PM POWERSUPPLY RJBT1'!BC:BC,MATCH(E662,'PM POWERSUPPLY RJBT1'!B:B,0)),"BELUM TERDATA")</f>
        <v>100</v>
      </c>
      <c r="H662" s="13" t="str">
        <f t="array" ref="H662">IFERROR(INDEX('PM AC RJBT'!J:J,MATCH(E662,'PM AC RJBT'!A:A,0)),"NON-AC ICON")</f>
        <v>NON-AC ICON</v>
      </c>
      <c r="I662" s="13" t="str">
        <f t="array" ref="I662">IFERROR(INDEX('PM GENSET RJBT'!AJ:AJ,MATCH(E662,'PM GENSET RJBT'!B:B,0)),"TIDAK ADA GENSET")</f>
        <v>TIDAK ADA GENSET</v>
      </c>
      <c r="J662" s="14">
        <f t="array" ref="J662">IFERROR(INDEX('PM POP RJBT'!P:P,MATCH(E662,'PM POP RJBT'!D:D,0)),"")*100</f>
        <v>100</v>
      </c>
      <c r="K662" s="16">
        <f t="shared" si="1"/>
        <v>100</v>
      </c>
      <c r="L662" s="18" t="str">
        <f t="shared" si="2"/>
        <v>GOOD CONDITION</v>
      </c>
    </row>
    <row r="663">
      <c r="A663" s="71" t="s">
        <v>96</v>
      </c>
      <c r="B663" s="20" t="s">
        <v>593</v>
      </c>
      <c r="C663" s="20" t="s">
        <v>3455</v>
      </c>
      <c r="D663" s="21" t="s">
        <v>3456</v>
      </c>
      <c r="E663" s="19" t="s">
        <v>3457</v>
      </c>
      <c r="F663" s="120"/>
      <c r="G663" s="24">
        <f t="array" ref="G663">IFERROR(INDEX('PM POWERSUPPLY RJBT1'!BC:BC,MATCH(E663,'PM POWERSUPPLY RJBT1'!B:B,0)),"BELUM TERDATA")</f>
        <v>100</v>
      </c>
      <c r="H663" s="27" t="str">
        <f t="array" ref="H663">IFERROR(INDEX('PM AC RJBT'!J:J,MATCH(E663,'PM AC RJBT'!A:A,0)),"NON-AC ICON")</f>
        <v>NON-AC ICON</v>
      </c>
      <c r="I663" s="27" t="str">
        <f t="array" ref="I663">IFERROR(INDEX('PM GENSET RJBT'!AJ:AJ,MATCH(E663,'PM GENSET RJBT'!B:B,0)),"TIDAK ADA GENSET")</f>
        <v>TIDAK ADA GENSET</v>
      </c>
      <c r="J663" s="29">
        <f t="array" ref="J663">IFERROR(INDEX('PM POP RJBT'!P:P,MATCH(E663,'PM POP RJBT'!D:D,0)),"")*100</f>
        <v>0</v>
      </c>
      <c r="K663" s="30">
        <f t="shared" si="1"/>
        <v>60</v>
      </c>
      <c r="L663" s="18" t="str">
        <f t="shared" si="2"/>
        <v>WARNING</v>
      </c>
    </row>
    <row r="664">
      <c r="A664" s="78" t="s">
        <v>226</v>
      </c>
      <c r="B664" s="7" t="s">
        <v>593</v>
      </c>
      <c r="C664" s="7" t="s">
        <v>3459</v>
      </c>
      <c r="D664" s="7" t="str">
        <f t="array" ref="D664">IFERROR(INDEX('DATA RAW OLT'!A:A,MATCH(C664,'DATA RAW OLT'!B:B,0)),"")</f>
        <v>JATIM-ODC.RAMBIPUJI-HW.MA5801-OLT-01</v>
      </c>
      <c r="E664" s="6" t="s">
        <v>3460</v>
      </c>
      <c r="F664" s="123"/>
      <c r="G664" s="10">
        <f t="array" ref="G664">IFERROR(INDEX('PM POWERSUPPLY RJBT1'!BC:BC,MATCH(E664,'PM POWERSUPPLY RJBT1'!B:B,0)),"BELUM TERDATA")</f>
        <v>100</v>
      </c>
      <c r="H664" s="13" t="str">
        <f t="array" ref="H664">IFERROR(INDEX('PM AC RJBT'!J:J,MATCH(E664,'PM AC RJBT'!A:A,0)),"NON-AC ICON")</f>
        <v>NON-AC ICON</v>
      </c>
      <c r="I664" s="13" t="str">
        <f t="array" ref="I664">IFERROR(INDEX('PM GENSET RJBT'!AJ:AJ,MATCH(E664,'PM GENSET RJBT'!B:B,0)),"TIDAK ADA GENSET")</f>
        <v>TIDAK ADA GENSET</v>
      </c>
      <c r="J664" s="14">
        <f t="array" ref="J664">IFERROR(INDEX('PM POP RJBT'!P:P,MATCH(E664,'PM POP RJBT'!D:D,0)),"")*100</f>
        <v>100</v>
      </c>
      <c r="K664" s="16">
        <f t="shared" si="1"/>
        <v>100</v>
      </c>
      <c r="L664" s="18" t="str">
        <f t="shared" si="2"/>
        <v>GOOD CONDITION</v>
      </c>
    </row>
    <row r="665">
      <c r="A665" s="71" t="s">
        <v>181</v>
      </c>
      <c r="B665" s="20" t="s">
        <v>593</v>
      </c>
      <c r="C665" s="20" t="s">
        <v>3462</v>
      </c>
      <c r="D665" s="20" t="str">
        <f t="array" ref="D665">IFERROR(INDEX('DATA RAW OLT'!A:A,MATCH(C665,'DATA RAW OLT'!B:B,0)),"")</f>
        <v>JATIM-KP.MALANG-RAISECOM-OLT-01</v>
      </c>
      <c r="E665" s="19" t="s">
        <v>3463</v>
      </c>
      <c r="F665" s="120"/>
      <c r="G665" s="24" t="str">
        <f t="array" ref="G665">IFERROR(INDEX('PM POWERSUPPLY RJBT1'!BC:BC,MATCH(E665,'PM POWERSUPPLY RJBT1'!B:B,0)),"BELUM TERDATA")</f>
        <v>BELUM TERDATA</v>
      </c>
      <c r="H665" s="27" t="str">
        <f t="array" ref="H665">IFERROR(INDEX('PM AC RJBT'!J:J,MATCH(E665,'PM AC RJBT'!A:A,0)),"NON-AC ICON")</f>
        <v>NON-AC ICON</v>
      </c>
      <c r="I665" s="27" t="str">
        <f t="array" ref="I665">IFERROR(INDEX('PM GENSET RJBT'!AJ:AJ,MATCH(E665,'PM GENSET RJBT'!B:B,0)),"TIDAK ADA GENSET")</f>
        <v>TIDAK ADA GENSET</v>
      </c>
      <c r="J665" s="29">
        <f t="array" ref="J665">IFERROR(INDEX('PM POP RJBT'!P:P,MATCH(E665,'PM POP RJBT'!D:D,0)),"")*100</f>
        <v>100</v>
      </c>
      <c r="K665" s="30">
        <f t="shared" si="1"/>
        <v>70</v>
      </c>
      <c r="L665" s="18" t="str">
        <f t="shared" si="2"/>
        <v>WARNING</v>
      </c>
    </row>
    <row r="666">
      <c r="A666" s="78" t="s">
        <v>16</v>
      </c>
      <c r="B666" s="7" t="s">
        <v>593</v>
      </c>
      <c r="C666" s="7" t="s">
        <v>3465</v>
      </c>
      <c r="D666" s="7" t="str">
        <f t="array" ref="D666">IFERROR(INDEX('DATA RAW OLT'!A:A,MATCH(C666,'DATA RAW OLT'!B:B,0)),"")</f>
        <v>JATIM-SIDOARJO.ODC.KETERUNGAN-HW.MA5801-OLT-01</v>
      </c>
      <c r="E666" s="6" t="s">
        <v>3466</v>
      </c>
      <c r="F666" s="123"/>
      <c r="G666" s="10">
        <f t="array" ref="G666">IFERROR(INDEX('PM POWERSUPPLY RJBT1'!BC:BC,MATCH(E666,'PM POWERSUPPLY RJBT1'!B:B,0)),"BELUM TERDATA")</f>
        <v>100</v>
      </c>
      <c r="H666" s="13" t="str">
        <f t="array" ref="H666">IFERROR(INDEX('PM AC RJBT'!J:J,MATCH(E666,'PM AC RJBT'!A:A,0)),"NON-AC ICON")</f>
        <v>NON-AC ICON</v>
      </c>
      <c r="I666" s="13" t="str">
        <f t="array" ref="I666">IFERROR(INDEX('PM GENSET RJBT'!AJ:AJ,MATCH(E666,'PM GENSET RJBT'!B:B,0)),"TIDAK ADA GENSET")</f>
        <v>TIDAK ADA GENSET</v>
      </c>
      <c r="J666" s="14">
        <f t="array" ref="J666">IFERROR(INDEX('PM POP RJBT'!P:P,MATCH(E666,'PM POP RJBT'!D:D,0)),"")*100</f>
        <v>0</v>
      </c>
      <c r="K666" s="16">
        <f t="shared" si="1"/>
        <v>60</v>
      </c>
      <c r="L666" s="18" t="str">
        <f t="shared" si="2"/>
        <v>WARNING</v>
      </c>
    </row>
    <row r="667">
      <c r="A667" s="71" t="s">
        <v>16</v>
      </c>
      <c r="B667" s="20" t="s">
        <v>593</v>
      </c>
      <c r="C667" s="20" t="s">
        <v>3470</v>
      </c>
      <c r="D667" s="20" t="str">
        <f t="array" ref="D667">IFERROR(INDEX('DATA RAW OLT'!A:A,MATCH(C667,'DATA RAW OLT'!B:B,0)),"")</f>
        <v>JATIM-GSK.ODC.BRINGKANG-HW.MA5801-OLT-01</v>
      </c>
      <c r="E667" s="19" t="s">
        <v>3471</v>
      </c>
      <c r="F667" s="120"/>
      <c r="G667" s="24">
        <f t="array" ref="G667">IFERROR(INDEX('PM POWERSUPPLY RJBT1'!BC:BC,MATCH(E667,'PM POWERSUPPLY RJBT1'!B:B,0)),"BELUM TERDATA")</f>
        <v>100</v>
      </c>
      <c r="H667" s="27" t="str">
        <f t="array" ref="H667">IFERROR(INDEX('PM AC RJBT'!J:J,MATCH(E667,'PM AC RJBT'!A:A,0)),"NON-AC ICON")</f>
        <v>NON-AC ICON</v>
      </c>
      <c r="I667" s="27" t="str">
        <f t="array" ref="I667">IFERROR(INDEX('PM GENSET RJBT'!AJ:AJ,MATCH(E667,'PM GENSET RJBT'!B:B,0)),"TIDAK ADA GENSET")</f>
        <v>TIDAK ADA GENSET</v>
      </c>
      <c r="J667" s="29">
        <f t="array" ref="J667">IFERROR(INDEX('PM POP RJBT'!P:P,MATCH(E667,'PM POP RJBT'!D:D,0)),"")*100</f>
        <v>0</v>
      </c>
      <c r="K667" s="30">
        <f t="shared" si="1"/>
        <v>60</v>
      </c>
      <c r="L667" s="18" t="str">
        <f t="shared" si="2"/>
        <v>WARNING</v>
      </c>
    </row>
    <row r="668">
      <c r="A668" s="78" t="s">
        <v>96</v>
      </c>
      <c r="B668" s="7" t="s">
        <v>593</v>
      </c>
      <c r="C668" s="7" t="s">
        <v>3473</v>
      </c>
      <c r="D668" s="8" t="s">
        <v>3474</v>
      </c>
      <c r="E668" s="6" t="s">
        <v>3475</v>
      </c>
      <c r="F668" s="123"/>
      <c r="G668" s="10">
        <f t="array" ref="G668">IFERROR(INDEX('PM POWERSUPPLY RJBT1'!BC:BC,MATCH(E668,'PM POWERSUPPLY RJBT1'!B:B,0)),"BELUM TERDATA")</f>
        <v>100</v>
      </c>
      <c r="H668" s="13" t="str">
        <f t="array" ref="H668">IFERROR(INDEX('PM AC RJBT'!J:J,MATCH(E668,'PM AC RJBT'!A:A,0)),"NON-AC ICON")</f>
        <v>NON-AC ICON</v>
      </c>
      <c r="I668" s="13" t="str">
        <f t="array" ref="I668">IFERROR(INDEX('PM GENSET RJBT'!AJ:AJ,MATCH(E668,'PM GENSET RJBT'!B:B,0)),"TIDAK ADA GENSET")</f>
        <v>TIDAK ADA GENSET</v>
      </c>
      <c r="J668" s="14">
        <f t="array" ref="J668">IFERROR(INDEX('PM POP RJBT'!P:P,MATCH(E668,'PM POP RJBT'!D:D,0)),"")*100</f>
        <v>0</v>
      </c>
      <c r="K668" s="16">
        <f t="shared" si="1"/>
        <v>60</v>
      </c>
      <c r="L668" s="18" t="str">
        <f t="shared" si="2"/>
        <v>WARNING</v>
      </c>
    </row>
    <row r="669">
      <c r="A669" s="71" t="s">
        <v>96</v>
      </c>
      <c r="B669" s="20" t="s">
        <v>593</v>
      </c>
      <c r="C669" s="20" t="s">
        <v>3477</v>
      </c>
      <c r="D669" s="20" t="str">
        <f t="array" ref="D669">IFERROR(INDEX('DATA RAW OLT'!A:A,MATCH(C669,'DATA RAW OLT'!B:B,0)),"")</f>
        <v>JATIM-DS.BOYOLANGU.TA-RC-OLT-01</v>
      </c>
      <c r="E669" s="19" t="s">
        <v>3479</v>
      </c>
      <c r="F669" s="120"/>
      <c r="G669" s="24">
        <f t="array" ref="G669">IFERROR(INDEX('PM POWERSUPPLY RJBT1'!BC:BC,MATCH(E669,'PM POWERSUPPLY RJBT1'!B:B,0)),"BELUM TERDATA")</f>
        <v>100</v>
      </c>
      <c r="H669" s="27" t="str">
        <f t="array" ref="H669">IFERROR(INDEX('PM AC RJBT'!J:J,MATCH(E669,'PM AC RJBT'!A:A,0)),"NON-AC ICON")</f>
        <v>NON-AC ICON</v>
      </c>
      <c r="I669" s="27" t="str">
        <f t="array" ref="I669">IFERROR(INDEX('PM GENSET RJBT'!AJ:AJ,MATCH(E669,'PM GENSET RJBT'!B:B,0)),"TIDAK ADA GENSET")</f>
        <v>TIDAK ADA GENSET</v>
      </c>
      <c r="J669" s="29">
        <f t="array" ref="J669">IFERROR(INDEX('PM POP RJBT'!P:P,MATCH(E669,'PM POP RJBT'!D:D,0)),"")*100</f>
        <v>100</v>
      </c>
      <c r="K669" s="30">
        <f t="shared" si="1"/>
        <v>100</v>
      </c>
      <c r="L669" s="18" t="str">
        <f t="shared" si="2"/>
        <v>GOOD CONDITION</v>
      </c>
    </row>
    <row r="670">
      <c r="A670" s="78" t="s">
        <v>16</v>
      </c>
      <c r="B670" s="7" t="s">
        <v>593</v>
      </c>
      <c r="C670" s="7" t="s">
        <v>3480</v>
      </c>
      <c r="D670" s="7" t="str">
        <f t="array" ref="D670">IFERROR(INDEX('DATA RAW OLT'!A:A,MATCH(C670,'DATA RAW OLT'!B:B,0)),"")</f>
        <v>JATIM-KEC.SUGIO-RC-OLT-01</v>
      </c>
      <c r="E670" s="6" t="s">
        <v>3481</v>
      </c>
      <c r="F670" s="9"/>
      <c r="G670" s="10">
        <f t="array" ref="G670">IFERROR(INDEX('PM POWERSUPPLY RJBT1'!BC:BC,MATCH(E670,'PM POWERSUPPLY RJBT1'!B:B,0)),"BELUM TERDATA")</f>
        <v>100</v>
      </c>
      <c r="H670" s="13" t="str">
        <f t="array" ref="H670">IFERROR(INDEX('PM AC RJBT'!J:J,MATCH(E670,'PM AC RJBT'!A:A,0)),"NON-AC ICON")</f>
        <v>NON-AC ICON</v>
      </c>
      <c r="I670" s="13" t="str">
        <f t="array" ref="I670">IFERROR(INDEX('PM GENSET RJBT'!AJ:AJ,MATCH(E670,'PM GENSET RJBT'!B:B,0)),"TIDAK ADA GENSET")</f>
        <v>TIDAK ADA GENSET</v>
      </c>
      <c r="J670" s="14">
        <f t="array" ref="J670">IFERROR(INDEX('PM POP RJBT'!P:P,MATCH(E670,'PM POP RJBT'!D:D,0)),"")*100</f>
        <v>100</v>
      </c>
      <c r="K670" s="16">
        <f t="shared" si="1"/>
        <v>100</v>
      </c>
      <c r="L670" s="18" t="str">
        <f t="shared" si="2"/>
        <v>GOOD CONDITION</v>
      </c>
    </row>
    <row r="671">
      <c r="A671" s="71" t="s">
        <v>16</v>
      </c>
      <c r="B671" s="20" t="s">
        <v>593</v>
      </c>
      <c r="C671" s="20" t="s">
        <v>3483</v>
      </c>
      <c r="D671" s="21" t="s">
        <v>3484</v>
      </c>
      <c r="E671" s="19" t="s">
        <v>3485</v>
      </c>
      <c r="F671" s="120"/>
      <c r="G671" s="24">
        <f t="array" ref="G671">IFERROR(INDEX('PM POWERSUPPLY RJBT1'!BC:BC,MATCH(E671,'PM POWERSUPPLY RJBT1'!B:B,0)),"BELUM TERDATA")</f>
        <v>100</v>
      </c>
      <c r="H671" s="27" t="str">
        <f t="array" ref="H671">IFERROR(INDEX('PM AC RJBT'!J:J,MATCH(E671,'PM AC RJBT'!A:A,0)),"NON-AC ICON")</f>
        <v>NON-AC ICON</v>
      </c>
      <c r="I671" s="27" t="str">
        <f t="array" ref="I671">IFERROR(INDEX('PM GENSET RJBT'!AJ:AJ,MATCH(E671,'PM GENSET RJBT'!B:B,0)),"TIDAK ADA GENSET")</f>
        <v>TIDAK ADA GENSET</v>
      </c>
      <c r="J671" s="29">
        <f t="array" ref="J671">IFERROR(INDEX('PM POP RJBT'!P:P,MATCH(E671,'PM POP RJBT'!D:D,0)),"")*100</f>
        <v>100</v>
      </c>
      <c r="K671" s="30">
        <f t="shared" si="1"/>
        <v>100</v>
      </c>
      <c r="L671" s="18" t="str">
        <f t="shared" si="2"/>
        <v>GOOD CONDITION</v>
      </c>
    </row>
    <row r="672">
      <c r="A672" s="78" t="s">
        <v>16</v>
      </c>
      <c r="B672" s="7" t="s">
        <v>593</v>
      </c>
      <c r="C672" s="7" t="s">
        <v>3487</v>
      </c>
      <c r="D672" s="7" t="str">
        <f t="array" ref="D672">IFERROR(INDEX('DATA RAW OLT'!A:A,MATCH(C672,'DATA RAW OLT'!B:B,0)),"")</f>
        <v>JATIM-SIDOARJO.ODC.KEDINDING-HW.MA5801-OLT-01</v>
      </c>
      <c r="E672" s="6" t="s">
        <v>3489</v>
      </c>
      <c r="F672" s="123"/>
      <c r="G672" s="10">
        <f t="array" ref="G672">IFERROR(INDEX('PM POWERSUPPLY RJBT1'!BC:BC,MATCH(E672,'PM POWERSUPPLY RJBT1'!B:B,0)),"BELUM TERDATA")</f>
        <v>100</v>
      </c>
      <c r="H672" s="13" t="str">
        <f t="array" ref="H672">IFERROR(INDEX('PM AC RJBT'!J:J,MATCH(E672,'PM AC RJBT'!A:A,0)),"NON-AC ICON")</f>
        <v>NON-AC ICON</v>
      </c>
      <c r="I672" s="13" t="str">
        <f t="array" ref="I672">IFERROR(INDEX('PM GENSET RJBT'!AJ:AJ,MATCH(E672,'PM GENSET RJBT'!B:B,0)),"TIDAK ADA GENSET")</f>
        <v>TIDAK ADA GENSET</v>
      </c>
      <c r="J672" s="14">
        <f t="array" ref="J672">IFERROR(INDEX('PM POP RJBT'!P:P,MATCH(E672,'PM POP RJBT'!D:D,0)),"")*100</f>
        <v>100</v>
      </c>
      <c r="K672" s="16">
        <f t="shared" si="1"/>
        <v>100</v>
      </c>
      <c r="L672" s="18" t="str">
        <f t="shared" si="2"/>
        <v>GOOD CONDITION</v>
      </c>
    </row>
    <row r="673">
      <c r="A673" s="71" t="s">
        <v>181</v>
      </c>
      <c r="B673" s="20" t="s">
        <v>593</v>
      </c>
      <c r="C673" s="20" t="s">
        <v>3490</v>
      </c>
      <c r="D673" s="20" t="str">
        <f t="array" ref="D673">IFERROR(INDEX('DATA RAW OLT'!A:A,MATCH(C673,'DATA RAW OLT'!B:B,0)),"")</f>
        <v>JATIM-MALANG.ODC.KEMANTREN-HW.MA5801-OLT-01</v>
      </c>
      <c r="E673" s="19" t="s">
        <v>3491</v>
      </c>
      <c r="F673" s="120"/>
      <c r="G673" s="24">
        <f t="array" ref="G673">IFERROR(INDEX('PM POWERSUPPLY RJBT1'!BC:BC,MATCH(E673,'PM POWERSUPPLY RJBT1'!B:B,0)),"BELUM TERDATA")</f>
        <v>100</v>
      </c>
      <c r="H673" s="27" t="str">
        <f t="array" ref="H673">IFERROR(INDEX('PM AC RJBT'!J:J,MATCH(E673,'PM AC RJBT'!A:A,0)),"NON-AC ICON")</f>
        <v>NON-AC ICON</v>
      </c>
      <c r="I673" s="27" t="str">
        <f t="array" ref="I673">IFERROR(INDEX('PM GENSET RJBT'!AJ:AJ,MATCH(E673,'PM GENSET RJBT'!B:B,0)),"TIDAK ADA GENSET")</f>
        <v>TIDAK ADA GENSET</v>
      </c>
      <c r="J673" s="29">
        <f t="array" ref="J673">IFERROR(INDEX('PM POP RJBT'!P:P,MATCH(E673,'PM POP RJBT'!D:D,0)),"")*100</f>
        <v>100</v>
      </c>
      <c r="K673" s="30">
        <f t="shared" si="1"/>
        <v>100</v>
      </c>
      <c r="L673" s="18" t="str">
        <f t="shared" si="2"/>
        <v>GOOD CONDITION</v>
      </c>
    </row>
    <row r="674">
      <c r="A674" s="78" t="s">
        <v>16</v>
      </c>
      <c r="B674" s="7" t="s">
        <v>593</v>
      </c>
      <c r="C674" s="7" t="s">
        <v>3494</v>
      </c>
      <c r="D674" s="7" t="str">
        <f t="array" ref="D674">IFERROR(INDEX('DATA RAW OLT'!A:A,MATCH(C674,'DATA RAW OLT'!B:B,0)),"")</f>
        <v>JATIM-LAMONGAN.ODC.KEMANTREN-HW.MA5801-OLT-01</v>
      </c>
      <c r="E674" s="6" t="s">
        <v>3495</v>
      </c>
      <c r="F674" s="123"/>
      <c r="G674" s="10">
        <f t="array" ref="G674">IFERROR(INDEX('PM POWERSUPPLY RJBT1'!BC:BC,MATCH(E674,'PM POWERSUPPLY RJBT1'!B:B,0)),"BELUM TERDATA")</f>
        <v>100</v>
      </c>
      <c r="H674" s="13" t="str">
        <f t="array" ref="H674">IFERROR(INDEX('PM AC RJBT'!J:J,MATCH(E674,'PM AC RJBT'!A:A,0)),"NON-AC ICON")</f>
        <v>NON-AC ICON</v>
      </c>
      <c r="I674" s="13" t="str">
        <f t="array" ref="I674">IFERROR(INDEX('PM GENSET RJBT'!AJ:AJ,MATCH(E674,'PM GENSET RJBT'!B:B,0)),"TIDAK ADA GENSET")</f>
        <v>TIDAK ADA GENSET</v>
      </c>
      <c r="J674" s="14">
        <f t="array" ref="J674">IFERROR(INDEX('PM POP RJBT'!P:P,MATCH(E674,'PM POP RJBT'!D:D,0)),"")*100</f>
        <v>0</v>
      </c>
      <c r="K674" s="16">
        <f t="shared" si="1"/>
        <v>60</v>
      </c>
      <c r="L674" s="18" t="str">
        <f t="shared" si="2"/>
        <v>WARNING</v>
      </c>
      <c r="N674" s="171" t="s">
        <v>3496</v>
      </c>
      <c r="O674" s="171" t="s">
        <v>3404</v>
      </c>
      <c r="P674" s="171" t="s">
        <v>3497</v>
      </c>
    </row>
    <row r="675">
      <c r="A675" s="71" t="s">
        <v>181</v>
      </c>
      <c r="B675" s="20" t="s">
        <v>593</v>
      </c>
      <c r="C675" s="20" t="s">
        <v>3498</v>
      </c>
      <c r="D675" s="20" t="str">
        <f t="array" ref="D675">IFERROR(INDEX('DATA RAW OLT'!A:A,MATCH(C675,'DATA RAW OLT'!B:B,0)),"")</f>
        <v>JATIM-UPJ.KEPANJEN-RC-OLT-01</v>
      </c>
      <c r="E675" s="19" t="s">
        <v>3499</v>
      </c>
      <c r="F675" s="120"/>
      <c r="G675" s="24" t="str">
        <f t="array" ref="G675">IFERROR(INDEX('PM POWERSUPPLY RJBT1'!BC:BC,MATCH(E675,'PM POWERSUPPLY RJBT1'!B:B,0)),"BELUM TERDATA")</f>
        <v>BELUM TERDATA</v>
      </c>
      <c r="H675" s="27" t="str">
        <f t="array" ref="H675">IFERROR(INDEX('PM AC RJBT'!J:J,MATCH(E675,'PM AC RJBT'!A:A,0)),"NON-AC ICON")</f>
        <v>NON-AC ICON</v>
      </c>
      <c r="I675" s="27" t="str">
        <f t="array" ref="I675">IFERROR(INDEX('PM GENSET RJBT'!AJ:AJ,MATCH(E675,'PM GENSET RJBT'!B:B,0)),"TIDAK ADA GENSET")</f>
        <v>TIDAK ADA GENSET</v>
      </c>
      <c r="J675" s="29">
        <f t="array" ref="J675">IFERROR(INDEX('PM POP RJBT'!P:P,MATCH(E675,'PM POP RJBT'!D:D,0)),"")*100</f>
        <v>100</v>
      </c>
      <c r="K675" s="30">
        <f t="shared" si="1"/>
        <v>70</v>
      </c>
      <c r="L675" s="18" t="str">
        <f t="shared" si="2"/>
        <v>WARNING</v>
      </c>
    </row>
    <row r="676">
      <c r="A676" s="78" t="s">
        <v>16</v>
      </c>
      <c r="B676" s="7" t="s">
        <v>593</v>
      </c>
      <c r="C676" s="7" t="s">
        <v>3501</v>
      </c>
      <c r="D676" s="7" t="str">
        <f t="array" ref="D676">IFERROR(INDEX('DATA RAW OLT'!A:A,MATCH(C676,'DATA RAW OLT'!B:B,0)),"")</f>
        <v>JATIM-SIDOARJO-ODC.KEPATIHAN-MA5800-X2-OLT-01</v>
      </c>
      <c r="E676" s="6" t="s">
        <v>3503</v>
      </c>
      <c r="F676" s="123"/>
      <c r="G676" s="10">
        <f t="array" ref="G676">IFERROR(INDEX('PM POWERSUPPLY RJBT1'!BC:BC,MATCH(E676,'PM POWERSUPPLY RJBT1'!B:B,0)),"BELUM TERDATA")</f>
        <v>100</v>
      </c>
      <c r="H676" s="13" t="str">
        <f t="array" ref="H676">IFERROR(INDEX('PM AC RJBT'!J:J,MATCH(E676,'PM AC RJBT'!A:A,0)),"NON-AC ICON")</f>
        <v>NON-AC ICON</v>
      </c>
      <c r="I676" s="13" t="str">
        <f t="array" ref="I676">IFERROR(INDEX('PM GENSET RJBT'!AJ:AJ,MATCH(E676,'PM GENSET RJBT'!B:B,0)),"TIDAK ADA GENSET")</f>
        <v>TIDAK ADA GENSET</v>
      </c>
      <c r="J676" s="14">
        <f t="array" ref="J676">IFERROR(INDEX('PM POP RJBT'!P:P,MATCH(E676,'PM POP RJBT'!D:D,0)),"")*100</f>
        <v>100</v>
      </c>
      <c r="K676" s="16">
        <f t="shared" si="1"/>
        <v>100</v>
      </c>
      <c r="L676" s="18" t="str">
        <f t="shared" si="2"/>
        <v>GOOD CONDITION</v>
      </c>
    </row>
    <row r="677">
      <c r="A677" s="71" t="s">
        <v>16</v>
      </c>
      <c r="B677" s="20" t="s">
        <v>593</v>
      </c>
      <c r="C677" s="20" t="s">
        <v>3504</v>
      </c>
      <c r="D677" s="20" t="str">
        <f t="array" ref="D677">IFERROR(INDEX('DATA RAW OLT'!A:A,MATCH(C677,'DATA RAW OLT'!B:B,0)),"")</f>
        <v>JATIM-SIDOARJO.KETAJEN-HW.MA5801-OLT-01</v>
      </c>
      <c r="E677" s="19" t="s">
        <v>3505</v>
      </c>
      <c r="F677" s="120"/>
      <c r="G677" s="24">
        <f t="array" ref="G677">IFERROR(INDEX('PM POWERSUPPLY RJBT1'!BC:BC,MATCH(E677,'PM POWERSUPPLY RJBT1'!B:B,0)),"BELUM TERDATA")</f>
        <v>100</v>
      </c>
      <c r="H677" s="27" t="str">
        <f t="array" ref="H677">IFERROR(INDEX('PM AC RJBT'!J:J,MATCH(E677,'PM AC RJBT'!A:A,0)),"NON-AC ICON")</f>
        <v>NON-AC ICON</v>
      </c>
      <c r="I677" s="27" t="str">
        <f t="array" ref="I677">IFERROR(INDEX('PM GENSET RJBT'!AJ:AJ,MATCH(E677,'PM GENSET RJBT'!B:B,0)),"TIDAK ADA GENSET")</f>
        <v>TIDAK ADA GENSET</v>
      </c>
      <c r="J677" s="29">
        <f t="array" ref="J677">IFERROR(INDEX('PM POP RJBT'!P:P,MATCH(E677,'PM POP RJBT'!D:D,0)),"")*100</f>
        <v>100</v>
      </c>
      <c r="K677" s="30">
        <f t="shared" si="1"/>
        <v>100</v>
      </c>
      <c r="L677" s="18" t="str">
        <f t="shared" si="2"/>
        <v>GOOD CONDITION</v>
      </c>
    </row>
    <row r="678">
      <c r="A678" s="78" t="s">
        <v>226</v>
      </c>
      <c r="B678" s="7" t="s">
        <v>593</v>
      </c>
      <c r="C678" s="7" t="s">
        <v>3507</v>
      </c>
      <c r="D678" s="7" t="str">
        <f t="array" ref="D678">IFERROR(INDEX('DATA RAW OLT'!A:A,MATCH(C678,'DATA RAW OLT'!B:B,0)),"")</f>
        <v>JATIM-ULP.KLAKAH-RC-OLT-01</v>
      </c>
      <c r="E678" s="6" t="s">
        <v>3508</v>
      </c>
      <c r="F678" s="123"/>
      <c r="G678" s="10">
        <f t="array" ref="G678">IFERROR(INDEX('PM POWERSUPPLY RJBT1'!BC:BC,MATCH(E678,'PM POWERSUPPLY RJBT1'!B:B,0)),"BELUM TERDATA")</f>
        <v>100</v>
      </c>
      <c r="H678" s="13" t="str">
        <f t="array" ref="H678">IFERROR(INDEX('PM AC RJBT'!J:J,MATCH(E678,'PM AC RJBT'!A:A,0)),"NON-AC ICON")</f>
        <v>NON-AC ICON</v>
      </c>
      <c r="I678" s="13" t="str">
        <f t="array" ref="I678">IFERROR(INDEX('PM GENSET RJBT'!AJ:AJ,MATCH(E678,'PM GENSET RJBT'!B:B,0)),"TIDAK ADA GENSET")</f>
        <v>TIDAK ADA GENSET</v>
      </c>
      <c r="J678" s="14">
        <f t="array" ref="J678">IFERROR(INDEX('PM POP RJBT'!P:P,MATCH(E678,'PM POP RJBT'!D:D,0)),"")*100</f>
        <v>100</v>
      </c>
      <c r="K678" s="16">
        <f t="shared" si="1"/>
        <v>100</v>
      </c>
      <c r="L678" s="18" t="str">
        <f t="shared" si="2"/>
        <v>GOOD CONDITION</v>
      </c>
    </row>
    <row r="679">
      <c r="A679" s="71" t="s">
        <v>226</v>
      </c>
      <c r="B679" s="20" t="s">
        <v>593</v>
      </c>
      <c r="C679" s="20" t="s">
        <v>3510</v>
      </c>
      <c r="D679" s="20" t="str">
        <f t="array" ref="D679">IFERROR(INDEX('DATA RAW OLT'!A:A,MATCH(C679,'DATA RAW OLT'!B:B,0)),"")</f>
        <v>JATIM-JMR.ODC.KRAJAN.AJUNG-HW.MA5801-OLT-01</v>
      </c>
      <c r="E679" s="19" t="s">
        <v>3512</v>
      </c>
      <c r="F679" s="120"/>
      <c r="G679" s="24">
        <f t="array" ref="G679">IFERROR(INDEX('PM POWERSUPPLY RJBT1'!BC:BC,MATCH(E679,'PM POWERSUPPLY RJBT1'!B:B,0)),"BELUM TERDATA")</f>
        <v>100</v>
      </c>
      <c r="H679" s="27" t="str">
        <f t="array" ref="H679">IFERROR(INDEX('PM AC RJBT'!J:J,MATCH(E679,'PM AC RJBT'!A:A,0)),"NON-AC ICON")</f>
        <v>NON-AC ICON</v>
      </c>
      <c r="I679" s="27" t="str">
        <f t="array" ref="I679">IFERROR(INDEX('PM GENSET RJBT'!AJ:AJ,MATCH(E679,'PM GENSET RJBT'!B:B,0)),"TIDAK ADA GENSET")</f>
        <v>TIDAK ADA GENSET</v>
      </c>
      <c r="J679" s="29">
        <f t="array" ref="J679">IFERROR(INDEX('PM POP RJBT'!P:P,MATCH(E679,'PM POP RJBT'!D:D,0)),"")*100</f>
        <v>100</v>
      </c>
      <c r="K679" s="30">
        <f t="shared" si="1"/>
        <v>100</v>
      </c>
      <c r="L679" s="18" t="str">
        <f t="shared" si="2"/>
        <v>GOOD CONDITION</v>
      </c>
    </row>
    <row r="680">
      <c r="A680" s="78" t="s">
        <v>226</v>
      </c>
      <c r="B680" s="7" t="s">
        <v>593</v>
      </c>
      <c r="C680" s="7" t="s">
        <v>3513</v>
      </c>
      <c r="D680" s="7" t="str">
        <f t="array" ref="D680">IFERROR(INDEX('DATA RAW OLT'!A:A,MATCH(C680,'DATA RAW OLT'!B:B,0)),"")</f>
        <v>JATIM-ULP.KRAKSAAN-RC-OLT-01</v>
      </c>
      <c r="E680" s="6" t="s">
        <v>3514</v>
      </c>
      <c r="F680" s="123"/>
      <c r="G680" s="10" t="str">
        <f t="array" ref="G680">IFERROR(INDEX('PM POWERSUPPLY RJBT1'!BC:BC,MATCH(E680,'PM POWERSUPPLY RJBT1'!B:B,0)),"BELUM TERDATA")</f>
        <v>BELUM TERDATA</v>
      </c>
      <c r="H680" s="13" t="str">
        <f t="array" ref="H680">IFERROR(INDEX('PM AC RJBT'!J:J,MATCH(E680,'PM AC RJBT'!A:A,0)),"NON-AC ICON")</f>
        <v>NON-AC ICON</v>
      </c>
      <c r="I680" s="13" t="str">
        <f t="array" ref="I680">IFERROR(INDEX('PM GENSET RJBT'!AJ:AJ,MATCH(E680,'PM GENSET RJBT'!B:B,0)),"TIDAK ADA GENSET")</f>
        <v>TIDAK ADA GENSET</v>
      </c>
      <c r="J680" s="14">
        <f t="array" ref="J680">IFERROR(INDEX('PM POP RJBT'!P:P,MATCH(E680,'PM POP RJBT'!D:D,0)),"")*100</f>
        <v>100</v>
      </c>
      <c r="K680" s="16">
        <f t="shared" si="1"/>
        <v>70</v>
      </c>
      <c r="L680" s="18" t="str">
        <f t="shared" si="2"/>
        <v>WARNING</v>
      </c>
    </row>
    <row r="681">
      <c r="A681" s="71" t="s">
        <v>226</v>
      </c>
      <c r="B681" s="20" t="s">
        <v>593</v>
      </c>
      <c r="C681" s="20" t="s">
        <v>3516</v>
      </c>
      <c r="D681" s="20" t="str">
        <f t="array" ref="D681">IFERROR(INDEX('DATA RAW OLT'!A:A,MATCH(C681,'DATA RAW OLT'!B:B,0)),"")</f>
        <v>JATIM-ULP.KRAKSAAN-RC-OLT-02</v>
      </c>
      <c r="E681" s="19" t="s">
        <v>3518</v>
      </c>
      <c r="F681" s="120"/>
      <c r="G681" s="24" t="str">
        <f t="array" ref="G681">IFERROR(INDEX('PM POWERSUPPLY RJBT1'!BC:BC,MATCH(E681,'PM POWERSUPPLY RJBT1'!B:B,0)),"BELUM TERDATA")</f>
        <v>BELUM TERDATA</v>
      </c>
      <c r="H681" s="27" t="str">
        <f t="array" ref="H681">IFERROR(INDEX('PM AC RJBT'!J:J,MATCH(E681,'PM AC RJBT'!A:A,0)),"NON-AC ICON")</f>
        <v>NON-AC ICON</v>
      </c>
      <c r="I681" s="27" t="str">
        <f t="array" ref="I681">IFERROR(INDEX('PM GENSET RJBT'!AJ:AJ,MATCH(E681,'PM GENSET RJBT'!B:B,0)),"TIDAK ADA GENSET")</f>
        <v>TIDAK ADA GENSET</v>
      </c>
      <c r="J681" s="29">
        <f t="array" ref="J681">IFERROR(INDEX('PM POP RJBT'!P:P,MATCH(E681,'PM POP RJBT'!D:D,0)),"")*100</f>
        <v>100</v>
      </c>
      <c r="K681" s="30">
        <f t="shared" si="1"/>
        <v>70</v>
      </c>
      <c r="L681" s="18" t="str">
        <f t="shared" si="2"/>
        <v>WARNING</v>
      </c>
    </row>
    <row r="682">
      <c r="A682" s="78" t="s">
        <v>226</v>
      </c>
      <c r="B682" s="7" t="s">
        <v>593</v>
      </c>
      <c r="C682" s="7" t="s">
        <v>3519</v>
      </c>
      <c r="D682" s="7" t="str">
        <f t="array" ref="D682">IFERROR(INDEX('DATA RAW OLT'!A:A,MATCH(C682,'DATA RAW OLT'!B:B,0)),"")</f>
        <v>JATIM-ULP.KRAKSAAN-RC-OLT-03</v>
      </c>
      <c r="E682" s="6" t="s">
        <v>3520</v>
      </c>
      <c r="F682" s="123"/>
      <c r="G682" s="10" t="str">
        <f t="array" ref="G682">IFERROR(INDEX('PM POWERSUPPLY RJBT1'!BC:BC,MATCH(E682,'PM POWERSUPPLY RJBT1'!B:B,0)),"BELUM TERDATA")</f>
        <v>BELUM TERDATA</v>
      </c>
      <c r="H682" s="13" t="str">
        <f t="array" ref="H682">IFERROR(INDEX('PM AC RJBT'!J:J,MATCH(E682,'PM AC RJBT'!A:A,0)),"NON-AC ICON")</f>
        <v>NON-AC ICON</v>
      </c>
      <c r="I682" s="13" t="str">
        <f t="array" ref="I682">IFERROR(INDEX('PM GENSET RJBT'!AJ:AJ,MATCH(E682,'PM GENSET RJBT'!B:B,0)),"TIDAK ADA GENSET")</f>
        <v>TIDAK ADA GENSET</v>
      </c>
      <c r="J682" s="14">
        <f t="array" ref="J682">IFERROR(INDEX('PM POP RJBT'!P:P,MATCH(E682,'PM POP RJBT'!D:D,0)),"")*100</f>
        <v>100</v>
      </c>
      <c r="K682" s="16">
        <f t="shared" si="1"/>
        <v>70</v>
      </c>
      <c r="L682" s="18" t="str">
        <f t="shared" si="2"/>
        <v>WARNING</v>
      </c>
    </row>
    <row r="683">
      <c r="A683" s="71" t="s">
        <v>226</v>
      </c>
      <c r="B683" s="20" t="s">
        <v>593</v>
      </c>
      <c r="C683" s="20" t="s">
        <v>3521</v>
      </c>
      <c r="D683" s="20" t="str">
        <f t="array" ref="D683">IFERROR(INDEX('DATA RAW OLT'!A:A,MATCH(C683,'DATA RAW OLT'!B:B,0)),"")</f>
        <v>JATIM-JMR.ODC.KRANJINGAN-HW.MA5801-OLT-01</v>
      </c>
      <c r="E683" s="19" t="s">
        <v>3523</v>
      </c>
      <c r="F683" s="120"/>
      <c r="G683" s="24">
        <f t="array" ref="G683">IFERROR(INDEX('PM POWERSUPPLY RJBT1'!BC:BC,MATCH(E683,'PM POWERSUPPLY RJBT1'!B:B,0)),"BELUM TERDATA")</f>
        <v>100</v>
      </c>
      <c r="H683" s="27" t="str">
        <f t="array" ref="H683">IFERROR(INDEX('PM AC RJBT'!J:J,MATCH(E683,'PM AC RJBT'!A:A,0)),"NON-AC ICON")</f>
        <v>NON-AC ICON</v>
      </c>
      <c r="I683" s="27" t="str">
        <f t="array" ref="I683">IFERROR(INDEX('PM GENSET RJBT'!AJ:AJ,MATCH(E683,'PM GENSET RJBT'!B:B,0)),"TIDAK ADA GENSET")</f>
        <v>TIDAK ADA GENSET</v>
      </c>
      <c r="J683" s="29">
        <f t="array" ref="J683">IFERROR(INDEX('PM POP RJBT'!P:P,MATCH(E683,'PM POP RJBT'!D:D,0)),"")*100</f>
        <v>100</v>
      </c>
      <c r="K683" s="30">
        <f t="shared" si="1"/>
        <v>100</v>
      </c>
      <c r="L683" s="18" t="str">
        <f t="shared" si="2"/>
        <v>GOOD CONDITION</v>
      </c>
    </row>
    <row r="684">
      <c r="A684" s="78" t="s">
        <v>16</v>
      </c>
      <c r="B684" s="7" t="s">
        <v>593</v>
      </c>
      <c r="C684" s="7" t="s">
        <v>3525</v>
      </c>
      <c r="D684" s="7" t="str">
        <f t="array" ref="D684">IFERROR(INDEX('DATA RAW OLT'!A:A,MATCH(C684,'DATA RAW OLT'!B:B,0)),"")</f>
        <v>JATIM-GI.LAMONGAN-RC-OLT-01</v>
      </c>
      <c r="E684" s="6" t="s">
        <v>3526</v>
      </c>
      <c r="F684" s="123"/>
      <c r="G684" s="10" t="str">
        <f t="array" ref="G684">IFERROR(INDEX('PM POWERSUPPLY RJBT1'!BC:BC,MATCH(E684,'PM POWERSUPPLY RJBT1'!B:B,0)),"BELUM TERDATA")</f>
        <v>BELUM TERDATA</v>
      </c>
      <c r="H684" s="13" t="str">
        <f t="array" ref="H684">IFERROR(INDEX('PM AC RJBT'!J:J,MATCH(E684,'PM AC RJBT'!A:A,0)),"NON-AC ICON")</f>
        <v>NON-AC ICON</v>
      </c>
      <c r="I684" s="13" t="str">
        <f t="array" ref="I684">IFERROR(INDEX('PM GENSET RJBT'!AJ:AJ,MATCH(E684,'PM GENSET RJBT'!B:B,0)),"TIDAK ADA GENSET")</f>
        <v>TIDAK ADA GENSET</v>
      </c>
      <c r="J684" s="14">
        <f t="array" ref="J684">IFERROR(INDEX('PM POP RJBT'!P:P,MATCH(E684,'PM POP RJBT'!D:D,0)),"")*100</f>
        <v>100</v>
      </c>
      <c r="K684" s="16">
        <f t="shared" si="1"/>
        <v>70</v>
      </c>
      <c r="L684" s="18" t="str">
        <f t="shared" si="2"/>
        <v>WARNING</v>
      </c>
    </row>
    <row r="685">
      <c r="A685" s="71" t="s">
        <v>181</v>
      </c>
      <c r="B685" s="20" t="s">
        <v>593</v>
      </c>
      <c r="C685" s="20" t="s">
        <v>3527</v>
      </c>
      <c r="D685" s="20" t="str">
        <f t="array" ref="D685">IFERROR(INDEX('DATA RAW OLT'!A:A,MATCH(C685,'DATA RAW OLT'!B:B,0)),"")</f>
        <v>JATIM-ULP.LAWANG.OLT-RC-OLT-01</v>
      </c>
      <c r="E685" s="19" t="s">
        <v>3528</v>
      </c>
      <c r="F685" s="120"/>
      <c r="G685" s="24" t="str">
        <f t="array" ref="G685">IFERROR(INDEX('PM POWERSUPPLY RJBT1'!BC:BC,MATCH(E685,'PM POWERSUPPLY RJBT1'!B:B,0)),"BELUM TERDATA")</f>
        <v>BELUM TERDATA</v>
      </c>
      <c r="H685" s="27" t="str">
        <f t="array" ref="H685">IFERROR(INDEX('PM AC RJBT'!J:J,MATCH(E685,'PM AC RJBT'!A:A,0)),"NON-AC ICON")</f>
        <v>NON-AC ICON</v>
      </c>
      <c r="I685" s="27" t="str">
        <f t="array" ref="I685">IFERROR(INDEX('PM GENSET RJBT'!AJ:AJ,MATCH(E685,'PM GENSET RJBT'!B:B,0)),"TIDAK ADA GENSET")</f>
        <v>TIDAK ADA GENSET</v>
      </c>
      <c r="J685" s="29">
        <f t="array" ref="J685">IFERROR(INDEX('PM POP RJBT'!P:P,MATCH(E685,'PM POP RJBT'!D:D,0)),"")*100</f>
        <v>0</v>
      </c>
      <c r="K685" s="30">
        <f t="shared" si="1"/>
        <v>30</v>
      </c>
      <c r="L685" s="18" t="str">
        <f t="shared" si="2"/>
        <v>DANGEROUS</v>
      </c>
    </row>
    <row r="686">
      <c r="A686" s="78" t="s">
        <v>181</v>
      </c>
      <c r="B686" s="7" t="s">
        <v>593</v>
      </c>
      <c r="C686" s="7" t="s">
        <v>3531</v>
      </c>
      <c r="D686" s="7" t="str">
        <f t="array" ref="D686">IFERROR(INDEX('DATA RAW OLT'!A:A,MATCH(C686,'DATA RAW OLT'!B:B,0)),"")</f>
        <v>JATIM-ULP.LAWANG.OLT-RC-OLT-02</v>
      </c>
      <c r="E686" s="6" t="s">
        <v>3532</v>
      </c>
      <c r="F686" s="123"/>
      <c r="G686" s="10" t="str">
        <f t="array" ref="G686">IFERROR(INDEX('PM POWERSUPPLY RJBT1'!BC:BC,MATCH(E686,'PM POWERSUPPLY RJBT1'!B:B,0)),"BELUM TERDATA")</f>
        <v>BELUM TERDATA</v>
      </c>
      <c r="H686" s="13" t="str">
        <f t="array" ref="H686">IFERROR(INDEX('PM AC RJBT'!J:J,MATCH(E686,'PM AC RJBT'!A:A,0)),"NON-AC ICON")</f>
        <v>NON-AC ICON</v>
      </c>
      <c r="I686" s="13" t="str">
        <f t="array" ref="I686">IFERROR(INDEX('PM GENSET RJBT'!AJ:AJ,MATCH(E686,'PM GENSET RJBT'!B:B,0)),"TIDAK ADA GENSET")</f>
        <v>TIDAK ADA GENSET</v>
      </c>
      <c r="J686" s="14">
        <f t="array" ref="J686">IFERROR(INDEX('PM POP RJBT'!P:P,MATCH(E686,'PM POP RJBT'!D:D,0)),"")*100</f>
        <v>100</v>
      </c>
      <c r="K686" s="16">
        <f t="shared" si="1"/>
        <v>70</v>
      </c>
      <c r="L686" s="18" t="str">
        <f t="shared" si="2"/>
        <v>WARNING</v>
      </c>
    </row>
    <row r="687">
      <c r="A687" s="71" t="s">
        <v>96</v>
      </c>
      <c r="B687" s="20" t="s">
        <v>593</v>
      </c>
      <c r="C687" s="20" t="s">
        <v>3534</v>
      </c>
      <c r="D687" s="20" t="str">
        <f t="array" ref="D687">IFERROR(INDEX('DATA RAW OLT'!A:A,MATCH(C687,'DATA RAW OLT'!B:B,0)),"")</f>
        <v>JATIM-MAKAM.BRIBIK-RC-OLT-01</v>
      </c>
      <c r="E687" s="19" t="s">
        <v>3535</v>
      </c>
      <c r="F687" s="120"/>
      <c r="G687" s="24">
        <f t="array" ref="G687">IFERROR(INDEX('PM POWERSUPPLY RJBT1'!BC:BC,MATCH(E687,'PM POWERSUPPLY RJBT1'!B:B,0)),"BELUM TERDATA")</f>
        <v>100</v>
      </c>
      <c r="H687" s="27" t="str">
        <f t="array" ref="H687">IFERROR(INDEX('PM AC RJBT'!J:J,MATCH(E687,'PM AC RJBT'!A:A,0)),"NON-AC ICON")</f>
        <v>NON-AC ICON</v>
      </c>
      <c r="I687" s="27" t="str">
        <f t="array" ref="I687">IFERROR(INDEX('PM GENSET RJBT'!AJ:AJ,MATCH(E687,'PM GENSET RJBT'!B:B,0)),"TIDAK ADA GENSET")</f>
        <v>TIDAK ADA GENSET</v>
      </c>
      <c r="J687" s="29">
        <f t="array" ref="J687">IFERROR(INDEX('PM POP RJBT'!P:P,MATCH(E687,'PM POP RJBT'!D:D,0)),"")*100</f>
        <v>100</v>
      </c>
      <c r="K687" s="30">
        <f t="shared" si="1"/>
        <v>100</v>
      </c>
      <c r="L687" s="18" t="str">
        <f t="shared" si="2"/>
        <v>GOOD CONDITION</v>
      </c>
      <c r="N687" s="171" t="s">
        <v>1910</v>
      </c>
      <c r="O687" s="171" t="s">
        <v>3538</v>
      </c>
      <c r="P687" s="171" t="s">
        <v>3539</v>
      </c>
    </row>
    <row r="688">
      <c r="A688" s="78" t="s">
        <v>16</v>
      </c>
      <c r="B688" s="7" t="s">
        <v>593</v>
      </c>
      <c r="C688" s="7" t="s">
        <v>3540</v>
      </c>
      <c r="D688" s="7" t="str">
        <f t="array" ref="D688">IFERROR(INDEX('DATA RAW OLT'!A:A,MATCH(C688,'DATA RAW OLT'!B:B,0)),"")</f>
        <v>JATIM-GRESIK.ODC.MANYAREJO-HW.MA5801-OLT-03</v>
      </c>
      <c r="E688" s="6" t="s">
        <v>3541</v>
      </c>
      <c r="F688" s="123"/>
      <c r="G688" s="10">
        <f t="array" ref="G688">IFERROR(INDEX('PM POWERSUPPLY RJBT1'!BC:BC,MATCH(E688,'PM POWERSUPPLY RJBT1'!B:B,0)),"BELUM TERDATA")</f>
        <v>100</v>
      </c>
      <c r="H688" s="13" t="str">
        <f t="array" ref="H688">IFERROR(INDEX('PM AC RJBT'!J:J,MATCH(E688,'PM AC RJBT'!A:A,0)),"NON-AC ICON")</f>
        <v>NON-AC ICON</v>
      </c>
      <c r="I688" s="13" t="str">
        <f t="array" ref="I688">IFERROR(INDEX('PM GENSET RJBT'!AJ:AJ,MATCH(E688,'PM GENSET RJBT'!B:B,0)),"TIDAK ADA GENSET")</f>
        <v>TIDAK ADA GENSET</v>
      </c>
      <c r="J688" s="14">
        <f t="array" ref="J688">IFERROR(INDEX('PM POP RJBT'!P:P,MATCH(E688,'PM POP RJBT'!D:D,0)),"")*100</f>
        <v>100</v>
      </c>
      <c r="K688" s="16">
        <f t="shared" si="1"/>
        <v>100</v>
      </c>
      <c r="L688" s="18" t="str">
        <f t="shared" si="2"/>
        <v>GOOD CONDITION</v>
      </c>
    </row>
    <row r="689">
      <c r="A689" s="71" t="s">
        <v>16</v>
      </c>
      <c r="B689" s="20" t="s">
        <v>593</v>
      </c>
      <c r="C689" s="20" t="s">
        <v>3543</v>
      </c>
      <c r="D689" s="20" t="str">
        <f t="array" ref="D689">IFERROR(INDEX('DATA RAW OLT'!A:A,MATCH(C689,'DATA RAW OLT'!B:B,0)),"")</f>
        <v>JATIM-GSK.ODC.MASANGAN-HW.MA5801-OLT-01</v>
      </c>
      <c r="E689" s="19" t="s">
        <v>3544</v>
      </c>
      <c r="F689" s="120"/>
      <c r="G689" s="24">
        <f t="array" ref="G689">IFERROR(INDEX('PM POWERSUPPLY RJBT1'!BC:BC,MATCH(E689,'PM POWERSUPPLY RJBT1'!B:B,0)),"BELUM TERDATA")</f>
        <v>100</v>
      </c>
      <c r="H689" s="27" t="str">
        <f t="array" ref="H689">IFERROR(INDEX('PM AC RJBT'!J:J,MATCH(E689,'PM AC RJBT'!A:A,0)),"NON-AC ICON")</f>
        <v>NON-AC ICON</v>
      </c>
      <c r="I689" s="27" t="str">
        <f t="array" ref="I689">IFERROR(INDEX('PM GENSET RJBT'!AJ:AJ,MATCH(E689,'PM GENSET RJBT'!B:B,0)),"TIDAK ADA GENSET")</f>
        <v>TIDAK ADA GENSET</v>
      </c>
      <c r="J689" s="29">
        <f t="array" ref="J689">IFERROR(INDEX('PM POP RJBT'!P:P,MATCH(E689,'PM POP RJBT'!D:D,0)),"")*100</f>
        <v>0</v>
      </c>
      <c r="K689" s="30">
        <f t="shared" si="1"/>
        <v>60</v>
      </c>
      <c r="L689" s="18" t="str">
        <f t="shared" si="2"/>
        <v>WARNING</v>
      </c>
    </row>
    <row r="690">
      <c r="A690" s="78" t="s">
        <v>16</v>
      </c>
      <c r="B690" s="7" t="s">
        <v>593</v>
      </c>
      <c r="C690" s="7" t="s">
        <v>3546</v>
      </c>
      <c r="D690" s="7" t="str">
        <f t="array" ref="D690">IFERROR(INDEX('DATA RAW OLT'!A:A,MATCH(C690,'DATA RAW OLT'!B:B,0)),"")</f>
        <v>JATIM-ULP.PACET-HW.MA5801-OLT-01</v>
      </c>
      <c r="E690" s="6" t="s">
        <v>3548</v>
      </c>
      <c r="F690" s="123"/>
      <c r="G690" s="10">
        <f t="array" ref="G690">IFERROR(INDEX('PM POWERSUPPLY RJBT1'!BC:BC,MATCH(E690,'PM POWERSUPPLY RJBT1'!B:B,0)),"BELUM TERDATA")</f>
        <v>100</v>
      </c>
      <c r="H690" s="13" t="str">
        <f t="array" ref="H690">IFERROR(INDEX('PM AC RJBT'!J:J,MATCH(E690,'PM AC RJBT'!A:A,0)),"NON-AC ICON")</f>
        <v>NON-AC ICON</v>
      </c>
      <c r="I690" s="13" t="str">
        <f t="array" ref="I690">IFERROR(INDEX('PM GENSET RJBT'!AJ:AJ,MATCH(E690,'PM GENSET RJBT'!B:B,0)),"TIDAK ADA GENSET")</f>
        <v>TIDAK ADA GENSET</v>
      </c>
      <c r="J690" s="14">
        <f t="array" ref="J690">IFERROR(INDEX('PM POP RJBT'!P:P,MATCH(E690,'PM POP RJBT'!D:D,0)),"")*100</f>
        <v>100</v>
      </c>
      <c r="K690" s="16">
        <f t="shared" si="1"/>
        <v>100</v>
      </c>
      <c r="L690" s="18" t="str">
        <f t="shared" si="2"/>
        <v>GOOD CONDITION</v>
      </c>
    </row>
    <row r="691">
      <c r="A691" s="71" t="s">
        <v>16</v>
      </c>
      <c r="B691" s="20" t="s">
        <v>593</v>
      </c>
      <c r="C691" s="20" t="s">
        <v>3550</v>
      </c>
      <c r="D691" s="20" t="str">
        <f t="array" ref="D691">IFERROR(INDEX('DATA RAW OLT'!A:A,MATCH(C691,'DATA RAW OLT'!B:B,0)),"")</f>
        <v>JATIM-GRESIK-ODC.PANTENAN-HW.MA5801-OLT-01</v>
      </c>
      <c r="E691" s="19" t="s">
        <v>3551</v>
      </c>
      <c r="F691" s="120"/>
      <c r="G691" s="24" t="str">
        <f t="array" ref="G691">IFERROR(INDEX('PM POWERSUPPLY RJBT1'!BC:BC,MATCH(E691,'PM POWERSUPPLY RJBT1'!B:B,0)),"BELUM TERDATA")</f>
        <v>BELUM TERDATA</v>
      </c>
      <c r="H691" s="27" t="str">
        <f t="array" ref="H691">IFERROR(INDEX('PM AC RJBT'!J:J,MATCH(E691,'PM AC RJBT'!A:A,0)),"NON-AC ICON")</f>
        <v>NON-AC ICON</v>
      </c>
      <c r="I691" s="27" t="str">
        <f t="array" ref="I691">IFERROR(INDEX('PM GENSET RJBT'!AJ:AJ,MATCH(E691,'PM GENSET RJBT'!B:B,0)),"TIDAK ADA GENSET")</f>
        <v>TIDAK ADA GENSET</v>
      </c>
      <c r="J691" s="29">
        <f t="array" ref="J691">IFERROR(INDEX('PM POP RJBT'!P:P,MATCH(E691,'PM POP RJBT'!D:D,0)),"")*100</f>
        <v>0</v>
      </c>
      <c r="K691" s="30">
        <f t="shared" si="1"/>
        <v>30</v>
      </c>
      <c r="L691" s="18" t="str">
        <f t="shared" si="2"/>
        <v>DANGEROUS</v>
      </c>
    </row>
    <row r="692">
      <c r="A692" s="78" t="s">
        <v>181</v>
      </c>
      <c r="B692" s="7" t="s">
        <v>593</v>
      </c>
      <c r="C692" s="7" t="s">
        <v>3553</v>
      </c>
      <c r="D692" s="7" t="str">
        <f t="array" ref="D692">IFERROR(INDEX('DATA RAW OLT'!A:A,MATCH(C692,'DATA RAW OLT'!B:B,0)),"")</f>
        <v>JATIM-MALANG.KEDUNGREJO-HW.MA5801-OLT-01</v>
      </c>
      <c r="E692" s="6" t="s">
        <v>3554</v>
      </c>
      <c r="F692" s="123"/>
      <c r="G692" s="10">
        <f t="array" ref="G692">IFERROR(INDEX('PM POWERSUPPLY RJBT1'!BC:BC,MATCH(E692,'PM POWERSUPPLY RJBT1'!B:B,0)),"BELUM TERDATA")</f>
        <v>100</v>
      </c>
      <c r="H692" s="13" t="str">
        <f t="array" ref="H692">IFERROR(INDEX('PM AC RJBT'!J:J,MATCH(E692,'PM AC RJBT'!A:A,0)),"NON-AC ICON")</f>
        <v>NON-AC ICON</v>
      </c>
      <c r="I692" s="13" t="str">
        <f t="array" ref="I692">IFERROR(INDEX('PM GENSET RJBT'!AJ:AJ,MATCH(E692,'PM GENSET RJBT'!B:B,0)),"TIDAK ADA GENSET")</f>
        <v>TIDAK ADA GENSET</v>
      </c>
      <c r="J692" s="14">
        <f t="array" ref="J692">IFERROR(INDEX('PM POP RJBT'!P:P,MATCH(E692,'PM POP RJBT'!D:D,0)),"")*100</f>
        <v>100</v>
      </c>
      <c r="K692" s="16">
        <f t="shared" si="1"/>
        <v>100</v>
      </c>
      <c r="L692" s="18" t="str">
        <f t="shared" si="2"/>
        <v>GOOD CONDITION</v>
      </c>
    </row>
    <row r="693">
      <c r="A693" s="71" t="s">
        <v>181</v>
      </c>
      <c r="B693" s="20" t="s">
        <v>593</v>
      </c>
      <c r="C693" s="20" t="s">
        <v>3557</v>
      </c>
      <c r="D693" s="20" t="str">
        <f t="array" ref="D693">IFERROR(INDEX('DATA RAW OLT'!A:A,MATCH(C693,'DATA RAW OLT'!B:B,0)),"")</f>
        <v>JATIM-APJ.PASURUAN-AN6000.2-OLT-01</v>
      </c>
      <c r="E693" s="19" t="s">
        <v>3558</v>
      </c>
      <c r="F693" s="120"/>
      <c r="G693" s="24">
        <f t="array" ref="G693">IFERROR(INDEX('PM POWERSUPPLY RJBT1'!BC:BC,MATCH(E693,'PM POWERSUPPLY RJBT1'!B:B,0)),"BELUM TERDATA")</f>
        <v>100</v>
      </c>
      <c r="H693" s="27" t="str">
        <f t="array" ref="H693">IFERROR(INDEX('PM AC RJBT'!J:J,MATCH(E693,'PM AC RJBT'!A:A,0)),"NON-AC ICON")</f>
        <v>NON-AC ICON</v>
      </c>
      <c r="I693" s="27" t="str">
        <f t="array" ref="I693">IFERROR(INDEX('PM GENSET RJBT'!AJ:AJ,MATCH(E693,'PM GENSET RJBT'!B:B,0)),"TIDAK ADA GENSET")</f>
        <v>TIDAK ADA GENSET</v>
      </c>
      <c r="J693" s="29">
        <f t="array" ref="J693">IFERROR(INDEX('PM POP RJBT'!P:P,MATCH(E693,'PM POP RJBT'!D:D,0)),"")*100</f>
        <v>100</v>
      </c>
      <c r="K693" s="30">
        <f t="shared" si="1"/>
        <v>100</v>
      </c>
      <c r="L693" s="18" t="str">
        <f t="shared" si="2"/>
        <v>GOOD CONDITION</v>
      </c>
    </row>
    <row r="694">
      <c r="A694" s="78" t="s">
        <v>16</v>
      </c>
      <c r="B694" s="7" t="s">
        <v>593</v>
      </c>
      <c r="C694" s="7" t="s">
        <v>3559</v>
      </c>
      <c r="D694" s="7" t="str">
        <f t="array" ref="D694">IFERROR(INDEX('DATA RAW OLT'!A:A,MATCH(C694,'DATA RAW OLT'!B:B,0)),"")</f>
        <v>JATIM-GRESIK.GKB-MA5800X2-OLT-01</v>
      </c>
      <c r="E694" s="6" t="s">
        <v>591</v>
      </c>
      <c r="F694" s="123"/>
      <c r="G694" s="10">
        <f t="array" ref="G694">IFERROR(INDEX('PM POWERSUPPLY RJBT1'!BC:BC,MATCH(E694,'PM POWERSUPPLY RJBT1'!B:B,0)),"BELUM TERDATA")</f>
        <v>100</v>
      </c>
      <c r="H694" s="13">
        <f t="array" ref="H694">IFERROR(INDEX('PM AC RJBT'!J:J,MATCH(E694,'PM AC RJBT'!A:A,0)),"NON-AC ICON")</f>
        <v>100</v>
      </c>
      <c r="I694" s="13" t="str">
        <f t="array" ref="I694">IFERROR(INDEX('PM GENSET RJBT'!AJ:AJ,MATCH(E694,'PM GENSET RJBT'!B:B,0)),"TIDAK ADA GENSET")</f>
        <v>TIDAK ADA GENSET</v>
      </c>
      <c r="J694" s="14">
        <f t="array" ref="J694">IFERROR(INDEX('PM POP RJBT'!P:P,MATCH(E694,'PM POP RJBT'!D:D,0)),"")*100</f>
        <v>100</v>
      </c>
      <c r="K694" s="16">
        <f t="shared" si="1"/>
        <v>100</v>
      </c>
      <c r="L694" s="18" t="str">
        <f t="shared" si="2"/>
        <v>GOOD CONDITION</v>
      </c>
      <c r="N694" s="171" t="s">
        <v>3562</v>
      </c>
      <c r="O694" s="171" t="s">
        <v>3563</v>
      </c>
      <c r="P694" s="171" t="s">
        <v>3564</v>
      </c>
    </row>
    <row r="695">
      <c r="A695" s="71" t="s">
        <v>16</v>
      </c>
      <c r="B695" s="20" t="s">
        <v>593</v>
      </c>
      <c r="C695" s="20" t="s">
        <v>3565</v>
      </c>
      <c r="D695" s="21" t="s">
        <v>3566</v>
      </c>
      <c r="E695" s="19" t="s">
        <v>3567</v>
      </c>
      <c r="F695" s="120"/>
      <c r="G695" s="24">
        <f t="array" ref="G695">IFERROR(INDEX('PM POWERSUPPLY RJBT1'!BC:BC,MATCH(E695,'PM POWERSUPPLY RJBT1'!B:B,0)),"BELUM TERDATA")</f>
        <v>100</v>
      </c>
      <c r="H695" s="27" t="str">
        <f t="array" ref="H695">IFERROR(INDEX('PM AC RJBT'!J:J,MATCH(E695,'PM AC RJBT'!A:A,0)),"NON-AC ICON")</f>
        <v>NON-AC ICON</v>
      </c>
      <c r="I695" s="27" t="str">
        <f t="array" ref="I695">IFERROR(INDEX('PM GENSET RJBT'!AJ:AJ,MATCH(E695,'PM GENSET RJBT'!B:B,0)),"TIDAK ADA GENSET")</f>
        <v>TIDAK ADA GENSET</v>
      </c>
      <c r="J695" s="29">
        <f t="array" ref="J695">IFERROR(INDEX('PM POP RJBT'!P:P,MATCH(E695,'PM POP RJBT'!D:D,0)),"")*100</f>
        <v>100</v>
      </c>
      <c r="K695" s="30">
        <f t="shared" si="1"/>
        <v>100</v>
      </c>
      <c r="L695" s="18" t="str">
        <f t="shared" si="2"/>
        <v>GOOD CONDITION</v>
      </c>
    </row>
    <row r="696">
      <c r="A696" s="78" t="s">
        <v>16</v>
      </c>
      <c r="B696" s="7" t="s">
        <v>593</v>
      </c>
      <c r="C696" s="7" t="s">
        <v>3569</v>
      </c>
      <c r="D696" s="7" t="str">
        <f t="array" ref="D696">IFERROR(INDEX('DATA RAW OLT'!A:A,MATCH(C696,'DATA RAW OLT'!B:B,0)),"")</f>
        <v>JATIM-SIDOARJO-TAS4-MA5800X2-OLT-01</v>
      </c>
      <c r="E696" s="6" t="s">
        <v>3570</v>
      </c>
      <c r="F696" s="123"/>
      <c r="G696" s="10">
        <f t="array" ref="G696">IFERROR(INDEX('PM POWERSUPPLY RJBT1'!BC:BC,MATCH(E696,'PM POWERSUPPLY RJBT1'!B:B,0)),"BELUM TERDATA")</f>
        <v>100</v>
      </c>
      <c r="H696" s="13" t="str">
        <f t="array" ref="H696">IFERROR(INDEX('PM AC RJBT'!J:J,MATCH(E696,'PM AC RJBT'!A:A,0)),"NON-AC ICON")</f>
        <v>NON-AC ICON</v>
      </c>
      <c r="I696" s="13" t="str">
        <f t="array" ref="I696">IFERROR(INDEX('PM GENSET RJBT'!AJ:AJ,MATCH(E696,'PM GENSET RJBT'!B:B,0)),"TIDAK ADA GENSET")</f>
        <v>TIDAK ADA GENSET</v>
      </c>
      <c r="J696" s="14">
        <f t="array" ref="J696">IFERROR(INDEX('PM POP RJBT'!P:P,MATCH(E696,'PM POP RJBT'!D:D,0)),"")*100</f>
        <v>0</v>
      </c>
      <c r="K696" s="16">
        <f t="shared" si="1"/>
        <v>60</v>
      </c>
      <c r="L696" s="18" t="str">
        <f t="shared" si="2"/>
        <v>WARNING</v>
      </c>
    </row>
    <row r="697">
      <c r="A697" s="71" t="s">
        <v>16</v>
      </c>
      <c r="B697" s="20" t="s">
        <v>593</v>
      </c>
      <c r="C697" s="20" t="s">
        <v>3572</v>
      </c>
      <c r="D697" s="21" t="s">
        <v>3573</v>
      </c>
      <c r="E697" s="19" t="s">
        <v>3574</v>
      </c>
      <c r="F697" s="120"/>
      <c r="G697" s="24">
        <f t="array" ref="G697">IFERROR(INDEX('PM POWERSUPPLY RJBT1'!BC:BC,MATCH(E697,'PM POWERSUPPLY RJBT1'!B:B,0)),"BELUM TERDATA")</f>
        <v>100</v>
      </c>
      <c r="H697" s="27" t="str">
        <f t="array" ref="H697">IFERROR(INDEX('PM AC RJBT'!J:J,MATCH(E697,'PM AC RJBT'!A:A,0)),"NON-AC ICON")</f>
        <v>NON-AC ICON</v>
      </c>
      <c r="I697" s="27" t="str">
        <f t="array" ref="I697">IFERROR(INDEX('PM GENSET RJBT'!AJ:AJ,MATCH(E697,'PM GENSET RJBT'!B:B,0)),"TIDAK ADA GENSET")</f>
        <v>TIDAK ADA GENSET</v>
      </c>
      <c r="J697" s="29">
        <f t="array" ref="J697">IFERROR(INDEX('PM POP RJBT'!P:P,MATCH(E697,'PM POP RJBT'!D:D,0)),"")*100</f>
        <v>100</v>
      </c>
      <c r="K697" s="30">
        <f t="shared" si="1"/>
        <v>100</v>
      </c>
      <c r="L697" s="18" t="str">
        <f t="shared" si="2"/>
        <v>GOOD CONDITION</v>
      </c>
    </row>
    <row r="698">
      <c r="A698" s="78" t="s">
        <v>16</v>
      </c>
      <c r="B698" s="7" t="s">
        <v>593</v>
      </c>
      <c r="C698" s="7" t="s">
        <v>3576</v>
      </c>
      <c r="D698" s="7" t="str">
        <f t="array" ref="D698">IFERROR(INDEX('DATA RAW OLT'!A:A,MATCH(E698,'DATA RAW OLT'!C:C,0)),"")</f>
        <v>JATIM-CSR.GRESIK.RC-OLT-01</v>
      </c>
      <c r="E698" s="6" t="s">
        <v>3578</v>
      </c>
      <c r="F698" s="123"/>
      <c r="G698" s="10">
        <f t="array" ref="G698">IFERROR(INDEX('PM POWERSUPPLY RJBT1'!BC:BC,MATCH(E698,'PM POWERSUPPLY RJBT1'!B:B,0)),"BELUM TERDATA")</f>
        <v>100</v>
      </c>
      <c r="H698" s="13" t="str">
        <f t="array" ref="H698">IFERROR(INDEX('PM AC RJBT'!J:J,MATCH(E698,'PM AC RJBT'!A:A,0)),"NON-AC ICON")</f>
        <v>NON-AC ICON</v>
      </c>
      <c r="I698" s="13" t="str">
        <f t="array" ref="I698">IFERROR(INDEX('PM GENSET RJBT'!AJ:AJ,MATCH(E698,'PM GENSET RJBT'!B:B,0)),"TIDAK ADA GENSET")</f>
        <v>TIDAK ADA GENSET</v>
      </c>
      <c r="J698" s="14">
        <f t="array" ref="J698">IFERROR(INDEX('PM POP RJBT'!P:P,MATCH(E698,'PM POP RJBT'!D:D,0)),"")*100</f>
        <v>0</v>
      </c>
      <c r="K698" s="16">
        <f t="shared" si="1"/>
        <v>60</v>
      </c>
      <c r="L698" s="18" t="str">
        <f t="shared" si="2"/>
        <v>WARNING</v>
      </c>
    </row>
    <row r="699">
      <c r="A699" s="71" t="s">
        <v>16</v>
      </c>
      <c r="B699" s="20" t="s">
        <v>593</v>
      </c>
      <c r="C699" s="20" t="s">
        <v>3581</v>
      </c>
      <c r="D699" s="20" t="str">
        <f t="array" ref="D699">IFERROR(INDEX('DATA RAW OLT'!A:A,MATCH(C699,'DATA RAW OLT'!B:B,0)),"")</f>
        <v>JATIM-GRAND.ALOHA-RC-OLT-01</v>
      </c>
      <c r="E699" s="19" t="s">
        <v>3582</v>
      </c>
      <c r="F699" s="120"/>
      <c r="G699" s="24">
        <f t="array" ref="G699">IFERROR(INDEX('PM POWERSUPPLY RJBT1'!BC:BC,MATCH(E699,'PM POWERSUPPLY RJBT1'!B:B,0)),"BELUM TERDATA")</f>
        <v>100</v>
      </c>
      <c r="H699" s="27" t="str">
        <f t="array" ref="H699">IFERROR(INDEX('PM AC RJBT'!J:J,MATCH(E699,'PM AC RJBT'!A:A,0)),"NON-AC ICON")</f>
        <v>NON-AC ICON</v>
      </c>
      <c r="I699" s="27" t="str">
        <f t="array" ref="I699">IFERROR(INDEX('PM GENSET RJBT'!AJ:AJ,MATCH(E699,'PM GENSET RJBT'!B:B,0)),"TIDAK ADA GENSET")</f>
        <v>TIDAK ADA GENSET</v>
      </c>
      <c r="J699" s="29">
        <f t="array" ref="J699">IFERROR(INDEX('PM POP RJBT'!P:P,MATCH(E699,'PM POP RJBT'!D:D,0)),"")*100</f>
        <v>0</v>
      </c>
      <c r="K699" s="30">
        <f t="shared" si="1"/>
        <v>60</v>
      </c>
      <c r="L699" s="18" t="str">
        <f t="shared" si="2"/>
        <v>WARNING</v>
      </c>
    </row>
    <row r="700">
      <c r="A700" s="78" t="s">
        <v>16</v>
      </c>
      <c r="B700" s="7" t="s">
        <v>593</v>
      </c>
      <c r="C700" s="7" t="s">
        <v>3584</v>
      </c>
      <c r="D700" s="7" t="str">
        <f t="array" ref="D700">IFERROR(INDEX('DATA RAW OLT'!A:A,MATCH(C700,'DATA RAW OLT'!B:B,0)),"")</f>
        <v>JATIM-GRAND.SURYA.SDA-RC-OLT-01</v>
      </c>
      <c r="E700" s="6" t="s">
        <v>3585</v>
      </c>
      <c r="F700" s="123"/>
      <c r="G700" s="10">
        <f t="array" ref="G700">IFERROR(INDEX('PM POWERSUPPLY RJBT1'!BC:BC,MATCH(E700,'PM POWERSUPPLY RJBT1'!B:B,0)),"BELUM TERDATA")</f>
        <v>100</v>
      </c>
      <c r="H700" s="13" t="str">
        <f t="array" ref="H700">IFERROR(INDEX('PM AC RJBT'!J:J,MATCH(E700,'PM AC RJBT'!A:A,0)),"NON-AC ICON")</f>
        <v>NON-AC ICON</v>
      </c>
      <c r="I700" s="13" t="str">
        <f t="array" ref="I700">IFERROR(INDEX('PM GENSET RJBT'!AJ:AJ,MATCH(E700,'PM GENSET RJBT'!B:B,0)),"TIDAK ADA GENSET")</f>
        <v>TIDAK ADA GENSET</v>
      </c>
      <c r="J700" s="14">
        <f t="array" ref="J700">IFERROR(INDEX('PM POP RJBT'!P:P,MATCH(E700,'PM POP RJBT'!D:D,0)),"")*100</f>
        <v>0</v>
      </c>
      <c r="K700" s="16">
        <f t="shared" si="1"/>
        <v>60</v>
      </c>
      <c r="L700" s="18" t="str">
        <f t="shared" si="2"/>
        <v>WARNING</v>
      </c>
    </row>
    <row r="701">
      <c r="A701" s="71" t="s">
        <v>226</v>
      </c>
      <c r="B701" s="20" t="s">
        <v>593</v>
      </c>
      <c r="C701" s="20" t="s">
        <v>3588</v>
      </c>
      <c r="D701" s="20" t="str">
        <f t="array" ref="D701">IFERROR(INDEX('DATA RAW OLT'!A:A,MATCH(C701,'DATA RAW OLT'!B:B,0)),"")</f>
        <v>JATIM-MINI.ODC.GREENLAND.JEMBER-MA5801-OLT-01</v>
      </c>
      <c r="E701" s="19" t="s">
        <v>1397</v>
      </c>
      <c r="F701" s="120"/>
      <c r="G701" s="24">
        <f t="array" ref="G701">IFERROR(INDEX('PM POWERSUPPLY RJBT1'!BC:BC,MATCH(E701,'PM POWERSUPPLY RJBT1'!B:B,0)),"BELUM TERDATA")</f>
        <v>100</v>
      </c>
      <c r="H701" s="27">
        <f t="array" ref="H701">IFERROR(INDEX('PM AC RJBT'!J:J,MATCH(E701,'PM AC RJBT'!A:A,0)),"NON-AC ICON")</f>
        <v>100</v>
      </c>
      <c r="I701" s="27" t="str">
        <f t="array" ref="I701">IFERROR(INDEX('PM GENSET RJBT'!AJ:AJ,MATCH(E701,'PM GENSET RJBT'!B:B,0)),"TIDAK ADA GENSET")</f>
        <v>TIDAK ADA GENSET</v>
      </c>
      <c r="J701" s="29">
        <f t="array" ref="J701">IFERROR(INDEX('PM POP RJBT'!P:P,MATCH(E701,'PM POP RJBT'!D:D,0)),"")*100</f>
        <v>100</v>
      </c>
      <c r="K701" s="30">
        <f t="shared" si="1"/>
        <v>100</v>
      </c>
      <c r="L701" s="18" t="str">
        <f t="shared" si="2"/>
        <v>GOOD CONDITION</v>
      </c>
    </row>
    <row r="702">
      <c r="A702" s="78" t="s">
        <v>16</v>
      </c>
      <c r="B702" s="7" t="s">
        <v>593</v>
      </c>
      <c r="C702" s="7" t="s">
        <v>3591</v>
      </c>
      <c r="D702" s="8" t="s">
        <v>3592</v>
      </c>
      <c r="E702" s="6" t="s">
        <v>3593</v>
      </c>
      <c r="F702" s="123"/>
      <c r="G702" s="10">
        <f t="array" ref="G702">IFERROR(INDEX('PM POWERSUPPLY RJBT1'!BC:BC,MATCH(E702,'PM POWERSUPPLY RJBT1'!B:B,0)),"BELUM TERDATA")</f>
        <v>100</v>
      </c>
      <c r="H702" s="13" t="str">
        <f t="array" ref="H702">IFERROR(INDEX('PM AC RJBT'!J:J,MATCH(E702,'PM AC RJBT'!A:A,0)),"NON-AC ICON")</f>
        <v>NON-AC ICON</v>
      </c>
      <c r="I702" s="13" t="str">
        <f t="array" ref="I702">IFERROR(INDEX('PM GENSET RJBT'!AJ:AJ,MATCH(E702,'PM GENSET RJBT'!B:B,0)),"TIDAK ADA GENSET")</f>
        <v>TIDAK ADA GENSET</v>
      </c>
      <c r="J702" s="14">
        <f t="array" ref="J702">IFERROR(INDEX('PM POP RJBT'!P:P,MATCH(E702,'PM POP RJBT'!D:D,0)),"")*100</f>
        <v>0</v>
      </c>
      <c r="K702" s="16">
        <f t="shared" si="1"/>
        <v>60</v>
      </c>
      <c r="L702" s="18" t="str">
        <f t="shared" si="2"/>
        <v>WARNING</v>
      </c>
      <c r="N702" s="171" t="s">
        <v>3562</v>
      </c>
      <c r="O702" s="171" t="s">
        <v>3563</v>
      </c>
      <c r="P702" s="171" t="s">
        <v>3564</v>
      </c>
    </row>
    <row r="703">
      <c r="A703" s="71" t="s">
        <v>181</v>
      </c>
      <c r="B703" s="20" t="s">
        <v>593</v>
      </c>
      <c r="C703" s="20" t="s">
        <v>3596</v>
      </c>
      <c r="D703" s="20" t="str">
        <f t="array" ref="D703">IFERROR(INDEX('DATA RAW OLT'!A:A,MATCH(C703,'DATA RAW OLT'!B:B,0)),"")</f>
        <v>JATIM-KALIMAS.TANJUNG.NGANJUK-MA5801-OLT-01</v>
      </c>
      <c r="E703" s="19" t="s">
        <v>3597</v>
      </c>
      <c r="F703" s="120"/>
      <c r="G703" s="24">
        <f t="array" ref="G703">IFERROR(INDEX('PM POWERSUPPLY RJBT1'!BC:BC,MATCH(E703,'PM POWERSUPPLY RJBT1'!B:B,0)),"BELUM TERDATA")</f>
        <v>100</v>
      </c>
      <c r="H703" s="27" t="str">
        <f t="array" ref="H703">IFERROR(INDEX('PM AC RJBT'!J:J,MATCH(E703,'PM AC RJBT'!A:A,0)),"NON-AC ICON")</f>
        <v>NON-AC ICON</v>
      </c>
      <c r="I703" s="27" t="str">
        <f t="array" ref="I703">IFERROR(INDEX('PM GENSET RJBT'!AJ:AJ,MATCH(E703,'PM GENSET RJBT'!B:B,0)),"TIDAK ADA GENSET")</f>
        <v>TIDAK ADA GENSET</v>
      </c>
      <c r="J703" s="29">
        <f t="array" ref="J703">IFERROR(INDEX('PM POP RJBT'!P:P,MATCH(E703,'PM POP RJBT'!D:D,0)),"")*100</f>
        <v>0</v>
      </c>
      <c r="K703" s="30">
        <f t="shared" si="1"/>
        <v>60</v>
      </c>
      <c r="L703" s="18" t="str">
        <f t="shared" si="2"/>
        <v>WARNING</v>
      </c>
      <c r="N703" s="171" t="s">
        <v>2847</v>
      </c>
      <c r="O703" s="171" t="s">
        <v>2837</v>
      </c>
      <c r="P703" s="171" t="s">
        <v>3600</v>
      </c>
    </row>
    <row r="704">
      <c r="A704" s="78" t="s">
        <v>226</v>
      </c>
      <c r="B704" s="7" t="s">
        <v>593</v>
      </c>
      <c r="C704" s="7" t="s">
        <v>3601</v>
      </c>
      <c r="D704" s="7" t="str">
        <f t="array" ref="D704">IFERROR(INDEX('DATA RAW OLT'!A:A,MATCH(C704,'DATA RAW OLT'!B:B,0)),"")</f>
        <v>JATIM-MINI.ODC.MANGLI-MA5801-OLT-01</v>
      </c>
      <c r="E704" s="6" t="s">
        <v>1404</v>
      </c>
      <c r="F704" s="123"/>
      <c r="G704" s="10">
        <f t="array" ref="G704">IFERROR(INDEX('PM POWERSUPPLY RJBT1'!BC:BC,MATCH(E704,'PM POWERSUPPLY RJBT1'!B:B,0)),"BELUM TERDATA")</f>
        <v>100</v>
      </c>
      <c r="H704" s="13">
        <f t="array" ref="H704">IFERROR(INDEX('PM AC RJBT'!J:J,MATCH(E704,'PM AC RJBT'!A:A,0)),"NON-AC ICON")</f>
        <v>100</v>
      </c>
      <c r="I704" s="13" t="str">
        <f t="array" ref="I704">IFERROR(INDEX('PM GENSET RJBT'!AJ:AJ,MATCH(E704,'PM GENSET RJBT'!B:B,0)),"TIDAK ADA GENSET")</f>
        <v>TIDAK ADA GENSET</v>
      </c>
      <c r="J704" s="14">
        <f t="array" ref="J704">IFERROR(INDEX('PM POP RJBT'!P:P,MATCH(E704,'PM POP RJBT'!D:D,0)),"")*100</f>
        <v>100</v>
      </c>
      <c r="K704" s="16">
        <f t="shared" si="1"/>
        <v>100</v>
      </c>
      <c r="L704" s="18" t="str">
        <f t="shared" si="2"/>
        <v>GOOD CONDITION</v>
      </c>
    </row>
    <row r="705">
      <c r="A705" s="71" t="s">
        <v>16</v>
      </c>
      <c r="B705" s="20" t="s">
        <v>593</v>
      </c>
      <c r="C705" s="20" t="s">
        <v>3603</v>
      </c>
      <c r="D705" s="20" t="str">
        <f t="array" ref="D705">IFERROR(INDEX('DATA RAW OLT'!A:A,MATCH(C705,'DATA RAW OLT'!B:B,0)),"")</f>
        <v>JATIM-GRY.TMN.ASRI-RC-OLT-02</v>
      </c>
      <c r="E705" s="19" t="s">
        <v>3605</v>
      </c>
      <c r="F705" s="120"/>
      <c r="G705" s="24">
        <f t="array" ref="G705">IFERROR(INDEX('PM POWERSUPPLY RJBT1'!BC:BC,MATCH(E705,'PM POWERSUPPLY RJBT1'!B:B,0)),"BELUM TERDATA")</f>
        <v>100</v>
      </c>
      <c r="H705" s="27" t="str">
        <f t="array" ref="H705">IFERROR(INDEX('PM AC RJBT'!J:J,MATCH(E705,'PM AC RJBT'!A:A,0)),"NON-AC ICON")</f>
        <v>NON-AC ICON</v>
      </c>
      <c r="I705" s="27" t="str">
        <f t="array" ref="I705">IFERROR(INDEX('PM GENSET RJBT'!AJ:AJ,MATCH(E705,'PM GENSET RJBT'!B:B,0)),"TIDAK ADA GENSET")</f>
        <v>TIDAK ADA GENSET</v>
      </c>
      <c r="J705" s="29">
        <f t="array" ref="J705">IFERROR(INDEX('PM POP RJBT'!P:P,MATCH(E705,'PM POP RJBT'!D:D,0)),"")*100</f>
        <v>0</v>
      </c>
      <c r="K705" s="30">
        <f t="shared" si="1"/>
        <v>60</v>
      </c>
      <c r="L705" s="18" t="str">
        <f t="shared" si="2"/>
        <v>WARNING</v>
      </c>
    </row>
    <row r="706">
      <c r="A706" s="78" t="s">
        <v>16</v>
      </c>
      <c r="B706" s="7" t="s">
        <v>593</v>
      </c>
      <c r="C706" s="7" t="s">
        <v>3607</v>
      </c>
      <c r="D706" s="7" t="str">
        <f t="array" ref="D706">IFERROR(INDEX('DATA RAW OLT'!A:A,MATCH(C706,'DATA RAW OLT'!B:B,0)),"")</f>
        <v>JATIM-SIDOARJO-ORCHID-MA5800X2-OLT-01</v>
      </c>
      <c r="E706" s="6" t="s">
        <v>3608</v>
      </c>
      <c r="F706" s="123"/>
      <c r="G706" s="10">
        <f t="array" ref="G706">IFERROR(INDEX('PM POWERSUPPLY RJBT1'!BC:BC,MATCH(E706,'PM POWERSUPPLY RJBT1'!B:B,0)),"BELUM TERDATA")</f>
        <v>100</v>
      </c>
      <c r="H706" s="13" t="str">
        <f t="array" ref="H706">IFERROR(INDEX('PM AC RJBT'!J:J,MATCH(E706,'PM AC RJBT'!A:A,0)),"NON-AC ICON")</f>
        <v>NON-AC ICON</v>
      </c>
      <c r="I706" s="13" t="str">
        <f t="array" ref="I706">IFERROR(INDEX('PM GENSET RJBT'!AJ:AJ,MATCH(E706,'PM GENSET RJBT'!B:B,0)),"TIDAK ADA GENSET")</f>
        <v>TIDAK ADA GENSET</v>
      </c>
      <c r="J706" s="14">
        <f t="array" ref="J706">IFERROR(INDEX('PM POP RJBT'!P:P,MATCH(E706,'PM POP RJBT'!D:D,0)),"")*100</f>
        <v>0</v>
      </c>
      <c r="K706" s="16">
        <f t="shared" si="1"/>
        <v>60</v>
      </c>
      <c r="L706" s="18" t="str">
        <f t="shared" si="2"/>
        <v>WARNING</v>
      </c>
    </row>
    <row r="707">
      <c r="A707" s="71" t="s">
        <v>16</v>
      </c>
      <c r="B707" s="20" t="s">
        <v>593</v>
      </c>
      <c r="C707" s="20" t="s">
        <v>3611</v>
      </c>
      <c r="D707" s="20" t="str">
        <f t="array" ref="D707">IFERROR(INDEX('DATA RAW OLT'!A:A,MATCH(C707,'DATA RAW OLT'!B:B,0)),"")</f>
        <v>JATIM-KWANGSAN.SDA-RC-OLT-01</v>
      </c>
      <c r="E707" s="19" t="s">
        <v>3612</v>
      </c>
      <c r="F707" s="120"/>
      <c r="G707" s="24">
        <f t="array" ref="G707">IFERROR(INDEX('PM POWERSUPPLY RJBT1'!BC:BC,MATCH(E707,'PM POWERSUPPLY RJBT1'!B:B,0)),"BELUM TERDATA")</f>
        <v>100</v>
      </c>
      <c r="H707" s="27" t="str">
        <f t="array" ref="H707">IFERROR(INDEX('PM AC RJBT'!J:J,MATCH(E707,'PM AC RJBT'!A:A,0)),"NON-AC ICON")</f>
        <v>NON-AC ICON</v>
      </c>
      <c r="I707" s="27" t="str">
        <f t="array" ref="I707">IFERROR(INDEX('PM GENSET RJBT'!AJ:AJ,MATCH(E707,'PM GENSET RJBT'!B:B,0)),"TIDAK ADA GENSET")</f>
        <v>TIDAK ADA GENSET</v>
      </c>
      <c r="J707" s="29">
        <f t="array" ref="J707">IFERROR(INDEX('PM POP RJBT'!P:P,MATCH(E707,'PM POP RJBT'!D:D,0)),"")*100</f>
        <v>0</v>
      </c>
      <c r="K707" s="30">
        <f t="shared" si="1"/>
        <v>60</v>
      </c>
      <c r="L707" s="18" t="str">
        <f t="shared" si="2"/>
        <v>WARNING</v>
      </c>
    </row>
    <row r="708">
      <c r="A708" s="78" t="s">
        <v>16</v>
      </c>
      <c r="B708" s="7" t="s">
        <v>593</v>
      </c>
      <c r="C708" s="7" t="s">
        <v>3614</v>
      </c>
      <c r="D708" s="7" t="str">
        <f t="array" ref="D708">IFERROR(INDEX('DATA RAW OLT'!A:A,MATCH(C708,'DATA RAW OLT'!B:B,0)),"")</f>
        <v>JATIM-PURI.INDAH-RC-OLT-01</v>
      </c>
      <c r="E708" s="6" t="s">
        <v>3615</v>
      </c>
      <c r="F708" s="123"/>
      <c r="G708" s="10">
        <f t="array" ref="G708">IFERROR(INDEX('PM POWERSUPPLY RJBT1'!BC:BC,MATCH(E708,'PM POWERSUPPLY RJBT1'!B:B,0)),"BELUM TERDATA")</f>
        <v>100</v>
      </c>
      <c r="H708" s="13" t="str">
        <f t="array" ref="H708">IFERROR(INDEX('PM AC RJBT'!J:J,MATCH(E708,'PM AC RJBT'!A:A,0)),"NON-AC ICON")</f>
        <v>NON-AC ICON</v>
      </c>
      <c r="I708" s="13" t="str">
        <f t="array" ref="I708">IFERROR(INDEX('PM GENSET RJBT'!AJ:AJ,MATCH(E708,'PM GENSET RJBT'!B:B,0)),"TIDAK ADA GENSET")</f>
        <v>TIDAK ADA GENSET</v>
      </c>
      <c r="J708" s="14">
        <f t="array" ref="J708">IFERROR(INDEX('PM POP RJBT'!P:P,MATCH(E708,'PM POP RJBT'!D:D,0)),"")*100</f>
        <v>0</v>
      </c>
      <c r="K708" s="16">
        <f t="shared" si="1"/>
        <v>60</v>
      </c>
      <c r="L708" s="18" t="str">
        <f t="shared" si="2"/>
        <v>WARNING</v>
      </c>
    </row>
    <row r="709">
      <c r="A709" s="71" t="s">
        <v>16</v>
      </c>
      <c r="B709" s="20" t="s">
        <v>593</v>
      </c>
      <c r="C709" s="20" t="s">
        <v>3619</v>
      </c>
      <c r="D709" s="20" t="str">
        <f t="array" ref="D709">IFERROR(INDEX('DATA RAW OLT'!A:A,MATCH(C709,'DATA RAW OLT'!B:B,0)),"")</f>
        <v>JATIM-PURI.INDAH-RC-OLT-02</v>
      </c>
      <c r="E709" s="19" t="s">
        <v>3620</v>
      </c>
      <c r="F709" s="120"/>
      <c r="G709" s="24">
        <f t="array" ref="G709">IFERROR(INDEX('PM POWERSUPPLY RJBT1'!BC:BC,MATCH(E709,'PM POWERSUPPLY RJBT1'!B:B,0)),"BELUM TERDATA")</f>
        <v>100</v>
      </c>
      <c r="H709" s="27" t="str">
        <f t="array" ref="H709">IFERROR(INDEX('PM AC RJBT'!J:J,MATCH(E709,'PM AC RJBT'!A:A,0)),"NON-AC ICON")</f>
        <v>NON-AC ICON</v>
      </c>
      <c r="I709" s="27" t="str">
        <f t="array" ref="I709">IFERROR(INDEX('PM GENSET RJBT'!AJ:AJ,MATCH(E709,'PM GENSET RJBT'!B:B,0)),"TIDAK ADA GENSET")</f>
        <v>TIDAK ADA GENSET</v>
      </c>
      <c r="J709" s="29">
        <f t="array" ref="J709">IFERROR(INDEX('PM POP RJBT'!P:P,MATCH(E709,'PM POP RJBT'!D:D,0)),"")*100</f>
        <v>100</v>
      </c>
      <c r="K709" s="30">
        <f t="shared" si="1"/>
        <v>100</v>
      </c>
      <c r="L709" s="18" t="str">
        <f t="shared" si="2"/>
        <v>GOOD CONDITION</v>
      </c>
    </row>
    <row r="710">
      <c r="A710" s="78" t="s">
        <v>16</v>
      </c>
      <c r="B710" s="7" t="s">
        <v>593</v>
      </c>
      <c r="C710" s="7" t="s">
        <v>3623</v>
      </c>
      <c r="D710" s="7" t="str">
        <f t="array" ref="D710">IFERROR(INDEX('DATA RAW OLT'!A:A,MATCH(C710,'DATA RAW OLT'!B:B,0)),"")</f>
        <v>JATIM-SHOJILAND.SDA-RC-OLT-01</v>
      </c>
      <c r="E710" s="6" t="s">
        <v>3624</v>
      </c>
      <c r="F710" s="123"/>
      <c r="G710" s="10">
        <f t="array" ref="G710">IFERROR(INDEX('PM POWERSUPPLY RJBT1'!BC:BC,MATCH(E710,'PM POWERSUPPLY RJBT1'!B:B,0)),"BELUM TERDATA")</f>
        <v>100</v>
      </c>
      <c r="H710" s="13" t="str">
        <f t="array" ref="H710">IFERROR(INDEX('PM AC RJBT'!J:J,MATCH(E710,'PM AC RJBT'!A:A,0)),"NON-AC ICON")</f>
        <v>NON-AC ICON</v>
      </c>
      <c r="I710" s="13" t="str">
        <f t="array" ref="I710">IFERROR(INDEX('PM GENSET RJBT'!AJ:AJ,MATCH(E710,'PM GENSET RJBT'!B:B,0)),"TIDAK ADA GENSET")</f>
        <v>TIDAK ADA GENSET</v>
      </c>
      <c r="J710" s="14">
        <f t="array" ref="J710">IFERROR(INDEX('PM POP RJBT'!P:P,MATCH(E710,'PM POP RJBT'!D:D,0)),"")*100</f>
        <v>100</v>
      </c>
      <c r="K710" s="16">
        <f t="shared" si="1"/>
        <v>100</v>
      </c>
      <c r="L710" s="18" t="str">
        <f t="shared" si="2"/>
        <v>GOOD CONDITION</v>
      </c>
    </row>
    <row r="711">
      <c r="A711" s="71" t="s">
        <v>16</v>
      </c>
      <c r="B711" s="20" t="s">
        <v>593</v>
      </c>
      <c r="C711" s="20" t="s">
        <v>3626</v>
      </c>
      <c r="D711" s="20" t="str">
        <f t="array" ref="D711">IFERROR(INDEX('DATA RAW OLT'!A:A,MATCH(C711,'DATA RAW OLT'!B:B,0)),"")</f>
        <v>JATIM-PERUMTAS.3-RC-OLT-01</v>
      </c>
      <c r="E711" s="19" t="s">
        <v>3627</v>
      </c>
      <c r="F711" s="120"/>
      <c r="G711" s="24">
        <f t="array" ref="G711">IFERROR(INDEX('PM POWERSUPPLY RJBT1'!BC:BC,MATCH(E711,'PM POWERSUPPLY RJBT1'!B:B,0)),"BELUM TERDATA")</f>
        <v>100</v>
      </c>
      <c r="H711" s="27" t="str">
        <f t="array" ref="H711">IFERROR(INDEX('PM AC RJBT'!J:J,MATCH(E711,'PM AC RJBT'!A:A,0)),"NON-AC ICON")</f>
        <v>NON-AC ICON</v>
      </c>
      <c r="I711" s="27" t="str">
        <f t="array" ref="I711">IFERROR(INDEX('PM GENSET RJBT'!AJ:AJ,MATCH(E711,'PM GENSET RJBT'!B:B,0)),"TIDAK ADA GENSET")</f>
        <v>TIDAK ADA GENSET</v>
      </c>
      <c r="J711" s="29">
        <f t="array" ref="J711">IFERROR(INDEX('PM POP RJBT'!P:P,MATCH(E711,'PM POP RJBT'!D:D,0)),"")*100</f>
        <v>0</v>
      </c>
      <c r="K711" s="30">
        <f t="shared" si="1"/>
        <v>60</v>
      </c>
      <c r="L711" s="18" t="str">
        <f t="shared" si="2"/>
        <v>WARNING</v>
      </c>
    </row>
    <row r="712">
      <c r="A712" s="78" t="s">
        <v>16</v>
      </c>
      <c r="B712" s="7" t="s">
        <v>593</v>
      </c>
      <c r="C712" s="7" t="s">
        <v>3630</v>
      </c>
      <c r="D712" s="8" t="s">
        <v>3631</v>
      </c>
      <c r="E712" s="6" t="s">
        <v>3632</v>
      </c>
      <c r="F712" s="123"/>
      <c r="G712" s="10">
        <f t="array" ref="G712">IFERROR(INDEX('PM POWERSUPPLY RJBT1'!BC:BC,MATCH(E712,'PM POWERSUPPLY RJBT1'!B:B,0)),"BELUM TERDATA")</f>
        <v>100</v>
      </c>
      <c r="H712" s="13" t="str">
        <f t="array" ref="H712">IFERROR(INDEX('PM AC RJBT'!J:J,MATCH(E712,'PM AC RJBT'!A:A,0)),"NON-AC ICON")</f>
        <v>NON-AC ICON</v>
      </c>
      <c r="I712" s="13" t="str">
        <f t="array" ref="I712">IFERROR(INDEX('PM GENSET RJBT'!AJ:AJ,MATCH(E712,'PM GENSET RJBT'!B:B,0)),"TIDAK ADA GENSET")</f>
        <v>TIDAK ADA GENSET</v>
      </c>
      <c r="J712" s="14">
        <f t="array" ref="J712">IFERROR(INDEX('PM POP RJBT'!P:P,MATCH(E712,'PM POP RJBT'!D:D,0)),"")*100</f>
        <v>100</v>
      </c>
      <c r="K712" s="16">
        <f t="shared" si="1"/>
        <v>100</v>
      </c>
      <c r="L712" s="18" t="str">
        <f t="shared" si="2"/>
        <v>GOOD CONDITION</v>
      </c>
    </row>
    <row r="713">
      <c r="A713" s="71" t="s">
        <v>16</v>
      </c>
      <c r="B713" s="20" t="s">
        <v>593</v>
      </c>
      <c r="C713" s="20" t="s">
        <v>3634</v>
      </c>
      <c r="D713" s="20" t="str">
        <f t="array" ref="D713">IFERROR(INDEX('DATA RAW OLT'!A:A,MATCH(C713,'DATA RAW OLT'!B:B,0)),"")</f>
        <v>JATIM-PERUMTAS.3-RC-OLT-02</v>
      </c>
      <c r="E713" s="19" t="s">
        <v>3635</v>
      </c>
      <c r="F713" s="120"/>
      <c r="G713" s="24" t="str">
        <f t="array" ref="G713">IFERROR(INDEX('PM POWERSUPPLY RJBT1'!BC:BC,MATCH(E713,'PM POWERSUPPLY RJBT1'!B:B,0)),"BELUM TERDATA")</f>
        <v>BELUM TERDATA</v>
      </c>
      <c r="H713" s="27" t="str">
        <f t="array" ref="H713">IFERROR(INDEX('PM AC RJBT'!J:J,MATCH(E713,'PM AC RJBT'!A:A,0)),"NON-AC ICON")</f>
        <v>NON-AC ICON</v>
      </c>
      <c r="I713" s="27" t="str">
        <f t="array" ref="I713">IFERROR(INDEX('PM GENSET RJBT'!AJ:AJ,MATCH(E713,'PM GENSET RJBT'!B:B,0)),"TIDAK ADA GENSET")</f>
        <v>TIDAK ADA GENSET</v>
      </c>
      <c r="J713" s="29">
        <f t="array" ref="J713">IFERROR(INDEX('PM POP RJBT'!P:P,MATCH(E713,'PM POP RJBT'!D:D,0)),"")*100</f>
        <v>0</v>
      </c>
      <c r="K713" s="30">
        <f t="shared" si="1"/>
        <v>30</v>
      </c>
      <c r="L713" s="18" t="str">
        <f t="shared" si="2"/>
        <v>DANGEROUS</v>
      </c>
    </row>
    <row r="714">
      <c r="A714" s="78" t="s">
        <v>181</v>
      </c>
      <c r="B714" s="7" t="s">
        <v>593</v>
      </c>
      <c r="C714" s="7" t="s">
        <v>3638</v>
      </c>
      <c r="D714" s="8" t="s">
        <v>3639</v>
      </c>
      <c r="E714" s="6" t="s">
        <v>3640</v>
      </c>
      <c r="F714" s="123"/>
      <c r="G714" s="10">
        <f t="array" ref="G714">IFERROR(INDEX('PM POWERSUPPLY RJBT1'!BC:BC,MATCH(E714,'PM POWERSUPPLY RJBT1'!B:B,0)),"BELUM TERDATA")</f>
        <v>100</v>
      </c>
      <c r="H714" s="13" t="str">
        <f t="array" ref="H714">IFERROR(INDEX('PM AC RJBT'!J:J,MATCH(E714,'PM AC RJBT'!A:A,0)),"NON-AC ICON")</f>
        <v>NON-AC ICON</v>
      </c>
      <c r="I714" s="13" t="str">
        <f t="array" ref="I714">IFERROR(INDEX('PM GENSET RJBT'!AJ:AJ,MATCH(E714,'PM GENSET RJBT'!B:B,0)),"TIDAK ADA GENSET")</f>
        <v>TIDAK ADA GENSET</v>
      </c>
      <c r="J714" s="14">
        <f t="array" ref="J714">IFERROR(INDEX('PM POP RJBT'!P:P,MATCH(E714,'PM POP RJBT'!D:D,0)),"")*100</f>
        <v>100</v>
      </c>
      <c r="K714" s="16">
        <f t="shared" si="1"/>
        <v>100</v>
      </c>
      <c r="L714" s="18" t="str">
        <f t="shared" si="2"/>
        <v>GOOD CONDITION</v>
      </c>
    </row>
    <row r="715">
      <c r="A715" s="71" t="s">
        <v>226</v>
      </c>
      <c r="B715" s="20" t="s">
        <v>593</v>
      </c>
      <c r="C715" s="20" t="s">
        <v>3642</v>
      </c>
      <c r="D715" s="20" t="str">
        <f t="array" ref="D715">IFERROR(INDEX('DATA RAW OLT'!A:A,MATCH(C715,'DATA RAW OLT'!B:B,0)),"")</f>
        <v>JATIM-PONTANG-RC-OLT-01</v>
      </c>
      <c r="E715" s="19" t="s">
        <v>3643</v>
      </c>
      <c r="F715" s="120"/>
      <c r="G715" s="24" t="str">
        <f t="array" ref="G715">IFERROR(INDEX('PM POWERSUPPLY RJBT1'!BC:BC,MATCH(E715,'PM POWERSUPPLY RJBT1'!B:B,0)),"BELUM TERDATA")</f>
        <v>BELUM TERDATA</v>
      </c>
      <c r="H715" s="27" t="str">
        <f t="array" ref="H715">IFERROR(INDEX('PM AC RJBT'!J:J,MATCH(E715,'PM AC RJBT'!A:A,0)),"NON-AC ICON")</f>
        <v>NON-AC ICON</v>
      </c>
      <c r="I715" s="27" t="str">
        <f t="array" ref="I715">IFERROR(INDEX('PM GENSET RJBT'!AJ:AJ,MATCH(E715,'PM GENSET RJBT'!B:B,0)),"TIDAK ADA GENSET")</f>
        <v>TIDAK ADA GENSET</v>
      </c>
      <c r="J715" s="29">
        <f t="array" ref="J715">IFERROR(INDEX('PM POP RJBT'!P:P,MATCH(E715,'PM POP RJBT'!D:D,0)),"")*100</f>
        <v>100</v>
      </c>
      <c r="K715" s="30">
        <f t="shared" si="1"/>
        <v>70</v>
      </c>
      <c r="L715" s="18" t="str">
        <f t="shared" si="2"/>
        <v>WARNING</v>
      </c>
    </row>
    <row r="716">
      <c r="A716" s="78" t="s">
        <v>226</v>
      </c>
      <c r="B716" s="7" t="s">
        <v>593</v>
      </c>
      <c r="C716" s="7" t="s">
        <v>3645</v>
      </c>
      <c r="D716" s="7" t="str">
        <f t="array" ref="D716">IFERROR(INDEX('DATA RAW OLT'!A:A,MATCH(C716,'DATA RAW OLT'!B:B,0)),"")</f>
        <v>JATIM-PP.SUBULUSALAM-RC-OLT-01</v>
      </c>
      <c r="E716" s="6" t="s">
        <v>3646</v>
      </c>
      <c r="F716" s="123"/>
      <c r="G716" s="10" t="str">
        <f t="array" ref="G716">IFERROR(INDEX('PM POWERSUPPLY RJBT1'!BC:BC,MATCH(E716,'PM POWERSUPPLY RJBT1'!B:B,0)),"BELUM TERDATA")</f>
        <v>BELUM TERDATA</v>
      </c>
      <c r="H716" s="13" t="str">
        <f t="array" ref="H716">IFERROR(INDEX('PM AC RJBT'!J:J,MATCH(E716,'PM AC RJBT'!A:A,0)),"NON-AC ICON")</f>
        <v>NON-AC ICON</v>
      </c>
      <c r="I716" s="13" t="str">
        <f t="array" ref="I716">IFERROR(INDEX('PM GENSET RJBT'!AJ:AJ,MATCH(E716,'PM GENSET RJBT'!B:B,0)),"TIDAK ADA GENSET")</f>
        <v>TIDAK ADA GENSET</v>
      </c>
      <c r="J716" s="14">
        <f t="array" ref="J716">IFERROR(INDEX('PM POP RJBT'!P:P,MATCH(E716,'PM POP RJBT'!D:D,0)),"")*100</f>
        <v>100</v>
      </c>
      <c r="K716" s="16">
        <f t="shared" si="1"/>
        <v>70</v>
      </c>
      <c r="L716" s="18" t="str">
        <f t="shared" si="2"/>
        <v>WARNING</v>
      </c>
    </row>
    <row r="717">
      <c r="A717" s="71" t="s">
        <v>181</v>
      </c>
      <c r="B717" s="20" t="s">
        <v>593</v>
      </c>
      <c r="C717" s="20" t="s">
        <v>3649</v>
      </c>
      <c r="D717" s="20" t="str">
        <f t="array" ref="D717">IFERROR(INDEX('DATA RAW OLT'!A:A,MATCH(C717,'DATA RAW OLT'!B:B,0)),"")</f>
        <v>JATIM-UP.PRIGEN-RC-OLT-01</v>
      </c>
      <c r="E717" s="19" t="s">
        <v>3650</v>
      </c>
      <c r="F717" s="120"/>
      <c r="G717" s="24">
        <f t="array" ref="G717">IFERROR(INDEX('PM POWERSUPPLY RJBT1'!BC:BC,MATCH(E717,'PM POWERSUPPLY RJBT1'!B:B,0)),"BELUM TERDATA")</f>
        <v>100</v>
      </c>
      <c r="H717" s="27" t="str">
        <f t="array" ref="H717">IFERROR(INDEX('PM AC RJBT'!J:J,MATCH(E717,'PM AC RJBT'!A:A,0)),"NON-AC ICON")</f>
        <v>NON-AC ICON</v>
      </c>
      <c r="I717" s="27" t="str">
        <f t="array" ref="I717">IFERROR(INDEX('PM GENSET RJBT'!AJ:AJ,MATCH(E717,'PM GENSET RJBT'!B:B,0)),"TIDAK ADA GENSET")</f>
        <v>TIDAK ADA GENSET</v>
      </c>
      <c r="J717" s="29">
        <f t="array" ref="J717">IFERROR(INDEX('PM POP RJBT'!P:P,MATCH(E717,'PM POP RJBT'!D:D,0)),"")*100</f>
        <v>0</v>
      </c>
      <c r="K717" s="30">
        <f t="shared" si="1"/>
        <v>60</v>
      </c>
      <c r="L717" s="18" t="str">
        <f t="shared" si="2"/>
        <v>WARNING</v>
      </c>
    </row>
    <row r="718">
      <c r="A718" s="78" t="s">
        <v>226</v>
      </c>
      <c r="B718" s="7" t="s">
        <v>593</v>
      </c>
      <c r="C718" s="7" t="s">
        <v>3652</v>
      </c>
      <c r="D718" s="7" t="str">
        <f t="array" ref="D718">IFERROR(INDEX('DATA RAW OLT'!A:A,MATCH(C718,'DATA RAW OLT'!B:B,0)),"")</f>
        <v>JATIM-UP.PROBOLINGGO-RC-OLT-02</v>
      </c>
      <c r="E718" s="6" t="s">
        <v>3653</v>
      </c>
      <c r="F718" s="9"/>
      <c r="G718" s="10">
        <f t="array" ref="G718">IFERROR(INDEX('PM POWERSUPPLY RJBT1'!BC:BC,MATCH(E718,'PM POWERSUPPLY RJBT1'!B:B,0)),"BELUM TERDATA")</f>
        <v>100</v>
      </c>
      <c r="H718" s="13" t="str">
        <f t="array" ref="H718">IFERROR(INDEX('PM AC RJBT'!J:J,MATCH(E718,'PM AC RJBT'!A:A,0)),"NON-AC ICON")</f>
        <v>NON-AC ICON</v>
      </c>
      <c r="I718" s="13" t="str">
        <f t="array" ref="I718">IFERROR(INDEX('PM GENSET RJBT'!AJ:AJ,MATCH(E718,'PM GENSET RJBT'!B:B,0)),"TIDAK ADA GENSET")</f>
        <v>TIDAK ADA GENSET</v>
      </c>
      <c r="J718" s="14">
        <f t="array" ref="J718">IFERROR(INDEX('PM POP RJBT'!P:P,MATCH(E718,'PM POP RJBT'!D:D,0)),"")*100</f>
        <v>100</v>
      </c>
      <c r="K718" s="16">
        <f t="shared" si="1"/>
        <v>100</v>
      </c>
      <c r="L718" s="18" t="str">
        <f t="shared" si="2"/>
        <v>GOOD CONDITION</v>
      </c>
    </row>
    <row r="719">
      <c r="A719" s="71" t="s">
        <v>96</v>
      </c>
      <c r="B719" s="20" t="s">
        <v>593</v>
      </c>
      <c r="C719" s="20" t="s">
        <v>3657</v>
      </c>
      <c r="D719" s="20" t="str">
        <f t="array" ref="D719">IFERROR(INDEX('DATA RAW OLT'!A:A,MATCH(C719,'DATA RAW OLT'!B:B,0)),"")</f>
        <v>JATIM-PONOROGO.ODC.PULUNG-HW.MA5801-OLT-01</v>
      </c>
      <c r="E719" s="19" t="s">
        <v>3658</v>
      </c>
      <c r="F719" s="120"/>
      <c r="G719" s="24">
        <f t="array" ref="G719">IFERROR(INDEX('PM POWERSUPPLY RJBT1'!BC:BC,MATCH(E719,'PM POWERSUPPLY RJBT1'!B:B,0)),"BELUM TERDATA")</f>
        <v>100</v>
      </c>
      <c r="H719" s="27" t="str">
        <f t="array" ref="H719">IFERROR(INDEX('PM AC RJBT'!J:J,MATCH(E719,'PM AC RJBT'!A:A,0)),"NON-AC ICON")</f>
        <v>NON-AC ICON</v>
      </c>
      <c r="I719" s="27" t="str">
        <f t="array" ref="I719">IFERROR(INDEX('PM GENSET RJBT'!AJ:AJ,MATCH(E719,'PM GENSET RJBT'!B:B,0)),"TIDAK ADA GENSET")</f>
        <v>TIDAK ADA GENSET</v>
      </c>
      <c r="J719" s="29">
        <f t="array" ref="J719">IFERROR(INDEX('PM POP RJBT'!P:P,MATCH(E719,'PM POP RJBT'!D:D,0)),"")*100</f>
        <v>0</v>
      </c>
      <c r="K719" s="30">
        <f t="shared" si="1"/>
        <v>60</v>
      </c>
      <c r="L719" s="18" t="str">
        <f t="shared" si="2"/>
        <v>WARNING</v>
      </c>
    </row>
    <row r="720">
      <c r="A720" s="78" t="s">
        <v>96</v>
      </c>
      <c r="B720" s="7" t="s">
        <v>593</v>
      </c>
      <c r="C720" s="7" t="s">
        <v>3660</v>
      </c>
      <c r="D720" s="7" t="str">
        <f t="array" ref="D720">IFERROR(INDEX('DATA RAW OLT'!A:A,MATCH(C720,'DATA RAW OLT'!B:B,0)),"")</f>
        <v>JATIM-PONOROGO.ODC.SAWO-HW.MA5801-OLT-01</v>
      </c>
      <c r="E720" s="6" t="s">
        <v>3661</v>
      </c>
      <c r="F720" s="123"/>
      <c r="G720" s="10">
        <f t="array" ref="G720">IFERROR(INDEX('PM POWERSUPPLY RJBT1'!BC:BC,MATCH(E720,'PM POWERSUPPLY RJBT1'!B:B,0)),"BELUM TERDATA")</f>
        <v>100</v>
      </c>
      <c r="H720" s="13" t="str">
        <f t="array" ref="H720">IFERROR(INDEX('PM AC RJBT'!J:J,MATCH(E720,'PM AC RJBT'!A:A,0)),"NON-AC ICON")</f>
        <v>NON-AC ICON</v>
      </c>
      <c r="I720" s="13" t="str">
        <f t="array" ref="I720">IFERROR(INDEX('PM GENSET RJBT'!AJ:AJ,MATCH(E720,'PM GENSET RJBT'!B:B,0)),"TIDAK ADA GENSET")</f>
        <v>TIDAK ADA GENSET</v>
      </c>
      <c r="J720" s="14">
        <f t="array" ref="J720">IFERROR(INDEX('PM POP RJBT'!P:P,MATCH(E720,'PM POP RJBT'!D:D,0)),"")*100</f>
        <v>100</v>
      </c>
      <c r="K720" s="16">
        <f t="shared" si="1"/>
        <v>100</v>
      </c>
      <c r="L720" s="18" t="str">
        <f t="shared" si="2"/>
        <v>GOOD CONDITION</v>
      </c>
    </row>
    <row r="721">
      <c r="A721" s="71" t="s">
        <v>96</v>
      </c>
      <c r="B721" s="20" t="s">
        <v>593</v>
      </c>
      <c r="C721" s="20" t="s">
        <v>3663</v>
      </c>
      <c r="D721" s="20" t="str">
        <f t="array" ref="D721">IFERROR(INDEX('DATA RAW OLT'!A:A,MATCH(C721,'DATA RAW OLT'!B:B,0)),"")</f>
        <v>JATIM-SDN.03.NGLAMES-RC-OLT-01</v>
      </c>
      <c r="E721" s="19" t="s">
        <v>3665</v>
      </c>
      <c r="F721" s="120"/>
      <c r="G721" s="24">
        <f t="array" ref="G721">IFERROR(INDEX('PM POWERSUPPLY RJBT1'!BC:BC,MATCH(E721,'PM POWERSUPPLY RJBT1'!B:B,0)),"BELUM TERDATA")</f>
        <v>100</v>
      </c>
      <c r="H721" s="27" t="str">
        <f t="array" ref="H721">IFERROR(INDEX('PM AC RJBT'!J:J,MATCH(E721,'PM AC RJBT'!A:A,0)),"NON-AC ICON")</f>
        <v>NON-AC ICON</v>
      </c>
      <c r="I721" s="27" t="str">
        <f t="array" ref="I721">IFERROR(INDEX('PM GENSET RJBT'!AJ:AJ,MATCH(E721,'PM GENSET RJBT'!B:B,0)),"TIDAK ADA GENSET")</f>
        <v>TIDAK ADA GENSET</v>
      </c>
      <c r="J721" s="29">
        <f t="array" ref="J721">IFERROR(INDEX('PM POP RJBT'!P:P,MATCH(E721,'PM POP RJBT'!D:D,0)),"")*100</f>
        <v>100</v>
      </c>
      <c r="K721" s="30">
        <f t="shared" si="1"/>
        <v>100</v>
      </c>
      <c r="L721" s="18" t="str">
        <f t="shared" si="2"/>
        <v>GOOD CONDITION</v>
      </c>
    </row>
    <row r="722">
      <c r="A722" s="78" t="s">
        <v>16</v>
      </c>
      <c r="B722" s="7" t="s">
        <v>593</v>
      </c>
      <c r="C722" s="7" t="s">
        <v>3668</v>
      </c>
      <c r="D722" s="7" t="str">
        <f t="array" ref="D722">IFERROR(INDEX('DATA RAW OLT'!A:A,MATCH(C722,'DATA RAW OLT'!B:B,0)),"")</f>
        <v>JATIM-SIDOARJO.ODC.SEBANITARIK-HW.MA5801-OLT-01</v>
      </c>
      <c r="E722" s="6" t="s">
        <v>3670</v>
      </c>
      <c r="F722" s="123"/>
      <c r="G722" s="10">
        <f t="array" ref="G722">IFERROR(INDEX('PM POWERSUPPLY RJBT1'!BC:BC,MATCH(E722,'PM POWERSUPPLY RJBT1'!B:B,0)),"BELUM TERDATA")</f>
        <v>100</v>
      </c>
      <c r="H722" s="13" t="str">
        <f t="array" ref="H722">IFERROR(INDEX('PM AC RJBT'!J:J,MATCH(E722,'PM AC RJBT'!A:A,0)),"NON-AC ICON")</f>
        <v>NON-AC ICON</v>
      </c>
      <c r="I722" s="13" t="str">
        <f t="array" ref="I722">IFERROR(INDEX('PM GENSET RJBT'!AJ:AJ,MATCH(E722,'PM GENSET RJBT'!B:B,0)),"TIDAK ADA GENSET")</f>
        <v>TIDAK ADA GENSET</v>
      </c>
      <c r="J722" s="14">
        <f t="array" ref="J722">IFERROR(INDEX('PM POP RJBT'!P:P,MATCH(E722,'PM POP RJBT'!D:D,0)),"")*100</f>
        <v>100</v>
      </c>
      <c r="K722" s="16">
        <f t="shared" si="1"/>
        <v>100</v>
      </c>
      <c r="L722" s="18" t="str">
        <f t="shared" si="2"/>
        <v>GOOD CONDITION</v>
      </c>
    </row>
    <row r="723">
      <c r="A723" s="71" t="s">
        <v>96</v>
      </c>
      <c r="B723" s="20" t="s">
        <v>593</v>
      </c>
      <c r="C723" s="20" t="s">
        <v>3672</v>
      </c>
      <c r="D723" s="20" t="str">
        <f t="array" ref="D723">IFERROR(INDEX('DATA RAW OLT'!A:A,MATCH(C723,'DATA RAW OLT'!B:B,0)),"")</f>
        <v>JATIM-DESA.BANJARSARI-ZTE.C320-OLT-01</v>
      </c>
      <c r="E723" s="19" t="s">
        <v>3673</v>
      </c>
      <c r="F723" s="120"/>
      <c r="G723" s="24">
        <f t="array" ref="G723">IFERROR(INDEX('PM POWERSUPPLY RJBT1'!BC:BC,MATCH(E723,'PM POWERSUPPLY RJBT1'!B:B,0)),"BELUM TERDATA")</f>
        <v>100</v>
      </c>
      <c r="H723" s="27" t="str">
        <f t="array" ref="H723">IFERROR(INDEX('PM AC RJBT'!J:J,MATCH(E723,'PM AC RJBT'!A:A,0)),"NON-AC ICON")</f>
        <v>NON-AC ICON</v>
      </c>
      <c r="I723" s="27" t="str">
        <f t="array" ref="I723">IFERROR(INDEX('PM GENSET RJBT'!AJ:AJ,MATCH(E723,'PM GENSET RJBT'!B:B,0)),"TIDAK ADA GENSET")</f>
        <v>TIDAK ADA GENSET</v>
      </c>
      <c r="J723" s="29">
        <f t="array" ref="J723">IFERROR(INDEX('PM POP RJBT'!P:P,MATCH(E723,'PM POP RJBT'!D:D,0)),"")*100</f>
        <v>0</v>
      </c>
      <c r="K723" s="30">
        <f t="shared" si="1"/>
        <v>60</v>
      </c>
      <c r="L723" s="18" t="str">
        <f t="shared" si="2"/>
        <v>WARNING</v>
      </c>
    </row>
    <row r="724">
      <c r="A724" s="78" t="s">
        <v>226</v>
      </c>
      <c r="B724" s="7" t="s">
        <v>593</v>
      </c>
      <c r="C724" s="7" t="s">
        <v>3676</v>
      </c>
      <c r="D724" s="7" t="str">
        <f t="array" ref="D724">IFERROR(INDEX('DATA RAW OLT'!A:A,MATCH(C724,'DATA RAW OLT'!B:B,0)),"")</f>
        <v>JATIM-ODC.BOTO-RC6820-OLT-01</v>
      </c>
      <c r="E724" s="6" t="s">
        <v>3678</v>
      </c>
      <c r="F724" s="123"/>
      <c r="G724" s="10">
        <f t="array" ref="G724">IFERROR(INDEX('PM POWERSUPPLY RJBT1'!BC:BC,MATCH(E724,'PM POWERSUPPLY RJBT1'!B:B,0)),"BELUM TERDATA")</f>
        <v>100</v>
      </c>
      <c r="H724" s="13" t="str">
        <f t="array" ref="H724">IFERROR(INDEX('PM AC RJBT'!J:J,MATCH(E724,'PM AC RJBT'!A:A,0)),"NON-AC ICON")</f>
        <v>NON-AC ICON</v>
      </c>
      <c r="I724" s="13" t="str">
        <f t="array" ref="I724">IFERROR(INDEX('PM GENSET RJBT'!AJ:AJ,MATCH(E724,'PM GENSET RJBT'!B:B,0)),"TIDAK ADA GENSET")</f>
        <v>TIDAK ADA GENSET</v>
      </c>
      <c r="J724" s="14">
        <f t="array" ref="J724">IFERROR(INDEX('PM POP RJBT'!P:P,MATCH(E724,'PM POP RJBT'!D:D,0)),"")*100</f>
        <v>100</v>
      </c>
      <c r="K724" s="16">
        <f t="shared" si="1"/>
        <v>100</v>
      </c>
      <c r="L724" s="18" t="str">
        <f t="shared" si="2"/>
        <v>GOOD CONDITION</v>
      </c>
    </row>
    <row r="725">
      <c r="A725" s="71" t="s">
        <v>226</v>
      </c>
      <c r="B725" s="20" t="s">
        <v>593</v>
      </c>
      <c r="C725" s="20" t="s">
        <v>3679</v>
      </c>
      <c r="D725" s="20" t="str">
        <f t="array" ref="D725">IFERROR(INDEX('DATA RAW OLT'!A:A,MATCH(C725,'DATA RAW OLT'!B:B,0)),"")</f>
        <v>JATIM-ODC.MAESAN-RC6820-OLT-01</v>
      </c>
      <c r="E725" s="19" t="s">
        <v>3680</v>
      </c>
      <c r="F725" s="120"/>
      <c r="G725" s="24">
        <f t="array" ref="G725">IFERROR(INDEX('PM POWERSUPPLY RJBT1'!BC:BC,MATCH(E725,'PM POWERSUPPLY RJBT1'!B:B,0)),"BELUM TERDATA")</f>
        <v>100</v>
      </c>
      <c r="H725" s="27" t="str">
        <f t="array" ref="H725">IFERROR(INDEX('PM AC RJBT'!J:J,MATCH(E725,'PM AC RJBT'!A:A,0)),"NON-AC ICON")</f>
        <v>NON-AC ICON</v>
      </c>
      <c r="I725" s="27" t="str">
        <f t="array" ref="I725">IFERROR(INDEX('PM GENSET RJBT'!AJ:AJ,MATCH(E725,'PM GENSET RJBT'!B:B,0)),"TIDAK ADA GENSET")</f>
        <v>TIDAK ADA GENSET</v>
      </c>
      <c r="J725" s="29">
        <f t="array" ref="J725">IFERROR(INDEX('PM POP RJBT'!P:P,MATCH(E725,'PM POP RJBT'!D:D,0)),"")*100</f>
        <v>100</v>
      </c>
      <c r="K725" s="30">
        <f t="shared" si="1"/>
        <v>100</v>
      </c>
      <c r="L725" s="18" t="str">
        <f t="shared" si="2"/>
        <v>GOOD CONDITION</v>
      </c>
    </row>
    <row r="726">
      <c r="A726" s="78" t="s">
        <v>96</v>
      </c>
      <c r="B726" s="7" t="s">
        <v>593</v>
      </c>
      <c r="C726" s="7" t="s">
        <v>3683</v>
      </c>
      <c r="D726" s="8" t="s">
        <v>3684</v>
      </c>
      <c r="E726" s="6" t="s">
        <v>3685</v>
      </c>
      <c r="F726" s="123"/>
      <c r="G726" s="10">
        <f t="array" ref="G726">IFERROR(INDEX('PM POWERSUPPLY RJBT1'!BC:BC,MATCH(E726,'PM POWERSUPPLY RJBT1'!B:B,0)),"BELUM TERDATA")</f>
        <v>100</v>
      </c>
      <c r="H726" s="13" t="str">
        <f t="array" ref="H726">IFERROR(INDEX('PM AC RJBT'!J:J,MATCH(E726,'PM AC RJBT'!A:A,0)),"NON-AC ICON")</f>
        <v>NON-AC ICON</v>
      </c>
      <c r="I726" s="13" t="str">
        <f t="array" ref="I726">IFERROR(INDEX('PM GENSET RJBT'!AJ:AJ,MATCH(E726,'PM GENSET RJBT'!B:B,0)),"TIDAK ADA GENSET")</f>
        <v>TIDAK ADA GENSET</v>
      </c>
      <c r="J726" s="14">
        <f t="array" ref="J726">IFERROR(INDEX('PM POP RJBT'!P:P,MATCH(E726,'PM POP RJBT'!D:D,0)),"")*100</f>
        <v>100</v>
      </c>
      <c r="K726" s="16">
        <f t="shared" si="1"/>
        <v>100</v>
      </c>
      <c r="L726" s="18" t="str">
        <f t="shared" si="2"/>
        <v>GOOD CONDITION</v>
      </c>
    </row>
    <row r="727">
      <c r="A727" s="71" t="s">
        <v>96</v>
      </c>
      <c r="B727" s="20" t="s">
        <v>593</v>
      </c>
      <c r="C727" s="20" t="s">
        <v>3687</v>
      </c>
      <c r="D727" s="20" t="str">
        <f t="array" ref="D727">IFERROR(INDEX('DATA RAW OLT'!A:A,MATCH(E727,'DATA RAW OLT'!C:C,0)),"")</f>
        <v>JATIM-DESA.KENDUNG-RC6820-OLT-01</v>
      </c>
      <c r="E727" s="19" t="s">
        <v>3689</v>
      </c>
      <c r="F727" s="120"/>
      <c r="G727" s="24">
        <f t="array" ref="G727">IFERROR(INDEX('PM POWERSUPPLY RJBT1'!BC:BC,MATCH(E727,'PM POWERSUPPLY RJBT1'!B:B,0)),"BELUM TERDATA")</f>
        <v>100</v>
      </c>
      <c r="H727" s="27" t="str">
        <f t="array" ref="H727">IFERROR(INDEX('PM AC RJBT'!J:J,MATCH(E727,'PM AC RJBT'!A:A,0)),"NON-AC ICON")</f>
        <v>NON-AC ICON</v>
      </c>
      <c r="I727" s="27" t="str">
        <f t="array" ref="I727">IFERROR(INDEX('PM GENSET RJBT'!AJ:AJ,MATCH(E727,'PM GENSET RJBT'!B:B,0)),"TIDAK ADA GENSET")</f>
        <v>TIDAK ADA GENSET</v>
      </c>
      <c r="J727" s="29">
        <f t="array" ref="J727">IFERROR(INDEX('PM POP RJBT'!P:P,MATCH(E727,'PM POP RJBT'!D:D,0)),"")*100</f>
        <v>0</v>
      </c>
      <c r="K727" s="30">
        <f t="shared" si="1"/>
        <v>60</v>
      </c>
      <c r="L727" s="18" t="str">
        <f t="shared" si="2"/>
        <v>WARNING</v>
      </c>
      <c r="N727" s="171" t="s">
        <v>2847</v>
      </c>
      <c r="O727" s="171" t="s">
        <v>1911</v>
      </c>
    </row>
    <row r="728">
      <c r="A728" s="111" t="s">
        <v>226</v>
      </c>
      <c r="B728" s="7" t="s">
        <v>593</v>
      </c>
      <c r="C728" s="7" t="s">
        <v>3691</v>
      </c>
      <c r="D728" s="7" t="str">
        <f t="array" ref="D728">IFERROR(INDEX('DATA RAW OLT'!A:A,MATCH(C728,'DATA RAW OLT'!B:B,0)),"")</f>
        <v>JATIM-ULP.ASEMBAGUS-BD.GP3600-OLT-01</v>
      </c>
      <c r="E728" s="6" t="s">
        <v>1410</v>
      </c>
      <c r="F728" s="123"/>
      <c r="G728" s="10">
        <f t="array" ref="G728">IFERROR(INDEX('PM POWERSUPPLY RJBT1'!BC:BC,MATCH(E728,'PM POWERSUPPLY RJBT1'!B:B,0)),"BELUM TERDATA")</f>
        <v>100</v>
      </c>
      <c r="H728" s="13">
        <f t="array" ref="H728">IFERROR(INDEX('PM AC RJBT'!J:J,MATCH(E728,'PM AC RJBT'!A:A,0)),"NON-AC ICON")</f>
        <v>100</v>
      </c>
      <c r="I728" s="13" t="str">
        <f t="array" ref="I728">IFERROR(INDEX('PM GENSET RJBT'!AJ:AJ,MATCH(E728,'PM GENSET RJBT'!B:B,0)),"TIDAK ADA GENSET")</f>
        <v>TIDAK ADA GENSET</v>
      </c>
      <c r="J728" s="14">
        <f t="array" ref="J728">IFERROR(INDEX('PM POP RJBT'!P:P,MATCH(E728,'PM POP RJBT'!D:D,0)),"")*100</f>
        <v>100</v>
      </c>
      <c r="K728" s="16">
        <f t="shared" si="1"/>
        <v>100</v>
      </c>
      <c r="L728" s="18" t="str">
        <f t="shared" si="2"/>
        <v>GOOD CONDITION</v>
      </c>
    </row>
    <row r="729">
      <c r="A729" s="71" t="s">
        <v>96</v>
      </c>
      <c r="B729" s="20" t="s">
        <v>593</v>
      </c>
      <c r="C729" s="20" t="s">
        <v>3694</v>
      </c>
      <c r="D729" s="20" t="str">
        <f t="array" ref="D729">IFERROR(INDEX('DATA RAW OLT'!A:A,MATCH(C729,'DATA RAW OLT'!B:B,0)),"")</f>
        <v>JATIM-BALDES.BANGILAN-ZXA10.C320-OLT-01</v>
      </c>
      <c r="E729" s="19" t="s">
        <v>3695</v>
      </c>
      <c r="F729" s="120"/>
      <c r="G729" s="24">
        <f t="array" ref="G729">IFERROR(INDEX('PM POWERSUPPLY RJBT1'!BC:BC,MATCH(E729,'PM POWERSUPPLY RJBT1'!B:B,0)),"BELUM TERDATA")</f>
        <v>100</v>
      </c>
      <c r="H729" s="27" t="str">
        <f t="array" ref="H729">IFERROR(INDEX('PM AC RJBT'!J:J,MATCH(E729,'PM AC RJBT'!A:A,0)),"NON-AC ICON")</f>
        <v>NON-AC ICON</v>
      </c>
      <c r="I729" s="27" t="str">
        <f t="array" ref="I729">IFERROR(INDEX('PM GENSET RJBT'!AJ:AJ,MATCH(E729,'PM GENSET RJBT'!B:B,0)),"TIDAK ADA GENSET")</f>
        <v>TIDAK ADA GENSET</v>
      </c>
      <c r="J729" s="29">
        <f t="array" ref="J729">IFERROR(INDEX('PM POP RJBT'!P:P,MATCH(E729,'PM POP RJBT'!D:D,0)),"")*100</f>
        <v>0</v>
      </c>
      <c r="K729" s="30">
        <f t="shared" si="1"/>
        <v>60</v>
      </c>
      <c r="L729" s="18" t="str">
        <f t="shared" si="2"/>
        <v>WARNING</v>
      </c>
    </row>
    <row r="730">
      <c r="A730" s="78" t="s">
        <v>96</v>
      </c>
      <c r="B730" s="7" t="s">
        <v>593</v>
      </c>
      <c r="C730" s="7" t="s">
        <v>3697</v>
      </c>
      <c r="D730" s="7" t="str">
        <f t="array" ref="D730">IFERROR(INDEX('DATA RAW OLT'!A:A,MATCH(E730,'DATA RAW OLT'!C:C,0)),"")</f>
        <v>JATIM-KADES.SUMBANGTIMUN-RC6820-OLT-01</v>
      </c>
      <c r="E730" s="6" t="s">
        <v>3699</v>
      </c>
      <c r="F730" s="123"/>
      <c r="G730" s="10">
        <f t="array" ref="G730">IFERROR(INDEX('PM POWERSUPPLY RJBT1'!BC:BC,MATCH(E730,'PM POWERSUPPLY RJBT1'!B:B,0)),"BELUM TERDATA")</f>
        <v>100</v>
      </c>
      <c r="H730" s="13" t="str">
        <f t="array" ref="H730">IFERROR(INDEX('PM AC RJBT'!J:J,MATCH(E730,'PM AC RJBT'!A:A,0)),"NON-AC ICON")</f>
        <v>NON-AC ICON</v>
      </c>
      <c r="I730" s="13" t="str">
        <f t="array" ref="I730">IFERROR(INDEX('PM GENSET RJBT'!AJ:AJ,MATCH(E730,'PM GENSET RJBT'!B:B,0)),"TIDAK ADA GENSET")</f>
        <v>TIDAK ADA GENSET</v>
      </c>
      <c r="J730" s="14">
        <f t="array" ref="J730">IFERROR(INDEX('PM POP RJBT'!P:P,MATCH(E730,'PM POP RJBT'!D:D,0)),"")*100</f>
        <v>0</v>
      </c>
      <c r="K730" s="16">
        <f t="shared" si="1"/>
        <v>60</v>
      </c>
      <c r="L730" s="18" t="str">
        <f t="shared" si="2"/>
        <v>WARNING</v>
      </c>
      <c r="N730" s="171" t="s">
        <v>3702</v>
      </c>
      <c r="O730" s="171" t="s">
        <v>3703</v>
      </c>
      <c r="P730" s="171" t="s">
        <v>3704</v>
      </c>
    </row>
    <row r="731">
      <c r="A731" s="71" t="s">
        <v>96</v>
      </c>
      <c r="B731" s="20" t="s">
        <v>593</v>
      </c>
      <c r="C731" s="20" t="s">
        <v>3705</v>
      </c>
      <c r="D731" s="20" t="str">
        <f t="array" ref="D731">IFERROR(INDEX('DATA RAW OLT'!A:A,MATCH(E731,'DATA RAW OLT'!C:C,0)),"")</f>
        <v>JATIM-WAKIT.KEDUNGREJO-RC-OLT-01</v>
      </c>
      <c r="E731" s="19" t="s">
        <v>3706</v>
      </c>
      <c r="F731" s="120"/>
      <c r="G731" s="24">
        <f t="array" ref="G731">IFERROR(INDEX('PM POWERSUPPLY RJBT1'!BC:BC,MATCH(E731,'PM POWERSUPPLY RJBT1'!B:B,0)),"BELUM TERDATA")</f>
        <v>100</v>
      </c>
      <c r="H731" s="27" t="str">
        <f t="array" ref="H731">IFERROR(INDEX('PM AC RJBT'!J:J,MATCH(E731,'PM AC RJBT'!A:A,0)),"NON-AC ICON")</f>
        <v>NON-AC ICON</v>
      </c>
      <c r="I731" s="27" t="str">
        <f t="array" ref="I731">IFERROR(INDEX('PM GENSET RJBT'!AJ:AJ,MATCH(E731,'PM GENSET RJBT'!B:B,0)),"TIDAK ADA GENSET")</f>
        <v>TIDAK ADA GENSET</v>
      </c>
      <c r="J731" s="29">
        <f t="array" ref="J731">IFERROR(INDEX('PM POP RJBT'!P:P,MATCH(E731,'PM POP RJBT'!D:D,0)),"")*100</f>
        <v>0</v>
      </c>
      <c r="K731" s="30">
        <f t="shared" si="1"/>
        <v>60</v>
      </c>
      <c r="L731" s="18" t="str">
        <f t="shared" si="2"/>
        <v>WARNING</v>
      </c>
    </row>
    <row r="732">
      <c r="A732" s="78" t="s">
        <v>96</v>
      </c>
      <c r="B732" s="7" t="s">
        <v>593</v>
      </c>
      <c r="C732" s="7" t="s">
        <v>3710</v>
      </c>
      <c r="D732" s="7" t="str">
        <f t="array" ref="D732">IFERROR(INDEX('DATA RAW OLT'!A:A,MATCH(E732,'DATA RAW OLT'!C:C,0)),"")</f>
        <v>JATIM-BALDES.SUMBERARUM-RC-OLT-01</v>
      </c>
      <c r="E732" s="6" t="s">
        <v>3711</v>
      </c>
      <c r="F732" s="123"/>
      <c r="G732" s="10">
        <f t="array" ref="G732">IFERROR(INDEX('PM POWERSUPPLY RJBT1'!BC:BC,MATCH(E732,'PM POWERSUPPLY RJBT1'!B:B,0)),"BELUM TERDATA")</f>
        <v>100</v>
      </c>
      <c r="H732" s="13" t="str">
        <f t="array" ref="H732">IFERROR(INDEX('PM AC RJBT'!J:J,MATCH(E732,'PM AC RJBT'!A:A,0)),"NON-AC ICON")</f>
        <v>NON-AC ICON</v>
      </c>
      <c r="I732" s="13" t="str">
        <f t="array" ref="I732">IFERROR(INDEX('PM GENSET RJBT'!AJ:AJ,MATCH(E732,'PM GENSET RJBT'!B:B,0)),"TIDAK ADA GENSET")</f>
        <v>TIDAK ADA GENSET</v>
      </c>
      <c r="J732" s="14">
        <f t="array" ref="J732">IFERROR(INDEX('PM POP RJBT'!P:P,MATCH(E732,'PM POP RJBT'!D:D,0)),"")*100</f>
        <v>100</v>
      </c>
      <c r="K732" s="16">
        <f t="shared" si="1"/>
        <v>100</v>
      </c>
      <c r="L732" s="18" t="str">
        <f t="shared" si="2"/>
        <v>GOOD CONDITION</v>
      </c>
      <c r="N732" s="171" t="s">
        <v>1910</v>
      </c>
      <c r="O732" s="171" t="s">
        <v>3714</v>
      </c>
      <c r="P732" s="171" t="s">
        <v>3715</v>
      </c>
    </row>
    <row r="733">
      <c r="A733" s="71" t="s">
        <v>96</v>
      </c>
      <c r="B733" s="20" t="s">
        <v>593</v>
      </c>
      <c r="C733" s="20" t="s">
        <v>3716</v>
      </c>
      <c r="D733" s="20" t="str">
        <f t="array" ref="D733">IFERROR(INDEX('DATA RAW OLT'!A:A,MATCH(C733,'DATA RAW OLT'!B:B,0)),"")</f>
        <v>JATIM-ULP.SUMBEREJO-RC-OLT-01</v>
      </c>
      <c r="E733" s="19" t="s">
        <v>3717</v>
      </c>
      <c r="F733" s="120"/>
      <c r="G733" s="24">
        <f t="array" ref="G733">IFERROR(INDEX('PM POWERSUPPLY RJBT1'!BC:BC,MATCH(E733,'PM POWERSUPPLY RJBT1'!B:B,0)),"BELUM TERDATA")</f>
        <v>100</v>
      </c>
      <c r="H733" s="27" t="str">
        <f t="array" ref="H733">IFERROR(INDEX('PM AC RJBT'!J:J,MATCH(E733,'PM AC RJBT'!A:A,0)),"NON-AC ICON")</f>
        <v>NON-AC ICON</v>
      </c>
      <c r="I733" s="27" t="str">
        <f t="array" ref="I733">IFERROR(INDEX('PM GENSET RJBT'!AJ:AJ,MATCH(E733,'PM GENSET RJBT'!B:B,0)),"TIDAK ADA GENSET")</f>
        <v>TIDAK ADA GENSET</v>
      </c>
      <c r="J733" s="29">
        <f t="array" ref="J733">IFERROR(INDEX('PM POP RJBT'!P:P,MATCH(E733,'PM POP RJBT'!D:D,0)),"")*100</f>
        <v>0</v>
      </c>
      <c r="K733" s="30">
        <f t="shared" si="1"/>
        <v>60</v>
      </c>
      <c r="L733" s="18" t="str">
        <f t="shared" si="2"/>
        <v>WARNING</v>
      </c>
    </row>
    <row r="734">
      <c r="A734" s="78" t="s">
        <v>226</v>
      </c>
      <c r="B734" s="7" t="s">
        <v>593</v>
      </c>
      <c r="C734" s="7" t="s">
        <v>3720</v>
      </c>
      <c r="D734" s="7" t="str">
        <f t="array" ref="D734">IFERROR(INDEX('DATA RAW OLT'!A:A,MATCH(C734,'DATA RAW OLT'!B:B,0)),"")</f>
        <v>JATIM-AJUNG.KALISAT-RC-OLT-01</v>
      </c>
      <c r="E734" s="6" t="s">
        <v>3721</v>
      </c>
      <c r="F734" s="123"/>
      <c r="G734" s="10">
        <f t="array" ref="G734">IFERROR(INDEX('PM POWERSUPPLY RJBT1'!BC:BC,MATCH(E734,'PM POWERSUPPLY RJBT1'!B:B,0)),"BELUM TERDATA")</f>
        <v>75</v>
      </c>
      <c r="H734" s="13" t="str">
        <f t="array" ref="H734">IFERROR(INDEX('PM AC RJBT'!J:J,MATCH(E734,'PM AC RJBT'!A:A,0)),"NON-AC ICON")</f>
        <v>NON-AC ICON</v>
      </c>
      <c r="I734" s="13" t="str">
        <f t="array" ref="I734">IFERROR(INDEX('PM GENSET RJBT'!AJ:AJ,MATCH(E734,'PM GENSET RJBT'!B:B,0)),"TIDAK ADA GENSET")</f>
        <v>TIDAK ADA GENSET</v>
      </c>
      <c r="J734" s="14">
        <f t="array" ref="J734">IFERROR(INDEX('PM POP RJBT'!P:P,MATCH(E734,'PM POP RJBT'!D:D,0)),"")*100</f>
        <v>100</v>
      </c>
      <c r="K734" s="16">
        <f t="shared" si="1"/>
        <v>93</v>
      </c>
      <c r="L734" s="18" t="str">
        <f t="shared" si="2"/>
        <v>GOOD CONDITION</v>
      </c>
    </row>
    <row r="735">
      <c r="A735" s="71" t="s">
        <v>226</v>
      </c>
      <c r="B735" s="20" t="s">
        <v>593</v>
      </c>
      <c r="C735" s="20" t="s">
        <v>3722</v>
      </c>
      <c r="D735" s="20" t="str">
        <f t="array" ref="D735">IFERROR(INDEX('DATA RAW OLT'!A:A,MATCH(C735,'DATA RAW OLT'!B:B,0)),"")</f>
        <v>JATIM-MAYANG-RC-OLT-01</v>
      </c>
      <c r="E735" s="19" t="s">
        <v>3723</v>
      </c>
      <c r="F735" s="120"/>
      <c r="G735" s="24">
        <f t="array" ref="G735">IFERROR(INDEX('PM POWERSUPPLY RJBT1'!BC:BC,MATCH(E735,'PM POWERSUPPLY RJBT1'!B:B,0)),"BELUM TERDATA")</f>
        <v>100</v>
      </c>
      <c r="H735" s="27" t="str">
        <f t="array" ref="H735">IFERROR(INDEX('PM AC RJBT'!J:J,MATCH(E735,'PM AC RJBT'!A:A,0)),"NON-AC ICON")</f>
        <v>NON-AC ICON</v>
      </c>
      <c r="I735" s="27" t="str">
        <f t="array" ref="I735">IFERROR(INDEX('PM GENSET RJBT'!AJ:AJ,MATCH(E735,'PM GENSET RJBT'!B:B,0)),"TIDAK ADA GENSET")</f>
        <v>TIDAK ADA GENSET</v>
      </c>
      <c r="J735" s="29">
        <f t="array" ref="J735">IFERROR(INDEX('PM POP RJBT'!P:P,MATCH(E735,'PM POP RJBT'!D:D,0)),"")*100</f>
        <v>100</v>
      </c>
      <c r="K735" s="30">
        <f t="shared" si="1"/>
        <v>100</v>
      </c>
      <c r="L735" s="18" t="str">
        <f t="shared" si="2"/>
        <v>GOOD CONDITION</v>
      </c>
    </row>
    <row r="736">
      <c r="A736" s="78" t="s">
        <v>226</v>
      </c>
      <c r="B736" s="7" t="s">
        <v>593</v>
      </c>
      <c r="C736" s="7" t="s">
        <v>3726</v>
      </c>
      <c r="D736" s="7" t="str">
        <f t="array" ref="D736">IFERROR(INDEX('DATA RAW OLT'!A:A,MATCH(C736,'DATA RAW OLT'!B:B,0)),"")</f>
        <v>JATIM-PP.TEGALREJO-RC-OLT-01</v>
      </c>
      <c r="E736" s="6" t="s">
        <v>3727</v>
      </c>
      <c r="F736" s="123"/>
      <c r="G736" s="10">
        <f t="array" ref="G736">IFERROR(INDEX('PM POWERSUPPLY RJBT1'!BC:BC,MATCH(E736,'PM POWERSUPPLY RJBT1'!B:B,0)),"BELUM TERDATA")</f>
        <v>100</v>
      </c>
      <c r="H736" s="13" t="str">
        <f t="array" ref="H736">IFERROR(INDEX('PM AC RJBT'!J:J,MATCH(E736,'PM AC RJBT'!A:A,0)),"NON-AC ICON")</f>
        <v>NON-AC ICON</v>
      </c>
      <c r="I736" s="13" t="str">
        <f t="array" ref="I736">IFERROR(INDEX('PM GENSET RJBT'!AJ:AJ,MATCH(E736,'PM GENSET RJBT'!B:B,0)),"TIDAK ADA GENSET")</f>
        <v>TIDAK ADA GENSET</v>
      </c>
      <c r="J736" s="14">
        <f t="array" ref="J736">IFERROR(INDEX('PM POP RJBT'!P:P,MATCH(E736,'PM POP RJBT'!D:D,0)),"")*100</f>
        <v>100</v>
      </c>
      <c r="K736" s="16">
        <f t="shared" si="1"/>
        <v>100</v>
      </c>
      <c r="L736" s="18" t="str">
        <f t="shared" si="2"/>
        <v>GOOD CONDITION</v>
      </c>
    </row>
    <row r="737">
      <c r="A737" s="71" t="s">
        <v>96</v>
      </c>
      <c r="B737" s="20" t="s">
        <v>593</v>
      </c>
      <c r="C737" s="20" t="s">
        <v>3729</v>
      </c>
      <c r="D737" s="20" t="str">
        <f t="array" ref="D737">IFERROR(INDEX('DATA RAW OLT'!A:A,MATCH(C737,'DATA RAW OLT'!B:B,0)),"")</f>
        <v>JATIM-DS.JENGGOLO-RC-OLT-01</v>
      </c>
      <c r="E737" s="19" t="s">
        <v>3732</v>
      </c>
      <c r="F737" s="120"/>
      <c r="G737" s="24">
        <f t="array" ref="G737">IFERROR(INDEX('PM POWERSUPPLY RJBT1'!BC:BC,MATCH(E737,'PM POWERSUPPLY RJBT1'!B:B,0)),"BELUM TERDATA")</f>
        <v>100</v>
      </c>
      <c r="H737" s="27" t="str">
        <f t="array" ref="H737">IFERROR(INDEX('PM AC RJBT'!J:J,MATCH(E737,'PM AC RJBT'!A:A,0)),"NON-AC ICON")</f>
        <v>NON-AC ICON</v>
      </c>
      <c r="I737" s="27" t="str">
        <f t="array" ref="I737">IFERROR(INDEX('PM GENSET RJBT'!AJ:AJ,MATCH(E737,'PM GENSET RJBT'!B:B,0)),"TIDAK ADA GENSET")</f>
        <v>TIDAK ADA GENSET</v>
      </c>
      <c r="J737" s="29">
        <f t="array" ref="J737">IFERROR(INDEX('PM POP RJBT'!P:P,MATCH(E737,'PM POP RJBT'!D:D,0)),"")*100</f>
        <v>0</v>
      </c>
      <c r="K737" s="30">
        <f t="shared" si="1"/>
        <v>60</v>
      </c>
      <c r="L737" s="18" t="str">
        <f t="shared" si="2"/>
        <v>WARNING</v>
      </c>
      <c r="N737" s="171" t="s">
        <v>1910</v>
      </c>
      <c r="O737" s="171" t="s">
        <v>1911</v>
      </c>
    </row>
    <row r="738">
      <c r="A738" s="78" t="s">
        <v>96</v>
      </c>
      <c r="B738" s="7" t="s">
        <v>593</v>
      </c>
      <c r="C738" s="7" t="s">
        <v>3734</v>
      </c>
      <c r="D738" s="7" t="str">
        <f t="array" ref="D738">IFERROR(INDEX('DATA RAW OLT'!A:A,MATCH(E738,'DATA RAW OLT'!C:C,0)),"")</f>
        <v>JATIM-KEDUNGBANTENG-RC-OLT-01</v>
      </c>
      <c r="E738" s="6" t="s">
        <v>3736</v>
      </c>
      <c r="F738" s="123"/>
      <c r="G738" s="10">
        <f t="array" ref="G738">IFERROR(INDEX('PM POWERSUPPLY RJBT1'!BC:BC,MATCH(E738,'PM POWERSUPPLY RJBT1'!B:B,0)),"BELUM TERDATA")</f>
        <v>100</v>
      </c>
      <c r="H738" s="13" t="str">
        <f t="array" ref="H738">IFERROR(INDEX('PM AC RJBT'!J:J,MATCH(E738,'PM AC RJBT'!A:A,0)),"NON-AC ICON")</f>
        <v>NON-AC ICON</v>
      </c>
      <c r="I738" s="13" t="str">
        <f t="array" ref="I738">IFERROR(INDEX('PM GENSET RJBT'!AJ:AJ,MATCH(E738,'PM GENSET RJBT'!B:B,0)),"TIDAK ADA GENSET")</f>
        <v>TIDAK ADA GENSET</v>
      </c>
      <c r="J738" s="14">
        <f t="array" ref="J738">IFERROR(INDEX('PM POP RJBT'!P:P,MATCH(E738,'PM POP RJBT'!D:D,0)),"")*100</f>
        <v>0</v>
      </c>
      <c r="K738" s="16">
        <f t="shared" si="1"/>
        <v>60</v>
      </c>
      <c r="L738" s="18" t="str">
        <f t="shared" si="2"/>
        <v>WARNING</v>
      </c>
    </row>
    <row r="739">
      <c r="A739" s="71" t="s">
        <v>96</v>
      </c>
      <c r="B739" s="20" t="s">
        <v>593</v>
      </c>
      <c r="C739" s="20" t="s">
        <v>3739</v>
      </c>
      <c r="D739" s="20" t="str">
        <f t="array" ref="D739">IFERROR(INDEX('DATA RAW OLT'!A:A,MATCH(C739,'DATA RAW OLT'!B:B,0)),"")</f>
        <v>JATIM-PONOROGO-ODC.WATUGAJAH.HW-MA5801-OLT-01</v>
      </c>
      <c r="E739" s="19" t="s">
        <v>3740</v>
      </c>
      <c r="F739" s="120"/>
      <c r="G739" s="24" t="str">
        <f t="array" ref="G739">IFERROR(INDEX('PM POWERSUPPLY RJBT1'!BC:BC,MATCH(E739,'PM POWERSUPPLY RJBT1'!B:B,0)),"BELUM TERDATA")</f>
        <v>BELUM TERDATA</v>
      </c>
      <c r="H739" s="27" t="str">
        <f t="array" ref="H739">IFERROR(INDEX('PM AC RJBT'!J:J,MATCH(E739,'PM AC RJBT'!A:A,0)),"NON-AC ICON")</f>
        <v>NON-AC ICON</v>
      </c>
      <c r="I739" s="27" t="str">
        <f t="array" ref="I739">IFERROR(INDEX('PM GENSET RJBT'!AJ:AJ,MATCH(E739,'PM GENSET RJBT'!B:B,0)),"TIDAK ADA GENSET")</f>
        <v>TIDAK ADA GENSET</v>
      </c>
      <c r="J739" s="29">
        <f t="array" ref="J739">IFERROR(INDEX('PM POP RJBT'!P:P,MATCH(E739,'PM POP RJBT'!D:D,0)),"")*100</f>
        <v>0</v>
      </c>
      <c r="K739" s="30">
        <f t="shared" si="1"/>
        <v>30</v>
      </c>
      <c r="L739" s="18" t="str">
        <f t="shared" si="2"/>
        <v>DANGEROUS</v>
      </c>
    </row>
    <row r="740">
      <c r="A740" s="78" t="s">
        <v>226</v>
      </c>
      <c r="B740" s="7" t="s">
        <v>593</v>
      </c>
      <c r="C740" s="7" t="s">
        <v>3742</v>
      </c>
      <c r="D740" s="7" t="str">
        <f t="array" ref="D740">IFERROR(INDEX('DATA RAW OLT'!A:A,MATCH(C740,'DATA RAW OLT'!B:B,0)),"")</f>
        <v>JATIM-ODC.SONGA-RC6820-OLT-01</v>
      </c>
      <c r="E740" s="6" t="s">
        <v>3743</v>
      </c>
      <c r="F740" s="123"/>
      <c r="G740" s="10">
        <f t="array" ref="G740">IFERROR(INDEX('PM POWERSUPPLY RJBT1'!BC:BC,MATCH(E740,'PM POWERSUPPLY RJBT1'!B:B,0)),"BELUM TERDATA")</f>
        <v>100</v>
      </c>
      <c r="H740" s="13" t="str">
        <f t="array" ref="H740">IFERROR(INDEX('PM AC RJBT'!J:J,MATCH(E740,'PM AC RJBT'!A:A,0)),"NON-AC ICON")</f>
        <v>NON-AC ICON</v>
      </c>
      <c r="I740" s="13" t="str">
        <f t="array" ref="I740">IFERROR(INDEX('PM GENSET RJBT'!AJ:AJ,MATCH(E740,'PM GENSET RJBT'!B:B,0)),"TIDAK ADA GENSET")</f>
        <v>TIDAK ADA GENSET</v>
      </c>
      <c r="J740" s="14">
        <f t="array" ref="J740">IFERROR(INDEX('PM POP RJBT'!P:P,MATCH(E740,'PM POP RJBT'!D:D,0)),"")*100</f>
        <v>100</v>
      </c>
      <c r="K740" s="16">
        <f t="shared" si="1"/>
        <v>100</v>
      </c>
      <c r="L740" s="18" t="str">
        <f t="shared" si="2"/>
        <v>GOOD CONDITION</v>
      </c>
    </row>
    <row r="741">
      <c r="A741" s="71" t="s">
        <v>226</v>
      </c>
      <c r="B741" s="20" t="s">
        <v>593</v>
      </c>
      <c r="C741" s="20" t="s">
        <v>3745</v>
      </c>
      <c r="D741" s="20" t="str">
        <f t="array" ref="D741">IFERROR(INDEX('DATA RAW OLT'!A:A,MATCH(C741,'DATA RAW OLT'!B:B,0)),"")</f>
        <v>JATIM-DS.POHSANGIT-RC-OLT-01</v>
      </c>
      <c r="E741" s="19" t="s">
        <v>3746</v>
      </c>
      <c r="F741" s="120"/>
      <c r="G741" s="24">
        <f t="array" ref="G741">IFERROR(INDEX('PM POWERSUPPLY RJBT1'!BC:BC,MATCH(E741,'PM POWERSUPPLY RJBT1'!B:B,0)),"BELUM TERDATA")</f>
        <v>100</v>
      </c>
      <c r="H741" s="27" t="str">
        <f t="array" ref="H741">IFERROR(INDEX('PM AC RJBT'!J:J,MATCH(E741,'PM AC RJBT'!A:A,0)),"NON-AC ICON")</f>
        <v>NON-AC ICON</v>
      </c>
      <c r="I741" s="27" t="str">
        <f t="array" ref="I741">IFERROR(INDEX('PM GENSET RJBT'!AJ:AJ,MATCH(E741,'PM GENSET RJBT'!B:B,0)),"TIDAK ADA GENSET")</f>
        <v>TIDAK ADA GENSET</v>
      </c>
      <c r="J741" s="29">
        <f t="array" ref="J741">IFERROR(INDEX('PM POP RJBT'!P:P,MATCH(E741,'PM POP RJBT'!D:D,0)),"")*100</f>
        <v>100</v>
      </c>
      <c r="K741" s="30">
        <f t="shared" si="1"/>
        <v>100</v>
      </c>
      <c r="L741" s="18" t="str">
        <f t="shared" si="2"/>
        <v>GOOD CONDITION</v>
      </c>
      <c r="N741" s="171" t="s">
        <v>3496</v>
      </c>
      <c r="O741" s="171" t="s">
        <v>3081</v>
      </c>
      <c r="P741" s="171" t="s">
        <v>3749</v>
      </c>
    </row>
    <row r="742">
      <c r="A742" s="78" t="s">
        <v>226</v>
      </c>
      <c r="B742" s="7" t="s">
        <v>593</v>
      </c>
      <c r="C742" s="7" t="s">
        <v>3750</v>
      </c>
      <c r="D742" s="7" t="str">
        <f t="array" ref="D742">IFERROR(INDEX('DATA RAW OLT'!A:A,MATCH(C742,'DATA RAW OLT'!B:B,0)),"")</f>
        <v>JATIM-SMA.TUNAS.PTN-RC-OLT-02</v>
      </c>
      <c r="E742" s="6" t="s">
        <v>3751</v>
      </c>
      <c r="F742" s="123"/>
      <c r="G742" s="10">
        <f t="array" ref="G742">IFERROR(INDEX('PM POWERSUPPLY RJBT1'!BC:BC,MATCH(E742,'PM POWERSUPPLY RJBT1'!B:B,0)),"BELUM TERDATA")</f>
        <v>100</v>
      </c>
      <c r="H742" s="13" t="str">
        <f t="array" ref="H742">IFERROR(INDEX('PM AC RJBT'!J:J,MATCH(E742,'PM AC RJBT'!A:A,0)),"NON-AC ICON")</f>
        <v>NON-AC ICON</v>
      </c>
      <c r="I742" s="13" t="str">
        <f t="array" ref="I742">IFERROR(INDEX('PM GENSET RJBT'!AJ:AJ,MATCH(E742,'PM GENSET RJBT'!B:B,0)),"TIDAK ADA GENSET")</f>
        <v>TIDAK ADA GENSET</v>
      </c>
      <c r="J742" s="14">
        <f t="array" ref="J742">IFERROR(INDEX('PM POP RJBT'!P:P,MATCH(E742,'PM POP RJBT'!D:D,0)),"")*100</f>
        <v>100</v>
      </c>
      <c r="K742" s="16">
        <f t="shared" si="1"/>
        <v>100</v>
      </c>
      <c r="L742" s="18" t="str">
        <f t="shared" si="2"/>
        <v>GOOD CONDITION</v>
      </c>
    </row>
    <row r="743">
      <c r="A743" s="71" t="s">
        <v>16</v>
      </c>
      <c r="B743" s="20" t="s">
        <v>593</v>
      </c>
      <c r="C743" s="20" t="s">
        <v>3753</v>
      </c>
      <c r="D743" s="20" t="str">
        <f t="array" ref="D743">IFERROR(INDEX('DATA RAW OLT'!A:A,MATCH(C743,'DATA RAW OLT'!B:B,0)),"")</f>
        <v>JATIM-DS.CURAHCOTTOK-RC-OLT-01</v>
      </c>
      <c r="E743" s="19" t="s">
        <v>3754</v>
      </c>
      <c r="F743" s="120"/>
      <c r="G743" s="24">
        <f t="array" ref="G743">IFERROR(INDEX('PM POWERSUPPLY RJBT1'!BC:BC,MATCH(E743,'PM POWERSUPPLY RJBT1'!B:B,0)),"BELUM TERDATA")</f>
        <v>100</v>
      </c>
      <c r="H743" s="27" t="str">
        <f t="array" ref="H743">IFERROR(INDEX('PM AC RJBT'!J:J,MATCH(E743,'PM AC RJBT'!A:A,0)),"NON-AC ICON")</f>
        <v>NON-AC ICON</v>
      </c>
      <c r="I743" s="27" t="str">
        <f t="array" ref="I743">IFERROR(INDEX('PM GENSET RJBT'!AJ:AJ,MATCH(E743,'PM GENSET RJBT'!B:B,0)),"TIDAK ADA GENSET")</f>
        <v>TIDAK ADA GENSET</v>
      </c>
      <c r="J743" s="29">
        <f t="array" ref="J743">IFERROR(INDEX('PM POP RJBT'!P:P,MATCH(E743,'PM POP RJBT'!D:D,0)),"")*100</f>
        <v>100</v>
      </c>
      <c r="K743" s="30">
        <f t="shared" si="1"/>
        <v>100</v>
      </c>
      <c r="L743" s="18" t="str">
        <f t="shared" si="2"/>
        <v>GOOD CONDITION</v>
      </c>
      <c r="N743" s="171" t="s">
        <v>3757</v>
      </c>
      <c r="O743" s="171" t="s">
        <v>1911</v>
      </c>
    </row>
    <row r="744">
      <c r="A744" s="78" t="s">
        <v>96</v>
      </c>
      <c r="B744" s="7" t="s">
        <v>593</v>
      </c>
      <c r="C744" s="7" t="s">
        <v>3758</v>
      </c>
      <c r="D744" s="8" t="s">
        <v>3759</v>
      </c>
      <c r="E744" s="6" t="s">
        <v>3760</v>
      </c>
      <c r="F744" s="123"/>
      <c r="G744" s="10">
        <f t="array" ref="G744">IFERROR(INDEX('PM POWERSUPPLY RJBT1'!BC:BC,MATCH(E744,'PM POWERSUPPLY RJBT1'!B:B,0)),"BELUM TERDATA")</f>
        <v>100</v>
      </c>
      <c r="H744" s="13" t="str">
        <f t="array" ref="H744">IFERROR(INDEX('PM AC RJBT'!J:J,MATCH(E744,'PM AC RJBT'!A:A,0)),"NON-AC ICON")</f>
        <v>NON-AC ICON</v>
      </c>
      <c r="I744" s="13" t="str">
        <f t="array" ref="I744">IFERROR(INDEX('PM GENSET RJBT'!AJ:AJ,MATCH(E744,'PM GENSET RJBT'!B:B,0)),"TIDAK ADA GENSET")</f>
        <v>TIDAK ADA GENSET</v>
      </c>
      <c r="J744" s="14">
        <f t="array" ref="J744">IFERROR(INDEX('PM POP RJBT'!P:P,MATCH(E744,'PM POP RJBT'!D:D,0)),"")*100</f>
        <v>0</v>
      </c>
      <c r="K744" s="16">
        <f t="shared" si="1"/>
        <v>60</v>
      </c>
      <c r="L744" s="18" t="str">
        <f t="shared" si="2"/>
        <v>WARNING</v>
      </c>
    </row>
    <row r="745">
      <c r="A745" s="71" t="s">
        <v>96</v>
      </c>
      <c r="B745" s="20" t="s">
        <v>593</v>
      </c>
      <c r="C745" s="20" t="s">
        <v>3762</v>
      </c>
      <c r="D745" s="20" t="str">
        <f t="array" ref="D745">IFERROR(INDEX('DATA RAW OLT'!A:A,MATCH(E745,'DATA RAW OLT'!C:C,0)),"")</f>
        <v>JATIM-KADES.SEKARDADI-RC-OLT-02</v>
      </c>
      <c r="E745" s="19" t="s">
        <v>3764</v>
      </c>
      <c r="F745" s="120"/>
      <c r="G745" s="24">
        <f t="array" ref="G745">IFERROR(INDEX('PM POWERSUPPLY RJBT1'!BC:BC,MATCH(E745,'PM POWERSUPPLY RJBT1'!B:B,0)),"BELUM TERDATA")</f>
        <v>100</v>
      </c>
      <c r="H745" s="27" t="str">
        <f t="array" ref="H745">IFERROR(INDEX('PM AC RJBT'!J:J,MATCH(E745,'PM AC RJBT'!A:A,0)),"NON-AC ICON")</f>
        <v>NON-AC ICON</v>
      </c>
      <c r="I745" s="27" t="str">
        <f t="array" ref="I745">IFERROR(INDEX('PM GENSET RJBT'!AJ:AJ,MATCH(E745,'PM GENSET RJBT'!B:B,0)),"TIDAK ADA GENSET")</f>
        <v>TIDAK ADA GENSET</v>
      </c>
      <c r="J745" s="29">
        <f t="array" ref="J745">IFERROR(INDEX('PM POP RJBT'!P:P,MATCH(E745,'PM POP RJBT'!D:D,0)),"")*100</f>
        <v>0</v>
      </c>
      <c r="K745" s="30">
        <f t="shared" si="1"/>
        <v>60</v>
      </c>
      <c r="L745" s="18" t="str">
        <f t="shared" si="2"/>
        <v>WARNING</v>
      </c>
    </row>
    <row r="746">
      <c r="A746" s="78" t="s">
        <v>96</v>
      </c>
      <c r="B746" s="7" t="s">
        <v>593</v>
      </c>
      <c r="C746" s="7" t="s">
        <v>3767</v>
      </c>
      <c r="D746" s="7" t="str">
        <f t="array" ref="D746">IFERROR(INDEX('DATA RAW OLT'!A:A,MATCH(C746,'DATA RAW OLT'!B:B,0)),"")</f>
        <v>JATIM-KADES.PEKUWON-RC-OLT-01</v>
      </c>
      <c r="E746" s="6" t="s">
        <v>3768</v>
      </c>
      <c r="F746" s="123"/>
      <c r="G746" s="10">
        <f t="array" ref="G746">IFERROR(INDEX('PM POWERSUPPLY RJBT1'!BC:BC,MATCH(E746,'PM POWERSUPPLY RJBT1'!B:B,0)),"BELUM TERDATA")</f>
        <v>100</v>
      </c>
      <c r="H746" s="13" t="str">
        <f t="array" ref="H746">IFERROR(INDEX('PM AC RJBT'!J:J,MATCH(E746,'PM AC RJBT'!A:A,0)),"NON-AC ICON")</f>
        <v>NON-AC ICON</v>
      </c>
      <c r="I746" s="13" t="str">
        <f t="array" ref="I746">IFERROR(INDEX('PM GENSET RJBT'!AJ:AJ,MATCH(E746,'PM GENSET RJBT'!B:B,0)),"TIDAK ADA GENSET")</f>
        <v>TIDAK ADA GENSET</v>
      </c>
      <c r="J746" s="14">
        <f t="array" ref="J746">IFERROR(INDEX('PM POP RJBT'!P:P,MATCH(E746,'PM POP RJBT'!D:D,0)),"")*100</f>
        <v>0</v>
      </c>
      <c r="K746" s="16">
        <f t="shared" si="1"/>
        <v>60</v>
      </c>
      <c r="L746" s="18" t="str">
        <f t="shared" si="2"/>
        <v>WARNING</v>
      </c>
    </row>
    <row r="747">
      <c r="A747" s="71" t="s">
        <v>96</v>
      </c>
      <c r="B747" s="20" t="s">
        <v>593</v>
      </c>
      <c r="C747" s="20" t="s">
        <v>3770</v>
      </c>
      <c r="D747" s="20" t="str">
        <f t="array" ref="D747">IFERROR(INDEX('DATA RAW OLT'!A:A,MATCH(E747,'DATA RAW OLT'!C:C,0)),"")</f>
        <v>JATIM-BALDES.SUMBERAGUNG-RC-OLT-01</v>
      </c>
      <c r="E747" s="19" t="s">
        <v>3771</v>
      </c>
      <c r="F747" s="120"/>
      <c r="G747" s="24">
        <f t="array" ref="G747">IFERROR(INDEX('PM POWERSUPPLY RJBT1'!BC:BC,MATCH(E747,'PM POWERSUPPLY RJBT1'!B:B,0)),"BELUM TERDATA")</f>
        <v>100</v>
      </c>
      <c r="H747" s="27" t="str">
        <f t="array" ref="H747">IFERROR(INDEX('PM AC RJBT'!J:J,MATCH(E747,'PM AC RJBT'!A:A,0)),"NON-AC ICON")</f>
        <v>NON-AC ICON</v>
      </c>
      <c r="I747" s="27" t="str">
        <f t="array" ref="I747">IFERROR(INDEX('PM GENSET RJBT'!AJ:AJ,MATCH(E747,'PM GENSET RJBT'!B:B,0)),"TIDAK ADA GENSET")</f>
        <v>TIDAK ADA GENSET</v>
      </c>
      <c r="J747" s="29">
        <f t="array" ref="J747">IFERROR(INDEX('PM POP RJBT'!P:P,MATCH(E747,'PM POP RJBT'!D:D,0)),"")*100</f>
        <v>0</v>
      </c>
      <c r="K747" s="30">
        <f t="shared" si="1"/>
        <v>60</v>
      </c>
      <c r="L747" s="18" t="str">
        <f t="shared" si="2"/>
        <v>WARNING</v>
      </c>
    </row>
    <row r="748">
      <c r="A748" s="78" t="s">
        <v>96</v>
      </c>
      <c r="B748" s="7" t="s">
        <v>593</v>
      </c>
      <c r="C748" s="7" t="s">
        <v>3775</v>
      </c>
      <c r="D748" s="7" t="str">
        <f t="array" ref="D748">IFERROR(INDEX('DATA RAW OLT'!A:A,MATCH(E748,'DATA RAW OLT'!C:C,0)),"")</f>
        <v>JATIM-BALDES.TRUTUP-RC-OLT-01</v>
      </c>
      <c r="E748" s="6" t="s">
        <v>3776</v>
      </c>
      <c r="F748" s="123"/>
      <c r="G748" s="10">
        <f t="array" ref="G748">IFERROR(INDEX('PM POWERSUPPLY RJBT1'!BC:BC,MATCH(E748,'PM POWERSUPPLY RJBT1'!B:B,0)),"BELUM TERDATA")</f>
        <v>100</v>
      </c>
      <c r="H748" s="13" t="str">
        <f t="array" ref="H748">IFERROR(INDEX('PM AC RJBT'!J:J,MATCH(E748,'PM AC RJBT'!A:A,0)),"NON-AC ICON")</f>
        <v>NON-AC ICON</v>
      </c>
      <c r="I748" s="13" t="str">
        <f t="array" ref="I748">IFERROR(INDEX('PM GENSET RJBT'!AJ:AJ,MATCH(E748,'PM GENSET RJBT'!B:B,0)),"TIDAK ADA GENSET")</f>
        <v>TIDAK ADA GENSET</v>
      </c>
      <c r="J748" s="14">
        <f t="array" ref="J748">IFERROR(INDEX('PM POP RJBT'!P:P,MATCH(E748,'PM POP RJBT'!D:D,0)),"")*100</f>
        <v>0</v>
      </c>
      <c r="K748" s="16">
        <f t="shared" si="1"/>
        <v>60</v>
      </c>
      <c r="L748" s="18" t="str">
        <f t="shared" si="2"/>
        <v>WARNING</v>
      </c>
      <c r="N748" s="171" t="s">
        <v>2227</v>
      </c>
      <c r="O748" s="171" t="s">
        <v>1911</v>
      </c>
    </row>
    <row r="749">
      <c r="A749" s="71" t="s">
        <v>96</v>
      </c>
      <c r="B749" s="20" t="s">
        <v>593</v>
      </c>
      <c r="C749" s="20" t="s">
        <v>3778</v>
      </c>
      <c r="D749" s="20" t="str">
        <f t="array" ref="D749">IFERROR(INDEX('DATA RAW OLT'!A:A,MATCH(C749,'DATA RAW OLT'!B:B,0)),"")</f>
        <v>JATIM-BALDES.MOJOAGUNG-RC-OLT-01</v>
      </c>
      <c r="E749" s="19" t="s">
        <v>3779</v>
      </c>
      <c r="F749" s="120"/>
      <c r="G749" s="24">
        <f t="array" ref="G749">IFERROR(INDEX('PM POWERSUPPLY RJBT1'!BC:BC,MATCH(E749,'PM POWERSUPPLY RJBT1'!B:B,0)),"BELUM TERDATA")</f>
        <v>100</v>
      </c>
      <c r="H749" s="27" t="str">
        <f t="array" ref="H749">IFERROR(INDEX('PM AC RJBT'!J:J,MATCH(E749,'PM AC RJBT'!A:A,0)),"NON-AC ICON")</f>
        <v>NON-AC ICON</v>
      </c>
      <c r="I749" s="27" t="str">
        <f t="array" ref="I749">IFERROR(INDEX('PM GENSET RJBT'!AJ:AJ,MATCH(E749,'PM GENSET RJBT'!B:B,0)),"TIDAK ADA GENSET")</f>
        <v>TIDAK ADA GENSET</v>
      </c>
      <c r="J749" s="29">
        <f t="array" ref="J749">IFERROR(INDEX('PM POP RJBT'!P:P,MATCH(E749,'PM POP RJBT'!D:D,0)),"")*100</f>
        <v>0</v>
      </c>
      <c r="K749" s="30">
        <f t="shared" si="1"/>
        <v>60</v>
      </c>
      <c r="L749" s="18" t="str">
        <f t="shared" si="2"/>
        <v>WARNING</v>
      </c>
    </row>
    <row r="750">
      <c r="A750" s="78" t="s">
        <v>96</v>
      </c>
      <c r="B750" s="7" t="s">
        <v>593</v>
      </c>
      <c r="C750" s="7" t="s">
        <v>3780</v>
      </c>
      <c r="D750" s="7" t="str">
        <f t="array" ref="D750">IFERROR(INDEX('DATA RAW OLT'!A:A,MATCH(C750,'DATA RAW OLT'!B:B,0)),"")</f>
        <v>JATIM-BALDES.DASIN-RC-OLT-01</v>
      </c>
      <c r="E750" s="6" t="s">
        <v>3781</v>
      </c>
      <c r="F750" s="123"/>
      <c r="G750" s="10">
        <f t="array" ref="G750">IFERROR(INDEX('PM POWERSUPPLY RJBT1'!BC:BC,MATCH(E750,'PM POWERSUPPLY RJBT1'!B:B,0)),"BELUM TERDATA")</f>
        <v>100</v>
      </c>
      <c r="H750" s="13" t="str">
        <f t="array" ref="H750">IFERROR(INDEX('PM AC RJBT'!J:J,MATCH(E750,'PM AC RJBT'!A:A,0)),"NON-AC ICON")</f>
        <v>NON-AC ICON</v>
      </c>
      <c r="I750" s="13" t="str">
        <f t="array" ref="I750">IFERROR(INDEX('PM GENSET RJBT'!AJ:AJ,MATCH(E750,'PM GENSET RJBT'!B:B,0)),"TIDAK ADA GENSET")</f>
        <v>TIDAK ADA GENSET</v>
      </c>
      <c r="J750" s="14">
        <f t="array" ref="J750">IFERROR(INDEX('PM POP RJBT'!P:P,MATCH(E750,'PM POP RJBT'!D:D,0)),"")*100</f>
        <v>0</v>
      </c>
      <c r="K750" s="16">
        <f t="shared" si="1"/>
        <v>60</v>
      </c>
      <c r="L750" s="18" t="str">
        <f t="shared" si="2"/>
        <v>WARNING</v>
      </c>
    </row>
    <row r="751">
      <c r="A751" s="71" t="s">
        <v>16</v>
      </c>
      <c r="B751" s="20" t="s">
        <v>593</v>
      </c>
      <c r="C751" s="20" t="s">
        <v>3784</v>
      </c>
      <c r="D751" s="20" t="str">
        <f t="array" ref="D751">IFERROR(INDEX('DATA RAW OLT'!A:A,MATCH(C751,'DATA RAW OLT'!B:B,0)),"")</f>
        <v>JATIM-GRESIK-ODC.SIDAYU.II-MA5801-OLT-01</v>
      </c>
      <c r="E751" s="19" t="s">
        <v>3785</v>
      </c>
      <c r="F751" s="120"/>
      <c r="G751" s="24" t="str">
        <f t="array" ref="G751">IFERROR(INDEX('PM POWERSUPPLY RJBT1'!BC:BC,MATCH(E751,'PM POWERSUPPLY RJBT1'!B:B,0)),"BELUM TERDATA")</f>
        <v>BELUM TERDATA</v>
      </c>
      <c r="H751" s="27" t="str">
        <f t="array" ref="H751">IFERROR(INDEX('PM AC RJBT'!J:J,MATCH(E751,'PM AC RJBT'!A:A,0)),"NON-AC ICON")</f>
        <v>NON-AC ICON</v>
      </c>
      <c r="I751" s="27" t="str">
        <f t="array" ref="I751">IFERROR(INDEX('PM GENSET RJBT'!AJ:AJ,MATCH(E751,'PM GENSET RJBT'!B:B,0)),"TIDAK ADA GENSET")</f>
        <v>TIDAK ADA GENSET</v>
      </c>
      <c r="J751" s="29">
        <f t="array" ref="J751">IFERROR(INDEX('PM POP RJBT'!P:P,MATCH(E751,'PM POP RJBT'!D:D,0)),"")*100</f>
        <v>0</v>
      </c>
      <c r="K751" s="30">
        <f t="shared" si="1"/>
        <v>30</v>
      </c>
      <c r="L751" s="18" t="str">
        <f t="shared" si="2"/>
        <v>DANGEROUS</v>
      </c>
    </row>
    <row r="752">
      <c r="A752" s="78" t="s">
        <v>181</v>
      </c>
      <c r="B752" s="7" t="s">
        <v>593</v>
      </c>
      <c r="C752" s="7" t="s">
        <v>3787</v>
      </c>
      <c r="D752" s="7" t="str">
        <f t="array" ref="D752">IFERROR(INDEX('DATA RAW OLT'!A:A,MATCH(E752,'DATA RAW OLT'!C:C,0)),"")</f>
        <v>JATIM-KDR.ODC.SILIR-HW.MA5801-OLT-01</v>
      </c>
      <c r="E752" s="6" t="s">
        <v>3788</v>
      </c>
      <c r="F752" s="123"/>
      <c r="G752" s="10">
        <f t="array" ref="G752">IFERROR(INDEX('PM POWERSUPPLY RJBT1'!BC:BC,MATCH(E752,'PM POWERSUPPLY RJBT1'!B:B,0)),"BELUM TERDATA")</f>
        <v>100</v>
      </c>
      <c r="H752" s="13" t="str">
        <f t="array" ref="H752">IFERROR(INDEX('PM AC RJBT'!J:J,MATCH(E752,'PM AC RJBT'!A:A,0)),"NON-AC ICON")</f>
        <v>NON-AC ICON</v>
      </c>
      <c r="I752" s="13" t="str">
        <f t="array" ref="I752">IFERROR(INDEX('PM GENSET RJBT'!AJ:AJ,MATCH(E752,'PM GENSET RJBT'!B:B,0)),"TIDAK ADA GENSET")</f>
        <v>TIDAK ADA GENSET</v>
      </c>
      <c r="J752" s="14">
        <f t="array" ref="J752">IFERROR(INDEX('PM POP RJBT'!P:P,MATCH(E752,'PM POP RJBT'!D:D,0)),"")*100</f>
        <v>0</v>
      </c>
      <c r="K752" s="16">
        <f t="shared" si="1"/>
        <v>60</v>
      </c>
      <c r="L752" s="18" t="str">
        <f t="shared" si="2"/>
        <v>WARNING</v>
      </c>
    </row>
    <row r="753">
      <c r="A753" s="71" t="s">
        <v>181</v>
      </c>
      <c r="B753" s="20" t="s">
        <v>593</v>
      </c>
      <c r="C753" s="20" t="s">
        <v>3790</v>
      </c>
      <c r="D753" s="20" t="str">
        <f t="array" ref="D753">IFERROR(INDEX('DATA RAW OLT'!A:A,MATCH(C753,'DATA RAW OLT'!B:B,0)),"")</f>
        <v>JATIM-ULP.SINGOSARI.RC-OLT-01</v>
      </c>
      <c r="E753" s="19" t="s">
        <v>3791</v>
      </c>
      <c r="F753" s="120"/>
      <c r="G753" s="24" t="str">
        <f t="array" ref="G753">IFERROR(INDEX('PM POWERSUPPLY RJBT1'!BC:BC,MATCH(E753,'PM POWERSUPPLY RJBT1'!B:B,0)),"BELUM TERDATA")</f>
        <v>BELUM TERDATA</v>
      </c>
      <c r="H753" s="27" t="str">
        <f t="array" ref="H753">IFERROR(INDEX('PM AC RJBT'!J:J,MATCH(E753,'PM AC RJBT'!A:A,0)),"NON-AC ICON")</f>
        <v>NON-AC ICON</v>
      </c>
      <c r="I753" s="27" t="str">
        <f t="array" ref="I753">IFERROR(INDEX('PM GENSET RJBT'!AJ:AJ,MATCH(E753,'PM GENSET RJBT'!B:B,0)),"TIDAK ADA GENSET")</f>
        <v>TIDAK ADA GENSET</v>
      </c>
      <c r="J753" s="29">
        <f t="array" ref="J753">IFERROR(INDEX('PM POP RJBT'!P:P,MATCH(E753,'PM POP RJBT'!D:D,0)),"")*100</f>
        <v>0</v>
      </c>
      <c r="K753" s="30">
        <f t="shared" si="1"/>
        <v>30</v>
      </c>
      <c r="L753" s="18" t="str">
        <f t="shared" si="2"/>
        <v>DANGEROUS</v>
      </c>
    </row>
    <row r="754">
      <c r="A754" s="78" t="s">
        <v>226</v>
      </c>
      <c r="B754" s="7" t="s">
        <v>593</v>
      </c>
      <c r="C754" s="7" t="s">
        <v>3793</v>
      </c>
      <c r="D754" s="7" t="str">
        <f t="array" ref="D754">IFERROR(INDEX('DATA RAW OLT'!A:A,MATCH(C754,'DATA RAW OLT'!B:B,0)),"")</f>
        <v>JATIM-SMA2.PBLA-RC-OLT-01</v>
      </c>
      <c r="E754" s="6" t="s">
        <v>3794</v>
      </c>
      <c r="F754" s="123"/>
      <c r="G754" s="10" t="str">
        <f t="array" ref="G754">IFERROR(INDEX('PM POWERSUPPLY RJBT1'!BC:BC,MATCH(E754,'PM POWERSUPPLY RJBT1'!B:B,0)),"BELUM TERDATA")</f>
        <v>BELUM TERDATA</v>
      </c>
      <c r="H754" s="13" t="str">
        <f t="array" ref="H754">IFERROR(INDEX('PM AC RJBT'!J:J,MATCH(E754,'PM AC RJBT'!A:A,0)),"NON-AC ICON")</f>
        <v>NON-AC ICON</v>
      </c>
      <c r="I754" s="13" t="str">
        <f t="array" ref="I754">IFERROR(INDEX('PM GENSET RJBT'!AJ:AJ,MATCH(E754,'PM GENSET RJBT'!B:B,0)),"TIDAK ADA GENSET")</f>
        <v>TIDAK ADA GENSET</v>
      </c>
      <c r="J754" s="14">
        <f t="array" ref="J754">IFERROR(INDEX('PM POP RJBT'!P:P,MATCH(E754,'PM POP RJBT'!D:D,0)),"")*100</f>
        <v>100</v>
      </c>
      <c r="K754" s="16">
        <f t="shared" si="1"/>
        <v>70</v>
      </c>
      <c r="L754" s="18" t="str">
        <f t="shared" si="2"/>
        <v>WARNING</v>
      </c>
    </row>
    <row r="755">
      <c r="A755" s="71" t="s">
        <v>226</v>
      </c>
      <c r="B755" s="20" t="s">
        <v>593</v>
      </c>
      <c r="C755" s="20" t="s">
        <v>3795</v>
      </c>
      <c r="D755" s="20" t="str">
        <f t="array" ref="D755">IFERROR(INDEX('DATA RAW OLT'!A:A,MATCH(C755,'DATA RAW OLT'!B:B,0)),"")</f>
        <v>JATIM-SMA.TUNAS.PTN-RC-OLT-01</v>
      </c>
      <c r="E755" s="19" t="s">
        <v>3797</v>
      </c>
      <c r="F755" s="23"/>
      <c r="G755" s="24">
        <f t="array" ref="G755">IFERROR(INDEX('PM POWERSUPPLY RJBT1'!BC:BC,MATCH(E755,'PM POWERSUPPLY RJBT1'!B:B,0)),"BELUM TERDATA")</f>
        <v>100</v>
      </c>
      <c r="H755" s="27" t="str">
        <f t="array" ref="H755">IFERROR(INDEX('PM AC RJBT'!J:J,MATCH(E755,'PM AC RJBT'!A:A,0)),"NON-AC ICON")</f>
        <v>NON-AC ICON</v>
      </c>
      <c r="I755" s="27" t="str">
        <f t="array" ref="I755">IFERROR(INDEX('PM GENSET RJBT'!AJ:AJ,MATCH(E755,'PM GENSET RJBT'!B:B,0)),"TIDAK ADA GENSET")</f>
        <v>TIDAK ADA GENSET</v>
      </c>
      <c r="J755" s="29">
        <f t="array" ref="J755">IFERROR(INDEX('PM POP RJBT'!P:P,MATCH(E755,'PM POP RJBT'!D:D,0)),"")*100</f>
        <v>100</v>
      </c>
      <c r="K755" s="30">
        <f t="shared" si="1"/>
        <v>100</v>
      </c>
      <c r="L755" s="18" t="str">
        <f t="shared" si="2"/>
        <v>GOOD CONDITION</v>
      </c>
    </row>
    <row r="756">
      <c r="A756" s="78" t="s">
        <v>226</v>
      </c>
      <c r="B756" s="7" t="s">
        <v>593</v>
      </c>
      <c r="C756" s="7" t="s">
        <v>3799</v>
      </c>
      <c r="D756" s="8" t="s">
        <v>3800</v>
      </c>
      <c r="E756" s="6" t="s">
        <v>3801</v>
      </c>
      <c r="F756" s="123"/>
      <c r="G756" s="10">
        <f t="array" ref="G756">IFERROR(INDEX('PM POWERSUPPLY RJBT1'!BC:BC,MATCH(E756,'PM POWERSUPPLY RJBT1'!B:B,0)),"BELUM TERDATA")</f>
        <v>100</v>
      </c>
      <c r="H756" s="13" t="str">
        <f t="array" ref="H756">IFERROR(INDEX('PM AC RJBT'!J:J,MATCH(E756,'PM AC RJBT'!A:A,0)),"NON-AC ICON")</f>
        <v>NON-AC ICON</v>
      </c>
      <c r="I756" s="13" t="str">
        <f t="array" ref="I756">IFERROR(INDEX('PM GENSET RJBT'!AJ:AJ,MATCH(E756,'PM GENSET RJBT'!B:B,0)),"TIDAK ADA GENSET")</f>
        <v>TIDAK ADA GENSET</v>
      </c>
      <c r="J756" s="14">
        <f t="array" ref="J756">IFERROR(INDEX('PM POP RJBT'!P:P,MATCH(E756,'PM POP RJBT'!D:D,0)),"")*100</f>
        <v>100</v>
      </c>
      <c r="K756" s="16">
        <f t="shared" si="1"/>
        <v>100</v>
      </c>
      <c r="L756" s="18" t="str">
        <f t="shared" si="2"/>
        <v>GOOD CONDITION</v>
      </c>
    </row>
    <row r="757">
      <c r="A757" s="71" t="s">
        <v>226</v>
      </c>
      <c r="B757" s="20" t="s">
        <v>593</v>
      </c>
      <c r="C757" s="20" t="s">
        <v>3803</v>
      </c>
      <c r="D757" s="20" t="str">
        <f t="array" ref="D757">IFERROR(INDEX('DATA RAW OLT'!A:A,MATCH(C757,'DATA RAW OLT'!B:B,0)),"")</f>
        <v>JATIM-TAMANSARI-RC-OLT-01</v>
      </c>
      <c r="E757" s="19" t="s">
        <v>3804</v>
      </c>
      <c r="F757" s="120"/>
      <c r="G757" s="24" t="str">
        <f t="array" ref="G757">IFERROR(INDEX('PM POWERSUPPLY RJBT1'!BC:BC,MATCH(E757,'PM POWERSUPPLY RJBT1'!B:B,0)),"BELUM TERDATA")</f>
        <v>BELUM TERDATA</v>
      </c>
      <c r="H757" s="27" t="str">
        <f t="array" ref="H757">IFERROR(INDEX('PM AC RJBT'!J:J,MATCH(E757,'PM AC RJBT'!A:A,0)),"NON-AC ICON")</f>
        <v>NON-AC ICON</v>
      </c>
      <c r="I757" s="27" t="str">
        <f t="array" ref="I757">IFERROR(INDEX('PM GENSET RJBT'!AJ:AJ,MATCH(E757,'PM GENSET RJBT'!B:B,0)),"TIDAK ADA GENSET")</f>
        <v>TIDAK ADA GENSET</v>
      </c>
      <c r="J757" s="29">
        <f t="array" ref="J757">IFERROR(INDEX('PM POP RJBT'!P:P,MATCH(E757,'PM POP RJBT'!D:D,0)),"")*100</f>
        <v>100</v>
      </c>
      <c r="K757" s="30">
        <f t="shared" si="1"/>
        <v>70</v>
      </c>
      <c r="L757" s="18" t="str">
        <f t="shared" si="2"/>
        <v>WARNING</v>
      </c>
    </row>
    <row r="758">
      <c r="A758" s="78" t="s">
        <v>181</v>
      </c>
      <c r="B758" s="7" t="s">
        <v>593</v>
      </c>
      <c r="C758" s="7" t="s">
        <v>3806</v>
      </c>
      <c r="D758" s="7" t="str">
        <f t="array" ref="D758">IFERROR(INDEX('DATA RAW OLT'!A:A,MATCH(C758,'DATA RAW OLT'!B:B,0)),"")</f>
        <v>JATIM-KEDIRI-ODC.TAWANG-MA5801-OLT-01</v>
      </c>
      <c r="E758" s="6" t="s">
        <v>3807</v>
      </c>
      <c r="F758" s="123"/>
      <c r="G758" s="10">
        <f t="array" ref="G758">IFERROR(INDEX('PM POWERSUPPLY RJBT1'!BC:BC,MATCH(E758,'PM POWERSUPPLY RJBT1'!B:B,0)),"BELUM TERDATA")</f>
        <v>100</v>
      </c>
      <c r="H758" s="13" t="str">
        <f t="array" ref="H758">IFERROR(INDEX('PM AC RJBT'!J:J,MATCH(E758,'PM AC RJBT'!A:A,0)),"NON-AC ICON")</f>
        <v>NON-AC ICON</v>
      </c>
      <c r="I758" s="13" t="str">
        <f t="array" ref="I758">IFERROR(INDEX('PM GENSET RJBT'!AJ:AJ,MATCH(E758,'PM GENSET RJBT'!B:B,0)),"TIDAK ADA GENSET")</f>
        <v>TIDAK ADA GENSET</v>
      </c>
      <c r="J758" s="14">
        <f t="array" ref="J758">IFERROR(INDEX('PM POP RJBT'!P:P,MATCH(E758,'PM POP RJBT'!D:D,0)),"")*100</f>
        <v>0</v>
      </c>
      <c r="K758" s="16">
        <f t="shared" si="1"/>
        <v>60</v>
      </c>
      <c r="L758" s="18" t="str">
        <f t="shared" si="2"/>
        <v>WARNING</v>
      </c>
    </row>
    <row r="759">
      <c r="A759" s="71" t="s">
        <v>226</v>
      </c>
      <c r="B759" s="20" t="s">
        <v>593</v>
      </c>
      <c r="C759" s="20" t="s">
        <v>3809</v>
      </c>
      <c r="D759" s="20" t="str">
        <f t="array" ref="D759">IFERROR(INDEX('DATA RAW OLT'!A:A,MATCH(C759,'DATA RAW OLT'!B:B,0)),"")</f>
        <v>JATIM-JMR.ODC.TEGALGEDE-HW.MA5801-OLT-01</v>
      </c>
      <c r="E759" s="19" t="s">
        <v>3810</v>
      </c>
      <c r="F759" s="120"/>
      <c r="G759" s="24">
        <f t="array" ref="G759">IFERROR(INDEX('PM POWERSUPPLY RJBT1'!BC:BC,MATCH(E759,'PM POWERSUPPLY RJBT1'!B:B,0)),"BELUM TERDATA")</f>
        <v>100</v>
      </c>
      <c r="H759" s="27" t="str">
        <f t="array" ref="H759">IFERROR(INDEX('PM AC RJBT'!J:J,MATCH(E759,'PM AC RJBT'!A:A,0)),"NON-AC ICON")</f>
        <v>NON-AC ICON</v>
      </c>
      <c r="I759" s="27" t="str">
        <f t="array" ref="I759">IFERROR(INDEX('PM GENSET RJBT'!AJ:AJ,MATCH(E759,'PM GENSET RJBT'!B:B,0)),"TIDAK ADA GENSET")</f>
        <v>TIDAK ADA GENSET</v>
      </c>
      <c r="J759" s="29">
        <f t="array" ref="J759">IFERROR(INDEX('PM POP RJBT'!P:P,MATCH(E759,'PM POP RJBT'!D:D,0)),"")*100</f>
        <v>100</v>
      </c>
      <c r="K759" s="30">
        <f t="shared" si="1"/>
        <v>100</v>
      </c>
      <c r="L759" s="18" t="str">
        <f t="shared" si="2"/>
        <v>GOOD CONDITION</v>
      </c>
    </row>
    <row r="760">
      <c r="A760" s="78" t="s">
        <v>181</v>
      </c>
      <c r="B760" s="7" t="s">
        <v>593</v>
      </c>
      <c r="C760" s="7" t="s">
        <v>3811</v>
      </c>
      <c r="D760" s="7" t="str">
        <f t="array" ref="D760">IFERROR(INDEX('DATA RAW OLT'!A:A,MATCH(E760,'DATA RAW OLT'!C:C,0)),"")</f>
        <v>JATIM-BLT.ODC.DARUNGAN-HW.MA5801-OLT-01</v>
      </c>
      <c r="E760" s="6" t="s">
        <v>3813</v>
      </c>
      <c r="F760" s="123"/>
      <c r="G760" s="10">
        <f t="array" ref="G760">IFERROR(INDEX('PM POWERSUPPLY RJBT1'!BC:BC,MATCH(E760,'PM POWERSUPPLY RJBT1'!B:B,0)),"BELUM TERDATA")</f>
        <v>100</v>
      </c>
      <c r="H760" s="13" t="str">
        <f t="array" ref="H760">IFERROR(INDEX('PM AC RJBT'!J:J,MATCH(E760,'PM AC RJBT'!A:A,0)),"NON-AC ICON")</f>
        <v>NON-AC ICON</v>
      </c>
      <c r="I760" s="13" t="str">
        <f t="array" ref="I760">IFERROR(INDEX('PM GENSET RJBT'!AJ:AJ,MATCH(E760,'PM GENSET RJBT'!B:B,0)),"TIDAK ADA GENSET")</f>
        <v>TIDAK ADA GENSET</v>
      </c>
      <c r="J760" s="14">
        <f t="array" ref="J760">IFERROR(INDEX('PM POP RJBT'!P:P,MATCH(E760,'PM POP RJBT'!D:D,0)),"")*100</f>
        <v>0</v>
      </c>
      <c r="K760" s="16">
        <f t="shared" si="1"/>
        <v>60</v>
      </c>
      <c r="L760" s="18" t="str">
        <f t="shared" si="2"/>
        <v>WARNING</v>
      </c>
    </row>
    <row r="761">
      <c r="A761" s="71" t="s">
        <v>181</v>
      </c>
      <c r="B761" s="20" t="s">
        <v>593</v>
      </c>
      <c r="C761" s="20" t="s">
        <v>3815</v>
      </c>
      <c r="D761" s="20" t="str">
        <f t="array" ref="D761">IFERROR(INDEX('DATA RAW OLT'!A:A,MATCH(E761,'DATA RAW OLT'!C:C,0)),"")</f>
        <v>JATIM-BLT.ODC.GARUM-HW.MA5801-OLT-01</v>
      </c>
      <c r="E761" s="19" t="s">
        <v>3816</v>
      </c>
      <c r="F761" s="120"/>
      <c r="G761" s="24">
        <f t="array" ref="G761">IFERROR(INDEX('PM POWERSUPPLY RJBT1'!BC:BC,MATCH(E761,'PM POWERSUPPLY RJBT1'!B:B,0)),"BELUM TERDATA")</f>
        <v>100</v>
      </c>
      <c r="H761" s="27" t="str">
        <f t="array" ref="H761">IFERROR(INDEX('PM AC RJBT'!J:J,MATCH(E761,'PM AC RJBT'!A:A,0)),"NON-AC ICON")</f>
        <v>NON-AC ICON</v>
      </c>
      <c r="I761" s="27" t="str">
        <f t="array" ref="I761">IFERROR(INDEX('PM GENSET RJBT'!AJ:AJ,MATCH(E761,'PM GENSET RJBT'!B:B,0)),"TIDAK ADA GENSET")</f>
        <v>TIDAK ADA GENSET</v>
      </c>
      <c r="J761" s="29">
        <f t="array" ref="J761">IFERROR(INDEX('PM POP RJBT'!P:P,MATCH(E761,'PM POP RJBT'!D:D,0)),"")*100</f>
        <v>0</v>
      </c>
      <c r="K761" s="30">
        <f t="shared" si="1"/>
        <v>60</v>
      </c>
      <c r="L761" s="18" t="str">
        <f t="shared" si="2"/>
        <v>WARNING</v>
      </c>
    </row>
    <row r="762">
      <c r="A762" s="78" t="s">
        <v>181</v>
      </c>
      <c r="B762" s="7" t="s">
        <v>593</v>
      </c>
      <c r="C762" s="7" t="s">
        <v>3818</v>
      </c>
      <c r="D762" s="7" t="str">
        <f t="array" ref="D762">IFERROR(INDEX('DATA RAW OLT'!A:A,MATCH(E762,'DATA RAW OLT'!C:C,0)),"")</f>
        <v>JATIM-BLT.ODC.JAMBEWANGI-HW.MA5801-OLT-01</v>
      </c>
      <c r="E762" s="6" t="s">
        <v>3820</v>
      </c>
      <c r="F762" s="123"/>
      <c r="G762" s="10">
        <f t="array" ref="G762">IFERROR(INDEX('PM POWERSUPPLY RJBT1'!BC:BC,MATCH(E762,'PM POWERSUPPLY RJBT1'!B:B,0)),"BELUM TERDATA")</f>
        <v>100</v>
      </c>
      <c r="H762" s="13" t="str">
        <f t="array" ref="H762">IFERROR(INDEX('PM AC RJBT'!J:J,MATCH(E762,'PM AC RJBT'!A:A,0)),"NON-AC ICON")</f>
        <v>NON-AC ICON</v>
      </c>
      <c r="I762" s="13" t="str">
        <f t="array" ref="I762">IFERROR(INDEX('PM GENSET RJBT'!AJ:AJ,MATCH(E762,'PM GENSET RJBT'!B:B,0)),"TIDAK ADA GENSET")</f>
        <v>TIDAK ADA GENSET</v>
      </c>
      <c r="J762" s="14">
        <f t="array" ref="J762">IFERROR(INDEX('PM POP RJBT'!P:P,MATCH(E762,'PM POP RJBT'!D:D,0)),"")*100</f>
        <v>0</v>
      </c>
      <c r="K762" s="16">
        <f t="shared" si="1"/>
        <v>60</v>
      </c>
      <c r="L762" s="18" t="str">
        <f t="shared" si="2"/>
        <v>WARNING</v>
      </c>
    </row>
    <row r="763">
      <c r="A763" s="71" t="s">
        <v>181</v>
      </c>
      <c r="B763" s="20" t="s">
        <v>593</v>
      </c>
      <c r="C763" s="20" t="s">
        <v>3822</v>
      </c>
      <c r="D763" s="20" t="str">
        <f t="array" ref="D763">IFERROR(INDEX('DATA RAW OLT'!A:A,MATCH(E763,'DATA RAW OLT'!C:C,0)),"")</f>
        <v>JATIM-BLT.ODC.KESAMBEN-HW.MA5801-OLT-01</v>
      </c>
      <c r="E763" s="19" t="s">
        <v>3824</v>
      </c>
      <c r="F763" s="120"/>
      <c r="G763" s="24">
        <f t="array" ref="G763">IFERROR(INDEX('PM POWERSUPPLY RJBT1'!BC:BC,MATCH(E763,'PM POWERSUPPLY RJBT1'!B:B,0)),"BELUM TERDATA")</f>
        <v>100</v>
      </c>
      <c r="H763" s="27" t="str">
        <f t="array" ref="H763">IFERROR(INDEX('PM AC RJBT'!J:J,MATCH(E763,'PM AC RJBT'!A:A,0)),"NON-AC ICON")</f>
        <v>NON-AC ICON</v>
      </c>
      <c r="I763" s="27" t="str">
        <f t="array" ref="I763">IFERROR(INDEX('PM GENSET RJBT'!AJ:AJ,MATCH(E763,'PM GENSET RJBT'!B:B,0)),"TIDAK ADA GENSET")</f>
        <v>TIDAK ADA GENSET</v>
      </c>
      <c r="J763" s="29">
        <f t="array" ref="J763">IFERROR(INDEX('PM POP RJBT'!P:P,MATCH(E763,'PM POP RJBT'!D:D,0)),"")*100</f>
        <v>0</v>
      </c>
      <c r="K763" s="30">
        <f t="shared" si="1"/>
        <v>60</v>
      </c>
      <c r="L763" s="18" t="str">
        <f t="shared" si="2"/>
        <v>WARNING</v>
      </c>
    </row>
    <row r="764">
      <c r="A764" s="78" t="s">
        <v>181</v>
      </c>
      <c r="B764" s="7" t="s">
        <v>593</v>
      </c>
      <c r="C764" s="7" t="s">
        <v>3825</v>
      </c>
      <c r="D764" s="7" t="str">
        <f t="array" ref="D764">IFERROR(INDEX('DATA RAW OLT'!A:A,MATCH(E764,'DATA RAW OLT'!C:C,0)),"")</f>
        <v>JATIM-BLT.ODC.NGLEGOK-HW.MA5801-OLT-01</v>
      </c>
      <c r="E764" s="6" t="s">
        <v>3826</v>
      </c>
      <c r="F764" s="123"/>
      <c r="G764" s="10">
        <f t="array" ref="G764">IFERROR(INDEX('PM POWERSUPPLY RJBT1'!BC:BC,MATCH(E764,'PM POWERSUPPLY RJBT1'!B:B,0)),"BELUM TERDATA")</f>
        <v>100</v>
      </c>
      <c r="H764" s="13" t="str">
        <f t="array" ref="H764">IFERROR(INDEX('PM AC RJBT'!J:J,MATCH(E764,'PM AC RJBT'!A:A,0)),"NON-AC ICON")</f>
        <v>NON-AC ICON</v>
      </c>
      <c r="I764" s="13" t="str">
        <f t="array" ref="I764">IFERROR(INDEX('PM GENSET RJBT'!AJ:AJ,MATCH(E764,'PM GENSET RJBT'!B:B,0)),"TIDAK ADA GENSET")</f>
        <v>TIDAK ADA GENSET</v>
      </c>
      <c r="J764" s="14">
        <f t="array" ref="J764">IFERROR(INDEX('PM POP RJBT'!P:P,MATCH(E764,'PM POP RJBT'!D:D,0)),"")*100</f>
        <v>0</v>
      </c>
      <c r="K764" s="16">
        <f t="shared" si="1"/>
        <v>60</v>
      </c>
      <c r="L764" s="18" t="str">
        <f t="shared" si="2"/>
        <v>WARNING</v>
      </c>
    </row>
    <row r="765">
      <c r="A765" s="71" t="s">
        <v>181</v>
      </c>
      <c r="B765" s="20" t="s">
        <v>593</v>
      </c>
      <c r="C765" s="20" t="s">
        <v>3829</v>
      </c>
      <c r="D765" s="20" t="str">
        <f t="array" ref="D765">IFERROR(INDEX('DATA RAW OLT'!A:A,MATCH(E765,'DATA RAW OLT'!C:C,0)),"")</f>
        <v>JATIM-BLT.ODC.TLOGO-HW.MA5801-OLT-01</v>
      </c>
      <c r="E765" s="19" t="s">
        <v>3830</v>
      </c>
      <c r="F765" s="120"/>
      <c r="G765" s="24">
        <f t="array" ref="G765">IFERROR(INDEX('PM POWERSUPPLY RJBT1'!BC:BC,MATCH(E765,'PM POWERSUPPLY RJBT1'!B:B,0)),"BELUM TERDATA")</f>
        <v>100</v>
      </c>
      <c r="H765" s="27" t="str">
        <f t="array" ref="H765">IFERROR(INDEX('PM AC RJBT'!J:J,MATCH(E765,'PM AC RJBT'!A:A,0)),"NON-AC ICON")</f>
        <v>NON-AC ICON</v>
      </c>
      <c r="I765" s="27" t="str">
        <f t="array" ref="I765">IFERROR(INDEX('PM GENSET RJBT'!AJ:AJ,MATCH(E765,'PM GENSET RJBT'!B:B,0)),"TIDAK ADA GENSET")</f>
        <v>TIDAK ADA GENSET</v>
      </c>
      <c r="J765" s="29">
        <f t="array" ref="J765">IFERROR(INDEX('PM POP RJBT'!P:P,MATCH(E765,'PM POP RJBT'!D:D,0)),"")*100</f>
        <v>0</v>
      </c>
      <c r="K765" s="30">
        <f t="shared" si="1"/>
        <v>60</v>
      </c>
      <c r="L765" s="18" t="str">
        <f t="shared" si="2"/>
        <v>WARNING</v>
      </c>
    </row>
    <row r="766">
      <c r="A766" s="78" t="s">
        <v>181</v>
      </c>
      <c r="B766" s="7" t="s">
        <v>593</v>
      </c>
      <c r="C766" s="7" t="s">
        <v>3832</v>
      </c>
      <c r="D766" s="8" t="s">
        <v>3833</v>
      </c>
      <c r="E766" s="6" t="s">
        <v>3834</v>
      </c>
      <c r="F766" s="123"/>
      <c r="G766" s="10">
        <f t="array" ref="G766">IFERROR(INDEX('PM POWERSUPPLY RJBT1'!BC:BC,MATCH(E766,'PM POWERSUPPLY RJBT1'!B:B,0)),"BELUM TERDATA")</f>
        <v>100</v>
      </c>
      <c r="H766" s="13" t="str">
        <f t="array" ref="H766">IFERROR(INDEX('PM AC RJBT'!J:J,MATCH(E766,'PM AC RJBT'!A:A,0)),"NON-AC ICON")</f>
        <v>NON-AC ICON</v>
      </c>
      <c r="I766" s="13" t="str">
        <f t="array" ref="I766">IFERROR(INDEX('PM GENSET RJBT'!AJ:AJ,MATCH(E766,'PM GENSET RJBT'!B:B,0)),"TIDAK ADA GENSET")</f>
        <v>TIDAK ADA GENSET</v>
      </c>
      <c r="J766" s="14">
        <f t="array" ref="J766">IFERROR(INDEX('PM POP RJBT'!P:P,MATCH(E766,'PM POP RJBT'!D:D,0)),"")*100</f>
        <v>100</v>
      </c>
      <c r="K766" s="16">
        <f t="shared" si="1"/>
        <v>100</v>
      </c>
      <c r="L766" s="18" t="str">
        <f t="shared" si="2"/>
        <v>GOOD CONDITION</v>
      </c>
    </row>
    <row r="767">
      <c r="A767" s="71" t="s">
        <v>181</v>
      </c>
      <c r="B767" s="20" t="s">
        <v>593</v>
      </c>
      <c r="C767" s="20" t="s">
        <v>3835</v>
      </c>
      <c r="D767" s="20" t="str">
        <f t="array" ref="D767">IFERROR(INDEX('DATA RAW OLT'!A:A,MATCH(E767,'DATA RAW OLT'!C:C,0)),"")</f>
        <v>JATIM-BLT.ODC.WLINGI2-HW.MA5801-OLT-01</v>
      </c>
      <c r="E767" s="19" t="s">
        <v>3836</v>
      </c>
      <c r="F767" s="120"/>
      <c r="G767" s="24">
        <f t="array" ref="G767">IFERROR(INDEX('PM POWERSUPPLY RJBT1'!BC:BC,MATCH(E767,'PM POWERSUPPLY RJBT1'!B:B,0)),"BELUM TERDATA")</f>
        <v>100</v>
      </c>
      <c r="H767" s="27" t="str">
        <f t="array" ref="H767">IFERROR(INDEX('PM AC RJBT'!J:J,MATCH(E767,'PM AC RJBT'!A:A,0)),"NON-AC ICON")</f>
        <v>NON-AC ICON</v>
      </c>
      <c r="I767" s="27" t="str">
        <f t="array" ref="I767">IFERROR(INDEX('PM GENSET RJBT'!AJ:AJ,MATCH(E767,'PM GENSET RJBT'!B:B,0)),"TIDAK ADA GENSET")</f>
        <v>TIDAK ADA GENSET</v>
      </c>
      <c r="J767" s="29">
        <f t="array" ref="J767">IFERROR(INDEX('PM POP RJBT'!P:P,MATCH(E767,'PM POP RJBT'!D:D,0)),"")*100</f>
        <v>0</v>
      </c>
      <c r="K767" s="30">
        <f t="shared" si="1"/>
        <v>60</v>
      </c>
      <c r="L767" s="18" t="str">
        <f t="shared" si="2"/>
        <v>WARNING</v>
      </c>
    </row>
    <row r="768">
      <c r="A768" s="78" t="s">
        <v>96</v>
      </c>
      <c r="B768" s="7" t="s">
        <v>593</v>
      </c>
      <c r="C768" s="7" t="s">
        <v>3838</v>
      </c>
      <c r="D768" s="7" t="str">
        <f t="array" ref="D768">IFERROR(INDEX('DATA RAW OLT'!A:A,MATCH(E768,'DATA RAW OLT'!C:C,0)),"")</f>
        <v>JATIM-BJN.ODC.KANOR-HW.MA5801-OLT-01</v>
      </c>
      <c r="E768" s="6" t="s">
        <v>3840</v>
      </c>
      <c r="F768" s="123"/>
      <c r="G768" s="10">
        <f t="array" ref="G768">IFERROR(INDEX('PM POWERSUPPLY RJBT1'!BC:BC,MATCH(E768,'PM POWERSUPPLY RJBT1'!B:B,0)),"BELUM TERDATA")</f>
        <v>100</v>
      </c>
      <c r="H768" s="13" t="str">
        <f t="array" ref="H768">IFERROR(INDEX('PM AC RJBT'!J:J,MATCH(E768,'PM AC RJBT'!A:A,0)),"NON-AC ICON")</f>
        <v>NON-AC ICON</v>
      </c>
      <c r="I768" s="13" t="str">
        <f t="array" ref="I768">IFERROR(INDEX('PM GENSET RJBT'!AJ:AJ,MATCH(E768,'PM GENSET RJBT'!B:B,0)),"TIDAK ADA GENSET")</f>
        <v>TIDAK ADA GENSET</v>
      </c>
      <c r="J768" s="14">
        <f t="array" ref="J768">IFERROR(INDEX('PM POP RJBT'!P:P,MATCH(E768,'PM POP RJBT'!D:D,0)),"")*100</f>
        <v>0</v>
      </c>
      <c r="K768" s="16">
        <f t="shared" si="1"/>
        <v>60</v>
      </c>
      <c r="L768" s="18" t="str">
        <f t="shared" si="2"/>
        <v>WARNING</v>
      </c>
    </row>
    <row r="769">
      <c r="A769" s="71" t="s">
        <v>96</v>
      </c>
      <c r="B769" s="20" t="s">
        <v>593</v>
      </c>
      <c r="C769" s="20" t="s">
        <v>3841</v>
      </c>
      <c r="D769" s="20" t="str">
        <f t="array" ref="D769">IFERROR(INDEX('DATA RAW OLT'!A:A,MATCH(E769,'DATA RAW OLT'!C:C,0)),"")</f>
        <v>JATIM-BJN.ODC.PASINAN-HW.MA5801-OLT-01</v>
      </c>
      <c r="E769" s="19" t="s">
        <v>3842</v>
      </c>
      <c r="F769" s="120"/>
      <c r="G769" s="24">
        <f t="array" ref="G769">IFERROR(INDEX('PM POWERSUPPLY RJBT1'!BC:BC,MATCH(E769,'PM POWERSUPPLY RJBT1'!B:B,0)),"BELUM TERDATA")</f>
        <v>100</v>
      </c>
      <c r="H769" s="27" t="str">
        <f t="array" ref="H769">IFERROR(INDEX('PM AC RJBT'!J:J,MATCH(E769,'PM AC RJBT'!A:A,0)),"NON-AC ICON")</f>
        <v>NON-AC ICON</v>
      </c>
      <c r="I769" s="27" t="str">
        <f t="array" ref="I769">IFERROR(INDEX('PM GENSET RJBT'!AJ:AJ,MATCH(E769,'PM GENSET RJBT'!B:B,0)),"TIDAK ADA GENSET")</f>
        <v>TIDAK ADA GENSET</v>
      </c>
      <c r="J769" s="29">
        <f t="array" ref="J769">IFERROR(INDEX('PM POP RJBT'!P:P,MATCH(E769,'PM POP RJBT'!D:D,0)),"")*100</f>
        <v>0</v>
      </c>
      <c r="K769" s="30">
        <f t="shared" si="1"/>
        <v>60</v>
      </c>
      <c r="L769" s="18" t="str">
        <f t="shared" si="2"/>
        <v>WARNING</v>
      </c>
    </row>
    <row r="770">
      <c r="A770" s="78" t="s">
        <v>96</v>
      </c>
      <c r="B770" s="7" t="s">
        <v>593</v>
      </c>
      <c r="C770" s="7" t="s">
        <v>3844</v>
      </c>
      <c r="D770" s="7" t="str">
        <f t="array" ref="D770">IFERROR(INDEX('DATA RAW OLT'!A:A,MATCH(E770,'DATA RAW OLT'!C:C,0)),"")</f>
        <v>JATIM-BJN.ODC.SD.NGAMPEL-HW.MA5801-OLT-01</v>
      </c>
      <c r="E770" s="6" t="s">
        <v>3845</v>
      </c>
      <c r="F770" s="123"/>
      <c r="G770" s="10">
        <f t="array" ref="G770">IFERROR(INDEX('PM POWERSUPPLY RJBT1'!BC:BC,MATCH(E770,'PM POWERSUPPLY RJBT1'!B:B,0)),"BELUM TERDATA")</f>
        <v>100</v>
      </c>
      <c r="H770" s="13" t="str">
        <f t="array" ref="H770">IFERROR(INDEX('PM AC RJBT'!J:J,MATCH(E770,'PM AC RJBT'!A:A,0)),"NON-AC ICON")</f>
        <v>NON-AC ICON</v>
      </c>
      <c r="I770" s="13" t="str">
        <f t="array" ref="I770">IFERROR(INDEX('PM GENSET RJBT'!AJ:AJ,MATCH(E770,'PM GENSET RJBT'!B:B,0)),"TIDAK ADA GENSET")</f>
        <v>TIDAK ADA GENSET</v>
      </c>
      <c r="J770" s="14">
        <f t="array" ref="J770">IFERROR(INDEX('PM POP RJBT'!P:P,MATCH(E770,'PM POP RJBT'!D:D,0)),"")*100</f>
        <v>100</v>
      </c>
      <c r="K770" s="16">
        <f t="shared" si="1"/>
        <v>100</v>
      </c>
      <c r="L770" s="18" t="str">
        <f t="shared" si="2"/>
        <v>GOOD CONDITION</v>
      </c>
    </row>
    <row r="771">
      <c r="A771" s="71" t="s">
        <v>96</v>
      </c>
      <c r="B771" s="20" t="s">
        <v>593</v>
      </c>
      <c r="C771" s="20" t="s">
        <v>3846</v>
      </c>
      <c r="D771" s="20" t="str">
        <f t="array" ref="D771">IFERROR(INDEX('DATA RAW OLT'!A:A,MATCH(C771,'DATA RAW OLT'!B:B,0)),"")</f>
        <v>JATIM-BJN.ODC.SUKOWATI-HW.MA5801-OLT-01</v>
      </c>
      <c r="E771" s="19" t="s">
        <v>3847</v>
      </c>
      <c r="F771" s="120"/>
      <c r="G771" s="24">
        <f t="array" ref="G771">IFERROR(INDEX('PM POWERSUPPLY RJBT1'!BC:BC,MATCH(E771,'PM POWERSUPPLY RJBT1'!B:B,0)),"BELUM TERDATA")</f>
        <v>100</v>
      </c>
      <c r="H771" s="27" t="str">
        <f t="array" ref="H771">IFERROR(INDEX('PM AC RJBT'!J:J,MATCH(E771,'PM AC RJBT'!A:A,0)),"NON-AC ICON")</f>
        <v>NON-AC ICON</v>
      </c>
      <c r="I771" s="27" t="str">
        <f t="array" ref="I771">IFERROR(INDEX('PM GENSET RJBT'!AJ:AJ,MATCH(E771,'PM GENSET RJBT'!B:B,0)),"TIDAK ADA GENSET")</f>
        <v>TIDAK ADA GENSET</v>
      </c>
      <c r="J771" s="29">
        <f t="array" ref="J771">IFERROR(INDEX('PM POP RJBT'!P:P,MATCH(E771,'PM POP RJBT'!D:D,0)),"")*100</f>
        <v>100</v>
      </c>
      <c r="K771" s="30">
        <f t="shared" si="1"/>
        <v>100</v>
      </c>
      <c r="L771" s="18" t="str">
        <f t="shared" si="2"/>
        <v>GOOD CONDITION</v>
      </c>
    </row>
    <row r="772">
      <c r="A772" s="78" t="s">
        <v>96</v>
      </c>
      <c r="B772" s="7" t="s">
        <v>593</v>
      </c>
      <c r="C772" s="7" t="s">
        <v>3850</v>
      </c>
      <c r="D772" s="7" t="str">
        <f t="array" ref="D772">IFERROR(INDEX('DATA RAW OLT'!A:A,MATCH(C772,'DATA RAW OLT'!B:B,0)),"")</f>
        <v>JATIM-BJN.ODC.SUMURAGUNG-HW.MA5801-OLT-01</v>
      </c>
      <c r="E772" s="6" t="s">
        <v>3852</v>
      </c>
      <c r="F772" s="123"/>
      <c r="G772" s="10">
        <f t="array" ref="G772">IFERROR(INDEX('PM POWERSUPPLY RJBT1'!BC:BC,MATCH(E772,'PM POWERSUPPLY RJBT1'!B:B,0)),"BELUM TERDATA")</f>
        <v>100</v>
      </c>
      <c r="H772" s="13" t="str">
        <f t="array" ref="H772">IFERROR(INDEX('PM AC RJBT'!J:J,MATCH(E772,'PM AC RJBT'!A:A,0)),"NON-AC ICON")</f>
        <v>NON-AC ICON</v>
      </c>
      <c r="I772" s="13" t="str">
        <f t="array" ref="I772">IFERROR(INDEX('PM GENSET RJBT'!AJ:AJ,MATCH(E772,'PM GENSET RJBT'!B:B,0)),"TIDAK ADA GENSET")</f>
        <v>TIDAK ADA GENSET</v>
      </c>
      <c r="J772" s="14">
        <f t="array" ref="J772">IFERROR(INDEX('PM POP RJBT'!P:P,MATCH(E772,'PM POP RJBT'!D:D,0)),"")*100</f>
        <v>0</v>
      </c>
      <c r="K772" s="16">
        <f t="shared" si="1"/>
        <v>60</v>
      </c>
      <c r="L772" s="18" t="str">
        <f t="shared" si="2"/>
        <v>WARNING</v>
      </c>
    </row>
    <row r="773">
      <c r="A773" s="71" t="s">
        <v>96</v>
      </c>
      <c r="B773" s="20" t="s">
        <v>593</v>
      </c>
      <c r="C773" s="20" t="s">
        <v>3853</v>
      </c>
      <c r="D773" s="20" t="str">
        <f t="array" ref="D773">IFERROR(INDEX('DATA RAW OLT'!A:A,MATCH(E773,'DATA RAW OLT'!C:C,0)),"")</f>
        <v>JATIM-BJN.ODC.TULUNGAGUNG-HW.MA5801-OLT-01</v>
      </c>
      <c r="E773" s="19" t="s">
        <v>3854</v>
      </c>
      <c r="F773" s="120"/>
      <c r="G773" s="24">
        <f t="array" ref="G773">IFERROR(INDEX('PM POWERSUPPLY RJBT1'!BC:BC,MATCH(E773,'PM POWERSUPPLY RJBT1'!B:B,0)),"BELUM TERDATA")</f>
        <v>100</v>
      </c>
      <c r="H773" s="27" t="str">
        <f t="array" ref="H773">IFERROR(INDEX('PM AC RJBT'!J:J,MATCH(E773,'PM AC RJBT'!A:A,0)),"NON-AC ICON")</f>
        <v>NON-AC ICON</v>
      </c>
      <c r="I773" s="27" t="str">
        <f t="array" ref="I773">IFERROR(INDEX('PM GENSET RJBT'!AJ:AJ,MATCH(E773,'PM GENSET RJBT'!B:B,0)),"TIDAK ADA GENSET")</f>
        <v>TIDAK ADA GENSET</v>
      </c>
      <c r="J773" s="29">
        <f t="array" ref="J773">IFERROR(INDEX('PM POP RJBT'!P:P,MATCH(E773,'PM POP RJBT'!D:D,0)),"")*100</f>
        <v>0</v>
      </c>
      <c r="K773" s="30">
        <f t="shared" si="1"/>
        <v>60</v>
      </c>
      <c r="L773" s="18" t="str">
        <f t="shared" si="2"/>
        <v>WARNING</v>
      </c>
    </row>
    <row r="774">
      <c r="A774" s="78" t="s">
        <v>16</v>
      </c>
      <c r="B774" s="7" t="s">
        <v>593</v>
      </c>
      <c r="C774" s="7" t="s">
        <v>3856</v>
      </c>
      <c r="D774" s="7" t="str">
        <f t="array" ref="D774">IFERROR(INDEX('DATA RAW OLT'!A:A,MATCH(C774,'DATA RAW OLT'!B:B,0)),"")</f>
        <v>JATIM-GSK.ODC.BEDILAN-HW.MA5801-OLT-01</v>
      </c>
      <c r="E774" s="6" t="s">
        <v>3857</v>
      </c>
      <c r="F774" s="123"/>
      <c r="G774" s="10">
        <f t="array" ref="G774">IFERROR(INDEX('PM POWERSUPPLY RJBT1'!BC:BC,MATCH(E774,'PM POWERSUPPLY RJBT1'!B:B,0)),"BELUM TERDATA")</f>
        <v>100</v>
      </c>
      <c r="H774" s="13" t="str">
        <f t="array" ref="H774">IFERROR(INDEX('PM AC RJBT'!J:J,MATCH(E774,'PM AC RJBT'!A:A,0)),"NON-AC ICON")</f>
        <v>NON-AC ICON</v>
      </c>
      <c r="I774" s="13" t="str">
        <f t="array" ref="I774">IFERROR(INDEX('PM GENSET RJBT'!AJ:AJ,MATCH(E774,'PM GENSET RJBT'!B:B,0)),"TIDAK ADA GENSET")</f>
        <v>TIDAK ADA GENSET</v>
      </c>
      <c r="J774" s="14">
        <f t="array" ref="J774">IFERROR(INDEX('PM POP RJBT'!P:P,MATCH(E774,'PM POP RJBT'!D:D,0)),"")*100</f>
        <v>100</v>
      </c>
      <c r="K774" s="16">
        <f t="shared" si="1"/>
        <v>100</v>
      </c>
      <c r="L774" s="18" t="str">
        <f t="shared" si="2"/>
        <v>GOOD CONDITION</v>
      </c>
    </row>
    <row r="775">
      <c r="A775" s="71" t="s">
        <v>16</v>
      </c>
      <c r="B775" s="20" t="s">
        <v>593</v>
      </c>
      <c r="C775" s="20" t="s">
        <v>3859</v>
      </c>
      <c r="D775" s="20" t="str">
        <f t="array" ref="D775">IFERROR(INDEX('DATA RAW OLT'!A:A,MATCH(C775,'DATA RAW OLT'!B:B,0)),"")</f>
        <v>JATIM-GSK.ODC.DERMO-HW.MA5801-OLT-01</v>
      </c>
      <c r="E775" s="19" t="s">
        <v>3860</v>
      </c>
      <c r="F775" s="120"/>
      <c r="G775" s="24">
        <f t="array" ref="G775">IFERROR(INDEX('PM POWERSUPPLY RJBT1'!BC:BC,MATCH(E775,'PM POWERSUPPLY RJBT1'!B:B,0)),"BELUM TERDATA")</f>
        <v>100</v>
      </c>
      <c r="H775" s="27" t="str">
        <f t="array" ref="H775">IFERROR(INDEX('PM AC RJBT'!J:J,MATCH(E775,'PM AC RJBT'!A:A,0)),"NON-AC ICON")</f>
        <v>NON-AC ICON</v>
      </c>
      <c r="I775" s="27" t="str">
        <f t="array" ref="I775">IFERROR(INDEX('PM GENSET RJBT'!AJ:AJ,MATCH(E775,'PM GENSET RJBT'!B:B,0)),"TIDAK ADA GENSET")</f>
        <v>TIDAK ADA GENSET</v>
      </c>
      <c r="J775" s="29">
        <f t="array" ref="J775">IFERROR(INDEX('PM POP RJBT'!P:P,MATCH(E775,'PM POP RJBT'!D:D,0)),"")*100</f>
        <v>0</v>
      </c>
      <c r="K775" s="30">
        <f t="shared" si="1"/>
        <v>60</v>
      </c>
      <c r="L775" s="18" t="str">
        <f t="shared" si="2"/>
        <v>WARNING</v>
      </c>
    </row>
    <row r="776">
      <c r="A776" s="78" t="s">
        <v>16</v>
      </c>
      <c r="B776" s="7" t="s">
        <v>593</v>
      </c>
      <c r="C776" s="7" t="s">
        <v>3862</v>
      </c>
      <c r="D776" s="7" t="str">
        <f t="array" ref="D776">IFERROR(INDEX('DATA RAW OLT'!A:A,MATCH(C776,'DATA RAW OLT'!B:B,0)),"")</f>
        <v>JATIM-GSK.ODC.KEMBANGAN-HW.MA5801-OLT-01</v>
      </c>
      <c r="E776" s="6" t="s">
        <v>3863</v>
      </c>
      <c r="F776" s="123"/>
      <c r="G776" s="10">
        <f t="array" ref="G776">IFERROR(INDEX('PM POWERSUPPLY RJBT1'!BC:BC,MATCH(E776,'PM POWERSUPPLY RJBT1'!B:B,0)),"BELUM TERDATA")</f>
        <v>100</v>
      </c>
      <c r="H776" s="13" t="str">
        <f t="array" ref="H776">IFERROR(INDEX('PM AC RJBT'!J:J,MATCH(E776,'PM AC RJBT'!A:A,0)),"NON-AC ICON")</f>
        <v>NON-AC ICON</v>
      </c>
      <c r="I776" s="13" t="str">
        <f t="array" ref="I776">IFERROR(INDEX('PM GENSET RJBT'!AJ:AJ,MATCH(E776,'PM GENSET RJBT'!B:B,0)),"TIDAK ADA GENSET")</f>
        <v>TIDAK ADA GENSET</v>
      </c>
      <c r="J776" s="14">
        <f t="array" ref="J776">IFERROR(INDEX('PM POP RJBT'!P:P,MATCH(E776,'PM POP RJBT'!D:D,0)),"")*100</f>
        <v>100</v>
      </c>
      <c r="K776" s="16">
        <f t="shared" si="1"/>
        <v>100</v>
      </c>
      <c r="L776" s="18" t="str">
        <f t="shared" si="2"/>
        <v>GOOD CONDITION</v>
      </c>
    </row>
    <row r="777">
      <c r="A777" s="71" t="s">
        <v>16</v>
      </c>
      <c r="B777" s="20" t="s">
        <v>593</v>
      </c>
      <c r="C777" s="20" t="s">
        <v>3865</v>
      </c>
      <c r="D777" s="20" t="str">
        <f t="array" ref="D777">IFERROR(INDEX('DATA RAW OLT'!A:A,MATCH(C777,'DATA RAW OLT'!B:B,0)),"")</f>
        <v>JATIM-GSK.ODC.LABAN-HW.MA5801-OLT-01</v>
      </c>
      <c r="E777" s="19" t="s">
        <v>3866</v>
      </c>
      <c r="F777" s="120"/>
      <c r="G777" s="24">
        <f t="array" ref="G777">IFERROR(INDEX('PM POWERSUPPLY RJBT1'!BC:BC,MATCH(E777,'PM POWERSUPPLY RJBT1'!B:B,0)),"BELUM TERDATA")</f>
        <v>100</v>
      </c>
      <c r="H777" s="27" t="str">
        <f t="array" ref="H777">IFERROR(INDEX('PM AC RJBT'!J:J,MATCH(E777,'PM AC RJBT'!A:A,0)),"NON-AC ICON")</f>
        <v>NON-AC ICON</v>
      </c>
      <c r="I777" s="27" t="str">
        <f t="array" ref="I777">IFERROR(INDEX('PM GENSET RJBT'!AJ:AJ,MATCH(E777,'PM GENSET RJBT'!B:B,0)),"TIDAK ADA GENSET")</f>
        <v>TIDAK ADA GENSET</v>
      </c>
      <c r="J777" s="29">
        <f t="array" ref="J777">IFERROR(INDEX('PM POP RJBT'!P:P,MATCH(E777,'PM POP RJBT'!D:D,0)),"")*100</f>
        <v>0</v>
      </c>
      <c r="K777" s="30">
        <f t="shared" si="1"/>
        <v>60</v>
      </c>
      <c r="L777" s="18" t="str">
        <f t="shared" si="2"/>
        <v>WARNING</v>
      </c>
    </row>
    <row r="778">
      <c r="A778" s="78" t="s">
        <v>226</v>
      </c>
      <c r="B778" s="7" t="s">
        <v>593</v>
      </c>
      <c r="C778" s="7" t="s">
        <v>3868</v>
      </c>
      <c r="D778" s="7" t="str">
        <f t="array" ref="D778">IFERROR(INDEX('DATA RAW OLT'!A:A,MATCH(C778,'DATA RAW OLT'!B:B,0)),"")</f>
        <v>JATIM-JMR.ODC.BANGSALSARI-HW.MA5801-OLT-01</v>
      </c>
      <c r="E778" s="6" t="s">
        <v>3869</v>
      </c>
      <c r="F778" s="123"/>
      <c r="G778" s="10">
        <f t="array" ref="G778">IFERROR(INDEX('PM POWERSUPPLY RJBT1'!BC:BC,MATCH(E778,'PM POWERSUPPLY RJBT1'!B:B,0)),"BELUM TERDATA")</f>
        <v>100</v>
      </c>
      <c r="H778" s="13" t="str">
        <f t="array" ref="H778">IFERROR(INDEX('PM AC RJBT'!J:J,MATCH(E778,'PM AC RJBT'!A:A,0)),"NON-AC ICON")</f>
        <v>NON-AC ICON</v>
      </c>
      <c r="I778" s="13" t="str">
        <f t="array" ref="I778">IFERROR(INDEX('PM GENSET RJBT'!AJ:AJ,MATCH(E778,'PM GENSET RJBT'!B:B,0)),"TIDAK ADA GENSET")</f>
        <v>TIDAK ADA GENSET</v>
      </c>
      <c r="J778" s="14">
        <f t="array" ref="J778">IFERROR(INDEX('PM POP RJBT'!P:P,MATCH(E778,'PM POP RJBT'!D:D,0)),"")*100</f>
        <v>100</v>
      </c>
      <c r="K778" s="16">
        <f t="shared" si="1"/>
        <v>100</v>
      </c>
      <c r="L778" s="18" t="str">
        <f t="shared" si="2"/>
        <v>GOOD CONDITION</v>
      </c>
    </row>
    <row r="779">
      <c r="A779" s="71" t="s">
        <v>226</v>
      </c>
      <c r="B779" s="20" t="s">
        <v>593</v>
      </c>
      <c r="C779" s="20" t="s">
        <v>3871</v>
      </c>
      <c r="D779" s="20" t="str">
        <f t="array" ref="D779">IFERROR(INDEX('DATA RAW OLT'!A:A,MATCH(C779,'DATA RAW OLT'!B:B,0)),"")</f>
        <v>JATIM-JMR.ODC.GLAGAHWERO-HW.MA5801-OLT-01</v>
      </c>
      <c r="E779" s="19" t="s">
        <v>3872</v>
      </c>
      <c r="F779" s="120"/>
      <c r="G779" s="24">
        <f t="array" ref="G779">IFERROR(INDEX('PM POWERSUPPLY RJBT1'!BC:BC,MATCH(E779,'PM POWERSUPPLY RJBT1'!B:B,0)),"BELUM TERDATA")</f>
        <v>100</v>
      </c>
      <c r="H779" s="27" t="str">
        <f t="array" ref="H779">IFERROR(INDEX('PM AC RJBT'!J:J,MATCH(E779,'PM AC RJBT'!A:A,0)),"NON-AC ICON")</f>
        <v>NON-AC ICON</v>
      </c>
      <c r="I779" s="27" t="str">
        <f t="array" ref="I779">IFERROR(INDEX('PM GENSET RJBT'!AJ:AJ,MATCH(E779,'PM GENSET RJBT'!B:B,0)),"TIDAK ADA GENSET")</f>
        <v>TIDAK ADA GENSET</v>
      </c>
      <c r="J779" s="29">
        <f t="array" ref="J779">IFERROR(INDEX('PM POP RJBT'!P:P,MATCH(E779,'PM POP RJBT'!D:D,0)),"")*100</f>
        <v>100</v>
      </c>
      <c r="K779" s="30">
        <f t="shared" si="1"/>
        <v>100</v>
      </c>
      <c r="L779" s="18" t="str">
        <f t="shared" si="2"/>
        <v>GOOD CONDITION</v>
      </c>
    </row>
    <row r="780">
      <c r="A780" s="78" t="s">
        <v>226</v>
      </c>
      <c r="B780" s="7" t="s">
        <v>593</v>
      </c>
      <c r="C780" s="7" t="s">
        <v>3874</v>
      </c>
      <c r="D780" s="7" t="str">
        <f t="array" ref="D780">IFERROR(INDEX('DATA RAW OLT'!A:A,MATCH(C780,'DATA RAW OLT'!B:B,0)),"")</f>
        <v>JATIM-JMR.ODC.GUMUKMAS-HW.MA5801-OLT-01</v>
      </c>
      <c r="E780" s="6" t="s">
        <v>3875</v>
      </c>
      <c r="F780" s="123"/>
      <c r="G780" s="10">
        <f t="array" ref="G780">IFERROR(INDEX('PM POWERSUPPLY RJBT1'!BC:BC,MATCH(E780,'PM POWERSUPPLY RJBT1'!B:B,0)),"BELUM TERDATA")</f>
        <v>100</v>
      </c>
      <c r="H780" s="13" t="str">
        <f t="array" ref="H780">IFERROR(INDEX('PM AC RJBT'!J:J,MATCH(E780,'PM AC RJBT'!A:A,0)),"NON-AC ICON")</f>
        <v>NON-AC ICON</v>
      </c>
      <c r="I780" s="13" t="str">
        <f t="array" ref="I780">IFERROR(INDEX('PM GENSET RJBT'!AJ:AJ,MATCH(E780,'PM GENSET RJBT'!B:B,0)),"TIDAK ADA GENSET")</f>
        <v>TIDAK ADA GENSET</v>
      </c>
      <c r="J780" s="14">
        <f t="array" ref="J780">IFERROR(INDEX('PM POP RJBT'!P:P,MATCH(E780,'PM POP RJBT'!D:D,0)),"")*100</f>
        <v>100</v>
      </c>
      <c r="K780" s="16">
        <f t="shared" si="1"/>
        <v>100</v>
      </c>
      <c r="L780" s="18" t="str">
        <f t="shared" si="2"/>
        <v>GOOD CONDITION</v>
      </c>
    </row>
    <row r="781">
      <c r="A781" s="71" t="s">
        <v>226</v>
      </c>
      <c r="B781" s="20" t="s">
        <v>593</v>
      </c>
      <c r="C781" s="20" t="s">
        <v>3878</v>
      </c>
      <c r="D781" s="20" t="str">
        <f t="array" ref="D781">IFERROR(INDEX('DATA RAW OLT'!A:A,MATCH(C781,'DATA RAW OLT'!B:B,0)),"")</f>
        <v>JATIM-JMR.ODC.LOJEJER-HW.MA5801-OLT-01</v>
      </c>
      <c r="E781" s="19" t="s">
        <v>3879</v>
      </c>
      <c r="F781" s="120"/>
      <c r="G781" s="24">
        <f t="array" ref="G781">IFERROR(INDEX('PM POWERSUPPLY RJBT1'!BC:BC,MATCH(E781,'PM POWERSUPPLY RJBT1'!B:B,0)),"BELUM TERDATA")</f>
        <v>100</v>
      </c>
      <c r="H781" s="27" t="str">
        <f t="array" ref="H781">IFERROR(INDEX('PM AC RJBT'!J:J,MATCH(E781,'PM AC RJBT'!A:A,0)),"NON-AC ICON")</f>
        <v>NON-AC ICON</v>
      </c>
      <c r="I781" s="27" t="str">
        <f t="array" ref="I781">IFERROR(INDEX('PM GENSET RJBT'!AJ:AJ,MATCH(E781,'PM GENSET RJBT'!B:B,0)),"TIDAK ADA GENSET")</f>
        <v>TIDAK ADA GENSET</v>
      </c>
      <c r="J781" s="29">
        <f t="array" ref="J781">IFERROR(INDEX('PM POP RJBT'!P:P,MATCH(E781,'PM POP RJBT'!D:D,0)),"")*100</f>
        <v>100</v>
      </c>
      <c r="K781" s="30">
        <f t="shared" si="1"/>
        <v>100</v>
      </c>
      <c r="L781" s="18" t="str">
        <f t="shared" si="2"/>
        <v>GOOD CONDITION</v>
      </c>
    </row>
    <row r="782">
      <c r="A782" s="78" t="s">
        <v>226</v>
      </c>
      <c r="B782" s="7" t="s">
        <v>593</v>
      </c>
      <c r="C782" s="7" t="s">
        <v>3881</v>
      </c>
      <c r="D782" s="7" t="str">
        <f t="array" ref="D782">IFERROR(INDEX('DATA RAW OLT'!A:A,MATCH(C782,'DATA RAW OLT'!B:B,0)),"")</f>
        <v>JATIM-JMR.ODC.SEMBORO-HW.MA5801-OLT-01</v>
      </c>
      <c r="E782" s="6" t="s">
        <v>3882</v>
      </c>
      <c r="F782" s="123"/>
      <c r="G782" s="10">
        <f t="array" ref="G782">IFERROR(INDEX('PM POWERSUPPLY RJBT1'!BC:BC,MATCH(E782,'PM POWERSUPPLY RJBT1'!B:B,0)),"BELUM TERDATA")</f>
        <v>100</v>
      </c>
      <c r="H782" s="13" t="str">
        <f t="array" ref="H782">IFERROR(INDEX('PM AC RJBT'!J:J,MATCH(E782,'PM AC RJBT'!A:A,0)),"NON-AC ICON")</f>
        <v>NON-AC ICON</v>
      </c>
      <c r="I782" s="13" t="str">
        <f t="array" ref="I782">IFERROR(INDEX('PM GENSET RJBT'!AJ:AJ,MATCH(E782,'PM GENSET RJBT'!B:B,0)),"TIDAK ADA GENSET")</f>
        <v>TIDAK ADA GENSET</v>
      </c>
      <c r="J782" s="14">
        <f t="array" ref="J782">IFERROR(INDEX('PM POP RJBT'!P:P,MATCH(E782,'PM POP RJBT'!D:D,0)),"")*100</f>
        <v>100</v>
      </c>
      <c r="K782" s="16">
        <f t="shared" si="1"/>
        <v>100</v>
      </c>
      <c r="L782" s="18" t="str">
        <f t="shared" si="2"/>
        <v>GOOD CONDITION</v>
      </c>
    </row>
    <row r="783">
      <c r="A783" s="71" t="s">
        <v>226</v>
      </c>
      <c r="B783" s="20" t="s">
        <v>593</v>
      </c>
      <c r="C783" s="20" t="s">
        <v>3883</v>
      </c>
      <c r="D783" s="20" t="str">
        <f t="array" ref="D783">IFERROR(INDEX('DATA RAW OLT'!A:A,MATCH(C783,'DATA RAW OLT'!B:B,0)),"")</f>
        <v>JATIM-JMR.ODC.SLAWU-HW.MA5801-OLT-01</v>
      </c>
      <c r="E783" s="19" t="s">
        <v>3885</v>
      </c>
      <c r="F783" s="120"/>
      <c r="G783" s="24">
        <f t="array" ref="G783">IFERROR(INDEX('PM POWERSUPPLY RJBT1'!BC:BC,MATCH(E783,'PM POWERSUPPLY RJBT1'!B:B,0)),"BELUM TERDATA")</f>
        <v>100</v>
      </c>
      <c r="H783" s="27" t="str">
        <f t="array" ref="H783">IFERROR(INDEX('PM AC RJBT'!J:J,MATCH(E783,'PM AC RJBT'!A:A,0)),"NON-AC ICON")</f>
        <v>NON-AC ICON</v>
      </c>
      <c r="I783" s="27" t="str">
        <f t="array" ref="I783">IFERROR(INDEX('PM GENSET RJBT'!AJ:AJ,MATCH(E783,'PM GENSET RJBT'!B:B,0)),"TIDAK ADA GENSET")</f>
        <v>TIDAK ADA GENSET</v>
      </c>
      <c r="J783" s="29">
        <f t="array" ref="J783">IFERROR(INDEX('PM POP RJBT'!P:P,MATCH(E783,'PM POP RJBT'!D:D,0)),"")*100</f>
        <v>100</v>
      </c>
      <c r="K783" s="30">
        <f t="shared" si="1"/>
        <v>100</v>
      </c>
      <c r="L783" s="18" t="str">
        <f t="shared" si="2"/>
        <v>GOOD CONDITION</v>
      </c>
    </row>
    <row r="784">
      <c r="A784" s="78" t="s">
        <v>226</v>
      </c>
      <c r="B784" s="7" t="s">
        <v>593</v>
      </c>
      <c r="C784" s="7" t="s">
        <v>3887</v>
      </c>
      <c r="D784" s="7" t="str">
        <f t="array" ref="D784">IFERROR(INDEX('DATA RAW OLT'!A:A,MATCH(C784,'DATA RAW OLT'!B:B,0)),"")</f>
        <v>JATIM-JMR.ODC.WIROLEGI-HW.MA5801-OLT-01</v>
      </c>
      <c r="E784" s="6" t="s">
        <v>3888</v>
      </c>
      <c r="F784" s="123"/>
      <c r="G784" s="10">
        <f t="array" ref="G784">IFERROR(INDEX('PM POWERSUPPLY RJBT1'!BC:BC,MATCH(E784,'PM POWERSUPPLY RJBT1'!B:B,0)),"BELUM TERDATA")</f>
        <v>100</v>
      </c>
      <c r="H784" s="13" t="str">
        <f t="array" ref="H784">IFERROR(INDEX('PM AC RJBT'!J:J,MATCH(E784,'PM AC RJBT'!A:A,0)),"NON-AC ICON")</f>
        <v>NON-AC ICON</v>
      </c>
      <c r="I784" s="13" t="str">
        <f t="array" ref="I784">IFERROR(INDEX('PM GENSET RJBT'!AJ:AJ,MATCH(E784,'PM GENSET RJBT'!B:B,0)),"TIDAK ADA GENSET")</f>
        <v>TIDAK ADA GENSET</v>
      </c>
      <c r="J784" s="14">
        <f t="array" ref="J784">IFERROR(INDEX('PM POP RJBT'!P:P,MATCH(E784,'PM POP RJBT'!D:D,0)),"")*100</f>
        <v>100</v>
      </c>
      <c r="K784" s="16">
        <f t="shared" si="1"/>
        <v>100</v>
      </c>
      <c r="L784" s="18" t="str">
        <f t="shared" si="2"/>
        <v>GOOD CONDITION</v>
      </c>
    </row>
    <row r="785">
      <c r="A785" s="71" t="s">
        <v>226</v>
      </c>
      <c r="B785" s="20" t="s">
        <v>593</v>
      </c>
      <c r="C785" s="20" t="s">
        <v>3890</v>
      </c>
      <c r="D785" s="20" t="str">
        <f t="array" ref="D785">IFERROR(INDEX('DATA RAW OLT'!A:A,MATCH(C785,'DATA RAW OLT'!B:B,0)),"")</f>
        <v>JATIM-JMR.ODC.WONOASRI-HW.MA5801-OLT-01</v>
      </c>
      <c r="E785" s="19" t="s">
        <v>3891</v>
      </c>
      <c r="F785" s="120"/>
      <c r="G785" s="24">
        <f t="array" ref="G785">IFERROR(INDEX('PM POWERSUPPLY RJBT1'!BC:BC,MATCH(E785,'PM POWERSUPPLY RJBT1'!B:B,0)),"BELUM TERDATA")</f>
        <v>100</v>
      </c>
      <c r="H785" s="27" t="str">
        <f t="array" ref="H785">IFERROR(INDEX('PM AC RJBT'!J:J,MATCH(E785,'PM AC RJBT'!A:A,0)),"NON-AC ICON")</f>
        <v>NON-AC ICON</v>
      </c>
      <c r="I785" s="27" t="str">
        <f t="array" ref="I785">IFERROR(INDEX('PM GENSET RJBT'!AJ:AJ,MATCH(E785,'PM GENSET RJBT'!B:B,0)),"TIDAK ADA GENSET")</f>
        <v>TIDAK ADA GENSET</v>
      </c>
      <c r="J785" s="29">
        <f t="array" ref="J785">IFERROR(INDEX('PM POP RJBT'!P:P,MATCH(E785,'PM POP RJBT'!D:D,0)),"")*100</f>
        <v>100</v>
      </c>
      <c r="K785" s="30">
        <f t="shared" si="1"/>
        <v>100</v>
      </c>
      <c r="L785" s="18" t="str">
        <f t="shared" si="2"/>
        <v>GOOD CONDITION</v>
      </c>
    </row>
    <row r="786">
      <c r="A786" s="78" t="s">
        <v>226</v>
      </c>
      <c r="B786" s="7" t="s">
        <v>593</v>
      </c>
      <c r="C786" s="7" t="s">
        <v>3894</v>
      </c>
      <c r="D786" s="7" t="str">
        <f t="array" ref="D786">IFERROR(INDEX('DATA RAW OLT'!A:A,MATCH(C786,'DATA RAW OLT'!B:B,0)),"")</f>
        <v>JATIM-JMR.ODC.YOSORATI-HW.MA5801-OLT-01</v>
      </c>
      <c r="E786" s="6" t="s">
        <v>3895</v>
      </c>
      <c r="F786" s="123"/>
      <c r="G786" s="10">
        <f t="array" ref="G786">IFERROR(INDEX('PM POWERSUPPLY RJBT1'!BC:BC,MATCH(E786,'PM POWERSUPPLY RJBT1'!B:B,0)),"BELUM TERDATA")</f>
        <v>100</v>
      </c>
      <c r="H786" s="13" t="str">
        <f t="array" ref="H786">IFERROR(INDEX('PM AC RJBT'!J:J,MATCH(E786,'PM AC RJBT'!A:A,0)),"NON-AC ICON")</f>
        <v>NON-AC ICON</v>
      </c>
      <c r="I786" s="13" t="str">
        <f t="array" ref="I786">IFERROR(INDEX('PM GENSET RJBT'!AJ:AJ,MATCH(E786,'PM GENSET RJBT'!B:B,0)),"TIDAK ADA GENSET")</f>
        <v>TIDAK ADA GENSET</v>
      </c>
      <c r="J786" s="14">
        <f t="array" ref="J786">IFERROR(INDEX('PM POP RJBT'!P:P,MATCH(E786,'PM POP RJBT'!D:D,0)),"")*100</f>
        <v>100</v>
      </c>
      <c r="K786" s="16">
        <f t="shared" si="1"/>
        <v>100</v>
      </c>
      <c r="L786" s="18" t="str">
        <f t="shared" si="2"/>
        <v>GOOD CONDITION</v>
      </c>
    </row>
    <row r="787">
      <c r="A787" s="71" t="s">
        <v>181</v>
      </c>
      <c r="B787" s="20" t="s">
        <v>593</v>
      </c>
      <c r="C787" s="20" t="s">
        <v>3896</v>
      </c>
      <c r="D787" s="20" t="str">
        <f t="array" ref="D787">IFERROR(INDEX('DATA RAW OLT'!A:A,MATCH(E787,'DATA RAW OLT'!C:C,0)),"")</f>
        <v>JATIM-KDR.ODC.GURAH-HW.MA5801-OLT-01</v>
      </c>
      <c r="E787" s="19" t="s">
        <v>3897</v>
      </c>
      <c r="F787" s="120"/>
      <c r="G787" s="24">
        <f t="array" ref="G787">IFERROR(INDEX('PM POWERSUPPLY RJBT1'!BC:BC,MATCH(E787,'PM POWERSUPPLY RJBT1'!B:B,0)),"BELUM TERDATA")</f>
        <v>100</v>
      </c>
      <c r="H787" s="27" t="str">
        <f t="array" ref="H787">IFERROR(INDEX('PM AC RJBT'!J:J,MATCH(E787,'PM AC RJBT'!A:A,0)),"NON-AC ICON")</f>
        <v>NON-AC ICON</v>
      </c>
      <c r="I787" s="27" t="str">
        <f t="array" ref="I787">IFERROR(INDEX('PM GENSET RJBT'!AJ:AJ,MATCH(E787,'PM GENSET RJBT'!B:B,0)),"TIDAK ADA GENSET")</f>
        <v>TIDAK ADA GENSET</v>
      </c>
      <c r="J787" s="29">
        <f t="array" ref="J787">IFERROR(INDEX('PM POP RJBT'!P:P,MATCH(E787,'PM POP RJBT'!D:D,0)),"")*100</f>
        <v>0</v>
      </c>
      <c r="K787" s="30">
        <f t="shared" si="1"/>
        <v>60</v>
      </c>
      <c r="L787" s="18" t="str">
        <f t="shared" si="2"/>
        <v>WARNING</v>
      </c>
    </row>
    <row r="788">
      <c r="A788" s="78" t="s">
        <v>181</v>
      </c>
      <c r="B788" s="7" t="s">
        <v>593</v>
      </c>
      <c r="C788" s="7" t="s">
        <v>3900</v>
      </c>
      <c r="D788" s="7" t="str">
        <f t="array" ref="D788">IFERROR(INDEX('DATA RAW OLT'!A:A,MATCH(E788,'DATA RAW OLT'!C:C,0)),"")</f>
        <v>JATIM-KDR.ODC.JABANGKRAS-HW.MA5801-OLT-01</v>
      </c>
      <c r="E788" s="6" t="s">
        <v>3901</v>
      </c>
      <c r="F788" s="123"/>
      <c r="G788" s="10">
        <f t="array" ref="G788">IFERROR(INDEX('PM POWERSUPPLY RJBT1'!BC:BC,MATCH(E788,'PM POWERSUPPLY RJBT1'!B:B,0)),"BELUM TERDATA")</f>
        <v>100</v>
      </c>
      <c r="H788" s="13" t="str">
        <f t="array" ref="H788">IFERROR(INDEX('PM AC RJBT'!J:J,MATCH(E788,'PM AC RJBT'!A:A,0)),"NON-AC ICON")</f>
        <v>NON-AC ICON</v>
      </c>
      <c r="I788" s="13" t="str">
        <f t="array" ref="I788">IFERROR(INDEX('PM GENSET RJBT'!AJ:AJ,MATCH(E788,'PM GENSET RJBT'!B:B,0)),"TIDAK ADA GENSET")</f>
        <v>TIDAK ADA GENSET</v>
      </c>
      <c r="J788" s="14">
        <f t="array" ref="J788">IFERROR(INDEX('PM POP RJBT'!P:P,MATCH(E788,'PM POP RJBT'!D:D,0)),"")*100</f>
        <v>0</v>
      </c>
      <c r="K788" s="16">
        <f t="shared" si="1"/>
        <v>60</v>
      </c>
      <c r="L788" s="18" t="str">
        <f t="shared" si="2"/>
        <v>WARNING</v>
      </c>
    </row>
    <row r="789">
      <c r="A789" s="71" t="s">
        <v>181</v>
      </c>
      <c r="B789" s="20" t="s">
        <v>593</v>
      </c>
      <c r="C789" s="20" t="s">
        <v>3902</v>
      </c>
      <c r="D789" s="20" t="str">
        <f t="array" ref="D789">IFERROR(INDEX('DATA RAW OLT'!A:A,MATCH(E789,'DATA RAW OLT'!C:C,0)),"")</f>
        <v>JATIM-KDR.ODC.KANDAT-HW.MA5801-OLT-01</v>
      </c>
      <c r="E789" s="19" t="s">
        <v>3903</v>
      </c>
      <c r="F789" s="120"/>
      <c r="G789" s="24">
        <f t="array" ref="G789">IFERROR(INDEX('PM POWERSUPPLY RJBT1'!BC:BC,MATCH(E789,'PM POWERSUPPLY RJBT1'!B:B,0)),"BELUM TERDATA")</f>
        <v>100</v>
      </c>
      <c r="H789" s="27" t="str">
        <f t="array" ref="H789">IFERROR(INDEX('PM AC RJBT'!J:J,MATCH(E789,'PM AC RJBT'!A:A,0)),"NON-AC ICON")</f>
        <v>NON-AC ICON</v>
      </c>
      <c r="I789" s="27" t="str">
        <f t="array" ref="I789">IFERROR(INDEX('PM GENSET RJBT'!AJ:AJ,MATCH(E789,'PM GENSET RJBT'!B:B,0)),"TIDAK ADA GENSET")</f>
        <v>TIDAK ADA GENSET</v>
      </c>
      <c r="J789" s="29">
        <f t="array" ref="J789">IFERROR(INDEX('PM POP RJBT'!P:P,MATCH(E789,'PM POP RJBT'!D:D,0)),"")*100</f>
        <v>0</v>
      </c>
      <c r="K789" s="30">
        <f t="shared" si="1"/>
        <v>60</v>
      </c>
      <c r="L789" s="18" t="str">
        <f t="shared" si="2"/>
        <v>WARNING</v>
      </c>
    </row>
    <row r="790">
      <c r="A790" s="78" t="s">
        <v>181</v>
      </c>
      <c r="B790" s="7" t="s">
        <v>593</v>
      </c>
      <c r="C790" s="7" t="s">
        <v>3906</v>
      </c>
      <c r="D790" s="7" t="str">
        <f t="array" ref="D790">IFERROR(INDEX('DATA RAW OLT'!A:A,MATCH(E790,'DATA RAW OLT'!C:C,0)),"")</f>
        <v>JATIM-KDR.ODC.KENCONG-HW.MA5801-OLT-01</v>
      </c>
      <c r="E790" s="6" t="s">
        <v>3907</v>
      </c>
      <c r="F790" s="123"/>
      <c r="G790" s="10">
        <f t="array" ref="G790">IFERROR(INDEX('PM POWERSUPPLY RJBT1'!BC:BC,MATCH(E790,'PM POWERSUPPLY RJBT1'!B:B,0)),"BELUM TERDATA")</f>
        <v>100</v>
      </c>
      <c r="H790" s="13" t="str">
        <f t="array" ref="H790">IFERROR(INDEX('PM AC RJBT'!J:J,MATCH(E790,'PM AC RJBT'!A:A,0)),"NON-AC ICON")</f>
        <v>NON-AC ICON</v>
      </c>
      <c r="I790" s="13" t="str">
        <f t="array" ref="I790">IFERROR(INDEX('PM GENSET RJBT'!AJ:AJ,MATCH(E790,'PM GENSET RJBT'!B:B,0)),"TIDAK ADA GENSET")</f>
        <v>TIDAK ADA GENSET</v>
      </c>
      <c r="J790" s="14">
        <f t="array" ref="J790">IFERROR(INDEX('PM POP RJBT'!P:P,MATCH(E790,'PM POP RJBT'!D:D,0)),"")*100</f>
        <v>0</v>
      </c>
      <c r="K790" s="16">
        <f t="shared" si="1"/>
        <v>60</v>
      </c>
      <c r="L790" s="18" t="str">
        <f t="shared" si="2"/>
        <v>WARNING</v>
      </c>
    </row>
    <row r="791">
      <c r="A791" s="71" t="s">
        <v>181</v>
      </c>
      <c r="B791" s="20" t="s">
        <v>593</v>
      </c>
      <c r="C791" s="20" t="s">
        <v>3908</v>
      </c>
      <c r="D791" s="20" t="str">
        <f t="array" ref="D791">IFERROR(INDEX('DATA RAW OLT'!A:A,MATCH(E791,'DATA RAW OLT'!C:C,0)),"")</f>
        <v>JATIM-KDR.ODC.KEREP-HW.MA5801-OLT-01</v>
      </c>
      <c r="E791" s="19" t="s">
        <v>3909</v>
      </c>
      <c r="F791" s="120"/>
      <c r="G791" s="24">
        <f t="array" ref="G791">IFERROR(INDEX('PM POWERSUPPLY RJBT1'!BC:BC,MATCH(E791,'PM POWERSUPPLY RJBT1'!B:B,0)),"BELUM TERDATA")</f>
        <v>100</v>
      </c>
      <c r="H791" s="27" t="str">
        <f t="array" ref="H791">IFERROR(INDEX('PM AC RJBT'!J:J,MATCH(E791,'PM AC RJBT'!A:A,0)),"NON-AC ICON")</f>
        <v>NON-AC ICON</v>
      </c>
      <c r="I791" s="27" t="str">
        <f t="array" ref="I791">IFERROR(INDEX('PM GENSET RJBT'!AJ:AJ,MATCH(E791,'PM GENSET RJBT'!B:B,0)),"TIDAK ADA GENSET")</f>
        <v>TIDAK ADA GENSET</v>
      </c>
      <c r="J791" s="29">
        <f t="array" ref="J791">IFERROR(INDEX('PM POP RJBT'!P:P,MATCH(E791,'PM POP RJBT'!D:D,0)),"")*100</f>
        <v>0</v>
      </c>
      <c r="K791" s="30">
        <f t="shared" si="1"/>
        <v>60</v>
      </c>
      <c r="L791" s="18" t="str">
        <f t="shared" si="2"/>
        <v>WARNING</v>
      </c>
    </row>
    <row r="792">
      <c r="A792" s="78" t="s">
        <v>181</v>
      </c>
      <c r="B792" s="7" t="s">
        <v>593</v>
      </c>
      <c r="C792" s="7" t="s">
        <v>3911</v>
      </c>
      <c r="D792" s="7" t="str">
        <f t="array" ref="D792">IFERROR(INDEX('DATA RAW OLT'!A:A,MATCH(E792,'DATA RAW OLT'!C:C,0)),"")</f>
        <v>JATIM-KDR.ODC.KUNJANG-HW.MA5801-OLT-01</v>
      </c>
      <c r="E792" s="6" t="s">
        <v>3912</v>
      </c>
      <c r="F792" s="123"/>
      <c r="G792" s="10">
        <f t="array" ref="G792">IFERROR(INDEX('PM POWERSUPPLY RJBT1'!BC:BC,MATCH(E792,'PM POWERSUPPLY RJBT1'!B:B,0)),"BELUM TERDATA")</f>
        <v>100</v>
      </c>
      <c r="H792" s="13" t="str">
        <f t="array" ref="H792">IFERROR(INDEX('PM AC RJBT'!J:J,MATCH(E792,'PM AC RJBT'!A:A,0)),"NON-AC ICON")</f>
        <v>NON-AC ICON</v>
      </c>
      <c r="I792" s="13" t="str">
        <f t="array" ref="I792">IFERROR(INDEX('PM GENSET RJBT'!AJ:AJ,MATCH(E792,'PM GENSET RJBT'!B:B,0)),"TIDAK ADA GENSET")</f>
        <v>TIDAK ADA GENSET</v>
      </c>
      <c r="J792" s="14">
        <f t="array" ref="J792">IFERROR(INDEX('PM POP RJBT'!P:P,MATCH(E792,'PM POP RJBT'!D:D,0)),"")*100</f>
        <v>0</v>
      </c>
      <c r="K792" s="16">
        <f t="shared" si="1"/>
        <v>60</v>
      </c>
      <c r="L792" s="18" t="str">
        <f t="shared" si="2"/>
        <v>WARNING</v>
      </c>
    </row>
    <row r="793">
      <c r="A793" s="71" t="s">
        <v>181</v>
      </c>
      <c r="B793" s="20" t="s">
        <v>593</v>
      </c>
      <c r="C793" s="20" t="s">
        <v>3914</v>
      </c>
      <c r="D793" s="20" t="str">
        <f t="array" ref="D793">IFERROR(INDEX('DATA RAW OLT'!A:A,MATCH(E793,'DATA RAW OLT'!C:C,0)),"")</f>
        <v>JATIM-KDR.ODC.REMBANG-HW.MA5801-OLT-01</v>
      </c>
      <c r="E793" s="19" t="s">
        <v>3915</v>
      </c>
      <c r="F793" s="120"/>
      <c r="G793" s="24">
        <f t="array" ref="G793">IFERROR(INDEX('PM POWERSUPPLY RJBT1'!BC:BC,MATCH(E793,'PM POWERSUPPLY RJBT1'!B:B,0)),"BELUM TERDATA")</f>
        <v>100</v>
      </c>
      <c r="H793" s="27" t="str">
        <f t="array" ref="H793">IFERROR(INDEX('PM AC RJBT'!J:J,MATCH(E793,'PM AC RJBT'!A:A,0)),"NON-AC ICON")</f>
        <v>NON-AC ICON</v>
      </c>
      <c r="I793" s="27" t="str">
        <f t="array" ref="I793">IFERROR(INDEX('PM GENSET RJBT'!AJ:AJ,MATCH(E793,'PM GENSET RJBT'!B:B,0)),"TIDAK ADA GENSET")</f>
        <v>TIDAK ADA GENSET</v>
      </c>
      <c r="J793" s="29">
        <f t="array" ref="J793">IFERROR(INDEX('PM POP RJBT'!P:P,MATCH(E793,'PM POP RJBT'!D:D,0)),"")*100</f>
        <v>0</v>
      </c>
      <c r="K793" s="30">
        <f t="shared" si="1"/>
        <v>60</v>
      </c>
      <c r="L793" s="18" t="str">
        <f t="shared" si="2"/>
        <v>WARNING</v>
      </c>
    </row>
    <row r="794">
      <c r="A794" s="78" t="s">
        <v>181</v>
      </c>
      <c r="B794" s="7" t="s">
        <v>593</v>
      </c>
      <c r="C794" s="7" t="s">
        <v>3917</v>
      </c>
      <c r="D794" s="7" t="str">
        <f t="array" ref="D794">IFERROR(INDEX('DATA RAW OLT'!A:A,MATCH(E794,'DATA RAW OLT'!C:C,0)),"")</f>
        <v>JATIM-KDR.ODC.TEMPUREJO-HW.MA5801-OLT-01</v>
      </c>
      <c r="E794" s="6" t="s">
        <v>3918</v>
      </c>
      <c r="F794" s="123"/>
      <c r="G794" s="10">
        <f t="array" ref="G794">IFERROR(INDEX('PM POWERSUPPLY RJBT1'!BC:BC,MATCH(E794,'PM POWERSUPPLY RJBT1'!B:B,0)),"BELUM TERDATA")</f>
        <v>100</v>
      </c>
      <c r="H794" s="13" t="str">
        <f t="array" ref="H794">IFERROR(INDEX('PM AC RJBT'!J:J,MATCH(E794,'PM AC RJBT'!A:A,0)),"NON-AC ICON")</f>
        <v>NON-AC ICON</v>
      </c>
      <c r="I794" s="13" t="str">
        <f t="array" ref="I794">IFERROR(INDEX('PM GENSET RJBT'!AJ:AJ,MATCH(E794,'PM GENSET RJBT'!B:B,0)),"TIDAK ADA GENSET")</f>
        <v>TIDAK ADA GENSET</v>
      </c>
      <c r="J794" s="14">
        <f t="array" ref="J794">IFERROR(INDEX('PM POP RJBT'!P:P,MATCH(E794,'PM POP RJBT'!D:D,0)),"")*100</f>
        <v>100</v>
      </c>
      <c r="K794" s="16">
        <f t="shared" si="1"/>
        <v>100</v>
      </c>
      <c r="L794" s="18" t="str">
        <f t="shared" si="2"/>
        <v>GOOD CONDITION</v>
      </c>
    </row>
    <row r="795">
      <c r="A795" s="71" t="s">
        <v>96</v>
      </c>
      <c r="B795" s="20" t="s">
        <v>593</v>
      </c>
      <c r="C795" s="20" t="s">
        <v>3921</v>
      </c>
      <c r="D795" s="20" t="str">
        <f t="array" ref="D795">IFERROR(INDEX('DATA RAW OLT'!A:A,MATCH(E795,'DATA RAW OLT'!C:C,0)),"")</f>
        <v>JATIM-MGT.ODC.GULUN-HW.MA5801-OLT-01</v>
      </c>
      <c r="E795" s="19" t="s">
        <v>3922</v>
      </c>
      <c r="F795" s="120"/>
      <c r="G795" s="24">
        <f t="array" ref="G795">IFERROR(INDEX('PM POWERSUPPLY RJBT1'!BC:BC,MATCH(E795,'PM POWERSUPPLY RJBT1'!B:B,0)),"BELUM TERDATA")</f>
        <v>100</v>
      </c>
      <c r="H795" s="27" t="str">
        <f t="array" ref="H795">IFERROR(INDEX('PM AC RJBT'!J:J,MATCH(E795,'PM AC RJBT'!A:A,0)),"NON-AC ICON")</f>
        <v>NON-AC ICON</v>
      </c>
      <c r="I795" s="27" t="str">
        <f t="array" ref="I795">IFERROR(INDEX('PM GENSET RJBT'!AJ:AJ,MATCH(E795,'PM GENSET RJBT'!B:B,0)),"TIDAK ADA GENSET")</f>
        <v>TIDAK ADA GENSET</v>
      </c>
      <c r="J795" s="29">
        <f t="array" ref="J795">IFERROR(INDEX('PM POP RJBT'!P:P,MATCH(E795,'PM POP RJBT'!D:D,0)),"")*100</f>
        <v>0</v>
      </c>
      <c r="K795" s="30">
        <f t="shared" si="1"/>
        <v>60</v>
      </c>
      <c r="L795" s="18" t="str">
        <f t="shared" si="2"/>
        <v>WARNING</v>
      </c>
    </row>
    <row r="796">
      <c r="A796" s="78" t="s">
        <v>96</v>
      </c>
      <c r="B796" s="7" t="s">
        <v>593</v>
      </c>
      <c r="C796" s="7" t="s">
        <v>3925</v>
      </c>
      <c r="D796" s="7" t="str">
        <f t="array" ref="D796">IFERROR(INDEX('DATA RAW OLT'!A:A,MATCH(C796,'DATA RAW OLT'!B:B,0)),"")</f>
        <v>JATIM-MGT.ODC.SOBONTORO-HW.MA5801-OLT-01</v>
      </c>
      <c r="E796" s="6" t="s">
        <v>3926</v>
      </c>
      <c r="F796" s="123"/>
      <c r="G796" s="10">
        <f t="array" ref="G796">IFERROR(INDEX('PM POWERSUPPLY RJBT1'!BC:BC,MATCH(E796,'PM POWERSUPPLY RJBT1'!B:B,0)),"BELUM TERDATA")</f>
        <v>100</v>
      </c>
      <c r="H796" s="13" t="str">
        <f t="array" ref="H796">IFERROR(INDEX('PM AC RJBT'!J:J,MATCH(E796,'PM AC RJBT'!A:A,0)),"NON-AC ICON")</f>
        <v>NON-AC ICON</v>
      </c>
      <c r="I796" s="13" t="str">
        <f t="array" ref="I796">IFERROR(INDEX('PM GENSET RJBT'!AJ:AJ,MATCH(E796,'PM GENSET RJBT'!B:B,0)),"TIDAK ADA GENSET")</f>
        <v>TIDAK ADA GENSET</v>
      </c>
      <c r="J796" s="14">
        <f t="array" ref="J796">IFERROR(INDEX('PM POP RJBT'!P:P,MATCH(E796,'PM POP RJBT'!D:D,0)),"")*100</f>
        <v>0</v>
      </c>
      <c r="K796" s="16">
        <f t="shared" si="1"/>
        <v>60</v>
      </c>
      <c r="L796" s="18" t="str">
        <f t="shared" si="2"/>
        <v>WARNING</v>
      </c>
    </row>
    <row r="797">
      <c r="A797" s="71" t="s">
        <v>96</v>
      </c>
      <c r="B797" s="20" t="s">
        <v>593</v>
      </c>
      <c r="C797" s="20" t="s">
        <v>3927</v>
      </c>
      <c r="D797" s="20" t="str">
        <f t="array" ref="D797">IFERROR(INDEX('DATA RAW OLT'!A:A,MATCH(E797,'DATA RAW OLT'!C:C,0)),"")</f>
        <v>JATIM-MGT.ODC.PRAMPELAN-HW.MA5801-OLT-01</v>
      </c>
      <c r="E797" s="19" t="s">
        <v>3928</v>
      </c>
      <c r="F797" s="120"/>
      <c r="G797" s="24">
        <f t="array" ref="G797">IFERROR(INDEX('PM POWERSUPPLY RJBT1'!BC:BC,MATCH(E797,'PM POWERSUPPLY RJBT1'!B:B,0)),"BELUM TERDATA")</f>
        <v>100</v>
      </c>
      <c r="H797" s="27" t="str">
        <f t="array" ref="H797">IFERROR(INDEX('PM AC RJBT'!J:J,MATCH(E797,'PM AC RJBT'!A:A,0)),"NON-AC ICON")</f>
        <v>NON-AC ICON</v>
      </c>
      <c r="I797" s="27" t="str">
        <f t="array" ref="I797">IFERROR(INDEX('PM GENSET RJBT'!AJ:AJ,MATCH(E797,'PM GENSET RJBT'!B:B,0)),"TIDAK ADA GENSET")</f>
        <v>TIDAK ADA GENSET</v>
      </c>
      <c r="J797" s="29">
        <f t="array" ref="J797">IFERROR(INDEX('PM POP RJBT'!P:P,MATCH(E797,'PM POP RJBT'!D:D,0)),"")*100</f>
        <v>0</v>
      </c>
      <c r="K797" s="30">
        <f t="shared" si="1"/>
        <v>60</v>
      </c>
      <c r="L797" s="18" t="str">
        <f t="shared" si="2"/>
        <v>WARNING</v>
      </c>
    </row>
    <row r="798">
      <c r="A798" s="78" t="s">
        <v>96</v>
      </c>
      <c r="B798" s="7" t="s">
        <v>593</v>
      </c>
      <c r="C798" s="7" t="s">
        <v>3930</v>
      </c>
      <c r="D798" s="7" t="str">
        <f t="array" ref="D798">IFERROR(INDEX('DATA RAW OLT'!A:A,MATCH(E798,'DATA RAW OLT'!C:C,0)),"")</f>
        <v>JATIM-MGT.ODC.BOGOREJO-HW.MA5801-OLT-01</v>
      </c>
      <c r="E798" s="6" t="s">
        <v>3931</v>
      </c>
      <c r="F798" s="123"/>
      <c r="G798" s="10">
        <f t="array" ref="G798">IFERROR(INDEX('PM POWERSUPPLY RJBT1'!BC:BC,MATCH(E798,'PM POWERSUPPLY RJBT1'!B:B,0)),"BELUM TERDATA")</f>
        <v>100</v>
      </c>
      <c r="H798" s="13" t="str">
        <f t="array" ref="H798">IFERROR(INDEX('PM AC RJBT'!J:J,MATCH(E798,'PM AC RJBT'!A:A,0)),"NON-AC ICON")</f>
        <v>NON-AC ICON</v>
      </c>
      <c r="I798" s="13" t="str">
        <f t="array" ref="I798">IFERROR(INDEX('PM GENSET RJBT'!AJ:AJ,MATCH(E798,'PM GENSET RJBT'!B:B,0)),"TIDAK ADA GENSET")</f>
        <v>TIDAK ADA GENSET</v>
      </c>
      <c r="J798" s="14">
        <f t="array" ref="J798">IFERROR(INDEX('PM POP RJBT'!P:P,MATCH(E798,'PM POP RJBT'!D:D,0)),"")*100</f>
        <v>0</v>
      </c>
      <c r="K798" s="16">
        <f t="shared" si="1"/>
        <v>60</v>
      </c>
      <c r="L798" s="18" t="str">
        <f t="shared" si="2"/>
        <v>WARNING</v>
      </c>
    </row>
    <row r="799">
      <c r="A799" s="71" t="s">
        <v>181</v>
      </c>
      <c r="B799" s="20" t="s">
        <v>593</v>
      </c>
      <c r="C799" s="20" t="s">
        <v>3933</v>
      </c>
      <c r="D799" s="20" t="str">
        <f t="array" ref="D799">IFERROR(INDEX('DATA RAW OLT'!A:A,MATCH(E799,'DATA RAW OLT'!C:C,0)),"")</f>
        <v>JATIM-MLG.ODC.BENDUNGAN.SUTAMI-HW.MA5801-OLT-01</v>
      </c>
      <c r="E799" s="19" t="s">
        <v>3934</v>
      </c>
      <c r="F799" s="120"/>
      <c r="G799" s="24">
        <f t="array" ref="G799">IFERROR(INDEX('PM POWERSUPPLY RJBT1'!BC:BC,MATCH(E799,'PM POWERSUPPLY RJBT1'!B:B,0)),"BELUM TERDATA")</f>
        <v>100</v>
      </c>
      <c r="H799" s="27" t="str">
        <f t="array" ref="H799">IFERROR(INDEX('PM AC RJBT'!J:J,MATCH(E799,'PM AC RJBT'!A:A,0)),"NON-AC ICON")</f>
        <v>NON-AC ICON</v>
      </c>
      <c r="I799" s="27" t="str">
        <f t="array" ref="I799">IFERROR(INDEX('PM GENSET RJBT'!AJ:AJ,MATCH(E799,'PM GENSET RJBT'!B:B,0)),"TIDAK ADA GENSET")</f>
        <v>TIDAK ADA GENSET</v>
      </c>
      <c r="J799" s="29">
        <f t="array" ref="J799">IFERROR(INDEX('PM POP RJBT'!P:P,MATCH(E799,'PM POP RJBT'!D:D,0)),"")*100</f>
        <v>100</v>
      </c>
      <c r="K799" s="30">
        <f t="shared" si="1"/>
        <v>100</v>
      </c>
      <c r="L799" s="18" t="str">
        <f t="shared" si="2"/>
        <v>GOOD CONDITION</v>
      </c>
    </row>
    <row r="800">
      <c r="A800" s="78" t="s">
        <v>181</v>
      </c>
      <c r="B800" s="7" t="s">
        <v>593</v>
      </c>
      <c r="C800" s="7" t="s">
        <v>3936</v>
      </c>
      <c r="D800" s="7" t="str">
        <f t="array" ref="D800">IFERROR(INDEX('DATA RAW OLT'!A:A,MATCH(E800,'DATA RAW OLT'!C:C,0)),"")</f>
        <v>JATIM-BLT.ODC.GANDUSARI-HW.MA5801-OLT-01</v>
      </c>
      <c r="E800" s="6" t="s">
        <v>3937</v>
      </c>
      <c r="F800" s="123"/>
      <c r="G800" s="10">
        <f t="array" ref="G800">IFERROR(INDEX('PM POWERSUPPLY RJBT1'!BC:BC,MATCH(E800,'PM POWERSUPPLY RJBT1'!B:B,0)),"BELUM TERDATA")</f>
        <v>100</v>
      </c>
      <c r="H800" s="13" t="str">
        <f t="array" ref="H800">IFERROR(INDEX('PM AC RJBT'!J:J,MATCH(E800,'PM AC RJBT'!A:A,0)),"NON-AC ICON")</f>
        <v>NON-AC ICON</v>
      </c>
      <c r="I800" s="13" t="str">
        <f t="array" ref="I800">IFERROR(INDEX('PM GENSET RJBT'!AJ:AJ,MATCH(E800,'PM GENSET RJBT'!B:B,0)),"TIDAK ADA GENSET")</f>
        <v>TIDAK ADA GENSET</v>
      </c>
      <c r="J800" s="14">
        <f t="array" ref="J800">IFERROR(INDEX('PM POP RJBT'!P:P,MATCH(E800,'PM POP RJBT'!D:D,0)),"")*100</f>
        <v>0</v>
      </c>
      <c r="K800" s="16">
        <f t="shared" si="1"/>
        <v>60</v>
      </c>
      <c r="L800" s="18" t="str">
        <f t="shared" si="2"/>
        <v>WARNING</v>
      </c>
    </row>
    <row r="801">
      <c r="A801" s="71" t="s">
        <v>181</v>
      </c>
      <c r="B801" s="20" t="s">
        <v>593</v>
      </c>
      <c r="C801" s="20" t="s">
        <v>3940</v>
      </c>
      <c r="D801" s="20" t="str">
        <f t="array" ref="D801">IFERROR(INDEX('DATA RAW OLT'!A:A,MATCH(E801,'DATA RAW OLT'!C:C,0)),"")</f>
        <v>JATIM-MLG.ODC.KEMBANG.KERTAS-HW.MA5801-OLT-01</v>
      </c>
      <c r="E801" s="19" t="s">
        <v>3941</v>
      </c>
      <c r="F801" s="120"/>
      <c r="G801" s="24">
        <f t="array" ref="G801">IFERROR(INDEX('PM POWERSUPPLY RJBT1'!BC:BC,MATCH(E801,'PM POWERSUPPLY RJBT1'!B:B,0)),"BELUM TERDATA")</f>
        <v>100</v>
      </c>
      <c r="H801" s="27" t="str">
        <f t="array" ref="H801">IFERROR(INDEX('PM AC RJBT'!J:J,MATCH(E801,'PM AC RJBT'!A:A,0)),"NON-AC ICON")</f>
        <v>NON-AC ICON</v>
      </c>
      <c r="I801" s="27" t="str">
        <f t="array" ref="I801">IFERROR(INDEX('PM GENSET RJBT'!AJ:AJ,MATCH(E801,'PM GENSET RJBT'!B:B,0)),"TIDAK ADA GENSET")</f>
        <v>TIDAK ADA GENSET</v>
      </c>
      <c r="J801" s="29">
        <f t="array" ref="J801">IFERROR(INDEX('PM POP RJBT'!P:P,MATCH(E801,'PM POP RJBT'!D:D,0)),"")*100</f>
        <v>100</v>
      </c>
      <c r="K801" s="30">
        <f t="shared" si="1"/>
        <v>100</v>
      </c>
      <c r="L801" s="18" t="str">
        <f t="shared" si="2"/>
        <v>GOOD CONDITION</v>
      </c>
    </row>
    <row r="802">
      <c r="A802" s="78" t="s">
        <v>181</v>
      </c>
      <c r="B802" s="7" t="s">
        <v>593</v>
      </c>
      <c r="C802" s="7" t="s">
        <v>3943</v>
      </c>
      <c r="D802" s="7" t="str">
        <f t="array" ref="D802">IFERROR(INDEX('DATA RAW OLT'!A:A,MATCH(E802,'DATA RAW OLT'!C:C,0)),"")</f>
        <v>JATIM-MLG.ODC.KIAGENG.GRIBIG-HW.MA5801-OLT-01</v>
      </c>
      <c r="E802" s="6" t="s">
        <v>3944</v>
      </c>
      <c r="F802" s="123"/>
      <c r="G802" s="10">
        <f t="array" ref="G802">IFERROR(INDEX('PM POWERSUPPLY RJBT1'!BC:BC,MATCH(E802,'PM POWERSUPPLY RJBT1'!B:B,0)),"BELUM TERDATA")</f>
        <v>100</v>
      </c>
      <c r="H802" s="13" t="str">
        <f t="array" ref="H802">IFERROR(INDEX('PM AC RJBT'!J:J,MATCH(E802,'PM AC RJBT'!A:A,0)),"NON-AC ICON")</f>
        <v>NON-AC ICON</v>
      </c>
      <c r="I802" s="13" t="str">
        <f t="array" ref="I802">IFERROR(INDEX('PM GENSET RJBT'!AJ:AJ,MATCH(E802,'PM GENSET RJBT'!B:B,0)),"TIDAK ADA GENSET")</f>
        <v>TIDAK ADA GENSET</v>
      </c>
      <c r="J802" s="14">
        <f t="array" ref="J802">IFERROR(INDEX('PM POP RJBT'!P:P,MATCH(E802,'PM POP RJBT'!D:D,0)),"")*100</f>
        <v>100</v>
      </c>
      <c r="K802" s="16">
        <f t="shared" si="1"/>
        <v>100</v>
      </c>
      <c r="L802" s="18" t="str">
        <f t="shared" si="2"/>
        <v>GOOD CONDITION</v>
      </c>
    </row>
    <row r="803">
      <c r="A803" s="71" t="s">
        <v>181</v>
      </c>
      <c r="B803" s="20" t="s">
        <v>593</v>
      </c>
      <c r="C803" s="20" t="s">
        <v>3947</v>
      </c>
      <c r="D803" s="20" t="str">
        <f t="array" ref="D803">IFERROR(INDEX('DATA RAW OLT'!A:A,MATCH(E803,'DATA RAW OLT'!C:C,0)),"")</f>
        <v>JATIM-MLG.ODC.MERTOJOYO-HW.MA5801-OLT-01</v>
      </c>
      <c r="E803" s="19" t="s">
        <v>3948</v>
      </c>
      <c r="F803" s="120"/>
      <c r="G803" s="24">
        <f t="array" ref="G803">IFERROR(INDEX('PM POWERSUPPLY RJBT1'!BC:BC,MATCH(E803,'PM POWERSUPPLY RJBT1'!B:B,0)),"BELUM TERDATA")</f>
        <v>100</v>
      </c>
      <c r="H803" s="27" t="str">
        <f t="array" ref="H803">IFERROR(INDEX('PM AC RJBT'!J:J,MATCH(E803,'PM AC RJBT'!A:A,0)),"NON-AC ICON")</f>
        <v>NON-AC ICON</v>
      </c>
      <c r="I803" s="27" t="str">
        <f t="array" ref="I803">IFERROR(INDEX('PM GENSET RJBT'!AJ:AJ,MATCH(E803,'PM GENSET RJBT'!B:B,0)),"TIDAK ADA GENSET")</f>
        <v>TIDAK ADA GENSET</v>
      </c>
      <c r="J803" s="29">
        <f t="array" ref="J803">IFERROR(INDEX('PM POP RJBT'!P:P,MATCH(E803,'PM POP RJBT'!D:D,0)),"")*100</f>
        <v>0</v>
      </c>
      <c r="K803" s="30">
        <f t="shared" si="1"/>
        <v>60</v>
      </c>
      <c r="L803" s="18" t="str">
        <f t="shared" si="2"/>
        <v>WARNING</v>
      </c>
    </row>
    <row r="804">
      <c r="A804" s="78" t="s">
        <v>181</v>
      </c>
      <c r="B804" s="7" t="s">
        <v>593</v>
      </c>
      <c r="C804" s="7" t="s">
        <v>3951</v>
      </c>
      <c r="D804" s="7" t="str">
        <f t="array" ref="D804">IFERROR(INDEX('DATA RAW OLT'!A:A,MATCH(E804,'DATA RAW OLT'!C:C,0)),"")</f>
        <v>JATIM-MALANG.ODC.POLEHAN-HW.MA5801-OLT-01</v>
      </c>
      <c r="E804" s="6" t="s">
        <v>3952</v>
      </c>
      <c r="F804" s="123"/>
      <c r="G804" s="10">
        <f t="array" ref="G804">IFERROR(INDEX('PM POWERSUPPLY RJBT1'!BC:BC,MATCH(E804,'PM POWERSUPPLY RJBT1'!B:B,0)),"BELUM TERDATA")</f>
        <v>100</v>
      </c>
      <c r="H804" s="13" t="str">
        <f t="array" ref="H804">IFERROR(INDEX('PM AC RJBT'!J:J,MATCH(E804,'PM AC RJBT'!A:A,0)),"NON-AC ICON")</f>
        <v>NON-AC ICON</v>
      </c>
      <c r="I804" s="13" t="str">
        <f t="array" ref="I804">IFERROR(INDEX('PM GENSET RJBT'!AJ:AJ,MATCH(E804,'PM GENSET RJBT'!B:B,0)),"TIDAK ADA GENSET")</f>
        <v>TIDAK ADA GENSET</v>
      </c>
      <c r="J804" s="14">
        <f t="array" ref="J804">IFERROR(INDEX('PM POP RJBT'!P:P,MATCH(E804,'PM POP RJBT'!D:D,0)),"")*100</f>
        <v>100</v>
      </c>
      <c r="K804" s="16">
        <f t="shared" si="1"/>
        <v>100</v>
      </c>
      <c r="L804" s="18" t="str">
        <f t="shared" si="2"/>
        <v>GOOD CONDITION</v>
      </c>
    </row>
    <row r="805">
      <c r="A805" s="71" t="s">
        <v>181</v>
      </c>
      <c r="B805" s="20" t="s">
        <v>593</v>
      </c>
      <c r="C805" s="20" t="s">
        <v>3953</v>
      </c>
      <c r="D805" s="20" t="str">
        <f t="array" ref="D805">IFERROR(INDEX('DATA RAW OLT'!A:A,MATCH(E805,'DATA RAW OLT'!C:C,0)),"")</f>
        <v>JATIM-MLG.ODC.POLOWIJEN-HW.MA5801-OLT-01</v>
      </c>
      <c r="E805" s="19" t="s">
        <v>3954</v>
      </c>
      <c r="F805" s="120"/>
      <c r="G805" s="24">
        <f t="array" ref="G805">IFERROR(INDEX('PM POWERSUPPLY RJBT1'!BC:BC,MATCH(E805,'PM POWERSUPPLY RJBT1'!B:B,0)),"BELUM TERDATA")</f>
        <v>100</v>
      </c>
      <c r="H805" s="27" t="str">
        <f t="array" ref="H805">IFERROR(INDEX('PM AC RJBT'!J:J,MATCH(E805,'PM AC RJBT'!A:A,0)),"NON-AC ICON")</f>
        <v>NON-AC ICON</v>
      </c>
      <c r="I805" s="27" t="str">
        <f t="array" ref="I805">IFERROR(INDEX('PM GENSET RJBT'!AJ:AJ,MATCH(E805,'PM GENSET RJBT'!B:B,0)),"TIDAK ADA GENSET")</f>
        <v>TIDAK ADA GENSET</v>
      </c>
      <c r="J805" s="29">
        <f t="array" ref="J805">IFERROR(INDEX('PM POP RJBT'!P:P,MATCH(E805,'PM POP RJBT'!D:D,0)),"")*100</f>
        <v>0</v>
      </c>
      <c r="K805" s="30">
        <f t="shared" si="1"/>
        <v>60</v>
      </c>
      <c r="L805" s="18" t="str">
        <f t="shared" si="2"/>
        <v>WARNING</v>
      </c>
    </row>
    <row r="806">
      <c r="A806" s="78" t="s">
        <v>181</v>
      </c>
      <c r="B806" s="7" t="s">
        <v>593</v>
      </c>
      <c r="C806" s="7" t="s">
        <v>3957</v>
      </c>
      <c r="D806" s="7" t="str">
        <f t="array" ref="D806">IFERROR(INDEX('DATA RAW OLT'!A:A,MATCH(E806,'DATA RAW OLT'!C:C,0)),"")</f>
        <v>JATIM-MLG.ODC.RAYA.CANDI-HW.MA5801-OLT-01</v>
      </c>
      <c r="E806" s="6" t="s">
        <v>3958</v>
      </c>
      <c r="F806" s="123"/>
      <c r="G806" s="10">
        <f t="array" ref="G806">IFERROR(INDEX('PM POWERSUPPLY RJBT1'!BC:BC,MATCH(E806,'PM POWERSUPPLY RJBT1'!B:B,0)),"BELUM TERDATA")</f>
        <v>100</v>
      </c>
      <c r="H806" s="13" t="str">
        <f t="array" ref="H806">IFERROR(INDEX('PM AC RJBT'!J:J,MATCH(E806,'PM AC RJBT'!A:A,0)),"NON-AC ICON")</f>
        <v>NON-AC ICON</v>
      </c>
      <c r="I806" s="13" t="str">
        <f t="array" ref="I806">IFERROR(INDEX('PM GENSET RJBT'!AJ:AJ,MATCH(E806,'PM GENSET RJBT'!B:B,0)),"TIDAK ADA GENSET")</f>
        <v>TIDAK ADA GENSET</v>
      </c>
      <c r="J806" s="14">
        <f t="array" ref="J806">IFERROR(INDEX('PM POP RJBT'!P:P,MATCH(E806,'PM POP RJBT'!D:D,0)),"")*100</f>
        <v>100</v>
      </c>
      <c r="K806" s="16">
        <f t="shared" si="1"/>
        <v>100</v>
      </c>
      <c r="L806" s="18" t="str">
        <f t="shared" si="2"/>
        <v>GOOD CONDITION</v>
      </c>
    </row>
    <row r="807">
      <c r="A807" s="71" t="s">
        <v>181</v>
      </c>
      <c r="B807" s="20" t="s">
        <v>593</v>
      </c>
      <c r="C807" s="20" t="s">
        <v>3959</v>
      </c>
      <c r="D807" s="20" t="str">
        <f t="array" ref="D807">IFERROR(INDEX('DATA RAW OLT'!A:A,MATCH(E807,'DATA RAW OLT'!C:C,0)),"")</f>
        <v>JATIM-MLG.ODC.SAWOJAJAR1-HW.MA5801-OLT-01</v>
      </c>
      <c r="E807" s="19" t="s">
        <v>3960</v>
      </c>
      <c r="F807" s="120"/>
      <c r="G807" s="24">
        <f t="array" ref="G807">IFERROR(INDEX('PM POWERSUPPLY RJBT1'!BC:BC,MATCH(E807,'PM POWERSUPPLY RJBT1'!B:B,0)),"BELUM TERDATA")</f>
        <v>100</v>
      </c>
      <c r="H807" s="27" t="str">
        <f t="array" ref="H807">IFERROR(INDEX('PM AC RJBT'!J:J,MATCH(E807,'PM AC RJBT'!A:A,0)),"NON-AC ICON")</f>
        <v>NON-AC ICON</v>
      </c>
      <c r="I807" s="27" t="str">
        <f t="array" ref="I807">IFERROR(INDEX('PM GENSET RJBT'!AJ:AJ,MATCH(E807,'PM GENSET RJBT'!B:B,0)),"TIDAK ADA GENSET")</f>
        <v>TIDAK ADA GENSET</v>
      </c>
      <c r="J807" s="29">
        <f t="array" ref="J807">IFERROR(INDEX('PM POP RJBT'!P:P,MATCH(E807,'PM POP RJBT'!D:D,0)),"")*100</f>
        <v>0</v>
      </c>
      <c r="K807" s="30">
        <f t="shared" si="1"/>
        <v>60</v>
      </c>
      <c r="L807" s="18" t="str">
        <f t="shared" si="2"/>
        <v>WARNING</v>
      </c>
    </row>
    <row r="808">
      <c r="A808" s="78" t="s">
        <v>181</v>
      </c>
      <c r="B808" s="7" t="s">
        <v>593</v>
      </c>
      <c r="C808" s="7" t="s">
        <v>3962</v>
      </c>
      <c r="D808" s="7" t="str">
        <f t="array" ref="D808">IFERROR(INDEX('DATA RAW OLT'!A:A,MATCH(E808,'DATA RAW OLT'!C:C,0)),"")</f>
        <v>JATIM-MLG.ODC.SIGURA.GURA-HW.MA5801-OLT-01</v>
      </c>
      <c r="E808" s="6" t="s">
        <v>3963</v>
      </c>
      <c r="F808" s="123"/>
      <c r="G808" s="10">
        <f t="array" ref="G808">IFERROR(INDEX('PM POWERSUPPLY RJBT1'!BC:BC,MATCH(E808,'PM POWERSUPPLY RJBT1'!B:B,0)),"BELUM TERDATA")</f>
        <v>100</v>
      </c>
      <c r="H808" s="13" t="str">
        <f t="array" ref="H808">IFERROR(INDEX('PM AC RJBT'!J:J,MATCH(E808,'PM AC RJBT'!A:A,0)),"NON-AC ICON")</f>
        <v>NON-AC ICON</v>
      </c>
      <c r="I808" s="13" t="str">
        <f t="array" ref="I808">IFERROR(INDEX('PM GENSET RJBT'!AJ:AJ,MATCH(E808,'PM GENSET RJBT'!B:B,0)),"TIDAK ADA GENSET")</f>
        <v>TIDAK ADA GENSET</v>
      </c>
      <c r="J808" s="14">
        <f t="array" ref="J808">IFERROR(INDEX('PM POP RJBT'!P:P,MATCH(E808,'PM POP RJBT'!D:D,0)),"")*100</f>
        <v>0</v>
      </c>
      <c r="K808" s="16">
        <f t="shared" si="1"/>
        <v>60</v>
      </c>
      <c r="L808" s="18" t="str">
        <f t="shared" si="2"/>
        <v>WARNING</v>
      </c>
    </row>
    <row r="809">
      <c r="A809" s="71" t="s">
        <v>181</v>
      </c>
      <c r="B809" s="20" t="s">
        <v>593</v>
      </c>
      <c r="C809" s="20" t="s">
        <v>3964</v>
      </c>
      <c r="D809" s="20" t="str">
        <f t="array" ref="D809">IFERROR(INDEX('DATA RAW OLT'!A:A,MATCH(E809,'DATA RAW OLT'!C:C,0)),"")</f>
        <v>JATIM-MLG.ODC.SINGOSARI-HW.MA5801-OLT-01</v>
      </c>
      <c r="E809" s="19" t="s">
        <v>3967</v>
      </c>
      <c r="F809" s="120"/>
      <c r="G809" s="24">
        <f t="array" ref="G809">IFERROR(INDEX('PM POWERSUPPLY RJBT1'!BC:BC,MATCH(E809,'PM POWERSUPPLY RJBT1'!B:B,0)),"BELUM TERDATA")</f>
        <v>100</v>
      </c>
      <c r="H809" s="27" t="str">
        <f t="array" ref="H809">IFERROR(INDEX('PM AC RJBT'!J:J,MATCH(E809,'PM AC RJBT'!A:A,0)),"NON-AC ICON")</f>
        <v>NON-AC ICON</v>
      </c>
      <c r="I809" s="27" t="str">
        <f t="array" ref="I809">IFERROR(INDEX('PM GENSET RJBT'!AJ:AJ,MATCH(E809,'PM GENSET RJBT'!B:B,0)),"TIDAK ADA GENSET")</f>
        <v>TIDAK ADA GENSET</v>
      </c>
      <c r="J809" s="29">
        <f t="array" ref="J809">IFERROR(INDEX('PM POP RJBT'!P:P,MATCH(E809,'PM POP RJBT'!D:D,0)),"")*100</f>
        <v>100</v>
      </c>
      <c r="K809" s="30">
        <f t="shared" si="1"/>
        <v>100</v>
      </c>
      <c r="L809" s="18" t="str">
        <f t="shared" si="2"/>
        <v>GOOD CONDITION</v>
      </c>
      <c r="N809" s="171" t="s">
        <v>3968</v>
      </c>
      <c r="O809" s="171" t="s">
        <v>3969</v>
      </c>
      <c r="P809" s="171" t="s">
        <v>3970</v>
      </c>
    </row>
    <row r="810">
      <c r="A810" s="78" t="s">
        <v>181</v>
      </c>
      <c r="B810" s="7" t="s">
        <v>593</v>
      </c>
      <c r="C810" s="7" t="s">
        <v>3971</v>
      </c>
      <c r="D810" s="7" t="str">
        <f t="array" ref="D810">IFERROR(INDEX('DATA RAW OLT'!A:A,MATCH(E810,'DATA RAW OLT'!C:C,0)),"")</f>
        <v>JATIM-MLG.ODC.SULFAT-HW.MA5801-OLT-01</v>
      </c>
      <c r="E810" s="6" t="s">
        <v>3972</v>
      </c>
      <c r="F810" s="123"/>
      <c r="G810" s="10">
        <f t="array" ref="G810">IFERROR(INDEX('PM POWERSUPPLY RJBT1'!BC:BC,MATCH(E810,'PM POWERSUPPLY RJBT1'!B:B,0)),"BELUM TERDATA")</f>
        <v>100</v>
      </c>
      <c r="H810" s="13" t="str">
        <f t="array" ref="H810">IFERROR(INDEX('PM AC RJBT'!J:J,MATCH(E810,'PM AC RJBT'!A:A,0)),"NON-AC ICON")</f>
        <v>NON-AC ICON</v>
      </c>
      <c r="I810" s="13" t="str">
        <f t="array" ref="I810">IFERROR(INDEX('PM GENSET RJBT'!AJ:AJ,MATCH(E810,'PM GENSET RJBT'!B:B,0)),"TIDAK ADA GENSET")</f>
        <v>TIDAK ADA GENSET</v>
      </c>
      <c r="J810" s="14">
        <f t="array" ref="J810">IFERROR(INDEX('PM POP RJBT'!P:P,MATCH(E810,'PM POP RJBT'!D:D,0)),"")*100</f>
        <v>0</v>
      </c>
      <c r="K810" s="16">
        <f t="shared" si="1"/>
        <v>60</v>
      </c>
      <c r="L810" s="18" t="str">
        <f t="shared" si="2"/>
        <v>WARNING</v>
      </c>
    </row>
    <row r="811">
      <c r="A811" s="71" t="s">
        <v>16</v>
      </c>
      <c r="B811" s="20" t="s">
        <v>593</v>
      </c>
      <c r="C811" s="20" t="s">
        <v>3974</v>
      </c>
      <c r="D811" s="20" t="str">
        <f t="array" ref="D811">IFERROR(INDEX('DATA RAW OLT'!A:A,MATCH(C811,'DATA RAW OLT'!B:B,0)),"")</f>
        <v>JATIM-MJK.ODC.GAYAM-HW.MA5801-OLT-01</v>
      </c>
      <c r="E811" s="19" t="s">
        <v>3975</v>
      </c>
      <c r="F811" s="120"/>
      <c r="G811" s="24">
        <f t="array" ref="G811">IFERROR(INDEX('PM POWERSUPPLY RJBT1'!BC:BC,MATCH(E811,'PM POWERSUPPLY RJBT1'!B:B,0)),"BELUM TERDATA")</f>
        <v>100</v>
      </c>
      <c r="H811" s="27" t="str">
        <f t="array" ref="H811">IFERROR(INDEX('PM AC RJBT'!J:J,MATCH(E811,'PM AC RJBT'!A:A,0)),"NON-AC ICON")</f>
        <v>NON-AC ICON</v>
      </c>
      <c r="I811" s="27" t="str">
        <f t="array" ref="I811">IFERROR(INDEX('PM GENSET RJBT'!AJ:AJ,MATCH(E811,'PM GENSET RJBT'!B:B,0)),"TIDAK ADA GENSET")</f>
        <v>TIDAK ADA GENSET</v>
      </c>
      <c r="J811" s="29">
        <f t="array" ref="J811">IFERROR(INDEX('PM POP RJBT'!P:P,MATCH(E811,'PM POP RJBT'!D:D,0)),"")*100</f>
        <v>100</v>
      </c>
      <c r="K811" s="30">
        <f t="shared" si="1"/>
        <v>100</v>
      </c>
      <c r="L811" s="18" t="str">
        <f t="shared" si="2"/>
        <v>GOOD CONDITION</v>
      </c>
    </row>
    <row r="812">
      <c r="A812" s="78" t="s">
        <v>16</v>
      </c>
      <c r="B812" s="7" t="s">
        <v>593</v>
      </c>
      <c r="C812" s="7" t="s">
        <v>3977</v>
      </c>
      <c r="D812" s="7" t="str">
        <f t="array" ref="D812">IFERROR(INDEX('DATA RAW OLT'!A:A,MATCH(E812,'DATA RAW OLT'!C:C,0)),"")</f>
        <v>JATIM-MJK.ODC.GEMEKAN-HW.MA5801-OLT-01</v>
      </c>
      <c r="E812" s="6" t="s">
        <v>3978</v>
      </c>
      <c r="F812" s="123"/>
      <c r="G812" s="10">
        <f t="array" ref="G812">IFERROR(INDEX('PM POWERSUPPLY RJBT1'!BC:BC,MATCH(E812,'PM POWERSUPPLY RJBT1'!B:B,0)),"BELUM TERDATA")</f>
        <v>100</v>
      </c>
      <c r="H812" s="13" t="str">
        <f t="array" ref="H812">IFERROR(INDEX('PM AC RJBT'!J:J,MATCH(E812,'PM AC RJBT'!A:A,0)),"NON-AC ICON")</f>
        <v>NON-AC ICON</v>
      </c>
      <c r="I812" s="13" t="str">
        <f t="array" ref="I812">IFERROR(INDEX('PM GENSET RJBT'!AJ:AJ,MATCH(E812,'PM GENSET RJBT'!B:B,0)),"TIDAK ADA GENSET")</f>
        <v>TIDAK ADA GENSET</v>
      </c>
      <c r="J812" s="14">
        <f t="array" ref="J812">IFERROR(INDEX('PM POP RJBT'!P:P,MATCH(E812,'PM POP RJBT'!D:D,0)),"")*100</f>
        <v>100</v>
      </c>
      <c r="K812" s="16">
        <f t="shared" si="1"/>
        <v>100</v>
      </c>
      <c r="L812" s="18" t="str">
        <f t="shared" si="2"/>
        <v>GOOD CONDITION</v>
      </c>
    </row>
    <row r="813">
      <c r="A813" s="71" t="s">
        <v>16</v>
      </c>
      <c r="B813" s="20" t="s">
        <v>593</v>
      </c>
      <c r="C813" s="20" t="s">
        <v>3980</v>
      </c>
      <c r="D813" s="20" t="str">
        <f t="array" ref="D813">IFERROR(INDEX('DATA RAW OLT'!A:A,MATCH(E813,'DATA RAW OLT'!C:C,0)),"")</f>
        <v>JATIM-MJK.ODC.TINGGAR.BUNTUT-HW.MA5801-OLT-01</v>
      </c>
      <c r="E813" s="19" t="s">
        <v>3981</v>
      </c>
      <c r="F813" s="120"/>
      <c r="G813" s="24">
        <f t="array" ref="G813">IFERROR(INDEX('PM POWERSUPPLY RJBT1'!BC:BC,MATCH(E813,'PM POWERSUPPLY RJBT1'!B:B,0)),"BELUM TERDATA")</f>
        <v>100</v>
      </c>
      <c r="H813" s="27" t="str">
        <f t="array" ref="H813">IFERROR(INDEX('PM AC RJBT'!J:J,MATCH(E813,'PM AC RJBT'!A:A,0)),"NON-AC ICON")</f>
        <v>NON-AC ICON</v>
      </c>
      <c r="I813" s="27" t="str">
        <f t="array" ref="I813">IFERROR(INDEX('PM GENSET RJBT'!AJ:AJ,MATCH(E813,'PM GENSET RJBT'!B:B,0)),"TIDAK ADA GENSET")</f>
        <v>TIDAK ADA GENSET</v>
      </c>
      <c r="J813" s="29">
        <f t="array" ref="J813">IFERROR(INDEX('PM POP RJBT'!P:P,MATCH(E813,'PM POP RJBT'!D:D,0)),"")*100</f>
        <v>100</v>
      </c>
      <c r="K813" s="30">
        <f t="shared" si="1"/>
        <v>100</v>
      </c>
      <c r="L813" s="18" t="str">
        <f t="shared" si="2"/>
        <v>GOOD CONDITION</v>
      </c>
      <c r="N813" s="171" t="s">
        <v>3982</v>
      </c>
      <c r="O813" s="171" t="s">
        <v>3059</v>
      </c>
      <c r="P813" s="171" t="s">
        <v>3983</v>
      </c>
    </row>
    <row r="814">
      <c r="A814" s="78" t="s">
        <v>16</v>
      </c>
      <c r="B814" s="7" t="s">
        <v>593</v>
      </c>
      <c r="C814" s="7" t="s">
        <v>3984</v>
      </c>
      <c r="D814" s="7" t="str">
        <f t="array" ref="D814">IFERROR(INDEX('DATA RAW OLT'!A:A,MATCH(C814,'DATA RAW OLT'!B:B,0)),"")</f>
        <v>JATIM-MJK.ODC.KEJAGAN-HW.MA5801-OLT-01</v>
      </c>
      <c r="E814" s="6" t="s">
        <v>3985</v>
      </c>
      <c r="F814" s="123"/>
      <c r="G814" s="10">
        <f t="array" ref="G814">IFERROR(INDEX('PM POWERSUPPLY RJBT1'!BC:BC,MATCH(E814,'PM POWERSUPPLY RJBT1'!B:B,0)),"BELUM TERDATA")</f>
        <v>100</v>
      </c>
      <c r="H814" s="13" t="str">
        <f t="array" ref="H814">IFERROR(INDEX('PM AC RJBT'!J:J,MATCH(E814,'PM AC RJBT'!A:A,0)),"NON-AC ICON")</f>
        <v>NON-AC ICON</v>
      </c>
      <c r="I814" s="13" t="str">
        <f t="array" ref="I814">IFERROR(INDEX('PM GENSET RJBT'!AJ:AJ,MATCH(E814,'PM GENSET RJBT'!B:B,0)),"TIDAK ADA GENSET")</f>
        <v>TIDAK ADA GENSET</v>
      </c>
      <c r="J814" s="14">
        <f t="array" ref="J814">IFERROR(INDEX('PM POP RJBT'!P:P,MATCH(E814,'PM POP RJBT'!D:D,0)),"")*100</f>
        <v>100</v>
      </c>
      <c r="K814" s="16">
        <f t="shared" si="1"/>
        <v>100</v>
      </c>
      <c r="L814" s="18" t="str">
        <f t="shared" si="2"/>
        <v>GOOD CONDITION</v>
      </c>
    </row>
    <row r="815">
      <c r="A815" s="71" t="s">
        <v>16</v>
      </c>
      <c r="B815" s="20" t="s">
        <v>593</v>
      </c>
      <c r="C815" s="20" t="s">
        <v>3988</v>
      </c>
      <c r="D815" s="20" t="str">
        <f t="array" ref="D815">IFERROR(INDEX('DATA RAW OLT'!A:A,MATCH(C815,'DATA RAW OLT'!B:B,0)),"")</f>
        <v>JATIM-MJK.ODC.KEBONDALEM-HW.MA5801-OLT-01</v>
      </c>
      <c r="E815" s="19" t="s">
        <v>3989</v>
      </c>
      <c r="F815" s="120"/>
      <c r="G815" s="24">
        <f t="array" ref="G815">IFERROR(INDEX('PM POWERSUPPLY RJBT1'!BC:BC,MATCH(E815,'PM POWERSUPPLY RJBT1'!B:B,0)),"BELUM TERDATA")</f>
        <v>100</v>
      </c>
      <c r="H815" s="27" t="str">
        <f t="array" ref="H815">IFERROR(INDEX('PM AC RJBT'!J:J,MATCH(E815,'PM AC RJBT'!A:A,0)),"NON-AC ICON")</f>
        <v>NON-AC ICON</v>
      </c>
      <c r="I815" s="27" t="str">
        <f t="array" ref="I815">IFERROR(INDEX('PM GENSET RJBT'!AJ:AJ,MATCH(E815,'PM GENSET RJBT'!B:B,0)),"TIDAK ADA GENSET")</f>
        <v>TIDAK ADA GENSET</v>
      </c>
      <c r="J815" s="29">
        <f t="array" ref="J815">IFERROR(INDEX('PM POP RJBT'!P:P,MATCH(E815,'PM POP RJBT'!D:D,0)),"")*100</f>
        <v>100</v>
      </c>
      <c r="K815" s="30">
        <f t="shared" si="1"/>
        <v>100</v>
      </c>
      <c r="L815" s="18" t="str">
        <f t="shared" si="2"/>
        <v>GOOD CONDITION</v>
      </c>
    </row>
    <row r="816">
      <c r="A816" s="78" t="s">
        <v>16</v>
      </c>
      <c r="B816" s="7" t="s">
        <v>593</v>
      </c>
      <c r="C816" s="7" t="s">
        <v>3990</v>
      </c>
      <c r="D816" s="7" t="str">
        <f t="array" ref="D816">IFERROR(INDEX('DATA RAW OLT'!A:A,MATCH(C816,'DATA RAW OLT'!B:B,0)),"")</f>
        <v>JATIM-MJK.ODC.NGORO-HW.MA5801-OLT-01</v>
      </c>
      <c r="E816" s="6" t="s">
        <v>3991</v>
      </c>
      <c r="F816" s="123"/>
      <c r="G816" s="10">
        <f t="array" ref="G816">IFERROR(INDEX('PM POWERSUPPLY RJBT1'!BC:BC,MATCH(E816,'PM POWERSUPPLY RJBT1'!B:B,0)),"BELUM TERDATA")</f>
        <v>100</v>
      </c>
      <c r="H816" s="13" t="str">
        <f t="array" ref="H816">IFERROR(INDEX('PM AC RJBT'!J:J,MATCH(E816,'PM AC RJBT'!A:A,0)),"NON-AC ICON")</f>
        <v>NON-AC ICON</v>
      </c>
      <c r="I816" s="13" t="str">
        <f t="array" ref="I816">IFERROR(INDEX('PM GENSET RJBT'!AJ:AJ,MATCH(E816,'PM GENSET RJBT'!B:B,0)),"TIDAK ADA GENSET")</f>
        <v>TIDAK ADA GENSET</v>
      </c>
      <c r="J816" s="14">
        <f t="array" ref="J816">IFERROR(INDEX('PM POP RJBT'!P:P,MATCH(E816,'PM POP RJBT'!D:D,0)),"")*100</f>
        <v>100</v>
      </c>
      <c r="K816" s="16">
        <f t="shared" si="1"/>
        <v>100</v>
      </c>
      <c r="L816" s="18" t="str">
        <f t="shared" si="2"/>
        <v>GOOD CONDITION</v>
      </c>
    </row>
    <row r="817">
      <c r="A817" s="71" t="s">
        <v>16</v>
      </c>
      <c r="B817" s="20" t="s">
        <v>593</v>
      </c>
      <c r="C817" s="20" t="s">
        <v>3992</v>
      </c>
      <c r="D817" s="20" t="str">
        <f t="array" ref="D817">IFERROR(INDEX('DATA RAW OLT'!A:A,MATCH(C817,'DATA RAW OLT'!B:B,0)),"")</f>
        <v>JATIM-MJK.ODC.WONOREJO-HW.MA5801-OLT-01</v>
      </c>
      <c r="E817" s="19" t="s">
        <v>3994</v>
      </c>
      <c r="F817" s="120"/>
      <c r="G817" s="24">
        <f t="array" ref="G817">IFERROR(INDEX('PM POWERSUPPLY RJBT1'!BC:BC,MATCH(E817,'PM POWERSUPPLY RJBT1'!B:B,0)),"BELUM TERDATA")</f>
        <v>50</v>
      </c>
      <c r="H817" s="27" t="str">
        <f t="array" ref="H817">IFERROR(INDEX('PM AC RJBT'!J:J,MATCH(E817,'PM AC RJBT'!A:A,0)),"NON-AC ICON")</f>
        <v>NON-AC ICON</v>
      </c>
      <c r="I817" s="27" t="str">
        <f t="array" ref="I817">IFERROR(INDEX('PM GENSET RJBT'!AJ:AJ,MATCH(E817,'PM GENSET RJBT'!B:B,0)),"TIDAK ADA GENSET")</f>
        <v>TIDAK ADA GENSET</v>
      </c>
      <c r="J817" s="29">
        <f t="array" ref="J817">IFERROR(INDEX('PM POP RJBT'!P:P,MATCH(E817,'PM POP RJBT'!D:D,0)),"")*100</f>
        <v>100</v>
      </c>
      <c r="K817" s="30">
        <f t="shared" si="1"/>
        <v>85</v>
      </c>
      <c r="L817" s="18" t="str">
        <f t="shared" si="2"/>
        <v>GOOD CONDITION</v>
      </c>
    </row>
    <row r="818">
      <c r="A818" s="78" t="s">
        <v>181</v>
      </c>
      <c r="B818" s="7" t="s">
        <v>593</v>
      </c>
      <c r="C818" s="7" t="s">
        <v>3996</v>
      </c>
      <c r="D818" s="7" t="str">
        <f t="array" ref="D818">IFERROR(INDEX('DATA RAW OLT'!A:A,MATCH(E818,'DATA RAW OLT'!C:C,0)),"")</f>
        <v>JATIM-NJK.ODC.BANJARANYAR-HW.MA5801-OLT-01</v>
      </c>
      <c r="E818" s="6" t="s">
        <v>3997</v>
      </c>
      <c r="F818" s="123"/>
      <c r="G818" s="10">
        <f t="array" ref="G818">IFERROR(INDEX('PM POWERSUPPLY RJBT1'!BC:BC,MATCH(E818,'PM POWERSUPPLY RJBT1'!B:B,0)),"BELUM TERDATA")</f>
        <v>100</v>
      </c>
      <c r="H818" s="13" t="str">
        <f t="array" ref="H818">IFERROR(INDEX('PM AC RJBT'!J:J,MATCH(E818,'PM AC RJBT'!A:A,0)),"NON-AC ICON")</f>
        <v>NON-AC ICON</v>
      </c>
      <c r="I818" s="13" t="str">
        <f t="array" ref="I818">IFERROR(INDEX('PM GENSET RJBT'!AJ:AJ,MATCH(E818,'PM GENSET RJBT'!B:B,0)),"TIDAK ADA GENSET")</f>
        <v>TIDAK ADA GENSET</v>
      </c>
      <c r="J818" s="14">
        <f t="array" ref="J818">IFERROR(INDEX('PM POP RJBT'!P:P,MATCH(E818,'PM POP RJBT'!D:D,0)),"")*100</f>
        <v>0</v>
      </c>
      <c r="K818" s="16">
        <f t="shared" si="1"/>
        <v>60</v>
      </c>
      <c r="L818" s="18" t="str">
        <f t="shared" si="2"/>
        <v>WARNING</v>
      </c>
    </row>
    <row r="819">
      <c r="A819" s="71" t="s">
        <v>181</v>
      </c>
      <c r="B819" s="20" t="s">
        <v>593</v>
      </c>
      <c r="C819" s="20" t="s">
        <v>3998</v>
      </c>
      <c r="D819" s="20" t="str">
        <f t="array" ref="D819">IFERROR(INDEX('DATA RAW OLT'!A:A,MATCH(E819,'DATA RAW OLT'!C:C,0)),"")</f>
        <v>JATIM-NJK.ODC.SD.BLITARAN.II-HW.MA5801-OLT-01</v>
      </c>
      <c r="E819" s="19" t="s">
        <v>3999</v>
      </c>
      <c r="F819" s="120"/>
      <c r="G819" s="24">
        <f t="array" ref="G819">IFERROR(INDEX('PM POWERSUPPLY RJBT1'!BC:BC,MATCH(E819,'PM POWERSUPPLY RJBT1'!B:B,0)),"BELUM TERDATA")</f>
        <v>100</v>
      </c>
      <c r="H819" s="27" t="str">
        <f t="array" ref="H819">IFERROR(INDEX('PM AC RJBT'!J:J,MATCH(E819,'PM AC RJBT'!A:A,0)),"NON-AC ICON")</f>
        <v>NON-AC ICON</v>
      </c>
      <c r="I819" s="27" t="str">
        <f t="array" ref="I819">IFERROR(INDEX('PM GENSET RJBT'!AJ:AJ,MATCH(E819,'PM GENSET RJBT'!B:B,0)),"TIDAK ADA GENSET")</f>
        <v>TIDAK ADA GENSET</v>
      </c>
      <c r="J819" s="29">
        <f t="array" ref="J819">IFERROR(INDEX('PM POP RJBT'!P:P,MATCH(E819,'PM POP RJBT'!D:D,0)),"")*100</f>
        <v>100</v>
      </c>
      <c r="K819" s="30">
        <f t="shared" si="1"/>
        <v>100</v>
      </c>
      <c r="L819" s="18" t="str">
        <f t="shared" si="2"/>
        <v>GOOD CONDITION</v>
      </c>
    </row>
    <row r="820">
      <c r="A820" s="78" t="s">
        <v>181</v>
      </c>
      <c r="B820" s="7" t="s">
        <v>593</v>
      </c>
      <c r="C820" s="7" t="s">
        <v>4000</v>
      </c>
      <c r="D820" s="7" t="str">
        <f t="array" ref="D820">IFERROR(INDEX('DATA RAW OLT'!A:A,MATCH(E820,'DATA RAW OLT'!C:C,0)),"")</f>
        <v>JATIM-NJK.ODC.DEMANGAN-HW.MA5801-OLT-01</v>
      </c>
      <c r="E820" s="6" t="s">
        <v>4001</v>
      </c>
      <c r="F820" s="123"/>
      <c r="G820" s="10">
        <f t="array" ref="G820">IFERROR(INDEX('PM POWERSUPPLY RJBT1'!BC:BC,MATCH(E820,'PM POWERSUPPLY RJBT1'!B:B,0)),"BELUM TERDATA")</f>
        <v>100</v>
      </c>
      <c r="H820" s="13" t="str">
        <f t="array" ref="H820">IFERROR(INDEX('PM AC RJBT'!J:J,MATCH(E820,'PM AC RJBT'!A:A,0)),"NON-AC ICON")</f>
        <v>NON-AC ICON</v>
      </c>
      <c r="I820" s="13" t="str">
        <f t="array" ref="I820">IFERROR(INDEX('PM GENSET RJBT'!AJ:AJ,MATCH(E820,'PM GENSET RJBT'!B:B,0)),"TIDAK ADA GENSET")</f>
        <v>TIDAK ADA GENSET</v>
      </c>
      <c r="J820" s="14">
        <f t="array" ref="J820">IFERROR(INDEX('PM POP RJBT'!P:P,MATCH(E820,'PM POP RJBT'!D:D,0)),"")*100</f>
        <v>100</v>
      </c>
      <c r="K820" s="16">
        <f t="shared" si="1"/>
        <v>100</v>
      </c>
      <c r="L820" s="18" t="str">
        <f t="shared" si="2"/>
        <v>GOOD CONDITION</v>
      </c>
    </row>
    <row r="821">
      <c r="A821" s="71" t="s">
        <v>181</v>
      </c>
      <c r="B821" s="20" t="s">
        <v>593</v>
      </c>
      <c r="C821" s="20" t="s">
        <v>4004</v>
      </c>
      <c r="D821" s="20" t="str">
        <f t="array" ref="D821">IFERROR(INDEX('DATA RAW OLT'!A:A,MATCH(E821,'DATA RAW OLT'!C:C,0)),"")</f>
        <v>JATIM-NJK.ODC.JAMBI-HW.MA5801-OLT-01</v>
      </c>
      <c r="E821" s="19" t="s">
        <v>4005</v>
      </c>
      <c r="F821" s="120"/>
      <c r="G821" s="24">
        <f t="array" ref="G821">IFERROR(INDEX('PM POWERSUPPLY RJBT1'!BC:BC,MATCH(E821,'PM POWERSUPPLY RJBT1'!B:B,0)),"BELUM TERDATA")</f>
        <v>100</v>
      </c>
      <c r="H821" s="27" t="str">
        <f t="array" ref="H821">IFERROR(INDEX('PM AC RJBT'!J:J,MATCH(E821,'PM AC RJBT'!A:A,0)),"NON-AC ICON")</f>
        <v>NON-AC ICON</v>
      </c>
      <c r="I821" s="27" t="str">
        <f t="array" ref="I821">IFERROR(INDEX('PM GENSET RJBT'!AJ:AJ,MATCH(E821,'PM GENSET RJBT'!B:B,0)),"TIDAK ADA GENSET")</f>
        <v>TIDAK ADA GENSET</v>
      </c>
      <c r="J821" s="29">
        <f t="array" ref="J821">IFERROR(INDEX('PM POP RJBT'!P:P,MATCH(E821,'PM POP RJBT'!D:D,0)),"")*100</f>
        <v>0</v>
      </c>
      <c r="K821" s="30">
        <f t="shared" si="1"/>
        <v>60</v>
      </c>
      <c r="L821" s="18" t="str">
        <f t="shared" si="2"/>
        <v>WARNING</v>
      </c>
    </row>
    <row r="822">
      <c r="A822" s="78" t="s">
        <v>181</v>
      </c>
      <c r="B822" s="7" t="s">
        <v>593</v>
      </c>
      <c r="C822" s="7" t="s">
        <v>4008</v>
      </c>
      <c r="D822" s="7" t="str">
        <f t="array" ref="D822">IFERROR(INDEX('DATA RAW OLT'!A:A,MATCH(C822,'DATA RAW OLT'!B:B,0)),"")</f>
        <v>JATIM-NJK.ODC.KATERBAN-HW.MA5801-OLT-01</v>
      </c>
      <c r="E822" s="6" t="s">
        <v>4009</v>
      </c>
      <c r="F822" s="123"/>
      <c r="G822" s="10">
        <f t="array" ref="G822">IFERROR(INDEX('PM POWERSUPPLY RJBT1'!BC:BC,MATCH(E822,'PM POWERSUPPLY RJBT1'!B:B,0)),"BELUM TERDATA")</f>
        <v>100</v>
      </c>
      <c r="H822" s="13" t="str">
        <f t="array" ref="H822">IFERROR(INDEX('PM AC RJBT'!J:J,MATCH(E822,'PM AC RJBT'!A:A,0)),"NON-AC ICON")</f>
        <v>NON-AC ICON</v>
      </c>
      <c r="I822" s="13" t="str">
        <f t="array" ref="I822">IFERROR(INDEX('PM GENSET RJBT'!AJ:AJ,MATCH(E822,'PM GENSET RJBT'!B:B,0)),"TIDAK ADA GENSET")</f>
        <v>TIDAK ADA GENSET</v>
      </c>
      <c r="J822" s="14">
        <f t="array" ref="J822">IFERROR(INDEX('PM POP RJBT'!P:P,MATCH(E822,'PM POP RJBT'!D:D,0)),"")*100</f>
        <v>0</v>
      </c>
      <c r="K822" s="16">
        <f t="shared" si="1"/>
        <v>60</v>
      </c>
      <c r="L822" s="18" t="str">
        <f t="shared" si="2"/>
        <v>WARNING</v>
      </c>
    </row>
    <row r="823">
      <c r="A823" s="71" t="s">
        <v>181</v>
      </c>
      <c r="B823" s="20" t="s">
        <v>593</v>
      </c>
      <c r="C823" s="20" t="s">
        <v>4012</v>
      </c>
      <c r="D823" s="20" t="str">
        <f t="array" ref="D823">IFERROR(INDEX('DATA RAW OLT'!A:A,MATCH(E823,'DATA RAW OLT'!C:C,0)),"")</f>
        <v>JATIM-NJK.ODC.KUDU-HW.MA5801-OLT-01</v>
      </c>
      <c r="E823" s="19" t="s">
        <v>4013</v>
      </c>
      <c r="F823" s="120"/>
      <c r="G823" s="24">
        <f t="array" ref="G823">IFERROR(INDEX('PM POWERSUPPLY RJBT1'!BC:BC,MATCH(E823,'PM POWERSUPPLY RJBT1'!B:B,0)),"BELUM TERDATA")</f>
        <v>100</v>
      </c>
      <c r="H823" s="27" t="str">
        <f t="array" ref="H823">IFERROR(INDEX('PM AC RJBT'!J:J,MATCH(E823,'PM AC RJBT'!A:A,0)),"NON-AC ICON")</f>
        <v>NON-AC ICON</v>
      </c>
      <c r="I823" s="27" t="str">
        <f t="array" ref="I823">IFERROR(INDEX('PM GENSET RJBT'!AJ:AJ,MATCH(E823,'PM GENSET RJBT'!B:B,0)),"TIDAK ADA GENSET")</f>
        <v>TIDAK ADA GENSET</v>
      </c>
      <c r="J823" s="29">
        <f t="array" ref="J823">IFERROR(INDEX('PM POP RJBT'!P:P,MATCH(E823,'PM POP RJBT'!D:D,0)),"")*100</f>
        <v>100</v>
      </c>
      <c r="K823" s="30">
        <f t="shared" si="1"/>
        <v>100</v>
      </c>
      <c r="L823" s="18" t="str">
        <f t="shared" si="2"/>
        <v>GOOD CONDITION</v>
      </c>
    </row>
    <row r="824">
      <c r="A824" s="78" t="s">
        <v>96</v>
      </c>
      <c r="B824" s="7" t="s">
        <v>593</v>
      </c>
      <c r="C824" s="7" t="s">
        <v>4015</v>
      </c>
      <c r="D824" s="7" t="str">
        <f t="array" ref="D824">IFERROR(INDEX('DATA RAW OLT'!A:A,MATCH(E824,'DATA RAW OLT'!C:C,0)),"")</f>
        <v>JATIM-NJK.ODC.PATIANROWO-HW.MA5801-OLT-01</v>
      </c>
      <c r="E824" s="6" t="s">
        <v>4016</v>
      </c>
      <c r="F824" s="123"/>
      <c r="G824" s="10">
        <f t="array" ref="G824">IFERROR(INDEX('PM POWERSUPPLY RJBT1'!BC:BC,MATCH(E824,'PM POWERSUPPLY RJBT1'!B:B,0)),"BELUM TERDATA")</f>
        <v>100</v>
      </c>
      <c r="H824" s="13" t="str">
        <f t="array" ref="H824">IFERROR(INDEX('PM AC RJBT'!J:J,MATCH(E824,'PM AC RJBT'!A:A,0)),"NON-AC ICON")</f>
        <v>NON-AC ICON</v>
      </c>
      <c r="I824" s="13" t="str">
        <f t="array" ref="I824">IFERROR(INDEX('PM GENSET RJBT'!AJ:AJ,MATCH(E824,'PM GENSET RJBT'!B:B,0)),"TIDAK ADA GENSET")</f>
        <v>TIDAK ADA GENSET</v>
      </c>
      <c r="J824" s="14">
        <f t="array" ref="J824">IFERROR(INDEX('PM POP RJBT'!P:P,MATCH(E824,'PM POP RJBT'!D:D,0)),"")*100</f>
        <v>100</v>
      </c>
      <c r="K824" s="16">
        <f t="shared" si="1"/>
        <v>100</v>
      </c>
      <c r="L824" s="18" t="str">
        <f t="shared" si="2"/>
        <v>GOOD CONDITION</v>
      </c>
    </row>
    <row r="825">
      <c r="A825" s="71" t="s">
        <v>181</v>
      </c>
      <c r="B825" s="20" t="s">
        <v>593</v>
      </c>
      <c r="C825" s="20" t="s">
        <v>4019</v>
      </c>
      <c r="D825" s="20" t="str">
        <f t="array" ref="D825">IFERROR(INDEX('DATA RAW OLT'!A:A,MATCH(E825,'DATA RAW OLT'!C:C,0)),"")</f>
        <v>JATIM-NJK.ODC.BABADAN-HW.MA5801-OLT-01</v>
      </c>
      <c r="E825" s="19" t="s">
        <v>4020</v>
      </c>
      <c r="F825" s="120"/>
      <c r="G825" s="24">
        <f t="array" ref="G825">IFERROR(INDEX('PM POWERSUPPLY RJBT1'!BC:BC,MATCH(E825,'PM POWERSUPPLY RJBT1'!B:B,0)),"BELUM TERDATA")</f>
        <v>100</v>
      </c>
      <c r="H825" s="27" t="str">
        <f t="array" ref="H825">IFERROR(INDEX('PM AC RJBT'!J:J,MATCH(E825,'PM AC RJBT'!A:A,0)),"NON-AC ICON")</f>
        <v>NON-AC ICON</v>
      </c>
      <c r="I825" s="27" t="str">
        <f t="array" ref="I825">IFERROR(INDEX('PM GENSET RJBT'!AJ:AJ,MATCH(E825,'PM GENSET RJBT'!B:B,0)),"TIDAK ADA GENSET")</f>
        <v>TIDAK ADA GENSET</v>
      </c>
      <c r="J825" s="29">
        <f t="array" ref="J825">IFERROR(INDEX('PM POP RJBT'!P:P,MATCH(E825,'PM POP RJBT'!D:D,0)),"")*100</f>
        <v>0</v>
      </c>
      <c r="K825" s="30">
        <f t="shared" si="1"/>
        <v>60</v>
      </c>
      <c r="L825" s="18" t="str">
        <f t="shared" si="2"/>
        <v>WARNING</v>
      </c>
    </row>
    <row r="826">
      <c r="A826" s="78" t="s">
        <v>181</v>
      </c>
      <c r="B826" s="7" t="s">
        <v>593</v>
      </c>
      <c r="C826" s="7" t="s">
        <v>4022</v>
      </c>
      <c r="D826" s="7" t="str">
        <f t="array" ref="D826">IFERROR(INDEX('DATA RAW OLT'!A:A,MATCH(E826,'DATA RAW OLT'!C:C,0)),"")</f>
        <v>JATIM-NJK.ODC.WATUDANDANG-HW.MA5801-OLT-01</v>
      </c>
      <c r="E826" s="6" t="s">
        <v>4023</v>
      </c>
      <c r="F826" s="123"/>
      <c r="G826" s="10">
        <f t="array" ref="G826">IFERROR(INDEX('PM POWERSUPPLY RJBT1'!BC:BC,MATCH(E826,'PM POWERSUPPLY RJBT1'!B:B,0)),"BELUM TERDATA")</f>
        <v>100</v>
      </c>
      <c r="H826" s="13" t="str">
        <f t="array" ref="H826">IFERROR(INDEX('PM AC RJBT'!J:J,MATCH(E826,'PM AC RJBT'!A:A,0)),"NON-AC ICON")</f>
        <v>NON-AC ICON</v>
      </c>
      <c r="I826" s="13" t="str">
        <f t="array" ref="I826">IFERROR(INDEX('PM GENSET RJBT'!AJ:AJ,MATCH(E826,'PM GENSET RJBT'!B:B,0)),"TIDAK ADA GENSET")</f>
        <v>TIDAK ADA GENSET</v>
      </c>
      <c r="J826" s="14">
        <f t="array" ref="J826">IFERROR(INDEX('PM POP RJBT'!P:P,MATCH(E826,'PM POP RJBT'!D:D,0)),"")*100</f>
        <v>100</v>
      </c>
      <c r="K826" s="16">
        <f t="shared" si="1"/>
        <v>100</v>
      </c>
      <c r="L826" s="18" t="str">
        <f t="shared" si="2"/>
        <v>GOOD CONDITION</v>
      </c>
    </row>
    <row r="827">
      <c r="A827" s="71" t="s">
        <v>181</v>
      </c>
      <c r="B827" s="20" t="s">
        <v>593</v>
      </c>
      <c r="C827" s="20" t="s">
        <v>4026</v>
      </c>
      <c r="D827" s="20" t="str">
        <f t="array" ref="D827">IFERROR(INDEX('DATA RAW OLT'!A:A,MATCH(C827,'DATA RAW OLT'!B:B,0)),"")</f>
        <v>JATIM-NJK.ODC.WERUNGOTOK-HW.MA5801-OLT-01</v>
      </c>
      <c r="E827" s="19" t="s">
        <v>4027</v>
      </c>
      <c r="F827" s="120"/>
      <c r="G827" s="24">
        <f t="array" ref="G827">IFERROR(INDEX('PM POWERSUPPLY RJBT1'!BC:BC,MATCH(E827,'PM POWERSUPPLY RJBT1'!B:B,0)),"BELUM TERDATA")</f>
        <v>100</v>
      </c>
      <c r="H827" s="27" t="str">
        <f t="array" ref="H827">IFERROR(INDEX('PM AC RJBT'!J:J,MATCH(E827,'PM AC RJBT'!A:A,0)),"NON-AC ICON")</f>
        <v>NON-AC ICON</v>
      </c>
      <c r="I827" s="27" t="str">
        <f t="array" ref="I827">IFERROR(INDEX('PM GENSET RJBT'!AJ:AJ,MATCH(E827,'PM GENSET RJBT'!B:B,0)),"TIDAK ADA GENSET")</f>
        <v>TIDAK ADA GENSET</v>
      </c>
      <c r="J827" s="29">
        <f t="array" ref="J827">IFERROR(INDEX('PM POP RJBT'!P:P,MATCH(E827,'PM POP RJBT'!D:D,0)),"")*100</f>
        <v>100</v>
      </c>
      <c r="K827" s="30">
        <f t="shared" si="1"/>
        <v>100</v>
      </c>
      <c r="L827" s="18" t="str">
        <f t="shared" si="2"/>
        <v>GOOD CONDITION</v>
      </c>
    </row>
    <row r="828">
      <c r="A828" s="78" t="s">
        <v>226</v>
      </c>
      <c r="B828" s="7" t="s">
        <v>593</v>
      </c>
      <c r="C828" s="7" t="s">
        <v>4030</v>
      </c>
      <c r="D828" s="7" t="str">
        <f t="array" ref="D828">IFERROR(INDEX('DATA RAW OLT'!A:A,MATCH(C828,'DATA RAW OLT'!B:B,0)),"")</f>
        <v>JATIM-PBL.ODC.ALASNYIUR-HW.MA5801-OLT-01</v>
      </c>
      <c r="E828" s="6" t="s">
        <v>4031</v>
      </c>
      <c r="F828" s="123"/>
      <c r="G828" s="10">
        <f t="array" ref="G828">IFERROR(INDEX('PM POWERSUPPLY RJBT1'!BC:BC,MATCH(E828,'PM POWERSUPPLY RJBT1'!B:B,0)),"BELUM TERDATA")</f>
        <v>100</v>
      </c>
      <c r="H828" s="13" t="str">
        <f t="array" ref="H828">IFERROR(INDEX('PM AC RJBT'!J:J,MATCH(E828,'PM AC RJBT'!A:A,0)),"NON-AC ICON")</f>
        <v>NON-AC ICON</v>
      </c>
      <c r="I828" s="13" t="str">
        <f t="array" ref="I828">IFERROR(INDEX('PM GENSET RJBT'!AJ:AJ,MATCH(E828,'PM GENSET RJBT'!B:B,0)),"TIDAK ADA GENSET")</f>
        <v>TIDAK ADA GENSET</v>
      </c>
      <c r="J828" s="14">
        <f t="array" ref="J828">IFERROR(INDEX('PM POP RJBT'!P:P,MATCH(E828,'PM POP RJBT'!D:D,0)),"")*100</f>
        <v>100</v>
      </c>
      <c r="K828" s="16">
        <f t="shared" si="1"/>
        <v>100</v>
      </c>
      <c r="L828" s="18" t="str">
        <f t="shared" si="2"/>
        <v>GOOD CONDITION</v>
      </c>
    </row>
    <row r="829">
      <c r="A829" s="71" t="s">
        <v>226</v>
      </c>
      <c r="B829" s="20" t="s">
        <v>593</v>
      </c>
      <c r="C829" s="20" t="s">
        <v>4034</v>
      </c>
      <c r="D829" s="20" t="str">
        <f t="array" ref="D829">IFERROR(INDEX('DATA RAW OLT'!A:A,MATCH(C829,'DATA RAW OLT'!B:B,0)),"")</f>
        <v>JATIM-PBL.ODC.AMBULU-HW.MA5801-OLT-01</v>
      </c>
      <c r="E829" s="19" t="s">
        <v>4035</v>
      </c>
      <c r="F829" s="120"/>
      <c r="G829" s="24">
        <f t="array" ref="G829">IFERROR(INDEX('PM POWERSUPPLY RJBT1'!BC:BC,MATCH(E829,'PM POWERSUPPLY RJBT1'!B:B,0)),"BELUM TERDATA")</f>
        <v>100</v>
      </c>
      <c r="H829" s="27" t="str">
        <f t="array" ref="H829">IFERROR(INDEX('PM AC RJBT'!J:J,MATCH(E829,'PM AC RJBT'!A:A,0)),"NON-AC ICON")</f>
        <v>NON-AC ICON</v>
      </c>
      <c r="I829" s="27" t="str">
        <f t="array" ref="I829">IFERROR(INDEX('PM GENSET RJBT'!AJ:AJ,MATCH(E829,'PM GENSET RJBT'!B:B,0)),"TIDAK ADA GENSET")</f>
        <v>TIDAK ADA GENSET</v>
      </c>
      <c r="J829" s="29">
        <f t="array" ref="J829">IFERROR(INDEX('PM POP RJBT'!P:P,MATCH(E829,'PM POP RJBT'!D:D,0)),"")*100</f>
        <v>100</v>
      </c>
      <c r="K829" s="30">
        <f t="shared" si="1"/>
        <v>100</v>
      </c>
      <c r="L829" s="18" t="str">
        <f t="shared" si="2"/>
        <v>GOOD CONDITION</v>
      </c>
    </row>
    <row r="830">
      <c r="A830" s="78" t="s">
        <v>226</v>
      </c>
      <c r="B830" s="7" t="s">
        <v>593</v>
      </c>
      <c r="C830" s="7" t="s">
        <v>4038</v>
      </c>
      <c r="D830" s="7" t="str">
        <f t="array" ref="D830">IFERROR(INDEX('DATA RAW OLT'!A:A,MATCH(C830,'DATA RAW OLT'!B:B,0)),"")</f>
        <v>JATIM-PBL.ODC.BANYUANYAR.KIDUL-HW.MA5801-OLT-01</v>
      </c>
      <c r="E830" s="6" t="s">
        <v>4039</v>
      </c>
      <c r="F830" s="123"/>
      <c r="G830" s="10">
        <f t="array" ref="G830">IFERROR(INDEX('PM POWERSUPPLY RJBT1'!BC:BC,MATCH(E830,'PM POWERSUPPLY RJBT1'!B:B,0)),"BELUM TERDATA")</f>
        <v>100</v>
      </c>
      <c r="H830" s="13" t="str">
        <f t="array" ref="H830">IFERROR(INDEX('PM AC RJBT'!J:J,MATCH(E830,'PM AC RJBT'!A:A,0)),"NON-AC ICON")</f>
        <v>NON-AC ICON</v>
      </c>
      <c r="I830" s="13" t="str">
        <f t="array" ref="I830">IFERROR(INDEX('PM GENSET RJBT'!AJ:AJ,MATCH(E830,'PM GENSET RJBT'!B:B,0)),"TIDAK ADA GENSET")</f>
        <v>TIDAK ADA GENSET</v>
      </c>
      <c r="J830" s="14">
        <f t="array" ref="J830">IFERROR(INDEX('PM POP RJBT'!P:P,MATCH(E830,'PM POP RJBT'!D:D,0)),"")*100</f>
        <v>100</v>
      </c>
      <c r="K830" s="16">
        <f t="shared" si="1"/>
        <v>100</v>
      </c>
      <c r="L830" s="18" t="str">
        <f t="shared" si="2"/>
        <v>GOOD CONDITION</v>
      </c>
      <c r="N830" s="171" t="s">
        <v>2328</v>
      </c>
      <c r="O830" s="171" t="s">
        <v>1940</v>
      </c>
      <c r="P830" s="171" t="s">
        <v>4040</v>
      </c>
    </row>
    <row r="831">
      <c r="A831" s="71" t="s">
        <v>226</v>
      </c>
      <c r="B831" s="20" t="s">
        <v>593</v>
      </c>
      <c r="C831" s="20" t="s">
        <v>4041</v>
      </c>
      <c r="D831" s="20" t="str">
        <f t="array" ref="D831">IFERROR(INDEX('DATA RAW OLT'!A:A,MATCH(C831,'DATA RAW OLT'!B:B,0)),"")</f>
        <v>JATIM-PBL.ODC.GENTENGAN-HW.MA5801-OLT-01</v>
      </c>
      <c r="E831" s="19" t="s">
        <v>4042</v>
      </c>
      <c r="F831" s="120"/>
      <c r="G831" s="24">
        <f t="array" ref="G831">IFERROR(INDEX('PM POWERSUPPLY RJBT1'!BC:BC,MATCH(E831,'PM POWERSUPPLY RJBT1'!B:B,0)),"BELUM TERDATA")</f>
        <v>100</v>
      </c>
      <c r="H831" s="27" t="str">
        <f t="array" ref="H831">IFERROR(INDEX('PM AC RJBT'!J:J,MATCH(E831,'PM AC RJBT'!A:A,0)),"NON-AC ICON")</f>
        <v>NON-AC ICON</v>
      </c>
      <c r="I831" s="27" t="str">
        <f t="array" ref="I831">IFERROR(INDEX('PM GENSET RJBT'!AJ:AJ,MATCH(E831,'PM GENSET RJBT'!B:B,0)),"TIDAK ADA GENSET")</f>
        <v>TIDAK ADA GENSET</v>
      </c>
      <c r="J831" s="29">
        <f t="array" ref="J831">IFERROR(INDEX('PM POP RJBT'!P:P,MATCH(E831,'PM POP RJBT'!D:D,0)),"")*100</f>
        <v>100</v>
      </c>
      <c r="K831" s="30">
        <f t="shared" si="1"/>
        <v>100</v>
      </c>
      <c r="L831" s="18" t="str">
        <f t="shared" si="2"/>
        <v>GOOD CONDITION</v>
      </c>
    </row>
    <row r="832">
      <c r="A832" s="78" t="s">
        <v>226</v>
      </c>
      <c r="B832" s="7" t="s">
        <v>593</v>
      </c>
      <c r="C832" s="7" t="s">
        <v>4044</v>
      </c>
      <c r="D832" s="7" t="str">
        <f t="array" ref="D832">IFERROR(INDEX('DATA RAW OLT'!A:A,MATCH(C832,'DATA RAW OLT'!B:B,0)),"")</f>
        <v>JATIM-PBL.ODC.JREBENG.KIDUL-HW.MA5801-OLT-01</v>
      </c>
      <c r="E832" s="6" t="s">
        <v>4046</v>
      </c>
      <c r="F832" s="123"/>
      <c r="G832" s="10">
        <f t="array" ref="G832">IFERROR(INDEX('PM POWERSUPPLY RJBT1'!BC:BC,MATCH(E832,'PM POWERSUPPLY RJBT1'!B:B,0)),"BELUM TERDATA")</f>
        <v>100</v>
      </c>
      <c r="H832" s="13" t="str">
        <f t="array" ref="H832">IFERROR(INDEX('PM AC RJBT'!J:J,MATCH(E832,'PM AC RJBT'!A:A,0)),"NON-AC ICON")</f>
        <v>NON-AC ICON</v>
      </c>
      <c r="I832" s="13" t="str">
        <f t="array" ref="I832">IFERROR(INDEX('PM GENSET RJBT'!AJ:AJ,MATCH(E832,'PM GENSET RJBT'!B:B,0)),"TIDAK ADA GENSET")</f>
        <v>TIDAK ADA GENSET</v>
      </c>
      <c r="J832" s="14">
        <f t="array" ref="J832">IFERROR(INDEX('PM POP RJBT'!P:P,MATCH(E832,'PM POP RJBT'!D:D,0)),"")*100</f>
        <v>100</v>
      </c>
      <c r="K832" s="16">
        <f t="shared" si="1"/>
        <v>100</v>
      </c>
      <c r="L832" s="18" t="str">
        <f t="shared" si="2"/>
        <v>GOOD CONDITION</v>
      </c>
    </row>
    <row r="833">
      <c r="A833" s="71" t="s">
        <v>226</v>
      </c>
      <c r="B833" s="20" t="s">
        <v>593</v>
      </c>
      <c r="C833" s="20" t="s">
        <v>4047</v>
      </c>
      <c r="D833" s="20" t="str">
        <f t="array" ref="D833">IFERROR(INDEX('DATA RAW OLT'!A:A,MATCH(C833,'DATA RAW OLT'!B:B,0)),"")</f>
        <v>JATIM-PBL.ODC.JREBENG-HW.MA5801-OLT-01</v>
      </c>
      <c r="E833" s="19" t="s">
        <v>4048</v>
      </c>
      <c r="F833" s="120"/>
      <c r="G833" s="24">
        <f t="array" ref="G833">IFERROR(INDEX('PM POWERSUPPLY RJBT1'!BC:BC,MATCH(E833,'PM POWERSUPPLY RJBT1'!B:B,0)),"BELUM TERDATA")</f>
        <v>100</v>
      </c>
      <c r="H833" s="27" t="str">
        <f t="array" ref="H833">IFERROR(INDEX('PM AC RJBT'!J:J,MATCH(E833,'PM AC RJBT'!A:A,0)),"NON-AC ICON")</f>
        <v>NON-AC ICON</v>
      </c>
      <c r="I833" s="27" t="str">
        <f t="array" ref="I833">IFERROR(INDEX('PM GENSET RJBT'!AJ:AJ,MATCH(E833,'PM GENSET RJBT'!B:B,0)),"TIDAK ADA GENSET")</f>
        <v>TIDAK ADA GENSET</v>
      </c>
      <c r="J833" s="29">
        <f t="array" ref="J833">IFERROR(INDEX('PM POP RJBT'!P:P,MATCH(E833,'PM POP RJBT'!D:D,0)),"")*100</f>
        <v>100</v>
      </c>
      <c r="K833" s="30">
        <f t="shared" si="1"/>
        <v>100</v>
      </c>
      <c r="L833" s="18" t="str">
        <f t="shared" si="2"/>
        <v>GOOD CONDITION</v>
      </c>
    </row>
    <row r="834">
      <c r="A834" s="78" t="s">
        <v>226</v>
      </c>
      <c r="B834" s="7" t="s">
        <v>593</v>
      </c>
      <c r="C834" s="7" t="s">
        <v>4051</v>
      </c>
      <c r="D834" s="7" t="str">
        <f t="array" ref="D834">IFERROR(INDEX('DATA RAW OLT'!A:A,MATCH(C834,'DATA RAW OLT'!B:B,0)),"")</f>
        <v>JATIM-PBL.ODC.KARANGANYAR-HW.MA5801-OLT-01</v>
      </c>
      <c r="E834" s="6" t="s">
        <v>4054</v>
      </c>
      <c r="F834" s="123"/>
      <c r="G834" s="10">
        <f t="array" ref="G834">IFERROR(INDEX('PM POWERSUPPLY RJBT1'!BC:BC,MATCH(E834,'PM POWERSUPPLY RJBT1'!B:B,0)),"BELUM TERDATA")</f>
        <v>100</v>
      </c>
      <c r="H834" s="13" t="str">
        <f t="array" ref="H834">IFERROR(INDEX('PM AC RJBT'!J:J,MATCH(E834,'PM AC RJBT'!A:A,0)),"NON-AC ICON")</f>
        <v>NON-AC ICON</v>
      </c>
      <c r="I834" s="13" t="str">
        <f t="array" ref="I834">IFERROR(INDEX('PM GENSET RJBT'!AJ:AJ,MATCH(E834,'PM GENSET RJBT'!B:B,0)),"TIDAK ADA GENSET")</f>
        <v>TIDAK ADA GENSET</v>
      </c>
      <c r="J834" s="14">
        <f t="array" ref="J834">IFERROR(INDEX('PM POP RJBT'!P:P,MATCH(E834,'PM POP RJBT'!D:D,0)),"")*100</f>
        <v>100</v>
      </c>
      <c r="K834" s="16">
        <f t="shared" si="1"/>
        <v>100</v>
      </c>
      <c r="L834" s="18" t="str">
        <f t="shared" si="2"/>
        <v>GOOD CONDITION</v>
      </c>
    </row>
    <row r="835">
      <c r="A835" s="71" t="s">
        <v>226</v>
      </c>
      <c r="B835" s="20" t="s">
        <v>593</v>
      </c>
      <c r="C835" s="20" t="s">
        <v>4056</v>
      </c>
      <c r="D835" s="20" t="str">
        <f t="array" ref="D835">IFERROR(INDEX('DATA RAW OLT'!A:A,MATCH(C835,'DATA RAW OLT'!B:B,0)),"")</f>
        <v>JATIM-PBL.ODC.KEBONSARI.KULON-HW.MA5801-OLT-01</v>
      </c>
      <c r="E835" s="19" t="s">
        <v>4057</v>
      </c>
      <c r="F835" s="120"/>
      <c r="G835" s="24">
        <f t="array" ref="G835">IFERROR(INDEX('PM POWERSUPPLY RJBT1'!BC:BC,MATCH(E835,'PM POWERSUPPLY RJBT1'!B:B,0)),"BELUM TERDATA")</f>
        <v>100</v>
      </c>
      <c r="H835" s="27" t="str">
        <f t="array" ref="H835">IFERROR(INDEX('PM AC RJBT'!J:J,MATCH(E835,'PM AC RJBT'!A:A,0)),"NON-AC ICON")</f>
        <v>NON-AC ICON</v>
      </c>
      <c r="I835" s="27" t="str">
        <f t="array" ref="I835">IFERROR(INDEX('PM GENSET RJBT'!AJ:AJ,MATCH(E835,'PM GENSET RJBT'!B:B,0)),"TIDAK ADA GENSET")</f>
        <v>TIDAK ADA GENSET</v>
      </c>
      <c r="J835" s="29">
        <f t="array" ref="J835">IFERROR(INDEX('PM POP RJBT'!P:P,MATCH(E835,'PM POP RJBT'!D:D,0)),"")*100</f>
        <v>100</v>
      </c>
      <c r="K835" s="30">
        <f t="shared" si="1"/>
        <v>100</v>
      </c>
      <c r="L835" s="18" t="str">
        <f t="shared" si="2"/>
        <v>GOOD CONDITION</v>
      </c>
    </row>
    <row r="836">
      <c r="A836" s="78" t="s">
        <v>226</v>
      </c>
      <c r="B836" s="7" t="s">
        <v>593</v>
      </c>
      <c r="C836" s="7" t="s">
        <v>4059</v>
      </c>
      <c r="D836" s="7" t="str">
        <f t="array" ref="D836">IFERROR(INDEX('DATA RAW OLT'!A:A,MATCH(C836,'DATA RAW OLT'!B:B,0)),"")</f>
        <v>JATIM-PBL.ODC.KOTAANYAR-HW.MA5801-OLT-01</v>
      </c>
      <c r="E836" s="6" t="s">
        <v>4061</v>
      </c>
      <c r="F836" s="123"/>
      <c r="G836" s="10">
        <f t="array" ref="G836">IFERROR(INDEX('PM POWERSUPPLY RJBT1'!BC:BC,MATCH(E836,'PM POWERSUPPLY RJBT1'!B:B,0)),"BELUM TERDATA")</f>
        <v>100</v>
      </c>
      <c r="H836" s="13" t="str">
        <f t="array" ref="H836">IFERROR(INDEX('PM AC RJBT'!J:J,MATCH(E836,'PM AC RJBT'!A:A,0)),"NON-AC ICON")</f>
        <v>NON-AC ICON</v>
      </c>
      <c r="I836" s="13" t="str">
        <f t="array" ref="I836">IFERROR(INDEX('PM GENSET RJBT'!AJ:AJ,MATCH(E836,'PM GENSET RJBT'!B:B,0)),"TIDAK ADA GENSET")</f>
        <v>TIDAK ADA GENSET</v>
      </c>
      <c r="J836" s="14">
        <f t="array" ref="J836">IFERROR(INDEX('PM POP RJBT'!P:P,MATCH(E836,'PM POP RJBT'!D:D,0)),"")*100</f>
        <v>100</v>
      </c>
      <c r="K836" s="16">
        <f t="shared" si="1"/>
        <v>100</v>
      </c>
      <c r="L836" s="18" t="str">
        <f t="shared" si="2"/>
        <v>GOOD CONDITION</v>
      </c>
    </row>
    <row r="837">
      <c r="A837" s="71" t="s">
        <v>226</v>
      </c>
      <c r="B837" s="20" t="s">
        <v>593</v>
      </c>
      <c r="C837" s="20" t="s">
        <v>4062</v>
      </c>
      <c r="D837" s="20" t="str">
        <f t="array" ref="D837">IFERROR(INDEX('DATA RAW OLT'!A:A,MATCH(C837,'DATA RAW OLT'!B:B,0)),"")</f>
        <v>JATIM-PBL.ODC.LAWEYAN-HW.MA5801-OLT-01</v>
      </c>
      <c r="E837" s="19" t="s">
        <v>4063</v>
      </c>
      <c r="F837" s="120"/>
      <c r="G837" s="24">
        <f t="array" ref="G837">IFERROR(INDEX('PM POWERSUPPLY RJBT1'!BC:BC,MATCH(E837,'PM POWERSUPPLY RJBT1'!B:B,0)),"BELUM TERDATA")</f>
        <v>100</v>
      </c>
      <c r="H837" s="27" t="str">
        <f t="array" ref="H837">IFERROR(INDEX('PM AC RJBT'!J:J,MATCH(E837,'PM AC RJBT'!A:A,0)),"NON-AC ICON")</f>
        <v>NON-AC ICON</v>
      </c>
      <c r="I837" s="27" t="str">
        <f t="array" ref="I837">IFERROR(INDEX('PM GENSET RJBT'!AJ:AJ,MATCH(E837,'PM GENSET RJBT'!B:B,0)),"TIDAK ADA GENSET")</f>
        <v>TIDAK ADA GENSET</v>
      </c>
      <c r="J837" s="29">
        <f t="array" ref="J837">IFERROR(INDEX('PM POP RJBT'!P:P,MATCH(E837,'PM POP RJBT'!D:D,0)),"")*100</f>
        <v>100</v>
      </c>
      <c r="K837" s="30">
        <f t="shared" si="1"/>
        <v>100</v>
      </c>
      <c r="L837" s="18" t="str">
        <f t="shared" si="2"/>
        <v>GOOD CONDITION</v>
      </c>
      <c r="N837" s="171" t="s">
        <v>2754</v>
      </c>
      <c r="O837" s="171" t="s">
        <v>2129</v>
      </c>
      <c r="P837" s="171" t="s">
        <v>2755</v>
      </c>
    </row>
    <row r="838">
      <c r="A838" s="78" t="s">
        <v>226</v>
      </c>
      <c r="B838" s="7" t="s">
        <v>593</v>
      </c>
      <c r="C838" s="7" t="s">
        <v>4065</v>
      </c>
      <c r="D838" s="7" t="str">
        <f t="array" ref="D838">IFERROR(INDEX('DATA RAW OLT'!A:A,MATCH(C838,'DATA RAW OLT'!B:B,0)),"")</f>
        <v>JATIM-PBL.ODC.PATOKAN-HW.MA5801-OLT-01</v>
      </c>
      <c r="E838" s="6" t="s">
        <v>4066</v>
      </c>
      <c r="F838" s="123"/>
      <c r="G838" s="10">
        <f t="array" ref="G838">IFERROR(INDEX('PM POWERSUPPLY RJBT1'!BC:BC,MATCH(E838,'PM POWERSUPPLY RJBT1'!B:B,0)),"BELUM TERDATA")</f>
        <v>100</v>
      </c>
      <c r="H838" s="13" t="str">
        <f t="array" ref="H838">IFERROR(INDEX('PM AC RJBT'!J:J,MATCH(E838,'PM AC RJBT'!A:A,0)),"NON-AC ICON")</f>
        <v>NON-AC ICON</v>
      </c>
      <c r="I838" s="13" t="str">
        <f t="array" ref="I838">IFERROR(INDEX('PM GENSET RJBT'!AJ:AJ,MATCH(E838,'PM GENSET RJBT'!B:B,0)),"TIDAK ADA GENSET")</f>
        <v>TIDAK ADA GENSET</v>
      </c>
      <c r="J838" s="14">
        <f t="array" ref="J838">IFERROR(INDEX('PM POP RJBT'!P:P,MATCH(E838,'PM POP RJBT'!D:D,0)),"")*100</f>
        <v>100</v>
      </c>
      <c r="K838" s="16">
        <f t="shared" si="1"/>
        <v>100</v>
      </c>
      <c r="L838" s="18" t="str">
        <f t="shared" si="2"/>
        <v>GOOD CONDITION</v>
      </c>
    </row>
    <row r="839">
      <c r="A839" s="71" t="s">
        <v>226</v>
      </c>
      <c r="B839" s="20" t="s">
        <v>593</v>
      </c>
      <c r="C839" s="20" t="s">
        <v>4069</v>
      </c>
      <c r="D839" s="20" t="str">
        <f t="array" ref="D839">IFERROR(INDEX('DATA RAW OLT'!A:A,MATCH(C839,'DATA RAW OLT'!B:B,0)),"")</f>
        <v>JATIM-PBL.ODC.RANGKANG-HW.MA5801-OLT-01</v>
      </c>
      <c r="E839" s="19" t="s">
        <v>4070</v>
      </c>
      <c r="F839" s="120"/>
      <c r="G839" s="24">
        <f t="array" ref="G839">IFERROR(INDEX('PM POWERSUPPLY RJBT1'!BC:BC,MATCH(E839,'PM POWERSUPPLY RJBT1'!B:B,0)),"BELUM TERDATA")</f>
        <v>100</v>
      </c>
      <c r="H839" s="27" t="str">
        <f t="array" ref="H839">IFERROR(INDEX('PM AC RJBT'!J:J,MATCH(E839,'PM AC RJBT'!A:A,0)),"NON-AC ICON")</f>
        <v>NON-AC ICON</v>
      </c>
      <c r="I839" s="27" t="str">
        <f t="array" ref="I839">IFERROR(INDEX('PM GENSET RJBT'!AJ:AJ,MATCH(E839,'PM GENSET RJBT'!B:B,0)),"TIDAK ADA GENSET")</f>
        <v>TIDAK ADA GENSET</v>
      </c>
      <c r="J839" s="29">
        <f t="array" ref="J839">IFERROR(INDEX('PM POP RJBT'!P:P,MATCH(E839,'PM POP RJBT'!D:D,0)),"")*100</f>
        <v>100</v>
      </c>
      <c r="K839" s="30">
        <f t="shared" si="1"/>
        <v>100</v>
      </c>
      <c r="L839" s="18" t="str">
        <f t="shared" si="2"/>
        <v>GOOD CONDITION</v>
      </c>
    </row>
    <row r="840">
      <c r="A840" s="78" t="s">
        <v>16</v>
      </c>
      <c r="B840" s="7" t="s">
        <v>593</v>
      </c>
      <c r="C840" s="7" t="s">
        <v>4072</v>
      </c>
      <c r="D840" s="7" t="str">
        <f t="array" ref="D840">IFERROR(INDEX('DATA RAW OLT'!A:A,MATCH(C840,'DATA RAW OLT'!B:B,0)),"")</f>
        <v>JATIM-SDA.ODC.BANGSRI-HW.MA5801-OLT-01</v>
      </c>
      <c r="E840" s="6" t="s">
        <v>4073</v>
      </c>
      <c r="F840" s="123"/>
      <c r="G840" s="10">
        <f t="array" ref="G840">IFERROR(INDEX('PM POWERSUPPLY RJBT1'!BC:BC,MATCH(E840,'PM POWERSUPPLY RJBT1'!B:B,0)),"BELUM TERDATA")</f>
        <v>100</v>
      </c>
      <c r="H840" s="13" t="str">
        <f t="array" ref="H840">IFERROR(INDEX('PM AC RJBT'!J:J,MATCH(E840,'PM AC RJBT'!A:A,0)),"NON-AC ICON")</f>
        <v>NON-AC ICON</v>
      </c>
      <c r="I840" s="13" t="str">
        <f t="array" ref="I840">IFERROR(INDEX('PM GENSET RJBT'!AJ:AJ,MATCH(E840,'PM GENSET RJBT'!B:B,0)),"TIDAK ADA GENSET")</f>
        <v>TIDAK ADA GENSET</v>
      </c>
      <c r="J840" s="14">
        <f t="array" ref="J840">IFERROR(INDEX('PM POP RJBT'!P:P,MATCH(E840,'PM POP RJBT'!D:D,0)),"")*100</f>
        <v>100</v>
      </c>
      <c r="K840" s="16">
        <f t="shared" si="1"/>
        <v>100</v>
      </c>
      <c r="L840" s="18" t="str">
        <f t="shared" si="2"/>
        <v>GOOD CONDITION</v>
      </c>
    </row>
    <row r="841">
      <c r="A841" s="71" t="s">
        <v>16</v>
      </c>
      <c r="B841" s="20" t="s">
        <v>593</v>
      </c>
      <c r="C841" s="20" t="s">
        <v>4075</v>
      </c>
      <c r="D841" s="20" t="str">
        <f t="array" ref="D841">IFERROR(INDEX('DATA RAW OLT'!A:A,MATCH(C841,'DATA RAW OLT'!B:B,0)),"")</f>
        <v>JATIM-SDA.ODC.DUKUHSARI-HW.MA5801-OLT-01</v>
      </c>
      <c r="E841" s="19" t="s">
        <v>4076</v>
      </c>
      <c r="F841" s="120"/>
      <c r="G841" s="24">
        <f t="array" ref="G841">IFERROR(INDEX('PM POWERSUPPLY RJBT1'!BC:BC,MATCH(E841,'PM POWERSUPPLY RJBT1'!B:B,0)),"BELUM TERDATA")</f>
        <v>100</v>
      </c>
      <c r="H841" s="27" t="str">
        <f t="array" ref="H841">IFERROR(INDEX('PM AC RJBT'!J:J,MATCH(E841,'PM AC RJBT'!A:A,0)),"NON-AC ICON")</f>
        <v>NON-AC ICON</v>
      </c>
      <c r="I841" s="27" t="str">
        <f t="array" ref="I841">IFERROR(INDEX('PM GENSET RJBT'!AJ:AJ,MATCH(E841,'PM GENSET RJBT'!B:B,0)),"TIDAK ADA GENSET")</f>
        <v>TIDAK ADA GENSET</v>
      </c>
      <c r="J841" s="29">
        <f t="array" ref="J841">IFERROR(INDEX('PM POP RJBT'!P:P,MATCH(E841,'PM POP RJBT'!D:D,0)),"")*100</f>
        <v>100</v>
      </c>
      <c r="K841" s="30">
        <f t="shared" si="1"/>
        <v>100</v>
      </c>
      <c r="L841" s="18" t="str">
        <f t="shared" si="2"/>
        <v>GOOD CONDITION</v>
      </c>
    </row>
    <row r="842">
      <c r="A842" s="78" t="s">
        <v>16</v>
      </c>
      <c r="B842" s="7" t="s">
        <v>593</v>
      </c>
      <c r="C842" s="7" t="s">
        <v>4080</v>
      </c>
      <c r="D842" s="7" t="str">
        <f t="array" ref="D842">IFERROR(INDEX('DATA RAW OLT'!A:A,MATCH(C842,'DATA RAW OLT'!B:B,0)),"")</f>
        <v>JATIM-SDA.ODC.DURUNGBANJAR-HW.MA5801-OLT-01</v>
      </c>
      <c r="E842" s="6" t="s">
        <v>4081</v>
      </c>
      <c r="F842" s="123"/>
      <c r="G842" s="10">
        <f t="array" ref="G842">IFERROR(INDEX('PM POWERSUPPLY RJBT1'!BC:BC,MATCH(E842,'PM POWERSUPPLY RJBT1'!B:B,0)),"BELUM TERDATA")</f>
        <v>100</v>
      </c>
      <c r="H842" s="13" t="str">
        <f t="array" ref="H842">IFERROR(INDEX('PM AC RJBT'!J:J,MATCH(E842,'PM AC RJBT'!A:A,0)),"NON-AC ICON")</f>
        <v>NON-AC ICON</v>
      </c>
      <c r="I842" s="13" t="str">
        <f t="array" ref="I842">IFERROR(INDEX('PM GENSET RJBT'!AJ:AJ,MATCH(E842,'PM GENSET RJBT'!B:B,0)),"TIDAK ADA GENSET")</f>
        <v>TIDAK ADA GENSET</v>
      </c>
      <c r="J842" s="14">
        <f t="array" ref="J842">IFERROR(INDEX('PM POP RJBT'!P:P,MATCH(E842,'PM POP RJBT'!D:D,0)),"")*100</f>
        <v>100</v>
      </c>
      <c r="K842" s="16">
        <f t="shared" si="1"/>
        <v>100</v>
      </c>
      <c r="L842" s="18" t="str">
        <f t="shared" si="2"/>
        <v>GOOD CONDITION</v>
      </c>
    </row>
    <row r="843">
      <c r="A843" s="71" t="s">
        <v>16</v>
      </c>
      <c r="B843" s="20" t="s">
        <v>593</v>
      </c>
      <c r="C843" s="20" t="s">
        <v>4083</v>
      </c>
      <c r="D843" s="20" t="str">
        <f t="array" ref="D843">IFERROR(INDEX('DATA RAW OLT'!A:A,MATCH(C843,'DATA RAW OLT'!B:B,0)),"")</f>
        <v>JATIM-SDA.ODC.KEDUNGBOTO-HW.MA5801-OLT-01</v>
      </c>
      <c r="E843" s="19" t="s">
        <v>4084</v>
      </c>
      <c r="F843" s="120"/>
      <c r="G843" s="24">
        <f t="array" ref="G843">IFERROR(INDEX('PM POWERSUPPLY RJBT1'!BC:BC,MATCH(E843,'PM POWERSUPPLY RJBT1'!B:B,0)),"BELUM TERDATA")</f>
        <v>100</v>
      </c>
      <c r="H843" s="27" t="str">
        <f t="array" ref="H843">IFERROR(INDEX('PM AC RJBT'!J:J,MATCH(E843,'PM AC RJBT'!A:A,0)),"NON-AC ICON")</f>
        <v>NON-AC ICON</v>
      </c>
      <c r="I843" s="27" t="str">
        <f t="array" ref="I843">IFERROR(INDEX('PM GENSET RJBT'!AJ:AJ,MATCH(E843,'PM GENSET RJBT'!B:B,0)),"TIDAK ADA GENSET")</f>
        <v>TIDAK ADA GENSET</v>
      </c>
      <c r="J843" s="29">
        <f t="array" ref="J843">IFERROR(INDEX('PM POP RJBT'!P:P,MATCH(E843,'PM POP RJBT'!D:D,0)),"")*100</f>
        <v>100</v>
      </c>
      <c r="K843" s="30">
        <f t="shared" si="1"/>
        <v>100</v>
      </c>
      <c r="L843" s="18" t="str">
        <f t="shared" si="2"/>
        <v>GOOD CONDITION</v>
      </c>
    </row>
    <row r="844">
      <c r="A844" s="78" t="s">
        <v>16</v>
      </c>
      <c r="B844" s="7" t="s">
        <v>593</v>
      </c>
      <c r="C844" s="7" t="s">
        <v>4086</v>
      </c>
      <c r="D844" s="7" t="str">
        <f t="array" ref="D844">IFERROR(INDEX('DATA RAW OLT'!A:A,MATCH(E844,'DATA RAW OLT'!C:C,0)),"")</f>
        <v>JATIM-SDA.ODC.KEMASAN-HW.MA5801-OLT-01</v>
      </c>
      <c r="E844" s="6" t="s">
        <v>4087</v>
      </c>
      <c r="F844" s="123"/>
      <c r="G844" s="10">
        <f t="array" ref="G844">IFERROR(INDEX('PM POWERSUPPLY RJBT1'!BC:BC,MATCH(E844,'PM POWERSUPPLY RJBT1'!B:B,0)),"BELUM TERDATA")</f>
        <v>100</v>
      </c>
      <c r="H844" s="13" t="str">
        <f t="array" ref="H844">IFERROR(INDEX('PM AC RJBT'!J:J,MATCH(E844,'PM AC RJBT'!A:A,0)),"NON-AC ICON")</f>
        <v>NON-AC ICON</v>
      </c>
      <c r="I844" s="13" t="str">
        <f t="array" ref="I844">IFERROR(INDEX('PM GENSET RJBT'!AJ:AJ,MATCH(E844,'PM GENSET RJBT'!B:B,0)),"TIDAK ADA GENSET")</f>
        <v>TIDAK ADA GENSET</v>
      </c>
      <c r="J844" s="14">
        <f t="array" ref="J844">IFERROR(INDEX('PM POP RJBT'!P:P,MATCH(E844,'PM POP RJBT'!D:D,0)),"")*100</f>
        <v>100</v>
      </c>
      <c r="K844" s="16">
        <f t="shared" si="1"/>
        <v>100</v>
      </c>
      <c r="L844" s="18" t="str">
        <f t="shared" si="2"/>
        <v>GOOD CONDITION</v>
      </c>
    </row>
    <row r="845">
      <c r="A845" s="71" t="s">
        <v>16</v>
      </c>
      <c r="B845" s="20" t="s">
        <v>593</v>
      </c>
      <c r="C845" s="20" t="s">
        <v>4089</v>
      </c>
      <c r="D845" s="20" t="str">
        <f t="array" ref="D845">IFERROR(INDEX('DATA RAW OLT'!A:A,MATCH(C845,'DATA RAW OLT'!B:B,0)),"")</f>
        <v>JATIM-SDA.ODC.KEPUNTEN-HW.MA5801-OLT-01</v>
      </c>
      <c r="E845" s="19" t="s">
        <v>4090</v>
      </c>
      <c r="F845" s="120"/>
      <c r="G845" s="24">
        <f t="array" ref="G845">IFERROR(INDEX('PM POWERSUPPLY RJBT1'!BC:BC,MATCH(E845,'PM POWERSUPPLY RJBT1'!B:B,0)),"BELUM TERDATA")</f>
        <v>100</v>
      </c>
      <c r="H845" s="27" t="str">
        <f t="array" ref="H845">IFERROR(INDEX('PM AC RJBT'!J:J,MATCH(E845,'PM AC RJBT'!A:A,0)),"NON-AC ICON")</f>
        <v>NON-AC ICON</v>
      </c>
      <c r="I845" s="27" t="str">
        <f t="array" ref="I845">IFERROR(INDEX('PM GENSET RJBT'!AJ:AJ,MATCH(E845,'PM GENSET RJBT'!B:B,0)),"TIDAK ADA GENSET")</f>
        <v>TIDAK ADA GENSET</v>
      </c>
      <c r="J845" s="29">
        <f t="array" ref="J845">IFERROR(INDEX('PM POP RJBT'!P:P,MATCH(E845,'PM POP RJBT'!D:D,0)),"")*100</f>
        <v>100</v>
      </c>
      <c r="K845" s="30">
        <f t="shared" si="1"/>
        <v>100</v>
      </c>
      <c r="L845" s="18" t="str">
        <f t="shared" si="2"/>
        <v>GOOD CONDITION</v>
      </c>
    </row>
    <row r="846">
      <c r="A846" s="78" t="s">
        <v>16</v>
      </c>
      <c r="B846" s="7" t="s">
        <v>593</v>
      </c>
      <c r="C846" s="7" t="s">
        <v>4091</v>
      </c>
      <c r="D846" s="7" t="str">
        <f t="array" ref="D846">IFERROR(INDEX('DATA RAW OLT'!A:A,MATCH(C846,'DATA RAW OLT'!B:B,0)),"")</f>
        <v>JATIM-SDA.ODC.LAMBANGAN-HW.MA5801-OLT-01</v>
      </c>
      <c r="E846" s="6" t="s">
        <v>4092</v>
      </c>
      <c r="F846" s="123"/>
      <c r="G846" s="10">
        <f t="array" ref="G846">IFERROR(INDEX('PM POWERSUPPLY RJBT1'!BC:BC,MATCH(E846,'PM POWERSUPPLY RJBT1'!B:B,0)),"BELUM TERDATA")</f>
        <v>100</v>
      </c>
      <c r="H846" s="13" t="str">
        <f t="array" ref="H846">IFERROR(INDEX('PM AC RJBT'!J:J,MATCH(E846,'PM AC RJBT'!A:A,0)),"NON-AC ICON")</f>
        <v>NON-AC ICON</v>
      </c>
      <c r="I846" s="13" t="str">
        <f t="array" ref="I846">IFERROR(INDEX('PM GENSET RJBT'!AJ:AJ,MATCH(E846,'PM GENSET RJBT'!B:B,0)),"TIDAK ADA GENSET")</f>
        <v>TIDAK ADA GENSET</v>
      </c>
      <c r="J846" s="14">
        <f t="array" ref="J846">IFERROR(INDEX('PM POP RJBT'!P:P,MATCH(E846,'PM POP RJBT'!D:D,0)),"")*100</f>
        <v>100</v>
      </c>
      <c r="K846" s="16">
        <f t="shared" si="1"/>
        <v>100</v>
      </c>
      <c r="L846" s="18" t="str">
        <f t="shared" si="2"/>
        <v>GOOD CONDITION</v>
      </c>
    </row>
    <row r="847">
      <c r="A847" s="71" t="s">
        <v>16</v>
      </c>
      <c r="B847" s="20" t="s">
        <v>593</v>
      </c>
      <c r="C847" s="20" t="s">
        <v>4095</v>
      </c>
      <c r="D847" s="20" t="str">
        <f t="array" ref="D847">IFERROR(INDEX('DATA RAW OLT'!A:A,MATCH(C847,'DATA RAW OLT'!B:B,0)),"")</f>
        <v>JATIM-SDA.ODC.MOJORANGAGUNG-HW.MA5801-OLT-01</v>
      </c>
      <c r="E847" s="19" t="s">
        <v>4096</v>
      </c>
      <c r="F847" s="120"/>
      <c r="G847" s="24">
        <f t="array" ref="G847">IFERROR(INDEX('PM POWERSUPPLY RJBT1'!BC:BC,MATCH(E847,'PM POWERSUPPLY RJBT1'!B:B,0)),"BELUM TERDATA")</f>
        <v>100</v>
      </c>
      <c r="H847" s="27" t="str">
        <f t="array" ref="H847">IFERROR(INDEX('PM AC RJBT'!J:J,MATCH(E847,'PM AC RJBT'!A:A,0)),"NON-AC ICON")</f>
        <v>NON-AC ICON</v>
      </c>
      <c r="I847" s="27" t="str">
        <f t="array" ref="I847">IFERROR(INDEX('PM GENSET RJBT'!AJ:AJ,MATCH(E847,'PM GENSET RJBT'!B:B,0)),"TIDAK ADA GENSET")</f>
        <v>TIDAK ADA GENSET</v>
      </c>
      <c r="J847" s="29">
        <f t="array" ref="J847">IFERROR(INDEX('PM POP RJBT'!P:P,MATCH(E847,'PM POP RJBT'!D:D,0)),"")*100</f>
        <v>100</v>
      </c>
      <c r="K847" s="30">
        <f t="shared" si="1"/>
        <v>100</v>
      </c>
      <c r="L847" s="18" t="str">
        <f t="shared" si="2"/>
        <v>GOOD CONDITION</v>
      </c>
    </row>
    <row r="848">
      <c r="A848" s="78" t="s">
        <v>16</v>
      </c>
      <c r="B848" s="7" t="s">
        <v>593</v>
      </c>
      <c r="C848" s="7" t="s">
        <v>4100</v>
      </c>
      <c r="D848" s="7" t="str">
        <f t="array" ref="D848">IFERROR(INDEX('DATA RAW OLT'!A:A,MATCH(C848,'DATA RAW OLT'!B:B,0)),"")</f>
        <v>JATIM-SDA.ODC.PLAOSAN-HW.MA5801-OLT-01</v>
      </c>
      <c r="E848" s="6" t="s">
        <v>4101</v>
      </c>
      <c r="F848" s="123"/>
      <c r="G848" s="10">
        <f t="array" ref="G848">IFERROR(INDEX('PM POWERSUPPLY RJBT1'!BC:BC,MATCH(E848,'PM POWERSUPPLY RJBT1'!B:B,0)),"BELUM TERDATA")</f>
        <v>100</v>
      </c>
      <c r="H848" s="13" t="str">
        <f t="array" ref="H848">IFERROR(INDEX('PM AC RJBT'!J:J,MATCH(E848,'PM AC RJBT'!A:A,0)),"NON-AC ICON")</f>
        <v>NON-AC ICON</v>
      </c>
      <c r="I848" s="13" t="str">
        <f t="array" ref="I848">IFERROR(INDEX('PM GENSET RJBT'!AJ:AJ,MATCH(E848,'PM GENSET RJBT'!B:B,0)),"TIDAK ADA GENSET")</f>
        <v>TIDAK ADA GENSET</v>
      </c>
      <c r="J848" s="14">
        <f t="array" ref="J848">IFERROR(INDEX('PM POP RJBT'!P:P,MATCH(E848,'PM POP RJBT'!D:D,0)),"")*100</f>
        <v>100</v>
      </c>
      <c r="K848" s="16">
        <f t="shared" si="1"/>
        <v>100</v>
      </c>
      <c r="L848" s="18" t="str">
        <f t="shared" si="2"/>
        <v>GOOD CONDITION</v>
      </c>
    </row>
    <row r="849">
      <c r="A849" s="71" t="s">
        <v>16</v>
      </c>
      <c r="B849" s="20" t="s">
        <v>593</v>
      </c>
      <c r="C849" s="20" t="s">
        <v>4104</v>
      </c>
      <c r="D849" s="20" t="str">
        <f t="array" ref="D849">IFERROR(INDEX('DATA RAW OLT'!A:A,MATCH(C849,'DATA RAW OLT'!B:B,0)),"")</f>
        <v>JATIM-SDA.ODC.SUKO-HW.MA5801-OLT-01</v>
      </c>
      <c r="E849" s="19" t="s">
        <v>4105</v>
      </c>
      <c r="F849" s="120"/>
      <c r="G849" s="24">
        <f t="array" ref="G849">IFERROR(INDEX('PM POWERSUPPLY RJBT1'!BC:BC,MATCH(E849,'PM POWERSUPPLY RJBT1'!B:B,0)),"BELUM TERDATA")</f>
        <v>100</v>
      </c>
      <c r="H849" s="27" t="str">
        <f t="array" ref="H849">IFERROR(INDEX('PM AC RJBT'!J:J,MATCH(E849,'PM AC RJBT'!A:A,0)),"NON-AC ICON")</f>
        <v>NON-AC ICON</v>
      </c>
      <c r="I849" s="27" t="str">
        <f t="array" ref="I849">IFERROR(INDEX('PM GENSET RJBT'!AJ:AJ,MATCH(E849,'PM GENSET RJBT'!B:B,0)),"TIDAK ADA GENSET")</f>
        <v>TIDAK ADA GENSET</v>
      </c>
      <c r="J849" s="29">
        <f t="array" ref="J849">IFERROR(INDEX('PM POP RJBT'!P:P,MATCH(E849,'PM POP RJBT'!D:D,0)),"")*100</f>
        <v>0</v>
      </c>
      <c r="K849" s="30">
        <f t="shared" si="1"/>
        <v>60</v>
      </c>
      <c r="L849" s="18" t="str">
        <f t="shared" si="2"/>
        <v>WARNING</v>
      </c>
    </row>
    <row r="850">
      <c r="A850" s="78" t="s">
        <v>16</v>
      </c>
      <c r="B850" s="7" t="s">
        <v>593</v>
      </c>
      <c r="C850" s="7" t="s">
        <v>4109</v>
      </c>
      <c r="D850" s="7" t="str">
        <f t="array" ref="D850">IFERROR(INDEX('DATA RAW OLT'!A:A,MATCH(C850,'DATA RAW OLT'!B:B,0)),"")</f>
        <v>JATIM-SDA.ODC.TAMBAKREJO-HW.MA5801-OLT-01</v>
      </c>
      <c r="E850" s="6" t="s">
        <v>4110</v>
      </c>
      <c r="F850" s="123"/>
      <c r="G850" s="10">
        <f t="array" ref="G850">IFERROR(INDEX('PM POWERSUPPLY RJBT1'!BC:BC,MATCH(E850,'PM POWERSUPPLY RJBT1'!B:B,0)),"BELUM TERDATA")</f>
        <v>100</v>
      </c>
      <c r="H850" s="13" t="str">
        <f t="array" ref="H850">IFERROR(INDEX('PM AC RJBT'!J:J,MATCH(E850,'PM AC RJBT'!A:A,0)),"NON-AC ICON")</f>
        <v>NON-AC ICON</v>
      </c>
      <c r="I850" s="13" t="str">
        <f t="array" ref="I850">IFERROR(INDEX('PM GENSET RJBT'!AJ:AJ,MATCH(E850,'PM GENSET RJBT'!B:B,0)),"TIDAK ADA GENSET")</f>
        <v>TIDAK ADA GENSET</v>
      </c>
      <c r="J850" s="14">
        <f t="array" ref="J850">IFERROR(INDEX('PM POP RJBT'!P:P,MATCH(E850,'PM POP RJBT'!D:D,0)),"")*100</f>
        <v>100</v>
      </c>
      <c r="K850" s="16">
        <f t="shared" si="1"/>
        <v>100</v>
      </c>
      <c r="L850" s="18" t="str">
        <f t="shared" si="2"/>
        <v>GOOD CONDITION</v>
      </c>
    </row>
    <row r="851">
      <c r="A851" s="71" t="s">
        <v>181</v>
      </c>
      <c r="B851" s="20" t="s">
        <v>593</v>
      </c>
      <c r="C851" s="20" t="s">
        <v>4111</v>
      </c>
      <c r="D851" s="20" t="str">
        <f t="array" ref="D851">IFERROR(INDEX('DATA RAW OLT'!A:A,MATCH(C851,'DATA RAW OLT'!B:B,0)),"")</f>
        <v>JATIM-ODC.WAJAK-HW.MA5801-OLT-01</v>
      </c>
      <c r="E851" s="19" t="s">
        <v>4113</v>
      </c>
      <c r="F851" s="120"/>
      <c r="G851" s="24">
        <f t="array" ref="G851">IFERROR(INDEX('PM POWERSUPPLY RJBT1'!BC:BC,MATCH(E851,'PM POWERSUPPLY RJBT1'!B:B,0)),"BELUM TERDATA")</f>
        <v>100</v>
      </c>
      <c r="H851" s="27" t="str">
        <f t="array" ref="H851">IFERROR(INDEX('PM AC RJBT'!J:J,MATCH(E851,'PM AC RJBT'!A:A,0)),"NON-AC ICON")</f>
        <v>NON-AC ICON</v>
      </c>
      <c r="I851" s="27" t="str">
        <f t="array" ref="I851">IFERROR(INDEX('PM GENSET RJBT'!AJ:AJ,MATCH(E851,'PM GENSET RJBT'!B:B,0)),"TIDAK ADA GENSET")</f>
        <v>TIDAK ADA GENSET</v>
      </c>
      <c r="J851" s="29">
        <f t="array" ref="J851">IFERROR(INDEX('PM POP RJBT'!P:P,MATCH(E851,'PM POP RJBT'!D:D,0)),"")*100</f>
        <v>100</v>
      </c>
      <c r="K851" s="30">
        <f t="shared" si="1"/>
        <v>100</v>
      </c>
      <c r="L851" s="18" t="str">
        <f t="shared" si="2"/>
        <v>GOOD CONDITION</v>
      </c>
      <c r="N851" s="171" t="s">
        <v>1910</v>
      </c>
      <c r="O851" s="171" t="s">
        <v>2329</v>
      </c>
      <c r="P851" s="171" t="s">
        <v>4116</v>
      </c>
    </row>
    <row r="852">
      <c r="A852" s="78" t="s">
        <v>181</v>
      </c>
      <c r="B852" s="7" t="s">
        <v>593</v>
      </c>
      <c r="C852" s="7" t="s">
        <v>4117</v>
      </c>
      <c r="D852" s="7" t="str">
        <f t="array" ref="D852">IFERROR(INDEX('DATA RAW OLT'!A:A,MATCH(C852,'DATA RAW OLT'!B:B,0)),"")</f>
        <v>JATIM-PSR.JAPANAN-HW.MA5801-OLT-01</v>
      </c>
      <c r="E852" s="6" t="s">
        <v>4118</v>
      </c>
      <c r="F852" s="123"/>
      <c r="G852" s="10">
        <f t="array" ref="G852">IFERROR(INDEX('PM POWERSUPPLY RJBT1'!BC:BC,MATCH(E852,'PM POWERSUPPLY RJBT1'!B:B,0)),"BELUM TERDATA")</f>
        <v>100</v>
      </c>
      <c r="H852" s="13" t="str">
        <f t="array" ref="H852">IFERROR(INDEX('PM AC RJBT'!J:J,MATCH(E852,'PM AC RJBT'!A:A,0)),"NON-AC ICON")</f>
        <v>NON-AC ICON</v>
      </c>
      <c r="I852" s="13" t="str">
        <f t="array" ref="I852">IFERROR(INDEX('PM GENSET RJBT'!AJ:AJ,MATCH(E852,'PM GENSET RJBT'!B:B,0)),"TIDAK ADA GENSET")</f>
        <v>TIDAK ADA GENSET</v>
      </c>
      <c r="J852" s="14">
        <f t="array" ref="J852">IFERROR(INDEX('PM POP RJBT'!P:P,MATCH(E852,'PM POP RJBT'!D:D,0)),"")*100</f>
        <v>100</v>
      </c>
      <c r="K852" s="16">
        <f t="shared" si="1"/>
        <v>100</v>
      </c>
      <c r="L852" s="18" t="str">
        <f t="shared" si="2"/>
        <v>GOOD CONDITION</v>
      </c>
    </row>
    <row r="853">
      <c r="A853" s="71" t="s">
        <v>96</v>
      </c>
      <c r="B853" s="20" t="s">
        <v>593</v>
      </c>
      <c r="C853" s="20" t="s">
        <v>4120</v>
      </c>
      <c r="D853" s="20" t="str">
        <f t="array" ref="D853">IFERROR(INDEX('DATA RAW OLT'!A:A,MATCH(E853,'DATA RAW OLT'!C:C,0)),"")</f>
        <v>JATIM-MGT.ODC.KARANGMOJO-HW.MA5801-OLT-01</v>
      </c>
      <c r="E853" s="19" t="s">
        <v>4121</v>
      </c>
      <c r="F853" s="120"/>
      <c r="G853" s="24">
        <f t="array" ref="G853">IFERROR(INDEX('PM POWERSUPPLY RJBT1'!BC:BC,MATCH(E853,'PM POWERSUPPLY RJBT1'!B:B,0)),"BELUM TERDATA")</f>
        <v>100</v>
      </c>
      <c r="H853" s="27" t="str">
        <f t="array" ref="H853">IFERROR(INDEX('PM AC RJBT'!J:J,MATCH(E853,'PM AC RJBT'!A:A,0)),"NON-AC ICON")</f>
        <v>NON-AC ICON</v>
      </c>
      <c r="I853" s="27" t="str">
        <f t="array" ref="I853">IFERROR(INDEX('PM GENSET RJBT'!AJ:AJ,MATCH(E853,'PM GENSET RJBT'!B:B,0)),"TIDAK ADA GENSET")</f>
        <v>TIDAK ADA GENSET</v>
      </c>
      <c r="J853" s="29">
        <f t="array" ref="J853">IFERROR(INDEX('PM POP RJBT'!P:P,MATCH(E853,'PM POP RJBT'!D:D,0)),"")*100</f>
        <v>100</v>
      </c>
      <c r="K853" s="30">
        <f t="shared" si="1"/>
        <v>100</v>
      </c>
      <c r="L853" s="18" t="str">
        <f t="shared" si="2"/>
        <v>GOOD CONDITION</v>
      </c>
    </row>
    <row r="854">
      <c r="A854" s="78" t="s">
        <v>96</v>
      </c>
      <c r="B854" s="7" t="s">
        <v>593</v>
      </c>
      <c r="C854" s="7" t="s">
        <v>4122</v>
      </c>
      <c r="D854" s="7" t="str">
        <f t="array" ref="D854">IFERROR(INDEX('DATA RAW OLT'!A:A,MATCH(C854,'DATA RAW OLT'!B:B,0)),"")</f>
        <v>JATIM-GI.TUBAN-RC-OLT-01</v>
      </c>
      <c r="E854" s="6" t="s">
        <v>4123</v>
      </c>
      <c r="F854" s="123"/>
      <c r="G854" s="10" t="str">
        <f t="array" ref="G854">IFERROR(INDEX('PM POWERSUPPLY RJBT1'!BC:BC,MATCH(E854,'PM POWERSUPPLY RJBT1'!B:B,0)),"BELUM TERDATA")</f>
        <v>BELUM TERDATA</v>
      </c>
      <c r="H854" s="13" t="str">
        <f t="array" ref="H854">IFERROR(INDEX('PM AC RJBT'!J:J,MATCH(E854,'PM AC RJBT'!A:A,0)),"NON-AC ICON")</f>
        <v>NON-AC ICON</v>
      </c>
      <c r="I854" s="13" t="str">
        <f t="array" ref="I854">IFERROR(INDEX('PM GENSET RJBT'!AJ:AJ,MATCH(E854,'PM GENSET RJBT'!B:B,0)),"TIDAK ADA GENSET")</f>
        <v>TIDAK ADA GENSET</v>
      </c>
      <c r="J854" s="14">
        <f t="array" ref="J854">IFERROR(INDEX('PM POP RJBT'!P:P,MATCH(E854,'PM POP RJBT'!D:D,0)),"")*100</f>
        <v>100</v>
      </c>
      <c r="K854" s="16">
        <f t="shared" si="1"/>
        <v>70</v>
      </c>
      <c r="L854" s="18" t="str">
        <f t="shared" si="2"/>
        <v>WARNING</v>
      </c>
    </row>
    <row r="855">
      <c r="A855" s="71" t="s">
        <v>96</v>
      </c>
      <c r="B855" s="20" t="s">
        <v>593</v>
      </c>
      <c r="C855" s="20" t="s">
        <v>4126</v>
      </c>
      <c r="D855" s="20" t="str">
        <f t="array" ref="D855">IFERROR(INDEX('DATA RAW OLT'!A:A,MATCH(C855,'DATA RAW OLT'!B:B,0)),"")</f>
        <v>JATIM-GI.TUBAN-RC-OLT-02</v>
      </c>
      <c r="E855" s="19" t="s">
        <v>4127</v>
      </c>
      <c r="F855" s="120"/>
      <c r="G855" s="24" t="str">
        <f t="array" ref="G855">IFERROR(INDEX('PM POWERSUPPLY RJBT1'!BC:BC,MATCH(E855,'PM POWERSUPPLY RJBT1'!B:B,0)),"BELUM TERDATA")</f>
        <v>BELUM TERDATA</v>
      </c>
      <c r="H855" s="27" t="str">
        <f t="array" ref="H855">IFERROR(INDEX('PM AC RJBT'!J:J,MATCH(E855,'PM AC RJBT'!A:A,0)),"NON-AC ICON")</f>
        <v>NON-AC ICON</v>
      </c>
      <c r="I855" s="27" t="str">
        <f t="array" ref="I855">IFERROR(INDEX('PM GENSET RJBT'!AJ:AJ,MATCH(E855,'PM GENSET RJBT'!B:B,0)),"TIDAK ADA GENSET")</f>
        <v>TIDAK ADA GENSET</v>
      </c>
      <c r="J855" s="29">
        <f t="array" ref="J855">IFERROR(INDEX('PM POP RJBT'!P:P,MATCH(E855,'PM POP RJBT'!D:D,0)),"")*100</f>
        <v>100</v>
      </c>
      <c r="K855" s="30">
        <f t="shared" si="1"/>
        <v>70</v>
      </c>
      <c r="L855" s="18" t="str">
        <f t="shared" si="2"/>
        <v>WARNING</v>
      </c>
      <c r="N855" s="171" t="s">
        <v>1910</v>
      </c>
      <c r="O855" s="171" t="s">
        <v>1911</v>
      </c>
      <c r="P855" s="171" t="s">
        <v>4128</v>
      </c>
    </row>
    <row r="856">
      <c r="A856" s="78" t="s">
        <v>16</v>
      </c>
      <c r="B856" s="7" t="s">
        <v>593</v>
      </c>
      <c r="C856" s="7" t="s">
        <v>4129</v>
      </c>
      <c r="D856" s="7" t="str">
        <f t="array" ref="D856">IFERROR(INDEX('DATA RAW OLT'!A:A,MATCH(E856,'DATA RAW OLT'!C:C,0)),"")</f>
        <v>JATIM-GSK.ODC.WATESTANJUNG-HW.MA5801-OLT-01</v>
      </c>
      <c r="E856" s="6" t="s">
        <v>4130</v>
      </c>
      <c r="F856" s="123"/>
      <c r="G856" s="10">
        <f t="array" ref="G856">IFERROR(INDEX('PM POWERSUPPLY RJBT1'!BC:BC,MATCH(E856,'PM POWERSUPPLY RJBT1'!B:B,0)),"BELUM TERDATA")</f>
        <v>100</v>
      </c>
      <c r="H856" s="13" t="str">
        <f t="array" ref="H856">IFERROR(INDEX('PM AC RJBT'!J:J,MATCH(E856,'PM AC RJBT'!A:A,0)),"NON-AC ICON")</f>
        <v>NON-AC ICON</v>
      </c>
      <c r="I856" s="13" t="str">
        <f t="array" ref="I856">IFERROR(INDEX('PM GENSET RJBT'!AJ:AJ,MATCH(E856,'PM GENSET RJBT'!B:B,0)),"TIDAK ADA GENSET")</f>
        <v>TIDAK ADA GENSET</v>
      </c>
      <c r="J856" s="14">
        <f t="array" ref="J856">IFERROR(INDEX('PM POP RJBT'!P:P,MATCH(E856,'PM POP RJBT'!D:D,0)),"")*100</f>
        <v>100</v>
      </c>
      <c r="K856" s="16">
        <f t="shared" si="1"/>
        <v>100</v>
      </c>
      <c r="L856" s="18" t="str">
        <f t="shared" si="2"/>
        <v>GOOD CONDITION</v>
      </c>
    </row>
    <row r="857">
      <c r="A857" s="71" t="s">
        <v>226</v>
      </c>
      <c r="B857" s="20" t="s">
        <v>593</v>
      </c>
      <c r="C857" s="20" t="s">
        <v>4132</v>
      </c>
      <c r="D857" s="20" t="str">
        <f t="array" ref="D857">IFERROR(INDEX('DATA RAW OLT'!A:A,MATCH(C857,'DATA RAW OLT'!B:B,0)),"")</f>
        <v>JATIM-JMR.ODC.WONOJATI-HW.MA5801-OLT-01</v>
      </c>
      <c r="E857" s="19" t="s">
        <v>4133</v>
      </c>
      <c r="F857" s="120"/>
      <c r="G857" s="24">
        <f t="array" ref="G857">IFERROR(INDEX('PM POWERSUPPLY RJBT1'!BC:BC,MATCH(E857,'PM POWERSUPPLY RJBT1'!B:B,0)),"BELUM TERDATA")</f>
        <v>100</v>
      </c>
      <c r="H857" s="27" t="str">
        <f t="array" ref="H857">IFERROR(INDEX('PM AC RJBT'!J:J,MATCH(E857,'PM AC RJBT'!A:A,0)),"NON-AC ICON")</f>
        <v>NON-AC ICON</v>
      </c>
      <c r="I857" s="27" t="str">
        <f t="array" ref="I857">IFERROR(INDEX('PM GENSET RJBT'!AJ:AJ,MATCH(E857,'PM GENSET RJBT'!B:B,0)),"TIDAK ADA GENSET")</f>
        <v>TIDAK ADA GENSET</v>
      </c>
      <c r="J857" s="29">
        <f t="array" ref="J857">IFERROR(INDEX('PM POP RJBT'!P:P,MATCH(E857,'PM POP RJBT'!D:D,0)),"")*100</f>
        <v>100</v>
      </c>
      <c r="K857" s="30">
        <f t="shared" si="1"/>
        <v>100</v>
      </c>
      <c r="L857" s="18" t="str">
        <f t="shared" si="2"/>
        <v>GOOD CONDITION</v>
      </c>
    </row>
    <row r="858">
      <c r="A858" s="78" t="s">
        <v>96</v>
      </c>
      <c r="B858" s="7" t="s">
        <v>99</v>
      </c>
      <c r="C858" s="7" t="s">
        <v>4136</v>
      </c>
      <c r="D858" s="8" t="s">
        <v>19</v>
      </c>
      <c r="E858" s="6" t="s">
        <v>477</v>
      </c>
      <c r="F858" s="9" t="s">
        <v>67</v>
      </c>
      <c r="G858" s="10">
        <f t="array" ref="G858">IFERROR(INDEX('PM POWERSUPPLY RJBT1'!BC:BC,MATCH(E858,'PM POWERSUPPLY RJBT1'!B:B,0)),"BELUM TERDATA")</f>
        <v>100</v>
      </c>
      <c r="H858" s="13" t="str">
        <f t="array" ref="H858">IFERROR(INDEX('PM AC RJBT'!J:J,MATCH(E858,'PM AC RJBT'!A:A,0)),"NON-AC ICON")</f>
        <v>NON-AC ICON</v>
      </c>
      <c r="I858" s="13" t="str">
        <f t="array" ref="I858">IFERROR(INDEX('PM GENSET RJBT'!AJ:AJ,MATCH(E858,'PM GENSET RJBT'!B:B,0)),"TIDAK ADA GENSET")</f>
        <v>TIDAK ADA GENSET</v>
      </c>
      <c r="J858" s="14">
        <f t="array" ref="J858">IFERROR(INDEX('PM POP RJBT'!P:P,MATCH(E858,'PM POP RJBT'!D:D,0)),"")*100</f>
        <v>100</v>
      </c>
      <c r="K858" s="16">
        <f t="shared" si="1"/>
        <v>100</v>
      </c>
      <c r="L858" s="18" t="str">
        <f t="shared" si="2"/>
        <v>GOOD CONDITION</v>
      </c>
    </row>
    <row r="859">
      <c r="A859" s="71" t="s">
        <v>16</v>
      </c>
      <c r="B859" s="20" t="s">
        <v>240</v>
      </c>
      <c r="C859" s="20" t="s">
        <v>4137</v>
      </c>
      <c r="D859" s="21" t="s">
        <v>19</v>
      </c>
      <c r="E859" s="19" t="s">
        <v>4138</v>
      </c>
      <c r="F859" s="120"/>
      <c r="G859" s="24">
        <f t="array" ref="G859">IFERROR(INDEX('PM POWERSUPPLY RJBT1'!BC:BC,MATCH(E859,'PM POWERSUPPLY RJBT1'!B:B,0)),"BELUM TERDATA")</f>
        <v>100</v>
      </c>
      <c r="H859" s="27" t="str">
        <f t="array" ref="H859">IFERROR(INDEX('PM AC RJBT'!J:J,MATCH(E859,'PM AC RJBT'!A:A,0)),"NON-AC ICON")</f>
        <v>NON-AC ICON</v>
      </c>
      <c r="I859" s="27" t="str">
        <f t="array" ref="I859">IFERROR(INDEX('PM GENSET RJBT'!AJ:AJ,MATCH(E859,'PM GENSET RJBT'!B:B,0)),"TIDAK ADA GENSET")</f>
        <v>TIDAK ADA GENSET</v>
      </c>
      <c r="J859" s="29">
        <f t="array" ref="J859">IFERROR(INDEX('PM POP RJBT'!P:P,MATCH(E859,'PM POP RJBT'!D:D,0)),"")*100</f>
        <v>0</v>
      </c>
      <c r="K859" s="30">
        <f t="shared" si="1"/>
        <v>60</v>
      </c>
      <c r="L859" s="18" t="str">
        <f t="shared" si="2"/>
        <v>WARNING</v>
      </c>
    </row>
    <row r="860">
      <c r="A860" s="78" t="s">
        <v>181</v>
      </c>
      <c r="B860" s="7" t="s">
        <v>240</v>
      </c>
      <c r="C860" s="7" t="s">
        <v>4140</v>
      </c>
      <c r="D860" s="8" t="s">
        <v>19</v>
      </c>
      <c r="E860" s="6" t="s">
        <v>4141</v>
      </c>
      <c r="F860" s="123"/>
      <c r="G860" s="10">
        <f t="array" ref="G860">IFERROR(INDEX('PM POWERSUPPLY RJBT1'!BC:BC,MATCH(E860,'PM POWERSUPPLY RJBT1'!B:B,0)),"BELUM TERDATA")</f>
        <v>100</v>
      </c>
      <c r="H860" s="13" t="str">
        <f t="array" ref="H860">IFERROR(INDEX('PM AC RJBT'!J:J,MATCH(E860,'PM AC RJBT'!A:A,0)),"NON-AC ICON")</f>
        <v>NON-AC ICON</v>
      </c>
      <c r="I860" s="13" t="str">
        <f t="array" ref="I860">IFERROR(INDEX('PM GENSET RJBT'!AJ:AJ,MATCH(E860,'PM GENSET RJBT'!B:B,0)),"TIDAK ADA GENSET")</f>
        <v>TIDAK ADA GENSET</v>
      </c>
      <c r="J860" s="14">
        <f t="array" ref="J860">IFERROR(INDEX('PM POP RJBT'!P:P,MATCH(E860,'PM POP RJBT'!D:D,0)),"")*100</f>
        <v>0</v>
      </c>
      <c r="K860" s="16">
        <f t="shared" si="1"/>
        <v>60</v>
      </c>
      <c r="L860" s="18" t="str">
        <f t="shared" si="2"/>
        <v>WARNING</v>
      </c>
    </row>
    <row r="861">
      <c r="A861" s="71" t="s">
        <v>181</v>
      </c>
      <c r="B861" s="20" t="s">
        <v>593</v>
      </c>
      <c r="C861" s="21" t="s">
        <v>4143</v>
      </c>
      <c r="D861" s="20" t="str">
        <f t="array" ref="D861">IFERROR(INDEX('DATA RAW OLT'!A:A,MATCH(E861,'DATA RAW OLT'!C:C,0)),"")</f>
        <v>JATIM-UPJ.WLINGI-HW.MA5801-OLT-01</v>
      </c>
      <c r="E861" s="19" t="s">
        <v>4144</v>
      </c>
      <c r="F861" s="120"/>
      <c r="G861" s="24">
        <f t="array" ref="G861">IFERROR(INDEX('PM POWERSUPPLY RJBT1'!BC:BC,MATCH(E861,'PM POWERSUPPLY RJBT1'!B:B,0)),"BELUM TERDATA")</f>
        <v>100</v>
      </c>
      <c r="H861" s="27" t="str">
        <f t="array" ref="H861">IFERROR(INDEX('PM AC RJBT'!J:J,MATCH(E861,'PM AC RJBT'!A:A,0)),"NON-AC ICON")</f>
        <v>NON-AC ICON</v>
      </c>
      <c r="I861" s="27" t="str">
        <f t="array" ref="I861">IFERROR(INDEX('PM GENSET RJBT'!AJ:AJ,MATCH(E861,'PM GENSET RJBT'!B:B,0)),"TIDAK ADA GENSET")</f>
        <v>TIDAK ADA GENSET</v>
      </c>
      <c r="J861" s="29">
        <f t="array" ref="J861">IFERROR(INDEX('PM POP RJBT'!P:P,MATCH(E861,'PM POP RJBT'!D:D,0)),"")*100</f>
        <v>0</v>
      </c>
      <c r="K861" s="30">
        <f t="shared" si="1"/>
        <v>60</v>
      </c>
      <c r="L861" s="18" t="str">
        <f t="shared" si="2"/>
        <v>WARNING</v>
      </c>
    </row>
    <row r="862">
      <c r="A862" s="78" t="s">
        <v>16</v>
      </c>
      <c r="B862" s="7" t="s">
        <v>593</v>
      </c>
      <c r="C862" s="7" t="s">
        <v>4146</v>
      </c>
      <c r="D862" s="8" t="s">
        <v>4147</v>
      </c>
      <c r="E862" s="6" t="s">
        <v>4148</v>
      </c>
      <c r="F862" s="123"/>
      <c r="G862" s="10">
        <f t="array" ref="G862">IFERROR(INDEX('PM POWERSUPPLY RJBT1'!BC:BC,MATCH(E862,'PM POWERSUPPLY RJBT1'!B:B,0)),"BELUM TERDATA")</f>
        <v>100</v>
      </c>
      <c r="H862" s="13" t="str">
        <f t="array" ref="H862">IFERROR(INDEX('PM AC RJBT'!J:J,MATCH(E862,'PM AC RJBT'!A:A,0)),"NON-AC ICON")</f>
        <v>NON-AC ICON</v>
      </c>
      <c r="I862" s="13" t="str">
        <f t="array" ref="I862">IFERROR(INDEX('PM GENSET RJBT'!AJ:AJ,MATCH(E862,'PM GENSET RJBT'!B:B,0)),"TIDAK ADA GENSET")</f>
        <v>TIDAK ADA GENSET</v>
      </c>
      <c r="J862" s="14">
        <f t="array" ref="J862">IFERROR(INDEX('PM POP RJBT'!P:P,MATCH(E862,'PM POP RJBT'!D:D,0)),"")*100</f>
        <v>0</v>
      </c>
      <c r="K862" s="16">
        <f t="shared" si="1"/>
        <v>60</v>
      </c>
      <c r="L862" s="18" t="str">
        <f t="shared" si="2"/>
        <v>WARNING</v>
      </c>
    </row>
    <row r="863">
      <c r="A863" s="71" t="s">
        <v>181</v>
      </c>
      <c r="B863" s="20" t="s">
        <v>593</v>
      </c>
      <c r="C863" s="20" t="s">
        <v>4149</v>
      </c>
      <c r="D863" s="21" t="s">
        <v>1195</v>
      </c>
      <c r="E863" s="19" t="s">
        <v>2707</v>
      </c>
      <c r="F863" s="120"/>
      <c r="G863" s="24">
        <f t="array" ref="G863">IFERROR(INDEX('PM POWERSUPPLY RJBT1'!BC:BC,MATCH(E863,'PM POWERSUPPLY RJBT1'!B:B,0)),"BELUM TERDATA")</f>
        <v>100</v>
      </c>
      <c r="H863" s="27" t="str">
        <f t="array" ref="H863">IFERROR(INDEX('PM AC RJBT'!J:J,MATCH(E863,'PM AC RJBT'!A:A,0)),"NON-AC ICON")</f>
        <v>NON-AC ICON</v>
      </c>
      <c r="I863" s="27" t="str">
        <f t="array" ref="I863">IFERROR(INDEX('PM GENSET RJBT'!AJ:AJ,MATCH(E863,'PM GENSET RJBT'!B:B,0)),"TIDAK ADA GENSET")</f>
        <v>TIDAK ADA GENSET</v>
      </c>
      <c r="J863" s="29">
        <f t="array" ref="J863">IFERROR(INDEX('PM POP RJBT'!P:P,MATCH(E863,'PM POP RJBT'!D:D,0)),"")*100</f>
        <v>0</v>
      </c>
      <c r="K863" s="30">
        <f t="shared" si="1"/>
        <v>60</v>
      </c>
      <c r="L863" s="18" t="str">
        <f t="shared" si="2"/>
        <v>WARNING</v>
      </c>
    </row>
    <row r="864">
      <c r="A864" s="78" t="s">
        <v>96</v>
      </c>
      <c r="B864" s="7" t="s">
        <v>593</v>
      </c>
      <c r="C864" s="7" t="s">
        <v>4152</v>
      </c>
      <c r="D864" s="8" t="s">
        <v>4153</v>
      </c>
      <c r="E864" s="6" t="s">
        <v>4154</v>
      </c>
      <c r="F864" s="9"/>
      <c r="G864" s="10" t="str">
        <f t="array" ref="G864">IFERROR(INDEX('PM POWERSUPPLY RJBT1'!BC:BC,MATCH(E864,'PM POWERSUPPLY RJBT1'!B:B,0)),"BELUM TERDATA")</f>
        <v>BELUM TERDATA</v>
      </c>
      <c r="H864" s="13" t="str">
        <f t="array" ref="H864">IFERROR(INDEX('PM AC RJBT'!J:J,MATCH(E864,'PM AC RJBT'!A:A,0)),"NON-AC ICON")</f>
        <v>NON-AC ICON</v>
      </c>
      <c r="I864" s="13" t="str">
        <f t="array" ref="I864">IFERROR(INDEX('PM GENSET RJBT'!AJ:AJ,MATCH(E864,'PM GENSET RJBT'!B:B,0)),"TIDAK ADA GENSET")</f>
        <v>TIDAK ADA GENSET</v>
      </c>
      <c r="J864" s="14">
        <f t="array" ref="J864">IFERROR(INDEX('PM POP RJBT'!P:P,MATCH(E864,'PM POP RJBT'!D:D,0)),"")*100</f>
        <v>0</v>
      </c>
      <c r="K864" s="16">
        <f t="shared" si="1"/>
        <v>30</v>
      </c>
      <c r="L864" s="18" t="str">
        <f t="shared" si="2"/>
        <v>DANGEROUS</v>
      </c>
    </row>
    <row r="865">
      <c r="A865" s="71" t="s">
        <v>226</v>
      </c>
      <c r="B865" s="20" t="s">
        <v>593</v>
      </c>
      <c r="C865" s="20" t="s">
        <v>4155</v>
      </c>
      <c r="D865" s="20" t="str">
        <f t="array" ref="D865">IFERROR(INDEX('DATA RAW OLT'!A:A,MATCH(E865,'DATA RAW OLT'!C:C,0)),"")</f>
        <v>JATIM-GI.PROBO-RC6820-OLT-02</v>
      </c>
      <c r="E865" s="19" t="s">
        <v>4157</v>
      </c>
      <c r="F865" s="120"/>
      <c r="G865" s="24" t="str">
        <f t="array" ref="G865">IFERROR(INDEX('PM POWERSUPPLY RJBT1'!BC:BC,MATCH(E865,'PM POWERSUPPLY RJBT1'!B:B,0)),"BELUM TERDATA")</f>
        <v>BELUM TERDATA</v>
      </c>
      <c r="H865" s="27" t="str">
        <f t="array" ref="H865">IFERROR(INDEX('PM AC RJBT'!J:J,MATCH(E865,'PM AC RJBT'!A:A,0)),"NON-AC ICON")</f>
        <v>NON-AC ICON</v>
      </c>
      <c r="I865" s="27" t="str">
        <f t="array" ref="I865">IFERROR(INDEX('PM GENSET RJBT'!AJ:AJ,MATCH(E865,'PM GENSET RJBT'!B:B,0)),"TIDAK ADA GENSET")</f>
        <v>TIDAK ADA GENSET</v>
      </c>
      <c r="J865" s="29">
        <f t="array" ref="J865">IFERROR(INDEX('PM POP RJBT'!P:P,MATCH(E865,'PM POP RJBT'!D:D,0)),"")*100</f>
        <v>100</v>
      </c>
      <c r="K865" s="30">
        <f t="shared" si="1"/>
        <v>70</v>
      </c>
      <c r="L865" s="18" t="str">
        <f t="shared" si="2"/>
        <v>WARNING</v>
      </c>
    </row>
    <row r="866">
      <c r="A866" s="78" t="s">
        <v>96</v>
      </c>
      <c r="B866" s="7" t="s">
        <v>240</v>
      </c>
      <c r="C866" s="7" t="s">
        <v>4158</v>
      </c>
      <c r="D866" s="8" t="s">
        <v>19</v>
      </c>
      <c r="E866" s="6" t="s">
        <v>4159</v>
      </c>
      <c r="F866" s="123"/>
      <c r="G866" s="10">
        <f t="array" ref="G866">IFERROR(INDEX('PM POWERSUPPLY RJBT1'!BC:BC,MATCH(E866,'PM POWERSUPPLY RJBT1'!B:B,0)),"BELUM TERDATA")</f>
        <v>100</v>
      </c>
      <c r="H866" s="13" t="str">
        <f t="array" ref="H866">IFERROR(INDEX('PM AC RJBT'!J:J,MATCH(E866,'PM AC RJBT'!A:A,0)),"NON-AC ICON")</f>
        <v>NON-AC ICON</v>
      </c>
      <c r="I866" s="13" t="str">
        <f t="array" ref="I866">IFERROR(INDEX('PM GENSET RJBT'!AJ:AJ,MATCH(E866,'PM GENSET RJBT'!B:B,0)),"TIDAK ADA GENSET")</f>
        <v>TIDAK ADA GENSET</v>
      </c>
      <c r="J866" s="14">
        <f t="array" ref="J866">IFERROR(INDEX('PM POP RJBT'!P:P,MATCH(E866,'PM POP RJBT'!D:D,0)),"")*100</f>
        <v>0</v>
      </c>
      <c r="K866" s="16">
        <f t="shared" si="1"/>
        <v>60</v>
      </c>
      <c r="L866" s="18" t="str">
        <f t="shared" si="2"/>
        <v>WARNING</v>
      </c>
    </row>
    <row r="867">
      <c r="A867" s="71" t="s">
        <v>96</v>
      </c>
      <c r="B867" s="20" t="s">
        <v>593</v>
      </c>
      <c r="C867" s="20" t="s">
        <v>4161</v>
      </c>
      <c r="D867" s="21" t="s">
        <v>4162</v>
      </c>
      <c r="E867" s="19" t="s">
        <v>4163</v>
      </c>
      <c r="F867" s="120"/>
      <c r="G867" s="24">
        <f t="array" ref="G867">IFERROR(INDEX('PM POWERSUPPLY RJBT1'!BC:BC,MATCH(E867,'PM POWERSUPPLY RJBT1'!B:B,0)),"BELUM TERDATA")</f>
        <v>100</v>
      </c>
      <c r="H867" s="27" t="str">
        <f t="array" ref="H867">IFERROR(INDEX('PM AC RJBT'!J:J,MATCH(E867,'PM AC RJBT'!A:A,0)),"NON-AC ICON")</f>
        <v>NON-AC ICON</v>
      </c>
      <c r="I867" s="27" t="str">
        <f t="array" ref="I867">IFERROR(INDEX('PM GENSET RJBT'!AJ:AJ,MATCH(E867,'PM GENSET RJBT'!B:B,0)),"TIDAK ADA GENSET")</f>
        <v>TIDAK ADA GENSET</v>
      </c>
      <c r="J867" s="29">
        <f t="array" ref="J867">IFERROR(INDEX('PM POP RJBT'!P:P,MATCH(E867,'PM POP RJBT'!D:D,0)),"")*100</f>
        <v>0</v>
      </c>
      <c r="K867" s="30">
        <f t="shared" si="1"/>
        <v>60</v>
      </c>
      <c r="L867" s="18" t="str">
        <f t="shared" si="2"/>
        <v>WARNING</v>
      </c>
    </row>
    <row r="868">
      <c r="A868" s="78" t="s">
        <v>181</v>
      </c>
      <c r="B868" s="7" t="s">
        <v>240</v>
      </c>
      <c r="C868" s="7" t="s">
        <v>4165</v>
      </c>
      <c r="D868" s="8" t="s">
        <v>19</v>
      </c>
      <c r="E868" s="6" t="s">
        <v>4166</v>
      </c>
      <c r="F868" s="9" t="s">
        <v>67</v>
      </c>
      <c r="G868" s="10">
        <f t="array" ref="G868">IFERROR(INDEX('PM POWERSUPPLY RJBT1'!BC:BC,MATCH(E868,'PM POWERSUPPLY RJBT1'!B:B,0)),"BELUM TERDATA")</f>
        <v>100</v>
      </c>
      <c r="H868" s="13" t="str">
        <f t="array" ref="H868">IFERROR(INDEX('PM AC RJBT'!J:J,MATCH(E868,'PM AC RJBT'!A:A,0)),"NON-AC ICON")</f>
        <v>NON-AC ICON</v>
      </c>
      <c r="I868" s="13" t="str">
        <f t="array" ref="I868">IFERROR(INDEX('PM GENSET RJBT'!AJ:AJ,MATCH(E868,'PM GENSET RJBT'!B:B,0)),"TIDAK ADA GENSET")</f>
        <v>TIDAK ADA GENSET</v>
      </c>
      <c r="J868" s="14">
        <f t="array" ref="J868">IFERROR(INDEX('PM POP RJBT'!P:P,MATCH(E868,'PM POP RJBT'!D:D,0)),"")*100</f>
        <v>100</v>
      </c>
      <c r="K868" s="16">
        <f t="shared" si="1"/>
        <v>100</v>
      </c>
      <c r="L868" s="18" t="str">
        <f t="shared" si="2"/>
        <v>GOOD CONDITION</v>
      </c>
    </row>
    <row r="869">
      <c r="A869" s="71" t="s">
        <v>181</v>
      </c>
      <c r="B869" s="20" t="s">
        <v>240</v>
      </c>
      <c r="C869" s="20" t="s">
        <v>4168</v>
      </c>
      <c r="D869" s="21" t="s">
        <v>19</v>
      </c>
      <c r="E869" s="19" t="s">
        <v>4169</v>
      </c>
      <c r="F869" s="120"/>
      <c r="G869" s="24">
        <f t="array" ref="G869">IFERROR(INDEX('PM POWERSUPPLY RJBT1'!BC:BC,MATCH(E869,'PM POWERSUPPLY RJBT1'!B:B,0)),"BELUM TERDATA")</f>
        <v>100</v>
      </c>
      <c r="H869" s="27" t="str">
        <f t="array" ref="H869">IFERROR(INDEX('PM AC RJBT'!J:J,MATCH(E869,'PM AC RJBT'!A:A,0)),"NON-AC ICON")</f>
        <v>NON-AC ICON</v>
      </c>
      <c r="I869" s="27" t="str">
        <f t="array" ref="I869">IFERROR(INDEX('PM GENSET RJBT'!AJ:AJ,MATCH(E869,'PM GENSET RJBT'!B:B,0)),"TIDAK ADA GENSET")</f>
        <v>TIDAK ADA GENSET</v>
      </c>
      <c r="J869" s="29">
        <f t="array" ref="J869">IFERROR(INDEX('PM POP RJBT'!P:P,MATCH(E869,'PM POP RJBT'!D:D,0)),"")*100</f>
        <v>0</v>
      </c>
      <c r="K869" s="30">
        <f t="shared" si="1"/>
        <v>60</v>
      </c>
      <c r="L869" s="18" t="str">
        <f t="shared" si="2"/>
        <v>WARNING</v>
      </c>
    </row>
    <row r="870">
      <c r="A870" s="78" t="s">
        <v>16</v>
      </c>
      <c r="B870" s="7" t="s">
        <v>240</v>
      </c>
      <c r="C870" s="7" t="s">
        <v>4171</v>
      </c>
      <c r="D870" s="8" t="s">
        <v>19</v>
      </c>
      <c r="E870" s="6" t="s">
        <v>4173</v>
      </c>
      <c r="F870" s="123"/>
      <c r="G870" s="10" t="str">
        <f t="array" ref="G870">IFERROR(INDEX('PM POWERSUPPLY RJBT1'!BC:BC,MATCH(E870,'PM POWERSUPPLY RJBT1'!B:B,0)),"BELUM TERDATA")</f>
        <v>BELUM TERDATA</v>
      </c>
      <c r="H870" s="13" t="str">
        <f t="array" ref="H870">IFERROR(INDEX('PM AC RJBT'!J:J,MATCH(E870,'PM AC RJBT'!A:A,0)),"NON-AC ICON")</f>
        <v>NON-AC ICON</v>
      </c>
      <c r="I870" s="13" t="str">
        <f t="array" ref="I870">IFERROR(INDEX('PM GENSET RJBT'!AJ:AJ,MATCH(E870,'PM GENSET RJBT'!B:B,0)),"TIDAK ADA GENSET")</f>
        <v>TIDAK ADA GENSET</v>
      </c>
      <c r="J870" s="14">
        <f t="array" ref="J870">IFERROR(INDEX('PM POP RJBT'!P:P,MATCH(E870,'PM POP RJBT'!D:D,0)),"")*100</f>
        <v>0</v>
      </c>
      <c r="K870" s="16">
        <f t="shared" si="1"/>
        <v>30</v>
      </c>
      <c r="L870" s="18" t="str">
        <f t="shared" si="2"/>
        <v>DANGEROUS</v>
      </c>
    </row>
    <row r="871">
      <c r="A871" s="71" t="s">
        <v>16</v>
      </c>
      <c r="B871" s="20" t="s">
        <v>240</v>
      </c>
      <c r="C871" s="21" t="s">
        <v>4174</v>
      </c>
      <c r="D871" s="21" t="s">
        <v>19</v>
      </c>
      <c r="E871" s="19" t="s">
        <v>4175</v>
      </c>
      <c r="F871" s="120"/>
      <c r="G871" s="24">
        <f t="array" ref="G871">IFERROR(INDEX('PM POWERSUPPLY RJBT1'!BC:BC,MATCH(E871,'PM POWERSUPPLY RJBT1'!B:B,0)),"BELUM TERDATA")</f>
        <v>100</v>
      </c>
      <c r="H871" s="27" t="str">
        <f t="array" ref="H871">IFERROR(INDEX('PM AC RJBT'!J:J,MATCH(E871,'PM AC RJBT'!A:A,0)),"NON-AC ICON")</f>
        <v>NON-AC ICON</v>
      </c>
      <c r="I871" s="27" t="str">
        <f t="array" ref="I871">IFERROR(INDEX('PM GENSET RJBT'!AJ:AJ,MATCH(E871,'PM GENSET RJBT'!B:B,0)),"TIDAK ADA GENSET")</f>
        <v>TIDAK ADA GENSET</v>
      </c>
      <c r="J871" s="29">
        <f t="array" ref="J871">IFERROR(INDEX('PM POP RJBT'!P:P,MATCH(E871,'PM POP RJBT'!D:D,0)),"")*100</f>
        <v>100</v>
      </c>
      <c r="K871" s="30">
        <f t="shared" si="1"/>
        <v>100</v>
      </c>
      <c r="L871" s="18" t="str">
        <f t="shared" si="2"/>
        <v>GOOD CONDITION</v>
      </c>
    </row>
    <row r="872">
      <c r="A872" s="78" t="s">
        <v>16</v>
      </c>
      <c r="B872" s="7" t="s">
        <v>240</v>
      </c>
      <c r="C872" s="7" t="s">
        <v>4177</v>
      </c>
      <c r="D872" s="8" t="s">
        <v>19</v>
      </c>
      <c r="E872" s="6" t="s">
        <v>4178</v>
      </c>
      <c r="F872" s="123"/>
      <c r="G872" s="10">
        <f t="array" ref="G872">IFERROR(INDEX('PM POWERSUPPLY RJBT1'!BC:BC,MATCH(E872,'PM POWERSUPPLY RJBT1'!B:B,0)),"BELUM TERDATA")</f>
        <v>100</v>
      </c>
      <c r="H872" s="13" t="str">
        <f t="array" ref="H872">IFERROR(INDEX('PM AC RJBT'!J:J,MATCH(E872,'PM AC RJBT'!A:A,0)),"NON-AC ICON")</f>
        <v>NON-AC ICON</v>
      </c>
      <c r="I872" s="13" t="str">
        <f t="array" ref="I872">IFERROR(INDEX('PM GENSET RJBT'!AJ:AJ,MATCH(E872,'PM GENSET RJBT'!B:B,0)),"TIDAK ADA GENSET")</f>
        <v>TIDAK ADA GENSET</v>
      </c>
      <c r="J872" s="14">
        <f t="array" ref="J872">IFERROR(INDEX('PM POP RJBT'!P:P,MATCH(E872,'PM POP RJBT'!D:D,0)),"")*100</f>
        <v>0</v>
      </c>
      <c r="K872" s="16">
        <f t="shared" si="1"/>
        <v>60</v>
      </c>
      <c r="L872" s="18" t="str">
        <f t="shared" si="2"/>
        <v>WARNING</v>
      </c>
    </row>
    <row r="873">
      <c r="A873" s="71" t="s">
        <v>16</v>
      </c>
      <c r="B873" s="20" t="s">
        <v>593</v>
      </c>
      <c r="C873" s="20" t="s">
        <v>4180</v>
      </c>
      <c r="D873" s="21" t="s">
        <v>4181</v>
      </c>
      <c r="E873" s="19" t="s">
        <v>4182</v>
      </c>
      <c r="F873" s="120"/>
      <c r="G873" s="24">
        <f t="array" ref="G873">IFERROR(INDEX('PM POWERSUPPLY RJBT1'!BC:BC,MATCH(E873,'PM POWERSUPPLY RJBT1'!B:B,0)),"BELUM TERDATA")</f>
        <v>100</v>
      </c>
      <c r="H873" s="27" t="str">
        <f t="array" ref="H873">IFERROR(INDEX('PM AC RJBT'!J:J,MATCH(E873,'PM AC RJBT'!A:A,0)),"NON-AC ICON")</f>
        <v>NON-AC ICON</v>
      </c>
      <c r="I873" s="27" t="str">
        <f t="array" ref="I873">IFERROR(INDEX('PM GENSET RJBT'!AJ:AJ,MATCH(E873,'PM GENSET RJBT'!B:B,0)),"TIDAK ADA GENSET")</f>
        <v>TIDAK ADA GENSET</v>
      </c>
      <c r="J873" s="29">
        <f t="array" ref="J873">IFERROR(INDEX('PM POP RJBT'!P:P,MATCH(E873,'PM POP RJBT'!D:D,0)),"")*100</f>
        <v>0</v>
      </c>
      <c r="K873" s="30">
        <f t="shared" si="1"/>
        <v>60</v>
      </c>
      <c r="L873" s="18" t="str">
        <f t="shared" si="2"/>
        <v>WARNING</v>
      </c>
    </row>
    <row r="874">
      <c r="A874" s="78" t="s">
        <v>96</v>
      </c>
      <c r="B874" s="7" t="s">
        <v>593</v>
      </c>
      <c r="C874" s="7" t="s">
        <v>4185</v>
      </c>
      <c r="D874" s="8" t="s">
        <v>4186</v>
      </c>
      <c r="E874" s="6" t="s">
        <v>4187</v>
      </c>
      <c r="F874" s="123"/>
      <c r="G874" s="10">
        <f t="array" ref="G874">IFERROR(INDEX('PM POWERSUPPLY RJBT1'!BC:BC,MATCH(E874,'PM POWERSUPPLY RJBT1'!B:B,0)),"BELUM TERDATA")</f>
        <v>100</v>
      </c>
      <c r="H874" s="13" t="str">
        <f t="array" ref="H874">IFERROR(INDEX('PM AC RJBT'!J:J,MATCH(E874,'PM AC RJBT'!A:A,0)),"NON-AC ICON")</f>
        <v>NON-AC ICON</v>
      </c>
      <c r="I874" s="13" t="str">
        <f t="array" ref="I874">IFERROR(INDEX('PM GENSET RJBT'!AJ:AJ,MATCH(E874,'PM GENSET RJBT'!B:B,0)),"TIDAK ADA GENSET")</f>
        <v>TIDAK ADA GENSET</v>
      </c>
      <c r="J874" s="14">
        <f t="array" ref="J874">IFERROR(INDEX('PM POP RJBT'!P:P,MATCH(E874,'PM POP RJBT'!D:D,0)),"")*100</f>
        <v>0</v>
      </c>
      <c r="K874" s="16">
        <f t="shared" si="1"/>
        <v>60</v>
      </c>
      <c r="L874" s="18" t="str">
        <f t="shared" si="2"/>
        <v>WARNING</v>
      </c>
    </row>
    <row r="875">
      <c r="A875" s="180" t="s">
        <v>96</v>
      </c>
      <c r="B875" s="20" t="s">
        <v>240</v>
      </c>
      <c r="C875" s="20" t="s">
        <v>4188</v>
      </c>
      <c r="D875" s="21" t="s">
        <v>19</v>
      </c>
      <c r="E875" s="181" t="s">
        <v>4189</v>
      </c>
      <c r="F875" s="120"/>
      <c r="G875" s="24">
        <f t="array" ref="G875">IFERROR(INDEX('PM POWERSUPPLY RJBT1'!BC:BC,MATCH(E875,'PM POWERSUPPLY RJBT1'!B:B,0)),"BELUM TERDATA")</f>
        <v>100</v>
      </c>
      <c r="H875" s="27" t="str">
        <f t="array" ref="H875">IFERROR(INDEX('PM AC RJBT'!J:J,MATCH(E875,'PM AC RJBT'!A:A,0)),"NON-AC ICON")</f>
        <v>NON-AC ICON</v>
      </c>
      <c r="I875" s="27" t="str">
        <f t="array" ref="I875">IFERROR(INDEX('PM GENSET RJBT'!AJ:AJ,MATCH(E875,'PM GENSET RJBT'!B:B,0)),"TIDAK ADA GENSET")</f>
        <v>TIDAK ADA GENSET</v>
      </c>
      <c r="J875" s="29">
        <f t="array" ref="J875">IFERROR(INDEX('PM POP RJBT'!P:P,MATCH(E875,'PM POP RJBT'!D:D,0)),"")*100</f>
        <v>0</v>
      </c>
      <c r="K875" s="30">
        <f t="shared" si="1"/>
        <v>60</v>
      </c>
      <c r="L875" s="18" t="str">
        <f t="shared" si="2"/>
        <v>WARNING</v>
      </c>
    </row>
    <row r="876">
      <c r="G876" s="152"/>
      <c r="H876" s="182"/>
      <c r="I876" s="183"/>
      <c r="J876" s="184"/>
      <c r="K876" s="185"/>
      <c r="L876" s="186"/>
    </row>
    <row r="877">
      <c r="G877" s="152"/>
      <c r="H877" s="182"/>
      <c r="I877" s="183"/>
      <c r="J877" s="184"/>
      <c r="K877" s="185"/>
      <c r="L877" s="186"/>
    </row>
    <row r="878">
      <c r="G878" s="152"/>
      <c r="H878" s="182"/>
      <c r="I878" s="183"/>
      <c r="J878" s="184"/>
      <c r="K878" s="185">
        <f>AVERAGE(K2:K875)</f>
        <v>83.76430206</v>
      </c>
      <c r="L878" s="186"/>
    </row>
    <row r="879">
      <c r="G879" s="152"/>
      <c r="H879" s="182"/>
      <c r="I879" s="183"/>
      <c r="J879" s="184"/>
      <c r="K879" s="185"/>
      <c r="L879" s="186"/>
    </row>
    <row r="880">
      <c r="G880" s="152"/>
      <c r="H880" s="182"/>
      <c r="I880" s="183"/>
      <c r="J880" s="184"/>
      <c r="K880" s="185"/>
      <c r="L880" s="186"/>
    </row>
    <row r="881">
      <c r="G881" s="152"/>
      <c r="H881" s="182"/>
      <c r="I881" s="183"/>
      <c r="J881" s="184"/>
      <c r="K881" s="185"/>
      <c r="L881" s="186"/>
    </row>
    <row r="882">
      <c r="G882" s="152"/>
      <c r="H882" s="182"/>
      <c r="I882" s="183"/>
      <c r="J882" s="184"/>
      <c r="K882" s="185"/>
      <c r="L882" s="186"/>
    </row>
    <row r="883">
      <c r="G883" s="152"/>
      <c r="H883" s="182"/>
      <c r="I883" s="183"/>
      <c r="J883" s="184"/>
      <c r="K883" s="185"/>
      <c r="L883" s="186"/>
    </row>
    <row r="884">
      <c r="G884" s="152"/>
      <c r="H884" s="182"/>
      <c r="I884" s="183"/>
      <c r="J884" s="184"/>
      <c r="K884" s="185"/>
      <c r="L884" s="186"/>
    </row>
    <row r="885">
      <c r="G885" s="152"/>
      <c r="H885" s="182"/>
      <c r="I885" s="183"/>
      <c r="J885" s="184"/>
      <c r="K885" s="185"/>
      <c r="L885" s="186"/>
    </row>
    <row r="886">
      <c r="G886" s="152"/>
      <c r="H886" s="182"/>
      <c r="I886" s="183"/>
      <c r="J886" s="184"/>
      <c r="K886" s="185"/>
      <c r="L886" s="186"/>
    </row>
    <row r="887">
      <c r="G887" s="152"/>
      <c r="H887" s="182"/>
      <c r="I887" s="183"/>
      <c r="J887" s="184"/>
      <c r="K887" s="185"/>
      <c r="L887" s="186"/>
    </row>
    <row r="888">
      <c r="G888" s="152"/>
      <c r="H888" s="182"/>
      <c r="I888" s="183"/>
      <c r="J888" s="184"/>
      <c r="K888" s="185"/>
      <c r="L888" s="186"/>
    </row>
    <row r="889">
      <c r="G889" s="152"/>
      <c r="H889" s="182"/>
      <c r="I889" s="183"/>
      <c r="J889" s="184"/>
      <c r="K889" s="185"/>
      <c r="L889" s="186"/>
    </row>
    <row r="890">
      <c r="G890" s="152"/>
      <c r="H890" s="182"/>
      <c r="I890" s="183"/>
      <c r="J890" s="184"/>
      <c r="K890" s="185"/>
      <c r="L890" s="186"/>
    </row>
    <row r="891">
      <c r="G891" s="152"/>
      <c r="H891" s="182"/>
      <c r="I891" s="183"/>
      <c r="J891" s="184"/>
      <c r="K891" s="185"/>
      <c r="L891" s="186"/>
    </row>
    <row r="892">
      <c r="G892" s="152"/>
      <c r="H892" s="182"/>
      <c r="I892" s="183"/>
      <c r="J892" s="184"/>
      <c r="K892" s="185"/>
      <c r="L892" s="186"/>
    </row>
    <row r="893">
      <c r="G893" s="152"/>
      <c r="H893" s="182"/>
      <c r="I893" s="183"/>
      <c r="J893" s="184"/>
      <c r="K893" s="185"/>
      <c r="L893" s="186"/>
    </row>
    <row r="894">
      <c r="G894" s="152"/>
      <c r="H894" s="182"/>
      <c r="I894" s="183"/>
      <c r="J894" s="184"/>
      <c r="K894" s="185"/>
      <c r="L894" s="186"/>
    </row>
    <row r="895">
      <c r="G895" s="152"/>
      <c r="H895" s="182"/>
      <c r="I895" s="183"/>
      <c r="J895" s="184"/>
      <c r="K895" s="185"/>
      <c r="L895" s="186"/>
    </row>
    <row r="896">
      <c r="G896" s="152"/>
      <c r="H896" s="182"/>
      <c r="I896" s="183"/>
      <c r="J896" s="184"/>
      <c r="K896" s="185"/>
      <c r="L896" s="186"/>
    </row>
    <row r="897">
      <c r="G897" s="152"/>
      <c r="H897" s="182"/>
      <c r="I897" s="183"/>
      <c r="J897" s="184"/>
      <c r="K897" s="185"/>
      <c r="L897" s="186"/>
    </row>
    <row r="898">
      <c r="G898" s="152"/>
      <c r="H898" s="182"/>
      <c r="I898" s="183"/>
      <c r="J898" s="184"/>
      <c r="K898" s="185"/>
      <c r="L898" s="186"/>
    </row>
    <row r="899">
      <c r="G899" s="152"/>
      <c r="H899" s="182"/>
      <c r="I899" s="183"/>
      <c r="J899" s="184"/>
      <c r="K899" s="185"/>
      <c r="L899" s="186"/>
    </row>
    <row r="900">
      <c r="G900" s="152"/>
      <c r="H900" s="182"/>
      <c r="I900" s="183"/>
      <c r="J900" s="184"/>
      <c r="K900" s="185"/>
      <c r="L900" s="186"/>
    </row>
    <row r="901">
      <c r="G901" s="152"/>
      <c r="H901" s="182"/>
      <c r="I901" s="183"/>
      <c r="J901" s="184"/>
      <c r="K901" s="185"/>
      <c r="L901" s="186"/>
    </row>
    <row r="902">
      <c r="G902" s="152"/>
      <c r="H902" s="182"/>
      <c r="I902" s="183"/>
      <c r="J902" s="184"/>
      <c r="K902" s="185"/>
      <c r="L902" s="186"/>
    </row>
    <row r="903">
      <c r="G903" s="152"/>
      <c r="H903" s="182"/>
      <c r="I903" s="183"/>
      <c r="J903" s="184"/>
      <c r="K903" s="185"/>
      <c r="L903" s="186"/>
    </row>
    <row r="904">
      <c r="G904" s="152"/>
      <c r="H904" s="182"/>
      <c r="I904" s="183"/>
      <c r="J904" s="184"/>
      <c r="K904" s="185"/>
      <c r="L904" s="186"/>
    </row>
    <row r="905">
      <c r="G905" s="152"/>
      <c r="H905" s="182"/>
      <c r="I905" s="183"/>
      <c r="J905" s="184"/>
      <c r="K905" s="185"/>
      <c r="L905" s="186"/>
    </row>
    <row r="906">
      <c r="G906" s="152"/>
      <c r="H906" s="182"/>
      <c r="I906" s="183"/>
      <c r="J906" s="184"/>
      <c r="K906" s="185"/>
      <c r="L906" s="186"/>
    </row>
    <row r="907">
      <c r="G907" s="152"/>
      <c r="H907" s="182"/>
      <c r="I907" s="183"/>
      <c r="J907" s="184"/>
      <c r="K907" s="185"/>
      <c r="L907" s="186"/>
    </row>
    <row r="908">
      <c r="G908" s="152"/>
      <c r="H908" s="182"/>
      <c r="I908" s="183"/>
      <c r="J908" s="184"/>
      <c r="K908" s="185"/>
      <c r="L908" s="186"/>
    </row>
    <row r="909">
      <c r="G909" s="152"/>
      <c r="H909" s="182"/>
      <c r="I909" s="183"/>
      <c r="J909" s="184"/>
      <c r="K909" s="185"/>
      <c r="L909" s="186"/>
    </row>
    <row r="910">
      <c r="G910" s="152"/>
      <c r="H910" s="182"/>
      <c r="I910" s="183"/>
      <c r="J910" s="184"/>
      <c r="K910" s="185"/>
      <c r="L910" s="186"/>
    </row>
    <row r="911">
      <c r="G911" s="152"/>
      <c r="H911" s="182"/>
      <c r="I911" s="183"/>
      <c r="J911" s="184"/>
      <c r="K911" s="185"/>
      <c r="L911" s="186"/>
    </row>
    <row r="912">
      <c r="G912" s="152"/>
      <c r="H912" s="182"/>
      <c r="I912" s="183"/>
      <c r="J912" s="184"/>
      <c r="K912" s="185"/>
      <c r="L912" s="186"/>
    </row>
    <row r="913">
      <c r="G913" s="152"/>
      <c r="H913" s="182"/>
      <c r="I913" s="183"/>
      <c r="J913" s="184"/>
      <c r="K913" s="185"/>
      <c r="L913" s="186"/>
    </row>
    <row r="914">
      <c r="G914" s="152"/>
      <c r="H914" s="182"/>
      <c r="I914" s="183"/>
      <c r="J914" s="184"/>
      <c r="K914" s="185"/>
      <c r="L914" s="186"/>
    </row>
    <row r="915">
      <c r="G915" s="152"/>
      <c r="H915" s="182"/>
      <c r="I915" s="183"/>
      <c r="J915" s="184"/>
      <c r="K915" s="185"/>
      <c r="L915" s="186"/>
    </row>
    <row r="916">
      <c r="G916" s="152"/>
      <c r="H916" s="182"/>
      <c r="I916" s="183"/>
      <c r="J916" s="184"/>
      <c r="K916" s="185"/>
      <c r="L916" s="186"/>
    </row>
    <row r="917">
      <c r="G917" s="152"/>
      <c r="H917" s="182"/>
      <c r="I917" s="183"/>
      <c r="J917" s="184"/>
      <c r="K917" s="185"/>
      <c r="L917" s="186"/>
    </row>
    <row r="918">
      <c r="G918" s="152"/>
      <c r="H918" s="182"/>
      <c r="I918" s="183"/>
      <c r="J918" s="184"/>
      <c r="K918" s="185"/>
      <c r="L918" s="186"/>
    </row>
    <row r="919">
      <c r="G919" s="152"/>
      <c r="H919" s="152"/>
      <c r="I919" s="183"/>
      <c r="J919" s="184"/>
      <c r="K919" s="185"/>
      <c r="L919" s="186"/>
    </row>
    <row r="920">
      <c r="G920" s="152"/>
      <c r="H920" s="152"/>
      <c r="I920" s="183"/>
      <c r="J920" s="184"/>
      <c r="K920" s="185"/>
      <c r="L920" s="186"/>
    </row>
    <row r="921">
      <c r="G921" s="152"/>
      <c r="H921" s="152"/>
      <c r="I921" s="183"/>
      <c r="J921" s="184"/>
      <c r="K921" s="185"/>
      <c r="L921" s="186"/>
    </row>
    <row r="922">
      <c r="G922" s="152"/>
      <c r="H922" s="152"/>
      <c r="I922" s="183"/>
      <c r="J922" s="184"/>
      <c r="K922" s="185"/>
      <c r="L922" s="186"/>
    </row>
    <row r="923">
      <c r="G923" s="152"/>
      <c r="H923" s="152"/>
      <c r="I923" s="183"/>
      <c r="J923" s="184"/>
      <c r="K923" s="185"/>
      <c r="L923" s="186"/>
    </row>
    <row r="924">
      <c r="G924" s="152"/>
      <c r="H924" s="152"/>
      <c r="I924" s="183"/>
      <c r="J924" s="184"/>
      <c r="K924" s="185"/>
      <c r="L924" s="186"/>
    </row>
    <row r="925">
      <c r="G925" s="152"/>
      <c r="H925" s="152"/>
      <c r="I925" s="183"/>
      <c r="J925" s="184"/>
      <c r="K925" s="185"/>
      <c r="L925" s="186"/>
    </row>
    <row r="926">
      <c r="G926" s="152"/>
      <c r="H926" s="152"/>
      <c r="I926" s="183"/>
      <c r="J926" s="184"/>
      <c r="K926" s="185"/>
      <c r="L926" s="186"/>
    </row>
    <row r="927">
      <c r="G927" s="152"/>
      <c r="H927" s="152"/>
      <c r="I927" s="183"/>
      <c r="J927" s="184"/>
      <c r="K927" s="185"/>
      <c r="L927" s="186"/>
    </row>
    <row r="928">
      <c r="G928" s="152"/>
      <c r="H928" s="152"/>
      <c r="I928" s="183"/>
      <c r="J928" s="184"/>
      <c r="K928" s="185"/>
      <c r="L928" s="186"/>
    </row>
    <row r="929">
      <c r="G929" s="152"/>
      <c r="H929" s="152"/>
      <c r="I929" s="183"/>
      <c r="J929" s="184"/>
      <c r="K929" s="185"/>
      <c r="L929" s="186"/>
    </row>
    <row r="930">
      <c r="G930" s="152"/>
      <c r="H930" s="152"/>
      <c r="I930" s="183"/>
      <c r="J930" s="184"/>
      <c r="K930" s="185"/>
      <c r="L930" s="186"/>
    </row>
    <row r="931">
      <c r="G931" s="152"/>
      <c r="H931" s="152"/>
      <c r="I931" s="183"/>
      <c r="J931" s="184"/>
      <c r="K931" s="185"/>
      <c r="L931" s="186"/>
    </row>
    <row r="932">
      <c r="G932" s="152"/>
      <c r="H932" s="152"/>
      <c r="I932" s="183"/>
      <c r="J932" s="184"/>
      <c r="K932" s="185"/>
      <c r="L932" s="186"/>
    </row>
    <row r="933">
      <c r="G933" s="152"/>
      <c r="H933" s="152"/>
      <c r="I933" s="183"/>
      <c r="J933" s="184"/>
      <c r="K933" s="185"/>
      <c r="L933" s="186"/>
    </row>
    <row r="934">
      <c r="G934" s="152"/>
      <c r="H934" s="152"/>
      <c r="I934" s="183"/>
      <c r="J934" s="184"/>
      <c r="K934" s="185"/>
      <c r="L934" s="186"/>
    </row>
    <row r="935">
      <c r="G935" s="152"/>
      <c r="H935" s="152"/>
      <c r="I935" s="183"/>
      <c r="J935" s="184"/>
      <c r="K935" s="185"/>
      <c r="L935" s="186"/>
    </row>
    <row r="936">
      <c r="G936" s="152"/>
      <c r="H936" s="152"/>
      <c r="I936" s="183"/>
      <c r="J936" s="184"/>
      <c r="K936" s="185"/>
      <c r="L936" s="186"/>
    </row>
    <row r="937">
      <c r="G937" s="152"/>
      <c r="H937" s="152"/>
      <c r="I937" s="183"/>
      <c r="J937" s="184"/>
      <c r="K937" s="185"/>
      <c r="L937" s="186"/>
    </row>
    <row r="938">
      <c r="G938" s="152"/>
      <c r="H938" s="152"/>
      <c r="I938" s="183"/>
      <c r="J938" s="184"/>
      <c r="K938" s="185"/>
      <c r="L938" s="186"/>
    </row>
    <row r="939">
      <c r="G939" s="152"/>
      <c r="H939" s="152"/>
      <c r="I939" s="183"/>
      <c r="J939" s="184"/>
      <c r="K939" s="185"/>
      <c r="L939" s="186"/>
    </row>
    <row r="940">
      <c r="G940" s="152"/>
      <c r="H940" s="152"/>
      <c r="I940" s="183"/>
      <c r="J940" s="184"/>
      <c r="K940" s="185"/>
      <c r="L940" s="186"/>
    </row>
    <row r="941">
      <c r="G941" s="152"/>
      <c r="H941" s="152"/>
      <c r="I941" s="183"/>
      <c r="J941" s="184"/>
      <c r="K941" s="185"/>
      <c r="L941" s="186"/>
    </row>
    <row r="942">
      <c r="G942" s="152"/>
      <c r="H942" s="152"/>
      <c r="I942" s="183"/>
      <c r="J942" s="184"/>
      <c r="K942" s="185"/>
      <c r="L942" s="186"/>
    </row>
    <row r="943">
      <c r="G943" s="152"/>
      <c r="H943" s="152"/>
      <c r="I943" s="183"/>
      <c r="J943" s="184"/>
      <c r="K943" s="185"/>
      <c r="L943" s="186"/>
    </row>
    <row r="944">
      <c r="G944" s="152"/>
      <c r="H944" s="152"/>
      <c r="I944" s="183"/>
      <c r="J944" s="184"/>
      <c r="K944" s="185"/>
      <c r="L944" s="186"/>
    </row>
    <row r="945">
      <c r="G945" s="152"/>
      <c r="H945" s="152"/>
      <c r="I945" s="183"/>
      <c r="J945" s="184"/>
      <c r="K945" s="185"/>
      <c r="L945" s="186"/>
    </row>
    <row r="946">
      <c r="G946" s="152"/>
      <c r="H946" s="152"/>
      <c r="I946" s="183"/>
      <c r="J946" s="184"/>
      <c r="K946" s="185"/>
      <c r="L946" s="186"/>
    </row>
    <row r="947">
      <c r="G947" s="152"/>
      <c r="H947" s="152"/>
      <c r="I947" s="183"/>
      <c r="J947" s="184"/>
      <c r="K947" s="185"/>
      <c r="L947" s="186"/>
    </row>
    <row r="948">
      <c r="G948" s="152"/>
      <c r="H948" s="152"/>
      <c r="I948" s="183"/>
      <c r="J948" s="184"/>
      <c r="K948" s="185"/>
      <c r="L948" s="186"/>
    </row>
    <row r="949">
      <c r="G949" s="152"/>
      <c r="H949" s="152"/>
      <c r="I949" s="183"/>
      <c r="J949" s="184"/>
      <c r="K949" s="185"/>
      <c r="L949" s="186"/>
    </row>
    <row r="950">
      <c r="G950" s="152"/>
      <c r="H950" s="152"/>
      <c r="I950" s="183"/>
      <c r="J950" s="184"/>
      <c r="K950" s="185"/>
      <c r="L950" s="186"/>
    </row>
    <row r="951">
      <c r="G951" s="152"/>
      <c r="H951" s="152"/>
      <c r="I951" s="183"/>
      <c r="J951" s="184"/>
      <c r="K951" s="185"/>
      <c r="L951" s="186"/>
    </row>
    <row r="952">
      <c r="G952" s="152"/>
      <c r="H952" s="152"/>
      <c r="I952" s="183"/>
      <c r="J952" s="184"/>
      <c r="K952" s="185"/>
      <c r="L952" s="186"/>
    </row>
    <row r="953">
      <c r="G953" s="152"/>
      <c r="H953" s="152"/>
      <c r="I953" s="183"/>
      <c r="J953" s="184"/>
      <c r="K953" s="185"/>
      <c r="L953" s="186"/>
    </row>
    <row r="954">
      <c r="G954" s="152"/>
      <c r="H954" s="152"/>
      <c r="I954" s="183"/>
      <c r="J954" s="184"/>
      <c r="K954" s="185"/>
      <c r="L954" s="186"/>
    </row>
    <row r="955">
      <c r="G955" s="152"/>
      <c r="H955" s="152"/>
      <c r="I955" s="183"/>
      <c r="J955" s="184"/>
      <c r="K955" s="185"/>
      <c r="L955" s="186"/>
    </row>
    <row r="956">
      <c r="G956" s="152"/>
      <c r="H956" s="152"/>
      <c r="I956" s="183"/>
      <c r="J956" s="184"/>
      <c r="K956" s="185"/>
      <c r="L956" s="186"/>
    </row>
    <row r="957">
      <c r="G957" s="152"/>
      <c r="H957" s="152"/>
      <c r="I957" s="183"/>
      <c r="J957" s="184"/>
      <c r="K957" s="185"/>
      <c r="L957" s="186"/>
    </row>
    <row r="958">
      <c r="G958" s="152"/>
      <c r="H958" s="152"/>
      <c r="I958" s="183"/>
      <c r="J958" s="184"/>
      <c r="K958" s="185"/>
      <c r="L958" s="186"/>
    </row>
    <row r="959">
      <c r="G959" s="152"/>
      <c r="H959" s="152"/>
      <c r="I959" s="183"/>
      <c r="J959" s="184"/>
      <c r="K959" s="185"/>
      <c r="L959" s="186"/>
    </row>
    <row r="960">
      <c r="G960" s="152"/>
      <c r="H960" s="152"/>
      <c r="I960" s="183"/>
      <c r="J960" s="184"/>
      <c r="K960" s="185"/>
      <c r="L960" s="186"/>
    </row>
    <row r="961">
      <c r="G961" s="152"/>
      <c r="H961" s="152"/>
      <c r="I961" s="183"/>
      <c r="J961" s="184"/>
      <c r="K961" s="185"/>
      <c r="L961" s="186"/>
    </row>
    <row r="962">
      <c r="G962" s="152"/>
      <c r="H962" s="152"/>
      <c r="I962" s="183"/>
      <c r="J962" s="184"/>
      <c r="K962" s="185"/>
      <c r="L962" s="186"/>
    </row>
    <row r="963">
      <c r="G963" s="152"/>
      <c r="H963" s="152"/>
      <c r="I963" s="183"/>
      <c r="J963" s="184"/>
      <c r="K963" s="185"/>
      <c r="L963" s="186"/>
    </row>
    <row r="964">
      <c r="G964" s="152"/>
      <c r="H964" s="152"/>
      <c r="I964" s="183"/>
      <c r="J964" s="184"/>
      <c r="K964" s="185"/>
      <c r="L964" s="186"/>
    </row>
    <row r="965">
      <c r="G965" s="152"/>
      <c r="H965" s="152"/>
      <c r="I965" s="183"/>
      <c r="J965" s="184"/>
      <c r="K965" s="185"/>
      <c r="L965" s="186"/>
    </row>
    <row r="966">
      <c r="G966" s="152"/>
      <c r="H966" s="152"/>
      <c r="I966" s="183"/>
      <c r="J966" s="184"/>
      <c r="K966" s="185"/>
      <c r="L966" s="186"/>
    </row>
    <row r="967">
      <c r="G967" s="152"/>
      <c r="H967" s="152"/>
      <c r="I967" s="183"/>
      <c r="J967" s="184"/>
      <c r="K967" s="185"/>
      <c r="L967" s="186"/>
    </row>
    <row r="968">
      <c r="G968" s="152"/>
      <c r="H968" s="152"/>
      <c r="I968" s="183"/>
      <c r="J968" s="184"/>
      <c r="K968" s="185"/>
      <c r="L968" s="186"/>
    </row>
    <row r="969">
      <c r="G969" s="152"/>
      <c r="H969" s="152"/>
      <c r="I969" s="183"/>
      <c r="J969" s="184"/>
      <c r="K969" s="185"/>
      <c r="L969" s="186"/>
    </row>
    <row r="970">
      <c r="G970" s="152"/>
      <c r="H970" s="152"/>
      <c r="I970" s="183"/>
      <c r="J970" s="184"/>
      <c r="K970" s="185"/>
      <c r="L970" s="186"/>
    </row>
    <row r="971">
      <c r="G971" s="152"/>
      <c r="H971" s="152"/>
      <c r="I971" s="183"/>
      <c r="J971" s="184"/>
      <c r="K971" s="185"/>
      <c r="L971" s="186"/>
    </row>
    <row r="972">
      <c r="G972" s="152"/>
      <c r="H972" s="152"/>
      <c r="I972" s="183"/>
      <c r="J972" s="184"/>
      <c r="K972" s="185"/>
      <c r="L972" s="186"/>
    </row>
    <row r="973">
      <c r="G973" s="152"/>
      <c r="H973" s="152"/>
      <c r="I973" s="183"/>
      <c r="J973" s="184"/>
      <c r="K973" s="185"/>
      <c r="L973" s="186"/>
    </row>
    <row r="974">
      <c r="G974" s="152"/>
      <c r="H974" s="152"/>
      <c r="I974" s="183"/>
      <c r="J974" s="184"/>
      <c r="K974" s="185"/>
      <c r="L974" s="186"/>
    </row>
    <row r="975">
      <c r="G975" s="152"/>
      <c r="H975" s="152"/>
      <c r="I975" s="183"/>
      <c r="J975" s="184"/>
      <c r="K975" s="185"/>
      <c r="L975" s="186"/>
    </row>
    <row r="976">
      <c r="G976" s="152"/>
      <c r="H976" s="152"/>
      <c r="I976" s="183"/>
      <c r="J976" s="184"/>
      <c r="K976" s="185"/>
      <c r="L976" s="186"/>
    </row>
    <row r="977">
      <c r="G977" s="152"/>
      <c r="H977" s="152"/>
      <c r="I977" s="183"/>
      <c r="J977" s="184"/>
      <c r="K977" s="185"/>
      <c r="L977" s="186"/>
    </row>
    <row r="978">
      <c r="G978" s="152"/>
      <c r="H978" s="152"/>
      <c r="I978" s="183"/>
      <c r="J978" s="184"/>
      <c r="K978" s="185"/>
      <c r="L978" s="186"/>
    </row>
    <row r="979">
      <c r="G979" s="152"/>
      <c r="H979" s="152"/>
      <c r="I979" s="183"/>
      <c r="J979" s="184"/>
      <c r="K979" s="185"/>
      <c r="L979" s="186"/>
    </row>
    <row r="980">
      <c r="G980" s="152"/>
      <c r="H980" s="152"/>
      <c r="I980" s="183"/>
      <c r="J980" s="184"/>
      <c r="K980" s="185"/>
      <c r="L980" s="186"/>
    </row>
    <row r="981">
      <c r="G981" s="152"/>
      <c r="H981" s="152"/>
      <c r="I981" s="183"/>
      <c r="J981" s="184"/>
      <c r="K981" s="185"/>
      <c r="L981" s="186"/>
    </row>
    <row r="982">
      <c r="G982" s="152"/>
      <c r="H982" s="152"/>
      <c r="I982" s="183"/>
      <c r="J982" s="184"/>
      <c r="K982" s="185"/>
      <c r="L982" s="186"/>
    </row>
    <row r="983">
      <c r="G983" s="152"/>
      <c r="H983" s="152"/>
      <c r="I983" s="183"/>
      <c r="J983" s="184"/>
      <c r="K983" s="185"/>
      <c r="L983" s="186"/>
    </row>
    <row r="984">
      <c r="G984" s="152"/>
      <c r="H984" s="152"/>
      <c r="I984" s="183"/>
      <c r="J984" s="184"/>
      <c r="K984" s="185"/>
      <c r="L984" s="186"/>
    </row>
    <row r="985">
      <c r="G985" s="152"/>
      <c r="H985" s="152"/>
      <c r="I985" s="183"/>
      <c r="J985" s="184"/>
      <c r="K985" s="185"/>
      <c r="L985" s="186"/>
    </row>
    <row r="986">
      <c r="G986" s="152"/>
      <c r="H986" s="152"/>
      <c r="I986" s="183"/>
      <c r="J986" s="184"/>
      <c r="K986" s="185"/>
      <c r="L986" s="186"/>
    </row>
    <row r="987">
      <c r="G987" s="152"/>
      <c r="H987" s="152"/>
      <c r="I987" s="183"/>
      <c r="J987" s="184"/>
      <c r="K987" s="185"/>
      <c r="L987" s="186"/>
    </row>
    <row r="988">
      <c r="G988" s="152"/>
      <c r="H988" s="152"/>
      <c r="I988" s="183"/>
      <c r="J988" s="184"/>
      <c r="K988" s="185"/>
      <c r="L988" s="186"/>
    </row>
    <row r="989">
      <c r="G989" s="152"/>
      <c r="H989" s="152"/>
      <c r="I989" s="183"/>
      <c r="J989" s="184"/>
      <c r="K989" s="185"/>
      <c r="L989" s="186"/>
    </row>
    <row r="990">
      <c r="G990" s="152"/>
      <c r="H990" s="152"/>
      <c r="I990" s="183"/>
      <c r="J990" s="184"/>
      <c r="K990" s="185"/>
      <c r="L990" s="186"/>
    </row>
    <row r="991">
      <c r="G991" s="152"/>
      <c r="H991" s="152"/>
      <c r="I991" s="183"/>
      <c r="J991" s="184"/>
      <c r="K991" s="185"/>
      <c r="L991" s="186"/>
    </row>
    <row r="992">
      <c r="G992" s="152"/>
      <c r="H992" s="152"/>
      <c r="I992" s="183"/>
      <c r="J992" s="184"/>
      <c r="K992" s="185"/>
      <c r="L992" s="186"/>
    </row>
    <row r="993">
      <c r="G993" s="152"/>
      <c r="H993" s="152"/>
      <c r="I993" s="183"/>
      <c r="J993" s="184"/>
      <c r="K993" s="185"/>
      <c r="L993" s="186"/>
    </row>
    <row r="994">
      <c r="G994" s="152"/>
      <c r="H994" s="152"/>
      <c r="I994" s="183"/>
      <c r="J994" s="184"/>
      <c r="K994" s="185"/>
      <c r="L994" s="186"/>
    </row>
    <row r="995">
      <c r="G995" s="152"/>
      <c r="H995" s="152"/>
      <c r="I995" s="183"/>
      <c r="J995" s="184"/>
      <c r="K995" s="185"/>
      <c r="L995" s="186"/>
    </row>
    <row r="996">
      <c r="G996" s="152"/>
      <c r="H996" s="152"/>
      <c r="I996" s="183"/>
      <c r="J996" s="184"/>
      <c r="K996" s="185"/>
      <c r="L996" s="186"/>
    </row>
    <row r="997">
      <c r="G997" s="152"/>
      <c r="H997" s="152"/>
      <c r="I997" s="183"/>
      <c r="J997" s="184"/>
      <c r="K997" s="185"/>
      <c r="L997" s="186"/>
    </row>
    <row r="998">
      <c r="G998" s="152"/>
      <c r="H998" s="152"/>
      <c r="I998" s="183"/>
      <c r="J998" s="184"/>
      <c r="K998" s="185"/>
      <c r="L998" s="186"/>
    </row>
    <row r="999">
      <c r="G999" s="152"/>
      <c r="H999" s="152"/>
      <c r="I999" s="183"/>
      <c r="J999" s="184"/>
      <c r="K999" s="185"/>
      <c r="L999" s="186"/>
    </row>
    <row r="1000">
      <c r="G1000" s="152"/>
      <c r="H1000" s="152"/>
      <c r="I1000" s="183"/>
      <c r="J1000" s="184"/>
      <c r="K1000" s="185"/>
      <c r="L1000" s="186"/>
    </row>
  </sheetData>
  <autoFilter ref="$A$1:$P$875"/>
  <customSheetViews>
    <customSheetView guid="{8C497136-CEAB-4F2C-B933-1CE04D83CE68}" filter="1" showAutoFilter="1">
      <autoFilter ref="$A$1:$O$875">
        <filterColumn colId="1">
          <filters>
            <filter val="POP-D"/>
            <filter val="POP-SB"/>
            <filter val="POP-B"/>
          </filters>
        </filterColumn>
        <filterColumn colId="6">
          <filters>
            <filter val="BELUM TERDATA"/>
            <filter val="50"/>
            <filter val="85"/>
            <filter val="75"/>
          </filters>
        </filterColumn>
      </autoFilter>
    </customSheetView>
  </customSheetViews>
  <mergeCells count="3">
    <mergeCell ref="R3:S3"/>
    <mergeCell ref="U3:V3"/>
    <mergeCell ref="R9:S9"/>
  </mergeCells>
  <conditionalFormatting sqref="G2:G875">
    <cfRule type="cellIs" dxfId="5" priority="1" operator="equal">
      <formula>100</formula>
    </cfRule>
  </conditionalFormatting>
  <conditionalFormatting sqref="G2:G875">
    <cfRule type="containsText" dxfId="6" priority="2" operator="containsText" text="NOT YET">
      <formula>NOT(ISERROR(SEARCH(("NOT YET"),(G2))))</formula>
    </cfRule>
  </conditionalFormatting>
  <conditionalFormatting sqref="J1:J1000">
    <cfRule type="cellIs" dxfId="5" priority="3" operator="equal">
      <formula>100</formula>
    </cfRule>
  </conditionalFormatting>
  <conditionalFormatting sqref="J1:J1000">
    <cfRule type="cellIs" dxfId="7" priority="4" operator="equal">
      <formula>75</formula>
    </cfRule>
  </conditionalFormatting>
  <conditionalFormatting sqref="L1:L1000">
    <cfRule type="cellIs" dxfId="8" priority="5" operator="equal">
      <formula>"WARNING"</formula>
    </cfRule>
  </conditionalFormatting>
  <conditionalFormatting sqref="L1:L1000">
    <cfRule type="cellIs" dxfId="9" priority="6" operator="equal">
      <formula>"NEED CHECK"</formula>
    </cfRule>
  </conditionalFormatting>
  <conditionalFormatting sqref="L1:L1000">
    <cfRule type="cellIs" dxfId="10" priority="7" operator="equal">
      <formula>"GOOD CONDITION"</formula>
    </cfRule>
  </conditionalFormatting>
  <conditionalFormatting sqref="L1:L1000">
    <cfRule type="cellIs" dxfId="11" priority="8" operator="equal">
      <formula>"DANGEROUS"</formula>
    </cfRule>
  </conditionalFormatting>
  <conditionalFormatting sqref="I1:I1000">
    <cfRule type="cellIs" dxfId="12" priority="9" operator="equal">
      <formula>"TIDAK ADA GENSET"</formula>
    </cfRule>
  </conditionalFormatting>
  <conditionalFormatting sqref="G1:G1000">
    <cfRule type="cellIs" dxfId="12" priority="10" operator="equal">
      <formula>"BELUM TERDATA"</formula>
    </cfRule>
  </conditionalFormatting>
  <conditionalFormatting sqref="H1:H1000">
    <cfRule type="cellIs" dxfId="12" priority="11" operator="equal">
      <formula>"NON-AC ICON"</formula>
    </cfRule>
  </conditionalFormatting>
  <conditionalFormatting sqref="H1:H1000">
    <cfRule type="cellIs" dxfId="5" priority="12" operator="equal">
      <formula>100</formula>
    </cfRule>
  </conditionalFormatting>
  <conditionalFormatting sqref="I1:I1000">
    <cfRule type="cellIs" dxfId="5" priority="13" operator="equal">
      <formula>100</formula>
    </cfRule>
  </conditionalFormatting>
  <conditionalFormatting sqref="J1:J1000">
    <cfRule type="cellIs" dxfId="13" priority="14" operator="equal">
      <formula>50</formula>
    </cfRule>
  </conditionalFormatting>
  <conditionalFormatting sqref="J1:J1000">
    <cfRule type="cellIs" dxfId="12" priority="15" operator="equal">
      <formula>0</formula>
    </cfRule>
  </conditionalFormatting>
  <dataValidations>
    <dataValidation type="list" allowBlank="1" showErrorMessage="1" sqref="F2:F875">
      <formula1>"SHELTER,MINI ODC,OLT GANTUNG ,ODC 3 PINTU,RUANGAN,PLC"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9.25"/>
    <col customWidth="1" min="2" max="2" width="40.38"/>
    <col customWidth="1" min="6" max="6" width="33.63"/>
    <col customWidth="1" min="7" max="7" width="22.0"/>
    <col customWidth="1" min="8" max="8" width="22.13"/>
    <col customWidth="1" min="9" max="9" width="28.63"/>
    <col customWidth="1" min="10" max="10" width="27.75"/>
    <col customWidth="1" min="14" max="14" width="18.75"/>
    <col customWidth="1" min="15" max="15" width="22.63"/>
    <col customWidth="1" min="16" max="16" width="116.5"/>
    <col customWidth="1" min="17" max="17" width="13.75"/>
    <col customWidth="1" min="18" max="19" width="43.25"/>
    <col customWidth="1" min="26" max="26" width="25.0"/>
    <col hidden="1" min="27" max="32" width="12.63"/>
    <col customWidth="1" hidden="1" min="33" max="33" width="47.0"/>
    <col hidden="1" min="34" max="59" width="12.63"/>
  </cols>
  <sheetData>
    <row r="1">
      <c r="A1" s="35" t="s">
        <v>4</v>
      </c>
      <c r="B1" s="35" t="s">
        <v>26</v>
      </c>
      <c r="C1" s="35" t="s">
        <v>29</v>
      </c>
      <c r="D1" s="35" t="s">
        <v>31</v>
      </c>
      <c r="E1" s="35" t="s">
        <v>107</v>
      </c>
      <c r="F1" s="35" t="s">
        <v>108</v>
      </c>
      <c r="G1" s="35" t="s">
        <v>109</v>
      </c>
      <c r="H1" s="38" t="s">
        <v>111</v>
      </c>
      <c r="I1" s="38" t="s">
        <v>113</v>
      </c>
      <c r="J1" s="39" t="s">
        <v>115</v>
      </c>
      <c r="K1" s="35" t="s">
        <v>116</v>
      </c>
      <c r="L1" s="35" t="s">
        <v>118</v>
      </c>
      <c r="M1" s="35" t="s">
        <v>119</v>
      </c>
      <c r="N1" s="35" t="s">
        <v>120</v>
      </c>
      <c r="O1" s="35" t="s">
        <v>121</v>
      </c>
      <c r="P1" s="35" t="s">
        <v>123</v>
      </c>
      <c r="Q1" s="35" t="s">
        <v>124</v>
      </c>
      <c r="R1" s="35" t="s">
        <v>125</v>
      </c>
      <c r="S1" s="35" t="s">
        <v>126</v>
      </c>
      <c r="T1" s="35" t="s">
        <v>128</v>
      </c>
      <c r="U1" s="35" t="s">
        <v>129</v>
      </c>
      <c r="V1" s="35" t="s">
        <v>130</v>
      </c>
      <c r="W1" s="35" t="s">
        <v>131</v>
      </c>
      <c r="X1" s="35" t="s">
        <v>132</v>
      </c>
      <c r="Y1" s="35" t="s">
        <v>133</v>
      </c>
      <c r="Z1" s="35" t="s">
        <v>134</v>
      </c>
      <c r="AA1" s="41" t="s">
        <v>135</v>
      </c>
      <c r="AB1" s="41" t="s">
        <v>136</v>
      </c>
      <c r="AC1" s="41" t="s">
        <v>137</v>
      </c>
      <c r="AD1" s="41" t="s">
        <v>138</v>
      </c>
      <c r="AE1" s="41" t="s">
        <v>139</v>
      </c>
      <c r="AF1" s="41" t="s">
        <v>141</v>
      </c>
      <c r="AG1" s="41" t="s">
        <v>142</v>
      </c>
      <c r="AH1" s="41" t="s">
        <v>143</v>
      </c>
      <c r="AI1" s="41" t="s">
        <v>144</v>
      </c>
      <c r="AJ1" s="41" t="s">
        <v>145</v>
      </c>
      <c r="AK1" s="41" t="s">
        <v>146</v>
      </c>
      <c r="AL1" s="41" t="s">
        <v>147</v>
      </c>
      <c r="AM1" s="41" t="s">
        <v>148</v>
      </c>
      <c r="AN1" s="41" t="s">
        <v>149</v>
      </c>
      <c r="AO1" s="41" t="s">
        <v>151</v>
      </c>
      <c r="AP1" s="41" t="s">
        <v>152</v>
      </c>
      <c r="AQ1" s="41" t="s">
        <v>153</v>
      </c>
      <c r="AR1" s="41" t="s">
        <v>154</v>
      </c>
      <c r="AS1" s="41" t="s">
        <v>155</v>
      </c>
      <c r="AT1" s="41" t="s">
        <v>156</v>
      </c>
      <c r="AU1" s="41" t="s">
        <v>158</v>
      </c>
      <c r="AV1" s="41" t="s">
        <v>159</v>
      </c>
      <c r="AW1" s="41" t="s">
        <v>160</v>
      </c>
      <c r="AX1" s="41" t="s">
        <v>161</v>
      </c>
      <c r="AY1" s="41" t="s">
        <v>163</v>
      </c>
      <c r="AZ1" s="41" t="s">
        <v>164</v>
      </c>
      <c r="BA1" s="41" t="s">
        <v>165</v>
      </c>
      <c r="BB1" s="41" t="s">
        <v>166</v>
      </c>
      <c r="BC1" s="41" t="s">
        <v>167</v>
      </c>
      <c r="BD1" s="41" t="s">
        <v>169</v>
      </c>
      <c r="BE1" s="41" t="s">
        <v>170</v>
      </c>
      <c r="BF1" s="41" t="s">
        <v>171</v>
      </c>
      <c r="BG1" s="41" t="s">
        <v>174</v>
      </c>
    </row>
    <row r="2">
      <c r="A2" s="46" t="s">
        <v>104</v>
      </c>
      <c r="B2" s="46" t="s">
        <v>177</v>
      </c>
      <c r="C2" s="46" t="s">
        <v>99</v>
      </c>
      <c r="D2" s="46" t="s">
        <v>179</v>
      </c>
      <c r="E2" s="46" t="s">
        <v>180</v>
      </c>
      <c r="F2" s="48"/>
      <c r="G2" s="51" t="s">
        <v>184</v>
      </c>
      <c r="H2" s="51" t="s">
        <v>184</v>
      </c>
      <c r="I2" s="51" t="s">
        <v>184</v>
      </c>
      <c r="J2" s="51">
        <f>IF(G2="NORMAL",50,0)+IF(H2="NORMAL",20,0)+IF(I2="NORMAL",30,0)</f>
        <v>100</v>
      </c>
      <c r="K2" s="54">
        <v>46196.0</v>
      </c>
      <c r="L2" s="54">
        <v>46044.0</v>
      </c>
      <c r="M2" s="54">
        <v>46196.0</v>
      </c>
      <c r="N2" s="48"/>
      <c r="O2" s="48"/>
      <c r="P2" s="57" t="s">
        <v>187</v>
      </c>
      <c r="Q2" s="46" t="s">
        <v>190</v>
      </c>
      <c r="R2" s="46" t="s">
        <v>191</v>
      </c>
      <c r="S2" s="60" t="s">
        <v>193</v>
      </c>
      <c r="T2" s="60">
        <v>27.0</v>
      </c>
      <c r="U2" s="62"/>
      <c r="V2" s="62"/>
      <c r="W2" s="46" t="s">
        <v>196</v>
      </c>
      <c r="X2" s="62"/>
      <c r="Y2" s="60">
        <v>3.0</v>
      </c>
      <c r="Z2" s="64"/>
      <c r="AA2" s="46" t="s">
        <v>200</v>
      </c>
      <c r="AB2" s="66" t="s">
        <v>201</v>
      </c>
      <c r="AC2" s="66" t="s">
        <v>202</v>
      </c>
      <c r="AD2" s="46" t="s">
        <v>203</v>
      </c>
      <c r="AE2" s="60">
        <v>2024.0</v>
      </c>
      <c r="AF2" s="60">
        <v>2024.0</v>
      </c>
      <c r="AG2" s="62"/>
      <c r="AH2" s="46" t="s">
        <v>204</v>
      </c>
      <c r="AI2" s="62"/>
      <c r="AJ2" s="46" t="s">
        <v>205</v>
      </c>
      <c r="AK2" s="46" t="s">
        <v>206</v>
      </c>
      <c r="AL2" s="46" t="s">
        <v>207</v>
      </c>
      <c r="AM2" s="46" t="s">
        <v>208</v>
      </c>
      <c r="AN2" s="60">
        <v>2014.0</v>
      </c>
      <c r="AO2" s="60">
        <v>2014.0</v>
      </c>
      <c r="AP2" s="62"/>
      <c r="AQ2" s="46" t="s">
        <v>210</v>
      </c>
      <c r="AR2" s="46" t="s">
        <v>211</v>
      </c>
      <c r="AS2" s="46" t="s">
        <v>200</v>
      </c>
      <c r="AT2" s="46" t="s">
        <v>212</v>
      </c>
      <c r="AU2" s="46" t="s">
        <v>207</v>
      </c>
      <c r="AV2" s="46" t="s">
        <v>208</v>
      </c>
      <c r="AW2" s="60">
        <v>2025.0</v>
      </c>
      <c r="AX2" s="60" t="s">
        <v>214</v>
      </c>
      <c r="AY2" s="46" t="s">
        <v>216</v>
      </c>
      <c r="AZ2" s="46" t="s">
        <v>218</v>
      </c>
      <c r="BA2" s="62"/>
      <c r="BB2" s="62"/>
      <c r="BC2" s="62"/>
      <c r="BD2" s="62"/>
      <c r="BE2" s="62"/>
      <c r="BF2" s="62"/>
      <c r="BG2" s="62"/>
    </row>
    <row r="3">
      <c r="A3" s="72"/>
      <c r="B3" s="72"/>
      <c r="C3" s="72"/>
      <c r="D3" s="72"/>
      <c r="E3" s="72"/>
      <c r="F3" s="72"/>
      <c r="G3" s="72"/>
      <c r="H3" s="72"/>
      <c r="I3" s="72"/>
      <c r="J3" s="72"/>
      <c r="K3" s="72"/>
      <c r="L3" s="72"/>
      <c r="M3" s="72"/>
      <c r="N3" s="72"/>
      <c r="O3" s="72"/>
      <c r="P3" s="57" t="s">
        <v>221</v>
      </c>
      <c r="Q3" s="72"/>
      <c r="R3" s="72"/>
      <c r="S3" s="72"/>
      <c r="T3" s="72"/>
      <c r="U3" s="72"/>
      <c r="V3" s="72"/>
      <c r="W3" s="72"/>
      <c r="X3" s="72"/>
      <c r="Y3" s="72"/>
      <c r="Z3" s="64"/>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row>
    <row r="4">
      <c r="A4" s="57" t="s">
        <v>64</v>
      </c>
      <c r="B4" s="57" t="s">
        <v>222</v>
      </c>
      <c r="C4" s="57" t="s">
        <v>17</v>
      </c>
      <c r="D4" s="57" t="s">
        <v>179</v>
      </c>
      <c r="E4" s="57" t="s">
        <v>180</v>
      </c>
      <c r="F4" s="73"/>
      <c r="G4" s="75" t="s">
        <v>184</v>
      </c>
      <c r="H4" s="75" t="s">
        <v>184</v>
      </c>
      <c r="I4" s="75" t="s">
        <v>184</v>
      </c>
      <c r="J4" s="75">
        <f t="shared" ref="J4:J27" si="1">IF(G4="NORMAL",50,0)+IF(H4="NORMAL",20,0)+IF(I4="NORMAL",30,0)</f>
        <v>100</v>
      </c>
      <c r="K4" s="64" t="s">
        <v>230</v>
      </c>
      <c r="L4" s="80">
        <v>46071.0</v>
      </c>
      <c r="M4" s="64" t="s">
        <v>230</v>
      </c>
      <c r="N4" s="73"/>
      <c r="O4" s="73"/>
      <c r="P4" s="73"/>
      <c r="Q4" s="73"/>
      <c r="R4" s="57" t="s">
        <v>232</v>
      </c>
      <c r="S4" s="81">
        <v>46272.0</v>
      </c>
      <c r="T4" s="64">
        <v>71.0</v>
      </c>
      <c r="U4" s="82"/>
      <c r="V4" s="82"/>
      <c r="W4" s="57" t="s">
        <v>196</v>
      </c>
      <c r="X4" s="64">
        <v>2022.0</v>
      </c>
      <c r="Y4" s="64">
        <v>4.0</v>
      </c>
      <c r="Z4" s="64"/>
      <c r="AA4" s="57" t="s">
        <v>233</v>
      </c>
      <c r="AB4" s="83"/>
      <c r="AC4" s="84" t="s">
        <v>202</v>
      </c>
      <c r="AD4" s="82"/>
      <c r="AE4" s="82"/>
      <c r="AF4" s="82"/>
      <c r="AG4" s="82"/>
      <c r="AH4" s="82"/>
      <c r="AI4" s="82"/>
      <c r="AJ4" s="57" t="s">
        <v>205</v>
      </c>
      <c r="AK4" s="82"/>
      <c r="AL4" s="57" t="s">
        <v>202</v>
      </c>
      <c r="AM4" s="82"/>
      <c r="AN4" s="82"/>
      <c r="AO4" s="82"/>
      <c r="AP4" s="82"/>
      <c r="AQ4" s="82"/>
      <c r="AR4" s="82"/>
      <c r="AS4" s="57" t="s">
        <v>200</v>
      </c>
      <c r="AT4" s="82"/>
      <c r="AU4" s="57" t="s">
        <v>236</v>
      </c>
      <c r="AV4" s="82"/>
      <c r="AW4" s="82"/>
      <c r="AX4" s="81">
        <v>44562.0</v>
      </c>
      <c r="AY4" s="82"/>
      <c r="AZ4" s="82"/>
      <c r="BA4" s="82"/>
      <c r="BB4" s="57" t="s">
        <v>200</v>
      </c>
      <c r="BC4" s="82"/>
      <c r="BD4" s="57" t="s">
        <v>236</v>
      </c>
      <c r="BE4" s="82"/>
      <c r="BF4" s="82"/>
      <c r="BG4" s="81">
        <v>44562.0</v>
      </c>
    </row>
    <row r="5">
      <c r="A5" s="57" t="s">
        <v>238</v>
      </c>
      <c r="B5" s="57" t="s">
        <v>239</v>
      </c>
      <c r="C5" s="57" t="s">
        <v>240</v>
      </c>
      <c r="D5" s="57" t="s">
        <v>150</v>
      </c>
      <c r="E5" s="57" t="s">
        <v>180</v>
      </c>
      <c r="F5" s="73"/>
      <c r="G5" s="75" t="s">
        <v>184</v>
      </c>
      <c r="H5" s="75" t="s">
        <v>184</v>
      </c>
      <c r="I5" s="75" t="s">
        <v>184</v>
      </c>
      <c r="J5" s="75">
        <f t="shared" si="1"/>
        <v>100</v>
      </c>
      <c r="K5" s="80">
        <v>46196.0</v>
      </c>
      <c r="L5" s="80">
        <v>46044.0</v>
      </c>
      <c r="M5" s="80">
        <v>46196.0</v>
      </c>
      <c r="N5" s="73"/>
      <c r="O5" s="73"/>
      <c r="P5" s="57" t="s">
        <v>242</v>
      </c>
      <c r="Q5" s="57" t="s">
        <v>243</v>
      </c>
      <c r="R5" s="57" t="s">
        <v>191</v>
      </c>
      <c r="S5" s="64" t="s">
        <v>193</v>
      </c>
      <c r="T5" s="64">
        <v>27.0</v>
      </c>
      <c r="U5" s="82"/>
      <c r="V5" s="82"/>
      <c r="W5" s="57" t="s">
        <v>244</v>
      </c>
      <c r="X5" s="82"/>
      <c r="Y5" s="64">
        <v>1.0</v>
      </c>
      <c r="Z5" s="64"/>
      <c r="AA5" s="57" t="s">
        <v>200</v>
      </c>
      <c r="AB5" s="57" t="s">
        <v>246</v>
      </c>
      <c r="AC5" s="57" t="s">
        <v>247</v>
      </c>
      <c r="AD5" s="57" t="s">
        <v>203</v>
      </c>
      <c r="AE5" s="64">
        <v>2020.0</v>
      </c>
      <c r="AF5" s="64">
        <v>2020.0</v>
      </c>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row>
    <row r="6">
      <c r="A6" s="57" t="s">
        <v>183</v>
      </c>
      <c r="B6" s="57" t="s">
        <v>249</v>
      </c>
      <c r="C6" s="57" t="s">
        <v>99</v>
      </c>
      <c r="D6" s="57" t="s">
        <v>179</v>
      </c>
      <c r="E6" s="57" t="s">
        <v>180</v>
      </c>
      <c r="F6" s="57" t="s">
        <v>252</v>
      </c>
      <c r="G6" s="75" t="s">
        <v>184</v>
      </c>
      <c r="H6" s="75" t="s">
        <v>184</v>
      </c>
      <c r="I6" s="75" t="s">
        <v>184</v>
      </c>
      <c r="J6" s="75">
        <f t="shared" si="1"/>
        <v>100</v>
      </c>
      <c r="K6" s="80">
        <v>46197.0</v>
      </c>
      <c r="L6" s="80">
        <v>46045.0</v>
      </c>
      <c r="M6" s="80">
        <v>46129.0</v>
      </c>
      <c r="N6" s="80">
        <v>46140.0</v>
      </c>
      <c r="O6" s="80">
        <v>46197.0</v>
      </c>
      <c r="P6" s="73"/>
      <c r="Q6" s="73"/>
      <c r="R6" s="57" t="s">
        <v>253</v>
      </c>
      <c r="S6" s="64" t="s">
        <v>254</v>
      </c>
      <c r="T6" s="64">
        <v>26.0</v>
      </c>
      <c r="U6" s="82"/>
      <c r="V6" s="82"/>
      <c r="W6" s="57" t="s">
        <v>244</v>
      </c>
      <c r="X6" s="64">
        <v>2024.0</v>
      </c>
      <c r="Y6" s="64">
        <v>3.0</v>
      </c>
      <c r="Z6" s="64"/>
      <c r="AA6" s="86" t="s">
        <v>205</v>
      </c>
      <c r="AB6" s="84" t="s">
        <v>255</v>
      </c>
      <c r="AC6" s="84" t="s">
        <v>256</v>
      </c>
      <c r="AD6" s="87" t="s">
        <v>203</v>
      </c>
      <c r="AE6" s="87">
        <v>2023.0</v>
      </c>
      <c r="AF6" s="87" t="s">
        <v>257</v>
      </c>
      <c r="AG6" s="88"/>
      <c r="AH6" s="87" t="s">
        <v>258</v>
      </c>
      <c r="AI6" s="87" t="s">
        <v>259</v>
      </c>
      <c r="AJ6" s="57" t="s">
        <v>260</v>
      </c>
      <c r="AK6" s="57" t="s">
        <v>261</v>
      </c>
      <c r="AL6" s="57" t="s">
        <v>236</v>
      </c>
      <c r="AM6" s="57" t="s">
        <v>203</v>
      </c>
      <c r="AN6" s="64">
        <v>2025.0</v>
      </c>
      <c r="AO6" s="80">
        <v>46129.0</v>
      </c>
      <c r="AP6" s="82"/>
      <c r="AQ6" s="57" t="s">
        <v>263</v>
      </c>
      <c r="AR6" s="57" t="s">
        <v>264</v>
      </c>
      <c r="AS6" s="57" t="s">
        <v>205</v>
      </c>
      <c r="AT6" s="57" t="s">
        <v>266</v>
      </c>
      <c r="AU6" s="57" t="s">
        <v>207</v>
      </c>
      <c r="AV6" s="57" t="s">
        <v>203</v>
      </c>
      <c r="AW6" s="64">
        <v>2022.0</v>
      </c>
      <c r="AX6" s="80">
        <v>44814.0</v>
      </c>
      <c r="AY6" s="82"/>
      <c r="AZ6" s="57" t="s">
        <v>267</v>
      </c>
      <c r="BA6" s="57" t="s">
        <v>268</v>
      </c>
      <c r="BB6" s="82"/>
      <c r="BC6" s="82"/>
      <c r="BD6" s="82"/>
      <c r="BE6" s="82"/>
      <c r="BF6" s="82"/>
      <c r="BG6" s="82"/>
    </row>
    <row r="7">
      <c r="A7" s="57" t="s">
        <v>199</v>
      </c>
      <c r="B7" s="57" t="s">
        <v>269</v>
      </c>
      <c r="C7" s="57" t="s">
        <v>99</v>
      </c>
      <c r="D7" s="57" t="s">
        <v>179</v>
      </c>
      <c r="E7" s="57" t="s">
        <v>180</v>
      </c>
      <c r="F7" s="73"/>
      <c r="G7" s="75" t="s">
        <v>184</v>
      </c>
      <c r="H7" s="75" t="s">
        <v>184</v>
      </c>
      <c r="I7" s="75" t="s">
        <v>184</v>
      </c>
      <c r="J7" s="75">
        <f t="shared" si="1"/>
        <v>100</v>
      </c>
      <c r="K7" s="80">
        <v>46197.0</v>
      </c>
      <c r="L7" s="80">
        <v>46045.0</v>
      </c>
      <c r="M7" s="80">
        <v>46125.0</v>
      </c>
      <c r="N7" s="80">
        <v>46140.0</v>
      </c>
      <c r="O7" s="80">
        <v>46197.0</v>
      </c>
      <c r="P7" s="73"/>
      <c r="Q7" s="73"/>
      <c r="R7" s="57" t="s">
        <v>253</v>
      </c>
      <c r="S7" s="64" t="s">
        <v>254</v>
      </c>
      <c r="T7" s="64">
        <v>26.0</v>
      </c>
      <c r="U7" s="82"/>
      <c r="V7" s="82"/>
      <c r="W7" s="57" t="s">
        <v>244</v>
      </c>
      <c r="X7" s="82"/>
      <c r="Y7" s="64">
        <v>4.0</v>
      </c>
      <c r="Z7" s="64"/>
      <c r="AA7" s="57" t="s">
        <v>205</v>
      </c>
      <c r="AB7" s="84" t="s">
        <v>266</v>
      </c>
      <c r="AC7" s="84" t="s">
        <v>207</v>
      </c>
      <c r="AD7" s="57" t="s">
        <v>203</v>
      </c>
      <c r="AE7" s="64">
        <v>2022.0</v>
      </c>
      <c r="AF7" s="80">
        <v>44936.0</v>
      </c>
      <c r="AG7" s="82"/>
      <c r="AH7" s="57" t="s">
        <v>270</v>
      </c>
      <c r="AI7" s="57" t="s">
        <v>271</v>
      </c>
      <c r="AJ7" s="57" t="s">
        <v>233</v>
      </c>
      <c r="AK7" s="57" t="s">
        <v>266</v>
      </c>
      <c r="AL7" s="57" t="s">
        <v>207</v>
      </c>
      <c r="AM7" s="57" t="s">
        <v>203</v>
      </c>
      <c r="AN7" s="64">
        <v>2012.0</v>
      </c>
      <c r="AO7" s="64" t="s">
        <v>272</v>
      </c>
      <c r="AP7" s="82"/>
      <c r="AQ7" s="57" t="s">
        <v>273</v>
      </c>
      <c r="AR7" s="57" t="s">
        <v>274</v>
      </c>
      <c r="AS7" s="57" t="s">
        <v>205</v>
      </c>
      <c r="AT7" s="57" t="s">
        <v>255</v>
      </c>
      <c r="AU7" s="57" t="s">
        <v>236</v>
      </c>
      <c r="AV7" s="57" t="s">
        <v>203</v>
      </c>
      <c r="AW7" s="64">
        <v>2022.0</v>
      </c>
      <c r="AX7" s="80">
        <v>44875.0</v>
      </c>
      <c r="AY7" s="82"/>
      <c r="AZ7" s="57" t="s">
        <v>275</v>
      </c>
      <c r="BA7" s="57" t="s">
        <v>276</v>
      </c>
      <c r="BB7" s="57" t="s">
        <v>205</v>
      </c>
      <c r="BC7" s="57" t="s">
        <v>255</v>
      </c>
      <c r="BD7" s="57" t="s">
        <v>236</v>
      </c>
      <c r="BE7" s="57" t="s">
        <v>203</v>
      </c>
      <c r="BF7" s="64">
        <v>2023.0</v>
      </c>
      <c r="BG7" s="80">
        <v>45381.0</v>
      </c>
    </row>
    <row r="8">
      <c r="A8" s="57" t="s">
        <v>278</v>
      </c>
      <c r="B8" s="57" t="s">
        <v>279</v>
      </c>
      <c r="C8" s="57" t="s">
        <v>99</v>
      </c>
      <c r="D8" s="57" t="s">
        <v>179</v>
      </c>
      <c r="E8" s="57" t="s">
        <v>180</v>
      </c>
      <c r="F8" s="73"/>
      <c r="G8" s="75" t="s">
        <v>184</v>
      </c>
      <c r="H8" s="75" t="s">
        <v>184</v>
      </c>
      <c r="I8" s="75" t="s">
        <v>184</v>
      </c>
      <c r="J8" s="75">
        <f t="shared" si="1"/>
        <v>100</v>
      </c>
      <c r="K8" s="64" t="s">
        <v>283</v>
      </c>
      <c r="L8" s="80">
        <v>46072.0</v>
      </c>
      <c r="M8" s="64" t="s">
        <v>283</v>
      </c>
      <c r="N8" s="73"/>
      <c r="O8" s="73"/>
      <c r="P8" s="57" t="s">
        <v>287</v>
      </c>
      <c r="Q8" s="57" t="s">
        <v>190</v>
      </c>
      <c r="R8" s="57" t="s">
        <v>288</v>
      </c>
      <c r="S8" s="80">
        <v>46281.0</v>
      </c>
      <c r="T8" s="64">
        <v>62.0</v>
      </c>
      <c r="U8" s="82"/>
      <c r="V8" s="82"/>
      <c r="W8" s="57" t="s">
        <v>196</v>
      </c>
      <c r="X8" s="82"/>
      <c r="Y8" s="64">
        <v>2.0</v>
      </c>
      <c r="Z8" s="64"/>
      <c r="AA8" s="57" t="s">
        <v>290</v>
      </c>
      <c r="AB8" s="84" t="s">
        <v>291</v>
      </c>
      <c r="AC8" s="84" t="s">
        <v>207</v>
      </c>
      <c r="AD8" s="57" t="s">
        <v>203</v>
      </c>
      <c r="AE8" s="64">
        <v>2025.0</v>
      </c>
      <c r="AF8" s="80">
        <v>45922.0</v>
      </c>
      <c r="AG8" s="82"/>
      <c r="AH8" s="57" t="s">
        <v>293</v>
      </c>
      <c r="AI8" s="82"/>
      <c r="AJ8" s="57" t="s">
        <v>294</v>
      </c>
      <c r="AK8" s="84" t="s">
        <v>295</v>
      </c>
      <c r="AL8" s="84" t="s">
        <v>207</v>
      </c>
      <c r="AM8" s="57" t="s">
        <v>203</v>
      </c>
      <c r="AN8" s="82"/>
      <c r="AO8" s="82"/>
      <c r="AP8" s="82"/>
      <c r="AQ8" s="57" t="s">
        <v>296</v>
      </c>
      <c r="AR8" s="82"/>
      <c r="AS8" s="82"/>
      <c r="AT8" s="82"/>
      <c r="AU8" s="82"/>
      <c r="AV8" s="82"/>
      <c r="AW8" s="82"/>
      <c r="AX8" s="82"/>
      <c r="AY8" s="82"/>
      <c r="AZ8" s="82"/>
      <c r="BA8" s="82"/>
      <c r="BB8" s="82"/>
      <c r="BC8" s="82"/>
      <c r="BD8" s="82"/>
      <c r="BE8" s="82"/>
      <c r="BF8" s="82"/>
      <c r="BG8" s="82"/>
    </row>
    <row r="9">
      <c r="A9" s="57" t="s">
        <v>220</v>
      </c>
      <c r="B9" s="57" t="s">
        <v>297</v>
      </c>
      <c r="C9" s="57" t="s">
        <v>99</v>
      </c>
      <c r="D9" s="57" t="s">
        <v>179</v>
      </c>
      <c r="E9" s="57" t="s">
        <v>180</v>
      </c>
      <c r="F9" s="73"/>
      <c r="G9" s="75" t="s">
        <v>184</v>
      </c>
      <c r="H9" s="75" t="s">
        <v>184</v>
      </c>
      <c r="I9" s="75" t="s">
        <v>184</v>
      </c>
      <c r="J9" s="75">
        <f t="shared" si="1"/>
        <v>100</v>
      </c>
      <c r="K9" s="64" t="s">
        <v>299</v>
      </c>
      <c r="L9" s="80">
        <v>46065.0</v>
      </c>
      <c r="M9" s="64" t="s">
        <v>299</v>
      </c>
      <c r="N9" s="73"/>
      <c r="O9" s="73"/>
      <c r="P9" s="73"/>
      <c r="Q9" s="73"/>
      <c r="R9" s="57" t="s">
        <v>300</v>
      </c>
      <c r="S9" s="81">
        <v>46274.0</v>
      </c>
      <c r="T9" s="64">
        <v>69.0</v>
      </c>
      <c r="U9" s="82"/>
      <c r="V9" s="82"/>
      <c r="W9" s="57" t="s">
        <v>244</v>
      </c>
      <c r="X9" s="82"/>
      <c r="Y9" s="64">
        <v>2.0</v>
      </c>
      <c r="Z9" s="64"/>
      <c r="AA9" s="57" t="s">
        <v>294</v>
      </c>
      <c r="AB9" s="84" t="s">
        <v>266</v>
      </c>
      <c r="AC9" s="84" t="s">
        <v>207</v>
      </c>
      <c r="AD9" s="57" t="s">
        <v>203</v>
      </c>
      <c r="AE9" s="64">
        <v>2025.0</v>
      </c>
      <c r="AF9" s="80">
        <v>45746.0</v>
      </c>
      <c r="AG9" s="82"/>
      <c r="AH9" s="82"/>
      <c r="AI9" s="82"/>
      <c r="AJ9" s="57" t="s">
        <v>294</v>
      </c>
      <c r="AK9" s="57" t="s">
        <v>266</v>
      </c>
      <c r="AL9" s="57" t="s">
        <v>207</v>
      </c>
      <c r="AM9" s="57" t="s">
        <v>203</v>
      </c>
      <c r="AN9" s="64">
        <v>2025.0</v>
      </c>
      <c r="AO9" s="92">
        <v>45746.0</v>
      </c>
      <c r="AP9" s="82"/>
      <c r="AQ9" s="82"/>
      <c r="AR9" s="82"/>
      <c r="AS9" s="82"/>
      <c r="AT9" s="82"/>
      <c r="AU9" s="82"/>
      <c r="AV9" s="82"/>
      <c r="AW9" s="82"/>
      <c r="AX9" s="82"/>
      <c r="AY9" s="82"/>
      <c r="AZ9" s="82"/>
      <c r="BA9" s="82"/>
      <c r="BB9" s="82"/>
      <c r="BC9" s="82"/>
      <c r="BD9" s="82"/>
      <c r="BE9" s="82"/>
      <c r="BF9" s="82"/>
      <c r="BG9" s="82"/>
    </row>
    <row r="10">
      <c r="A10" s="57" t="s">
        <v>228</v>
      </c>
      <c r="B10" s="57" t="s">
        <v>305</v>
      </c>
      <c r="C10" s="57" t="s">
        <v>99</v>
      </c>
      <c r="D10" s="57" t="s">
        <v>179</v>
      </c>
      <c r="E10" s="57" t="s">
        <v>180</v>
      </c>
      <c r="F10" s="57" t="s">
        <v>306</v>
      </c>
      <c r="G10" s="75" t="s">
        <v>184</v>
      </c>
      <c r="H10" s="75" t="s">
        <v>184</v>
      </c>
      <c r="I10" s="75" t="s">
        <v>184</v>
      </c>
      <c r="J10" s="75">
        <f t="shared" si="1"/>
        <v>100</v>
      </c>
      <c r="K10" s="64" t="s">
        <v>308</v>
      </c>
      <c r="L10" s="80">
        <v>46071.0</v>
      </c>
      <c r="M10" s="64" t="s">
        <v>308</v>
      </c>
      <c r="N10" s="73"/>
      <c r="O10" s="73"/>
      <c r="P10" s="73"/>
      <c r="Q10" s="73"/>
      <c r="R10" s="57" t="s">
        <v>309</v>
      </c>
      <c r="S10" s="80">
        <v>46282.0</v>
      </c>
      <c r="T10" s="64">
        <v>61.0</v>
      </c>
      <c r="U10" s="82"/>
      <c r="V10" s="57" t="s">
        <v>256</v>
      </c>
      <c r="W10" s="57" t="s">
        <v>244</v>
      </c>
      <c r="X10" s="82"/>
      <c r="Y10" s="64">
        <v>3.0</v>
      </c>
      <c r="Z10" s="64"/>
      <c r="AA10" s="57" t="s">
        <v>310</v>
      </c>
      <c r="AB10" s="84" t="s">
        <v>311</v>
      </c>
      <c r="AC10" s="84" t="s">
        <v>236</v>
      </c>
      <c r="AD10" s="57" t="s">
        <v>203</v>
      </c>
      <c r="AE10" s="64">
        <v>2016.0</v>
      </c>
      <c r="AF10" s="64">
        <v>2016.0</v>
      </c>
      <c r="AG10" s="82"/>
      <c r="AH10" s="57" t="s">
        <v>313</v>
      </c>
      <c r="AI10" s="82"/>
      <c r="AJ10" s="57" t="s">
        <v>310</v>
      </c>
      <c r="AK10" s="57" t="s">
        <v>314</v>
      </c>
      <c r="AL10" s="57" t="s">
        <v>236</v>
      </c>
      <c r="AM10" s="57" t="s">
        <v>203</v>
      </c>
      <c r="AN10" s="64">
        <v>2016.0</v>
      </c>
      <c r="AO10" s="64">
        <v>2016.0</v>
      </c>
      <c r="AP10" s="82"/>
      <c r="AQ10" s="57" t="s">
        <v>315</v>
      </c>
      <c r="AR10" s="82"/>
      <c r="AS10" s="57" t="s">
        <v>294</v>
      </c>
      <c r="AT10" s="57" t="s">
        <v>255</v>
      </c>
      <c r="AU10" s="57" t="s">
        <v>316</v>
      </c>
      <c r="AV10" s="57" t="s">
        <v>203</v>
      </c>
      <c r="AW10" s="64">
        <v>2024.0</v>
      </c>
      <c r="AX10" s="64">
        <v>2024.0</v>
      </c>
      <c r="AY10" s="82"/>
      <c r="AZ10" s="57" t="s">
        <v>317</v>
      </c>
      <c r="BA10" s="82"/>
      <c r="BB10" s="57" t="s">
        <v>294</v>
      </c>
      <c r="BC10" s="57" t="s">
        <v>255</v>
      </c>
      <c r="BD10" s="57" t="s">
        <v>256</v>
      </c>
      <c r="BE10" s="57" t="s">
        <v>203</v>
      </c>
      <c r="BF10" s="64">
        <v>2024.0</v>
      </c>
      <c r="BG10" s="80">
        <v>45763.0</v>
      </c>
    </row>
    <row r="11" ht="16.5" customHeight="1">
      <c r="A11" s="57"/>
      <c r="B11" s="57"/>
      <c r="C11" s="57"/>
      <c r="D11" s="57"/>
      <c r="E11" s="57"/>
      <c r="F11" s="73"/>
      <c r="G11" s="75" t="s">
        <v>184</v>
      </c>
      <c r="H11" s="75" t="s">
        <v>184</v>
      </c>
      <c r="I11" s="75" t="s">
        <v>184</v>
      </c>
      <c r="J11" s="75">
        <f t="shared" si="1"/>
        <v>100</v>
      </c>
      <c r="K11" s="64"/>
      <c r="L11" s="80"/>
      <c r="M11" s="80"/>
      <c r="N11" s="64"/>
      <c r="O11" s="73"/>
      <c r="P11" s="57" t="s">
        <v>318</v>
      </c>
      <c r="Q11" s="57"/>
      <c r="R11" s="57"/>
      <c r="S11" s="81"/>
      <c r="T11" s="64"/>
      <c r="U11" s="82"/>
      <c r="V11" s="82"/>
      <c r="W11" s="57"/>
      <c r="X11" s="82"/>
      <c r="Y11" s="64"/>
      <c r="Z11" s="64"/>
      <c r="AA11" s="57"/>
      <c r="AB11" s="83"/>
      <c r="AC11" s="84"/>
      <c r="AD11" s="82"/>
      <c r="AE11" s="82"/>
      <c r="AF11" s="64"/>
      <c r="AG11" s="82"/>
      <c r="AH11" s="82"/>
      <c r="AI11" s="82"/>
      <c r="AJ11" s="57"/>
      <c r="AK11" s="82"/>
      <c r="AL11" s="82"/>
      <c r="AM11" s="82"/>
      <c r="AN11" s="82"/>
      <c r="AO11" s="64"/>
      <c r="AP11" s="82"/>
      <c r="AQ11" s="82"/>
      <c r="AR11" s="82"/>
      <c r="AS11" s="57"/>
      <c r="AT11" s="57"/>
      <c r="AU11" s="57"/>
      <c r="AV11" s="57"/>
      <c r="AW11" s="64"/>
      <c r="AX11" s="81"/>
      <c r="AY11" s="82"/>
      <c r="AZ11" s="82"/>
      <c r="BA11" s="82"/>
      <c r="BB11" s="82"/>
      <c r="BC11" s="82"/>
      <c r="BD11" s="82"/>
      <c r="BE11" s="82"/>
      <c r="BF11" s="82"/>
      <c r="BG11" s="82"/>
    </row>
    <row r="12">
      <c r="A12" s="57" t="s">
        <v>265</v>
      </c>
      <c r="B12" s="57" t="s">
        <v>321</v>
      </c>
      <c r="C12" s="57" t="s">
        <v>99</v>
      </c>
      <c r="D12" s="57" t="s">
        <v>150</v>
      </c>
      <c r="E12" s="57" t="s">
        <v>180</v>
      </c>
      <c r="F12" s="73"/>
      <c r="G12" s="75" t="s">
        <v>184</v>
      </c>
      <c r="H12" s="75" t="s">
        <v>184</v>
      </c>
      <c r="I12" s="75" t="s">
        <v>184</v>
      </c>
      <c r="J12" s="75">
        <f t="shared" si="1"/>
        <v>100</v>
      </c>
      <c r="K12" s="81">
        <v>46179.0</v>
      </c>
      <c r="L12" s="80">
        <v>46093.0</v>
      </c>
      <c r="M12" s="64" t="s">
        <v>323</v>
      </c>
      <c r="N12" s="81">
        <v>46179.0</v>
      </c>
      <c r="O12" s="73"/>
      <c r="P12" s="57" t="s">
        <v>324</v>
      </c>
      <c r="Q12" s="57" t="s">
        <v>190</v>
      </c>
      <c r="R12" s="57" t="s">
        <v>16</v>
      </c>
      <c r="S12" s="64" t="s">
        <v>325</v>
      </c>
      <c r="T12" s="64">
        <v>44.0</v>
      </c>
      <c r="U12" s="82"/>
      <c r="V12" s="57" t="s">
        <v>236</v>
      </c>
      <c r="W12" s="57" t="s">
        <v>196</v>
      </c>
      <c r="X12" s="82"/>
      <c r="Y12" s="64">
        <v>2.0</v>
      </c>
      <c r="Z12" s="64"/>
      <c r="AA12" s="57" t="s">
        <v>260</v>
      </c>
      <c r="AB12" s="83"/>
      <c r="AC12" s="84" t="s">
        <v>236</v>
      </c>
      <c r="AD12" s="82"/>
      <c r="AE12" s="82"/>
      <c r="AF12" s="80">
        <v>46198.0</v>
      </c>
      <c r="AG12" s="82"/>
      <c r="AH12" s="57" t="s">
        <v>326</v>
      </c>
      <c r="AI12" s="57" t="s">
        <v>327</v>
      </c>
      <c r="AJ12" s="57" t="s">
        <v>205</v>
      </c>
      <c r="AK12" s="82"/>
      <c r="AL12" s="57" t="s">
        <v>207</v>
      </c>
      <c r="AM12" s="82"/>
      <c r="AN12" s="82"/>
      <c r="AO12" s="82"/>
      <c r="AP12" s="82"/>
      <c r="AQ12" s="57" t="s">
        <v>328</v>
      </c>
      <c r="AR12" s="57" t="s">
        <v>329</v>
      </c>
      <c r="AS12" s="82"/>
      <c r="AT12" s="82"/>
      <c r="AU12" s="82"/>
      <c r="AV12" s="82"/>
      <c r="AW12" s="82"/>
      <c r="AX12" s="82"/>
      <c r="AY12" s="82"/>
      <c r="AZ12" s="82"/>
      <c r="BA12" s="82"/>
      <c r="BB12" s="82"/>
      <c r="BC12" s="82"/>
      <c r="BD12" s="82"/>
      <c r="BE12" s="82"/>
      <c r="BF12" s="82"/>
      <c r="BG12" s="82"/>
    </row>
    <row r="13">
      <c r="A13" s="57" t="s">
        <v>286</v>
      </c>
      <c r="B13" s="57" t="s">
        <v>330</v>
      </c>
      <c r="C13" s="57" t="s">
        <v>99</v>
      </c>
      <c r="D13" s="57" t="s">
        <v>179</v>
      </c>
      <c r="E13" s="57" t="s">
        <v>180</v>
      </c>
      <c r="F13" s="73"/>
      <c r="G13" s="75" t="s">
        <v>184</v>
      </c>
      <c r="H13" s="75" t="s">
        <v>184</v>
      </c>
      <c r="I13" s="75" t="s">
        <v>184</v>
      </c>
      <c r="J13" s="75">
        <f t="shared" si="1"/>
        <v>100</v>
      </c>
      <c r="K13" s="64" t="s">
        <v>283</v>
      </c>
      <c r="L13" s="80">
        <v>46074.0</v>
      </c>
      <c r="M13" s="64" t="s">
        <v>283</v>
      </c>
      <c r="N13" s="73"/>
      <c r="O13" s="73"/>
      <c r="P13" s="57" t="s">
        <v>331</v>
      </c>
      <c r="Q13" s="57" t="s">
        <v>190</v>
      </c>
      <c r="R13" s="57" t="s">
        <v>288</v>
      </c>
      <c r="S13" s="80">
        <v>46281.0</v>
      </c>
      <c r="T13" s="64">
        <v>62.0</v>
      </c>
      <c r="U13" s="82"/>
      <c r="V13" s="82"/>
      <c r="W13" s="57" t="s">
        <v>196</v>
      </c>
      <c r="X13" s="64">
        <v>2024.0</v>
      </c>
      <c r="Y13" s="64">
        <v>2.0</v>
      </c>
      <c r="Z13" s="64"/>
      <c r="AA13" s="57" t="s">
        <v>205</v>
      </c>
      <c r="AB13" s="84" t="s">
        <v>266</v>
      </c>
      <c r="AC13" s="84" t="s">
        <v>207</v>
      </c>
      <c r="AD13" s="57" t="s">
        <v>203</v>
      </c>
      <c r="AE13" s="64">
        <v>2025.0</v>
      </c>
      <c r="AF13" s="80">
        <v>45922.0</v>
      </c>
      <c r="AG13" s="82"/>
      <c r="AH13" s="57" t="s">
        <v>332</v>
      </c>
      <c r="AI13" s="82"/>
      <c r="AJ13" s="57" t="s">
        <v>205</v>
      </c>
      <c r="AK13" s="57" t="s">
        <v>295</v>
      </c>
      <c r="AL13" s="57" t="s">
        <v>202</v>
      </c>
      <c r="AM13" s="57" t="s">
        <v>203</v>
      </c>
      <c r="AN13" s="64">
        <v>2014.0</v>
      </c>
      <c r="AO13" s="80">
        <v>41728.0</v>
      </c>
      <c r="AP13" s="82"/>
      <c r="AQ13" s="57" t="s">
        <v>335</v>
      </c>
      <c r="AR13" s="82"/>
      <c r="AS13" s="82"/>
      <c r="AT13" s="82"/>
      <c r="AU13" s="82"/>
      <c r="AV13" s="82"/>
      <c r="AW13" s="82"/>
      <c r="AX13" s="82"/>
      <c r="AY13" s="82"/>
      <c r="AZ13" s="82"/>
      <c r="BA13" s="82"/>
      <c r="BB13" s="82"/>
      <c r="BC13" s="82"/>
      <c r="BD13" s="82"/>
      <c r="BE13" s="82"/>
      <c r="BF13" s="82"/>
      <c r="BG13" s="82"/>
    </row>
    <row r="14">
      <c r="A14" s="57" t="s">
        <v>336</v>
      </c>
      <c r="B14" s="57" t="s">
        <v>337</v>
      </c>
      <c r="C14" s="57" t="s">
        <v>99</v>
      </c>
      <c r="D14" s="57" t="s">
        <v>179</v>
      </c>
      <c r="E14" s="57" t="s">
        <v>180</v>
      </c>
      <c r="F14" s="73"/>
      <c r="G14" s="75" t="s">
        <v>184</v>
      </c>
      <c r="H14" s="75" t="s">
        <v>184</v>
      </c>
      <c r="I14" s="75" t="s">
        <v>184</v>
      </c>
      <c r="J14" s="75">
        <f t="shared" si="1"/>
        <v>100</v>
      </c>
      <c r="K14" s="64" t="s">
        <v>338</v>
      </c>
      <c r="L14" s="80">
        <v>46071.0</v>
      </c>
      <c r="M14" s="64" t="s">
        <v>338</v>
      </c>
      <c r="N14" s="73"/>
      <c r="O14" s="73"/>
      <c r="P14" s="73"/>
      <c r="Q14" s="73"/>
      <c r="R14" s="57" t="s">
        <v>226</v>
      </c>
      <c r="S14" s="80">
        <v>46283.0</v>
      </c>
      <c r="T14" s="64">
        <v>60.0</v>
      </c>
      <c r="U14" s="82"/>
      <c r="V14" s="82"/>
      <c r="W14" s="57" t="s">
        <v>244</v>
      </c>
      <c r="X14" s="64">
        <v>2018.0</v>
      </c>
      <c r="Y14" s="64">
        <v>2.0</v>
      </c>
      <c r="Z14" s="64"/>
      <c r="AA14" s="57" t="s">
        <v>294</v>
      </c>
      <c r="AB14" s="84" t="s">
        <v>339</v>
      </c>
      <c r="AC14" s="84" t="s">
        <v>207</v>
      </c>
      <c r="AD14" s="57" t="s">
        <v>203</v>
      </c>
      <c r="AE14" s="64">
        <v>2022.0</v>
      </c>
      <c r="AF14" s="64">
        <v>2022.0</v>
      </c>
      <c r="AG14" s="82"/>
      <c r="AH14" s="57" t="s">
        <v>313</v>
      </c>
      <c r="AI14" s="82"/>
      <c r="AJ14" s="57" t="s">
        <v>294</v>
      </c>
      <c r="AK14" s="57" t="s">
        <v>339</v>
      </c>
      <c r="AL14" s="57" t="s">
        <v>207</v>
      </c>
      <c r="AM14" s="57" t="s">
        <v>203</v>
      </c>
      <c r="AN14" s="64">
        <v>2022.0</v>
      </c>
      <c r="AO14" s="64">
        <v>2022.0</v>
      </c>
      <c r="AP14" s="64">
        <v>2.0641512E7</v>
      </c>
      <c r="AQ14" s="57" t="s">
        <v>340</v>
      </c>
      <c r="AR14" s="82"/>
      <c r="AS14" s="82"/>
      <c r="AT14" s="82"/>
      <c r="AU14" s="82"/>
      <c r="AV14" s="82"/>
      <c r="AW14" s="82"/>
      <c r="AX14" s="82"/>
      <c r="AY14" s="82"/>
      <c r="AZ14" s="82"/>
      <c r="BA14" s="82"/>
      <c r="BB14" s="82"/>
      <c r="BC14" s="82"/>
      <c r="BD14" s="82"/>
      <c r="BE14" s="82"/>
      <c r="BF14" s="82"/>
      <c r="BG14" s="82"/>
    </row>
    <row r="15">
      <c r="A15" s="57" t="s">
        <v>341</v>
      </c>
      <c r="B15" s="57" t="s">
        <v>342</v>
      </c>
      <c r="C15" s="57" t="s">
        <v>99</v>
      </c>
      <c r="D15" s="57" t="s">
        <v>179</v>
      </c>
      <c r="E15" s="57" t="s">
        <v>180</v>
      </c>
      <c r="F15" s="73"/>
      <c r="G15" s="75" t="s">
        <v>184</v>
      </c>
      <c r="H15" s="75" t="s">
        <v>184</v>
      </c>
      <c r="I15" s="75" t="s">
        <v>184</v>
      </c>
      <c r="J15" s="75">
        <f t="shared" si="1"/>
        <v>100</v>
      </c>
      <c r="K15" s="80">
        <v>46202.0</v>
      </c>
      <c r="L15" s="80">
        <v>46066.0</v>
      </c>
      <c r="M15" s="64" t="s">
        <v>344</v>
      </c>
      <c r="N15" s="80">
        <v>46202.0</v>
      </c>
      <c r="O15" s="73"/>
      <c r="P15" s="73"/>
      <c r="Q15" s="73"/>
      <c r="R15" s="57" t="s">
        <v>181</v>
      </c>
      <c r="S15" s="64" t="s">
        <v>345</v>
      </c>
      <c r="T15" s="64">
        <v>21.0</v>
      </c>
      <c r="U15" s="82"/>
      <c r="V15" s="82"/>
      <c r="W15" s="57" t="s">
        <v>244</v>
      </c>
      <c r="X15" s="82"/>
      <c r="Y15" s="64">
        <v>4.0</v>
      </c>
      <c r="Z15" s="64"/>
      <c r="AA15" s="57" t="s">
        <v>200</v>
      </c>
      <c r="AB15" s="84" t="s">
        <v>266</v>
      </c>
      <c r="AC15" s="84" t="s">
        <v>207</v>
      </c>
      <c r="AD15" s="57" t="s">
        <v>203</v>
      </c>
      <c r="AE15" s="64">
        <v>2024.0</v>
      </c>
      <c r="AF15" s="64" t="s">
        <v>348</v>
      </c>
      <c r="AG15" s="82"/>
      <c r="AH15" s="57" t="s">
        <v>349</v>
      </c>
      <c r="AI15" s="57" t="s">
        <v>350</v>
      </c>
      <c r="AJ15" s="57" t="s">
        <v>200</v>
      </c>
      <c r="AK15" s="57" t="s">
        <v>255</v>
      </c>
      <c r="AL15" s="57" t="s">
        <v>236</v>
      </c>
      <c r="AM15" s="57" t="s">
        <v>203</v>
      </c>
      <c r="AN15" s="64">
        <v>2024.0</v>
      </c>
      <c r="AO15" s="64" t="s">
        <v>348</v>
      </c>
      <c r="AP15" s="82"/>
      <c r="AQ15" s="57" t="s">
        <v>351</v>
      </c>
      <c r="AR15" s="57" t="s">
        <v>352</v>
      </c>
      <c r="AS15" s="57" t="s">
        <v>200</v>
      </c>
      <c r="AT15" s="57" t="s">
        <v>266</v>
      </c>
      <c r="AU15" s="57" t="s">
        <v>202</v>
      </c>
      <c r="AV15" s="57" t="s">
        <v>203</v>
      </c>
      <c r="AW15" s="64">
        <v>2025.0</v>
      </c>
      <c r="AX15" s="80">
        <v>45746.0</v>
      </c>
      <c r="AY15" s="82"/>
      <c r="AZ15" s="57" t="s">
        <v>354</v>
      </c>
      <c r="BA15" s="57" t="s">
        <v>355</v>
      </c>
      <c r="BB15" s="57" t="s">
        <v>200</v>
      </c>
      <c r="BC15" s="57" t="s">
        <v>255</v>
      </c>
      <c r="BD15" s="57" t="s">
        <v>236</v>
      </c>
      <c r="BE15" s="57" t="s">
        <v>203</v>
      </c>
      <c r="BF15" s="64">
        <v>2025.0</v>
      </c>
      <c r="BG15" s="80">
        <v>45746.0</v>
      </c>
    </row>
    <row r="16">
      <c r="A16" s="99" t="s">
        <v>356</v>
      </c>
      <c r="B16" s="99" t="s">
        <v>357</v>
      </c>
      <c r="C16" s="99" t="s">
        <v>240</v>
      </c>
      <c r="D16" s="99" t="s">
        <v>358</v>
      </c>
      <c r="E16" s="99" t="s">
        <v>180</v>
      </c>
      <c r="F16" s="100"/>
      <c r="G16" s="75" t="s">
        <v>184</v>
      </c>
      <c r="H16" s="75" t="s">
        <v>184</v>
      </c>
      <c r="I16" s="75" t="s">
        <v>184</v>
      </c>
      <c r="J16" s="75">
        <f t="shared" si="1"/>
        <v>100</v>
      </c>
      <c r="K16" s="101">
        <v>46196.0</v>
      </c>
      <c r="L16" s="101">
        <v>46045.0</v>
      </c>
      <c r="M16" s="101">
        <v>46196.0</v>
      </c>
      <c r="N16" s="100"/>
      <c r="O16" s="100"/>
      <c r="P16" s="99" t="s">
        <v>361</v>
      </c>
      <c r="Q16" s="99" t="s">
        <v>190</v>
      </c>
      <c r="R16" s="99" t="s">
        <v>191</v>
      </c>
      <c r="S16" s="102" t="s">
        <v>193</v>
      </c>
      <c r="T16" s="102">
        <v>27.0</v>
      </c>
      <c r="U16" s="103"/>
      <c r="V16" s="103"/>
      <c r="W16" s="103"/>
      <c r="X16" s="103"/>
      <c r="Y16" s="102">
        <v>1.0</v>
      </c>
      <c r="Z16" s="102"/>
      <c r="AA16" s="99" t="s">
        <v>363</v>
      </c>
      <c r="AB16" s="99" t="s">
        <v>364</v>
      </c>
      <c r="AC16" s="99" t="s">
        <v>365</v>
      </c>
      <c r="AD16" s="99" t="s">
        <v>366</v>
      </c>
      <c r="AE16" s="102">
        <v>2022.0</v>
      </c>
      <c r="AF16" s="102">
        <v>2022.0</v>
      </c>
      <c r="AG16" s="103"/>
      <c r="AH16" s="99" t="s">
        <v>210</v>
      </c>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row>
    <row r="17">
      <c r="A17" s="57" t="s">
        <v>370</v>
      </c>
      <c r="B17" s="57" t="s">
        <v>371</v>
      </c>
      <c r="C17" s="57" t="s">
        <v>99</v>
      </c>
      <c r="D17" s="57" t="s">
        <v>179</v>
      </c>
      <c r="E17" s="57" t="s">
        <v>180</v>
      </c>
      <c r="F17" s="73"/>
      <c r="G17" s="75" t="s">
        <v>184</v>
      </c>
      <c r="H17" s="75" t="s">
        <v>184</v>
      </c>
      <c r="I17" s="75" t="s">
        <v>184</v>
      </c>
      <c r="J17" s="75">
        <f t="shared" si="1"/>
        <v>100</v>
      </c>
      <c r="K17" s="80">
        <v>46202.0</v>
      </c>
      <c r="L17" s="80">
        <v>46066.0</v>
      </c>
      <c r="M17" s="64" t="s">
        <v>344</v>
      </c>
      <c r="N17" s="80">
        <v>46202.0</v>
      </c>
      <c r="O17" s="73"/>
      <c r="P17" s="73"/>
      <c r="Q17" s="73"/>
      <c r="R17" s="57" t="s">
        <v>181</v>
      </c>
      <c r="S17" s="64" t="s">
        <v>345</v>
      </c>
      <c r="T17" s="64">
        <v>21.0</v>
      </c>
      <c r="U17" s="82"/>
      <c r="V17" s="82"/>
      <c r="W17" s="57" t="s">
        <v>244</v>
      </c>
      <c r="X17" s="82"/>
      <c r="Y17" s="64">
        <v>4.0</v>
      </c>
      <c r="Z17" s="64"/>
      <c r="AA17" s="57" t="s">
        <v>294</v>
      </c>
      <c r="AB17" s="84" t="s">
        <v>255</v>
      </c>
      <c r="AC17" s="84" t="s">
        <v>236</v>
      </c>
      <c r="AD17" s="57" t="s">
        <v>203</v>
      </c>
      <c r="AE17" s="64">
        <v>2024.0</v>
      </c>
      <c r="AF17" s="64" t="s">
        <v>373</v>
      </c>
      <c r="AG17" s="82"/>
      <c r="AH17" s="57" t="s">
        <v>374</v>
      </c>
      <c r="AI17" s="57" t="s">
        <v>375</v>
      </c>
      <c r="AJ17" s="57" t="s">
        <v>294</v>
      </c>
      <c r="AK17" s="57" t="s">
        <v>266</v>
      </c>
      <c r="AL17" s="57" t="s">
        <v>207</v>
      </c>
      <c r="AM17" s="57" t="s">
        <v>203</v>
      </c>
      <c r="AN17" s="64">
        <v>2024.0</v>
      </c>
      <c r="AO17" s="64" t="s">
        <v>373</v>
      </c>
      <c r="AP17" s="82"/>
      <c r="AQ17" s="57" t="s">
        <v>376</v>
      </c>
      <c r="AR17" s="57" t="s">
        <v>377</v>
      </c>
      <c r="AS17" s="57" t="s">
        <v>294</v>
      </c>
      <c r="AT17" s="57" t="s">
        <v>266</v>
      </c>
      <c r="AU17" s="57" t="s">
        <v>207</v>
      </c>
      <c r="AV17" s="57" t="s">
        <v>203</v>
      </c>
      <c r="AW17" s="64">
        <v>2025.0</v>
      </c>
      <c r="AX17" s="80">
        <v>45746.0</v>
      </c>
      <c r="AY17" s="82"/>
      <c r="AZ17" s="57" t="s">
        <v>378</v>
      </c>
      <c r="BA17" s="57" t="s">
        <v>379</v>
      </c>
      <c r="BB17" s="57" t="s">
        <v>294</v>
      </c>
      <c r="BC17" s="57" t="s">
        <v>266</v>
      </c>
      <c r="BD17" s="57" t="s">
        <v>207</v>
      </c>
      <c r="BE17" s="57" t="s">
        <v>203</v>
      </c>
      <c r="BF17" s="64">
        <v>2025.0</v>
      </c>
      <c r="BG17" s="80">
        <v>45746.0</v>
      </c>
    </row>
    <row r="18">
      <c r="A18" s="57" t="s">
        <v>380</v>
      </c>
      <c r="B18" s="57" t="s">
        <v>381</v>
      </c>
      <c r="C18" s="57" t="s">
        <v>99</v>
      </c>
      <c r="D18" s="57" t="s">
        <v>179</v>
      </c>
      <c r="E18" s="57" t="s">
        <v>180</v>
      </c>
      <c r="F18" s="73"/>
      <c r="G18" s="75" t="s">
        <v>184</v>
      </c>
      <c r="H18" s="75" t="s">
        <v>184</v>
      </c>
      <c r="I18" s="75" t="s">
        <v>184</v>
      </c>
      <c r="J18" s="75">
        <f t="shared" si="1"/>
        <v>100</v>
      </c>
      <c r="K18" s="64" t="s">
        <v>382</v>
      </c>
      <c r="L18" s="80">
        <v>46072.0</v>
      </c>
      <c r="M18" s="64" t="s">
        <v>382</v>
      </c>
      <c r="N18" s="73"/>
      <c r="O18" s="73"/>
      <c r="P18" s="57" t="s">
        <v>383</v>
      </c>
      <c r="Q18" s="73"/>
      <c r="R18" s="57" t="s">
        <v>226</v>
      </c>
      <c r="S18" s="80">
        <v>46284.0</v>
      </c>
      <c r="T18" s="64">
        <v>59.0</v>
      </c>
      <c r="U18" s="82"/>
      <c r="V18" s="57" t="s">
        <v>384</v>
      </c>
      <c r="W18" s="57" t="s">
        <v>244</v>
      </c>
      <c r="X18" s="82"/>
      <c r="Y18" s="64">
        <v>3.0</v>
      </c>
      <c r="Z18" s="64"/>
      <c r="AA18" s="57" t="s">
        <v>294</v>
      </c>
      <c r="AB18" s="84" t="s">
        <v>266</v>
      </c>
      <c r="AC18" s="84" t="s">
        <v>202</v>
      </c>
      <c r="AD18" s="57" t="s">
        <v>203</v>
      </c>
      <c r="AE18" s="64">
        <v>2018.0</v>
      </c>
      <c r="AF18" s="80">
        <v>43365.0</v>
      </c>
      <c r="AG18" s="82"/>
      <c r="AH18" s="57" t="s">
        <v>385</v>
      </c>
      <c r="AI18" s="82"/>
      <c r="AJ18" s="57" t="s">
        <v>294</v>
      </c>
      <c r="AK18" s="57" t="s">
        <v>266</v>
      </c>
      <c r="AL18" s="57" t="s">
        <v>202</v>
      </c>
      <c r="AM18" s="57" t="s">
        <v>203</v>
      </c>
      <c r="AN18" s="64">
        <v>2018.0</v>
      </c>
      <c r="AO18" s="104" t="s">
        <v>387</v>
      </c>
      <c r="AP18" s="82"/>
      <c r="AQ18" s="57" t="s">
        <v>389</v>
      </c>
      <c r="AR18" s="82"/>
      <c r="AS18" s="57" t="s">
        <v>294</v>
      </c>
      <c r="AT18" s="57" t="s">
        <v>255</v>
      </c>
      <c r="AU18" s="57" t="s">
        <v>236</v>
      </c>
      <c r="AV18" s="57" t="s">
        <v>203</v>
      </c>
      <c r="AW18" s="64">
        <v>2023.0</v>
      </c>
      <c r="AX18" s="64" t="s">
        <v>390</v>
      </c>
      <c r="AY18" s="82"/>
      <c r="AZ18" s="57" t="s">
        <v>391</v>
      </c>
      <c r="BA18" s="82"/>
      <c r="BB18" s="82"/>
      <c r="BC18" s="82"/>
      <c r="BD18" s="82"/>
      <c r="BE18" s="82"/>
      <c r="BF18" s="82"/>
      <c r="BG18" s="82"/>
    </row>
    <row r="19">
      <c r="A19" s="57" t="s">
        <v>392</v>
      </c>
      <c r="B19" s="57" t="s">
        <v>393</v>
      </c>
      <c r="C19" s="57" t="s">
        <v>240</v>
      </c>
      <c r="D19" s="57" t="s">
        <v>150</v>
      </c>
      <c r="E19" s="57" t="s">
        <v>180</v>
      </c>
      <c r="F19" s="73"/>
      <c r="G19" s="75" t="s">
        <v>184</v>
      </c>
      <c r="H19" s="75" t="s">
        <v>184</v>
      </c>
      <c r="I19" s="75" t="s">
        <v>184</v>
      </c>
      <c r="J19" s="75">
        <f t="shared" si="1"/>
        <v>100</v>
      </c>
      <c r="K19" s="80">
        <v>46065.0</v>
      </c>
      <c r="L19" s="80">
        <v>46065.0</v>
      </c>
      <c r="M19" s="73"/>
      <c r="N19" s="73"/>
      <c r="O19" s="73"/>
      <c r="P19" s="57" t="s">
        <v>394</v>
      </c>
      <c r="Q19" s="73"/>
      <c r="R19" s="57" t="s">
        <v>300</v>
      </c>
      <c r="S19" s="80">
        <v>46223.0</v>
      </c>
      <c r="T19" s="64">
        <v>158.0</v>
      </c>
      <c r="U19" s="57" t="s">
        <v>395</v>
      </c>
      <c r="V19" s="82"/>
      <c r="W19" s="82"/>
      <c r="X19" s="82"/>
      <c r="Y19" s="64">
        <v>1.0</v>
      </c>
      <c r="Z19" s="64"/>
      <c r="AA19" s="57" t="s">
        <v>396</v>
      </c>
      <c r="AB19" s="57" t="s">
        <v>397</v>
      </c>
      <c r="AC19" s="57" t="s">
        <v>398</v>
      </c>
      <c r="AD19" s="57" t="s">
        <v>203</v>
      </c>
      <c r="AE19" s="64">
        <v>2015.0</v>
      </c>
      <c r="AF19" s="64" t="s">
        <v>399</v>
      </c>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row>
    <row r="20">
      <c r="A20" s="99" t="s">
        <v>400</v>
      </c>
      <c r="B20" s="99" t="s">
        <v>401</v>
      </c>
      <c r="C20" s="99" t="s">
        <v>240</v>
      </c>
      <c r="D20" s="99" t="s">
        <v>358</v>
      </c>
      <c r="E20" s="99" t="s">
        <v>180</v>
      </c>
      <c r="F20" s="100"/>
      <c r="G20" s="75" t="s">
        <v>184</v>
      </c>
      <c r="H20" s="75" t="s">
        <v>184</v>
      </c>
      <c r="I20" s="75" t="s">
        <v>184</v>
      </c>
      <c r="J20" s="75">
        <f t="shared" si="1"/>
        <v>100</v>
      </c>
      <c r="K20" s="101">
        <v>46071.0</v>
      </c>
      <c r="L20" s="101">
        <v>46071.0</v>
      </c>
      <c r="M20" s="100"/>
      <c r="N20" s="100"/>
      <c r="O20" s="100"/>
      <c r="P20" s="100"/>
      <c r="Q20" s="100"/>
      <c r="R20" s="99" t="s">
        <v>309</v>
      </c>
      <c r="S20" s="101">
        <v>46223.0</v>
      </c>
      <c r="T20" s="102">
        <v>152.0</v>
      </c>
      <c r="U20" s="103"/>
      <c r="V20" s="103"/>
      <c r="W20" s="103"/>
      <c r="X20" s="102">
        <v>2022.0</v>
      </c>
      <c r="Y20" s="102">
        <v>1.0</v>
      </c>
      <c r="Z20" s="102"/>
      <c r="AA20" s="99" t="s">
        <v>363</v>
      </c>
      <c r="AB20" s="99" t="s">
        <v>364</v>
      </c>
      <c r="AC20" s="99" t="s">
        <v>403</v>
      </c>
      <c r="AD20" s="99" t="s">
        <v>404</v>
      </c>
      <c r="AE20" s="102">
        <v>2022.0</v>
      </c>
      <c r="AF20" s="105" t="s">
        <v>387</v>
      </c>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row>
    <row r="21">
      <c r="A21" s="57" t="s">
        <v>406</v>
      </c>
      <c r="B21" s="57" t="s">
        <v>407</v>
      </c>
      <c r="C21" s="57" t="s">
        <v>99</v>
      </c>
      <c r="D21" s="57" t="s">
        <v>179</v>
      </c>
      <c r="E21" s="57" t="s">
        <v>180</v>
      </c>
      <c r="F21" s="73"/>
      <c r="G21" s="75" t="s">
        <v>184</v>
      </c>
      <c r="H21" s="75" t="s">
        <v>184</v>
      </c>
      <c r="I21" s="75" t="s">
        <v>184</v>
      </c>
      <c r="J21" s="75">
        <f t="shared" si="1"/>
        <v>100</v>
      </c>
      <c r="K21" s="64" t="s">
        <v>308</v>
      </c>
      <c r="L21" s="80">
        <v>46070.0</v>
      </c>
      <c r="M21" s="64" t="s">
        <v>308</v>
      </c>
      <c r="N21" s="73"/>
      <c r="O21" s="73"/>
      <c r="P21" s="73"/>
      <c r="Q21" s="73"/>
      <c r="R21" s="57" t="s">
        <v>288</v>
      </c>
      <c r="S21" s="80">
        <v>46282.0</v>
      </c>
      <c r="T21" s="64">
        <v>61.0</v>
      </c>
      <c r="U21" s="82"/>
      <c r="V21" s="82"/>
      <c r="W21" s="57" t="s">
        <v>196</v>
      </c>
      <c r="X21" s="82"/>
      <c r="Y21" s="64">
        <v>2.0</v>
      </c>
      <c r="Z21" s="64"/>
      <c r="AA21" s="57" t="s">
        <v>205</v>
      </c>
      <c r="AB21" s="84" t="s">
        <v>410</v>
      </c>
      <c r="AC21" s="84" t="s">
        <v>207</v>
      </c>
      <c r="AD21" s="57" t="s">
        <v>203</v>
      </c>
      <c r="AE21" s="64">
        <v>2015.0</v>
      </c>
      <c r="AF21" s="64">
        <v>2015.0</v>
      </c>
      <c r="AG21" s="82"/>
      <c r="AH21" s="57" t="s">
        <v>411</v>
      </c>
      <c r="AI21" s="82"/>
      <c r="AJ21" s="57" t="s">
        <v>294</v>
      </c>
      <c r="AK21" s="57" t="s">
        <v>412</v>
      </c>
      <c r="AL21" s="57" t="s">
        <v>207</v>
      </c>
      <c r="AM21" s="57" t="s">
        <v>203</v>
      </c>
      <c r="AN21" s="64">
        <v>2015.0</v>
      </c>
      <c r="AO21" s="64">
        <v>2015.0</v>
      </c>
      <c r="AP21" s="82"/>
      <c r="AQ21" s="57" t="s">
        <v>293</v>
      </c>
      <c r="AR21" s="82"/>
      <c r="AS21" s="82"/>
      <c r="AT21" s="82"/>
      <c r="AU21" s="82"/>
      <c r="AV21" s="82"/>
      <c r="AW21" s="82"/>
      <c r="AX21" s="82"/>
      <c r="AY21" s="82"/>
      <c r="AZ21" s="82"/>
      <c r="BA21" s="82"/>
      <c r="BB21" s="82"/>
      <c r="BC21" s="82"/>
      <c r="BD21" s="82"/>
      <c r="BE21" s="82"/>
      <c r="BF21" s="82"/>
      <c r="BG21" s="82"/>
    </row>
    <row r="22">
      <c r="A22" s="57" t="s">
        <v>413</v>
      </c>
      <c r="B22" s="57" t="s">
        <v>414</v>
      </c>
      <c r="C22" s="57" t="s">
        <v>99</v>
      </c>
      <c r="D22" s="57" t="s">
        <v>179</v>
      </c>
      <c r="E22" s="57" t="s">
        <v>180</v>
      </c>
      <c r="F22" s="73"/>
      <c r="G22" s="75" t="s">
        <v>184</v>
      </c>
      <c r="H22" s="75" t="s">
        <v>184</v>
      </c>
      <c r="I22" s="75" t="s">
        <v>184</v>
      </c>
      <c r="J22" s="75">
        <f t="shared" si="1"/>
        <v>100</v>
      </c>
      <c r="K22" s="64" t="s">
        <v>415</v>
      </c>
      <c r="L22" s="80">
        <v>46072.0</v>
      </c>
      <c r="M22" s="64" t="s">
        <v>415</v>
      </c>
      <c r="N22" s="73"/>
      <c r="O22" s="73"/>
      <c r="P22" s="57" t="s">
        <v>416</v>
      </c>
      <c r="Q22" s="57" t="s">
        <v>190</v>
      </c>
      <c r="R22" s="57" t="s">
        <v>288</v>
      </c>
      <c r="S22" s="80">
        <v>46280.0</v>
      </c>
      <c r="T22" s="64">
        <v>63.0</v>
      </c>
      <c r="U22" s="82"/>
      <c r="V22" s="82"/>
      <c r="W22" s="57" t="s">
        <v>196</v>
      </c>
      <c r="X22" s="82"/>
      <c r="Y22" s="64">
        <v>1.0</v>
      </c>
      <c r="Z22" s="64"/>
      <c r="AA22" s="57" t="s">
        <v>200</v>
      </c>
      <c r="AB22" s="84" t="s">
        <v>417</v>
      </c>
      <c r="AC22" s="84" t="s">
        <v>236</v>
      </c>
      <c r="AD22" s="57" t="s">
        <v>203</v>
      </c>
      <c r="AE22" s="64">
        <v>2018.0</v>
      </c>
      <c r="AF22" s="80">
        <v>43189.0</v>
      </c>
      <c r="AG22" s="82"/>
      <c r="AH22" s="57" t="s">
        <v>419</v>
      </c>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row>
    <row r="23">
      <c r="A23" s="57" t="s">
        <v>420</v>
      </c>
      <c r="B23" s="57" t="s">
        <v>421</v>
      </c>
      <c r="C23" s="57" t="s">
        <v>99</v>
      </c>
      <c r="D23" s="57" t="s">
        <v>179</v>
      </c>
      <c r="E23" s="57" t="s">
        <v>180</v>
      </c>
      <c r="F23" s="73"/>
      <c r="G23" s="75" t="s">
        <v>184</v>
      </c>
      <c r="H23" s="75" t="s">
        <v>184</v>
      </c>
      <c r="I23" s="75" t="s">
        <v>184</v>
      </c>
      <c r="J23" s="75">
        <f t="shared" si="1"/>
        <v>100</v>
      </c>
      <c r="K23" s="64" t="s">
        <v>283</v>
      </c>
      <c r="L23" s="80">
        <v>46072.0</v>
      </c>
      <c r="M23" s="64" t="s">
        <v>283</v>
      </c>
      <c r="N23" s="73"/>
      <c r="O23" s="73"/>
      <c r="P23" s="73"/>
      <c r="Q23" s="73"/>
      <c r="R23" s="57" t="s">
        <v>288</v>
      </c>
      <c r="S23" s="80">
        <v>46281.0</v>
      </c>
      <c r="T23" s="64">
        <v>62.0</v>
      </c>
      <c r="U23" s="82"/>
      <c r="V23" s="82"/>
      <c r="W23" s="57" t="s">
        <v>196</v>
      </c>
      <c r="X23" s="82"/>
      <c r="Y23" s="64">
        <v>3.0</v>
      </c>
      <c r="Z23" s="64"/>
      <c r="AA23" s="57" t="s">
        <v>294</v>
      </c>
      <c r="AB23" s="84" t="s">
        <v>412</v>
      </c>
      <c r="AC23" s="84" t="s">
        <v>207</v>
      </c>
      <c r="AD23" s="57" t="s">
        <v>203</v>
      </c>
      <c r="AE23" s="64">
        <v>2018.0</v>
      </c>
      <c r="AF23" s="64">
        <v>2018.0</v>
      </c>
      <c r="AG23" s="82"/>
      <c r="AH23" s="57" t="s">
        <v>389</v>
      </c>
      <c r="AI23" s="82"/>
      <c r="AJ23" s="57" t="s">
        <v>424</v>
      </c>
      <c r="AK23" s="57" t="s">
        <v>425</v>
      </c>
      <c r="AL23" s="57" t="s">
        <v>207</v>
      </c>
      <c r="AM23" s="57" t="s">
        <v>427</v>
      </c>
      <c r="AN23" s="64">
        <v>2018.0</v>
      </c>
      <c r="AO23" s="64">
        <v>2018.0</v>
      </c>
      <c r="AP23" s="82"/>
      <c r="AQ23" s="57" t="s">
        <v>428</v>
      </c>
      <c r="AR23" s="82"/>
      <c r="AS23" s="57" t="s">
        <v>294</v>
      </c>
      <c r="AT23" s="57" t="s">
        <v>429</v>
      </c>
      <c r="AU23" s="57" t="s">
        <v>236</v>
      </c>
      <c r="AV23" s="64">
        <v>2022.0</v>
      </c>
      <c r="AW23" s="64">
        <v>2022.0</v>
      </c>
      <c r="AX23" s="82"/>
      <c r="AY23" s="82"/>
      <c r="AZ23" s="57" t="s">
        <v>430</v>
      </c>
      <c r="BA23" s="82"/>
      <c r="BB23" s="82"/>
      <c r="BC23" s="82"/>
      <c r="BD23" s="82"/>
      <c r="BE23" s="82"/>
      <c r="BF23" s="82"/>
      <c r="BG23" s="82"/>
    </row>
    <row r="24">
      <c r="A24" s="57" t="s">
        <v>431</v>
      </c>
      <c r="B24" s="57" t="s">
        <v>432</v>
      </c>
      <c r="C24" s="57" t="s">
        <v>240</v>
      </c>
      <c r="D24" s="57" t="s">
        <v>358</v>
      </c>
      <c r="E24" s="57" t="s">
        <v>180</v>
      </c>
      <c r="F24" s="57" t="s">
        <v>433</v>
      </c>
      <c r="G24" s="75" t="s">
        <v>184</v>
      </c>
      <c r="H24" s="75" t="s">
        <v>184</v>
      </c>
      <c r="I24" s="75" t="s">
        <v>184</v>
      </c>
      <c r="J24" s="75">
        <f t="shared" si="1"/>
        <v>100</v>
      </c>
      <c r="K24" s="80">
        <v>46220.0</v>
      </c>
      <c r="L24" s="80">
        <v>46220.0</v>
      </c>
      <c r="M24" s="73"/>
      <c r="N24" s="73"/>
      <c r="O24" s="73"/>
      <c r="P24" s="73"/>
      <c r="Q24" s="73"/>
      <c r="R24" s="57" t="s">
        <v>434</v>
      </c>
      <c r="S24" s="80">
        <v>46340.0</v>
      </c>
      <c r="T24" s="64">
        <v>3.0</v>
      </c>
      <c r="U24" s="82"/>
      <c r="V24" s="82"/>
      <c r="W24" s="82"/>
      <c r="X24" s="82"/>
      <c r="Y24" s="64">
        <v>1.0</v>
      </c>
      <c r="Z24" s="64"/>
      <c r="AA24" s="57" t="s">
        <v>435</v>
      </c>
      <c r="AB24" s="57" t="s">
        <v>436</v>
      </c>
      <c r="AC24" s="57" t="s">
        <v>437</v>
      </c>
      <c r="AD24" s="57" t="s">
        <v>404</v>
      </c>
      <c r="AE24" s="64">
        <v>2012.0</v>
      </c>
      <c r="AF24" s="64">
        <v>2012.0</v>
      </c>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row>
    <row r="25">
      <c r="A25" s="99" t="s">
        <v>438</v>
      </c>
      <c r="B25" s="99" t="s">
        <v>439</v>
      </c>
      <c r="C25" s="99" t="s">
        <v>240</v>
      </c>
      <c r="D25" s="99" t="s">
        <v>440</v>
      </c>
      <c r="E25" s="99" t="s">
        <v>180</v>
      </c>
      <c r="F25" s="100"/>
      <c r="G25" s="75" t="s">
        <v>184</v>
      </c>
      <c r="H25" s="75" t="s">
        <v>184</v>
      </c>
      <c r="I25" s="75" t="s">
        <v>184</v>
      </c>
      <c r="J25" s="75">
        <f t="shared" si="1"/>
        <v>100</v>
      </c>
      <c r="K25" s="101">
        <v>46194.0</v>
      </c>
      <c r="L25" s="101">
        <v>46184.0</v>
      </c>
      <c r="M25" s="101">
        <v>46194.0</v>
      </c>
      <c r="N25" s="100"/>
      <c r="O25" s="100"/>
      <c r="P25" s="99" t="s">
        <v>441</v>
      </c>
      <c r="Q25" s="99" t="s">
        <v>190</v>
      </c>
      <c r="R25" s="99" t="s">
        <v>434</v>
      </c>
      <c r="S25" s="102" t="s">
        <v>442</v>
      </c>
      <c r="T25" s="102">
        <v>29.0</v>
      </c>
      <c r="U25" s="103"/>
      <c r="V25" s="103"/>
      <c r="W25" s="103"/>
      <c r="X25" s="103"/>
      <c r="Y25" s="102">
        <v>1.0</v>
      </c>
      <c r="Z25" s="102"/>
      <c r="AA25" s="99" t="s">
        <v>444</v>
      </c>
      <c r="AB25" s="103"/>
      <c r="AC25" s="99" t="s">
        <v>365</v>
      </c>
      <c r="AD25" s="99" t="s">
        <v>203</v>
      </c>
      <c r="AE25" s="102">
        <v>2022.0</v>
      </c>
      <c r="AF25" s="106">
        <v>46194.0</v>
      </c>
      <c r="AG25" s="103"/>
      <c r="AH25" s="99" t="s">
        <v>445</v>
      </c>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row>
    <row r="26">
      <c r="A26" s="57" t="s">
        <v>448</v>
      </c>
      <c r="B26" s="57" t="s">
        <v>449</v>
      </c>
      <c r="C26" s="57" t="s">
        <v>99</v>
      </c>
      <c r="D26" s="57" t="s">
        <v>179</v>
      </c>
      <c r="E26" s="57" t="s">
        <v>180</v>
      </c>
      <c r="F26" s="73"/>
      <c r="G26" s="75" t="s">
        <v>184</v>
      </c>
      <c r="H26" s="75" t="s">
        <v>184</v>
      </c>
      <c r="I26" s="75" t="s">
        <v>184</v>
      </c>
      <c r="J26" s="75">
        <f t="shared" si="1"/>
        <v>100</v>
      </c>
      <c r="K26" s="64" t="s">
        <v>308</v>
      </c>
      <c r="L26" s="80">
        <v>46070.0</v>
      </c>
      <c r="M26" s="64" t="s">
        <v>308</v>
      </c>
      <c r="N26" s="73"/>
      <c r="O26" s="73"/>
      <c r="P26" s="73"/>
      <c r="Q26" s="73"/>
      <c r="R26" s="57" t="s">
        <v>450</v>
      </c>
      <c r="S26" s="80">
        <v>46282.0</v>
      </c>
      <c r="T26" s="64">
        <v>61.0</v>
      </c>
      <c r="U26" s="82"/>
      <c r="V26" s="82"/>
      <c r="W26" s="57" t="s">
        <v>196</v>
      </c>
      <c r="X26" s="82"/>
      <c r="Y26" s="64">
        <v>2.0</v>
      </c>
      <c r="Z26" s="64"/>
      <c r="AA26" s="57" t="s">
        <v>200</v>
      </c>
      <c r="AB26" s="84" t="s">
        <v>266</v>
      </c>
      <c r="AC26" s="84" t="s">
        <v>207</v>
      </c>
      <c r="AD26" s="57" t="s">
        <v>203</v>
      </c>
      <c r="AE26" s="64">
        <v>2008.0</v>
      </c>
      <c r="AF26" s="80">
        <v>39713.0</v>
      </c>
      <c r="AG26" s="82"/>
      <c r="AH26" s="57" t="s">
        <v>411</v>
      </c>
      <c r="AI26" s="82"/>
      <c r="AJ26" s="57" t="s">
        <v>200</v>
      </c>
      <c r="AK26" s="57" t="s">
        <v>266</v>
      </c>
      <c r="AL26" s="57" t="s">
        <v>207</v>
      </c>
      <c r="AM26" s="57" t="s">
        <v>203</v>
      </c>
      <c r="AN26" s="64">
        <v>2008.0</v>
      </c>
      <c r="AO26" s="80">
        <v>39713.0</v>
      </c>
      <c r="AP26" s="82"/>
      <c r="AQ26" s="57" t="s">
        <v>451</v>
      </c>
      <c r="AR26" s="82"/>
      <c r="AS26" s="82"/>
      <c r="AT26" s="82"/>
      <c r="AU26" s="82"/>
      <c r="AV26" s="82"/>
      <c r="AW26" s="82"/>
      <c r="AX26" s="82"/>
      <c r="AY26" s="82"/>
      <c r="AZ26" s="82"/>
      <c r="BA26" s="82"/>
      <c r="BB26" s="82"/>
      <c r="BC26" s="82"/>
      <c r="BD26" s="82"/>
      <c r="BE26" s="82"/>
      <c r="BF26" s="82"/>
      <c r="BG26" s="82"/>
    </row>
    <row r="27">
      <c r="A27" s="46" t="s">
        <v>452</v>
      </c>
      <c r="B27" s="46" t="s">
        <v>453</v>
      </c>
      <c r="C27" s="46" t="s">
        <v>99</v>
      </c>
      <c r="D27" s="46" t="s">
        <v>179</v>
      </c>
      <c r="E27" s="46" t="s">
        <v>180</v>
      </c>
      <c r="F27" s="48"/>
      <c r="G27" s="107" t="s">
        <v>184</v>
      </c>
      <c r="H27" s="107" t="s">
        <v>184</v>
      </c>
      <c r="I27" s="107" t="s">
        <v>184</v>
      </c>
      <c r="J27" s="107">
        <f t="shared" si="1"/>
        <v>100</v>
      </c>
      <c r="K27" s="54">
        <v>46197.0</v>
      </c>
      <c r="L27" s="54">
        <v>46048.0</v>
      </c>
      <c r="M27" s="54">
        <v>46141.0</v>
      </c>
      <c r="N27" s="54">
        <v>46197.0</v>
      </c>
      <c r="O27" s="48"/>
      <c r="P27" s="57" t="s">
        <v>460</v>
      </c>
      <c r="Q27" s="46" t="s">
        <v>461</v>
      </c>
      <c r="R27" s="46" t="s">
        <v>463</v>
      </c>
      <c r="S27" s="60" t="s">
        <v>254</v>
      </c>
      <c r="T27" s="60">
        <v>26.0</v>
      </c>
      <c r="U27" s="62"/>
      <c r="V27" s="62"/>
      <c r="W27" s="46" t="s">
        <v>244</v>
      </c>
      <c r="X27" s="62"/>
      <c r="Y27" s="60">
        <v>2.0</v>
      </c>
      <c r="Z27" s="64"/>
      <c r="AA27" s="46" t="s">
        <v>200</v>
      </c>
      <c r="AB27" s="66" t="s">
        <v>266</v>
      </c>
      <c r="AC27" s="66" t="s">
        <v>207</v>
      </c>
      <c r="AD27" s="46" t="s">
        <v>203</v>
      </c>
      <c r="AE27" s="60">
        <v>2025.0</v>
      </c>
      <c r="AF27" s="54">
        <v>45746.0</v>
      </c>
      <c r="AG27" s="62"/>
      <c r="AH27" s="46" t="s">
        <v>464</v>
      </c>
      <c r="AI27" s="46" t="s">
        <v>465</v>
      </c>
      <c r="AJ27" s="46" t="s">
        <v>260</v>
      </c>
      <c r="AK27" s="46" t="s">
        <v>467</v>
      </c>
      <c r="AL27" s="46" t="s">
        <v>207</v>
      </c>
      <c r="AM27" s="46" t="s">
        <v>203</v>
      </c>
      <c r="AN27" s="60">
        <v>2025.0</v>
      </c>
      <c r="AO27" s="54">
        <v>46141.0</v>
      </c>
      <c r="AP27" s="62"/>
      <c r="AQ27" s="46" t="s">
        <v>469</v>
      </c>
      <c r="AR27" s="46" t="s">
        <v>470</v>
      </c>
      <c r="AS27" s="62"/>
      <c r="AT27" s="62"/>
      <c r="AU27" s="62"/>
      <c r="AV27" s="62"/>
      <c r="AW27" s="62"/>
      <c r="AX27" s="62"/>
      <c r="AY27" s="62"/>
      <c r="AZ27" s="62"/>
      <c r="BA27" s="62"/>
      <c r="BB27" s="62"/>
      <c r="BC27" s="62"/>
      <c r="BD27" s="62"/>
      <c r="BE27" s="62"/>
      <c r="BF27" s="62"/>
      <c r="BG27" s="62"/>
    </row>
    <row r="28">
      <c r="A28" s="72"/>
      <c r="B28" s="72"/>
      <c r="C28" s="72"/>
      <c r="D28" s="72"/>
      <c r="E28" s="72"/>
      <c r="F28" s="72"/>
      <c r="G28" s="72"/>
      <c r="H28" s="72"/>
      <c r="I28" s="72"/>
      <c r="J28" s="72"/>
      <c r="K28" s="72"/>
      <c r="L28" s="72"/>
      <c r="M28" s="72"/>
      <c r="N28" s="72"/>
      <c r="O28" s="72"/>
      <c r="P28" s="57" t="s">
        <v>472</v>
      </c>
      <c r="Q28" s="72"/>
      <c r="R28" s="72"/>
      <c r="S28" s="72"/>
      <c r="T28" s="72"/>
      <c r="U28" s="72"/>
      <c r="V28" s="72"/>
      <c r="W28" s="72"/>
      <c r="X28" s="72"/>
      <c r="Y28" s="72"/>
      <c r="Z28" s="64"/>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row>
    <row r="29">
      <c r="A29" s="46" t="s">
        <v>475</v>
      </c>
      <c r="B29" s="46" t="s">
        <v>476</v>
      </c>
      <c r="C29" s="46" t="s">
        <v>99</v>
      </c>
      <c r="D29" s="46" t="s">
        <v>150</v>
      </c>
      <c r="E29" s="46" t="s">
        <v>180</v>
      </c>
      <c r="F29" s="48"/>
      <c r="G29" s="107" t="s">
        <v>184</v>
      </c>
      <c r="H29" s="107" t="s">
        <v>184</v>
      </c>
      <c r="I29" s="107" t="s">
        <v>184</v>
      </c>
      <c r="J29" s="107">
        <f>IF(G29="NORMAL",50,0)+IF(H29="NORMAL",20,0)+IF(I29="NORMAL",30,0)</f>
        <v>100</v>
      </c>
      <c r="K29" s="54">
        <v>46202.0</v>
      </c>
      <c r="L29" s="109">
        <v>46114.0</v>
      </c>
      <c r="M29" s="60" t="s">
        <v>344</v>
      </c>
      <c r="N29" s="54">
        <v>46202.0</v>
      </c>
      <c r="O29" s="48"/>
      <c r="P29" s="57" t="s">
        <v>483</v>
      </c>
      <c r="Q29" s="46" t="s">
        <v>190</v>
      </c>
      <c r="R29" s="46" t="s">
        <v>181</v>
      </c>
      <c r="S29" s="60" t="s">
        <v>345</v>
      </c>
      <c r="T29" s="60">
        <v>21.0</v>
      </c>
      <c r="U29" s="62"/>
      <c r="V29" s="62"/>
      <c r="W29" s="46" t="s">
        <v>244</v>
      </c>
      <c r="X29" s="62"/>
      <c r="Y29" s="60">
        <v>2.0</v>
      </c>
      <c r="Z29" s="64"/>
      <c r="AA29" s="46" t="s">
        <v>260</v>
      </c>
      <c r="AB29" s="66" t="s">
        <v>484</v>
      </c>
      <c r="AC29" s="66" t="s">
        <v>207</v>
      </c>
      <c r="AD29" s="46" t="s">
        <v>203</v>
      </c>
      <c r="AE29" s="60">
        <v>2025.0</v>
      </c>
      <c r="AF29" s="54">
        <v>46065.0</v>
      </c>
      <c r="AG29" s="62"/>
      <c r="AH29" s="46" t="s">
        <v>487</v>
      </c>
      <c r="AI29" s="46" t="s">
        <v>488</v>
      </c>
      <c r="AJ29" s="46" t="s">
        <v>489</v>
      </c>
      <c r="AK29" s="46" t="s">
        <v>314</v>
      </c>
      <c r="AL29" s="46" t="s">
        <v>236</v>
      </c>
      <c r="AM29" s="46" t="s">
        <v>203</v>
      </c>
      <c r="AN29" s="60">
        <v>2012.0</v>
      </c>
      <c r="AO29" s="60" t="s">
        <v>491</v>
      </c>
      <c r="AP29" s="62"/>
      <c r="AQ29" s="46" t="s">
        <v>492</v>
      </c>
      <c r="AR29" s="46" t="s">
        <v>493</v>
      </c>
      <c r="AS29" s="62"/>
      <c r="AT29" s="62"/>
      <c r="AU29" s="62"/>
      <c r="AV29" s="62"/>
      <c r="AW29" s="62"/>
      <c r="AX29" s="62"/>
      <c r="AY29" s="62"/>
      <c r="AZ29" s="62"/>
      <c r="BA29" s="62"/>
      <c r="BB29" s="62"/>
      <c r="BC29" s="62"/>
      <c r="BD29" s="62"/>
      <c r="BE29" s="62"/>
      <c r="BF29" s="62"/>
      <c r="BG29" s="62"/>
    </row>
    <row r="30">
      <c r="A30" s="72"/>
      <c r="B30" s="72"/>
      <c r="C30" s="72"/>
      <c r="D30" s="72"/>
      <c r="E30" s="72"/>
      <c r="F30" s="72"/>
      <c r="G30" s="72"/>
      <c r="H30" s="72"/>
      <c r="I30" s="72"/>
      <c r="J30" s="72"/>
      <c r="K30" s="72"/>
      <c r="L30" s="72"/>
      <c r="M30" s="72"/>
      <c r="N30" s="72"/>
      <c r="O30" s="72"/>
      <c r="P30" s="57" t="s">
        <v>496</v>
      </c>
      <c r="Q30" s="72"/>
      <c r="R30" s="72"/>
      <c r="S30" s="72"/>
      <c r="T30" s="72"/>
      <c r="U30" s="72"/>
      <c r="V30" s="72"/>
      <c r="W30" s="72"/>
      <c r="X30" s="72"/>
      <c r="Y30" s="72"/>
      <c r="Z30" s="64"/>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row>
    <row r="31">
      <c r="A31" s="57" t="s">
        <v>500</v>
      </c>
      <c r="B31" s="57" t="s">
        <v>501</v>
      </c>
      <c r="C31" s="57" t="s">
        <v>99</v>
      </c>
      <c r="D31" s="57" t="s">
        <v>179</v>
      </c>
      <c r="E31" s="57" t="s">
        <v>180</v>
      </c>
      <c r="F31" s="73"/>
      <c r="G31" s="75" t="s">
        <v>184</v>
      </c>
      <c r="H31" s="75" t="s">
        <v>184</v>
      </c>
      <c r="I31" s="75" t="s">
        <v>184</v>
      </c>
      <c r="J31" s="75">
        <f t="shared" ref="J31:J35" si="2">IF(G31="NORMAL",50,0)+IF(H31="NORMAL",20,0)+IF(I31="NORMAL",30,0)</f>
        <v>100</v>
      </c>
      <c r="K31" s="64" t="s">
        <v>230</v>
      </c>
      <c r="L31" s="80">
        <v>46071.0</v>
      </c>
      <c r="M31" s="64" t="s">
        <v>230</v>
      </c>
      <c r="N31" s="73"/>
      <c r="O31" s="73"/>
      <c r="P31" s="57" t="s">
        <v>503</v>
      </c>
      <c r="Q31" s="57" t="s">
        <v>190</v>
      </c>
      <c r="R31" s="57" t="s">
        <v>232</v>
      </c>
      <c r="S31" s="81">
        <v>46272.0</v>
      </c>
      <c r="T31" s="64">
        <v>71.0</v>
      </c>
      <c r="U31" s="82"/>
      <c r="V31" s="82"/>
      <c r="W31" s="57" t="s">
        <v>196</v>
      </c>
      <c r="X31" s="82"/>
      <c r="Y31" s="64">
        <v>4.0</v>
      </c>
      <c r="Z31" s="64"/>
      <c r="AA31" s="57" t="s">
        <v>200</v>
      </c>
      <c r="AB31" s="83"/>
      <c r="AC31" s="84" t="s">
        <v>236</v>
      </c>
      <c r="AD31" s="82"/>
      <c r="AE31" s="82"/>
      <c r="AF31" s="82"/>
      <c r="AG31" s="82"/>
      <c r="AH31" s="82"/>
      <c r="AI31" s="82"/>
      <c r="AJ31" s="57" t="s">
        <v>200</v>
      </c>
      <c r="AK31" s="82"/>
      <c r="AL31" s="57" t="s">
        <v>236</v>
      </c>
      <c r="AM31" s="82"/>
      <c r="AN31" s="82"/>
      <c r="AO31" s="82"/>
      <c r="AP31" s="82"/>
      <c r="AQ31" s="82"/>
      <c r="AR31" s="82"/>
      <c r="AS31" s="57" t="s">
        <v>233</v>
      </c>
      <c r="AT31" s="82"/>
      <c r="AU31" s="57" t="s">
        <v>207</v>
      </c>
      <c r="AV31" s="82"/>
      <c r="AW31" s="82"/>
      <c r="AX31" s="82"/>
      <c r="AY31" s="82"/>
      <c r="AZ31" s="82"/>
      <c r="BA31" s="82"/>
      <c r="BB31" s="57" t="s">
        <v>233</v>
      </c>
      <c r="BC31" s="82"/>
      <c r="BD31" s="57" t="s">
        <v>207</v>
      </c>
      <c r="BE31" s="82"/>
      <c r="BF31" s="82"/>
      <c r="BG31" s="82"/>
    </row>
    <row r="32">
      <c r="A32" s="57" t="s">
        <v>504</v>
      </c>
      <c r="B32" s="57" t="s">
        <v>505</v>
      </c>
      <c r="C32" s="57" t="s">
        <v>99</v>
      </c>
      <c r="D32" s="57" t="s">
        <v>179</v>
      </c>
      <c r="E32" s="57" t="s">
        <v>180</v>
      </c>
      <c r="F32" s="73"/>
      <c r="G32" s="75" t="s">
        <v>184</v>
      </c>
      <c r="H32" s="75" t="s">
        <v>184</v>
      </c>
      <c r="I32" s="75" t="s">
        <v>184</v>
      </c>
      <c r="J32" s="75">
        <f t="shared" si="2"/>
        <v>100</v>
      </c>
      <c r="K32" s="80">
        <v>46193.0</v>
      </c>
      <c r="L32" s="80">
        <v>46071.0</v>
      </c>
      <c r="M32" s="80">
        <v>46122.0</v>
      </c>
      <c r="N32" s="64" t="s">
        <v>506</v>
      </c>
      <c r="O32" s="80">
        <v>46185.0</v>
      </c>
      <c r="P32" s="57" t="s">
        <v>507</v>
      </c>
      <c r="Q32" s="57" t="s">
        <v>190</v>
      </c>
      <c r="R32" s="57" t="s">
        <v>232</v>
      </c>
      <c r="S32" s="64" t="s">
        <v>508</v>
      </c>
      <c r="T32" s="64">
        <v>30.0</v>
      </c>
      <c r="U32" s="82"/>
      <c r="V32" s="82"/>
      <c r="W32" s="57" t="s">
        <v>196</v>
      </c>
      <c r="X32" s="82"/>
      <c r="Y32" s="64">
        <v>4.0</v>
      </c>
      <c r="Z32" s="64"/>
      <c r="AA32" s="57" t="s">
        <v>290</v>
      </c>
      <c r="AB32" s="83"/>
      <c r="AC32" s="84" t="s">
        <v>236</v>
      </c>
      <c r="AD32" s="82"/>
      <c r="AE32" s="82"/>
      <c r="AF32" s="80">
        <v>46193.0</v>
      </c>
      <c r="AG32" s="82"/>
      <c r="AH32" s="57" t="s">
        <v>510</v>
      </c>
      <c r="AI32" s="82"/>
      <c r="AJ32" s="57" t="s">
        <v>233</v>
      </c>
      <c r="AK32" s="82"/>
      <c r="AL32" s="57" t="s">
        <v>207</v>
      </c>
      <c r="AM32" s="82"/>
      <c r="AN32" s="82"/>
      <c r="AO32" s="82"/>
      <c r="AP32" s="82"/>
      <c r="AQ32" s="57" t="s">
        <v>511</v>
      </c>
      <c r="AR32" s="82"/>
      <c r="AS32" s="57" t="s">
        <v>290</v>
      </c>
      <c r="AT32" s="82"/>
      <c r="AU32" s="57" t="s">
        <v>236</v>
      </c>
      <c r="AV32" s="82"/>
      <c r="AW32" s="82"/>
      <c r="AX32" s="82"/>
      <c r="AY32" s="82"/>
      <c r="AZ32" s="57" t="s">
        <v>512</v>
      </c>
      <c r="BA32" s="82"/>
      <c r="BB32" s="57" t="s">
        <v>233</v>
      </c>
      <c r="BC32" s="82"/>
      <c r="BD32" s="57" t="s">
        <v>236</v>
      </c>
      <c r="BE32" s="82"/>
      <c r="BF32" s="82"/>
      <c r="BG32" s="82"/>
    </row>
    <row r="33">
      <c r="A33" s="57" t="s">
        <v>513</v>
      </c>
      <c r="B33" s="57" t="s">
        <v>514</v>
      </c>
      <c r="C33" s="57" t="s">
        <v>99</v>
      </c>
      <c r="D33" s="57" t="s">
        <v>179</v>
      </c>
      <c r="E33" s="57" t="s">
        <v>180</v>
      </c>
      <c r="F33" s="73"/>
      <c r="G33" s="75" t="s">
        <v>184</v>
      </c>
      <c r="H33" s="75" t="s">
        <v>184</v>
      </c>
      <c r="I33" s="75" t="s">
        <v>184</v>
      </c>
      <c r="J33" s="75">
        <f t="shared" si="2"/>
        <v>100</v>
      </c>
      <c r="K33" s="64" t="s">
        <v>230</v>
      </c>
      <c r="L33" s="80">
        <v>46071.0</v>
      </c>
      <c r="M33" s="64" t="s">
        <v>230</v>
      </c>
      <c r="N33" s="73"/>
      <c r="O33" s="73"/>
      <c r="P33" s="73"/>
      <c r="Q33" s="73"/>
      <c r="R33" s="57" t="s">
        <v>232</v>
      </c>
      <c r="S33" s="81">
        <v>46272.0</v>
      </c>
      <c r="T33" s="64">
        <v>71.0</v>
      </c>
      <c r="U33" s="82"/>
      <c r="V33" s="82"/>
      <c r="W33" s="57" t="s">
        <v>196</v>
      </c>
      <c r="X33" s="82"/>
      <c r="Y33" s="64">
        <v>6.0</v>
      </c>
      <c r="Z33" s="64"/>
      <c r="AA33" s="57" t="s">
        <v>200</v>
      </c>
      <c r="AB33" s="83"/>
      <c r="AC33" s="84" t="s">
        <v>207</v>
      </c>
      <c r="AD33" s="82"/>
      <c r="AE33" s="82"/>
      <c r="AF33" s="82"/>
      <c r="AG33" s="82"/>
      <c r="AH33" s="82"/>
      <c r="AI33" s="82"/>
      <c r="AJ33" s="57" t="s">
        <v>233</v>
      </c>
      <c r="AK33" s="82"/>
      <c r="AL33" s="57" t="s">
        <v>207</v>
      </c>
      <c r="AM33" s="82"/>
      <c r="AN33" s="82"/>
      <c r="AO33" s="82"/>
      <c r="AP33" s="82"/>
      <c r="AQ33" s="82"/>
      <c r="AR33" s="82"/>
      <c r="AS33" s="57" t="s">
        <v>233</v>
      </c>
      <c r="AT33" s="82"/>
      <c r="AU33" s="57" t="s">
        <v>207</v>
      </c>
      <c r="AV33" s="82"/>
      <c r="AW33" s="82"/>
      <c r="AX33" s="82"/>
      <c r="AY33" s="82"/>
      <c r="AZ33" s="82"/>
      <c r="BA33" s="82"/>
      <c r="BB33" s="57" t="s">
        <v>233</v>
      </c>
      <c r="BC33" s="82"/>
      <c r="BD33" s="57" t="s">
        <v>207</v>
      </c>
      <c r="BE33" s="82"/>
      <c r="BF33" s="82"/>
      <c r="BG33" s="82"/>
    </row>
    <row r="34">
      <c r="A34" s="57" t="s">
        <v>516</v>
      </c>
      <c r="B34" s="57" t="s">
        <v>517</v>
      </c>
      <c r="C34" s="57" t="s">
        <v>99</v>
      </c>
      <c r="D34" s="57" t="s">
        <v>179</v>
      </c>
      <c r="E34" s="57" t="s">
        <v>180</v>
      </c>
      <c r="F34" s="73"/>
      <c r="G34" s="75" t="s">
        <v>184</v>
      </c>
      <c r="H34" s="75" t="s">
        <v>184</v>
      </c>
      <c r="I34" s="75" t="s">
        <v>184</v>
      </c>
      <c r="J34" s="75">
        <f t="shared" si="2"/>
        <v>100</v>
      </c>
      <c r="K34" s="80">
        <v>46198.0</v>
      </c>
      <c r="L34" s="80">
        <v>46066.0</v>
      </c>
      <c r="M34" s="80">
        <v>46142.0</v>
      </c>
      <c r="N34" s="80">
        <v>46198.0</v>
      </c>
      <c r="O34" s="73"/>
      <c r="P34" s="57" t="s">
        <v>518</v>
      </c>
      <c r="Q34" s="57" t="s">
        <v>190</v>
      </c>
      <c r="R34" s="57" t="s">
        <v>181</v>
      </c>
      <c r="S34" s="64" t="s">
        <v>519</v>
      </c>
      <c r="T34" s="64">
        <v>25.0</v>
      </c>
      <c r="U34" s="82"/>
      <c r="V34" s="82"/>
      <c r="W34" s="82"/>
      <c r="X34" s="82"/>
      <c r="Y34" s="64">
        <v>2.0</v>
      </c>
      <c r="Z34" s="64"/>
      <c r="AA34" s="57" t="s">
        <v>290</v>
      </c>
      <c r="AB34" s="84" t="s">
        <v>520</v>
      </c>
      <c r="AC34" s="84" t="s">
        <v>236</v>
      </c>
      <c r="AD34" s="57" t="s">
        <v>203</v>
      </c>
      <c r="AE34" s="64">
        <v>2025.0</v>
      </c>
      <c r="AF34" s="80">
        <v>45746.0</v>
      </c>
      <c r="AG34" s="82"/>
      <c r="AH34" s="57" t="s">
        <v>521</v>
      </c>
      <c r="AI34" s="57" t="s">
        <v>522</v>
      </c>
      <c r="AJ34" s="57" t="s">
        <v>260</v>
      </c>
      <c r="AK34" s="57" t="s">
        <v>484</v>
      </c>
      <c r="AL34" s="57" t="s">
        <v>207</v>
      </c>
      <c r="AM34" s="57" t="s">
        <v>203</v>
      </c>
      <c r="AN34" s="64">
        <v>2025.0</v>
      </c>
      <c r="AO34" s="104" t="s">
        <v>387</v>
      </c>
      <c r="AP34" s="82"/>
      <c r="AQ34" s="57" t="s">
        <v>523</v>
      </c>
      <c r="AR34" s="57" t="s">
        <v>524</v>
      </c>
      <c r="AS34" s="82"/>
      <c r="AT34" s="82"/>
      <c r="AU34" s="82"/>
      <c r="AV34" s="82"/>
      <c r="AW34" s="82"/>
      <c r="AX34" s="82"/>
      <c r="AY34" s="82"/>
      <c r="AZ34" s="82"/>
      <c r="BA34" s="82"/>
      <c r="BB34" s="82"/>
      <c r="BC34" s="82"/>
      <c r="BD34" s="82"/>
      <c r="BE34" s="82"/>
      <c r="BF34" s="82"/>
      <c r="BG34" s="82"/>
    </row>
    <row r="35">
      <c r="A35" s="46" t="s">
        <v>525</v>
      </c>
      <c r="B35" s="46" t="s">
        <v>526</v>
      </c>
      <c r="C35" s="46" t="s">
        <v>240</v>
      </c>
      <c r="D35" s="46" t="s">
        <v>440</v>
      </c>
      <c r="E35" s="46" t="s">
        <v>180</v>
      </c>
      <c r="F35" s="48"/>
      <c r="G35" s="107" t="s">
        <v>184</v>
      </c>
      <c r="H35" s="107" t="s">
        <v>184</v>
      </c>
      <c r="I35" s="107" t="s">
        <v>184</v>
      </c>
      <c r="J35" s="107">
        <f t="shared" si="2"/>
        <v>100</v>
      </c>
      <c r="K35" s="60" t="s">
        <v>338</v>
      </c>
      <c r="L35" s="54">
        <v>46071.0</v>
      </c>
      <c r="M35" s="60" t="s">
        <v>338</v>
      </c>
      <c r="N35" s="48"/>
      <c r="O35" s="48"/>
      <c r="P35" s="57" t="s">
        <v>531</v>
      </c>
      <c r="Q35" s="46" t="s">
        <v>190</v>
      </c>
      <c r="R35" s="46" t="s">
        <v>226</v>
      </c>
      <c r="S35" s="54">
        <v>46283.0</v>
      </c>
      <c r="T35" s="60">
        <v>60.0</v>
      </c>
      <c r="U35" s="62"/>
      <c r="V35" s="46" t="s">
        <v>533</v>
      </c>
      <c r="W35" s="62"/>
      <c r="X35" s="60">
        <v>2022.0</v>
      </c>
      <c r="Y35" s="60">
        <v>1.0</v>
      </c>
      <c r="Z35" s="64"/>
      <c r="AA35" s="46" t="s">
        <v>363</v>
      </c>
      <c r="AB35" s="46" t="s">
        <v>534</v>
      </c>
      <c r="AC35" s="46" t="s">
        <v>437</v>
      </c>
      <c r="AD35" s="46" t="s">
        <v>404</v>
      </c>
      <c r="AE35" s="60">
        <v>2022.0</v>
      </c>
      <c r="AF35" s="60" t="s">
        <v>535</v>
      </c>
      <c r="AG35" s="62"/>
      <c r="AH35" s="46" t="s">
        <v>536</v>
      </c>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row>
    <row r="36">
      <c r="A36" s="72"/>
      <c r="B36" s="72"/>
      <c r="C36" s="72"/>
      <c r="D36" s="72"/>
      <c r="E36" s="72"/>
      <c r="F36" s="72"/>
      <c r="G36" s="72"/>
      <c r="H36" s="72"/>
      <c r="I36" s="72"/>
      <c r="J36" s="72"/>
      <c r="K36" s="72"/>
      <c r="L36" s="72"/>
      <c r="M36" s="72"/>
      <c r="N36" s="72"/>
      <c r="O36" s="72"/>
      <c r="P36" s="57" t="s">
        <v>540</v>
      </c>
      <c r="Q36" s="72"/>
      <c r="R36" s="72"/>
      <c r="S36" s="72"/>
      <c r="T36" s="72"/>
      <c r="U36" s="72"/>
      <c r="V36" s="72"/>
      <c r="W36" s="72"/>
      <c r="X36" s="72"/>
      <c r="Y36" s="72"/>
      <c r="Z36" s="64"/>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row>
    <row r="37">
      <c r="A37" s="113" t="s">
        <v>541</v>
      </c>
      <c r="B37" s="113" t="s">
        <v>542</v>
      </c>
      <c r="C37" s="113" t="s">
        <v>240</v>
      </c>
      <c r="D37" s="113" t="s">
        <v>179</v>
      </c>
      <c r="E37" s="113" t="s">
        <v>180</v>
      </c>
      <c r="F37" s="114"/>
      <c r="G37" s="107" t="s">
        <v>184</v>
      </c>
      <c r="H37" s="107" t="s">
        <v>184</v>
      </c>
      <c r="I37" s="107" t="s">
        <v>184</v>
      </c>
      <c r="J37" s="107">
        <f>IF(G37="NORMAL",50,0)+IF(H37="NORMAL",20,0)+IF(I37="NORMAL",30,0)</f>
        <v>100</v>
      </c>
      <c r="K37" s="115">
        <v>46220.0</v>
      </c>
      <c r="L37" s="115">
        <v>46135.0</v>
      </c>
      <c r="M37" s="115">
        <v>46220.0</v>
      </c>
      <c r="N37" s="114"/>
      <c r="O37" s="114"/>
      <c r="P37" s="99" t="s">
        <v>547</v>
      </c>
      <c r="Q37" s="113" t="s">
        <v>190</v>
      </c>
      <c r="R37" s="113" t="s">
        <v>434</v>
      </c>
      <c r="S37" s="115">
        <v>46340.0</v>
      </c>
      <c r="T37" s="116">
        <v>3.0</v>
      </c>
      <c r="U37" s="117"/>
      <c r="V37" s="117"/>
      <c r="W37" s="113" t="s">
        <v>244</v>
      </c>
      <c r="X37" s="117"/>
      <c r="Y37" s="116">
        <v>2.0</v>
      </c>
      <c r="Z37" s="102"/>
      <c r="AA37" s="113" t="s">
        <v>200</v>
      </c>
      <c r="AB37" s="118" t="s">
        <v>212</v>
      </c>
      <c r="AC37" s="118" t="s">
        <v>207</v>
      </c>
      <c r="AD37" s="113" t="s">
        <v>203</v>
      </c>
      <c r="AE37" s="116">
        <v>2025.0</v>
      </c>
      <c r="AF37" s="116" t="s">
        <v>550</v>
      </c>
      <c r="AG37" s="117"/>
      <c r="AH37" s="113" t="s">
        <v>551</v>
      </c>
      <c r="AI37" s="117"/>
      <c r="AJ37" s="113" t="s">
        <v>200</v>
      </c>
      <c r="AK37" s="113" t="s">
        <v>201</v>
      </c>
      <c r="AL37" s="113" t="s">
        <v>202</v>
      </c>
      <c r="AM37" s="113" t="s">
        <v>203</v>
      </c>
      <c r="AN37" s="116">
        <v>2024.0</v>
      </c>
      <c r="AO37" s="116">
        <v>2024.0</v>
      </c>
      <c r="AP37" s="117"/>
      <c r="AQ37" s="117"/>
      <c r="AR37" s="117"/>
      <c r="AS37" s="117"/>
      <c r="AT37" s="117"/>
      <c r="AU37" s="117"/>
      <c r="AV37" s="117"/>
      <c r="AW37" s="117"/>
      <c r="AX37" s="117"/>
      <c r="AY37" s="117"/>
      <c r="AZ37" s="117"/>
      <c r="BA37" s="117"/>
      <c r="BB37" s="117"/>
      <c r="BC37" s="117"/>
      <c r="BD37" s="117"/>
      <c r="BE37" s="117"/>
      <c r="BF37" s="117"/>
      <c r="BG37" s="117"/>
    </row>
    <row r="38">
      <c r="A38" s="119"/>
      <c r="B38" s="119"/>
      <c r="C38" s="119"/>
      <c r="D38" s="119"/>
      <c r="E38" s="119"/>
      <c r="F38" s="119"/>
      <c r="G38" s="119"/>
      <c r="H38" s="119"/>
      <c r="I38" s="119"/>
      <c r="J38" s="119"/>
      <c r="K38" s="119"/>
      <c r="L38" s="119"/>
      <c r="M38" s="119"/>
      <c r="N38" s="119"/>
      <c r="O38" s="119"/>
      <c r="P38" s="99" t="s">
        <v>556</v>
      </c>
      <c r="Q38" s="119"/>
      <c r="R38" s="119"/>
      <c r="S38" s="119"/>
      <c r="T38" s="119"/>
      <c r="U38" s="119"/>
      <c r="V38" s="119"/>
      <c r="W38" s="119"/>
      <c r="X38" s="119"/>
      <c r="Y38" s="119"/>
      <c r="Z38" s="102"/>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row>
    <row r="39">
      <c r="A39" s="119"/>
      <c r="B39" s="119"/>
      <c r="C39" s="119"/>
      <c r="D39" s="119"/>
      <c r="E39" s="119"/>
      <c r="F39" s="119"/>
      <c r="G39" s="119"/>
      <c r="H39" s="119"/>
      <c r="I39" s="119"/>
      <c r="J39" s="119"/>
      <c r="K39" s="119"/>
      <c r="L39" s="119"/>
      <c r="M39" s="119"/>
      <c r="N39" s="119"/>
      <c r="O39" s="119"/>
      <c r="P39" s="99" t="s">
        <v>558</v>
      </c>
      <c r="Q39" s="119"/>
      <c r="R39" s="119"/>
      <c r="S39" s="119"/>
      <c r="T39" s="119"/>
      <c r="U39" s="119"/>
      <c r="V39" s="119"/>
      <c r="W39" s="119"/>
      <c r="X39" s="119"/>
      <c r="Y39" s="119"/>
      <c r="Z39" s="102"/>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row>
    <row r="40">
      <c r="A40" s="72"/>
      <c r="B40" s="72"/>
      <c r="C40" s="72"/>
      <c r="D40" s="72"/>
      <c r="E40" s="72"/>
      <c r="F40" s="72"/>
      <c r="G40" s="72"/>
      <c r="H40" s="72"/>
      <c r="I40" s="72"/>
      <c r="J40" s="72"/>
      <c r="K40" s="72"/>
      <c r="L40" s="72"/>
      <c r="M40" s="72"/>
      <c r="N40" s="72"/>
      <c r="O40" s="72"/>
      <c r="P40" s="99" t="s">
        <v>559</v>
      </c>
      <c r="Q40" s="72"/>
      <c r="R40" s="72"/>
      <c r="S40" s="72"/>
      <c r="T40" s="72"/>
      <c r="U40" s="72"/>
      <c r="V40" s="72"/>
      <c r="W40" s="72"/>
      <c r="X40" s="72"/>
      <c r="Y40" s="72"/>
      <c r="Z40" s="10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row>
    <row r="41">
      <c r="A41" s="57" t="s">
        <v>560</v>
      </c>
      <c r="B41" s="57" t="s">
        <v>561</v>
      </c>
      <c r="C41" s="57" t="s">
        <v>240</v>
      </c>
      <c r="D41" s="57" t="s">
        <v>358</v>
      </c>
      <c r="E41" s="57" t="s">
        <v>180</v>
      </c>
      <c r="F41" s="57" t="s">
        <v>562</v>
      </c>
      <c r="G41" s="107" t="s">
        <v>184</v>
      </c>
      <c r="H41" s="107" t="s">
        <v>184</v>
      </c>
      <c r="I41" s="107" t="s">
        <v>184</v>
      </c>
      <c r="J41" s="75">
        <f t="shared" ref="J41:J42" si="3">IF(G41="NORMAL",50,0)+IF(H41="NORMAL",20,0)+IF(I41="NORMAL",30,0)</f>
        <v>100</v>
      </c>
      <c r="K41" s="80">
        <v>46141.0</v>
      </c>
      <c r="L41" s="80">
        <v>46076.0</v>
      </c>
      <c r="M41" s="80">
        <v>46141.0</v>
      </c>
      <c r="N41" s="73"/>
      <c r="O41" s="73"/>
      <c r="P41" s="73"/>
      <c r="Q41" s="73"/>
      <c r="R41" s="57" t="s">
        <v>434</v>
      </c>
      <c r="S41" s="64" t="s">
        <v>566</v>
      </c>
      <c r="T41" s="64">
        <v>82.0</v>
      </c>
      <c r="U41" s="82"/>
      <c r="V41" s="82"/>
      <c r="W41" s="82"/>
      <c r="X41" s="82"/>
      <c r="Y41" s="64">
        <v>1.0</v>
      </c>
      <c r="Z41" s="64"/>
      <c r="AA41" s="57" t="s">
        <v>567</v>
      </c>
      <c r="AB41" s="57" t="s">
        <v>568</v>
      </c>
      <c r="AC41" s="57" t="s">
        <v>437</v>
      </c>
      <c r="AD41" s="57" t="s">
        <v>404</v>
      </c>
      <c r="AE41" s="64">
        <v>2022.0</v>
      </c>
      <c r="AF41" s="64" t="s">
        <v>569</v>
      </c>
      <c r="AG41" s="82"/>
      <c r="AH41" s="82"/>
      <c r="AI41" s="82"/>
      <c r="AJ41" s="82"/>
      <c r="AK41" s="82"/>
      <c r="AL41" s="82"/>
      <c r="AM41" s="82"/>
      <c r="AN41" s="82"/>
      <c r="AO41" s="82"/>
      <c r="AP41" s="82"/>
      <c r="AQ41" s="82"/>
      <c r="AR41" s="82"/>
      <c r="AS41" s="82"/>
      <c r="AT41" s="82"/>
      <c r="AU41" s="82"/>
      <c r="AV41" s="82"/>
      <c r="AW41" s="82"/>
      <c r="AX41" s="82"/>
      <c r="AY41" s="82"/>
      <c r="AZ41" s="82"/>
      <c r="BA41" s="82"/>
      <c r="BB41" s="82"/>
      <c r="BC41" s="82"/>
      <c r="BD41" s="82"/>
      <c r="BE41" s="82"/>
      <c r="BF41" s="82"/>
      <c r="BG41" s="82"/>
    </row>
    <row r="42">
      <c r="A42" s="113" t="s">
        <v>570</v>
      </c>
      <c r="B42" s="113" t="s">
        <v>571</v>
      </c>
      <c r="C42" s="113" t="s">
        <v>240</v>
      </c>
      <c r="D42" s="113" t="s">
        <v>358</v>
      </c>
      <c r="E42" s="113" t="s">
        <v>180</v>
      </c>
      <c r="F42" s="114"/>
      <c r="G42" s="107" t="s">
        <v>184</v>
      </c>
      <c r="H42" s="107" t="s">
        <v>184</v>
      </c>
      <c r="I42" s="107" t="s">
        <v>184</v>
      </c>
      <c r="J42" s="107">
        <f t="shared" si="3"/>
        <v>100</v>
      </c>
      <c r="K42" s="116" t="s">
        <v>572</v>
      </c>
      <c r="L42" s="121">
        <v>46083.0</v>
      </c>
      <c r="M42" s="115">
        <v>46122.0</v>
      </c>
      <c r="N42" s="116" t="s">
        <v>572</v>
      </c>
      <c r="O42" s="114"/>
      <c r="P42" s="99" t="s">
        <v>576</v>
      </c>
      <c r="Q42" s="114"/>
      <c r="R42" s="113" t="s">
        <v>577</v>
      </c>
      <c r="S42" s="115">
        <v>46292.0</v>
      </c>
      <c r="T42" s="116">
        <v>51.0</v>
      </c>
      <c r="U42" s="117"/>
      <c r="V42" s="117"/>
      <c r="W42" s="113" t="s">
        <v>196</v>
      </c>
      <c r="X42" s="117"/>
      <c r="Y42" s="116">
        <v>1.0</v>
      </c>
      <c r="Z42" s="102"/>
      <c r="AA42" s="113" t="s">
        <v>444</v>
      </c>
      <c r="AB42" s="113" t="s">
        <v>583</v>
      </c>
      <c r="AC42" s="113" t="s">
        <v>584</v>
      </c>
      <c r="AD42" s="113" t="s">
        <v>203</v>
      </c>
      <c r="AE42" s="116">
        <v>2025.0</v>
      </c>
      <c r="AF42" s="116" t="s">
        <v>585</v>
      </c>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row>
    <row r="43">
      <c r="A43" s="72"/>
      <c r="B43" s="72"/>
      <c r="C43" s="72"/>
      <c r="D43" s="72"/>
      <c r="E43" s="72"/>
      <c r="F43" s="72"/>
      <c r="G43" s="72"/>
      <c r="H43" s="72"/>
      <c r="I43" s="72"/>
      <c r="J43" s="72"/>
      <c r="K43" s="72"/>
      <c r="L43" s="72"/>
      <c r="M43" s="72"/>
      <c r="N43" s="72"/>
      <c r="O43" s="72"/>
      <c r="P43" s="99" t="s">
        <v>588</v>
      </c>
      <c r="Q43" s="72"/>
      <c r="R43" s="72"/>
      <c r="S43" s="72"/>
      <c r="T43" s="72"/>
      <c r="U43" s="72"/>
      <c r="V43" s="72"/>
      <c r="W43" s="72"/>
      <c r="X43" s="72"/>
      <c r="Y43" s="72"/>
      <c r="Z43" s="10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row>
    <row r="44">
      <c r="A44" s="57" t="s">
        <v>591</v>
      </c>
      <c r="B44" s="57" t="s">
        <v>592</v>
      </c>
      <c r="C44" s="57" t="s">
        <v>593</v>
      </c>
      <c r="D44" s="57" t="s">
        <v>440</v>
      </c>
      <c r="E44" s="57" t="s">
        <v>180</v>
      </c>
      <c r="F44" s="73"/>
      <c r="G44" s="75" t="s">
        <v>184</v>
      </c>
      <c r="H44" s="75" t="s">
        <v>184</v>
      </c>
      <c r="I44" s="75" t="s">
        <v>184</v>
      </c>
      <c r="J44" s="75">
        <f t="shared" ref="J44:J46" si="4">IF(G44="NORMAL",50,0)+IF(H44="NORMAL",20,0)+IF(I44="NORMAL",30,0)</f>
        <v>100</v>
      </c>
      <c r="K44" s="57" t="s">
        <v>595</v>
      </c>
      <c r="L44" s="73"/>
      <c r="M44" s="73"/>
      <c r="N44" s="73"/>
      <c r="O44" s="73"/>
      <c r="P44" s="57" t="s">
        <v>596</v>
      </c>
      <c r="Q44" s="57" t="s">
        <v>190</v>
      </c>
      <c r="R44" s="57" t="s">
        <v>434</v>
      </c>
      <c r="S44" s="80">
        <v>46223.0</v>
      </c>
      <c r="T44" s="64">
        <v>46223.0</v>
      </c>
      <c r="U44" s="57" t="s">
        <v>395</v>
      </c>
      <c r="V44" s="82"/>
      <c r="W44" s="82"/>
      <c r="X44" s="82"/>
      <c r="Y44" s="64">
        <v>1.0</v>
      </c>
      <c r="Z44" s="64"/>
      <c r="AA44" s="57" t="s">
        <v>597</v>
      </c>
      <c r="AB44" s="84" t="s">
        <v>598</v>
      </c>
      <c r="AC44" s="84" t="s">
        <v>437</v>
      </c>
      <c r="AD44" s="57" t="s">
        <v>404</v>
      </c>
      <c r="AE44" s="64">
        <v>2016.0</v>
      </c>
      <c r="AF44" s="64">
        <v>2016.0</v>
      </c>
      <c r="AG44" s="82"/>
      <c r="AH44" s="82"/>
      <c r="AI44" s="82"/>
      <c r="AJ44" s="82"/>
      <c r="AK44" s="82"/>
      <c r="AL44" s="82"/>
      <c r="AM44" s="82"/>
      <c r="AN44" s="82"/>
      <c r="AO44" s="82"/>
      <c r="AP44" s="82"/>
      <c r="AQ44" s="82"/>
      <c r="AR44" s="82"/>
      <c r="AS44" s="82"/>
      <c r="AT44" s="82"/>
      <c r="AU44" s="82"/>
      <c r="AV44" s="82"/>
      <c r="AW44" s="82"/>
      <c r="AX44" s="82"/>
      <c r="AY44" s="82"/>
      <c r="AZ44" s="82"/>
      <c r="BA44" s="82"/>
      <c r="BB44" s="82"/>
      <c r="BC44" s="82"/>
      <c r="BD44" s="82"/>
      <c r="BE44" s="82"/>
      <c r="BF44" s="82"/>
      <c r="BG44" s="82"/>
    </row>
    <row r="45">
      <c r="A45" s="99" t="s">
        <v>602</v>
      </c>
      <c r="B45" s="99" t="s">
        <v>603</v>
      </c>
      <c r="C45" s="99" t="s">
        <v>240</v>
      </c>
      <c r="D45" s="99" t="s">
        <v>358</v>
      </c>
      <c r="E45" s="99" t="s">
        <v>180</v>
      </c>
      <c r="F45" s="100"/>
      <c r="G45" s="75" t="s">
        <v>184</v>
      </c>
      <c r="H45" s="75" t="s">
        <v>184</v>
      </c>
      <c r="I45" s="75" t="s">
        <v>184</v>
      </c>
      <c r="J45" s="75">
        <f t="shared" si="4"/>
        <v>100</v>
      </c>
      <c r="K45" s="102" t="s">
        <v>323</v>
      </c>
      <c r="L45" s="102" t="s">
        <v>323</v>
      </c>
      <c r="M45" s="100"/>
      <c r="N45" s="100"/>
      <c r="O45" s="100"/>
      <c r="P45" s="99" t="s">
        <v>604</v>
      </c>
      <c r="Q45" s="100"/>
      <c r="R45" s="99" t="s">
        <v>434</v>
      </c>
      <c r="S45" s="125">
        <v>46268.0</v>
      </c>
      <c r="T45" s="102">
        <v>75.0</v>
      </c>
      <c r="U45" s="103"/>
      <c r="V45" s="103"/>
      <c r="W45" s="103"/>
      <c r="X45" s="103"/>
      <c r="Y45" s="102">
        <v>1.0</v>
      </c>
      <c r="Z45" s="102"/>
      <c r="AA45" s="99" t="s">
        <v>363</v>
      </c>
      <c r="AB45" s="99" t="s">
        <v>364</v>
      </c>
      <c r="AC45" s="99" t="s">
        <v>403</v>
      </c>
      <c r="AD45" s="99" t="s">
        <v>404</v>
      </c>
      <c r="AE45" s="102">
        <v>2022.0</v>
      </c>
      <c r="AF45" s="102">
        <v>2022.0</v>
      </c>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row>
    <row r="46">
      <c r="A46" s="46" t="s">
        <v>606</v>
      </c>
      <c r="B46" s="46" t="s">
        <v>607</v>
      </c>
      <c r="C46" s="46" t="s">
        <v>240</v>
      </c>
      <c r="D46" s="46" t="s">
        <v>358</v>
      </c>
      <c r="E46" s="46" t="s">
        <v>180</v>
      </c>
      <c r="F46" s="48"/>
      <c r="G46" s="107" t="s">
        <v>184</v>
      </c>
      <c r="H46" s="107" t="s">
        <v>184</v>
      </c>
      <c r="I46" s="107" t="s">
        <v>184</v>
      </c>
      <c r="J46" s="107">
        <f t="shared" si="4"/>
        <v>100</v>
      </c>
      <c r="K46" s="60" t="s">
        <v>308</v>
      </c>
      <c r="L46" s="54">
        <v>46071.0</v>
      </c>
      <c r="M46" s="60" t="s">
        <v>308</v>
      </c>
      <c r="N46" s="48"/>
      <c r="O46" s="48"/>
      <c r="P46" s="57" t="s">
        <v>609</v>
      </c>
      <c r="Q46" s="46" t="s">
        <v>190</v>
      </c>
      <c r="R46" s="46" t="s">
        <v>309</v>
      </c>
      <c r="S46" s="54">
        <v>46282.0</v>
      </c>
      <c r="T46" s="60">
        <v>61.0</v>
      </c>
      <c r="U46" s="62"/>
      <c r="V46" s="62"/>
      <c r="W46" s="62"/>
      <c r="X46" s="60">
        <v>2022.0</v>
      </c>
      <c r="Y46" s="60">
        <v>1.0</v>
      </c>
      <c r="Z46" s="64"/>
      <c r="AA46" s="46" t="s">
        <v>610</v>
      </c>
      <c r="AB46" s="46" t="s">
        <v>611</v>
      </c>
      <c r="AC46" s="46" t="s">
        <v>437</v>
      </c>
      <c r="AD46" s="46" t="s">
        <v>612</v>
      </c>
      <c r="AE46" s="60">
        <v>2022.0</v>
      </c>
      <c r="AF46" s="60">
        <v>2022.0</v>
      </c>
      <c r="AG46" s="62"/>
      <c r="AH46" s="46" t="s">
        <v>614</v>
      </c>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row>
    <row r="47">
      <c r="A47" s="72"/>
      <c r="B47" s="72"/>
      <c r="C47" s="72"/>
      <c r="D47" s="72"/>
      <c r="E47" s="72"/>
      <c r="F47" s="72"/>
      <c r="G47" s="72"/>
      <c r="H47" s="72"/>
      <c r="I47" s="72"/>
      <c r="J47" s="72"/>
      <c r="K47" s="72"/>
      <c r="L47" s="72"/>
      <c r="M47" s="72"/>
      <c r="N47" s="72"/>
      <c r="O47" s="72"/>
      <c r="P47" s="57" t="s">
        <v>616</v>
      </c>
      <c r="Q47" s="72"/>
      <c r="R47" s="72"/>
      <c r="S47" s="72"/>
      <c r="T47" s="72"/>
      <c r="U47" s="72"/>
      <c r="V47" s="72"/>
      <c r="W47" s="72"/>
      <c r="X47" s="72"/>
      <c r="Y47" s="72"/>
      <c r="Z47" s="64"/>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row>
    <row r="48">
      <c r="A48" s="99" t="s">
        <v>620</v>
      </c>
      <c r="B48" s="99" t="s">
        <v>622</v>
      </c>
      <c r="C48" s="99" t="s">
        <v>240</v>
      </c>
      <c r="D48" s="99" t="s">
        <v>150</v>
      </c>
      <c r="E48" s="99" t="s">
        <v>180</v>
      </c>
      <c r="F48" s="100"/>
      <c r="G48" s="75" t="s">
        <v>184</v>
      </c>
      <c r="H48" s="75" t="s">
        <v>184</v>
      </c>
      <c r="I48" s="75" t="s">
        <v>184</v>
      </c>
      <c r="J48" s="75">
        <f t="shared" ref="J48:J60" si="5">IF(G48="NORMAL",50,0)+IF(H48="NORMAL",20,0)+IF(I48="NORMAL",30,0)</f>
        <v>100</v>
      </c>
      <c r="K48" s="102" t="s">
        <v>308</v>
      </c>
      <c r="L48" s="101">
        <v>46071.0</v>
      </c>
      <c r="M48" s="102" t="s">
        <v>308</v>
      </c>
      <c r="N48" s="100"/>
      <c r="O48" s="100"/>
      <c r="P48" s="100"/>
      <c r="Q48" s="100"/>
      <c r="R48" s="99" t="s">
        <v>309</v>
      </c>
      <c r="S48" s="101">
        <v>46282.0</v>
      </c>
      <c r="T48" s="102">
        <v>61.0</v>
      </c>
      <c r="U48" s="103"/>
      <c r="V48" s="103"/>
      <c r="W48" s="103"/>
      <c r="X48" s="102">
        <v>2018.0</v>
      </c>
      <c r="Y48" s="102">
        <v>1.0</v>
      </c>
      <c r="Z48" s="102"/>
      <c r="AA48" s="99" t="s">
        <v>294</v>
      </c>
      <c r="AB48" s="99" t="s">
        <v>623</v>
      </c>
      <c r="AC48" s="99" t="s">
        <v>202</v>
      </c>
      <c r="AD48" s="99" t="s">
        <v>203</v>
      </c>
      <c r="AE48" s="102">
        <v>2020.0</v>
      </c>
      <c r="AF48" s="125">
        <v>45292.0</v>
      </c>
      <c r="AG48" s="103"/>
      <c r="AH48" s="99" t="s">
        <v>624</v>
      </c>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row>
    <row r="49">
      <c r="A49" s="57" t="s">
        <v>625</v>
      </c>
      <c r="B49" s="57" t="s">
        <v>626</v>
      </c>
      <c r="C49" s="57" t="s">
        <v>240</v>
      </c>
      <c r="D49" s="57" t="s">
        <v>358</v>
      </c>
      <c r="E49" s="57" t="s">
        <v>180</v>
      </c>
      <c r="F49" s="73"/>
      <c r="G49" s="75" t="s">
        <v>184</v>
      </c>
      <c r="H49" s="75" t="s">
        <v>184</v>
      </c>
      <c r="I49" s="75" t="s">
        <v>184</v>
      </c>
      <c r="J49" s="75">
        <f t="shared" si="5"/>
        <v>100</v>
      </c>
      <c r="K49" s="80">
        <v>46203.0</v>
      </c>
      <c r="L49" s="80">
        <v>46074.0</v>
      </c>
      <c r="M49" s="64" t="s">
        <v>323</v>
      </c>
      <c r="N49" s="80">
        <v>46203.0</v>
      </c>
      <c r="O49" s="73"/>
      <c r="P49" s="57" t="s">
        <v>627</v>
      </c>
      <c r="Q49" s="57" t="s">
        <v>190</v>
      </c>
      <c r="R49" s="57" t="s">
        <v>181</v>
      </c>
      <c r="S49" s="64" t="s">
        <v>628</v>
      </c>
      <c r="T49" s="64">
        <v>20.0</v>
      </c>
      <c r="U49" s="82"/>
      <c r="V49" s="82"/>
      <c r="W49" s="82"/>
      <c r="X49" s="82"/>
      <c r="Y49" s="64">
        <v>1.0</v>
      </c>
      <c r="Z49" s="64"/>
      <c r="AA49" s="57" t="s">
        <v>444</v>
      </c>
      <c r="AB49" s="84" t="s">
        <v>631</v>
      </c>
      <c r="AC49" s="84" t="s">
        <v>437</v>
      </c>
      <c r="AD49" s="57" t="s">
        <v>404</v>
      </c>
      <c r="AE49" s="64">
        <v>2025.0</v>
      </c>
      <c r="AF49" s="57" t="s">
        <v>632</v>
      </c>
      <c r="AG49" s="82"/>
      <c r="AH49" s="57" t="s">
        <v>633</v>
      </c>
      <c r="AI49" s="57" t="s">
        <v>634</v>
      </c>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row>
    <row r="50">
      <c r="A50" s="99" t="s">
        <v>635</v>
      </c>
      <c r="B50" s="99" t="s">
        <v>636</v>
      </c>
      <c r="C50" s="99" t="s">
        <v>240</v>
      </c>
      <c r="D50" s="99" t="s">
        <v>358</v>
      </c>
      <c r="E50" s="99" t="s">
        <v>180</v>
      </c>
      <c r="F50" s="100"/>
      <c r="G50" s="75" t="s">
        <v>184</v>
      </c>
      <c r="H50" s="75" t="s">
        <v>184</v>
      </c>
      <c r="I50" s="75" t="s">
        <v>184</v>
      </c>
      <c r="J50" s="75">
        <f t="shared" si="5"/>
        <v>100</v>
      </c>
      <c r="K50" s="101">
        <v>46203.0</v>
      </c>
      <c r="L50" s="101">
        <v>46074.0</v>
      </c>
      <c r="M50" s="102" t="s">
        <v>323</v>
      </c>
      <c r="N50" s="101">
        <v>46203.0</v>
      </c>
      <c r="O50" s="100"/>
      <c r="P50" s="100"/>
      <c r="Q50" s="100"/>
      <c r="R50" s="99" t="s">
        <v>181</v>
      </c>
      <c r="S50" s="102" t="s">
        <v>628</v>
      </c>
      <c r="T50" s="102">
        <v>20.0</v>
      </c>
      <c r="U50" s="103"/>
      <c r="V50" s="103"/>
      <c r="W50" s="99" t="s">
        <v>244</v>
      </c>
      <c r="X50" s="103"/>
      <c r="Y50" s="102">
        <v>1.0</v>
      </c>
      <c r="Z50" s="102"/>
      <c r="AA50" s="99" t="s">
        <v>637</v>
      </c>
      <c r="AB50" s="99" t="s">
        <v>631</v>
      </c>
      <c r="AC50" s="99" t="s">
        <v>437</v>
      </c>
      <c r="AD50" s="99" t="s">
        <v>404</v>
      </c>
      <c r="AE50" s="102">
        <v>2022.0</v>
      </c>
      <c r="AF50" s="102" t="s">
        <v>569</v>
      </c>
      <c r="AG50" s="103"/>
      <c r="AH50" s="99" t="s">
        <v>638</v>
      </c>
      <c r="AI50" s="99" t="s">
        <v>639</v>
      </c>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row>
    <row r="51">
      <c r="A51" s="99" t="s">
        <v>640</v>
      </c>
      <c r="B51" s="99" t="s">
        <v>641</v>
      </c>
      <c r="C51" s="99" t="s">
        <v>240</v>
      </c>
      <c r="D51" s="99" t="s">
        <v>358</v>
      </c>
      <c r="E51" s="99" t="s">
        <v>180</v>
      </c>
      <c r="F51" s="100"/>
      <c r="G51" s="75" t="s">
        <v>184</v>
      </c>
      <c r="H51" s="75" t="s">
        <v>184</v>
      </c>
      <c r="I51" s="75" t="s">
        <v>184</v>
      </c>
      <c r="J51" s="75">
        <f t="shared" si="5"/>
        <v>100</v>
      </c>
      <c r="K51" s="102" t="s">
        <v>344</v>
      </c>
      <c r="L51" s="102" t="s">
        <v>344</v>
      </c>
      <c r="M51" s="100"/>
      <c r="N51" s="100"/>
      <c r="O51" s="100"/>
      <c r="P51" s="99" t="s">
        <v>642</v>
      </c>
      <c r="Q51" s="99" t="s">
        <v>643</v>
      </c>
      <c r="R51" s="99" t="s">
        <v>434</v>
      </c>
      <c r="S51" s="125">
        <v>46267.0</v>
      </c>
      <c r="T51" s="102">
        <v>76.0</v>
      </c>
      <c r="U51" s="103"/>
      <c r="V51" s="103"/>
      <c r="W51" s="103"/>
      <c r="X51" s="103"/>
      <c r="Y51" s="102">
        <v>1.0</v>
      </c>
      <c r="Z51" s="102"/>
      <c r="AA51" s="99" t="s">
        <v>363</v>
      </c>
      <c r="AB51" s="99" t="s">
        <v>364</v>
      </c>
      <c r="AC51" s="99" t="s">
        <v>437</v>
      </c>
      <c r="AD51" s="99" t="s">
        <v>404</v>
      </c>
      <c r="AE51" s="102">
        <v>2022.0</v>
      </c>
      <c r="AF51" s="102">
        <v>2022.0</v>
      </c>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row>
    <row r="52">
      <c r="A52" s="57" t="s">
        <v>646</v>
      </c>
      <c r="B52" s="57" t="s">
        <v>647</v>
      </c>
      <c r="C52" s="57" t="s">
        <v>240</v>
      </c>
      <c r="D52" s="57" t="s">
        <v>150</v>
      </c>
      <c r="E52" s="57" t="s">
        <v>180</v>
      </c>
      <c r="F52" s="73"/>
      <c r="G52" s="75" t="s">
        <v>184</v>
      </c>
      <c r="H52" s="75" t="s">
        <v>184</v>
      </c>
      <c r="I52" s="75" t="s">
        <v>184</v>
      </c>
      <c r="J52" s="75">
        <f t="shared" si="5"/>
        <v>100</v>
      </c>
      <c r="K52" s="64" t="s">
        <v>308</v>
      </c>
      <c r="L52" s="80">
        <v>46070.0</v>
      </c>
      <c r="M52" s="64" t="s">
        <v>308</v>
      </c>
      <c r="N52" s="73"/>
      <c r="O52" s="73"/>
      <c r="P52" s="73"/>
      <c r="Q52" s="73"/>
      <c r="R52" s="57" t="s">
        <v>450</v>
      </c>
      <c r="S52" s="80">
        <v>46282.0</v>
      </c>
      <c r="T52" s="64">
        <v>61.0</v>
      </c>
      <c r="U52" s="82"/>
      <c r="V52" s="82"/>
      <c r="W52" s="82"/>
      <c r="X52" s="82"/>
      <c r="Y52" s="64">
        <v>1.0</v>
      </c>
      <c r="Z52" s="64"/>
      <c r="AA52" s="57" t="s">
        <v>648</v>
      </c>
      <c r="AB52" s="57" t="s">
        <v>649</v>
      </c>
      <c r="AC52" s="57" t="s">
        <v>437</v>
      </c>
      <c r="AD52" s="57" t="s">
        <v>612</v>
      </c>
      <c r="AE52" s="64">
        <v>2022.0</v>
      </c>
      <c r="AF52" s="64">
        <v>2022.0</v>
      </c>
      <c r="AG52" s="82"/>
      <c r="AH52" s="57" t="s">
        <v>650</v>
      </c>
      <c r="AI52" s="82"/>
      <c r="AJ52" s="82"/>
      <c r="AK52" s="82"/>
      <c r="AL52" s="82"/>
      <c r="AM52" s="82"/>
      <c r="AN52" s="82"/>
      <c r="AO52" s="82"/>
      <c r="AP52" s="82"/>
      <c r="AQ52" s="82"/>
      <c r="AR52" s="82"/>
      <c r="AS52" s="82"/>
      <c r="AT52" s="82"/>
      <c r="AU52" s="82"/>
      <c r="AV52" s="82"/>
      <c r="AW52" s="82"/>
      <c r="AX52" s="82"/>
      <c r="AY52" s="82"/>
      <c r="AZ52" s="82"/>
      <c r="BA52" s="82"/>
      <c r="BB52" s="82"/>
      <c r="BC52" s="82"/>
      <c r="BD52" s="82"/>
      <c r="BE52" s="82"/>
      <c r="BF52" s="82"/>
      <c r="BG52" s="82"/>
    </row>
    <row r="53">
      <c r="A53" s="57" t="s">
        <v>651</v>
      </c>
      <c r="B53" s="57" t="s">
        <v>652</v>
      </c>
      <c r="C53" s="57" t="s">
        <v>240</v>
      </c>
      <c r="D53" s="57" t="s">
        <v>358</v>
      </c>
      <c r="E53" s="57" t="s">
        <v>180</v>
      </c>
      <c r="F53" s="73"/>
      <c r="G53" s="75" t="s">
        <v>184</v>
      </c>
      <c r="H53" s="75" t="s">
        <v>184</v>
      </c>
      <c r="I53" s="75" t="s">
        <v>184</v>
      </c>
      <c r="J53" s="75">
        <f t="shared" si="5"/>
        <v>100</v>
      </c>
      <c r="K53" s="80">
        <v>46202.0</v>
      </c>
      <c r="L53" s="80">
        <v>46066.0</v>
      </c>
      <c r="M53" s="64" t="s">
        <v>323</v>
      </c>
      <c r="N53" s="80">
        <v>46202.0</v>
      </c>
      <c r="O53" s="73"/>
      <c r="P53" s="73"/>
      <c r="Q53" s="73"/>
      <c r="R53" s="57" t="s">
        <v>181</v>
      </c>
      <c r="S53" s="64" t="s">
        <v>345</v>
      </c>
      <c r="T53" s="64">
        <v>21.0</v>
      </c>
      <c r="U53" s="82"/>
      <c r="V53" s="82"/>
      <c r="W53" s="82"/>
      <c r="X53" s="82"/>
      <c r="Y53" s="64">
        <v>1.0</v>
      </c>
      <c r="Z53" s="64"/>
      <c r="AA53" s="57" t="s">
        <v>363</v>
      </c>
      <c r="AB53" s="57" t="s">
        <v>653</v>
      </c>
      <c r="AC53" s="57" t="s">
        <v>437</v>
      </c>
      <c r="AD53" s="57" t="s">
        <v>404</v>
      </c>
      <c r="AE53" s="64">
        <v>2022.0</v>
      </c>
      <c r="AF53" s="64" t="s">
        <v>569</v>
      </c>
      <c r="AG53" s="82"/>
      <c r="AH53" s="57" t="s">
        <v>654</v>
      </c>
      <c r="AI53" s="57" t="s">
        <v>655</v>
      </c>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row>
    <row r="54">
      <c r="A54" s="99" t="s">
        <v>656</v>
      </c>
      <c r="B54" s="99" t="s">
        <v>657</v>
      </c>
      <c r="C54" s="99" t="s">
        <v>240</v>
      </c>
      <c r="D54" s="99" t="s">
        <v>358</v>
      </c>
      <c r="E54" s="99" t="s">
        <v>180</v>
      </c>
      <c r="F54" s="100"/>
      <c r="G54" s="75" t="s">
        <v>184</v>
      </c>
      <c r="H54" s="75" t="s">
        <v>184</v>
      </c>
      <c r="I54" s="75" t="s">
        <v>184</v>
      </c>
      <c r="J54" s="75">
        <f t="shared" si="5"/>
        <v>100</v>
      </c>
      <c r="K54" s="99" t="s">
        <v>595</v>
      </c>
      <c r="L54" s="100"/>
      <c r="M54" s="100"/>
      <c r="N54" s="100"/>
      <c r="O54" s="100"/>
      <c r="P54" s="100"/>
      <c r="Q54" s="100"/>
      <c r="R54" s="99" t="s">
        <v>434</v>
      </c>
      <c r="S54" s="101">
        <v>46223.0</v>
      </c>
      <c r="T54" s="102">
        <v>46223.0</v>
      </c>
      <c r="U54" s="99" t="s">
        <v>395</v>
      </c>
      <c r="V54" s="103"/>
      <c r="W54" s="103"/>
      <c r="X54" s="103"/>
      <c r="Y54" s="102">
        <v>1.0</v>
      </c>
      <c r="Z54" s="102"/>
      <c r="AA54" s="99" t="s">
        <v>363</v>
      </c>
      <c r="AB54" s="99" t="s">
        <v>364</v>
      </c>
      <c r="AC54" s="99" t="s">
        <v>437</v>
      </c>
      <c r="AD54" s="99" t="s">
        <v>404</v>
      </c>
      <c r="AE54" s="102">
        <v>2022.0</v>
      </c>
      <c r="AF54" s="102">
        <v>2022.0</v>
      </c>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row>
    <row r="55">
      <c r="A55" s="57" t="s">
        <v>661</v>
      </c>
      <c r="B55" s="57" t="s">
        <v>662</v>
      </c>
      <c r="C55" s="57" t="s">
        <v>240</v>
      </c>
      <c r="D55" s="57" t="s">
        <v>358</v>
      </c>
      <c r="E55" s="57" t="s">
        <v>180</v>
      </c>
      <c r="F55" s="73"/>
      <c r="G55" s="75" t="s">
        <v>184</v>
      </c>
      <c r="H55" s="75" t="s">
        <v>184</v>
      </c>
      <c r="I55" s="75" t="s">
        <v>184</v>
      </c>
      <c r="J55" s="75">
        <f t="shared" si="5"/>
        <v>100</v>
      </c>
      <c r="K55" s="80">
        <v>46198.0</v>
      </c>
      <c r="L55" s="80">
        <v>46048.0</v>
      </c>
      <c r="M55" s="80">
        <v>46142.0</v>
      </c>
      <c r="N55" s="80">
        <v>46198.0</v>
      </c>
      <c r="O55" s="73"/>
      <c r="P55" s="73"/>
      <c r="Q55" s="73"/>
      <c r="R55" s="57" t="s">
        <v>253</v>
      </c>
      <c r="S55" s="64" t="s">
        <v>519</v>
      </c>
      <c r="T55" s="64">
        <v>25.0</v>
      </c>
      <c r="U55" s="82"/>
      <c r="V55" s="82"/>
      <c r="W55" s="82"/>
      <c r="X55" s="82"/>
      <c r="Y55" s="64">
        <v>1.0</v>
      </c>
      <c r="Z55" s="64"/>
      <c r="AA55" s="57" t="s">
        <v>363</v>
      </c>
      <c r="AB55" s="57" t="s">
        <v>364</v>
      </c>
      <c r="AC55" s="57" t="s">
        <v>403</v>
      </c>
      <c r="AD55" s="57" t="s">
        <v>404</v>
      </c>
      <c r="AE55" s="64">
        <v>8.0</v>
      </c>
      <c r="AF55" s="64" t="s">
        <v>569</v>
      </c>
      <c r="AG55" s="82"/>
      <c r="AH55" s="57" t="s">
        <v>664</v>
      </c>
      <c r="AI55" s="57" t="s">
        <v>665</v>
      </c>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row>
    <row r="56">
      <c r="A56" s="99" t="s">
        <v>666</v>
      </c>
      <c r="B56" s="99" t="s">
        <v>667</v>
      </c>
      <c r="C56" s="99" t="s">
        <v>240</v>
      </c>
      <c r="D56" s="99" t="s">
        <v>358</v>
      </c>
      <c r="E56" s="99" t="s">
        <v>180</v>
      </c>
      <c r="F56" s="100"/>
      <c r="G56" s="75" t="s">
        <v>184</v>
      </c>
      <c r="H56" s="75" t="s">
        <v>184</v>
      </c>
      <c r="I56" s="75" t="s">
        <v>184</v>
      </c>
      <c r="J56" s="75">
        <f t="shared" si="5"/>
        <v>100</v>
      </c>
      <c r="K56" s="101">
        <v>46198.0</v>
      </c>
      <c r="L56" s="101">
        <v>46048.0</v>
      </c>
      <c r="M56" s="101">
        <v>46142.0</v>
      </c>
      <c r="N56" s="101">
        <v>46198.0</v>
      </c>
      <c r="O56" s="100"/>
      <c r="P56" s="99" t="s">
        <v>668</v>
      </c>
      <c r="Q56" s="99" t="s">
        <v>669</v>
      </c>
      <c r="R56" s="99" t="s">
        <v>253</v>
      </c>
      <c r="S56" s="102" t="s">
        <v>519</v>
      </c>
      <c r="T56" s="102">
        <v>25.0</v>
      </c>
      <c r="U56" s="103"/>
      <c r="V56" s="103"/>
      <c r="W56" s="99" t="s">
        <v>244</v>
      </c>
      <c r="X56" s="103"/>
      <c r="Y56" s="102">
        <v>1.0</v>
      </c>
      <c r="Z56" s="102"/>
      <c r="AA56" s="99" t="s">
        <v>294</v>
      </c>
      <c r="AB56" s="99" t="s">
        <v>670</v>
      </c>
      <c r="AC56" s="99" t="s">
        <v>671</v>
      </c>
      <c r="AD56" s="99" t="s">
        <v>203</v>
      </c>
      <c r="AE56" s="102">
        <v>2015.0</v>
      </c>
      <c r="AF56" s="105" t="s">
        <v>387</v>
      </c>
      <c r="AG56" s="103"/>
      <c r="AH56" s="99" t="s">
        <v>672</v>
      </c>
      <c r="AI56" s="99" t="s">
        <v>673</v>
      </c>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row>
    <row r="57">
      <c r="A57" s="57" t="s">
        <v>674</v>
      </c>
      <c r="B57" s="57" t="s">
        <v>675</v>
      </c>
      <c r="C57" s="57" t="s">
        <v>240</v>
      </c>
      <c r="D57" s="57" t="s">
        <v>358</v>
      </c>
      <c r="E57" s="57" t="s">
        <v>180</v>
      </c>
      <c r="F57" s="73"/>
      <c r="G57" s="75" t="s">
        <v>184</v>
      </c>
      <c r="H57" s="75" t="s">
        <v>184</v>
      </c>
      <c r="I57" s="75" t="s">
        <v>184</v>
      </c>
      <c r="J57" s="75">
        <f t="shared" si="5"/>
        <v>100</v>
      </c>
      <c r="K57" s="64" t="s">
        <v>323</v>
      </c>
      <c r="L57" s="64" t="s">
        <v>323</v>
      </c>
      <c r="M57" s="73"/>
      <c r="N57" s="73"/>
      <c r="O57" s="73"/>
      <c r="P57" s="73"/>
      <c r="Q57" s="73"/>
      <c r="R57" s="57" t="s">
        <v>434</v>
      </c>
      <c r="S57" s="81">
        <v>46268.0</v>
      </c>
      <c r="T57" s="64">
        <v>75.0</v>
      </c>
      <c r="U57" s="82"/>
      <c r="V57" s="82"/>
      <c r="W57" s="82"/>
      <c r="X57" s="82"/>
      <c r="Y57" s="64">
        <v>1.0</v>
      </c>
      <c r="Z57" s="64"/>
      <c r="AA57" s="57" t="s">
        <v>363</v>
      </c>
      <c r="AB57" s="57" t="s">
        <v>364</v>
      </c>
      <c r="AC57" s="57" t="s">
        <v>403</v>
      </c>
      <c r="AD57" s="57" t="s">
        <v>404</v>
      </c>
      <c r="AE57" s="64">
        <v>2022.0</v>
      </c>
      <c r="AF57" s="64">
        <v>2022.0</v>
      </c>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row>
    <row r="58">
      <c r="A58" s="99" t="s">
        <v>678</v>
      </c>
      <c r="B58" s="99" t="s">
        <v>679</v>
      </c>
      <c r="C58" s="99" t="s">
        <v>240</v>
      </c>
      <c r="D58" s="99" t="s">
        <v>358</v>
      </c>
      <c r="E58" s="99" t="s">
        <v>180</v>
      </c>
      <c r="F58" s="100"/>
      <c r="G58" s="75" t="s">
        <v>184</v>
      </c>
      <c r="H58" s="75" t="s">
        <v>184</v>
      </c>
      <c r="I58" s="75" t="s">
        <v>184</v>
      </c>
      <c r="J58" s="75">
        <f t="shared" si="5"/>
        <v>100</v>
      </c>
      <c r="K58" s="102" t="s">
        <v>308</v>
      </c>
      <c r="L58" s="101">
        <v>46070.0</v>
      </c>
      <c r="M58" s="102" t="s">
        <v>308</v>
      </c>
      <c r="N58" s="100"/>
      <c r="O58" s="100"/>
      <c r="P58" s="100"/>
      <c r="Q58" s="100"/>
      <c r="R58" s="99" t="s">
        <v>450</v>
      </c>
      <c r="S58" s="101">
        <v>46282.0</v>
      </c>
      <c r="T58" s="102">
        <v>61.0</v>
      </c>
      <c r="U58" s="103"/>
      <c r="V58" s="103"/>
      <c r="W58" s="99" t="s">
        <v>244</v>
      </c>
      <c r="X58" s="102">
        <v>2022.0</v>
      </c>
      <c r="Y58" s="102">
        <v>1.0</v>
      </c>
      <c r="Z58" s="102"/>
      <c r="AA58" s="99" t="s">
        <v>363</v>
      </c>
      <c r="AB58" s="99" t="s">
        <v>364</v>
      </c>
      <c r="AC58" s="99" t="s">
        <v>437</v>
      </c>
      <c r="AD58" s="99" t="s">
        <v>404</v>
      </c>
      <c r="AE58" s="102">
        <v>2022.0</v>
      </c>
      <c r="AF58" s="102">
        <v>2022.0</v>
      </c>
      <c r="AG58" s="103"/>
      <c r="AH58" s="99" t="s">
        <v>681</v>
      </c>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row>
    <row r="59">
      <c r="A59" s="57" t="s">
        <v>682</v>
      </c>
      <c r="B59" s="57" t="s">
        <v>683</v>
      </c>
      <c r="C59" s="57" t="s">
        <v>240</v>
      </c>
      <c r="D59" s="57" t="s">
        <v>358</v>
      </c>
      <c r="E59" s="57" t="s">
        <v>180</v>
      </c>
      <c r="F59" s="73"/>
      <c r="G59" s="75" t="s">
        <v>184</v>
      </c>
      <c r="H59" s="75" t="s">
        <v>184</v>
      </c>
      <c r="I59" s="75" t="s">
        <v>184</v>
      </c>
      <c r="J59" s="75">
        <f t="shared" si="5"/>
        <v>100</v>
      </c>
      <c r="K59" s="64" t="s">
        <v>308</v>
      </c>
      <c r="L59" s="80">
        <v>46070.0</v>
      </c>
      <c r="M59" s="64" t="s">
        <v>308</v>
      </c>
      <c r="N59" s="73"/>
      <c r="O59" s="73"/>
      <c r="P59" s="73"/>
      <c r="Q59" s="73"/>
      <c r="R59" s="57" t="s">
        <v>450</v>
      </c>
      <c r="S59" s="80">
        <v>46282.0</v>
      </c>
      <c r="T59" s="64">
        <v>61.0</v>
      </c>
      <c r="U59" s="82"/>
      <c r="V59" s="82"/>
      <c r="W59" s="82"/>
      <c r="X59" s="82"/>
      <c r="Y59" s="64">
        <v>1.0</v>
      </c>
      <c r="Z59" s="64"/>
      <c r="AA59" s="57" t="s">
        <v>363</v>
      </c>
      <c r="AB59" s="57" t="s">
        <v>364</v>
      </c>
      <c r="AC59" s="57" t="s">
        <v>437</v>
      </c>
      <c r="AD59" s="57" t="s">
        <v>404</v>
      </c>
      <c r="AE59" s="64">
        <v>2022.0</v>
      </c>
      <c r="AF59" s="64">
        <v>2022.0</v>
      </c>
      <c r="AG59" s="82"/>
      <c r="AH59" s="57" t="s">
        <v>684</v>
      </c>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row>
    <row r="60">
      <c r="A60" s="113" t="s">
        <v>686</v>
      </c>
      <c r="B60" s="113" t="s">
        <v>687</v>
      </c>
      <c r="C60" s="113" t="s">
        <v>240</v>
      </c>
      <c r="D60" s="113" t="s">
        <v>150</v>
      </c>
      <c r="E60" s="113" t="s">
        <v>180</v>
      </c>
      <c r="F60" s="114"/>
      <c r="G60" s="107" t="s">
        <v>184</v>
      </c>
      <c r="H60" s="107" t="s">
        <v>184</v>
      </c>
      <c r="I60" s="107" t="s">
        <v>184</v>
      </c>
      <c r="J60" s="107">
        <f t="shared" si="5"/>
        <v>100</v>
      </c>
      <c r="K60" s="115">
        <v>46141.0</v>
      </c>
      <c r="L60" s="115">
        <v>46077.0</v>
      </c>
      <c r="M60" s="115">
        <v>46141.0</v>
      </c>
      <c r="N60" s="114"/>
      <c r="O60" s="114"/>
      <c r="P60" s="99" t="s">
        <v>688</v>
      </c>
      <c r="Q60" s="113" t="s">
        <v>190</v>
      </c>
      <c r="R60" s="113" t="s">
        <v>434</v>
      </c>
      <c r="S60" s="116" t="s">
        <v>566</v>
      </c>
      <c r="T60" s="116">
        <v>82.0</v>
      </c>
      <c r="U60" s="117"/>
      <c r="V60" s="117"/>
      <c r="W60" s="113" t="s">
        <v>244</v>
      </c>
      <c r="X60" s="117"/>
      <c r="Y60" s="116">
        <v>1.0</v>
      </c>
      <c r="Z60" s="102"/>
      <c r="AA60" s="113" t="s">
        <v>435</v>
      </c>
      <c r="AB60" s="118" t="s">
        <v>436</v>
      </c>
      <c r="AC60" s="118" t="s">
        <v>437</v>
      </c>
      <c r="AD60" s="113" t="s">
        <v>404</v>
      </c>
      <c r="AE60" s="116">
        <v>2012.0</v>
      </c>
      <c r="AF60" s="116">
        <v>2012.0</v>
      </c>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row>
    <row r="61">
      <c r="A61" s="72"/>
      <c r="B61" s="72"/>
      <c r="C61" s="72"/>
      <c r="D61" s="72"/>
      <c r="E61" s="72"/>
      <c r="F61" s="72"/>
      <c r="G61" s="72"/>
      <c r="H61" s="72"/>
      <c r="I61" s="72"/>
      <c r="J61" s="72"/>
      <c r="K61" s="72"/>
      <c r="L61" s="72"/>
      <c r="M61" s="72"/>
      <c r="N61" s="72"/>
      <c r="O61" s="72"/>
      <c r="P61" s="99" t="s">
        <v>694</v>
      </c>
      <c r="Q61" s="72"/>
      <c r="R61" s="72"/>
      <c r="S61" s="72"/>
      <c r="T61" s="72"/>
      <c r="U61" s="72"/>
      <c r="V61" s="72"/>
      <c r="W61" s="72"/>
      <c r="X61" s="72"/>
      <c r="Y61" s="72"/>
      <c r="Z61" s="10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row>
    <row r="62">
      <c r="A62" s="46" t="s">
        <v>447</v>
      </c>
      <c r="B62" s="46" t="s">
        <v>695</v>
      </c>
      <c r="C62" s="46" t="s">
        <v>99</v>
      </c>
      <c r="D62" s="46" t="s">
        <v>179</v>
      </c>
      <c r="E62" s="46" t="s">
        <v>180</v>
      </c>
      <c r="F62" s="48"/>
      <c r="G62" s="107" t="s">
        <v>184</v>
      </c>
      <c r="H62" s="107" t="s">
        <v>184</v>
      </c>
      <c r="I62" s="107" t="s">
        <v>184</v>
      </c>
      <c r="J62" s="107">
        <f>IF(G62="NORMAL",50,0)+IF(H62="NORMAL",20,0)+IF(I62="NORMAL",30,0)</f>
        <v>100</v>
      </c>
      <c r="K62" s="54">
        <v>46202.0</v>
      </c>
      <c r="L62" s="60" t="s">
        <v>308</v>
      </c>
      <c r="M62" s="54">
        <v>46202.0</v>
      </c>
      <c r="N62" s="48"/>
      <c r="O62" s="48"/>
      <c r="P62" s="57" t="s">
        <v>699</v>
      </c>
      <c r="Q62" s="46" t="s">
        <v>190</v>
      </c>
      <c r="R62" s="46" t="s">
        <v>577</v>
      </c>
      <c r="S62" s="60" t="s">
        <v>345</v>
      </c>
      <c r="T62" s="60">
        <v>21.0</v>
      </c>
      <c r="U62" s="62"/>
      <c r="V62" s="46" t="s">
        <v>256</v>
      </c>
      <c r="W62" s="46" t="s">
        <v>196</v>
      </c>
      <c r="X62" s="62"/>
      <c r="Y62" s="60">
        <v>2.0</v>
      </c>
      <c r="Z62" s="64"/>
      <c r="AA62" s="46" t="s">
        <v>200</v>
      </c>
      <c r="AB62" s="66" t="s">
        <v>266</v>
      </c>
      <c r="AC62" s="66" t="s">
        <v>207</v>
      </c>
      <c r="AD62" s="46" t="s">
        <v>203</v>
      </c>
      <c r="AE62" s="60">
        <v>2025.0</v>
      </c>
      <c r="AF62" s="54">
        <v>45746.0</v>
      </c>
      <c r="AG62" s="62"/>
      <c r="AH62" s="46" t="s">
        <v>704</v>
      </c>
      <c r="AI62" s="62"/>
      <c r="AJ62" s="46" t="s">
        <v>200</v>
      </c>
      <c r="AK62" s="46" t="s">
        <v>266</v>
      </c>
      <c r="AL62" s="46" t="s">
        <v>207</v>
      </c>
      <c r="AM62" s="46" t="s">
        <v>203</v>
      </c>
      <c r="AN62" s="60">
        <v>2025.0</v>
      </c>
      <c r="AO62" s="54">
        <v>45746.0</v>
      </c>
      <c r="AP62" s="62"/>
      <c r="AQ62" s="46" t="s">
        <v>705</v>
      </c>
      <c r="AR62" s="62"/>
      <c r="AS62" s="46" t="s">
        <v>200</v>
      </c>
      <c r="AT62" s="46" t="s">
        <v>255</v>
      </c>
      <c r="AU62" s="46" t="s">
        <v>236</v>
      </c>
      <c r="AV62" s="46" t="s">
        <v>203</v>
      </c>
      <c r="AW62" s="60">
        <v>2025.0</v>
      </c>
      <c r="AX62" s="54">
        <v>45746.0</v>
      </c>
      <c r="AY62" s="62"/>
      <c r="AZ62" s="46" t="s">
        <v>707</v>
      </c>
      <c r="BA62" s="62"/>
      <c r="BB62" s="62"/>
      <c r="BC62" s="62"/>
      <c r="BD62" s="62"/>
      <c r="BE62" s="62"/>
      <c r="BF62" s="62"/>
      <c r="BG62" s="62"/>
    </row>
    <row r="63">
      <c r="A63" s="119"/>
      <c r="B63" s="119"/>
      <c r="C63" s="119"/>
      <c r="D63" s="119"/>
      <c r="E63" s="119"/>
      <c r="F63" s="119"/>
      <c r="G63" s="119"/>
      <c r="H63" s="119"/>
      <c r="I63" s="119"/>
      <c r="J63" s="119"/>
      <c r="K63" s="119"/>
      <c r="L63" s="119"/>
      <c r="M63" s="119"/>
      <c r="N63" s="119"/>
      <c r="O63" s="119"/>
      <c r="P63" s="57" t="s">
        <v>558</v>
      </c>
      <c r="Q63" s="119"/>
      <c r="R63" s="119"/>
      <c r="S63" s="119"/>
      <c r="T63" s="119"/>
      <c r="U63" s="119"/>
      <c r="V63" s="119"/>
      <c r="W63" s="119"/>
      <c r="X63" s="119"/>
      <c r="Y63" s="119"/>
      <c r="Z63" s="64"/>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row>
    <row r="64">
      <c r="A64" s="72"/>
      <c r="B64" s="72"/>
      <c r="C64" s="72"/>
      <c r="D64" s="72"/>
      <c r="E64" s="72"/>
      <c r="F64" s="72"/>
      <c r="G64" s="72"/>
      <c r="H64" s="72"/>
      <c r="I64" s="72"/>
      <c r="J64" s="72"/>
      <c r="K64" s="72"/>
      <c r="L64" s="72"/>
      <c r="M64" s="72"/>
      <c r="N64" s="72"/>
      <c r="O64" s="72"/>
      <c r="P64" s="57" t="s">
        <v>712</v>
      </c>
      <c r="Q64" s="72"/>
      <c r="R64" s="72"/>
      <c r="S64" s="72"/>
      <c r="T64" s="72"/>
      <c r="U64" s="72"/>
      <c r="V64" s="72"/>
      <c r="W64" s="72"/>
      <c r="X64" s="72"/>
      <c r="Y64" s="72"/>
      <c r="Z64" s="64"/>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row>
    <row r="65">
      <c r="A65" s="99" t="s">
        <v>715</v>
      </c>
      <c r="B65" s="99" t="s">
        <v>716</v>
      </c>
      <c r="C65" s="99" t="s">
        <v>240</v>
      </c>
      <c r="D65" s="99" t="s">
        <v>358</v>
      </c>
      <c r="E65" s="99" t="s">
        <v>180</v>
      </c>
      <c r="F65" s="100"/>
      <c r="G65" s="75" t="s">
        <v>184</v>
      </c>
      <c r="H65" s="75" t="s">
        <v>184</v>
      </c>
      <c r="I65" s="75" t="s">
        <v>184</v>
      </c>
      <c r="J65" s="75">
        <f t="shared" ref="J65:J71" si="6">IF(G65="NORMAL",50,0)+IF(H65="NORMAL",20,0)+IF(I65="NORMAL",30,0)</f>
        <v>100</v>
      </c>
      <c r="K65" s="101">
        <v>46197.0</v>
      </c>
      <c r="L65" s="101">
        <v>46048.0</v>
      </c>
      <c r="M65" s="129">
        <v>46141.0</v>
      </c>
      <c r="N65" s="129">
        <v>46197.0</v>
      </c>
      <c r="O65" s="100"/>
      <c r="P65" s="100"/>
      <c r="Q65" s="100"/>
      <c r="R65" s="99" t="s">
        <v>463</v>
      </c>
      <c r="S65" s="102" t="s">
        <v>254</v>
      </c>
      <c r="T65" s="102">
        <v>26.0</v>
      </c>
      <c r="U65" s="103"/>
      <c r="V65" s="103"/>
      <c r="W65" s="103"/>
      <c r="X65" s="103"/>
      <c r="Y65" s="102">
        <v>1.0</v>
      </c>
      <c r="Z65" s="102"/>
      <c r="AA65" s="99" t="s">
        <v>637</v>
      </c>
      <c r="AB65" s="99" t="s">
        <v>719</v>
      </c>
      <c r="AC65" s="99" t="s">
        <v>437</v>
      </c>
      <c r="AD65" s="99" t="s">
        <v>404</v>
      </c>
      <c r="AE65" s="102">
        <v>2020.0</v>
      </c>
      <c r="AF65" s="99" t="s">
        <v>720</v>
      </c>
      <c r="AG65" s="103"/>
      <c r="AH65" s="99" t="s">
        <v>721</v>
      </c>
      <c r="AI65" s="99" t="s">
        <v>271</v>
      </c>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row>
    <row r="66">
      <c r="A66" s="57" t="s">
        <v>722</v>
      </c>
      <c r="B66" s="57" t="s">
        <v>723</v>
      </c>
      <c r="C66" s="57" t="s">
        <v>240</v>
      </c>
      <c r="D66" s="57" t="s">
        <v>358</v>
      </c>
      <c r="E66" s="57" t="s">
        <v>180</v>
      </c>
      <c r="F66" s="73"/>
      <c r="G66" s="75" t="s">
        <v>184</v>
      </c>
      <c r="H66" s="75" t="s">
        <v>184</v>
      </c>
      <c r="I66" s="75" t="s">
        <v>184</v>
      </c>
      <c r="J66" s="75">
        <f t="shared" si="6"/>
        <v>100</v>
      </c>
      <c r="K66" s="57" t="s">
        <v>595</v>
      </c>
      <c r="L66" s="73"/>
      <c r="M66" s="73"/>
      <c r="N66" s="73"/>
      <c r="O66" s="73"/>
      <c r="P66" s="73"/>
      <c r="Q66" s="73"/>
      <c r="R66" s="57" t="s">
        <v>577</v>
      </c>
      <c r="S66" s="80">
        <v>46223.0</v>
      </c>
      <c r="T66" s="64">
        <v>46223.0</v>
      </c>
      <c r="U66" s="57" t="s">
        <v>395</v>
      </c>
      <c r="V66" s="82"/>
      <c r="W66" s="82"/>
      <c r="X66" s="64">
        <v>2023.0</v>
      </c>
      <c r="Y66" s="64">
        <v>1.0</v>
      </c>
      <c r="Z66" s="64"/>
      <c r="AA66" s="57" t="s">
        <v>200</v>
      </c>
      <c r="AB66" s="82"/>
      <c r="AC66" s="57" t="s">
        <v>724</v>
      </c>
      <c r="AD66" s="82"/>
      <c r="AE66" s="82"/>
      <c r="AF66" s="81">
        <v>44927.0</v>
      </c>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row>
    <row r="67">
      <c r="A67" s="99" t="s">
        <v>725</v>
      </c>
      <c r="B67" s="99" t="s">
        <v>726</v>
      </c>
      <c r="C67" s="99" t="s">
        <v>240</v>
      </c>
      <c r="D67" s="99" t="s">
        <v>440</v>
      </c>
      <c r="E67" s="99" t="s">
        <v>180</v>
      </c>
      <c r="F67" s="99" t="s">
        <v>727</v>
      </c>
      <c r="G67" s="75" t="s">
        <v>184</v>
      </c>
      <c r="H67" s="75" t="s">
        <v>184</v>
      </c>
      <c r="I67" s="75" t="s">
        <v>184</v>
      </c>
      <c r="J67" s="75">
        <f t="shared" si="6"/>
        <v>100</v>
      </c>
      <c r="K67" s="101">
        <v>46197.0</v>
      </c>
      <c r="L67" s="101">
        <v>46044.0</v>
      </c>
      <c r="M67" s="101">
        <v>46197.0</v>
      </c>
      <c r="N67" s="100"/>
      <c r="O67" s="100"/>
      <c r="P67" s="100"/>
      <c r="Q67" s="100"/>
      <c r="R67" s="99" t="s">
        <v>253</v>
      </c>
      <c r="S67" s="102" t="s">
        <v>254</v>
      </c>
      <c r="T67" s="103"/>
      <c r="U67" s="103"/>
      <c r="V67" s="103"/>
      <c r="W67" s="103"/>
      <c r="X67" s="103"/>
      <c r="Y67" s="103"/>
      <c r="Z67" s="103"/>
      <c r="AA67" s="99" t="s">
        <v>310</v>
      </c>
      <c r="AB67" s="99" t="s">
        <v>728</v>
      </c>
      <c r="AC67" s="99" t="s">
        <v>207</v>
      </c>
      <c r="AD67" s="99" t="s">
        <v>203</v>
      </c>
      <c r="AE67" s="102">
        <v>2018.0</v>
      </c>
      <c r="AF67" s="102" t="s">
        <v>729</v>
      </c>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row>
    <row r="68">
      <c r="A68" s="99" t="s">
        <v>732</v>
      </c>
      <c r="B68" s="99" t="s">
        <v>733</v>
      </c>
      <c r="C68" s="99" t="s">
        <v>240</v>
      </c>
      <c r="D68" s="99" t="s">
        <v>440</v>
      </c>
      <c r="E68" s="99" t="s">
        <v>180</v>
      </c>
      <c r="F68" s="99" t="s">
        <v>735</v>
      </c>
      <c r="G68" s="75" t="s">
        <v>184</v>
      </c>
      <c r="H68" s="75" t="s">
        <v>184</v>
      </c>
      <c r="I68" s="75" t="s">
        <v>184</v>
      </c>
      <c r="J68" s="75">
        <f t="shared" si="6"/>
        <v>100</v>
      </c>
      <c r="K68" s="125">
        <v>46174.0</v>
      </c>
      <c r="L68" s="125">
        <v>46174.0</v>
      </c>
      <c r="M68" s="100"/>
      <c r="N68" s="100"/>
      <c r="O68" s="100"/>
      <c r="P68" s="100"/>
      <c r="Q68" s="100"/>
      <c r="R68" s="99" t="s">
        <v>181</v>
      </c>
      <c r="S68" s="100"/>
      <c r="T68" s="103"/>
      <c r="U68" s="103"/>
      <c r="V68" s="103"/>
      <c r="W68" s="103"/>
      <c r="X68" s="103"/>
      <c r="Y68" s="103"/>
      <c r="Z68" s="103"/>
      <c r="AA68" s="99" t="s">
        <v>736</v>
      </c>
      <c r="AB68" s="130"/>
      <c r="AC68" s="131" t="s">
        <v>737</v>
      </c>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row>
    <row r="69">
      <c r="A69" s="57" t="s">
        <v>738</v>
      </c>
      <c r="B69" s="57" t="s">
        <v>739</v>
      </c>
      <c r="C69" s="57" t="s">
        <v>240</v>
      </c>
      <c r="D69" s="57" t="s">
        <v>358</v>
      </c>
      <c r="E69" s="57" t="s">
        <v>180</v>
      </c>
      <c r="F69" s="73"/>
      <c r="G69" s="75" t="s">
        <v>184</v>
      </c>
      <c r="H69" s="75" t="s">
        <v>184</v>
      </c>
      <c r="I69" s="75" t="s">
        <v>184</v>
      </c>
      <c r="J69" s="75">
        <f t="shared" si="6"/>
        <v>100</v>
      </c>
      <c r="K69" s="64" t="s">
        <v>283</v>
      </c>
      <c r="L69" s="80">
        <v>46070.0</v>
      </c>
      <c r="M69" s="64" t="s">
        <v>283</v>
      </c>
      <c r="N69" s="73"/>
      <c r="O69" s="73"/>
      <c r="P69" s="73"/>
      <c r="Q69" s="73"/>
      <c r="R69" s="57" t="s">
        <v>288</v>
      </c>
      <c r="S69" s="80">
        <v>46281.0</v>
      </c>
      <c r="T69" s="64">
        <v>62.0</v>
      </c>
      <c r="U69" s="82"/>
      <c r="V69" s="82"/>
      <c r="W69" s="82"/>
      <c r="X69" s="82"/>
      <c r="Y69" s="64">
        <v>1.0</v>
      </c>
      <c r="Z69" s="64"/>
      <c r="AA69" s="57" t="s">
        <v>363</v>
      </c>
      <c r="AB69" s="57" t="s">
        <v>364</v>
      </c>
      <c r="AC69" s="57" t="s">
        <v>365</v>
      </c>
      <c r="AD69" s="57" t="s">
        <v>404</v>
      </c>
      <c r="AE69" s="64">
        <v>2022.0</v>
      </c>
      <c r="AF69" s="64">
        <v>2022.0</v>
      </c>
      <c r="AG69" s="82"/>
      <c r="AH69" s="57" t="s">
        <v>741</v>
      </c>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82"/>
      <c r="BG69" s="82"/>
    </row>
    <row r="70">
      <c r="A70" s="57" t="s">
        <v>742</v>
      </c>
      <c r="B70" s="57" t="s">
        <v>743</v>
      </c>
      <c r="C70" s="57" t="s">
        <v>240</v>
      </c>
      <c r="D70" s="57" t="s">
        <v>358</v>
      </c>
      <c r="E70" s="57" t="s">
        <v>180</v>
      </c>
      <c r="F70" s="73"/>
      <c r="G70" s="75" t="s">
        <v>184</v>
      </c>
      <c r="H70" s="75" t="s">
        <v>184</v>
      </c>
      <c r="I70" s="75" t="s">
        <v>184</v>
      </c>
      <c r="J70" s="75">
        <f t="shared" si="6"/>
        <v>100</v>
      </c>
      <c r="K70" s="57" t="s">
        <v>595</v>
      </c>
      <c r="L70" s="73"/>
      <c r="M70" s="73"/>
      <c r="N70" s="73"/>
      <c r="O70" s="73"/>
      <c r="P70" s="73"/>
      <c r="Q70" s="73"/>
      <c r="R70" s="57" t="s">
        <v>434</v>
      </c>
      <c r="S70" s="80">
        <v>46223.0</v>
      </c>
      <c r="T70" s="64">
        <v>46223.0</v>
      </c>
      <c r="U70" s="57" t="s">
        <v>395</v>
      </c>
      <c r="V70" s="82"/>
      <c r="W70" s="82"/>
      <c r="X70" s="82"/>
      <c r="Y70" s="64">
        <v>1.0</v>
      </c>
      <c r="Z70" s="64"/>
      <c r="AA70" s="57" t="s">
        <v>363</v>
      </c>
      <c r="AB70" s="57" t="s">
        <v>364</v>
      </c>
      <c r="AC70" s="57" t="s">
        <v>437</v>
      </c>
      <c r="AD70" s="57" t="s">
        <v>404</v>
      </c>
      <c r="AE70" s="64">
        <v>2022.0</v>
      </c>
      <c r="AF70" s="64">
        <v>2022.0</v>
      </c>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row>
    <row r="71">
      <c r="A71" s="46" t="s">
        <v>692</v>
      </c>
      <c r="B71" s="46" t="s">
        <v>747</v>
      </c>
      <c r="C71" s="46" t="s">
        <v>240</v>
      </c>
      <c r="D71" s="46" t="s">
        <v>150</v>
      </c>
      <c r="E71" s="46" t="s">
        <v>180</v>
      </c>
      <c r="F71" s="48"/>
      <c r="G71" s="107" t="s">
        <v>184</v>
      </c>
      <c r="H71" s="107" t="s">
        <v>184</v>
      </c>
      <c r="I71" s="107" t="s">
        <v>184</v>
      </c>
      <c r="J71" s="107">
        <f t="shared" si="6"/>
        <v>100</v>
      </c>
      <c r="K71" s="54">
        <v>46049.0</v>
      </c>
      <c r="L71" s="54">
        <v>46049.0</v>
      </c>
      <c r="M71" s="48"/>
      <c r="N71" s="48"/>
      <c r="O71" s="48"/>
      <c r="P71" s="57" t="s">
        <v>749</v>
      </c>
      <c r="Q71" s="46" t="s">
        <v>190</v>
      </c>
      <c r="R71" s="46" t="s">
        <v>96</v>
      </c>
      <c r="S71" s="54">
        <v>46223.0</v>
      </c>
      <c r="T71" s="60">
        <v>174.0</v>
      </c>
      <c r="U71" s="46" t="s">
        <v>395</v>
      </c>
      <c r="V71" s="62"/>
      <c r="W71" s="62"/>
      <c r="X71" s="60">
        <v>2024.0</v>
      </c>
      <c r="Y71" s="60">
        <v>1.0</v>
      </c>
      <c r="Z71" s="64"/>
      <c r="AA71" s="46" t="s">
        <v>200</v>
      </c>
      <c r="AB71" s="66" t="s">
        <v>212</v>
      </c>
      <c r="AC71" s="46" t="s">
        <v>384</v>
      </c>
      <c r="AD71" s="46" t="s">
        <v>203</v>
      </c>
      <c r="AE71" s="60">
        <v>2024.0</v>
      </c>
      <c r="AF71" s="109">
        <v>45292.0</v>
      </c>
      <c r="AG71" s="62"/>
      <c r="AH71" s="46" t="s">
        <v>751</v>
      </c>
      <c r="AI71" s="62"/>
      <c r="AJ71" s="62"/>
      <c r="AK71" s="62"/>
      <c r="AL71" s="62"/>
      <c r="AM71" s="62"/>
      <c r="AN71" s="62"/>
      <c r="AO71" s="62"/>
      <c r="AP71" s="62"/>
      <c r="AQ71" s="62"/>
      <c r="AR71" s="62"/>
      <c r="AS71" s="62"/>
      <c r="AT71" s="62"/>
      <c r="AU71" s="62"/>
      <c r="AV71" s="62"/>
      <c r="AW71" s="62"/>
      <c r="AX71" s="62"/>
      <c r="AY71" s="62"/>
      <c r="AZ71" s="62"/>
      <c r="BA71" s="62"/>
      <c r="BB71" s="62"/>
      <c r="BC71" s="62"/>
      <c r="BD71" s="62"/>
      <c r="BE71" s="62"/>
      <c r="BF71" s="62"/>
      <c r="BG71" s="62"/>
    </row>
    <row r="72">
      <c r="A72" s="72"/>
      <c r="B72" s="72"/>
      <c r="C72" s="72"/>
      <c r="D72" s="72"/>
      <c r="E72" s="72"/>
      <c r="F72" s="72"/>
      <c r="G72" s="72"/>
      <c r="H72" s="72"/>
      <c r="I72" s="72"/>
      <c r="J72" s="72"/>
      <c r="K72" s="72"/>
      <c r="L72" s="72"/>
      <c r="M72" s="72"/>
      <c r="N72" s="72"/>
      <c r="O72" s="72"/>
      <c r="P72" s="57" t="s">
        <v>754</v>
      </c>
      <c r="Q72" s="72"/>
      <c r="R72" s="72"/>
      <c r="S72" s="72"/>
      <c r="T72" s="72"/>
      <c r="U72" s="72"/>
      <c r="V72" s="72"/>
      <c r="W72" s="72"/>
      <c r="X72" s="72"/>
      <c r="Y72" s="72"/>
      <c r="Z72" s="64"/>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row>
    <row r="73">
      <c r="A73" s="57" t="s">
        <v>426</v>
      </c>
      <c r="B73" s="57" t="s">
        <v>711</v>
      </c>
      <c r="C73" s="57" t="s">
        <v>99</v>
      </c>
      <c r="D73" s="57" t="s">
        <v>179</v>
      </c>
      <c r="E73" s="57" t="s">
        <v>180</v>
      </c>
      <c r="F73" s="73"/>
      <c r="G73" s="75" t="s">
        <v>184</v>
      </c>
      <c r="H73" s="75" t="s">
        <v>184</v>
      </c>
      <c r="I73" s="75" t="s">
        <v>184</v>
      </c>
      <c r="J73" s="75">
        <f t="shared" ref="J73:J75" si="7">IF(G73="NORMAL",50,0)+IF(H73="NORMAL",20,0)+IF(I73="NORMAL",30,0)</f>
        <v>100</v>
      </c>
      <c r="K73" s="80">
        <v>46049.0</v>
      </c>
      <c r="L73" s="80">
        <v>46049.0</v>
      </c>
      <c r="M73" s="73"/>
      <c r="N73" s="73"/>
      <c r="O73" s="73"/>
      <c r="P73" s="57" t="s">
        <v>757</v>
      </c>
      <c r="Q73" s="57" t="s">
        <v>190</v>
      </c>
      <c r="R73" s="57" t="s">
        <v>96</v>
      </c>
      <c r="S73" s="80">
        <v>46223.0</v>
      </c>
      <c r="T73" s="64">
        <v>174.0</v>
      </c>
      <c r="U73" s="57" t="s">
        <v>395</v>
      </c>
      <c r="V73" s="82"/>
      <c r="W73" s="57" t="s">
        <v>244</v>
      </c>
      <c r="X73" s="82"/>
      <c r="Y73" s="64">
        <v>3.0</v>
      </c>
      <c r="Z73" s="64"/>
      <c r="AA73" s="57" t="s">
        <v>200</v>
      </c>
      <c r="AB73" s="84" t="s">
        <v>758</v>
      </c>
      <c r="AC73" s="84" t="s">
        <v>207</v>
      </c>
      <c r="AD73" s="57" t="s">
        <v>203</v>
      </c>
      <c r="AE73" s="64">
        <v>2021.0</v>
      </c>
      <c r="AF73" s="64">
        <v>2021.0</v>
      </c>
      <c r="AG73" s="82"/>
      <c r="AH73" s="82"/>
      <c r="AI73" s="82"/>
      <c r="AJ73" s="57" t="s">
        <v>200</v>
      </c>
      <c r="AK73" s="57" t="s">
        <v>759</v>
      </c>
      <c r="AL73" s="57" t="s">
        <v>207</v>
      </c>
      <c r="AM73" s="57" t="s">
        <v>203</v>
      </c>
      <c r="AN73" s="64">
        <v>2025.0</v>
      </c>
      <c r="AO73" s="81">
        <v>45841.0</v>
      </c>
      <c r="AP73" s="82"/>
      <c r="AQ73" s="82"/>
      <c r="AR73" s="82"/>
      <c r="AS73" s="57" t="s">
        <v>200</v>
      </c>
      <c r="AT73" s="57" t="s">
        <v>758</v>
      </c>
      <c r="AU73" s="57" t="s">
        <v>207</v>
      </c>
      <c r="AV73" s="57" t="s">
        <v>203</v>
      </c>
      <c r="AW73" s="64">
        <v>2021.0</v>
      </c>
      <c r="AX73" s="64">
        <v>2021.0</v>
      </c>
      <c r="AY73" s="82"/>
      <c r="AZ73" s="82"/>
      <c r="BA73" s="82"/>
      <c r="BB73" s="82"/>
      <c r="BC73" s="82"/>
      <c r="BD73" s="82"/>
      <c r="BE73" s="82"/>
      <c r="BF73" s="82"/>
      <c r="BG73" s="82"/>
    </row>
    <row r="74">
      <c r="A74" s="99" t="s">
        <v>761</v>
      </c>
      <c r="B74" s="99" t="s">
        <v>762</v>
      </c>
      <c r="C74" s="99" t="s">
        <v>240</v>
      </c>
      <c r="D74" s="99" t="s">
        <v>150</v>
      </c>
      <c r="E74" s="99" t="s">
        <v>180</v>
      </c>
      <c r="F74" s="100"/>
      <c r="G74" s="75" t="s">
        <v>184</v>
      </c>
      <c r="H74" s="75" t="s">
        <v>184</v>
      </c>
      <c r="I74" s="75" t="s">
        <v>184</v>
      </c>
      <c r="J74" s="75">
        <f t="shared" si="7"/>
        <v>100</v>
      </c>
      <c r="K74" s="102" t="s">
        <v>308</v>
      </c>
      <c r="L74" s="101">
        <v>46071.0</v>
      </c>
      <c r="M74" s="102" t="s">
        <v>308</v>
      </c>
      <c r="N74" s="100"/>
      <c r="O74" s="100"/>
      <c r="P74" s="100"/>
      <c r="Q74" s="100"/>
      <c r="R74" s="99" t="s">
        <v>309</v>
      </c>
      <c r="S74" s="101">
        <v>46282.0</v>
      </c>
      <c r="T74" s="102">
        <v>61.0</v>
      </c>
      <c r="U74" s="103"/>
      <c r="V74" s="103"/>
      <c r="W74" s="103"/>
      <c r="X74" s="102">
        <v>2020.0</v>
      </c>
      <c r="Y74" s="102">
        <v>1.0</v>
      </c>
      <c r="Z74" s="102"/>
      <c r="AA74" s="99" t="s">
        <v>294</v>
      </c>
      <c r="AB74" s="99" t="s">
        <v>623</v>
      </c>
      <c r="AC74" s="131" t="s">
        <v>202</v>
      </c>
      <c r="AD74" s="99" t="s">
        <v>203</v>
      </c>
      <c r="AE74" s="102">
        <v>2020.0</v>
      </c>
      <c r="AF74" s="102">
        <v>2020.0</v>
      </c>
      <c r="AG74" s="103"/>
      <c r="AH74" s="99" t="s">
        <v>764</v>
      </c>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row>
    <row r="75">
      <c r="A75" s="46" t="s">
        <v>765</v>
      </c>
      <c r="B75" s="46" t="s">
        <v>766</v>
      </c>
      <c r="C75" s="46" t="s">
        <v>240</v>
      </c>
      <c r="D75" s="46" t="s">
        <v>358</v>
      </c>
      <c r="E75" s="46" t="s">
        <v>180</v>
      </c>
      <c r="F75" s="48"/>
      <c r="G75" s="107" t="s">
        <v>184</v>
      </c>
      <c r="H75" s="107" t="s">
        <v>184</v>
      </c>
      <c r="I75" s="107" t="s">
        <v>184</v>
      </c>
      <c r="J75" s="107">
        <f t="shared" si="7"/>
        <v>100</v>
      </c>
      <c r="K75" s="54">
        <v>46202.0</v>
      </c>
      <c r="L75" s="54">
        <v>46046.0</v>
      </c>
      <c r="M75" s="60" t="s">
        <v>323</v>
      </c>
      <c r="N75" s="54">
        <v>46202.0</v>
      </c>
      <c r="O75" s="48"/>
      <c r="P75" s="57" t="s">
        <v>770</v>
      </c>
      <c r="Q75" s="46" t="s">
        <v>190</v>
      </c>
      <c r="R75" s="46" t="s">
        <v>181</v>
      </c>
      <c r="S75" s="60" t="s">
        <v>345</v>
      </c>
      <c r="T75" s="60">
        <v>21.0</v>
      </c>
      <c r="U75" s="62"/>
      <c r="V75" s="62"/>
      <c r="W75" s="46" t="s">
        <v>244</v>
      </c>
      <c r="X75" s="62"/>
      <c r="Y75" s="60">
        <v>1.0</v>
      </c>
      <c r="Z75" s="64"/>
      <c r="AA75" s="46" t="s">
        <v>637</v>
      </c>
      <c r="AB75" s="46" t="s">
        <v>719</v>
      </c>
      <c r="AC75" s="46" t="s">
        <v>437</v>
      </c>
      <c r="AD75" s="46" t="s">
        <v>404</v>
      </c>
      <c r="AE75" s="60">
        <v>2022.0</v>
      </c>
      <c r="AF75" s="54">
        <v>44620.0</v>
      </c>
      <c r="AG75" s="62"/>
      <c r="AH75" s="46" t="s">
        <v>771</v>
      </c>
      <c r="AI75" s="46" t="s">
        <v>772</v>
      </c>
      <c r="AJ75" s="62"/>
      <c r="AK75" s="62"/>
      <c r="AL75" s="62"/>
      <c r="AM75" s="62"/>
      <c r="AN75" s="62"/>
      <c r="AO75" s="62"/>
      <c r="AP75" s="62"/>
      <c r="AQ75" s="62"/>
      <c r="AR75" s="62"/>
      <c r="AS75" s="62"/>
      <c r="AT75" s="62"/>
      <c r="AU75" s="62"/>
      <c r="AV75" s="62"/>
      <c r="AW75" s="62"/>
      <c r="AX75" s="62"/>
      <c r="AY75" s="62"/>
      <c r="AZ75" s="62"/>
      <c r="BA75" s="62"/>
      <c r="BB75" s="62"/>
      <c r="BC75" s="62"/>
      <c r="BD75" s="62"/>
      <c r="BE75" s="62"/>
      <c r="BF75" s="62"/>
      <c r="BG75" s="62"/>
    </row>
    <row r="76">
      <c r="A76" s="72"/>
      <c r="B76" s="72"/>
      <c r="C76" s="72"/>
      <c r="D76" s="72"/>
      <c r="E76" s="72"/>
      <c r="F76" s="72"/>
      <c r="G76" s="72"/>
      <c r="H76" s="72"/>
      <c r="I76" s="72"/>
      <c r="J76" s="72"/>
      <c r="K76" s="72"/>
      <c r="L76" s="72"/>
      <c r="M76" s="72"/>
      <c r="N76" s="72"/>
      <c r="O76" s="72"/>
      <c r="P76" s="57" t="s">
        <v>775</v>
      </c>
      <c r="Q76" s="72"/>
      <c r="R76" s="72"/>
      <c r="S76" s="72"/>
      <c r="T76" s="72"/>
      <c r="U76" s="72"/>
      <c r="V76" s="72"/>
      <c r="W76" s="72"/>
      <c r="X76" s="72"/>
      <c r="Y76" s="72"/>
      <c r="Z76" s="64"/>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row>
    <row r="77">
      <c r="A77" s="99" t="s">
        <v>777</v>
      </c>
      <c r="B77" s="99" t="s">
        <v>778</v>
      </c>
      <c r="C77" s="99" t="s">
        <v>240</v>
      </c>
      <c r="D77" s="99" t="s">
        <v>179</v>
      </c>
      <c r="E77" s="99" t="s">
        <v>180</v>
      </c>
      <c r="F77" s="100"/>
      <c r="G77" s="75" t="s">
        <v>184</v>
      </c>
      <c r="H77" s="75" t="s">
        <v>184</v>
      </c>
      <c r="I77" s="75" t="s">
        <v>184</v>
      </c>
      <c r="J77" s="75">
        <f t="shared" ref="J77:J90" si="8">IF(G77="NORMAL",50,0)+IF(H77="NORMAL",20,0)+IF(I77="NORMAL",30,0)</f>
        <v>100</v>
      </c>
      <c r="K77" s="102" t="s">
        <v>283</v>
      </c>
      <c r="L77" s="101">
        <v>46072.0</v>
      </c>
      <c r="M77" s="102" t="s">
        <v>283</v>
      </c>
      <c r="N77" s="100"/>
      <c r="O77" s="100"/>
      <c r="P77" s="100"/>
      <c r="Q77" s="100"/>
      <c r="R77" s="99" t="s">
        <v>288</v>
      </c>
      <c r="S77" s="101">
        <v>46281.0</v>
      </c>
      <c r="T77" s="102">
        <v>62.0</v>
      </c>
      <c r="U77" s="103"/>
      <c r="V77" s="103"/>
      <c r="W77" s="103"/>
      <c r="X77" s="103"/>
      <c r="Y77" s="102">
        <v>2.0</v>
      </c>
      <c r="Z77" s="102"/>
      <c r="AA77" s="99" t="s">
        <v>294</v>
      </c>
      <c r="AB77" s="131" t="s">
        <v>781</v>
      </c>
      <c r="AC77" s="131" t="s">
        <v>202</v>
      </c>
      <c r="AD77" s="99" t="s">
        <v>203</v>
      </c>
      <c r="AE77" s="102">
        <v>2015.0</v>
      </c>
      <c r="AF77" s="102">
        <v>2015.0</v>
      </c>
      <c r="AG77" s="103"/>
      <c r="AH77" s="99" t="s">
        <v>783</v>
      </c>
      <c r="AI77" s="103"/>
      <c r="AJ77" s="99" t="s">
        <v>200</v>
      </c>
      <c r="AK77" s="131" t="s">
        <v>784</v>
      </c>
      <c r="AL77" s="99" t="s">
        <v>202</v>
      </c>
      <c r="AM77" s="99" t="s">
        <v>203</v>
      </c>
      <c r="AN77" s="102">
        <v>2015.0</v>
      </c>
      <c r="AO77" s="102">
        <v>2015.0</v>
      </c>
      <c r="AP77" s="103"/>
      <c r="AQ77" s="99" t="s">
        <v>785</v>
      </c>
      <c r="AR77" s="103"/>
      <c r="AS77" s="103"/>
      <c r="AT77" s="103"/>
      <c r="AU77" s="103"/>
      <c r="AV77" s="103"/>
      <c r="AW77" s="103"/>
      <c r="AX77" s="103"/>
      <c r="AY77" s="103"/>
      <c r="AZ77" s="103"/>
      <c r="BA77" s="103"/>
      <c r="BB77" s="103"/>
      <c r="BC77" s="103"/>
      <c r="BD77" s="103"/>
      <c r="BE77" s="103"/>
      <c r="BF77" s="103"/>
      <c r="BG77" s="103"/>
    </row>
    <row r="78">
      <c r="A78" s="57" t="s">
        <v>786</v>
      </c>
      <c r="B78" s="57" t="s">
        <v>787</v>
      </c>
      <c r="C78" s="57" t="s">
        <v>240</v>
      </c>
      <c r="D78" s="57" t="s">
        <v>358</v>
      </c>
      <c r="E78" s="57" t="s">
        <v>180</v>
      </c>
      <c r="F78" s="73"/>
      <c r="G78" s="75" t="s">
        <v>184</v>
      </c>
      <c r="H78" s="75" t="s">
        <v>184</v>
      </c>
      <c r="I78" s="75" t="s">
        <v>184</v>
      </c>
      <c r="J78" s="75">
        <f t="shared" si="8"/>
        <v>100</v>
      </c>
      <c r="K78" s="64" t="s">
        <v>415</v>
      </c>
      <c r="L78" s="80">
        <v>46072.0</v>
      </c>
      <c r="M78" s="64" t="s">
        <v>415</v>
      </c>
      <c r="N78" s="73"/>
      <c r="O78" s="73"/>
      <c r="P78" s="73"/>
      <c r="Q78" s="73"/>
      <c r="R78" s="57" t="s">
        <v>288</v>
      </c>
      <c r="S78" s="80">
        <v>46280.0</v>
      </c>
      <c r="T78" s="64">
        <v>63.0</v>
      </c>
      <c r="U78" s="82"/>
      <c r="V78" s="82"/>
      <c r="W78" s="82"/>
      <c r="X78" s="82"/>
      <c r="Y78" s="64">
        <v>1.0</v>
      </c>
      <c r="Z78" s="64"/>
      <c r="AA78" s="57" t="s">
        <v>363</v>
      </c>
      <c r="AB78" s="57" t="s">
        <v>364</v>
      </c>
      <c r="AC78" s="57" t="s">
        <v>365</v>
      </c>
      <c r="AD78" s="57" t="s">
        <v>404</v>
      </c>
      <c r="AE78" s="64">
        <v>2022.0</v>
      </c>
      <c r="AF78" s="80">
        <v>44620.0</v>
      </c>
      <c r="AG78" s="82"/>
      <c r="AH78" s="57" t="s">
        <v>788</v>
      </c>
      <c r="AI78" s="82"/>
      <c r="AJ78" s="82"/>
      <c r="AK78" s="82"/>
      <c r="AL78" s="82"/>
      <c r="AM78" s="82"/>
      <c r="AN78" s="82"/>
      <c r="AO78" s="82"/>
      <c r="AP78" s="82"/>
      <c r="AQ78" s="82"/>
      <c r="AR78" s="82"/>
      <c r="AS78" s="82"/>
      <c r="AT78" s="82"/>
      <c r="AU78" s="82"/>
      <c r="AV78" s="82"/>
      <c r="AW78" s="82"/>
      <c r="AX78" s="82"/>
      <c r="AY78" s="82"/>
      <c r="AZ78" s="82"/>
      <c r="BA78" s="82"/>
      <c r="BB78" s="82"/>
      <c r="BC78" s="82"/>
      <c r="BD78" s="82"/>
      <c r="BE78" s="82"/>
      <c r="BF78" s="82"/>
      <c r="BG78" s="82"/>
    </row>
    <row r="79">
      <c r="A79" s="57" t="s">
        <v>790</v>
      </c>
      <c r="B79" s="57" t="s">
        <v>791</v>
      </c>
      <c r="C79" s="57" t="s">
        <v>240</v>
      </c>
      <c r="D79" s="57" t="s">
        <v>358</v>
      </c>
      <c r="E79" s="57" t="s">
        <v>180</v>
      </c>
      <c r="F79" s="73"/>
      <c r="G79" s="75" t="s">
        <v>184</v>
      </c>
      <c r="H79" s="75" t="s">
        <v>184</v>
      </c>
      <c r="I79" s="75" t="s">
        <v>184</v>
      </c>
      <c r="J79" s="75">
        <f t="shared" si="8"/>
        <v>100</v>
      </c>
      <c r="K79" s="57" t="s">
        <v>595</v>
      </c>
      <c r="L79" s="73"/>
      <c r="M79" s="73"/>
      <c r="N79" s="73"/>
      <c r="O79" s="73"/>
      <c r="P79" s="73"/>
      <c r="Q79" s="73"/>
      <c r="R79" s="57" t="s">
        <v>96</v>
      </c>
      <c r="S79" s="80">
        <v>46223.0</v>
      </c>
      <c r="T79" s="64">
        <v>46223.0</v>
      </c>
      <c r="U79" s="57" t="s">
        <v>395</v>
      </c>
      <c r="V79" s="82"/>
      <c r="W79" s="82"/>
      <c r="X79" s="82"/>
      <c r="Y79" s="64">
        <v>1.0</v>
      </c>
      <c r="Z79" s="64"/>
      <c r="AA79" s="57" t="s">
        <v>363</v>
      </c>
      <c r="AB79" s="57" t="s">
        <v>364</v>
      </c>
      <c r="AC79" s="57" t="s">
        <v>365</v>
      </c>
      <c r="AD79" s="57" t="s">
        <v>366</v>
      </c>
      <c r="AE79" s="64">
        <v>2022.0</v>
      </c>
      <c r="AF79" s="64">
        <v>2022.0</v>
      </c>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c r="BG79" s="82"/>
    </row>
    <row r="80">
      <c r="A80" s="99" t="s">
        <v>794</v>
      </c>
      <c r="B80" s="99" t="s">
        <v>795</v>
      </c>
      <c r="C80" s="99" t="s">
        <v>240</v>
      </c>
      <c r="D80" s="99" t="s">
        <v>179</v>
      </c>
      <c r="E80" s="99" t="s">
        <v>180</v>
      </c>
      <c r="F80" s="100"/>
      <c r="G80" s="75" t="s">
        <v>184</v>
      </c>
      <c r="H80" s="75" t="s">
        <v>184</v>
      </c>
      <c r="I80" s="75" t="s">
        <v>184</v>
      </c>
      <c r="J80" s="75">
        <f t="shared" si="8"/>
        <v>100</v>
      </c>
      <c r="K80" s="101">
        <v>46203.0</v>
      </c>
      <c r="L80" s="101">
        <v>46049.0</v>
      </c>
      <c r="M80" s="101">
        <v>46203.0</v>
      </c>
      <c r="N80" s="100"/>
      <c r="O80" s="100"/>
      <c r="P80" s="99" t="s">
        <v>798</v>
      </c>
      <c r="Q80" s="99" t="s">
        <v>643</v>
      </c>
      <c r="R80" s="99" t="s">
        <v>96</v>
      </c>
      <c r="S80" s="102" t="s">
        <v>628</v>
      </c>
      <c r="T80" s="102">
        <v>20.0</v>
      </c>
      <c r="U80" s="103"/>
      <c r="V80" s="99" t="s">
        <v>799</v>
      </c>
      <c r="W80" s="99" t="s">
        <v>244</v>
      </c>
      <c r="X80" s="103"/>
      <c r="Y80" s="102">
        <v>3.0</v>
      </c>
      <c r="Z80" s="102"/>
      <c r="AA80" s="99" t="s">
        <v>200</v>
      </c>
      <c r="AB80" s="131" t="s">
        <v>800</v>
      </c>
      <c r="AC80" s="99" t="s">
        <v>384</v>
      </c>
      <c r="AD80" s="99" t="s">
        <v>203</v>
      </c>
      <c r="AE80" s="102">
        <v>2020.0</v>
      </c>
      <c r="AF80" s="102">
        <v>2020.0</v>
      </c>
      <c r="AG80" s="103"/>
      <c r="AH80" s="99" t="s">
        <v>801</v>
      </c>
      <c r="AI80" s="103"/>
      <c r="AJ80" s="99" t="s">
        <v>200</v>
      </c>
      <c r="AK80" s="131" t="s">
        <v>800</v>
      </c>
      <c r="AL80" s="99" t="s">
        <v>384</v>
      </c>
      <c r="AM80" s="99" t="s">
        <v>203</v>
      </c>
      <c r="AN80" s="102">
        <v>2020.0</v>
      </c>
      <c r="AO80" s="102">
        <v>2020.0</v>
      </c>
      <c r="AP80" s="103"/>
      <c r="AQ80" s="99" t="s">
        <v>803</v>
      </c>
      <c r="AR80" s="103"/>
      <c r="AS80" s="99" t="s">
        <v>200</v>
      </c>
      <c r="AT80" s="131" t="s">
        <v>800</v>
      </c>
      <c r="AU80" s="99" t="s">
        <v>384</v>
      </c>
      <c r="AV80" s="99" t="s">
        <v>203</v>
      </c>
      <c r="AW80" s="102">
        <v>2020.0</v>
      </c>
      <c r="AX80" s="102">
        <v>2020.0</v>
      </c>
      <c r="AY80" s="103"/>
      <c r="AZ80" s="99" t="s">
        <v>804</v>
      </c>
      <c r="BA80" s="103"/>
      <c r="BB80" s="103"/>
      <c r="BC80" s="103"/>
      <c r="BD80" s="103"/>
      <c r="BE80" s="103"/>
      <c r="BF80" s="103"/>
      <c r="BG80" s="103"/>
    </row>
    <row r="81">
      <c r="A81" s="57" t="s">
        <v>805</v>
      </c>
      <c r="B81" s="57" t="s">
        <v>806</v>
      </c>
      <c r="C81" s="57" t="s">
        <v>240</v>
      </c>
      <c r="D81" s="57" t="s">
        <v>440</v>
      </c>
      <c r="E81" s="57" t="s">
        <v>180</v>
      </c>
      <c r="F81" s="73"/>
      <c r="G81" s="75" t="s">
        <v>184</v>
      </c>
      <c r="H81" s="75" t="s">
        <v>184</v>
      </c>
      <c r="I81" s="75" t="s">
        <v>184</v>
      </c>
      <c r="J81" s="75">
        <f t="shared" si="8"/>
        <v>100</v>
      </c>
      <c r="K81" s="80">
        <v>46050.0</v>
      </c>
      <c r="L81" s="80">
        <v>46050.0</v>
      </c>
      <c r="M81" s="73"/>
      <c r="N81" s="73"/>
      <c r="O81" s="73"/>
      <c r="P81" s="73"/>
      <c r="Q81" s="73"/>
      <c r="R81" s="57" t="s">
        <v>96</v>
      </c>
      <c r="S81" s="80">
        <v>46223.0</v>
      </c>
      <c r="T81" s="64">
        <v>173.0</v>
      </c>
      <c r="U81" s="57" t="s">
        <v>395</v>
      </c>
      <c r="V81" s="82"/>
      <c r="W81" s="82"/>
      <c r="X81" s="82"/>
      <c r="Y81" s="64">
        <v>1.0</v>
      </c>
      <c r="Z81" s="64"/>
      <c r="AA81" s="57" t="s">
        <v>363</v>
      </c>
      <c r="AB81" s="57" t="s">
        <v>364</v>
      </c>
      <c r="AC81" s="57" t="s">
        <v>365</v>
      </c>
      <c r="AD81" s="57" t="s">
        <v>810</v>
      </c>
      <c r="AE81" s="64">
        <v>2022.0</v>
      </c>
      <c r="AF81" s="64">
        <v>2022.0</v>
      </c>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row>
    <row r="82">
      <c r="A82" s="57" t="s">
        <v>812</v>
      </c>
      <c r="B82" s="57" t="s">
        <v>813</v>
      </c>
      <c r="C82" s="57" t="s">
        <v>240</v>
      </c>
      <c r="D82" s="57" t="s">
        <v>150</v>
      </c>
      <c r="E82" s="57" t="s">
        <v>180</v>
      </c>
      <c r="F82" s="57" t="s">
        <v>814</v>
      </c>
      <c r="G82" s="75" t="s">
        <v>184</v>
      </c>
      <c r="H82" s="75" t="s">
        <v>184</v>
      </c>
      <c r="I82" s="75" t="s">
        <v>184</v>
      </c>
      <c r="J82" s="75">
        <f t="shared" si="8"/>
        <v>100</v>
      </c>
      <c r="K82" s="64" t="s">
        <v>308</v>
      </c>
      <c r="L82" s="80">
        <v>46071.0</v>
      </c>
      <c r="M82" s="64" t="s">
        <v>308</v>
      </c>
      <c r="N82" s="73"/>
      <c r="O82" s="73"/>
      <c r="P82" s="84" t="s">
        <v>815</v>
      </c>
      <c r="Q82" s="57" t="s">
        <v>190</v>
      </c>
      <c r="R82" s="57" t="s">
        <v>309</v>
      </c>
      <c r="S82" s="80">
        <v>46282.0</v>
      </c>
      <c r="T82" s="64">
        <v>61.0</v>
      </c>
      <c r="U82" s="82"/>
      <c r="V82" s="82"/>
      <c r="W82" s="82"/>
      <c r="X82" s="64">
        <v>2018.0</v>
      </c>
      <c r="Y82" s="64">
        <v>1.0</v>
      </c>
      <c r="Z82" s="64"/>
      <c r="AA82" s="57" t="s">
        <v>816</v>
      </c>
      <c r="AB82" s="84" t="s">
        <v>817</v>
      </c>
      <c r="AC82" s="84" t="s">
        <v>818</v>
      </c>
      <c r="AD82" s="57" t="s">
        <v>819</v>
      </c>
      <c r="AE82" s="64">
        <v>2018.0</v>
      </c>
      <c r="AF82" s="82"/>
      <c r="AG82" s="82"/>
      <c r="AH82" s="57" t="s">
        <v>764</v>
      </c>
      <c r="AI82" s="82"/>
      <c r="AJ82" s="82"/>
      <c r="AK82" s="82"/>
      <c r="AL82" s="82"/>
      <c r="AM82" s="82"/>
      <c r="AN82" s="82"/>
      <c r="AO82" s="82"/>
      <c r="AP82" s="82"/>
      <c r="AQ82" s="82"/>
      <c r="AR82" s="82"/>
      <c r="AS82" s="82"/>
      <c r="AT82" s="82"/>
      <c r="AU82" s="82"/>
      <c r="AV82" s="82"/>
      <c r="AW82" s="82"/>
      <c r="AX82" s="82"/>
      <c r="AY82" s="82"/>
      <c r="AZ82" s="82"/>
      <c r="BA82" s="82"/>
      <c r="BB82" s="82"/>
      <c r="BC82" s="82"/>
      <c r="BD82" s="82"/>
      <c r="BE82" s="82"/>
      <c r="BF82" s="82"/>
      <c r="BG82" s="82"/>
    </row>
    <row r="83">
      <c r="A83" s="99" t="s">
        <v>820</v>
      </c>
      <c r="B83" s="99" t="s">
        <v>821</v>
      </c>
      <c r="C83" s="99" t="s">
        <v>593</v>
      </c>
      <c r="D83" s="99" t="s">
        <v>358</v>
      </c>
      <c r="E83" s="99" t="s">
        <v>180</v>
      </c>
      <c r="F83" s="100"/>
      <c r="G83" s="75" t="s">
        <v>184</v>
      </c>
      <c r="H83" s="75" t="s">
        <v>184</v>
      </c>
      <c r="I83" s="75" t="s">
        <v>184</v>
      </c>
      <c r="J83" s="75">
        <f t="shared" si="8"/>
        <v>100</v>
      </c>
      <c r="K83" s="101">
        <v>46050.0</v>
      </c>
      <c r="L83" s="101">
        <v>46050.0</v>
      </c>
      <c r="M83" s="100"/>
      <c r="N83" s="100"/>
      <c r="O83" s="100"/>
      <c r="P83" s="100"/>
      <c r="Q83" s="100"/>
      <c r="R83" s="99" t="s">
        <v>96</v>
      </c>
      <c r="S83" s="101">
        <v>46223.0</v>
      </c>
      <c r="T83" s="102">
        <v>173.0</v>
      </c>
      <c r="U83" s="99" t="s">
        <v>395</v>
      </c>
      <c r="V83" s="103"/>
      <c r="W83" s="103"/>
      <c r="X83" s="103"/>
      <c r="Y83" s="102">
        <v>1.0</v>
      </c>
      <c r="Z83" s="102"/>
      <c r="AA83" s="99" t="s">
        <v>363</v>
      </c>
      <c r="AB83" s="99" t="s">
        <v>364</v>
      </c>
      <c r="AC83" s="99" t="s">
        <v>365</v>
      </c>
      <c r="AD83" s="99" t="s">
        <v>810</v>
      </c>
      <c r="AE83" s="102">
        <v>2022.0</v>
      </c>
      <c r="AF83" s="102">
        <v>2022.0</v>
      </c>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row>
    <row r="84">
      <c r="A84" s="57" t="s">
        <v>822</v>
      </c>
      <c r="B84" s="57" t="s">
        <v>823</v>
      </c>
      <c r="C84" s="57" t="s">
        <v>240</v>
      </c>
      <c r="D84" s="57" t="s">
        <v>150</v>
      </c>
      <c r="E84" s="57" t="s">
        <v>180</v>
      </c>
      <c r="F84" s="73"/>
      <c r="G84" s="75" t="s">
        <v>184</v>
      </c>
      <c r="H84" s="75" t="s">
        <v>184</v>
      </c>
      <c r="I84" s="75" t="s">
        <v>184</v>
      </c>
      <c r="J84" s="75">
        <f t="shared" si="8"/>
        <v>100</v>
      </c>
      <c r="K84" s="64" t="s">
        <v>338</v>
      </c>
      <c r="L84" s="80">
        <v>46071.0</v>
      </c>
      <c r="M84" s="64" t="s">
        <v>338</v>
      </c>
      <c r="N84" s="73"/>
      <c r="O84" s="73"/>
      <c r="P84" s="73"/>
      <c r="Q84" s="73"/>
      <c r="R84" s="57" t="s">
        <v>226</v>
      </c>
      <c r="S84" s="80">
        <v>46283.0</v>
      </c>
      <c r="T84" s="64">
        <v>60.0</v>
      </c>
      <c r="U84" s="82"/>
      <c r="V84" s="82"/>
      <c r="W84" s="57" t="s">
        <v>244</v>
      </c>
      <c r="X84" s="64">
        <v>2023.0</v>
      </c>
      <c r="Y84" s="64">
        <v>1.0</v>
      </c>
      <c r="Z84" s="64"/>
      <c r="AA84" s="57" t="s">
        <v>294</v>
      </c>
      <c r="AB84" s="84" t="s">
        <v>623</v>
      </c>
      <c r="AC84" s="84" t="s">
        <v>202</v>
      </c>
      <c r="AD84" s="57" t="s">
        <v>203</v>
      </c>
      <c r="AE84" s="64">
        <v>2023.0</v>
      </c>
      <c r="AF84" s="64">
        <v>2023.0</v>
      </c>
      <c r="AG84" s="82"/>
      <c r="AH84" s="57" t="s">
        <v>826</v>
      </c>
      <c r="AI84" s="82"/>
      <c r="AJ84" s="82"/>
      <c r="AK84" s="82"/>
      <c r="AL84" s="82"/>
      <c r="AM84" s="82"/>
      <c r="AN84" s="82"/>
      <c r="AO84" s="82"/>
      <c r="AP84" s="82"/>
      <c r="AQ84" s="82"/>
      <c r="AR84" s="82"/>
      <c r="AS84" s="82"/>
      <c r="AT84" s="82"/>
      <c r="AU84" s="82"/>
      <c r="AV84" s="82"/>
      <c r="AW84" s="82"/>
      <c r="AX84" s="82"/>
      <c r="AY84" s="82"/>
      <c r="AZ84" s="82"/>
      <c r="BA84" s="82"/>
      <c r="BB84" s="82"/>
      <c r="BC84" s="82"/>
      <c r="BD84" s="82"/>
      <c r="BE84" s="82"/>
      <c r="BF84" s="82"/>
      <c r="BG84" s="82"/>
    </row>
    <row r="85">
      <c r="A85" s="99" t="s">
        <v>828</v>
      </c>
      <c r="B85" s="99" t="s">
        <v>829</v>
      </c>
      <c r="C85" s="99" t="s">
        <v>240</v>
      </c>
      <c r="D85" s="99" t="s">
        <v>358</v>
      </c>
      <c r="E85" s="99" t="s">
        <v>180</v>
      </c>
      <c r="F85" s="100"/>
      <c r="G85" s="75" t="s">
        <v>184</v>
      </c>
      <c r="H85" s="75" t="s">
        <v>184</v>
      </c>
      <c r="I85" s="75" t="s">
        <v>184</v>
      </c>
      <c r="J85" s="75">
        <f t="shared" si="8"/>
        <v>100</v>
      </c>
      <c r="K85" s="101">
        <v>46196.0</v>
      </c>
      <c r="L85" s="101">
        <v>46044.0</v>
      </c>
      <c r="M85" s="101">
        <v>46140.0</v>
      </c>
      <c r="N85" s="101">
        <v>46196.0</v>
      </c>
      <c r="O85" s="100"/>
      <c r="P85" s="99" t="s">
        <v>830</v>
      </c>
      <c r="Q85" s="99" t="s">
        <v>831</v>
      </c>
      <c r="R85" s="99" t="s">
        <v>577</v>
      </c>
      <c r="S85" s="102" t="s">
        <v>193</v>
      </c>
      <c r="T85" s="102">
        <v>27.0</v>
      </c>
      <c r="U85" s="103"/>
      <c r="V85" s="103"/>
      <c r="W85" s="99" t="s">
        <v>196</v>
      </c>
      <c r="X85" s="103"/>
      <c r="Y85" s="102">
        <v>1.0</v>
      </c>
      <c r="Z85" s="102"/>
      <c r="AA85" s="99" t="s">
        <v>567</v>
      </c>
      <c r="AB85" s="99" t="s">
        <v>832</v>
      </c>
      <c r="AC85" s="99" t="s">
        <v>365</v>
      </c>
      <c r="AD85" s="99" t="s">
        <v>404</v>
      </c>
      <c r="AE85" s="99" t="s">
        <v>833</v>
      </c>
      <c r="AF85" s="99" t="s">
        <v>834</v>
      </c>
      <c r="AG85" s="103"/>
      <c r="AH85" s="99" t="s">
        <v>835</v>
      </c>
      <c r="AI85" s="99" t="s">
        <v>836</v>
      </c>
      <c r="AJ85" s="103"/>
      <c r="AK85" s="103"/>
      <c r="AL85" s="103"/>
      <c r="AM85" s="103"/>
      <c r="AN85" s="103"/>
      <c r="AO85" s="103"/>
      <c r="AP85" s="103"/>
      <c r="AQ85" s="103"/>
      <c r="AR85" s="103"/>
      <c r="AS85" s="103"/>
      <c r="AT85" s="103"/>
      <c r="AU85" s="103"/>
      <c r="AV85" s="103"/>
      <c r="AW85" s="103"/>
      <c r="AX85" s="103"/>
      <c r="AY85" s="103"/>
      <c r="AZ85" s="103"/>
      <c r="BA85" s="103"/>
      <c r="BB85" s="103"/>
      <c r="BC85" s="103"/>
      <c r="BD85" s="103"/>
      <c r="BE85" s="103"/>
      <c r="BF85" s="103"/>
      <c r="BG85" s="103"/>
    </row>
    <row r="86">
      <c r="A86" s="57" t="s">
        <v>837</v>
      </c>
      <c r="B86" s="57" t="s">
        <v>838</v>
      </c>
      <c r="C86" s="57" t="s">
        <v>240</v>
      </c>
      <c r="D86" s="57" t="s">
        <v>358</v>
      </c>
      <c r="E86" s="57" t="s">
        <v>180</v>
      </c>
      <c r="F86" s="73"/>
      <c r="G86" s="75" t="s">
        <v>184</v>
      </c>
      <c r="H86" s="75" t="s">
        <v>184</v>
      </c>
      <c r="I86" s="75" t="s">
        <v>184</v>
      </c>
      <c r="J86" s="75">
        <f t="shared" si="8"/>
        <v>100</v>
      </c>
      <c r="K86" s="80">
        <v>46203.0</v>
      </c>
      <c r="L86" s="80">
        <v>46049.0</v>
      </c>
      <c r="M86" s="80">
        <v>46203.0</v>
      </c>
      <c r="N86" s="73"/>
      <c r="O86" s="73"/>
      <c r="P86" s="73"/>
      <c r="Q86" s="73"/>
      <c r="R86" s="57" t="s">
        <v>96</v>
      </c>
      <c r="S86" s="64" t="s">
        <v>628</v>
      </c>
      <c r="T86" s="64">
        <v>20.0</v>
      </c>
      <c r="U86" s="82"/>
      <c r="V86" s="82"/>
      <c r="W86" s="57" t="s">
        <v>244</v>
      </c>
      <c r="X86" s="82"/>
      <c r="Y86" s="64">
        <v>2.0</v>
      </c>
      <c r="Z86" s="64"/>
      <c r="AA86" s="57" t="s">
        <v>637</v>
      </c>
      <c r="AB86" s="57" t="s">
        <v>839</v>
      </c>
      <c r="AC86" s="57" t="s">
        <v>365</v>
      </c>
      <c r="AD86" s="57" t="s">
        <v>404</v>
      </c>
      <c r="AE86" s="64">
        <v>2020.0</v>
      </c>
      <c r="AF86" s="57" t="s">
        <v>841</v>
      </c>
      <c r="AG86" s="82"/>
      <c r="AH86" s="57" t="s">
        <v>842</v>
      </c>
      <c r="AI86" s="82"/>
      <c r="AJ86" s="57" t="s">
        <v>200</v>
      </c>
      <c r="AK86" s="57" t="s">
        <v>843</v>
      </c>
      <c r="AL86" s="57" t="s">
        <v>844</v>
      </c>
      <c r="AM86" s="57" t="s">
        <v>203</v>
      </c>
      <c r="AN86" s="64">
        <v>2024.0</v>
      </c>
      <c r="AO86" s="133">
        <v>45569.0</v>
      </c>
      <c r="AP86" s="82"/>
      <c r="AQ86" s="57" t="s">
        <v>847</v>
      </c>
      <c r="AR86" s="82"/>
      <c r="AS86" s="82"/>
      <c r="AT86" s="82"/>
      <c r="AU86" s="82"/>
      <c r="AV86" s="82"/>
      <c r="AW86" s="82"/>
      <c r="AX86" s="82"/>
      <c r="AY86" s="82"/>
      <c r="AZ86" s="82"/>
      <c r="BA86" s="82"/>
      <c r="BB86" s="82"/>
      <c r="BC86" s="82"/>
      <c r="BD86" s="82"/>
      <c r="BE86" s="82"/>
      <c r="BF86" s="82"/>
      <c r="BG86" s="82"/>
    </row>
    <row r="87">
      <c r="A87" s="99" t="s">
        <v>848</v>
      </c>
      <c r="B87" s="99" t="s">
        <v>849</v>
      </c>
      <c r="C87" s="99" t="s">
        <v>240</v>
      </c>
      <c r="D87" s="99" t="s">
        <v>358</v>
      </c>
      <c r="E87" s="99" t="s">
        <v>180</v>
      </c>
      <c r="F87" s="100"/>
      <c r="G87" s="75" t="s">
        <v>184</v>
      </c>
      <c r="H87" s="75" t="s">
        <v>184</v>
      </c>
      <c r="I87" s="75" t="s">
        <v>184</v>
      </c>
      <c r="J87" s="75">
        <f t="shared" si="8"/>
        <v>100</v>
      </c>
      <c r="K87" s="102" t="s">
        <v>338</v>
      </c>
      <c r="L87" s="101">
        <v>46071.0</v>
      </c>
      <c r="M87" s="102" t="s">
        <v>338</v>
      </c>
      <c r="N87" s="100"/>
      <c r="O87" s="100"/>
      <c r="P87" s="100"/>
      <c r="Q87" s="100"/>
      <c r="R87" s="99" t="s">
        <v>226</v>
      </c>
      <c r="S87" s="101">
        <v>46283.0</v>
      </c>
      <c r="T87" s="102">
        <v>60.0</v>
      </c>
      <c r="U87" s="103"/>
      <c r="V87" s="103"/>
      <c r="W87" s="103"/>
      <c r="X87" s="103"/>
      <c r="Y87" s="102">
        <v>1.0</v>
      </c>
      <c r="Z87" s="102"/>
      <c r="AA87" s="99" t="s">
        <v>363</v>
      </c>
      <c r="AB87" s="99" t="s">
        <v>364</v>
      </c>
      <c r="AC87" s="99" t="s">
        <v>437</v>
      </c>
      <c r="AD87" s="99" t="s">
        <v>404</v>
      </c>
      <c r="AE87" s="102">
        <v>2022.0</v>
      </c>
      <c r="AF87" s="102">
        <v>2022.0</v>
      </c>
      <c r="AG87" s="103"/>
      <c r="AH87" s="99" t="s">
        <v>850</v>
      </c>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row>
    <row r="88">
      <c r="A88" s="57" t="s">
        <v>851</v>
      </c>
      <c r="B88" s="57" t="s">
        <v>852</v>
      </c>
      <c r="C88" s="57" t="s">
        <v>240</v>
      </c>
      <c r="D88" s="57" t="s">
        <v>150</v>
      </c>
      <c r="E88" s="57" t="s">
        <v>180</v>
      </c>
      <c r="F88" s="73"/>
      <c r="G88" s="75" t="s">
        <v>184</v>
      </c>
      <c r="H88" s="75" t="s">
        <v>184</v>
      </c>
      <c r="I88" s="75" t="s">
        <v>184</v>
      </c>
      <c r="J88" s="75">
        <f t="shared" si="8"/>
        <v>100</v>
      </c>
      <c r="K88" s="80">
        <v>46203.0</v>
      </c>
      <c r="L88" s="80">
        <v>46074.0</v>
      </c>
      <c r="M88" s="64" t="s">
        <v>323</v>
      </c>
      <c r="N88" s="80">
        <v>46203.0</v>
      </c>
      <c r="O88" s="73"/>
      <c r="P88" s="57" t="s">
        <v>853</v>
      </c>
      <c r="Q88" s="57" t="s">
        <v>190</v>
      </c>
      <c r="R88" s="57" t="s">
        <v>181</v>
      </c>
      <c r="S88" s="64" t="s">
        <v>628</v>
      </c>
      <c r="T88" s="64">
        <v>20.0</v>
      </c>
      <c r="U88" s="82"/>
      <c r="V88" s="82"/>
      <c r="W88" s="82"/>
      <c r="X88" s="64">
        <v>2024.0</v>
      </c>
      <c r="Y88" s="64">
        <v>2.0</v>
      </c>
      <c r="Z88" s="64"/>
      <c r="AA88" s="57" t="s">
        <v>200</v>
      </c>
      <c r="AB88" s="84" t="s">
        <v>266</v>
      </c>
      <c r="AC88" s="84" t="s">
        <v>202</v>
      </c>
      <c r="AD88" s="57" t="s">
        <v>203</v>
      </c>
      <c r="AE88" s="64">
        <v>2025.0</v>
      </c>
      <c r="AF88" s="80">
        <v>45746.0</v>
      </c>
      <c r="AG88" s="82"/>
      <c r="AH88" s="57" t="s">
        <v>854</v>
      </c>
      <c r="AI88" s="57" t="s">
        <v>855</v>
      </c>
      <c r="AJ88" s="57" t="s">
        <v>489</v>
      </c>
      <c r="AK88" s="57" t="s">
        <v>856</v>
      </c>
      <c r="AL88" s="57" t="s">
        <v>202</v>
      </c>
      <c r="AM88" s="57" t="s">
        <v>203</v>
      </c>
      <c r="AN88" s="64" t="s">
        <v>858</v>
      </c>
      <c r="AO88" s="82"/>
      <c r="AP88" s="82"/>
      <c r="AQ88" s="82"/>
      <c r="AR88" s="82"/>
      <c r="AS88" s="82"/>
      <c r="AT88" s="82"/>
      <c r="AU88" s="82"/>
      <c r="AV88" s="82"/>
      <c r="AW88" s="82"/>
      <c r="AX88" s="82"/>
      <c r="AY88" s="82"/>
      <c r="AZ88" s="82"/>
      <c r="BA88" s="82"/>
      <c r="BB88" s="82"/>
      <c r="BC88" s="82"/>
      <c r="BD88" s="82"/>
      <c r="BE88" s="82"/>
      <c r="BF88" s="82"/>
      <c r="BG88" s="82"/>
    </row>
    <row r="89">
      <c r="A89" s="99" t="s">
        <v>860</v>
      </c>
      <c r="B89" s="99" t="s">
        <v>861</v>
      </c>
      <c r="C89" s="99" t="s">
        <v>240</v>
      </c>
      <c r="D89" s="99" t="s">
        <v>358</v>
      </c>
      <c r="E89" s="99" t="s">
        <v>180</v>
      </c>
      <c r="F89" s="100"/>
      <c r="G89" s="75" t="s">
        <v>184</v>
      </c>
      <c r="H89" s="75" t="s">
        <v>184</v>
      </c>
      <c r="I89" s="75" t="s">
        <v>184</v>
      </c>
      <c r="J89" s="75">
        <f t="shared" si="8"/>
        <v>100</v>
      </c>
      <c r="K89" s="101">
        <v>46202.0</v>
      </c>
      <c r="L89" s="101">
        <v>46046.0</v>
      </c>
      <c r="M89" s="102" t="s">
        <v>344</v>
      </c>
      <c r="N89" s="101">
        <v>46202.0</v>
      </c>
      <c r="O89" s="100"/>
      <c r="P89" s="99" t="s">
        <v>862</v>
      </c>
      <c r="Q89" s="99" t="s">
        <v>863</v>
      </c>
      <c r="R89" s="99" t="s">
        <v>181</v>
      </c>
      <c r="S89" s="102" t="s">
        <v>345</v>
      </c>
      <c r="T89" s="102">
        <v>21.0</v>
      </c>
      <c r="U89" s="103"/>
      <c r="V89" s="103"/>
      <c r="W89" s="103"/>
      <c r="X89" s="102">
        <v>2026.0</v>
      </c>
      <c r="Y89" s="102">
        <v>1.0</v>
      </c>
      <c r="Z89" s="102"/>
      <c r="AA89" s="99" t="s">
        <v>444</v>
      </c>
      <c r="AB89" s="99" t="s">
        <v>583</v>
      </c>
      <c r="AC89" s="99" t="s">
        <v>864</v>
      </c>
      <c r="AD89" s="99" t="s">
        <v>203</v>
      </c>
      <c r="AE89" s="102">
        <v>2026.0</v>
      </c>
      <c r="AF89" s="101">
        <v>46046.0</v>
      </c>
      <c r="AG89" s="103"/>
      <c r="AH89" s="99" t="s">
        <v>865</v>
      </c>
      <c r="AI89" s="99" t="s">
        <v>866</v>
      </c>
      <c r="AJ89" s="103"/>
      <c r="AK89" s="103"/>
      <c r="AL89" s="103"/>
      <c r="AM89" s="103"/>
      <c r="AN89" s="103"/>
      <c r="AO89" s="103"/>
      <c r="AP89" s="103"/>
      <c r="AQ89" s="103"/>
      <c r="AR89" s="103"/>
      <c r="AS89" s="103"/>
      <c r="AT89" s="103"/>
      <c r="AU89" s="103"/>
      <c r="AV89" s="103"/>
      <c r="AW89" s="103"/>
      <c r="AX89" s="103"/>
      <c r="AY89" s="103"/>
      <c r="AZ89" s="103"/>
      <c r="BA89" s="103"/>
      <c r="BB89" s="103"/>
      <c r="BC89" s="103"/>
      <c r="BD89" s="103"/>
      <c r="BE89" s="103"/>
      <c r="BF89" s="103"/>
      <c r="BG89" s="103"/>
    </row>
    <row r="90">
      <c r="A90" s="46" t="s">
        <v>369</v>
      </c>
      <c r="B90" s="46" t="s">
        <v>868</v>
      </c>
      <c r="C90" s="46" t="s">
        <v>99</v>
      </c>
      <c r="D90" s="46" t="s">
        <v>179</v>
      </c>
      <c r="E90" s="46" t="s">
        <v>180</v>
      </c>
      <c r="F90" s="48"/>
      <c r="G90" s="107" t="s">
        <v>184</v>
      </c>
      <c r="H90" s="107" t="s">
        <v>184</v>
      </c>
      <c r="I90" s="107" t="s">
        <v>184</v>
      </c>
      <c r="J90" s="107">
        <f t="shared" si="8"/>
        <v>100</v>
      </c>
      <c r="K90" s="60" t="s">
        <v>871</v>
      </c>
      <c r="L90" s="60" t="s">
        <v>871</v>
      </c>
      <c r="M90" s="48"/>
      <c r="N90" s="48"/>
      <c r="O90" s="48"/>
      <c r="P90" s="57" t="s">
        <v>873</v>
      </c>
      <c r="Q90" s="46" t="s">
        <v>190</v>
      </c>
      <c r="R90" s="46" t="s">
        <v>434</v>
      </c>
      <c r="S90" s="109">
        <v>46269.0</v>
      </c>
      <c r="T90" s="60">
        <v>74.0</v>
      </c>
      <c r="U90" s="62"/>
      <c r="V90" s="62"/>
      <c r="W90" s="46" t="s">
        <v>244</v>
      </c>
      <c r="X90" s="62"/>
      <c r="Y90" s="60">
        <v>2.0</v>
      </c>
      <c r="Z90" s="64"/>
      <c r="AA90" s="46" t="s">
        <v>294</v>
      </c>
      <c r="AB90" s="66" t="s">
        <v>875</v>
      </c>
      <c r="AC90" s="66" t="s">
        <v>207</v>
      </c>
      <c r="AD90" s="46" t="s">
        <v>427</v>
      </c>
      <c r="AE90" s="60">
        <v>2016.0</v>
      </c>
      <c r="AF90" s="60">
        <v>2016.0</v>
      </c>
      <c r="AG90" s="62"/>
      <c r="AH90" s="62"/>
      <c r="AI90" s="62"/>
      <c r="AJ90" s="46" t="s">
        <v>200</v>
      </c>
      <c r="AK90" s="46" t="s">
        <v>201</v>
      </c>
      <c r="AL90" s="46" t="s">
        <v>207</v>
      </c>
      <c r="AM90" s="46" t="s">
        <v>203</v>
      </c>
      <c r="AN90" s="60">
        <v>2025.0</v>
      </c>
      <c r="AO90" s="54">
        <v>45829.0</v>
      </c>
      <c r="AP90" s="62"/>
      <c r="AQ90" s="62"/>
      <c r="AR90" s="62"/>
      <c r="AS90" s="62"/>
      <c r="AT90" s="62"/>
      <c r="AU90" s="62"/>
      <c r="AV90" s="62"/>
      <c r="AW90" s="62"/>
      <c r="AX90" s="62"/>
      <c r="AY90" s="62"/>
      <c r="AZ90" s="62"/>
      <c r="BA90" s="62"/>
      <c r="BB90" s="62"/>
      <c r="BC90" s="62"/>
      <c r="BD90" s="62"/>
      <c r="BE90" s="62"/>
      <c r="BF90" s="62"/>
      <c r="BG90" s="62"/>
    </row>
    <row r="91">
      <c r="A91" s="72"/>
      <c r="B91" s="72"/>
      <c r="C91" s="72"/>
      <c r="D91" s="72"/>
      <c r="E91" s="72"/>
      <c r="F91" s="72"/>
      <c r="G91" s="72"/>
      <c r="H91" s="72"/>
      <c r="I91" s="72"/>
      <c r="J91" s="72"/>
      <c r="K91" s="72"/>
      <c r="L91" s="72"/>
      <c r="M91" s="72"/>
      <c r="N91" s="72"/>
      <c r="O91" s="72"/>
      <c r="P91" s="57" t="s">
        <v>881</v>
      </c>
      <c r="Q91" s="72"/>
      <c r="R91" s="72"/>
      <c r="S91" s="72"/>
      <c r="T91" s="72"/>
      <c r="U91" s="72"/>
      <c r="V91" s="72"/>
      <c r="W91" s="72"/>
      <c r="X91" s="72"/>
      <c r="Y91" s="72"/>
      <c r="Z91" s="64"/>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row>
    <row r="92">
      <c r="A92" s="99" t="s">
        <v>883</v>
      </c>
      <c r="B92" s="99" t="s">
        <v>884</v>
      </c>
      <c r="C92" s="99" t="s">
        <v>240</v>
      </c>
      <c r="D92" s="99" t="s">
        <v>358</v>
      </c>
      <c r="E92" s="99" t="s">
        <v>180</v>
      </c>
      <c r="F92" s="100"/>
      <c r="G92" s="75" t="s">
        <v>184</v>
      </c>
      <c r="H92" s="75" t="s">
        <v>184</v>
      </c>
      <c r="I92" s="75" t="s">
        <v>184</v>
      </c>
      <c r="J92" s="75">
        <f t="shared" ref="J92:J96" si="9">IF(G92="NORMAL",50,0)+IF(H92="NORMAL",20,0)+IF(I92="NORMAL",30,0)</f>
        <v>100</v>
      </c>
      <c r="K92" s="101">
        <v>46202.0</v>
      </c>
      <c r="L92" s="101">
        <v>46074.0</v>
      </c>
      <c r="M92" s="102" t="s">
        <v>344</v>
      </c>
      <c r="N92" s="101">
        <v>46202.0</v>
      </c>
      <c r="O92" s="100"/>
      <c r="P92" s="100"/>
      <c r="Q92" s="100"/>
      <c r="R92" s="99" t="s">
        <v>181</v>
      </c>
      <c r="S92" s="102" t="s">
        <v>345</v>
      </c>
      <c r="T92" s="102">
        <v>21.0</v>
      </c>
      <c r="U92" s="103"/>
      <c r="V92" s="103"/>
      <c r="W92" s="103"/>
      <c r="X92" s="103"/>
      <c r="Y92" s="102">
        <v>1.0</v>
      </c>
      <c r="Z92" s="102"/>
      <c r="AA92" s="99" t="s">
        <v>567</v>
      </c>
      <c r="AB92" s="99" t="s">
        <v>888</v>
      </c>
      <c r="AC92" s="99" t="s">
        <v>437</v>
      </c>
      <c r="AD92" s="99" t="s">
        <v>404</v>
      </c>
      <c r="AE92" s="102">
        <v>2022.0</v>
      </c>
      <c r="AF92" s="99" t="s">
        <v>889</v>
      </c>
      <c r="AG92" s="103"/>
      <c r="AH92" s="99" t="s">
        <v>890</v>
      </c>
      <c r="AI92" s="99" t="s">
        <v>891</v>
      </c>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row>
    <row r="93">
      <c r="A93" s="99" t="s">
        <v>892</v>
      </c>
      <c r="B93" s="99" t="s">
        <v>893</v>
      </c>
      <c r="C93" s="99" t="s">
        <v>240</v>
      </c>
      <c r="D93" s="99" t="s">
        <v>179</v>
      </c>
      <c r="E93" s="99" t="s">
        <v>180</v>
      </c>
      <c r="F93" s="100"/>
      <c r="G93" s="75" t="s">
        <v>184</v>
      </c>
      <c r="H93" s="75" t="s">
        <v>184</v>
      </c>
      <c r="I93" s="75" t="s">
        <v>184</v>
      </c>
      <c r="J93" s="75">
        <f t="shared" si="9"/>
        <v>100</v>
      </c>
      <c r="K93" s="99" t="s">
        <v>595</v>
      </c>
      <c r="L93" s="100"/>
      <c r="M93" s="100"/>
      <c r="N93" s="100"/>
      <c r="O93" s="100"/>
      <c r="P93" s="100"/>
      <c r="Q93" s="100"/>
      <c r="R93" s="99" t="s">
        <v>577</v>
      </c>
      <c r="S93" s="101">
        <v>46223.0</v>
      </c>
      <c r="T93" s="102">
        <v>46223.0</v>
      </c>
      <c r="U93" s="99" t="s">
        <v>395</v>
      </c>
      <c r="V93" s="103"/>
      <c r="W93" s="99" t="s">
        <v>196</v>
      </c>
      <c r="X93" s="103"/>
      <c r="Y93" s="102">
        <v>2.0</v>
      </c>
      <c r="Z93" s="102"/>
      <c r="AA93" s="99" t="s">
        <v>200</v>
      </c>
      <c r="AB93" s="131" t="s">
        <v>875</v>
      </c>
      <c r="AC93" s="131" t="s">
        <v>202</v>
      </c>
      <c r="AD93" s="99" t="s">
        <v>427</v>
      </c>
      <c r="AE93" s="102">
        <v>2016.0</v>
      </c>
      <c r="AF93" s="102">
        <v>2016.0</v>
      </c>
      <c r="AG93" s="103"/>
      <c r="AH93" s="103"/>
      <c r="AI93" s="103"/>
      <c r="AJ93" s="99" t="s">
        <v>200</v>
      </c>
      <c r="AK93" s="99" t="s">
        <v>201</v>
      </c>
      <c r="AL93" s="99" t="s">
        <v>202</v>
      </c>
      <c r="AM93" s="99" t="s">
        <v>203</v>
      </c>
      <c r="AN93" s="102">
        <v>2024.0</v>
      </c>
      <c r="AO93" s="102">
        <v>2024.0</v>
      </c>
      <c r="AP93" s="103"/>
      <c r="AQ93" s="103"/>
      <c r="AR93" s="103"/>
      <c r="AS93" s="103"/>
      <c r="AT93" s="103"/>
      <c r="AU93" s="103"/>
      <c r="AV93" s="103"/>
      <c r="AW93" s="103"/>
      <c r="AX93" s="103"/>
      <c r="AY93" s="103"/>
      <c r="AZ93" s="103"/>
      <c r="BA93" s="103"/>
      <c r="BB93" s="103"/>
      <c r="BC93" s="103"/>
      <c r="BD93" s="103"/>
      <c r="BE93" s="103"/>
      <c r="BF93" s="103"/>
      <c r="BG93" s="103"/>
    </row>
    <row r="94">
      <c r="A94" s="99" t="s">
        <v>896</v>
      </c>
      <c r="B94" s="99" t="s">
        <v>898</v>
      </c>
      <c r="C94" s="99" t="s">
        <v>240</v>
      </c>
      <c r="D94" s="99" t="s">
        <v>358</v>
      </c>
      <c r="E94" s="99" t="s">
        <v>180</v>
      </c>
      <c r="F94" s="100"/>
      <c r="G94" s="75" t="s">
        <v>184</v>
      </c>
      <c r="H94" s="75" t="s">
        <v>184</v>
      </c>
      <c r="I94" s="75" t="s">
        <v>184</v>
      </c>
      <c r="J94" s="75">
        <f t="shared" si="9"/>
        <v>100</v>
      </c>
      <c r="K94" s="101">
        <v>46202.0</v>
      </c>
      <c r="L94" s="101">
        <v>46202.0</v>
      </c>
      <c r="M94" s="100"/>
      <c r="N94" s="100"/>
      <c r="O94" s="100"/>
      <c r="P94" s="99" t="s">
        <v>899</v>
      </c>
      <c r="Q94" s="99" t="s">
        <v>643</v>
      </c>
      <c r="R94" s="99" t="s">
        <v>577</v>
      </c>
      <c r="S94" s="102" t="s">
        <v>345</v>
      </c>
      <c r="T94" s="102">
        <v>21.0</v>
      </c>
      <c r="U94" s="103"/>
      <c r="V94" s="103"/>
      <c r="W94" s="103"/>
      <c r="X94" s="103"/>
      <c r="Y94" s="102">
        <v>1.0</v>
      </c>
      <c r="Z94" s="102"/>
      <c r="AA94" s="99" t="s">
        <v>363</v>
      </c>
      <c r="AB94" s="99" t="s">
        <v>364</v>
      </c>
      <c r="AC94" s="99" t="s">
        <v>403</v>
      </c>
      <c r="AD94" s="99" t="s">
        <v>404</v>
      </c>
      <c r="AE94" s="102">
        <v>2022.0</v>
      </c>
      <c r="AF94" s="102" t="s">
        <v>569</v>
      </c>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row>
    <row r="95">
      <c r="A95" s="57" t="s">
        <v>900</v>
      </c>
      <c r="B95" s="57" t="s">
        <v>901</v>
      </c>
      <c r="C95" s="57" t="s">
        <v>240</v>
      </c>
      <c r="D95" s="57" t="s">
        <v>358</v>
      </c>
      <c r="E95" s="57" t="s">
        <v>180</v>
      </c>
      <c r="F95" s="73"/>
      <c r="G95" s="75" t="s">
        <v>184</v>
      </c>
      <c r="H95" s="75" t="s">
        <v>184</v>
      </c>
      <c r="I95" s="75" t="s">
        <v>184</v>
      </c>
      <c r="J95" s="75">
        <f t="shared" si="9"/>
        <v>100</v>
      </c>
      <c r="K95" s="64" t="s">
        <v>308</v>
      </c>
      <c r="L95" s="64" t="s">
        <v>308</v>
      </c>
      <c r="M95" s="73"/>
      <c r="N95" s="73"/>
      <c r="O95" s="73"/>
      <c r="P95" s="73"/>
      <c r="Q95" s="73"/>
      <c r="R95" s="57" t="s">
        <v>577</v>
      </c>
      <c r="S95" s="80">
        <v>46282.0</v>
      </c>
      <c r="T95" s="64">
        <v>61.0</v>
      </c>
      <c r="U95" s="82"/>
      <c r="V95" s="82"/>
      <c r="W95" s="82"/>
      <c r="X95" s="82"/>
      <c r="Y95" s="64">
        <v>1.0</v>
      </c>
      <c r="Z95" s="64"/>
      <c r="AA95" s="57" t="s">
        <v>363</v>
      </c>
      <c r="AB95" s="57" t="s">
        <v>364</v>
      </c>
      <c r="AC95" s="57" t="s">
        <v>437</v>
      </c>
      <c r="AD95" s="57" t="s">
        <v>404</v>
      </c>
      <c r="AE95" s="64">
        <v>2022.0</v>
      </c>
      <c r="AF95" s="64">
        <v>2022.0</v>
      </c>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c r="BG95" s="82"/>
    </row>
    <row r="96">
      <c r="A96" s="113" t="s">
        <v>905</v>
      </c>
      <c r="B96" s="113" t="s">
        <v>907</v>
      </c>
      <c r="C96" s="113" t="s">
        <v>240</v>
      </c>
      <c r="D96" s="113" t="s">
        <v>150</v>
      </c>
      <c r="E96" s="113" t="s">
        <v>180</v>
      </c>
      <c r="F96" s="114"/>
      <c r="G96" s="107" t="s">
        <v>184</v>
      </c>
      <c r="H96" s="107" t="s">
        <v>184</v>
      </c>
      <c r="I96" s="107" t="s">
        <v>184</v>
      </c>
      <c r="J96" s="107">
        <f t="shared" si="9"/>
        <v>100</v>
      </c>
      <c r="K96" s="115">
        <v>46196.0</v>
      </c>
      <c r="L96" s="115">
        <v>46044.0</v>
      </c>
      <c r="M96" s="115">
        <v>46140.0</v>
      </c>
      <c r="N96" s="115">
        <v>46196.0</v>
      </c>
      <c r="O96" s="114"/>
      <c r="P96" s="99" t="s">
        <v>908</v>
      </c>
      <c r="Q96" s="113" t="s">
        <v>190</v>
      </c>
      <c r="R96" s="113" t="s">
        <v>253</v>
      </c>
      <c r="S96" s="116" t="s">
        <v>193</v>
      </c>
      <c r="T96" s="116">
        <v>27.0</v>
      </c>
      <c r="U96" s="117"/>
      <c r="V96" s="117"/>
      <c r="W96" s="113" t="s">
        <v>244</v>
      </c>
      <c r="X96" s="116">
        <v>2024.0</v>
      </c>
      <c r="Y96" s="116">
        <v>1.0</v>
      </c>
      <c r="Z96" s="102"/>
      <c r="AA96" s="113" t="s">
        <v>294</v>
      </c>
      <c r="AB96" s="118" t="s">
        <v>911</v>
      </c>
      <c r="AC96" s="118" t="s">
        <v>236</v>
      </c>
      <c r="AD96" s="113" t="s">
        <v>203</v>
      </c>
      <c r="AE96" s="116">
        <v>2024.0</v>
      </c>
      <c r="AF96" s="116" t="s">
        <v>373</v>
      </c>
      <c r="AG96" s="117"/>
      <c r="AH96" s="113" t="s">
        <v>914</v>
      </c>
      <c r="AI96" s="113" t="s">
        <v>915</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row>
    <row r="97">
      <c r="A97" s="72"/>
      <c r="B97" s="72"/>
      <c r="C97" s="72"/>
      <c r="D97" s="72"/>
      <c r="E97" s="72"/>
      <c r="F97" s="72"/>
      <c r="G97" s="72"/>
      <c r="H97" s="72"/>
      <c r="I97" s="72"/>
      <c r="J97" s="72"/>
      <c r="K97" s="72"/>
      <c r="L97" s="72"/>
      <c r="M97" s="72"/>
      <c r="N97" s="72"/>
      <c r="O97" s="72"/>
      <c r="P97" s="99" t="s">
        <v>919</v>
      </c>
      <c r="Q97" s="72"/>
      <c r="R97" s="72"/>
      <c r="S97" s="72"/>
      <c r="T97" s="72"/>
      <c r="U97" s="72"/>
      <c r="V97" s="72"/>
      <c r="W97" s="72"/>
      <c r="X97" s="72"/>
      <c r="Y97" s="72"/>
      <c r="Z97" s="10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row>
    <row r="98">
      <c r="A98" s="99" t="s">
        <v>923</v>
      </c>
      <c r="B98" s="99" t="s">
        <v>925</v>
      </c>
      <c r="C98" s="99" t="s">
        <v>240</v>
      </c>
      <c r="D98" s="99" t="s">
        <v>358</v>
      </c>
      <c r="E98" s="99" t="s">
        <v>180</v>
      </c>
      <c r="F98" s="100"/>
      <c r="G98" s="75" t="s">
        <v>184</v>
      </c>
      <c r="H98" s="75" t="s">
        <v>184</v>
      </c>
      <c r="I98" s="75" t="s">
        <v>184</v>
      </c>
      <c r="J98" s="75">
        <f t="shared" ref="J98:J99" si="10">IF(G98="NORMAL",50,0)+IF(H98="NORMAL",20,0)+IF(I98="NORMAL",30,0)</f>
        <v>100</v>
      </c>
      <c r="K98" s="101">
        <v>46202.0</v>
      </c>
      <c r="L98" s="101">
        <v>46046.0</v>
      </c>
      <c r="M98" s="102" t="s">
        <v>344</v>
      </c>
      <c r="N98" s="101">
        <v>46202.0</v>
      </c>
      <c r="O98" s="100"/>
      <c r="P98" s="100"/>
      <c r="Q98" s="100"/>
      <c r="R98" s="99" t="s">
        <v>181</v>
      </c>
      <c r="S98" s="102" t="s">
        <v>345</v>
      </c>
      <c r="T98" s="102">
        <v>21.0</v>
      </c>
      <c r="U98" s="103"/>
      <c r="V98" s="103"/>
      <c r="W98" s="103"/>
      <c r="X98" s="103"/>
      <c r="Y98" s="102">
        <v>1.0</v>
      </c>
      <c r="Z98" s="102"/>
      <c r="AA98" s="99" t="s">
        <v>435</v>
      </c>
      <c r="AB98" s="99" t="s">
        <v>929</v>
      </c>
      <c r="AC98" s="99" t="s">
        <v>437</v>
      </c>
      <c r="AD98" s="99" t="s">
        <v>404</v>
      </c>
      <c r="AE98" s="102">
        <v>2025.0</v>
      </c>
      <c r="AF98" s="101">
        <v>44620.0</v>
      </c>
      <c r="AG98" s="103"/>
      <c r="AH98" s="99" t="s">
        <v>930</v>
      </c>
      <c r="AI98" s="99" t="s">
        <v>931</v>
      </c>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c r="BG98" s="103"/>
    </row>
    <row r="99">
      <c r="A99" s="46" t="s">
        <v>932</v>
      </c>
      <c r="B99" s="46" t="s">
        <v>933</v>
      </c>
      <c r="C99" s="46" t="s">
        <v>240</v>
      </c>
      <c r="D99" s="46" t="s">
        <v>358</v>
      </c>
      <c r="E99" s="46" t="s">
        <v>180</v>
      </c>
      <c r="F99" s="48"/>
      <c r="G99" s="107" t="s">
        <v>184</v>
      </c>
      <c r="H99" s="107" t="s">
        <v>184</v>
      </c>
      <c r="I99" s="107" t="s">
        <v>184</v>
      </c>
      <c r="J99" s="107">
        <f t="shared" si="10"/>
        <v>100</v>
      </c>
      <c r="K99" s="54">
        <v>46202.0</v>
      </c>
      <c r="L99" s="54">
        <v>46046.0</v>
      </c>
      <c r="M99" s="60" t="s">
        <v>344</v>
      </c>
      <c r="N99" s="54">
        <v>46202.0</v>
      </c>
      <c r="O99" s="48"/>
      <c r="P99" s="57" t="s">
        <v>938</v>
      </c>
      <c r="Q99" s="46" t="s">
        <v>190</v>
      </c>
      <c r="R99" s="46" t="s">
        <v>181</v>
      </c>
      <c r="S99" s="60" t="s">
        <v>345</v>
      </c>
      <c r="T99" s="60">
        <v>21.0</v>
      </c>
      <c r="U99" s="62"/>
      <c r="V99" s="62"/>
      <c r="W99" s="46" t="s">
        <v>244</v>
      </c>
      <c r="X99" s="62"/>
      <c r="Y99" s="60">
        <v>1.0</v>
      </c>
      <c r="Z99" s="64"/>
      <c r="AA99" s="46" t="s">
        <v>939</v>
      </c>
      <c r="AB99" s="46" t="s">
        <v>719</v>
      </c>
      <c r="AC99" s="46" t="s">
        <v>437</v>
      </c>
      <c r="AD99" s="46" t="s">
        <v>404</v>
      </c>
      <c r="AE99" s="60">
        <v>2025.0</v>
      </c>
      <c r="AF99" s="54">
        <v>44620.0</v>
      </c>
      <c r="AG99" s="62"/>
      <c r="AH99" s="46" t="s">
        <v>942</v>
      </c>
      <c r="AI99" s="46" t="s">
        <v>943</v>
      </c>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row>
    <row r="100">
      <c r="A100" s="72"/>
      <c r="B100" s="72"/>
      <c r="C100" s="72"/>
      <c r="D100" s="72"/>
      <c r="E100" s="72"/>
      <c r="F100" s="72"/>
      <c r="G100" s="72"/>
      <c r="H100" s="72"/>
      <c r="I100" s="72"/>
      <c r="J100" s="72"/>
      <c r="K100" s="72"/>
      <c r="L100" s="72"/>
      <c r="M100" s="72"/>
      <c r="N100" s="72"/>
      <c r="O100" s="72"/>
      <c r="P100" s="57" t="s">
        <v>948</v>
      </c>
      <c r="Q100" s="72"/>
      <c r="R100" s="72"/>
      <c r="S100" s="72"/>
      <c r="T100" s="72"/>
      <c r="U100" s="72"/>
      <c r="V100" s="72"/>
      <c r="W100" s="72"/>
      <c r="X100" s="72"/>
      <c r="Y100" s="72"/>
      <c r="Z100" s="64"/>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row>
    <row r="101">
      <c r="A101" s="99" t="s">
        <v>949</v>
      </c>
      <c r="B101" s="99" t="s">
        <v>950</v>
      </c>
      <c r="C101" s="99" t="s">
        <v>240</v>
      </c>
      <c r="D101" s="99" t="s">
        <v>150</v>
      </c>
      <c r="E101" s="99" t="s">
        <v>180</v>
      </c>
      <c r="F101" s="100"/>
      <c r="G101" s="75" t="s">
        <v>184</v>
      </c>
      <c r="H101" s="75" t="s">
        <v>184</v>
      </c>
      <c r="I101" s="75" t="s">
        <v>184</v>
      </c>
      <c r="J101" s="75">
        <f t="shared" ref="J101:J109" si="11">IF(G101="NORMAL",50,0)+IF(H101="NORMAL",20,0)+IF(I101="NORMAL",30,0)</f>
        <v>100</v>
      </c>
      <c r="K101" s="101">
        <v>46196.0</v>
      </c>
      <c r="L101" s="101">
        <v>46044.0</v>
      </c>
      <c r="M101" s="101">
        <v>46140.0</v>
      </c>
      <c r="N101" s="101">
        <v>46196.0</v>
      </c>
      <c r="O101" s="100"/>
      <c r="P101" s="99" t="s">
        <v>954</v>
      </c>
      <c r="Q101" s="99" t="s">
        <v>190</v>
      </c>
      <c r="R101" s="99" t="s">
        <v>253</v>
      </c>
      <c r="S101" s="102" t="s">
        <v>193</v>
      </c>
      <c r="T101" s="102">
        <v>27.0</v>
      </c>
      <c r="U101" s="103"/>
      <c r="V101" s="103"/>
      <c r="W101" s="99" t="s">
        <v>244</v>
      </c>
      <c r="X101" s="102">
        <v>2020.0</v>
      </c>
      <c r="Y101" s="102">
        <v>1.0</v>
      </c>
      <c r="Z101" s="102"/>
      <c r="AA101" s="99" t="s">
        <v>200</v>
      </c>
      <c r="AB101" s="131" t="s">
        <v>266</v>
      </c>
      <c r="AC101" s="131" t="s">
        <v>799</v>
      </c>
      <c r="AD101" s="99" t="s">
        <v>203</v>
      </c>
      <c r="AE101" s="102">
        <v>2021.0</v>
      </c>
      <c r="AF101" s="102" t="s">
        <v>956</v>
      </c>
      <c r="AG101" s="103"/>
      <c r="AH101" s="99" t="s">
        <v>957</v>
      </c>
      <c r="AI101" s="99" t="s">
        <v>958</v>
      </c>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row>
    <row r="102">
      <c r="A102" s="99" t="s">
        <v>825</v>
      </c>
      <c r="B102" s="136" t="s">
        <v>959</v>
      </c>
      <c r="C102" s="99" t="s">
        <v>240</v>
      </c>
      <c r="D102" s="99" t="s">
        <v>358</v>
      </c>
      <c r="E102" s="99" t="s">
        <v>180</v>
      </c>
      <c r="F102" s="100"/>
      <c r="G102" s="75" t="s">
        <v>184</v>
      </c>
      <c r="H102" s="75" t="s">
        <v>184</v>
      </c>
      <c r="I102" s="75" t="s">
        <v>184</v>
      </c>
      <c r="J102" s="75">
        <f t="shared" si="11"/>
        <v>100</v>
      </c>
      <c r="K102" s="125">
        <v>46204.0</v>
      </c>
      <c r="L102" s="101">
        <v>46049.0</v>
      </c>
      <c r="M102" s="101">
        <v>46202.0</v>
      </c>
      <c r="N102" s="125">
        <v>46204.0</v>
      </c>
      <c r="O102" s="100"/>
      <c r="P102" s="99" t="s">
        <v>960</v>
      </c>
      <c r="Q102" s="99" t="s">
        <v>190</v>
      </c>
      <c r="R102" s="99" t="s">
        <v>96</v>
      </c>
      <c r="S102" s="102" t="s">
        <v>961</v>
      </c>
      <c r="T102" s="102">
        <v>19.0</v>
      </c>
      <c r="U102" s="103"/>
      <c r="V102" s="103"/>
      <c r="W102" s="99" t="s">
        <v>244</v>
      </c>
      <c r="X102" s="103"/>
      <c r="Y102" s="102">
        <v>1.0</v>
      </c>
      <c r="Z102" s="102"/>
      <c r="AA102" s="99" t="s">
        <v>444</v>
      </c>
      <c r="AB102" s="99" t="s">
        <v>583</v>
      </c>
      <c r="AC102" s="99" t="s">
        <v>962</v>
      </c>
      <c r="AD102" s="99" t="s">
        <v>203</v>
      </c>
      <c r="AE102" s="102">
        <v>2026.0</v>
      </c>
      <c r="AF102" s="125">
        <v>46204.0</v>
      </c>
      <c r="AG102" s="103"/>
      <c r="AH102" s="99" t="s">
        <v>963</v>
      </c>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row>
    <row r="103">
      <c r="A103" s="57" t="s">
        <v>964</v>
      </c>
      <c r="B103" s="57" t="s">
        <v>965</v>
      </c>
      <c r="C103" s="57" t="s">
        <v>593</v>
      </c>
      <c r="D103" s="57" t="s">
        <v>440</v>
      </c>
      <c r="E103" s="57" t="s">
        <v>180</v>
      </c>
      <c r="F103" s="73"/>
      <c r="G103" s="75" t="s">
        <v>184</v>
      </c>
      <c r="H103" s="75" t="s">
        <v>184</v>
      </c>
      <c r="I103" s="75" t="s">
        <v>184</v>
      </c>
      <c r="J103" s="75">
        <f t="shared" si="11"/>
        <v>100</v>
      </c>
      <c r="K103" s="80">
        <v>46049.0</v>
      </c>
      <c r="L103" s="80">
        <v>46049.0</v>
      </c>
      <c r="M103" s="73"/>
      <c r="N103" s="73"/>
      <c r="O103" s="73"/>
      <c r="P103" s="57" t="s">
        <v>967</v>
      </c>
      <c r="Q103" s="57" t="s">
        <v>190</v>
      </c>
      <c r="R103" s="57" t="s">
        <v>96</v>
      </c>
      <c r="S103" s="80">
        <v>46223.0</v>
      </c>
      <c r="T103" s="64">
        <v>174.0</v>
      </c>
      <c r="U103" s="57" t="s">
        <v>395</v>
      </c>
      <c r="V103" s="57" t="s">
        <v>969</v>
      </c>
      <c r="W103" s="82"/>
      <c r="X103" s="82"/>
      <c r="Y103" s="64">
        <v>1.0</v>
      </c>
      <c r="Z103" s="64"/>
      <c r="AA103" s="57" t="s">
        <v>363</v>
      </c>
      <c r="AB103" s="57" t="s">
        <v>364</v>
      </c>
      <c r="AC103" s="57" t="s">
        <v>365</v>
      </c>
      <c r="AD103" s="57" t="s">
        <v>810</v>
      </c>
      <c r="AE103" s="64">
        <v>2022.0</v>
      </c>
      <c r="AF103" s="64">
        <v>2022.0</v>
      </c>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c r="BG103" s="82"/>
    </row>
    <row r="104">
      <c r="A104" s="99" t="s">
        <v>970</v>
      </c>
      <c r="B104" s="99" t="s">
        <v>971</v>
      </c>
      <c r="C104" s="99" t="s">
        <v>240</v>
      </c>
      <c r="D104" s="99" t="s">
        <v>358</v>
      </c>
      <c r="E104" s="99" t="s">
        <v>180</v>
      </c>
      <c r="F104" s="100"/>
      <c r="G104" s="75" t="s">
        <v>184</v>
      </c>
      <c r="H104" s="75" t="s">
        <v>184</v>
      </c>
      <c r="I104" s="75" t="s">
        <v>184</v>
      </c>
      <c r="J104" s="75">
        <f t="shared" si="11"/>
        <v>100</v>
      </c>
      <c r="K104" s="101">
        <v>46202.0</v>
      </c>
      <c r="L104" s="101">
        <v>46051.0</v>
      </c>
      <c r="M104" s="101">
        <v>46202.0</v>
      </c>
      <c r="N104" s="100"/>
      <c r="O104" s="100"/>
      <c r="P104" s="100"/>
      <c r="Q104" s="100"/>
      <c r="R104" s="99" t="s">
        <v>96</v>
      </c>
      <c r="S104" s="102" t="s">
        <v>345</v>
      </c>
      <c r="T104" s="102">
        <v>21.0</v>
      </c>
      <c r="U104" s="103"/>
      <c r="V104" s="103"/>
      <c r="W104" s="103"/>
      <c r="X104" s="103"/>
      <c r="Y104" s="102">
        <v>1.0</v>
      </c>
      <c r="Z104" s="102"/>
      <c r="AA104" s="99" t="s">
        <v>363</v>
      </c>
      <c r="AB104" s="99" t="s">
        <v>364</v>
      </c>
      <c r="AC104" s="99" t="s">
        <v>365</v>
      </c>
      <c r="AD104" s="99" t="s">
        <v>972</v>
      </c>
      <c r="AE104" s="102">
        <v>2022.0</v>
      </c>
      <c r="AF104" s="102">
        <v>2022.0</v>
      </c>
      <c r="AG104" s="103"/>
      <c r="AH104" s="99" t="s">
        <v>973</v>
      </c>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row>
    <row r="105">
      <c r="A105" s="57" t="s">
        <v>975</v>
      </c>
      <c r="B105" s="57" t="s">
        <v>976</v>
      </c>
      <c r="C105" s="57" t="s">
        <v>240</v>
      </c>
      <c r="D105" s="57" t="s">
        <v>358</v>
      </c>
      <c r="E105" s="57" t="s">
        <v>180</v>
      </c>
      <c r="F105" s="73"/>
      <c r="G105" s="75" t="s">
        <v>184</v>
      </c>
      <c r="H105" s="75" t="s">
        <v>184</v>
      </c>
      <c r="I105" s="75" t="s">
        <v>184</v>
      </c>
      <c r="J105" s="75">
        <f t="shared" si="11"/>
        <v>100</v>
      </c>
      <c r="K105" s="64" t="s">
        <v>308</v>
      </c>
      <c r="L105" s="80">
        <v>46070.0</v>
      </c>
      <c r="M105" s="64" t="s">
        <v>308</v>
      </c>
      <c r="N105" s="73"/>
      <c r="O105" s="73"/>
      <c r="P105" s="73"/>
      <c r="Q105" s="73"/>
      <c r="R105" s="57" t="s">
        <v>288</v>
      </c>
      <c r="S105" s="80">
        <v>46282.0</v>
      </c>
      <c r="T105" s="64">
        <v>61.0</v>
      </c>
      <c r="U105" s="82"/>
      <c r="V105" s="82"/>
      <c r="W105" s="82"/>
      <c r="X105" s="82"/>
      <c r="Y105" s="64">
        <v>1.0</v>
      </c>
      <c r="Z105" s="64"/>
      <c r="AA105" s="57" t="s">
        <v>363</v>
      </c>
      <c r="AB105" s="57" t="s">
        <v>364</v>
      </c>
      <c r="AC105" s="57" t="s">
        <v>365</v>
      </c>
      <c r="AD105" s="57" t="s">
        <v>404</v>
      </c>
      <c r="AE105" s="64">
        <v>2022.0</v>
      </c>
      <c r="AF105" s="64">
        <v>2022.0</v>
      </c>
      <c r="AG105" s="82"/>
      <c r="AH105" s="57" t="s">
        <v>788</v>
      </c>
      <c r="AI105" s="82"/>
      <c r="AJ105" s="82"/>
      <c r="AK105" s="82"/>
      <c r="AL105" s="82"/>
      <c r="AM105" s="82"/>
      <c r="AN105" s="82"/>
      <c r="AO105" s="82"/>
      <c r="AP105" s="82"/>
      <c r="AQ105" s="82"/>
      <c r="AR105" s="82"/>
      <c r="AS105" s="82"/>
      <c r="AT105" s="82"/>
      <c r="AU105" s="82"/>
      <c r="AV105" s="82"/>
      <c r="AW105" s="82"/>
      <c r="AX105" s="82"/>
      <c r="AY105" s="82"/>
      <c r="AZ105" s="82"/>
      <c r="BA105" s="82"/>
      <c r="BB105" s="82"/>
      <c r="BC105" s="82"/>
      <c r="BD105" s="82"/>
      <c r="BE105" s="82"/>
      <c r="BF105" s="82"/>
      <c r="BG105" s="82"/>
    </row>
    <row r="106">
      <c r="A106" s="99" t="s">
        <v>980</v>
      </c>
      <c r="B106" s="99" t="s">
        <v>981</v>
      </c>
      <c r="C106" s="99" t="s">
        <v>240</v>
      </c>
      <c r="D106" s="99" t="s">
        <v>440</v>
      </c>
      <c r="E106" s="99" t="s">
        <v>180</v>
      </c>
      <c r="F106" s="100"/>
      <c r="G106" s="75" t="s">
        <v>184</v>
      </c>
      <c r="H106" s="75" t="s">
        <v>184</v>
      </c>
      <c r="I106" s="75" t="s">
        <v>184</v>
      </c>
      <c r="J106" s="75">
        <f t="shared" si="11"/>
        <v>100</v>
      </c>
      <c r="K106" s="102" t="s">
        <v>283</v>
      </c>
      <c r="L106" s="101">
        <v>46070.0</v>
      </c>
      <c r="M106" s="102" t="s">
        <v>283</v>
      </c>
      <c r="N106" s="100"/>
      <c r="O106" s="100"/>
      <c r="P106" s="100"/>
      <c r="Q106" s="100"/>
      <c r="R106" s="99" t="s">
        <v>288</v>
      </c>
      <c r="S106" s="101">
        <v>46281.0</v>
      </c>
      <c r="T106" s="102">
        <v>62.0</v>
      </c>
      <c r="U106" s="103"/>
      <c r="V106" s="103"/>
      <c r="W106" s="103"/>
      <c r="X106" s="103"/>
      <c r="Y106" s="102">
        <v>1.0</v>
      </c>
      <c r="Z106" s="102"/>
      <c r="AA106" s="99" t="s">
        <v>567</v>
      </c>
      <c r="AB106" s="99" t="s">
        <v>982</v>
      </c>
      <c r="AC106" s="99" t="s">
        <v>365</v>
      </c>
      <c r="AD106" s="99" t="s">
        <v>404</v>
      </c>
      <c r="AE106" s="102">
        <v>2022.0</v>
      </c>
      <c r="AF106" s="102">
        <v>2022.0</v>
      </c>
      <c r="AG106" s="103"/>
      <c r="AH106" s="99" t="s">
        <v>983</v>
      </c>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row>
    <row r="107">
      <c r="A107" s="99" t="s">
        <v>984</v>
      </c>
      <c r="B107" s="99" t="s">
        <v>985</v>
      </c>
      <c r="C107" s="99" t="s">
        <v>240</v>
      </c>
      <c r="D107" s="99" t="s">
        <v>358</v>
      </c>
      <c r="E107" s="99" t="s">
        <v>180</v>
      </c>
      <c r="F107" s="103"/>
      <c r="G107" s="75" t="s">
        <v>184</v>
      </c>
      <c r="H107" s="75" t="s">
        <v>184</v>
      </c>
      <c r="I107" s="75" t="s">
        <v>184</v>
      </c>
      <c r="J107" s="75">
        <f t="shared" si="11"/>
        <v>100</v>
      </c>
      <c r="K107" s="102" t="s">
        <v>986</v>
      </c>
      <c r="L107" s="101">
        <v>46074.0</v>
      </c>
      <c r="M107" s="102" t="s">
        <v>986</v>
      </c>
      <c r="N107" s="103"/>
      <c r="O107" s="103"/>
      <c r="P107" s="99" t="s">
        <v>987</v>
      </c>
      <c r="Q107" s="99" t="s">
        <v>190</v>
      </c>
      <c r="R107" s="99" t="s">
        <v>232</v>
      </c>
      <c r="S107" s="125">
        <v>46270.0</v>
      </c>
      <c r="T107" s="102">
        <v>73.0</v>
      </c>
      <c r="U107" s="103"/>
      <c r="V107" s="103"/>
      <c r="W107" s="103"/>
      <c r="X107" s="103"/>
      <c r="Y107" s="102">
        <v>1.0</v>
      </c>
      <c r="Z107" s="102"/>
      <c r="AA107" s="99" t="s">
        <v>435</v>
      </c>
      <c r="AB107" s="99" t="s">
        <v>929</v>
      </c>
      <c r="AC107" s="99" t="s">
        <v>437</v>
      </c>
      <c r="AD107" s="99" t="s">
        <v>810</v>
      </c>
      <c r="AE107" s="102">
        <v>2022.0</v>
      </c>
      <c r="AF107" s="102">
        <v>2022.0</v>
      </c>
      <c r="AG107" s="103"/>
      <c r="AH107" s="103"/>
      <c r="AI107" s="103"/>
      <c r="AJ107" s="99" t="s">
        <v>444</v>
      </c>
      <c r="AK107" s="99" t="s">
        <v>988</v>
      </c>
      <c r="AL107" s="99" t="s">
        <v>989</v>
      </c>
      <c r="AM107" s="102">
        <v>2025.0</v>
      </c>
      <c r="AN107" s="102">
        <v>2025.0</v>
      </c>
      <c r="AO107" s="101">
        <v>45826.0</v>
      </c>
      <c r="AP107" s="103"/>
      <c r="AQ107" s="103"/>
      <c r="AR107" s="103"/>
      <c r="AS107" s="103"/>
      <c r="AT107" s="103"/>
      <c r="AU107" s="103"/>
      <c r="AV107" s="103"/>
      <c r="AW107" s="103"/>
      <c r="AX107" s="103"/>
      <c r="AY107" s="103"/>
      <c r="AZ107" s="103"/>
      <c r="BA107" s="103"/>
      <c r="BB107" s="103"/>
      <c r="BC107" s="103"/>
      <c r="BD107" s="103"/>
      <c r="BE107" s="103"/>
      <c r="BF107" s="103"/>
      <c r="BG107" s="103"/>
    </row>
    <row r="108">
      <c r="A108" s="57" t="s">
        <v>990</v>
      </c>
      <c r="B108" s="57" t="s">
        <v>991</v>
      </c>
      <c r="C108" s="57" t="s">
        <v>240</v>
      </c>
      <c r="D108" s="57" t="s">
        <v>358</v>
      </c>
      <c r="E108" s="57" t="s">
        <v>180</v>
      </c>
      <c r="F108" s="82"/>
      <c r="G108" s="75" t="s">
        <v>184</v>
      </c>
      <c r="H108" s="75" t="s">
        <v>184</v>
      </c>
      <c r="I108" s="75" t="s">
        <v>184</v>
      </c>
      <c r="J108" s="75">
        <f t="shared" si="11"/>
        <v>100</v>
      </c>
      <c r="K108" s="64" t="s">
        <v>986</v>
      </c>
      <c r="L108" s="80">
        <v>46074.0</v>
      </c>
      <c r="M108" s="64" t="s">
        <v>986</v>
      </c>
      <c r="N108" s="82"/>
      <c r="O108" s="82"/>
      <c r="P108" s="82"/>
      <c r="Q108" s="82"/>
      <c r="R108" s="57" t="s">
        <v>232</v>
      </c>
      <c r="S108" s="81">
        <v>46270.0</v>
      </c>
      <c r="T108" s="64">
        <v>73.0</v>
      </c>
      <c r="U108" s="82"/>
      <c r="V108" s="82"/>
      <c r="W108" s="57" t="s">
        <v>244</v>
      </c>
      <c r="X108" s="82"/>
      <c r="Y108" s="64">
        <v>1.0</v>
      </c>
      <c r="Z108" s="64"/>
      <c r="AA108" s="57" t="s">
        <v>363</v>
      </c>
      <c r="AB108" s="57" t="s">
        <v>364</v>
      </c>
      <c r="AC108" s="57" t="s">
        <v>365</v>
      </c>
      <c r="AD108" s="57" t="s">
        <v>810</v>
      </c>
      <c r="AE108" s="64">
        <v>2022.0</v>
      </c>
      <c r="AF108" s="64">
        <v>2022.0</v>
      </c>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c r="BG108" s="82"/>
    </row>
    <row r="109">
      <c r="A109" s="113" t="s">
        <v>996</v>
      </c>
      <c r="B109" s="113" t="s">
        <v>997</v>
      </c>
      <c r="C109" s="113" t="s">
        <v>240</v>
      </c>
      <c r="D109" s="113" t="s">
        <v>179</v>
      </c>
      <c r="E109" s="113" t="s">
        <v>180</v>
      </c>
      <c r="F109" s="113" t="s">
        <v>998</v>
      </c>
      <c r="G109" s="107" t="s">
        <v>184</v>
      </c>
      <c r="H109" s="107" t="s">
        <v>184</v>
      </c>
      <c r="I109" s="107" t="s">
        <v>184</v>
      </c>
      <c r="J109" s="107">
        <f t="shared" si="11"/>
        <v>100</v>
      </c>
      <c r="K109" s="115">
        <v>46141.0</v>
      </c>
      <c r="L109" s="115">
        <v>46076.0</v>
      </c>
      <c r="M109" s="115">
        <v>46141.0</v>
      </c>
      <c r="N109" s="117"/>
      <c r="O109" s="117"/>
      <c r="P109" s="99" t="s">
        <v>1001</v>
      </c>
      <c r="Q109" s="118" t="s">
        <v>190</v>
      </c>
      <c r="R109" s="113" t="s">
        <v>434</v>
      </c>
      <c r="S109" s="116" t="s">
        <v>566</v>
      </c>
      <c r="T109" s="116">
        <v>82.0</v>
      </c>
      <c r="U109" s="117"/>
      <c r="V109" s="117"/>
      <c r="W109" s="113" t="s">
        <v>244</v>
      </c>
      <c r="X109" s="117"/>
      <c r="Y109" s="116">
        <v>1.0</v>
      </c>
      <c r="Z109" s="102"/>
      <c r="AA109" s="113" t="s">
        <v>200</v>
      </c>
      <c r="AB109" s="118" t="s">
        <v>266</v>
      </c>
      <c r="AC109" s="118" t="s">
        <v>202</v>
      </c>
      <c r="AD109" s="113" t="s">
        <v>203</v>
      </c>
      <c r="AE109" s="116">
        <v>2025.0</v>
      </c>
      <c r="AF109" s="116" t="s">
        <v>1003</v>
      </c>
      <c r="AG109" s="117"/>
      <c r="AH109" s="117"/>
      <c r="AI109" s="117"/>
      <c r="AJ109" s="113" t="s">
        <v>294</v>
      </c>
      <c r="AK109" s="113" t="s">
        <v>266</v>
      </c>
      <c r="AL109" s="113" t="s">
        <v>202</v>
      </c>
      <c r="AM109" s="113" t="s">
        <v>203</v>
      </c>
      <c r="AN109" s="116">
        <v>2025.0</v>
      </c>
      <c r="AO109" s="137">
        <v>45937.0</v>
      </c>
      <c r="AP109" s="117"/>
      <c r="AQ109" s="117"/>
      <c r="AR109" s="117"/>
      <c r="AS109" s="117"/>
      <c r="AT109" s="117"/>
      <c r="AU109" s="117"/>
      <c r="AV109" s="117"/>
      <c r="AW109" s="117"/>
      <c r="AX109" s="117"/>
      <c r="AY109" s="117"/>
      <c r="AZ109" s="117"/>
      <c r="BA109" s="117"/>
      <c r="BB109" s="117"/>
      <c r="BC109" s="117"/>
      <c r="BD109" s="117"/>
      <c r="BE109" s="117"/>
      <c r="BF109" s="117"/>
      <c r="BG109" s="117"/>
    </row>
    <row r="110">
      <c r="A110" s="119"/>
      <c r="B110" s="119"/>
      <c r="C110" s="119"/>
      <c r="D110" s="119"/>
      <c r="E110" s="119"/>
      <c r="F110" s="119"/>
      <c r="G110" s="119"/>
      <c r="H110" s="119"/>
      <c r="I110" s="119"/>
      <c r="J110" s="119"/>
      <c r="K110" s="119"/>
      <c r="L110" s="119"/>
      <c r="M110" s="119"/>
      <c r="N110" s="119"/>
      <c r="O110" s="119"/>
      <c r="P110" s="99" t="s">
        <v>558</v>
      </c>
      <c r="Q110" s="119"/>
      <c r="R110" s="119"/>
      <c r="S110" s="119"/>
      <c r="T110" s="119"/>
      <c r="U110" s="119"/>
      <c r="V110" s="119"/>
      <c r="W110" s="119"/>
      <c r="X110" s="119"/>
      <c r="Y110" s="119"/>
      <c r="Z110" s="102"/>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row>
    <row r="111">
      <c r="A111" s="72"/>
      <c r="B111" s="72"/>
      <c r="C111" s="72"/>
      <c r="D111" s="72"/>
      <c r="E111" s="72"/>
      <c r="F111" s="72"/>
      <c r="G111" s="72"/>
      <c r="H111" s="72"/>
      <c r="I111" s="72"/>
      <c r="J111" s="72"/>
      <c r="K111" s="72"/>
      <c r="L111" s="72"/>
      <c r="M111" s="72"/>
      <c r="N111" s="72"/>
      <c r="O111" s="72"/>
      <c r="P111" s="99" t="s">
        <v>1011</v>
      </c>
      <c r="Q111" s="72"/>
      <c r="R111" s="72"/>
      <c r="S111" s="72"/>
      <c r="T111" s="72"/>
      <c r="U111" s="72"/>
      <c r="V111" s="72"/>
      <c r="W111" s="72"/>
      <c r="X111" s="72"/>
      <c r="Y111" s="72"/>
      <c r="Z111" s="10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row>
    <row r="112">
      <c r="A112" s="99" t="s">
        <v>1012</v>
      </c>
      <c r="B112" s="99" t="s">
        <v>1013</v>
      </c>
      <c r="C112" s="99" t="s">
        <v>240</v>
      </c>
      <c r="D112" s="99" t="s">
        <v>440</v>
      </c>
      <c r="E112" s="99" t="s">
        <v>180</v>
      </c>
      <c r="F112" s="103"/>
      <c r="G112" s="75" t="s">
        <v>184</v>
      </c>
      <c r="H112" s="75" t="s">
        <v>184</v>
      </c>
      <c r="I112" s="75" t="s">
        <v>184</v>
      </c>
      <c r="J112" s="75">
        <f t="shared" ref="J112:J115" si="12">IF(G112="NORMAL",50,0)+IF(H112="NORMAL",20,0)+IF(I112="NORMAL",30,0)</f>
        <v>100</v>
      </c>
      <c r="K112" s="102" t="s">
        <v>382</v>
      </c>
      <c r="L112" s="101">
        <v>46072.0</v>
      </c>
      <c r="M112" s="102" t="s">
        <v>382</v>
      </c>
      <c r="N112" s="103"/>
      <c r="O112" s="103"/>
      <c r="P112" s="103"/>
      <c r="Q112" s="103"/>
      <c r="R112" s="99" t="s">
        <v>226</v>
      </c>
      <c r="S112" s="101">
        <v>46284.0</v>
      </c>
      <c r="T112" s="102">
        <v>59.0</v>
      </c>
      <c r="U112" s="103"/>
      <c r="V112" s="103"/>
      <c r="W112" s="103"/>
      <c r="X112" s="103"/>
      <c r="Y112" s="102">
        <v>1.0</v>
      </c>
      <c r="Z112" s="102"/>
      <c r="AA112" s="99" t="s">
        <v>567</v>
      </c>
      <c r="AB112" s="99" t="s">
        <v>982</v>
      </c>
      <c r="AC112" s="99" t="s">
        <v>437</v>
      </c>
      <c r="AD112" s="99" t="s">
        <v>404</v>
      </c>
      <c r="AE112" s="102">
        <v>2022.0</v>
      </c>
      <c r="AF112" s="102">
        <v>2022.0</v>
      </c>
      <c r="AG112" s="103"/>
      <c r="AH112" s="99" t="s">
        <v>1015</v>
      </c>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row>
    <row r="113">
      <c r="A113" s="57" t="s">
        <v>792</v>
      </c>
      <c r="B113" s="57" t="s">
        <v>793</v>
      </c>
      <c r="C113" s="57" t="s">
        <v>240</v>
      </c>
      <c r="D113" s="57" t="s">
        <v>179</v>
      </c>
      <c r="E113" s="57" t="s">
        <v>180</v>
      </c>
      <c r="F113" s="82"/>
      <c r="G113" s="75" t="s">
        <v>184</v>
      </c>
      <c r="H113" s="75" t="s">
        <v>184</v>
      </c>
      <c r="I113" s="75" t="s">
        <v>184</v>
      </c>
      <c r="J113" s="75">
        <f t="shared" si="12"/>
        <v>100</v>
      </c>
      <c r="K113" s="80">
        <v>46203.0</v>
      </c>
      <c r="L113" s="80">
        <v>46051.0</v>
      </c>
      <c r="M113" s="80">
        <v>46203.0</v>
      </c>
      <c r="N113" s="82"/>
      <c r="O113" s="82"/>
      <c r="P113" s="82"/>
      <c r="Q113" s="82"/>
      <c r="R113" s="57" t="s">
        <v>96</v>
      </c>
      <c r="S113" s="64" t="s">
        <v>628</v>
      </c>
      <c r="T113" s="64">
        <v>20.0</v>
      </c>
      <c r="U113" s="82"/>
      <c r="V113" s="82"/>
      <c r="W113" s="57" t="s">
        <v>244</v>
      </c>
      <c r="X113" s="82"/>
      <c r="Y113" s="64">
        <v>3.0</v>
      </c>
      <c r="Z113" s="64"/>
      <c r="AA113" s="57" t="s">
        <v>1016</v>
      </c>
      <c r="AB113" s="84" t="s">
        <v>1017</v>
      </c>
      <c r="AC113" s="84" t="s">
        <v>207</v>
      </c>
      <c r="AD113" s="57" t="s">
        <v>203</v>
      </c>
      <c r="AE113" s="64">
        <v>2008.0</v>
      </c>
      <c r="AF113" s="64">
        <v>2008.0</v>
      </c>
      <c r="AG113" s="82"/>
      <c r="AH113" s="57" t="s">
        <v>1018</v>
      </c>
      <c r="AI113" s="82"/>
      <c r="AJ113" s="57" t="s">
        <v>489</v>
      </c>
      <c r="AK113" s="84" t="s">
        <v>1017</v>
      </c>
      <c r="AL113" s="57" t="s">
        <v>207</v>
      </c>
      <c r="AM113" s="57" t="s">
        <v>203</v>
      </c>
      <c r="AN113" s="64">
        <v>2008.0</v>
      </c>
      <c r="AO113" s="64">
        <v>2008.0</v>
      </c>
      <c r="AP113" s="82"/>
      <c r="AQ113" s="57" t="s">
        <v>1019</v>
      </c>
      <c r="AR113" s="82"/>
      <c r="AS113" s="57" t="s">
        <v>200</v>
      </c>
      <c r="AT113" s="84" t="s">
        <v>1017</v>
      </c>
      <c r="AU113" s="57" t="s">
        <v>207</v>
      </c>
      <c r="AV113" s="57" t="s">
        <v>203</v>
      </c>
      <c r="AW113" s="64">
        <v>2020.0</v>
      </c>
      <c r="AX113" s="64">
        <v>2020.0</v>
      </c>
      <c r="AY113" s="82"/>
      <c r="AZ113" s="57" t="s">
        <v>1020</v>
      </c>
      <c r="BA113" s="82"/>
      <c r="BB113" s="82"/>
      <c r="BC113" s="82"/>
      <c r="BD113" s="82"/>
      <c r="BE113" s="82"/>
      <c r="BF113" s="82"/>
      <c r="BG113" s="82"/>
    </row>
    <row r="114">
      <c r="A114" s="99" t="s">
        <v>1023</v>
      </c>
      <c r="B114" s="99" t="s">
        <v>1025</v>
      </c>
      <c r="C114" s="99" t="s">
        <v>240</v>
      </c>
      <c r="D114" s="99" t="s">
        <v>150</v>
      </c>
      <c r="E114" s="99" t="s">
        <v>180</v>
      </c>
      <c r="F114" s="103"/>
      <c r="G114" s="75" t="s">
        <v>184</v>
      </c>
      <c r="H114" s="75" t="s">
        <v>184</v>
      </c>
      <c r="I114" s="75" t="s">
        <v>184</v>
      </c>
      <c r="J114" s="75">
        <f t="shared" si="12"/>
        <v>100</v>
      </c>
      <c r="K114" s="99" t="s">
        <v>595</v>
      </c>
      <c r="L114" s="103"/>
      <c r="M114" s="103"/>
      <c r="N114" s="103"/>
      <c r="O114" s="103"/>
      <c r="P114" s="103"/>
      <c r="Q114" s="103"/>
      <c r="R114" s="99" t="s">
        <v>96</v>
      </c>
      <c r="S114" s="101">
        <v>46223.0</v>
      </c>
      <c r="T114" s="102">
        <v>46223.0</v>
      </c>
      <c r="U114" s="99" t="s">
        <v>395</v>
      </c>
      <c r="V114" s="103"/>
      <c r="W114" s="99" t="s">
        <v>244</v>
      </c>
      <c r="X114" s="103"/>
      <c r="Y114" s="102">
        <v>1.0</v>
      </c>
      <c r="Z114" s="102"/>
      <c r="AA114" s="99" t="s">
        <v>200</v>
      </c>
      <c r="AB114" s="99" t="s">
        <v>266</v>
      </c>
      <c r="AC114" s="99" t="s">
        <v>202</v>
      </c>
      <c r="AD114" s="99" t="s">
        <v>203</v>
      </c>
      <c r="AE114" s="102">
        <v>2021.0</v>
      </c>
      <c r="AF114" s="102" t="s">
        <v>956</v>
      </c>
      <c r="AG114" s="103"/>
      <c r="AH114" s="103"/>
      <c r="AI114" s="103"/>
      <c r="AJ114" s="103"/>
      <c r="AK114" s="103"/>
      <c r="AL114" s="103"/>
      <c r="AM114" s="103"/>
      <c r="AN114" s="103"/>
      <c r="AO114" s="103"/>
      <c r="AP114" s="103"/>
      <c r="AQ114" s="103"/>
      <c r="AR114" s="103"/>
      <c r="AS114" s="103"/>
      <c r="AT114" s="103"/>
      <c r="AU114" s="103"/>
      <c r="AV114" s="103"/>
      <c r="AW114" s="103"/>
      <c r="AX114" s="103"/>
      <c r="AY114" s="103"/>
      <c r="AZ114" s="103"/>
      <c r="BA114" s="103"/>
      <c r="BB114" s="103"/>
      <c r="BC114" s="103"/>
      <c r="BD114" s="103"/>
      <c r="BE114" s="103"/>
      <c r="BF114" s="103"/>
      <c r="BG114" s="103"/>
    </row>
    <row r="115">
      <c r="A115" s="46" t="s">
        <v>1027</v>
      </c>
      <c r="B115" s="46" t="s">
        <v>1028</v>
      </c>
      <c r="C115" s="46" t="s">
        <v>240</v>
      </c>
      <c r="D115" s="46" t="s">
        <v>150</v>
      </c>
      <c r="E115" s="46" t="s">
        <v>180</v>
      </c>
      <c r="F115" s="62"/>
      <c r="G115" s="107" t="s">
        <v>184</v>
      </c>
      <c r="H115" s="107" t="s">
        <v>184</v>
      </c>
      <c r="I115" s="107" t="s">
        <v>184</v>
      </c>
      <c r="J115" s="107">
        <f t="shared" si="12"/>
        <v>100</v>
      </c>
      <c r="K115" s="46" t="s">
        <v>595</v>
      </c>
      <c r="L115" s="62"/>
      <c r="M115" s="62"/>
      <c r="N115" s="62"/>
      <c r="O115" s="62"/>
      <c r="P115" s="57" t="s">
        <v>1032</v>
      </c>
      <c r="Q115" s="46" t="s">
        <v>643</v>
      </c>
      <c r="R115" s="46" t="s">
        <v>16</v>
      </c>
      <c r="S115" s="54">
        <v>46223.0</v>
      </c>
      <c r="T115" s="60">
        <v>46223.0</v>
      </c>
      <c r="U115" s="46" t="s">
        <v>395</v>
      </c>
      <c r="V115" s="46" t="s">
        <v>256</v>
      </c>
      <c r="W115" s="46" t="s">
        <v>196</v>
      </c>
      <c r="X115" s="62"/>
      <c r="Y115" s="60">
        <v>2.0</v>
      </c>
      <c r="Z115" s="64"/>
      <c r="AA115" s="46" t="s">
        <v>294</v>
      </c>
      <c r="AB115" s="66" t="s">
        <v>417</v>
      </c>
      <c r="AC115" s="66" t="s">
        <v>236</v>
      </c>
      <c r="AD115" s="46" t="s">
        <v>203</v>
      </c>
      <c r="AE115" s="60">
        <v>2020.0</v>
      </c>
      <c r="AF115" s="60">
        <v>2020.0</v>
      </c>
      <c r="AG115" s="62"/>
      <c r="AH115" s="62"/>
      <c r="AI115" s="62"/>
      <c r="AJ115" s="46" t="s">
        <v>1033</v>
      </c>
      <c r="AK115" s="46" t="s">
        <v>397</v>
      </c>
      <c r="AL115" s="46" t="s">
        <v>1034</v>
      </c>
      <c r="AM115" s="46" t="s">
        <v>203</v>
      </c>
      <c r="AN115" s="60">
        <v>2015.0</v>
      </c>
      <c r="AO115" s="60">
        <v>2015.0</v>
      </c>
      <c r="AP115" s="62"/>
      <c r="AQ115" s="62"/>
      <c r="AR115" s="62"/>
      <c r="AS115" s="62"/>
      <c r="AT115" s="62"/>
      <c r="AU115" s="62"/>
      <c r="AV115" s="62"/>
      <c r="AW115" s="62"/>
      <c r="AX115" s="62"/>
      <c r="AY115" s="62"/>
      <c r="AZ115" s="62"/>
      <c r="BA115" s="62"/>
      <c r="BB115" s="62"/>
      <c r="BC115" s="62"/>
      <c r="BD115" s="62"/>
      <c r="BE115" s="62"/>
      <c r="BF115" s="62"/>
      <c r="BG115" s="62"/>
    </row>
    <row r="116">
      <c r="A116" s="72"/>
      <c r="B116" s="72"/>
      <c r="C116" s="72"/>
      <c r="D116" s="72"/>
      <c r="E116" s="72"/>
      <c r="F116" s="72"/>
      <c r="G116" s="72"/>
      <c r="H116" s="72"/>
      <c r="I116" s="72"/>
      <c r="J116" s="72"/>
      <c r="K116" s="72"/>
      <c r="L116" s="72"/>
      <c r="M116" s="72"/>
      <c r="N116" s="72"/>
      <c r="O116" s="72"/>
      <c r="P116" s="57" t="s">
        <v>1040</v>
      </c>
      <c r="Q116" s="72"/>
      <c r="R116" s="72"/>
      <c r="S116" s="72"/>
      <c r="T116" s="72"/>
      <c r="U116" s="72"/>
      <c r="V116" s="72"/>
      <c r="W116" s="72"/>
      <c r="X116" s="72"/>
      <c r="Y116" s="72"/>
      <c r="Z116" s="64"/>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row>
    <row r="117">
      <c r="A117" s="57" t="s">
        <v>1041</v>
      </c>
      <c r="B117" s="57" t="s">
        <v>1042</v>
      </c>
      <c r="C117" s="57" t="s">
        <v>240</v>
      </c>
      <c r="D117" s="57" t="s">
        <v>150</v>
      </c>
      <c r="E117" s="57" t="s">
        <v>180</v>
      </c>
      <c r="F117" s="82"/>
      <c r="G117" s="75" t="s">
        <v>184</v>
      </c>
      <c r="H117" s="75" t="s">
        <v>184</v>
      </c>
      <c r="I117" s="75" t="s">
        <v>184</v>
      </c>
      <c r="J117" s="75">
        <f t="shared" ref="J117:J123" si="13">IF(G117="NORMAL",50,0)+IF(H117="NORMAL",20,0)+IF(I117="NORMAL",30,0)</f>
        <v>100</v>
      </c>
      <c r="K117" s="80">
        <v>46203.0</v>
      </c>
      <c r="L117" s="80">
        <v>46074.0</v>
      </c>
      <c r="M117" s="64" t="s">
        <v>323</v>
      </c>
      <c r="N117" s="80">
        <v>46203.0</v>
      </c>
      <c r="O117" s="82"/>
      <c r="P117" s="57" t="s">
        <v>1045</v>
      </c>
      <c r="Q117" s="57" t="s">
        <v>190</v>
      </c>
      <c r="R117" s="57" t="s">
        <v>181</v>
      </c>
      <c r="S117" s="64" t="s">
        <v>628</v>
      </c>
      <c r="T117" s="64">
        <v>20.0</v>
      </c>
      <c r="U117" s="82"/>
      <c r="V117" s="82"/>
      <c r="W117" s="57" t="s">
        <v>196</v>
      </c>
      <c r="X117" s="82"/>
      <c r="Y117" s="64">
        <v>3.0</v>
      </c>
      <c r="Z117" s="64"/>
      <c r="AA117" s="57" t="s">
        <v>200</v>
      </c>
      <c r="AB117" s="84" t="s">
        <v>1046</v>
      </c>
      <c r="AC117" s="84" t="s">
        <v>1034</v>
      </c>
      <c r="AD117" s="57" t="s">
        <v>203</v>
      </c>
      <c r="AE117" s="64">
        <v>2020.0</v>
      </c>
      <c r="AF117" s="80">
        <v>45746.0</v>
      </c>
      <c r="AG117" s="82"/>
      <c r="AH117" s="57" t="s">
        <v>1049</v>
      </c>
      <c r="AI117" s="57" t="s">
        <v>1050</v>
      </c>
      <c r="AJ117" s="57" t="s">
        <v>294</v>
      </c>
      <c r="AK117" s="57" t="s">
        <v>1046</v>
      </c>
      <c r="AL117" s="57" t="s">
        <v>236</v>
      </c>
      <c r="AM117" s="57" t="s">
        <v>203</v>
      </c>
      <c r="AN117" s="64">
        <v>2020.0</v>
      </c>
      <c r="AO117" s="80">
        <v>43920.0</v>
      </c>
      <c r="AP117" s="82"/>
      <c r="AQ117" s="57" t="s">
        <v>1051</v>
      </c>
      <c r="AR117" s="57" t="s">
        <v>1052</v>
      </c>
      <c r="AS117" s="57" t="s">
        <v>294</v>
      </c>
      <c r="AT117" s="57" t="s">
        <v>1053</v>
      </c>
      <c r="AU117" s="57" t="s">
        <v>236</v>
      </c>
      <c r="AV117" s="57" t="s">
        <v>203</v>
      </c>
      <c r="AW117" s="64">
        <v>2020.0</v>
      </c>
      <c r="AX117" s="80">
        <v>43920.0</v>
      </c>
      <c r="AY117" s="82"/>
      <c r="AZ117" s="57" t="s">
        <v>1054</v>
      </c>
      <c r="BA117" s="57" t="s">
        <v>1052</v>
      </c>
      <c r="BB117" s="82"/>
      <c r="BC117" s="82"/>
      <c r="BD117" s="82"/>
      <c r="BE117" s="82"/>
      <c r="BF117" s="82"/>
      <c r="BG117" s="82"/>
    </row>
    <row r="118">
      <c r="A118" s="57" t="s">
        <v>20</v>
      </c>
      <c r="B118" s="57" t="s">
        <v>140</v>
      </c>
      <c r="C118" s="57" t="s">
        <v>17</v>
      </c>
      <c r="D118" s="57" t="s">
        <v>150</v>
      </c>
      <c r="E118" s="57" t="s">
        <v>180</v>
      </c>
      <c r="F118" s="82"/>
      <c r="G118" s="75" t="s">
        <v>184</v>
      </c>
      <c r="H118" s="75" t="s">
        <v>184</v>
      </c>
      <c r="I118" s="75" t="s">
        <v>184</v>
      </c>
      <c r="J118" s="75">
        <f t="shared" si="13"/>
        <v>100</v>
      </c>
      <c r="K118" s="80">
        <v>46214.0</v>
      </c>
      <c r="L118" s="80">
        <v>46093.0</v>
      </c>
      <c r="M118" s="80">
        <v>46214.0</v>
      </c>
      <c r="N118" s="82"/>
      <c r="O118" s="82"/>
      <c r="P118" s="57" t="s">
        <v>1055</v>
      </c>
      <c r="Q118" s="57" t="s">
        <v>190</v>
      </c>
      <c r="R118" s="57" t="s">
        <v>16</v>
      </c>
      <c r="S118" s="81">
        <v>46334.0</v>
      </c>
      <c r="T118" s="64">
        <v>9.0</v>
      </c>
      <c r="U118" s="82"/>
      <c r="V118" s="57" t="s">
        <v>236</v>
      </c>
      <c r="W118" s="57" t="s">
        <v>196</v>
      </c>
      <c r="X118" s="64">
        <v>2022.0</v>
      </c>
      <c r="Y118" s="64">
        <v>4.0</v>
      </c>
      <c r="Z118" s="64"/>
      <c r="AA118" s="57" t="s">
        <v>1016</v>
      </c>
      <c r="AB118" s="83"/>
      <c r="AC118" s="84" t="s">
        <v>207</v>
      </c>
      <c r="AD118" s="82"/>
      <c r="AE118" s="82"/>
      <c r="AF118" s="81">
        <v>44562.0</v>
      </c>
      <c r="AG118" s="82"/>
      <c r="AH118" s="57" t="s">
        <v>1056</v>
      </c>
      <c r="AI118" s="57" t="s">
        <v>1057</v>
      </c>
      <c r="AJ118" s="57" t="s">
        <v>1016</v>
      </c>
      <c r="AK118" s="82"/>
      <c r="AL118" s="57" t="s">
        <v>207</v>
      </c>
      <c r="AM118" s="82"/>
      <c r="AN118" s="82"/>
      <c r="AO118" s="82"/>
      <c r="AP118" s="82"/>
      <c r="AQ118" s="57" t="s">
        <v>1058</v>
      </c>
      <c r="AR118" s="82"/>
      <c r="AS118" s="57" t="s">
        <v>205</v>
      </c>
      <c r="AT118" s="82"/>
      <c r="AU118" s="57" t="s">
        <v>236</v>
      </c>
      <c r="AV118" s="82"/>
      <c r="AW118" s="82"/>
      <c r="AX118" s="82"/>
      <c r="AY118" s="82"/>
      <c r="AZ118" s="57" t="s">
        <v>1059</v>
      </c>
      <c r="BA118" s="82"/>
      <c r="BB118" s="57" t="s">
        <v>205</v>
      </c>
      <c r="BC118" s="82"/>
      <c r="BD118" s="57" t="s">
        <v>236</v>
      </c>
      <c r="BE118" s="82"/>
      <c r="BF118" s="82"/>
      <c r="BG118" s="80">
        <v>44879.0</v>
      </c>
    </row>
    <row r="119">
      <c r="A119" s="57" t="s">
        <v>1039</v>
      </c>
      <c r="B119" s="57" t="s">
        <v>1060</v>
      </c>
      <c r="C119" s="57" t="s">
        <v>240</v>
      </c>
      <c r="D119" s="57" t="s">
        <v>179</v>
      </c>
      <c r="E119" s="57" t="s">
        <v>180</v>
      </c>
      <c r="F119" s="82"/>
      <c r="G119" s="75" t="s">
        <v>184</v>
      </c>
      <c r="H119" s="75" t="s">
        <v>184</v>
      </c>
      <c r="I119" s="75" t="s">
        <v>184</v>
      </c>
      <c r="J119" s="75">
        <f t="shared" si="13"/>
        <v>100</v>
      </c>
      <c r="K119" s="81">
        <v>46212.0</v>
      </c>
      <c r="L119" s="81">
        <v>46212.0</v>
      </c>
      <c r="M119" s="82"/>
      <c r="N119" s="82"/>
      <c r="O119" s="82"/>
      <c r="P119" s="57" t="s">
        <v>1061</v>
      </c>
      <c r="Q119" s="57" t="s">
        <v>190</v>
      </c>
      <c r="R119" s="57" t="s">
        <v>16</v>
      </c>
      <c r="S119" s="81">
        <v>46332.0</v>
      </c>
      <c r="T119" s="64">
        <v>11.0</v>
      </c>
      <c r="U119" s="82"/>
      <c r="V119" s="82"/>
      <c r="W119" s="57" t="s">
        <v>244</v>
      </c>
      <c r="X119" s="82"/>
      <c r="Y119" s="64">
        <v>1.0</v>
      </c>
      <c r="Z119" s="64"/>
      <c r="AA119" s="57" t="s">
        <v>200</v>
      </c>
      <c r="AB119" s="84" t="s">
        <v>201</v>
      </c>
      <c r="AC119" s="84" t="s">
        <v>202</v>
      </c>
      <c r="AD119" s="57" t="s">
        <v>203</v>
      </c>
      <c r="AE119" s="64">
        <v>2024.0</v>
      </c>
      <c r="AF119" s="80">
        <v>45674.0</v>
      </c>
      <c r="AG119" s="82"/>
      <c r="AH119" s="57" t="s">
        <v>1064</v>
      </c>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c r="BG119" s="82"/>
    </row>
    <row r="120">
      <c r="A120" s="57" t="s">
        <v>1065</v>
      </c>
      <c r="B120" s="57" t="s">
        <v>1066</v>
      </c>
      <c r="C120" s="57" t="s">
        <v>240</v>
      </c>
      <c r="D120" s="57" t="s">
        <v>358</v>
      </c>
      <c r="E120" s="138" t="s">
        <v>180</v>
      </c>
      <c r="F120" s="82"/>
      <c r="G120" s="75" t="s">
        <v>184</v>
      </c>
      <c r="H120" s="75" t="s">
        <v>184</v>
      </c>
      <c r="I120" s="75" t="s">
        <v>184</v>
      </c>
      <c r="J120" s="75">
        <f t="shared" si="13"/>
        <v>100</v>
      </c>
      <c r="K120" s="80">
        <v>46216.0</v>
      </c>
      <c r="L120" s="81">
        <v>46090.0</v>
      </c>
      <c r="M120" s="80">
        <v>46216.0</v>
      </c>
      <c r="N120" s="82"/>
      <c r="O120" s="82"/>
      <c r="P120" s="82"/>
      <c r="Q120" s="82"/>
      <c r="R120" s="57" t="s">
        <v>16</v>
      </c>
      <c r="S120" s="80">
        <v>46336.0</v>
      </c>
      <c r="T120" s="64">
        <v>7.0</v>
      </c>
      <c r="U120" s="82"/>
      <c r="V120" s="82"/>
      <c r="W120" s="82"/>
      <c r="X120" s="82"/>
      <c r="Y120" s="64">
        <v>1.0</v>
      </c>
      <c r="Z120" s="64"/>
      <c r="AA120" s="57" t="s">
        <v>1068</v>
      </c>
      <c r="AB120" s="57" t="s">
        <v>1069</v>
      </c>
      <c r="AC120" s="57" t="s">
        <v>403</v>
      </c>
      <c r="AD120" s="57" t="s">
        <v>404</v>
      </c>
      <c r="AE120" s="64">
        <v>2022.0</v>
      </c>
      <c r="AF120" s="64">
        <v>2022.0</v>
      </c>
      <c r="AG120" s="82"/>
      <c r="AH120" s="57" t="s">
        <v>1070</v>
      </c>
      <c r="AI120" s="82"/>
      <c r="AJ120" s="82"/>
      <c r="AK120" s="82"/>
      <c r="AL120" s="82"/>
      <c r="AM120" s="82"/>
      <c r="AN120" s="82"/>
      <c r="AO120" s="82"/>
      <c r="AP120" s="82"/>
      <c r="AQ120" s="82"/>
      <c r="AR120" s="82"/>
      <c r="AS120" s="82"/>
      <c r="AT120" s="82"/>
      <c r="AU120" s="82"/>
      <c r="AV120" s="82"/>
      <c r="AW120" s="82"/>
      <c r="AX120" s="82"/>
      <c r="AY120" s="82"/>
      <c r="AZ120" s="82"/>
      <c r="BA120" s="82"/>
      <c r="BB120" s="82"/>
      <c r="BC120" s="82"/>
      <c r="BD120" s="82"/>
      <c r="BE120" s="82"/>
      <c r="BF120" s="82"/>
      <c r="BG120" s="82"/>
    </row>
    <row r="121">
      <c r="A121" s="57" t="s">
        <v>1071</v>
      </c>
      <c r="B121" s="57" t="s">
        <v>1072</v>
      </c>
      <c r="C121" s="57" t="s">
        <v>240</v>
      </c>
      <c r="D121" s="57" t="s">
        <v>150</v>
      </c>
      <c r="E121" s="57" t="s">
        <v>180</v>
      </c>
      <c r="F121" s="82"/>
      <c r="G121" s="75" t="s">
        <v>184</v>
      </c>
      <c r="H121" s="75" t="s">
        <v>184</v>
      </c>
      <c r="I121" s="75" t="s">
        <v>184</v>
      </c>
      <c r="J121" s="75">
        <f t="shared" si="13"/>
        <v>100</v>
      </c>
      <c r="K121" s="80">
        <v>46221.0</v>
      </c>
      <c r="L121" s="80">
        <v>46139.0</v>
      </c>
      <c r="M121" s="80">
        <v>46221.0</v>
      </c>
      <c r="N121" s="82"/>
      <c r="O121" s="82"/>
      <c r="P121" s="57" t="s">
        <v>1073</v>
      </c>
      <c r="Q121" s="57" t="s">
        <v>190</v>
      </c>
      <c r="R121" s="57" t="s">
        <v>16</v>
      </c>
      <c r="S121" s="80">
        <v>46341.0</v>
      </c>
      <c r="T121" s="64">
        <v>2.0</v>
      </c>
      <c r="U121" s="82"/>
      <c r="V121" s="82"/>
      <c r="W121" s="82"/>
      <c r="X121" s="64">
        <v>2024.0</v>
      </c>
      <c r="Y121" s="64">
        <v>2.0</v>
      </c>
      <c r="Z121" s="64"/>
      <c r="AA121" s="57" t="s">
        <v>200</v>
      </c>
      <c r="AB121" s="84" t="s">
        <v>1074</v>
      </c>
      <c r="AC121" s="84" t="s">
        <v>236</v>
      </c>
      <c r="AD121" s="57" t="s">
        <v>203</v>
      </c>
      <c r="AE121" s="64">
        <v>2024.0</v>
      </c>
      <c r="AF121" s="64" t="s">
        <v>1075</v>
      </c>
      <c r="AG121" s="82"/>
      <c r="AH121" s="57" t="s">
        <v>1076</v>
      </c>
      <c r="AI121" s="82"/>
      <c r="AJ121" s="57" t="s">
        <v>200</v>
      </c>
      <c r="AK121" s="57" t="s">
        <v>758</v>
      </c>
      <c r="AL121" s="57" t="s">
        <v>202</v>
      </c>
      <c r="AM121" s="57" t="s">
        <v>203</v>
      </c>
      <c r="AN121" s="64">
        <v>2021.0</v>
      </c>
      <c r="AO121" s="80">
        <v>45489.0</v>
      </c>
      <c r="AP121" s="82"/>
      <c r="AQ121" s="82"/>
      <c r="AR121" s="82"/>
      <c r="AS121" s="82"/>
      <c r="AT121" s="82"/>
      <c r="AU121" s="82"/>
      <c r="AV121" s="82"/>
      <c r="AW121" s="82"/>
      <c r="AX121" s="82"/>
      <c r="AY121" s="82"/>
      <c r="AZ121" s="82"/>
      <c r="BA121" s="82"/>
      <c r="BB121" s="82"/>
      <c r="BC121" s="82"/>
      <c r="BD121" s="82"/>
      <c r="BE121" s="82"/>
      <c r="BF121" s="82"/>
      <c r="BG121" s="82"/>
    </row>
    <row r="122">
      <c r="A122" s="99" t="s">
        <v>1079</v>
      </c>
      <c r="B122" s="99" t="s">
        <v>1080</v>
      </c>
      <c r="C122" s="99" t="s">
        <v>240</v>
      </c>
      <c r="D122" s="99" t="s">
        <v>358</v>
      </c>
      <c r="E122" s="99" t="s">
        <v>180</v>
      </c>
      <c r="F122" s="103"/>
      <c r="G122" s="75" t="s">
        <v>184</v>
      </c>
      <c r="H122" s="75" t="s">
        <v>184</v>
      </c>
      <c r="I122" s="75" t="s">
        <v>184</v>
      </c>
      <c r="J122" s="75">
        <f t="shared" si="13"/>
        <v>100</v>
      </c>
      <c r="K122" s="101">
        <v>46196.0</v>
      </c>
      <c r="L122" s="101">
        <v>46044.0</v>
      </c>
      <c r="M122" s="101">
        <v>46140.0</v>
      </c>
      <c r="N122" s="101">
        <v>46196.0</v>
      </c>
      <c r="O122" s="103"/>
      <c r="P122" s="103"/>
      <c r="Q122" s="103"/>
      <c r="R122" s="99" t="s">
        <v>253</v>
      </c>
      <c r="S122" s="102" t="s">
        <v>193</v>
      </c>
      <c r="T122" s="102">
        <v>27.0</v>
      </c>
      <c r="U122" s="103"/>
      <c r="V122" s="103"/>
      <c r="W122" s="103"/>
      <c r="X122" s="102">
        <v>2022.0</v>
      </c>
      <c r="Y122" s="102">
        <v>1.0</v>
      </c>
      <c r="Z122" s="102"/>
      <c r="AA122" s="99" t="s">
        <v>363</v>
      </c>
      <c r="AB122" s="99" t="s">
        <v>364</v>
      </c>
      <c r="AC122" s="99" t="s">
        <v>403</v>
      </c>
      <c r="AD122" s="99" t="s">
        <v>404</v>
      </c>
      <c r="AE122" s="102">
        <v>2022.0</v>
      </c>
      <c r="AF122" s="102" t="s">
        <v>569</v>
      </c>
      <c r="AG122" s="103"/>
      <c r="AH122" s="99" t="s">
        <v>1082</v>
      </c>
      <c r="AI122" s="99" t="s">
        <v>1083</v>
      </c>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c r="BG122" s="103"/>
    </row>
    <row r="123">
      <c r="A123" s="46" t="s">
        <v>1084</v>
      </c>
      <c r="B123" s="46" t="s">
        <v>1085</v>
      </c>
      <c r="C123" s="46" t="s">
        <v>240</v>
      </c>
      <c r="D123" s="46" t="s">
        <v>150</v>
      </c>
      <c r="E123" s="46" t="s">
        <v>180</v>
      </c>
      <c r="F123" s="62"/>
      <c r="G123" s="107" t="s">
        <v>184</v>
      </c>
      <c r="H123" s="107" t="s">
        <v>184</v>
      </c>
      <c r="I123" s="107" t="s">
        <v>184</v>
      </c>
      <c r="J123" s="107">
        <f t="shared" si="13"/>
        <v>100</v>
      </c>
      <c r="K123" s="54">
        <v>46219.0</v>
      </c>
      <c r="L123" s="54">
        <v>46134.0</v>
      </c>
      <c r="M123" s="54">
        <v>46219.0</v>
      </c>
      <c r="N123" s="62"/>
      <c r="O123" s="62"/>
      <c r="P123" s="57" t="s">
        <v>1087</v>
      </c>
      <c r="Q123" s="46" t="s">
        <v>190</v>
      </c>
      <c r="R123" s="46" t="s">
        <v>16</v>
      </c>
      <c r="S123" s="54">
        <v>46339.0</v>
      </c>
      <c r="T123" s="60">
        <v>4.0</v>
      </c>
      <c r="U123" s="62"/>
      <c r="V123" s="46" t="s">
        <v>1089</v>
      </c>
      <c r="W123" s="46" t="s">
        <v>196</v>
      </c>
      <c r="X123" s="62"/>
      <c r="Y123" s="60">
        <v>1.0</v>
      </c>
      <c r="Z123" s="64"/>
      <c r="AA123" s="46" t="s">
        <v>200</v>
      </c>
      <c r="AB123" s="46" t="s">
        <v>417</v>
      </c>
      <c r="AC123" s="46" t="s">
        <v>236</v>
      </c>
      <c r="AD123" s="46" t="s">
        <v>203</v>
      </c>
      <c r="AE123" s="60">
        <v>2018.0</v>
      </c>
      <c r="AF123" s="60" t="s">
        <v>1092</v>
      </c>
      <c r="AG123" s="62"/>
      <c r="AH123" s="46" t="s">
        <v>1093</v>
      </c>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row>
    <row r="124">
      <c r="A124" s="119"/>
      <c r="B124" s="119"/>
      <c r="C124" s="119"/>
      <c r="D124" s="119"/>
      <c r="E124" s="119"/>
      <c r="F124" s="119"/>
      <c r="G124" s="119"/>
      <c r="H124" s="119"/>
      <c r="I124" s="119"/>
      <c r="J124" s="119"/>
      <c r="K124" s="119"/>
      <c r="L124" s="119"/>
      <c r="M124" s="119"/>
      <c r="N124" s="119"/>
      <c r="O124" s="119"/>
      <c r="P124" s="57" t="s">
        <v>1097</v>
      </c>
      <c r="Q124" s="119"/>
      <c r="R124" s="119"/>
      <c r="S124" s="119"/>
      <c r="T124" s="119"/>
      <c r="U124" s="119"/>
      <c r="V124" s="119"/>
      <c r="W124" s="119"/>
      <c r="X124" s="119"/>
      <c r="Y124" s="119"/>
      <c r="Z124" s="64"/>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row>
    <row r="125">
      <c r="A125" s="119"/>
      <c r="B125" s="119"/>
      <c r="C125" s="119"/>
      <c r="D125" s="119"/>
      <c r="E125" s="119"/>
      <c r="F125" s="119"/>
      <c r="G125" s="119"/>
      <c r="H125" s="119"/>
      <c r="I125" s="119"/>
      <c r="J125" s="119"/>
      <c r="K125" s="119"/>
      <c r="L125" s="119"/>
      <c r="M125" s="119"/>
      <c r="N125" s="119"/>
      <c r="O125" s="119"/>
      <c r="P125" s="57" t="s">
        <v>1099</v>
      </c>
      <c r="Q125" s="119"/>
      <c r="R125" s="119"/>
      <c r="S125" s="119"/>
      <c r="T125" s="119"/>
      <c r="U125" s="119"/>
      <c r="V125" s="119"/>
      <c r="W125" s="119"/>
      <c r="X125" s="119"/>
      <c r="Y125" s="119"/>
      <c r="Z125" s="64"/>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row>
    <row r="126">
      <c r="A126" s="119"/>
      <c r="B126" s="119"/>
      <c r="C126" s="119"/>
      <c r="D126" s="119"/>
      <c r="E126" s="119"/>
      <c r="F126" s="119"/>
      <c r="G126" s="119"/>
      <c r="H126" s="119"/>
      <c r="I126" s="119"/>
      <c r="J126" s="119"/>
      <c r="K126" s="119"/>
      <c r="L126" s="119"/>
      <c r="M126" s="119"/>
      <c r="N126" s="119"/>
      <c r="O126" s="119"/>
      <c r="P126" s="57" t="s">
        <v>1102</v>
      </c>
      <c r="Q126" s="119"/>
      <c r="R126" s="119"/>
      <c r="S126" s="119"/>
      <c r="T126" s="119"/>
      <c r="U126" s="119"/>
      <c r="V126" s="119"/>
      <c r="W126" s="119"/>
      <c r="X126" s="119"/>
      <c r="Y126" s="119"/>
      <c r="Z126" s="64"/>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row>
    <row r="127">
      <c r="A127" s="72"/>
      <c r="B127" s="72"/>
      <c r="C127" s="72"/>
      <c r="D127" s="72"/>
      <c r="E127" s="72"/>
      <c r="F127" s="72"/>
      <c r="G127" s="72"/>
      <c r="H127" s="72"/>
      <c r="I127" s="72"/>
      <c r="J127" s="72"/>
      <c r="K127" s="72"/>
      <c r="L127" s="72"/>
      <c r="M127" s="72"/>
      <c r="N127" s="72"/>
      <c r="O127" s="72"/>
      <c r="P127" s="57" t="s">
        <v>1105</v>
      </c>
      <c r="Q127" s="72"/>
      <c r="R127" s="72"/>
      <c r="S127" s="72"/>
      <c r="T127" s="72"/>
      <c r="U127" s="72"/>
      <c r="V127" s="72"/>
      <c r="W127" s="72"/>
      <c r="X127" s="72"/>
      <c r="Y127" s="72"/>
      <c r="Z127" s="64"/>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row>
    <row r="128">
      <c r="A128" s="99" t="s">
        <v>1106</v>
      </c>
      <c r="B128" s="99" t="s">
        <v>1107</v>
      </c>
      <c r="C128" s="99" t="s">
        <v>240</v>
      </c>
      <c r="D128" s="99" t="s">
        <v>358</v>
      </c>
      <c r="E128" s="99" t="s">
        <v>180</v>
      </c>
      <c r="F128" s="103"/>
      <c r="G128" s="75" t="s">
        <v>184</v>
      </c>
      <c r="H128" s="75" t="s">
        <v>184</v>
      </c>
      <c r="I128" s="75" t="s">
        <v>184</v>
      </c>
      <c r="J128" s="75">
        <f t="shared" ref="J128:J136" si="14">IF(G128="NORMAL",50,0)+IF(H128="NORMAL",20,0)+IF(I128="NORMAL",30,0)</f>
        <v>100</v>
      </c>
      <c r="K128" s="101">
        <v>46196.0</v>
      </c>
      <c r="L128" s="101">
        <v>46045.0</v>
      </c>
      <c r="M128" s="101">
        <v>46140.0</v>
      </c>
      <c r="N128" s="101">
        <v>46196.0</v>
      </c>
      <c r="O128" s="103"/>
      <c r="P128" s="99" t="s">
        <v>1108</v>
      </c>
      <c r="Q128" s="99" t="s">
        <v>190</v>
      </c>
      <c r="R128" s="99" t="s">
        <v>253</v>
      </c>
      <c r="S128" s="102" t="s">
        <v>193</v>
      </c>
      <c r="T128" s="102">
        <v>27.0</v>
      </c>
      <c r="U128" s="103"/>
      <c r="V128" s="103"/>
      <c r="W128" s="103"/>
      <c r="X128" s="103"/>
      <c r="Y128" s="102">
        <v>1.0</v>
      </c>
      <c r="Z128" s="102"/>
      <c r="AA128" s="99" t="s">
        <v>567</v>
      </c>
      <c r="AB128" s="99" t="s">
        <v>832</v>
      </c>
      <c r="AC128" s="99" t="s">
        <v>437</v>
      </c>
      <c r="AD128" s="99" t="s">
        <v>404</v>
      </c>
      <c r="AE128" s="102">
        <v>2022.0</v>
      </c>
      <c r="AF128" s="102" t="s">
        <v>569</v>
      </c>
      <c r="AG128" s="103"/>
      <c r="AH128" s="99" t="s">
        <v>1109</v>
      </c>
      <c r="AI128" s="99" t="s">
        <v>1083</v>
      </c>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row>
    <row r="129">
      <c r="A129" s="57" t="s">
        <v>1110</v>
      </c>
      <c r="B129" s="57" t="s">
        <v>1111</v>
      </c>
      <c r="C129" s="57" t="s">
        <v>240</v>
      </c>
      <c r="D129" s="57" t="s">
        <v>150</v>
      </c>
      <c r="E129" s="57" t="s">
        <v>180</v>
      </c>
      <c r="F129" s="82"/>
      <c r="G129" s="75" t="s">
        <v>184</v>
      </c>
      <c r="H129" s="75" t="s">
        <v>184</v>
      </c>
      <c r="I129" s="75" t="s">
        <v>184</v>
      </c>
      <c r="J129" s="75">
        <f t="shared" si="14"/>
        <v>100</v>
      </c>
      <c r="K129" s="80">
        <v>46196.0</v>
      </c>
      <c r="L129" s="80">
        <v>46044.0</v>
      </c>
      <c r="M129" s="80">
        <v>46140.0</v>
      </c>
      <c r="N129" s="80">
        <v>46196.0</v>
      </c>
      <c r="O129" s="82"/>
      <c r="P129" s="82"/>
      <c r="Q129" s="82"/>
      <c r="R129" s="57" t="s">
        <v>253</v>
      </c>
      <c r="S129" s="64" t="s">
        <v>193</v>
      </c>
      <c r="T129" s="64">
        <v>27.0</v>
      </c>
      <c r="U129" s="82"/>
      <c r="V129" s="82"/>
      <c r="W129" s="57" t="s">
        <v>244</v>
      </c>
      <c r="X129" s="64">
        <v>2023.0</v>
      </c>
      <c r="Y129" s="64">
        <v>1.0</v>
      </c>
      <c r="Z129" s="64"/>
      <c r="AA129" s="57" t="s">
        <v>200</v>
      </c>
      <c r="AB129" s="84" t="s">
        <v>266</v>
      </c>
      <c r="AC129" s="84" t="s">
        <v>1034</v>
      </c>
      <c r="AD129" s="57" t="s">
        <v>203</v>
      </c>
      <c r="AE129" s="64">
        <v>2022.0</v>
      </c>
      <c r="AF129" s="64" t="s">
        <v>569</v>
      </c>
      <c r="AG129" s="82"/>
      <c r="AH129" s="57" t="s">
        <v>1114</v>
      </c>
      <c r="AI129" s="57" t="s">
        <v>1115</v>
      </c>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c r="BG129" s="82"/>
    </row>
    <row r="130">
      <c r="A130" s="57" t="s">
        <v>1116</v>
      </c>
      <c r="B130" s="57" t="s">
        <v>1117</v>
      </c>
      <c r="C130" s="57" t="s">
        <v>240</v>
      </c>
      <c r="D130" s="57" t="s">
        <v>150</v>
      </c>
      <c r="E130" s="57" t="s">
        <v>180</v>
      </c>
      <c r="F130" s="82"/>
      <c r="G130" s="75" t="s">
        <v>184</v>
      </c>
      <c r="H130" s="75" t="s">
        <v>184</v>
      </c>
      <c r="I130" s="75" t="s">
        <v>184</v>
      </c>
      <c r="J130" s="75">
        <f t="shared" si="14"/>
        <v>100</v>
      </c>
      <c r="K130" s="80">
        <v>46214.0</v>
      </c>
      <c r="L130" s="80">
        <v>46214.0</v>
      </c>
      <c r="M130" s="82"/>
      <c r="N130" s="82"/>
      <c r="O130" s="82"/>
      <c r="P130" s="57" t="s">
        <v>1118</v>
      </c>
      <c r="Q130" s="57" t="s">
        <v>190</v>
      </c>
      <c r="R130" s="57" t="s">
        <v>16</v>
      </c>
      <c r="S130" s="81">
        <v>46334.0</v>
      </c>
      <c r="T130" s="64">
        <v>9.0</v>
      </c>
      <c r="U130" s="82"/>
      <c r="V130" s="82"/>
      <c r="W130" s="57" t="s">
        <v>244</v>
      </c>
      <c r="X130" s="64">
        <v>2024.0</v>
      </c>
      <c r="Y130" s="64">
        <v>1.0</v>
      </c>
      <c r="Z130" s="64"/>
      <c r="AA130" s="57" t="s">
        <v>1119</v>
      </c>
      <c r="AB130" s="84" t="s">
        <v>1120</v>
      </c>
      <c r="AC130" s="84" t="s">
        <v>202</v>
      </c>
      <c r="AD130" s="57" t="s">
        <v>203</v>
      </c>
      <c r="AE130" s="82"/>
      <c r="AF130" s="64" t="s">
        <v>1121</v>
      </c>
      <c r="AG130" s="82"/>
      <c r="AH130" s="57" t="s">
        <v>1122</v>
      </c>
      <c r="AI130" s="82"/>
      <c r="AJ130" s="82"/>
      <c r="AK130" s="82"/>
      <c r="AL130" s="82"/>
      <c r="AM130" s="82"/>
      <c r="AN130" s="82"/>
      <c r="AO130" s="82"/>
      <c r="AP130" s="82"/>
      <c r="AQ130" s="82"/>
      <c r="AR130" s="82"/>
      <c r="AS130" s="82"/>
      <c r="AT130" s="82"/>
      <c r="AU130" s="82"/>
      <c r="AV130" s="82"/>
      <c r="AW130" s="82"/>
      <c r="AX130" s="82"/>
      <c r="AY130" s="82"/>
      <c r="AZ130" s="82"/>
      <c r="BA130" s="82"/>
      <c r="BB130" s="82"/>
      <c r="BC130" s="82"/>
      <c r="BD130" s="82"/>
      <c r="BE130" s="82"/>
      <c r="BF130" s="82"/>
      <c r="BG130" s="82"/>
    </row>
    <row r="131">
      <c r="A131" s="57" t="s">
        <v>1123</v>
      </c>
      <c r="B131" s="57" t="s">
        <v>1124</v>
      </c>
      <c r="C131" s="57" t="s">
        <v>240</v>
      </c>
      <c r="D131" s="57" t="s">
        <v>150</v>
      </c>
      <c r="E131" s="57" t="s">
        <v>180</v>
      </c>
      <c r="F131" s="82"/>
      <c r="G131" s="75" t="s">
        <v>184</v>
      </c>
      <c r="H131" s="75" t="s">
        <v>184</v>
      </c>
      <c r="I131" s="75" t="s">
        <v>184</v>
      </c>
      <c r="J131" s="75">
        <f t="shared" si="14"/>
        <v>100</v>
      </c>
      <c r="K131" s="57" t="s">
        <v>595</v>
      </c>
      <c r="L131" s="82"/>
      <c r="M131" s="82"/>
      <c r="N131" s="82"/>
      <c r="O131" s="82"/>
      <c r="P131" s="82"/>
      <c r="Q131" s="82"/>
      <c r="R131" s="57" t="s">
        <v>16</v>
      </c>
      <c r="S131" s="80">
        <v>46223.0</v>
      </c>
      <c r="T131" s="64">
        <v>46223.0</v>
      </c>
      <c r="U131" s="57" t="s">
        <v>395</v>
      </c>
      <c r="V131" s="82"/>
      <c r="W131" s="57" t="s">
        <v>244</v>
      </c>
      <c r="X131" s="82"/>
      <c r="Y131" s="64">
        <v>1.0</v>
      </c>
      <c r="Z131" s="64"/>
      <c r="AA131" s="57" t="s">
        <v>294</v>
      </c>
      <c r="AB131" s="83"/>
      <c r="AC131" s="84" t="s">
        <v>316</v>
      </c>
      <c r="AD131" s="82"/>
      <c r="AE131" s="82"/>
      <c r="AF131" s="82"/>
      <c r="AG131" s="82"/>
      <c r="AH131" s="82"/>
      <c r="AI131" s="82"/>
      <c r="AJ131" s="82"/>
      <c r="AK131" s="82"/>
      <c r="AL131" s="82"/>
      <c r="AM131" s="82"/>
      <c r="AN131" s="82"/>
      <c r="AO131" s="82"/>
      <c r="AP131" s="82"/>
      <c r="AQ131" s="82"/>
      <c r="AR131" s="82"/>
      <c r="AS131" s="82"/>
      <c r="AT131" s="82"/>
      <c r="AU131" s="82"/>
      <c r="AV131" s="82"/>
      <c r="AW131" s="82"/>
      <c r="AX131" s="82"/>
      <c r="AY131" s="82"/>
      <c r="AZ131" s="82"/>
      <c r="BA131" s="82"/>
      <c r="BB131" s="82"/>
      <c r="BC131" s="82"/>
      <c r="BD131" s="82"/>
      <c r="BE131" s="82"/>
      <c r="BF131" s="82"/>
      <c r="BG131" s="82"/>
    </row>
    <row r="132">
      <c r="A132" s="99" t="s">
        <v>1125</v>
      </c>
      <c r="B132" s="99" t="s">
        <v>1127</v>
      </c>
      <c r="C132" s="99" t="s">
        <v>240</v>
      </c>
      <c r="D132" s="99" t="s">
        <v>358</v>
      </c>
      <c r="E132" s="99" t="s">
        <v>180</v>
      </c>
      <c r="F132" s="103"/>
      <c r="G132" s="75" t="s">
        <v>184</v>
      </c>
      <c r="H132" s="75" t="s">
        <v>184</v>
      </c>
      <c r="I132" s="75" t="s">
        <v>184</v>
      </c>
      <c r="J132" s="75">
        <f t="shared" si="14"/>
        <v>100</v>
      </c>
      <c r="K132" s="101">
        <v>46198.0</v>
      </c>
      <c r="L132" s="101">
        <v>46048.0</v>
      </c>
      <c r="M132" s="101">
        <v>46142.0</v>
      </c>
      <c r="N132" s="101">
        <v>46198.0</v>
      </c>
      <c r="O132" s="103"/>
      <c r="P132" s="103"/>
      <c r="Q132" s="103"/>
      <c r="R132" s="99" t="s">
        <v>463</v>
      </c>
      <c r="S132" s="102" t="s">
        <v>519</v>
      </c>
      <c r="T132" s="102">
        <v>25.0</v>
      </c>
      <c r="U132" s="103"/>
      <c r="V132" s="103"/>
      <c r="W132" s="103"/>
      <c r="X132" s="103"/>
      <c r="Y132" s="102">
        <v>1.0</v>
      </c>
      <c r="Z132" s="102"/>
      <c r="AA132" s="99" t="s">
        <v>1129</v>
      </c>
      <c r="AB132" s="99" t="s">
        <v>568</v>
      </c>
      <c r="AC132" s="99" t="s">
        <v>403</v>
      </c>
      <c r="AD132" s="99" t="s">
        <v>404</v>
      </c>
      <c r="AE132" s="102">
        <v>2022.0</v>
      </c>
      <c r="AF132" s="101">
        <v>44834.0</v>
      </c>
      <c r="AG132" s="103"/>
      <c r="AH132" s="99" t="s">
        <v>1130</v>
      </c>
      <c r="AI132" s="99" t="s">
        <v>1131</v>
      </c>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c r="BG132" s="103"/>
    </row>
    <row r="133">
      <c r="A133" s="57" t="s">
        <v>495</v>
      </c>
      <c r="B133" s="57" t="s">
        <v>1024</v>
      </c>
      <c r="C133" s="57" t="s">
        <v>99</v>
      </c>
      <c r="D133" s="57" t="s">
        <v>179</v>
      </c>
      <c r="E133" s="57" t="s">
        <v>180</v>
      </c>
      <c r="F133" s="57" t="s">
        <v>1132</v>
      </c>
      <c r="G133" s="75" t="s">
        <v>184</v>
      </c>
      <c r="H133" s="75" t="s">
        <v>184</v>
      </c>
      <c r="I133" s="75" t="s">
        <v>184</v>
      </c>
      <c r="J133" s="75">
        <f t="shared" si="14"/>
        <v>100</v>
      </c>
      <c r="K133" s="81">
        <v>46212.0</v>
      </c>
      <c r="L133" s="80">
        <v>46073.0</v>
      </c>
      <c r="M133" s="81">
        <v>46212.0</v>
      </c>
      <c r="N133" s="82"/>
      <c r="O133" s="82"/>
      <c r="P133" s="57" t="s">
        <v>1133</v>
      </c>
      <c r="Q133" s="57" t="s">
        <v>190</v>
      </c>
      <c r="R133" s="57" t="s">
        <v>16</v>
      </c>
      <c r="S133" s="81">
        <v>46332.0</v>
      </c>
      <c r="T133" s="64">
        <v>11.0</v>
      </c>
      <c r="U133" s="82"/>
      <c r="V133" s="57" t="s">
        <v>384</v>
      </c>
      <c r="W133" s="57" t="s">
        <v>196</v>
      </c>
      <c r="X133" s="64">
        <v>2024.0</v>
      </c>
      <c r="Y133" s="64">
        <v>4.0</v>
      </c>
      <c r="Z133" s="64"/>
      <c r="AA133" s="57" t="s">
        <v>200</v>
      </c>
      <c r="AB133" s="84" t="s">
        <v>1074</v>
      </c>
      <c r="AC133" s="84" t="s">
        <v>236</v>
      </c>
      <c r="AD133" s="57" t="s">
        <v>203</v>
      </c>
      <c r="AE133" s="64">
        <v>2025.0</v>
      </c>
      <c r="AF133" s="81">
        <v>45292.0</v>
      </c>
      <c r="AG133" s="82"/>
      <c r="AH133" s="57" t="s">
        <v>1134</v>
      </c>
      <c r="AI133" s="82"/>
      <c r="AJ133" s="57" t="s">
        <v>200</v>
      </c>
      <c r="AK133" s="84" t="s">
        <v>758</v>
      </c>
      <c r="AL133" s="57" t="s">
        <v>207</v>
      </c>
      <c r="AM133" s="57" t="s">
        <v>203</v>
      </c>
      <c r="AN133" s="64">
        <v>2021.0</v>
      </c>
      <c r="AO133" s="64">
        <v>2021.0</v>
      </c>
      <c r="AP133" s="82"/>
      <c r="AQ133" s="57" t="s">
        <v>1135</v>
      </c>
      <c r="AR133" s="82"/>
      <c r="AS133" s="57" t="s">
        <v>200</v>
      </c>
      <c r="AT133" s="57" t="s">
        <v>758</v>
      </c>
      <c r="AU133" s="57" t="s">
        <v>207</v>
      </c>
      <c r="AV133" s="57" t="s">
        <v>203</v>
      </c>
      <c r="AW133" s="64">
        <v>2021.0</v>
      </c>
      <c r="AX133" s="64">
        <v>2021.0</v>
      </c>
      <c r="AY133" s="82"/>
      <c r="AZ133" s="57" t="s">
        <v>1136</v>
      </c>
      <c r="BA133" s="82"/>
      <c r="BB133" s="57" t="s">
        <v>260</v>
      </c>
      <c r="BC133" s="82"/>
      <c r="BD133" s="57" t="s">
        <v>236</v>
      </c>
      <c r="BE133" s="57" t="s">
        <v>203</v>
      </c>
      <c r="BF133" s="82"/>
      <c r="BG133" s="81">
        <v>45967.0</v>
      </c>
    </row>
    <row r="134">
      <c r="A134" s="57" t="s">
        <v>1137</v>
      </c>
      <c r="B134" s="57" t="s">
        <v>1138</v>
      </c>
      <c r="C134" s="57" t="s">
        <v>240</v>
      </c>
      <c r="D134" s="57" t="s">
        <v>358</v>
      </c>
      <c r="E134" s="57" t="s">
        <v>180</v>
      </c>
      <c r="F134" s="82"/>
      <c r="G134" s="75" t="s">
        <v>184</v>
      </c>
      <c r="H134" s="75" t="s">
        <v>184</v>
      </c>
      <c r="I134" s="75" t="s">
        <v>184</v>
      </c>
      <c r="J134" s="75">
        <f t="shared" si="14"/>
        <v>100</v>
      </c>
      <c r="K134" s="80">
        <v>46197.0</v>
      </c>
      <c r="L134" s="80">
        <v>46049.0</v>
      </c>
      <c r="M134" s="80">
        <v>46141.0</v>
      </c>
      <c r="N134" s="80">
        <v>46197.0</v>
      </c>
      <c r="O134" s="82"/>
      <c r="P134" s="57" t="s">
        <v>1141</v>
      </c>
      <c r="Q134" s="57" t="s">
        <v>190</v>
      </c>
      <c r="R134" s="57" t="s">
        <v>463</v>
      </c>
      <c r="S134" s="64" t="s">
        <v>254</v>
      </c>
      <c r="T134" s="64">
        <v>26.0</v>
      </c>
      <c r="U134" s="82"/>
      <c r="V134" s="82"/>
      <c r="W134" s="57" t="s">
        <v>244</v>
      </c>
      <c r="X134" s="82"/>
      <c r="Y134" s="64">
        <v>1.0</v>
      </c>
      <c r="Z134" s="64"/>
      <c r="AA134" s="57" t="s">
        <v>1142</v>
      </c>
      <c r="AB134" s="57" t="s">
        <v>1143</v>
      </c>
      <c r="AC134" s="57" t="s">
        <v>1144</v>
      </c>
      <c r="AD134" s="57" t="s">
        <v>203</v>
      </c>
      <c r="AE134" s="64">
        <v>2025.0</v>
      </c>
      <c r="AF134" s="80">
        <v>45925.0</v>
      </c>
      <c r="AG134" s="82"/>
      <c r="AH134" s="57" t="s">
        <v>1145</v>
      </c>
      <c r="AI134" s="57" t="s">
        <v>1146</v>
      </c>
      <c r="AJ134" s="82"/>
      <c r="AK134" s="82"/>
      <c r="AL134" s="82"/>
      <c r="AM134" s="82"/>
      <c r="AN134" s="82"/>
      <c r="AO134" s="82"/>
      <c r="AP134" s="82"/>
      <c r="AQ134" s="82"/>
      <c r="AR134" s="82"/>
      <c r="AS134" s="82"/>
      <c r="AT134" s="82"/>
      <c r="AU134" s="82"/>
      <c r="AV134" s="82"/>
      <c r="AW134" s="82"/>
      <c r="AX134" s="82"/>
      <c r="AY134" s="82"/>
      <c r="AZ134" s="82"/>
      <c r="BA134" s="82"/>
      <c r="BB134" s="82"/>
      <c r="BC134" s="82"/>
      <c r="BD134" s="82"/>
      <c r="BE134" s="82"/>
      <c r="BF134" s="82"/>
      <c r="BG134" s="82"/>
    </row>
    <row r="135">
      <c r="A135" s="57" t="s">
        <v>486</v>
      </c>
      <c r="B135" s="57" t="s">
        <v>1002</v>
      </c>
      <c r="C135" s="57" t="s">
        <v>99</v>
      </c>
      <c r="D135" s="57" t="s">
        <v>179</v>
      </c>
      <c r="E135" s="57" t="s">
        <v>180</v>
      </c>
      <c r="F135" s="82"/>
      <c r="G135" s="75" t="s">
        <v>184</v>
      </c>
      <c r="H135" s="75" t="s">
        <v>184</v>
      </c>
      <c r="I135" s="75" t="s">
        <v>184</v>
      </c>
      <c r="J135" s="75">
        <f t="shared" si="14"/>
        <v>100</v>
      </c>
      <c r="K135" s="81">
        <v>46212.0</v>
      </c>
      <c r="L135" s="80">
        <v>46064.0</v>
      </c>
      <c r="M135" s="81">
        <v>46212.0</v>
      </c>
      <c r="N135" s="82"/>
      <c r="O135" s="82"/>
      <c r="P135" s="82"/>
      <c r="Q135" s="82"/>
      <c r="R135" s="57" t="s">
        <v>16</v>
      </c>
      <c r="S135" s="81">
        <v>46332.0</v>
      </c>
      <c r="T135" s="64">
        <v>11.0</v>
      </c>
      <c r="U135" s="82"/>
      <c r="V135" s="82"/>
      <c r="W135" s="57" t="s">
        <v>196</v>
      </c>
      <c r="X135" s="82"/>
      <c r="Y135" s="64">
        <v>3.0</v>
      </c>
      <c r="Z135" s="64"/>
      <c r="AA135" s="57" t="s">
        <v>200</v>
      </c>
      <c r="AB135" s="83"/>
      <c r="AC135" s="84" t="s">
        <v>256</v>
      </c>
      <c r="AD135" s="57" t="s">
        <v>203</v>
      </c>
      <c r="AE135" s="82"/>
      <c r="AF135" s="82"/>
      <c r="AG135" s="82"/>
      <c r="AH135" s="57" t="s">
        <v>1148</v>
      </c>
      <c r="AI135" s="82"/>
      <c r="AJ135" s="57" t="s">
        <v>200</v>
      </c>
      <c r="AK135" s="82"/>
      <c r="AL135" s="57" t="s">
        <v>207</v>
      </c>
      <c r="AM135" s="57" t="s">
        <v>203</v>
      </c>
      <c r="AN135" s="82"/>
      <c r="AO135" s="82"/>
      <c r="AP135" s="82"/>
      <c r="AQ135" s="57" t="s">
        <v>1149</v>
      </c>
      <c r="AR135" s="82"/>
      <c r="AS135" s="57" t="s">
        <v>200</v>
      </c>
      <c r="AT135" s="82"/>
      <c r="AU135" s="57" t="s">
        <v>207</v>
      </c>
      <c r="AV135" s="57" t="s">
        <v>810</v>
      </c>
      <c r="AW135" s="82"/>
      <c r="AX135" s="82"/>
      <c r="AY135" s="82"/>
      <c r="AZ135" s="57" t="s">
        <v>1150</v>
      </c>
      <c r="BA135" s="82"/>
      <c r="BB135" s="82"/>
      <c r="BC135" s="82"/>
      <c r="BD135" s="82"/>
      <c r="BE135" s="82"/>
      <c r="BF135" s="82"/>
      <c r="BG135" s="82"/>
    </row>
    <row r="136">
      <c r="A136" s="46" t="s">
        <v>1151</v>
      </c>
      <c r="B136" s="46" t="s">
        <v>1152</v>
      </c>
      <c r="C136" s="46" t="s">
        <v>240</v>
      </c>
      <c r="D136" s="46" t="s">
        <v>179</v>
      </c>
      <c r="E136" s="46" t="s">
        <v>180</v>
      </c>
      <c r="F136" s="62"/>
      <c r="G136" s="107" t="s">
        <v>184</v>
      </c>
      <c r="H136" s="107" t="s">
        <v>184</v>
      </c>
      <c r="I136" s="107" t="s">
        <v>184</v>
      </c>
      <c r="J136" s="107">
        <f t="shared" si="14"/>
        <v>100</v>
      </c>
      <c r="K136" s="60" t="s">
        <v>506</v>
      </c>
      <c r="L136" s="54">
        <v>46066.0</v>
      </c>
      <c r="M136" s="60" t="s">
        <v>506</v>
      </c>
      <c r="N136" s="62"/>
      <c r="O136" s="62"/>
      <c r="P136" s="57" t="s">
        <v>1157</v>
      </c>
      <c r="Q136" s="46" t="s">
        <v>643</v>
      </c>
      <c r="R136" s="46" t="s">
        <v>300</v>
      </c>
      <c r="S136" s="54">
        <v>46275.0</v>
      </c>
      <c r="T136" s="60">
        <v>68.0</v>
      </c>
      <c r="U136" s="62"/>
      <c r="V136" s="46" t="s">
        <v>202</v>
      </c>
      <c r="W136" s="46" t="s">
        <v>244</v>
      </c>
      <c r="X136" s="60">
        <v>2024.0</v>
      </c>
      <c r="Y136" s="60">
        <v>2.0</v>
      </c>
      <c r="Z136" s="64"/>
      <c r="AA136" s="46" t="s">
        <v>489</v>
      </c>
      <c r="AB136" s="66" t="s">
        <v>1159</v>
      </c>
      <c r="AC136" s="66" t="s">
        <v>236</v>
      </c>
      <c r="AD136" s="46" t="s">
        <v>427</v>
      </c>
      <c r="AE136" s="60">
        <v>2012.0</v>
      </c>
      <c r="AF136" s="46" t="s">
        <v>1161</v>
      </c>
      <c r="AG136" s="62"/>
      <c r="AH136" s="62"/>
      <c r="AI136" s="62"/>
      <c r="AJ136" s="46" t="s">
        <v>200</v>
      </c>
      <c r="AK136" s="46" t="s">
        <v>266</v>
      </c>
      <c r="AL136" s="46" t="s">
        <v>202</v>
      </c>
      <c r="AM136" s="46" t="s">
        <v>203</v>
      </c>
      <c r="AN136" s="60">
        <v>2024.0</v>
      </c>
      <c r="AO136" s="54">
        <v>45746.0</v>
      </c>
      <c r="AP136" s="62"/>
      <c r="AQ136" s="62"/>
      <c r="AR136" s="62"/>
      <c r="AS136" s="46" t="s">
        <v>294</v>
      </c>
      <c r="AT136" s="46" t="s">
        <v>266</v>
      </c>
      <c r="AU136" s="46" t="s">
        <v>202</v>
      </c>
      <c r="AV136" s="46" t="s">
        <v>203</v>
      </c>
      <c r="AW136" s="60">
        <v>2025.0</v>
      </c>
      <c r="AX136" s="54">
        <v>45923.0</v>
      </c>
      <c r="AY136" s="62"/>
      <c r="AZ136" s="62"/>
      <c r="BA136" s="62"/>
      <c r="BB136" s="62"/>
      <c r="BC136" s="62"/>
      <c r="BD136" s="62"/>
      <c r="BE136" s="62"/>
      <c r="BF136" s="62"/>
      <c r="BG136" s="62"/>
    </row>
    <row r="137">
      <c r="A137" s="119"/>
      <c r="B137" s="119"/>
      <c r="C137" s="119"/>
      <c r="D137" s="119"/>
      <c r="E137" s="119"/>
      <c r="F137" s="119"/>
      <c r="G137" s="119"/>
      <c r="H137" s="119"/>
      <c r="I137" s="119"/>
      <c r="J137" s="119"/>
      <c r="K137" s="119"/>
      <c r="L137" s="119"/>
      <c r="M137" s="119"/>
      <c r="N137" s="119"/>
      <c r="O137" s="119"/>
      <c r="P137" s="57" t="s">
        <v>1168</v>
      </c>
      <c r="Q137" s="119"/>
      <c r="R137" s="119"/>
      <c r="S137" s="119"/>
      <c r="T137" s="119"/>
      <c r="U137" s="119"/>
      <c r="V137" s="119"/>
      <c r="W137" s="119"/>
      <c r="X137" s="119"/>
      <c r="Y137" s="119"/>
      <c r="Z137" s="64"/>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row>
    <row r="138">
      <c r="A138" s="72"/>
      <c r="B138" s="72"/>
      <c r="C138" s="72"/>
      <c r="D138" s="72"/>
      <c r="E138" s="72"/>
      <c r="F138" s="72"/>
      <c r="G138" s="72"/>
      <c r="H138" s="72"/>
      <c r="I138" s="72"/>
      <c r="J138" s="72"/>
      <c r="K138" s="72"/>
      <c r="L138" s="72"/>
      <c r="M138" s="72"/>
      <c r="N138" s="72"/>
      <c r="O138" s="72"/>
      <c r="P138" s="57" t="s">
        <v>1171</v>
      </c>
      <c r="Q138" s="72"/>
      <c r="R138" s="72"/>
      <c r="S138" s="72"/>
      <c r="T138" s="72"/>
      <c r="U138" s="72"/>
      <c r="V138" s="72"/>
      <c r="W138" s="72"/>
      <c r="X138" s="72"/>
      <c r="Y138" s="72"/>
      <c r="Z138" s="64"/>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row>
    <row r="139">
      <c r="A139" s="99" t="s">
        <v>1173</v>
      </c>
      <c r="B139" s="99" t="s">
        <v>1174</v>
      </c>
      <c r="C139" s="99" t="s">
        <v>240</v>
      </c>
      <c r="D139" s="99" t="s">
        <v>150</v>
      </c>
      <c r="E139" s="99" t="s">
        <v>180</v>
      </c>
      <c r="F139" s="103"/>
      <c r="G139" s="75" t="s">
        <v>184</v>
      </c>
      <c r="H139" s="75" t="s">
        <v>184</v>
      </c>
      <c r="I139" s="75" t="s">
        <v>184</v>
      </c>
      <c r="J139" s="75">
        <f t="shared" ref="J139:J144" si="15">IF(G139="NORMAL",50,0)+IF(H139="NORMAL",20,0)+IF(I139="NORMAL",30,0)</f>
        <v>100</v>
      </c>
      <c r="K139" s="102" t="s">
        <v>506</v>
      </c>
      <c r="L139" s="101">
        <v>46066.0</v>
      </c>
      <c r="M139" s="102" t="s">
        <v>506</v>
      </c>
      <c r="N139" s="103"/>
      <c r="O139" s="103"/>
      <c r="P139" s="103"/>
      <c r="Q139" s="103"/>
      <c r="R139" s="99" t="s">
        <v>300</v>
      </c>
      <c r="S139" s="101">
        <v>46275.0</v>
      </c>
      <c r="T139" s="102">
        <v>68.0</v>
      </c>
      <c r="U139" s="103"/>
      <c r="V139" s="103"/>
      <c r="W139" s="103"/>
      <c r="X139" s="103"/>
      <c r="Y139" s="102">
        <v>1.0</v>
      </c>
      <c r="Z139" s="102"/>
      <c r="AA139" s="99" t="s">
        <v>200</v>
      </c>
      <c r="AB139" s="99" t="s">
        <v>417</v>
      </c>
      <c r="AC139" s="99" t="s">
        <v>247</v>
      </c>
      <c r="AD139" s="99" t="s">
        <v>203</v>
      </c>
      <c r="AE139" s="102">
        <v>2018.0</v>
      </c>
      <c r="AF139" s="102" t="s">
        <v>1092</v>
      </c>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row>
    <row r="140">
      <c r="A140" s="99" t="s">
        <v>1179</v>
      </c>
      <c r="B140" s="99" t="s">
        <v>1180</v>
      </c>
      <c r="C140" s="99" t="s">
        <v>240</v>
      </c>
      <c r="D140" s="99" t="s">
        <v>358</v>
      </c>
      <c r="E140" s="99" t="s">
        <v>180</v>
      </c>
      <c r="F140" s="103"/>
      <c r="G140" s="75" t="s">
        <v>184</v>
      </c>
      <c r="H140" s="75" t="s">
        <v>184</v>
      </c>
      <c r="I140" s="75" t="s">
        <v>184</v>
      </c>
      <c r="J140" s="75">
        <f t="shared" si="15"/>
        <v>100</v>
      </c>
      <c r="K140" s="101">
        <v>46197.0</v>
      </c>
      <c r="L140" s="101">
        <v>46045.0</v>
      </c>
      <c r="M140" s="101">
        <v>46142.0</v>
      </c>
      <c r="N140" s="101">
        <v>46197.0</v>
      </c>
      <c r="O140" s="103"/>
      <c r="P140" s="103"/>
      <c r="Q140" s="103"/>
      <c r="R140" s="99" t="s">
        <v>253</v>
      </c>
      <c r="S140" s="102" t="s">
        <v>254</v>
      </c>
      <c r="T140" s="102">
        <v>26.0</v>
      </c>
      <c r="U140" s="103"/>
      <c r="V140" s="103"/>
      <c r="W140" s="103"/>
      <c r="X140" s="103"/>
      <c r="Y140" s="102">
        <v>1.0</v>
      </c>
      <c r="Z140" s="102"/>
      <c r="AA140" s="99" t="s">
        <v>363</v>
      </c>
      <c r="AB140" s="99" t="s">
        <v>364</v>
      </c>
      <c r="AC140" s="99" t="s">
        <v>403</v>
      </c>
      <c r="AD140" s="99" t="s">
        <v>404</v>
      </c>
      <c r="AE140" s="102">
        <v>2022.0</v>
      </c>
      <c r="AF140" s="101">
        <v>44620.0</v>
      </c>
      <c r="AG140" s="103"/>
      <c r="AH140" s="99" t="s">
        <v>1181</v>
      </c>
      <c r="AI140" s="99" t="s">
        <v>274</v>
      </c>
      <c r="AJ140" s="103"/>
      <c r="AK140" s="103"/>
      <c r="AL140" s="103"/>
      <c r="AM140" s="103"/>
      <c r="AN140" s="103"/>
      <c r="AO140" s="103"/>
      <c r="AP140" s="103"/>
      <c r="AQ140" s="103"/>
      <c r="AR140" s="103"/>
      <c r="AS140" s="103"/>
      <c r="AT140" s="103"/>
      <c r="AU140" s="103"/>
      <c r="AV140" s="103"/>
      <c r="AW140" s="103"/>
      <c r="AX140" s="103"/>
      <c r="AY140" s="103"/>
      <c r="AZ140" s="103"/>
      <c r="BA140" s="103"/>
      <c r="BB140" s="103"/>
      <c r="BC140" s="103"/>
      <c r="BD140" s="103"/>
      <c r="BE140" s="103"/>
      <c r="BF140" s="103"/>
      <c r="BG140" s="103"/>
    </row>
    <row r="141">
      <c r="A141" s="57" t="s">
        <v>1182</v>
      </c>
      <c r="B141" s="57" t="s">
        <v>1183</v>
      </c>
      <c r="C141" s="57" t="s">
        <v>240</v>
      </c>
      <c r="D141" s="57" t="s">
        <v>440</v>
      </c>
      <c r="E141" s="57" t="s">
        <v>180</v>
      </c>
      <c r="F141" s="82"/>
      <c r="G141" s="75" t="s">
        <v>184</v>
      </c>
      <c r="H141" s="75" t="s">
        <v>184</v>
      </c>
      <c r="I141" s="75" t="s">
        <v>184</v>
      </c>
      <c r="J141" s="75">
        <f t="shared" si="15"/>
        <v>100</v>
      </c>
      <c r="K141" s="57" t="s">
        <v>595</v>
      </c>
      <c r="L141" s="82"/>
      <c r="M141" s="82"/>
      <c r="N141" s="82"/>
      <c r="O141" s="82"/>
      <c r="P141" s="82"/>
      <c r="Q141" s="82"/>
      <c r="R141" s="57" t="s">
        <v>16</v>
      </c>
      <c r="S141" s="80">
        <v>46223.0</v>
      </c>
      <c r="T141" s="64">
        <v>46223.0</v>
      </c>
      <c r="U141" s="57" t="s">
        <v>395</v>
      </c>
      <c r="V141" s="82"/>
      <c r="W141" s="82"/>
      <c r="X141" s="82"/>
      <c r="Y141" s="64">
        <v>1.0</v>
      </c>
      <c r="Z141" s="64"/>
      <c r="AA141" s="57" t="s">
        <v>1068</v>
      </c>
      <c r="AB141" s="82"/>
      <c r="AC141" s="57" t="s">
        <v>403</v>
      </c>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2"/>
      <c r="BD141" s="82"/>
      <c r="BE141" s="82"/>
      <c r="BF141" s="82"/>
      <c r="BG141" s="82"/>
    </row>
    <row r="142">
      <c r="A142" s="99" t="s">
        <v>1184</v>
      </c>
      <c r="B142" s="99" t="s">
        <v>1185</v>
      </c>
      <c r="C142" s="99" t="s">
        <v>240</v>
      </c>
      <c r="D142" s="99" t="s">
        <v>150</v>
      </c>
      <c r="E142" s="99" t="s">
        <v>180</v>
      </c>
      <c r="F142" s="103"/>
      <c r="G142" s="75" t="s">
        <v>184</v>
      </c>
      <c r="H142" s="75" t="s">
        <v>184</v>
      </c>
      <c r="I142" s="75" t="s">
        <v>184</v>
      </c>
      <c r="J142" s="75">
        <f t="shared" si="15"/>
        <v>100</v>
      </c>
      <c r="K142" s="101">
        <v>46197.0</v>
      </c>
      <c r="L142" s="101">
        <v>46044.0</v>
      </c>
      <c r="M142" s="101">
        <v>46142.0</v>
      </c>
      <c r="N142" s="101">
        <v>46197.0</v>
      </c>
      <c r="O142" s="103"/>
      <c r="P142" s="99" t="s">
        <v>1186</v>
      </c>
      <c r="Q142" s="99" t="s">
        <v>190</v>
      </c>
      <c r="R142" s="99" t="s">
        <v>253</v>
      </c>
      <c r="S142" s="102" t="s">
        <v>254</v>
      </c>
      <c r="T142" s="102">
        <v>26.0</v>
      </c>
      <c r="U142" s="103"/>
      <c r="V142" s="103"/>
      <c r="W142" s="103"/>
      <c r="X142" s="103"/>
      <c r="Y142" s="102">
        <v>1.0</v>
      </c>
      <c r="Z142" s="102"/>
      <c r="AA142" s="99" t="s">
        <v>489</v>
      </c>
      <c r="AB142" s="131" t="s">
        <v>1189</v>
      </c>
      <c r="AC142" s="131" t="s">
        <v>202</v>
      </c>
      <c r="AD142" s="99" t="s">
        <v>203</v>
      </c>
      <c r="AE142" s="102">
        <v>2015.0</v>
      </c>
      <c r="AF142" s="101">
        <v>43860.0</v>
      </c>
      <c r="AG142" s="103"/>
      <c r="AH142" s="99" t="s">
        <v>1190</v>
      </c>
      <c r="AI142" s="99" t="s">
        <v>1191</v>
      </c>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row>
    <row r="143">
      <c r="A143" s="57" t="s">
        <v>1192</v>
      </c>
      <c r="B143" s="57" t="s">
        <v>1193</v>
      </c>
      <c r="C143" s="57" t="s">
        <v>240</v>
      </c>
      <c r="D143" s="57" t="s">
        <v>150</v>
      </c>
      <c r="E143" s="57" t="s">
        <v>180</v>
      </c>
      <c r="F143" s="57" t="s">
        <v>1194</v>
      </c>
      <c r="G143" s="75" t="s">
        <v>184</v>
      </c>
      <c r="H143" s="75" t="s">
        <v>184</v>
      </c>
      <c r="I143" s="75" t="s">
        <v>184</v>
      </c>
      <c r="J143" s="75">
        <f t="shared" si="15"/>
        <v>100</v>
      </c>
      <c r="K143" s="64" t="s">
        <v>415</v>
      </c>
      <c r="L143" s="80">
        <v>46072.0</v>
      </c>
      <c r="M143" s="64" t="s">
        <v>415</v>
      </c>
      <c r="N143" s="82"/>
      <c r="O143" s="82"/>
      <c r="P143" s="83"/>
      <c r="Q143" s="82"/>
      <c r="R143" s="57" t="s">
        <v>288</v>
      </c>
      <c r="S143" s="80">
        <v>46280.0</v>
      </c>
      <c r="T143" s="64">
        <v>63.0</v>
      </c>
      <c r="U143" s="82"/>
      <c r="V143" s="82"/>
      <c r="W143" s="57" t="s">
        <v>1195</v>
      </c>
      <c r="X143" s="82"/>
      <c r="Y143" s="64">
        <v>1.0</v>
      </c>
      <c r="Z143" s="64"/>
      <c r="AA143" s="57" t="s">
        <v>200</v>
      </c>
      <c r="AB143" s="84" t="s">
        <v>417</v>
      </c>
      <c r="AC143" s="84" t="s">
        <v>236</v>
      </c>
      <c r="AD143" s="57" t="s">
        <v>203</v>
      </c>
      <c r="AE143" s="64">
        <v>2023.0</v>
      </c>
      <c r="AF143" s="80">
        <v>46072.0</v>
      </c>
      <c r="AG143" s="82"/>
      <c r="AH143" s="57" t="s">
        <v>391</v>
      </c>
      <c r="AI143" s="82"/>
      <c r="AJ143" s="82"/>
      <c r="AK143" s="82"/>
      <c r="AL143" s="82"/>
      <c r="AM143" s="82"/>
      <c r="AN143" s="82"/>
      <c r="AO143" s="82"/>
      <c r="AP143" s="82"/>
      <c r="AQ143" s="82"/>
      <c r="AR143" s="82"/>
      <c r="AS143" s="82"/>
      <c r="AT143" s="82"/>
      <c r="AU143" s="82"/>
      <c r="AV143" s="82"/>
      <c r="AW143" s="82"/>
      <c r="AX143" s="82"/>
      <c r="AY143" s="82"/>
      <c r="AZ143" s="82"/>
      <c r="BA143" s="82"/>
      <c r="BB143" s="82"/>
      <c r="BC143" s="82"/>
      <c r="BD143" s="82"/>
      <c r="BE143" s="82"/>
      <c r="BF143" s="82"/>
      <c r="BG143" s="82"/>
    </row>
    <row r="144">
      <c r="A144" s="46" t="s">
        <v>1188</v>
      </c>
      <c r="B144" s="46" t="s">
        <v>1196</v>
      </c>
      <c r="C144" s="46" t="s">
        <v>240</v>
      </c>
      <c r="D144" s="46" t="s">
        <v>179</v>
      </c>
      <c r="E144" s="46" t="s">
        <v>180</v>
      </c>
      <c r="F144" s="62"/>
      <c r="G144" s="107" t="s">
        <v>184</v>
      </c>
      <c r="H144" s="107" t="s">
        <v>184</v>
      </c>
      <c r="I144" s="107" t="s">
        <v>184</v>
      </c>
      <c r="J144" s="107">
        <f t="shared" si="15"/>
        <v>100</v>
      </c>
      <c r="K144" s="46" t="s">
        <v>595</v>
      </c>
      <c r="L144" s="62"/>
      <c r="M144" s="62"/>
      <c r="N144" s="62"/>
      <c r="O144" s="62"/>
      <c r="P144" s="57" t="s">
        <v>1198</v>
      </c>
      <c r="Q144" s="46" t="s">
        <v>643</v>
      </c>
      <c r="R144" s="46" t="s">
        <v>16</v>
      </c>
      <c r="S144" s="54">
        <v>46223.0</v>
      </c>
      <c r="T144" s="60">
        <v>46223.0</v>
      </c>
      <c r="U144" s="46" t="s">
        <v>395</v>
      </c>
      <c r="V144" s="46" t="s">
        <v>384</v>
      </c>
      <c r="W144" s="62"/>
      <c r="X144" s="62"/>
      <c r="Y144" s="60">
        <v>3.0</v>
      </c>
      <c r="Z144" s="64"/>
      <c r="AA144" s="46" t="s">
        <v>200</v>
      </c>
      <c r="AB144" s="144"/>
      <c r="AC144" s="66" t="s">
        <v>236</v>
      </c>
      <c r="AD144" s="62"/>
      <c r="AE144" s="62"/>
      <c r="AF144" s="62"/>
      <c r="AG144" s="62"/>
      <c r="AH144" s="62"/>
      <c r="AI144" s="62"/>
      <c r="AJ144" s="46" t="s">
        <v>200</v>
      </c>
      <c r="AK144" s="62"/>
      <c r="AL144" s="46" t="s">
        <v>202</v>
      </c>
      <c r="AM144" s="62"/>
      <c r="AN144" s="62"/>
      <c r="AO144" s="62"/>
      <c r="AP144" s="62"/>
      <c r="AQ144" s="62"/>
      <c r="AR144" s="62"/>
      <c r="AS144" s="46" t="s">
        <v>200</v>
      </c>
      <c r="AT144" s="62"/>
      <c r="AU144" s="46" t="s">
        <v>202</v>
      </c>
      <c r="AV144" s="62"/>
      <c r="AW144" s="62"/>
      <c r="AX144" s="62"/>
      <c r="AY144" s="62"/>
      <c r="AZ144" s="62"/>
      <c r="BA144" s="62"/>
      <c r="BB144" s="62"/>
      <c r="BC144" s="62"/>
      <c r="BD144" s="62"/>
      <c r="BE144" s="62"/>
      <c r="BF144" s="62"/>
      <c r="BG144" s="62"/>
    </row>
    <row r="145">
      <c r="A145" s="72"/>
      <c r="B145" s="72"/>
      <c r="C145" s="72"/>
      <c r="D145" s="72"/>
      <c r="E145" s="72"/>
      <c r="F145" s="72"/>
      <c r="G145" s="72"/>
      <c r="H145" s="72"/>
      <c r="I145" s="72"/>
      <c r="J145" s="72"/>
      <c r="K145" s="72"/>
      <c r="L145" s="72"/>
      <c r="M145" s="72"/>
      <c r="N145" s="72"/>
      <c r="O145" s="72"/>
      <c r="P145" s="57" t="s">
        <v>1207</v>
      </c>
      <c r="Q145" s="72"/>
      <c r="R145" s="72"/>
      <c r="S145" s="72"/>
      <c r="T145" s="72"/>
      <c r="U145" s="72"/>
      <c r="V145" s="72"/>
      <c r="W145" s="72"/>
      <c r="X145" s="72"/>
      <c r="Y145" s="72"/>
      <c r="Z145" s="64"/>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row>
    <row r="146">
      <c r="A146" s="99" t="s">
        <v>1208</v>
      </c>
      <c r="B146" s="99" t="s">
        <v>1209</v>
      </c>
      <c r="C146" s="99" t="s">
        <v>240</v>
      </c>
      <c r="D146" s="99" t="s">
        <v>358</v>
      </c>
      <c r="E146" s="99" t="s">
        <v>180</v>
      </c>
      <c r="F146" s="103"/>
      <c r="G146" s="75" t="s">
        <v>184</v>
      </c>
      <c r="H146" s="75" t="s">
        <v>184</v>
      </c>
      <c r="I146" s="75" t="s">
        <v>184</v>
      </c>
      <c r="J146" s="75">
        <f t="shared" ref="J146:J150" si="16">IF(G146="NORMAL",50,0)+IF(H146="NORMAL",20,0)+IF(I146="NORMAL",30,0)</f>
        <v>100</v>
      </c>
      <c r="K146" s="101">
        <v>46216.0</v>
      </c>
      <c r="L146" s="125">
        <v>46090.0</v>
      </c>
      <c r="M146" s="101">
        <v>46216.0</v>
      </c>
      <c r="N146" s="103"/>
      <c r="O146" s="103"/>
      <c r="P146" s="103"/>
      <c r="Q146" s="103"/>
      <c r="R146" s="99" t="s">
        <v>16</v>
      </c>
      <c r="S146" s="101">
        <v>46336.0</v>
      </c>
      <c r="T146" s="102">
        <v>7.0</v>
      </c>
      <c r="U146" s="103"/>
      <c r="V146" s="103"/>
      <c r="W146" s="103"/>
      <c r="X146" s="103"/>
      <c r="Y146" s="102">
        <v>1.0</v>
      </c>
      <c r="Z146" s="102"/>
      <c r="AA146" s="99" t="s">
        <v>363</v>
      </c>
      <c r="AB146" s="99" t="s">
        <v>364</v>
      </c>
      <c r="AC146" s="99" t="s">
        <v>403</v>
      </c>
      <c r="AD146" s="99" t="s">
        <v>810</v>
      </c>
      <c r="AE146" s="103"/>
      <c r="AF146" s="103"/>
      <c r="AG146" s="103"/>
      <c r="AH146" s="99" t="s">
        <v>1212</v>
      </c>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row>
    <row r="147">
      <c r="A147" s="57" t="s">
        <v>1213</v>
      </c>
      <c r="B147" s="57" t="s">
        <v>1214</v>
      </c>
      <c r="C147" s="57" t="s">
        <v>240</v>
      </c>
      <c r="D147" s="57" t="s">
        <v>358</v>
      </c>
      <c r="E147" s="57" t="s">
        <v>180</v>
      </c>
      <c r="F147" s="82"/>
      <c r="G147" s="75" t="s">
        <v>184</v>
      </c>
      <c r="H147" s="75" t="s">
        <v>184</v>
      </c>
      <c r="I147" s="75" t="s">
        <v>184</v>
      </c>
      <c r="J147" s="75">
        <f t="shared" si="16"/>
        <v>100</v>
      </c>
      <c r="K147" s="81">
        <v>46176.0</v>
      </c>
      <c r="L147" s="81">
        <v>46083.0</v>
      </c>
      <c r="M147" s="81">
        <v>46176.0</v>
      </c>
      <c r="N147" s="82"/>
      <c r="O147" s="82"/>
      <c r="P147" s="82"/>
      <c r="Q147" s="82"/>
      <c r="R147" s="57" t="s">
        <v>232</v>
      </c>
      <c r="S147" s="64" t="s">
        <v>1216</v>
      </c>
      <c r="T147" s="64">
        <v>47.0</v>
      </c>
      <c r="U147" s="82"/>
      <c r="V147" s="82"/>
      <c r="W147" s="57" t="s">
        <v>244</v>
      </c>
      <c r="X147" s="82"/>
      <c r="Y147" s="64">
        <v>1.0</v>
      </c>
      <c r="Z147" s="64"/>
      <c r="AA147" s="57" t="s">
        <v>363</v>
      </c>
      <c r="AB147" s="57" t="s">
        <v>364</v>
      </c>
      <c r="AC147" s="57" t="s">
        <v>365</v>
      </c>
      <c r="AD147" s="57" t="s">
        <v>810</v>
      </c>
      <c r="AE147" s="64">
        <v>2022.0</v>
      </c>
      <c r="AF147" s="64">
        <v>2022.0</v>
      </c>
      <c r="AG147" s="82"/>
      <c r="AH147" s="57" t="s">
        <v>1217</v>
      </c>
      <c r="AI147" s="82"/>
      <c r="AJ147" s="82"/>
      <c r="AK147" s="82"/>
      <c r="AL147" s="82"/>
      <c r="AM147" s="82"/>
      <c r="AN147" s="82"/>
      <c r="AO147" s="82"/>
      <c r="AP147" s="82"/>
      <c r="AQ147" s="82"/>
      <c r="AR147" s="82"/>
      <c r="AS147" s="82"/>
      <c r="AT147" s="82"/>
      <c r="AU147" s="82"/>
      <c r="AV147" s="82"/>
      <c r="AW147" s="82"/>
      <c r="AX147" s="82"/>
      <c r="AY147" s="82"/>
      <c r="AZ147" s="82"/>
      <c r="BA147" s="82"/>
      <c r="BB147" s="82"/>
      <c r="BC147" s="82"/>
      <c r="BD147" s="82"/>
      <c r="BE147" s="82"/>
      <c r="BF147" s="82"/>
      <c r="BG147" s="82"/>
    </row>
    <row r="148">
      <c r="A148" s="99" t="s">
        <v>1218</v>
      </c>
      <c r="B148" s="99" t="s">
        <v>1219</v>
      </c>
      <c r="C148" s="99" t="s">
        <v>240</v>
      </c>
      <c r="D148" s="99" t="s">
        <v>358</v>
      </c>
      <c r="E148" s="99" t="s">
        <v>180</v>
      </c>
      <c r="F148" s="103"/>
      <c r="G148" s="75" t="s">
        <v>184</v>
      </c>
      <c r="H148" s="75" t="s">
        <v>184</v>
      </c>
      <c r="I148" s="75" t="s">
        <v>184</v>
      </c>
      <c r="J148" s="75">
        <f t="shared" si="16"/>
        <v>100</v>
      </c>
      <c r="K148" s="101">
        <v>46183.0</v>
      </c>
      <c r="L148" s="101">
        <v>46183.0</v>
      </c>
      <c r="M148" s="103"/>
      <c r="N148" s="103"/>
      <c r="O148" s="103"/>
      <c r="P148" s="99" t="s">
        <v>1221</v>
      </c>
      <c r="Q148" s="99" t="s">
        <v>190</v>
      </c>
      <c r="R148" s="99" t="s">
        <v>232</v>
      </c>
      <c r="S148" s="102" t="s">
        <v>1222</v>
      </c>
      <c r="T148" s="102">
        <v>40.0</v>
      </c>
      <c r="U148" s="103"/>
      <c r="V148" s="103"/>
      <c r="W148" s="103"/>
      <c r="X148" s="103"/>
      <c r="Y148" s="102">
        <v>2.0</v>
      </c>
      <c r="Z148" s="102"/>
      <c r="AA148" s="99" t="s">
        <v>435</v>
      </c>
      <c r="AB148" s="99" t="s">
        <v>1069</v>
      </c>
      <c r="AC148" s="99" t="s">
        <v>202</v>
      </c>
      <c r="AD148" s="103"/>
      <c r="AE148" s="102">
        <v>2018.0</v>
      </c>
      <c r="AF148" s="102" t="s">
        <v>1092</v>
      </c>
      <c r="AG148" s="103"/>
      <c r="AH148" s="99" t="s">
        <v>1223</v>
      </c>
      <c r="AI148" s="103"/>
      <c r="AJ148" s="99" t="s">
        <v>435</v>
      </c>
      <c r="AK148" s="99" t="s">
        <v>1069</v>
      </c>
      <c r="AL148" s="99" t="s">
        <v>202</v>
      </c>
      <c r="AM148" s="102">
        <v>2022.0</v>
      </c>
      <c r="AN148" s="102">
        <v>2022.0</v>
      </c>
      <c r="AO148" s="103"/>
      <c r="AP148" s="103"/>
      <c r="AQ148" s="99" t="s">
        <v>1224</v>
      </c>
      <c r="AR148" s="103"/>
      <c r="AS148" s="103"/>
      <c r="AT148" s="103"/>
      <c r="AU148" s="103"/>
      <c r="AV148" s="103"/>
      <c r="AW148" s="103"/>
      <c r="AX148" s="103"/>
      <c r="AY148" s="103"/>
      <c r="AZ148" s="103"/>
      <c r="BA148" s="103"/>
      <c r="BB148" s="103"/>
      <c r="BC148" s="103"/>
      <c r="BD148" s="103"/>
      <c r="BE148" s="103"/>
      <c r="BF148" s="103"/>
      <c r="BG148" s="103"/>
    </row>
    <row r="149">
      <c r="A149" s="99" t="s">
        <v>1225</v>
      </c>
      <c r="B149" s="99" t="s">
        <v>1226</v>
      </c>
      <c r="C149" s="99" t="s">
        <v>240</v>
      </c>
      <c r="D149" s="99" t="s">
        <v>358</v>
      </c>
      <c r="E149" s="99" t="s">
        <v>180</v>
      </c>
      <c r="F149" s="103"/>
      <c r="G149" s="75" t="s">
        <v>184</v>
      </c>
      <c r="H149" s="75" t="s">
        <v>184</v>
      </c>
      <c r="I149" s="75" t="s">
        <v>184</v>
      </c>
      <c r="J149" s="75">
        <f t="shared" si="16"/>
        <v>100</v>
      </c>
      <c r="K149" s="102" t="s">
        <v>283</v>
      </c>
      <c r="L149" s="101">
        <v>46072.0</v>
      </c>
      <c r="M149" s="102" t="s">
        <v>283</v>
      </c>
      <c r="N149" s="103"/>
      <c r="O149" s="103"/>
      <c r="P149" s="103"/>
      <c r="Q149" s="103"/>
      <c r="R149" s="99" t="s">
        <v>288</v>
      </c>
      <c r="S149" s="101">
        <v>46281.0</v>
      </c>
      <c r="T149" s="102">
        <v>62.0</v>
      </c>
      <c r="U149" s="103"/>
      <c r="V149" s="103"/>
      <c r="W149" s="103"/>
      <c r="X149" s="103"/>
      <c r="Y149" s="102">
        <v>1.0</v>
      </c>
      <c r="Z149" s="102"/>
      <c r="AA149" s="99" t="s">
        <v>363</v>
      </c>
      <c r="AB149" s="99" t="s">
        <v>364</v>
      </c>
      <c r="AC149" s="99" t="s">
        <v>365</v>
      </c>
      <c r="AD149" s="99" t="s">
        <v>404</v>
      </c>
      <c r="AE149" s="102">
        <v>2022.0</v>
      </c>
      <c r="AF149" s="102">
        <v>2022.0</v>
      </c>
      <c r="AG149" s="103"/>
      <c r="AH149" s="99" t="s">
        <v>332</v>
      </c>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c r="BG149" s="103"/>
    </row>
    <row r="150">
      <c r="A150" s="46" t="s">
        <v>1228</v>
      </c>
      <c r="B150" s="46" t="s">
        <v>1229</v>
      </c>
      <c r="C150" s="46" t="s">
        <v>240</v>
      </c>
      <c r="D150" s="46" t="s">
        <v>1230</v>
      </c>
      <c r="E150" s="46" t="s">
        <v>180</v>
      </c>
      <c r="F150" s="62"/>
      <c r="G150" s="107" t="s">
        <v>184</v>
      </c>
      <c r="H150" s="107" t="s">
        <v>184</v>
      </c>
      <c r="I150" s="107" t="s">
        <v>184</v>
      </c>
      <c r="J150" s="107">
        <f t="shared" si="16"/>
        <v>100</v>
      </c>
      <c r="K150" s="60" t="s">
        <v>308</v>
      </c>
      <c r="L150" s="54">
        <v>46071.0</v>
      </c>
      <c r="M150" s="60" t="s">
        <v>308</v>
      </c>
      <c r="N150" s="62"/>
      <c r="O150" s="62"/>
      <c r="P150" s="57" t="s">
        <v>1232</v>
      </c>
      <c r="Q150" s="66" t="s">
        <v>190</v>
      </c>
      <c r="R150" s="46" t="s">
        <v>309</v>
      </c>
      <c r="S150" s="54">
        <v>46282.0</v>
      </c>
      <c r="T150" s="60">
        <v>61.0</v>
      </c>
      <c r="U150" s="62"/>
      <c r="V150" s="62"/>
      <c r="W150" s="62"/>
      <c r="X150" s="60">
        <v>2022.0</v>
      </c>
      <c r="Y150" s="60">
        <v>1.0</v>
      </c>
      <c r="Z150" s="64"/>
      <c r="AA150" s="46" t="s">
        <v>363</v>
      </c>
      <c r="AB150" s="66" t="s">
        <v>364</v>
      </c>
      <c r="AC150" s="66" t="s">
        <v>1034</v>
      </c>
      <c r="AD150" s="46" t="s">
        <v>404</v>
      </c>
      <c r="AE150" s="62"/>
      <c r="AF150" s="60">
        <v>2022.0</v>
      </c>
      <c r="AG150" s="62"/>
      <c r="AH150" s="46" t="s">
        <v>788</v>
      </c>
      <c r="AI150" s="62"/>
      <c r="AJ150" s="62"/>
      <c r="AK150" s="62"/>
      <c r="AL150" s="62"/>
      <c r="AM150" s="62"/>
      <c r="AN150" s="62"/>
      <c r="AO150" s="62"/>
      <c r="AP150" s="62"/>
      <c r="AQ150" s="62"/>
      <c r="AR150" s="62"/>
      <c r="AS150" s="62"/>
      <c r="AT150" s="62"/>
      <c r="AU150" s="62"/>
      <c r="AV150" s="62"/>
      <c r="AW150" s="62"/>
      <c r="AX150" s="62"/>
      <c r="AY150" s="62"/>
      <c r="AZ150" s="62"/>
      <c r="BA150" s="62"/>
      <c r="BB150" s="62"/>
      <c r="BC150" s="62"/>
      <c r="BD150" s="62"/>
      <c r="BE150" s="62"/>
      <c r="BF150" s="62"/>
      <c r="BG150" s="62"/>
    </row>
    <row r="151">
      <c r="A151" s="72"/>
      <c r="B151" s="72"/>
      <c r="C151" s="72"/>
      <c r="D151" s="72"/>
      <c r="E151" s="72"/>
      <c r="F151" s="72"/>
      <c r="G151" s="72"/>
      <c r="H151" s="72"/>
      <c r="I151" s="72"/>
      <c r="J151" s="72"/>
      <c r="K151" s="72"/>
      <c r="L151" s="72"/>
      <c r="M151" s="72"/>
      <c r="N151" s="72"/>
      <c r="O151" s="72"/>
      <c r="P151" s="57" t="s">
        <v>1237</v>
      </c>
      <c r="Q151" s="72"/>
      <c r="R151" s="72"/>
      <c r="S151" s="72"/>
      <c r="T151" s="72"/>
      <c r="U151" s="72"/>
      <c r="V151" s="72"/>
      <c r="W151" s="72"/>
      <c r="X151" s="72"/>
      <c r="Y151" s="72"/>
      <c r="Z151" s="64"/>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row>
    <row r="152">
      <c r="A152" s="99" t="s">
        <v>1241</v>
      </c>
      <c r="B152" s="99" t="s">
        <v>1242</v>
      </c>
      <c r="C152" s="99" t="s">
        <v>240</v>
      </c>
      <c r="D152" s="99" t="s">
        <v>358</v>
      </c>
      <c r="E152" s="99" t="s">
        <v>180</v>
      </c>
      <c r="F152" s="103"/>
      <c r="G152" s="75" t="s">
        <v>184</v>
      </c>
      <c r="H152" s="75" t="s">
        <v>184</v>
      </c>
      <c r="I152" s="75" t="s">
        <v>184</v>
      </c>
      <c r="J152" s="75">
        <f t="shared" ref="J152:J159" si="17">IF(G152="NORMAL",50,0)+IF(H152="NORMAL",20,0)+IF(I152="NORMAL",30,0)</f>
        <v>100</v>
      </c>
      <c r="K152" s="101">
        <v>46142.0</v>
      </c>
      <c r="L152" s="101">
        <v>46045.0</v>
      </c>
      <c r="M152" s="101">
        <v>46142.0</v>
      </c>
      <c r="N152" s="103"/>
      <c r="O152" s="103"/>
      <c r="P152" s="103"/>
      <c r="Q152" s="103"/>
      <c r="R152" s="99" t="s">
        <v>253</v>
      </c>
      <c r="S152" s="102" t="s">
        <v>1243</v>
      </c>
      <c r="T152" s="102">
        <v>81.0</v>
      </c>
      <c r="U152" s="103"/>
      <c r="V152" s="103"/>
      <c r="W152" s="103"/>
      <c r="X152" s="103"/>
      <c r="Y152" s="102">
        <v>1.0</v>
      </c>
      <c r="Z152" s="102"/>
      <c r="AA152" s="99" t="s">
        <v>363</v>
      </c>
      <c r="AB152" s="99" t="s">
        <v>364</v>
      </c>
      <c r="AC152" s="99" t="s">
        <v>365</v>
      </c>
      <c r="AD152" s="99" t="s">
        <v>404</v>
      </c>
      <c r="AE152" s="102">
        <v>2022.0</v>
      </c>
      <c r="AF152" s="99" t="s">
        <v>889</v>
      </c>
      <c r="AG152" s="103"/>
      <c r="AH152" s="99" t="s">
        <v>1015</v>
      </c>
      <c r="AI152" s="103"/>
      <c r="AJ152" s="103"/>
      <c r="AK152" s="103"/>
      <c r="AL152" s="103"/>
      <c r="AM152" s="103"/>
      <c r="AN152" s="103"/>
      <c r="AO152" s="103"/>
      <c r="AP152" s="103"/>
      <c r="AQ152" s="103"/>
      <c r="AR152" s="103"/>
      <c r="AS152" s="103"/>
      <c r="AT152" s="103"/>
      <c r="AU152" s="103"/>
      <c r="AV152" s="103"/>
      <c r="AW152" s="103"/>
      <c r="AX152" s="103"/>
      <c r="AY152" s="103"/>
      <c r="AZ152" s="103"/>
      <c r="BA152" s="103"/>
      <c r="BB152" s="103"/>
      <c r="BC152" s="103"/>
      <c r="BD152" s="103"/>
      <c r="BE152" s="103"/>
      <c r="BF152" s="103"/>
      <c r="BG152" s="103"/>
    </row>
    <row r="153">
      <c r="A153" s="99" t="s">
        <v>1246</v>
      </c>
      <c r="B153" s="99" t="s">
        <v>1247</v>
      </c>
      <c r="C153" s="99" t="s">
        <v>240</v>
      </c>
      <c r="D153" s="99" t="s">
        <v>179</v>
      </c>
      <c r="E153" s="99" t="s">
        <v>180</v>
      </c>
      <c r="F153" s="103"/>
      <c r="G153" s="75" t="s">
        <v>184</v>
      </c>
      <c r="H153" s="75" t="s">
        <v>184</v>
      </c>
      <c r="I153" s="75" t="s">
        <v>184</v>
      </c>
      <c r="J153" s="75">
        <f t="shared" si="17"/>
        <v>100</v>
      </c>
      <c r="K153" s="102" t="s">
        <v>299</v>
      </c>
      <c r="L153" s="101">
        <v>46065.0</v>
      </c>
      <c r="M153" s="102" t="s">
        <v>299</v>
      </c>
      <c r="N153" s="103"/>
      <c r="O153" s="103"/>
      <c r="P153" s="103"/>
      <c r="Q153" s="103"/>
      <c r="R153" s="99" t="s">
        <v>300</v>
      </c>
      <c r="S153" s="125">
        <v>46274.0</v>
      </c>
      <c r="T153" s="102">
        <v>69.0</v>
      </c>
      <c r="U153" s="103"/>
      <c r="V153" s="103"/>
      <c r="W153" s="99" t="s">
        <v>244</v>
      </c>
      <c r="X153" s="103"/>
      <c r="Y153" s="102">
        <v>2.0</v>
      </c>
      <c r="Z153" s="102"/>
      <c r="AA153" s="99" t="s">
        <v>200</v>
      </c>
      <c r="AB153" s="131" t="s">
        <v>295</v>
      </c>
      <c r="AC153" s="131" t="s">
        <v>207</v>
      </c>
      <c r="AD153" s="99" t="s">
        <v>203</v>
      </c>
      <c r="AE153" s="102">
        <v>2015.0</v>
      </c>
      <c r="AF153" s="101">
        <v>42093.0</v>
      </c>
      <c r="AG153" s="103"/>
      <c r="AH153" s="103"/>
      <c r="AI153" s="103"/>
      <c r="AJ153" s="99" t="s">
        <v>200</v>
      </c>
      <c r="AK153" s="99" t="s">
        <v>266</v>
      </c>
      <c r="AL153" s="99" t="s">
        <v>207</v>
      </c>
      <c r="AM153" s="99" t="s">
        <v>203</v>
      </c>
      <c r="AN153" s="102">
        <v>2025.0</v>
      </c>
      <c r="AO153" s="101">
        <v>45746.0</v>
      </c>
      <c r="AP153" s="103"/>
      <c r="AQ153" s="103"/>
      <c r="AR153" s="103"/>
      <c r="AS153" s="103"/>
      <c r="AT153" s="103"/>
      <c r="AU153" s="103"/>
      <c r="AV153" s="103"/>
      <c r="AW153" s="103"/>
      <c r="AX153" s="103"/>
      <c r="AY153" s="103"/>
      <c r="AZ153" s="103"/>
      <c r="BA153" s="103"/>
      <c r="BB153" s="103"/>
      <c r="BC153" s="103"/>
      <c r="BD153" s="103"/>
      <c r="BE153" s="103"/>
      <c r="BF153" s="103"/>
      <c r="BG153" s="103"/>
    </row>
    <row r="154">
      <c r="A154" s="99" t="s">
        <v>600</v>
      </c>
      <c r="B154" s="99" t="s">
        <v>599</v>
      </c>
      <c r="C154" s="99" t="s">
        <v>240</v>
      </c>
      <c r="D154" s="99" t="s">
        <v>358</v>
      </c>
      <c r="E154" s="99" t="s">
        <v>180</v>
      </c>
      <c r="F154" s="103"/>
      <c r="G154" s="75" t="s">
        <v>184</v>
      </c>
      <c r="H154" s="75" t="s">
        <v>184</v>
      </c>
      <c r="I154" s="75" t="s">
        <v>184</v>
      </c>
      <c r="J154" s="75">
        <f t="shared" si="17"/>
        <v>100</v>
      </c>
      <c r="K154" s="102" t="s">
        <v>1252</v>
      </c>
      <c r="L154" s="102" t="s">
        <v>1252</v>
      </c>
      <c r="M154" s="103"/>
      <c r="N154" s="103"/>
      <c r="O154" s="103"/>
      <c r="P154" s="99" t="s">
        <v>1253</v>
      </c>
      <c r="Q154" s="99" t="s">
        <v>190</v>
      </c>
      <c r="R154" s="99" t="s">
        <v>232</v>
      </c>
      <c r="S154" s="101">
        <v>46288.0</v>
      </c>
      <c r="T154" s="102">
        <v>55.0</v>
      </c>
      <c r="U154" s="103"/>
      <c r="V154" s="99" t="s">
        <v>969</v>
      </c>
      <c r="W154" s="99" t="s">
        <v>244</v>
      </c>
      <c r="X154" s="103"/>
      <c r="Y154" s="102">
        <v>1.0</v>
      </c>
      <c r="Z154" s="102"/>
      <c r="AA154" s="99" t="s">
        <v>363</v>
      </c>
      <c r="AB154" s="99" t="s">
        <v>364</v>
      </c>
      <c r="AC154" s="99" t="s">
        <v>365</v>
      </c>
      <c r="AD154" s="99" t="s">
        <v>366</v>
      </c>
      <c r="AE154" s="102">
        <v>2022.0</v>
      </c>
      <c r="AF154" s="102">
        <v>2022.0</v>
      </c>
      <c r="AG154" s="103"/>
      <c r="AH154" s="103"/>
      <c r="AI154" s="103"/>
      <c r="AJ154" s="103"/>
      <c r="AK154" s="103"/>
      <c r="AL154" s="103"/>
      <c r="AM154" s="103"/>
      <c r="AN154" s="103"/>
      <c r="AO154" s="103"/>
      <c r="AP154" s="103"/>
      <c r="AQ154" s="103"/>
      <c r="AR154" s="103"/>
      <c r="AS154" s="103"/>
      <c r="AT154" s="103"/>
      <c r="AU154" s="103"/>
      <c r="AV154" s="103"/>
      <c r="AW154" s="103"/>
      <c r="AX154" s="103"/>
      <c r="AY154" s="103"/>
      <c r="AZ154" s="103"/>
      <c r="BA154" s="103"/>
      <c r="BB154" s="103"/>
      <c r="BC154" s="103"/>
      <c r="BD154" s="103"/>
      <c r="BE154" s="103"/>
      <c r="BF154" s="103"/>
      <c r="BG154" s="103"/>
    </row>
    <row r="155">
      <c r="A155" s="57" t="s">
        <v>797</v>
      </c>
      <c r="B155" s="57" t="s">
        <v>1254</v>
      </c>
      <c r="C155" s="57" t="s">
        <v>240</v>
      </c>
      <c r="D155" s="57" t="s">
        <v>358</v>
      </c>
      <c r="E155" s="57" t="s">
        <v>180</v>
      </c>
      <c r="F155" s="82"/>
      <c r="G155" s="75" t="s">
        <v>184</v>
      </c>
      <c r="H155" s="75" t="s">
        <v>184</v>
      </c>
      <c r="I155" s="75" t="s">
        <v>184</v>
      </c>
      <c r="J155" s="75">
        <f t="shared" si="17"/>
        <v>100</v>
      </c>
      <c r="K155" s="80">
        <v>46139.0</v>
      </c>
      <c r="L155" s="80">
        <v>46139.0</v>
      </c>
      <c r="M155" s="82"/>
      <c r="N155" s="82"/>
      <c r="O155" s="82"/>
      <c r="P155" s="57" t="s">
        <v>1255</v>
      </c>
      <c r="Q155" s="57" t="s">
        <v>190</v>
      </c>
      <c r="R155" s="57" t="s">
        <v>232</v>
      </c>
      <c r="S155" s="64" t="s">
        <v>1256</v>
      </c>
      <c r="T155" s="64">
        <v>84.0</v>
      </c>
      <c r="U155" s="82"/>
      <c r="V155" s="82"/>
      <c r="W155" s="82"/>
      <c r="X155" s="82"/>
      <c r="Y155" s="64">
        <v>1.0</v>
      </c>
      <c r="Z155" s="64"/>
      <c r="AA155" s="57" t="s">
        <v>363</v>
      </c>
      <c r="AB155" s="57" t="s">
        <v>364</v>
      </c>
      <c r="AC155" s="57" t="s">
        <v>365</v>
      </c>
      <c r="AD155" s="57" t="s">
        <v>810</v>
      </c>
      <c r="AE155" s="64">
        <v>2022.0</v>
      </c>
      <c r="AF155" s="64">
        <v>2022.0</v>
      </c>
      <c r="AG155" s="82"/>
      <c r="AH155" s="82"/>
      <c r="AI155" s="82"/>
      <c r="AJ155" s="82"/>
      <c r="AK155" s="82"/>
      <c r="AL155" s="82"/>
      <c r="AM155" s="82"/>
      <c r="AN155" s="82"/>
      <c r="AO155" s="82"/>
      <c r="AP155" s="82"/>
      <c r="AQ155" s="82"/>
      <c r="AR155" s="82"/>
      <c r="AS155" s="82"/>
      <c r="AT155" s="82"/>
      <c r="AU155" s="82"/>
      <c r="AV155" s="82"/>
      <c r="AW155" s="82"/>
      <c r="AX155" s="82"/>
      <c r="AY155" s="82"/>
      <c r="AZ155" s="82"/>
      <c r="BA155" s="82"/>
      <c r="BB155" s="82"/>
      <c r="BC155" s="82"/>
      <c r="BD155" s="82"/>
      <c r="BE155" s="82"/>
      <c r="BF155" s="82"/>
      <c r="BG155" s="82"/>
    </row>
    <row r="156">
      <c r="A156" s="99" t="s">
        <v>1261</v>
      </c>
      <c r="B156" s="99" t="s">
        <v>1262</v>
      </c>
      <c r="C156" s="99" t="s">
        <v>240</v>
      </c>
      <c r="D156" s="99" t="s">
        <v>358</v>
      </c>
      <c r="E156" s="99" t="s">
        <v>180</v>
      </c>
      <c r="F156" s="103"/>
      <c r="G156" s="75" t="s">
        <v>184</v>
      </c>
      <c r="H156" s="75" t="s">
        <v>184</v>
      </c>
      <c r="I156" s="75" t="s">
        <v>184</v>
      </c>
      <c r="J156" s="75">
        <f t="shared" si="17"/>
        <v>100</v>
      </c>
      <c r="K156" s="101">
        <v>46218.0</v>
      </c>
      <c r="L156" s="101">
        <v>46140.0</v>
      </c>
      <c r="M156" s="101">
        <v>46218.0</v>
      </c>
      <c r="N156" s="103"/>
      <c r="O156" s="103"/>
      <c r="P156" s="103"/>
      <c r="Q156" s="103"/>
      <c r="R156" s="99" t="s">
        <v>232</v>
      </c>
      <c r="S156" s="101">
        <v>46338.0</v>
      </c>
      <c r="T156" s="102">
        <v>5.0</v>
      </c>
      <c r="U156" s="103"/>
      <c r="V156" s="103"/>
      <c r="W156" s="99" t="s">
        <v>244</v>
      </c>
      <c r="X156" s="103"/>
      <c r="Y156" s="102">
        <v>1.0</v>
      </c>
      <c r="Z156" s="102"/>
      <c r="AA156" s="99" t="s">
        <v>363</v>
      </c>
      <c r="AB156" s="99" t="s">
        <v>364</v>
      </c>
      <c r="AC156" s="99" t="s">
        <v>437</v>
      </c>
      <c r="AD156" s="99" t="s">
        <v>810</v>
      </c>
      <c r="AE156" s="102">
        <v>2022.0</v>
      </c>
      <c r="AF156" s="102">
        <v>2022.0</v>
      </c>
      <c r="AG156" s="103"/>
      <c r="AH156" s="99" t="s">
        <v>1263</v>
      </c>
      <c r="AI156" s="103"/>
      <c r="AJ156" s="103"/>
      <c r="AK156" s="103"/>
      <c r="AL156" s="103"/>
      <c r="AM156" s="103"/>
      <c r="AN156" s="103"/>
      <c r="AO156" s="103"/>
      <c r="AP156" s="103"/>
      <c r="AQ156" s="103"/>
      <c r="AR156" s="103"/>
      <c r="AS156" s="103"/>
      <c r="AT156" s="103"/>
      <c r="AU156" s="103"/>
      <c r="AV156" s="103"/>
      <c r="AW156" s="103"/>
      <c r="AX156" s="103"/>
      <c r="AY156" s="103"/>
      <c r="AZ156" s="103"/>
      <c r="BA156" s="103"/>
      <c r="BB156" s="103"/>
      <c r="BC156" s="103"/>
      <c r="BD156" s="103"/>
      <c r="BE156" s="103"/>
      <c r="BF156" s="103"/>
      <c r="BG156" s="103"/>
    </row>
    <row r="157">
      <c r="A157" s="57" t="s">
        <v>1264</v>
      </c>
      <c r="B157" s="57" t="s">
        <v>1265</v>
      </c>
      <c r="C157" s="57" t="s">
        <v>240</v>
      </c>
      <c r="D157" s="57" t="s">
        <v>358</v>
      </c>
      <c r="E157" s="57" t="s">
        <v>180</v>
      </c>
      <c r="F157" s="82"/>
      <c r="G157" s="75" t="s">
        <v>184</v>
      </c>
      <c r="H157" s="75" t="s">
        <v>184</v>
      </c>
      <c r="I157" s="75" t="s">
        <v>184</v>
      </c>
      <c r="J157" s="75">
        <f t="shared" si="17"/>
        <v>100</v>
      </c>
      <c r="K157" s="81">
        <v>46177.0</v>
      </c>
      <c r="L157" s="80">
        <v>46077.0</v>
      </c>
      <c r="M157" s="80">
        <v>46135.0</v>
      </c>
      <c r="N157" s="81">
        <v>46177.0</v>
      </c>
      <c r="O157" s="82"/>
      <c r="P157" s="57" t="s">
        <v>1266</v>
      </c>
      <c r="Q157" s="57" t="s">
        <v>190</v>
      </c>
      <c r="R157" s="57" t="s">
        <v>434</v>
      </c>
      <c r="S157" s="64" t="s">
        <v>1267</v>
      </c>
      <c r="T157" s="64">
        <v>46.0</v>
      </c>
      <c r="U157" s="82"/>
      <c r="V157" s="82"/>
      <c r="W157" s="57" t="s">
        <v>244</v>
      </c>
      <c r="X157" s="82"/>
      <c r="Y157" s="64">
        <v>1.0</v>
      </c>
      <c r="Z157" s="64"/>
      <c r="AA157" s="57" t="s">
        <v>363</v>
      </c>
      <c r="AB157" s="57" t="s">
        <v>1268</v>
      </c>
      <c r="AC157" s="57" t="s">
        <v>365</v>
      </c>
      <c r="AD157" s="57" t="s">
        <v>404</v>
      </c>
      <c r="AE157" s="64">
        <v>2022.0</v>
      </c>
      <c r="AF157" s="64">
        <v>2022.0</v>
      </c>
      <c r="AG157" s="82"/>
      <c r="AH157" s="82"/>
      <c r="AI157" s="82"/>
      <c r="AJ157" s="82"/>
      <c r="AK157" s="82"/>
      <c r="AL157" s="82"/>
      <c r="AM157" s="82"/>
      <c r="AN157" s="82"/>
      <c r="AO157" s="82"/>
      <c r="AP157" s="82"/>
      <c r="AQ157" s="82"/>
      <c r="AR157" s="82"/>
      <c r="AS157" s="82"/>
      <c r="AT157" s="82"/>
      <c r="AU157" s="82"/>
      <c r="AV157" s="82"/>
      <c r="AW157" s="82"/>
      <c r="AX157" s="82"/>
      <c r="AY157" s="82"/>
      <c r="AZ157" s="82"/>
      <c r="BA157" s="82"/>
      <c r="BB157" s="82"/>
      <c r="BC157" s="82"/>
      <c r="BD157" s="82"/>
      <c r="BE157" s="82"/>
      <c r="BF157" s="82"/>
      <c r="BG157" s="82"/>
    </row>
    <row r="158">
      <c r="A158" s="99" t="s">
        <v>1269</v>
      </c>
      <c r="B158" s="99" t="s">
        <v>1270</v>
      </c>
      <c r="C158" s="99" t="s">
        <v>240</v>
      </c>
      <c r="D158" s="99" t="s">
        <v>358</v>
      </c>
      <c r="E158" s="99" t="s">
        <v>180</v>
      </c>
      <c r="F158" s="103"/>
      <c r="G158" s="75" t="s">
        <v>184</v>
      </c>
      <c r="H158" s="75" t="s">
        <v>184</v>
      </c>
      <c r="I158" s="75" t="s">
        <v>184</v>
      </c>
      <c r="J158" s="75">
        <f t="shared" si="17"/>
        <v>100</v>
      </c>
      <c r="K158" s="125">
        <v>46176.0</v>
      </c>
      <c r="L158" s="101">
        <v>46095.0</v>
      </c>
      <c r="M158" s="125">
        <v>46176.0</v>
      </c>
      <c r="N158" s="103"/>
      <c r="O158" s="103"/>
      <c r="P158" s="99" t="s">
        <v>1273</v>
      </c>
      <c r="Q158" s="99" t="s">
        <v>1274</v>
      </c>
      <c r="R158" s="99" t="s">
        <v>232</v>
      </c>
      <c r="S158" s="102" t="s">
        <v>1216</v>
      </c>
      <c r="T158" s="102">
        <v>47.0</v>
      </c>
      <c r="U158" s="103"/>
      <c r="V158" s="103"/>
      <c r="W158" s="103"/>
      <c r="X158" s="103"/>
      <c r="Y158" s="102">
        <v>1.0</v>
      </c>
      <c r="Z158" s="102"/>
      <c r="AA158" s="99" t="s">
        <v>363</v>
      </c>
      <c r="AB158" s="99" t="s">
        <v>364</v>
      </c>
      <c r="AC158" s="99" t="s">
        <v>403</v>
      </c>
      <c r="AD158" s="99" t="s">
        <v>810</v>
      </c>
      <c r="AE158" s="102">
        <v>2022.0</v>
      </c>
      <c r="AF158" s="102">
        <v>2022.0</v>
      </c>
      <c r="AG158" s="103"/>
      <c r="AH158" s="103"/>
      <c r="AI158" s="103"/>
      <c r="AJ158" s="103"/>
      <c r="AK158" s="103"/>
      <c r="AL158" s="103"/>
      <c r="AM158" s="103"/>
      <c r="AN158" s="103"/>
      <c r="AO158" s="103"/>
      <c r="AP158" s="103"/>
      <c r="AQ158" s="103"/>
      <c r="AR158" s="103"/>
      <c r="AS158" s="103"/>
      <c r="AT158" s="103"/>
      <c r="AU158" s="103"/>
      <c r="AV158" s="103"/>
      <c r="AW158" s="103"/>
      <c r="AX158" s="103"/>
      <c r="AY158" s="103"/>
      <c r="AZ158" s="103"/>
      <c r="BA158" s="103"/>
      <c r="BB158" s="103"/>
      <c r="BC158" s="103"/>
      <c r="BD158" s="103"/>
      <c r="BE158" s="103"/>
      <c r="BF158" s="103"/>
      <c r="BG158" s="103"/>
    </row>
    <row r="159">
      <c r="A159" s="46" t="s">
        <v>1275</v>
      </c>
      <c r="B159" s="46" t="s">
        <v>1276</v>
      </c>
      <c r="C159" s="46" t="s">
        <v>240</v>
      </c>
      <c r="D159" s="46" t="s">
        <v>150</v>
      </c>
      <c r="E159" s="46" t="s">
        <v>180</v>
      </c>
      <c r="F159" s="62"/>
      <c r="G159" s="107" t="s">
        <v>184</v>
      </c>
      <c r="H159" s="107" t="s">
        <v>184</v>
      </c>
      <c r="I159" s="107" t="s">
        <v>184</v>
      </c>
      <c r="J159" s="107">
        <f t="shared" si="17"/>
        <v>100</v>
      </c>
      <c r="K159" s="60" t="s">
        <v>572</v>
      </c>
      <c r="L159" s="54">
        <v>46095.0</v>
      </c>
      <c r="M159" s="60" t="s">
        <v>572</v>
      </c>
      <c r="N159" s="62"/>
      <c r="O159" s="62"/>
      <c r="P159" s="57" t="s">
        <v>1280</v>
      </c>
      <c r="Q159" s="46" t="s">
        <v>190</v>
      </c>
      <c r="R159" s="46" t="s">
        <v>232</v>
      </c>
      <c r="S159" s="54">
        <v>46292.0</v>
      </c>
      <c r="T159" s="60">
        <v>51.0</v>
      </c>
      <c r="U159" s="62"/>
      <c r="V159" s="46" t="s">
        <v>202</v>
      </c>
      <c r="W159" s="46" t="s">
        <v>244</v>
      </c>
      <c r="X159" s="62"/>
      <c r="Y159" s="60">
        <v>1.0</v>
      </c>
      <c r="Z159" s="64"/>
      <c r="AA159" s="46" t="s">
        <v>294</v>
      </c>
      <c r="AB159" s="66" t="s">
        <v>1282</v>
      </c>
      <c r="AC159" s="66" t="s">
        <v>202</v>
      </c>
      <c r="AD159" s="46" t="s">
        <v>203</v>
      </c>
      <c r="AE159" s="60">
        <v>2014.0</v>
      </c>
      <c r="AF159" s="60">
        <v>2020.0</v>
      </c>
      <c r="AG159" s="62"/>
      <c r="AH159" s="46" t="s">
        <v>1285</v>
      </c>
      <c r="AI159" s="46" t="s">
        <v>1286</v>
      </c>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row>
    <row r="160">
      <c r="A160" s="119"/>
      <c r="B160" s="119"/>
      <c r="C160" s="119"/>
      <c r="D160" s="119"/>
      <c r="E160" s="119"/>
      <c r="F160" s="119"/>
      <c r="G160" s="119"/>
      <c r="H160" s="119"/>
      <c r="I160" s="119"/>
      <c r="J160" s="119"/>
      <c r="K160" s="119"/>
      <c r="L160" s="119"/>
      <c r="M160" s="119"/>
      <c r="N160" s="119"/>
      <c r="O160" s="119"/>
      <c r="P160" s="57" t="s">
        <v>1290</v>
      </c>
      <c r="Q160" s="119"/>
      <c r="R160" s="119"/>
      <c r="S160" s="119"/>
      <c r="T160" s="119"/>
      <c r="U160" s="119"/>
      <c r="V160" s="119"/>
      <c r="W160" s="119"/>
      <c r="X160" s="119"/>
      <c r="Y160" s="119"/>
      <c r="Z160" s="64"/>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row>
    <row r="161">
      <c r="A161" s="72"/>
      <c r="B161" s="72"/>
      <c r="C161" s="72"/>
      <c r="D161" s="72"/>
      <c r="E161" s="72"/>
      <c r="F161" s="72"/>
      <c r="G161" s="72"/>
      <c r="H161" s="72"/>
      <c r="I161" s="72"/>
      <c r="J161" s="72"/>
      <c r="K161" s="72"/>
      <c r="L161" s="72"/>
      <c r="M161" s="72"/>
      <c r="N161" s="72"/>
      <c r="O161" s="72"/>
      <c r="P161" s="57" t="s">
        <v>1292</v>
      </c>
      <c r="Q161" s="72"/>
      <c r="R161" s="72"/>
      <c r="S161" s="72"/>
      <c r="T161" s="72"/>
      <c r="U161" s="72"/>
      <c r="V161" s="72"/>
      <c r="W161" s="72"/>
      <c r="X161" s="72"/>
      <c r="Y161" s="72"/>
      <c r="Z161" s="64"/>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row>
    <row r="162">
      <c r="A162" s="57" t="s">
        <v>1295</v>
      </c>
      <c r="B162" s="57" t="s">
        <v>1296</v>
      </c>
      <c r="C162" s="57" t="s">
        <v>240</v>
      </c>
      <c r="D162" s="57" t="s">
        <v>150</v>
      </c>
      <c r="E162" s="57" t="s">
        <v>180</v>
      </c>
      <c r="F162" s="82"/>
      <c r="G162" s="75" t="s">
        <v>184</v>
      </c>
      <c r="H162" s="75" t="s">
        <v>184</v>
      </c>
      <c r="I162" s="75" t="s">
        <v>184</v>
      </c>
      <c r="J162" s="75">
        <f t="shared" ref="J162:J166" si="18">IF(G162="NORMAL",50,0)+IF(H162="NORMAL",20,0)+IF(I162="NORMAL",30,0)</f>
        <v>100</v>
      </c>
      <c r="K162" s="64" t="s">
        <v>308</v>
      </c>
      <c r="L162" s="80">
        <v>46070.0</v>
      </c>
      <c r="M162" s="64" t="s">
        <v>308</v>
      </c>
      <c r="N162" s="82"/>
      <c r="O162" s="82"/>
      <c r="P162" s="82"/>
      <c r="Q162" s="82"/>
      <c r="R162" s="57" t="s">
        <v>450</v>
      </c>
      <c r="S162" s="80">
        <v>46282.0</v>
      </c>
      <c r="T162" s="64">
        <v>61.0</v>
      </c>
      <c r="U162" s="82"/>
      <c r="V162" s="82"/>
      <c r="W162" s="57" t="s">
        <v>244</v>
      </c>
      <c r="X162" s="64">
        <v>2023.0</v>
      </c>
      <c r="Y162" s="64">
        <v>1.0</v>
      </c>
      <c r="Z162" s="64"/>
      <c r="AA162" s="57" t="s">
        <v>200</v>
      </c>
      <c r="AB162" s="84" t="s">
        <v>266</v>
      </c>
      <c r="AC162" s="84" t="s">
        <v>207</v>
      </c>
      <c r="AD162" s="57" t="s">
        <v>203</v>
      </c>
      <c r="AE162" s="64">
        <v>2018.0</v>
      </c>
      <c r="AF162" s="80">
        <v>43365.0</v>
      </c>
      <c r="AG162" s="82"/>
      <c r="AH162" s="57" t="s">
        <v>1300</v>
      </c>
      <c r="AI162" s="82"/>
      <c r="AJ162" s="82"/>
      <c r="AK162" s="82"/>
      <c r="AL162" s="82"/>
      <c r="AM162" s="82"/>
      <c r="AN162" s="82"/>
      <c r="AO162" s="82"/>
      <c r="AP162" s="82"/>
      <c r="AQ162" s="82"/>
      <c r="AR162" s="82"/>
      <c r="AS162" s="82"/>
      <c r="AT162" s="82"/>
      <c r="AU162" s="82"/>
      <c r="AV162" s="82"/>
      <c r="AW162" s="82"/>
      <c r="AX162" s="82"/>
      <c r="AY162" s="82"/>
      <c r="AZ162" s="82"/>
      <c r="BA162" s="82"/>
      <c r="BB162" s="82"/>
      <c r="BC162" s="82"/>
      <c r="BD162" s="82"/>
      <c r="BE162" s="82"/>
      <c r="BF162" s="82"/>
      <c r="BG162" s="82"/>
    </row>
    <row r="163">
      <c r="A163" s="99" t="s">
        <v>1301</v>
      </c>
      <c r="B163" s="99" t="s">
        <v>1302</v>
      </c>
      <c r="C163" s="99" t="s">
        <v>240</v>
      </c>
      <c r="D163" s="99" t="s">
        <v>358</v>
      </c>
      <c r="E163" s="99" t="s">
        <v>180</v>
      </c>
      <c r="F163" s="103"/>
      <c r="G163" s="75" t="s">
        <v>184</v>
      </c>
      <c r="H163" s="75" t="s">
        <v>184</v>
      </c>
      <c r="I163" s="75" t="s">
        <v>184</v>
      </c>
      <c r="J163" s="75">
        <f t="shared" si="18"/>
        <v>100</v>
      </c>
      <c r="K163" s="101">
        <v>46198.0</v>
      </c>
      <c r="L163" s="101">
        <v>46048.0</v>
      </c>
      <c r="M163" s="101">
        <v>46142.0</v>
      </c>
      <c r="N163" s="101">
        <v>46198.0</v>
      </c>
      <c r="O163" s="103"/>
      <c r="P163" s="103"/>
      <c r="Q163" s="103"/>
      <c r="R163" s="99" t="s">
        <v>253</v>
      </c>
      <c r="S163" s="102" t="s">
        <v>519</v>
      </c>
      <c r="T163" s="102">
        <v>25.0</v>
      </c>
      <c r="U163" s="103"/>
      <c r="V163" s="103"/>
      <c r="W163" s="103"/>
      <c r="X163" s="103"/>
      <c r="Y163" s="102">
        <v>1.0</v>
      </c>
      <c r="Z163" s="102"/>
      <c r="AA163" s="99" t="s">
        <v>567</v>
      </c>
      <c r="AB163" s="99" t="s">
        <v>1304</v>
      </c>
      <c r="AC163" s="99" t="s">
        <v>437</v>
      </c>
      <c r="AD163" s="99" t="s">
        <v>404</v>
      </c>
      <c r="AE163" s="102">
        <v>2020.0</v>
      </c>
      <c r="AF163" s="102" t="s">
        <v>1305</v>
      </c>
      <c r="AG163" s="103"/>
      <c r="AH163" s="99" t="s">
        <v>1306</v>
      </c>
      <c r="AI163" s="99" t="s">
        <v>1307</v>
      </c>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c r="BG163" s="103"/>
    </row>
    <row r="164">
      <c r="A164" s="57" t="s">
        <v>1308</v>
      </c>
      <c r="B164" s="57" t="s">
        <v>1309</v>
      </c>
      <c r="C164" s="57" t="s">
        <v>240</v>
      </c>
      <c r="D164" s="57" t="s">
        <v>179</v>
      </c>
      <c r="E164" s="57" t="s">
        <v>180</v>
      </c>
      <c r="F164" s="82"/>
      <c r="G164" s="75" t="s">
        <v>184</v>
      </c>
      <c r="H164" s="75" t="s">
        <v>184</v>
      </c>
      <c r="I164" s="75" t="s">
        <v>184</v>
      </c>
      <c r="J164" s="75">
        <f t="shared" si="18"/>
        <v>100</v>
      </c>
      <c r="K164" s="64" t="s">
        <v>506</v>
      </c>
      <c r="L164" s="80">
        <v>46066.0</v>
      </c>
      <c r="M164" s="64" t="s">
        <v>506</v>
      </c>
      <c r="N164" s="82"/>
      <c r="O164" s="82"/>
      <c r="P164" s="57" t="s">
        <v>1310</v>
      </c>
      <c r="Q164" s="57" t="s">
        <v>190</v>
      </c>
      <c r="R164" s="57" t="s">
        <v>300</v>
      </c>
      <c r="S164" s="80">
        <v>46275.0</v>
      </c>
      <c r="T164" s="64">
        <v>68.0</v>
      </c>
      <c r="U164" s="82"/>
      <c r="V164" s="82"/>
      <c r="W164" s="82"/>
      <c r="X164" s="64">
        <v>2024.0</v>
      </c>
      <c r="Y164" s="64">
        <v>2.0</v>
      </c>
      <c r="Z164" s="64"/>
      <c r="AA164" s="57" t="s">
        <v>200</v>
      </c>
      <c r="AB164" s="84" t="s">
        <v>295</v>
      </c>
      <c r="AC164" s="84" t="s">
        <v>202</v>
      </c>
      <c r="AD164" s="57" t="s">
        <v>203</v>
      </c>
      <c r="AE164" s="64">
        <v>2025.0</v>
      </c>
      <c r="AF164" s="80">
        <v>42093.0</v>
      </c>
      <c r="AG164" s="82"/>
      <c r="AH164" s="82"/>
      <c r="AI164" s="82"/>
      <c r="AJ164" s="57" t="s">
        <v>200</v>
      </c>
      <c r="AK164" s="57" t="s">
        <v>266</v>
      </c>
      <c r="AL164" s="57" t="s">
        <v>202</v>
      </c>
      <c r="AM164" s="57" t="s">
        <v>203</v>
      </c>
      <c r="AN164" s="64">
        <v>2025.0</v>
      </c>
      <c r="AO164" s="57" t="s">
        <v>632</v>
      </c>
      <c r="AP164" s="82"/>
      <c r="AQ164" s="82"/>
      <c r="AR164" s="82"/>
      <c r="AS164" s="82"/>
      <c r="AT164" s="82"/>
      <c r="AU164" s="82"/>
      <c r="AV164" s="82"/>
      <c r="AW164" s="82"/>
      <c r="AX164" s="82"/>
      <c r="AY164" s="82"/>
      <c r="AZ164" s="82"/>
      <c r="BA164" s="82"/>
      <c r="BB164" s="82"/>
      <c r="BC164" s="82"/>
      <c r="BD164" s="82"/>
      <c r="BE164" s="82"/>
      <c r="BF164" s="82"/>
      <c r="BG164" s="82"/>
    </row>
    <row r="165">
      <c r="A165" s="99" t="s">
        <v>1000</v>
      </c>
      <c r="B165" s="99" t="s">
        <v>1313</v>
      </c>
      <c r="C165" s="99" t="s">
        <v>240</v>
      </c>
      <c r="D165" s="99" t="s">
        <v>358</v>
      </c>
      <c r="E165" s="99" t="s">
        <v>180</v>
      </c>
      <c r="F165" s="103"/>
      <c r="G165" s="75" t="s">
        <v>184</v>
      </c>
      <c r="H165" s="75" t="s">
        <v>184</v>
      </c>
      <c r="I165" s="75" t="s">
        <v>184</v>
      </c>
      <c r="J165" s="75">
        <f t="shared" si="18"/>
        <v>100</v>
      </c>
      <c r="K165" s="102" t="s">
        <v>871</v>
      </c>
      <c r="L165" s="102" t="s">
        <v>871</v>
      </c>
      <c r="M165" s="103"/>
      <c r="N165" s="103"/>
      <c r="O165" s="103"/>
      <c r="P165" s="103"/>
      <c r="Q165" s="103"/>
      <c r="R165" s="99" t="s">
        <v>232</v>
      </c>
      <c r="S165" s="125">
        <v>46269.0</v>
      </c>
      <c r="T165" s="102">
        <v>74.0</v>
      </c>
      <c r="U165" s="103"/>
      <c r="V165" s="103"/>
      <c r="W165" s="103"/>
      <c r="X165" s="103"/>
      <c r="Y165" s="102">
        <v>1.0</v>
      </c>
      <c r="Z165" s="102"/>
      <c r="AA165" s="99" t="s">
        <v>363</v>
      </c>
      <c r="AB165" s="99" t="s">
        <v>364</v>
      </c>
      <c r="AC165" s="99" t="s">
        <v>365</v>
      </c>
      <c r="AD165" s="99" t="s">
        <v>404</v>
      </c>
      <c r="AE165" s="102">
        <v>2022.0</v>
      </c>
      <c r="AF165" s="102" t="s">
        <v>1092</v>
      </c>
      <c r="AG165" s="103"/>
      <c r="AH165" s="103"/>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row>
    <row r="166">
      <c r="A166" s="46" t="s">
        <v>1279</v>
      </c>
      <c r="B166" s="46" t="s">
        <v>1314</v>
      </c>
      <c r="C166" s="46" t="s">
        <v>240</v>
      </c>
      <c r="D166" s="46" t="s">
        <v>358</v>
      </c>
      <c r="E166" s="46" t="s">
        <v>180</v>
      </c>
      <c r="F166" s="62"/>
      <c r="G166" s="107" t="s">
        <v>184</v>
      </c>
      <c r="H166" s="107" t="s">
        <v>184</v>
      </c>
      <c r="I166" s="107" t="s">
        <v>184</v>
      </c>
      <c r="J166" s="107">
        <f t="shared" si="18"/>
        <v>100</v>
      </c>
      <c r="K166" s="54">
        <v>46218.0</v>
      </c>
      <c r="L166" s="60" t="s">
        <v>283</v>
      </c>
      <c r="M166" s="54">
        <v>46218.0</v>
      </c>
      <c r="N166" s="62"/>
      <c r="O166" s="62"/>
      <c r="P166" s="57" t="s">
        <v>1317</v>
      </c>
      <c r="Q166" s="46" t="s">
        <v>190</v>
      </c>
      <c r="R166" s="46" t="s">
        <v>232</v>
      </c>
      <c r="S166" s="54">
        <v>46338.0</v>
      </c>
      <c r="T166" s="60">
        <v>5.0</v>
      </c>
      <c r="U166" s="62"/>
      <c r="V166" s="62"/>
      <c r="W166" s="62"/>
      <c r="X166" s="62"/>
      <c r="Y166" s="60">
        <v>1.0</v>
      </c>
      <c r="Z166" s="64"/>
      <c r="AA166" s="46" t="s">
        <v>363</v>
      </c>
      <c r="AB166" s="46" t="s">
        <v>364</v>
      </c>
      <c r="AC166" s="46" t="s">
        <v>365</v>
      </c>
      <c r="AD166" s="46" t="s">
        <v>810</v>
      </c>
      <c r="AE166" s="60">
        <v>2022.0</v>
      </c>
      <c r="AF166" s="60">
        <v>2022.0</v>
      </c>
      <c r="AG166" s="62"/>
      <c r="AH166" s="46" t="s">
        <v>1320</v>
      </c>
      <c r="AI166" s="62"/>
      <c r="AJ166" s="62"/>
      <c r="AK166" s="62"/>
      <c r="AL166" s="62"/>
      <c r="AM166" s="62"/>
      <c r="AN166" s="62"/>
      <c r="AO166" s="62"/>
      <c r="AP166" s="62"/>
      <c r="AQ166" s="62"/>
      <c r="AR166" s="62"/>
      <c r="AS166" s="62"/>
      <c r="AT166" s="62"/>
      <c r="AU166" s="62"/>
      <c r="AV166" s="62"/>
      <c r="AW166" s="62"/>
      <c r="AX166" s="62"/>
      <c r="AY166" s="62"/>
      <c r="AZ166" s="62"/>
      <c r="BA166" s="62"/>
      <c r="BB166" s="62"/>
      <c r="BC166" s="62"/>
      <c r="BD166" s="62"/>
      <c r="BE166" s="62"/>
      <c r="BF166" s="62"/>
      <c r="BG166" s="62"/>
    </row>
    <row r="167">
      <c r="A167" s="72"/>
      <c r="B167" s="72"/>
      <c r="C167" s="72"/>
      <c r="D167" s="72"/>
      <c r="E167" s="72"/>
      <c r="F167" s="72"/>
      <c r="G167" s="72"/>
      <c r="H167" s="72"/>
      <c r="I167" s="72"/>
      <c r="J167" s="72"/>
      <c r="K167" s="72"/>
      <c r="L167" s="72"/>
      <c r="M167" s="72"/>
      <c r="N167" s="72"/>
      <c r="O167" s="72"/>
      <c r="P167" s="57" t="s">
        <v>1323</v>
      </c>
      <c r="Q167" s="72"/>
      <c r="R167" s="72"/>
      <c r="S167" s="72"/>
      <c r="T167" s="72"/>
      <c r="U167" s="72"/>
      <c r="V167" s="72"/>
      <c r="W167" s="72"/>
      <c r="X167" s="72"/>
      <c r="Y167" s="72"/>
      <c r="Z167" s="64"/>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row>
    <row r="168">
      <c r="A168" s="99" t="s">
        <v>621</v>
      </c>
      <c r="B168" s="99" t="s">
        <v>1277</v>
      </c>
      <c r="C168" s="99" t="s">
        <v>240</v>
      </c>
      <c r="D168" s="99" t="s">
        <v>358</v>
      </c>
      <c r="E168" s="99" t="s">
        <v>180</v>
      </c>
      <c r="F168" s="103"/>
      <c r="G168" s="75" t="s">
        <v>184</v>
      </c>
      <c r="H168" s="75" t="s">
        <v>184</v>
      </c>
      <c r="I168" s="75" t="s">
        <v>184</v>
      </c>
      <c r="J168" s="75">
        <f t="shared" ref="J168:J176" si="19">IF(G168="NORMAL",50,0)+IF(H168="NORMAL",20,0)+IF(I168="NORMAL",30,0)</f>
        <v>100</v>
      </c>
      <c r="K168" s="102" t="s">
        <v>1252</v>
      </c>
      <c r="L168" s="102" t="s">
        <v>1252</v>
      </c>
      <c r="M168" s="103"/>
      <c r="N168" s="103"/>
      <c r="O168" s="103"/>
      <c r="P168" s="103"/>
      <c r="Q168" s="103"/>
      <c r="R168" s="99" t="s">
        <v>232</v>
      </c>
      <c r="S168" s="101">
        <v>46288.0</v>
      </c>
      <c r="T168" s="102">
        <v>55.0</v>
      </c>
      <c r="U168" s="103"/>
      <c r="V168" s="103"/>
      <c r="W168" s="103"/>
      <c r="X168" s="103"/>
      <c r="Y168" s="102">
        <v>1.0</v>
      </c>
      <c r="Z168" s="102"/>
      <c r="AA168" s="99" t="s">
        <v>363</v>
      </c>
      <c r="AB168" s="99" t="s">
        <v>364</v>
      </c>
      <c r="AC168" s="99" t="s">
        <v>365</v>
      </c>
      <c r="AD168" s="99" t="s">
        <v>366</v>
      </c>
      <c r="AE168" s="102">
        <v>2022.0</v>
      </c>
      <c r="AF168" s="102">
        <v>2022.0</v>
      </c>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row>
    <row r="169">
      <c r="A169" s="57" t="s">
        <v>1327</v>
      </c>
      <c r="B169" s="57" t="s">
        <v>1328</v>
      </c>
      <c r="C169" s="57" t="s">
        <v>240</v>
      </c>
      <c r="D169" s="57" t="s">
        <v>150</v>
      </c>
      <c r="E169" s="57" t="s">
        <v>180</v>
      </c>
      <c r="F169" s="82"/>
      <c r="G169" s="75" t="s">
        <v>184</v>
      </c>
      <c r="H169" s="75" t="s">
        <v>184</v>
      </c>
      <c r="I169" s="75" t="s">
        <v>184</v>
      </c>
      <c r="J169" s="75">
        <f t="shared" si="19"/>
        <v>100</v>
      </c>
      <c r="K169" s="80">
        <v>46183.0</v>
      </c>
      <c r="L169" s="81">
        <v>46056.0</v>
      </c>
      <c r="M169" s="80">
        <v>46183.0</v>
      </c>
      <c r="N169" s="82"/>
      <c r="O169" s="82"/>
      <c r="P169" s="82"/>
      <c r="Q169" s="82"/>
      <c r="R169" s="57" t="s">
        <v>16</v>
      </c>
      <c r="S169" s="64" t="s">
        <v>1222</v>
      </c>
      <c r="T169" s="64">
        <v>40.0</v>
      </c>
      <c r="U169" s="82"/>
      <c r="V169" s="82"/>
      <c r="W169" s="82"/>
      <c r="X169" s="82"/>
      <c r="Y169" s="64">
        <v>1.0</v>
      </c>
      <c r="Z169" s="64"/>
      <c r="AA169" s="57" t="s">
        <v>260</v>
      </c>
      <c r="AB169" s="57" t="s">
        <v>1329</v>
      </c>
      <c r="AC169" s="57" t="s">
        <v>398</v>
      </c>
      <c r="AD169" s="57" t="s">
        <v>203</v>
      </c>
      <c r="AE169" s="82"/>
      <c r="AF169" s="82"/>
      <c r="AG169" s="82"/>
      <c r="AH169" s="57" t="s">
        <v>783</v>
      </c>
      <c r="AI169" s="82"/>
      <c r="AJ169" s="57" t="s">
        <v>1016</v>
      </c>
      <c r="AK169" s="82"/>
      <c r="AL169" s="57" t="s">
        <v>207</v>
      </c>
      <c r="AM169" s="82"/>
      <c r="AN169" s="82"/>
      <c r="AO169" s="82"/>
      <c r="AP169" s="82"/>
      <c r="AQ169" s="82"/>
      <c r="AR169" s="82"/>
      <c r="AS169" s="82"/>
      <c r="AT169" s="82"/>
      <c r="AU169" s="82"/>
      <c r="AV169" s="82"/>
      <c r="AW169" s="82"/>
      <c r="AX169" s="82"/>
      <c r="AY169" s="82"/>
      <c r="AZ169" s="82"/>
      <c r="BA169" s="82"/>
      <c r="BB169" s="82"/>
      <c r="BC169" s="82"/>
      <c r="BD169" s="82"/>
      <c r="BE169" s="82"/>
      <c r="BF169" s="82"/>
      <c r="BG169" s="82"/>
    </row>
    <row r="170">
      <c r="A170" s="57" t="s">
        <v>1140</v>
      </c>
      <c r="B170" s="57" t="s">
        <v>1330</v>
      </c>
      <c r="C170" s="57" t="s">
        <v>240</v>
      </c>
      <c r="D170" s="57" t="s">
        <v>358</v>
      </c>
      <c r="E170" s="57" t="s">
        <v>180</v>
      </c>
      <c r="F170" s="82"/>
      <c r="G170" s="75" t="s">
        <v>184</v>
      </c>
      <c r="H170" s="75" t="s">
        <v>184</v>
      </c>
      <c r="I170" s="75" t="s">
        <v>184</v>
      </c>
      <c r="J170" s="75">
        <f t="shared" si="19"/>
        <v>100</v>
      </c>
      <c r="K170" s="80">
        <v>46066.0</v>
      </c>
      <c r="L170" s="80">
        <v>46066.0</v>
      </c>
      <c r="M170" s="82"/>
      <c r="N170" s="82"/>
      <c r="O170" s="82"/>
      <c r="P170" s="82"/>
      <c r="Q170" s="82"/>
      <c r="R170" s="57" t="s">
        <v>300</v>
      </c>
      <c r="S170" s="80">
        <v>46223.0</v>
      </c>
      <c r="T170" s="64">
        <v>157.0</v>
      </c>
      <c r="U170" s="57" t="s">
        <v>395</v>
      </c>
      <c r="V170" s="82"/>
      <c r="W170" s="82"/>
      <c r="X170" s="82"/>
      <c r="Y170" s="64">
        <v>1.0</v>
      </c>
      <c r="Z170" s="64"/>
      <c r="AA170" s="57" t="s">
        <v>363</v>
      </c>
      <c r="AB170" s="57" t="s">
        <v>364</v>
      </c>
      <c r="AC170" s="57" t="s">
        <v>437</v>
      </c>
      <c r="AD170" s="57" t="s">
        <v>404</v>
      </c>
      <c r="AE170" s="64">
        <v>2022.0</v>
      </c>
      <c r="AF170" s="64" t="s">
        <v>569</v>
      </c>
      <c r="AG170" s="82"/>
      <c r="AH170" s="82"/>
      <c r="AI170" s="82"/>
      <c r="AJ170" s="82"/>
      <c r="AK170" s="82"/>
      <c r="AL170" s="82"/>
      <c r="AM170" s="82"/>
      <c r="AN170" s="82"/>
      <c r="AO170" s="82"/>
      <c r="AP170" s="82"/>
      <c r="AQ170" s="82"/>
      <c r="AR170" s="82"/>
      <c r="AS170" s="82"/>
      <c r="AT170" s="82"/>
      <c r="AU170" s="82"/>
      <c r="AV170" s="82"/>
      <c r="AW170" s="82"/>
      <c r="AX170" s="82"/>
      <c r="AY170" s="82"/>
      <c r="AZ170" s="82"/>
      <c r="BA170" s="82"/>
      <c r="BB170" s="82"/>
      <c r="BC170" s="82"/>
      <c r="BD170" s="82"/>
      <c r="BE170" s="82"/>
      <c r="BF170" s="82"/>
      <c r="BG170" s="82"/>
    </row>
    <row r="171">
      <c r="A171" s="99" t="s">
        <v>1331</v>
      </c>
      <c r="B171" s="99" t="s">
        <v>1332</v>
      </c>
      <c r="C171" s="99" t="s">
        <v>240</v>
      </c>
      <c r="D171" s="99" t="s">
        <v>440</v>
      </c>
      <c r="E171" s="99" t="s">
        <v>180</v>
      </c>
      <c r="F171" s="103"/>
      <c r="G171" s="75" t="s">
        <v>184</v>
      </c>
      <c r="H171" s="75" t="s">
        <v>184</v>
      </c>
      <c r="I171" s="75" t="s">
        <v>184</v>
      </c>
      <c r="J171" s="75">
        <f t="shared" si="19"/>
        <v>100</v>
      </c>
      <c r="K171" s="102" t="s">
        <v>382</v>
      </c>
      <c r="L171" s="101">
        <v>46072.0</v>
      </c>
      <c r="M171" s="102" t="s">
        <v>382</v>
      </c>
      <c r="N171" s="103"/>
      <c r="O171" s="103"/>
      <c r="P171" s="103"/>
      <c r="Q171" s="103"/>
      <c r="R171" s="99" t="s">
        <v>226</v>
      </c>
      <c r="S171" s="101">
        <v>46284.0</v>
      </c>
      <c r="T171" s="102">
        <v>59.0</v>
      </c>
      <c r="U171" s="103"/>
      <c r="V171" s="103"/>
      <c r="W171" s="103"/>
      <c r="X171" s="102">
        <v>2020.0</v>
      </c>
      <c r="Y171" s="102">
        <v>1.0</v>
      </c>
      <c r="Z171" s="102"/>
      <c r="AA171" s="99" t="s">
        <v>567</v>
      </c>
      <c r="AB171" s="99" t="s">
        <v>1335</v>
      </c>
      <c r="AC171" s="99" t="s">
        <v>437</v>
      </c>
      <c r="AD171" s="99" t="s">
        <v>404</v>
      </c>
      <c r="AE171" s="102">
        <v>2020.0</v>
      </c>
      <c r="AF171" s="102" t="s">
        <v>1336</v>
      </c>
      <c r="AG171" s="103"/>
      <c r="AH171" s="99" t="s">
        <v>1337</v>
      </c>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row>
    <row r="172">
      <c r="A172" s="99" t="s">
        <v>1338</v>
      </c>
      <c r="B172" s="99" t="s">
        <v>1339</v>
      </c>
      <c r="C172" s="99" t="s">
        <v>240</v>
      </c>
      <c r="D172" s="99" t="s">
        <v>358</v>
      </c>
      <c r="E172" s="99" t="s">
        <v>180</v>
      </c>
      <c r="F172" s="103"/>
      <c r="G172" s="75" t="s">
        <v>184</v>
      </c>
      <c r="H172" s="75" t="s">
        <v>184</v>
      </c>
      <c r="I172" s="75" t="s">
        <v>184</v>
      </c>
      <c r="J172" s="75">
        <f t="shared" si="19"/>
        <v>100</v>
      </c>
      <c r="K172" s="101">
        <v>46197.0</v>
      </c>
      <c r="L172" s="101">
        <v>46049.0</v>
      </c>
      <c r="M172" s="101">
        <v>46141.0</v>
      </c>
      <c r="N172" s="101">
        <v>46197.0</v>
      </c>
      <c r="O172" s="103"/>
      <c r="P172" s="99" t="s">
        <v>1340</v>
      </c>
      <c r="Q172" s="99" t="s">
        <v>190</v>
      </c>
      <c r="R172" s="99" t="s">
        <v>463</v>
      </c>
      <c r="S172" s="102" t="s">
        <v>254</v>
      </c>
      <c r="T172" s="102">
        <v>26.0</v>
      </c>
      <c r="U172" s="103"/>
      <c r="V172" s="99" t="s">
        <v>969</v>
      </c>
      <c r="W172" s="103"/>
      <c r="X172" s="103"/>
      <c r="Y172" s="102">
        <v>1.0</v>
      </c>
      <c r="Z172" s="102"/>
      <c r="AA172" s="99" t="s">
        <v>1142</v>
      </c>
      <c r="AB172" s="99" t="s">
        <v>583</v>
      </c>
      <c r="AC172" s="99" t="s">
        <v>1144</v>
      </c>
      <c r="AD172" s="99" t="s">
        <v>203</v>
      </c>
      <c r="AE172" s="102">
        <v>2025.0</v>
      </c>
      <c r="AF172" s="101">
        <v>45917.0</v>
      </c>
      <c r="AG172" s="103"/>
      <c r="AH172" s="99" t="s">
        <v>1341</v>
      </c>
      <c r="AI172" s="99" t="s">
        <v>1342</v>
      </c>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c r="BG172" s="103"/>
    </row>
    <row r="173">
      <c r="A173" s="99" t="s">
        <v>1343</v>
      </c>
      <c r="B173" s="99" t="s">
        <v>1344</v>
      </c>
      <c r="C173" s="99" t="s">
        <v>240</v>
      </c>
      <c r="D173" s="99" t="s">
        <v>358</v>
      </c>
      <c r="E173" s="99" t="s">
        <v>180</v>
      </c>
      <c r="F173" s="103"/>
      <c r="G173" s="75" t="s">
        <v>184</v>
      </c>
      <c r="H173" s="75" t="s">
        <v>184</v>
      </c>
      <c r="I173" s="75" t="s">
        <v>184</v>
      </c>
      <c r="J173" s="75">
        <f t="shared" si="19"/>
        <v>100</v>
      </c>
      <c r="K173" s="101">
        <v>46197.0</v>
      </c>
      <c r="L173" s="101">
        <v>46076.0</v>
      </c>
      <c r="M173" s="102" t="s">
        <v>338</v>
      </c>
      <c r="N173" s="101">
        <v>46197.0</v>
      </c>
      <c r="O173" s="103"/>
      <c r="P173" s="99" t="s">
        <v>1345</v>
      </c>
      <c r="Q173" s="99" t="s">
        <v>190</v>
      </c>
      <c r="R173" s="99" t="s">
        <v>191</v>
      </c>
      <c r="S173" s="102" t="s">
        <v>254</v>
      </c>
      <c r="T173" s="102">
        <v>26.0</v>
      </c>
      <c r="U173" s="103"/>
      <c r="V173" s="103"/>
      <c r="W173" s="103"/>
      <c r="X173" s="103"/>
      <c r="Y173" s="102">
        <v>1.0</v>
      </c>
      <c r="Z173" s="102"/>
      <c r="AA173" s="99" t="s">
        <v>1346</v>
      </c>
      <c r="AB173" s="99" t="s">
        <v>1347</v>
      </c>
      <c r="AC173" s="99" t="s">
        <v>403</v>
      </c>
      <c r="AD173" s="99" t="s">
        <v>366</v>
      </c>
      <c r="AE173" s="102">
        <v>2016.0</v>
      </c>
      <c r="AF173" s="102">
        <v>2016.0</v>
      </c>
      <c r="AG173" s="103"/>
      <c r="AH173" s="99" t="s">
        <v>1348</v>
      </c>
      <c r="AI173" s="103"/>
      <c r="AJ173" s="103"/>
      <c r="AK173" s="103"/>
      <c r="AL173" s="103"/>
      <c r="AM173" s="103"/>
      <c r="AN173" s="103"/>
      <c r="AO173" s="103"/>
      <c r="AP173" s="103"/>
      <c r="AQ173" s="103"/>
      <c r="AR173" s="103"/>
      <c r="AS173" s="103"/>
      <c r="AT173" s="103"/>
      <c r="AU173" s="103"/>
      <c r="AV173" s="103"/>
      <c r="AW173" s="103"/>
      <c r="AX173" s="103"/>
      <c r="AY173" s="103"/>
      <c r="AZ173" s="103"/>
      <c r="BA173" s="103"/>
      <c r="BB173" s="103"/>
      <c r="BC173" s="103"/>
      <c r="BD173" s="103"/>
      <c r="BE173" s="103"/>
      <c r="BF173" s="103"/>
      <c r="BG173" s="103"/>
    </row>
    <row r="174">
      <c r="A174" s="57" t="s">
        <v>1322</v>
      </c>
      <c r="B174" s="57" t="s">
        <v>1350</v>
      </c>
      <c r="C174" s="57" t="s">
        <v>240</v>
      </c>
      <c r="D174" s="57" t="s">
        <v>150</v>
      </c>
      <c r="E174" s="57" t="s">
        <v>180</v>
      </c>
      <c r="F174" s="82"/>
      <c r="G174" s="75" t="s">
        <v>184</v>
      </c>
      <c r="H174" s="75" t="s">
        <v>184</v>
      </c>
      <c r="I174" s="75" t="s">
        <v>184</v>
      </c>
      <c r="J174" s="75">
        <f t="shared" si="19"/>
        <v>100</v>
      </c>
      <c r="K174" s="80">
        <v>46065.0</v>
      </c>
      <c r="L174" s="80">
        <v>46065.0</v>
      </c>
      <c r="M174" s="82"/>
      <c r="N174" s="82"/>
      <c r="O174" s="82"/>
      <c r="P174" s="82"/>
      <c r="Q174" s="82"/>
      <c r="R174" s="57" t="s">
        <v>300</v>
      </c>
      <c r="S174" s="80">
        <v>46223.0</v>
      </c>
      <c r="T174" s="64">
        <v>158.0</v>
      </c>
      <c r="U174" s="57" t="s">
        <v>395</v>
      </c>
      <c r="V174" s="82"/>
      <c r="W174" s="82"/>
      <c r="X174" s="82"/>
      <c r="Y174" s="64">
        <v>1.0</v>
      </c>
      <c r="Z174" s="64"/>
      <c r="AA174" s="57" t="s">
        <v>489</v>
      </c>
      <c r="AB174" s="82"/>
      <c r="AC174" s="57" t="s">
        <v>799</v>
      </c>
      <c r="AD174" s="82"/>
      <c r="AE174" s="82"/>
      <c r="AF174" s="82"/>
      <c r="AG174" s="82"/>
      <c r="AH174" s="82"/>
      <c r="AI174" s="82"/>
      <c r="AJ174" s="82"/>
      <c r="AK174" s="82"/>
      <c r="AL174" s="82"/>
      <c r="AM174" s="82"/>
      <c r="AN174" s="82"/>
      <c r="AO174" s="82"/>
      <c r="AP174" s="82"/>
      <c r="AQ174" s="82"/>
      <c r="AR174" s="82"/>
      <c r="AS174" s="82"/>
      <c r="AT174" s="82"/>
      <c r="AU174" s="82"/>
      <c r="AV174" s="82"/>
      <c r="AW174" s="82"/>
      <c r="AX174" s="82"/>
      <c r="AY174" s="82"/>
      <c r="AZ174" s="82"/>
      <c r="BA174" s="82"/>
      <c r="BB174" s="82"/>
      <c r="BC174" s="82"/>
      <c r="BD174" s="82"/>
      <c r="BE174" s="82"/>
      <c r="BF174" s="82"/>
      <c r="BG174" s="82"/>
    </row>
    <row r="175">
      <c r="A175" s="99" t="s">
        <v>1353</v>
      </c>
      <c r="B175" s="99" t="s">
        <v>1354</v>
      </c>
      <c r="C175" s="99" t="s">
        <v>240</v>
      </c>
      <c r="D175" s="99" t="s">
        <v>150</v>
      </c>
      <c r="E175" s="99" t="s">
        <v>180</v>
      </c>
      <c r="F175" s="103"/>
      <c r="G175" s="75" t="s">
        <v>184</v>
      </c>
      <c r="H175" s="75" t="s">
        <v>184</v>
      </c>
      <c r="I175" s="75" t="s">
        <v>184</v>
      </c>
      <c r="J175" s="75">
        <f t="shared" si="19"/>
        <v>100</v>
      </c>
      <c r="K175" s="101">
        <v>46197.0</v>
      </c>
      <c r="L175" s="101">
        <v>46048.0</v>
      </c>
      <c r="M175" s="101">
        <v>46141.0</v>
      </c>
      <c r="N175" s="101">
        <v>46197.0</v>
      </c>
      <c r="O175" s="103"/>
      <c r="P175" s="103"/>
      <c r="Q175" s="103"/>
      <c r="R175" s="99" t="s">
        <v>463</v>
      </c>
      <c r="S175" s="102" t="s">
        <v>254</v>
      </c>
      <c r="T175" s="102">
        <v>26.0</v>
      </c>
      <c r="U175" s="103"/>
      <c r="V175" s="103"/>
      <c r="W175" s="103"/>
      <c r="X175" s="103"/>
      <c r="Y175" s="102">
        <v>1.0</v>
      </c>
      <c r="Z175" s="102"/>
      <c r="AA175" s="99" t="s">
        <v>200</v>
      </c>
      <c r="AB175" s="131" t="s">
        <v>266</v>
      </c>
      <c r="AC175" s="131" t="s">
        <v>384</v>
      </c>
      <c r="AD175" s="99" t="s">
        <v>203</v>
      </c>
      <c r="AE175" s="102">
        <v>2024.0</v>
      </c>
      <c r="AF175" s="101">
        <v>45381.0</v>
      </c>
      <c r="AG175" s="103"/>
      <c r="AH175" s="99" t="s">
        <v>1356</v>
      </c>
      <c r="AI175" s="99" t="s">
        <v>271</v>
      </c>
      <c r="AJ175" s="103"/>
      <c r="AK175" s="103"/>
      <c r="AL175" s="103"/>
      <c r="AM175" s="103"/>
      <c r="AN175" s="103"/>
      <c r="AO175" s="103"/>
      <c r="AP175" s="103"/>
      <c r="AQ175" s="103"/>
      <c r="AR175" s="103"/>
      <c r="AS175" s="103"/>
      <c r="AT175" s="103"/>
      <c r="AU175" s="103"/>
      <c r="AV175" s="103"/>
      <c r="AW175" s="103"/>
      <c r="AX175" s="103"/>
      <c r="AY175" s="103"/>
      <c r="AZ175" s="103"/>
      <c r="BA175" s="103"/>
      <c r="BB175" s="103"/>
      <c r="BC175" s="103"/>
      <c r="BD175" s="103"/>
      <c r="BE175" s="103"/>
      <c r="BF175" s="103"/>
      <c r="BG175" s="103"/>
    </row>
    <row r="176">
      <c r="A176" s="46" t="s">
        <v>1359</v>
      </c>
      <c r="B176" s="46" t="s">
        <v>1360</v>
      </c>
      <c r="C176" s="46" t="s">
        <v>240</v>
      </c>
      <c r="D176" s="46" t="s">
        <v>358</v>
      </c>
      <c r="E176" s="46" t="s">
        <v>180</v>
      </c>
      <c r="F176" s="62"/>
      <c r="G176" s="107" t="s">
        <v>184</v>
      </c>
      <c r="H176" s="107" t="s">
        <v>184</v>
      </c>
      <c r="I176" s="107" t="s">
        <v>184</v>
      </c>
      <c r="J176" s="107">
        <f t="shared" si="19"/>
        <v>100</v>
      </c>
      <c r="K176" s="54">
        <v>46203.0</v>
      </c>
      <c r="L176" s="54">
        <v>46074.0</v>
      </c>
      <c r="M176" s="60" t="s">
        <v>323</v>
      </c>
      <c r="N176" s="54">
        <v>46203.0</v>
      </c>
      <c r="O176" s="62"/>
      <c r="P176" s="57" t="s">
        <v>1363</v>
      </c>
      <c r="Q176" s="46" t="s">
        <v>190</v>
      </c>
      <c r="R176" s="46" t="s">
        <v>181</v>
      </c>
      <c r="S176" s="60" t="s">
        <v>628</v>
      </c>
      <c r="T176" s="60">
        <v>20.0</v>
      </c>
      <c r="U176" s="62"/>
      <c r="V176" s="62"/>
      <c r="W176" s="46" t="s">
        <v>244</v>
      </c>
      <c r="X176" s="62"/>
      <c r="Y176" s="60">
        <v>1.0</v>
      </c>
      <c r="Z176" s="64"/>
      <c r="AA176" s="46" t="s">
        <v>939</v>
      </c>
      <c r="AB176" s="46" t="s">
        <v>719</v>
      </c>
      <c r="AC176" s="46" t="s">
        <v>437</v>
      </c>
      <c r="AD176" s="46" t="s">
        <v>404</v>
      </c>
      <c r="AE176" s="60">
        <v>2022.0</v>
      </c>
      <c r="AF176" s="46" t="s">
        <v>1366</v>
      </c>
      <c r="AG176" s="62"/>
      <c r="AH176" s="146" t="s">
        <v>1368</v>
      </c>
      <c r="AI176" s="46" t="s">
        <v>1370</v>
      </c>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row>
    <row r="177">
      <c r="A177" s="72"/>
      <c r="B177" s="72"/>
      <c r="C177" s="72"/>
      <c r="D177" s="72"/>
      <c r="E177" s="72"/>
      <c r="F177" s="72"/>
      <c r="G177" s="72"/>
      <c r="H177" s="72"/>
      <c r="I177" s="72"/>
      <c r="J177" s="72"/>
      <c r="K177" s="72"/>
      <c r="L177" s="72"/>
      <c r="M177" s="72"/>
      <c r="N177" s="72"/>
      <c r="O177" s="72"/>
      <c r="P177" s="57" t="s">
        <v>1374</v>
      </c>
      <c r="Q177" s="72"/>
      <c r="R177" s="72"/>
      <c r="S177" s="72"/>
      <c r="T177" s="72"/>
      <c r="U177" s="72"/>
      <c r="V177" s="72"/>
      <c r="W177" s="72"/>
      <c r="X177" s="72"/>
      <c r="Y177" s="72"/>
      <c r="Z177" s="64"/>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row>
    <row r="178">
      <c r="A178" s="57" t="s">
        <v>1163</v>
      </c>
      <c r="B178" s="57" t="s">
        <v>1378</v>
      </c>
      <c r="C178" s="57" t="s">
        <v>240</v>
      </c>
      <c r="D178" s="57" t="s">
        <v>150</v>
      </c>
      <c r="E178" s="57" t="s">
        <v>180</v>
      </c>
      <c r="F178" s="82"/>
      <c r="G178" s="75" t="s">
        <v>184</v>
      </c>
      <c r="H178" s="75" t="s">
        <v>184</v>
      </c>
      <c r="I178" s="75" t="s">
        <v>184</v>
      </c>
      <c r="J178" s="75">
        <f t="shared" ref="J178:J191" si="20">IF(G178="NORMAL",50,0)+IF(H178="NORMAL",20,0)+IF(I178="NORMAL",30,0)</f>
        <v>100</v>
      </c>
      <c r="K178" s="57" t="s">
        <v>595</v>
      </c>
      <c r="L178" s="82"/>
      <c r="M178" s="82"/>
      <c r="N178" s="82"/>
      <c r="O178" s="82"/>
      <c r="P178" s="57" t="s">
        <v>1379</v>
      </c>
      <c r="Q178" s="57" t="s">
        <v>190</v>
      </c>
      <c r="R178" s="57" t="s">
        <v>191</v>
      </c>
      <c r="S178" s="80">
        <v>46223.0</v>
      </c>
      <c r="T178" s="64">
        <v>46223.0</v>
      </c>
      <c r="U178" s="57" t="s">
        <v>395</v>
      </c>
      <c r="V178" s="82"/>
      <c r="W178" s="82"/>
      <c r="X178" s="64">
        <v>2025.0</v>
      </c>
      <c r="Y178" s="64">
        <v>1.0</v>
      </c>
      <c r="Z178" s="64"/>
      <c r="AA178" s="57" t="s">
        <v>200</v>
      </c>
      <c r="AB178" s="84" t="s">
        <v>800</v>
      </c>
      <c r="AC178" s="84" t="s">
        <v>1089</v>
      </c>
      <c r="AD178" s="57" t="s">
        <v>203</v>
      </c>
      <c r="AE178" s="64">
        <v>2025.0</v>
      </c>
      <c r="AF178" s="81">
        <v>45661.0</v>
      </c>
      <c r="AG178" s="82"/>
      <c r="AH178" s="82"/>
      <c r="AI178" s="82"/>
      <c r="AJ178" s="82"/>
      <c r="AK178" s="82"/>
      <c r="AL178" s="82"/>
      <c r="AM178" s="82"/>
      <c r="AN178" s="82"/>
      <c r="AO178" s="82"/>
      <c r="AP178" s="82"/>
      <c r="AQ178" s="82"/>
      <c r="AR178" s="82"/>
      <c r="AS178" s="82"/>
      <c r="AT178" s="82"/>
      <c r="AU178" s="82"/>
      <c r="AV178" s="82"/>
      <c r="AW178" s="82"/>
      <c r="AX178" s="82"/>
      <c r="AY178" s="82"/>
      <c r="AZ178" s="82"/>
      <c r="BA178" s="82"/>
      <c r="BB178" s="82"/>
      <c r="BC178" s="82"/>
      <c r="BD178" s="82"/>
      <c r="BE178" s="82"/>
      <c r="BF178" s="82"/>
      <c r="BG178" s="82"/>
    </row>
    <row r="179">
      <c r="A179" s="57" t="s">
        <v>1249</v>
      </c>
      <c r="B179" s="57" t="s">
        <v>1381</v>
      </c>
      <c r="C179" s="57" t="s">
        <v>240</v>
      </c>
      <c r="D179" s="57" t="s">
        <v>440</v>
      </c>
      <c r="E179" s="57" t="s">
        <v>180</v>
      </c>
      <c r="F179" s="82"/>
      <c r="G179" s="75" t="s">
        <v>184</v>
      </c>
      <c r="H179" s="75" t="s">
        <v>184</v>
      </c>
      <c r="I179" s="75" t="s">
        <v>184</v>
      </c>
      <c r="J179" s="75">
        <f t="shared" si="20"/>
        <v>100</v>
      </c>
      <c r="K179" s="57" t="s">
        <v>595</v>
      </c>
      <c r="L179" s="82"/>
      <c r="M179" s="82"/>
      <c r="N179" s="82"/>
      <c r="O179" s="82"/>
      <c r="P179" s="82"/>
      <c r="Q179" s="82"/>
      <c r="R179" s="57" t="s">
        <v>191</v>
      </c>
      <c r="S179" s="80">
        <v>46223.0</v>
      </c>
      <c r="T179" s="64">
        <v>46223.0</v>
      </c>
      <c r="U179" s="57" t="s">
        <v>395</v>
      </c>
      <c r="V179" s="82"/>
      <c r="W179" s="82"/>
      <c r="X179" s="82"/>
      <c r="Y179" s="64">
        <v>1.0</v>
      </c>
      <c r="Z179" s="64"/>
      <c r="AA179" s="57" t="s">
        <v>363</v>
      </c>
      <c r="AB179" s="57" t="s">
        <v>364</v>
      </c>
      <c r="AC179" s="57" t="s">
        <v>365</v>
      </c>
      <c r="AD179" s="57" t="s">
        <v>366</v>
      </c>
      <c r="AE179" s="64">
        <v>2022.0</v>
      </c>
      <c r="AF179" s="64">
        <v>2022.0</v>
      </c>
      <c r="AG179" s="82"/>
      <c r="AH179" s="82"/>
      <c r="AI179" s="82"/>
      <c r="AJ179" s="82"/>
      <c r="AK179" s="82"/>
      <c r="AL179" s="82"/>
      <c r="AM179" s="82"/>
      <c r="AN179" s="82"/>
      <c r="AO179" s="82"/>
      <c r="AP179" s="82"/>
      <c r="AQ179" s="82"/>
      <c r="AR179" s="82"/>
      <c r="AS179" s="82"/>
      <c r="AT179" s="82"/>
      <c r="AU179" s="82"/>
      <c r="AV179" s="82"/>
      <c r="AW179" s="82"/>
      <c r="AX179" s="82"/>
      <c r="AY179" s="82"/>
      <c r="AZ179" s="82"/>
      <c r="BA179" s="82"/>
      <c r="BB179" s="82"/>
      <c r="BC179" s="82"/>
      <c r="BD179" s="82"/>
      <c r="BE179" s="82"/>
      <c r="BF179" s="82"/>
      <c r="BG179" s="82"/>
    </row>
    <row r="180">
      <c r="A180" s="57" t="s">
        <v>1384</v>
      </c>
      <c r="B180" s="57" t="s">
        <v>1385</v>
      </c>
      <c r="C180" s="57" t="s">
        <v>593</v>
      </c>
      <c r="D180" s="57" t="s">
        <v>1386</v>
      </c>
      <c r="E180" s="57" t="s">
        <v>180</v>
      </c>
      <c r="F180" s="82"/>
      <c r="G180" s="75" t="s">
        <v>184</v>
      </c>
      <c r="H180" s="75" t="s">
        <v>184</v>
      </c>
      <c r="I180" s="75" t="s">
        <v>184</v>
      </c>
      <c r="J180" s="75">
        <f t="shared" si="20"/>
        <v>100</v>
      </c>
      <c r="K180" s="80">
        <v>46197.0</v>
      </c>
      <c r="L180" s="80">
        <v>46045.0</v>
      </c>
      <c r="M180" s="80">
        <v>46142.0</v>
      </c>
      <c r="N180" s="80">
        <v>46197.0</v>
      </c>
      <c r="O180" s="82"/>
      <c r="P180" s="57" t="s">
        <v>1387</v>
      </c>
      <c r="Q180" s="57" t="s">
        <v>190</v>
      </c>
      <c r="R180" s="57" t="s">
        <v>253</v>
      </c>
      <c r="S180" s="64" t="s">
        <v>254</v>
      </c>
      <c r="T180" s="64">
        <v>26.0</v>
      </c>
      <c r="U180" s="82"/>
      <c r="V180" s="82"/>
      <c r="W180" s="82"/>
      <c r="X180" s="82"/>
      <c r="Y180" s="64">
        <v>1.0</v>
      </c>
      <c r="Z180" s="64"/>
      <c r="AA180" s="57" t="s">
        <v>1388</v>
      </c>
      <c r="AB180" s="57" t="s">
        <v>1389</v>
      </c>
      <c r="AC180" s="57" t="s">
        <v>403</v>
      </c>
      <c r="AD180" s="57" t="s">
        <v>404</v>
      </c>
      <c r="AE180" s="64">
        <v>2021.0</v>
      </c>
      <c r="AF180" s="64" t="s">
        <v>956</v>
      </c>
      <c r="AG180" s="147">
        <v>2.02E11</v>
      </c>
      <c r="AH180" s="57" t="s">
        <v>1390</v>
      </c>
      <c r="AI180" s="57" t="s">
        <v>465</v>
      </c>
      <c r="AJ180" s="82"/>
      <c r="AK180" s="82"/>
      <c r="AL180" s="82"/>
      <c r="AM180" s="82"/>
      <c r="AN180" s="82"/>
      <c r="AO180" s="82"/>
      <c r="AP180" s="82"/>
      <c r="AQ180" s="82"/>
      <c r="AR180" s="82"/>
      <c r="AS180" s="82"/>
      <c r="AT180" s="82"/>
      <c r="AU180" s="82"/>
      <c r="AV180" s="82"/>
      <c r="AW180" s="82"/>
      <c r="AX180" s="82"/>
      <c r="AY180" s="82"/>
      <c r="AZ180" s="82"/>
      <c r="BA180" s="82"/>
      <c r="BB180" s="82"/>
      <c r="BC180" s="82"/>
      <c r="BD180" s="82"/>
      <c r="BE180" s="82"/>
      <c r="BF180" s="82"/>
      <c r="BG180" s="82"/>
    </row>
    <row r="181">
      <c r="A181" s="57" t="s">
        <v>1272</v>
      </c>
      <c r="B181" s="57" t="s">
        <v>1391</v>
      </c>
      <c r="C181" s="57" t="s">
        <v>240</v>
      </c>
      <c r="D181" s="57" t="s">
        <v>440</v>
      </c>
      <c r="E181" s="57" t="s">
        <v>180</v>
      </c>
      <c r="F181" s="82"/>
      <c r="G181" s="75" t="s">
        <v>184</v>
      </c>
      <c r="H181" s="75" t="s">
        <v>184</v>
      </c>
      <c r="I181" s="75" t="s">
        <v>184</v>
      </c>
      <c r="J181" s="75">
        <f t="shared" si="20"/>
        <v>100</v>
      </c>
      <c r="K181" s="80">
        <v>46044.0</v>
      </c>
      <c r="L181" s="80">
        <v>46044.0</v>
      </c>
      <c r="M181" s="82"/>
      <c r="N181" s="82"/>
      <c r="O181" s="82"/>
      <c r="P181" s="82"/>
      <c r="Q181" s="82"/>
      <c r="R181" s="57" t="s">
        <v>191</v>
      </c>
      <c r="S181" s="80">
        <v>46223.0</v>
      </c>
      <c r="T181" s="64">
        <v>179.0</v>
      </c>
      <c r="U181" s="57" t="s">
        <v>395</v>
      </c>
      <c r="V181" s="82"/>
      <c r="W181" s="82"/>
      <c r="X181" s="82"/>
      <c r="Y181" s="64">
        <v>1.0</v>
      </c>
      <c r="Z181" s="64"/>
      <c r="AA181" s="57" t="s">
        <v>363</v>
      </c>
      <c r="AB181" s="57" t="s">
        <v>364</v>
      </c>
      <c r="AC181" s="57" t="s">
        <v>365</v>
      </c>
      <c r="AD181" s="57" t="s">
        <v>366</v>
      </c>
      <c r="AE181" s="64">
        <v>2022.0</v>
      </c>
      <c r="AF181" s="64">
        <v>2022.0</v>
      </c>
      <c r="AG181" s="82"/>
      <c r="AH181" s="82"/>
      <c r="AI181" s="82"/>
      <c r="AJ181" s="82"/>
      <c r="AK181" s="82"/>
      <c r="AL181" s="82"/>
      <c r="AM181" s="82"/>
      <c r="AN181" s="82"/>
      <c r="AO181" s="82"/>
      <c r="AP181" s="82"/>
      <c r="AQ181" s="82"/>
      <c r="AR181" s="82"/>
      <c r="AS181" s="82"/>
      <c r="AT181" s="82"/>
      <c r="AU181" s="82"/>
      <c r="AV181" s="82"/>
      <c r="AW181" s="82"/>
      <c r="AX181" s="82"/>
      <c r="AY181" s="82"/>
      <c r="AZ181" s="82"/>
      <c r="BA181" s="82"/>
      <c r="BB181" s="82"/>
      <c r="BC181" s="82"/>
      <c r="BD181" s="82"/>
      <c r="BE181" s="82"/>
      <c r="BF181" s="82"/>
      <c r="BG181" s="82"/>
    </row>
    <row r="182">
      <c r="A182" s="57" t="s">
        <v>1393</v>
      </c>
      <c r="B182" s="57" t="s">
        <v>1394</v>
      </c>
      <c r="C182" s="57" t="s">
        <v>240</v>
      </c>
      <c r="D182" s="57" t="s">
        <v>358</v>
      </c>
      <c r="E182" s="57" t="s">
        <v>180</v>
      </c>
      <c r="F182" s="82"/>
      <c r="G182" s="75" t="s">
        <v>184</v>
      </c>
      <c r="H182" s="75" t="s">
        <v>184</v>
      </c>
      <c r="I182" s="75" t="s">
        <v>184</v>
      </c>
      <c r="J182" s="75">
        <f t="shared" si="20"/>
        <v>100</v>
      </c>
      <c r="K182" s="80">
        <v>46197.0</v>
      </c>
      <c r="L182" s="64" t="s">
        <v>338</v>
      </c>
      <c r="M182" s="80">
        <v>46197.0</v>
      </c>
      <c r="N182" s="82"/>
      <c r="O182" s="82"/>
      <c r="P182" s="82"/>
      <c r="Q182" s="82"/>
      <c r="R182" s="57" t="s">
        <v>191</v>
      </c>
      <c r="S182" s="64" t="s">
        <v>254</v>
      </c>
      <c r="T182" s="64">
        <v>26.0</v>
      </c>
      <c r="U182" s="82"/>
      <c r="V182" s="82"/>
      <c r="W182" s="57" t="s">
        <v>244</v>
      </c>
      <c r="X182" s="82"/>
      <c r="Y182" s="64">
        <v>1.0</v>
      </c>
      <c r="Z182" s="64"/>
      <c r="AA182" s="57" t="s">
        <v>363</v>
      </c>
      <c r="AB182" s="57" t="s">
        <v>364</v>
      </c>
      <c r="AC182" s="57" t="s">
        <v>365</v>
      </c>
      <c r="AD182" s="57" t="s">
        <v>366</v>
      </c>
      <c r="AE182" s="64">
        <v>2022.0</v>
      </c>
      <c r="AF182" s="64">
        <v>2022.0</v>
      </c>
      <c r="AG182" s="82"/>
      <c r="AH182" s="57" t="s">
        <v>1396</v>
      </c>
      <c r="AI182" s="82"/>
      <c r="AJ182" s="82"/>
      <c r="AK182" s="82"/>
      <c r="AL182" s="82"/>
      <c r="AM182" s="82"/>
      <c r="AN182" s="82"/>
      <c r="AO182" s="82"/>
      <c r="AP182" s="82"/>
      <c r="AQ182" s="82"/>
      <c r="AR182" s="82"/>
      <c r="AS182" s="82"/>
      <c r="AT182" s="82"/>
      <c r="AU182" s="82"/>
      <c r="AV182" s="82"/>
      <c r="AW182" s="82"/>
      <c r="AX182" s="82"/>
      <c r="AY182" s="82"/>
      <c r="AZ182" s="82"/>
      <c r="BA182" s="82"/>
      <c r="BB182" s="82"/>
      <c r="BC182" s="82"/>
      <c r="BD182" s="82"/>
      <c r="BE182" s="82"/>
      <c r="BF182" s="82"/>
      <c r="BG182" s="82"/>
    </row>
    <row r="183">
      <c r="A183" s="99" t="s">
        <v>1397</v>
      </c>
      <c r="B183" s="99" t="s">
        <v>1398</v>
      </c>
      <c r="C183" s="99" t="s">
        <v>593</v>
      </c>
      <c r="D183" s="99" t="s">
        <v>440</v>
      </c>
      <c r="E183" s="99" t="s">
        <v>180</v>
      </c>
      <c r="F183" s="103"/>
      <c r="G183" s="75" t="s">
        <v>184</v>
      </c>
      <c r="H183" s="75" t="s">
        <v>184</v>
      </c>
      <c r="I183" s="75" t="s">
        <v>184</v>
      </c>
      <c r="J183" s="75">
        <f t="shared" si="20"/>
        <v>100</v>
      </c>
      <c r="K183" s="102" t="s">
        <v>338</v>
      </c>
      <c r="L183" s="101">
        <v>46071.0</v>
      </c>
      <c r="M183" s="102" t="s">
        <v>338</v>
      </c>
      <c r="N183" s="103"/>
      <c r="O183" s="103"/>
      <c r="P183" s="99" t="s">
        <v>1399</v>
      </c>
      <c r="Q183" s="103"/>
      <c r="R183" s="99" t="s">
        <v>226</v>
      </c>
      <c r="S183" s="101">
        <v>46283.0</v>
      </c>
      <c r="T183" s="102">
        <v>60.0</v>
      </c>
      <c r="U183" s="103"/>
      <c r="V183" s="103"/>
      <c r="W183" s="103"/>
      <c r="X183" s="102">
        <v>2022.0</v>
      </c>
      <c r="Y183" s="102">
        <v>1.0</v>
      </c>
      <c r="Z183" s="102"/>
      <c r="AA183" s="99" t="s">
        <v>1400</v>
      </c>
      <c r="AB183" s="99" t="s">
        <v>364</v>
      </c>
      <c r="AC183" s="99" t="s">
        <v>437</v>
      </c>
      <c r="AD183" s="99" t="s">
        <v>404</v>
      </c>
      <c r="AE183" s="102">
        <v>2022.0</v>
      </c>
      <c r="AF183" s="101">
        <v>44620.0</v>
      </c>
      <c r="AG183" s="103"/>
      <c r="AH183" s="99" t="s">
        <v>1402</v>
      </c>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row>
    <row r="184">
      <c r="A184" s="57" t="s">
        <v>1404</v>
      </c>
      <c r="B184" s="57" t="s">
        <v>1405</v>
      </c>
      <c r="C184" s="57" t="s">
        <v>593</v>
      </c>
      <c r="D184" s="57" t="s">
        <v>440</v>
      </c>
      <c r="E184" s="57" t="s">
        <v>180</v>
      </c>
      <c r="F184" s="82"/>
      <c r="G184" s="75" t="s">
        <v>184</v>
      </c>
      <c r="H184" s="75" t="s">
        <v>184</v>
      </c>
      <c r="I184" s="75" t="s">
        <v>184</v>
      </c>
      <c r="J184" s="75">
        <f t="shared" si="20"/>
        <v>100</v>
      </c>
      <c r="K184" s="64" t="s">
        <v>338</v>
      </c>
      <c r="L184" s="80">
        <v>46071.0</v>
      </c>
      <c r="M184" s="64" t="s">
        <v>338</v>
      </c>
      <c r="N184" s="82"/>
      <c r="O184" s="82"/>
      <c r="P184" s="82"/>
      <c r="Q184" s="82"/>
      <c r="R184" s="57" t="s">
        <v>226</v>
      </c>
      <c r="S184" s="80">
        <v>46283.0</v>
      </c>
      <c r="T184" s="64">
        <v>60.0</v>
      </c>
      <c r="U184" s="82"/>
      <c r="V184" s="82"/>
      <c r="W184" s="82"/>
      <c r="X184" s="64">
        <v>2021.0</v>
      </c>
      <c r="Y184" s="64">
        <v>1.0</v>
      </c>
      <c r="Z184" s="64"/>
      <c r="AA184" s="57" t="s">
        <v>1406</v>
      </c>
      <c r="AB184" s="57" t="s">
        <v>1407</v>
      </c>
      <c r="AC184" s="57" t="s">
        <v>365</v>
      </c>
      <c r="AD184" s="57" t="s">
        <v>404</v>
      </c>
      <c r="AE184" s="64">
        <v>2021.0</v>
      </c>
      <c r="AF184" s="64" t="s">
        <v>1408</v>
      </c>
      <c r="AG184" s="82"/>
      <c r="AH184" s="57" t="s">
        <v>1409</v>
      </c>
      <c r="AI184" s="82"/>
      <c r="AJ184" s="82"/>
      <c r="AK184" s="82"/>
      <c r="AL184" s="82"/>
      <c r="AM184" s="82"/>
      <c r="AN184" s="82"/>
      <c r="AO184" s="82"/>
      <c r="AP184" s="82"/>
      <c r="AQ184" s="82"/>
      <c r="AR184" s="82"/>
      <c r="AS184" s="82"/>
      <c r="AT184" s="82"/>
      <c r="AU184" s="82"/>
      <c r="AV184" s="82"/>
      <c r="AW184" s="82"/>
      <c r="AX184" s="82"/>
      <c r="AY184" s="82"/>
      <c r="AZ184" s="82"/>
      <c r="BA184" s="82"/>
      <c r="BB184" s="82"/>
      <c r="BC184" s="82"/>
      <c r="BD184" s="82"/>
      <c r="BE184" s="82"/>
      <c r="BF184" s="82"/>
      <c r="BG184" s="82"/>
    </row>
    <row r="185">
      <c r="A185" s="57" t="s">
        <v>1410</v>
      </c>
      <c r="B185" s="57" t="s">
        <v>1411</v>
      </c>
      <c r="C185" s="57" t="s">
        <v>593</v>
      </c>
      <c r="D185" s="57" t="s">
        <v>358</v>
      </c>
      <c r="E185" s="57" t="s">
        <v>180</v>
      </c>
      <c r="F185" s="82"/>
      <c r="G185" s="75" t="s">
        <v>184</v>
      </c>
      <c r="H185" s="75" t="s">
        <v>184</v>
      </c>
      <c r="I185" s="75" t="s">
        <v>184</v>
      </c>
      <c r="J185" s="75">
        <f t="shared" si="20"/>
        <v>100</v>
      </c>
      <c r="K185" s="64" t="s">
        <v>308</v>
      </c>
      <c r="L185" s="80">
        <v>46070.0</v>
      </c>
      <c r="M185" s="64" t="s">
        <v>308</v>
      </c>
      <c r="N185" s="82"/>
      <c r="O185" s="82"/>
      <c r="P185" s="57" t="s">
        <v>1412</v>
      </c>
      <c r="Q185" s="57" t="s">
        <v>190</v>
      </c>
      <c r="R185" s="57" t="s">
        <v>450</v>
      </c>
      <c r="S185" s="80">
        <v>46282.0</v>
      </c>
      <c r="T185" s="64">
        <v>61.0</v>
      </c>
      <c r="U185" s="82"/>
      <c r="V185" s="82"/>
      <c r="W185" s="82"/>
      <c r="X185" s="64">
        <v>2022.0</v>
      </c>
      <c r="Y185" s="64">
        <v>1.0</v>
      </c>
      <c r="Z185" s="64"/>
      <c r="AA185" s="57" t="s">
        <v>363</v>
      </c>
      <c r="AB185" s="57" t="s">
        <v>364</v>
      </c>
      <c r="AC185" s="57" t="s">
        <v>437</v>
      </c>
      <c r="AD185" s="57" t="s">
        <v>404</v>
      </c>
      <c r="AE185" s="80">
        <v>44620.0</v>
      </c>
      <c r="AF185" s="82"/>
      <c r="AG185" s="82"/>
      <c r="AH185" s="57" t="s">
        <v>1413</v>
      </c>
      <c r="AI185" s="82"/>
      <c r="AJ185" s="82"/>
      <c r="AK185" s="82"/>
      <c r="AL185" s="82"/>
      <c r="AM185" s="82"/>
      <c r="AN185" s="82"/>
      <c r="AO185" s="82"/>
      <c r="AP185" s="82"/>
      <c r="AQ185" s="82"/>
      <c r="AR185" s="82"/>
      <c r="AS185" s="82"/>
      <c r="AT185" s="82"/>
      <c r="AU185" s="82"/>
      <c r="AV185" s="82"/>
      <c r="AW185" s="82"/>
      <c r="AX185" s="82"/>
      <c r="AY185" s="82"/>
      <c r="AZ185" s="82"/>
      <c r="BA185" s="82"/>
      <c r="BB185" s="82"/>
      <c r="BC185" s="82"/>
      <c r="BD185" s="82"/>
      <c r="BE185" s="82"/>
      <c r="BF185" s="82"/>
      <c r="BG185" s="82"/>
    </row>
    <row r="186">
      <c r="A186" s="57" t="s">
        <v>1414</v>
      </c>
      <c r="B186" s="86" t="s">
        <v>1415</v>
      </c>
      <c r="C186" s="57" t="s">
        <v>240</v>
      </c>
      <c r="D186" s="57" t="s">
        <v>358</v>
      </c>
      <c r="E186" s="57" t="s">
        <v>180</v>
      </c>
      <c r="F186" s="82"/>
      <c r="G186" s="75" t="s">
        <v>184</v>
      </c>
      <c r="H186" s="75" t="s">
        <v>184</v>
      </c>
      <c r="I186" s="75" t="s">
        <v>184</v>
      </c>
      <c r="J186" s="75">
        <f t="shared" si="20"/>
        <v>100</v>
      </c>
      <c r="K186" s="80">
        <v>46203.0</v>
      </c>
      <c r="L186" s="80">
        <v>46074.0</v>
      </c>
      <c r="M186" s="64" t="s">
        <v>323</v>
      </c>
      <c r="N186" s="80">
        <v>46203.0</v>
      </c>
      <c r="O186" s="82"/>
      <c r="P186" s="82"/>
      <c r="Q186" s="82"/>
      <c r="R186" s="57" t="s">
        <v>181</v>
      </c>
      <c r="S186" s="64" t="s">
        <v>628</v>
      </c>
      <c r="T186" s="64">
        <v>20.0</v>
      </c>
      <c r="U186" s="82"/>
      <c r="V186" s="82"/>
      <c r="W186" s="82"/>
      <c r="X186" s="82"/>
      <c r="Y186" s="64">
        <v>1.0</v>
      </c>
      <c r="Z186" s="64"/>
      <c r="AA186" s="57" t="s">
        <v>363</v>
      </c>
      <c r="AB186" s="57" t="s">
        <v>364</v>
      </c>
      <c r="AC186" s="57" t="s">
        <v>437</v>
      </c>
      <c r="AD186" s="57" t="s">
        <v>404</v>
      </c>
      <c r="AE186" s="64">
        <v>2022.0</v>
      </c>
      <c r="AF186" s="57" t="s">
        <v>889</v>
      </c>
      <c r="AG186" s="82"/>
      <c r="AH186" s="57" t="s">
        <v>1417</v>
      </c>
      <c r="AI186" s="57" t="s">
        <v>1418</v>
      </c>
      <c r="AJ186" s="82"/>
      <c r="AK186" s="82"/>
      <c r="AL186" s="82"/>
      <c r="AM186" s="82"/>
      <c r="AN186" s="82"/>
      <c r="AO186" s="82"/>
      <c r="AP186" s="82"/>
      <c r="AQ186" s="82"/>
      <c r="AR186" s="82"/>
      <c r="AS186" s="82"/>
      <c r="AT186" s="82"/>
      <c r="AU186" s="82"/>
      <c r="AV186" s="82"/>
      <c r="AW186" s="82"/>
      <c r="AX186" s="82"/>
      <c r="AY186" s="82"/>
      <c r="AZ186" s="82"/>
      <c r="BA186" s="82"/>
      <c r="BB186" s="82"/>
      <c r="BC186" s="82"/>
      <c r="BD186" s="82"/>
      <c r="BE186" s="82"/>
      <c r="BF186" s="82"/>
      <c r="BG186" s="82"/>
    </row>
    <row r="187">
      <c r="A187" s="148"/>
      <c r="B187" s="149" t="s">
        <v>1419</v>
      </c>
      <c r="C187" s="99" t="s">
        <v>240</v>
      </c>
      <c r="D187" s="99" t="s">
        <v>358</v>
      </c>
      <c r="E187" s="99" t="s">
        <v>180</v>
      </c>
      <c r="F187" s="103"/>
      <c r="G187" s="75" t="s">
        <v>184</v>
      </c>
      <c r="H187" s="75" t="s">
        <v>184</v>
      </c>
      <c r="I187" s="75" t="s">
        <v>184</v>
      </c>
      <c r="J187" s="75">
        <f t="shared" si="20"/>
        <v>100</v>
      </c>
      <c r="K187" s="99" t="s">
        <v>595</v>
      </c>
      <c r="L187" s="103"/>
      <c r="M187" s="103"/>
      <c r="N187" s="103"/>
      <c r="O187" s="103"/>
      <c r="P187" s="99" t="s">
        <v>1420</v>
      </c>
      <c r="Q187" s="99" t="s">
        <v>643</v>
      </c>
      <c r="R187" s="99" t="s">
        <v>16</v>
      </c>
      <c r="S187" s="101">
        <v>46223.0</v>
      </c>
      <c r="T187" s="102">
        <v>46223.0</v>
      </c>
      <c r="U187" s="99" t="s">
        <v>395</v>
      </c>
      <c r="V187" s="103"/>
      <c r="W187" s="103"/>
      <c r="X187" s="103"/>
      <c r="Y187" s="102">
        <v>1.0</v>
      </c>
      <c r="Z187" s="102"/>
      <c r="AA187" s="99" t="s">
        <v>1421</v>
      </c>
      <c r="AB187" s="103"/>
      <c r="AC187" s="99" t="s">
        <v>403</v>
      </c>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row>
    <row r="188">
      <c r="A188" s="150"/>
      <c r="B188" s="86" t="s">
        <v>1422</v>
      </c>
      <c r="C188" s="57" t="s">
        <v>240</v>
      </c>
      <c r="D188" s="57" t="s">
        <v>358</v>
      </c>
      <c r="E188" s="57" t="s">
        <v>180</v>
      </c>
      <c r="F188" s="82"/>
      <c r="G188" s="75" t="s">
        <v>184</v>
      </c>
      <c r="H188" s="75" t="s">
        <v>184</v>
      </c>
      <c r="I188" s="75" t="s">
        <v>184</v>
      </c>
      <c r="J188" s="75">
        <f t="shared" si="20"/>
        <v>100</v>
      </c>
      <c r="K188" s="80">
        <v>46197.0</v>
      </c>
      <c r="L188" s="80">
        <v>46049.0</v>
      </c>
      <c r="M188" s="80">
        <v>46141.0</v>
      </c>
      <c r="N188" s="80">
        <v>46197.0</v>
      </c>
      <c r="O188" s="82"/>
      <c r="P188" s="82"/>
      <c r="Q188" s="82"/>
      <c r="R188" s="57" t="s">
        <v>463</v>
      </c>
      <c r="S188" s="64" t="s">
        <v>254</v>
      </c>
      <c r="T188" s="64">
        <v>26.0</v>
      </c>
      <c r="U188" s="82"/>
      <c r="V188" s="82"/>
      <c r="W188" s="57" t="s">
        <v>244</v>
      </c>
      <c r="X188" s="82"/>
      <c r="Y188" s="64">
        <v>1.0</v>
      </c>
      <c r="Z188" s="64"/>
      <c r="AA188" s="57" t="s">
        <v>363</v>
      </c>
      <c r="AB188" s="57" t="s">
        <v>364</v>
      </c>
      <c r="AC188" s="57" t="s">
        <v>437</v>
      </c>
      <c r="AD188" s="57" t="s">
        <v>404</v>
      </c>
      <c r="AE188" s="64">
        <v>2022.0</v>
      </c>
      <c r="AF188" s="64" t="s">
        <v>569</v>
      </c>
      <c r="AG188" s="82"/>
      <c r="AH188" s="57" t="s">
        <v>1425</v>
      </c>
      <c r="AI188" s="57" t="s">
        <v>1426</v>
      </c>
      <c r="AJ188" s="82"/>
      <c r="AK188" s="82"/>
      <c r="AL188" s="82"/>
      <c r="AM188" s="82"/>
      <c r="AN188" s="82"/>
      <c r="AO188" s="82"/>
      <c r="AP188" s="82"/>
      <c r="AQ188" s="82"/>
      <c r="AR188" s="82"/>
      <c r="AS188" s="82"/>
      <c r="AT188" s="82"/>
      <c r="AU188" s="82"/>
      <c r="AV188" s="82"/>
      <c r="AW188" s="82"/>
      <c r="AX188" s="82"/>
      <c r="AY188" s="82"/>
      <c r="AZ188" s="82"/>
      <c r="BA188" s="82"/>
      <c r="BB188" s="82"/>
      <c r="BC188" s="82"/>
      <c r="BD188" s="82"/>
      <c r="BE188" s="82"/>
      <c r="BF188" s="82"/>
      <c r="BG188" s="82"/>
    </row>
    <row r="189">
      <c r="A189" s="148"/>
      <c r="B189" s="149" t="s">
        <v>1427</v>
      </c>
      <c r="C189" s="99" t="s">
        <v>240</v>
      </c>
      <c r="D189" s="99" t="s">
        <v>358</v>
      </c>
      <c r="E189" s="99" t="s">
        <v>180</v>
      </c>
      <c r="F189" s="103"/>
      <c r="G189" s="75" t="s">
        <v>184</v>
      </c>
      <c r="H189" s="75" t="s">
        <v>184</v>
      </c>
      <c r="I189" s="75" t="s">
        <v>184</v>
      </c>
      <c r="J189" s="75">
        <f t="shared" si="20"/>
        <v>100</v>
      </c>
      <c r="K189" s="101">
        <v>46197.0</v>
      </c>
      <c r="L189" s="101">
        <v>46045.0</v>
      </c>
      <c r="M189" s="101">
        <v>46197.0</v>
      </c>
      <c r="N189" s="103"/>
      <c r="O189" s="103"/>
      <c r="P189" s="103"/>
      <c r="Q189" s="103"/>
      <c r="R189" s="99" t="s">
        <v>191</v>
      </c>
      <c r="S189" s="102" t="s">
        <v>254</v>
      </c>
      <c r="T189" s="102">
        <v>26.0</v>
      </c>
      <c r="U189" s="103"/>
      <c r="V189" s="103"/>
      <c r="W189" s="99" t="s">
        <v>244</v>
      </c>
      <c r="X189" s="103"/>
      <c r="Y189" s="102">
        <v>1.0</v>
      </c>
      <c r="Z189" s="102"/>
      <c r="AA189" s="99" t="s">
        <v>363</v>
      </c>
      <c r="AB189" s="99" t="s">
        <v>364</v>
      </c>
      <c r="AC189" s="99" t="s">
        <v>365</v>
      </c>
      <c r="AD189" s="99" t="s">
        <v>366</v>
      </c>
      <c r="AE189" s="102">
        <v>2022.0</v>
      </c>
      <c r="AF189" s="102">
        <v>2022.0</v>
      </c>
      <c r="AG189" s="103"/>
      <c r="AH189" s="99" t="s">
        <v>1428</v>
      </c>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row>
    <row r="190">
      <c r="A190" s="150"/>
      <c r="B190" s="86" t="s">
        <v>1429</v>
      </c>
      <c r="C190" s="57" t="s">
        <v>240</v>
      </c>
      <c r="D190" s="57" t="s">
        <v>358</v>
      </c>
      <c r="E190" s="57" t="s">
        <v>180</v>
      </c>
      <c r="F190" s="82"/>
      <c r="G190" s="75" t="s">
        <v>184</v>
      </c>
      <c r="H190" s="75" t="s">
        <v>184</v>
      </c>
      <c r="I190" s="75" t="s">
        <v>184</v>
      </c>
      <c r="J190" s="75">
        <f t="shared" si="20"/>
        <v>100</v>
      </c>
      <c r="K190" s="80">
        <v>46202.0</v>
      </c>
      <c r="L190" s="80">
        <v>46066.0</v>
      </c>
      <c r="M190" s="80">
        <v>46142.0</v>
      </c>
      <c r="N190" s="80">
        <v>46202.0</v>
      </c>
      <c r="O190" s="82"/>
      <c r="P190" s="57" t="s">
        <v>1430</v>
      </c>
      <c r="Q190" s="57" t="s">
        <v>190</v>
      </c>
      <c r="R190" s="57" t="s">
        <v>181</v>
      </c>
      <c r="S190" s="64" t="s">
        <v>345</v>
      </c>
      <c r="T190" s="64">
        <v>21.0</v>
      </c>
      <c r="U190" s="82"/>
      <c r="V190" s="82"/>
      <c r="W190" s="82"/>
      <c r="X190" s="82"/>
      <c r="Y190" s="64">
        <v>1.0</v>
      </c>
      <c r="Z190" s="64"/>
      <c r="AA190" s="57" t="s">
        <v>1421</v>
      </c>
      <c r="AB190" s="57" t="s">
        <v>719</v>
      </c>
      <c r="AC190" s="57" t="s">
        <v>437</v>
      </c>
      <c r="AD190" s="57" t="s">
        <v>404</v>
      </c>
      <c r="AE190" s="64">
        <v>2022.0</v>
      </c>
      <c r="AF190" s="80">
        <v>44620.0</v>
      </c>
      <c r="AG190" s="82"/>
      <c r="AH190" s="57" t="s">
        <v>1432</v>
      </c>
      <c r="AI190" s="57" t="s">
        <v>1434</v>
      </c>
      <c r="AJ190" s="82"/>
      <c r="AK190" s="82"/>
      <c r="AL190" s="82"/>
      <c r="AM190" s="82"/>
      <c r="AN190" s="82"/>
      <c r="AO190" s="82"/>
      <c r="AP190" s="82"/>
      <c r="AQ190" s="82"/>
      <c r="AR190" s="82"/>
      <c r="AS190" s="82"/>
      <c r="AT190" s="82"/>
      <c r="AU190" s="82"/>
      <c r="AV190" s="82"/>
      <c r="AW190" s="82"/>
      <c r="AX190" s="82"/>
      <c r="AY190" s="82"/>
      <c r="AZ190" s="82"/>
      <c r="BA190" s="82"/>
      <c r="BB190" s="82"/>
      <c r="BC190" s="82"/>
      <c r="BD190" s="82"/>
      <c r="BE190" s="82"/>
      <c r="BF190" s="82"/>
      <c r="BG190" s="82"/>
    </row>
    <row r="191">
      <c r="A191" s="150"/>
      <c r="B191" s="86" t="s">
        <v>1435</v>
      </c>
      <c r="C191" s="57" t="s">
        <v>1436</v>
      </c>
      <c r="D191" s="57" t="s">
        <v>1230</v>
      </c>
      <c r="E191" s="57" t="s">
        <v>180</v>
      </c>
      <c r="F191" s="82"/>
      <c r="G191" s="75" t="s">
        <v>184</v>
      </c>
      <c r="H191" s="75" t="s">
        <v>184</v>
      </c>
      <c r="I191" s="75" t="s">
        <v>184</v>
      </c>
      <c r="J191" s="75">
        <f t="shared" si="20"/>
        <v>100</v>
      </c>
      <c r="K191" s="80">
        <v>46202.0</v>
      </c>
      <c r="L191" s="80">
        <v>46066.0</v>
      </c>
      <c r="M191" s="80">
        <v>46142.0</v>
      </c>
      <c r="N191" s="80">
        <v>46202.0</v>
      </c>
      <c r="O191" s="82"/>
      <c r="P191" s="82"/>
      <c r="Q191" s="82"/>
      <c r="R191" s="57" t="s">
        <v>181</v>
      </c>
      <c r="S191" s="64" t="s">
        <v>345</v>
      </c>
      <c r="T191" s="64">
        <v>21.0</v>
      </c>
      <c r="U191" s="82"/>
      <c r="V191" s="82"/>
      <c r="W191" s="82"/>
      <c r="X191" s="82"/>
      <c r="Y191" s="64">
        <v>1.0</v>
      </c>
      <c r="Z191" s="64"/>
      <c r="AA191" s="57" t="s">
        <v>363</v>
      </c>
      <c r="AB191" s="57" t="s">
        <v>364</v>
      </c>
      <c r="AC191" s="57" t="s">
        <v>437</v>
      </c>
      <c r="AD191" s="57" t="s">
        <v>404</v>
      </c>
      <c r="AE191" s="64">
        <v>2022.0</v>
      </c>
      <c r="AF191" s="80">
        <v>44620.0</v>
      </c>
      <c r="AG191" s="82"/>
      <c r="AH191" s="57" t="s">
        <v>1438</v>
      </c>
      <c r="AI191" s="57" t="s">
        <v>1439</v>
      </c>
      <c r="AJ191" s="82"/>
      <c r="AK191" s="82"/>
      <c r="AL191" s="82"/>
      <c r="AM191" s="82"/>
      <c r="AN191" s="82"/>
      <c r="AO191" s="82"/>
      <c r="AP191" s="82"/>
      <c r="AQ191" s="82"/>
      <c r="AR191" s="82"/>
      <c r="AS191" s="82"/>
      <c r="AT191" s="82"/>
      <c r="AU191" s="82"/>
      <c r="AV191" s="82"/>
      <c r="AW191" s="82"/>
      <c r="AX191" s="82"/>
      <c r="AY191" s="82"/>
      <c r="AZ191" s="82"/>
      <c r="BA191" s="82"/>
      <c r="BB191" s="82"/>
      <c r="BC191" s="82"/>
      <c r="BD191" s="82"/>
      <c r="BE191" s="82"/>
      <c r="BF191" s="82"/>
      <c r="BG191" s="82"/>
    </row>
    <row r="192">
      <c r="H192" s="151"/>
      <c r="I192" s="151"/>
      <c r="J192" s="152"/>
    </row>
    <row r="193">
      <c r="H193" s="151"/>
      <c r="I193" s="151"/>
      <c r="J193" s="152"/>
    </row>
    <row r="194">
      <c r="H194" s="151"/>
      <c r="I194" s="151"/>
      <c r="J194" s="152"/>
    </row>
    <row r="195">
      <c r="H195" s="151"/>
      <c r="I195" s="151"/>
      <c r="J195" s="152"/>
    </row>
    <row r="196">
      <c r="H196" s="151"/>
      <c r="I196" s="151"/>
      <c r="J196" s="152"/>
    </row>
    <row r="197">
      <c r="H197" s="151"/>
      <c r="I197" s="151"/>
      <c r="J197" s="152"/>
    </row>
    <row r="198">
      <c r="H198" s="151"/>
      <c r="I198" s="151"/>
      <c r="J198" s="152"/>
    </row>
    <row r="199">
      <c r="H199" s="151"/>
      <c r="I199" s="151"/>
      <c r="J199" s="152"/>
    </row>
    <row r="200">
      <c r="H200" s="151"/>
      <c r="I200" s="151"/>
      <c r="J200" s="152"/>
    </row>
    <row r="201">
      <c r="H201" s="151"/>
      <c r="I201" s="151"/>
      <c r="J201" s="152"/>
    </row>
    <row r="202">
      <c r="H202" s="151"/>
      <c r="I202" s="151"/>
      <c r="J202" s="152"/>
    </row>
    <row r="203">
      <c r="H203" s="151"/>
      <c r="I203" s="151"/>
      <c r="J203" s="152"/>
    </row>
    <row r="204">
      <c r="H204" s="151"/>
      <c r="I204" s="151"/>
      <c r="J204" s="152"/>
    </row>
    <row r="205">
      <c r="H205" s="151"/>
      <c r="I205" s="151"/>
      <c r="J205" s="152"/>
    </row>
    <row r="206">
      <c r="H206" s="151"/>
      <c r="I206" s="151"/>
      <c r="J206" s="152"/>
    </row>
    <row r="207">
      <c r="H207" s="151"/>
      <c r="I207" s="151"/>
      <c r="J207" s="152"/>
    </row>
    <row r="208">
      <c r="H208" s="151"/>
      <c r="I208" s="151"/>
      <c r="J208" s="152"/>
    </row>
    <row r="209">
      <c r="H209" s="151"/>
      <c r="I209" s="151"/>
      <c r="J209" s="152"/>
    </row>
    <row r="210">
      <c r="H210" s="151"/>
      <c r="I210" s="151"/>
      <c r="J210" s="152"/>
    </row>
    <row r="211">
      <c r="H211" s="151"/>
      <c r="I211" s="151"/>
      <c r="J211" s="152"/>
    </row>
    <row r="212">
      <c r="H212" s="151"/>
      <c r="I212" s="151"/>
      <c r="J212" s="152"/>
    </row>
    <row r="213">
      <c r="H213" s="151"/>
      <c r="I213" s="151"/>
      <c r="J213" s="152"/>
    </row>
    <row r="214">
      <c r="H214" s="151"/>
      <c r="I214" s="151"/>
      <c r="J214" s="152"/>
    </row>
    <row r="215">
      <c r="H215" s="151"/>
      <c r="I215" s="151"/>
      <c r="J215" s="152"/>
    </row>
    <row r="216">
      <c r="H216" s="151"/>
      <c r="I216" s="151"/>
      <c r="J216" s="152"/>
    </row>
    <row r="217">
      <c r="H217" s="151"/>
      <c r="I217" s="151"/>
      <c r="J217" s="152"/>
    </row>
    <row r="218">
      <c r="H218" s="151"/>
      <c r="I218" s="151"/>
      <c r="J218" s="152"/>
    </row>
    <row r="219">
      <c r="H219" s="151"/>
      <c r="I219" s="151"/>
      <c r="J219" s="152"/>
    </row>
    <row r="220">
      <c r="H220" s="151"/>
      <c r="I220" s="151"/>
      <c r="J220" s="152"/>
    </row>
    <row r="221">
      <c r="H221" s="151"/>
      <c r="I221" s="151"/>
      <c r="J221" s="152"/>
    </row>
    <row r="222">
      <c r="H222" s="151"/>
      <c r="I222" s="151"/>
      <c r="J222" s="152"/>
    </row>
    <row r="223">
      <c r="H223" s="151"/>
      <c r="I223" s="151"/>
      <c r="J223" s="152"/>
    </row>
    <row r="224">
      <c r="H224" s="151"/>
      <c r="I224" s="151"/>
      <c r="J224" s="152"/>
    </row>
    <row r="225">
      <c r="H225" s="151"/>
      <c r="I225" s="151"/>
      <c r="J225" s="152"/>
    </row>
    <row r="226">
      <c r="H226" s="151"/>
      <c r="I226" s="151"/>
      <c r="J226" s="152"/>
    </row>
    <row r="227">
      <c r="H227" s="151"/>
      <c r="I227" s="151"/>
      <c r="J227" s="152"/>
    </row>
    <row r="228">
      <c r="H228" s="151"/>
      <c r="I228" s="151"/>
      <c r="J228" s="152"/>
    </row>
    <row r="229">
      <c r="H229" s="151"/>
      <c r="I229" s="151"/>
      <c r="J229" s="152"/>
    </row>
    <row r="230">
      <c r="H230" s="151"/>
      <c r="I230" s="151"/>
      <c r="J230" s="152"/>
    </row>
    <row r="231">
      <c r="H231" s="151"/>
      <c r="I231" s="151"/>
      <c r="J231" s="152"/>
    </row>
    <row r="232">
      <c r="H232" s="151"/>
      <c r="I232" s="151"/>
      <c r="J232" s="152"/>
    </row>
    <row r="233">
      <c r="H233" s="151"/>
      <c r="I233" s="151"/>
      <c r="J233" s="152"/>
    </row>
    <row r="234">
      <c r="H234" s="151"/>
      <c r="I234" s="151"/>
      <c r="J234" s="152"/>
    </row>
    <row r="235">
      <c r="H235" s="151"/>
      <c r="I235" s="151"/>
      <c r="J235" s="152"/>
    </row>
    <row r="236">
      <c r="H236" s="151"/>
      <c r="I236" s="151"/>
      <c r="J236" s="152"/>
    </row>
    <row r="237">
      <c r="H237" s="151"/>
      <c r="I237" s="151"/>
      <c r="J237" s="152"/>
    </row>
    <row r="238">
      <c r="H238" s="151"/>
      <c r="I238" s="151"/>
      <c r="J238" s="152"/>
    </row>
    <row r="239">
      <c r="H239" s="151"/>
      <c r="I239" s="151"/>
      <c r="J239" s="152"/>
    </row>
    <row r="240">
      <c r="H240" s="151"/>
      <c r="I240" s="151"/>
      <c r="J240" s="152"/>
    </row>
    <row r="241">
      <c r="H241" s="151"/>
      <c r="I241" s="151"/>
      <c r="J241" s="152"/>
    </row>
    <row r="242">
      <c r="H242" s="151"/>
      <c r="I242" s="151"/>
      <c r="J242" s="152"/>
    </row>
    <row r="243">
      <c r="H243" s="151"/>
      <c r="I243" s="151"/>
      <c r="J243" s="152"/>
    </row>
    <row r="244">
      <c r="H244" s="151"/>
      <c r="I244" s="151"/>
      <c r="J244" s="152"/>
    </row>
    <row r="245">
      <c r="H245" s="151"/>
      <c r="I245" s="151"/>
      <c r="J245" s="152"/>
    </row>
    <row r="246">
      <c r="H246" s="151"/>
      <c r="I246" s="151"/>
      <c r="J246" s="152"/>
    </row>
    <row r="247">
      <c r="H247" s="151"/>
      <c r="I247" s="151"/>
      <c r="J247" s="152"/>
    </row>
    <row r="248">
      <c r="H248" s="151"/>
      <c r="I248" s="151"/>
      <c r="J248" s="152"/>
    </row>
    <row r="249">
      <c r="H249" s="151"/>
      <c r="I249" s="151"/>
      <c r="J249" s="152"/>
    </row>
    <row r="250">
      <c r="H250" s="151"/>
      <c r="I250" s="151"/>
      <c r="J250" s="152"/>
    </row>
    <row r="251">
      <c r="H251" s="151"/>
      <c r="I251" s="151"/>
      <c r="J251" s="152"/>
    </row>
    <row r="252">
      <c r="H252" s="151"/>
      <c r="I252" s="151"/>
      <c r="J252" s="152"/>
    </row>
    <row r="253">
      <c r="H253" s="151"/>
      <c r="I253" s="151"/>
      <c r="J253" s="152"/>
    </row>
    <row r="254">
      <c r="H254" s="151"/>
      <c r="I254" s="151"/>
      <c r="J254" s="152"/>
    </row>
    <row r="255">
      <c r="H255" s="151"/>
      <c r="I255" s="151"/>
      <c r="J255" s="152"/>
    </row>
    <row r="256">
      <c r="H256" s="151"/>
      <c r="I256" s="151"/>
      <c r="J256" s="152"/>
    </row>
    <row r="257">
      <c r="H257" s="151"/>
      <c r="I257" s="151"/>
      <c r="J257" s="152"/>
    </row>
    <row r="258">
      <c r="H258" s="151"/>
      <c r="I258" s="151"/>
      <c r="J258" s="152"/>
    </row>
    <row r="259">
      <c r="H259" s="151"/>
      <c r="I259" s="151"/>
      <c r="J259" s="152"/>
    </row>
    <row r="260">
      <c r="H260" s="151"/>
      <c r="I260" s="151"/>
      <c r="J260" s="152"/>
    </row>
    <row r="261">
      <c r="H261" s="151"/>
      <c r="I261" s="151"/>
      <c r="J261" s="152"/>
    </row>
    <row r="262">
      <c r="H262" s="151"/>
      <c r="I262" s="151"/>
      <c r="J262" s="152"/>
    </row>
    <row r="263">
      <c r="H263" s="151"/>
      <c r="I263" s="151"/>
      <c r="J263" s="152"/>
    </row>
    <row r="264">
      <c r="H264" s="151"/>
      <c r="I264" s="151"/>
      <c r="J264" s="152"/>
    </row>
    <row r="265">
      <c r="H265" s="151"/>
      <c r="I265" s="151"/>
      <c r="J265" s="152"/>
    </row>
    <row r="266">
      <c r="H266" s="151"/>
      <c r="I266" s="151"/>
      <c r="J266" s="152"/>
    </row>
    <row r="267">
      <c r="H267" s="151"/>
      <c r="I267" s="151"/>
      <c r="J267" s="152"/>
    </row>
    <row r="268">
      <c r="H268" s="151"/>
      <c r="I268" s="151"/>
      <c r="J268" s="152"/>
    </row>
    <row r="269">
      <c r="H269" s="151"/>
      <c r="I269" s="151"/>
      <c r="J269" s="152"/>
    </row>
    <row r="270">
      <c r="H270" s="151"/>
      <c r="I270" s="151"/>
      <c r="J270" s="152"/>
    </row>
    <row r="271">
      <c r="H271" s="151"/>
      <c r="I271" s="151"/>
      <c r="J271" s="152"/>
    </row>
    <row r="272">
      <c r="H272" s="151"/>
      <c r="I272" s="151"/>
      <c r="J272" s="152"/>
    </row>
    <row r="273">
      <c r="H273" s="151"/>
      <c r="I273" s="151"/>
      <c r="J273" s="152"/>
    </row>
    <row r="274">
      <c r="H274" s="151"/>
      <c r="I274" s="151"/>
      <c r="J274" s="152"/>
    </row>
    <row r="275">
      <c r="H275" s="151"/>
      <c r="I275" s="151"/>
      <c r="J275" s="152"/>
    </row>
    <row r="276">
      <c r="H276" s="151"/>
      <c r="I276" s="151"/>
      <c r="J276" s="152"/>
    </row>
    <row r="277">
      <c r="H277" s="151"/>
      <c r="I277" s="151"/>
      <c r="J277" s="152"/>
    </row>
    <row r="278">
      <c r="H278" s="151"/>
      <c r="I278" s="151"/>
      <c r="J278" s="152"/>
    </row>
    <row r="279">
      <c r="H279" s="151"/>
      <c r="I279" s="151"/>
      <c r="J279" s="152"/>
    </row>
    <row r="280">
      <c r="H280" s="151"/>
      <c r="I280" s="151"/>
      <c r="J280" s="152"/>
    </row>
    <row r="281">
      <c r="H281" s="151"/>
      <c r="I281" s="151"/>
      <c r="J281" s="152"/>
    </row>
    <row r="282">
      <c r="H282" s="151"/>
      <c r="I282" s="151"/>
      <c r="J282" s="152"/>
    </row>
    <row r="283">
      <c r="H283" s="151"/>
      <c r="I283" s="151"/>
      <c r="J283" s="152"/>
    </row>
    <row r="284">
      <c r="H284" s="151"/>
      <c r="I284" s="151"/>
      <c r="J284" s="152"/>
    </row>
  </sheetData>
  <autoFilter ref="$A$1:$BG$284"/>
  <mergeCells count="1311">
    <mergeCell ref="H123:H127"/>
    <mergeCell ref="I123:I127"/>
    <mergeCell ref="J123:J127"/>
    <mergeCell ref="K123:K127"/>
    <mergeCell ref="L123:L127"/>
    <mergeCell ref="M123:M127"/>
    <mergeCell ref="N123:N127"/>
    <mergeCell ref="A123:A127"/>
    <mergeCell ref="B123:B127"/>
    <mergeCell ref="C123:C127"/>
    <mergeCell ref="D123:D127"/>
    <mergeCell ref="E123:E127"/>
    <mergeCell ref="F123:F127"/>
    <mergeCell ref="G123:G127"/>
    <mergeCell ref="O123:O127"/>
    <mergeCell ref="Q123:Q127"/>
    <mergeCell ref="R123:R127"/>
    <mergeCell ref="S123:S127"/>
    <mergeCell ref="T123:T127"/>
    <mergeCell ref="U123:U127"/>
    <mergeCell ref="V123:V127"/>
    <mergeCell ref="W123:W127"/>
    <mergeCell ref="X123:X127"/>
    <mergeCell ref="Y123:Y127"/>
    <mergeCell ref="AA123:AA127"/>
    <mergeCell ref="AB123:AB127"/>
    <mergeCell ref="AC123:AC127"/>
    <mergeCell ref="AD123:AD127"/>
    <mergeCell ref="AL123:AL127"/>
    <mergeCell ref="AM123:AM127"/>
    <mergeCell ref="AN123:AN127"/>
    <mergeCell ref="AO123:AO127"/>
    <mergeCell ref="AP123:AP127"/>
    <mergeCell ref="AQ123:AQ127"/>
    <mergeCell ref="AR123:AR127"/>
    <mergeCell ref="A136:A138"/>
    <mergeCell ref="B136:B138"/>
    <mergeCell ref="C136:C138"/>
    <mergeCell ref="D136:D138"/>
    <mergeCell ref="E136:E138"/>
    <mergeCell ref="F136:F138"/>
    <mergeCell ref="G136:G138"/>
    <mergeCell ref="AE123:AE127"/>
    <mergeCell ref="AF123:AF127"/>
    <mergeCell ref="AG123:AG127"/>
    <mergeCell ref="AH123:AH127"/>
    <mergeCell ref="AI123:AI127"/>
    <mergeCell ref="AJ123:AJ127"/>
    <mergeCell ref="AK123:AK127"/>
    <mergeCell ref="AS123:AS127"/>
    <mergeCell ref="AT123:AT127"/>
    <mergeCell ref="AU123:AU127"/>
    <mergeCell ref="AV123:AV127"/>
    <mergeCell ref="AW123:AW127"/>
    <mergeCell ref="AX123:AX127"/>
    <mergeCell ref="AY123:AY127"/>
    <mergeCell ref="BC123:BC127"/>
    <mergeCell ref="BC136:BC138"/>
    <mergeCell ref="BD136:BD138"/>
    <mergeCell ref="BE136:BE138"/>
    <mergeCell ref="BF136:BF138"/>
    <mergeCell ref="BG136:BG138"/>
    <mergeCell ref="AZ123:AZ127"/>
    <mergeCell ref="BA123:BA127"/>
    <mergeCell ref="BB123:BB127"/>
    <mergeCell ref="BD123:BD127"/>
    <mergeCell ref="BE123:BE127"/>
    <mergeCell ref="BF123:BF127"/>
    <mergeCell ref="BG123:BG127"/>
    <mergeCell ref="Y136:Y138"/>
    <mergeCell ref="AA136:AA138"/>
    <mergeCell ref="R136:R138"/>
    <mergeCell ref="S136:S138"/>
    <mergeCell ref="T136:T138"/>
    <mergeCell ref="U136:U138"/>
    <mergeCell ref="V136:V138"/>
    <mergeCell ref="W136:W138"/>
    <mergeCell ref="X136:X138"/>
    <mergeCell ref="O136:O138"/>
    <mergeCell ref="Q136:Q138"/>
    <mergeCell ref="H136:H138"/>
    <mergeCell ref="I136:I138"/>
    <mergeCell ref="J136:J138"/>
    <mergeCell ref="K136:K138"/>
    <mergeCell ref="L136:L138"/>
    <mergeCell ref="M136:M138"/>
    <mergeCell ref="N136:N138"/>
    <mergeCell ref="H144:H145"/>
    <mergeCell ref="I144:I145"/>
    <mergeCell ref="J144:J145"/>
    <mergeCell ref="K144:K145"/>
    <mergeCell ref="L144:L145"/>
    <mergeCell ref="M144:M145"/>
    <mergeCell ref="N144:N145"/>
    <mergeCell ref="O144:O145"/>
    <mergeCell ref="Q144:Q145"/>
    <mergeCell ref="R144:R145"/>
    <mergeCell ref="S144:S145"/>
    <mergeCell ref="T144:T145"/>
    <mergeCell ref="U144:U145"/>
    <mergeCell ref="V144:V145"/>
    <mergeCell ref="W144:W145"/>
    <mergeCell ref="X144:X145"/>
    <mergeCell ref="Y144:Y145"/>
    <mergeCell ref="AA144:AA145"/>
    <mergeCell ref="AB144:AB145"/>
    <mergeCell ref="AC144:AC145"/>
    <mergeCell ref="AD144:AD145"/>
    <mergeCell ref="AE144:AE145"/>
    <mergeCell ref="AF144:AF145"/>
    <mergeCell ref="AG144:AG145"/>
    <mergeCell ref="AH144:AH145"/>
    <mergeCell ref="AI144:AI145"/>
    <mergeCell ref="AJ144:AJ145"/>
    <mergeCell ref="AK144:AK145"/>
    <mergeCell ref="A144:A145"/>
    <mergeCell ref="B144:B145"/>
    <mergeCell ref="C144:C145"/>
    <mergeCell ref="D144:D145"/>
    <mergeCell ref="E144:E145"/>
    <mergeCell ref="F144:F145"/>
    <mergeCell ref="G144:G145"/>
    <mergeCell ref="Y159:Y161"/>
    <mergeCell ref="AA159:AA161"/>
    <mergeCell ref="R159:R161"/>
    <mergeCell ref="S159:S161"/>
    <mergeCell ref="T159:T161"/>
    <mergeCell ref="U159:U161"/>
    <mergeCell ref="V159:V161"/>
    <mergeCell ref="W159:W161"/>
    <mergeCell ref="X159:X161"/>
    <mergeCell ref="AI159:AI161"/>
    <mergeCell ref="AJ159:AJ161"/>
    <mergeCell ref="AB159:AB161"/>
    <mergeCell ref="AC159:AC161"/>
    <mergeCell ref="AD159:AD161"/>
    <mergeCell ref="AE159:AE161"/>
    <mergeCell ref="AF159:AF161"/>
    <mergeCell ref="AG159:AG161"/>
    <mergeCell ref="AH159:AH161"/>
    <mergeCell ref="AR159:AR161"/>
    <mergeCell ref="AS159:AS161"/>
    <mergeCell ref="AK159:AK161"/>
    <mergeCell ref="AL159:AL161"/>
    <mergeCell ref="AM159:AM161"/>
    <mergeCell ref="AN159:AN161"/>
    <mergeCell ref="AO159:AO161"/>
    <mergeCell ref="AP159:AP161"/>
    <mergeCell ref="AQ159:AQ161"/>
    <mergeCell ref="BA159:BA161"/>
    <mergeCell ref="BB159:BB161"/>
    <mergeCell ref="AT159:AT161"/>
    <mergeCell ref="AU159:AU161"/>
    <mergeCell ref="AV159:AV161"/>
    <mergeCell ref="AW159:AW161"/>
    <mergeCell ref="AX159:AX161"/>
    <mergeCell ref="AY159:AY161"/>
    <mergeCell ref="AZ159:AZ161"/>
    <mergeCell ref="O150:O151"/>
    <mergeCell ref="Q150:Q151"/>
    <mergeCell ref="R150:R151"/>
    <mergeCell ref="S150:S151"/>
    <mergeCell ref="T150:T151"/>
    <mergeCell ref="U150:U151"/>
    <mergeCell ref="V150:V151"/>
    <mergeCell ref="W150:W151"/>
    <mergeCell ref="X150:X151"/>
    <mergeCell ref="Y150:Y151"/>
    <mergeCell ref="AA150:AA151"/>
    <mergeCell ref="AB150:AB151"/>
    <mergeCell ref="AC150:AC151"/>
    <mergeCell ref="AD150:AD151"/>
    <mergeCell ref="AL150:AL151"/>
    <mergeCell ref="AM150:AM151"/>
    <mergeCell ref="AN150:AN151"/>
    <mergeCell ref="AO150:AO151"/>
    <mergeCell ref="AP150:AP151"/>
    <mergeCell ref="AQ150:AQ151"/>
    <mergeCell ref="AR150:AR151"/>
    <mergeCell ref="A159:A161"/>
    <mergeCell ref="B159:B161"/>
    <mergeCell ref="C159:C161"/>
    <mergeCell ref="D159:D161"/>
    <mergeCell ref="E159:E161"/>
    <mergeCell ref="F159:F161"/>
    <mergeCell ref="G159:G161"/>
    <mergeCell ref="AE150:AE151"/>
    <mergeCell ref="AF150:AF151"/>
    <mergeCell ref="AG150:AG151"/>
    <mergeCell ref="AH150:AH151"/>
    <mergeCell ref="AI150:AI151"/>
    <mergeCell ref="AJ150:AJ151"/>
    <mergeCell ref="AK150:AK151"/>
    <mergeCell ref="AS150:AS151"/>
    <mergeCell ref="AT150:AT151"/>
    <mergeCell ref="AU150:AU151"/>
    <mergeCell ref="AV150:AV151"/>
    <mergeCell ref="AW150:AW151"/>
    <mergeCell ref="AX150:AX151"/>
    <mergeCell ref="AY150:AY151"/>
    <mergeCell ref="BC150:BC151"/>
    <mergeCell ref="BC159:BC161"/>
    <mergeCell ref="BD159:BD161"/>
    <mergeCell ref="BE159:BE161"/>
    <mergeCell ref="BF159:BF161"/>
    <mergeCell ref="BG159:BG161"/>
    <mergeCell ref="AZ150:AZ151"/>
    <mergeCell ref="BA150:BA151"/>
    <mergeCell ref="BB150:BB151"/>
    <mergeCell ref="BD150:BD151"/>
    <mergeCell ref="BE150:BE151"/>
    <mergeCell ref="BF150:BF151"/>
    <mergeCell ref="BG150:BG151"/>
    <mergeCell ref="AL166:AL167"/>
    <mergeCell ref="AM166:AM167"/>
    <mergeCell ref="AN166:AN167"/>
    <mergeCell ref="AO166:AO167"/>
    <mergeCell ref="AP166:AP167"/>
    <mergeCell ref="AQ166:AQ167"/>
    <mergeCell ref="AR166:AR167"/>
    <mergeCell ref="AZ166:AZ167"/>
    <mergeCell ref="BA166:BA167"/>
    <mergeCell ref="BB166:BB167"/>
    <mergeCell ref="BC166:BC167"/>
    <mergeCell ref="BD166:BD167"/>
    <mergeCell ref="BE166:BE167"/>
    <mergeCell ref="BF166:BF167"/>
    <mergeCell ref="BG166:BG167"/>
    <mergeCell ref="AS166:AS167"/>
    <mergeCell ref="AT166:AT167"/>
    <mergeCell ref="AU166:AU167"/>
    <mergeCell ref="AV166:AV167"/>
    <mergeCell ref="AW166:AW167"/>
    <mergeCell ref="AX166:AX167"/>
    <mergeCell ref="AY166:AY167"/>
    <mergeCell ref="A176:A177"/>
    <mergeCell ref="B176:B177"/>
    <mergeCell ref="C176:C177"/>
    <mergeCell ref="D176:D177"/>
    <mergeCell ref="E176:E177"/>
    <mergeCell ref="F176:F177"/>
    <mergeCell ref="G176:G177"/>
    <mergeCell ref="H176:H177"/>
    <mergeCell ref="I176:I177"/>
    <mergeCell ref="J176:J177"/>
    <mergeCell ref="K176:K177"/>
    <mergeCell ref="L176:L177"/>
    <mergeCell ref="M176:M177"/>
    <mergeCell ref="N176:N177"/>
    <mergeCell ref="O176:O177"/>
    <mergeCell ref="Q176:Q177"/>
    <mergeCell ref="R176:R177"/>
    <mergeCell ref="S176:S177"/>
    <mergeCell ref="T176:T177"/>
    <mergeCell ref="U176:U177"/>
    <mergeCell ref="V176:V177"/>
    <mergeCell ref="W176:W177"/>
    <mergeCell ref="X176:X177"/>
    <mergeCell ref="Y176:Y177"/>
    <mergeCell ref="AA176:AA177"/>
    <mergeCell ref="AB176:AB177"/>
    <mergeCell ref="AC176:AC177"/>
    <mergeCell ref="AD176:AD177"/>
    <mergeCell ref="AE176:AE177"/>
    <mergeCell ref="AF176:AF177"/>
    <mergeCell ref="AG176:AG177"/>
    <mergeCell ref="AH176:AH177"/>
    <mergeCell ref="AI176:AI177"/>
    <mergeCell ref="AJ176:AJ177"/>
    <mergeCell ref="AK176:AK177"/>
    <mergeCell ref="AL176:AL177"/>
    <mergeCell ref="AM176:AM177"/>
    <mergeCell ref="AN176:AN177"/>
    <mergeCell ref="AO176:AO177"/>
    <mergeCell ref="AP176:AP177"/>
    <mergeCell ref="AQ176:AQ177"/>
    <mergeCell ref="AR176:AR177"/>
    <mergeCell ref="AZ176:AZ177"/>
    <mergeCell ref="BA176:BA177"/>
    <mergeCell ref="BB176:BB177"/>
    <mergeCell ref="BC176:BC177"/>
    <mergeCell ref="BD176:BD177"/>
    <mergeCell ref="BE176:BE177"/>
    <mergeCell ref="BF176:BF177"/>
    <mergeCell ref="BG176:BG177"/>
    <mergeCell ref="AS176:AS177"/>
    <mergeCell ref="AT176:AT177"/>
    <mergeCell ref="AU176:AU177"/>
    <mergeCell ref="AV176:AV177"/>
    <mergeCell ref="AW176:AW177"/>
    <mergeCell ref="AX176:AX177"/>
    <mergeCell ref="AY176:AY177"/>
    <mergeCell ref="O159:O161"/>
    <mergeCell ref="Q159:Q161"/>
    <mergeCell ref="H159:H161"/>
    <mergeCell ref="I159:I161"/>
    <mergeCell ref="J159:J161"/>
    <mergeCell ref="K159:K161"/>
    <mergeCell ref="L159:L161"/>
    <mergeCell ref="M159:M161"/>
    <mergeCell ref="N159:N161"/>
    <mergeCell ref="H166:H167"/>
    <mergeCell ref="I166:I167"/>
    <mergeCell ref="J166:J167"/>
    <mergeCell ref="K166:K167"/>
    <mergeCell ref="L166:L167"/>
    <mergeCell ref="M166:M167"/>
    <mergeCell ref="N166:N167"/>
    <mergeCell ref="O166:O167"/>
    <mergeCell ref="Q166:Q167"/>
    <mergeCell ref="R166:R167"/>
    <mergeCell ref="S166:S167"/>
    <mergeCell ref="T166:T167"/>
    <mergeCell ref="U166:U167"/>
    <mergeCell ref="V166:V167"/>
    <mergeCell ref="W166:W167"/>
    <mergeCell ref="X166:X167"/>
    <mergeCell ref="Y166:Y167"/>
    <mergeCell ref="AA166:AA167"/>
    <mergeCell ref="AB166:AB167"/>
    <mergeCell ref="AC166:AC167"/>
    <mergeCell ref="AD166:AD167"/>
    <mergeCell ref="AE166:AE167"/>
    <mergeCell ref="AF166:AF167"/>
    <mergeCell ref="AG166:AG167"/>
    <mergeCell ref="AH166:AH167"/>
    <mergeCell ref="AI166:AI167"/>
    <mergeCell ref="AJ166:AJ167"/>
    <mergeCell ref="AK166:AK167"/>
    <mergeCell ref="A166:A167"/>
    <mergeCell ref="B166:B167"/>
    <mergeCell ref="C166:C167"/>
    <mergeCell ref="D166:D167"/>
    <mergeCell ref="E166:E167"/>
    <mergeCell ref="F166:F167"/>
    <mergeCell ref="G166:G167"/>
    <mergeCell ref="A115:A116"/>
    <mergeCell ref="B115:B116"/>
    <mergeCell ref="C115:C116"/>
    <mergeCell ref="D115:D116"/>
    <mergeCell ref="E115:E116"/>
    <mergeCell ref="F115:F116"/>
    <mergeCell ref="G115:G116"/>
    <mergeCell ref="H115:H116"/>
    <mergeCell ref="I115:I116"/>
    <mergeCell ref="J115:J116"/>
    <mergeCell ref="K115:K116"/>
    <mergeCell ref="L115:L116"/>
    <mergeCell ref="M115:M116"/>
    <mergeCell ref="N115:N116"/>
    <mergeCell ref="O115:O116"/>
    <mergeCell ref="Q115:Q116"/>
    <mergeCell ref="R115:R116"/>
    <mergeCell ref="S115:S116"/>
    <mergeCell ref="T115:T116"/>
    <mergeCell ref="U115:U116"/>
    <mergeCell ref="V115:V116"/>
    <mergeCell ref="W115:W116"/>
    <mergeCell ref="X115:X116"/>
    <mergeCell ref="Y115:Y116"/>
    <mergeCell ref="AA115:AA116"/>
    <mergeCell ref="AB115:AB116"/>
    <mergeCell ref="AC115:AC116"/>
    <mergeCell ref="AD115:AD116"/>
    <mergeCell ref="AE115:AE116"/>
    <mergeCell ref="AF115:AF116"/>
    <mergeCell ref="AG115:AG116"/>
    <mergeCell ref="AH115:AH116"/>
    <mergeCell ref="AI115:AI116"/>
    <mergeCell ref="AJ115:AJ116"/>
    <mergeCell ref="AK115:AK116"/>
    <mergeCell ref="AL115:AL116"/>
    <mergeCell ref="AM115:AM116"/>
    <mergeCell ref="AN115:AN116"/>
    <mergeCell ref="AO115:AO116"/>
    <mergeCell ref="AP115:AP116"/>
    <mergeCell ref="AQ115:AQ116"/>
    <mergeCell ref="AR115:AR116"/>
    <mergeCell ref="AZ115:AZ116"/>
    <mergeCell ref="BA115:BA116"/>
    <mergeCell ref="BB115:BB116"/>
    <mergeCell ref="BC115:BC116"/>
    <mergeCell ref="BD115:BD116"/>
    <mergeCell ref="BE115:BE116"/>
    <mergeCell ref="BF115:BF116"/>
    <mergeCell ref="BG115:BG116"/>
    <mergeCell ref="AS115:AS116"/>
    <mergeCell ref="AT115:AT116"/>
    <mergeCell ref="AU115:AU116"/>
    <mergeCell ref="AV115:AV116"/>
    <mergeCell ref="AW115:AW116"/>
    <mergeCell ref="AX115:AX116"/>
    <mergeCell ref="AY115:AY116"/>
    <mergeCell ref="O99:O100"/>
    <mergeCell ref="Q99:Q100"/>
    <mergeCell ref="H99:H100"/>
    <mergeCell ref="I99:I100"/>
    <mergeCell ref="J99:J100"/>
    <mergeCell ref="K99:K100"/>
    <mergeCell ref="L99:L100"/>
    <mergeCell ref="M99:M100"/>
    <mergeCell ref="N99:N100"/>
    <mergeCell ref="H109:H111"/>
    <mergeCell ref="I109:I111"/>
    <mergeCell ref="J109:J111"/>
    <mergeCell ref="K109:K111"/>
    <mergeCell ref="L109:L111"/>
    <mergeCell ref="M109:M111"/>
    <mergeCell ref="N109:N111"/>
    <mergeCell ref="O109:O111"/>
    <mergeCell ref="Q109:Q111"/>
    <mergeCell ref="R109:R111"/>
    <mergeCell ref="S109:S111"/>
    <mergeCell ref="T109:T111"/>
    <mergeCell ref="U109:U111"/>
    <mergeCell ref="V109:V111"/>
    <mergeCell ref="W109:W111"/>
    <mergeCell ref="X109:X111"/>
    <mergeCell ref="Y109:Y111"/>
    <mergeCell ref="AA109:AA111"/>
    <mergeCell ref="AB109:AB111"/>
    <mergeCell ref="AC109:AC111"/>
    <mergeCell ref="AD109:AD111"/>
    <mergeCell ref="AE109:AE111"/>
    <mergeCell ref="AF109:AF111"/>
    <mergeCell ref="AG109:AG111"/>
    <mergeCell ref="AH109:AH111"/>
    <mergeCell ref="AI109:AI111"/>
    <mergeCell ref="AJ109:AJ111"/>
    <mergeCell ref="AK109:AK111"/>
    <mergeCell ref="A109:A111"/>
    <mergeCell ref="B109:B111"/>
    <mergeCell ref="C109:C111"/>
    <mergeCell ref="D109:D111"/>
    <mergeCell ref="E109:E111"/>
    <mergeCell ref="F109:F111"/>
    <mergeCell ref="G109:G111"/>
    <mergeCell ref="AI136:AI138"/>
    <mergeCell ref="AJ136:AJ138"/>
    <mergeCell ref="AB136:AB138"/>
    <mergeCell ref="AC136:AC138"/>
    <mergeCell ref="AD136:AD138"/>
    <mergeCell ref="AE136:AE138"/>
    <mergeCell ref="AF136:AF138"/>
    <mergeCell ref="AG136:AG138"/>
    <mergeCell ref="AH136:AH138"/>
    <mergeCell ref="AR136:AR138"/>
    <mergeCell ref="AS136:AS138"/>
    <mergeCell ref="AK136:AK138"/>
    <mergeCell ref="AL136:AL138"/>
    <mergeCell ref="AM136:AM138"/>
    <mergeCell ref="AN136:AN138"/>
    <mergeCell ref="AO136:AO138"/>
    <mergeCell ref="AP136:AP138"/>
    <mergeCell ref="AQ136:AQ138"/>
    <mergeCell ref="BA136:BA138"/>
    <mergeCell ref="BB136:BB138"/>
    <mergeCell ref="AT136:AT138"/>
    <mergeCell ref="AU136:AU138"/>
    <mergeCell ref="AV136:AV138"/>
    <mergeCell ref="AW136:AW138"/>
    <mergeCell ref="AX136:AX138"/>
    <mergeCell ref="AY136:AY138"/>
    <mergeCell ref="AZ136:AZ138"/>
    <mergeCell ref="AL144:AL145"/>
    <mergeCell ref="AM144:AM145"/>
    <mergeCell ref="AN144:AN145"/>
    <mergeCell ref="AO144:AO145"/>
    <mergeCell ref="AP144:AP145"/>
    <mergeCell ref="AQ144:AQ145"/>
    <mergeCell ref="AR144:AR145"/>
    <mergeCell ref="AZ144:AZ145"/>
    <mergeCell ref="BA144:BA145"/>
    <mergeCell ref="BB144:BB145"/>
    <mergeCell ref="BC144:BC145"/>
    <mergeCell ref="BD144:BD145"/>
    <mergeCell ref="BE144:BE145"/>
    <mergeCell ref="BF144:BF145"/>
    <mergeCell ref="BG144:BG145"/>
    <mergeCell ref="AS144:AS145"/>
    <mergeCell ref="AT144:AT145"/>
    <mergeCell ref="AU144:AU145"/>
    <mergeCell ref="AV144:AV145"/>
    <mergeCell ref="AW144:AW145"/>
    <mergeCell ref="AX144:AX145"/>
    <mergeCell ref="AY144:AY145"/>
    <mergeCell ref="H150:H151"/>
    <mergeCell ref="I150:I151"/>
    <mergeCell ref="J150:J151"/>
    <mergeCell ref="K150:K151"/>
    <mergeCell ref="L150:L151"/>
    <mergeCell ref="M150:M151"/>
    <mergeCell ref="N150:N151"/>
    <mergeCell ref="A150:A151"/>
    <mergeCell ref="B150:B151"/>
    <mergeCell ref="C150:C151"/>
    <mergeCell ref="D150:D151"/>
    <mergeCell ref="E150:E151"/>
    <mergeCell ref="F150:F151"/>
    <mergeCell ref="G150:G151"/>
    <mergeCell ref="O2:O3"/>
    <mergeCell ref="Q2:Q3"/>
    <mergeCell ref="R2:R3"/>
    <mergeCell ref="S2:S3"/>
    <mergeCell ref="T2:T3"/>
    <mergeCell ref="U2:U3"/>
    <mergeCell ref="V2:V3"/>
    <mergeCell ref="W2:W3"/>
    <mergeCell ref="X2:X3"/>
    <mergeCell ref="Y2:Y3"/>
    <mergeCell ref="AA2:AA3"/>
    <mergeCell ref="AB2:AB3"/>
    <mergeCell ref="AC2:AC3"/>
    <mergeCell ref="AD2:AD3"/>
    <mergeCell ref="AE2:AE3"/>
    <mergeCell ref="AF2:AF3"/>
    <mergeCell ref="AG2:AG3"/>
    <mergeCell ref="AH2:AH3"/>
    <mergeCell ref="AI2:AI3"/>
    <mergeCell ref="AJ2:AJ3"/>
    <mergeCell ref="AK2:AK3"/>
    <mergeCell ref="AL2:AL3"/>
    <mergeCell ref="AM2:AM3"/>
    <mergeCell ref="AN2:AN3"/>
    <mergeCell ref="AO2:AO3"/>
    <mergeCell ref="AP2:AP3"/>
    <mergeCell ref="AQ2:AQ3"/>
    <mergeCell ref="AR2:AR3"/>
    <mergeCell ref="AZ2:AZ3"/>
    <mergeCell ref="BA2:BA3"/>
    <mergeCell ref="BB2:BB3"/>
    <mergeCell ref="BC2:BC3"/>
    <mergeCell ref="BD2:BD3"/>
    <mergeCell ref="BE2:BE3"/>
    <mergeCell ref="BF2:BF3"/>
    <mergeCell ref="BG2:BG3"/>
    <mergeCell ref="AS2:AS3"/>
    <mergeCell ref="AT2:AT3"/>
    <mergeCell ref="AU2:AU3"/>
    <mergeCell ref="AV2:AV3"/>
    <mergeCell ref="AW2:AW3"/>
    <mergeCell ref="AX2:AX3"/>
    <mergeCell ref="AY2:AY3"/>
    <mergeCell ref="BC27:BC28"/>
    <mergeCell ref="BD27:BD28"/>
    <mergeCell ref="BE27:BE28"/>
    <mergeCell ref="BF27:BF28"/>
    <mergeCell ref="BG27:BG28"/>
    <mergeCell ref="A27:A28"/>
    <mergeCell ref="B27:B28"/>
    <mergeCell ref="C27:C28"/>
    <mergeCell ref="D27:D28"/>
    <mergeCell ref="E27:E28"/>
    <mergeCell ref="F27:F28"/>
    <mergeCell ref="G27:G28"/>
    <mergeCell ref="O27:O28"/>
    <mergeCell ref="Q27:Q28"/>
    <mergeCell ref="H27:H28"/>
    <mergeCell ref="I27:I28"/>
    <mergeCell ref="J27:J28"/>
    <mergeCell ref="K27:K28"/>
    <mergeCell ref="L27:L28"/>
    <mergeCell ref="M27:M28"/>
    <mergeCell ref="N27:N28"/>
    <mergeCell ref="H29:H30"/>
    <mergeCell ref="I29:I30"/>
    <mergeCell ref="J29:J30"/>
    <mergeCell ref="K29:K30"/>
    <mergeCell ref="L29:L30"/>
    <mergeCell ref="M29:M30"/>
    <mergeCell ref="N29:N30"/>
    <mergeCell ref="O29:O30"/>
    <mergeCell ref="Q29:Q30"/>
    <mergeCell ref="R29:R30"/>
    <mergeCell ref="S29:S30"/>
    <mergeCell ref="T29:T30"/>
    <mergeCell ref="U29:U30"/>
    <mergeCell ref="V29:V30"/>
    <mergeCell ref="W29:W30"/>
    <mergeCell ref="X29:X30"/>
    <mergeCell ref="Y29:Y30"/>
    <mergeCell ref="AA29:AA30"/>
    <mergeCell ref="AB29:AB30"/>
    <mergeCell ref="AC29:AC30"/>
    <mergeCell ref="AD29:AD30"/>
    <mergeCell ref="AE29:AE30"/>
    <mergeCell ref="AF29:AF30"/>
    <mergeCell ref="AG29:AG30"/>
    <mergeCell ref="AH29:AH30"/>
    <mergeCell ref="AI29:AI30"/>
    <mergeCell ref="AJ29:AJ30"/>
    <mergeCell ref="AK29:AK30"/>
    <mergeCell ref="A29:A30"/>
    <mergeCell ref="B29:B30"/>
    <mergeCell ref="C29:C30"/>
    <mergeCell ref="D29:D30"/>
    <mergeCell ref="E29:E30"/>
    <mergeCell ref="F29:F30"/>
    <mergeCell ref="G29:G30"/>
    <mergeCell ref="H2:H3"/>
    <mergeCell ref="I2:I3"/>
    <mergeCell ref="J2:J3"/>
    <mergeCell ref="K2:K3"/>
    <mergeCell ref="L2:L3"/>
    <mergeCell ref="M2:M3"/>
    <mergeCell ref="N2:N3"/>
    <mergeCell ref="A2:A3"/>
    <mergeCell ref="B2:B3"/>
    <mergeCell ref="C2:C3"/>
    <mergeCell ref="D2:D3"/>
    <mergeCell ref="E2:E3"/>
    <mergeCell ref="F2:F3"/>
    <mergeCell ref="G2:G3"/>
    <mergeCell ref="Y27:Y28"/>
    <mergeCell ref="AA27:AA28"/>
    <mergeCell ref="R27:R28"/>
    <mergeCell ref="S27:S28"/>
    <mergeCell ref="T27:T28"/>
    <mergeCell ref="U27:U28"/>
    <mergeCell ref="V27:V28"/>
    <mergeCell ref="W27:W28"/>
    <mergeCell ref="X27:X28"/>
    <mergeCell ref="AI27:AI28"/>
    <mergeCell ref="AJ27:AJ28"/>
    <mergeCell ref="AB27:AB28"/>
    <mergeCell ref="AC27:AC28"/>
    <mergeCell ref="AD27:AD28"/>
    <mergeCell ref="AE27:AE28"/>
    <mergeCell ref="AF27:AF28"/>
    <mergeCell ref="AG27:AG28"/>
    <mergeCell ref="AH27:AH28"/>
    <mergeCell ref="AR27:AR28"/>
    <mergeCell ref="AS27:AS28"/>
    <mergeCell ref="AK27:AK28"/>
    <mergeCell ref="AL27:AL28"/>
    <mergeCell ref="AM27:AM28"/>
    <mergeCell ref="AN27:AN28"/>
    <mergeCell ref="AO27:AO28"/>
    <mergeCell ref="AP27:AP28"/>
    <mergeCell ref="AQ27:AQ28"/>
    <mergeCell ref="BA27:BA28"/>
    <mergeCell ref="BB27:BB28"/>
    <mergeCell ref="AT27:AT28"/>
    <mergeCell ref="AU27:AU28"/>
    <mergeCell ref="AV27:AV28"/>
    <mergeCell ref="AW27:AW28"/>
    <mergeCell ref="AX27:AX28"/>
    <mergeCell ref="AY27:AY28"/>
    <mergeCell ref="AZ27:AZ28"/>
    <mergeCell ref="AL29:AL30"/>
    <mergeCell ref="AM29:AM30"/>
    <mergeCell ref="AN29:AN30"/>
    <mergeCell ref="AO29:AO30"/>
    <mergeCell ref="AP29:AP30"/>
    <mergeCell ref="AQ29:AQ30"/>
    <mergeCell ref="AR29:AR30"/>
    <mergeCell ref="AZ29:AZ30"/>
    <mergeCell ref="BA29:BA30"/>
    <mergeCell ref="BB29:BB30"/>
    <mergeCell ref="BC29:BC30"/>
    <mergeCell ref="BD29:BD30"/>
    <mergeCell ref="BE29:BE30"/>
    <mergeCell ref="BF29:BF30"/>
    <mergeCell ref="BG29:BG30"/>
    <mergeCell ref="AS29:AS30"/>
    <mergeCell ref="AT29:AT30"/>
    <mergeCell ref="AU29:AU30"/>
    <mergeCell ref="AV29:AV30"/>
    <mergeCell ref="AW29:AW30"/>
    <mergeCell ref="AX29:AX30"/>
    <mergeCell ref="AY29:AY30"/>
    <mergeCell ref="H35:H36"/>
    <mergeCell ref="I35:I36"/>
    <mergeCell ref="J35:J36"/>
    <mergeCell ref="K35:K36"/>
    <mergeCell ref="L35:L36"/>
    <mergeCell ref="M35:M36"/>
    <mergeCell ref="N35:N36"/>
    <mergeCell ref="A35:A36"/>
    <mergeCell ref="B35:B36"/>
    <mergeCell ref="C35:C36"/>
    <mergeCell ref="D35:D36"/>
    <mergeCell ref="E35:E36"/>
    <mergeCell ref="F35:F36"/>
    <mergeCell ref="G35:G36"/>
    <mergeCell ref="AI37:AI40"/>
    <mergeCell ref="AJ37:AJ40"/>
    <mergeCell ref="AB37:AB40"/>
    <mergeCell ref="AC37:AC40"/>
    <mergeCell ref="AD37:AD40"/>
    <mergeCell ref="AE37:AE40"/>
    <mergeCell ref="AF37:AF40"/>
    <mergeCell ref="AG37:AG40"/>
    <mergeCell ref="AH37:AH40"/>
    <mergeCell ref="AR37:AR40"/>
    <mergeCell ref="AS37:AS40"/>
    <mergeCell ref="AK37:AK40"/>
    <mergeCell ref="AL37:AL40"/>
    <mergeCell ref="AM37:AM40"/>
    <mergeCell ref="AN37:AN40"/>
    <mergeCell ref="AO37:AO40"/>
    <mergeCell ref="AP37:AP40"/>
    <mergeCell ref="AQ37:AQ40"/>
    <mergeCell ref="BA37:BA40"/>
    <mergeCell ref="BB37:BB40"/>
    <mergeCell ref="AT37:AT40"/>
    <mergeCell ref="AU37:AU40"/>
    <mergeCell ref="AV37:AV40"/>
    <mergeCell ref="AW37:AW40"/>
    <mergeCell ref="AX37:AX40"/>
    <mergeCell ref="AY37:AY40"/>
    <mergeCell ref="AZ37:AZ40"/>
    <mergeCell ref="AL35:AL36"/>
    <mergeCell ref="AM35:AM36"/>
    <mergeCell ref="AN35:AN36"/>
    <mergeCell ref="AO35:AO36"/>
    <mergeCell ref="AP35:AP36"/>
    <mergeCell ref="AQ35:AQ36"/>
    <mergeCell ref="AR35:AR36"/>
    <mergeCell ref="A37:A40"/>
    <mergeCell ref="B37:B40"/>
    <mergeCell ref="C37:C40"/>
    <mergeCell ref="D37:D40"/>
    <mergeCell ref="E37:E40"/>
    <mergeCell ref="F37:F40"/>
    <mergeCell ref="G37:G40"/>
    <mergeCell ref="O35:O36"/>
    <mergeCell ref="Q35:Q36"/>
    <mergeCell ref="R35:R36"/>
    <mergeCell ref="S35:S36"/>
    <mergeCell ref="T35:T36"/>
    <mergeCell ref="U35:U36"/>
    <mergeCell ref="V35:V36"/>
    <mergeCell ref="W35:W36"/>
    <mergeCell ref="X35:X36"/>
    <mergeCell ref="Y35:Y36"/>
    <mergeCell ref="AA35:AA36"/>
    <mergeCell ref="AB35:AB36"/>
    <mergeCell ref="AC35:AC36"/>
    <mergeCell ref="AD35:AD36"/>
    <mergeCell ref="AE35:AE36"/>
    <mergeCell ref="AF35:AF36"/>
    <mergeCell ref="AG35:AG36"/>
    <mergeCell ref="AH35:AH36"/>
    <mergeCell ref="AI35:AI36"/>
    <mergeCell ref="AJ35:AJ36"/>
    <mergeCell ref="AK35:AK36"/>
    <mergeCell ref="AS35:AS36"/>
    <mergeCell ref="AT35:AT36"/>
    <mergeCell ref="AU35:AU36"/>
    <mergeCell ref="AV35:AV36"/>
    <mergeCell ref="AW35:AW36"/>
    <mergeCell ref="AX35:AX36"/>
    <mergeCell ref="AY35:AY36"/>
    <mergeCell ref="BC35:BC36"/>
    <mergeCell ref="BC37:BC40"/>
    <mergeCell ref="BD37:BD40"/>
    <mergeCell ref="BE37:BE40"/>
    <mergeCell ref="BF37:BF40"/>
    <mergeCell ref="BG37:BG40"/>
    <mergeCell ref="AZ35:AZ36"/>
    <mergeCell ref="BA35:BA36"/>
    <mergeCell ref="BB35:BB36"/>
    <mergeCell ref="BD35:BD36"/>
    <mergeCell ref="BE35:BE36"/>
    <mergeCell ref="BF35:BF36"/>
    <mergeCell ref="BG35:BG36"/>
    <mergeCell ref="AL42:AL43"/>
    <mergeCell ref="AM42:AM43"/>
    <mergeCell ref="AN42:AN43"/>
    <mergeCell ref="AO42:AO43"/>
    <mergeCell ref="AP42:AP43"/>
    <mergeCell ref="AQ42:AQ43"/>
    <mergeCell ref="AR42:AR43"/>
    <mergeCell ref="AZ42:AZ43"/>
    <mergeCell ref="BA42:BA43"/>
    <mergeCell ref="BB42:BB43"/>
    <mergeCell ref="BC42:BC43"/>
    <mergeCell ref="BD42:BD43"/>
    <mergeCell ref="BE42:BE43"/>
    <mergeCell ref="BF42:BF43"/>
    <mergeCell ref="BG42:BG43"/>
    <mergeCell ref="AS42:AS43"/>
    <mergeCell ref="AT42:AT43"/>
    <mergeCell ref="AU42:AU43"/>
    <mergeCell ref="AV42:AV43"/>
    <mergeCell ref="AW42:AW43"/>
    <mergeCell ref="AX42:AX43"/>
    <mergeCell ref="AY42:AY43"/>
    <mergeCell ref="A46:A47"/>
    <mergeCell ref="B46:B47"/>
    <mergeCell ref="C46:C47"/>
    <mergeCell ref="D46:D47"/>
    <mergeCell ref="E46:E47"/>
    <mergeCell ref="F46:F47"/>
    <mergeCell ref="G46:G47"/>
    <mergeCell ref="H46:H47"/>
    <mergeCell ref="I46:I47"/>
    <mergeCell ref="J46:J47"/>
    <mergeCell ref="K46:K47"/>
    <mergeCell ref="L46:L47"/>
    <mergeCell ref="M46:M47"/>
    <mergeCell ref="N46:N47"/>
    <mergeCell ref="O46:O47"/>
    <mergeCell ref="Q46:Q47"/>
    <mergeCell ref="R46:R47"/>
    <mergeCell ref="S46:S47"/>
    <mergeCell ref="T46:T47"/>
    <mergeCell ref="U46:U47"/>
    <mergeCell ref="V46:V47"/>
    <mergeCell ref="W46:W47"/>
    <mergeCell ref="X46:X47"/>
    <mergeCell ref="Y46:Y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Z46:AZ47"/>
    <mergeCell ref="BA46:BA47"/>
    <mergeCell ref="BB46:BB47"/>
    <mergeCell ref="BC46:BC47"/>
    <mergeCell ref="BD46:BD47"/>
    <mergeCell ref="BE46:BE47"/>
    <mergeCell ref="BF46:BF47"/>
    <mergeCell ref="BG46:BG47"/>
    <mergeCell ref="AS46:AS47"/>
    <mergeCell ref="AT46:AT47"/>
    <mergeCell ref="AU46:AU47"/>
    <mergeCell ref="AV46:AV47"/>
    <mergeCell ref="AW46:AW47"/>
    <mergeCell ref="AX46:AX47"/>
    <mergeCell ref="AY46:AY47"/>
    <mergeCell ref="AL60:AL61"/>
    <mergeCell ref="AM60:AM61"/>
    <mergeCell ref="AN60:AN61"/>
    <mergeCell ref="AO60:AO61"/>
    <mergeCell ref="AP60:AP61"/>
    <mergeCell ref="AQ60:AQ61"/>
    <mergeCell ref="AR60:AR61"/>
    <mergeCell ref="AZ60:AZ61"/>
    <mergeCell ref="BA60:BA61"/>
    <mergeCell ref="BB60:BB61"/>
    <mergeCell ref="BC60:BC61"/>
    <mergeCell ref="BD60:BD61"/>
    <mergeCell ref="BE60:BE61"/>
    <mergeCell ref="BF60:BF61"/>
    <mergeCell ref="BG60:BG61"/>
    <mergeCell ref="AS60:AS61"/>
    <mergeCell ref="AT60:AT61"/>
    <mergeCell ref="AU60:AU61"/>
    <mergeCell ref="AV60:AV61"/>
    <mergeCell ref="AW60:AW61"/>
    <mergeCell ref="AX60:AX61"/>
    <mergeCell ref="AY60:AY61"/>
    <mergeCell ref="H71:H72"/>
    <mergeCell ref="I71:I72"/>
    <mergeCell ref="J71:J72"/>
    <mergeCell ref="K71:K72"/>
    <mergeCell ref="L71:L72"/>
    <mergeCell ref="M71:M72"/>
    <mergeCell ref="N71:N72"/>
    <mergeCell ref="A71:A72"/>
    <mergeCell ref="B71:B72"/>
    <mergeCell ref="C71:C72"/>
    <mergeCell ref="D71:D72"/>
    <mergeCell ref="E71:E72"/>
    <mergeCell ref="F71:F72"/>
    <mergeCell ref="G71:G72"/>
    <mergeCell ref="BA75:BA76"/>
    <mergeCell ref="BB75:BB76"/>
    <mergeCell ref="AT75:AT76"/>
    <mergeCell ref="AU75:AU76"/>
    <mergeCell ref="AV75:AV76"/>
    <mergeCell ref="AW75:AW76"/>
    <mergeCell ref="AX75:AX76"/>
    <mergeCell ref="AY75:AY76"/>
    <mergeCell ref="AZ75:AZ76"/>
    <mergeCell ref="O71:O72"/>
    <mergeCell ref="Q71:Q72"/>
    <mergeCell ref="R71:R72"/>
    <mergeCell ref="S71:S72"/>
    <mergeCell ref="T71:T72"/>
    <mergeCell ref="U71:U72"/>
    <mergeCell ref="V71:V72"/>
    <mergeCell ref="AL71:AL72"/>
    <mergeCell ref="AM71:AM72"/>
    <mergeCell ref="AN71:AN72"/>
    <mergeCell ref="AO71:AO72"/>
    <mergeCell ref="AP71:AP72"/>
    <mergeCell ref="AQ71:AQ72"/>
    <mergeCell ref="AR71:AR72"/>
    <mergeCell ref="A75:A76"/>
    <mergeCell ref="B75:B76"/>
    <mergeCell ref="C75:C76"/>
    <mergeCell ref="D75:D76"/>
    <mergeCell ref="E75:E76"/>
    <mergeCell ref="F75:F76"/>
    <mergeCell ref="G75:G76"/>
    <mergeCell ref="W71:W72"/>
    <mergeCell ref="X71:X72"/>
    <mergeCell ref="Y71:Y72"/>
    <mergeCell ref="AA71:AA72"/>
    <mergeCell ref="AB71:AB72"/>
    <mergeCell ref="AC71:AC72"/>
    <mergeCell ref="AD71:AD72"/>
    <mergeCell ref="AE71:AE72"/>
    <mergeCell ref="AF71:AF72"/>
    <mergeCell ref="AG71:AG72"/>
    <mergeCell ref="AH71:AH72"/>
    <mergeCell ref="AI71:AI72"/>
    <mergeCell ref="AJ71:AJ72"/>
    <mergeCell ref="AK71:AK72"/>
    <mergeCell ref="AS71:AS72"/>
    <mergeCell ref="AT71:AT72"/>
    <mergeCell ref="AU71:AU72"/>
    <mergeCell ref="AV71:AV72"/>
    <mergeCell ref="AW71:AW72"/>
    <mergeCell ref="AX71:AX72"/>
    <mergeCell ref="AY71:AY72"/>
    <mergeCell ref="BC71:BC72"/>
    <mergeCell ref="BC75:BC76"/>
    <mergeCell ref="BD75:BD76"/>
    <mergeCell ref="BE75:BE76"/>
    <mergeCell ref="BF75:BF76"/>
    <mergeCell ref="BG75:BG76"/>
    <mergeCell ref="AZ71:AZ72"/>
    <mergeCell ref="BA71:BA72"/>
    <mergeCell ref="BB71:BB72"/>
    <mergeCell ref="BD71:BD72"/>
    <mergeCell ref="BE71:BE72"/>
    <mergeCell ref="BF71:BF72"/>
    <mergeCell ref="BG71:BG72"/>
    <mergeCell ref="Y75:Y76"/>
    <mergeCell ref="AA75:AA76"/>
    <mergeCell ref="R75:R76"/>
    <mergeCell ref="S75:S76"/>
    <mergeCell ref="T75:T76"/>
    <mergeCell ref="U75:U76"/>
    <mergeCell ref="V75:V76"/>
    <mergeCell ref="W75:W76"/>
    <mergeCell ref="X75:X76"/>
    <mergeCell ref="O75:O76"/>
    <mergeCell ref="Q75:Q76"/>
    <mergeCell ref="H75:H76"/>
    <mergeCell ref="I75:I76"/>
    <mergeCell ref="J75:J76"/>
    <mergeCell ref="K75:K76"/>
    <mergeCell ref="L75:L76"/>
    <mergeCell ref="M75:M76"/>
    <mergeCell ref="N75:N76"/>
    <mergeCell ref="H90:H91"/>
    <mergeCell ref="I90:I91"/>
    <mergeCell ref="J90:J91"/>
    <mergeCell ref="K90:K91"/>
    <mergeCell ref="L90:L91"/>
    <mergeCell ref="M90:M91"/>
    <mergeCell ref="N90:N91"/>
    <mergeCell ref="O90:O91"/>
    <mergeCell ref="Q90:Q91"/>
    <mergeCell ref="R90:R91"/>
    <mergeCell ref="S90:S91"/>
    <mergeCell ref="T90:T91"/>
    <mergeCell ref="U90:U91"/>
    <mergeCell ref="V90:V91"/>
    <mergeCell ref="W90:W91"/>
    <mergeCell ref="X90:X91"/>
    <mergeCell ref="Y90:Y91"/>
    <mergeCell ref="AA90:AA91"/>
    <mergeCell ref="AB90:AB91"/>
    <mergeCell ref="AC90:AC91"/>
    <mergeCell ref="AD90:AD91"/>
    <mergeCell ref="AE90:AE91"/>
    <mergeCell ref="AF90:AF91"/>
    <mergeCell ref="AG90:AG91"/>
    <mergeCell ref="AH90:AH91"/>
    <mergeCell ref="AI90:AI91"/>
    <mergeCell ref="AJ90:AJ91"/>
    <mergeCell ref="AK90:AK91"/>
    <mergeCell ref="A90:A91"/>
    <mergeCell ref="B90:B91"/>
    <mergeCell ref="C90:C91"/>
    <mergeCell ref="D90:D91"/>
    <mergeCell ref="E90:E91"/>
    <mergeCell ref="F90:F91"/>
    <mergeCell ref="G90:G91"/>
    <mergeCell ref="H96:H97"/>
    <mergeCell ref="I96:I97"/>
    <mergeCell ref="J96:J97"/>
    <mergeCell ref="K96:K97"/>
    <mergeCell ref="L96:L97"/>
    <mergeCell ref="M96:M97"/>
    <mergeCell ref="N96:N97"/>
    <mergeCell ref="A96:A97"/>
    <mergeCell ref="B96:B97"/>
    <mergeCell ref="C96:C97"/>
    <mergeCell ref="D96:D97"/>
    <mergeCell ref="E96:E97"/>
    <mergeCell ref="F96:F97"/>
    <mergeCell ref="G96:G97"/>
    <mergeCell ref="Y99:Y100"/>
    <mergeCell ref="AA99:AA100"/>
    <mergeCell ref="R99:R100"/>
    <mergeCell ref="S99:S100"/>
    <mergeCell ref="T99:T100"/>
    <mergeCell ref="U99:U100"/>
    <mergeCell ref="V99:V100"/>
    <mergeCell ref="W99:W100"/>
    <mergeCell ref="X99:X100"/>
    <mergeCell ref="AI99:AI100"/>
    <mergeCell ref="AJ99:AJ100"/>
    <mergeCell ref="AB99:AB100"/>
    <mergeCell ref="AC99:AC100"/>
    <mergeCell ref="AD99:AD100"/>
    <mergeCell ref="AE99:AE100"/>
    <mergeCell ref="AF99:AF100"/>
    <mergeCell ref="AG99:AG100"/>
    <mergeCell ref="AH99:AH100"/>
    <mergeCell ref="AR99:AR100"/>
    <mergeCell ref="AS99:AS100"/>
    <mergeCell ref="AK99:AK100"/>
    <mergeCell ref="AL99:AL100"/>
    <mergeCell ref="AM99:AM100"/>
    <mergeCell ref="AN99:AN100"/>
    <mergeCell ref="AO99:AO100"/>
    <mergeCell ref="AP99:AP100"/>
    <mergeCell ref="AQ99:AQ100"/>
    <mergeCell ref="BA99:BA100"/>
    <mergeCell ref="BB99:BB100"/>
    <mergeCell ref="AT99:AT100"/>
    <mergeCell ref="AU99:AU100"/>
    <mergeCell ref="AV99:AV100"/>
    <mergeCell ref="AW99:AW100"/>
    <mergeCell ref="AX99:AX100"/>
    <mergeCell ref="AY99:AY100"/>
    <mergeCell ref="AZ99:AZ100"/>
    <mergeCell ref="O96:O97"/>
    <mergeCell ref="Q96:Q97"/>
    <mergeCell ref="R96:R97"/>
    <mergeCell ref="S96:S97"/>
    <mergeCell ref="T96:T97"/>
    <mergeCell ref="U96:U97"/>
    <mergeCell ref="V96:V97"/>
    <mergeCell ref="AL96:AL97"/>
    <mergeCell ref="AM96:AM97"/>
    <mergeCell ref="AN96:AN97"/>
    <mergeCell ref="AO96:AO97"/>
    <mergeCell ref="AP96:AP97"/>
    <mergeCell ref="AQ96:AQ97"/>
    <mergeCell ref="AR96:AR97"/>
    <mergeCell ref="A99:A100"/>
    <mergeCell ref="B99:B100"/>
    <mergeCell ref="C99:C100"/>
    <mergeCell ref="D99:D100"/>
    <mergeCell ref="E99:E100"/>
    <mergeCell ref="F99:F100"/>
    <mergeCell ref="G99:G100"/>
    <mergeCell ref="W96:W97"/>
    <mergeCell ref="X96:X97"/>
    <mergeCell ref="Y96:Y97"/>
    <mergeCell ref="AA96:AA97"/>
    <mergeCell ref="AB96:AB97"/>
    <mergeCell ref="AC96:AC97"/>
    <mergeCell ref="AD96:AD97"/>
    <mergeCell ref="AE96:AE97"/>
    <mergeCell ref="AF96:AF97"/>
    <mergeCell ref="AG96:AG97"/>
    <mergeCell ref="AH96:AH97"/>
    <mergeCell ref="AI96:AI97"/>
    <mergeCell ref="AJ96:AJ97"/>
    <mergeCell ref="AK96:AK97"/>
    <mergeCell ref="AS96:AS97"/>
    <mergeCell ref="AT96:AT97"/>
    <mergeCell ref="AU96:AU97"/>
    <mergeCell ref="AV96:AV97"/>
    <mergeCell ref="AW96:AW97"/>
    <mergeCell ref="AX96:AX97"/>
    <mergeCell ref="AY96:AY97"/>
    <mergeCell ref="BC96:BC97"/>
    <mergeCell ref="BC99:BC100"/>
    <mergeCell ref="BD99:BD100"/>
    <mergeCell ref="BE99:BE100"/>
    <mergeCell ref="BF99:BF100"/>
    <mergeCell ref="BG99:BG100"/>
    <mergeCell ref="AZ96:AZ97"/>
    <mergeCell ref="BA96:BA97"/>
    <mergeCell ref="BB96:BB97"/>
    <mergeCell ref="BD96:BD97"/>
    <mergeCell ref="BE96:BE97"/>
    <mergeCell ref="BF96:BF97"/>
    <mergeCell ref="BG96:BG97"/>
    <mergeCell ref="O37:O40"/>
    <mergeCell ref="Q37:Q40"/>
    <mergeCell ref="H37:H40"/>
    <mergeCell ref="I37:I40"/>
    <mergeCell ref="J37:J40"/>
    <mergeCell ref="K37:K40"/>
    <mergeCell ref="L37:L40"/>
    <mergeCell ref="M37:M40"/>
    <mergeCell ref="N37:N40"/>
    <mergeCell ref="H42:H43"/>
    <mergeCell ref="I42:I43"/>
    <mergeCell ref="J42:J43"/>
    <mergeCell ref="K42:K43"/>
    <mergeCell ref="L42:L43"/>
    <mergeCell ref="M42:M43"/>
    <mergeCell ref="N42:N43"/>
    <mergeCell ref="O42:O43"/>
    <mergeCell ref="Q42:Q43"/>
    <mergeCell ref="R42:R43"/>
    <mergeCell ref="S42:S43"/>
    <mergeCell ref="T42:T43"/>
    <mergeCell ref="U42:U43"/>
    <mergeCell ref="V42:V43"/>
    <mergeCell ref="W42:W43"/>
    <mergeCell ref="X42:X43"/>
    <mergeCell ref="Y42:Y43"/>
    <mergeCell ref="AA42:AA43"/>
    <mergeCell ref="AB42:AB43"/>
    <mergeCell ref="AC42:AC43"/>
    <mergeCell ref="AD42:AD43"/>
    <mergeCell ref="AE42:AE43"/>
    <mergeCell ref="AF42:AF43"/>
    <mergeCell ref="AG42:AG43"/>
    <mergeCell ref="AH42:AH43"/>
    <mergeCell ref="AI42:AI43"/>
    <mergeCell ref="AJ42:AJ43"/>
    <mergeCell ref="AK42:AK43"/>
    <mergeCell ref="A42:A43"/>
    <mergeCell ref="B42:B43"/>
    <mergeCell ref="C42:C43"/>
    <mergeCell ref="D42:D43"/>
    <mergeCell ref="E42:E43"/>
    <mergeCell ref="F42:F43"/>
    <mergeCell ref="G42:G43"/>
    <mergeCell ref="A62:A64"/>
    <mergeCell ref="B62:B64"/>
    <mergeCell ref="C62:C64"/>
    <mergeCell ref="D62:D64"/>
    <mergeCell ref="E62:E64"/>
    <mergeCell ref="F62:F64"/>
    <mergeCell ref="G62:G64"/>
    <mergeCell ref="H62:H64"/>
    <mergeCell ref="I62:I64"/>
    <mergeCell ref="J62:J64"/>
    <mergeCell ref="K62:K64"/>
    <mergeCell ref="L62:L64"/>
    <mergeCell ref="M62:M64"/>
    <mergeCell ref="N62:N64"/>
    <mergeCell ref="O62:O64"/>
    <mergeCell ref="Q62:Q64"/>
    <mergeCell ref="R62:R64"/>
    <mergeCell ref="S62:S64"/>
    <mergeCell ref="T62:T64"/>
    <mergeCell ref="U62:U64"/>
    <mergeCell ref="V62:V64"/>
    <mergeCell ref="W62:W64"/>
    <mergeCell ref="X62:X64"/>
    <mergeCell ref="Y62:Y64"/>
    <mergeCell ref="AA62:AA64"/>
    <mergeCell ref="AB62:AB64"/>
    <mergeCell ref="AC62:AC64"/>
    <mergeCell ref="AD62:AD64"/>
    <mergeCell ref="AE62:AE64"/>
    <mergeCell ref="AF62:AF64"/>
    <mergeCell ref="AG62:AG64"/>
    <mergeCell ref="AH62:AH64"/>
    <mergeCell ref="AI62:AI64"/>
    <mergeCell ref="AJ62:AJ64"/>
    <mergeCell ref="AK62:AK64"/>
    <mergeCell ref="AL62:AL64"/>
    <mergeCell ref="AM62:AM64"/>
    <mergeCell ref="AN62:AN64"/>
    <mergeCell ref="AO62:AO64"/>
    <mergeCell ref="AP62:AP64"/>
    <mergeCell ref="AQ62:AQ64"/>
    <mergeCell ref="AR62:AR64"/>
    <mergeCell ref="AZ62:AZ64"/>
    <mergeCell ref="BA62:BA64"/>
    <mergeCell ref="BB62:BB64"/>
    <mergeCell ref="BC62:BC64"/>
    <mergeCell ref="BD62:BD64"/>
    <mergeCell ref="BE62:BE64"/>
    <mergeCell ref="BF62:BF64"/>
    <mergeCell ref="BG62:BG64"/>
    <mergeCell ref="AS62:AS64"/>
    <mergeCell ref="AT62:AT64"/>
    <mergeCell ref="AU62:AU64"/>
    <mergeCell ref="AV62:AV64"/>
    <mergeCell ref="AW62:AW64"/>
    <mergeCell ref="AX62:AX64"/>
    <mergeCell ref="AY62:AY64"/>
    <mergeCell ref="Y37:Y40"/>
    <mergeCell ref="AA37:AA40"/>
    <mergeCell ref="R37:R40"/>
    <mergeCell ref="S37:S40"/>
    <mergeCell ref="T37:T40"/>
    <mergeCell ref="U37:U40"/>
    <mergeCell ref="V37:V40"/>
    <mergeCell ref="W37:W40"/>
    <mergeCell ref="X37:X40"/>
    <mergeCell ref="H60:H61"/>
    <mergeCell ref="I60:I61"/>
    <mergeCell ref="J60:J61"/>
    <mergeCell ref="K60:K61"/>
    <mergeCell ref="L60:L61"/>
    <mergeCell ref="M60:M61"/>
    <mergeCell ref="N60:N61"/>
    <mergeCell ref="O60:O61"/>
    <mergeCell ref="Q60:Q61"/>
    <mergeCell ref="R60:R61"/>
    <mergeCell ref="S60:S61"/>
    <mergeCell ref="T60:T61"/>
    <mergeCell ref="U60:U61"/>
    <mergeCell ref="V60:V61"/>
    <mergeCell ref="W60:W61"/>
    <mergeCell ref="X60:X61"/>
    <mergeCell ref="Y60:Y61"/>
    <mergeCell ref="AA60:AA61"/>
    <mergeCell ref="AB60:AB61"/>
    <mergeCell ref="AC60:AC61"/>
    <mergeCell ref="AD60:AD61"/>
    <mergeCell ref="AE60:AE61"/>
    <mergeCell ref="AF60:AF61"/>
    <mergeCell ref="AG60:AG61"/>
    <mergeCell ref="AH60:AH61"/>
    <mergeCell ref="AI60:AI61"/>
    <mergeCell ref="AJ60:AJ61"/>
    <mergeCell ref="AK60:AK61"/>
    <mergeCell ref="A60:A61"/>
    <mergeCell ref="B60:B61"/>
    <mergeCell ref="C60:C61"/>
    <mergeCell ref="D60:D61"/>
    <mergeCell ref="E60:E61"/>
    <mergeCell ref="F60:F61"/>
    <mergeCell ref="G60:G61"/>
    <mergeCell ref="AI75:AI76"/>
    <mergeCell ref="AJ75:AJ76"/>
    <mergeCell ref="AB75:AB76"/>
    <mergeCell ref="AC75:AC76"/>
    <mergeCell ref="AD75:AD76"/>
    <mergeCell ref="AE75:AE76"/>
    <mergeCell ref="AF75:AF76"/>
    <mergeCell ref="AG75:AG76"/>
    <mergeCell ref="AH75:AH76"/>
    <mergeCell ref="AR75:AR76"/>
    <mergeCell ref="AS75:AS76"/>
    <mergeCell ref="AK75:AK76"/>
    <mergeCell ref="AL75:AL76"/>
    <mergeCell ref="AM75:AM76"/>
    <mergeCell ref="AN75:AN76"/>
    <mergeCell ref="AO75:AO76"/>
    <mergeCell ref="AP75:AP76"/>
    <mergeCell ref="AQ75:AQ76"/>
    <mergeCell ref="AL90:AL91"/>
    <mergeCell ref="AM90:AM91"/>
    <mergeCell ref="AN90:AN91"/>
    <mergeCell ref="AO90:AO91"/>
    <mergeCell ref="AP90:AP91"/>
    <mergeCell ref="AQ90:AQ91"/>
    <mergeCell ref="AR90:AR91"/>
    <mergeCell ref="AZ90:AZ91"/>
    <mergeCell ref="BA90:BA91"/>
    <mergeCell ref="BB90:BB91"/>
    <mergeCell ref="BC90:BC91"/>
    <mergeCell ref="BD90:BD91"/>
    <mergeCell ref="BE90:BE91"/>
    <mergeCell ref="BF90:BF91"/>
    <mergeCell ref="BG90:BG91"/>
    <mergeCell ref="AS90:AS91"/>
    <mergeCell ref="AT90:AT91"/>
    <mergeCell ref="AU90:AU91"/>
    <mergeCell ref="AV90:AV91"/>
    <mergeCell ref="AW90:AW91"/>
    <mergeCell ref="AX90:AX91"/>
    <mergeCell ref="AY90:AY91"/>
    <mergeCell ref="AL109:AL111"/>
    <mergeCell ref="AM109:AM111"/>
    <mergeCell ref="AN109:AN111"/>
    <mergeCell ref="AO109:AO111"/>
    <mergeCell ref="AP109:AP111"/>
    <mergeCell ref="AQ109:AQ111"/>
    <mergeCell ref="AR109:AR111"/>
    <mergeCell ref="AZ109:AZ111"/>
    <mergeCell ref="BA109:BA111"/>
    <mergeCell ref="BB109:BB111"/>
    <mergeCell ref="BC109:BC111"/>
    <mergeCell ref="BD109:BD111"/>
    <mergeCell ref="BE109:BE111"/>
    <mergeCell ref="BF109:BF111"/>
    <mergeCell ref="BG109:BG111"/>
    <mergeCell ref="AS109:AS111"/>
    <mergeCell ref="AT109:AT111"/>
    <mergeCell ref="AU109:AU111"/>
    <mergeCell ref="AV109:AV111"/>
    <mergeCell ref="AW109:AW111"/>
    <mergeCell ref="AX109:AX111"/>
    <mergeCell ref="AY109:AY111"/>
  </mergeCells>
  <dataValidations>
    <dataValidation type="list" allowBlank="1" showErrorMessage="1" sqref="G2:I2 G4:I27 G29:I29 G31:I35 G37:I37 G41:I42 G44:I46 G48:I60 G62:I62 G65:I71 G73:I75 G77:I90 G92:I96 G98:I99 G101:I109 G112:I115 G117:I123 G128:I136 G139:I144 G146:I150 G152:I159 G162:I166 G168:I176 G178:I191">
      <formula1>"NORMAL,NOT OK"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2" max="2" width="27.0"/>
    <col customWidth="1" min="3" max="3" width="39.0"/>
    <col customWidth="1" min="7" max="7" width="28.75"/>
    <col customWidth="1" min="8" max="8" width="45.25"/>
    <col customWidth="1" min="9" max="9" width="18.88"/>
    <col customWidth="1" min="10" max="10" width="23.0"/>
    <col customWidth="1" min="11" max="11" width="20.88"/>
    <col customWidth="1" min="13" max="13" width="16.63"/>
    <col customWidth="1" min="19" max="19" width="22.13"/>
    <col customWidth="1" min="20" max="20" width="33.75"/>
    <col customWidth="1" min="22" max="22" width="24.13"/>
    <col customWidth="1" min="23" max="23" width="19.25"/>
    <col customWidth="1" min="25" max="25" width="34.0"/>
    <col customWidth="1" min="28" max="28" width="28.38"/>
    <col customWidth="1" hidden="1" min="29" max="29" width="18.25"/>
    <col customWidth="1" min="30" max="30" width="18.25"/>
    <col customWidth="1" min="31" max="31" width="20.38"/>
    <col customWidth="1" min="32" max="32" width="16.0"/>
    <col customWidth="1" min="33" max="33" width="19.13"/>
    <col customWidth="1" min="34" max="34" width="19.75"/>
    <col customWidth="1" min="36" max="36" width="24.13"/>
    <col customWidth="1" min="51" max="51" width="22.25"/>
    <col customWidth="1" min="52" max="52" width="23.13"/>
    <col customWidth="1" min="53" max="53" width="28.88"/>
    <col customWidth="1" min="54" max="54" width="20.5"/>
    <col customWidth="1" min="55" max="55" width="34.5"/>
  </cols>
  <sheetData>
    <row r="1" ht="22.5" customHeight="1">
      <c r="A1" s="11" t="s">
        <v>23</v>
      </c>
      <c r="B1" s="11" t="s">
        <v>4</v>
      </c>
      <c r="C1" s="11" t="s">
        <v>26</v>
      </c>
      <c r="D1" s="11" t="s">
        <v>28</v>
      </c>
      <c r="E1" s="11" t="s">
        <v>29</v>
      </c>
      <c r="F1" s="11" t="s">
        <v>31</v>
      </c>
      <c r="G1" s="11" t="s">
        <v>33</v>
      </c>
      <c r="H1" s="11" t="s">
        <v>35</v>
      </c>
      <c r="I1" s="11" t="s">
        <v>37</v>
      </c>
      <c r="J1" s="11" t="s">
        <v>39</v>
      </c>
      <c r="K1" s="11" t="s">
        <v>40</v>
      </c>
      <c r="L1" s="11" t="s">
        <v>42</v>
      </c>
      <c r="M1" s="11" t="s">
        <v>44</v>
      </c>
      <c r="N1" s="11" t="s">
        <v>46</v>
      </c>
      <c r="O1" s="11" t="s">
        <v>48</v>
      </c>
      <c r="P1" s="11" t="s">
        <v>50</v>
      </c>
      <c r="Q1" s="11" t="s">
        <v>52</v>
      </c>
      <c r="R1" s="11" t="s">
        <v>53</v>
      </c>
      <c r="S1" s="11" t="s">
        <v>55</v>
      </c>
      <c r="T1" s="11" t="s">
        <v>57</v>
      </c>
      <c r="U1" s="11" t="s">
        <v>59</v>
      </c>
      <c r="V1" s="11" t="s">
        <v>60</v>
      </c>
      <c r="W1" s="11" t="s">
        <v>63</v>
      </c>
      <c r="X1" s="11" t="s">
        <v>66</v>
      </c>
      <c r="Y1" s="11" t="s">
        <v>68</v>
      </c>
      <c r="Z1" s="11" t="s">
        <v>70</v>
      </c>
      <c r="AA1" s="11" t="s">
        <v>72</v>
      </c>
      <c r="AB1" s="25" t="s">
        <v>74</v>
      </c>
      <c r="AC1" s="26" t="s">
        <v>76</v>
      </c>
      <c r="AD1" s="26" t="s">
        <v>54</v>
      </c>
      <c r="AE1" s="11" t="s">
        <v>79</v>
      </c>
      <c r="AF1" s="11" t="s">
        <v>81</v>
      </c>
      <c r="AG1" s="15" t="s">
        <v>82</v>
      </c>
      <c r="AH1" s="11" t="s">
        <v>83</v>
      </c>
      <c r="AI1" s="15" t="s">
        <v>84</v>
      </c>
      <c r="AJ1" s="11" t="s">
        <v>85</v>
      </c>
      <c r="AK1" s="15" t="s">
        <v>86</v>
      </c>
      <c r="AL1" s="11" t="s">
        <v>87</v>
      </c>
      <c r="AM1" s="15" t="s">
        <v>88</v>
      </c>
      <c r="AN1" s="11" t="s">
        <v>89</v>
      </c>
      <c r="AO1" s="15" t="s">
        <v>91</v>
      </c>
      <c r="AP1" s="11" t="s">
        <v>92</v>
      </c>
      <c r="AQ1" s="15" t="s">
        <v>93</v>
      </c>
      <c r="AR1" s="11" t="s">
        <v>95</v>
      </c>
      <c r="AS1" s="15" t="s">
        <v>98</v>
      </c>
      <c r="AT1" s="11" t="s">
        <v>100</v>
      </c>
      <c r="AU1" s="15" t="s">
        <v>102</v>
      </c>
      <c r="AV1" s="11" t="s">
        <v>105</v>
      </c>
      <c r="AW1" s="15" t="s">
        <v>106</v>
      </c>
      <c r="AX1" s="11" t="s">
        <v>110</v>
      </c>
      <c r="AY1" s="11" t="s">
        <v>112</v>
      </c>
      <c r="AZ1" s="11" t="s">
        <v>114</v>
      </c>
      <c r="BA1" s="11" t="s">
        <v>117</v>
      </c>
      <c r="BB1" s="11" t="s">
        <v>122</v>
      </c>
      <c r="BC1" s="40" t="s">
        <v>127</v>
      </c>
    </row>
    <row r="2" ht="22.5" customHeight="1">
      <c r="A2" s="36">
        <v>1.0</v>
      </c>
      <c r="B2" s="28" t="s">
        <v>20</v>
      </c>
      <c r="C2" s="28" t="s">
        <v>140</v>
      </c>
      <c r="D2" s="28" t="s">
        <v>16</v>
      </c>
      <c r="E2" s="28" t="s">
        <v>17</v>
      </c>
      <c r="F2" s="28" t="s">
        <v>150</v>
      </c>
      <c r="G2" s="28"/>
      <c r="H2" s="28" t="s">
        <v>157</v>
      </c>
      <c r="I2" s="28">
        <v>5.0</v>
      </c>
      <c r="J2" s="28">
        <v>40.0</v>
      </c>
      <c r="K2" s="28">
        <v>200.0</v>
      </c>
      <c r="L2" s="28" t="s">
        <v>172</v>
      </c>
      <c r="M2" s="28">
        <v>53.9</v>
      </c>
      <c r="N2" s="28" t="s">
        <v>175</v>
      </c>
      <c r="O2" s="28" t="s">
        <v>176</v>
      </c>
      <c r="P2" s="28"/>
      <c r="Q2" s="28" t="s">
        <v>178</v>
      </c>
      <c r="R2" s="28">
        <v>500.0</v>
      </c>
      <c r="S2" s="50">
        <f t="shared" ref="S2:S698" si="1">AF2/M2</f>
        <v>9.276437848</v>
      </c>
      <c r="T2" s="28" t="str">
        <f t="shared" ref="T2:T698" si="2">IF(S2&lt;8,"KURANG 8JAM","DIATAS 8JAM")</f>
        <v>DIATAS 8JAM</v>
      </c>
      <c r="U2" s="52">
        <v>44619.0</v>
      </c>
      <c r="V2" s="28" t="str">
        <f t="shared" ref="V2:V698" si="3">IF(DATEDIF(U2,TODAY(),"Y")&gt;7,"DIATAS 7 TAHUN",
IF(DATEDIF(U2,TODAY(),"Y")&gt;6,"DIATAS 6 TAHUN",
IF(DATEDIF(U2,TODAY(),"Y")&gt;5,"DIATAS 5 TAHUN",
IF(DATEDIF(U2,TODAY(),"Y")&gt;4,"DIATAS 4 TAHUN",
IF(DATEDIF(U2,TODAY(),"Y")&gt;3,"DIATAS 3 TAHUN",
IF(DATEDIF(U2,TODAY(),"Y")&gt;2,"DIATAS 2 TAHUN",
IF(DATEDIF(U2,TODAY(),"Y")&gt;1,"DIATAS 1 TAHUN",
"&lt;= 1 TAHUN")))))))</f>
        <v>DIATAS 3 TAHUN</v>
      </c>
      <c r="W2" s="28"/>
      <c r="X2" s="28">
        <v>100.0</v>
      </c>
      <c r="Y2" s="28" t="s">
        <v>194</v>
      </c>
      <c r="Z2" s="28" t="s">
        <v>195</v>
      </c>
      <c r="AA2" s="28"/>
      <c r="AB2" s="63"/>
      <c r="AC2" s="65" t="b">
        <v>0</v>
      </c>
      <c r="AD2" s="28" t="str">
        <f t="shared" ref="AD2:AD892" si="4">IF(TODAY() - AB2 &gt; 365, "Waktunya Dummy", "Belum Waktunya")</f>
        <v>Waktunya Dummy</v>
      </c>
      <c r="AE2" s="28" t="str">
        <f t="shared" ref="AE2:AE892" si="5">LEFT(Q2)</f>
        <v>4</v>
      </c>
      <c r="AF2" s="28">
        <f t="shared" ref="AF2:AF106" si="6">AG2*AH2+AI2*AJ2+AK2*AL2+AM2*AN2+AO2*AP2+AQ2*AR2+AS2*AT2+AU2*AV2+AW2*AX2</f>
        <v>500</v>
      </c>
      <c r="AG2" s="28">
        <v>100.0</v>
      </c>
      <c r="AH2" s="68">
        <v>1.0</v>
      </c>
      <c r="AI2" s="28">
        <v>100.0</v>
      </c>
      <c r="AJ2" s="70">
        <v>1.0</v>
      </c>
      <c r="AK2" s="28">
        <v>100.0</v>
      </c>
      <c r="AL2" s="68">
        <v>1.0</v>
      </c>
      <c r="AM2" s="28">
        <v>100.0</v>
      </c>
      <c r="AN2" s="68">
        <v>1.0</v>
      </c>
      <c r="AO2" s="28">
        <v>100.0</v>
      </c>
      <c r="AP2" s="68">
        <v>1.0</v>
      </c>
      <c r="AQ2" s="28">
        <v>0.0</v>
      </c>
      <c r="AR2" s="68">
        <v>0.0</v>
      </c>
      <c r="AS2" s="28">
        <v>0.0</v>
      </c>
      <c r="AT2" s="68">
        <v>0.0</v>
      </c>
      <c r="AU2" s="28">
        <v>0.0</v>
      </c>
      <c r="AV2" s="68">
        <v>0.0</v>
      </c>
      <c r="AW2" s="28">
        <v>0.0</v>
      </c>
      <c r="AX2" s="68">
        <v>0.0</v>
      </c>
      <c r="AY2" s="55" t="s">
        <v>184</v>
      </c>
      <c r="AZ2" s="55" t="s">
        <v>184</v>
      </c>
      <c r="BA2" s="55" t="s">
        <v>184</v>
      </c>
      <c r="BB2" s="55" t="s">
        <v>184</v>
      </c>
      <c r="BC2" s="77">
        <f t="shared" ref="BC2:BC892" si="7">(IF(AY2="NORMAL",35,0)+IF(AZ2="NORMAL",25,0)+IF(BA2="NORMAL",25,0)+IF(BB2="NORMAL",15,0))</f>
        <v>100</v>
      </c>
    </row>
    <row r="3" ht="22.5" customHeight="1">
      <c r="A3" s="36">
        <v>2.0</v>
      </c>
      <c r="B3" s="28" t="s">
        <v>64</v>
      </c>
      <c r="C3" s="28" t="s">
        <v>231</v>
      </c>
      <c r="D3" s="28" t="s">
        <v>232</v>
      </c>
      <c r="E3" s="28" t="s">
        <v>17</v>
      </c>
      <c r="F3" s="28" t="s">
        <v>179</v>
      </c>
      <c r="G3" s="28"/>
      <c r="H3" s="28" t="s">
        <v>157</v>
      </c>
      <c r="I3" s="28">
        <v>9.0</v>
      </c>
      <c r="J3" s="28">
        <v>60.0</v>
      </c>
      <c r="K3" s="28">
        <v>540.0</v>
      </c>
      <c r="L3" s="28" t="s">
        <v>172</v>
      </c>
      <c r="M3" s="28">
        <v>96.0</v>
      </c>
      <c r="N3" s="28" t="s">
        <v>234</v>
      </c>
      <c r="O3" s="28" t="s">
        <v>235</v>
      </c>
      <c r="P3" s="28"/>
      <c r="Q3" s="28" t="s">
        <v>237</v>
      </c>
      <c r="R3" s="28">
        <v>900.0</v>
      </c>
      <c r="S3" s="50">
        <f t="shared" si="1"/>
        <v>9.375</v>
      </c>
      <c r="T3" s="28" t="str">
        <f t="shared" si="2"/>
        <v>DIATAS 8JAM</v>
      </c>
      <c r="U3" s="52">
        <v>44879.0</v>
      </c>
      <c r="V3" s="28" t="str">
        <f t="shared" si="3"/>
        <v>DIATAS 2 TAHUN</v>
      </c>
      <c r="W3" s="28"/>
      <c r="X3" s="28"/>
      <c r="Y3" s="28"/>
      <c r="Z3" s="28" t="s">
        <v>195</v>
      </c>
      <c r="AA3" s="28"/>
      <c r="AB3" s="63"/>
      <c r="AC3" s="65" t="b">
        <v>0</v>
      </c>
      <c r="AD3" s="28" t="str">
        <f t="shared" si="4"/>
        <v>Waktunya Dummy</v>
      </c>
      <c r="AE3" s="28" t="str">
        <f t="shared" si="5"/>
        <v>9</v>
      </c>
      <c r="AF3" s="28">
        <f t="shared" si="6"/>
        <v>900</v>
      </c>
      <c r="AG3" s="28">
        <v>100.0</v>
      </c>
      <c r="AH3" s="68">
        <v>1.0</v>
      </c>
      <c r="AI3" s="28">
        <v>100.0</v>
      </c>
      <c r="AJ3" s="70">
        <v>1.0</v>
      </c>
      <c r="AK3" s="28">
        <v>100.0</v>
      </c>
      <c r="AL3" s="68">
        <v>1.0</v>
      </c>
      <c r="AM3" s="28">
        <v>100.0</v>
      </c>
      <c r="AN3" s="68">
        <v>1.0</v>
      </c>
      <c r="AO3" s="28">
        <v>100.0</v>
      </c>
      <c r="AP3" s="68">
        <v>1.0</v>
      </c>
      <c r="AQ3" s="28">
        <v>100.0</v>
      </c>
      <c r="AR3" s="68">
        <v>1.0</v>
      </c>
      <c r="AS3" s="28">
        <v>100.0</v>
      </c>
      <c r="AT3" s="68">
        <v>1.0</v>
      </c>
      <c r="AU3" s="28">
        <v>100.0</v>
      </c>
      <c r="AV3" s="68">
        <v>1.0</v>
      </c>
      <c r="AW3" s="28">
        <v>100.0</v>
      </c>
      <c r="AX3" s="68">
        <v>1.0</v>
      </c>
      <c r="AY3" s="55" t="s">
        <v>184</v>
      </c>
      <c r="AZ3" s="55" t="s">
        <v>184</v>
      </c>
      <c r="BA3" s="55" t="s">
        <v>184</v>
      </c>
      <c r="BB3" s="55" t="s">
        <v>184</v>
      </c>
      <c r="BC3" s="77">
        <f t="shared" si="7"/>
        <v>100</v>
      </c>
    </row>
    <row r="4" ht="22.5" customHeight="1">
      <c r="A4" s="36">
        <v>3.0</v>
      </c>
      <c r="B4" s="28" t="s">
        <v>199</v>
      </c>
      <c r="C4" s="28" t="s">
        <v>269</v>
      </c>
      <c r="D4" s="28" t="s">
        <v>253</v>
      </c>
      <c r="E4" s="28" t="s">
        <v>99</v>
      </c>
      <c r="F4" s="28" t="s">
        <v>179</v>
      </c>
      <c r="G4" s="28"/>
      <c r="H4" s="28" t="s">
        <v>277</v>
      </c>
      <c r="I4" s="28">
        <v>3.0</v>
      </c>
      <c r="J4" s="28">
        <v>60.0</v>
      </c>
      <c r="K4" s="28">
        <v>180.0</v>
      </c>
      <c r="L4" s="28" t="s">
        <v>280</v>
      </c>
      <c r="M4" s="28">
        <v>65.0</v>
      </c>
      <c r="N4" s="28" t="s">
        <v>281</v>
      </c>
      <c r="O4" s="28" t="s">
        <v>285</v>
      </c>
      <c r="P4" s="28"/>
      <c r="Q4" s="28" t="s">
        <v>292</v>
      </c>
      <c r="R4" s="28">
        <v>600.0</v>
      </c>
      <c r="S4" s="50">
        <f t="shared" si="1"/>
        <v>9.230769231</v>
      </c>
      <c r="T4" s="28" t="str">
        <f t="shared" si="2"/>
        <v>DIATAS 8JAM</v>
      </c>
      <c r="U4" s="52">
        <v>43642.0</v>
      </c>
      <c r="V4" s="28" t="str">
        <f t="shared" si="3"/>
        <v>DIATAS 6 TAHUN</v>
      </c>
      <c r="W4" s="28"/>
      <c r="X4" s="28">
        <v>600.0</v>
      </c>
      <c r="Y4" s="28" t="s">
        <v>298</v>
      </c>
      <c r="Z4" s="28" t="s">
        <v>195</v>
      </c>
      <c r="AA4" s="28"/>
      <c r="AB4" s="63"/>
      <c r="AC4" s="91" t="b">
        <v>0</v>
      </c>
      <c r="AD4" s="28" t="str">
        <f t="shared" si="4"/>
        <v>Waktunya Dummy</v>
      </c>
      <c r="AE4" s="28" t="str">
        <f t="shared" si="5"/>
        <v>6</v>
      </c>
      <c r="AF4" s="28">
        <f t="shared" si="6"/>
        <v>600</v>
      </c>
      <c r="AG4" s="28">
        <v>100.0</v>
      </c>
      <c r="AH4" s="68">
        <v>1.0</v>
      </c>
      <c r="AI4" s="28">
        <v>100.0</v>
      </c>
      <c r="AJ4" s="93">
        <v>1.0</v>
      </c>
      <c r="AK4" s="28">
        <v>100.0</v>
      </c>
      <c r="AL4" s="68">
        <v>1.0</v>
      </c>
      <c r="AM4" s="28">
        <v>100.0</v>
      </c>
      <c r="AN4" s="68">
        <v>1.0</v>
      </c>
      <c r="AO4" s="28">
        <v>100.0</v>
      </c>
      <c r="AP4" s="68">
        <v>1.0</v>
      </c>
      <c r="AQ4" s="28">
        <v>100.0</v>
      </c>
      <c r="AR4" s="68">
        <v>1.0</v>
      </c>
      <c r="AS4" s="28">
        <v>0.0</v>
      </c>
      <c r="AT4" s="68">
        <v>0.0</v>
      </c>
      <c r="AU4" s="28">
        <v>0.0</v>
      </c>
      <c r="AV4" s="68">
        <v>0.0</v>
      </c>
      <c r="AW4" s="28">
        <v>0.0</v>
      </c>
      <c r="AX4" s="68">
        <v>0.0</v>
      </c>
      <c r="AY4" s="55" t="s">
        <v>184</v>
      </c>
      <c r="AZ4" s="55" t="s">
        <v>184</v>
      </c>
      <c r="BA4" s="55" t="s">
        <v>184</v>
      </c>
      <c r="BB4" s="55" t="s">
        <v>184</v>
      </c>
      <c r="BC4" s="77">
        <f t="shared" si="7"/>
        <v>100</v>
      </c>
    </row>
    <row r="5" ht="22.5" customHeight="1">
      <c r="A5" s="36">
        <v>4.0</v>
      </c>
      <c r="B5" s="28" t="s">
        <v>199</v>
      </c>
      <c r="C5" s="28" t="s">
        <v>322</v>
      </c>
      <c r="D5" s="28" t="s">
        <v>253</v>
      </c>
      <c r="E5" s="28" t="s">
        <v>99</v>
      </c>
      <c r="F5" s="28" t="s">
        <v>179</v>
      </c>
      <c r="G5" s="28"/>
      <c r="H5" s="28" t="s">
        <v>157</v>
      </c>
      <c r="I5" s="28">
        <v>6.0</v>
      </c>
      <c r="J5" s="28">
        <v>40.0</v>
      </c>
      <c r="K5" s="28">
        <v>240.0</v>
      </c>
      <c r="L5" s="28" t="s">
        <v>172</v>
      </c>
      <c r="M5" s="28">
        <v>63.0</v>
      </c>
      <c r="N5" s="28" t="s">
        <v>281</v>
      </c>
      <c r="O5" s="28" t="s">
        <v>285</v>
      </c>
      <c r="P5" s="28"/>
      <c r="Q5" s="28" t="s">
        <v>292</v>
      </c>
      <c r="R5" s="28">
        <v>600.0</v>
      </c>
      <c r="S5" s="50">
        <f t="shared" si="1"/>
        <v>9.523809524</v>
      </c>
      <c r="T5" s="28" t="str">
        <f t="shared" si="2"/>
        <v>DIATAS 8JAM</v>
      </c>
      <c r="U5" s="52">
        <v>44879.0</v>
      </c>
      <c r="V5" s="28" t="str">
        <f t="shared" si="3"/>
        <v>DIATAS 2 TAHUN</v>
      </c>
      <c r="W5" s="28"/>
      <c r="X5" s="28"/>
      <c r="Y5" s="28"/>
      <c r="Z5" s="28" t="s">
        <v>195</v>
      </c>
      <c r="AA5" s="28"/>
      <c r="AB5" s="63"/>
      <c r="AC5" s="65" t="b">
        <v>0</v>
      </c>
      <c r="AD5" s="28" t="str">
        <f t="shared" si="4"/>
        <v>Waktunya Dummy</v>
      </c>
      <c r="AE5" s="28" t="str">
        <f t="shared" si="5"/>
        <v>6</v>
      </c>
      <c r="AF5" s="28">
        <f t="shared" si="6"/>
        <v>600</v>
      </c>
      <c r="AG5" s="28">
        <v>100.0</v>
      </c>
      <c r="AH5" s="68">
        <v>1.0</v>
      </c>
      <c r="AI5" s="28">
        <v>100.0</v>
      </c>
      <c r="AJ5" s="70">
        <v>1.0</v>
      </c>
      <c r="AK5" s="28">
        <v>100.0</v>
      </c>
      <c r="AL5" s="68">
        <v>1.0</v>
      </c>
      <c r="AM5" s="28">
        <v>100.0</v>
      </c>
      <c r="AN5" s="68">
        <v>1.0</v>
      </c>
      <c r="AO5" s="28">
        <v>100.0</v>
      </c>
      <c r="AP5" s="68">
        <v>1.0</v>
      </c>
      <c r="AQ5" s="28">
        <v>100.0</v>
      </c>
      <c r="AR5" s="68">
        <v>1.0</v>
      </c>
      <c r="AS5" s="28">
        <v>0.0</v>
      </c>
      <c r="AT5" s="28"/>
      <c r="AU5" s="28">
        <v>0.0</v>
      </c>
      <c r="AV5" s="28"/>
      <c r="AW5" s="28">
        <v>0.0</v>
      </c>
      <c r="AX5" s="28"/>
      <c r="AY5" s="55" t="s">
        <v>184</v>
      </c>
      <c r="AZ5" s="55" t="s">
        <v>184</v>
      </c>
      <c r="BA5" s="55" t="s">
        <v>184</v>
      </c>
      <c r="BB5" s="55" t="s">
        <v>184</v>
      </c>
      <c r="BC5" s="77">
        <f t="shared" si="7"/>
        <v>100</v>
      </c>
    </row>
    <row r="6" ht="22.5" customHeight="1">
      <c r="A6" s="36">
        <v>5.0</v>
      </c>
      <c r="B6" s="28" t="s">
        <v>359</v>
      </c>
      <c r="C6" s="28" t="s">
        <v>360</v>
      </c>
      <c r="D6" s="28" t="s">
        <v>288</v>
      </c>
      <c r="E6" s="28" t="s">
        <v>99</v>
      </c>
      <c r="F6" s="28" t="s">
        <v>150</v>
      </c>
      <c r="G6" s="28"/>
      <c r="H6" s="28" t="s">
        <v>362</v>
      </c>
      <c r="I6" s="28">
        <v>3.0</v>
      </c>
      <c r="J6" s="28">
        <v>32.0</v>
      </c>
      <c r="K6" s="28">
        <v>96.0</v>
      </c>
      <c r="L6" s="28" t="s">
        <v>172</v>
      </c>
      <c r="M6" s="28">
        <v>2.0</v>
      </c>
      <c r="N6" s="28" t="s">
        <v>234</v>
      </c>
      <c r="O6" s="28" t="s">
        <v>235</v>
      </c>
      <c r="P6" s="28"/>
      <c r="Q6" s="28" t="s">
        <v>368</v>
      </c>
      <c r="R6" s="28">
        <v>100.0</v>
      </c>
      <c r="S6" s="50">
        <f t="shared" si="1"/>
        <v>50</v>
      </c>
      <c r="T6" s="28" t="str">
        <f t="shared" si="2"/>
        <v>DIATAS 8JAM</v>
      </c>
      <c r="U6" s="52">
        <v>44480.0</v>
      </c>
      <c r="V6" s="28" t="str">
        <f t="shared" si="3"/>
        <v>DIATAS 4 TAHUN</v>
      </c>
      <c r="W6" s="28"/>
      <c r="X6" s="28"/>
      <c r="Y6" s="28"/>
      <c r="Z6" s="28" t="s">
        <v>195</v>
      </c>
      <c r="AA6" s="28"/>
      <c r="AB6" s="63"/>
      <c r="AC6" s="65" t="b">
        <v>0</v>
      </c>
      <c r="AD6" s="28" t="str">
        <f t="shared" si="4"/>
        <v>Waktunya Dummy</v>
      </c>
      <c r="AE6" s="28" t="str">
        <f t="shared" si="5"/>
        <v>1</v>
      </c>
      <c r="AF6" s="28">
        <f t="shared" si="6"/>
        <v>100</v>
      </c>
      <c r="AG6" s="28">
        <v>100.0</v>
      </c>
      <c r="AH6" s="68">
        <v>1.0</v>
      </c>
      <c r="AI6" s="28">
        <v>0.0</v>
      </c>
      <c r="AJ6" s="70">
        <v>1.0</v>
      </c>
      <c r="AK6" s="28">
        <v>0.0</v>
      </c>
      <c r="AL6" s="68">
        <v>0.0</v>
      </c>
      <c r="AM6" s="28">
        <v>0.0</v>
      </c>
      <c r="AN6" s="68">
        <v>0.0</v>
      </c>
      <c r="AO6" s="28">
        <v>0.0</v>
      </c>
      <c r="AP6" s="68">
        <v>0.0</v>
      </c>
      <c r="AQ6" s="28">
        <v>0.0</v>
      </c>
      <c r="AR6" s="68">
        <v>0.0</v>
      </c>
      <c r="AS6" s="28">
        <v>0.0</v>
      </c>
      <c r="AT6" s="68">
        <v>0.0</v>
      </c>
      <c r="AU6" s="28">
        <v>0.0</v>
      </c>
      <c r="AV6" s="68">
        <v>0.0</v>
      </c>
      <c r="AW6" s="28">
        <v>0.0</v>
      </c>
      <c r="AX6" s="68">
        <v>0.0</v>
      </c>
      <c r="AY6" s="55" t="s">
        <v>184</v>
      </c>
      <c r="AZ6" s="55" t="s">
        <v>184</v>
      </c>
      <c r="BA6" s="55" t="s">
        <v>184</v>
      </c>
      <c r="BB6" s="55" t="s">
        <v>184</v>
      </c>
      <c r="BC6" s="77">
        <f t="shared" si="7"/>
        <v>100</v>
      </c>
    </row>
    <row r="7" ht="22.5" customHeight="1">
      <c r="A7" s="36">
        <v>6.0</v>
      </c>
      <c r="B7" s="28" t="s">
        <v>228</v>
      </c>
      <c r="C7" s="28" t="s">
        <v>305</v>
      </c>
      <c r="D7" s="28" t="s">
        <v>309</v>
      </c>
      <c r="E7" s="28" t="s">
        <v>99</v>
      </c>
      <c r="F7" s="28" t="s">
        <v>179</v>
      </c>
      <c r="G7" s="28"/>
      <c r="H7" s="28" t="s">
        <v>409</v>
      </c>
      <c r="I7" s="28">
        <v>3.0</v>
      </c>
      <c r="J7" s="28">
        <v>40.0</v>
      </c>
      <c r="K7" s="28">
        <v>120.0</v>
      </c>
      <c r="L7" s="28" t="s">
        <v>280</v>
      </c>
      <c r="M7" s="28">
        <v>45.0</v>
      </c>
      <c r="N7" s="28" t="s">
        <v>234</v>
      </c>
      <c r="O7" s="28" t="s">
        <v>235</v>
      </c>
      <c r="P7" s="28"/>
      <c r="Q7" s="28" t="s">
        <v>418</v>
      </c>
      <c r="R7" s="28">
        <v>500.0</v>
      </c>
      <c r="S7" s="50">
        <f t="shared" si="1"/>
        <v>11.11111111</v>
      </c>
      <c r="T7" s="28" t="str">
        <f t="shared" si="2"/>
        <v>DIATAS 8JAM</v>
      </c>
      <c r="U7" s="52">
        <v>44307.0</v>
      </c>
      <c r="V7" s="28" t="str">
        <f t="shared" si="3"/>
        <v>DIATAS 4 TAHUN</v>
      </c>
      <c r="W7" s="28" t="s">
        <v>422</v>
      </c>
      <c r="X7" s="28"/>
      <c r="Y7" s="28"/>
      <c r="Z7" s="28" t="s">
        <v>195</v>
      </c>
      <c r="AA7" s="28"/>
      <c r="AB7" s="63"/>
      <c r="AC7" s="65" t="b">
        <v>0</v>
      </c>
      <c r="AD7" s="28" t="str">
        <f t="shared" si="4"/>
        <v>Waktunya Dummy</v>
      </c>
      <c r="AE7" s="28" t="str">
        <f t="shared" si="5"/>
        <v>5</v>
      </c>
      <c r="AF7" s="28">
        <f t="shared" si="6"/>
        <v>500</v>
      </c>
      <c r="AG7" s="28">
        <v>100.0</v>
      </c>
      <c r="AH7" s="68">
        <v>1.0</v>
      </c>
      <c r="AI7" s="28">
        <v>100.0</v>
      </c>
      <c r="AJ7" s="70">
        <v>1.0</v>
      </c>
      <c r="AK7" s="28">
        <v>100.0</v>
      </c>
      <c r="AL7" s="68">
        <v>1.0</v>
      </c>
      <c r="AM7" s="28">
        <v>100.0</v>
      </c>
      <c r="AN7" s="68">
        <v>1.0</v>
      </c>
      <c r="AO7" s="28">
        <v>100.0</v>
      </c>
      <c r="AP7" s="68">
        <v>1.0</v>
      </c>
      <c r="AQ7" s="28">
        <v>0.0</v>
      </c>
      <c r="AR7" s="68">
        <v>0.0</v>
      </c>
      <c r="AS7" s="28">
        <v>0.0</v>
      </c>
      <c r="AT7" s="68">
        <v>0.0</v>
      </c>
      <c r="AU7" s="28">
        <v>0.0</v>
      </c>
      <c r="AV7" s="68">
        <v>0.0</v>
      </c>
      <c r="AW7" s="28">
        <v>0.0</v>
      </c>
      <c r="AX7" s="68">
        <v>0.0</v>
      </c>
      <c r="AY7" s="55" t="s">
        <v>184</v>
      </c>
      <c r="AZ7" s="55" t="s">
        <v>184</v>
      </c>
      <c r="BA7" s="55" t="s">
        <v>184</v>
      </c>
      <c r="BB7" s="55" t="s">
        <v>184</v>
      </c>
      <c r="BC7" s="77">
        <f t="shared" si="7"/>
        <v>100</v>
      </c>
    </row>
    <row r="8" ht="22.5" customHeight="1">
      <c r="A8" s="36">
        <v>7.0</v>
      </c>
      <c r="B8" s="28" t="s">
        <v>228</v>
      </c>
      <c r="C8" s="28" t="s">
        <v>454</v>
      </c>
      <c r="D8" s="28" t="s">
        <v>309</v>
      </c>
      <c r="E8" s="28" t="s">
        <v>99</v>
      </c>
      <c r="F8" s="28" t="s">
        <v>179</v>
      </c>
      <c r="G8" s="28"/>
      <c r="H8" s="28" t="s">
        <v>157</v>
      </c>
      <c r="I8" s="28">
        <v>6.0</v>
      </c>
      <c r="J8" s="28">
        <v>40.0</v>
      </c>
      <c r="K8" s="28">
        <v>240.0</v>
      </c>
      <c r="L8" s="28" t="s">
        <v>172</v>
      </c>
      <c r="M8" s="28">
        <v>28.0</v>
      </c>
      <c r="N8" s="28" t="s">
        <v>457</v>
      </c>
      <c r="O8" s="28" t="s">
        <v>459</v>
      </c>
      <c r="P8" s="28"/>
      <c r="Q8" s="28" t="s">
        <v>462</v>
      </c>
      <c r="R8" s="28">
        <v>400.0</v>
      </c>
      <c r="S8" s="50">
        <f t="shared" si="1"/>
        <v>14.28571429</v>
      </c>
      <c r="T8" s="28" t="str">
        <f t="shared" si="2"/>
        <v>DIATAS 8JAM</v>
      </c>
      <c r="U8" s="52">
        <v>44879.0</v>
      </c>
      <c r="V8" s="28" t="str">
        <f t="shared" si="3"/>
        <v>DIATAS 2 TAHUN</v>
      </c>
      <c r="W8" s="28"/>
      <c r="X8" s="28"/>
      <c r="Y8" s="28"/>
      <c r="Z8" s="28" t="s">
        <v>195</v>
      </c>
      <c r="AA8" s="28"/>
      <c r="AB8" s="63"/>
      <c r="AC8" s="65" t="b">
        <v>0</v>
      </c>
      <c r="AD8" s="28" t="str">
        <f t="shared" si="4"/>
        <v>Waktunya Dummy</v>
      </c>
      <c r="AE8" s="28" t="str">
        <f t="shared" si="5"/>
        <v>4</v>
      </c>
      <c r="AF8" s="28">
        <f t="shared" si="6"/>
        <v>400</v>
      </c>
      <c r="AG8" s="28">
        <v>100.0</v>
      </c>
      <c r="AH8" s="68">
        <v>1.0</v>
      </c>
      <c r="AI8" s="28">
        <v>100.0</v>
      </c>
      <c r="AJ8" s="70">
        <v>1.0</v>
      </c>
      <c r="AK8" s="28">
        <v>100.0</v>
      </c>
      <c r="AL8" s="68">
        <v>1.0</v>
      </c>
      <c r="AM8" s="28">
        <v>100.0</v>
      </c>
      <c r="AN8" s="68">
        <v>1.0</v>
      </c>
      <c r="AO8" s="28">
        <v>0.0</v>
      </c>
      <c r="AP8" s="28"/>
      <c r="AQ8" s="28">
        <v>0.0</v>
      </c>
      <c r="AR8" s="28"/>
      <c r="AS8" s="28">
        <v>0.0</v>
      </c>
      <c r="AT8" s="28"/>
      <c r="AU8" s="28">
        <v>0.0</v>
      </c>
      <c r="AV8" s="28"/>
      <c r="AW8" s="28">
        <v>0.0</v>
      </c>
      <c r="AX8" s="28"/>
      <c r="AY8" s="55" t="s">
        <v>184</v>
      </c>
      <c r="AZ8" s="55" t="s">
        <v>184</v>
      </c>
      <c r="BA8" s="55" t="s">
        <v>184</v>
      </c>
      <c r="BB8" s="55" t="s">
        <v>184</v>
      </c>
      <c r="BC8" s="77">
        <f t="shared" si="7"/>
        <v>100</v>
      </c>
    </row>
    <row r="9" ht="22.5" customHeight="1">
      <c r="A9" s="36">
        <v>8.0</v>
      </c>
      <c r="B9" s="28" t="s">
        <v>477</v>
      </c>
      <c r="C9" s="28" t="s">
        <v>478</v>
      </c>
      <c r="D9" s="28" t="s">
        <v>191</v>
      </c>
      <c r="E9" s="28" t="s">
        <v>99</v>
      </c>
      <c r="F9" s="28" t="s">
        <v>179</v>
      </c>
      <c r="G9" s="28"/>
      <c r="H9" s="28" t="s">
        <v>480</v>
      </c>
      <c r="I9" s="28">
        <v>3.0</v>
      </c>
      <c r="J9" s="28">
        <v>20.0</v>
      </c>
      <c r="K9" s="28">
        <v>60.0</v>
      </c>
      <c r="L9" s="28" t="s">
        <v>280</v>
      </c>
      <c r="M9" s="28">
        <v>2.0</v>
      </c>
      <c r="N9" s="28" t="s">
        <v>234</v>
      </c>
      <c r="O9" s="28" t="s">
        <v>235</v>
      </c>
      <c r="P9" s="28"/>
      <c r="Q9" s="28" t="s">
        <v>462</v>
      </c>
      <c r="R9" s="28">
        <v>400.0</v>
      </c>
      <c r="S9" s="50">
        <f t="shared" si="1"/>
        <v>200</v>
      </c>
      <c r="T9" s="28" t="str">
        <f t="shared" si="2"/>
        <v>DIATAS 8JAM</v>
      </c>
      <c r="U9" s="52">
        <v>44884.0</v>
      </c>
      <c r="V9" s="28" t="str">
        <f t="shared" si="3"/>
        <v>DIATAS 2 TAHUN</v>
      </c>
      <c r="W9" s="28"/>
      <c r="X9" s="28"/>
      <c r="Y9" s="28"/>
      <c r="Z9" s="28" t="s">
        <v>195</v>
      </c>
      <c r="AA9" s="28"/>
      <c r="AB9" s="63"/>
      <c r="AC9" s="65" t="b">
        <v>0</v>
      </c>
      <c r="AD9" s="28" t="str">
        <f t="shared" si="4"/>
        <v>Waktunya Dummy</v>
      </c>
      <c r="AE9" s="28" t="str">
        <f t="shared" si="5"/>
        <v>4</v>
      </c>
      <c r="AF9" s="28">
        <f t="shared" si="6"/>
        <v>400</v>
      </c>
      <c r="AG9" s="28">
        <v>100.0</v>
      </c>
      <c r="AH9" s="68">
        <v>1.0</v>
      </c>
      <c r="AI9" s="28">
        <v>100.0</v>
      </c>
      <c r="AJ9" s="70">
        <v>1.0</v>
      </c>
      <c r="AK9" s="28">
        <v>100.0</v>
      </c>
      <c r="AL9" s="68">
        <v>1.0</v>
      </c>
      <c r="AM9" s="28">
        <v>100.0</v>
      </c>
      <c r="AN9" s="68">
        <v>1.0</v>
      </c>
      <c r="AO9" s="28">
        <v>0.0</v>
      </c>
      <c r="AP9" s="68">
        <v>0.0</v>
      </c>
      <c r="AQ9" s="28">
        <v>0.0</v>
      </c>
      <c r="AR9" s="68">
        <v>0.0</v>
      </c>
      <c r="AS9" s="28">
        <v>0.0</v>
      </c>
      <c r="AT9" s="68">
        <v>0.0</v>
      </c>
      <c r="AU9" s="28">
        <v>0.0</v>
      </c>
      <c r="AV9" s="68">
        <v>0.0</v>
      </c>
      <c r="AW9" s="28">
        <v>0.0</v>
      </c>
      <c r="AX9" s="68">
        <v>0.0</v>
      </c>
      <c r="AY9" s="55" t="s">
        <v>184</v>
      </c>
      <c r="AZ9" s="55" t="s">
        <v>184</v>
      </c>
      <c r="BA9" s="55" t="s">
        <v>184</v>
      </c>
      <c r="BB9" s="55" t="s">
        <v>184</v>
      </c>
      <c r="BC9" s="77">
        <f t="shared" si="7"/>
        <v>100</v>
      </c>
    </row>
    <row r="10" ht="22.5" customHeight="1">
      <c r="A10" s="36">
        <v>9.0</v>
      </c>
      <c r="B10" s="28" t="s">
        <v>248</v>
      </c>
      <c r="C10" s="28" t="s">
        <v>497</v>
      </c>
      <c r="D10" s="28" t="s">
        <v>16</v>
      </c>
      <c r="E10" s="28" t="s">
        <v>99</v>
      </c>
      <c r="F10" s="28" t="s">
        <v>179</v>
      </c>
      <c r="G10" s="28"/>
      <c r="H10" s="28" t="s">
        <v>499</v>
      </c>
      <c r="I10" s="28">
        <v>2.0</v>
      </c>
      <c r="J10" s="28">
        <v>40.0</v>
      </c>
      <c r="K10" s="28">
        <v>80.0</v>
      </c>
      <c r="L10" s="28" t="s">
        <v>280</v>
      </c>
      <c r="M10" s="28">
        <v>35.2</v>
      </c>
      <c r="N10" s="28" t="s">
        <v>234</v>
      </c>
      <c r="O10" s="28" t="s">
        <v>235</v>
      </c>
      <c r="P10" s="28"/>
      <c r="Q10" s="28" t="s">
        <v>462</v>
      </c>
      <c r="R10" s="28">
        <v>400.0</v>
      </c>
      <c r="S10" s="50">
        <f t="shared" si="1"/>
        <v>11.36363636</v>
      </c>
      <c r="T10" s="28" t="str">
        <f t="shared" si="2"/>
        <v>DIATAS 8JAM</v>
      </c>
      <c r="U10" s="52">
        <v>44244.0</v>
      </c>
      <c r="V10" s="28" t="str">
        <f t="shared" si="3"/>
        <v>DIATAS 4 TAHUN</v>
      </c>
      <c r="W10" s="28"/>
      <c r="X10" s="28"/>
      <c r="Y10" s="28"/>
      <c r="Z10" s="28" t="s">
        <v>195</v>
      </c>
      <c r="AA10" s="28"/>
      <c r="AB10" s="63"/>
      <c r="AC10" s="65" t="b">
        <v>0</v>
      </c>
      <c r="AD10" s="28" t="str">
        <f t="shared" si="4"/>
        <v>Waktunya Dummy</v>
      </c>
      <c r="AE10" s="28" t="str">
        <f t="shared" si="5"/>
        <v>4</v>
      </c>
      <c r="AF10" s="28">
        <f t="shared" si="6"/>
        <v>400</v>
      </c>
      <c r="AG10" s="28">
        <v>100.0</v>
      </c>
      <c r="AH10" s="68">
        <v>1.0</v>
      </c>
      <c r="AI10" s="28">
        <v>100.0</v>
      </c>
      <c r="AJ10" s="70">
        <v>1.0</v>
      </c>
      <c r="AK10" s="28">
        <v>100.0</v>
      </c>
      <c r="AL10" s="68">
        <v>1.0</v>
      </c>
      <c r="AM10" s="28">
        <v>100.0</v>
      </c>
      <c r="AN10" s="68">
        <v>1.0</v>
      </c>
      <c r="AO10" s="28">
        <v>0.0</v>
      </c>
      <c r="AP10" s="68">
        <v>0.0</v>
      </c>
      <c r="AQ10" s="28">
        <v>0.0</v>
      </c>
      <c r="AR10" s="68">
        <v>0.0</v>
      </c>
      <c r="AS10" s="28">
        <v>0.0</v>
      </c>
      <c r="AT10" s="68">
        <v>0.0</v>
      </c>
      <c r="AU10" s="28">
        <v>0.0</v>
      </c>
      <c r="AV10" s="68">
        <v>0.0</v>
      </c>
      <c r="AW10" s="28">
        <v>0.0</v>
      </c>
      <c r="AX10" s="68">
        <v>0.0</v>
      </c>
      <c r="AY10" s="55" t="s">
        <v>184</v>
      </c>
      <c r="AZ10" s="55" t="s">
        <v>184</v>
      </c>
      <c r="BA10" s="55" t="s">
        <v>184</v>
      </c>
      <c r="BB10" s="55" t="s">
        <v>184</v>
      </c>
      <c r="BC10" s="77">
        <f t="shared" si="7"/>
        <v>100</v>
      </c>
    </row>
    <row r="11" ht="22.5" customHeight="1">
      <c r="A11" s="36">
        <v>10.0</v>
      </c>
      <c r="B11" s="28" t="s">
        <v>303</v>
      </c>
      <c r="C11" s="28" t="s">
        <v>528</v>
      </c>
      <c r="D11" s="28" t="s">
        <v>288</v>
      </c>
      <c r="E11" s="28" t="s">
        <v>99</v>
      </c>
      <c r="F11" s="28" t="s">
        <v>150</v>
      </c>
      <c r="G11" s="28"/>
      <c r="H11" s="28" t="s">
        <v>277</v>
      </c>
      <c r="I11" s="28">
        <v>3.0</v>
      </c>
      <c r="J11" s="28">
        <v>60.0</v>
      </c>
      <c r="K11" s="28">
        <v>180.0</v>
      </c>
      <c r="L11" s="28" t="s">
        <v>172</v>
      </c>
      <c r="M11" s="28">
        <v>18.2</v>
      </c>
      <c r="N11" s="28" t="s">
        <v>175</v>
      </c>
      <c r="O11" s="28" t="s">
        <v>176</v>
      </c>
      <c r="P11" s="28"/>
      <c r="Q11" s="28" t="s">
        <v>532</v>
      </c>
      <c r="R11" s="28">
        <v>200.0</v>
      </c>
      <c r="S11" s="50">
        <f t="shared" si="1"/>
        <v>10.98901099</v>
      </c>
      <c r="T11" s="28" t="str">
        <f t="shared" si="2"/>
        <v>DIATAS 8JAM</v>
      </c>
      <c r="U11" s="52">
        <v>44589.0</v>
      </c>
      <c r="V11" s="28" t="str">
        <f t="shared" si="3"/>
        <v>DIATAS 3 TAHUN</v>
      </c>
      <c r="W11" s="28"/>
      <c r="X11" s="28"/>
      <c r="Y11" s="28"/>
      <c r="Z11" s="28" t="s">
        <v>195</v>
      </c>
      <c r="AA11" s="28"/>
      <c r="AB11" s="63"/>
      <c r="AC11" s="65" t="b">
        <v>0</v>
      </c>
      <c r="AD11" s="28" t="str">
        <f t="shared" si="4"/>
        <v>Waktunya Dummy</v>
      </c>
      <c r="AE11" s="28" t="str">
        <f t="shared" si="5"/>
        <v>2</v>
      </c>
      <c r="AF11" s="28">
        <f t="shared" si="6"/>
        <v>200</v>
      </c>
      <c r="AG11" s="28">
        <v>100.0</v>
      </c>
      <c r="AH11" s="68">
        <v>1.0</v>
      </c>
      <c r="AI11" s="28">
        <v>100.0</v>
      </c>
      <c r="AJ11" s="70">
        <v>1.0</v>
      </c>
      <c r="AK11" s="28">
        <v>0.0</v>
      </c>
      <c r="AL11" s="68">
        <v>0.0</v>
      </c>
      <c r="AM11" s="28">
        <v>0.0</v>
      </c>
      <c r="AN11" s="68">
        <v>0.0</v>
      </c>
      <c r="AO11" s="28">
        <v>0.0</v>
      </c>
      <c r="AP11" s="68">
        <v>0.0</v>
      </c>
      <c r="AQ11" s="28">
        <v>0.0</v>
      </c>
      <c r="AR11" s="68">
        <v>0.0</v>
      </c>
      <c r="AS11" s="28">
        <v>0.0</v>
      </c>
      <c r="AT11" s="68">
        <v>0.0</v>
      </c>
      <c r="AU11" s="28">
        <v>0.0</v>
      </c>
      <c r="AV11" s="68">
        <v>0.0</v>
      </c>
      <c r="AW11" s="28">
        <v>0.0</v>
      </c>
      <c r="AX11" s="68">
        <v>0.0</v>
      </c>
      <c r="AY11" s="55" t="s">
        <v>184</v>
      </c>
      <c r="AZ11" s="55" t="s">
        <v>184</v>
      </c>
      <c r="BA11" s="55" t="s">
        <v>184</v>
      </c>
      <c r="BB11" s="55" t="s">
        <v>184</v>
      </c>
      <c r="BC11" s="77">
        <f t="shared" si="7"/>
        <v>100</v>
      </c>
    </row>
    <row r="12" ht="22.5" customHeight="1">
      <c r="A12" s="36">
        <v>11.0</v>
      </c>
      <c r="B12" s="28" t="s">
        <v>303</v>
      </c>
      <c r="C12" s="28" t="s">
        <v>543</v>
      </c>
      <c r="D12" s="28" t="s">
        <v>288</v>
      </c>
      <c r="E12" s="28" t="s">
        <v>99</v>
      </c>
      <c r="F12" s="28" t="s">
        <v>150</v>
      </c>
      <c r="G12" s="28"/>
      <c r="H12" s="28" t="s">
        <v>277</v>
      </c>
      <c r="I12" s="28">
        <v>2.0</v>
      </c>
      <c r="J12" s="28">
        <v>60.0</v>
      </c>
      <c r="K12" s="28">
        <v>120.0</v>
      </c>
      <c r="L12" s="28" t="s">
        <v>546</v>
      </c>
      <c r="M12" s="28">
        <v>11.0</v>
      </c>
      <c r="N12" s="28" t="s">
        <v>457</v>
      </c>
      <c r="O12" s="28" t="s">
        <v>459</v>
      </c>
      <c r="P12" s="28"/>
      <c r="Q12" s="28" t="s">
        <v>368</v>
      </c>
      <c r="R12" s="28">
        <v>100.0</v>
      </c>
      <c r="S12" s="50">
        <f t="shared" si="1"/>
        <v>9.090909091</v>
      </c>
      <c r="T12" s="28" t="str">
        <f t="shared" si="2"/>
        <v>DIATAS 8JAM</v>
      </c>
      <c r="U12" s="52">
        <v>44879.0</v>
      </c>
      <c r="V12" s="28" t="str">
        <f t="shared" si="3"/>
        <v>DIATAS 2 TAHUN</v>
      </c>
      <c r="W12" s="28"/>
      <c r="X12" s="28"/>
      <c r="Y12" s="28"/>
      <c r="Z12" s="28" t="s">
        <v>195</v>
      </c>
      <c r="AA12" s="28"/>
      <c r="AB12" s="63"/>
      <c r="AC12" s="65" t="b">
        <v>0</v>
      </c>
      <c r="AD12" s="28" t="str">
        <f t="shared" si="4"/>
        <v>Waktunya Dummy</v>
      </c>
      <c r="AE12" s="28" t="str">
        <f t="shared" si="5"/>
        <v>1</v>
      </c>
      <c r="AF12" s="28">
        <f t="shared" si="6"/>
        <v>100</v>
      </c>
      <c r="AG12" s="28">
        <v>100.0</v>
      </c>
      <c r="AH12" s="68">
        <v>1.0</v>
      </c>
      <c r="AI12" s="28">
        <v>0.0</v>
      </c>
      <c r="AJ12" s="70"/>
      <c r="AK12" s="28">
        <v>0.0</v>
      </c>
      <c r="AL12" s="28"/>
      <c r="AM12" s="28">
        <v>0.0</v>
      </c>
      <c r="AN12" s="28"/>
      <c r="AO12" s="28">
        <v>0.0</v>
      </c>
      <c r="AP12" s="28"/>
      <c r="AQ12" s="28">
        <v>0.0</v>
      </c>
      <c r="AR12" s="28"/>
      <c r="AS12" s="28">
        <v>0.0</v>
      </c>
      <c r="AT12" s="28"/>
      <c r="AU12" s="28">
        <v>0.0</v>
      </c>
      <c r="AV12" s="28"/>
      <c r="AW12" s="28">
        <v>0.0</v>
      </c>
      <c r="AX12" s="28"/>
      <c r="AY12" s="55" t="s">
        <v>184</v>
      </c>
      <c r="AZ12" s="55" t="s">
        <v>184</v>
      </c>
      <c r="BA12" s="55" t="s">
        <v>184</v>
      </c>
      <c r="BB12" s="55" t="s">
        <v>184</v>
      </c>
      <c r="BC12" s="77">
        <f t="shared" si="7"/>
        <v>100</v>
      </c>
    </row>
    <row r="13" ht="22.5" customHeight="1">
      <c r="A13" s="36">
        <v>12.0</v>
      </c>
      <c r="B13" s="28" t="s">
        <v>320</v>
      </c>
      <c r="C13" s="28" t="s">
        <v>553</v>
      </c>
      <c r="D13" s="28" t="s">
        <v>434</v>
      </c>
      <c r="E13" s="28" t="s">
        <v>99</v>
      </c>
      <c r="F13" s="28" t="s">
        <v>150</v>
      </c>
      <c r="G13" s="28"/>
      <c r="H13" s="28" t="s">
        <v>480</v>
      </c>
      <c r="I13" s="28">
        <v>2.0</v>
      </c>
      <c r="J13" s="28">
        <v>20.0</v>
      </c>
      <c r="K13" s="28">
        <v>40.0</v>
      </c>
      <c r="L13" s="28" t="s">
        <v>546</v>
      </c>
      <c r="M13" s="28">
        <v>9.0</v>
      </c>
      <c r="N13" s="28" t="s">
        <v>281</v>
      </c>
      <c r="O13" s="28" t="s">
        <v>285</v>
      </c>
      <c r="P13" s="28"/>
      <c r="Q13" s="28" t="s">
        <v>368</v>
      </c>
      <c r="R13" s="28">
        <v>100.0</v>
      </c>
      <c r="S13" s="50">
        <f t="shared" si="1"/>
        <v>11.11111111</v>
      </c>
      <c r="T13" s="28" t="str">
        <f t="shared" si="2"/>
        <v>DIATAS 8JAM</v>
      </c>
      <c r="U13" s="52">
        <v>44879.0</v>
      </c>
      <c r="V13" s="28" t="str">
        <f t="shared" si="3"/>
        <v>DIATAS 2 TAHUN</v>
      </c>
      <c r="W13" s="28"/>
      <c r="X13" s="28"/>
      <c r="Y13" s="28"/>
      <c r="Z13" s="28" t="s">
        <v>195</v>
      </c>
      <c r="AA13" s="28"/>
      <c r="AB13" s="63"/>
      <c r="AC13" s="65" t="b">
        <v>0</v>
      </c>
      <c r="AD13" s="28" t="str">
        <f t="shared" si="4"/>
        <v>Waktunya Dummy</v>
      </c>
      <c r="AE13" s="28" t="str">
        <f t="shared" si="5"/>
        <v>1</v>
      </c>
      <c r="AF13" s="28">
        <f t="shared" si="6"/>
        <v>100</v>
      </c>
      <c r="AG13" s="28">
        <v>100.0</v>
      </c>
      <c r="AH13" s="68">
        <v>1.0</v>
      </c>
      <c r="AI13" s="28">
        <v>0.0</v>
      </c>
      <c r="AJ13" s="70"/>
      <c r="AK13" s="28">
        <v>0.0</v>
      </c>
      <c r="AL13" s="28"/>
      <c r="AM13" s="28">
        <v>0.0</v>
      </c>
      <c r="AN13" s="28"/>
      <c r="AO13" s="28">
        <v>0.0</v>
      </c>
      <c r="AP13" s="28"/>
      <c r="AQ13" s="28">
        <v>0.0</v>
      </c>
      <c r="AR13" s="28"/>
      <c r="AS13" s="28">
        <v>0.0</v>
      </c>
      <c r="AT13" s="28"/>
      <c r="AU13" s="28">
        <v>0.0</v>
      </c>
      <c r="AV13" s="28"/>
      <c r="AW13" s="28">
        <v>0.0</v>
      </c>
      <c r="AX13" s="28"/>
      <c r="AY13" s="55" t="s">
        <v>184</v>
      </c>
      <c r="AZ13" s="55" t="s">
        <v>184</v>
      </c>
      <c r="BA13" s="55" t="s">
        <v>184</v>
      </c>
      <c r="BB13" s="55" t="s">
        <v>184</v>
      </c>
      <c r="BC13" s="77">
        <f t="shared" si="7"/>
        <v>100</v>
      </c>
    </row>
    <row r="14" ht="22.5" customHeight="1">
      <c r="A14" s="36">
        <v>13.0</v>
      </c>
      <c r="B14" s="28" t="s">
        <v>336</v>
      </c>
      <c r="C14" s="28" t="s">
        <v>337</v>
      </c>
      <c r="D14" s="28" t="s">
        <v>226</v>
      </c>
      <c r="E14" s="28" t="s">
        <v>99</v>
      </c>
      <c r="F14" s="28" t="s">
        <v>179</v>
      </c>
      <c r="G14" s="28"/>
      <c r="H14" s="28" t="s">
        <v>409</v>
      </c>
      <c r="I14" s="28">
        <v>3.0</v>
      </c>
      <c r="J14" s="28">
        <v>40.0</v>
      </c>
      <c r="K14" s="28">
        <v>120.0</v>
      </c>
      <c r="L14" s="28" t="s">
        <v>546</v>
      </c>
      <c r="M14" s="28">
        <v>19.0</v>
      </c>
      <c r="N14" s="28" t="s">
        <v>573</v>
      </c>
      <c r="O14" s="28" t="s">
        <v>574</v>
      </c>
      <c r="P14" s="28"/>
      <c r="Q14" s="28" t="s">
        <v>575</v>
      </c>
      <c r="R14" s="28">
        <v>300.0</v>
      </c>
      <c r="S14" s="50">
        <f t="shared" si="1"/>
        <v>5.263157895</v>
      </c>
      <c r="T14" s="28" t="str">
        <f t="shared" si="2"/>
        <v>KURANG 8JAM</v>
      </c>
      <c r="U14" s="52">
        <v>42829.0</v>
      </c>
      <c r="V14" s="28" t="str">
        <f t="shared" si="3"/>
        <v>DIATAS 7 TAHUN</v>
      </c>
      <c r="W14" s="28"/>
      <c r="X14" s="28">
        <v>300.0</v>
      </c>
      <c r="Y14" s="28" t="s">
        <v>581</v>
      </c>
      <c r="Z14" s="28" t="s">
        <v>195</v>
      </c>
      <c r="AA14" s="28"/>
      <c r="AB14" s="63"/>
      <c r="AC14" s="91" t="b">
        <v>0</v>
      </c>
      <c r="AD14" s="28" t="str">
        <f t="shared" si="4"/>
        <v>Waktunya Dummy</v>
      </c>
      <c r="AE14" s="28" t="str">
        <f t="shared" si="5"/>
        <v>3</v>
      </c>
      <c r="AF14" s="28">
        <f t="shared" si="6"/>
        <v>100</v>
      </c>
      <c r="AG14" s="28">
        <v>100.0</v>
      </c>
      <c r="AH14" s="68">
        <v>0.8</v>
      </c>
      <c r="AI14" s="28">
        <v>100.0</v>
      </c>
      <c r="AJ14" s="70">
        <v>0.15</v>
      </c>
      <c r="AK14" s="28">
        <v>100.0</v>
      </c>
      <c r="AL14" s="68">
        <v>0.05</v>
      </c>
      <c r="AM14" s="28">
        <v>0.0</v>
      </c>
      <c r="AN14" s="68">
        <v>0.0</v>
      </c>
      <c r="AO14" s="28">
        <v>0.0</v>
      </c>
      <c r="AP14" s="68">
        <v>0.0</v>
      </c>
      <c r="AQ14" s="28">
        <v>0.0</v>
      </c>
      <c r="AR14" s="68">
        <v>0.0</v>
      </c>
      <c r="AS14" s="28">
        <v>0.0</v>
      </c>
      <c r="AT14" s="68">
        <v>0.0</v>
      </c>
      <c r="AU14" s="28">
        <v>0.0</v>
      </c>
      <c r="AV14" s="68">
        <v>0.0</v>
      </c>
      <c r="AW14" s="28">
        <v>0.0</v>
      </c>
      <c r="AX14" s="68">
        <v>0.0</v>
      </c>
      <c r="AY14" s="55" t="s">
        <v>184</v>
      </c>
      <c r="AZ14" s="55" t="s">
        <v>184</v>
      </c>
      <c r="BA14" s="55" t="s">
        <v>184</v>
      </c>
      <c r="BB14" s="55" t="s">
        <v>184</v>
      </c>
      <c r="BC14" s="77">
        <f t="shared" si="7"/>
        <v>100</v>
      </c>
    </row>
    <row r="15" ht="22.5" customHeight="1">
      <c r="A15" s="36">
        <v>14.0</v>
      </c>
      <c r="B15" s="28" t="s">
        <v>336</v>
      </c>
      <c r="C15" s="28" t="s">
        <v>589</v>
      </c>
      <c r="D15" s="28" t="s">
        <v>226</v>
      </c>
      <c r="E15" s="28" t="s">
        <v>99</v>
      </c>
      <c r="F15" s="28" t="s">
        <v>179</v>
      </c>
      <c r="G15" s="28"/>
      <c r="H15" s="28" t="s">
        <v>157</v>
      </c>
      <c r="I15" s="28">
        <v>6.0</v>
      </c>
      <c r="J15" s="28">
        <v>40.0</v>
      </c>
      <c r="K15" s="28">
        <v>240.0</v>
      </c>
      <c r="L15" s="28" t="s">
        <v>172</v>
      </c>
      <c r="M15" s="28" t="s">
        <v>594</v>
      </c>
      <c r="N15" s="28" t="s">
        <v>457</v>
      </c>
      <c r="O15" s="28" t="s">
        <v>459</v>
      </c>
      <c r="P15" s="28"/>
      <c r="Q15" s="28" t="s">
        <v>532</v>
      </c>
      <c r="R15" s="28">
        <v>200.0</v>
      </c>
      <c r="S15" s="50">
        <f t="shared" si="1"/>
        <v>26.31578947</v>
      </c>
      <c r="T15" s="28" t="str">
        <f t="shared" si="2"/>
        <v>DIATAS 8JAM</v>
      </c>
      <c r="U15" s="52">
        <v>44879.0</v>
      </c>
      <c r="V15" s="28" t="str">
        <f t="shared" si="3"/>
        <v>DIATAS 2 TAHUN</v>
      </c>
      <c r="W15" s="28"/>
      <c r="X15" s="28"/>
      <c r="Y15" s="28"/>
      <c r="Z15" s="28" t="s">
        <v>195</v>
      </c>
      <c r="AA15" s="28"/>
      <c r="AB15" s="63"/>
      <c r="AC15" s="91" t="b">
        <v>0</v>
      </c>
      <c r="AD15" s="28" t="str">
        <f t="shared" si="4"/>
        <v>Waktunya Dummy</v>
      </c>
      <c r="AE15" s="28" t="str">
        <f t="shared" si="5"/>
        <v>2</v>
      </c>
      <c r="AF15" s="28">
        <f t="shared" si="6"/>
        <v>200</v>
      </c>
      <c r="AG15" s="28">
        <v>100.0</v>
      </c>
      <c r="AH15" s="68">
        <v>1.0</v>
      </c>
      <c r="AI15" s="28">
        <v>100.0</v>
      </c>
      <c r="AJ15" s="70">
        <v>1.0</v>
      </c>
      <c r="AK15" s="28">
        <v>0.0</v>
      </c>
      <c r="AL15" s="28"/>
      <c r="AM15" s="28">
        <v>0.0</v>
      </c>
      <c r="AN15" s="28"/>
      <c r="AO15" s="28">
        <v>0.0</v>
      </c>
      <c r="AP15" s="28"/>
      <c r="AQ15" s="28">
        <v>0.0</v>
      </c>
      <c r="AR15" s="28"/>
      <c r="AS15" s="28">
        <v>0.0</v>
      </c>
      <c r="AT15" s="28"/>
      <c r="AU15" s="28">
        <v>0.0</v>
      </c>
      <c r="AV15" s="28"/>
      <c r="AW15" s="28">
        <v>0.0</v>
      </c>
      <c r="AX15" s="28"/>
      <c r="AY15" s="55" t="s">
        <v>184</v>
      </c>
      <c r="AZ15" s="55" t="s">
        <v>184</v>
      </c>
      <c r="BA15" s="55" t="s">
        <v>184</v>
      </c>
      <c r="BB15" s="55" t="s">
        <v>184</v>
      </c>
      <c r="BC15" s="77">
        <f t="shared" si="7"/>
        <v>100</v>
      </c>
    </row>
    <row r="16" ht="22.5" customHeight="1">
      <c r="A16" s="36">
        <v>15.0</v>
      </c>
      <c r="B16" s="28" t="s">
        <v>341</v>
      </c>
      <c r="C16" s="28" t="s">
        <v>342</v>
      </c>
      <c r="D16" s="28" t="s">
        <v>181</v>
      </c>
      <c r="E16" s="28" t="s">
        <v>99</v>
      </c>
      <c r="F16" s="28" t="s">
        <v>179</v>
      </c>
      <c r="G16" s="28"/>
      <c r="H16" s="28" t="s">
        <v>499</v>
      </c>
      <c r="I16" s="28">
        <v>5.0</v>
      </c>
      <c r="J16" s="28">
        <v>40.0</v>
      </c>
      <c r="K16" s="28">
        <v>200.0</v>
      </c>
      <c r="L16" s="28" t="s">
        <v>172</v>
      </c>
      <c r="M16" s="28">
        <v>40.3</v>
      </c>
      <c r="N16" s="28" t="s">
        <v>234</v>
      </c>
      <c r="O16" s="28" t="s">
        <v>235</v>
      </c>
      <c r="P16" s="28"/>
      <c r="Q16" s="28" t="s">
        <v>178</v>
      </c>
      <c r="R16" s="28">
        <v>400.0</v>
      </c>
      <c r="S16" s="50">
        <f t="shared" si="1"/>
        <v>9.925558313</v>
      </c>
      <c r="T16" s="28" t="str">
        <f t="shared" si="2"/>
        <v>DIATAS 8JAM</v>
      </c>
      <c r="U16" s="52">
        <v>44462.0</v>
      </c>
      <c r="V16" s="28" t="str">
        <f t="shared" si="3"/>
        <v>DIATAS 4 TAHUN</v>
      </c>
      <c r="W16" s="28"/>
      <c r="X16" s="28"/>
      <c r="Y16" s="28"/>
      <c r="Z16" s="28" t="s">
        <v>195</v>
      </c>
      <c r="AA16" s="52"/>
      <c r="AB16" s="63"/>
      <c r="AC16" s="91" t="b">
        <v>0</v>
      </c>
      <c r="AD16" s="28" t="str">
        <f t="shared" si="4"/>
        <v>Waktunya Dummy</v>
      </c>
      <c r="AE16" s="28" t="str">
        <f t="shared" si="5"/>
        <v>4</v>
      </c>
      <c r="AF16" s="28">
        <f t="shared" si="6"/>
        <v>400</v>
      </c>
      <c r="AG16" s="28">
        <v>100.0</v>
      </c>
      <c r="AH16" s="68">
        <v>1.0</v>
      </c>
      <c r="AI16" s="28">
        <v>100.0</v>
      </c>
      <c r="AJ16" s="70">
        <v>1.0</v>
      </c>
      <c r="AK16" s="28">
        <v>100.0</v>
      </c>
      <c r="AL16" s="68">
        <v>1.0</v>
      </c>
      <c r="AM16" s="28">
        <v>100.0</v>
      </c>
      <c r="AN16" s="68">
        <v>1.0</v>
      </c>
      <c r="AO16" s="28">
        <v>0.0</v>
      </c>
      <c r="AP16" s="68">
        <v>0.0</v>
      </c>
      <c r="AQ16" s="28">
        <v>0.0</v>
      </c>
      <c r="AR16" s="68">
        <v>0.0</v>
      </c>
      <c r="AS16" s="28">
        <v>0.0</v>
      </c>
      <c r="AT16" s="68">
        <v>0.0</v>
      </c>
      <c r="AU16" s="28">
        <v>0.0</v>
      </c>
      <c r="AV16" s="68">
        <v>0.0</v>
      </c>
      <c r="AW16" s="28">
        <v>0.0</v>
      </c>
      <c r="AX16" s="68">
        <v>0.0</v>
      </c>
      <c r="AY16" s="55" t="s">
        <v>184</v>
      </c>
      <c r="AZ16" s="55" t="s">
        <v>184</v>
      </c>
      <c r="BA16" s="55" t="s">
        <v>184</v>
      </c>
      <c r="BB16" s="55" t="s">
        <v>184</v>
      </c>
      <c r="BC16" s="77">
        <f t="shared" si="7"/>
        <v>100</v>
      </c>
    </row>
    <row r="17" ht="22.5" customHeight="1">
      <c r="A17" s="36">
        <v>16.0</v>
      </c>
      <c r="B17" s="28" t="s">
        <v>370</v>
      </c>
      <c r="C17" s="28" t="s">
        <v>371</v>
      </c>
      <c r="D17" s="28" t="s">
        <v>181</v>
      </c>
      <c r="E17" s="28" t="s">
        <v>99</v>
      </c>
      <c r="F17" s="28" t="s">
        <v>179</v>
      </c>
      <c r="G17" s="28"/>
      <c r="H17" s="28" t="s">
        <v>409</v>
      </c>
      <c r="I17" s="28">
        <v>3.0</v>
      </c>
      <c r="J17" s="28">
        <v>40.0</v>
      </c>
      <c r="K17" s="28">
        <v>120.0</v>
      </c>
      <c r="L17" s="28" t="s">
        <v>546</v>
      </c>
      <c r="M17" s="28">
        <v>14.0</v>
      </c>
      <c r="N17" s="28" t="s">
        <v>234</v>
      </c>
      <c r="O17" s="28" t="s">
        <v>285</v>
      </c>
      <c r="P17" s="28"/>
      <c r="Q17" s="28" t="s">
        <v>575</v>
      </c>
      <c r="R17" s="28">
        <v>300.0</v>
      </c>
      <c r="S17" s="50">
        <f t="shared" si="1"/>
        <v>21.42857143</v>
      </c>
      <c r="T17" s="28" t="str">
        <f t="shared" si="2"/>
        <v>DIATAS 8JAM</v>
      </c>
      <c r="U17" s="52">
        <v>43995.0</v>
      </c>
      <c r="V17" s="28" t="str">
        <f t="shared" si="3"/>
        <v>DIATAS 5 TAHUN</v>
      </c>
      <c r="W17" s="28" t="s">
        <v>422</v>
      </c>
      <c r="X17" s="28"/>
      <c r="Y17" s="28"/>
      <c r="Z17" s="28" t="s">
        <v>195</v>
      </c>
      <c r="AA17" s="28"/>
      <c r="AB17" s="63"/>
      <c r="AC17" s="91" t="b">
        <v>0</v>
      </c>
      <c r="AD17" s="28" t="str">
        <f t="shared" si="4"/>
        <v>Waktunya Dummy</v>
      </c>
      <c r="AE17" s="28" t="str">
        <f t="shared" si="5"/>
        <v>3</v>
      </c>
      <c r="AF17" s="28">
        <f t="shared" si="6"/>
        <v>300</v>
      </c>
      <c r="AG17" s="28">
        <v>100.0</v>
      </c>
      <c r="AH17" s="68">
        <v>1.0</v>
      </c>
      <c r="AI17" s="28">
        <v>100.0</v>
      </c>
      <c r="AJ17" s="70">
        <v>1.0</v>
      </c>
      <c r="AK17" s="28">
        <v>100.0</v>
      </c>
      <c r="AL17" s="68">
        <v>1.0</v>
      </c>
      <c r="AM17" s="28">
        <v>0.0</v>
      </c>
      <c r="AN17" s="68">
        <v>0.0</v>
      </c>
      <c r="AO17" s="28">
        <v>0.0</v>
      </c>
      <c r="AP17" s="68">
        <v>0.0</v>
      </c>
      <c r="AQ17" s="28">
        <v>0.0</v>
      </c>
      <c r="AR17" s="68">
        <v>0.0</v>
      </c>
      <c r="AS17" s="28">
        <v>0.0</v>
      </c>
      <c r="AT17" s="68">
        <v>0.0</v>
      </c>
      <c r="AU17" s="28">
        <v>0.0</v>
      </c>
      <c r="AV17" s="68">
        <v>0.0</v>
      </c>
      <c r="AW17" s="28">
        <v>0.0</v>
      </c>
      <c r="AX17" s="68">
        <v>0.0</v>
      </c>
      <c r="AY17" s="55" t="s">
        <v>184</v>
      </c>
      <c r="AZ17" s="55" t="s">
        <v>184</v>
      </c>
      <c r="BA17" s="55" t="s">
        <v>184</v>
      </c>
      <c r="BB17" s="55" t="s">
        <v>184</v>
      </c>
      <c r="BC17" s="77">
        <f t="shared" si="7"/>
        <v>100</v>
      </c>
    </row>
    <row r="18" ht="22.5" customHeight="1">
      <c r="A18" s="36">
        <v>17.0</v>
      </c>
      <c r="B18" s="28" t="s">
        <v>370</v>
      </c>
      <c r="C18" s="28" t="s">
        <v>676</v>
      </c>
      <c r="D18" s="28" t="s">
        <v>181</v>
      </c>
      <c r="E18" s="28" t="s">
        <v>99</v>
      </c>
      <c r="F18" s="28" t="s">
        <v>179</v>
      </c>
      <c r="G18" s="28"/>
      <c r="H18" s="28" t="s">
        <v>680</v>
      </c>
      <c r="I18" s="28">
        <v>3.0</v>
      </c>
      <c r="J18" s="28">
        <v>40.0</v>
      </c>
      <c r="K18" s="28">
        <v>120.0</v>
      </c>
      <c r="L18" s="28" t="s">
        <v>172</v>
      </c>
      <c r="M18" s="28">
        <v>8.6</v>
      </c>
      <c r="N18" s="28" t="s">
        <v>234</v>
      </c>
      <c r="O18" s="28" t="s">
        <v>235</v>
      </c>
      <c r="P18" s="28"/>
      <c r="Q18" s="28" t="s">
        <v>532</v>
      </c>
      <c r="R18" s="28">
        <v>200.0</v>
      </c>
      <c r="S18" s="50">
        <f t="shared" si="1"/>
        <v>23.25581395</v>
      </c>
      <c r="T18" s="28" t="str">
        <f t="shared" si="2"/>
        <v>DIATAS 8JAM</v>
      </c>
      <c r="U18" s="52">
        <v>44879.0</v>
      </c>
      <c r="V18" s="28" t="str">
        <f t="shared" si="3"/>
        <v>DIATAS 2 TAHUN</v>
      </c>
      <c r="W18" s="28"/>
      <c r="X18" s="28"/>
      <c r="Y18" s="28"/>
      <c r="Z18" s="28" t="s">
        <v>195</v>
      </c>
      <c r="AA18" s="28"/>
      <c r="AB18" s="63"/>
      <c r="AC18" s="91" t="b">
        <v>0</v>
      </c>
      <c r="AD18" s="28" t="str">
        <f t="shared" si="4"/>
        <v>Waktunya Dummy</v>
      </c>
      <c r="AE18" s="28" t="str">
        <f t="shared" si="5"/>
        <v>2</v>
      </c>
      <c r="AF18" s="28">
        <f t="shared" si="6"/>
        <v>200</v>
      </c>
      <c r="AG18" s="28">
        <v>100.0</v>
      </c>
      <c r="AH18" s="68">
        <v>1.0</v>
      </c>
      <c r="AI18" s="28">
        <v>100.0</v>
      </c>
      <c r="AJ18" s="70">
        <v>1.0</v>
      </c>
      <c r="AK18" s="28">
        <v>0.0</v>
      </c>
      <c r="AL18" s="28"/>
      <c r="AM18" s="28">
        <v>0.0</v>
      </c>
      <c r="AN18" s="28"/>
      <c r="AO18" s="28">
        <v>0.0</v>
      </c>
      <c r="AP18" s="28"/>
      <c r="AQ18" s="28">
        <v>0.0</v>
      </c>
      <c r="AR18" s="28"/>
      <c r="AS18" s="28">
        <v>0.0</v>
      </c>
      <c r="AT18" s="28"/>
      <c r="AU18" s="28">
        <v>0.0</v>
      </c>
      <c r="AV18" s="28"/>
      <c r="AW18" s="28">
        <v>0.0</v>
      </c>
      <c r="AX18" s="28"/>
      <c r="AY18" s="55" t="s">
        <v>184</v>
      </c>
      <c r="AZ18" s="55" t="s">
        <v>184</v>
      </c>
      <c r="BA18" s="55" t="s">
        <v>184</v>
      </c>
      <c r="BB18" s="55" t="s">
        <v>184</v>
      </c>
      <c r="BC18" s="77">
        <f t="shared" si="7"/>
        <v>100</v>
      </c>
    </row>
    <row r="19" ht="22.5" customHeight="1">
      <c r="A19" s="36">
        <v>18.0</v>
      </c>
      <c r="B19" s="28" t="s">
        <v>692</v>
      </c>
      <c r="C19" s="28" t="s">
        <v>693</v>
      </c>
      <c r="D19" s="28" t="s">
        <v>96</v>
      </c>
      <c r="E19" s="28" t="s">
        <v>99</v>
      </c>
      <c r="F19" s="28" t="s">
        <v>150</v>
      </c>
      <c r="G19" s="28"/>
      <c r="H19" s="28" t="s">
        <v>409</v>
      </c>
      <c r="I19" s="28">
        <v>3.0</v>
      </c>
      <c r="J19" s="28">
        <v>40.0</v>
      </c>
      <c r="K19" s="28">
        <v>120.0</v>
      </c>
      <c r="L19" s="28" t="s">
        <v>172</v>
      </c>
      <c r="M19" s="28">
        <v>11.0</v>
      </c>
      <c r="N19" s="28" t="s">
        <v>234</v>
      </c>
      <c r="O19" s="28" t="s">
        <v>235</v>
      </c>
      <c r="P19" s="28"/>
      <c r="Q19" s="28" t="s">
        <v>532</v>
      </c>
      <c r="R19" s="28">
        <v>200.0</v>
      </c>
      <c r="S19" s="50">
        <f t="shared" si="1"/>
        <v>18.18181818</v>
      </c>
      <c r="T19" s="28" t="str">
        <f t="shared" si="2"/>
        <v>DIATAS 8JAM</v>
      </c>
      <c r="U19" s="52">
        <v>44881.0</v>
      </c>
      <c r="V19" s="28" t="str">
        <f t="shared" si="3"/>
        <v>DIATAS 2 TAHUN</v>
      </c>
      <c r="W19" s="28" t="s">
        <v>422</v>
      </c>
      <c r="X19" s="28"/>
      <c r="Y19" s="28"/>
      <c r="Z19" s="28" t="s">
        <v>195</v>
      </c>
      <c r="AA19" s="28"/>
      <c r="AB19" s="63"/>
      <c r="AC19" s="91" t="b">
        <v>0</v>
      </c>
      <c r="AD19" s="28" t="str">
        <f t="shared" si="4"/>
        <v>Waktunya Dummy</v>
      </c>
      <c r="AE19" s="28" t="str">
        <f t="shared" si="5"/>
        <v>2</v>
      </c>
      <c r="AF19" s="28">
        <f t="shared" si="6"/>
        <v>200</v>
      </c>
      <c r="AG19" s="28">
        <v>100.0</v>
      </c>
      <c r="AH19" s="68">
        <v>1.0</v>
      </c>
      <c r="AI19" s="28">
        <v>100.0</v>
      </c>
      <c r="AJ19" s="70">
        <v>1.0</v>
      </c>
      <c r="AK19" s="28"/>
      <c r="AL19" s="68"/>
      <c r="AM19" s="28"/>
      <c r="AN19" s="68"/>
      <c r="AO19" s="28"/>
      <c r="AP19" s="68"/>
      <c r="AQ19" s="28"/>
      <c r="AR19" s="68"/>
      <c r="AS19" s="28"/>
      <c r="AT19" s="68"/>
      <c r="AU19" s="28"/>
      <c r="AV19" s="68"/>
      <c r="AW19" s="28"/>
      <c r="AX19" s="68"/>
      <c r="AY19" s="55" t="s">
        <v>184</v>
      </c>
      <c r="AZ19" s="55" t="s">
        <v>184</v>
      </c>
      <c r="BA19" s="55" t="s">
        <v>184</v>
      </c>
      <c r="BB19" s="55" t="s">
        <v>184</v>
      </c>
      <c r="BC19" s="77">
        <f t="shared" si="7"/>
        <v>100</v>
      </c>
    </row>
    <row r="20" ht="22.5" customHeight="1">
      <c r="A20" s="36">
        <v>19.0</v>
      </c>
      <c r="B20" s="28" t="s">
        <v>692</v>
      </c>
      <c r="C20" s="28" t="s">
        <v>702</v>
      </c>
      <c r="D20" s="28" t="s">
        <v>96</v>
      </c>
      <c r="E20" s="28" t="s">
        <v>99</v>
      </c>
      <c r="F20" s="28" t="s">
        <v>150</v>
      </c>
      <c r="G20" s="28"/>
      <c r="H20" s="28" t="s">
        <v>680</v>
      </c>
      <c r="I20" s="28">
        <v>3.0</v>
      </c>
      <c r="J20" s="28">
        <v>40.0</v>
      </c>
      <c r="K20" s="28">
        <v>120.0</v>
      </c>
      <c r="L20" s="28" t="s">
        <v>172</v>
      </c>
      <c r="M20" s="28">
        <v>6.6</v>
      </c>
      <c r="N20" s="28" t="s">
        <v>234</v>
      </c>
      <c r="O20" s="28" t="s">
        <v>235</v>
      </c>
      <c r="P20" s="28"/>
      <c r="Q20" s="28" t="s">
        <v>368</v>
      </c>
      <c r="R20" s="28">
        <v>100.0</v>
      </c>
      <c r="S20" s="50">
        <f t="shared" si="1"/>
        <v>15.15151515</v>
      </c>
      <c r="T20" s="28" t="str">
        <f t="shared" si="2"/>
        <v>DIATAS 8JAM</v>
      </c>
      <c r="U20" s="52">
        <v>44879.0</v>
      </c>
      <c r="V20" s="28" t="str">
        <f t="shared" si="3"/>
        <v>DIATAS 2 TAHUN</v>
      </c>
      <c r="W20" s="28"/>
      <c r="X20" s="28"/>
      <c r="Y20" s="28"/>
      <c r="Z20" s="28" t="s">
        <v>195</v>
      </c>
      <c r="AA20" s="28"/>
      <c r="AB20" s="63"/>
      <c r="AC20" s="91" t="b">
        <v>0</v>
      </c>
      <c r="AD20" s="28" t="str">
        <f t="shared" si="4"/>
        <v>Waktunya Dummy</v>
      </c>
      <c r="AE20" s="28" t="str">
        <f t="shared" si="5"/>
        <v>1</v>
      </c>
      <c r="AF20" s="28">
        <f t="shared" si="6"/>
        <v>100</v>
      </c>
      <c r="AG20" s="28">
        <v>100.0</v>
      </c>
      <c r="AH20" s="68">
        <v>1.0</v>
      </c>
      <c r="AI20" s="28"/>
      <c r="AJ20" s="70"/>
      <c r="AK20" s="28"/>
      <c r="AL20" s="28"/>
      <c r="AM20" s="28"/>
      <c r="AN20" s="28"/>
      <c r="AO20" s="28"/>
      <c r="AP20" s="28"/>
      <c r="AQ20" s="28"/>
      <c r="AR20" s="28"/>
      <c r="AS20" s="28"/>
      <c r="AT20" s="28"/>
      <c r="AU20" s="28"/>
      <c r="AV20" s="28"/>
      <c r="AW20" s="28"/>
      <c r="AX20" s="28"/>
      <c r="AY20" s="55" t="s">
        <v>184</v>
      </c>
      <c r="AZ20" s="55" t="s">
        <v>184</v>
      </c>
      <c r="BA20" s="55" t="s">
        <v>184</v>
      </c>
      <c r="BB20" s="55" t="s">
        <v>184</v>
      </c>
      <c r="BC20" s="77">
        <f t="shared" si="7"/>
        <v>100</v>
      </c>
    </row>
    <row r="21" ht="22.5" customHeight="1">
      <c r="A21" s="36">
        <v>20.0</v>
      </c>
      <c r="B21" s="28" t="s">
        <v>426</v>
      </c>
      <c r="C21" s="28" t="s">
        <v>711</v>
      </c>
      <c r="D21" s="28" t="s">
        <v>96</v>
      </c>
      <c r="E21" s="28" t="s">
        <v>99</v>
      </c>
      <c r="F21" s="28" t="s">
        <v>179</v>
      </c>
      <c r="G21" s="28"/>
      <c r="H21" s="28" t="s">
        <v>157</v>
      </c>
      <c r="I21" s="28">
        <v>6.0</v>
      </c>
      <c r="J21" s="28">
        <v>40.0</v>
      </c>
      <c r="K21" s="28">
        <v>240.0</v>
      </c>
      <c r="L21" s="28" t="s">
        <v>172</v>
      </c>
      <c r="M21" s="28">
        <v>23.0</v>
      </c>
      <c r="N21" s="28" t="s">
        <v>457</v>
      </c>
      <c r="O21" s="28" t="s">
        <v>459</v>
      </c>
      <c r="P21" s="28"/>
      <c r="Q21" s="28" t="s">
        <v>575</v>
      </c>
      <c r="R21" s="28">
        <v>300.0</v>
      </c>
      <c r="S21" s="50">
        <f t="shared" si="1"/>
        <v>13.04347826</v>
      </c>
      <c r="T21" s="28" t="str">
        <f t="shared" si="2"/>
        <v>DIATAS 8JAM</v>
      </c>
      <c r="U21" s="128">
        <v>43607.0</v>
      </c>
      <c r="V21" s="28" t="str">
        <f t="shared" si="3"/>
        <v>DIATAS 6 TAHUN</v>
      </c>
      <c r="W21" s="28"/>
      <c r="X21" s="28">
        <v>300.0</v>
      </c>
      <c r="Y21" s="28" t="s">
        <v>298</v>
      </c>
      <c r="Z21" s="28" t="s">
        <v>195</v>
      </c>
      <c r="AA21" s="52"/>
      <c r="AB21" s="63"/>
      <c r="AC21" s="91" t="b">
        <v>0</v>
      </c>
      <c r="AD21" s="28" t="str">
        <f t="shared" si="4"/>
        <v>Waktunya Dummy</v>
      </c>
      <c r="AE21" s="28" t="str">
        <f t="shared" si="5"/>
        <v>3</v>
      </c>
      <c r="AF21" s="28">
        <f t="shared" si="6"/>
        <v>300</v>
      </c>
      <c r="AG21" s="28">
        <v>100.0</v>
      </c>
      <c r="AH21" s="68">
        <v>1.0</v>
      </c>
      <c r="AI21" s="28">
        <v>100.0</v>
      </c>
      <c r="AJ21" s="70">
        <v>1.0</v>
      </c>
      <c r="AK21" s="28">
        <v>100.0</v>
      </c>
      <c r="AL21" s="68">
        <v>1.0</v>
      </c>
      <c r="AM21" s="28">
        <v>0.0</v>
      </c>
      <c r="AN21" s="68">
        <v>0.0</v>
      </c>
      <c r="AO21" s="28">
        <v>0.0</v>
      </c>
      <c r="AP21" s="68">
        <v>0.0</v>
      </c>
      <c r="AQ21" s="28">
        <v>0.0</v>
      </c>
      <c r="AR21" s="68">
        <v>0.0</v>
      </c>
      <c r="AS21" s="28">
        <v>0.0</v>
      </c>
      <c r="AT21" s="68">
        <v>0.0</v>
      </c>
      <c r="AU21" s="28">
        <v>0.0</v>
      </c>
      <c r="AV21" s="68">
        <v>0.0</v>
      </c>
      <c r="AW21" s="28">
        <v>0.0</v>
      </c>
      <c r="AX21" s="68">
        <v>0.0</v>
      </c>
      <c r="AY21" s="55" t="s">
        <v>184</v>
      </c>
      <c r="AZ21" s="55" t="s">
        <v>184</v>
      </c>
      <c r="BA21" s="55" t="s">
        <v>184</v>
      </c>
      <c r="BB21" s="55" t="s">
        <v>184</v>
      </c>
      <c r="BC21" s="77">
        <f t="shared" si="7"/>
        <v>100</v>
      </c>
    </row>
    <row r="22" ht="22.5" customHeight="1">
      <c r="A22" s="36">
        <v>21.0</v>
      </c>
      <c r="B22" s="28" t="s">
        <v>426</v>
      </c>
      <c r="C22" s="28" t="s">
        <v>731</v>
      </c>
      <c r="D22" s="28" t="s">
        <v>96</v>
      </c>
      <c r="E22" s="28" t="s">
        <v>99</v>
      </c>
      <c r="F22" s="28" t="s">
        <v>179</v>
      </c>
      <c r="G22" s="28"/>
      <c r="H22" s="28" t="s">
        <v>157</v>
      </c>
      <c r="I22" s="28">
        <v>6.0</v>
      </c>
      <c r="J22" s="28">
        <v>40.0</v>
      </c>
      <c r="K22" s="28">
        <v>240.0</v>
      </c>
      <c r="L22" s="28" t="s">
        <v>172</v>
      </c>
      <c r="M22" s="28">
        <v>18.5</v>
      </c>
      <c r="N22" s="28" t="s">
        <v>234</v>
      </c>
      <c r="O22" s="28" t="s">
        <v>235</v>
      </c>
      <c r="P22" s="28"/>
      <c r="Q22" s="28" t="s">
        <v>575</v>
      </c>
      <c r="R22" s="28">
        <v>200.0</v>
      </c>
      <c r="S22" s="50">
        <f t="shared" si="1"/>
        <v>16.21621622</v>
      </c>
      <c r="T22" s="28" t="str">
        <f t="shared" si="2"/>
        <v>DIATAS 8JAM</v>
      </c>
      <c r="U22" s="52">
        <v>44879.0</v>
      </c>
      <c r="V22" s="28" t="str">
        <f t="shared" si="3"/>
        <v>DIATAS 2 TAHUN</v>
      </c>
      <c r="W22" s="28"/>
      <c r="X22" s="28"/>
      <c r="Y22" s="28"/>
      <c r="Z22" s="28" t="s">
        <v>195</v>
      </c>
      <c r="AA22" s="28"/>
      <c r="AB22" s="63"/>
      <c r="AC22" s="91" t="b">
        <v>0</v>
      </c>
      <c r="AD22" s="28" t="str">
        <f t="shared" si="4"/>
        <v>Waktunya Dummy</v>
      </c>
      <c r="AE22" s="28" t="str">
        <f t="shared" si="5"/>
        <v>3</v>
      </c>
      <c r="AF22" s="28">
        <f t="shared" si="6"/>
        <v>300</v>
      </c>
      <c r="AG22" s="28">
        <v>100.0</v>
      </c>
      <c r="AH22" s="68">
        <v>1.0</v>
      </c>
      <c r="AI22" s="28">
        <v>100.0</v>
      </c>
      <c r="AJ22" s="70">
        <v>1.0</v>
      </c>
      <c r="AK22" s="28">
        <v>100.0</v>
      </c>
      <c r="AL22" s="68">
        <v>1.0</v>
      </c>
      <c r="AM22" s="28"/>
      <c r="AN22" s="68"/>
      <c r="AO22" s="28"/>
      <c r="AP22" s="68"/>
      <c r="AQ22" s="28"/>
      <c r="AR22" s="28"/>
      <c r="AS22" s="28"/>
      <c r="AT22" s="28"/>
      <c r="AU22" s="28"/>
      <c r="AV22" s="28"/>
      <c r="AW22" s="28"/>
      <c r="AX22" s="28"/>
      <c r="AY22" s="55" t="s">
        <v>184</v>
      </c>
      <c r="AZ22" s="55" t="s">
        <v>184</v>
      </c>
      <c r="BA22" s="55" t="s">
        <v>184</v>
      </c>
      <c r="BB22" s="55" t="s">
        <v>184</v>
      </c>
      <c r="BC22" s="77">
        <f t="shared" si="7"/>
        <v>100</v>
      </c>
    </row>
    <row r="23" ht="22.5" customHeight="1">
      <c r="A23" s="36">
        <v>22.0</v>
      </c>
      <c r="B23" s="28" t="s">
        <v>447</v>
      </c>
      <c r="C23" s="28" t="s">
        <v>695</v>
      </c>
      <c r="D23" s="28" t="s">
        <v>577</v>
      </c>
      <c r="E23" s="28" t="s">
        <v>99</v>
      </c>
      <c r="F23" s="28" t="s">
        <v>179</v>
      </c>
      <c r="G23" s="28"/>
      <c r="H23" s="28" t="s">
        <v>409</v>
      </c>
      <c r="I23" s="28">
        <v>3.0</v>
      </c>
      <c r="J23" s="28">
        <v>40.0</v>
      </c>
      <c r="K23" s="28">
        <v>120.0</v>
      </c>
      <c r="L23" s="28" t="s">
        <v>546</v>
      </c>
      <c r="M23" s="28">
        <v>30.0</v>
      </c>
      <c r="N23" s="28" t="s">
        <v>457</v>
      </c>
      <c r="O23" s="28" t="s">
        <v>459</v>
      </c>
      <c r="P23" s="28"/>
      <c r="Q23" s="28" t="s">
        <v>575</v>
      </c>
      <c r="R23" s="28">
        <v>300.0</v>
      </c>
      <c r="S23" s="50">
        <f t="shared" si="1"/>
        <v>10</v>
      </c>
      <c r="T23" s="28" t="str">
        <f t="shared" si="2"/>
        <v>DIATAS 8JAM</v>
      </c>
      <c r="U23" s="52">
        <v>44844.0</v>
      </c>
      <c r="V23" s="28" t="str">
        <f t="shared" si="3"/>
        <v>DIATAS 3 TAHUN</v>
      </c>
      <c r="W23" s="28" t="s">
        <v>422</v>
      </c>
      <c r="X23" s="28"/>
      <c r="Y23" s="28"/>
      <c r="Z23" s="28" t="s">
        <v>195</v>
      </c>
      <c r="AA23" s="28"/>
      <c r="AB23" s="63"/>
      <c r="AC23" s="65" t="b">
        <v>0</v>
      </c>
      <c r="AD23" s="28" t="str">
        <f t="shared" si="4"/>
        <v>Waktunya Dummy</v>
      </c>
      <c r="AE23" s="28" t="str">
        <f t="shared" si="5"/>
        <v>3</v>
      </c>
      <c r="AF23" s="28">
        <f t="shared" si="6"/>
        <v>300</v>
      </c>
      <c r="AG23" s="28">
        <v>100.0</v>
      </c>
      <c r="AH23" s="68">
        <v>1.0</v>
      </c>
      <c r="AI23" s="28">
        <v>100.0</v>
      </c>
      <c r="AJ23" s="70">
        <v>1.0</v>
      </c>
      <c r="AK23" s="28">
        <v>100.0</v>
      </c>
      <c r="AL23" s="68">
        <v>1.0</v>
      </c>
      <c r="AM23" s="28">
        <v>0.0</v>
      </c>
      <c r="AN23" s="68">
        <v>0.0</v>
      </c>
      <c r="AO23" s="28">
        <v>0.0</v>
      </c>
      <c r="AP23" s="68">
        <v>0.0</v>
      </c>
      <c r="AQ23" s="28">
        <v>0.0</v>
      </c>
      <c r="AR23" s="68">
        <v>0.0</v>
      </c>
      <c r="AS23" s="28">
        <v>0.0</v>
      </c>
      <c r="AT23" s="68">
        <v>0.0</v>
      </c>
      <c r="AU23" s="28">
        <v>0.0</v>
      </c>
      <c r="AV23" s="68">
        <v>0.0</v>
      </c>
      <c r="AW23" s="28">
        <v>0.0</v>
      </c>
      <c r="AX23" s="68">
        <v>0.0</v>
      </c>
      <c r="AY23" s="55" t="s">
        <v>184</v>
      </c>
      <c r="AZ23" s="55" t="s">
        <v>184</v>
      </c>
      <c r="BA23" s="55" t="s">
        <v>184</v>
      </c>
      <c r="BB23" s="55" t="s">
        <v>184</v>
      </c>
      <c r="BC23" s="77">
        <f t="shared" si="7"/>
        <v>100</v>
      </c>
    </row>
    <row r="24" ht="22.5" customHeight="1">
      <c r="A24" s="36">
        <v>23.0</v>
      </c>
      <c r="B24" s="28" t="s">
        <v>447</v>
      </c>
      <c r="C24" s="28" t="s">
        <v>773</v>
      </c>
      <c r="D24" s="28" t="s">
        <v>577</v>
      </c>
      <c r="E24" s="28" t="s">
        <v>99</v>
      </c>
      <c r="F24" s="28" t="s">
        <v>179</v>
      </c>
      <c r="G24" s="28"/>
      <c r="H24" s="28" t="s">
        <v>277</v>
      </c>
      <c r="I24" s="28">
        <v>3.0</v>
      </c>
      <c r="J24" s="28">
        <v>60.0</v>
      </c>
      <c r="K24" s="28">
        <v>180.0</v>
      </c>
      <c r="L24" s="28" t="s">
        <v>546</v>
      </c>
      <c r="M24" s="28">
        <v>30.0</v>
      </c>
      <c r="N24" s="28" t="s">
        <v>175</v>
      </c>
      <c r="O24" s="28" t="s">
        <v>176</v>
      </c>
      <c r="P24" s="28"/>
      <c r="Q24" s="28" t="s">
        <v>575</v>
      </c>
      <c r="R24" s="28">
        <v>300.0</v>
      </c>
      <c r="S24" s="50">
        <f t="shared" si="1"/>
        <v>10</v>
      </c>
      <c r="T24" s="28" t="str">
        <f t="shared" si="2"/>
        <v>DIATAS 8JAM</v>
      </c>
      <c r="U24" s="52">
        <v>44879.0</v>
      </c>
      <c r="V24" s="28" t="str">
        <f t="shared" si="3"/>
        <v>DIATAS 2 TAHUN</v>
      </c>
      <c r="W24" s="28"/>
      <c r="X24" s="28"/>
      <c r="Y24" s="28"/>
      <c r="Z24" s="28" t="s">
        <v>195</v>
      </c>
      <c r="AA24" s="28"/>
      <c r="AB24" s="63"/>
      <c r="AC24" s="65" t="b">
        <v>0</v>
      </c>
      <c r="AD24" s="28" t="str">
        <f t="shared" si="4"/>
        <v>Waktunya Dummy</v>
      </c>
      <c r="AE24" s="28" t="str">
        <f t="shared" si="5"/>
        <v>3</v>
      </c>
      <c r="AF24" s="28">
        <f t="shared" si="6"/>
        <v>300</v>
      </c>
      <c r="AG24" s="28">
        <v>100.0</v>
      </c>
      <c r="AH24" s="68">
        <v>1.0</v>
      </c>
      <c r="AI24" s="28">
        <v>100.0</v>
      </c>
      <c r="AJ24" s="70">
        <v>1.0</v>
      </c>
      <c r="AK24" s="28">
        <v>100.0</v>
      </c>
      <c r="AL24" s="68">
        <v>1.0</v>
      </c>
      <c r="AM24" s="28">
        <v>0.0</v>
      </c>
      <c r="AN24" s="28"/>
      <c r="AO24" s="28">
        <v>0.0</v>
      </c>
      <c r="AP24" s="28"/>
      <c r="AQ24" s="28">
        <v>0.0</v>
      </c>
      <c r="AR24" s="28"/>
      <c r="AS24" s="28">
        <v>0.0</v>
      </c>
      <c r="AT24" s="28"/>
      <c r="AU24" s="28">
        <v>0.0</v>
      </c>
      <c r="AV24" s="28"/>
      <c r="AW24" s="28">
        <v>0.0</v>
      </c>
      <c r="AX24" s="28"/>
      <c r="AY24" s="55" t="s">
        <v>184</v>
      </c>
      <c r="AZ24" s="55" t="s">
        <v>184</v>
      </c>
      <c r="BA24" s="55" t="s">
        <v>184</v>
      </c>
      <c r="BB24" s="55" t="s">
        <v>184</v>
      </c>
      <c r="BC24" s="77">
        <f t="shared" si="7"/>
        <v>100</v>
      </c>
    </row>
    <row r="25" ht="22.5" customHeight="1">
      <c r="A25" s="36">
        <v>24.0</v>
      </c>
      <c r="B25" s="28" t="s">
        <v>792</v>
      </c>
      <c r="C25" s="28" t="s">
        <v>793</v>
      </c>
      <c r="D25" s="28" t="s">
        <v>96</v>
      </c>
      <c r="E25" s="28" t="s">
        <v>99</v>
      </c>
      <c r="F25" s="28" t="s">
        <v>179</v>
      </c>
      <c r="G25" s="28"/>
      <c r="H25" s="28" t="s">
        <v>499</v>
      </c>
      <c r="I25" s="28">
        <v>3.0</v>
      </c>
      <c r="J25" s="28">
        <v>40.0</v>
      </c>
      <c r="K25" s="28">
        <v>120.0</v>
      </c>
      <c r="L25" s="28" t="s">
        <v>172</v>
      </c>
      <c r="M25" s="28">
        <v>18.5</v>
      </c>
      <c r="N25" s="28" t="s">
        <v>234</v>
      </c>
      <c r="O25" s="28" t="s">
        <v>235</v>
      </c>
      <c r="P25" s="28"/>
      <c r="Q25" s="28" t="s">
        <v>808</v>
      </c>
      <c r="R25" s="28">
        <v>200.0</v>
      </c>
      <c r="S25" s="50">
        <f t="shared" si="1"/>
        <v>8.108108108</v>
      </c>
      <c r="T25" s="28" t="str">
        <f t="shared" si="2"/>
        <v>DIATAS 8JAM</v>
      </c>
      <c r="U25" s="52">
        <v>44909.0</v>
      </c>
      <c r="V25" s="28" t="str">
        <f t="shared" si="3"/>
        <v>DIATAS 2 TAHUN</v>
      </c>
      <c r="W25" s="28"/>
      <c r="X25" s="28"/>
      <c r="Y25" s="28"/>
      <c r="Z25" s="28" t="s">
        <v>195</v>
      </c>
      <c r="AA25" s="28"/>
      <c r="AB25" s="63"/>
      <c r="AC25" s="91" t="b">
        <v>0</v>
      </c>
      <c r="AD25" s="28" t="str">
        <f t="shared" si="4"/>
        <v>Waktunya Dummy</v>
      </c>
      <c r="AE25" s="28" t="str">
        <f t="shared" si="5"/>
        <v>2</v>
      </c>
      <c r="AF25" s="28">
        <f t="shared" si="6"/>
        <v>150</v>
      </c>
      <c r="AG25" s="28">
        <v>100.0</v>
      </c>
      <c r="AH25" s="68">
        <v>1.0</v>
      </c>
      <c r="AI25" s="28">
        <v>100.0</v>
      </c>
      <c r="AJ25" s="70">
        <v>0.5</v>
      </c>
      <c r="AK25" s="28">
        <v>0.0</v>
      </c>
      <c r="AL25" s="68">
        <v>0.0</v>
      </c>
      <c r="AM25" s="28">
        <v>0.0</v>
      </c>
      <c r="AN25" s="68">
        <v>0.0</v>
      </c>
      <c r="AO25" s="28">
        <v>0.0</v>
      </c>
      <c r="AP25" s="68">
        <v>0.0</v>
      </c>
      <c r="AQ25" s="28">
        <v>0.0</v>
      </c>
      <c r="AR25" s="68">
        <v>0.0</v>
      </c>
      <c r="AS25" s="28">
        <v>0.0</v>
      </c>
      <c r="AT25" s="68">
        <v>0.0</v>
      </c>
      <c r="AU25" s="28">
        <v>0.0</v>
      </c>
      <c r="AV25" s="68">
        <v>0.0</v>
      </c>
      <c r="AW25" s="28">
        <v>0.0</v>
      </c>
      <c r="AX25" s="68">
        <v>0.0</v>
      </c>
      <c r="AY25" s="55" t="s">
        <v>184</v>
      </c>
      <c r="AZ25" s="55" t="s">
        <v>184</v>
      </c>
      <c r="BA25" s="55" t="s">
        <v>184</v>
      </c>
      <c r="BB25" s="55" t="s">
        <v>184</v>
      </c>
      <c r="BC25" s="77">
        <f t="shared" si="7"/>
        <v>100</v>
      </c>
    </row>
    <row r="26" ht="22.5" customHeight="1">
      <c r="A26" s="36">
        <v>25.0</v>
      </c>
      <c r="B26" s="28" t="s">
        <v>792</v>
      </c>
      <c r="C26" s="28" t="s">
        <v>846</v>
      </c>
      <c r="D26" s="28" t="s">
        <v>96</v>
      </c>
      <c r="E26" s="28" t="s">
        <v>99</v>
      </c>
      <c r="F26" s="28" t="s">
        <v>179</v>
      </c>
      <c r="G26" s="28"/>
      <c r="H26" s="28" t="s">
        <v>277</v>
      </c>
      <c r="I26" s="28">
        <v>3.0</v>
      </c>
      <c r="J26" s="28">
        <v>60.0</v>
      </c>
      <c r="K26" s="28">
        <v>180.0</v>
      </c>
      <c r="L26" s="28" t="s">
        <v>172</v>
      </c>
      <c r="M26" s="28">
        <v>9.3</v>
      </c>
      <c r="N26" s="28" t="s">
        <v>175</v>
      </c>
      <c r="O26" s="28" t="s">
        <v>176</v>
      </c>
      <c r="P26" s="28"/>
      <c r="Q26" s="28" t="s">
        <v>808</v>
      </c>
      <c r="R26" s="28">
        <v>200.0</v>
      </c>
      <c r="S26" s="50">
        <f t="shared" si="1"/>
        <v>10.75268817</v>
      </c>
      <c r="T26" s="28" t="str">
        <f t="shared" si="2"/>
        <v>DIATAS 8JAM</v>
      </c>
      <c r="U26" s="52">
        <v>44879.0</v>
      </c>
      <c r="V26" s="28" t="str">
        <f t="shared" si="3"/>
        <v>DIATAS 2 TAHUN</v>
      </c>
      <c r="W26" s="28"/>
      <c r="X26" s="28"/>
      <c r="Y26" s="28"/>
      <c r="Z26" s="28" t="s">
        <v>195</v>
      </c>
      <c r="AA26" s="28"/>
      <c r="AB26" s="63"/>
      <c r="AC26" s="91" t="b">
        <v>0</v>
      </c>
      <c r="AD26" s="28" t="str">
        <f t="shared" si="4"/>
        <v>Waktunya Dummy</v>
      </c>
      <c r="AE26" s="28" t="str">
        <f t="shared" si="5"/>
        <v>2</v>
      </c>
      <c r="AF26" s="28">
        <f t="shared" si="6"/>
        <v>100</v>
      </c>
      <c r="AG26" s="28">
        <v>100.0</v>
      </c>
      <c r="AH26" s="68">
        <v>1.0</v>
      </c>
      <c r="AI26" s="28">
        <v>0.0</v>
      </c>
      <c r="AJ26" s="70"/>
      <c r="AK26" s="28">
        <v>0.0</v>
      </c>
      <c r="AL26" s="28"/>
      <c r="AM26" s="28">
        <v>0.0</v>
      </c>
      <c r="AN26" s="28"/>
      <c r="AO26" s="28">
        <v>0.0</v>
      </c>
      <c r="AP26" s="28"/>
      <c r="AQ26" s="28">
        <v>0.0</v>
      </c>
      <c r="AR26" s="28"/>
      <c r="AS26" s="28">
        <v>0.0</v>
      </c>
      <c r="AT26" s="28"/>
      <c r="AU26" s="28">
        <v>0.0</v>
      </c>
      <c r="AV26" s="28"/>
      <c r="AW26" s="28">
        <v>0.0</v>
      </c>
      <c r="AX26" s="28"/>
      <c r="AY26" s="55" t="s">
        <v>184</v>
      </c>
      <c r="AZ26" s="55" t="s">
        <v>184</v>
      </c>
      <c r="BA26" s="55" t="s">
        <v>184</v>
      </c>
      <c r="BB26" s="55" t="s">
        <v>184</v>
      </c>
      <c r="BC26" s="77">
        <f t="shared" si="7"/>
        <v>100</v>
      </c>
    </row>
    <row r="27" ht="22.5" customHeight="1">
      <c r="A27" s="36">
        <v>26.0</v>
      </c>
      <c r="B27" s="28" t="s">
        <v>406</v>
      </c>
      <c r="C27" s="28" t="s">
        <v>407</v>
      </c>
      <c r="D27" s="28" t="s">
        <v>288</v>
      </c>
      <c r="E27" s="28" t="s">
        <v>99</v>
      </c>
      <c r="F27" s="28" t="s">
        <v>179</v>
      </c>
      <c r="G27" s="28"/>
      <c r="H27" s="28" t="s">
        <v>409</v>
      </c>
      <c r="I27" s="28">
        <v>3.0</v>
      </c>
      <c r="J27" s="28">
        <v>40.0</v>
      </c>
      <c r="K27" s="28">
        <v>120.0</v>
      </c>
      <c r="L27" s="28" t="s">
        <v>172</v>
      </c>
      <c r="M27" s="28">
        <v>9.0</v>
      </c>
      <c r="N27" s="28" t="s">
        <v>234</v>
      </c>
      <c r="O27" s="28" t="s">
        <v>235</v>
      </c>
      <c r="P27" s="28"/>
      <c r="Q27" s="28" t="s">
        <v>808</v>
      </c>
      <c r="R27" s="28">
        <v>200.0</v>
      </c>
      <c r="S27" s="50">
        <f t="shared" si="1"/>
        <v>22.22222222</v>
      </c>
      <c r="T27" s="28" t="str">
        <f t="shared" si="2"/>
        <v>DIATAS 8JAM</v>
      </c>
      <c r="U27" s="52">
        <v>44911.0</v>
      </c>
      <c r="V27" s="28" t="str">
        <f t="shared" si="3"/>
        <v>DIATAS 2 TAHUN</v>
      </c>
      <c r="W27" s="28" t="s">
        <v>422</v>
      </c>
      <c r="X27" s="28"/>
      <c r="Y27" s="28"/>
      <c r="Z27" s="28" t="s">
        <v>195</v>
      </c>
      <c r="AA27" s="28"/>
      <c r="AB27" s="63"/>
      <c r="AC27" s="91" t="b">
        <v>0</v>
      </c>
      <c r="AD27" s="28" t="str">
        <f t="shared" si="4"/>
        <v>Waktunya Dummy</v>
      </c>
      <c r="AE27" s="28" t="str">
        <f t="shared" si="5"/>
        <v>2</v>
      </c>
      <c r="AF27" s="28">
        <f t="shared" si="6"/>
        <v>200</v>
      </c>
      <c r="AG27" s="28">
        <v>100.0</v>
      </c>
      <c r="AH27" s="68">
        <v>1.0</v>
      </c>
      <c r="AI27" s="28">
        <v>100.0</v>
      </c>
      <c r="AJ27" s="70">
        <v>1.0</v>
      </c>
      <c r="AK27" s="28">
        <v>0.0</v>
      </c>
      <c r="AL27" s="68">
        <v>0.0</v>
      </c>
      <c r="AM27" s="28">
        <v>0.0</v>
      </c>
      <c r="AN27" s="68">
        <v>0.0</v>
      </c>
      <c r="AO27" s="28">
        <v>0.0</v>
      </c>
      <c r="AP27" s="68">
        <v>0.0</v>
      </c>
      <c r="AQ27" s="28">
        <v>0.0</v>
      </c>
      <c r="AR27" s="68">
        <v>0.0</v>
      </c>
      <c r="AS27" s="28">
        <v>0.0</v>
      </c>
      <c r="AT27" s="68">
        <v>0.0</v>
      </c>
      <c r="AU27" s="28">
        <v>0.0</v>
      </c>
      <c r="AV27" s="68">
        <v>0.0</v>
      </c>
      <c r="AW27" s="28">
        <v>0.0</v>
      </c>
      <c r="AX27" s="68">
        <v>0.0</v>
      </c>
      <c r="AY27" s="55" t="s">
        <v>184</v>
      </c>
      <c r="AZ27" s="55" t="s">
        <v>184</v>
      </c>
      <c r="BA27" s="55" t="s">
        <v>184</v>
      </c>
      <c r="BB27" s="55" t="s">
        <v>184</v>
      </c>
      <c r="BC27" s="77">
        <f t="shared" si="7"/>
        <v>100</v>
      </c>
    </row>
    <row r="28" ht="22.5" customHeight="1">
      <c r="A28" s="36">
        <v>27.0</v>
      </c>
      <c r="B28" s="28" t="s">
        <v>406</v>
      </c>
      <c r="C28" s="28" t="s">
        <v>897</v>
      </c>
      <c r="D28" s="28" t="s">
        <v>288</v>
      </c>
      <c r="E28" s="28" t="s">
        <v>99</v>
      </c>
      <c r="F28" s="28" t="s">
        <v>179</v>
      </c>
      <c r="G28" s="28"/>
      <c r="H28" s="28" t="s">
        <v>157</v>
      </c>
      <c r="I28" s="28">
        <v>6.0</v>
      </c>
      <c r="J28" s="28">
        <v>40.0</v>
      </c>
      <c r="K28" s="28">
        <v>240.0</v>
      </c>
      <c r="L28" s="28" t="s">
        <v>172</v>
      </c>
      <c r="M28" s="28" t="s">
        <v>902</v>
      </c>
      <c r="N28" s="28" t="s">
        <v>234</v>
      </c>
      <c r="O28" s="28" t="s">
        <v>235</v>
      </c>
      <c r="P28" s="28"/>
      <c r="Q28" s="28" t="s">
        <v>808</v>
      </c>
      <c r="R28" s="28">
        <v>200.0</v>
      </c>
      <c r="S28" s="50">
        <f t="shared" si="1"/>
        <v>48.7804878</v>
      </c>
      <c r="T28" s="28" t="str">
        <f t="shared" si="2"/>
        <v>DIATAS 8JAM</v>
      </c>
      <c r="U28" s="52">
        <v>44879.0</v>
      </c>
      <c r="V28" s="28" t="str">
        <f t="shared" si="3"/>
        <v>DIATAS 2 TAHUN</v>
      </c>
      <c r="W28" s="28"/>
      <c r="X28" s="28"/>
      <c r="Y28" s="28"/>
      <c r="Z28" s="28" t="s">
        <v>195</v>
      </c>
      <c r="AA28" s="28"/>
      <c r="AB28" s="63"/>
      <c r="AC28" s="91" t="b">
        <v>0</v>
      </c>
      <c r="AD28" s="28" t="str">
        <f t="shared" si="4"/>
        <v>Waktunya Dummy</v>
      </c>
      <c r="AE28" s="28" t="str">
        <f t="shared" si="5"/>
        <v>2</v>
      </c>
      <c r="AF28" s="28">
        <f t="shared" si="6"/>
        <v>200</v>
      </c>
      <c r="AG28" s="28">
        <v>100.0</v>
      </c>
      <c r="AH28" s="68">
        <v>1.0</v>
      </c>
      <c r="AI28" s="28">
        <v>100.0</v>
      </c>
      <c r="AJ28" s="70">
        <v>1.0</v>
      </c>
      <c r="AK28" s="28">
        <v>0.0</v>
      </c>
      <c r="AL28" s="28"/>
      <c r="AM28" s="28">
        <v>0.0</v>
      </c>
      <c r="AN28" s="28"/>
      <c r="AO28" s="28">
        <v>0.0</v>
      </c>
      <c r="AP28" s="28"/>
      <c r="AQ28" s="28">
        <v>0.0</v>
      </c>
      <c r="AR28" s="28"/>
      <c r="AS28" s="28">
        <v>0.0</v>
      </c>
      <c r="AT28" s="28"/>
      <c r="AU28" s="28">
        <v>0.0</v>
      </c>
      <c r="AV28" s="28"/>
      <c r="AW28" s="28">
        <v>0.0</v>
      </c>
      <c r="AX28" s="28"/>
      <c r="AY28" s="55" t="s">
        <v>184</v>
      </c>
      <c r="AZ28" s="55" t="s">
        <v>184</v>
      </c>
      <c r="BA28" s="55" t="s">
        <v>184</v>
      </c>
      <c r="BB28" s="55" t="s">
        <v>184</v>
      </c>
      <c r="BC28" s="77">
        <f t="shared" si="7"/>
        <v>100</v>
      </c>
    </row>
    <row r="29" ht="22.5" customHeight="1">
      <c r="A29" s="36">
        <v>28.0</v>
      </c>
      <c r="B29" s="28" t="s">
        <v>468</v>
      </c>
      <c r="C29" s="28" t="s">
        <v>918</v>
      </c>
      <c r="D29" s="28" t="s">
        <v>288</v>
      </c>
      <c r="E29" s="28" t="s">
        <v>99</v>
      </c>
      <c r="F29" s="28" t="s">
        <v>150</v>
      </c>
      <c r="G29" s="28"/>
      <c r="H29" s="28" t="s">
        <v>480</v>
      </c>
      <c r="I29" s="28">
        <v>3.0</v>
      </c>
      <c r="J29" s="28">
        <v>20.0</v>
      </c>
      <c r="K29" s="28">
        <v>60.0</v>
      </c>
      <c r="L29" s="28" t="s">
        <v>546</v>
      </c>
      <c r="M29" s="28">
        <v>10.0</v>
      </c>
      <c r="N29" s="28" t="s">
        <v>920</v>
      </c>
      <c r="O29" s="28" t="s">
        <v>921</v>
      </c>
      <c r="P29" s="28" t="s">
        <v>922</v>
      </c>
      <c r="Q29" s="28" t="s">
        <v>924</v>
      </c>
      <c r="R29" s="28">
        <v>200.0</v>
      </c>
      <c r="S29" s="50">
        <f t="shared" si="1"/>
        <v>16.6</v>
      </c>
      <c r="T29" s="28" t="str">
        <f t="shared" si="2"/>
        <v>DIATAS 8JAM</v>
      </c>
      <c r="U29" s="52">
        <v>43725.0</v>
      </c>
      <c r="V29" s="28" t="str">
        <f t="shared" si="3"/>
        <v>DIATAS 6 TAHUN</v>
      </c>
      <c r="W29" s="28"/>
      <c r="X29" s="28">
        <v>200.0</v>
      </c>
      <c r="Y29" s="28" t="s">
        <v>922</v>
      </c>
      <c r="Z29" s="28" t="s">
        <v>195</v>
      </c>
      <c r="AA29" s="28"/>
      <c r="AB29" s="63"/>
      <c r="AC29" s="65" t="b">
        <v>0</v>
      </c>
      <c r="AD29" s="28" t="str">
        <f t="shared" si="4"/>
        <v>Waktunya Dummy</v>
      </c>
      <c r="AE29" s="28" t="str">
        <f t="shared" si="5"/>
        <v>1</v>
      </c>
      <c r="AF29" s="28">
        <f t="shared" si="6"/>
        <v>166</v>
      </c>
      <c r="AG29" s="28">
        <v>200.0</v>
      </c>
      <c r="AH29" s="68">
        <v>0.83</v>
      </c>
      <c r="AI29" s="28">
        <v>0.0</v>
      </c>
      <c r="AJ29" s="70">
        <v>0.0</v>
      </c>
      <c r="AK29" s="28">
        <v>0.0</v>
      </c>
      <c r="AL29" s="68">
        <v>0.0</v>
      </c>
      <c r="AM29" s="28">
        <v>0.0</v>
      </c>
      <c r="AN29" s="68">
        <v>0.0</v>
      </c>
      <c r="AO29" s="28">
        <v>0.0</v>
      </c>
      <c r="AP29" s="68">
        <v>0.0</v>
      </c>
      <c r="AQ29" s="28">
        <v>0.0</v>
      </c>
      <c r="AR29" s="68">
        <v>0.0</v>
      </c>
      <c r="AS29" s="28">
        <v>0.0</v>
      </c>
      <c r="AT29" s="68">
        <v>0.0</v>
      </c>
      <c r="AU29" s="28">
        <v>0.0</v>
      </c>
      <c r="AV29" s="68">
        <v>0.0</v>
      </c>
      <c r="AW29" s="28">
        <v>0.0</v>
      </c>
      <c r="AX29" s="68">
        <v>0.0</v>
      </c>
      <c r="AY29" s="55" t="s">
        <v>184</v>
      </c>
      <c r="AZ29" s="55" t="s">
        <v>184</v>
      </c>
      <c r="BA29" s="55" t="s">
        <v>184</v>
      </c>
      <c r="BB29" s="55" t="s">
        <v>184</v>
      </c>
      <c r="BC29" s="77">
        <f t="shared" si="7"/>
        <v>100</v>
      </c>
    </row>
    <row r="30" ht="22.5" customHeight="1">
      <c r="A30" s="36">
        <v>29.0</v>
      </c>
      <c r="B30" s="28" t="s">
        <v>468</v>
      </c>
      <c r="C30" s="28" t="s">
        <v>944</v>
      </c>
      <c r="D30" s="28" t="s">
        <v>288</v>
      </c>
      <c r="E30" s="28" t="s">
        <v>99</v>
      </c>
      <c r="F30" s="28" t="s">
        <v>150</v>
      </c>
      <c r="G30" s="28"/>
      <c r="H30" s="28" t="s">
        <v>277</v>
      </c>
      <c r="I30" s="28">
        <v>2.0</v>
      </c>
      <c r="J30" s="28">
        <v>60.0</v>
      </c>
      <c r="K30" s="28">
        <v>120.0</v>
      </c>
      <c r="L30" s="28" t="s">
        <v>546</v>
      </c>
      <c r="M30" s="28">
        <v>4.0</v>
      </c>
      <c r="N30" s="28" t="s">
        <v>457</v>
      </c>
      <c r="O30" s="28" t="s">
        <v>459</v>
      </c>
      <c r="P30" s="28"/>
      <c r="Q30" s="28" t="s">
        <v>368</v>
      </c>
      <c r="R30" s="28">
        <v>100.0</v>
      </c>
      <c r="S30" s="50">
        <f t="shared" si="1"/>
        <v>25</v>
      </c>
      <c r="T30" s="28" t="str">
        <f t="shared" si="2"/>
        <v>DIATAS 8JAM</v>
      </c>
      <c r="U30" s="52">
        <v>44879.0</v>
      </c>
      <c r="V30" s="28" t="str">
        <f t="shared" si="3"/>
        <v>DIATAS 2 TAHUN</v>
      </c>
      <c r="W30" s="28"/>
      <c r="X30" s="28"/>
      <c r="Y30" s="28"/>
      <c r="Z30" s="28" t="s">
        <v>195</v>
      </c>
      <c r="AA30" s="28"/>
      <c r="AB30" s="63"/>
      <c r="AC30" s="65" t="b">
        <v>0</v>
      </c>
      <c r="AD30" s="28" t="str">
        <f t="shared" si="4"/>
        <v>Waktunya Dummy</v>
      </c>
      <c r="AE30" s="28" t="str">
        <f t="shared" si="5"/>
        <v>1</v>
      </c>
      <c r="AF30" s="28">
        <f t="shared" si="6"/>
        <v>100</v>
      </c>
      <c r="AG30" s="28">
        <v>100.0</v>
      </c>
      <c r="AH30" s="68">
        <v>1.0</v>
      </c>
      <c r="AI30" s="28">
        <v>0.0</v>
      </c>
      <c r="AJ30" s="70"/>
      <c r="AK30" s="28">
        <v>0.0</v>
      </c>
      <c r="AL30" s="28"/>
      <c r="AM30" s="28">
        <v>0.0</v>
      </c>
      <c r="AN30" s="28"/>
      <c r="AO30" s="28">
        <v>0.0</v>
      </c>
      <c r="AP30" s="28"/>
      <c r="AQ30" s="28">
        <v>0.0</v>
      </c>
      <c r="AR30" s="28"/>
      <c r="AS30" s="28">
        <v>0.0</v>
      </c>
      <c r="AT30" s="28"/>
      <c r="AU30" s="28">
        <v>0.0</v>
      </c>
      <c r="AV30" s="28"/>
      <c r="AW30" s="28">
        <v>0.0</v>
      </c>
      <c r="AX30" s="28"/>
      <c r="AY30" s="55" t="s">
        <v>184</v>
      </c>
      <c r="AZ30" s="55" t="s">
        <v>184</v>
      </c>
      <c r="BA30" s="55" t="s">
        <v>184</v>
      </c>
      <c r="BB30" s="55" t="s">
        <v>184</v>
      </c>
      <c r="BC30" s="77">
        <f t="shared" si="7"/>
        <v>100</v>
      </c>
    </row>
    <row r="31" ht="22.5" customHeight="1">
      <c r="A31" s="36">
        <v>30.0</v>
      </c>
      <c r="B31" s="28" t="s">
        <v>420</v>
      </c>
      <c r="C31" s="28" t="s">
        <v>974</v>
      </c>
      <c r="D31" s="28" t="s">
        <v>288</v>
      </c>
      <c r="E31" s="28" t="s">
        <v>99</v>
      </c>
      <c r="F31" s="28" t="s">
        <v>179</v>
      </c>
      <c r="G31" s="28"/>
      <c r="H31" s="28" t="s">
        <v>157</v>
      </c>
      <c r="I31" s="28">
        <v>6.0</v>
      </c>
      <c r="J31" s="28">
        <v>40.0</v>
      </c>
      <c r="K31" s="28">
        <v>240.0</v>
      </c>
      <c r="L31" s="28" t="s">
        <v>172</v>
      </c>
      <c r="M31" s="28">
        <v>9.0</v>
      </c>
      <c r="N31" s="28" t="s">
        <v>457</v>
      </c>
      <c r="O31" s="28" t="s">
        <v>459</v>
      </c>
      <c r="P31" s="28"/>
      <c r="Q31" s="28" t="s">
        <v>532</v>
      </c>
      <c r="R31" s="28">
        <v>200.0</v>
      </c>
      <c r="S31" s="50">
        <f t="shared" si="1"/>
        <v>22.22222222</v>
      </c>
      <c r="T31" s="28" t="str">
        <f t="shared" si="2"/>
        <v>DIATAS 8JAM</v>
      </c>
      <c r="U31" s="52">
        <v>44879.0</v>
      </c>
      <c r="V31" s="28" t="str">
        <f t="shared" si="3"/>
        <v>DIATAS 2 TAHUN</v>
      </c>
      <c r="W31" s="28"/>
      <c r="X31" s="28"/>
      <c r="Y31" s="28"/>
      <c r="Z31" s="28" t="s">
        <v>195</v>
      </c>
      <c r="AA31" s="28"/>
      <c r="AB31" s="63"/>
      <c r="AC31" s="65" t="b">
        <v>0</v>
      </c>
      <c r="AD31" s="28" t="str">
        <f t="shared" si="4"/>
        <v>Waktunya Dummy</v>
      </c>
      <c r="AE31" s="28" t="str">
        <f t="shared" si="5"/>
        <v>2</v>
      </c>
      <c r="AF31" s="28">
        <f t="shared" si="6"/>
        <v>200</v>
      </c>
      <c r="AG31" s="28">
        <v>100.0</v>
      </c>
      <c r="AH31" s="68">
        <v>1.0</v>
      </c>
      <c r="AI31" s="28">
        <v>100.0</v>
      </c>
      <c r="AJ31" s="70">
        <v>1.0</v>
      </c>
      <c r="AK31" s="28">
        <v>0.0</v>
      </c>
      <c r="AL31" s="28"/>
      <c r="AM31" s="28">
        <v>0.0</v>
      </c>
      <c r="AN31" s="28"/>
      <c r="AO31" s="28">
        <v>0.0</v>
      </c>
      <c r="AP31" s="28"/>
      <c r="AQ31" s="28">
        <v>0.0</v>
      </c>
      <c r="AR31" s="28"/>
      <c r="AS31" s="28">
        <v>0.0</v>
      </c>
      <c r="AT31" s="28"/>
      <c r="AU31" s="28">
        <v>0.0</v>
      </c>
      <c r="AV31" s="28"/>
      <c r="AW31" s="28">
        <v>0.0</v>
      </c>
      <c r="AX31" s="28"/>
      <c r="AY31" s="55" t="s">
        <v>184</v>
      </c>
      <c r="AZ31" s="55" t="s">
        <v>184</v>
      </c>
      <c r="BA31" s="55" t="s">
        <v>184</v>
      </c>
      <c r="BB31" s="55" t="s">
        <v>184</v>
      </c>
      <c r="BC31" s="77">
        <f t="shared" si="7"/>
        <v>100</v>
      </c>
    </row>
    <row r="32" ht="22.5" customHeight="1">
      <c r="A32" s="36">
        <v>31.0</v>
      </c>
      <c r="B32" s="28" t="s">
        <v>486</v>
      </c>
      <c r="C32" s="28" t="s">
        <v>1002</v>
      </c>
      <c r="D32" s="28" t="s">
        <v>16</v>
      </c>
      <c r="E32" s="28" t="s">
        <v>99</v>
      </c>
      <c r="F32" s="28" t="s">
        <v>179</v>
      </c>
      <c r="G32" s="28"/>
      <c r="H32" s="28" t="s">
        <v>499</v>
      </c>
      <c r="I32" s="28">
        <v>3.0</v>
      </c>
      <c r="J32" s="28">
        <v>40.0</v>
      </c>
      <c r="K32" s="28">
        <v>120.0</v>
      </c>
      <c r="L32" s="28" t="s">
        <v>280</v>
      </c>
      <c r="M32" s="28">
        <v>41.0</v>
      </c>
      <c r="N32" s="28" t="s">
        <v>281</v>
      </c>
      <c r="O32" s="28" t="s">
        <v>285</v>
      </c>
      <c r="P32" s="28"/>
      <c r="Q32" s="28" t="s">
        <v>178</v>
      </c>
      <c r="R32" s="28">
        <v>400.0</v>
      </c>
      <c r="S32" s="50">
        <f t="shared" si="1"/>
        <v>8.951219512</v>
      </c>
      <c r="T32" s="28" t="str">
        <f t="shared" si="2"/>
        <v>DIATAS 8JAM</v>
      </c>
      <c r="U32" s="52">
        <v>44165.0</v>
      </c>
      <c r="V32" s="28" t="str">
        <f t="shared" si="3"/>
        <v>DIATAS 4 TAHUN</v>
      </c>
      <c r="W32" s="28"/>
      <c r="X32" s="28">
        <v>400.0</v>
      </c>
      <c r="Y32" s="28" t="s">
        <v>298</v>
      </c>
      <c r="Z32" s="28" t="s">
        <v>195</v>
      </c>
      <c r="AA32" s="52"/>
      <c r="AB32" s="63"/>
      <c r="AC32" s="65" t="b">
        <v>0</v>
      </c>
      <c r="AD32" s="28" t="str">
        <f t="shared" si="4"/>
        <v>Waktunya Dummy</v>
      </c>
      <c r="AE32" s="28" t="str">
        <f t="shared" si="5"/>
        <v>4</v>
      </c>
      <c r="AF32" s="28">
        <f t="shared" si="6"/>
        <v>367</v>
      </c>
      <c r="AG32" s="28">
        <v>100.0</v>
      </c>
      <c r="AH32" s="68">
        <v>0.92</v>
      </c>
      <c r="AI32" s="28">
        <v>100.0</v>
      </c>
      <c r="AJ32" s="70">
        <v>0.95</v>
      </c>
      <c r="AK32" s="28">
        <v>100.0</v>
      </c>
      <c r="AL32" s="68">
        <v>0.96</v>
      </c>
      <c r="AM32" s="28">
        <v>100.0</v>
      </c>
      <c r="AN32" s="68">
        <v>0.84</v>
      </c>
      <c r="AO32" s="28">
        <v>0.0</v>
      </c>
      <c r="AP32" s="68">
        <v>0.0</v>
      </c>
      <c r="AQ32" s="28">
        <v>0.0</v>
      </c>
      <c r="AR32" s="68">
        <v>0.0</v>
      </c>
      <c r="AS32" s="28">
        <v>0.0</v>
      </c>
      <c r="AT32" s="68">
        <v>0.0</v>
      </c>
      <c r="AU32" s="28">
        <v>0.0</v>
      </c>
      <c r="AV32" s="68">
        <v>0.0</v>
      </c>
      <c r="AW32" s="28">
        <v>0.0</v>
      </c>
      <c r="AX32" s="68">
        <v>0.0</v>
      </c>
      <c r="AY32" s="55" t="s">
        <v>184</v>
      </c>
      <c r="AZ32" s="55" t="s">
        <v>184</v>
      </c>
      <c r="BA32" s="55" t="s">
        <v>184</v>
      </c>
      <c r="BB32" s="55" t="s">
        <v>184</v>
      </c>
      <c r="BC32" s="77">
        <f t="shared" si="7"/>
        <v>100</v>
      </c>
    </row>
    <row r="33" ht="22.5" customHeight="1">
      <c r="A33" s="36">
        <v>32.0</v>
      </c>
      <c r="B33" s="28" t="s">
        <v>495</v>
      </c>
      <c r="C33" s="28" t="s">
        <v>1024</v>
      </c>
      <c r="D33" s="28" t="s">
        <v>16</v>
      </c>
      <c r="E33" s="28" t="s">
        <v>99</v>
      </c>
      <c r="F33" s="28" t="s">
        <v>179</v>
      </c>
      <c r="G33" s="28"/>
      <c r="H33" s="28" t="s">
        <v>409</v>
      </c>
      <c r="I33" s="28">
        <v>3.0</v>
      </c>
      <c r="J33" s="28">
        <v>40.0</v>
      </c>
      <c r="K33" s="28">
        <v>120.0</v>
      </c>
      <c r="L33" s="28" t="s">
        <v>546</v>
      </c>
      <c r="M33" s="28">
        <v>23.0</v>
      </c>
      <c r="N33" s="28" t="s">
        <v>281</v>
      </c>
      <c r="O33" s="28" t="s">
        <v>285</v>
      </c>
      <c r="P33" s="28"/>
      <c r="Q33" s="28" t="s">
        <v>532</v>
      </c>
      <c r="R33" s="28">
        <v>200.0</v>
      </c>
      <c r="S33" s="50">
        <f t="shared" si="1"/>
        <v>8.173913043</v>
      </c>
      <c r="T33" s="28" t="str">
        <f t="shared" si="2"/>
        <v>DIATAS 8JAM</v>
      </c>
      <c r="U33" s="52">
        <v>43842.0</v>
      </c>
      <c r="V33" s="28" t="str">
        <f t="shared" si="3"/>
        <v>DIATAS 5 TAHUN</v>
      </c>
      <c r="W33" s="28" t="s">
        <v>422</v>
      </c>
      <c r="X33" s="28">
        <v>200.0</v>
      </c>
      <c r="Y33" s="28" t="s">
        <v>298</v>
      </c>
      <c r="Z33" s="28" t="s">
        <v>195</v>
      </c>
      <c r="AA33" s="52"/>
      <c r="AB33" s="63"/>
      <c r="AC33" s="65" t="b">
        <v>0</v>
      </c>
      <c r="AD33" s="28" t="str">
        <f t="shared" si="4"/>
        <v>Waktunya Dummy</v>
      </c>
      <c r="AE33" s="28" t="str">
        <f t="shared" si="5"/>
        <v>2</v>
      </c>
      <c r="AF33" s="28">
        <f t="shared" si="6"/>
        <v>188</v>
      </c>
      <c r="AG33" s="28">
        <v>100.0</v>
      </c>
      <c r="AH33" s="68">
        <v>0.91</v>
      </c>
      <c r="AI33" s="28">
        <v>100.0</v>
      </c>
      <c r="AJ33" s="70">
        <v>0.97</v>
      </c>
      <c r="AK33" s="28">
        <v>0.0</v>
      </c>
      <c r="AL33" s="68">
        <v>0.0</v>
      </c>
      <c r="AM33" s="28">
        <v>0.0</v>
      </c>
      <c r="AN33" s="68">
        <v>0.0</v>
      </c>
      <c r="AO33" s="28">
        <v>0.0</v>
      </c>
      <c r="AP33" s="68">
        <v>0.0</v>
      </c>
      <c r="AQ33" s="28">
        <v>0.0</v>
      </c>
      <c r="AR33" s="68">
        <v>0.0</v>
      </c>
      <c r="AS33" s="28">
        <v>0.0</v>
      </c>
      <c r="AT33" s="68">
        <v>0.0</v>
      </c>
      <c r="AU33" s="28">
        <v>0.0</v>
      </c>
      <c r="AV33" s="68">
        <v>0.0</v>
      </c>
      <c r="AW33" s="28">
        <v>0.0</v>
      </c>
      <c r="AX33" s="68">
        <v>0.0</v>
      </c>
      <c r="AY33" s="55" t="s">
        <v>184</v>
      </c>
      <c r="AZ33" s="55" t="s">
        <v>184</v>
      </c>
      <c r="BA33" s="55" t="s">
        <v>184</v>
      </c>
      <c r="BB33" s="55" t="s">
        <v>184</v>
      </c>
      <c r="BC33" s="77">
        <f t="shared" si="7"/>
        <v>100</v>
      </c>
    </row>
    <row r="34" ht="22.5" customHeight="1">
      <c r="A34" s="36">
        <v>33.0</v>
      </c>
      <c r="B34" s="28" t="s">
        <v>448</v>
      </c>
      <c r="C34" s="28" t="s">
        <v>449</v>
      </c>
      <c r="D34" s="28" t="s">
        <v>450</v>
      </c>
      <c r="E34" s="28" t="s">
        <v>99</v>
      </c>
      <c r="F34" s="28" t="s">
        <v>179</v>
      </c>
      <c r="G34" s="28"/>
      <c r="H34" s="28" t="s">
        <v>409</v>
      </c>
      <c r="I34" s="28">
        <v>2.0</v>
      </c>
      <c r="J34" s="28">
        <v>40.0</v>
      </c>
      <c r="K34" s="28">
        <v>80.0</v>
      </c>
      <c r="L34" s="28" t="s">
        <v>280</v>
      </c>
      <c r="M34" s="28">
        <v>10.0</v>
      </c>
      <c r="N34" s="28" t="s">
        <v>234</v>
      </c>
      <c r="O34" s="28" t="s">
        <v>235</v>
      </c>
      <c r="P34" s="28"/>
      <c r="Q34" s="28" t="s">
        <v>532</v>
      </c>
      <c r="R34" s="28">
        <v>300.0</v>
      </c>
      <c r="S34" s="50">
        <f t="shared" si="1"/>
        <v>20</v>
      </c>
      <c r="T34" s="28" t="str">
        <f t="shared" si="2"/>
        <v>DIATAS 8JAM</v>
      </c>
      <c r="U34" s="52">
        <v>44887.0</v>
      </c>
      <c r="V34" s="28" t="str">
        <f t="shared" si="3"/>
        <v>DIATAS 2 TAHUN</v>
      </c>
      <c r="W34" s="28"/>
      <c r="X34" s="28"/>
      <c r="Y34" s="28"/>
      <c r="Z34" s="28" t="s">
        <v>195</v>
      </c>
      <c r="AA34" s="28"/>
      <c r="AB34" s="63"/>
      <c r="AC34" s="65" t="b">
        <v>0</v>
      </c>
      <c r="AD34" s="28" t="str">
        <f t="shared" si="4"/>
        <v>Waktunya Dummy</v>
      </c>
      <c r="AE34" s="28" t="str">
        <f t="shared" si="5"/>
        <v>2</v>
      </c>
      <c r="AF34" s="28">
        <f t="shared" si="6"/>
        <v>200</v>
      </c>
      <c r="AG34" s="28">
        <v>100.0</v>
      </c>
      <c r="AH34" s="68">
        <v>1.0</v>
      </c>
      <c r="AI34" s="28">
        <v>100.0</v>
      </c>
      <c r="AJ34" s="70">
        <v>1.0</v>
      </c>
      <c r="AK34" s="28">
        <v>0.0</v>
      </c>
      <c r="AL34" s="68">
        <v>0.0</v>
      </c>
      <c r="AM34" s="28">
        <v>0.0</v>
      </c>
      <c r="AN34" s="68">
        <v>0.0</v>
      </c>
      <c r="AO34" s="28">
        <v>0.0</v>
      </c>
      <c r="AP34" s="68">
        <v>0.0</v>
      </c>
      <c r="AQ34" s="28">
        <v>0.0</v>
      </c>
      <c r="AR34" s="68">
        <v>0.0</v>
      </c>
      <c r="AS34" s="28">
        <v>0.0</v>
      </c>
      <c r="AT34" s="68">
        <v>0.0</v>
      </c>
      <c r="AU34" s="28">
        <v>0.0</v>
      </c>
      <c r="AV34" s="68">
        <v>0.0</v>
      </c>
      <c r="AW34" s="28">
        <v>0.0</v>
      </c>
      <c r="AX34" s="68">
        <v>0.0</v>
      </c>
      <c r="AY34" s="55" t="s">
        <v>184</v>
      </c>
      <c r="AZ34" s="55" t="s">
        <v>184</v>
      </c>
      <c r="BA34" s="55" t="s">
        <v>184</v>
      </c>
      <c r="BB34" s="55" t="s">
        <v>184</v>
      </c>
      <c r="BC34" s="77">
        <f t="shared" si="7"/>
        <v>100</v>
      </c>
    </row>
    <row r="35" ht="22.5" customHeight="1">
      <c r="A35" s="36">
        <v>34.0</v>
      </c>
      <c r="B35" s="28" t="s">
        <v>448</v>
      </c>
      <c r="C35" s="28" t="s">
        <v>1090</v>
      </c>
      <c r="D35" s="28" t="s">
        <v>450</v>
      </c>
      <c r="E35" s="28" t="s">
        <v>99</v>
      </c>
      <c r="F35" s="28" t="s">
        <v>179</v>
      </c>
      <c r="G35" s="28"/>
      <c r="H35" s="28" t="s">
        <v>157</v>
      </c>
      <c r="I35" s="28">
        <v>6.0</v>
      </c>
      <c r="J35" s="28">
        <v>40.0</v>
      </c>
      <c r="K35" s="28">
        <v>240.0</v>
      </c>
      <c r="L35" s="28" t="s">
        <v>172</v>
      </c>
      <c r="M35" s="28">
        <v>10.0</v>
      </c>
      <c r="N35" s="28" t="s">
        <v>234</v>
      </c>
      <c r="O35" s="28" t="s">
        <v>235</v>
      </c>
      <c r="P35" s="28"/>
      <c r="Q35" s="28" t="s">
        <v>532</v>
      </c>
      <c r="R35" s="28">
        <v>200.0</v>
      </c>
      <c r="S35" s="50">
        <f t="shared" si="1"/>
        <v>30</v>
      </c>
      <c r="T35" s="28" t="str">
        <f t="shared" si="2"/>
        <v>DIATAS 8JAM</v>
      </c>
      <c r="U35" s="52">
        <v>44879.0</v>
      </c>
      <c r="V35" s="28" t="str">
        <f t="shared" si="3"/>
        <v>DIATAS 2 TAHUN</v>
      </c>
      <c r="W35" s="28"/>
      <c r="X35" s="28"/>
      <c r="Y35" s="28"/>
      <c r="Z35" s="28" t="s">
        <v>195</v>
      </c>
      <c r="AA35" s="28"/>
      <c r="AB35" s="63"/>
      <c r="AC35" s="91" t="b">
        <v>0</v>
      </c>
      <c r="AD35" s="28" t="str">
        <f t="shared" si="4"/>
        <v>Waktunya Dummy</v>
      </c>
      <c r="AE35" s="28" t="str">
        <f t="shared" si="5"/>
        <v>2</v>
      </c>
      <c r="AF35" s="28">
        <f t="shared" si="6"/>
        <v>300</v>
      </c>
      <c r="AG35" s="28">
        <v>100.0</v>
      </c>
      <c r="AH35" s="68">
        <v>1.0</v>
      </c>
      <c r="AI35" s="28">
        <v>100.0</v>
      </c>
      <c r="AJ35" s="70">
        <v>1.0</v>
      </c>
      <c r="AK35" s="28">
        <v>100.0</v>
      </c>
      <c r="AL35" s="68">
        <v>1.0</v>
      </c>
      <c r="AM35" s="28">
        <v>0.0</v>
      </c>
      <c r="AN35" s="28"/>
      <c r="AO35" s="28">
        <v>0.0</v>
      </c>
      <c r="AP35" s="28"/>
      <c r="AQ35" s="28">
        <v>0.0</v>
      </c>
      <c r="AR35" s="28"/>
      <c r="AS35" s="28">
        <v>0.0</v>
      </c>
      <c r="AT35" s="28"/>
      <c r="AU35" s="28">
        <v>0.0</v>
      </c>
      <c r="AV35" s="28"/>
      <c r="AW35" s="28">
        <v>0.0</v>
      </c>
      <c r="AX35" s="28"/>
      <c r="AY35" s="55" t="s">
        <v>184</v>
      </c>
      <c r="AZ35" s="55" t="s">
        <v>184</v>
      </c>
      <c r="BA35" s="55" t="s">
        <v>184</v>
      </c>
      <c r="BB35" s="55" t="s">
        <v>184</v>
      </c>
      <c r="BC35" s="77">
        <f t="shared" si="7"/>
        <v>100</v>
      </c>
    </row>
    <row r="36" ht="22.5" customHeight="1">
      <c r="A36" s="36">
        <v>35.0</v>
      </c>
      <c r="B36" s="28" t="s">
        <v>452</v>
      </c>
      <c r="C36" s="28" t="s">
        <v>453</v>
      </c>
      <c r="D36" s="28" t="s">
        <v>463</v>
      </c>
      <c r="E36" s="28" t="s">
        <v>99</v>
      </c>
      <c r="F36" s="28" t="s">
        <v>179</v>
      </c>
      <c r="G36" s="28"/>
      <c r="H36" s="28" t="s">
        <v>680</v>
      </c>
      <c r="I36" s="28">
        <v>3.0</v>
      </c>
      <c r="J36" s="28">
        <v>40.0</v>
      </c>
      <c r="K36" s="28">
        <v>120.0</v>
      </c>
      <c r="L36" s="28" t="s">
        <v>172</v>
      </c>
      <c r="M36" s="36">
        <v>20.0</v>
      </c>
      <c r="N36" s="28" t="s">
        <v>573</v>
      </c>
      <c r="O36" s="28" t="s">
        <v>574</v>
      </c>
      <c r="P36" s="28"/>
      <c r="Q36" s="28" t="s">
        <v>532</v>
      </c>
      <c r="R36" s="28">
        <v>200.0</v>
      </c>
      <c r="S36" s="50">
        <f t="shared" si="1"/>
        <v>10</v>
      </c>
      <c r="T36" s="28" t="str">
        <f t="shared" si="2"/>
        <v>DIATAS 8JAM</v>
      </c>
      <c r="U36" s="52">
        <v>43466.0</v>
      </c>
      <c r="V36" s="28" t="str">
        <f t="shared" si="3"/>
        <v>DIATAS 6 TAHUN</v>
      </c>
      <c r="W36" s="28"/>
      <c r="X36" s="28">
        <v>100.0</v>
      </c>
      <c r="Y36" s="28" t="s">
        <v>581</v>
      </c>
      <c r="Z36" s="28" t="s">
        <v>195</v>
      </c>
      <c r="AA36" s="28"/>
      <c r="AB36" s="63"/>
      <c r="AC36" s="65" t="b">
        <v>0</v>
      </c>
      <c r="AD36" s="28" t="str">
        <f t="shared" si="4"/>
        <v>Waktunya Dummy</v>
      </c>
      <c r="AE36" s="28" t="str">
        <f t="shared" si="5"/>
        <v>2</v>
      </c>
      <c r="AF36" s="28">
        <f t="shared" si="6"/>
        <v>200</v>
      </c>
      <c r="AG36" s="28">
        <v>100.0</v>
      </c>
      <c r="AH36" s="68">
        <v>1.0</v>
      </c>
      <c r="AI36" s="28">
        <v>100.0</v>
      </c>
      <c r="AJ36" s="70">
        <v>1.0</v>
      </c>
      <c r="AK36" s="28">
        <v>0.0</v>
      </c>
      <c r="AL36" s="68">
        <v>0.0</v>
      </c>
      <c r="AM36" s="28">
        <v>0.0</v>
      </c>
      <c r="AN36" s="68">
        <v>0.0</v>
      </c>
      <c r="AO36" s="28">
        <v>0.0</v>
      </c>
      <c r="AP36" s="68">
        <v>0.0</v>
      </c>
      <c r="AQ36" s="28">
        <v>0.0</v>
      </c>
      <c r="AR36" s="68">
        <v>0.0</v>
      </c>
      <c r="AS36" s="28">
        <v>0.0</v>
      </c>
      <c r="AT36" s="68">
        <v>0.0</v>
      </c>
      <c r="AU36" s="28">
        <v>0.0</v>
      </c>
      <c r="AV36" s="68">
        <v>0.0</v>
      </c>
      <c r="AW36" s="28">
        <v>0.0</v>
      </c>
      <c r="AX36" s="68">
        <v>0.0</v>
      </c>
      <c r="AY36" s="55" t="s">
        <v>184</v>
      </c>
      <c r="AZ36" s="55" t="s">
        <v>184</v>
      </c>
      <c r="BA36" s="55" t="s">
        <v>184</v>
      </c>
      <c r="BB36" s="55" t="s">
        <v>184</v>
      </c>
      <c r="BC36" s="77">
        <f t="shared" si="7"/>
        <v>100</v>
      </c>
    </row>
    <row r="37" ht="22.5" customHeight="1">
      <c r="A37" s="36">
        <v>36.0</v>
      </c>
      <c r="B37" s="28" t="s">
        <v>504</v>
      </c>
      <c r="C37" s="28" t="s">
        <v>505</v>
      </c>
      <c r="D37" s="28" t="s">
        <v>232</v>
      </c>
      <c r="E37" s="28" t="s">
        <v>99</v>
      </c>
      <c r="F37" s="28" t="s">
        <v>179</v>
      </c>
      <c r="G37" s="28"/>
      <c r="H37" s="28" t="s">
        <v>157</v>
      </c>
      <c r="I37" s="28">
        <v>6.0</v>
      </c>
      <c r="J37" s="28">
        <v>40.0</v>
      </c>
      <c r="K37" s="28">
        <v>240.0</v>
      </c>
      <c r="L37" s="28" t="s">
        <v>172</v>
      </c>
      <c r="M37" s="28">
        <v>58.9</v>
      </c>
      <c r="N37" s="28" t="s">
        <v>234</v>
      </c>
      <c r="O37" s="28" t="s">
        <v>235</v>
      </c>
      <c r="P37" s="28"/>
      <c r="Q37" s="28" t="s">
        <v>292</v>
      </c>
      <c r="R37" s="28">
        <v>600.0</v>
      </c>
      <c r="S37" s="50">
        <f t="shared" si="1"/>
        <v>10.18675722</v>
      </c>
      <c r="T37" s="28" t="str">
        <f t="shared" si="2"/>
        <v>DIATAS 8JAM</v>
      </c>
      <c r="U37" s="52">
        <v>44197.0</v>
      </c>
      <c r="V37" s="28" t="str">
        <f t="shared" si="3"/>
        <v>DIATAS 4 TAHUN</v>
      </c>
      <c r="W37" s="28"/>
      <c r="X37" s="28"/>
      <c r="Y37" s="28"/>
      <c r="Z37" s="28" t="s">
        <v>195</v>
      </c>
      <c r="AA37" s="28"/>
      <c r="AB37" s="63"/>
      <c r="AC37" s="65" t="b">
        <v>0</v>
      </c>
      <c r="AD37" s="28" t="str">
        <f t="shared" si="4"/>
        <v>Waktunya Dummy</v>
      </c>
      <c r="AE37" s="28" t="str">
        <f t="shared" si="5"/>
        <v>6</v>
      </c>
      <c r="AF37" s="28">
        <f t="shared" si="6"/>
        <v>600</v>
      </c>
      <c r="AG37" s="28">
        <v>100.0</v>
      </c>
      <c r="AH37" s="68">
        <v>1.0</v>
      </c>
      <c r="AI37" s="28">
        <v>100.0</v>
      </c>
      <c r="AJ37" s="70">
        <v>1.0</v>
      </c>
      <c r="AK37" s="28">
        <v>100.0</v>
      </c>
      <c r="AL37" s="68">
        <v>1.0</v>
      </c>
      <c r="AM37" s="28">
        <v>100.0</v>
      </c>
      <c r="AN37" s="68">
        <v>1.0</v>
      </c>
      <c r="AO37" s="28">
        <v>100.0</v>
      </c>
      <c r="AP37" s="68">
        <v>1.0</v>
      </c>
      <c r="AQ37" s="28">
        <v>100.0</v>
      </c>
      <c r="AR37" s="68">
        <v>1.0</v>
      </c>
      <c r="AS37" s="28">
        <v>0.0</v>
      </c>
      <c r="AT37" s="68">
        <v>0.0</v>
      </c>
      <c r="AU37" s="28">
        <v>0.0</v>
      </c>
      <c r="AV37" s="68">
        <v>0.0</v>
      </c>
      <c r="AW37" s="28">
        <v>0.0</v>
      </c>
      <c r="AX37" s="68">
        <v>0.0</v>
      </c>
      <c r="AY37" s="55" t="s">
        <v>184</v>
      </c>
      <c r="AZ37" s="55" t="s">
        <v>184</v>
      </c>
      <c r="BA37" s="55" t="s">
        <v>184</v>
      </c>
      <c r="BB37" s="55" t="s">
        <v>184</v>
      </c>
      <c r="BC37" s="77">
        <f t="shared" si="7"/>
        <v>100</v>
      </c>
    </row>
    <row r="38" ht="22.5" customHeight="1">
      <c r="A38" s="36">
        <v>37.0</v>
      </c>
      <c r="B38" s="28" t="s">
        <v>516</v>
      </c>
      <c r="C38" s="28" t="s">
        <v>517</v>
      </c>
      <c r="D38" s="28" t="s">
        <v>253</v>
      </c>
      <c r="E38" s="28" t="s">
        <v>99</v>
      </c>
      <c r="F38" s="28" t="s">
        <v>179</v>
      </c>
      <c r="G38" s="28"/>
      <c r="H38" s="28" t="s">
        <v>157</v>
      </c>
      <c r="I38" s="28">
        <v>6.0</v>
      </c>
      <c r="J38" s="28">
        <v>40.0</v>
      </c>
      <c r="K38" s="28">
        <v>240.0</v>
      </c>
      <c r="L38" s="28" t="s">
        <v>172</v>
      </c>
      <c r="M38" s="28">
        <v>9.0</v>
      </c>
      <c r="N38" s="28" t="s">
        <v>234</v>
      </c>
      <c r="O38" s="28" t="s">
        <v>235</v>
      </c>
      <c r="P38" s="28"/>
      <c r="Q38" s="28" t="s">
        <v>575</v>
      </c>
      <c r="R38" s="28">
        <v>300.0</v>
      </c>
      <c r="S38" s="50">
        <f t="shared" si="1"/>
        <v>33.33333333</v>
      </c>
      <c r="T38" s="28" t="str">
        <f t="shared" si="2"/>
        <v>DIATAS 8JAM</v>
      </c>
      <c r="U38" s="52">
        <v>44879.0</v>
      </c>
      <c r="V38" s="28" t="str">
        <f t="shared" si="3"/>
        <v>DIATAS 2 TAHUN</v>
      </c>
      <c r="W38" s="28"/>
      <c r="X38" s="28"/>
      <c r="Y38" s="28"/>
      <c r="Z38" s="28" t="s">
        <v>195</v>
      </c>
      <c r="AA38" s="28"/>
      <c r="AB38" s="63"/>
      <c r="AC38" s="91" t="b">
        <v>0</v>
      </c>
      <c r="AD38" s="28" t="str">
        <f t="shared" si="4"/>
        <v>Waktunya Dummy</v>
      </c>
      <c r="AE38" s="28" t="str">
        <f t="shared" si="5"/>
        <v>3</v>
      </c>
      <c r="AF38" s="28">
        <f t="shared" si="6"/>
        <v>300</v>
      </c>
      <c r="AG38" s="28">
        <v>100.0</v>
      </c>
      <c r="AH38" s="68">
        <v>1.0</v>
      </c>
      <c r="AI38" s="28">
        <v>100.0</v>
      </c>
      <c r="AJ38" s="70">
        <v>1.0</v>
      </c>
      <c r="AK38" s="28">
        <v>100.0</v>
      </c>
      <c r="AL38" s="68">
        <v>1.0</v>
      </c>
      <c r="AM38" s="28">
        <v>0.0</v>
      </c>
      <c r="AN38" s="68">
        <v>0.0</v>
      </c>
      <c r="AO38" s="28">
        <v>0.0</v>
      </c>
      <c r="AP38" s="68">
        <v>0.0</v>
      </c>
      <c r="AQ38" s="28">
        <v>0.0</v>
      </c>
      <c r="AR38" s="68">
        <v>0.0</v>
      </c>
      <c r="AS38" s="28">
        <v>0.0</v>
      </c>
      <c r="AT38" s="68">
        <v>0.0</v>
      </c>
      <c r="AU38" s="28">
        <v>0.0</v>
      </c>
      <c r="AV38" s="68">
        <v>0.0</v>
      </c>
      <c r="AW38" s="28">
        <v>0.0</v>
      </c>
      <c r="AX38" s="68">
        <v>0.0</v>
      </c>
      <c r="AY38" s="55" t="s">
        <v>184</v>
      </c>
      <c r="AZ38" s="55" t="s">
        <v>184</v>
      </c>
      <c r="BA38" s="55" t="s">
        <v>184</v>
      </c>
      <c r="BB38" s="55" t="s">
        <v>184</v>
      </c>
      <c r="BC38" s="77">
        <f t="shared" si="7"/>
        <v>100</v>
      </c>
    </row>
    <row r="39" ht="22.5" customHeight="1">
      <c r="A39" s="36">
        <v>38.0</v>
      </c>
      <c r="B39" s="28" t="s">
        <v>516</v>
      </c>
      <c r="C39" s="28" t="s">
        <v>1167</v>
      </c>
      <c r="D39" s="28" t="s">
        <v>253</v>
      </c>
      <c r="E39" s="28" t="s">
        <v>99</v>
      </c>
      <c r="F39" s="28" t="s">
        <v>179</v>
      </c>
      <c r="G39" s="28"/>
      <c r="H39" s="28" t="s">
        <v>680</v>
      </c>
      <c r="I39" s="28">
        <v>3.0</v>
      </c>
      <c r="J39" s="28">
        <v>40.0</v>
      </c>
      <c r="K39" s="28">
        <v>120.0</v>
      </c>
      <c r="L39" s="28" t="s">
        <v>546</v>
      </c>
      <c r="M39" s="28">
        <v>9.0</v>
      </c>
      <c r="N39" s="28" t="s">
        <v>234</v>
      </c>
      <c r="O39" s="28" t="s">
        <v>235</v>
      </c>
      <c r="P39" s="28"/>
      <c r="Q39" s="28" t="s">
        <v>462</v>
      </c>
      <c r="R39" s="28">
        <v>400.0</v>
      </c>
      <c r="S39" s="50">
        <f t="shared" si="1"/>
        <v>43.55555556</v>
      </c>
      <c r="T39" s="28" t="str">
        <f t="shared" si="2"/>
        <v>DIATAS 8JAM</v>
      </c>
      <c r="U39" s="52">
        <v>44908.0</v>
      </c>
      <c r="V39" s="28" t="str">
        <f t="shared" si="3"/>
        <v>DIATAS 2 TAHUN</v>
      </c>
      <c r="W39" s="28"/>
      <c r="X39" s="28"/>
      <c r="Y39" s="28"/>
      <c r="Z39" s="28" t="s">
        <v>195</v>
      </c>
      <c r="AA39" s="28"/>
      <c r="AB39" s="63"/>
      <c r="AC39" s="65" t="b">
        <v>0</v>
      </c>
      <c r="AD39" s="28" t="str">
        <f t="shared" si="4"/>
        <v>Waktunya Dummy</v>
      </c>
      <c r="AE39" s="28" t="str">
        <f t="shared" si="5"/>
        <v>4</v>
      </c>
      <c r="AF39" s="28">
        <f t="shared" si="6"/>
        <v>392</v>
      </c>
      <c r="AG39" s="28">
        <v>100.0</v>
      </c>
      <c r="AH39" s="68">
        <v>0.92</v>
      </c>
      <c r="AI39" s="28">
        <v>100.0</v>
      </c>
      <c r="AJ39" s="70">
        <v>1.0</v>
      </c>
      <c r="AK39" s="28">
        <v>100.0</v>
      </c>
      <c r="AL39" s="68">
        <v>1.0</v>
      </c>
      <c r="AM39" s="28">
        <v>100.0</v>
      </c>
      <c r="AN39" s="68">
        <v>1.0</v>
      </c>
      <c r="AO39" s="28">
        <v>0.0</v>
      </c>
      <c r="AP39" s="28"/>
      <c r="AQ39" s="28">
        <v>0.0</v>
      </c>
      <c r="AR39" s="28"/>
      <c r="AS39" s="28">
        <v>0.0</v>
      </c>
      <c r="AT39" s="28"/>
      <c r="AU39" s="28">
        <v>0.0</v>
      </c>
      <c r="AV39" s="28"/>
      <c r="AW39" s="28">
        <v>0.0</v>
      </c>
      <c r="AX39" s="28"/>
      <c r="AY39" s="55" t="s">
        <v>184</v>
      </c>
      <c r="AZ39" s="55" t="s">
        <v>184</v>
      </c>
      <c r="BA39" s="55" t="s">
        <v>184</v>
      </c>
      <c r="BB39" s="55" t="s">
        <v>184</v>
      </c>
      <c r="BC39" s="77">
        <f t="shared" si="7"/>
        <v>100</v>
      </c>
    </row>
    <row r="40" ht="22.5" customHeight="1">
      <c r="A40" s="36">
        <v>39.0</v>
      </c>
      <c r="B40" s="28" t="s">
        <v>525</v>
      </c>
      <c r="C40" s="28" t="s">
        <v>526</v>
      </c>
      <c r="D40" s="28" t="s">
        <v>226</v>
      </c>
      <c r="E40" s="28" t="s">
        <v>240</v>
      </c>
      <c r="F40" s="28" t="s">
        <v>440</v>
      </c>
      <c r="G40" s="28"/>
      <c r="H40" s="28" t="s">
        <v>157</v>
      </c>
      <c r="I40" s="28">
        <v>2.0</v>
      </c>
      <c r="J40" s="28">
        <v>40.0</v>
      </c>
      <c r="K40" s="28">
        <v>80.0</v>
      </c>
      <c r="L40" s="28" t="s">
        <v>546</v>
      </c>
      <c r="M40" s="28">
        <v>4.0</v>
      </c>
      <c r="N40" s="28" t="s">
        <v>234</v>
      </c>
      <c r="O40" s="28" t="s">
        <v>235</v>
      </c>
      <c r="P40" s="28"/>
      <c r="Q40" s="28" t="s">
        <v>368</v>
      </c>
      <c r="R40" s="28">
        <v>100.0</v>
      </c>
      <c r="S40" s="50">
        <f t="shared" si="1"/>
        <v>25</v>
      </c>
      <c r="T40" s="28" t="str">
        <f t="shared" si="2"/>
        <v>DIATAS 8JAM</v>
      </c>
      <c r="U40" s="52">
        <v>44927.0</v>
      </c>
      <c r="V40" s="28" t="str">
        <f t="shared" si="3"/>
        <v>DIATAS 2 TAHUN</v>
      </c>
      <c r="W40" s="28"/>
      <c r="X40" s="28"/>
      <c r="Y40" s="28"/>
      <c r="Z40" s="28" t="s">
        <v>195</v>
      </c>
      <c r="AA40" s="28"/>
      <c r="AB40" s="63"/>
      <c r="AC40" s="65" t="b">
        <v>0</v>
      </c>
      <c r="AD40" s="28" t="str">
        <f t="shared" si="4"/>
        <v>Waktunya Dummy</v>
      </c>
      <c r="AE40" s="28" t="str">
        <f t="shared" si="5"/>
        <v>1</v>
      </c>
      <c r="AF40" s="28">
        <f t="shared" si="6"/>
        <v>100</v>
      </c>
      <c r="AG40" s="28">
        <v>100.0</v>
      </c>
      <c r="AH40" s="68">
        <v>1.0</v>
      </c>
      <c r="AI40" s="28">
        <v>0.0</v>
      </c>
      <c r="AJ40" s="70">
        <v>0.0</v>
      </c>
      <c r="AK40" s="28">
        <v>0.0</v>
      </c>
      <c r="AL40" s="68">
        <v>0.0</v>
      </c>
      <c r="AM40" s="28">
        <v>0.0</v>
      </c>
      <c r="AN40" s="68">
        <v>0.0</v>
      </c>
      <c r="AO40" s="28">
        <v>0.0</v>
      </c>
      <c r="AP40" s="68">
        <v>0.0</v>
      </c>
      <c r="AQ40" s="28">
        <v>0.0</v>
      </c>
      <c r="AR40" s="68">
        <v>0.0</v>
      </c>
      <c r="AS40" s="28">
        <v>0.0</v>
      </c>
      <c r="AT40" s="68">
        <v>0.0</v>
      </c>
      <c r="AU40" s="28">
        <v>0.0</v>
      </c>
      <c r="AV40" s="68">
        <v>0.0</v>
      </c>
      <c r="AW40" s="28">
        <v>0.0</v>
      </c>
      <c r="AX40" s="68">
        <v>0.0</v>
      </c>
      <c r="AY40" s="55" t="s">
        <v>184</v>
      </c>
      <c r="AZ40" s="55" t="s">
        <v>184</v>
      </c>
      <c r="BA40" s="55" t="s">
        <v>184</v>
      </c>
      <c r="BB40" s="55" t="s">
        <v>184</v>
      </c>
      <c r="BC40" s="77">
        <f t="shared" si="7"/>
        <v>100</v>
      </c>
    </row>
    <row r="41" ht="22.5" customHeight="1">
      <c r="A41" s="36">
        <v>40.0</v>
      </c>
      <c r="B41" s="28" t="s">
        <v>580</v>
      </c>
      <c r="C41" s="28" t="s">
        <v>1210</v>
      </c>
      <c r="D41" s="28" t="s">
        <v>181</v>
      </c>
      <c r="E41" s="28" t="s">
        <v>240</v>
      </c>
      <c r="F41" s="28" t="s">
        <v>440</v>
      </c>
      <c r="G41" s="28"/>
      <c r="H41" s="28" t="s">
        <v>277</v>
      </c>
      <c r="I41" s="28">
        <v>2.0</v>
      </c>
      <c r="J41" s="28">
        <v>60.0</v>
      </c>
      <c r="K41" s="28">
        <v>120.0</v>
      </c>
      <c r="L41" s="28" t="s">
        <v>546</v>
      </c>
      <c r="M41" s="28">
        <v>5.2</v>
      </c>
      <c r="N41" s="28" t="s">
        <v>234</v>
      </c>
      <c r="O41" s="28" t="s">
        <v>235</v>
      </c>
      <c r="P41" s="28"/>
      <c r="Q41" s="28" t="s">
        <v>368</v>
      </c>
      <c r="R41" s="28">
        <v>100.0</v>
      </c>
      <c r="S41" s="50">
        <f t="shared" si="1"/>
        <v>19.23076923</v>
      </c>
      <c r="T41" s="28" t="str">
        <f t="shared" si="2"/>
        <v>DIATAS 8JAM</v>
      </c>
      <c r="U41" s="52">
        <v>44562.0</v>
      </c>
      <c r="V41" s="28" t="str">
        <f t="shared" si="3"/>
        <v>DIATAS 3 TAHUN</v>
      </c>
      <c r="W41" s="28"/>
      <c r="X41" s="28"/>
      <c r="Y41" s="28"/>
      <c r="Z41" s="28" t="s">
        <v>195</v>
      </c>
      <c r="AA41" s="52"/>
      <c r="AB41" s="63"/>
      <c r="AC41" s="91" t="b">
        <v>0</v>
      </c>
      <c r="AD41" s="28" t="str">
        <f t="shared" si="4"/>
        <v>Waktunya Dummy</v>
      </c>
      <c r="AE41" s="28" t="str">
        <f t="shared" si="5"/>
        <v>1</v>
      </c>
      <c r="AF41" s="28">
        <f t="shared" si="6"/>
        <v>100</v>
      </c>
      <c r="AG41" s="28">
        <v>100.0</v>
      </c>
      <c r="AH41" s="68">
        <v>1.0</v>
      </c>
      <c r="AI41" s="28">
        <v>0.0</v>
      </c>
      <c r="AJ41" s="70">
        <v>0.0</v>
      </c>
      <c r="AK41" s="28">
        <v>0.0</v>
      </c>
      <c r="AL41" s="68">
        <v>0.0</v>
      </c>
      <c r="AM41" s="28">
        <v>0.0</v>
      </c>
      <c r="AN41" s="68">
        <v>0.0</v>
      </c>
      <c r="AO41" s="28">
        <v>0.0</v>
      </c>
      <c r="AP41" s="68">
        <v>0.0</v>
      </c>
      <c r="AQ41" s="28">
        <v>0.0</v>
      </c>
      <c r="AR41" s="68">
        <v>0.0</v>
      </c>
      <c r="AS41" s="28">
        <v>0.0</v>
      </c>
      <c r="AT41" s="68">
        <v>0.0</v>
      </c>
      <c r="AU41" s="28">
        <v>0.0</v>
      </c>
      <c r="AV41" s="68">
        <v>0.0</v>
      </c>
      <c r="AW41" s="28">
        <v>0.0</v>
      </c>
      <c r="AX41" s="68">
        <v>0.0</v>
      </c>
      <c r="AY41" s="55" t="s">
        <v>184</v>
      </c>
      <c r="AZ41" s="55" t="s">
        <v>184</v>
      </c>
      <c r="BA41" s="55" t="s">
        <v>184</v>
      </c>
      <c r="BB41" s="55" t="s">
        <v>184</v>
      </c>
      <c r="BC41" s="77">
        <f t="shared" si="7"/>
        <v>100</v>
      </c>
    </row>
    <row r="42" ht="22.5" customHeight="1">
      <c r="A42" s="36">
        <v>41.0</v>
      </c>
      <c r="B42" s="28" t="s">
        <v>560</v>
      </c>
      <c r="C42" s="28" t="s">
        <v>1240</v>
      </c>
      <c r="D42" s="28" t="s">
        <v>434</v>
      </c>
      <c r="E42" s="28" t="s">
        <v>240</v>
      </c>
      <c r="F42" s="28" t="s">
        <v>440</v>
      </c>
      <c r="G42" s="28"/>
      <c r="H42" s="28" t="s">
        <v>362</v>
      </c>
      <c r="I42" s="28">
        <v>2.0</v>
      </c>
      <c r="J42" s="28">
        <v>32.0</v>
      </c>
      <c r="K42" s="28">
        <v>64.0</v>
      </c>
      <c r="L42" s="28" t="s">
        <v>546</v>
      </c>
      <c r="M42" s="28">
        <v>7.0</v>
      </c>
      <c r="N42" s="28" t="s">
        <v>175</v>
      </c>
      <c r="O42" s="28" t="s">
        <v>1244</v>
      </c>
      <c r="P42" s="28"/>
      <c r="Q42" s="28" t="s">
        <v>1245</v>
      </c>
      <c r="R42" s="28">
        <v>50.0</v>
      </c>
      <c r="S42" s="50">
        <f t="shared" si="1"/>
        <v>7.142857143</v>
      </c>
      <c r="T42" s="28" t="str">
        <f t="shared" si="2"/>
        <v>KURANG 8JAM</v>
      </c>
      <c r="U42" s="52">
        <v>44197.0</v>
      </c>
      <c r="V42" s="28" t="str">
        <f t="shared" si="3"/>
        <v>DIATAS 4 TAHUN</v>
      </c>
      <c r="W42" s="28" t="s">
        <v>1251</v>
      </c>
      <c r="X42" s="28">
        <v>100.0</v>
      </c>
      <c r="Y42" s="28"/>
      <c r="Z42" s="28" t="s">
        <v>195</v>
      </c>
      <c r="AA42" s="28"/>
      <c r="AB42" s="145"/>
      <c r="AC42" s="91" t="b">
        <v>0</v>
      </c>
      <c r="AD42" s="28" t="str">
        <f t="shared" si="4"/>
        <v>Waktunya Dummy</v>
      </c>
      <c r="AE42" s="28" t="str">
        <f t="shared" si="5"/>
        <v>1</v>
      </c>
      <c r="AF42" s="28">
        <f t="shared" si="6"/>
        <v>50</v>
      </c>
      <c r="AG42" s="28">
        <v>50.0</v>
      </c>
      <c r="AH42" s="68">
        <v>1.0</v>
      </c>
      <c r="AI42" s="28">
        <v>0.0</v>
      </c>
      <c r="AJ42" s="70"/>
      <c r="AK42" s="28">
        <v>0.0</v>
      </c>
      <c r="AL42" s="28"/>
      <c r="AM42" s="28">
        <v>0.0</v>
      </c>
      <c r="AN42" s="28"/>
      <c r="AO42" s="28">
        <v>0.0</v>
      </c>
      <c r="AP42" s="28"/>
      <c r="AQ42" s="28">
        <v>0.0</v>
      </c>
      <c r="AR42" s="28"/>
      <c r="AS42" s="28">
        <v>0.0</v>
      </c>
      <c r="AT42" s="28"/>
      <c r="AU42" s="28">
        <v>0.0</v>
      </c>
      <c r="AV42" s="28"/>
      <c r="AW42" s="28">
        <v>0.0</v>
      </c>
      <c r="AX42" s="28"/>
      <c r="AY42" s="55" t="s">
        <v>184</v>
      </c>
      <c r="AZ42" s="55" t="s">
        <v>184</v>
      </c>
      <c r="BA42" s="55" t="s">
        <v>184</v>
      </c>
      <c r="BB42" s="55" t="s">
        <v>184</v>
      </c>
      <c r="BC42" s="77">
        <f t="shared" si="7"/>
        <v>100</v>
      </c>
    </row>
    <row r="43" ht="22.5" customHeight="1">
      <c r="A43" s="36">
        <v>42.0</v>
      </c>
      <c r="B43" s="28" t="s">
        <v>621</v>
      </c>
      <c r="C43" s="28" t="s">
        <v>1277</v>
      </c>
      <c r="D43" s="28" t="s">
        <v>232</v>
      </c>
      <c r="E43" s="28" t="s">
        <v>240</v>
      </c>
      <c r="F43" s="28" t="s">
        <v>358</v>
      </c>
      <c r="G43" s="28"/>
      <c r="H43" s="28" t="s">
        <v>277</v>
      </c>
      <c r="I43" s="28">
        <v>2.0</v>
      </c>
      <c r="J43" s="28">
        <v>60.0</v>
      </c>
      <c r="K43" s="28">
        <v>120.0</v>
      </c>
      <c r="L43" s="28" t="s">
        <v>546</v>
      </c>
      <c r="M43" s="28">
        <v>3.0</v>
      </c>
      <c r="N43" s="28" t="s">
        <v>1283</v>
      </c>
      <c r="O43" s="28"/>
      <c r="P43" s="28"/>
      <c r="Q43" s="28" t="s">
        <v>368</v>
      </c>
      <c r="R43" s="28">
        <v>100.0</v>
      </c>
      <c r="S43" s="50">
        <f t="shared" si="1"/>
        <v>33.33333333</v>
      </c>
      <c r="T43" s="28" t="str">
        <f t="shared" si="2"/>
        <v>DIATAS 8JAM</v>
      </c>
      <c r="U43" s="52">
        <v>44927.0</v>
      </c>
      <c r="V43" s="28" t="str">
        <f t="shared" si="3"/>
        <v>DIATAS 2 TAHUN</v>
      </c>
      <c r="W43" s="28"/>
      <c r="X43" s="28"/>
      <c r="Y43" s="28"/>
      <c r="Z43" s="28" t="s">
        <v>195</v>
      </c>
      <c r="AA43" s="28"/>
      <c r="AB43" s="63"/>
      <c r="AC43" s="65" t="b">
        <v>0</v>
      </c>
      <c r="AD43" s="28" t="str">
        <f t="shared" si="4"/>
        <v>Waktunya Dummy</v>
      </c>
      <c r="AE43" s="28" t="str">
        <f t="shared" si="5"/>
        <v>1</v>
      </c>
      <c r="AF43" s="28">
        <f t="shared" si="6"/>
        <v>100</v>
      </c>
      <c r="AG43" s="28">
        <v>100.0</v>
      </c>
      <c r="AH43" s="68">
        <v>1.0</v>
      </c>
      <c r="AI43" s="28">
        <v>0.0</v>
      </c>
      <c r="AJ43" s="70">
        <v>0.0</v>
      </c>
      <c r="AK43" s="28">
        <v>0.0</v>
      </c>
      <c r="AL43" s="68">
        <v>0.0</v>
      </c>
      <c r="AM43" s="28">
        <v>0.0</v>
      </c>
      <c r="AN43" s="68">
        <v>0.0</v>
      </c>
      <c r="AO43" s="28">
        <v>0.0</v>
      </c>
      <c r="AP43" s="68">
        <v>0.0</v>
      </c>
      <c r="AQ43" s="28">
        <v>0.0</v>
      </c>
      <c r="AR43" s="68">
        <v>0.0</v>
      </c>
      <c r="AS43" s="28">
        <v>0.0</v>
      </c>
      <c r="AT43" s="68">
        <v>0.0</v>
      </c>
      <c r="AU43" s="28">
        <v>0.0</v>
      </c>
      <c r="AV43" s="68">
        <v>0.0</v>
      </c>
      <c r="AW43" s="28">
        <v>0.0</v>
      </c>
      <c r="AX43" s="68">
        <v>0.0</v>
      </c>
      <c r="AY43" s="55" t="s">
        <v>184</v>
      </c>
      <c r="AZ43" s="55" t="s">
        <v>184</v>
      </c>
      <c r="BA43" s="55" t="s">
        <v>184</v>
      </c>
      <c r="BB43" s="55" t="s">
        <v>184</v>
      </c>
      <c r="BC43" s="77">
        <f t="shared" si="7"/>
        <v>100</v>
      </c>
    </row>
    <row r="44" ht="22.5" customHeight="1">
      <c r="A44" s="36">
        <v>43.0</v>
      </c>
      <c r="B44" s="28" t="s">
        <v>630</v>
      </c>
      <c r="C44" s="28" t="s">
        <v>1298</v>
      </c>
      <c r="D44" s="28" t="s">
        <v>253</v>
      </c>
      <c r="E44" s="28" t="s">
        <v>240</v>
      </c>
      <c r="F44" s="28" t="s">
        <v>150</v>
      </c>
      <c r="G44" s="28"/>
      <c r="H44" s="28" t="s">
        <v>277</v>
      </c>
      <c r="I44" s="28">
        <v>3.0</v>
      </c>
      <c r="J44" s="28">
        <v>60.0</v>
      </c>
      <c r="K44" s="28">
        <v>180.0</v>
      </c>
      <c r="L44" s="28" t="s">
        <v>172</v>
      </c>
      <c r="M44" s="28">
        <v>8.6</v>
      </c>
      <c r="N44" s="28" t="s">
        <v>1303</v>
      </c>
      <c r="O44" s="28" t="s">
        <v>921</v>
      </c>
      <c r="P44" s="28" t="s">
        <v>922</v>
      </c>
      <c r="Q44" s="28" t="s">
        <v>924</v>
      </c>
      <c r="R44" s="28">
        <v>200.0</v>
      </c>
      <c r="S44" s="50">
        <f t="shared" si="1"/>
        <v>11.62790698</v>
      </c>
      <c r="T44" s="28" t="str">
        <f t="shared" si="2"/>
        <v>DIATAS 8JAM</v>
      </c>
      <c r="U44" s="52">
        <v>43515.0</v>
      </c>
      <c r="V44" s="28" t="str">
        <f t="shared" si="3"/>
        <v>DIATAS 6 TAHUN</v>
      </c>
      <c r="W44" s="28"/>
      <c r="X44" s="28">
        <v>200.0</v>
      </c>
      <c r="Y44" s="28" t="s">
        <v>922</v>
      </c>
      <c r="Z44" s="28" t="s">
        <v>195</v>
      </c>
      <c r="AA44" s="28"/>
      <c r="AB44" s="63"/>
      <c r="AC44" s="91" t="b">
        <v>0</v>
      </c>
      <c r="AD44" s="28" t="str">
        <f t="shared" si="4"/>
        <v>Waktunya Dummy</v>
      </c>
      <c r="AE44" s="28" t="str">
        <f t="shared" si="5"/>
        <v>1</v>
      </c>
      <c r="AF44" s="28">
        <f t="shared" si="6"/>
        <v>100</v>
      </c>
      <c r="AG44" s="28">
        <v>200.0</v>
      </c>
      <c r="AH44" s="68">
        <v>0.5</v>
      </c>
      <c r="AI44" s="28">
        <v>0.0</v>
      </c>
      <c r="AJ44" s="70">
        <v>0.0</v>
      </c>
      <c r="AK44" s="28">
        <v>0.0</v>
      </c>
      <c r="AL44" s="68">
        <v>0.0</v>
      </c>
      <c r="AM44" s="28">
        <v>0.0</v>
      </c>
      <c r="AN44" s="68">
        <v>0.0</v>
      </c>
      <c r="AO44" s="28">
        <v>0.0</v>
      </c>
      <c r="AP44" s="68">
        <v>0.0</v>
      </c>
      <c r="AQ44" s="28">
        <v>0.0</v>
      </c>
      <c r="AR44" s="68">
        <v>0.0</v>
      </c>
      <c r="AS44" s="28">
        <v>0.0</v>
      </c>
      <c r="AT44" s="68">
        <v>0.0</v>
      </c>
      <c r="AU44" s="28">
        <v>0.0</v>
      </c>
      <c r="AV44" s="68">
        <v>0.0</v>
      </c>
      <c r="AW44" s="28">
        <v>0.0</v>
      </c>
      <c r="AX44" s="68">
        <v>0.0</v>
      </c>
      <c r="AY44" s="55" t="s">
        <v>184</v>
      </c>
      <c r="AZ44" s="55" t="s">
        <v>184</v>
      </c>
      <c r="BA44" s="55" t="s">
        <v>184</v>
      </c>
      <c r="BB44" s="55" t="s">
        <v>184</v>
      </c>
      <c r="BC44" s="77">
        <f t="shared" si="7"/>
        <v>100</v>
      </c>
    </row>
    <row r="45" ht="22.5" customHeight="1">
      <c r="A45" s="36">
        <v>44.0</v>
      </c>
      <c r="B45" s="28" t="s">
        <v>278</v>
      </c>
      <c r="C45" s="28" t="s">
        <v>279</v>
      </c>
      <c r="D45" s="28" t="s">
        <v>288</v>
      </c>
      <c r="E45" s="28" t="s">
        <v>240</v>
      </c>
      <c r="F45" s="28" t="s">
        <v>179</v>
      </c>
      <c r="G45" s="28"/>
      <c r="H45" s="28" t="s">
        <v>409</v>
      </c>
      <c r="I45" s="28">
        <v>2.0</v>
      </c>
      <c r="J45" s="28">
        <v>40.0</v>
      </c>
      <c r="K45" s="28">
        <v>80.0</v>
      </c>
      <c r="L45" s="28" t="s">
        <v>546</v>
      </c>
      <c r="M45" s="28">
        <v>8.0</v>
      </c>
      <c r="N45" s="28" t="s">
        <v>457</v>
      </c>
      <c r="O45" s="28" t="s">
        <v>459</v>
      </c>
      <c r="P45" s="28"/>
      <c r="Q45" s="28" t="s">
        <v>368</v>
      </c>
      <c r="R45" s="28">
        <v>100.0</v>
      </c>
      <c r="S45" s="50">
        <f t="shared" si="1"/>
        <v>12.5</v>
      </c>
      <c r="T45" s="28" t="str">
        <f t="shared" si="2"/>
        <v>DIATAS 8JAM</v>
      </c>
      <c r="U45" s="52">
        <v>43806.0</v>
      </c>
      <c r="V45" s="28" t="str">
        <f t="shared" si="3"/>
        <v>DIATAS 5 TAHUN</v>
      </c>
      <c r="W45" s="28"/>
      <c r="X45" s="28">
        <v>100.0</v>
      </c>
      <c r="Y45" s="28" t="s">
        <v>298</v>
      </c>
      <c r="Z45" s="28" t="s">
        <v>195</v>
      </c>
      <c r="AA45" s="28"/>
      <c r="AB45" s="63"/>
      <c r="AC45" s="65" t="b">
        <v>0</v>
      </c>
      <c r="AD45" s="28" t="str">
        <f t="shared" si="4"/>
        <v>Waktunya Dummy</v>
      </c>
      <c r="AE45" s="28" t="str">
        <f t="shared" si="5"/>
        <v>1</v>
      </c>
      <c r="AF45" s="28">
        <f t="shared" si="6"/>
        <v>100</v>
      </c>
      <c r="AG45" s="28">
        <v>100.0</v>
      </c>
      <c r="AH45" s="68">
        <v>1.0</v>
      </c>
      <c r="AI45" s="28">
        <v>0.0</v>
      </c>
      <c r="AJ45" s="70">
        <v>0.0</v>
      </c>
      <c r="AK45" s="28">
        <v>0.0</v>
      </c>
      <c r="AL45" s="68">
        <v>0.0</v>
      </c>
      <c r="AM45" s="28">
        <v>0.0</v>
      </c>
      <c r="AN45" s="68">
        <v>0.0</v>
      </c>
      <c r="AO45" s="28">
        <v>0.0</v>
      </c>
      <c r="AP45" s="68">
        <v>0.0</v>
      </c>
      <c r="AQ45" s="28">
        <v>0.0</v>
      </c>
      <c r="AR45" s="68">
        <v>0.0</v>
      </c>
      <c r="AS45" s="28">
        <v>0.0</v>
      </c>
      <c r="AT45" s="68">
        <v>0.0</v>
      </c>
      <c r="AU45" s="28">
        <v>0.0</v>
      </c>
      <c r="AV45" s="68">
        <v>0.0</v>
      </c>
      <c r="AW45" s="28">
        <v>0.0</v>
      </c>
      <c r="AX45" s="68">
        <v>0.0</v>
      </c>
      <c r="AY45" s="55" t="s">
        <v>184</v>
      </c>
      <c r="AZ45" s="55" t="s">
        <v>184</v>
      </c>
      <c r="BA45" s="55" t="s">
        <v>184</v>
      </c>
      <c r="BB45" s="55" t="s">
        <v>184</v>
      </c>
      <c r="BC45" s="77">
        <f t="shared" si="7"/>
        <v>100</v>
      </c>
    </row>
    <row r="46" ht="22.5" customHeight="1">
      <c r="A46" s="36">
        <v>45.0</v>
      </c>
      <c r="B46" s="28" t="s">
        <v>392</v>
      </c>
      <c r="C46" s="28" t="s">
        <v>1349</v>
      </c>
      <c r="D46" s="28" t="s">
        <v>300</v>
      </c>
      <c r="E46" s="28" t="s">
        <v>240</v>
      </c>
      <c r="F46" s="28" t="s">
        <v>150</v>
      </c>
      <c r="G46" s="28"/>
      <c r="H46" s="28" t="s">
        <v>499</v>
      </c>
      <c r="I46" s="28">
        <v>2.0</v>
      </c>
      <c r="J46" s="28">
        <v>40.0</v>
      </c>
      <c r="K46" s="28">
        <v>80.0</v>
      </c>
      <c r="L46" s="28" t="s">
        <v>546</v>
      </c>
      <c r="M46" s="28">
        <v>3.0</v>
      </c>
      <c r="N46" s="28" t="s">
        <v>1357</v>
      </c>
      <c r="O46" s="28" t="s">
        <v>1358</v>
      </c>
      <c r="P46" s="28" t="s">
        <v>922</v>
      </c>
      <c r="Q46" s="28" t="s">
        <v>368</v>
      </c>
      <c r="R46" s="28">
        <v>100.0</v>
      </c>
      <c r="S46" s="50">
        <f t="shared" si="1"/>
        <v>33.33333333</v>
      </c>
      <c r="T46" s="28" t="str">
        <f t="shared" si="2"/>
        <v>DIATAS 8JAM</v>
      </c>
      <c r="U46" s="128">
        <v>44326.0</v>
      </c>
      <c r="V46" s="28" t="str">
        <f t="shared" si="3"/>
        <v>DIATAS 4 TAHUN</v>
      </c>
      <c r="W46" s="28"/>
      <c r="X46" s="28">
        <v>100.0</v>
      </c>
      <c r="Y46" s="28" t="s">
        <v>922</v>
      </c>
      <c r="Z46" s="28" t="s">
        <v>195</v>
      </c>
      <c r="AA46" s="28"/>
      <c r="AB46" s="63"/>
      <c r="AC46" s="65" t="b">
        <v>0</v>
      </c>
      <c r="AD46" s="28" t="str">
        <f t="shared" si="4"/>
        <v>Waktunya Dummy</v>
      </c>
      <c r="AE46" s="28" t="str">
        <f t="shared" si="5"/>
        <v>1</v>
      </c>
      <c r="AF46" s="28">
        <f t="shared" si="6"/>
        <v>100</v>
      </c>
      <c r="AG46" s="28">
        <v>100.0</v>
      </c>
      <c r="AH46" s="68">
        <v>1.0</v>
      </c>
      <c r="AI46" s="28">
        <v>0.0</v>
      </c>
      <c r="AJ46" s="70">
        <v>0.0</v>
      </c>
      <c r="AK46" s="28">
        <v>0.0</v>
      </c>
      <c r="AL46" s="68">
        <v>0.0</v>
      </c>
      <c r="AM46" s="28">
        <v>0.0</v>
      </c>
      <c r="AN46" s="68">
        <v>0.0</v>
      </c>
      <c r="AO46" s="28">
        <v>0.0</v>
      </c>
      <c r="AP46" s="68">
        <v>0.0</v>
      </c>
      <c r="AQ46" s="28">
        <v>0.0</v>
      </c>
      <c r="AR46" s="68">
        <v>0.0</v>
      </c>
      <c r="AS46" s="28">
        <v>0.0</v>
      </c>
      <c r="AT46" s="68">
        <v>0.0</v>
      </c>
      <c r="AU46" s="28">
        <v>0.0</v>
      </c>
      <c r="AV46" s="68">
        <v>0.0</v>
      </c>
      <c r="AW46" s="28">
        <v>0.0</v>
      </c>
      <c r="AX46" s="68">
        <v>0.0</v>
      </c>
      <c r="AY46" s="55" t="s">
        <v>184</v>
      </c>
      <c r="AZ46" s="55" t="s">
        <v>184</v>
      </c>
      <c r="BA46" s="55" t="s">
        <v>184</v>
      </c>
      <c r="BB46" s="55" t="s">
        <v>184</v>
      </c>
      <c r="BC46" s="77">
        <f t="shared" si="7"/>
        <v>100</v>
      </c>
    </row>
    <row r="47" ht="22.5" customHeight="1">
      <c r="A47" s="36">
        <v>46.0</v>
      </c>
      <c r="B47" s="28" t="s">
        <v>620</v>
      </c>
      <c r="C47" s="28" t="s">
        <v>1372</v>
      </c>
      <c r="D47" s="28" t="s">
        <v>309</v>
      </c>
      <c r="E47" s="28" t="s">
        <v>240</v>
      </c>
      <c r="F47" s="28" t="s">
        <v>150</v>
      </c>
      <c r="G47" s="28"/>
      <c r="H47" s="28" t="s">
        <v>409</v>
      </c>
      <c r="I47" s="28">
        <v>3.0</v>
      </c>
      <c r="J47" s="28">
        <v>40.0</v>
      </c>
      <c r="K47" s="28">
        <v>120.0</v>
      </c>
      <c r="L47" s="28" t="s">
        <v>172</v>
      </c>
      <c r="M47" s="28">
        <v>16.0</v>
      </c>
      <c r="N47" s="28" t="s">
        <v>920</v>
      </c>
      <c r="O47" s="28" t="s">
        <v>921</v>
      </c>
      <c r="P47" s="28" t="s">
        <v>922</v>
      </c>
      <c r="Q47" s="28" t="s">
        <v>924</v>
      </c>
      <c r="R47" s="28">
        <v>200.0</v>
      </c>
      <c r="S47" s="50">
        <f t="shared" si="1"/>
        <v>10.625</v>
      </c>
      <c r="T47" s="28" t="str">
        <f t="shared" si="2"/>
        <v>DIATAS 8JAM</v>
      </c>
      <c r="U47" s="128">
        <v>43607.0</v>
      </c>
      <c r="V47" s="28" t="str">
        <f t="shared" si="3"/>
        <v>DIATAS 6 TAHUN</v>
      </c>
      <c r="W47" s="28" t="s">
        <v>1251</v>
      </c>
      <c r="X47" s="28">
        <v>200.0</v>
      </c>
      <c r="Y47" s="28" t="s">
        <v>922</v>
      </c>
      <c r="Z47" s="28" t="s">
        <v>195</v>
      </c>
      <c r="AA47" s="52"/>
      <c r="AB47" s="63"/>
      <c r="AC47" s="91" t="b">
        <v>0</v>
      </c>
      <c r="AD47" s="28" t="str">
        <f t="shared" si="4"/>
        <v>Waktunya Dummy</v>
      </c>
      <c r="AE47" s="28" t="str">
        <f t="shared" si="5"/>
        <v>1</v>
      </c>
      <c r="AF47" s="28">
        <f t="shared" si="6"/>
        <v>170</v>
      </c>
      <c r="AG47" s="28">
        <v>200.0</v>
      </c>
      <c r="AH47" s="68">
        <v>0.85</v>
      </c>
      <c r="AI47" s="28">
        <v>0.0</v>
      </c>
      <c r="AJ47" s="70">
        <v>0.0</v>
      </c>
      <c r="AK47" s="28">
        <v>0.0</v>
      </c>
      <c r="AL47" s="68">
        <v>0.0</v>
      </c>
      <c r="AM47" s="28">
        <v>0.0</v>
      </c>
      <c r="AN47" s="68">
        <v>0.0</v>
      </c>
      <c r="AO47" s="28">
        <v>0.0</v>
      </c>
      <c r="AP47" s="68">
        <v>0.0</v>
      </c>
      <c r="AQ47" s="28">
        <v>0.0</v>
      </c>
      <c r="AR47" s="68">
        <v>0.0</v>
      </c>
      <c r="AS47" s="28">
        <v>0.0</v>
      </c>
      <c r="AT47" s="68">
        <v>0.0</v>
      </c>
      <c r="AU47" s="28">
        <v>0.0</v>
      </c>
      <c r="AV47" s="68">
        <v>0.0</v>
      </c>
      <c r="AW47" s="28">
        <v>0.0</v>
      </c>
      <c r="AX47" s="68">
        <v>0.0</v>
      </c>
      <c r="AY47" s="55" t="s">
        <v>184</v>
      </c>
      <c r="AZ47" s="55" t="s">
        <v>184</v>
      </c>
      <c r="BA47" s="55" t="s">
        <v>184</v>
      </c>
      <c r="BB47" s="55" t="s">
        <v>184</v>
      </c>
      <c r="BC47" s="77">
        <f t="shared" si="7"/>
        <v>100</v>
      </c>
    </row>
    <row r="48" ht="22.5" customHeight="1">
      <c r="A48" s="36">
        <v>47.0</v>
      </c>
      <c r="B48" s="28" t="s">
        <v>625</v>
      </c>
      <c r="C48" s="28" t="s">
        <v>1395</v>
      </c>
      <c r="D48" s="28" t="s">
        <v>181</v>
      </c>
      <c r="E48" s="28" t="s">
        <v>240</v>
      </c>
      <c r="F48" s="28" t="s">
        <v>358</v>
      </c>
      <c r="G48" s="28"/>
      <c r="H48" s="28" t="s">
        <v>499</v>
      </c>
      <c r="I48" s="28">
        <v>2.0</v>
      </c>
      <c r="J48" s="28">
        <v>40.0</v>
      </c>
      <c r="K48" s="28">
        <v>80.0</v>
      </c>
      <c r="L48" s="28" t="s">
        <v>546</v>
      </c>
      <c r="M48" s="28">
        <v>10.0</v>
      </c>
      <c r="N48" s="28" t="s">
        <v>234</v>
      </c>
      <c r="O48" s="28" t="s">
        <v>235</v>
      </c>
      <c r="P48" s="28"/>
      <c r="Q48" s="28" t="s">
        <v>368</v>
      </c>
      <c r="R48" s="28">
        <v>100.0</v>
      </c>
      <c r="S48" s="50">
        <f t="shared" si="1"/>
        <v>10</v>
      </c>
      <c r="T48" s="28" t="str">
        <f t="shared" si="2"/>
        <v>DIATAS 8JAM</v>
      </c>
      <c r="U48" s="52">
        <v>44876.0</v>
      </c>
      <c r="V48" s="28" t="str">
        <f t="shared" si="3"/>
        <v>DIATAS 2 TAHUN</v>
      </c>
      <c r="W48" s="28"/>
      <c r="X48" s="28"/>
      <c r="Y48" s="28"/>
      <c r="Z48" s="28" t="s">
        <v>195</v>
      </c>
      <c r="AA48" s="28"/>
      <c r="AB48" s="63"/>
      <c r="AC48" s="91" t="b">
        <v>0</v>
      </c>
      <c r="AD48" s="28" t="str">
        <f t="shared" si="4"/>
        <v>Waktunya Dummy</v>
      </c>
      <c r="AE48" s="28" t="str">
        <f t="shared" si="5"/>
        <v>1</v>
      </c>
      <c r="AF48" s="28">
        <f t="shared" si="6"/>
        <v>100</v>
      </c>
      <c r="AG48" s="28">
        <v>100.0</v>
      </c>
      <c r="AH48" s="68">
        <v>1.0</v>
      </c>
      <c r="AI48" s="28">
        <v>0.0</v>
      </c>
      <c r="AJ48" s="70">
        <v>0.0</v>
      </c>
      <c r="AK48" s="28">
        <v>0.0</v>
      </c>
      <c r="AL48" s="68">
        <v>0.0</v>
      </c>
      <c r="AM48" s="28">
        <v>0.0</v>
      </c>
      <c r="AN48" s="68">
        <v>0.0</v>
      </c>
      <c r="AO48" s="28">
        <v>0.0</v>
      </c>
      <c r="AP48" s="68">
        <v>0.0</v>
      </c>
      <c r="AQ48" s="28">
        <v>0.0</v>
      </c>
      <c r="AR48" s="68">
        <v>0.0</v>
      </c>
      <c r="AS48" s="28">
        <v>0.0</v>
      </c>
      <c r="AT48" s="68">
        <v>0.0</v>
      </c>
      <c r="AU48" s="28">
        <v>0.0</v>
      </c>
      <c r="AV48" s="68">
        <v>0.0</v>
      </c>
      <c r="AW48" s="28">
        <v>0.0</v>
      </c>
      <c r="AX48" s="68">
        <v>0.0</v>
      </c>
      <c r="AY48" s="55" t="s">
        <v>184</v>
      </c>
      <c r="AZ48" s="55" t="s">
        <v>184</v>
      </c>
      <c r="BA48" s="55" t="s">
        <v>184</v>
      </c>
      <c r="BB48" s="55" t="s">
        <v>184</v>
      </c>
      <c r="BC48" s="77">
        <f t="shared" si="7"/>
        <v>100</v>
      </c>
    </row>
    <row r="49" ht="22.5" customHeight="1">
      <c r="A49" s="36">
        <v>48.0</v>
      </c>
      <c r="B49" s="28" t="s">
        <v>710</v>
      </c>
      <c r="C49" s="28" t="s">
        <v>1433</v>
      </c>
      <c r="D49" s="28" t="s">
        <v>300</v>
      </c>
      <c r="E49" s="28" t="s">
        <v>240</v>
      </c>
      <c r="F49" s="28" t="s">
        <v>150</v>
      </c>
      <c r="G49" s="28"/>
      <c r="H49" s="28" t="s">
        <v>362</v>
      </c>
      <c r="I49" s="28">
        <v>2.0</v>
      </c>
      <c r="J49" s="28">
        <v>22.0</v>
      </c>
      <c r="K49" s="28">
        <v>44.0</v>
      </c>
      <c r="L49" s="28" t="s">
        <v>546</v>
      </c>
      <c r="M49" s="28">
        <v>4.0</v>
      </c>
      <c r="N49" s="28" t="s">
        <v>175</v>
      </c>
      <c r="O49" s="28" t="s">
        <v>176</v>
      </c>
      <c r="P49" s="28"/>
      <c r="Q49" s="28" t="s">
        <v>368</v>
      </c>
      <c r="R49" s="28">
        <v>100.0</v>
      </c>
      <c r="S49" s="50">
        <f t="shared" si="1"/>
        <v>25</v>
      </c>
      <c r="T49" s="28" t="str">
        <f t="shared" si="2"/>
        <v>DIATAS 8JAM</v>
      </c>
      <c r="U49" s="128">
        <v>44326.0</v>
      </c>
      <c r="V49" s="28" t="str">
        <f t="shared" si="3"/>
        <v>DIATAS 4 TAHUN</v>
      </c>
      <c r="W49" s="28"/>
      <c r="X49" s="28">
        <v>100.0</v>
      </c>
      <c r="Y49" s="28"/>
      <c r="Z49" s="28" t="s">
        <v>195</v>
      </c>
      <c r="AA49" s="28"/>
      <c r="AB49" s="63"/>
      <c r="AC49" s="91" t="b">
        <v>0</v>
      </c>
      <c r="AD49" s="28" t="str">
        <f t="shared" si="4"/>
        <v>Waktunya Dummy</v>
      </c>
      <c r="AE49" s="28" t="str">
        <f t="shared" si="5"/>
        <v>1</v>
      </c>
      <c r="AF49" s="28">
        <f t="shared" si="6"/>
        <v>100</v>
      </c>
      <c r="AG49" s="28">
        <v>100.0</v>
      </c>
      <c r="AH49" s="68">
        <v>1.0</v>
      </c>
      <c r="AI49" s="28">
        <v>0.0</v>
      </c>
      <c r="AJ49" s="70">
        <v>0.0</v>
      </c>
      <c r="AK49" s="28">
        <v>0.0</v>
      </c>
      <c r="AL49" s="68">
        <v>0.0</v>
      </c>
      <c r="AM49" s="28">
        <v>0.0</v>
      </c>
      <c r="AN49" s="68">
        <v>0.0</v>
      </c>
      <c r="AO49" s="28">
        <v>0.0</v>
      </c>
      <c r="AP49" s="68">
        <v>0.0</v>
      </c>
      <c r="AQ49" s="28">
        <v>0.0</v>
      </c>
      <c r="AR49" s="68">
        <v>0.0</v>
      </c>
      <c r="AS49" s="28">
        <v>0.0</v>
      </c>
      <c r="AT49" s="68">
        <v>0.0</v>
      </c>
      <c r="AU49" s="28">
        <v>0.0</v>
      </c>
      <c r="AV49" s="68">
        <v>0.0</v>
      </c>
      <c r="AW49" s="28">
        <v>0.0</v>
      </c>
      <c r="AX49" s="68">
        <v>0.0</v>
      </c>
      <c r="AY49" s="55" t="s">
        <v>184</v>
      </c>
      <c r="AZ49" s="55" t="s">
        <v>184</v>
      </c>
      <c r="BA49" s="55" t="s">
        <v>184</v>
      </c>
      <c r="BB49" s="55" t="s">
        <v>184</v>
      </c>
      <c r="BC49" s="77">
        <f t="shared" si="7"/>
        <v>100</v>
      </c>
    </row>
    <row r="50" ht="22.5" customHeight="1">
      <c r="A50" s="36">
        <v>49.0</v>
      </c>
      <c r="B50" s="28" t="s">
        <v>438</v>
      </c>
      <c r="C50" s="28" t="s">
        <v>439</v>
      </c>
      <c r="D50" s="28" t="s">
        <v>434</v>
      </c>
      <c r="E50" s="28" t="s">
        <v>240</v>
      </c>
      <c r="F50" s="28" t="s">
        <v>150</v>
      </c>
      <c r="G50" s="28"/>
      <c r="H50" s="28" t="s">
        <v>680</v>
      </c>
      <c r="I50" s="28">
        <v>2.0</v>
      </c>
      <c r="J50" s="28">
        <v>20.0</v>
      </c>
      <c r="K50" s="28">
        <v>40.0</v>
      </c>
      <c r="L50" s="28" t="s">
        <v>546</v>
      </c>
      <c r="M50" s="28">
        <v>3.0</v>
      </c>
      <c r="N50" s="28" t="s">
        <v>175</v>
      </c>
      <c r="O50" s="28" t="s">
        <v>1244</v>
      </c>
      <c r="P50" s="28"/>
      <c r="Q50" s="28" t="s">
        <v>1245</v>
      </c>
      <c r="R50" s="28">
        <v>50.0</v>
      </c>
      <c r="S50" s="50">
        <f t="shared" si="1"/>
        <v>16.66666667</v>
      </c>
      <c r="T50" s="28" t="str">
        <f t="shared" si="2"/>
        <v>DIATAS 8JAM</v>
      </c>
      <c r="U50" s="52">
        <v>44197.0</v>
      </c>
      <c r="V50" s="28" t="str">
        <f t="shared" si="3"/>
        <v>DIATAS 4 TAHUN</v>
      </c>
      <c r="W50" s="28"/>
      <c r="X50" s="28">
        <v>100.0</v>
      </c>
      <c r="Y50" s="28"/>
      <c r="Z50" s="28" t="s">
        <v>195</v>
      </c>
      <c r="AA50" s="28"/>
      <c r="AB50" s="63"/>
      <c r="AC50" s="91" t="b">
        <v>0</v>
      </c>
      <c r="AD50" s="28" t="str">
        <f t="shared" si="4"/>
        <v>Waktunya Dummy</v>
      </c>
      <c r="AE50" s="28" t="str">
        <f t="shared" si="5"/>
        <v>1</v>
      </c>
      <c r="AF50" s="28">
        <f t="shared" si="6"/>
        <v>50</v>
      </c>
      <c r="AG50" s="28">
        <v>50.0</v>
      </c>
      <c r="AH50" s="68">
        <v>1.0</v>
      </c>
      <c r="AI50" s="28">
        <v>0.0</v>
      </c>
      <c r="AJ50" s="70">
        <v>0.0</v>
      </c>
      <c r="AK50" s="28">
        <v>0.0</v>
      </c>
      <c r="AL50" s="68">
        <v>0.0</v>
      </c>
      <c r="AM50" s="28">
        <v>0.0</v>
      </c>
      <c r="AN50" s="68">
        <v>0.0</v>
      </c>
      <c r="AO50" s="28">
        <v>0.0</v>
      </c>
      <c r="AP50" s="68">
        <v>0.0</v>
      </c>
      <c r="AQ50" s="28">
        <v>0.0</v>
      </c>
      <c r="AR50" s="68">
        <v>0.0</v>
      </c>
      <c r="AS50" s="28">
        <v>0.0</v>
      </c>
      <c r="AT50" s="68">
        <v>0.0</v>
      </c>
      <c r="AU50" s="28">
        <v>0.0</v>
      </c>
      <c r="AV50" s="68">
        <v>0.0</v>
      </c>
      <c r="AW50" s="28">
        <v>0.0</v>
      </c>
      <c r="AX50" s="68">
        <v>0.0</v>
      </c>
      <c r="AY50" s="55" t="s">
        <v>184</v>
      </c>
      <c r="AZ50" s="55" t="s">
        <v>184</v>
      </c>
      <c r="BA50" s="55" t="s">
        <v>184</v>
      </c>
      <c r="BB50" s="55" t="s">
        <v>184</v>
      </c>
      <c r="BC50" s="77">
        <f t="shared" si="7"/>
        <v>100</v>
      </c>
    </row>
    <row r="51" ht="22.5" customHeight="1">
      <c r="A51" s="36">
        <v>50.0</v>
      </c>
      <c r="B51" s="28" t="s">
        <v>646</v>
      </c>
      <c r="C51" s="28" t="s">
        <v>1457</v>
      </c>
      <c r="D51" s="28" t="s">
        <v>450</v>
      </c>
      <c r="E51" s="28" t="s">
        <v>240</v>
      </c>
      <c r="F51" s="28" t="s">
        <v>150</v>
      </c>
      <c r="G51" s="28"/>
      <c r="H51" s="28" t="s">
        <v>1458</v>
      </c>
      <c r="I51" s="28">
        <v>2.0</v>
      </c>
      <c r="J51" s="28">
        <v>40.0</v>
      </c>
      <c r="K51" s="28">
        <v>80.0</v>
      </c>
      <c r="L51" s="28" t="s">
        <v>546</v>
      </c>
      <c r="M51" s="28">
        <v>9.0</v>
      </c>
      <c r="N51" s="28" t="s">
        <v>573</v>
      </c>
      <c r="O51" s="28" t="s">
        <v>574</v>
      </c>
      <c r="P51" s="28"/>
      <c r="Q51" s="28" t="s">
        <v>368</v>
      </c>
      <c r="R51" s="28">
        <v>100.0</v>
      </c>
      <c r="S51" s="50">
        <f t="shared" si="1"/>
        <v>11.11111111</v>
      </c>
      <c r="T51" s="28" t="str">
        <f t="shared" si="2"/>
        <v>DIATAS 8JAM</v>
      </c>
      <c r="U51" s="52">
        <v>42740.0</v>
      </c>
      <c r="V51" s="28" t="str">
        <f t="shared" si="3"/>
        <v>DIATAS 7 TAHUN</v>
      </c>
      <c r="W51" s="28" t="s">
        <v>1251</v>
      </c>
      <c r="X51" s="28">
        <v>100.0</v>
      </c>
      <c r="Y51" s="28" t="s">
        <v>581</v>
      </c>
      <c r="Z51" s="28" t="s">
        <v>195</v>
      </c>
      <c r="AA51" s="52"/>
      <c r="AB51" s="63"/>
      <c r="AC51" s="65" t="b">
        <v>0</v>
      </c>
      <c r="AD51" s="28" t="str">
        <f t="shared" si="4"/>
        <v>Waktunya Dummy</v>
      </c>
      <c r="AE51" s="28" t="str">
        <f t="shared" si="5"/>
        <v>1</v>
      </c>
      <c r="AF51" s="28">
        <f t="shared" si="6"/>
        <v>100</v>
      </c>
      <c r="AG51" s="28">
        <v>100.0</v>
      </c>
      <c r="AH51" s="68">
        <v>1.0</v>
      </c>
      <c r="AI51" s="28">
        <v>0.0</v>
      </c>
      <c r="AJ51" s="70">
        <v>0.0</v>
      </c>
      <c r="AK51" s="28">
        <v>0.0</v>
      </c>
      <c r="AL51" s="68">
        <v>0.0</v>
      </c>
      <c r="AM51" s="28">
        <v>0.0</v>
      </c>
      <c r="AN51" s="68">
        <v>0.0</v>
      </c>
      <c r="AO51" s="28">
        <v>0.0</v>
      </c>
      <c r="AP51" s="68">
        <v>0.0</v>
      </c>
      <c r="AQ51" s="28">
        <v>0.0</v>
      </c>
      <c r="AR51" s="68">
        <v>0.0</v>
      </c>
      <c r="AS51" s="28">
        <v>0.0</v>
      </c>
      <c r="AT51" s="68">
        <v>0.0</v>
      </c>
      <c r="AU51" s="28">
        <v>0.0</v>
      </c>
      <c r="AV51" s="68">
        <v>0.0</v>
      </c>
      <c r="AW51" s="28">
        <v>0.0</v>
      </c>
      <c r="AX51" s="68">
        <v>0.0</v>
      </c>
      <c r="AY51" s="55" t="s">
        <v>184</v>
      </c>
      <c r="AZ51" s="55" t="s">
        <v>184</v>
      </c>
      <c r="BA51" s="55" t="s">
        <v>184</v>
      </c>
      <c r="BB51" s="55" t="s">
        <v>184</v>
      </c>
      <c r="BC51" s="77">
        <f t="shared" si="7"/>
        <v>100</v>
      </c>
    </row>
    <row r="52" ht="22.5" customHeight="1">
      <c r="A52" s="36">
        <v>51.0</v>
      </c>
      <c r="B52" s="28" t="s">
        <v>748</v>
      </c>
      <c r="C52" s="28" t="s">
        <v>1480</v>
      </c>
      <c r="D52" s="28" t="s">
        <v>253</v>
      </c>
      <c r="E52" s="28" t="s">
        <v>240</v>
      </c>
      <c r="F52" s="28" t="s">
        <v>440</v>
      </c>
      <c r="G52" s="28"/>
      <c r="H52" s="28" t="s">
        <v>157</v>
      </c>
      <c r="I52" s="28">
        <v>2.0</v>
      </c>
      <c r="J52" s="28">
        <v>40.0</v>
      </c>
      <c r="K52" s="28">
        <v>80.0</v>
      </c>
      <c r="L52" s="28" t="s">
        <v>546</v>
      </c>
      <c r="M52" s="28">
        <v>2.0</v>
      </c>
      <c r="N52" s="28" t="s">
        <v>234</v>
      </c>
      <c r="O52" s="28" t="s">
        <v>235</v>
      </c>
      <c r="P52" s="28"/>
      <c r="Q52" s="28" t="s">
        <v>368</v>
      </c>
      <c r="R52" s="28">
        <v>100.0</v>
      </c>
      <c r="S52" s="50">
        <f t="shared" si="1"/>
        <v>50</v>
      </c>
      <c r="T52" s="28" t="str">
        <f t="shared" si="2"/>
        <v>DIATAS 8JAM</v>
      </c>
      <c r="U52" s="52">
        <v>44398.0</v>
      </c>
      <c r="V52" s="28" t="str">
        <f t="shared" si="3"/>
        <v>DIATAS 4 TAHUN</v>
      </c>
      <c r="W52" s="28"/>
      <c r="X52" s="28"/>
      <c r="Y52" s="28"/>
      <c r="Z52" s="28" t="s">
        <v>195</v>
      </c>
      <c r="AA52" s="28"/>
      <c r="AB52" s="63"/>
      <c r="AC52" s="65" t="b">
        <v>0</v>
      </c>
      <c r="AD52" s="28" t="str">
        <f t="shared" si="4"/>
        <v>Waktunya Dummy</v>
      </c>
      <c r="AE52" s="28" t="str">
        <f t="shared" si="5"/>
        <v>1</v>
      </c>
      <c r="AF52" s="28">
        <f t="shared" si="6"/>
        <v>100</v>
      </c>
      <c r="AG52" s="28">
        <v>100.0</v>
      </c>
      <c r="AH52" s="68">
        <v>1.0</v>
      </c>
      <c r="AI52" s="28">
        <v>0.0</v>
      </c>
      <c r="AJ52" s="70">
        <v>0.0</v>
      </c>
      <c r="AK52" s="28">
        <v>0.0</v>
      </c>
      <c r="AL52" s="68">
        <v>0.0</v>
      </c>
      <c r="AM52" s="28">
        <v>0.0</v>
      </c>
      <c r="AN52" s="68">
        <v>0.0</v>
      </c>
      <c r="AO52" s="28">
        <v>0.0</v>
      </c>
      <c r="AP52" s="68">
        <v>0.0</v>
      </c>
      <c r="AQ52" s="28">
        <v>0.0</v>
      </c>
      <c r="AR52" s="68">
        <v>0.0</v>
      </c>
      <c r="AS52" s="28">
        <v>0.0</v>
      </c>
      <c r="AT52" s="68">
        <v>0.0</v>
      </c>
      <c r="AU52" s="28">
        <v>0.0</v>
      </c>
      <c r="AV52" s="68">
        <v>0.0</v>
      </c>
      <c r="AW52" s="28">
        <v>0.0</v>
      </c>
      <c r="AX52" s="68">
        <v>0.0</v>
      </c>
      <c r="AY52" s="55" t="s">
        <v>184</v>
      </c>
      <c r="AZ52" s="55" t="s">
        <v>184</v>
      </c>
      <c r="BA52" s="55" t="s">
        <v>184</v>
      </c>
      <c r="BB52" s="55" t="s">
        <v>184</v>
      </c>
      <c r="BC52" s="77">
        <f t="shared" si="7"/>
        <v>100</v>
      </c>
    </row>
    <row r="53" ht="22.5" customHeight="1">
      <c r="A53" s="36">
        <v>52.0</v>
      </c>
      <c r="B53" s="28" t="s">
        <v>732</v>
      </c>
      <c r="C53" s="28" t="s">
        <v>1514</v>
      </c>
      <c r="D53" s="28" t="s">
        <v>181</v>
      </c>
      <c r="E53" s="28" t="s">
        <v>240</v>
      </c>
      <c r="F53" s="28" t="s">
        <v>440</v>
      </c>
      <c r="G53" s="28"/>
      <c r="H53" s="28" t="s">
        <v>157</v>
      </c>
      <c r="I53" s="28">
        <v>2.0</v>
      </c>
      <c r="J53" s="28">
        <v>40.0</v>
      </c>
      <c r="K53" s="28">
        <v>80.0</v>
      </c>
      <c r="L53" s="28" t="s">
        <v>546</v>
      </c>
      <c r="M53" s="28">
        <v>10.7</v>
      </c>
      <c r="N53" s="28" t="s">
        <v>234</v>
      </c>
      <c r="O53" s="28" t="s">
        <v>235</v>
      </c>
      <c r="P53" s="28"/>
      <c r="Q53" s="28" t="s">
        <v>368</v>
      </c>
      <c r="R53" s="28">
        <v>100.0</v>
      </c>
      <c r="S53" s="50">
        <f t="shared" si="1"/>
        <v>9.345794393</v>
      </c>
      <c r="T53" s="28" t="str">
        <f t="shared" si="2"/>
        <v>DIATAS 8JAM</v>
      </c>
      <c r="U53" s="52">
        <v>44289.0</v>
      </c>
      <c r="V53" s="28" t="str">
        <f t="shared" si="3"/>
        <v>DIATAS 4 TAHUN</v>
      </c>
      <c r="W53" s="28"/>
      <c r="X53" s="28"/>
      <c r="Y53" s="28"/>
      <c r="Z53" s="28" t="s">
        <v>195</v>
      </c>
      <c r="AA53" s="28"/>
      <c r="AB53" s="63"/>
      <c r="AC53" s="91" t="b">
        <v>0</v>
      </c>
      <c r="AD53" s="28" t="str">
        <f t="shared" si="4"/>
        <v>Waktunya Dummy</v>
      </c>
      <c r="AE53" s="28" t="str">
        <f t="shared" si="5"/>
        <v>1</v>
      </c>
      <c r="AF53" s="28">
        <f t="shared" si="6"/>
        <v>100</v>
      </c>
      <c r="AG53" s="28">
        <v>100.0</v>
      </c>
      <c r="AH53" s="68">
        <v>1.0</v>
      </c>
      <c r="AI53" s="28">
        <v>0.0</v>
      </c>
      <c r="AJ53" s="70">
        <v>0.0</v>
      </c>
      <c r="AK53" s="28">
        <v>0.0</v>
      </c>
      <c r="AL53" s="68">
        <v>0.0</v>
      </c>
      <c r="AM53" s="28">
        <v>0.0</v>
      </c>
      <c r="AN53" s="68">
        <v>0.0</v>
      </c>
      <c r="AO53" s="28">
        <v>0.0</v>
      </c>
      <c r="AP53" s="68">
        <v>0.0</v>
      </c>
      <c r="AQ53" s="28">
        <v>0.0</v>
      </c>
      <c r="AR53" s="68">
        <v>0.0</v>
      </c>
      <c r="AS53" s="28">
        <v>0.0</v>
      </c>
      <c r="AT53" s="68">
        <v>0.0</v>
      </c>
      <c r="AU53" s="28">
        <v>0.0</v>
      </c>
      <c r="AV53" s="68">
        <v>0.0</v>
      </c>
      <c r="AW53" s="28">
        <v>0.0</v>
      </c>
      <c r="AX53" s="68">
        <v>0.0</v>
      </c>
      <c r="AY53" s="55" t="s">
        <v>184</v>
      </c>
      <c r="AZ53" s="55" t="s">
        <v>184</v>
      </c>
      <c r="BA53" s="55" t="s">
        <v>184</v>
      </c>
      <c r="BB53" s="55" t="s">
        <v>184</v>
      </c>
      <c r="BC53" s="77">
        <f t="shared" si="7"/>
        <v>100</v>
      </c>
    </row>
    <row r="54" ht="22.5" customHeight="1">
      <c r="A54" s="36">
        <v>53.0</v>
      </c>
      <c r="B54" s="28" t="s">
        <v>666</v>
      </c>
      <c r="C54" s="28" t="s">
        <v>667</v>
      </c>
      <c r="D54" s="28" t="s">
        <v>253</v>
      </c>
      <c r="E54" s="28" t="s">
        <v>240</v>
      </c>
      <c r="F54" s="28" t="s">
        <v>358</v>
      </c>
      <c r="G54" s="28"/>
      <c r="H54" s="28" t="s">
        <v>157</v>
      </c>
      <c r="I54" s="28">
        <v>2.0</v>
      </c>
      <c r="J54" s="28">
        <v>60.0</v>
      </c>
      <c r="K54" s="28">
        <v>120.0</v>
      </c>
      <c r="L54" s="28" t="s">
        <v>546</v>
      </c>
      <c r="M54" s="28">
        <v>12.0</v>
      </c>
      <c r="N54" s="28" t="s">
        <v>1541</v>
      </c>
      <c r="O54" s="28"/>
      <c r="P54" s="28"/>
      <c r="Q54" s="28" t="s">
        <v>368</v>
      </c>
      <c r="R54" s="28">
        <v>100.0</v>
      </c>
      <c r="S54" s="50">
        <f t="shared" si="1"/>
        <v>8.333333333</v>
      </c>
      <c r="T54" s="28" t="str">
        <f t="shared" si="2"/>
        <v>DIATAS 8JAM</v>
      </c>
      <c r="U54" s="52">
        <v>44197.0</v>
      </c>
      <c r="V54" s="28" t="str">
        <f t="shared" si="3"/>
        <v>DIATAS 4 TAHUN</v>
      </c>
      <c r="W54" s="28"/>
      <c r="X54" s="28"/>
      <c r="Y54" s="28"/>
      <c r="Z54" s="28" t="s">
        <v>195</v>
      </c>
      <c r="AA54" s="28"/>
      <c r="AB54" s="63"/>
      <c r="AC54" s="65" t="b">
        <v>0</v>
      </c>
      <c r="AD54" s="28" t="str">
        <f t="shared" si="4"/>
        <v>Waktunya Dummy</v>
      </c>
      <c r="AE54" s="28" t="str">
        <f t="shared" si="5"/>
        <v>1</v>
      </c>
      <c r="AF54" s="28">
        <f t="shared" si="6"/>
        <v>100</v>
      </c>
      <c r="AG54" s="28">
        <v>100.0</v>
      </c>
      <c r="AH54" s="68">
        <v>1.0</v>
      </c>
      <c r="AI54" s="28">
        <v>0.0</v>
      </c>
      <c r="AJ54" s="70"/>
      <c r="AK54" s="28">
        <v>0.0</v>
      </c>
      <c r="AL54" s="28"/>
      <c r="AM54" s="28">
        <v>0.0</v>
      </c>
      <c r="AN54" s="28"/>
      <c r="AO54" s="28">
        <v>0.0</v>
      </c>
      <c r="AP54" s="28"/>
      <c r="AQ54" s="28">
        <v>0.0</v>
      </c>
      <c r="AR54" s="28"/>
      <c r="AS54" s="28">
        <v>0.0</v>
      </c>
      <c r="AT54" s="28"/>
      <c r="AU54" s="28">
        <v>0.0</v>
      </c>
      <c r="AV54" s="28"/>
      <c r="AW54" s="28">
        <v>0.0</v>
      </c>
      <c r="AX54" s="28"/>
      <c r="AY54" s="55" t="s">
        <v>184</v>
      </c>
      <c r="AZ54" s="55" t="s">
        <v>184</v>
      </c>
      <c r="BA54" s="55" t="s">
        <v>184</v>
      </c>
      <c r="BB54" s="55" t="s">
        <v>184</v>
      </c>
      <c r="BC54" s="77">
        <f t="shared" si="7"/>
        <v>100</v>
      </c>
    </row>
    <row r="55" ht="22.5" customHeight="1">
      <c r="A55" s="36">
        <v>54.0</v>
      </c>
      <c r="B55" s="28" t="s">
        <v>238</v>
      </c>
      <c r="C55" s="28" t="s">
        <v>1550</v>
      </c>
      <c r="D55" s="28" t="s">
        <v>191</v>
      </c>
      <c r="E55" s="28" t="s">
        <v>240</v>
      </c>
      <c r="F55" s="28" t="s">
        <v>150</v>
      </c>
      <c r="G55" s="28"/>
      <c r="H55" s="28" t="s">
        <v>409</v>
      </c>
      <c r="I55" s="28">
        <v>2.0</v>
      </c>
      <c r="J55" s="28">
        <v>40.0</v>
      </c>
      <c r="K55" s="28">
        <v>80.0</v>
      </c>
      <c r="L55" s="28" t="s">
        <v>280</v>
      </c>
      <c r="M55" s="28">
        <v>25.0</v>
      </c>
      <c r="N55" s="28" t="s">
        <v>234</v>
      </c>
      <c r="O55" s="28" t="s">
        <v>235</v>
      </c>
      <c r="P55" s="28"/>
      <c r="Q55" s="28" t="s">
        <v>532</v>
      </c>
      <c r="R55" s="28">
        <v>200.0</v>
      </c>
      <c r="S55" s="50">
        <f t="shared" si="1"/>
        <v>8</v>
      </c>
      <c r="T55" s="28" t="str">
        <f t="shared" si="2"/>
        <v>DIATAS 8JAM</v>
      </c>
      <c r="U55" s="52">
        <v>44372.0</v>
      </c>
      <c r="V55" s="28" t="str">
        <f t="shared" si="3"/>
        <v>DIATAS 4 TAHUN</v>
      </c>
      <c r="W55" s="28" t="s">
        <v>1251</v>
      </c>
      <c r="X55" s="28"/>
      <c r="Y55" s="28"/>
      <c r="Z55" s="28" t="s">
        <v>195</v>
      </c>
      <c r="AA55" s="28"/>
      <c r="AB55" s="63"/>
      <c r="AC55" s="65" t="b">
        <v>0</v>
      </c>
      <c r="AD55" s="28" t="str">
        <f t="shared" si="4"/>
        <v>Waktunya Dummy</v>
      </c>
      <c r="AE55" s="28" t="str">
        <f t="shared" si="5"/>
        <v>2</v>
      </c>
      <c r="AF55" s="28">
        <f t="shared" si="6"/>
        <v>200</v>
      </c>
      <c r="AG55" s="28">
        <v>100.0</v>
      </c>
      <c r="AH55" s="68">
        <v>1.0</v>
      </c>
      <c r="AI55" s="28">
        <v>100.0</v>
      </c>
      <c r="AJ55" s="70">
        <v>1.0</v>
      </c>
      <c r="AK55" s="28">
        <v>0.0</v>
      </c>
      <c r="AL55" s="68">
        <v>0.0</v>
      </c>
      <c r="AM55" s="28">
        <v>0.0</v>
      </c>
      <c r="AN55" s="68">
        <v>0.0</v>
      </c>
      <c r="AO55" s="28">
        <v>0.0</v>
      </c>
      <c r="AP55" s="68">
        <v>0.0</v>
      </c>
      <c r="AQ55" s="28">
        <v>0.0</v>
      </c>
      <c r="AR55" s="68">
        <v>0.0</v>
      </c>
      <c r="AS55" s="28">
        <v>0.0</v>
      </c>
      <c r="AT55" s="68">
        <v>0.0</v>
      </c>
      <c r="AU55" s="28">
        <v>0.0</v>
      </c>
      <c r="AV55" s="68">
        <v>0.0</v>
      </c>
      <c r="AW55" s="28">
        <v>0.0</v>
      </c>
      <c r="AX55" s="68">
        <v>0.0</v>
      </c>
      <c r="AY55" s="55" t="s">
        <v>184</v>
      </c>
      <c r="AZ55" s="55" t="s">
        <v>184</v>
      </c>
      <c r="BA55" s="55" t="s">
        <v>184</v>
      </c>
      <c r="BB55" s="55" t="s">
        <v>184</v>
      </c>
      <c r="BC55" s="77">
        <f t="shared" si="7"/>
        <v>100</v>
      </c>
    </row>
    <row r="56" ht="22.5" customHeight="1">
      <c r="A56" s="36">
        <v>55.0</v>
      </c>
      <c r="B56" s="28" t="s">
        <v>686</v>
      </c>
      <c r="C56" s="28" t="s">
        <v>1568</v>
      </c>
      <c r="D56" s="28" t="s">
        <v>434</v>
      </c>
      <c r="E56" s="28" t="s">
        <v>240</v>
      </c>
      <c r="F56" s="28" t="s">
        <v>150</v>
      </c>
      <c r="G56" s="28"/>
      <c r="H56" s="28" t="s">
        <v>409</v>
      </c>
      <c r="I56" s="28">
        <v>2.0</v>
      </c>
      <c r="J56" s="28">
        <v>40.0</v>
      </c>
      <c r="K56" s="28">
        <v>80.0</v>
      </c>
      <c r="L56" s="28" t="s">
        <v>546</v>
      </c>
      <c r="M56" s="28">
        <v>6.0</v>
      </c>
      <c r="N56" s="28" t="s">
        <v>234</v>
      </c>
      <c r="O56" s="28" t="s">
        <v>235</v>
      </c>
      <c r="P56" s="28"/>
      <c r="Q56" s="28" t="s">
        <v>368</v>
      </c>
      <c r="R56" s="28">
        <v>100.0</v>
      </c>
      <c r="S56" s="50">
        <f t="shared" si="1"/>
        <v>16.66666667</v>
      </c>
      <c r="T56" s="28" t="str">
        <f t="shared" si="2"/>
        <v>DIATAS 8JAM</v>
      </c>
      <c r="U56" s="52">
        <v>44833.0</v>
      </c>
      <c r="V56" s="28" t="str">
        <f t="shared" si="3"/>
        <v>DIATAS 3 TAHUN</v>
      </c>
      <c r="W56" s="28" t="s">
        <v>1251</v>
      </c>
      <c r="X56" s="28"/>
      <c r="Y56" s="28"/>
      <c r="Z56" s="28" t="s">
        <v>195</v>
      </c>
      <c r="AA56" s="28"/>
      <c r="AB56" s="63"/>
      <c r="AC56" s="65" t="b">
        <v>0</v>
      </c>
      <c r="AD56" s="28" t="str">
        <f t="shared" si="4"/>
        <v>Waktunya Dummy</v>
      </c>
      <c r="AE56" s="28" t="str">
        <f t="shared" si="5"/>
        <v>1</v>
      </c>
      <c r="AF56" s="28">
        <f t="shared" si="6"/>
        <v>100</v>
      </c>
      <c r="AG56" s="28">
        <v>100.0</v>
      </c>
      <c r="AH56" s="68">
        <v>1.0</v>
      </c>
      <c r="AI56" s="28">
        <v>0.0</v>
      </c>
      <c r="AJ56" s="70">
        <v>0.0</v>
      </c>
      <c r="AK56" s="28">
        <v>0.0</v>
      </c>
      <c r="AL56" s="68">
        <v>0.0</v>
      </c>
      <c r="AM56" s="28">
        <v>0.0</v>
      </c>
      <c r="AN56" s="68">
        <v>0.0</v>
      </c>
      <c r="AO56" s="28">
        <v>0.0</v>
      </c>
      <c r="AP56" s="68">
        <v>0.0</v>
      </c>
      <c r="AQ56" s="28">
        <v>0.0</v>
      </c>
      <c r="AR56" s="68">
        <v>0.0</v>
      </c>
      <c r="AS56" s="28">
        <v>0.0</v>
      </c>
      <c r="AT56" s="68">
        <v>0.0</v>
      </c>
      <c r="AU56" s="28">
        <v>0.0</v>
      </c>
      <c r="AV56" s="68">
        <v>0.0</v>
      </c>
      <c r="AW56" s="28">
        <v>0.0</v>
      </c>
      <c r="AX56" s="68">
        <v>0.0</v>
      </c>
      <c r="AY56" s="55" t="s">
        <v>184</v>
      </c>
      <c r="AZ56" s="55" t="s">
        <v>184</v>
      </c>
      <c r="BA56" s="55" t="s">
        <v>184</v>
      </c>
      <c r="BB56" s="55" t="s">
        <v>184</v>
      </c>
      <c r="BC56" s="77">
        <f t="shared" si="7"/>
        <v>100</v>
      </c>
    </row>
    <row r="57" ht="22.5" customHeight="1">
      <c r="A57" s="36">
        <v>56.0</v>
      </c>
      <c r="B57" s="28" t="s">
        <v>797</v>
      </c>
      <c r="C57" s="28" t="s">
        <v>1581</v>
      </c>
      <c r="D57" s="28" t="s">
        <v>232</v>
      </c>
      <c r="E57" s="28" t="s">
        <v>240</v>
      </c>
      <c r="F57" s="28" t="s">
        <v>440</v>
      </c>
      <c r="G57" s="28"/>
      <c r="H57" s="28" t="s">
        <v>277</v>
      </c>
      <c r="I57" s="28">
        <v>2.0</v>
      </c>
      <c r="J57" s="28">
        <v>60.0</v>
      </c>
      <c r="K57" s="28">
        <v>120.0</v>
      </c>
      <c r="L57" s="28" t="s">
        <v>546</v>
      </c>
      <c r="M57" s="28">
        <v>3.0</v>
      </c>
      <c r="N57" s="28" t="s">
        <v>175</v>
      </c>
      <c r="O57" s="28" t="s">
        <v>1244</v>
      </c>
      <c r="P57" s="28"/>
      <c r="Q57" s="28" t="s">
        <v>1245</v>
      </c>
      <c r="R57" s="28">
        <v>50.0</v>
      </c>
      <c r="S57" s="50">
        <f t="shared" si="1"/>
        <v>16.66666667</v>
      </c>
      <c r="T57" s="28" t="str">
        <f t="shared" si="2"/>
        <v>DIATAS 8JAM</v>
      </c>
      <c r="U57" s="52">
        <v>44927.0</v>
      </c>
      <c r="V57" s="28" t="str">
        <f t="shared" si="3"/>
        <v>DIATAS 2 TAHUN</v>
      </c>
      <c r="W57" s="28"/>
      <c r="X57" s="28">
        <v>100.0</v>
      </c>
      <c r="Y57" s="28"/>
      <c r="Z57" s="28" t="s">
        <v>195</v>
      </c>
      <c r="AA57" s="28"/>
      <c r="AB57" s="63"/>
      <c r="AC57" s="65" t="b">
        <v>0</v>
      </c>
      <c r="AD57" s="28" t="str">
        <f t="shared" si="4"/>
        <v>Waktunya Dummy</v>
      </c>
      <c r="AE57" s="28" t="str">
        <f t="shared" si="5"/>
        <v>1</v>
      </c>
      <c r="AF57" s="28">
        <f t="shared" si="6"/>
        <v>50</v>
      </c>
      <c r="AG57" s="28">
        <v>50.0</v>
      </c>
      <c r="AH57" s="68">
        <v>1.0</v>
      </c>
      <c r="AI57" s="28">
        <v>0.0</v>
      </c>
      <c r="AJ57" s="70">
        <v>0.0</v>
      </c>
      <c r="AK57" s="28">
        <v>0.0</v>
      </c>
      <c r="AL57" s="68">
        <v>0.0</v>
      </c>
      <c r="AM57" s="28">
        <v>0.0</v>
      </c>
      <c r="AN57" s="68">
        <v>0.0</v>
      </c>
      <c r="AO57" s="28">
        <v>0.0</v>
      </c>
      <c r="AP57" s="68">
        <v>0.0</v>
      </c>
      <c r="AQ57" s="28">
        <v>0.0</v>
      </c>
      <c r="AR57" s="68">
        <v>0.0</v>
      </c>
      <c r="AS57" s="28">
        <v>0.0</v>
      </c>
      <c r="AT57" s="68">
        <v>0.0</v>
      </c>
      <c r="AU57" s="28">
        <v>0.0</v>
      </c>
      <c r="AV57" s="68">
        <v>0.0</v>
      </c>
      <c r="AW57" s="28">
        <v>0.0</v>
      </c>
      <c r="AX57" s="68">
        <v>0.0</v>
      </c>
      <c r="AY57" s="55" t="s">
        <v>184</v>
      </c>
      <c r="AZ57" s="55" t="s">
        <v>184</v>
      </c>
      <c r="BA57" s="55" t="s">
        <v>184</v>
      </c>
      <c r="BB57" s="55" t="s">
        <v>184</v>
      </c>
      <c r="BC57" s="77">
        <f t="shared" si="7"/>
        <v>100</v>
      </c>
    </row>
    <row r="58" ht="22.5" customHeight="1">
      <c r="A58" s="36">
        <v>57.0</v>
      </c>
      <c r="B58" s="28" t="s">
        <v>715</v>
      </c>
      <c r="C58" s="28" t="s">
        <v>716</v>
      </c>
      <c r="D58" s="28" t="s">
        <v>463</v>
      </c>
      <c r="E58" s="28" t="s">
        <v>240</v>
      </c>
      <c r="F58" s="28" t="s">
        <v>358</v>
      </c>
      <c r="G58" s="28"/>
      <c r="H58" s="28" t="s">
        <v>277</v>
      </c>
      <c r="I58" s="28">
        <v>2.0</v>
      </c>
      <c r="J58" s="28">
        <v>60.0</v>
      </c>
      <c r="K58" s="28">
        <v>120.0</v>
      </c>
      <c r="L58" s="28" t="s">
        <v>546</v>
      </c>
      <c r="M58" s="28">
        <v>4.0</v>
      </c>
      <c r="N58" s="28" t="s">
        <v>175</v>
      </c>
      <c r="O58" s="28" t="s">
        <v>176</v>
      </c>
      <c r="P58" s="28"/>
      <c r="Q58" s="28" t="s">
        <v>368</v>
      </c>
      <c r="R58" s="28">
        <v>100.0</v>
      </c>
      <c r="S58" s="50">
        <f t="shared" si="1"/>
        <v>25</v>
      </c>
      <c r="T58" s="28" t="str">
        <f t="shared" si="2"/>
        <v>DIATAS 8JAM</v>
      </c>
      <c r="U58" s="52">
        <v>44927.0</v>
      </c>
      <c r="V58" s="28" t="str">
        <f t="shared" si="3"/>
        <v>DIATAS 2 TAHUN</v>
      </c>
      <c r="W58" s="28"/>
      <c r="X58" s="28"/>
      <c r="Y58" s="28"/>
      <c r="Z58" s="28" t="s">
        <v>195</v>
      </c>
      <c r="AA58" s="28"/>
      <c r="AB58" s="63"/>
      <c r="AC58" s="65" t="b">
        <v>0</v>
      </c>
      <c r="AD58" s="28" t="str">
        <f t="shared" si="4"/>
        <v>Waktunya Dummy</v>
      </c>
      <c r="AE58" s="28" t="str">
        <f t="shared" si="5"/>
        <v>1</v>
      </c>
      <c r="AF58" s="28">
        <f t="shared" si="6"/>
        <v>100</v>
      </c>
      <c r="AG58" s="28">
        <v>100.0</v>
      </c>
      <c r="AH58" s="68">
        <v>1.0</v>
      </c>
      <c r="AI58" s="28">
        <v>0.0</v>
      </c>
      <c r="AJ58" s="70">
        <v>0.0</v>
      </c>
      <c r="AK58" s="28">
        <v>0.0</v>
      </c>
      <c r="AL58" s="68">
        <v>0.0</v>
      </c>
      <c r="AM58" s="28">
        <v>0.0</v>
      </c>
      <c r="AN58" s="68">
        <v>0.0</v>
      </c>
      <c r="AO58" s="28">
        <v>0.0</v>
      </c>
      <c r="AP58" s="68">
        <v>0.0</v>
      </c>
      <c r="AQ58" s="28">
        <v>0.0</v>
      </c>
      <c r="AR58" s="68">
        <v>0.0</v>
      </c>
      <c r="AS58" s="28">
        <v>0.0</v>
      </c>
      <c r="AT58" s="68">
        <v>0.0</v>
      </c>
      <c r="AU58" s="28">
        <v>0.0</v>
      </c>
      <c r="AV58" s="68">
        <v>0.0</v>
      </c>
      <c r="AW58" s="28">
        <v>0.0</v>
      </c>
      <c r="AX58" s="68">
        <v>0.0</v>
      </c>
      <c r="AY58" s="55" t="s">
        <v>184</v>
      </c>
      <c r="AZ58" s="55" t="s">
        <v>184</v>
      </c>
      <c r="BA58" s="55" t="s">
        <v>184</v>
      </c>
      <c r="BB58" s="55" t="s">
        <v>184</v>
      </c>
      <c r="BC58" s="77">
        <f t="shared" si="7"/>
        <v>100</v>
      </c>
    </row>
    <row r="59" ht="22.5" customHeight="1">
      <c r="A59" s="36">
        <v>58.0</v>
      </c>
      <c r="B59" s="28" t="s">
        <v>870</v>
      </c>
      <c r="C59" s="28" t="s">
        <v>1603</v>
      </c>
      <c r="D59" s="28" t="s">
        <v>232</v>
      </c>
      <c r="E59" s="28" t="s">
        <v>240</v>
      </c>
      <c r="F59" s="28" t="s">
        <v>358</v>
      </c>
      <c r="G59" s="28"/>
      <c r="H59" s="28" t="s">
        <v>1605</v>
      </c>
      <c r="I59" s="28">
        <v>2.0</v>
      </c>
      <c r="J59" s="28">
        <v>40.0</v>
      </c>
      <c r="K59" s="28">
        <v>80.0</v>
      </c>
      <c r="L59" s="28" t="s">
        <v>546</v>
      </c>
      <c r="M59" s="28">
        <v>4.0</v>
      </c>
      <c r="N59" s="28" t="s">
        <v>1607</v>
      </c>
      <c r="O59" s="28" t="s">
        <v>1608</v>
      </c>
      <c r="P59" s="28" t="s">
        <v>1609</v>
      </c>
      <c r="Q59" s="28" t="s">
        <v>368</v>
      </c>
      <c r="R59" s="28">
        <v>100.0</v>
      </c>
      <c r="S59" s="50">
        <f t="shared" si="1"/>
        <v>25</v>
      </c>
      <c r="T59" s="28" t="str">
        <f t="shared" si="2"/>
        <v>DIATAS 8JAM</v>
      </c>
      <c r="U59" s="52">
        <v>44927.0</v>
      </c>
      <c r="V59" s="28" t="str">
        <f t="shared" si="3"/>
        <v>DIATAS 2 TAHUN</v>
      </c>
      <c r="W59" s="28"/>
      <c r="X59" s="28"/>
      <c r="Y59" s="28"/>
      <c r="Z59" s="28" t="s">
        <v>195</v>
      </c>
      <c r="AA59" s="28"/>
      <c r="AB59" s="63"/>
      <c r="AC59" s="65" t="b">
        <v>0</v>
      </c>
      <c r="AD59" s="28" t="str">
        <f t="shared" si="4"/>
        <v>Waktunya Dummy</v>
      </c>
      <c r="AE59" s="28" t="str">
        <f t="shared" si="5"/>
        <v>1</v>
      </c>
      <c r="AF59" s="28">
        <f t="shared" si="6"/>
        <v>100</v>
      </c>
      <c r="AG59" s="28">
        <v>100.0</v>
      </c>
      <c r="AH59" s="68">
        <v>1.0</v>
      </c>
      <c r="AI59" s="28">
        <v>0.0</v>
      </c>
      <c r="AJ59" s="70">
        <v>0.0</v>
      </c>
      <c r="AK59" s="28">
        <v>0.0</v>
      </c>
      <c r="AL59" s="68">
        <v>0.0</v>
      </c>
      <c r="AM59" s="28">
        <v>0.0</v>
      </c>
      <c r="AN59" s="68">
        <v>0.0</v>
      </c>
      <c r="AO59" s="28">
        <v>0.0</v>
      </c>
      <c r="AP59" s="68">
        <v>0.0</v>
      </c>
      <c r="AQ59" s="28">
        <v>0.0</v>
      </c>
      <c r="AR59" s="68">
        <v>0.0</v>
      </c>
      <c r="AS59" s="28">
        <v>0.0</v>
      </c>
      <c r="AT59" s="68">
        <v>0.0</v>
      </c>
      <c r="AU59" s="28">
        <v>0.0</v>
      </c>
      <c r="AV59" s="68">
        <v>0.0</v>
      </c>
      <c r="AW59" s="28">
        <v>0.0</v>
      </c>
      <c r="AX59" s="68">
        <v>0.0</v>
      </c>
      <c r="AY59" s="55" t="s">
        <v>184</v>
      </c>
      <c r="AZ59" s="55" t="s">
        <v>184</v>
      </c>
      <c r="BA59" s="55" t="s">
        <v>184</v>
      </c>
      <c r="BB59" s="55" t="s">
        <v>184</v>
      </c>
      <c r="BC59" s="77">
        <f t="shared" si="7"/>
        <v>100</v>
      </c>
    </row>
    <row r="60" ht="22.5" customHeight="1">
      <c r="A60" s="36">
        <v>59.0</v>
      </c>
      <c r="B60" s="28" t="s">
        <v>895</v>
      </c>
      <c r="C60" s="28" t="s">
        <v>1622</v>
      </c>
      <c r="D60" s="28" t="s">
        <v>191</v>
      </c>
      <c r="E60" s="28" t="s">
        <v>240</v>
      </c>
      <c r="F60" s="28" t="s">
        <v>440</v>
      </c>
      <c r="G60" s="28"/>
      <c r="H60" s="28" t="s">
        <v>157</v>
      </c>
      <c r="I60" s="28">
        <v>2.0</v>
      </c>
      <c r="J60" s="28">
        <v>40.0</v>
      </c>
      <c r="K60" s="28">
        <v>80.0</v>
      </c>
      <c r="L60" s="28" t="s">
        <v>546</v>
      </c>
      <c r="M60" s="28">
        <v>4.0</v>
      </c>
      <c r="N60" s="28" t="s">
        <v>1623</v>
      </c>
      <c r="O60" s="28" t="s">
        <v>1624</v>
      </c>
      <c r="P60" s="28"/>
      <c r="Q60" s="28" t="s">
        <v>1245</v>
      </c>
      <c r="R60" s="28">
        <v>50.0</v>
      </c>
      <c r="S60" s="50">
        <f t="shared" si="1"/>
        <v>10.375</v>
      </c>
      <c r="T60" s="28" t="str">
        <f t="shared" si="2"/>
        <v>DIATAS 8JAM</v>
      </c>
      <c r="U60" s="52">
        <v>43467.0</v>
      </c>
      <c r="V60" s="28" t="str">
        <f t="shared" si="3"/>
        <v>DIATAS 6 TAHUN</v>
      </c>
      <c r="W60" s="28"/>
      <c r="X60" s="28">
        <v>100.0</v>
      </c>
      <c r="Y60" s="28"/>
      <c r="Z60" s="28" t="s">
        <v>195</v>
      </c>
      <c r="AA60" s="52"/>
      <c r="AB60" s="63"/>
      <c r="AC60" s="65" t="b">
        <v>0</v>
      </c>
      <c r="AD60" s="28" t="str">
        <f t="shared" si="4"/>
        <v>Waktunya Dummy</v>
      </c>
      <c r="AE60" s="28" t="str">
        <f t="shared" si="5"/>
        <v>1</v>
      </c>
      <c r="AF60" s="28">
        <f t="shared" si="6"/>
        <v>41.5</v>
      </c>
      <c r="AG60" s="28">
        <v>50.0</v>
      </c>
      <c r="AH60" s="68">
        <v>0.83</v>
      </c>
      <c r="AI60" s="28">
        <v>0.0</v>
      </c>
      <c r="AJ60" s="70">
        <v>0.0</v>
      </c>
      <c r="AK60" s="28">
        <v>0.0</v>
      </c>
      <c r="AL60" s="68">
        <v>0.0</v>
      </c>
      <c r="AM60" s="28">
        <v>0.0</v>
      </c>
      <c r="AN60" s="68">
        <v>0.0</v>
      </c>
      <c r="AO60" s="28">
        <v>0.0</v>
      </c>
      <c r="AP60" s="68">
        <v>0.0</v>
      </c>
      <c r="AQ60" s="28">
        <v>0.0</v>
      </c>
      <c r="AR60" s="68">
        <v>0.0</v>
      </c>
      <c r="AS60" s="28">
        <v>0.0</v>
      </c>
      <c r="AT60" s="68">
        <v>0.0</v>
      </c>
      <c r="AU60" s="28">
        <v>0.0</v>
      </c>
      <c r="AV60" s="68">
        <v>0.0</v>
      </c>
      <c r="AW60" s="28">
        <v>0.0</v>
      </c>
      <c r="AX60" s="68">
        <v>0.0</v>
      </c>
      <c r="AY60" s="55" t="s">
        <v>184</v>
      </c>
      <c r="AZ60" s="55" t="s">
        <v>184</v>
      </c>
      <c r="BA60" s="55" t="s">
        <v>184</v>
      </c>
      <c r="BB60" s="55" t="s">
        <v>184</v>
      </c>
      <c r="BC60" s="77">
        <f t="shared" si="7"/>
        <v>100</v>
      </c>
    </row>
    <row r="61" ht="22.5" customHeight="1">
      <c r="A61" s="36">
        <v>60.0</v>
      </c>
      <c r="B61" s="28" t="s">
        <v>1639</v>
      </c>
      <c r="C61" s="28" t="s">
        <v>1640</v>
      </c>
      <c r="D61" s="28" t="s">
        <v>181</v>
      </c>
      <c r="E61" s="28" t="s">
        <v>240</v>
      </c>
      <c r="F61" s="28" t="s">
        <v>1641</v>
      </c>
      <c r="G61" s="28"/>
      <c r="H61" s="28" t="s">
        <v>1605</v>
      </c>
      <c r="I61" s="28">
        <v>2.0</v>
      </c>
      <c r="J61" s="28">
        <v>60.0</v>
      </c>
      <c r="K61" s="28">
        <v>120.0</v>
      </c>
      <c r="L61" s="28" t="s">
        <v>546</v>
      </c>
      <c r="M61" s="28">
        <v>4.0</v>
      </c>
      <c r="N61" s="28" t="s">
        <v>1607</v>
      </c>
      <c r="O61" s="28" t="s">
        <v>1608</v>
      </c>
      <c r="P61" s="28" t="s">
        <v>1609</v>
      </c>
      <c r="Q61" s="28" t="s">
        <v>368</v>
      </c>
      <c r="R61" s="28">
        <v>100.0</v>
      </c>
      <c r="S61" s="50">
        <f t="shared" si="1"/>
        <v>25</v>
      </c>
      <c r="T61" s="28" t="str">
        <f t="shared" si="2"/>
        <v>DIATAS 8JAM</v>
      </c>
      <c r="U61" s="52">
        <v>44927.0</v>
      </c>
      <c r="V61" s="28" t="str">
        <f t="shared" si="3"/>
        <v>DIATAS 2 TAHUN</v>
      </c>
      <c r="W61" s="28"/>
      <c r="X61" s="28"/>
      <c r="Y61" s="28"/>
      <c r="Z61" s="28" t="s">
        <v>195</v>
      </c>
      <c r="AA61" s="28"/>
      <c r="AB61" s="63"/>
      <c r="AC61" s="91" t="b">
        <v>0</v>
      </c>
      <c r="AD61" s="28" t="str">
        <f t="shared" si="4"/>
        <v>Waktunya Dummy</v>
      </c>
      <c r="AE61" s="28" t="str">
        <f t="shared" si="5"/>
        <v>1</v>
      </c>
      <c r="AF61" s="28">
        <f t="shared" si="6"/>
        <v>100</v>
      </c>
      <c r="AG61" s="28">
        <v>100.0</v>
      </c>
      <c r="AH61" s="68">
        <v>1.0</v>
      </c>
      <c r="AI61" s="28">
        <v>0.0</v>
      </c>
      <c r="AJ61" s="70">
        <v>0.0</v>
      </c>
      <c r="AK61" s="28">
        <v>0.0</v>
      </c>
      <c r="AL61" s="68">
        <v>0.0</v>
      </c>
      <c r="AM61" s="28">
        <v>0.0</v>
      </c>
      <c r="AN61" s="68">
        <v>0.0</v>
      </c>
      <c r="AO61" s="28">
        <v>0.0</v>
      </c>
      <c r="AP61" s="68">
        <v>0.0</v>
      </c>
      <c r="AQ61" s="28">
        <v>0.0</v>
      </c>
      <c r="AR61" s="68">
        <v>0.0</v>
      </c>
      <c r="AS61" s="28">
        <v>0.0</v>
      </c>
      <c r="AT61" s="68">
        <v>0.0</v>
      </c>
      <c r="AU61" s="28">
        <v>0.0</v>
      </c>
      <c r="AV61" s="68">
        <v>0.0</v>
      </c>
      <c r="AW61" s="28">
        <v>0.0</v>
      </c>
      <c r="AX61" s="68">
        <v>0.0</v>
      </c>
      <c r="AY61" s="55" t="s">
        <v>184</v>
      </c>
      <c r="AZ61" s="55" t="s">
        <v>184</v>
      </c>
      <c r="BA61" s="55" t="s">
        <v>184</v>
      </c>
      <c r="BB61" s="55" t="s">
        <v>184</v>
      </c>
      <c r="BC61" s="77">
        <f t="shared" si="7"/>
        <v>100</v>
      </c>
    </row>
    <row r="62" ht="22.5" customHeight="1">
      <c r="A62" s="36">
        <v>61.0</v>
      </c>
      <c r="B62" s="28" t="s">
        <v>936</v>
      </c>
      <c r="C62" s="28" t="s">
        <v>1650</v>
      </c>
      <c r="D62" s="28" t="s">
        <v>309</v>
      </c>
      <c r="E62" s="28" t="s">
        <v>240</v>
      </c>
      <c r="F62" s="28" t="s">
        <v>440</v>
      </c>
      <c r="G62" s="28"/>
      <c r="H62" s="28" t="s">
        <v>157</v>
      </c>
      <c r="I62" s="28">
        <v>2.0</v>
      </c>
      <c r="J62" s="28">
        <v>40.0</v>
      </c>
      <c r="K62" s="28">
        <v>80.0</v>
      </c>
      <c r="L62" s="28" t="s">
        <v>546</v>
      </c>
      <c r="M62" s="28">
        <v>3.0</v>
      </c>
      <c r="N62" s="28" t="s">
        <v>234</v>
      </c>
      <c r="O62" s="28" t="s">
        <v>235</v>
      </c>
      <c r="P62" s="28"/>
      <c r="Q62" s="28" t="s">
        <v>1245</v>
      </c>
      <c r="R62" s="28">
        <v>50.0</v>
      </c>
      <c r="S62" s="50">
        <f t="shared" si="1"/>
        <v>16.66666667</v>
      </c>
      <c r="T62" s="28" t="str">
        <f t="shared" si="2"/>
        <v>DIATAS 8JAM</v>
      </c>
      <c r="U62" s="52">
        <v>43467.0</v>
      </c>
      <c r="V62" s="28" t="str">
        <f t="shared" si="3"/>
        <v>DIATAS 6 TAHUN</v>
      </c>
      <c r="W62" s="28"/>
      <c r="X62" s="28">
        <v>100.0</v>
      </c>
      <c r="Y62" s="28" t="s">
        <v>298</v>
      </c>
      <c r="Z62" s="28" t="s">
        <v>195</v>
      </c>
      <c r="AA62" s="52"/>
      <c r="AB62" s="63"/>
      <c r="AC62" s="65" t="b">
        <v>0</v>
      </c>
      <c r="AD62" s="28" t="str">
        <f t="shared" si="4"/>
        <v>Waktunya Dummy</v>
      </c>
      <c r="AE62" s="28" t="str">
        <f t="shared" si="5"/>
        <v>1</v>
      </c>
      <c r="AF62" s="28">
        <f t="shared" si="6"/>
        <v>50</v>
      </c>
      <c r="AG62" s="28">
        <v>50.0</v>
      </c>
      <c r="AH62" s="68">
        <v>1.0</v>
      </c>
      <c r="AI62" s="28">
        <v>0.0</v>
      </c>
      <c r="AJ62" s="70">
        <v>0.0</v>
      </c>
      <c r="AK62" s="28">
        <v>0.0</v>
      </c>
      <c r="AL62" s="68">
        <v>0.0</v>
      </c>
      <c r="AM62" s="28">
        <v>0.0</v>
      </c>
      <c r="AN62" s="68">
        <v>0.0</v>
      </c>
      <c r="AO62" s="28">
        <v>0.0</v>
      </c>
      <c r="AP62" s="68">
        <v>0.0</v>
      </c>
      <c r="AQ62" s="28">
        <v>0.0</v>
      </c>
      <c r="AR62" s="68">
        <v>0.0</v>
      </c>
      <c r="AS62" s="28">
        <v>0.0</v>
      </c>
      <c r="AT62" s="68">
        <v>0.0</v>
      </c>
      <c r="AU62" s="28">
        <v>0.0</v>
      </c>
      <c r="AV62" s="68">
        <v>0.0</v>
      </c>
      <c r="AW62" s="28">
        <v>0.0</v>
      </c>
      <c r="AX62" s="68">
        <v>0.0</v>
      </c>
      <c r="AY62" s="55" t="s">
        <v>184</v>
      </c>
      <c r="AZ62" s="55" t="s">
        <v>184</v>
      </c>
      <c r="BA62" s="55" t="s">
        <v>184</v>
      </c>
      <c r="BB62" s="55" t="s">
        <v>184</v>
      </c>
      <c r="BC62" s="77">
        <f t="shared" si="7"/>
        <v>100</v>
      </c>
    </row>
    <row r="63" ht="22.5" customHeight="1">
      <c r="A63" s="36">
        <v>62.0</v>
      </c>
      <c r="B63" s="28" t="s">
        <v>953</v>
      </c>
      <c r="C63" s="28" t="s">
        <v>1658</v>
      </c>
      <c r="D63" s="28" t="s">
        <v>191</v>
      </c>
      <c r="E63" s="28" t="s">
        <v>240</v>
      </c>
      <c r="F63" s="28" t="s">
        <v>440</v>
      </c>
      <c r="G63" s="28"/>
      <c r="H63" s="28" t="s">
        <v>157</v>
      </c>
      <c r="I63" s="28">
        <v>2.0</v>
      </c>
      <c r="J63" s="28">
        <v>40.0</v>
      </c>
      <c r="K63" s="28">
        <v>80.0</v>
      </c>
      <c r="L63" s="28" t="s">
        <v>546</v>
      </c>
      <c r="M63" s="28">
        <v>4.0</v>
      </c>
      <c r="N63" s="28" t="s">
        <v>1623</v>
      </c>
      <c r="O63" s="28" t="s">
        <v>1624</v>
      </c>
      <c r="P63" s="28"/>
      <c r="Q63" s="28" t="s">
        <v>1245</v>
      </c>
      <c r="R63" s="28">
        <v>50.0</v>
      </c>
      <c r="S63" s="50">
        <f t="shared" si="1"/>
        <v>10.125</v>
      </c>
      <c r="T63" s="28" t="str">
        <f t="shared" si="2"/>
        <v>DIATAS 8JAM</v>
      </c>
      <c r="U63" s="52">
        <v>43467.0</v>
      </c>
      <c r="V63" s="28" t="str">
        <f t="shared" si="3"/>
        <v>DIATAS 6 TAHUN</v>
      </c>
      <c r="W63" s="28"/>
      <c r="X63" s="28">
        <v>100.0</v>
      </c>
      <c r="Y63" s="28"/>
      <c r="Z63" s="28" t="s">
        <v>195</v>
      </c>
      <c r="AA63" s="52"/>
      <c r="AB63" s="63"/>
      <c r="AC63" s="65" t="b">
        <v>0</v>
      </c>
      <c r="AD63" s="28" t="str">
        <f t="shared" si="4"/>
        <v>Waktunya Dummy</v>
      </c>
      <c r="AE63" s="28" t="str">
        <f t="shared" si="5"/>
        <v>1</v>
      </c>
      <c r="AF63" s="28">
        <f t="shared" si="6"/>
        <v>40.5</v>
      </c>
      <c r="AG63" s="28">
        <v>50.0</v>
      </c>
      <c r="AH63" s="68">
        <v>0.81</v>
      </c>
      <c r="AI63" s="28">
        <v>0.0</v>
      </c>
      <c r="AJ63" s="70">
        <v>0.0</v>
      </c>
      <c r="AK63" s="28">
        <v>0.0</v>
      </c>
      <c r="AL63" s="68">
        <v>0.0</v>
      </c>
      <c r="AM63" s="28">
        <v>0.0</v>
      </c>
      <c r="AN63" s="68">
        <v>0.0</v>
      </c>
      <c r="AO63" s="28">
        <v>0.0</v>
      </c>
      <c r="AP63" s="68">
        <v>0.0</v>
      </c>
      <c r="AQ63" s="28">
        <v>0.0</v>
      </c>
      <c r="AR63" s="68">
        <v>0.0</v>
      </c>
      <c r="AS63" s="28">
        <v>0.0</v>
      </c>
      <c r="AT63" s="68">
        <v>0.0</v>
      </c>
      <c r="AU63" s="28">
        <v>0.0</v>
      </c>
      <c r="AV63" s="68">
        <v>0.0</v>
      </c>
      <c r="AW63" s="28">
        <v>0.0</v>
      </c>
      <c r="AX63" s="68">
        <v>0.0</v>
      </c>
      <c r="AY63" s="55" t="s">
        <v>184</v>
      </c>
      <c r="AZ63" s="55" t="s">
        <v>184</v>
      </c>
      <c r="BA63" s="55" t="s">
        <v>184</v>
      </c>
      <c r="BB63" s="55" t="s">
        <v>184</v>
      </c>
      <c r="BC63" s="77">
        <f t="shared" si="7"/>
        <v>100</v>
      </c>
    </row>
    <row r="64" ht="22.5" customHeight="1">
      <c r="A64" s="36">
        <v>63.0</v>
      </c>
      <c r="B64" s="28" t="s">
        <v>979</v>
      </c>
      <c r="C64" s="28" t="s">
        <v>1669</v>
      </c>
      <c r="D64" s="28" t="s">
        <v>191</v>
      </c>
      <c r="E64" s="28" t="s">
        <v>240</v>
      </c>
      <c r="F64" s="28" t="s">
        <v>440</v>
      </c>
      <c r="G64" s="28"/>
      <c r="H64" s="28" t="s">
        <v>157</v>
      </c>
      <c r="I64" s="28">
        <v>2.0</v>
      </c>
      <c r="J64" s="28">
        <v>40.0</v>
      </c>
      <c r="K64" s="28">
        <v>80.0</v>
      </c>
      <c r="L64" s="28" t="s">
        <v>546</v>
      </c>
      <c r="M64" s="28">
        <v>4.0</v>
      </c>
      <c r="N64" s="28" t="s">
        <v>234</v>
      </c>
      <c r="O64" s="28" t="s">
        <v>235</v>
      </c>
      <c r="P64" s="28"/>
      <c r="Q64" s="28" t="s">
        <v>368</v>
      </c>
      <c r="R64" s="28">
        <v>100.0</v>
      </c>
      <c r="S64" s="50">
        <f t="shared" si="1"/>
        <v>25</v>
      </c>
      <c r="T64" s="28" t="str">
        <f t="shared" si="2"/>
        <v>DIATAS 8JAM</v>
      </c>
      <c r="U64" s="52">
        <v>44372.0</v>
      </c>
      <c r="V64" s="28" t="str">
        <f t="shared" si="3"/>
        <v>DIATAS 4 TAHUN</v>
      </c>
      <c r="W64" s="28"/>
      <c r="X64" s="28"/>
      <c r="Y64" s="28"/>
      <c r="Z64" s="28" t="s">
        <v>195</v>
      </c>
      <c r="AA64" s="28"/>
      <c r="AB64" s="63"/>
      <c r="AC64" s="65" t="b">
        <v>0</v>
      </c>
      <c r="AD64" s="28" t="str">
        <f t="shared" si="4"/>
        <v>Waktunya Dummy</v>
      </c>
      <c r="AE64" s="28" t="str">
        <f t="shared" si="5"/>
        <v>1</v>
      </c>
      <c r="AF64" s="28">
        <f t="shared" si="6"/>
        <v>100</v>
      </c>
      <c r="AG64" s="28">
        <v>100.0</v>
      </c>
      <c r="AH64" s="68">
        <v>1.0</v>
      </c>
      <c r="AI64" s="28">
        <v>0.0</v>
      </c>
      <c r="AJ64" s="70">
        <v>0.0</v>
      </c>
      <c r="AK64" s="28">
        <v>0.0</v>
      </c>
      <c r="AL64" s="68">
        <v>0.0</v>
      </c>
      <c r="AM64" s="28">
        <v>0.0</v>
      </c>
      <c r="AN64" s="68">
        <v>0.0</v>
      </c>
      <c r="AO64" s="28">
        <v>0.0</v>
      </c>
      <c r="AP64" s="68">
        <v>0.0</v>
      </c>
      <c r="AQ64" s="28">
        <v>0.0</v>
      </c>
      <c r="AR64" s="68">
        <v>0.0</v>
      </c>
      <c r="AS64" s="28">
        <v>0.0</v>
      </c>
      <c r="AT64" s="68">
        <v>0.0</v>
      </c>
      <c r="AU64" s="28">
        <v>0.0</v>
      </c>
      <c r="AV64" s="68">
        <v>0.0</v>
      </c>
      <c r="AW64" s="28">
        <v>0.0</v>
      </c>
      <c r="AX64" s="68">
        <v>0.0</v>
      </c>
      <c r="AY64" s="55" t="s">
        <v>184</v>
      </c>
      <c r="AZ64" s="55" t="s">
        <v>184</v>
      </c>
      <c r="BA64" s="55" t="s">
        <v>184</v>
      </c>
      <c r="BB64" s="55" t="s">
        <v>184</v>
      </c>
      <c r="BC64" s="77">
        <f t="shared" si="7"/>
        <v>100</v>
      </c>
    </row>
    <row r="65" ht="22.5" customHeight="1">
      <c r="A65" s="36">
        <v>64.0</v>
      </c>
      <c r="B65" s="28" t="s">
        <v>993</v>
      </c>
      <c r="C65" s="28" t="s">
        <v>1684</v>
      </c>
      <c r="D65" s="28" t="s">
        <v>191</v>
      </c>
      <c r="E65" s="28" t="s">
        <v>240</v>
      </c>
      <c r="F65" s="28" t="s">
        <v>440</v>
      </c>
      <c r="G65" s="28"/>
      <c r="H65" s="28" t="s">
        <v>157</v>
      </c>
      <c r="I65" s="28">
        <v>2.0</v>
      </c>
      <c r="J65" s="28">
        <v>40.0</v>
      </c>
      <c r="K65" s="28">
        <v>80.0</v>
      </c>
      <c r="L65" s="28" t="s">
        <v>546</v>
      </c>
      <c r="M65" s="28">
        <v>4.0</v>
      </c>
      <c r="N65" s="28" t="s">
        <v>234</v>
      </c>
      <c r="O65" s="28" t="s">
        <v>235</v>
      </c>
      <c r="P65" s="28"/>
      <c r="Q65" s="28" t="s">
        <v>368</v>
      </c>
      <c r="R65" s="28">
        <v>100.0</v>
      </c>
      <c r="S65" s="50">
        <f t="shared" si="1"/>
        <v>23</v>
      </c>
      <c r="T65" s="28" t="str">
        <f t="shared" si="2"/>
        <v>DIATAS 8JAM</v>
      </c>
      <c r="U65" s="52">
        <v>44399.0</v>
      </c>
      <c r="V65" s="28" t="str">
        <f t="shared" si="3"/>
        <v>DIATAS 4 TAHUN</v>
      </c>
      <c r="W65" s="28"/>
      <c r="X65" s="28"/>
      <c r="Y65" s="28"/>
      <c r="Z65" s="28" t="s">
        <v>195</v>
      </c>
      <c r="AA65" s="28"/>
      <c r="AB65" s="63"/>
      <c r="AC65" s="65" t="b">
        <v>0</v>
      </c>
      <c r="AD65" s="28" t="str">
        <f t="shared" si="4"/>
        <v>Waktunya Dummy</v>
      </c>
      <c r="AE65" s="28" t="str">
        <f t="shared" si="5"/>
        <v>1</v>
      </c>
      <c r="AF65" s="28">
        <f t="shared" si="6"/>
        <v>92</v>
      </c>
      <c r="AG65" s="28">
        <v>100.0</v>
      </c>
      <c r="AH65" s="68">
        <v>0.92</v>
      </c>
      <c r="AI65" s="28">
        <v>0.0</v>
      </c>
      <c r="AJ65" s="70">
        <v>0.0</v>
      </c>
      <c r="AK65" s="28">
        <v>0.0</v>
      </c>
      <c r="AL65" s="68">
        <v>0.0</v>
      </c>
      <c r="AM65" s="28">
        <v>0.0</v>
      </c>
      <c r="AN65" s="68">
        <v>0.0</v>
      </c>
      <c r="AO65" s="28">
        <v>0.0</v>
      </c>
      <c r="AP65" s="68">
        <v>0.0</v>
      </c>
      <c r="AQ65" s="28">
        <v>0.0</v>
      </c>
      <c r="AR65" s="68">
        <v>0.0</v>
      </c>
      <c r="AS65" s="28">
        <v>0.0</v>
      </c>
      <c r="AT65" s="68">
        <v>0.0</v>
      </c>
      <c r="AU65" s="28">
        <v>0.0</v>
      </c>
      <c r="AV65" s="68">
        <v>0.0</v>
      </c>
      <c r="AW65" s="28">
        <v>0.0</v>
      </c>
      <c r="AX65" s="68">
        <v>0.0</v>
      </c>
      <c r="AY65" s="55" t="s">
        <v>184</v>
      </c>
      <c r="AZ65" s="55" t="s">
        <v>184</v>
      </c>
      <c r="BA65" s="55" t="s">
        <v>184</v>
      </c>
      <c r="BB65" s="55" t="s">
        <v>184</v>
      </c>
      <c r="BC65" s="77">
        <f t="shared" si="7"/>
        <v>100</v>
      </c>
    </row>
    <row r="66" ht="22.5" customHeight="1">
      <c r="A66" s="36">
        <v>65.0</v>
      </c>
      <c r="B66" s="28" t="s">
        <v>1026</v>
      </c>
      <c r="C66" s="28" t="s">
        <v>1692</v>
      </c>
      <c r="D66" s="28" t="s">
        <v>181</v>
      </c>
      <c r="E66" s="28" t="s">
        <v>240</v>
      </c>
      <c r="F66" s="28" t="s">
        <v>440</v>
      </c>
      <c r="G66" s="28"/>
      <c r="H66" s="28" t="s">
        <v>157</v>
      </c>
      <c r="I66" s="28">
        <v>2.0</v>
      </c>
      <c r="J66" s="28">
        <v>40.0</v>
      </c>
      <c r="K66" s="28">
        <v>80.0</v>
      </c>
      <c r="L66" s="28" t="s">
        <v>546</v>
      </c>
      <c r="M66" s="28">
        <v>6.0</v>
      </c>
      <c r="N66" s="28" t="s">
        <v>1623</v>
      </c>
      <c r="O66" s="28" t="s">
        <v>1624</v>
      </c>
      <c r="P66" s="28"/>
      <c r="Q66" s="28" t="s">
        <v>368</v>
      </c>
      <c r="R66" s="28">
        <v>100.0</v>
      </c>
      <c r="S66" s="50">
        <f t="shared" si="1"/>
        <v>16.66666667</v>
      </c>
      <c r="T66" s="28" t="str">
        <f t="shared" si="2"/>
        <v>DIATAS 8JAM</v>
      </c>
      <c r="U66" s="52">
        <v>44289.0</v>
      </c>
      <c r="V66" s="28" t="str">
        <f t="shared" si="3"/>
        <v>DIATAS 4 TAHUN</v>
      </c>
      <c r="W66" s="28"/>
      <c r="X66" s="28">
        <v>100.0</v>
      </c>
      <c r="Y66" s="28"/>
      <c r="Z66" s="28" t="s">
        <v>195</v>
      </c>
      <c r="AA66" s="28"/>
      <c r="AB66" s="63"/>
      <c r="AC66" s="91" t="b">
        <v>0</v>
      </c>
      <c r="AD66" s="28" t="str">
        <f t="shared" si="4"/>
        <v>Waktunya Dummy</v>
      </c>
      <c r="AE66" s="28" t="str">
        <f t="shared" si="5"/>
        <v>1</v>
      </c>
      <c r="AF66" s="28">
        <f t="shared" si="6"/>
        <v>100</v>
      </c>
      <c r="AG66" s="28">
        <v>100.0</v>
      </c>
      <c r="AH66" s="68">
        <v>1.0</v>
      </c>
      <c r="AI66" s="28">
        <v>0.0</v>
      </c>
      <c r="AJ66" s="70">
        <v>0.0</v>
      </c>
      <c r="AK66" s="28">
        <v>0.0</v>
      </c>
      <c r="AL66" s="68">
        <v>0.0</v>
      </c>
      <c r="AM66" s="28">
        <v>0.0</v>
      </c>
      <c r="AN66" s="68">
        <v>0.0</v>
      </c>
      <c r="AO66" s="28">
        <v>0.0</v>
      </c>
      <c r="AP66" s="68">
        <v>0.0</v>
      </c>
      <c r="AQ66" s="28">
        <v>0.0</v>
      </c>
      <c r="AR66" s="68">
        <v>0.0</v>
      </c>
      <c r="AS66" s="28">
        <v>0.0</v>
      </c>
      <c r="AT66" s="68">
        <v>0.0</v>
      </c>
      <c r="AU66" s="28">
        <v>0.0</v>
      </c>
      <c r="AV66" s="68">
        <v>0.0</v>
      </c>
      <c r="AW66" s="28">
        <v>0.0</v>
      </c>
      <c r="AX66" s="68">
        <v>0.0</v>
      </c>
      <c r="AY66" s="55" t="s">
        <v>184</v>
      </c>
      <c r="AZ66" s="55" t="s">
        <v>184</v>
      </c>
      <c r="BA66" s="55" t="s">
        <v>184</v>
      </c>
      <c r="BB66" s="55" t="s">
        <v>184</v>
      </c>
      <c r="BC66" s="77">
        <f t="shared" si="7"/>
        <v>100</v>
      </c>
    </row>
    <row r="67" ht="22.5" customHeight="1">
      <c r="A67" s="36">
        <v>66.0</v>
      </c>
      <c r="B67" s="28" t="s">
        <v>1036</v>
      </c>
      <c r="C67" s="28" t="s">
        <v>1702</v>
      </c>
      <c r="D67" s="28" t="s">
        <v>96</v>
      </c>
      <c r="E67" s="28" t="s">
        <v>240</v>
      </c>
      <c r="F67" s="28" t="s">
        <v>150</v>
      </c>
      <c r="G67" s="28"/>
      <c r="H67" s="28" t="s">
        <v>1703</v>
      </c>
      <c r="I67" s="28">
        <v>2.0</v>
      </c>
      <c r="J67" s="28">
        <v>20.0</v>
      </c>
      <c r="K67" s="28">
        <v>40.0</v>
      </c>
      <c r="L67" s="28" t="s">
        <v>546</v>
      </c>
      <c r="M67" s="28">
        <v>1.0</v>
      </c>
      <c r="N67" s="28" t="s">
        <v>234</v>
      </c>
      <c r="O67" s="28" t="s">
        <v>1283</v>
      </c>
      <c r="P67" s="28"/>
      <c r="Q67" s="28" t="s">
        <v>1245</v>
      </c>
      <c r="R67" s="28">
        <v>50.0</v>
      </c>
      <c r="S67" s="50">
        <f t="shared" si="1"/>
        <v>50</v>
      </c>
      <c r="T67" s="28" t="str">
        <f t="shared" si="2"/>
        <v>DIATAS 8JAM</v>
      </c>
      <c r="U67" s="52">
        <v>43210.0</v>
      </c>
      <c r="V67" s="28" t="str">
        <f t="shared" si="3"/>
        <v>DIATAS 7 TAHUN</v>
      </c>
      <c r="W67" s="28"/>
      <c r="X67" s="28">
        <v>100.0</v>
      </c>
      <c r="Y67" s="28" t="s">
        <v>298</v>
      </c>
      <c r="Z67" s="28" t="s">
        <v>195</v>
      </c>
      <c r="AA67" s="52"/>
      <c r="AB67" s="63"/>
      <c r="AC67" s="91" t="b">
        <v>0</v>
      </c>
      <c r="AD67" s="28" t="str">
        <f t="shared" si="4"/>
        <v>Waktunya Dummy</v>
      </c>
      <c r="AE67" s="28" t="str">
        <f t="shared" si="5"/>
        <v>1</v>
      </c>
      <c r="AF67" s="28">
        <f t="shared" si="6"/>
        <v>50</v>
      </c>
      <c r="AG67" s="28">
        <v>50.0</v>
      </c>
      <c r="AH67" s="68">
        <v>1.0</v>
      </c>
      <c r="AI67" s="28">
        <v>0.0</v>
      </c>
      <c r="AJ67" s="70">
        <v>0.0</v>
      </c>
      <c r="AK67" s="28">
        <v>0.0</v>
      </c>
      <c r="AL67" s="68">
        <v>0.0</v>
      </c>
      <c r="AM67" s="28">
        <v>0.0</v>
      </c>
      <c r="AN67" s="68">
        <v>0.0</v>
      </c>
      <c r="AO67" s="28">
        <v>0.0</v>
      </c>
      <c r="AP67" s="68">
        <v>0.0</v>
      </c>
      <c r="AQ67" s="28">
        <v>0.0</v>
      </c>
      <c r="AR67" s="68">
        <v>0.0</v>
      </c>
      <c r="AS67" s="28">
        <v>0.0</v>
      </c>
      <c r="AT67" s="68">
        <v>0.0</v>
      </c>
      <c r="AU67" s="28">
        <v>0.0</v>
      </c>
      <c r="AV67" s="68">
        <v>0.0</v>
      </c>
      <c r="AW67" s="28">
        <v>0.0</v>
      </c>
      <c r="AX67" s="68">
        <v>0.0</v>
      </c>
      <c r="AY67" s="55" t="s">
        <v>184</v>
      </c>
      <c r="AZ67" s="55" t="s">
        <v>184</v>
      </c>
      <c r="BA67" s="55" t="s">
        <v>184</v>
      </c>
      <c r="BB67" s="55" t="s">
        <v>184</v>
      </c>
      <c r="BC67" s="77">
        <f t="shared" si="7"/>
        <v>100</v>
      </c>
    </row>
    <row r="68" ht="22.5" customHeight="1">
      <c r="A68" s="36">
        <v>67.0</v>
      </c>
      <c r="B68" s="28" t="s">
        <v>1048</v>
      </c>
      <c r="C68" s="28" t="s">
        <v>1722</v>
      </c>
      <c r="D68" s="28" t="s">
        <v>253</v>
      </c>
      <c r="E68" s="28" t="s">
        <v>240</v>
      </c>
      <c r="F68" s="28" t="s">
        <v>440</v>
      </c>
      <c r="G68" s="28"/>
      <c r="H68" s="28" t="s">
        <v>157</v>
      </c>
      <c r="I68" s="28">
        <v>2.0</v>
      </c>
      <c r="J68" s="28">
        <v>40.0</v>
      </c>
      <c r="K68" s="28">
        <v>80.0</v>
      </c>
      <c r="L68" s="28" t="s">
        <v>546</v>
      </c>
      <c r="M68" s="28">
        <v>1.1</v>
      </c>
      <c r="N68" s="28" t="s">
        <v>573</v>
      </c>
      <c r="O68" s="28" t="s">
        <v>1725</v>
      </c>
      <c r="P68" s="28"/>
      <c r="Q68" s="28" t="s">
        <v>1245</v>
      </c>
      <c r="R68" s="28">
        <v>50.0</v>
      </c>
      <c r="S68" s="50">
        <f t="shared" si="1"/>
        <v>30.45454545</v>
      </c>
      <c r="T68" s="28" t="str">
        <f t="shared" si="2"/>
        <v>DIATAS 8JAM</v>
      </c>
      <c r="U68" s="52">
        <v>43102.0</v>
      </c>
      <c r="V68" s="28" t="str">
        <f t="shared" si="3"/>
        <v>DIATAS 7 TAHUN</v>
      </c>
      <c r="W68" s="28"/>
      <c r="X68" s="28">
        <v>100.0</v>
      </c>
      <c r="Y68" s="28" t="s">
        <v>581</v>
      </c>
      <c r="Z68" s="28" t="s">
        <v>195</v>
      </c>
      <c r="AA68" s="52"/>
      <c r="AB68" s="63"/>
      <c r="AC68" s="65" t="b">
        <v>0</v>
      </c>
      <c r="AD68" s="28" t="str">
        <f t="shared" si="4"/>
        <v>Waktunya Dummy</v>
      </c>
      <c r="AE68" s="28" t="str">
        <f t="shared" si="5"/>
        <v>1</v>
      </c>
      <c r="AF68" s="28">
        <f t="shared" si="6"/>
        <v>33.5</v>
      </c>
      <c r="AG68" s="28">
        <v>50.0</v>
      </c>
      <c r="AH68" s="68">
        <v>0.67</v>
      </c>
      <c r="AI68" s="28">
        <v>0.0</v>
      </c>
      <c r="AJ68" s="70">
        <v>0.0</v>
      </c>
      <c r="AK68" s="28">
        <v>0.0</v>
      </c>
      <c r="AL68" s="68">
        <v>0.0</v>
      </c>
      <c r="AM68" s="28">
        <v>0.0</v>
      </c>
      <c r="AN68" s="68">
        <v>0.0</v>
      </c>
      <c r="AO68" s="28">
        <v>0.0</v>
      </c>
      <c r="AP68" s="68">
        <v>0.0</v>
      </c>
      <c r="AQ68" s="28">
        <v>0.0</v>
      </c>
      <c r="AR68" s="68">
        <v>0.0</v>
      </c>
      <c r="AS68" s="28">
        <v>0.0</v>
      </c>
      <c r="AT68" s="68">
        <v>0.0</v>
      </c>
      <c r="AU68" s="28">
        <v>0.0</v>
      </c>
      <c r="AV68" s="68">
        <v>0.0</v>
      </c>
      <c r="AW68" s="28">
        <v>0.0</v>
      </c>
      <c r="AX68" s="68">
        <v>0.0</v>
      </c>
      <c r="AY68" s="55" t="s">
        <v>184</v>
      </c>
      <c r="AZ68" s="55" t="s">
        <v>184</v>
      </c>
      <c r="BA68" s="55" t="s">
        <v>184</v>
      </c>
      <c r="BB68" s="55" t="s">
        <v>184</v>
      </c>
      <c r="BC68" s="77">
        <f t="shared" si="7"/>
        <v>100</v>
      </c>
    </row>
    <row r="69" ht="22.5" customHeight="1">
      <c r="A69" s="36">
        <v>68.0</v>
      </c>
      <c r="B69" s="28" t="s">
        <v>1063</v>
      </c>
      <c r="C69" s="28" t="s">
        <v>1739</v>
      </c>
      <c r="D69" s="28" t="s">
        <v>232</v>
      </c>
      <c r="E69" s="28" t="s">
        <v>240</v>
      </c>
      <c r="F69" s="28" t="s">
        <v>440</v>
      </c>
      <c r="G69" s="28"/>
      <c r="H69" s="28" t="s">
        <v>157</v>
      </c>
      <c r="I69" s="28">
        <v>2.0</v>
      </c>
      <c r="J69" s="28">
        <v>40.0</v>
      </c>
      <c r="K69" s="28">
        <v>80.0</v>
      </c>
      <c r="L69" s="28" t="s">
        <v>546</v>
      </c>
      <c r="M69" s="28">
        <v>5.4</v>
      </c>
      <c r="N69" s="28" t="s">
        <v>234</v>
      </c>
      <c r="O69" s="28" t="s">
        <v>235</v>
      </c>
      <c r="P69" s="28"/>
      <c r="Q69" s="28" t="s">
        <v>368</v>
      </c>
      <c r="R69" s="28">
        <v>100.0</v>
      </c>
      <c r="S69" s="50">
        <f t="shared" si="1"/>
        <v>18.51851852</v>
      </c>
      <c r="T69" s="28" t="str">
        <f t="shared" si="2"/>
        <v>DIATAS 8JAM</v>
      </c>
      <c r="U69" s="52">
        <v>44894.0</v>
      </c>
      <c r="V69" s="28" t="str">
        <f t="shared" si="3"/>
        <v>DIATAS 2 TAHUN</v>
      </c>
      <c r="W69" s="28"/>
      <c r="X69" s="28"/>
      <c r="Y69" s="28"/>
      <c r="Z69" s="28" t="s">
        <v>195</v>
      </c>
      <c r="AA69" s="28"/>
      <c r="AB69" s="28"/>
      <c r="AC69" s="91" t="b">
        <v>0</v>
      </c>
      <c r="AD69" s="28" t="str">
        <f t="shared" si="4"/>
        <v>Waktunya Dummy</v>
      </c>
      <c r="AE69" s="28" t="str">
        <f t="shared" si="5"/>
        <v>1</v>
      </c>
      <c r="AF69" s="28">
        <f t="shared" si="6"/>
        <v>100</v>
      </c>
      <c r="AG69" s="28">
        <v>100.0</v>
      </c>
      <c r="AH69" s="68">
        <v>1.0</v>
      </c>
      <c r="AI69" s="28">
        <v>0.0</v>
      </c>
      <c r="AJ69" s="70">
        <v>0.0</v>
      </c>
      <c r="AK69" s="28">
        <v>0.0</v>
      </c>
      <c r="AL69" s="68">
        <v>0.0</v>
      </c>
      <c r="AM69" s="28">
        <v>0.0</v>
      </c>
      <c r="AN69" s="68">
        <v>0.0</v>
      </c>
      <c r="AO69" s="28">
        <v>0.0</v>
      </c>
      <c r="AP69" s="68">
        <v>0.0</v>
      </c>
      <c r="AQ69" s="28">
        <v>0.0</v>
      </c>
      <c r="AR69" s="68">
        <v>0.0</v>
      </c>
      <c r="AS69" s="28">
        <v>0.0</v>
      </c>
      <c r="AT69" s="68">
        <v>0.0</v>
      </c>
      <c r="AU69" s="28">
        <v>0.0</v>
      </c>
      <c r="AV69" s="68">
        <v>0.0</v>
      </c>
      <c r="AW69" s="28">
        <v>0.0</v>
      </c>
      <c r="AX69" s="68">
        <v>0.0</v>
      </c>
      <c r="AY69" s="55" t="s">
        <v>184</v>
      </c>
      <c r="AZ69" s="55" t="s">
        <v>184</v>
      </c>
      <c r="BA69" s="55" t="s">
        <v>184</v>
      </c>
      <c r="BB69" s="55" t="s">
        <v>184</v>
      </c>
      <c r="BC69" s="77">
        <f t="shared" si="7"/>
        <v>100</v>
      </c>
    </row>
    <row r="70" ht="22.5" customHeight="1">
      <c r="A70" s="36">
        <v>69.0</v>
      </c>
      <c r="B70" s="28" t="s">
        <v>761</v>
      </c>
      <c r="C70" s="28" t="s">
        <v>1749</v>
      </c>
      <c r="D70" s="28" t="s">
        <v>309</v>
      </c>
      <c r="E70" s="28" t="s">
        <v>240</v>
      </c>
      <c r="F70" s="28" t="s">
        <v>150</v>
      </c>
      <c r="G70" s="28"/>
      <c r="H70" s="28" t="s">
        <v>409</v>
      </c>
      <c r="I70" s="28">
        <v>2.0</v>
      </c>
      <c r="J70" s="28">
        <v>40.0</v>
      </c>
      <c r="K70" s="28">
        <v>80.0</v>
      </c>
      <c r="L70" s="28" t="s">
        <v>546</v>
      </c>
      <c r="M70" s="28">
        <v>4.0</v>
      </c>
      <c r="N70" s="28" t="s">
        <v>920</v>
      </c>
      <c r="O70" s="28" t="s">
        <v>1750</v>
      </c>
      <c r="P70" s="28" t="s">
        <v>922</v>
      </c>
      <c r="Q70" s="28" t="s">
        <v>368</v>
      </c>
      <c r="R70" s="28">
        <v>100.0</v>
      </c>
      <c r="S70" s="50">
        <f t="shared" si="1"/>
        <v>16.75</v>
      </c>
      <c r="T70" s="28" t="str">
        <f t="shared" si="2"/>
        <v>DIATAS 8JAM</v>
      </c>
      <c r="U70" s="52">
        <v>43634.0</v>
      </c>
      <c r="V70" s="28" t="str">
        <f t="shared" si="3"/>
        <v>DIATAS 6 TAHUN</v>
      </c>
      <c r="W70" s="28" t="s">
        <v>1251</v>
      </c>
      <c r="X70" s="28">
        <v>100.0</v>
      </c>
      <c r="Y70" s="28" t="s">
        <v>922</v>
      </c>
      <c r="Z70" s="28" t="s">
        <v>195</v>
      </c>
      <c r="AA70" s="52"/>
      <c r="AB70" s="63"/>
      <c r="AC70" s="65" t="b">
        <v>0</v>
      </c>
      <c r="AD70" s="28" t="str">
        <f t="shared" si="4"/>
        <v>Waktunya Dummy</v>
      </c>
      <c r="AE70" s="28" t="str">
        <f t="shared" si="5"/>
        <v>1</v>
      </c>
      <c r="AF70" s="28">
        <f t="shared" si="6"/>
        <v>67</v>
      </c>
      <c r="AG70" s="28">
        <v>100.0</v>
      </c>
      <c r="AH70" s="68">
        <v>0.67</v>
      </c>
      <c r="AI70" s="28">
        <v>0.0</v>
      </c>
      <c r="AJ70" s="70">
        <v>0.0</v>
      </c>
      <c r="AK70" s="28">
        <v>0.0</v>
      </c>
      <c r="AL70" s="68">
        <v>0.0</v>
      </c>
      <c r="AM70" s="28">
        <v>0.0</v>
      </c>
      <c r="AN70" s="68">
        <v>0.0</v>
      </c>
      <c r="AO70" s="28">
        <v>0.0</v>
      </c>
      <c r="AP70" s="68">
        <v>0.0</v>
      </c>
      <c r="AQ70" s="28">
        <v>0.0</v>
      </c>
      <c r="AR70" s="68">
        <v>0.0</v>
      </c>
      <c r="AS70" s="28">
        <v>0.0</v>
      </c>
      <c r="AT70" s="68">
        <v>0.0</v>
      </c>
      <c r="AU70" s="28">
        <v>0.0</v>
      </c>
      <c r="AV70" s="68">
        <v>0.0</v>
      </c>
      <c r="AW70" s="28">
        <v>0.0</v>
      </c>
      <c r="AX70" s="68">
        <v>0.0</v>
      </c>
      <c r="AY70" s="55" t="s">
        <v>184</v>
      </c>
      <c r="AZ70" s="55" t="s">
        <v>184</v>
      </c>
      <c r="BA70" s="55" t="s">
        <v>184</v>
      </c>
      <c r="BB70" s="55" t="s">
        <v>1522</v>
      </c>
      <c r="BC70" s="77">
        <f t="shared" si="7"/>
        <v>85</v>
      </c>
    </row>
    <row r="71" ht="22.5" customHeight="1">
      <c r="A71" s="36">
        <v>70.0</v>
      </c>
      <c r="B71" s="28" t="s">
        <v>286</v>
      </c>
      <c r="C71" s="28" t="s">
        <v>330</v>
      </c>
      <c r="D71" s="28" t="s">
        <v>288</v>
      </c>
      <c r="E71" s="28" t="s">
        <v>240</v>
      </c>
      <c r="F71" s="28" t="s">
        <v>179</v>
      </c>
      <c r="G71" s="28"/>
      <c r="H71" s="28" t="s">
        <v>157</v>
      </c>
      <c r="I71" s="28">
        <v>3.0</v>
      </c>
      <c r="J71" s="28">
        <v>60.0</v>
      </c>
      <c r="K71" s="28">
        <v>180.0</v>
      </c>
      <c r="L71" s="28" t="s">
        <v>172</v>
      </c>
      <c r="M71" s="28">
        <v>12.4</v>
      </c>
      <c r="N71" s="28" t="s">
        <v>457</v>
      </c>
      <c r="O71" s="28" t="s">
        <v>459</v>
      </c>
      <c r="P71" s="28"/>
      <c r="Q71" s="28" t="s">
        <v>575</v>
      </c>
      <c r="R71" s="28">
        <v>300.0</v>
      </c>
      <c r="S71" s="50">
        <f t="shared" si="1"/>
        <v>24.19354839</v>
      </c>
      <c r="T71" s="28" t="str">
        <f t="shared" si="2"/>
        <v>DIATAS 8JAM</v>
      </c>
      <c r="U71" s="52">
        <v>44832.0</v>
      </c>
      <c r="V71" s="28" t="str">
        <f t="shared" si="3"/>
        <v>DIATAS 3 TAHUN</v>
      </c>
      <c r="W71" s="28"/>
      <c r="X71" s="28"/>
      <c r="Y71" s="28"/>
      <c r="Z71" s="28" t="s">
        <v>195</v>
      </c>
      <c r="AA71" s="28"/>
      <c r="AB71" s="63"/>
      <c r="AC71" s="65" t="b">
        <v>0</v>
      </c>
      <c r="AD71" s="28" t="str">
        <f t="shared" si="4"/>
        <v>Waktunya Dummy</v>
      </c>
      <c r="AE71" s="28" t="str">
        <f t="shared" si="5"/>
        <v>3</v>
      </c>
      <c r="AF71" s="28">
        <f t="shared" si="6"/>
        <v>300</v>
      </c>
      <c r="AG71" s="28">
        <v>100.0</v>
      </c>
      <c r="AH71" s="68">
        <v>1.0</v>
      </c>
      <c r="AI71" s="28">
        <v>100.0</v>
      </c>
      <c r="AJ71" s="70">
        <v>1.0</v>
      </c>
      <c r="AK71" s="28">
        <v>100.0</v>
      </c>
      <c r="AL71" s="68">
        <v>1.0</v>
      </c>
      <c r="AM71" s="28">
        <v>0.0</v>
      </c>
      <c r="AN71" s="68">
        <v>0.0</v>
      </c>
      <c r="AO71" s="28">
        <v>0.0</v>
      </c>
      <c r="AP71" s="68">
        <v>0.0</v>
      </c>
      <c r="AQ71" s="28">
        <v>0.0</v>
      </c>
      <c r="AR71" s="68">
        <v>0.0</v>
      </c>
      <c r="AS71" s="28">
        <v>0.0</v>
      </c>
      <c r="AT71" s="68">
        <v>0.0</v>
      </c>
      <c r="AU71" s="28">
        <v>0.0</v>
      </c>
      <c r="AV71" s="68">
        <v>0.0</v>
      </c>
      <c r="AW71" s="28">
        <v>0.0</v>
      </c>
      <c r="AX71" s="68">
        <v>0.0</v>
      </c>
      <c r="AY71" s="55" t="s">
        <v>184</v>
      </c>
      <c r="AZ71" s="55" t="s">
        <v>184</v>
      </c>
      <c r="BA71" s="55" t="s">
        <v>184</v>
      </c>
      <c r="BB71" s="55" t="s">
        <v>184</v>
      </c>
      <c r="BC71" s="77">
        <f t="shared" si="7"/>
        <v>100</v>
      </c>
    </row>
    <row r="72" ht="22.5" customHeight="1">
      <c r="A72" s="36">
        <v>71.0</v>
      </c>
      <c r="B72" s="28" t="s">
        <v>286</v>
      </c>
      <c r="C72" s="28" t="s">
        <v>1766</v>
      </c>
      <c r="D72" s="28" t="s">
        <v>288</v>
      </c>
      <c r="E72" s="28" t="s">
        <v>240</v>
      </c>
      <c r="F72" s="28" t="s">
        <v>179</v>
      </c>
      <c r="G72" s="28"/>
      <c r="H72" s="28" t="s">
        <v>277</v>
      </c>
      <c r="I72" s="28">
        <v>3.0</v>
      </c>
      <c r="J72" s="28">
        <v>40.0</v>
      </c>
      <c r="K72" s="28">
        <v>120.0</v>
      </c>
      <c r="L72" s="28" t="s">
        <v>546</v>
      </c>
      <c r="M72" s="28">
        <v>11.1</v>
      </c>
      <c r="N72" s="28" t="s">
        <v>1768</v>
      </c>
      <c r="O72" s="28" t="s">
        <v>176</v>
      </c>
      <c r="P72" s="28"/>
      <c r="Q72" s="28" t="s">
        <v>575</v>
      </c>
      <c r="R72" s="28">
        <v>300.0</v>
      </c>
      <c r="S72" s="50">
        <f t="shared" si="1"/>
        <v>27.02702703</v>
      </c>
      <c r="T72" s="28" t="str">
        <f t="shared" si="2"/>
        <v>DIATAS 8JAM</v>
      </c>
      <c r="U72" s="52">
        <v>44832.0</v>
      </c>
      <c r="V72" s="28" t="str">
        <f t="shared" si="3"/>
        <v>DIATAS 3 TAHUN</v>
      </c>
      <c r="W72" s="28"/>
      <c r="X72" s="28"/>
      <c r="Y72" s="28"/>
      <c r="Z72" s="28" t="s">
        <v>195</v>
      </c>
      <c r="AA72" s="28"/>
      <c r="AB72" s="63"/>
      <c r="AC72" s="65" t="b">
        <v>0</v>
      </c>
      <c r="AD72" s="28" t="str">
        <f t="shared" si="4"/>
        <v>Waktunya Dummy</v>
      </c>
      <c r="AE72" s="28" t="str">
        <f t="shared" si="5"/>
        <v>3</v>
      </c>
      <c r="AF72" s="28">
        <f t="shared" si="6"/>
        <v>300</v>
      </c>
      <c r="AG72" s="28">
        <v>100.0</v>
      </c>
      <c r="AH72" s="68">
        <v>1.0</v>
      </c>
      <c r="AI72" s="28">
        <v>100.0</v>
      </c>
      <c r="AJ72" s="70">
        <v>1.0</v>
      </c>
      <c r="AK72" s="28">
        <v>100.0</v>
      </c>
      <c r="AL72" s="68">
        <v>1.0</v>
      </c>
      <c r="AM72" s="28">
        <v>0.0</v>
      </c>
      <c r="AN72" s="68">
        <v>0.0</v>
      </c>
      <c r="AO72" s="28">
        <v>0.0</v>
      </c>
      <c r="AP72" s="68">
        <v>0.0</v>
      </c>
      <c r="AQ72" s="28">
        <v>0.0</v>
      </c>
      <c r="AR72" s="68">
        <v>0.0</v>
      </c>
      <c r="AS72" s="28">
        <v>0.0</v>
      </c>
      <c r="AT72" s="68">
        <v>0.0</v>
      </c>
      <c r="AU72" s="28">
        <v>0.0</v>
      </c>
      <c r="AV72" s="68">
        <v>0.0</v>
      </c>
      <c r="AW72" s="28">
        <v>0.0</v>
      </c>
      <c r="AX72" s="68">
        <v>0.0</v>
      </c>
      <c r="AY72" s="55" t="s">
        <v>184</v>
      </c>
      <c r="AZ72" s="55" t="s">
        <v>184</v>
      </c>
      <c r="BA72" s="55" t="s">
        <v>184</v>
      </c>
      <c r="BB72" s="55" t="s">
        <v>184</v>
      </c>
      <c r="BC72" s="77">
        <f t="shared" si="7"/>
        <v>100</v>
      </c>
    </row>
    <row r="73" ht="22.5" customHeight="1">
      <c r="A73" s="36">
        <v>72.0</v>
      </c>
      <c r="B73" s="28" t="s">
        <v>777</v>
      </c>
      <c r="C73" s="28" t="s">
        <v>778</v>
      </c>
      <c r="D73" s="28" t="s">
        <v>288</v>
      </c>
      <c r="E73" s="28" t="s">
        <v>240</v>
      </c>
      <c r="F73" s="28" t="s">
        <v>179</v>
      </c>
      <c r="G73" s="28"/>
      <c r="H73" s="28" t="s">
        <v>680</v>
      </c>
      <c r="I73" s="28">
        <v>3.0</v>
      </c>
      <c r="J73" s="28">
        <v>40.0</v>
      </c>
      <c r="K73" s="28">
        <v>120.0</v>
      </c>
      <c r="L73" s="28" t="s">
        <v>172</v>
      </c>
      <c r="M73" s="28">
        <v>11.0</v>
      </c>
      <c r="N73" s="28" t="s">
        <v>234</v>
      </c>
      <c r="O73" s="28" t="s">
        <v>235</v>
      </c>
      <c r="P73" s="28"/>
      <c r="Q73" s="28" t="s">
        <v>808</v>
      </c>
      <c r="R73" s="28">
        <v>200.0</v>
      </c>
      <c r="S73" s="50">
        <f t="shared" si="1"/>
        <v>18.18181818</v>
      </c>
      <c r="T73" s="28" t="str">
        <f t="shared" si="2"/>
        <v>DIATAS 8JAM</v>
      </c>
      <c r="U73" s="52">
        <v>44911.0</v>
      </c>
      <c r="V73" s="28" t="str">
        <f t="shared" si="3"/>
        <v>DIATAS 2 TAHUN</v>
      </c>
      <c r="W73" s="28"/>
      <c r="X73" s="28"/>
      <c r="Y73" s="28"/>
      <c r="Z73" s="28" t="s">
        <v>195</v>
      </c>
      <c r="AA73" s="28"/>
      <c r="AB73" s="63"/>
      <c r="AC73" s="65" t="b">
        <v>0</v>
      </c>
      <c r="AD73" s="28" t="str">
        <f t="shared" si="4"/>
        <v>Waktunya Dummy</v>
      </c>
      <c r="AE73" s="28" t="str">
        <f t="shared" si="5"/>
        <v>2</v>
      </c>
      <c r="AF73" s="28">
        <f t="shared" si="6"/>
        <v>200</v>
      </c>
      <c r="AG73" s="28">
        <v>100.0</v>
      </c>
      <c r="AH73" s="68">
        <v>1.0</v>
      </c>
      <c r="AI73" s="28">
        <v>100.0</v>
      </c>
      <c r="AJ73" s="70">
        <v>1.0</v>
      </c>
      <c r="AK73" s="28">
        <v>0.0</v>
      </c>
      <c r="AL73" s="68">
        <v>0.0</v>
      </c>
      <c r="AM73" s="28">
        <v>0.0</v>
      </c>
      <c r="AN73" s="68">
        <v>0.0</v>
      </c>
      <c r="AO73" s="28">
        <v>0.0</v>
      </c>
      <c r="AP73" s="68">
        <v>0.0</v>
      </c>
      <c r="AQ73" s="28">
        <v>0.0</v>
      </c>
      <c r="AR73" s="68">
        <v>0.0</v>
      </c>
      <c r="AS73" s="28">
        <v>0.0</v>
      </c>
      <c r="AT73" s="68">
        <v>0.0</v>
      </c>
      <c r="AU73" s="28">
        <v>0.0</v>
      </c>
      <c r="AV73" s="68">
        <v>0.0</v>
      </c>
      <c r="AW73" s="28">
        <v>0.0</v>
      </c>
      <c r="AX73" s="68">
        <v>0.0</v>
      </c>
      <c r="AY73" s="55" t="s">
        <v>184</v>
      </c>
      <c r="AZ73" s="55" t="s">
        <v>184</v>
      </c>
      <c r="BA73" s="55" t="s">
        <v>184</v>
      </c>
      <c r="BB73" s="55" t="s">
        <v>184</v>
      </c>
      <c r="BC73" s="77">
        <f t="shared" si="7"/>
        <v>100</v>
      </c>
    </row>
    <row r="74" ht="22.5" customHeight="1">
      <c r="A74" s="36">
        <v>73.0</v>
      </c>
      <c r="B74" s="28" t="s">
        <v>786</v>
      </c>
      <c r="C74" s="28" t="s">
        <v>787</v>
      </c>
      <c r="D74" s="28" t="s">
        <v>288</v>
      </c>
      <c r="E74" s="28" t="s">
        <v>240</v>
      </c>
      <c r="F74" s="28" t="s">
        <v>358</v>
      </c>
      <c r="G74" s="28"/>
      <c r="H74" s="28" t="s">
        <v>277</v>
      </c>
      <c r="I74" s="28">
        <v>2.0</v>
      </c>
      <c r="J74" s="28">
        <v>60.0</v>
      </c>
      <c r="K74" s="28">
        <v>120.0</v>
      </c>
      <c r="L74" s="28" t="s">
        <v>546</v>
      </c>
      <c r="M74" s="28">
        <v>8.0</v>
      </c>
      <c r="N74" s="28" t="s">
        <v>1768</v>
      </c>
      <c r="O74" s="28" t="s">
        <v>176</v>
      </c>
      <c r="P74" s="28"/>
      <c r="Q74" s="28" t="s">
        <v>368</v>
      </c>
      <c r="R74" s="28">
        <v>100.0</v>
      </c>
      <c r="S74" s="50">
        <f t="shared" si="1"/>
        <v>12.5</v>
      </c>
      <c r="T74" s="28" t="str">
        <f t="shared" si="2"/>
        <v>DIATAS 8JAM</v>
      </c>
      <c r="U74" s="52">
        <v>44197.0</v>
      </c>
      <c r="V74" s="28" t="str">
        <f t="shared" si="3"/>
        <v>DIATAS 4 TAHUN</v>
      </c>
      <c r="W74" s="28"/>
      <c r="X74" s="28"/>
      <c r="Y74" s="28"/>
      <c r="Z74" s="28" t="s">
        <v>195</v>
      </c>
      <c r="AA74" s="28"/>
      <c r="AB74" s="63"/>
      <c r="AC74" s="91" t="b">
        <v>0</v>
      </c>
      <c r="AD74" s="28" t="str">
        <f t="shared" si="4"/>
        <v>Waktunya Dummy</v>
      </c>
      <c r="AE74" s="28" t="str">
        <f t="shared" si="5"/>
        <v>1</v>
      </c>
      <c r="AF74" s="28">
        <f t="shared" si="6"/>
        <v>100</v>
      </c>
      <c r="AG74" s="28">
        <v>100.0</v>
      </c>
      <c r="AH74" s="68">
        <v>1.0</v>
      </c>
      <c r="AI74" s="28">
        <v>0.0</v>
      </c>
      <c r="AJ74" s="70"/>
      <c r="AK74" s="28">
        <v>0.0</v>
      </c>
      <c r="AL74" s="28"/>
      <c r="AM74" s="28">
        <v>0.0</v>
      </c>
      <c r="AN74" s="28"/>
      <c r="AO74" s="28">
        <v>0.0</v>
      </c>
      <c r="AP74" s="28"/>
      <c r="AQ74" s="28">
        <v>0.0</v>
      </c>
      <c r="AR74" s="28"/>
      <c r="AS74" s="28">
        <v>0.0</v>
      </c>
      <c r="AT74" s="28"/>
      <c r="AU74" s="28">
        <v>0.0</v>
      </c>
      <c r="AV74" s="28"/>
      <c r="AW74" s="28">
        <v>0.0</v>
      </c>
      <c r="AX74" s="28"/>
      <c r="AY74" s="55" t="s">
        <v>184</v>
      </c>
      <c r="AZ74" s="55" t="s">
        <v>184</v>
      </c>
      <c r="BA74" s="55" t="s">
        <v>184</v>
      </c>
      <c r="BB74" s="55" t="s">
        <v>184</v>
      </c>
      <c r="BC74" s="77">
        <f t="shared" si="7"/>
        <v>100</v>
      </c>
    </row>
    <row r="75" ht="22.5" customHeight="1">
      <c r="A75" s="36">
        <v>74.0</v>
      </c>
      <c r="B75" s="28" t="s">
        <v>541</v>
      </c>
      <c r="C75" s="28" t="s">
        <v>1809</v>
      </c>
      <c r="D75" s="28" t="s">
        <v>434</v>
      </c>
      <c r="E75" s="28" t="s">
        <v>240</v>
      </c>
      <c r="F75" s="28" t="s">
        <v>179</v>
      </c>
      <c r="G75" s="28"/>
      <c r="H75" s="28" t="s">
        <v>1811</v>
      </c>
      <c r="I75" s="28">
        <v>2.0</v>
      </c>
      <c r="J75" s="28">
        <v>32.0</v>
      </c>
      <c r="K75" s="28">
        <v>64.0</v>
      </c>
      <c r="L75" s="28" t="s">
        <v>280</v>
      </c>
      <c r="M75" s="28">
        <v>27.0</v>
      </c>
      <c r="N75" s="28" t="s">
        <v>234</v>
      </c>
      <c r="O75" s="28" t="s">
        <v>235</v>
      </c>
      <c r="P75" s="28"/>
      <c r="Q75" s="28" t="s">
        <v>575</v>
      </c>
      <c r="R75" s="28">
        <v>300.0</v>
      </c>
      <c r="S75" s="50">
        <f t="shared" si="1"/>
        <v>11.11111111</v>
      </c>
      <c r="T75" s="28" t="str">
        <f t="shared" si="2"/>
        <v>DIATAS 8JAM</v>
      </c>
      <c r="U75" s="52">
        <v>44845.0</v>
      </c>
      <c r="V75" s="28" t="str">
        <f t="shared" si="3"/>
        <v>DIATAS 3 TAHUN</v>
      </c>
      <c r="W75" s="28" t="s">
        <v>1251</v>
      </c>
      <c r="X75" s="28"/>
      <c r="Y75" s="28"/>
      <c r="Z75" s="28" t="s">
        <v>195</v>
      </c>
      <c r="AA75" s="28"/>
      <c r="AB75" s="63"/>
      <c r="AC75" s="65" t="b">
        <v>0</v>
      </c>
      <c r="AD75" s="28" t="str">
        <f t="shared" si="4"/>
        <v>Waktunya Dummy</v>
      </c>
      <c r="AE75" s="28" t="str">
        <f t="shared" si="5"/>
        <v>3</v>
      </c>
      <c r="AF75" s="28">
        <f t="shared" si="6"/>
        <v>300</v>
      </c>
      <c r="AG75" s="28">
        <v>100.0</v>
      </c>
      <c r="AH75" s="68">
        <v>1.0</v>
      </c>
      <c r="AI75" s="28">
        <v>100.0</v>
      </c>
      <c r="AJ75" s="70">
        <v>1.0</v>
      </c>
      <c r="AK75" s="28">
        <v>100.0</v>
      </c>
      <c r="AL75" s="68">
        <v>1.0</v>
      </c>
      <c r="AM75" s="28">
        <v>0.0</v>
      </c>
      <c r="AN75" s="68">
        <v>0.0</v>
      </c>
      <c r="AO75" s="28">
        <v>0.0</v>
      </c>
      <c r="AP75" s="68">
        <v>0.0</v>
      </c>
      <c r="AQ75" s="28">
        <v>0.0</v>
      </c>
      <c r="AR75" s="68">
        <v>0.0</v>
      </c>
      <c r="AS75" s="28">
        <v>0.0</v>
      </c>
      <c r="AT75" s="68">
        <v>0.0</v>
      </c>
      <c r="AU75" s="28">
        <v>0.0</v>
      </c>
      <c r="AV75" s="68">
        <v>0.0</v>
      </c>
      <c r="AW75" s="28">
        <v>0.0</v>
      </c>
      <c r="AX75" s="68">
        <v>0.0</v>
      </c>
      <c r="AY75" s="55" t="s">
        <v>184</v>
      </c>
      <c r="AZ75" s="55" t="s">
        <v>184</v>
      </c>
      <c r="BA75" s="55" t="s">
        <v>184</v>
      </c>
      <c r="BB75" s="55" t="s">
        <v>184</v>
      </c>
      <c r="BC75" s="77">
        <f t="shared" si="7"/>
        <v>100</v>
      </c>
    </row>
    <row r="76" ht="22.5" customHeight="1">
      <c r="A76" s="36">
        <v>75.0</v>
      </c>
      <c r="B76" s="28" t="s">
        <v>790</v>
      </c>
      <c r="C76" s="28" t="s">
        <v>791</v>
      </c>
      <c r="D76" s="28" t="s">
        <v>96</v>
      </c>
      <c r="E76" s="28" t="s">
        <v>240</v>
      </c>
      <c r="F76" s="28" t="s">
        <v>358</v>
      </c>
      <c r="G76" s="28"/>
      <c r="H76" s="28" t="s">
        <v>680</v>
      </c>
      <c r="I76" s="28">
        <v>2.0</v>
      </c>
      <c r="J76" s="28">
        <v>40.0</v>
      </c>
      <c r="K76" s="28">
        <v>80.0</v>
      </c>
      <c r="L76" s="28" t="s">
        <v>546</v>
      </c>
      <c r="M76" s="28">
        <v>3.1</v>
      </c>
      <c r="N76" s="28" t="s">
        <v>1768</v>
      </c>
      <c r="O76" s="28"/>
      <c r="P76" s="28"/>
      <c r="Q76" s="28" t="s">
        <v>1245</v>
      </c>
      <c r="R76" s="28">
        <v>50.0</v>
      </c>
      <c r="S76" s="50">
        <f t="shared" si="1"/>
        <v>16.12903226</v>
      </c>
      <c r="T76" s="28" t="str">
        <f t="shared" si="2"/>
        <v>DIATAS 8JAM</v>
      </c>
      <c r="U76" s="52">
        <v>44197.0</v>
      </c>
      <c r="V76" s="28" t="str">
        <f t="shared" si="3"/>
        <v>DIATAS 4 TAHUN</v>
      </c>
      <c r="W76" s="28"/>
      <c r="X76" s="28">
        <v>100.0</v>
      </c>
      <c r="Y76" s="28"/>
      <c r="Z76" s="28" t="s">
        <v>195</v>
      </c>
      <c r="AA76" s="28"/>
      <c r="AB76" s="63"/>
      <c r="AC76" s="91" t="b">
        <v>0</v>
      </c>
      <c r="AD76" s="28" t="str">
        <f t="shared" si="4"/>
        <v>Waktunya Dummy</v>
      </c>
      <c r="AE76" s="28" t="str">
        <f t="shared" si="5"/>
        <v>1</v>
      </c>
      <c r="AF76" s="28">
        <f t="shared" si="6"/>
        <v>50</v>
      </c>
      <c r="AG76" s="28">
        <v>50.0</v>
      </c>
      <c r="AH76" s="68">
        <v>1.0</v>
      </c>
      <c r="AI76" s="28">
        <v>0.0</v>
      </c>
      <c r="AJ76" s="70"/>
      <c r="AK76" s="28">
        <v>0.0</v>
      </c>
      <c r="AL76" s="28"/>
      <c r="AM76" s="28">
        <v>0.0</v>
      </c>
      <c r="AN76" s="28"/>
      <c r="AO76" s="28">
        <v>0.0</v>
      </c>
      <c r="AP76" s="28"/>
      <c r="AQ76" s="28">
        <v>0.0</v>
      </c>
      <c r="AR76" s="28"/>
      <c r="AS76" s="28">
        <v>0.0</v>
      </c>
      <c r="AT76" s="28"/>
      <c r="AU76" s="28">
        <v>0.0</v>
      </c>
      <c r="AV76" s="28"/>
      <c r="AW76" s="28">
        <v>0.0</v>
      </c>
      <c r="AX76" s="28"/>
      <c r="AY76" s="55" t="s">
        <v>184</v>
      </c>
      <c r="AZ76" s="55" t="s">
        <v>184</v>
      </c>
      <c r="BA76" s="55" t="s">
        <v>184</v>
      </c>
      <c r="BB76" s="55" t="s">
        <v>184</v>
      </c>
      <c r="BC76" s="77">
        <f t="shared" si="7"/>
        <v>100</v>
      </c>
    </row>
    <row r="77" ht="22.5" customHeight="1">
      <c r="A77" s="36">
        <v>76.0</v>
      </c>
      <c r="B77" s="28" t="s">
        <v>1140</v>
      </c>
      <c r="C77" s="28" t="s">
        <v>1840</v>
      </c>
      <c r="D77" s="28" t="s">
        <v>300</v>
      </c>
      <c r="E77" s="28" t="s">
        <v>240</v>
      </c>
      <c r="F77" s="28" t="s">
        <v>440</v>
      </c>
      <c r="G77" s="28"/>
      <c r="H77" s="28" t="s">
        <v>1703</v>
      </c>
      <c r="I77" s="28">
        <v>2.0</v>
      </c>
      <c r="J77" s="28">
        <v>20.0</v>
      </c>
      <c r="K77" s="28">
        <v>40.0</v>
      </c>
      <c r="L77" s="28" t="s">
        <v>546</v>
      </c>
      <c r="M77" s="28">
        <v>1.0</v>
      </c>
      <c r="N77" s="28" t="s">
        <v>234</v>
      </c>
      <c r="O77" s="28" t="s">
        <v>235</v>
      </c>
      <c r="P77" s="28"/>
      <c r="Q77" s="28" t="s">
        <v>1245</v>
      </c>
      <c r="R77" s="28">
        <v>50.0</v>
      </c>
      <c r="S77" s="50">
        <f t="shared" si="1"/>
        <v>50</v>
      </c>
      <c r="T77" s="28" t="str">
        <f t="shared" si="2"/>
        <v>DIATAS 8JAM</v>
      </c>
      <c r="U77" s="52">
        <v>44197.0</v>
      </c>
      <c r="V77" s="28" t="str">
        <f t="shared" si="3"/>
        <v>DIATAS 4 TAHUN</v>
      </c>
      <c r="W77" s="28"/>
      <c r="X77" s="28">
        <v>100.0</v>
      </c>
      <c r="Y77" s="28"/>
      <c r="Z77" s="28" t="s">
        <v>195</v>
      </c>
      <c r="AA77" s="28"/>
      <c r="AB77" s="63"/>
      <c r="AC77" s="65" t="b">
        <v>0</v>
      </c>
      <c r="AD77" s="28" t="str">
        <f t="shared" si="4"/>
        <v>Waktunya Dummy</v>
      </c>
      <c r="AE77" s="28" t="str">
        <f t="shared" si="5"/>
        <v>1</v>
      </c>
      <c r="AF77" s="28">
        <f t="shared" si="6"/>
        <v>50</v>
      </c>
      <c r="AG77" s="28">
        <v>50.0</v>
      </c>
      <c r="AH77" s="68">
        <v>1.0</v>
      </c>
      <c r="AI77" s="28">
        <v>0.0</v>
      </c>
      <c r="AJ77" s="70">
        <v>0.0</v>
      </c>
      <c r="AK77" s="28">
        <v>0.0</v>
      </c>
      <c r="AL77" s="68">
        <v>0.0</v>
      </c>
      <c r="AM77" s="28">
        <v>0.0</v>
      </c>
      <c r="AN77" s="68">
        <v>0.0</v>
      </c>
      <c r="AO77" s="28">
        <v>0.0</v>
      </c>
      <c r="AP77" s="68">
        <v>0.0</v>
      </c>
      <c r="AQ77" s="28">
        <v>0.0</v>
      </c>
      <c r="AR77" s="68">
        <v>0.0</v>
      </c>
      <c r="AS77" s="28">
        <v>0.0</v>
      </c>
      <c r="AT77" s="68">
        <v>0.0</v>
      </c>
      <c r="AU77" s="28">
        <v>0.0</v>
      </c>
      <c r="AV77" s="68">
        <v>0.0</v>
      </c>
      <c r="AW77" s="28">
        <v>0.0</v>
      </c>
      <c r="AX77" s="68">
        <v>0.0</v>
      </c>
      <c r="AY77" s="55" t="s">
        <v>184</v>
      </c>
      <c r="AZ77" s="55" t="s">
        <v>184</v>
      </c>
      <c r="BA77" s="55" t="s">
        <v>184</v>
      </c>
      <c r="BB77" s="55" t="s">
        <v>184</v>
      </c>
      <c r="BC77" s="77">
        <f t="shared" si="7"/>
        <v>100</v>
      </c>
    </row>
    <row r="78" ht="22.5" customHeight="1">
      <c r="A78" s="36">
        <v>77.0</v>
      </c>
      <c r="B78" s="28" t="s">
        <v>1155</v>
      </c>
      <c r="C78" s="28" t="s">
        <v>1848</v>
      </c>
      <c r="D78" s="28" t="s">
        <v>16</v>
      </c>
      <c r="E78" s="28" t="s">
        <v>240</v>
      </c>
      <c r="F78" s="28" t="s">
        <v>440</v>
      </c>
      <c r="G78" s="28"/>
      <c r="H78" s="28" t="s">
        <v>157</v>
      </c>
      <c r="I78" s="28">
        <v>2.0</v>
      </c>
      <c r="J78" s="28">
        <v>20.0</v>
      </c>
      <c r="K78" s="28">
        <v>40.0</v>
      </c>
      <c r="L78" s="28" t="s">
        <v>546</v>
      </c>
      <c r="M78" s="28">
        <v>5.0</v>
      </c>
      <c r="N78" s="28" t="s">
        <v>1623</v>
      </c>
      <c r="O78" s="28" t="s">
        <v>1624</v>
      </c>
      <c r="P78" s="28"/>
      <c r="Q78" s="28" t="s">
        <v>1850</v>
      </c>
      <c r="R78" s="28">
        <v>50.0</v>
      </c>
      <c r="S78" s="50">
        <f t="shared" si="1"/>
        <v>10</v>
      </c>
      <c r="T78" s="28" t="str">
        <f t="shared" si="2"/>
        <v>DIATAS 8JAM</v>
      </c>
      <c r="U78" s="52">
        <v>44197.0</v>
      </c>
      <c r="V78" s="28" t="str">
        <f t="shared" si="3"/>
        <v>DIATAS 4 TAHUN</v>
      </c>
      <c r="W78" s="28"/>
      <c r="X78" s="28">
        <v>100.0</v>
      </c>
      <c r="Y78" s="28"/>
      <c r="Z78" s="28" t="s">
        <v>195</v>
      </c>
      <c r="AA78" s="28"/>
      <c r="AB78" s="63"/>
      <c r="AC78" s="91" t="b">
        <v>0</v>
      </c>
      <c r="AD78" s="28" t="str">
        <f t="shared" si="4"/>
        <v>Waktunya Dummy</v>
      </c>
      <c r="AE78" s="28" t="str">
        <f t="shared" si="5"/>
        <v>1</v>
      </c>
      <c r="AF78" s="28">
        <f t="shared" si="6"/>
        <v>50</v>
      </c>
      <c r="AG78" s="28">
        <v>50.0</v>
      </c>
      <c r="AH78" s="68">
        <v>1.0</v>
      </c>
      <c r="AI78" s="28">
        <v>0.0</v>
      </c>
      <c r="AJ78" s="70">
        <v>0.0</v>
      </c>
      <c r="AK78" s="28">
        <v>0.0</v>
      </c>
      <c r="AL78" s="68">
        <v>0.0</v>
      </c>
      <c r="AM78" s="28">
        <v>0.0</v>
      </c>
      <c r="AN78" s="68">
        <v>0.0</v>
      </c>
      <c r="AO78" s="28">
        <v>0.0</v>
      </c>
      <c r="AP78" s="68">
        <v>0.0</v>
      </c>
      <c r="AQ78" s="28">
        <v>0.0</v>
      </c>
      <c r="AR78" s="68">
        <v>0.0</v>
      </c>
      <c r="AS78" s="28">
        <v>0.0</v>
      </c>
      <c r="AT78" s="68">
        <v>0.0</v>
      </c>
      <c r="AU78" s="28">
        <v>0.0</v>
      </c>
      <c r="AV78" s="68">
        <v>0.0</v>
      </c>
      <c r="AW78" s="28">
        <v>0.0</v>
      </c>
      <c r="AX78" s="68">
        <v>0.0</v>
      </c>
      <c r="AY78" s="55" t="s">
        <v>184</v>
      </c>
      <c r="AZ78" s="55" t="s">
        <v>184</v>
      </c>
      <c r="BA78" s="55" t="s">
        <v>184</v>
      </c>
      <c r="BB78" s="55" t="s">
        <v>184</v>
      </c>
      <c r="BC78" s="77">
        <f t="shared" si="7"/>
        <v>100</v>
      </c>
    </row>
    <row r="79" ht="22.5" customHeight="1">
      <c r="A79" s="36">
        <v>78.0</v>
      </c>
      <c r="B79" s="28" t="s">
        <v>812</v>
      </c>
      <c r="C79" s="28" t="s">
        <v>1857</v>
      </c>
      <c r="D79" s="28" t="s">
        <v>309</v>
      </c>
      <c r="E79" s="28" t="s">
        <v>240</v>
      </c>
      <c r="F79" s="28" t="s">
        <v>150</v>
      </c>
      <c r="G79" s="28"/>
      <c r="H79" s="28" t="s">
        <v>1859</v>
      </c>
      <c r="I79" s="28">
        <v>2.0</v>
      </c>
      <c r="J79" s="28">
        <v>20.0</v>
      </c>
      <c r="K79" s="28">
        <v>40.0</v>
      </c>
      <c r="L79" s="28" t="s">
        <v>546</v>
      </c>
      <c r="M79" s="28">
        <v>2.1</v>
      </c>
      <c r="N79" s="28" t="s">
        <v>457</v>
      </c>
      <c r="O79" s="28" t="s">
        <v>459</v>
      </c>
      <c r="P79" s="28"/>
      <c r="Q79" s="28" t="s">
        <v>368</v>
      </c>
      <c r="R79" s="28">
        <v>100.0</v>
      </c>
      <c r="S79" s="50">
        <f t="shared" si="1"/>
        <v>35.71428571</v>
      </c>
      <c r="T79" s="28" t="str">
        <f t="shared" si="2"/>
        <v>DIATAS 8JAM</v>
      </c>
      <c r="U79" s="52">
        <v>44167.0</v>
      </c>
      <c r="V79" s="28" t="str">
        <f t="shared" si="3"/>
        <v>DIATAS 4 TAHUN</v>
      </c>
      <c r="W79" s="28" t="s">
        <v>1251</v>
      </c>
      <c r="X79" s="28">
        <v>100.0</v>
      </c>
      <c r="Y79" s="28" t="s">
        <v>298</v>
      </c>
      <c r="Z79" s="28" t="s">
        <v>195</v>
      </c>
      <c r="AA79" s="52"/>
      <c r="AB79" s="63"/>
      <c r="AC79" s="65" t="b">
        <v>0</v>
      </c>
      <c r="AD79" s="28" t="str">
        <f t="shared" si="4"/>
        <v>Waktunya Dummy</v>
      </c>
      <c r="AE79" s="28" t="str">
        <f t="shared" si="5"/>
        <v>1</v>
      </c>
      <c r="AF79" s="28">
        <f t="shared" si="6"/>
        <v>75</v>
      </c>
      <c r="AG79" s="28">
        <v>100.0</v>
      </c>
      <c r="AH79" s="68">
        <v>0.75</v>
      </c>
      <c r="AI79" s="28">
        <v>0.0</v>
      </c>
      <c r="AJ79" s="70">
        <v>0.0</v>
      </c>
      <c r="AK79" s="28">
        <v>0.0</v>
      </c>
      <c r="AL79" s="68">
        <v>0.0</v>
      </c>
      <c r="AM79" s="28">
        <v>0.0</v>
      </c>
      <c r="AN79" s="68">
        <v>0.0</v>
      </c>
      <c r="AO79" s="28">
        <v>0.0</v>
      </c>
      <c r="AP79" s="68">
        <v>0.0</v>
      </c>
      <c r="AQ79" s="28">
        <v>0.0</v>
      </c>
      <c r="AR79" s="68">
        <v>0.0</v>
      </c>
      <c r="AS79" s="28">
        <v>0.0</v>
      </c>
      <c r="AT79" s="68">
        <v>0.0</v>
      </c>
      <c r="AU79" s="28">
        <v>0.0</v>
      </c>
      <c r="AV79" s="68">
        <v>0.0</v>
      </c>
      <c r="AW79" s="28">
        <v>0.0</v>
      </c>
      <c r="AX79" s="68">
        <v>0.0</v>
      </c>
      <c r="AY79" s="55" t="s">
        <v>184</v>
      </c>
      <c r="AZ79" s="55" t="s">
        <v>184</v>
      </c>
      <c r="BA79" s="55" t="s">
        <v>184</v>
      </c>
      <c r="BB79" s="55" t="s">
        <v>184</v>
      </c>
      <c r="BC79" s="77">
        <f t="shared" si="7"/>
        <v>100</v>
      </c>
    </row>
    <row r="80" ht="22.5" customHeight="1">
      <c r="A80" s="36">
        <v>79.0</v>
      </c>
      <c r="B80" s="28" t="s">
        <v>1163</v>
      </c>
      <c r="C80" s="28" t="s">
        <v>1869</v>
      </c>
      <c r="D80" s="28" t="s">
        <v>191</v>
      </c>
      <c r="E80" s="28" t="s">
        <v>240</v>
      </c>
      <c r="F80" s="28" t="s">
        <v>150</v>
      </c>
      <c r="G80" s="28"/>
      <c r="H80" s="28" t="s">
        <v>409</v>
      </c>
      <c r="I80" s="28">
        <v>2.0</v>
      </c>
      <c r="J80" s="28">
        <v>40.0</v>
      </c>
      <c r="K80" s="28">
        <v>80.0</v>
      </c>
      <c r="L80" s="28" t="s">
        <v>546</v>
      </c>
      <c r="M80" s="28">
        <v>5.0</v>
      </c>
      <c r="N80" s="28" t="s">
        <v>1357</v>
      </c>
      <c r="O80" s="28" t="s">
        <v>1358</v>
      </c>
      <c r="P80" s="28" t="s">
        <v>922</v>
      </c>
      <c r="Q80" s="28" t="s">
        <v>368</v>
      </c>
      <c r="R80" s="28">
        <v>100.0</v>
      </c>
      <c r="S80" s="50">
        <f t="shared" si="1"/>
        <v>20</v>
      </c>
      <c r="T80" s="28" t="str">
        <f t="shared" si="2"/>
        <v>DIATAS 8JAM</v>
      </c>
      <c r="U80" s="52">
        <v>44510.0</v>
      </c>
      <c r="V80" s="28" t="str">
        <f t="shared" si="3"/>
        <v>DIATAS 3 TAHUN</v>
      </c>
      <c r="W80" s="28" t="s">
        <v>1251</v>
      </c>
      <c r="X80" s="28">
        <v>100.0</v>
      </c>
      <c r="Y80" s="28" t="s">
        <v>922</v>
      </c>
      <c r="Z80" s="28" t="s">
        <v>195</v>
      </c>
      <c r="AA80" s="28"/>
      <c r="AB80" s="63"/>
      <c r="AC80" s="65" t="b">
        <v>0</v>
      </c>
      <c r="AD80" s="28" t="str">
        <f t="shared" si="4"/>
        <v>Waktunya Dummy</v>
      </c>
      <c r="AE80" s="28" t="str">
        <f t="shared" si="5"/>
        <v>1</v>
      </c>
      <c r="AF80" s="28">
        <f t="shared" si="6"/>
        <v>100</v>
      </c>
      <c r="AG80" s="28">
        <v>100.0</v>
      </c>
      <c r="AH80" s="68">
        <v>1.0</v>
      </c>
      <c r="AI80" s="28">
        <v>0.0</v>
      </c>
      <c r="AJ80" s="70">
        <v>0.0</v>
      </c>
      <c r="AK80" s="28">
        <v>0.0</v>
      </c>
      <c r="AL80" s="68">
        <v>0.0</v>
      </c>
      <c r="AM80" s="28">
        <v>0.0</v>
      </c>
      <c r="AN80" s="68">
        <v>0.0</v>
      </c>
      <c r="AO80" s="28">
        <v>0.0</v>
      </c>
      <c r="AP80" s="68">
        <v>0.0</v>
      </c>
      <c r="AQ80" s="28">
        <v>0.0</v>
      </c>
      <c r="AR80" s="68">
        <v>0.0</v>
      </c>
      <c r="AS80" s="28">
        <v>0.0</v>
      </c>
      <c r="AT80" s="68">
        <v>0.0</v>
      </c>
      <c r="AU80" s="28">
        <v>0.0</v>
      </c>
      <c r="AV80" s="68">
        <v>0.0</v>
      </c>
      <c r="AW80" s="28">
        <v>0.0</v>
      </c>
      <c r="AX80" s="68">
        <v>0.0</v>
      </c>
      <c r="AY80" s="55" t="s">
        <v>184</v>
      </c>
      <c r="AZ80" s="55" t="s">
        <v>184</v>
      </c>
      <c r="BA80" s="55" t="s">
        <v>184</v>
      </c>
      <c r="BB80" s="55" t="s">
        <v>184</v>
      </c>
      <c r="BC80" s="77">
        <f t="shared" si="7"/>
        <v>100</v>
      </c>
    </row>
    <row r="81" ht="22.5" customHeight="1">
      <c r="A81" s="36">
        <v>80.0</v>
      </c>
      <c r="B81" s="28" t="s">
        <v>822</v>
      </c>
      <c r="C81" s="28" t="s">
        <v>1881</v>
      </c>
      <c r="D81" s="28" t="s">
        <v>226</v>
      </c>
      <c r="E81" s="28" t="s">
        <v>240</v>
      </c>
      <c r="F81" s="28" t="s">
        <v>150</v>
      </c>
      <c r="G81" s="28"/>
      <c r="H81" s="28" t="s">
        <v>277</v>
      </c>
      <c r="I81" s="28">
        <v>2.0</v>
      </c>
      <c r="J81" s="28">
        <v>60.0</v>
      </c>
      <c r="K81" s="28">
        <v>120.0</v>
      </c>
      <c r="L81" s="28" t="s">
        <v>546</v>
      </c>
      <c r="M81" s="28">
        <v>23.0</v>
      </c>
      <c r="N81" s="28" t="s">
        <v>234</v>
      </c>
      <c r="O81" s="28" t="s">
        <v>235</v>
      </c>
      <c r="P81" s="28"/>
      <c r="Q81" s="28" t="s">
        <v>532</v>
      </c>
      <c r="R81" s="28">
        <v>200.0</v>
      </c>
      <c r="S81" s="50">
        <f t="shared" si="1"/>
        <v>8.695652174</v>
      </c>
      <c r="T81" s="28" t="str">
        <f t="shared" si="2"/>
        <v>DIATAS 8JAM</v>
      </c>
      <c r="U81" s="52">
        <v>44887.0</v>
      </c>
      <c r="V81" s="28" t="str">
        <f t="shared" si="3"/>
        <v>DIATAS 2 TAHUN</v>
      </c>
      <c r="W81" s="28"/>
      <c r="X81" s="28"/>
      <c r="Y81" s="28"/>
      <c r="Z81" s="28" t="s">
        <v>195</v>
      </c>
      <c r="AA81" s="28"/>
      <c r="AB81" s="63"/>
      <c r="AC81" s="91" t="b">
        <v>0</v>
      </c>
      <c r="AD81" s="28" t="str">
        <f t="shared" si="4"/>
        <v>Waktunya Dummy</v>
      </c>
      <c r="AE81" s="28" t="str">
        <f t="shared" si="5"/>
        <v>2</v>
      </c>
      <c r="AF81" s="28">
        <f t="shared" si="6"/>
        <v>200</v>
      </c>
      <c r="AG81" s="28">
        <v>100.0</v>
      </c>
      <c r="AH81" s="68">
        <v>1.0</v>
      </c>
      <c r="AI81" s="28">
        <v>100.0</v>
      </c>
      <c r="AJ81" s="70">
        <v>1.0</v>
      </c>
      <c r="AK81" s="28">
        <v>0.0</v>
      </c>
      <c r="AL81" s="68">
        <v>0.0</v>
      </c>
      <c r="AM81" s="28">
        <v>0.0</v>
      </c>
      <c r="AN81" s="68">
        <v>0.0</v>
      </c>
      <c r="AO81" s="28">
        <v>0.0</v>
      </c>
      <c r="AP81" s="68">
        <v>0.0</v>
      </c>
      <c r="AQ81" s="28">
        <v>0.0</v>
      </c>
      <c r="AR81" s="68">
        <v>0.0</v>
      </c>
      <c r="AS81" s="28">
        <v>0.0</v>
      </c>
      <c r="AT81" s="68">
        <v>0.0</v>
      </c>
      <c r="AU81" s="28">
        <v>0.0</v>
      </c>
      <c r="AV81" s="68">
        <v>0.0</v>
      </c>
      <c r="AW81" s="28">
        <v>0.0</v>
      </c>
      <c r="AX81" s="68">
        <v>0.0</v>
      </c>
      <c r="AY81" s="55" t="s">
        <v>184</v>
      </c>
      <c r="AZ81" s="55" t="s">
        <v>184</v>
      </c>
      <c r="BA81" s="55" t="s">
        <v>184</v>
      </c>
      <c r="BB81" s="55" t="s">
        <v>184</v>
      </c>
      <c r="BC81" s="77">
        <f t="shared" si="7"/>
        <v>100</v>
      </c>
    </row>
    <row r="82" ht="22.5" customHeight="1">
      <c r="A82" s="36">
        <v>81.0</v>
      </c>
      <c r="B82" s="28" t="s">
        <v>1175</v>
      </c>
      <c r="C82" s="28" t="s">
        <v>1890</v>
      </c>
      <c r="D82" s="28" t="s">
        <v>253</v>
      </c>
      <c r="E82" s="28" t="s">
        <v>240</v>
      </c>
      <c r="F82" s="28" t="s">
        <v>440</v>
      </c>
      <c r="G82" s="36" t="s">
        <v>1892</v>
      </c>
      <c r="H82" s="36" t="s">
        <v>1894</v>
      </c>
      <c r="I82" s="28">
        <v>2.0</v>
      </c>
      <c r="J82" s="36">
        <v>20.0</v>
      </c>
      <c r="K82" s="36">
        <v>40.0</v>
      </c>
      <c r="L82" s="28" t="s">
        <v>546</v>
      </c>
      <c r="M82" s="28">
        <v>3.5</v>
      </c>
      <c r="N82" s="28" t="s">
        <v>573</v>
      </c>
      <c r="O82" s="28" t="s">
        <v>1725</v>
      </c>
      <c r="P82" s="28"/>
      <c r="Q82" s="28" t="s">
        <v>1245</v>
      </c>
      <c r="R82" s="28">
        <v>50.0</v>
      </c>
      <c r="S82" s="50">
        <f t="shared" si="1"/>
        <v>11.85714286</v>
      </c>
      <c r="T82" s="28" t="str">
        <f t="shared" si="2"/>
        <v>DIATAS 8JAM</v>
      </c>
      <c r="U82" s="52">
        <v>43102.0</v>
      </c>
      <c r="V82" s="28" t="str">
        <f t="shared" si="3"/>
        <v>DIATAS 7 TAHUN</v>
      </c>
      <c r="W82" s="28"/>
      <c r="X82" s="28">
        <v>100.0</v>
      </c>
      <c r="Y82" s="28" t="s">
        <v>581</v>
      </c>
      <c r="Z82" s="28" t="s">
        <v>195</v>
      </c>
      <c r="AA82" s="52"/>
      <c r="AB82" s="63"/>
      <c r="AC82" s="65" t="b">
        <v>0</v>
      </c>
      <c r="AD82" s="28" t="str">
        <f t="shared" si="4"/>
        <v>Waktunya Dummy</v>
      </c>
      <c r="AE82" s="28" t="str">
        <f t="shared" si="5"/>
        <v>1</v>
      </c>
      <c r="AF82" s="28">
        <f t="shared" si="6"/>
        <v>41.5</v>
      </c>
      <c r="AG82" s="28">
        <v>50.0</v>
      </c>
      <c r="AH82" s="68">
        <v>0.83</v>
      </c>
      <c r="AI82" s="28">
        <v>0.0</v>
      </c>
      <c r="AJ82" s="70">
        <v>0.0</v>
      </c>
      <c r="AK82" s="28">
        <v>0.0</v>
      </c>
      <c r="AL82" s="68">
        <v>0.0</v>
      </c>
      <c r="AM82" s="28">
        <v>0.0</v>
      </c>
      <c r="AN82" s="68">
        <v>0.0</v>
      </c>
      <c r="AO82" s="28">
        <v>0.0</v>
      </c>
      <c r="AP82" s="68">
        <v>0.0</v>
      </c>
      <c r="AQ82" s="28">
        <v>0.0</v>
      </c>
      <c r="AR82" s="68">
        <v>0.0</v>
      </c>
      <c r="AS82" s="28">
        <v>0.0</v>
      </c>
      <c r="AT82" s="68">
        <v>0.0</v>
      </c>
      <c r="AU82" s="28">
        <v>0.0</v>
      </c>
      <c r="AV82" s="68">
        <v>0.0</v>
      </c>
      <c r="AW82" s="28">
        <v>0.0</v>
      </c>
      <c r="AX82" s="68">
        <v>0.0</v>
      </c>
      <c r="AY82" s="55" t="s">
        <v>184</v>
      </c>
      <c r="AZ82" s="55" t="s">
        <v>184</v>
      </c>
      <c r="BA82" s="55" t="s">
        <v>184</v>
      </c>
      <c r="BB82" s="55" t="s">
        <v>184</v>
      </c>
      <c r="BC82" s="77">
        <f t="shared" si="7"/>
        <v>100</v>
      </c>
    </row>
    <row r="83" ht="22.5" customHeight="1">
      <c r="A83" s="36">
        <v>82.0</v>
      </c>
      <c r="B83" s="28" t="s">
        <v>1206</v>
      </c>
      <c r="C83" s="28" t="s">
        <v>1906</v>
      </c>
      <c r="D83" s="28" t="s">
        <v>253</v>
      </c>
      <c r="E83" s="28" t="s">
        <v>240</v>
      </c>
      <c r="F83" s="28" t="s">
        <v>440</v>
      </c>
      <c r="G83" s="28"/>
      <c r="H83" s="28" t="s">
        <v>157</v>
      </c>
      <c r="I83" s="28">
        <v>2.0</v>
      </c>
      <c r="J83" s="28">
        <v>40.0</v>
      </c>
      <c r="K83" s="28">
        <v>80.0</v>
      </c>
      <c r="L83" s="28" t="s">
        <v>546</v>
      </c>
      <c r="M83" s="28">
        <v>2.0</v>
      </c>
      <c r="N83" s="28" t="s">
        <v>573</v>
      </c>
      <c r="O83" s="28" t="s">
        <v>1725</v>
      </c>
      <c r="P83" s="28"/>
      <c r="Q83" s="28" t="s">
        <v>1245</v>
      </c>
      <c r="R83" s="28">
        <v>50.0</v>
      </c>
      <c r="S83" s="50">
        <f t="shared" si="1"/>
        <v>18.75</v>
      </c>
      <c r="T83" s="28" t="str">
        <f t="shared" si="2"/>
        <v>DIATAS 8JAM</v>
      </c>
      <c r="U83" s="52">
        <v>43102.0</v>
      </c>
      <c r="V83" s="28" t="str">
        <f t="shared" si="3"/>
        <v>DIATAS 7 TAHUN</v>
      </c>
      <c r="W83" s="28"/>
      <c r="X83" s="28">
        <v>100.0</v>
      </c>
      <c r="Y83" s="28" t="s">
        <v>581</v>
      </c>
      <c r="Z83" s="28" t="s">
        <v>195</v>
      </c>
      <c r="AA83" s="52"/>
      <c r="AB83" s="63"/>
      <c r="AC83" s="65" t="b">
        <v>0</v>
      </c>
      <c r="AD83" s="28" t="str">
        <f t="shared" si="4"/>
        <v>Waktunya Dummy</v>
      </c>
      <c r="AE83" s="28" t="str">
        <f t="shared" si="5"/>
        <v>1</v>
      </c>
      <c r="AF83" s="28">
        <f t="shared" si="6"/>
        <v>37.5</v>
      </c>
      <c r="AG83" s="28">
        <v>50.0</v>
      </c>
      <c r="AH83" s="68">
        <v>0.75</v>
      </c>
      <c r="AI83" s="28">
        <v>0.0</v>
      </c>
      <c r="AJ83" s="70">
        <v>0.0</v>
      </c>
      <c r="AK83" s="28">
        <v>0.0</v>
      </c>
      <c r="AL83" s="68">
        <v>0.0</v>
      </c>
      <c r="AM83" s="28">
        <v>0.0</v>
      </c>
      <c r="AN83" s="68">
        <v>0.0</v>
      </c>
      <c r="AO83" s="28">
        <v>0.0</v>
      </c>
      <c r="AP83" s="68">
        <v>0.0</v>
      </c>
      <c r="AQ83" s="28">
        <v>0.0</v>
      </c>
      <c r="AR83" s="68">
        <v>0.0</v>
      </c>
      <c r="AS83" s="28">
        <v>0.0</v>
      </c>
      <c r="AT83" s="68">
        <v>0.0</v>
      </c>
      <c r="AU83" s="28">
        <v>0.0</v>
      </c>
      <c r="AV83" s="68">
        <v>0.0</v>
      </c>
      <c r="AW83" s="28">
        <v>0.0</v>
      </c>
      <c r="AX83" s="68">
        <v>0.0</v>
      </c>
      <c r="AY83" s="55" t="s">
        <v>184</v>
      </c>
      <c r="AZ83" s="55" t="s">
        <v>184</v>
      </c>
      <c r="BA83" s="55" t="s">
        <v>184</v>
      </c>
      <c r="BB83" s="55" t="s">
        <v>184</v>
      </c>
      <c r="BC83" s="77">
        <f t="shared" si="7"/>
        <v>100</v>
      </c>
    </row>
    <row r="84" ht="22.5" customHeight="1">
      <c r="A84" s="36">
        <v>83.0</v>
      </c>
      <c r="B84" s="28" t="s">
        <v>851</v>
      </c>
      <c r="C84" s="28" t="s">
        <v>852</v>
      </c>
      <c r="D84" s="28" t="s">
        <v>181</v>
      </c>
      <c r="E84" s="28" t="s">
        <v>240</v>
      </c>
      <c r="F84" s="28" t="s">
        <v>150</v>
      </c>
      <c r="G84" s="28"/>
      <c r="H84" s="28" t="s">
        <v>480</v>
      </c>
      <c r="I84" s="28">
        <v>2.0</v>
      </c>
      <c r="J84" s="28">
        <v>20.0</v>
      </c>
      <c r="K84" s="28">
        <v>40.0</v>
      </c>
      <c r="L84" s="28" t="s">
        <v>546</v>
      </c>
      <c r="M84" s="28">
        <v>6.0</v>
      </c>
      <c r="N84" s="28" t="s">
        <v>281</v>
      </c>
      <c r="O84" s="28" t="s">
        <v>285</v>
      </c>
      <c r="P84" s="28"/>
      <c r="Q84" s="28" t="s">
        <v>368</v>
      </c>
      <c r="R84" s="28">
        <v>100.0</v>
      </c>
      <c r="S84" s="50">
        <f t="shared" si="1"/>
        <v>15.33333333</v>
      </c>
      <c r="T84" s="28" t="str">
        <f t="shared" si="2"/>
        <v>DIATAS 8JAM</v>
      </c>
      <c r="U84" s="52">
        <v>43831.0</v>
      </c>
      <c r="V84" s="28" t="str">
        <f t="shared" si="3"/>
        <v>DIATAS 5 TAHUN</v>
      </c>
      <c r="W84" s="28"/>
      <c r="X84" s="28">
        <v>100.0</v>
      </c>
      <c r="Y84" s="28" t="s">
        <v>298</v>
      </c>
      <c r="Z84" s="28" t="s">
        <v>195</v>
      </c>
      <c r="AA84" s="28"/>
      <c r="AB84" s="63"/>
      <c r="AC84" s="91" t="b">
        <v>0</v>
      </c>
      <c r="AD84" s="28" t="str">
        <f t="shared" si="4"/>
        <v>Waktunya Dummy</v>
      </c>
      <c r="AE84" s="28" t="str">
        <f t="shared" si="5"/>
        <v>1</v>
      </c>
      <c r="AF84" s="28">
        <f t="shared" si="6"/>
        <v>92</v>
      </c>
      <c r="AG84" s="28">
        <v>100.0</v>
      </c>
      <c r="AH84" s="68">
        <v>0.92</v>
      </c>
      <c r="AI84" s="28">
        <v>0.0</v>
      </c>
      <c r="AJ84" s="70">
        <v>0.0</v>
      </c>
      <c r="AK84" s="28">
        <v>0.0</v>
      </c>
      <c r="AL84" s="68">
        <v>0.0</v>
      </c>
      <c r="AM84" s="28">
        <v>0.0</v>
      </c>
      <c r="AN84" s="68">
        <v>0.0</v>
      </c>
      <c r="AO84" s="28">
        <v>0.0</v>
      </c>
      <c r="AP84" s="68">
        <v>0.0</v>
      </c>
      <c r="AQ84" s="28">
        <v>0.0</v>
      </c>
      <c r="AR84" s="68">
        <v>0.0</v>
      </c>
      <c r="AS84" s="28">
        <v>0.0</v>
      </c>
      <c r="AT84" s="68">
        <v>0.0</v>
      </c>
      <c r="AU84" s="28">
        <v>0.0</v>
      </c>
      <c r="AV84" s="68">
        <v>0.0</v>
      </c>
      <c r="AW84" s="28">
        <v>0.0</v>
      </c>
      <c r="AX84" s="68">
        <v>0.0</v>
      </c>
      <c r="AY84" s="55" t="s">
        <v>184</v>
      </c>
      <c r="AZ84" s="55" t="s">
        <v>184</v>
      </c>
      <c r="BA84" s="55" t="s">
        <v>184</v>
      </c>
      <c r="BB84" s="55" t="s">
        <v>184</v>
      </c>
      <c r="BC84" s="77">
        <f t="shared" si="7"/>
        <v>100</v>
      </c>
    </row>
    <row r="85" ht="22.5" customHeight="1">
      <c r="A85" s="36">
        <v>84.0</v>
      </c>
      <c r="B85" s="28" t="s">
        <v>860</v>
      </c>
      <c r="C85" s="28" t="s">
        <v>861</v>
      </c>
      <c r="D85" s="28" t="s">
        <v>181</v>
      </c>
      <c r="E85" s="28" t="s">
        <v>240</v>
      </c>
      <c r="F85" s="28" t="s">
        <v>358</v>
      </c>
      <c r="G85" s="28"/>
      <c r="H85" s="28" t="s">
        <v>277</v>
      </c>
      <c r="I85" s="28">
        <v>2.0</v>
      </c>
      <c r="J85" s="28">
        <v>60.0</v>
      </c>
      <c r="K85" s="28">
        <v>120.0</v>
      </c>
      <c r="L85" s="28" t="s">
        <v>546</v>
      </c>
      <c r="M85" s="28">
        <v>4.0</v>
      </c>
      <c r="N85" s="28" t="s">
        <v>1607</v>
      </c>
      <c r="O85" s="28" t="s">
        <v>1608</v>
      </c>
      <c r="P85" s="28" t="s">
        <v>1609</v>
      </c>
      <c r="Q85" s="28" t="s">
        <v>368</v>
      </c>
      <c r="R85" s="28">
        <v>100.0</v>
      </c>
      <c r="S85" s="50">
        <f t="shared" si="1"/>
        <v>25</v>
      </c>
      <c r="T85" s="28" t="str">
        <f t="shared" si="2"/>
        <v>DIATAS 8JAM</v>
      </c>
      <c r="U85" s="52">
        <v>44927.0</v>
      </c>
      <c r="V85" s="28" t="str">
        <f t="shared" si="3"/>
        <v>DIATAS 2 TAHUN</v>
      </c>
      <c r="W85" s="28"/>
      <c r="X85" s="28"/>
      <c r="Y85" s="28"/>
      <c r="Z85" s="28" t="s">
        <v>195</v>
      </c>
      <c r="AA85" s="28"/>
      <c r="AB85" s="63"/>
      <c r="AC85" s="91" t="b">
        <v>0</v>
      </c>
      <c r="AD85" s="28" t="str">
        <f t="shared" si="4"/>
        <v>Waktunya Dummy</v>
      </c>
      <c r="AE85" s="28" t="str">
        <f t="shared" si="5"/>
        <v>1</v>
      </c>
      <c r="AF85" s="28">
        <f t="shared" si="6"/>
        <v>100</v>
      </c>
      <c r="AG85" s="28">
        <v>100.0</v>
      </c>
      <c r="AH85" s="68">
        <v>1.0</v>
      </c>
      <c r="AI85" s="28">
        <v>0.0</v>
      </c>
      <c r="AJ85" s="70">
        <v>0.0</v>
      </c>
      <c r="AK85" s="28">
        <v>0.0</v>
      </c>
      <c r="AL85" s="68">
        <v>0.0</v>
      </c>
      <c r="AM85" s="28">
        <v>0.0</v>
      </c>
      <c r="AN85" s="68">
        <v>0.0</v>
      </c>
      <c r="AO85" s="28">
        <v>0.0</v>
      </c>
      <c r="AP85" s="68">
        <v>0.0</v>
      </c>
      <c r="AQ85" s="28">
        <v>0.0</v>
      </c>
      <c r="AR85" s="68">
        <v>0.0</v>
      </c>
      <c r="AS85" s="28">
        <v>0.0</v>
      </c>
      <c r="AT85" s="68">
        <v>0.0</v>
      </c>
      <c r="AU85" s="28">
        <v>0.0</v>
      </c>
      <c r="AV85" s="68">
        <v>0.0</v>
      </c>
      <c r="AW85" s="28">
        <v>0.0</v>
      </c>
      <c r="AX85" s="68">
        <v>0.0</v>
      </c>
      <c r="AY85" s="55" t="s">
        <v>184</v>
      </c>
      <c r="AZ85" s="55" t="s">
        <v>184</v>
      </c>
      <c r="BA85" s="55" t="s">
        <v>184</v>
      </c>
      <c r="BB85" s="55" t="s">
        <v>184</v>
      </c>
      <c r="BC85" s="77">
        <f t="shared" si="7"/>
        <v>100</v>
      </c>
    </row>
    <row r="86" ht="22.5" customHeight="1">
      <c r="A86" s="36">
        <v>85.0</v>
      </c>
      <c r="B86" s="28" t="s">
        <v>883</v>
      </c>
      <c r="C86" s="28" t="s">
        <v>1932</v>
      </c>
      <c r="D86" s="28" t="s">
        <v>181</v>
      </c>
      <c r="E86" s="28" t="s">
        <v>240</v>
      </c>
      <c r="F86" s="28" t="s">
        <v>440</v>
      </c>
      <c r="G86" s="28"/>
      <c r="H86" s="28" t="s">
        <v>362</v>
      </c>
      <c r="I86" s="28">
        <v>2.0</v>
      </c>
      <c r="J86" s="28">
        <v>32.0</v>
      </c>
      <c r="K86" s="28">
        <v>64.0</v>
      </c>
      <c r="L86" s="28" t="s">
        <v>546</v>
      </c>
      <c r="M86" s="28">
        <v>2.0</v>
      </c>
      <c r="N86" s="28" t="s">
        <v>175</v>
      </c>
      <c r="O86" s="28" t="s">
        <v>1244</v>
      </c>
      <c r="P86" s="28"/>
      <c r="Q86" s="28" t="s">
        <v>1245</v>
      </c>
      <c r="R86" s="28">
        <v>50.0</v>
      </c>
      <c r="S86" s="50">
        <f t="shared" si="1"/>
        <v>25</v>
      </c>
      <c r="T86" s="28" t="str">
        <f t="shared" si="2"/>
        <v>DIATAS 8JAM</v>
      </c>
      <c r="U86" s="52">
        <v>44197.0</v>
      </c>
      <c r="V86" s="28" t="str">
        <f t="shared" si="3"/>
        <v>DIATAS 4 TAHUN</v>
      </c>
      <c r="W86" s="28" t="s">
        <v>1251</v>
      </c>
      <c r="X86" s="28">
        <v>100.0</v>
      </c>
      <c r="Y86" s="28"/>
      <c r="Z86" s="28" t="s">
        <v>195</v>
      </c>
      <c r="AA86" s="28"/>
      <c r="AB86" s="63"/>
      <c r="AC86" s="91" t="b">
        <v>0</v>
      </c>
      <c r="AD86" s="28" t="str">
        <f t="shared" si="4"/>
        <v>Waktunya Dummy</v>
      </c>
      <c r="AE86" s="28" t="str">
        <f t="shared" si="5"/>
        <v>1</v>
      </c>
      <c r="AF86" s="28">
        <f t="shared" si="6"/>
        <v>50</v>
      </c>
      <c r="AG86" s="28">
        <v>50.0</v>
      </c>
      <c r="AH86" s="68">
        <v>1.0</v>
      </c>
      <c r="AI86" s="28">
        <v>0.0</v>
      </c>
      <c r="AJ86" s="70">
        <v>0.0</v>
      </c>
      <c r="AK86" s="28">
        <v>0.0</v>
      </c>
      <c r="AL86" s="68">
        <v>0.0</v>
      </c>
      <c r="AM86" s="28">
        <v>0.0</v>
      </c>
      <c r="AN86" s="68">
        <v>0.0</v>
      </c>
      <c r="AO86" s="28">
        <v>0.0</v>
      </c>
      <c r="AP86" s="68">
        <v>0.0</v>
      </c>
      <c r="AQ86" s="28">
        <v>0.0</v>
      </c>
      <c r="AR86" s="68">
        <v>0.0</v>
      </c>
      <c r="AS86" s="28">
        <v>0.0</v>
      </c>
      <c r="AT86" s="68">
        <v>0.0</v>
      </c>
      <c r="AU86" s="28">
        <v>0.0</v>
      </c>
      <c r="AV86" s="68">
        <v>0.0</v>
      </c>
      <c r="AW86" s="28">
        <v>0.0</v>
      </c>
      <c r="AX86" s="68">
        <v>0.0</v>
      </c>
      <c r="AY86" s="55" t="s">
        <v>184</v>
      </c>
      <c r="AZ86" s="55" t="s">
        <v>184</v>
      </c>
      <c r="BA86" s="55" t="s">
        <v>184</v>
      </c>
      <c r="BB86" s="55" t="s">
        <v>184</v>
      </c>
      <c r="BC86" s="77">
        <f t="shared" si="7"/>
        <v>100</v>
      </c>
    </row>
    <row r="87" ht="22.5" customHeight="1">
      <c r="A87" s="36">
        <v>86.0</v>
      </c>
      <c r="B87" s="28" t="s">
        <v>1239</v>
      </c>
      <c r="C87" s="28" t="s">
        <v>1938</v>
      </c>
      <c r="D87" s="28" t="s">
        <v>191</v>
      </c>
      <c r="E87" s="28" t="s">
        <v>240</v>
      </c>
      <c r="F87" s="28" t="s">
        <v>440</v>
      </c>
      <c r="G87" s="28"/>
      <c r="H87" s="28" t="s">
        <v>157</v>
      </c>
      <c r="I87" s="28">
        <v>2.0</v>
      </c>
      <c r="J87" s="28">
        <v>40.0</v>
      </c>
      <c r="K87" s="28">
        <v>80.0</v>
      </c>
      <c r="L87" s="28" t="s">
        <v>546</v>
      </c>
      <c r="M87" s="28">
        <v>4.0</v>
      </c>
      <c r="N87" s="28" t="s">
        <v>234</v>
      </c>
      <c r="O87" s="28" t="s">
        <v>235</v>
      </c>
      <c r="P87" s="28"/>
      <c r="Q87" s="28" t="s">
        <v>368</v>
      </c>
      <c r="R87" s="28">
        <v>100.0</v>
      </c>
      <c r="S87" s="50">
        <f t="shared" si="1"/>
        <v>25</v>
      </c>
      <c r="T87" s="28" t="str">
        <f t="shared" si="2"/>
        <v>DIATAS 8JAM</v>
      </c>
      <c r="U87" s="52">
        <v>44398.0</v>
      </c>
      <c r="V87" s="28" t="str">
        <f t="shared" si="3"/>
        <v>DIATAS 4 TAHUN</v>
      </c>
      <c r="W87" s="28"/>
      <c r="X87" s="28"/>
      <c r="Y87" s="28"/>
      <c r="Z87" s="28" t="s">
        <v>195</v>
      </c>
      <c r="AA87" s="28"/>
      <c r="AB87" s="63"/>
      <c r="AC87" s="65" t="b">
        <v>0</v>
      </c>
      <c r="AD87" s="28" t="str">
        <f t="shared" si="4"/>
        <v>Waktunya Dummy</v>
      </c>
      <c r="AE87" s="28" t="str">
        <f t="shared" si="5"/>
        <v>1</v>
      </c>
      <c r="AF87" s="28">
        <f t="shared" si="6"/>
        <v>100</v>
      </c>
      <c r="AG87" s="28">
        <v>100.0</v>
      </c>
      <c r="AH87" s="68">
        <v>1.0</v>
      </c>
      <c r="AI87" s="28">
        <v>0.0</v>
      </c>
      <c r="AJ87" s="70">
        <v>0.0</v>
      </c>
      <c r="AK87" s="28">
        <v>0.0</v>
      </c>
      <c r="AL87" s="68">
        <v>0.0</v>
      </c>
      <c r="AM87" s="28">
        <v>0.0</v>
      </c>
      <c r="AN87" s="68">
        <v>0.0</v>
      </c>
      <c r="AO87" s="28">
        <v>0.0</v>
      </c>
      <c r="AP87" s="68">
        <v>0.0</v>
      </c>
      <c r="AQ87" s="28">
        <v>0.0</v>
      </c>
      <c r="AR87" s="68">
        <v>0.0</v>
      </c>
      <c r="AS87" s="28">
        <v>0.0</v>
      </c>
      <c r="AT87" s="68">
        <v>0.0</v>
      </c>
      <c r="AU87" s="28">
        <v>0.0</v>
      </c>
      <c r="AV87" s="68">
        <v>0.0</v>
      </c>
      <c r="AW87" s="28">
        <v>0.0</v>
      </c>
      <c r="AX87" s="68">
        <v>0.0</v>
      </c>
      <c r="AY87" s="55" t="s">
        <v>184</v>
      </c>
      <c r="AZ87" s="55" t="s">
        <v>184</v>
      </c>
      <c r="BA87" s="55" t="s">
        <v>184</v>
      </c>
      <c r="BB87" s="55" t="s">
        <v>184</v>
      </c>
      <c r="BC87" s="77">
        <f t="shared" si="7"/>
        <v>100</v>
      </c>
    </row>
    <row r="88" ht="22.5" customHeight="1">
      <c r="A88" s="36">
        <v>87.0</v>
      </c>
      <c r="B88" s="28" t="s">
        <v>1259</v>
      </c>
      <c r="C88" s="28" t="s">
        <v>1947</v>
      </c>
      <c r="D88" s="28" t="s">
        <v>191</v>
      </c>
      <c r="E88" s="28" t="s">
        <v>240</v>
      </c>
      <c r="F88" s="28" t="s">
        <v>440</v>
      </c>
      <c r="G88" s="28"/>
      <c r="H88" s="28" t="s">
        <v>157</v>
      </c>
      <c r="I88" s="28">
        <v>2.0</v>
      </c>
      <c r="J88" s="28">
        <v>40.0</v>
      </c>
      <c r="K88" s="28">
        <v>80.0</v>
      </c>
      <c r="L88" s="28" t="s">
        <v>546</v>
      </c>
      <c r="M88" s="28">
        <v>4.0</v>
      </c>
      <c r="N88" s="28" t="s">
        <v>234</v>
      </c>
      <c r="O88" s="28" t="s">
        <v>235</v>
      </c>
      <c r="P88" s="28"/>
      <c r="Q88" s="28" t="s">
        <v>1245</v>
      </c>
      <c r="R88" s="28">
        <v>50.0</v>
      </c>
      <c r="S88" s="50">
        <f t="shared" si="1"/>
        <v>10.375</v>
      </c>
      <c r="T88" s="28" t="str">
        <f t="shared" si="2"/>
        <v>DIATAS 8JAM</v>
      </c>
      <c r="U88" s="52">
        <v>43467.0</v>
      </c>
      <c r="V88" s="28" t="str">
        <f t="shared" si="3"/>
        <v>DIATAS 6 TAHUN</v>
      </c>
      <c r="W88" s="28"/>
      <c r="X88" s="28">
        <v>100.0</v>
      </c>
      <c r="Y88" s="28" t="s">
        <v>298</v>
      </c>
      <c r="Z88" s="28" t="s">
        <v>195</v>
      </c>
      <c r="AA88" s="52"/>
      <c r="AB88" s="63"/>
      <c r="AC88" s="65" t="b">
        <v>0</v>
      </c>
      <c r="AD88" s="28" t="str">
        <f t="shared" si="4"/>
        <v>Waktunya Dummy</v>
      </c>
      <c r="AE88" s="28" t="str">
        <f t="shared" si="5"/>
        <v>1</v>
      </c>
      <c r="AF88" s="28">
        <f t="shared" si="6"/>
        <v>41.5</v>
      </c>
      <c r="AG88" s="28">
        <v>50.0</v>
      </c>
      <c r="AH88" s="68">
        <v>0.83</v>
      </c>
      <c r="AI88" s="28">
        <v>0.0</v>
      </c>
      <c r="AJ88" s="70">
        <v>0.0</v>
      </c>
      <c r="AK88" s="28">
        <v>0.0</v>
      </c>
      <c r="AL88" s="68">
        <v>0.0</v>
      </c>
      <c r="AM88" s="28">
        <v>0.0</v>
      </c>
      <c r="AN88" s="68">
        <v>0.0</v>
      </c>
      <c r="AO88" s="28">
        <v>0.0</v>
      </c>
      <c r="AP88" s="68">
        <v>0.0</v>
      </c>
      <c r="AQ88" s="28">
        <v>0.0</v>
      </c>
      <c r="AR88" s="68">
        <v>0.0</v>
      </c>
      <c r="AS88" s="28">
        <v>0.0</v>
      </c>
      <c r="AT88" s="68">
        <v>0.0</v>
      </c>
      <c r="AU88" s="28">
        <v>0.0</v>
      </c>
      <c r="AV88" s="68">
        <v>0.0</v>
      </c>
      <c r="AW88" s="28">
        <v>0.0</v>
      </c>
      <c r="AX88" s="68">
        <v>0.0</v>
      </c>
      <c r="AY88" s="55" t="s">
        <v>184</v>
      </c>
      <c r="AZ88" s="55" t="s">
        <v>184</v>
      </c>
      <c r="BA88" s="55" t="s">
        <v>184</v>
      </c>
      <c r="BB88" s="55" t="s">
        <v>184</v>
      </c>
      <c r="BC88" s="77">
        <f t="shared" si="7"/>
        <v>100</v>
      </c>
    </row>
    <row r="89" ht="22.5" customHeight="1">
      <c r="A89" s="36">
        <v>88.0</v>
      </c>
      <c r="B89" s="28" t="s">
        <v>1272</v>
      </c>
      <c r="C89" s="28" t="s">
        <v>1391</v>
      </c>
      <c r="D89" s="28" t="s">
        <v>191</v>
      </c>
      <c r="E89" s="28" t="s">
        <v>240</v>
      </c>
      <c r="F89" s="28" t="s">
        <v>440</v>
      </c>
      <c r="G89" s="28"/>
      <c r="H89" s="28" t="s">
        <v>157</v>
      </c>
      <c r="I89" s="28">
        <v>2.0</v>
      </c>
      <c r="J89" s="28">
        <v>40.0</v>
      </c>
      <c r="K89" s="28">
        <v>80.0</v>
      </c>
      <c r="L89" s="28" t="s">
        <v>546</v>
      </c>
      <c r="M89" s="28">
        <v>1.0</v>
      </c>
      <c r="N89" s="28" t="s">
        <v>175</v>
      </c>
      <c r="O89" s="28" t="s">
        <v>1608</v>
      </c>
      <c r="P89" s="28" t="s">
        <v>1609</v>
      </c>
      <c r="Q89" s="28" t="s">
        <v>368</v>
      </c>
      <c r="R89" s="28">
        <v>100.0</v>
      </c>
      <c r="S89" s="50">
        <f t="shared" si="1"/>
        <v>100</v>
      </c>
      <c r="T89" s="28" t="str">
        <f t="shared" si="2"/>
        <v>DIATAS 8JAM</v>
      </c>
      <c r="U89" s="52">
        <v>44927.0</v>
      </c>
      <c r="V89" s="28" t="str">
        <f t="shared" si="3"/>
        <v>DIATAS 2 TAHUN</v>
      </c>
      <c r="W89" s="28"/>
      <c r="X89" s="28"/>
      <c r="Y89" s="28"/>
      <c r="Z89" s="28" t="s">
        <v>195</v>
      </c>
      <c r="AA89" s="28"/>
      <c r="AB89" s="63"/>
      <c r="AC89" s="65" t="b">
        <v>0</v>
      </c>
      <c r="AD89" s="28" t="str">
        <f t="shared" si="4"/>
        <v>Waktunya Dummy</v>
      </c>
      <c r="AE89" s="28" t="str">
        <f t="shared" si="5"/>
        <v>1</v>
      </c>
      <c r="AF89" s="28">
        <f t="shared" si="6"/>
        <v>100</v>
      </c>
      <c r="AG89" s="28">
        <v>100.0</v>
      </c>
      <c r="AH89" s="68">
        <v>1.0</v>
      </c>
      <c r="AI89" s="28">
        <v>0.0</v>
      </c>
      <c r="AJ89" s="70">
        <v>0.0</v>
      </c>
      <c r="AK89" s="28">
        <v>0.0</v>
      </c>
      <c r="AL89" s="68">
        <v>0.0</v>
      </c>
      <c r="AM89" s="28">
        <v>0.0</v>
      </c>
      <c r="AN89" s="68">
        <v>0.0</v>
      </c>
      <c r="AO89" s="28">
        <v>0.0</v>
      </c>
      <c r="AP89" s="68">
        <v>0.0</v>
      </c>
      <c r="AQ89" s="28">
        <v>0.0</v>
      </c>
      <c r="AR89" s="68">
        <v>0.0</v>
      </c>
      <c r="AS89" s="28">
        <v>0.0</v>
      </c>
      <c r="AT89" s="68">
        <v>0.0</v>
      </c>
      <c r="AU89" s="28">
        <v>0.0</v>
      </c>
      <c r="AV89" s="68">
        <v>0.0</v>
      </c>
      <c r="AW89" s="28">
        <v>0.0</v>
      </c>
      <c r="AX89" s="68">
        <v>0.0</v>
      </c>
      <c r="AY89" s="55" t="s">
        <v>184</v>
      </c>
      <c r="AZ89" s="55" t="s">
        <v>184</v>
      </c>
      <c r="BA89" s="55" t="s">
        <v>184</v>
      </c>
      <c r="BB89" s="55" t="s">
        <v>184</v>
      </c>
      <c r="BC89" s="77">
        <f t="shared" si="7"/>
        <v>100</v>
      </c>
    </row>
    <row r="90" ht="22.5" customHeight="1">
      <c r="A90" s="36">
        <v>89.0</v>
      </c>
      <c r="B90" s="28" t="s">
        <v>1288</v>
      </c>
      <c r="C90" s="28" t="s">
        <v>1959</v>
      </c>
      <c r="D90" s="28" t="s">
        <v>191</v>
      </c>
      <c r="E90" s="28" t="s">
        <v>240</v>
      </c>
      <c r="F90" s="28" t="s">
        <v>440</v>
      </c>
      <c r="G90" s="28"/>
      <c r="H90" s="28" t="s">
        <v>157</v>
      </c>
      <c r="I90" s="28">
        <v>2.0</v>
      </c>
      <c r="J90" s="28">
        <v>40.0</v>
      </c>
      <c r="K90" s="28">
        <v>80.0</v>
      </c>
      <c r="L90" s="28" t="s">
        <v>546</v>
      </c>
      <c r="M90" s="28">
        <v>6.0</v>
      </c>
      <c r="N90" s="28" t="s">
        <v>234</v>
      </c>
      <c r="O90" s="28" t="s">
        <v>235</v>
      </c>
      <c r="P90" s="28"/>
      <c r="Q90" s="28" t="s">
        <v>368</v>
      </c>
      <c r="R90" s="28">
        <v>100.0</v>
      </c>
      <c r="S90" s="50">
        <f t="shared" si="1"/>
        <v>16.66666667</v>
      </c>
      <c r="T90" s="28" t="str">
        <f t="shared" si="2"/>
        <v>DIATAS 8JAM</v>
      </c>
      <c r="U90" s="52">
        <v>44876.0</v>
      </c>
      <c r="V90" s="28" t="str">
        <f t="shared" si="3"/>
        <v>DIATAS 2 TAHUN</v>
      </c>
      <c r="W90" s="28"/>
      <c r="X90" s="28"/>
      <c r="Y90" s="28"/>
      <c r="Z90" s="28" t="s">
        <v>195</v>
      </c>
      <c r="AA90" s="28"/>
      <c r="AB90" s="145"/>
      <c r="AC90" s="91" t="b">
        <v>0</v>
      </c>
      <c r="AD90" s="28" t="str">
        <f t="shared" si="4"/>
        <v>Waktunya Dummy</v>
      </c>
      <c r="AE90" s="28" t="str">
        <f t="shared" si="5"/>
        <v>1</v>
      </c>
      <c r="AF90" s="28">
        <f t="shared" si="6"/>
        <v>100</v>
      </c>
      <c r="AG90" s="28">
        <v>100.0</v>
      </c>
      <c r="AH90" s="68">
        <v>1.0</v>
      </c>
      <c r="AI90" s="28">
        <v>0.0</v>
      </c>
      <c r="AJ90" s="70">
        <v>0.0</v>
      </c>
      <c r="AK90" s="28">
        <v>0.0</v>
      </c>
      <c r="AL90" s="68">
        <v>0.0</v>
      </c>
      <c r="AM90" s="28">
        <v>0.0</v>
      </c>
      <c r="AN90" s="68">
        <v>0.0</v>
      </c>
      <c r="AO90" s="28">
        <v>0.0</v>
      </c>
      <c r="AP90" s="68">
        <v>0.0</v>
      </c>
      <c r="AQ90" s="28">
        <v>0.0</v>
      </c>
      <c r="AR90" s="68">
        <v>0.0</v>
      </c>
      <c r="AS90" s="28">
        <v>0.0</v>
      </c>
      <c r="AT90" s="68">
        <v>0.0</v>
      </c>
      <c r="AU90" s="28">
        <v>0.0</v>
      </c>
      <c r="AV90" s="68">
        <v>0.0</v>
      </c>
      <c r="AW90" s="28">
        <v>0.0</v>
      </c>
      <c r="AX90" s="68">
        <v>0.0</v>
      </c>
      <c r="AY90" s="55" t="s">
        <v>184</v>
      </c>
      <c r="AZ90" s="55" t="s">
        <v>184</v>
      </c>
      <c r="BA90" s="55" t="s">
        <v>184</v>
      </c>
      <c r="BB90" s="55" t="s">
        <v>184</v>
      </c>
      <c r="BC90" s="77">
        <f t="shared" si="7"/>
        <v>100</v>
      </c>
    </row>
    <row r="91" ht="22.5" customHeight="1">
      <c r="A91" s="36">
        <v>90.0</v>
      </c>
      <c r="B91" s="28" t="s">
        <v>1316</v>
      </c>
      <c r="C91" s="28" t="s">
        <v>1965</v>
      </c>
      <c r="D91" s="28" t="s">
        <v>253</v>
      </c>
      <c r="E91" s="28" t="s">
        <v>240</v>
      </c>
      <c r="F91" s="28" t="s">
        <v>440</v>
      </c>
      <c r="G91" s="28"/>
      <c r="H91" s="28" t="s">
        <v>157</v>
      </c>
      <c r="I91" s="28">
        <v>2.0</v>
      </c>
      <c r="J91" s="28">
        <v>40.0</v>
      </c>
      <c r="K91" s="28">
        <v>80.0</v>
      </c>
      <c r="L91" s="28" t="s">
        <v>546</v>
      </c>
      <c r="M91" s="28">
        <v>1.5</v>
      </c>
      <c r="N91" s="28" t="s">
        <v>573</v>
      </c>
      <c r="O91" s="28" t="s">
        <v>1725</v>
      </c>
      <c r="P91" s="28"/>
      <c r="Q91" s="28" t="s">
        <v>1245</v>
      </c>
      <c r="R91" s="28">
        <v>50.0</v>
      </c>
      <c r="S91" s="50">
        <f t="shared" si="1"/>
        <v>27.66666667</v>
      </c>
      <c r="T91" s="28" t="str">
        <f t="shared" si="2"/>
        <v>DIATAS 8JAM</v>
      </c>
      <c r="U91" s="52">
        <v>43102.0</v>
      </c>
      <c r="V91" s="28" t="str">
        <f t="shared" si="3"/>
        <v>DIATAS 7 TAHUN</v>
      </c>
      <c r="W91" s="28"/>
      <c r="X91" s="28">
        <v>100.0</v>
      </c>
      <c r="Y91" s="28" t="s">
        <v>581</v>
      </c>
      <c r="Z91" s="28" t="s">
        <v>195</v>
      </c>
      <c r="AA91" s="52"/>
      <c r="AB91" s="63"/>
      <c r="AC91" s="65" t="b">
        <v>0</v>
      </c>
      <c r="AD91" s="28" t="str">
        <f t="shared" si="4"/>
        <v>Waktunya Dummy</v>
      </c>
      <c r="AE91" s="28" t="str">
        <f t="shared" si="5"/>
        <v>1</v>
      </c>
      <c r="AF91" s="28">
        <f t="shared" si="6"/>
        <v>41.5</v>
      </c>
      <c r="AG91" s="28">
        <v>50.0</v>
      </c>
      <c r="AH91" s="68">
        <v>0.83</v>
      </c>
      <c r="AI91" s="28">
        <v>0.0</v>
      </c>
      <c r="AJ91" s="70">
        <v>0.0</v>
      </c>
      <c r="AK91" s="28">
        <v>0.0</v>
      </c>
      <c r="AL91" s="68">
        <v>0.0</v>
      </c>
      <c r="AM91" s="28">
        <v>0.0</v>
      </c>
      <c r="AN91" s="68">
        <v>0.0</v>
      </c>
      <c r="AO91" s="28">
        <v>0.0</v>
      </c>
      <c r="AP91" s="68">
        <v>0.0</v>
      </c>
      <c r="AQ91" s="28">
        <v>0.0</v>
      </c>
      <c r="AR91" s="68">
        <v>0.0</v>
      </c>
      <c r="AS91" s="28">
        <v>0.0</v>
      </c>
      <c r="AT91" s="68">
        <v>0.0</v>
      </c>
      <c r="AU91" s="28">
        <v>0.0</v>
      </c>
      <c r="AV91" s="68">
        <v>0.0</v>
      </c>
      <c r="AW91" s="28">
        <v>0.0</v>
      </c>
      <c r="AX91" s="68">
        <v>0.0</v>
      </c>
      <c r="AY91" s="55" t="s">
        <v>184</v>
      </c>
      <c r="AZ91" s="55" t="s">
        <v>184</v>
      </c>
      <c r="BA91" s="55" t="s">
        <v>184</v>
      </c>
      <c r="BB91" s="55" t="s">
        <v>184</v>
      </c>
      <c r="BC91" s="77">
        <f t="shared" si="7"/>
        <v>100</v>
      </c>
    </row>
    <row r="92" ht="22.5" customHeight="1">
      <c r="A92" s="36">
        <v>91.0</v>
      </c>
      <c r="B92" s="28" t="s">
        <v>1322</v>
      </c>
      <c r="C92" s="28" t="s">
        <v>1973</v>
      </c>
      <c r="D92" s="28" t="s">
        <v>300</v>
      </c>
      <c r="E92" s="28" t="s">
        <v>240</v>
      </c>
      <c r="F92" s="28" t="s">
        <v>150</v>
      </c>
      <c r="G92" s="28"/>
      <c r="H92" s="28" t="s">
        <v>157</v>
      </c>
      <c r="I92" s="28">
        <v>2.0</v>
      </c>
      <c r="J92" s="28">
        <v>40.0</v>
      </c>
      <c r="K92" s="28">
        <v>80.0</v>
      </c>
      <c r="L92" s="28" t="s">
        <v>546</v>
      </c>
      <c r="M92" s="28">
        <v>7.5</v>
      </c>
      <c r="N92" s="28" t="s">
        <v>457</v>
      </c>
      <c r="O92" s="28" t="s">
        <v>459</v>
      </c>
      <c r="P92" s="28"/>
      <c r="Q92" s="28" t="s">
        <v>368</v>
      </c>
      <c r="R92" s="28">
        <v>100.0</v>
      </c>
      <c r="S92" s="50">
        <f t="shared" si="1"/>
        <v>13.33333333</v>
      </c>
      <c r="T92" s="28" t="str">
        <f t="shared" si="2"/>
        <v>DIATAS 8JAM</v>
      </c>
      <c r="U92" s="52">
        <v>43831.0</v>
      </c>
      <c r="V92" s="28" t="str">
        <f t="shared" si="3"/>
        <v>DIATAS 5 TAHUN</v>
      </c>
      <c r="W92" s="28"/>
      <c r="X92" s="28">
        <v>100.0</v>
      </c>
      <c r="Y92" s="28" t="s">
        <v>298</v>
      </c>
      <c r="Z92" s="28" t="s">
        <v>195</v>
      </c>
      <c r="AA92" s="28"/>
      <c r="AB92" s="63"/>
      <c r="AC92" s="91" t="b">
        <v>0</v>
      </c>
      <c r="AD92" s="28" t="str">
        <f t="shared" si="4"/>
        <v>Waktunya Dummy</v>
      </c>
      <c r="AE92" s="28" t="str">
        <f t="shared" si="5"/>
        <v>1</v>
      </c>
      <c r="AF92" s="28">
        <f t="shared" si="6"/>
        <v>100</v>
      </c>
      <c r="AG92" s="28">
        <v>100.0</v>
      </c>
      <c r="AH92" s="68">
        <v>1.0</v>
      </c>
      <c r="AI92" s="28">
        <v>0.0</v>
      </c>
      <c r="AJ92" s="70">
        <v>0.0</v>
      </c>
      <c r="AK92" s="28">
        <v>0.0</v>
      </c>
      <c r="AL92" s="68">
        <v>0.0</v>
      </c>
      <c r="AM92" s="28">
        <v>0.0</v>
      </c>
      <c r="AN92" s="68">
        <v>0.0</v>
      </c>
      <c r="AO92" s="28">
        <v>0.0</v>
      </c>
      <c r="AP92" s="68">
        <v>0.0</v>
      </c>
      <c r="AQ92" s="28">
        <v>0.0</v>
      </c>
      <c r="AR92" s="68">
        <v>0.0</v>
      </c>
      <c r="AS92" s="28">
        <v>0.0</v>
      </c>
      <c r="AT92" s="68">
        <v>0.0</v>
      </c>
      <c r="AU92" s="28">
        <v>0.0</v>
      </c>
      <c r="AV92" s="68">
        <v>0.0</v>
      </c>
      <c r="AW92" s="28">
        <v>0.0</v>
      </c>
      <c r="AX92" s="68">
        <v>0.0</v>
      </c>
      <c r="AY92" s="55" t="s">
        <v>184</v>
      </c>
      <c r="AZ92" s="55" t="s">
        <v>184</v>
      </c>
      <c r="BA92" s="55" t="s">
        <v>184</v>
      </c>
      <c r="BB92" s="55" t="s">
        <v>184</v>
      </c>
      <c r="BC92" s="77">
        <f t="shared" si="7"/>
        <v>100</v>
      </c>
    </row>
    <row r="93" ht="22.5" customHeight="1">
      <c r="A93" s="36">
        <v>92.0</v>
      </c>
      <c r="B93" s="28" t="s">
        <v>1027</v>
      </c>
      <c r="C93" s="28" t="s">
        <v>1028</v>
      </c>
      <c r="D93" s="28" t="s">
        <v>16</v>
      </c>
      <c r="E93" s="28" t="s">
        <v>240</v>
      </c>
      <c r="F93" s="28" t="s">
        <v>150</v>
      </c>
      <c r="G93" s="28"/>
      <c r="H93" s="28" t="s">
        <v>499</v>
      </c>
      <c r="I93" s="28">
        <v>2.0</v>
      </c>
      <c r="J93" s="28">
        <v>40.0</v>
      </c>
      <c r="K93" s="28">
        <v>80.0</v>
      </c>
      <c r="L93" s="28" t="s">
        <v>546</v>
      </c>
      <c r="M93" s="28">
        <v>19.0</v>
      </c>
      <c r="N93" s="28" t="s">
        <v>234</v>
      </c>
      <c r="O93" s="28" t="s">
        <v>235</v>
      </c>
      <c r="P93" s="28"/>
      <c r="Q93" s="28" t="s">
        <v>808</v>
      </c>
      <c r="R93" s="28">
        <v>200.0</v>
      </c>
      <c r="S93" s="50">
        <f t="shared" si="1"/>
        <v>10.52631579</v>
      </c>
      <c r="T93" s="28" t="str">
        <f t="shared" si="2"/>
        <v>DIATAS 8JAM</v>
      </c>
      <c r="U93" s="52">
        <v>44845.0</v>
      </c>
      <c r="V93" s="28" t="str">
        <f t="shared" si="3"/>
        <v>DIATAS 3 TAHUN</v>
      </c>
      <c r="W93" s="28"/>
      <c r="X93" s="28"/>
      <c r="Y93" s="28"/>
      <c r="Z93" s="28" t="s">
        <v>195</v>
      </c>
      <c r="AA93" s="28"/>
      <c r="AB93" s="63"/>
      <c r="AC93" s="65" t="b">
        <v>0</v>
      </c>
      <c r="AD93" s="28" t="str">
        <f t="shared" si="4"/>
        <v>Waktunya Dummy</v>
      </c>
      <c r="AE93" s="28" t="str">
        <f t="shared" si="5"/>
        <v>2</v>
      </c>
      <c r="AF93" s="28">
        <f t="shared" si="6"/>
        <v>200</v>
      </c>
      <c r="AG93" s="28">
        <v>100.0</v>
      </c>
      <c r="AH93" s="68">
        <v>1.0</v>
      </c>
      <c r="AI93" s="28">
        <v>100.0</v>
      </c>
      <c r="AJ93" s="70">
        <v>1.0</v>
      </c>
      <c r="AK93" s="28">
        <v>0.0</v>
      </c>
      <c r="AL93" s="68">
        <v>0.0</v>
      </c>
      <c r="AM93" s="28">
        <v>0.0</v>
      </c>
      <c r="AN93" s="68">
        <v>0.0</v>
      </c>
      <c r="AO93" s="28">
        <v>0.0</v>
      </c>
      <c r="AP93" s="68">
        <v>0.0</v>
      </c>
      <c r="AQ93" s="28">
        <v>0.0</v>
      </c>
      <c r="AR93" s="68">
        <v>0.0</v>
      </c>
      <c r="AS93" s="28">
        <v>0.0</v>
      </c>
      <c r="AT93" s="68">
        <v>0.0</v>
      </c>
      <c r="AU93" s="28">
        <v>0.0</v>
      </c>
      <c r="AV93" s="68">
        <v>0.0</v>
      </c>
      <c r="AW93" s="28">
        <v>0.0</v>
      </c>
      <c r="AX93" s="68">
        <v>0.0</v>
      </c>
      <c r="AY93" s="55" t="s">
        <v>184</v>
      </c>
      <c r="AZ93" s="55" t="s">
        <v>184</v>
      </c>
      <c r="BA93" s="55" t="s">
        <v>184</v>
      </c>
      <c r="BB93" s="55" t="s">
        <v>184</v>
      </c>
      <c r="BC93" s="77">
        <f t="shared" si="7"/>
        <v>100</v>
      </c>
    </row>
    <row r="94" ht="22.5" customHeight="1">
      <c r="A94" s="36">
        <v>93.0</v>
      </c>
      <c r="B94" s="28" t="s">
        <v>980</v>
      </c>
      <c r="C94" s="28" t="s">
        <v>1986</v>
      </c>
      <c r="D94" s="28" t="s">
        <v>288</v>
      </c>
      <c r="E94" s="28" t="s">
        <v>240</v>
      </c>
      <c r="F94" s="28" t="s">
        <v>150</v>
      </c>
      <c r="G94" s="28"/>
      <c r="H94" s="28" t="s">
        <v>680</v>
      </c>
      <c r="I94" s="28">
        <v>2.0</v>
      </c>
      <c r="J94" s="28">
        <v>20.0</v>
      </c>
      <c r="K94" s="28">
        <v>40.0</v>
      </c>
      <c r="L94" s="28" t="s">
        <v>546</v>
      </c>
      <c r="M94" s="28">
        <v>8.2</v>
      </c>
      <c r="N94" s="28" t="s">
        <v>1987</v>
      </c>
      <c r="O94" s="28" t="s">
        <v>235</v>
      </c>
      <c r="P94" s="28"/>
      <c r="Q94" s="28" t="s">
        <v>368</v>
      </c>
      <c r="R94" s="28">
        <v>100.0</v>
      </c>
      <c r="S94" s="50">
        <f t="shared" si="1"/>
        <v>12.19512195</v>
      </c>
      <c r="T94" s="28" t="str">
        <f t="shared" si="2"/>
        <v>DIATAS 8JAM</v>
      </c>
      <c r="U94" s="52">
        <v>44487.0</v>
      </c>
      <c r="V94" s="28" t="str">
        <f t="shared" si="3"/>
        <v>DIATAS 4 TAHUN</v>
      </c>
      <c r="W94" s="28"/>
      <c r="X94" s="28"/>
      <c r="Y94" s="28"/>
      <c r="Z94" s="28" t="s">
        <v>195</v>
      </c>
      <c r="AA94" s="28"/>
      <c r="AB94" s="145"/>
      <c r="AC94" s="91" t="b">
        <v>0</v>
      </c>
      <c r="AD94" s="28" t="str">
        <f t="shared" si="4"/>
        <v>Waktunya Dummy</v>
      </c>
      <c r="AE94" s="28" t="str">
        <f t="shared" si="5"/>
        <v>1</v>
      </c>
      <c r="AF94" s="28">
        <f t="shared" si="6"/>
        <v>100</v>
      </c>
      <c r="AG94" s="28">
        <v>100.0</v>
      </c>
      <c r="AH94" s="68">
        <v>1.0</v>
      </c>
      <c r="AI94" s="28">
        <v>0.0</v>
      </c>
      <c r="AJ94" s="70">
        <v>0.0</v>
      </c>
      <c r="AK94" s="28">
        <v>0.0</v>
      </c>
      <c r="AL94" s="68">
        <v>0.0</v>
      </c>
      <c r="AM94" s="28">
        <v>0.0</v>
      </c>
      <c r="AN94" s="68">
        <v>0.0</v>
      </c>
      <c r="AO94" s="28">
        <v>0.0</v>
      </c>
      <c r="AP94" s="68">
        <v>0.0</v>
      </c>
      <c r="AQ94" s="28">
        <v>0.0</v>
      </c>
      <c r="AR94" s="68">
        <v>0.0</v>
      </c>
      <c r="AS94" s="28">
        <v>0.0</v>
      </c>
      <c r="AT94" s="68">
        <v>0.0</v>
      </c>
      <c r="AU94" s="28">
        <v>0.0</v>
      </c>
      <c r="AV94" s="68">
        <v>0.0</v>
      </c>
      <c r="AW94" s="28">
        <v>0.0</v>
      </c>
      <c r="AX94" s="68">
        <v>0.0</v>
      </c>
      <c r="AY94" s="55" t="s">
        <v>184</v>
      </c>
      <c r="AZ94" s="55" t="s">
        <v>184</v>
      </c>
      <c r="BA94" s="55" t="s">
        <v>184</v>
      </c>
      <c r="BB94" s="55" t="s">
        <v>184</v>
      </c>
      <c r="BC94" s="77">
        <f t="shared" si="7"/>
        <v>100</v>
      </c>
    </row>
    <row r="95" ht="22.5" customHeight="1">
      <c r="A95" s="36">
        <v>94.0</v>
      </c>
      <c r="B95" s="28" t="s">
        <v>1362</v>
      </c>
      <c r="C95" s="28" t="s">
        <v>1994</v>
      </c>
      <c r="D95" s="28" t="s">
        <v>434</v>
      </c>
      <c r="E95" s="28" t="s">
        <v>240</v>
      </c>
      <c r="F95" s="28" t="s">
        <v>150</v>
      </c>
      <c r="G95" s="28"/>
      <c r="H95" s="28" t="s">
        <v>409</v>
      </c>
      <c r="I95" s="28">
        <v>2.0</v>
      </c>
      <c r="J95" s="28">
        <v>40.0</v>
      </c>
      <c r="K95" s="28">
        <v>80.0</v>
      </c>
      <c r="L95" s="28" t="s">
        <v>546</v>
      </c>
      <c r="M95" s="28">
        <v>1.0</v>
      </c>
      <c r="N95" s="28" t="s">
        <v>573</v>
      </c>
      <c r="O95" s="28" t="s">
        <v>574</v>
      </c>
      <c r="P95" s="28"/>
      <c r="Q95" s="28" t="s">
        <v>368</v>
      </c>
      <c r="R95" s="28">
        <v>100.0</v>
      </c>
      <c r="S95" s="50">
        <f t="shared" si="1"/>
        <v>100</v>
      </c>
      <c r="T95" s="28" t="str">
        <f t="shared" si="2"/>
        <v>DIATAS 8JAM</v>
      </c>
      <c r="U95" s="52">
        <v>44879.0</v>
      </c>
      <c r="V95" s="28" t="str">
        <f t="shared" si="3"/>
        <v>DIATAS 2 TAHUN</v>
      </c>
      <c r="W95" s="28" t="s">
        <v>1251</v>
      </c>
      <c r="X95" s="28">
        <v>100.0</v>
      </c>
      <c r="Y95" s="28" t="s">
        <v>581</v>
      </c>
      <c r="Z95" s="28" t="s">
        <v>195</v>
      </c>
      <c r="AA95" s="28"/>
      <c r="AB95" s="63"/>
      <c r="AC95" s="65" t="b">
        <v>0</v>
      </c>
      <c r="AD95" s="28" t="str">
        <f t="shared" si="4"/>
        <v>Waktunya Dummy</v>
      </c>
      <c r="AE95" s="28" t="str">
        <f t="shared" si="5"/>
        <v>1</v>
      </c>
      <c r="AF95" s="28">
        <f t="shared" si="6"/>
        <v>100</v>
      </c>
      <c r="AG95" s="28">
        <v>100.0</v>
      </c>
      <c r="AH95" s="68">
        <v>1.0</v>
      </c>
      <c r="AI95" s="28">
        <v>0.0</v>
      </c>
      <c r="AJ95" s="70"/>
      <c r="AK95" s="28">
        <v>0.0</v>
      </c>
      <c r="AL95" s="28"/>
      <c r="AM95" s="28">
        <v>0.0</v>
      </c>
      <c r="AN95" s="28"/>
      <c r="AO95" s="28">
        <v>0.0</v>
      </c>
      <c r="AP95" s="28"/>
      <c r="AQ95" s="28">
        <v>0.0</v>
      </c>
      <c r="AR95" s="28"/>
      <c r="AS95" s="28">
        <v>0.0</v>
      </c>
      <c r="AT95" s="28"/>
      <c r="AU95" s="28">
        <v>0.0</v>
      </c>
      <c r="AV95" s="28"/>
      <c r="AW95" s="28">
        <v>0.0</v>
      </c>
      <c r="AX95" s="28"/>
      <c r="AY95" s="55" t="s">
        <v>184</v>
      </c>
      <c r="AZ95" s="55" t="s">
        <v>184</v>
      </c>
      <c r="BA95" s="55" t="s">
        <v>184</v>
      </c>
      <c r="BB95" s="55" t="s">
        <v>184</v>
      </c>
      <c r="BC95" s="77">
        <f t="shared" si="7"/>
        <v>100</v>
      </c>
    </row>
    <row r="96" ht="22.5" customHeight="1">
      <c r="A96" s="36">
        <v>95.0</v>
      </c>
      <c r="B96" s="28" t="s">
        <v>984</v>
      </c>
      <c r="C96" s="28" t="s">
        <v>2002</v>
      </c>
      <c r="D96" s="28" t="s">
        <v>232</v>
      </c>
      <c r="E96" s="28" t="s">
        <v>240</v>
      </c>
      <c r="F96" s="28" t="s">
        <v>358</v>
      </c>
      <c r="G96" s="28"/>
      <c r="H96" s="28" t="s">
        <v>1703</v>
      </c>
      <c r="I96" s="28">
        <v>2.0</v>
      </c>
      <c r="J96" s="28">
        <v>20.0</v>
      </c>
      <c r="K96" s="28">
        <v>40.0</v>
      </c>
      <c r="L96" s="28" t="s">
        <v>546</v>
      </c>
      <c r="M96" s="28">
        <v>10.0</v>
      </c>
      <c r="N96" s="28" t="s">
        <v>1541</v>
      </c>
      <c r="O96" s="28" t="s">
        <v>1358</v>
      </c>
      <c r="P96" s="28" t="s">
        <v>1609</v>
      </c>
      <c r="Q96" s="28" t="s">
        <v>368</v>
      </c>
      <c r="R96" s="28">
        <v>100.0</v>
      </c>
      <c r="S96" s="50">
        <f t="shared" si="1"/>
        <v>10</v>
      </c>
      <c r="T96" s="28" t="str">
        <f t="shared" si="2"/>
        <v>DIATAS 8JAM</v>
      </c>
      <c r="U96" s="52">
        <v>44608.0</v>
      </c>
      <c r="V96" s="28" t="str">
        <f t="shared" si="3"/>
        <v>DIATAS 3 TAHUN</v>
      </c>
      <c r="W96" s="28"/>
      <c r="X96" s="28">
        <v>100.0</v>
      </c>
      <c r="Y96" s="28" t="s">
        <v>922</v>
      </c>
      <c r="Z96" s="28" t="s">
        <v>195</v>
      </c>
      <c r="AA96" s="28"/>
      <c r="AB96" s="28"/>
      <c r="AC96" s="91" t="b">
        <v>0</v>
      </c>
      <c r="AD96" s="28" t="str">
        <f t="shared" si="4"/>
        <v>Waktunya Dummy</v>
      </c>
      <c r="AE96" s="28" t="str">
        <f t="shared" si="5"/>
        <v>1</v>
      </c>
      <c r="AF96" s="28">
        <f t="shared" si="6"/>
        <v>100</v>
      </c>
      <c r="AG96" s="28">
        <v>100.0</v>
      </c>
      <c r="AH96" s="68">
        <v>1.0</v>
      </c>
      <c r="AI96" s="28">
        <v>0.0</v>
      </c>
      <c r="AJ96" s="70">
        <v>0.0</v>
      </c>
      <c r="AK96" s="28">
        <v>0.0</v>
      </c>
      <c r="AL96" s="68">
        <v>0.0</v>
      </c>
      <c r="AM96" s="28">
        <v>0.0</v>
      </c>
      <c r="AN96" s="68">
        <v>0.0</v>
      </c>
      <c r="AO96" s="28">
        <v>0.0</v>
      </c>
      <c r="AP96" s="68">
        <v>0.0</v>
      </c>
      <c r="AQ96" s="28">
        <v>0.0</v>
      </c>
      <c r="AR96" s="68">
        <v>0.0</v>
      </c>
      <c r="AS96" s="28">
        <v>0.0</v>
      </c>
      <c r="AT96" s="68">
        <v>0.0</v>
      </c>
      <c r="AU96" s="28">
        <v>0.0</v>
      </c>
      <c r="AV96" s="68">
        <v>0.0</v>
      </c>
      <c r="AW96" s="28">
        <v>0.0</v>
      </c>
      <c r="AX96" s="68">
        <v>0.0</v>
      </c>
      <c r="AY96" s="55" t="s">
        <v>184</v>
      </c>
      <c r="AZ96" s="55" t="s">
        <v>184</v>
      </c>
      <c r="BA96" s="55" t="s">
        <v>184</v>
      </c>
      <c r="BB96" s="55" t="s">
        <v>184</v>
      </c>
      <c r="BC96" s="77">
        <f t="shared" si="7"/>
        <v>100</v>
      </c>
    </row>
    <row r="97" ht="22.5" customHeight="1">
      <c r="A97" s="36">
        <v>96.0</v>
      </c>
      <c r="B97" s="28" t="s">
        <v>1377</v>
      </c>
      <c r="C97" s="28" t="s">
        <v>2012</v>
      </c>
      <c r="D97" s="28" t="s">
        <v>181</v>
      </c>
      <c r="E97" s="28" t="s">
        <v>240</v>
      </c>
      <c r="F97" s="28" t="s">
        <v>440</v>
      </c>
      <c r="G97" s="28"/>
      <c r="H97" s="28" t="s">
        <v>157</v>
      </c>
      <c r="I97" s="28">
        <v>2.0</v>
      </c>
      <c r="J97" s="28">
        <v>40.0</v>
      </c>
      <c r="K97" s="28">
        <v>80.0</v>
      </c>
      <c r="L97" s="28" t="s">
        <v>546</v>
      </c>
      <c r="M97" s="28">
        <v>5.0</v>
      </c>
      <c r="N97" s="28" t="s">
        <v>234</v>
      </c>
      <c r="O97" s="28" t="s">
        <v>235</v>
      </c>
      <c r="P97" s="28"/>
      <c r="Q97" s="28" t="s">
        <v>368</v>
      </c>
      <c r="R97" s="28">
        <v>100.0</v>
      </c>
      <c r="S97" s="50">
        <f t="shared" si="1"/>
        <v>20</v>
      </c>
      <c r="T97" s="28" t="str">
        <f t="shared" si="2"/>
        <v>DIATAS 8JAM</v>
      </c>
      <c r="U97" s="52">
        <v>44289.0</v>
      </c>
      <c r="V97" s="28" t="str">
        <f t="shared" si="3"/>
        <v>DIATAS 4 TAHUN</v>
      </c>
      <c r="W97" s="28"/>
      <c r="X97" s="28"/>
      <c r="Y97" s="28"/>
      <c r="Z97" s="28" t="s">
        <v>195</v>
      </c>
      <c r="AA97" s="28"/>
      <c r="AB97" s="63"/>
      <c r="AC97" s="91" t="b">
        <v>0</v>
      </c>
      <c r="AD97" s="28" t="str">
        <f t="shared" si="4"/>
        <v>Waktunya Dummy</v>
      </c>
      <c r="AE97" s="28" t="str">
        <f t="shared" si="5"/>
        <v>1</v>
      </c>
      <c r="AF97" s="28">
        <f t="shared" si="6"/>
        <v>100</v>
      </c>
      <c r="AG97" s="28">
        <v>100.0</v>
      </c>
      <c r="AH97" s="68">
        <v>1.0</v>
      </c>
      <c r="AI97" s="28">
        <v>0.0</v>
      </c>
      <c r="AJ97" s="70">
        <v>0.0</v>
      </c>
      <c r="AK97" s="28">
        <v>0.0</v>
      </c>
      <c r="AL97" s="68">
        <v>0.0</v>
      </c>
      <c r="AM97" s="28">
        <v>0.0</v>
      </c>
      <c r="AN97" s="68">
        <v>0.0</v>
      </c>
      <c r="AO97" s="28">
        <v>0.0</v>
      </c>
      <c r="AP97" s="68">
        <v>0.0</v>
      </c>
      <c r="AQ97" s="28">
        <v>0.0</v>
      </c>
      <c r="AR97" s="68">
        <v>0.0</v>
      </c>
      <c r="AS97" s="28">
        <v>0.0</v>
      </c>
      <c r="AT97" s="68">
        <v>0.0</v>
      </c>
      <c r="AU97" s="28">
        <v>0.0</v>
      </c>
      <c r="AV97" s="68">
        <v>0.0</v>
      </c>
      <c r="AW97" s="28">
        <v>0.0</v>
      </c>
      <c r="AX97" s="68">
        <v>0.0</v>
      </c>
      <c r="AY97" s="55" t="s">
        <v>184</v>
      </c>
      <c r="AZ97" s="55" t="s">
        <v>184</v>
      </c>
      <c r="BA97" s="55" t="s">
        <v>184</v>
      </c>
      <c r="BB97" s="55" t="s">
        <v>184</v>
      </c>
      <c r="BC97" s="77">
        <f t="shared" si="7"/>
        <v>100</v>
      </c>
    </row>
    <row r="98" ht="22.5" customHeight="1">
      <c r="A98" s="36">
        <v>97.0</v>
      </c>
      <c r="B98" s="28" t="s">
        <v>805</v>
      </c>
      <c r="C98" s="28" t="s">
        <v>806</v>
      </c>
      <c r="D98" s="28" t="s">
        <v>96</v>
      </c>
      <c r="E98" s="28" t="s">
        <v>240</v>
      </c>
      <c r="F98" s="28" t="s">
        <v>440</v>
      </c>
      <c r="G98" s="28"/>
      <c r="H98" s="28" t="s">
        <v>680</v>
      </c>
      <c r="I98" s="28">
        <v>2.0</v>
      </c>
      <c r="J98" s="28">
        <v>40.0</v>
      </c>
      <c r="K98" s="28">
        <v>80.0</v>
      </c>
      <c r="L98" s="28" t="s">
        <v>546</v>
      </c>
      <c r="M98" s="28">
        <v>5.3</v>
      </c>
      <c r="N98" s="28" t="s">
        <v>175</v>
      </c>
      <c r="O98" s="28" t="s">
        <v>1244</v>
      </c>
      <c r="P98" s="28"/>
      <c r="Q98" s="28" t="s">
        <v>1245</v>
      </c>
      <c r="R98" s="28">
        <v>50.0</v>
      </c>
      <c r="S98" s="50">
        <f t="shared" si="1"/>
        <v>9.433962264</v>
      </c>
      <c r="T98" s="28" t="str">
        <f t="shared" si="2"/>
        <v>DIATAS 8JAM</v>
      </c>
      <c r="U98" s="52">
        <v>43831.0</v>
      </c>
      <c r="V98" s="28" t="str">
        <f t="shared" si="3"/>
        <v>DIATAS 5 TAHUN</v>
      </c>
      <c r="W98" s="28"/>
      <c r="X98" s="28">
        <v>100.0</v>
      </c>
      <c r="Y98" s="28"/>
      <c r="Z98" s="28" t="s">
        <v>195</v>
      </c>
      <c r="AA98" s="52"/>
      <c r="AB98" s="63"/>
      <c r="AC98" s="91" t="b">
        <v>0</v>
      </c>
      <c r="AD98" s="28" t="str">
        <f t="shared" si="4"/>
        <v>Waktunya Dummy</v>
      </c>
      <c r="AE98" s="28" t="str">
        <f t="shared" si="5"/>
        <v>1</v>
      </c>
      <c r="AF98" s="28">
        <f t="shared" si="6"/>
        <v>50</v>
      </c>
      <c r="AG98" s="28">
        <v>50.0</v>
      </c>
      <c r="AH98" s="68">
        <v>1.0</v>
      </c>
      <c r="AI98" s="28">
        <v>0.0</v>
      </c>
      <c r="AJ98" s="70">
        <v>0.0</v>
      </c>
      <c r="AK98" s="28">
        <v>0.0</v>
      </c>
      <c r="AL98" s="68">
        <v>0.0</v>
      </c>
      <c r="AM98" s="28">
        <v>0.0</v>
      </c>
      <c r="AN98" s="68">
        <v>0.0</v>
      </c>
      <c r="AO98" s="28">
        <v>0.0</v>
      </c>
      <c r="AP98" s="68">
        <v>0.0</v>
      </c>
      <c r="AQ98" s="28">
        <v>0.0</v>
      </c>
      <c r="AR98" s="68">
        <v>0.0</v>
      </c>
      <c r="AS98" s="28">
        <v>0.0</v>
      </c>
      <c r="AT98" s="68">
        <v>0.0</v>
      </c>
      <c r="AU98" s="28">
        <v>0.0</v>
      </c>
      <c r="AV98" s="68">
        <v>0.0</v>
      </c>
      <c r="AW98" s="28">
        <v>0.0</v>
      </c>
      <c r="AX98" s="68">
        <v>0.0</v>
      </c>
      <c r="AY98" s="55" t="s">
        <v>184</v>
      </c>
      <c r="AZ98" s="55" t="s">
        <v>184</v>
      </c>
      <c r="BA98" s="55" t="s">
        <v>184</v>
      </c>
      <c r="BB98" s="55" t="s">
        <v>184</v>
      </c>
      <c r="BC98" s="77">
        <f t="shared" si="7"/>
        <v>100</v>
      </c>
    </row>
    <row r="99" ht="22.5" customHeight="1">
      <c r="A99" s="36">
        <v>98.0</v>
      </c>
      <c r="B99" s="28" t="s">
        <v>1448</v>
      </c>
      <c r="C99" s="28" t="s">
        <v>2030</v>
      </c>
      <c r="D99" s="28" t="s">
        <v>577</v>
      </c>
      <c r="E99" s="28" t="s">
        <v>240</v>
      </c>
      <c r="F99" s="28" t="s">
        <v>440</v>
      </c>
      <c r="G99" s="28"/>
      <c r="H99" s="28" t="s">
        <v>157</v>
      </c>
      <c r="I99" s="28">
        <v>2.0</v>
      </c>
      <c r="J99" s="28">
        <v>40.0</v>
      </c>
      <c r="K99" s="28">
        <v>80.0</v>
      </c>
      <c r="L99" s="28" t="s">
        <v>546</v>
      </c>
      <c r="M99" s="28">
        <v>5.0</v>
      </c>
      <c r="N99" s="28" t="s">
        <v>1623</v>
      </c>
      <c r="O99" s="28" t="s">
        <v>1624</v>
      </c>
      <c r="P99" s="28"/>
      <c r="Q99" s="28" t="s">
        <v>1245</v>
      </c>
      <c r="R99" s="28">
        <v>50.0</v>
      </c>
      <c r="S99" s="50">
        <f t="shared" si="1"/>
        <v>8.3</v>
      </c>
      <c r="T99" s="28" t="str">
        <f t="shared" si="2"/>
        <v>DIATAS 8JAM</v>
      </c>
      <c r="U99" s="52">
        <v>43472.0</v>
      </c>
      <c r="V99" s="28" t="str">
        <f t="shared" si="3"/>
        <v>DIATAS 6 TAHUN</v>
      </c>
      <c r="W99" s="28"/>
      <c r="X99" s="28">
        <v>100.0</v>
      </c>
      <c r="Y99" s="28"/>
      <c r="Z99" s="28" t="s">
        <v>195</v>
      </c>
      <c r="AA99" s="52"/>
      <c r="AB99" s="63"/>
      <c r="AC99" s="65" t="b">
        <v>0</v>
      </c>
      <c r="AD99" s="28" t="str">
        <f t="shared" si="4"/>
        <v>Waktunya Dummy</v>
      </c>
      <c r="AE99" s="28" t="str">
        <f t="shared" si="5"/>
        <v>1</v>
      </c>
      <c r="AF99" s="28">
        <f t="shared" si="6"/>
        <v>41.5</v>
      </c>
      <c r="AG99" s="28">
        <v>50.0</v>
      </c>
      <c r="AH99" s="68">
        <v>0.83</v>
      </c>
      <c r="AI99" s="28">
        <v>0.0</v>
      </c>
      <c r="AJ99" s="70">
        <v>0.0</v>
      </c>
      <c r="AK99" s="28">
        <v>0.0</v>
      </c>
      <c r="AL99" s="68">
        <v>0.0</v>
      </c>
      <c r="AM99" s="28">
        <v>0.0</v>
      </c>
      <c r="AN99" s="68">
        <v>0.0</v>
      </c>
      <c r="AO99" s="28">
        <v>0.0</v>
      </c>
      <c r="AP99" s="68">
        <v>0.0</v>
      </c>
      <c r="AQ99" s="28">
        <v>0.0</v>
      </c>
      <c r="AR99" s="68">
        <v>0.0</v>
      </c>
      <c r="AS99" s="28">
        <v>0.0</v>
      </c>
      <c r="AT99" s="68">
        <v>0.0</v>
      </c>
      <c r="AU99" s="28">
        <v>0.0</v>
      </c>
      <c r="AV99" s="68">
        <v>0.0</v>
      </c>
      <c r="AW99" s="28">
        <v>0.0</v>
      </c>
      <c r="AX99" s="68">
        <v>0.0</v>
      </c>
      <c r="AY99" s="55" t="s">
        <v>184</v>
      </c>
      <c r="AZ99" s="55" t="s">
        <v>184</v>
      </c>
      <c r="BA99" s="55" t="s">
        <v>184</v>
      </c>
      <c r="BB99" s="55" t="s">
        <v>184</v>
      </c>
      <c r="BC99" s="77">
        <f t="shared" si="7"/>
        <v>100</v>
      </c>
    </row>
    <row r="100" ht="22.5" customHeight="1">
      <c r="A100" s="36">
        <v>99.0</v>
      </c>
      <c r="B100" s="28" t="s">
        <v>1452</v>
      </c>
      <c r="C100" s="28" t="s">
        <v>2042</v>
      </c>
      <c r="D100" s="28" t="s">
        <v>577</v>
      </c>
      <c r="E100" s="28" t="s">
        <v>240</v>
      </c>
      <c r="F100" s="28" t="s">
        <v>440</v>
      </c>
      <c r="G100" s="28"/>
      <c r="H100" s="28" t="s">
        <v>157</v>
      </c>
      <c r="I100" s="28">
        <v>2.0</v>
      </c>
      <c r="J100" s="28">
        <v>40.0</v>
      </c>
      <c r="K100" s="28">
        <v>80.0</v>
      </c>
      <c r="L100" s="28" t="s">
        <v>546</v>
      </c>
      <c r="M100" s="28">
        <v>5.0</v>
      </c>
      <c r="N100" s="28" t="s">
        <v>234</v>
      </c>
      <c r="O100" s="28" t="s">
        <v>235</v>
      </c>
      <c r="P100" s="28"/>
      <c r="Q100" s="28" t="s">
        <v>2044</v>
      </c>
      <c r="R100" s="28">
        <v>100.0</v>
      </c>
      <c r="S100" s="50">
        <f t="shared" si="1"/>
        <v>20</v>
      </c>
      <c r="T100" s="28" t="str">
        <f t="shared" si="2"/>
        <v>DIATAS 8JAM</v>
      </c>
      <c r="U100" s="52">
        <v>44861.0</v>
      </c>
      <c r="V100" s="28" t="str">
        <f t="shared" si="3"/>
        <v>DIATAS 2 TAHUN</v>
      </c>
      <c r="W100" s="28"/>
      <c r="X100" s="28"/>
      <c r="Y100" s="28"/>
      <c r="Z100" s="28" t="s">
        <v>195</v>
      </c>
      <c r="AA100" s="28"/>
      <c r="AB100" s="63"/>
      <c r="AC100" s="65" t="b">
        <v>0</v>
      </c>
      <c r="AD100" s="28" t="str">
        <f t="shared" si="4"/>
        <v>Waktunya Dummy</v>
      </c>
      <c r="AE100" s="28" t="str">
        <f t="shared" si="5"/>
        <v>1</v>
      </c>
      <c r="AF100" s="28">
        <f t="shared" si="6"/>
        <v>100</v>
      </c>
      <c r="AG100" s="28">
        <v>100.0</v>
      </c>
      <c r="AH100" s="68">
        <v>1.0</v>
      </c>
      <c r="AI100" s="28">
        <v>0.0</v>
      </c>
      <c r="AJ100" s="70">
        <v>0.0</v>
      </c>
      <c r="AK100" s="28">
        <v>0.0</v>
      </c>
      <c r="AL100" s="68">
        <v>0.0</v>
      </c>
      <c r="AM100" s="28">
        <v>0.0</v>
      </c>
      <c r="AN100" s="68">
        <v>0.0</v>
      </c>
      <c r="AO100" s="28">
        <v>0.0</v>
      </c>
      <c r="AP100" s="68">
        <v>0.0</v>
      </c>
      <c r="AQ100" s="28">
        <v>0.0</v>
      </c>
      <c r="AR100" s="68">
        <v>0.0</v>
      </c>
      <c r="AS100" s="28">
        <v>0.0</v>
      </c>
      <c r="AT100" s="68">
        <v>0.0</v>
      </c>
      <c r="AU100" s="28">
        <v>0.0</v>
      </c>
      <c r="AV100" s="68">
        <v>0.0</v>
      </c>
      <c r="AW100" s="28">
        <v>0.0</v>
      </c>
      <c r="AX100" s="68">
        <v>0.0</v>
      </c>
      <c r="AY100" s="55" t="s">
        <v>184</v>
      </c>
      <c r="AZ100" s="55" t="s">
        <v>184</v>
      </c>
      <c r="BA100" s="55" t="s">
        <v>184</v>
      </c>
      <c r="BB100" s="55" t="s">
        <v>184</v>
      </c>
      <c r="BC100" s="77">
        <f t="shared" si="7"/>
        <v>100</v>
      </c>
    </row>
    <row r="101" ht="22.5" customHeight="1">
      <c r="A101" s="36">
        <v>100.0</v>
      </c>
      <c r="B101" s="28" t="s">
        <v>400</v>
      </c>
      <c r="C101" s="28" t="s">
        <v>2052</v>
      </c>
      <c r="D101" s="28" t="s">
        <v>309</v>
      </c>
      <c r="E101" s="28" t="s">
        <v>240</v>
      </c>
      <c r="F101" s="28" t="s">
        <v>150</v>
      </c>
      <c r="G101" s="28"/>
      <c r="H101" s="28" t="s">
        <v>1859</v>
      </c>
      <c r="I101" s="28">
        <v>2.0</v>
      </c>
      <c r="J101" s="28">
        <v>20.0</v>
      </c>
      <c r="K101" s="28">
        <v>40.0</v>
      </c>
      <c r="L101" s="28" t="s">
        <v>546</v>
      </c>
      <c r="M101" s="28">
        <v>1.4</v>
      </c>
      <c r="N101" s="28" t="s">
        <v>457</v>
      </c>
      <c r="O101" s="28" t="s">
        <v>459</v>
      </c>
      <c r="P101" s="28"/>
      <c r="Q101" s="28" t="s">
        <v>368</v>
      </c>
      <c r="R101" s="28">
        <v>100.0</v>
      </c>
      <c r="S101" s="50">
        <f t="shared" si="1"/>
        <v>59.28571429</v>
      </c>
      <c r="T101" s="28" t="str">
        <f t="shared" si="2"/>
        <v>DIATAS 8JAM</v>
      </c>
      <c r="U101" s="52">
        <v>44167.0</v>
      </c>
      <c r="V101" s="28" t="str">
        <f t="shared" si="3"/>
        <v>DIATAS 4 TAHUN</v>
      </c>
      <c r="W101" s="28" t="s">
        <v>1251</v>
      </c>
      <c r="X101" s="28">
        <v>100.0</v>
      </c>
      <c r="Y101" s="28" t="s">
        <v>298</v>
      </c>
      <c r="Z101" s="28" t="s">
        <v>195</v>
      </c>
      <c r="AA101" s="52"/>
      <c r="AB101" s="63"/>
      <c r="AC101" s="65" t="b">
        <v>0</v>
      </c>
      <c r="AD101" s="28" t="str">
        <f t="shared" si="4"/>
        <v>Waktunya Dummy</v>
      </c>
      <c r="AE101" s="28" t="str">
        <f t="shared" si="5"/>
        <v>1</v>
      </c>
      <c r="AF101" s="28">
        <f t="shared" si="6"/>
        <v>83</v>
      </c>
      <c r="AG101" s="28">
        <v>100.0</v>
      </c>
      <c r="AH101" s="68">
        <v>0.83</v>
      </c>
      <c r="AI101" s="28">
        <v>0.0</v>
      </c>
      <c r="AJ101" s="70">
        <v>0.0</v>
      </c>
      <c r="AK101" s="28">
        <v>0.0</v>
      </c>
      <c r="AL101" s="68">
        <v>0.0</v>
      </c>
      <c r="AM101" s="28">
        <v>0.0</v>
      </c>
      <c r="AN101" s="68">
        <v>0.0</v>
      </c>
      <c r="AO101" s="28">
        <v>0.0</v>
      </c>
      <c r="AP101" s="68">
        <v>0.0</v>
      </c>
      <c r="AQ101" s="28">
        <v>0.0</v>
      </c>
      <c r="AR101" s="68">
        <v>0.0</v>
      </c>
      <c r="AS101" s="28">
        <v>0.0</v>
      </c>
      <c r="AT101" s="68">
        <v>0.0</v>
      </c>
      <c r="AU101" s="28">
        <v>0.0</v>
      </c>
      <c r="AV101" s="68">
        <v>0.0</v>
      </c>
      <c r="AW101" s="28">
        <v>0.0</v>
      </c>
      <c r="AX101" s="68">
        <v>0.0</v>
      </c>
      <c r="AY101" s="55" t="s">
        <v>184</v>
      </c>
      <c r="AZ101" s="55" t="s">
        <v>184</v>
      </c>
      <c r="BA101" s="55" t="s">
        <v>184</v>
      </c>
      <c r="BB101" s="55" t="s">
        <v>184</v>
      </c>
      <c r="BC101" s="77">
        <f t="shared" si="7"/>
        <v>100</v>
      </c>
    </row>
    <row r="102" ht="22.5" customHeight="1">
      <c r="A102" s="36">
        <v>101.0</v>
      </c>
      <c r="B102" s="28" t="s">
        <v>1520</v>
      </c>
      <c r="C102" s="28" t="s">
        <v>2060</v>
      </c>
      <c r="D102" s="28" t="s">
        <v>96</v>
      </c>
      <c r="E102" s="28" t="s">
        <v>240</v>
      </c>
      <c r="F102" s="28" t="s">
        <v>440</v>
      </c>
      <c r="G102" s="28"/>
      <c r="H102" s="28" t="s">
        <v>157</v>
      </c>
      <c r="I102" s="28">
        <v>2.0</v>
      </c>
      <c r="J102" s="28">
        <v>40.0</v>
      </c>
      <c r="K102" s="28">
        <v>80.0</v>
      </c>
      <c r="L102" s="28" t="s">
        <v>546</v>
      </c>
      <c r="M102" s="28">
        <v>8.0</v>
      </c>
      <c r="N102" s="28" t="s">
        <v>234</v>
      </c>
      <c r="O102" s="28" t="s">
        <v>235</v>
      </c>
      <c r="P102" s="28"/>
      <c r="Q102" s="28" t="s">
        <v>368</v>
      </c>
      <c r="R102" s="28">
        <v>100.0</v>
      </c>
      <c r="S102" s="50">
        <f t="shared" si="1"/>
        <v>12.5</v>
      </c>
      <c r="T102" s="28" t="str">
        <f t="shared" si="2"/>
        <v>DIATAS 8JAM</v>
      </c>
      <c r="U102" s="52">
        <v>44381.0</v>
      </c>
      <c r="V102" s="28" t="str">
        <f t="shared" si="3"/>
        <v>DIATAS 4 TAHUN</v>
      </c>
      <c r="W102" s="28"/>
      <c r="X102" s="28"/>
      <c r="Y102" s="28"/>
      <c r="Z102" s="28" t="s">
        <v>195</v>
      </c>
      <c r="AA102" s="28"/>
      <c r="AB102" s="63"/>
      <c r="AC102" s="91" t="b">
        <v>0</v>
      </c>
      <c r="AD102" s="28" t="str">
        <f t="shared" si="4"/>
        <v>Waktunya Dummy</v>
      </c>
      <c r="AE102" s="28" t="str">
        <f t="shared" si="5"/>
        <v>1</v>
      </c>
      <c r="AF102" s="28">
        <f t="shared" si="6"/>
        <v>100</v>
      </c>
      <c r="AG102" s="28">
        <v>100.0</v>
      </c>
      <c r="AH102" s="68">
        <v>1.0</v>
      </c>
      <c r="AI102" s="28">
        <v>0.0</v>
      </c>
      <c r="AJ102" s="70">
        <v>0.0</v>
      </c>
      <c r="AK102" s="28">
        <v>0.0</v>
      </c>
      <c r="AL102" s="68">
        <v>0.0</v>
      </c>
      <c r="AM102" s="28">
        <v>0.0</v>
      </c>
      <c r="AN102" s="68">
        <v>0.0</v>
      </c>
      <c r="AO102" s="28">
        <v>0.0</v>
      </c>
      <c r="AP102" s="68">
        <v>0.0</v>
      </c>
      <c r="AQ102" s="28">
        <v>0.0</v>
      </c>
      <c r="AR102" s="68">
        <v>0.0</v>
      </c>
      <c r="AS102" s="28">
        <v>0.0</v>
      </c>
      <c r="AT102" s="68">
        <v>0.0</v>
      </c>
      <c r="AU102" s="28">
        <v>0.0</v>
      </c>
      <c r="AV102" s="68">
        <v>0.0</v>
      </c>
      <c r="AW102" s="28">
        <v>0.0</v>
      </c>
      <c r="AX102" s="68">
        <v>0.0</v>
      </c>
      <c r="AY102" s="55" t="s">
        <v>184</v>
      </c>
      <c r="AZ102" s="55" t="s">
        <v>184</v>
      </c>
      <c r="BA102" s="55" t="s">
        <v>184</v>
      </c>
      <c r="BB102" s="55" t="s">
        <v>184</v>
      </c>
      <c r="BC102" s="77">
        <f t="shared" si="7"/>
        <v>100</v>
      </c>
    </row>
    <row r="103" ht="22.5" customHeight="1">
      <c r="A103" s="36">
        <v>102.0</v>
      </c>
      <c r="B103" s="28" t="s">
        <v>1530</v>
      </c>
      <c r="C103" s="28" t="s">
        <v>2067</v>
      </c>
      <c r="D103" s="28" t="s">
        <v>434</v>
      </c>
      <c r="E103" s="28" t="s">
        <v>240</v>
      </c>
      <c r="F103" s="28" t="s">
        <v>150</v>
      </c>
      <c r="G103" s="28"/>
      <c r="H103" s="28" t="s">
        <v>277</v>
      </c>
      <c r="I103" s="28">
        <v>2.0</v>
      </c>
      <c r="J103" s="28">
        <v>60.0</v>
      </c>
      <c r="K103" s="28">
        <v>120.0</v>
      </c>
      <c r="L103" s="28" t="s">
        <v>546</v>
      </c>
      <c r="M103" s="28">
        <v>7.0</v>
      </c>
      <c r="N103" s="28" t="s">
        <v>2069</v>
      </c>
      <c r="O103" s="28" t="s">
        <v>2070</v>
      </c>
      <c r="P103" s="28" t="s">
        <v>922</v>
      </c>
      <c r="Q103" s="28" t="s">
        <v>368</v>
      </c>
      <c r="R103" s="28">
        <v>100.0</v>
      </c>
      <c r="S103" s="50">
        <f t="shared" si="1"/>
        <v>14.28571429</v>
      </c>
      <c r="T103" s="28" t="str">
        <f t="shared" si="2"/>
        <v>DIATAS 8JAM</v>
      </c>
      <c r="U103" s="52">
        <v>43495.0</v>
      </c>
      <c r="V103" s="28" t="str">
        <f t="shared" si="3"/>
        <v>DIATAS 6 TAHUN</v>
      </c>
      <c r="W103" s="28" t="s">
        <v>1251</v>
      </c>
      <c r="X103" s="28">
        <v>100.0</v>
      </c>
      <c r="Y103" s="28" t="s">
        <v>922</v>
      </c>
      <c r="Z103" s="28" t="s">
        <v>195</v>
      </c>
      <c r="AA103" s="28"/>
      <c r="AB103" s="63"/>
      <c r="AC103" s="65" t="b">
        <v>0</v>
      </c>
      <c r="AD103" s="28" t="str">
        <f t="shared" si="4"/>
        <v>Waktunya Dummy</v>
      </c>
      <c r="AE103" s="28" t="str">
        <f t="shared" si="5"/>
        <v>1</v>
      </c>
      <c r="AF103" s="28">
        <f t="shared" si="6"/>
        <v>100</v>
      </c>
      <c r="AG103" s="28">
        <v>100.0</v>
      </c>
      <c r="AH103" s="68">
        <v>1.0</v>
      </c>
      <c r="AI103" s="28">
        <v>0.0</v>
      </c>
      <c r="AJ103" s="70">
        <v>0.0</v>
      </c>
      <c r="AK103" s="28">
        <v>0.0</v>
      </c>
      <c r="AL103" s="68">
        <v>0.0</v>
      </c>
      <c r="AM103" s="28">
        <v>0.0</v>
      </c>
      <c r="AN103" s="68">
        <v>0.0</v>
      </c>
      <c r="AO103" s="28">
        <v>0.0</v>
      </c>
      <c r="AP103" s="68">
        <v>0.0</v>
      </c>
      <c r="AQ103" s="28">
        <v>0.0</v>
      </c>
      <c r="AR103" s="68">
        <v>0.0</v>
      </c>
      <c r="AS103" s="28">
        <v>0.0</v>
      </c>
      <c r="AT103" s="68">
        <v>0.0</v>
      </c>
      <c r="AU103" s="28">
        <v>0.0</v>
      </c>
      <c r="AV103" s="68">
        <v>0.0</v>
      </c>
      <c r="AW103" s="28">
        <v>0.0</v>
      </c>
      <c r="AX103" s="68">
        <v>0.0</v>
      </c>
      <c r="AY103" s="55" t="s">
        <v>184</v>
      </c>
      <c r="AZ103" s="55" t="s">
        <v>184</v>
      </c>
      <c r="BA103" s="55" t="s">
        <v>184</v>
      </c>
      <c r="BB103" s="55" t="s">
        <v>184</v>
      </c>
      <c r="BC103" s="77">
        <f t="shared" si="7"/>
        <v>100</v>
      </c>
    </row>
    <row r="104" ht="22.5" customHeight="1">
      <c r="A104" s="36">
        <v>103.0</v>
      </c>
      <c r="B104" s="28" t="s">
        <v>722</v>
      </c>
      <c r="C104" s="28" t="s">
        <v>2078</v>
      </c>
      <c r="D104" s="28" t="s">
        <v>577</v>
      </c>
      <c r="E104" s="28" t="s">
        <v>240</v>
      </c>
      <c r="F104" s="28" t="s">
        <v>358</v>
      </c>
      <c r="G104" s="28"/>
      <c r="H104" s="28" t="s">
        <v>362</v>
      </c>
      <c r="I104" s="28">
        <v>2.0</v>
      </c>
      <c r="J104" s="28">
        <v>32.0</v>
      </c>
      <c r="K104" s="28">
        <v>64.0</v>
      </c>
      <c r="L104" s="28" t="s">
        <v>546</v>
      </c>
      <c r="M104" s="28">
        <v>6.0</v>
      </c>
      <c r="N104" s="28" t="s">
        <v>175</v>
      </c>
      <c r="O104" s="28" t="s">
        <v>176</v>
      </c>
      <c r="P104" s="28"/>
      <c r="Q104" s="28" t="s">
        <v>368</v>
      </c>
      <c r="R104" s="28">
        <v>100.0</v>
      </c>
      <c r="S104" s="50">
        <f t="shared" si="1"/>
        <v>16.66666667</v>
      </c>
      <c r="T104" s="28" t="str">
        <f t="shared" si="2"/>
        <v>DIATAS 8JAM</v>
      </c>
      <c r="U104" s="52">
        <v>43101.0</v>
      </c>
      <c r="V104" s="28" t="str">
        <f t="shared" si="3"/>
        <v>DIATAS 7 TAHUN</v>
      </c>
      <c r="W104" s="28" t="s">
        <v>1251</v>
      </c>
      <c r="X104" s="28">
        <v>100.0</v>
      </c>
      <c r="Y104" s="28" t="s">
        <v>298</v>
      </c>
      <c r="Z104" s="28" t="s">
        <v>195</v>
      </c>
      <c r="AA104" s="52"/>
      <c r="AB104" s="63"/>
      <c r="AC104" s="65" t="b">
        <v>0</v>
      </c>
      <c r="AD104" s="28" t="str">
        <f t="shared" si="4"/>
        <v>Waktunya Dummy</v>
      </c>
      <c r="AE104" s="28" t="str">
        <f t="shared" si="5"/>
        <v>1</v>
      </c>
      <c r="AF104" s="28">
        <f t="shared" si="6"/>
        <v>100</v>
      </c>
      <c r="AG104" s="28">
        <v>100.0</v>
      </c>
      <c r="AH104" s="68">
        <v>1.0</v>
      </c>
      <c r="AI104" s="28">
        <v>0.0</v>
      </c>
      <c r="AJ104" s="70">
        <v>0.0</v>
      </c>
      <c r="AK104" s="28">
        <v>0.0</v>
      </c>
      <c r="AL104" s="68">
        <v>0.0</v>
      </c>
      <c r="AM104" s="28">
        <v>0.0</v>
      </c>
      <c r="AN104" s="68">
        <v>0.0</v>
      </c>
      <c r="AO104" s="28">
        <v>0.0</v>
      </c>
      <c r="AP104" s="68">
        <v>0.0</v>
      </c>
      <c r="AQ104" s="28">
        <v>0.0</v>
      </c>
      <c r="AR104" s="68">
        <v>0.0</v>
      </c>
      <c r="AS104" s="28">
        <v>0.0</v>
      </c>
      <c r="AT104" s="68">
        <v>0.0</v>
      </c>
      <c r="AU104" s="28">
        <v>0.0</v>
      </c>
      <c r="AV104" s="68">
        <v>0.0</v>
      </c>
      <c r="AW104" s="28">
        <v>0.0</v>
      </c>
      <c r="AX104" s="68">
        <v>0.0</v>
      </c>
      <c r="AY104" s="55" t="s">
        <v>184</v>
      </c>
      <c r="AZ104" s="55" t="s">
        <v>184</v>
      </c>
      <c r="BA104" s="55" t="s">
        <v>184</v>
      </c>
      <c r="BB104" s="55" t="s">
        <v>184</v>
      </c>
      <c r="BC104" s="77">
        <f t="shared" si="7"/>
        <v>100</v>
      </c>
    </row>
    <row r="105" ht="22.5" customHeight="1">
      <c r="A105" s="36">
        <v>104.0</v>
      </c>
      <c r="B105" s="28" t="s">
        <v>356</v>
      </c>
      <c r="C105" s="28" t="s">
        <v>2086</v>
      </c>
      <c r="D105" s="28" t="s">
        <v>191</v>
      </c>
      <c r="E105" s="28" t="s">
        <v>240</v>
      </c>
      <c r="F105" s="28" t="s">
        <v>440</v>
      </c>
      <c r="G105" s="28"/>
      <c r="H105" s="28" t="s">
        <v>1703</v>
      </c>
      <c r="I105" s="28">
        <v>2.0</v>
      </c>
      <c r="J105" s="28">
        <v>20.0</v>
      </c>
      <c r="K105" s="28">
        <v>40.0</v>
      </c>
      <c r="L105" s="28" t="s">
        <v>546</v>
      </c>
      <c r="M105" s="28">
        <v>1.0</v>
      </c>
      <c r="N105" s="28" t="s">
        <v>234</v>
      </c>
      <c r="O105" s="28" t="s">
        <v>235</v>
      </c>
      <c r="P105" s="28"/>
      <c r="Q105" s="28" t="s">
        <v>368</v>
      </c>
      <c r="R105" s="28">
        <v>100.0</v>
      </c>
      <c r="S105" s="50">
        <f t="shared" si="1"/>
        <v>100</v>
      </c>
      <c r="T105" s="28" t="str">
        <f t="shared" si="2"/>
        <v>DIATAS 8JAM</v>
      </c>
      <c r="U105" s="52">
        <v>44197.0</v>
      </c>
      <c r="V105" s="28" t="str">
        <f t="shared" si="3"/>
        <v>DIATAS 4 TAHUN</v>
      </c>
      <c r="W105" s="28"/>
      <c r="X105" s="28"/>
      <c r="Y105" s="28"/>
      <c r="Z105" s="28" t="s">
        <v>195</v>
      </c>
      <c r="AA105" s="28"/>
      <c r="AB105" s="63"/>
      <c r="AC105" s="65" t="b">
        <v>0</v>
      </c>
      <c r="AD105" s="28" t="str">
        <f t="shared" si="4"/>
        <v>Waktunya Dummy</v>
      </c>
      <c r="AE105" s="28" t="str">
        <f t="shared" si="5"/>
        <v>1</v>
      </c>
      <c r="AF105" s="28">
        <f t="shared" si="6"/>
        <v>100</v>
      </c>
      <c r="AG105" s="28">
        <v>100.0</v>
      </c>
      <c r="AH105" s="68">
        <v>1.0</v>
      </c>
      <c r="AI105" s="28">
        <v>0.0</v>
      </c>
      <c r="AJ105" s="70">
        <v>0.0</v>
      </c>
      <c r="AK105" s="28">
        <v>0.0</v>
      </c>
      <c r="AL105" s="68">
        <v>0.0</v>
      </c>
      <c r="AM105" s="28">
        <v>0.0</v>
      </c>
      <c r="AN105" s="68">
        <v>0.0</v>
      </c>
      <c r="AO105" s="28">
        <v>0.0</v>
      </c>
      <c r="AP105" s="68">
        <v>0.0</v>
      </c>
      <c r="AQ105" s="28">
        <v>0.0</v>
      </c>
      <c r="AR105" s="68">
        <v>0.0</v>
      </c>
      <c r="AS105" s="28">
        <v>0.0</v>
      </c>
      <c r="AT105" s="68">
        <v>0.0</v>
      </c>
      <c r="AU105" s="28">
        <v>0.0</v>
      </c>
      <c r="AV105" s="68">
        <v>0.0</v>
      </c>
      <c r="AW105" s="28">
        <v>0.0</v>
      </c>
      <c r="AX105" s="68">
        <v>0.0</v>
      </c>
      <c r="AY105" s="55" t="s">
        <v>184</v>
      </c>
      <c r="AZ105" s="55" t="s">
        <v>184</v>
      </c>
      <c r="BA105" s="55" t="s">
        <v>184</v>
      </c>
      <c r="BB105" s="55" t="s">
        <v>184</v>
      </c>
      <c r="BC105" s="77">
        <f t="shared" si="7"/>
        <v>100</v>
      </c>
    </row>
    <row r="106" ht="22.5" customHeight="1">
      <c r="A106" s="36">
        <v>105.0</v>
      </c>
      <c r="B106" s="28" t="s">
        <v>1173</v>
      </c>
      <c r="C106" s="28" t="s">
        <v>2093</v>
      </c>
      <c r="D106" s="28" t="s">
        <v>300</v>
      </c>
      <c r="E106" s="28" t="s">
        <v>240</v>
      </c>
      <c r="F106" s="28" t="s">
        <v>150</v>
      </c>
      <c r="G106" s="28"/>
      <c r="H106" s="28" t="s">
        <v>409</v>
      </c>
      <c r="I106" s="28">
        <v>3.0</v>
      </c>
      <c r="J106" s="28">
        <v>40.0</v>
      </c>
      <c r="K106" s="28">
        <v>120.0</v>
      </c>
      <c r="L106" s="28" t="s">
        <v>172</v>
      </c>
      <c r="M106" s="28">
        <v>3.0</v>
      </c>
      <c r="N106" s="28" t="s">
        <v>1357</v>
      </c>
      <c r="O106" s="28" t="s">
        <v>1358</v>
      </c>
      <c r="P106" s="28" t="s">
        <v>922</v>
      </c>
      <c r="Q106" s="28" t="s">
        <v>368</v>
      </c>
      <c r="R106" s="28">
        <v>100.0</v>
      </c>
      <c r="S106" s="50">
        <f t="shared" si="1"/>
        <v>33.33333333</v>
      </c>
      <c r="T106" s="28" t="str">
        <f t="shared" si="2"/>
        <v>DIATAS 8JAM</v>
      </c>
      <c r="U106" s="52">
        <v>44357.0</v>
      </c>
      <c r="V106" s="28" t="str">
        <f t="shared" si="3"/>
        <v>DIATAS 4 TAHUN</v>
      </c>
      <c r="W106" s="28" t="s">
        <v>1251</v>
      </c>
      <c r="X106" s="28">
        <v>100.0</v>
      </c>
      <c r="Y106" s="28" t="s">
        <v>922</v>
      </c>
      <c r="Z106" s="28" t="s">
        <v>195</v>
      </c>
      <c r="AA106" s="28"/>
      <c r="AB106" s="63"/>
      <c r="AC106" s="65" t="b">
        <v>0</v>
      </c>
      <c r="AD106" s="28" t="str">
        <f t="shared" si="4"/>
        <v>Waktunya Dummy</v>
      </c>
      <c r="AE106" s="28" t="str">
        <f t="shared" si="5"/>
        <v>1</v>
      </c>
      <c r="AF106" s="28">
        <f t="shared" si="6"/>
        <v>100</v>
      </c>
      <c r="AG106" s="28">
        <v>100.0</v>
      </c>
      <c r="AH106" s="68">
        <v>1.0</v>
      </c>
      <c r="AI106" s="28">
        <v>0.0</v>
      </c>
      <c r="AJ106" s="70">
        <v>0.0</v>
      </c>
      <c r="AK106" s="28">
        <v>0.0</v>
      </c>
      <c r="AL106" s="68">
        <v>0.0</v>
      </c>
      <c r="AM106" s="28">
        <v>0.0</v>
      </c>
      <c r="AN106" s="68">
        <v>0.0</v>
      </c>
      <c r="AO106" s="28">
        <v>0.0</v>
      </c>
      <c r="AP106" s="68">
        <v>0.0</v>
      </c>
      <c r="AQ106" s="28">
        <v>0.0</v>
      </c>
      <c r="AR106" s="68">
        <v>0.0</v>
      </c>
      <c r="AS106" s="28">
        <v>0.0</v>
      </c>
      <c r="AT106" s="68">
        <v>0.0</v>
      </c>
      <c r="AU106" s="28">
        <v>0.0</v>
      </c>
      <c r="AV106" s="68">
        <v>0.0</v>
      </c>
      <c r="AW106" s="28">
        <v>0.0</v>
      </c>
      <c r="AX106" s="68">
        <v>0.0</v>
      </c>
      <c r="AY106" s="55" t="s">
        <v>184</v>
      </c>
      <c r="AZ106" s="55" t="s">
        <v>184</v>
      </c>
      <c r="BA106" s="55" t="s">
        <v>184</v>
      </c>
      <c r="BB106" s="55" t="s">
        <v>184</v>
      </c>
      <c r="BC106" s="77">
        <f t="shared" si="7"/>
        <v>100</v>
      </c>
    </row>
    <row r="107" ht="22.5" customHeight="1">
      <c r="A107" s="36">
        <v>106.0</v>
      </c>
      <c r="B107" s="28" t="s">
        <v>725</v>
      </c>
      <c r="C107" s="28" t="s">
        <v>2101</v>
      </c>
      <c r="D107" s="28" t="s">
        <v>253</v>
      </c>
      <c r="E107" s="28" t="s">
        <v>240</v>
      </c>
      <c r="F107" s="28" t="s">
        <v>440</v>
      </c>
      <c r="G107" s="28"/>
      <c r="H107" s="28" t="s">
        <v>157</v>
      </c>
      <c r="I107" s="28">
        <v>2.0</v>
      </c>
      <c r="J107" s="28">
        <v>20.0</v>
      </c>
      <c r="K107" s="28">
        <v>40.0</v>
      </c>
      <c r="L107" s="28" t="s">
        <v>546</v>
      </c>
      <c r="M107" s="28">
        <v>6.3</v>
      </c>
      <c r="N107" s="28" t="s">
        <v>2102</v>
      </c>
      <c r="O107" s="28" t="s">
        <v>2103</v>
      </c>
      <c r="P107" s="28"/>
      <c r="Q107" s="28" t="s">
        <v>2044</v>
      </c>
      <c r="R107" s="28">
        <v>50.0</v>
      </c>
      <c r="S107" s="50">
        <f t="shared" si="1"/>
        <v>15.87301587</v>
      </c>
      <c r="T107" s="28" t="str">
        <f t="shared" si="2"/>
        <v>DIATAS 8JAM</v>
      </c>
      <c r="U107" s="52">
        <v>43831.0</v>
      </c>
      <c r="V107" s="28" t="str">
        <f t="shared" si="3"/>
        <v>DIATAS 5 TAHUN</v>
      </c>
      <c r="W107" s="28"/>
      <c r="X107" s="28">
        <v>100.0</v>
      </c>
      <c r="Y107" s="28" t="s">
        <v>581</v>
      </c>
      <c r="Z107" s="28" t="s">
        <v>195</v>
      </c>
      <c r="AA107" s="28"/>
      <c r="AB107" s="63"/>
      <c r="AC107" s="91" t="b">
        <v>0</v>
      </c>
      <c r="AD107" s="28" t="str">
        <f t="shared" si="4"/>
        <v>Waktunya Dummy</v>
      </c>
      <c r="AE107" s="28" t="str">
        <f t="shared" si="5"/>
        <v>1</v>
      </c>
      <c r="AF107" s="28">
        <v>100.0</v>
      </c>
      <c r="AG107" s="28">
        <v>100.0</v>
      </c>
      <c r="AH107" s="68">
        <v>1.0</v>
      </c>
      <c r="AI107" s="28">
        <v>0.0</v>
      </c>
      <c r="AJ107" s="70">
        <v>0.0</v>
      </c>
      <c r="AK107" s="28">
        <v>0.0</v>
      </c>
      <c r="AL107" s="68">
        <v>0.0</v>
      </c>
      <c r="AM107" s="28">
        <v>0.0</v>
      </c>
      <c r="AN107" s="68">
        <v>0.0</v>
      </c>
      <c r="AO107" s="28">
        <v>0.0</v>
      </c>
      <c r="AP107" s="68">
        <v>0.0</v>
      </c>
      <c r="AQ107" s="28">
        <v>0.0</v>
      </c>
      <c r="AR107" s="68">
        <v>0.0</v>
      </c>
      <c r="AS107" s="28">
        <v>0.0</v>
      </c>
      <c r="AT107" s="68">
        <v>0.0</v>
      </c>
      <c r="AU107" s="28">
        <v>0.0</v>
      </c>
      <c r="AV107" s="68">
        <v>0.0</v>
      </c>
      <c r="AW107" s="28">
        <v>0.0</v>
      </c>
      <c r="AX107" s="68">
        <v>0.0</v>
      </c>
      <c r="AY107" s="55" t="s">
        <v>184</v>
      </c>
      <c r="AZ107" s="55" t="s">
        <v>184</v>
      </c>
      <c r="BA107" s="55" t="s">
        <v>184</v>
      </c>
      <c r="BB107" s="55" t="s">
        <v>184</v>
      </c>
      <c r="BC107" s="77">
        <f t="shared" si="7"/>
        <v>100</v>
      </c>
    </row>
    <row r="108" ht="22.5" customHeight="1">
      <c r="A108" s="36">
        <v>107.0</v>
      </c>
      <c r="B108" s="28" t="s">
        <v>1184</v>
      </c>
      <c r="C108" s="28" t="s">
        <v>2107</v>
      </c>
      <c r="D108" s="28" t="s">
        <v>253</v>
      </c>
      <c r="E108" s="28" t="s">
        <v>240</v>
      </c>
      <c r="F108" s="28" t="s">
        <v>150</v>
      </c>
      <c r="G108" s="28"/>
      <c r="H108" s="28" t="s">
        <v>362</v>
      </c>
      <c r="I108" s="28">
        <v>2.0</v>
      </c>
      <c r="J108" s="28">
        <v>32.0</v>
      </c>
      <c r="K108" s="28">
        <v>64.0</v>
      </c>
      <c r="L108" s="28" t="s">
        <v>546</v>
      </c>
      <c r="M108" s="28">
        <v>3.0</v>
      </c>
      <c r="N108" s="28" t="s">
        <v>1623</v>
      </c>
      <c r="O108" s="28" t="s">
        <v>574</v>
      </c>
      <c r="P108" s="28"/>
      <c r="Q108" s="28" t="s">
        <v>1245</v>
      </c>
      <c r="R108" s="28">
        <v>40.0</v>
      </c>
      <c r="S108" s="50">
        <f t="shared" si="1"/>
        <v>16.66666667</v>
      </c>
      <c r="T108" s="28" t="str">
        <f t="shared" si="2"/>
        <v>DIATAS 8JAM</v>
      </c>
      <c r="U108" s="52">
        <v>43101.0</v>
      </c>
      <c r="V108" s="28" t="str">
        <f t="shared" si="3"/>
        <v>DIATAS 7 TAHUN</v>
      </c>
      <c r="W108" s="28" t="s">
        <v>1251</v>
      </c>
      <c r="X108" s="28">
        <v>100.0</v>
      </c>
      <c r="Y108" s="28" t="s">
        <v>581</v>
      </c>
      <c r="Z108" s="28" t="s">
        <v>195</v>
      </c>
      <c r="AA108" s="52"/>
      <c r="AB108" s="63"/>
      <c r="AC108" s="91" t="b">
        <v>0</v>
      </c>
      <c r="AD108" s="28" t="str">
        <f t="shared" si="4"/>
        <v>Waktunya Dummy</v>
      </c>
      <c r="AE108" s="28" t="str">
        <f t="shared" si="5"/>
        <v>1</v>
      </c>
      <c r="AF108" s="28">
        <v>50.0</v>
      </c>
      <c r="AG108" s="28">
        <v>50.0</v>
      </c>
      <c r="AH108" s="68">
        <v>0.83</v>
      </c>
      <c r="AI108" s="28">
        <v>0.0</v>
      </c>
      <c r="AJ108" s="70">
        <v>0.0</v>
      </c>
      <c r="AK108" s="28">
        <v>0.0</v>
      </c>
      <c r="AL108" s="68">
        <v>0.0</v>
      </c>
      <c r="AM108" s="28">
        <v>0.0</v>
      </c>
      <c r="AN108" s="68">
        <v>0.0</v>
      </c>
      <c r="AO108" s="28">
        <v>0.0</v>
      </c>
      <c r="AP108" s="68">
        <v>0.0</v>
      </c>
      <c r="AQ108" s="28">
        <v>0.0</v>
      </c>
      <c r="AR108" s="68">
        <v>0.0</v>
      </c>
      <c r="AS108" s="28">
        <v>0.0</v>
      </c>
      <c r="AT108" s="68">
        <v>0.0</v>
      </c>
      <c r="AU108" s="28">
        <v>0.0</v>
      </c>
      <c r="AV108" s="68">
        <v>0.0</v>
      </c>
      <c r="AW108" s="28">
        <v>0.0</v>
      </c>
      <c r="AX108" s="68">
        <v>0.0</v>
      </c>
      <c r="AY108" s="55" t="s">
        <v>184</v>
      </c>
      <c r="AZ108" s="55" t="s">
        <v>184</v>
      </c>
      <c r="BA108" s="55" t="s">
        <v>184</v>
      </c>
      <c r="BB108" s="55" t="s">
        <v>184</v>
      </c>
      <c r="BC108" s="77">
        <f t="shared" si="7"/>
        <v>100</v>
      </c>
    </row>
    <row r="109" ht="22.5" customHeight="1">
      <c r="A109" s="36">
        <v>108.0</v>
      </c>
      <c r="B109" s="28" t="s">
        <v>1192</v>
      </c>
      <c r="C109" s="28" t="s">
        <v>2113</v>
      </c>
      <c r="D109" s="28" t="s">
        <v>288</v>
      </c>
      <c r="E109" s="28" t="s">
        <v>240</v>
      </c>
      <c r="F109" s="28" t="s">
        <v>150</v>
      </c>
      <c r="G109" s="28"/>
      <c r="H109" s="28" t="s">
        <v>499</v>
      </c>
      <c r="I109" s="28">
        <v>2.0</v>
      </c>
      <c r="J109" s="28">
        <v>40.0</v>
      </c>
      <c r="K109" s="28">
        <v>80.0</v>
      </c>
      <c r="L109" s="28" t="s">
        <v>546</v>
      </c>
      <c r="M109" s="28">
        <v>11.0</v>
      </c>
      <c r="N109" s="28" t="s">
        <v>1357</v>
      </c>
      <c r="O109" s="28" t="s">
        <v>1358</v>
      </c>
      <c r="P109" s="28" t="s">
        <v>922</v>
      </c>
      <c r="Q109" s="28" t="s">
        <v>368</v>
      </c>
      <c r="R109" s="28">
        <v>100.0</v>
      </c>
      <c r="S109" s="50">
        <f t="shared" si="1"/>
        <v>9.090909091</v>
      </c>
      <c r="T109" s="28" t="str">
        <f t="shared" si="2"/>
        <v>DIATAS 8JAM</v>
      </c>
      <c r="U109" s="52">
        <v>44357.0</v>
      </c>
      <c r="V109" s="28" t="str">
        <f t="shared" si="3"/>
        <v>DIATAS 4 TAHUN</v>
      </c>
      <c r="W109" s="28"/>
      <c r="X109" s="28">
        <v>100.0</v>
      </c>
      <c r="Y109" s="28" t="s">
        <v>922</v>
      </c>
      <c r="Z109" s="28" t="s">
        <v>195</v>
      </c>
      <c r="AA109" s="28"/>
      <c r="AB109" s="63"/>
      <c r="AC109" s="65" t="b">
        <v>0</v>
      </c>
      <c r="AD109" s="28" t="str">
        <f t="shared" si="4"/>
        <v>Waktunya Dummy</v>
      </c>
      <c r="AE109" s="28" t="str">
        <f t="shared" si="5"/>
        <v>1</v>
      </c>
      <c r="AF109" s="28">
        <f t="shared" ref="AF109:AF892" si="8">AG109*AH109+AI109*AJ109+AK109*AL109+AM109*AN109+AO109*AP109+AQ109*AR109+AS109*AT109+AU109*AV109+AW109*AX109</f>
        <v>100</v>
      </c>
      <c r="AG109" s="28">
        <v>100.0</v>
      </c>
      <c r="AH109" s="68">
        <v>1.0</v>
      </c>
      <c r="AI109" s="28">
        <v>0.0</v>
      </c>
      <c r="AJ109" s="70">
        <v>0.0</v>
      </c>
      <c r="AK109" s="28">
        <v>0.0</v>
      </c>
      <c r="AL109" s="68">
        <v>0.0</v>
      </c>
      <c r="AM109" s="28">
        <v>0.0</v>
      </c>
      <c r="AN109" s="68">
        <v>0.0</v>
      </c>
      <c r="AO109" s="28">
        <v>0.0</v>
      </c>
      <c r="AP109" s="68">
        <v>0.0</v>
      </c>
      <c r="AQ109" s="28">
        <v>0.0</v>
      </c>
      <c r="AR109" s="68">
        <v>0.0</v>
      </c>
      <c r="AS109" s="28">
        <v>0.0</v>
      </c>
      <c r="AT109" s="68">
        <v>0.0</v>
      </c>
      <c r="AU109" s="28">
        <v>0.0</v>
      </c>
      <c r="AV109" s="68">
        <v>0.0</v>
      </c>
      <c r="AW109" s="28">
        <v>0.0</v>
      </c>
      <c r="AX109" s="68">
        <v>0.0</v>
      </c>
      <c r="AY109" s="55" t="s">
        <v>184</v>
      </c>
      <c r="AZ109" s="55" t="s">
        <v>184</v>
      </c>
      <c r="BA109" s="55" t="s">
        <v>184</v>
      </c>
      <c r="BB109" s="55" t="s">
        <v>184</v>
      </c>
      <c r="BC109" s="77">
        <f t="shared" si="7"/>
        <v>100</v>
      </c>
    </row>
    <row r="110" ht="22.5" customHeight="1">
      <c r="A110" s="36">
        <v>109.0</v>
      </c>
      <c r="B110" s="28" t="s">
        <v>1621</v>
      </c>
      <c r="C110" s="28" t="s">
        <v>2123</v>
      </c>
      <c r="D110" s="28" t="s">
        <v>16</v>
      </c>
      <c r="E110" s="28" t="s">
        <v>240</v>
      </c>
      <c r="F110" s="28" t="s">
        <v>440</v>
      </c>
      <c r="G110" s="28"/>
      <c r="H110" s="28" t="s">
        <v>157</v>
      </c>
      <c r="I110" s="28">
        <v>2.0</v>
      </c>
      <c r="J110" s="28">
        <v>20.0</v>
      </c>
      <c r="K110" s="28">
        <v>40.0</v>
      </c>
      <c r="L110" s="28" t="s">
        <v>546</v>
      </c>
      <c r="M110" s="28">
        <v>6.0</v>
      </c>
      <c r="N110" s="28" t="s">
        <v>234</v>
      </c>
      <c r="O110" s="28" t="s">
        <v>235</v>
      </c>
      <c r="P110" s="28"/>
      <c r="Q110" s="28" t="s">
        <v>1850</v>
      </c>
      <c r="R110" s="28">
        <v>100.0</v>
      </c>
      <c r="S110" s="50">
        <f t="shared" si="1"/>
        <v>16.66666667</v>
      </c>
      <c r="T110" s="28" t="str">
        <f t="shared" si="2"/>
        <v>DIATAS 8JAM</v>
      </c>
      <c r="U110" s="52">
        <v>44197.0</v>
      </c>
      <c r="V110" s="28" t="str">
        <f t="shared" si="3"/>
        <v>DIATAS 4 TAHUN</v>
      </c>
      <c r="W110" s="28"/>
      <c r="X110" s="28"/>
      <c r="Y110" s="28"/>
      <c r="Z110" s="28" t="s">
        <v>195</v>
      </c>
      <c r="AA110" s="28"/>
      <c r="AB110" s="63"/>
      <c r="AC110" s="91" t="b">
        <v>0</v>
      </c>
      <c r="AD110" s="28" t="str">
        <f t="shared" si="4"/>
        <v>Waktunya Dummy</v>
      </c>
      <c r="AE110" s="28" t="str">
        <f t="shared" si="5"/>
        <v>1</v>
      </c>
      <c r="AF110" s="28">
        <f t="shared" si="8"/>
        <v>100</v>
      </c>
      <c r="AG110" s="28">
        <v>100.0</v>
      </c>
      <c r="AH110" s="68">
        <v>1.0</v>
      </c>
      <c r="AI110" s="28">
        <v>0.0</v>
      </c>
      <c r="AJ110" s="70">
        <v>0.0</v>
      </c>
      <c r="AK110" s="28">
        <v>0.0</v>
      </c>
      <c r="AL110" s="68">
        <v>0.0</v>
      </c>
      <c r="AM110" s="28">
        <v>0.0</v>
      </c>
      <c r="AN110" s="68">
        <v>0.0</v>
      </c>
      <c r="AO110" s="28">
        <v>0.0</v>
      </c>
      <c r="AP110" s="68">
        <v>0.0</v>
      </c>
      <c r="AQ110" s="28">
        <v>0.0</v>
      </c>
      <c r="AR110" s="68">
        <v>0.0</v>
      </c>
      <c r="AS110" s="28">
        <v>0.0</v>
      </c>
      <c r="AT110" s="68">
        <v>0.0</v>
      </c>
      <c r="AU110" s="28">
        <v>0.0</v>
      </c>
      <c r="AV110" s="68">
        <v>0.0</v>
      </c>
      <c r="AW110" s="28">
        <v>0.0</v>
      </c>
      <c r="AX110" s="68">
        <v>0.0</v>
      </c>
      <c r="AY110" s="55" t="s">
        <v>184</v>
      </c>
      <c r="AZ110" s="55" t="s">
        <v>184</v>
      </c>
      <c r="BA110" s="55" t="s">
        <v>184</v>
      </c>
      <c r="BB110" s="55" t="s">
        <v>184</v>
      </c>
      <c r="BC110" s="77">
        <f t="shared" si="7"/>
        <v>100</v>
      </c>
    </row>
    <row r="111" ht="22.5" customHeight="1">
      <c r="A111" s="36">
        <v>110.0</v>
      </c>
      <c r="B111" s="28" t="s">
        <v>1065</v>
      </c>
      <c r="C111" s="28" t="s">
        <v>2127</v>
      </c>
      <c r="D111" s="28" t="s">
        <v>16</v>
      </c>
      <c r="E111" s="28" t="s">
        <v>240</v>
      </c>
      <c r="F111" s="28" t="s">
        <v>358</v>
      </c>
      <c r="G111" s="28"/>
      <c r="H111" s="28" t="s">
        <v>1703</v>
      </c>
      <c r="I111" s="28">
        <v>2.0</v>
      </c>
      <c r="J111" s="28">
        <v>20.0</v>
      </c>
      <c r="K111" s="28">
        <v>40.0</v>
      </c>
      <c r="L111" s="28" t="s">
        <v>546</v>
      </c>
      <c r="M111" s="28">
        <v>6.0</v>
      </c>
      <c r="N111" s="28" t="s">
        <v>457</v>
      </c>
      <c r="O111" s="28" t="s">
        <v>459</v>
      </c>
      <c r="P111" s="28"/>
      <c r="Q111" s="28" t="s">
        <v>368</v>
      </c>
      <c r="R111" s="28">
        <v>100.0</v>
      </c>
      <c r="S111" s="50">
        <f t="shared" si="1"/>
        <v>16.66666667</v>
      </c>
      <c r="T111" s="28" t="str">
        <f t="shared" si="2"/>
        <v>DIATAS 8JAM</v>
      </c>
      <c r="U111" s="52">
        <v>44855.0</v>
      </c>
      <c r="V111" s="28" t="str">
        <f t="shared" si="3"/>
        <v>DIATAS 2 TAHUN</v>
      </c>
      <c r="W111" s="28"/>
      <c r="X111" s="28"/>
      <c r="Y111" s="28"/>
      <c r="Z111" s="28" t="s">
        <v>195</v>
      </c>
      <c r="AA111" s="28"/>
      <c r="AB111" s="63"/>
      <c r="AC111" s="91" t="b">
        <v>0</v>
      </c>
      <c r="AD111" s="28" t="str">
        <f t="shared" si="4"/>
        <v>Waktunya Dummy</v>
      </c>
      <c r="AE111" s="28" t="str">
        <f t="shared" si="5"/>
        <v>1</v>
      </c>
      <c r="AF111" s="28">
        <f t="shared" si="8"/>
        <v>100</v>
      </c>
      <c r="AG111" s="28">
        <v>100.0</v>
      </c>
      <c r="AH111" s="68">
        <v>1.0</v>
      </c>
      <c r="AI111" s="28">
        <v>0.0</v>
      </c>
      <c r="AJ111" s="70">
        <v>0.0</v>
      </c>
      <c r="AK111" s="28">
        <v>0.0</v>
      </c>
      <c r="AL111" s="68">
        <v>0.0</v>
      </c>
      <c r="AM111" s="28">
        <v>0.0</v>
      </c>
      <c r="AN111" s="68">
        <v>0.0</v>
      </c>
      <c r="AO111" s="28">
        <v>0.0</v>
      </c>
      <c r="AP111" s="68">
        <v>0.0</v>
      </c>
      <c r="AQ111" s="28">
        <v>0.0</v>
      </c>
      <c r="AR111" s="68">
        <v>0.0</v>
      </c>
      <c r="AS111" s="28">
        <v>0.0</v>
      </c>
      <c r="AT111" s="68">
        <v>0.0</v>
      </c>
      <c r="AU111" s="28">
        <v>0.0</v>
      </c>
      <c r="AV111" s="68">
        <v>0.0</v>
      </c>
      <c r="AW111" s="28">
        <v>0.0</v>
      </c>
      <c r="AX111" s="68">
        <v>0.0</v>
      </c>
      <c r="AY111" s="55" t="s">
        <v>184</v>
      </c>
      <c r="AZ111" s="55" t="s">
        <v>184</v>
      </c>
      <c r="BA111" s="55" t="s">
        <v>184</v>
      </c>
      <c r="BB111" s="55" t="s">
        <v>184</v>
      </c>
      <c r="BC111" s="77">
        <f t="shared" si="7"/>
        <v>100</v>
      </c>
    </row>
    <row r="112" ht="22.5" customHeight="1">
      <c r="A112" s="36">
        <v>111.0</v>
      </c>
      <c r="B112" s="28" t="s">
        <v>1397</v>
      </c>
      <c r="C112" s="28" t="s">
        <v>1398</v>
      </c>
      <c r="D112" s="28" t="s">
        <v>226</v>
      </c>
      <c r="E112" s="28" t="s">
        <v>240</v>
      </c>
      <c r="F112" s="28" t="s">
        <v>440</v>
      </c>
      <c r="G112" s="28"/>
      <c r="H112" s="28" t="s">
        <v>157</v>
      </c>
      <c r="I112" s="28">
        <v>2.0</v>
      </c>
      <c r="J112" s="28">
        <v>40.0</v>
      </c>
      <c r="K112" s="28">
        <v>80.0</v>
      </c>
      <c r="L112" s="28" t="s">
        <v>546</v>
      </c>
      <c r="M112" s="28">
        <v>1.0</v>
      </c>
      <c r="N112" s="28" t="s">
        <v>1607</v>
      </c>
      <c r="O112" s="28" t="s">
        <v>1608</v>
      </c>
      <c r="P112" s="28" t="s">
        <v>1609</v>
      </c>
      <c r="Q112" s="28" t="s">
        <v>368</v>
      </c>
      <c r="R112" s="28">
        <v>100.0</v>
      </c>
      <c r="S112" s="50">
        <f t="shared" si="1"/>
        <v>100</v>
      </c>
      <c r="T112" s="28" t="str">
        <f t="shared" si="2"/>
        <v>DIATAS 8JAM</v>
      </c>
      <c r="U112" s="52">
        <v>44927.0</v>
      </c>
      <c r="V112" s="28" t="str">
        <f t="shared" si="3"/>
        <v>DIATAS 2 TAHUN</v>
      </c>
      <c r="W112" s="28"/>
      <c r="X112" s="28"/>
      <c r="Y112" s="28"/>
      <c r="Z112" s="28" t="s">
        <v>195</v>
      </c>
      <c r="AA112" s="28"/>
      <c r="AB112" s="63"/>
      <c r="AC112" s="65" t="b">
        <v>0</v>
      </c>
      <c r="AD112" s="28" t="str">
        <f t="shared" si="4"/>
        <v>Waktunya Dummy</v>
      </c>
      <c r="AE112" s="28" t="str">
        <f t="shared" si="5"/>
        <v>1</v>
      </c>
      <c r="AF112" s="28">
        <f t="shared" si="8"/>
        <v>100</v>
      </c>
      <c r="AG112" s="28">
        <v>100.0</v>
      </c>
      <c r="AH112" s="68">
        <v>1.0</v>
      </c>
      <c r="AI112" s="28">
        <v>0.0</v>
      </c>
      <c r="AJ112" s="70">
        <v>0.0</v>
      </c>
      <c r="AK112" s="28">
        <v>0.0</v>
      </c>
      <c r="AL112" s="68">
        <v>0.0</v>
      </c>
      <c r="AM112" s="28">
        <v>0.0</v>
      </c>
      <c r="AN112" s="68">
        <v>0.0</v>
      </c>
      <c r="AO112" s="28">
        <v>0.0</v>
      </c>
      <c r="AP112" s="68">
        <v>0.0</v>
      </c>
      <c r="AQ112" s="28">
        <v>0.0</v>
      </c>
      <c r="AR112" s="68">
        <v>0.0</v>
      </c>
      <c r="AS112" s="28">
        <v>0.0</v>
      </c>
      <c r="AT112" s="68">
        <v>0.0</v>
      </c>
      <c r="AU112" s="28">
        <v>0.0</v>
      </c>
      <c r="AV112" s="68">
        <v>0.0</v>
      </c>
      <c r="AW112" s="28">
        <v>0.0</v>
      </c>
      <c r="AX112" s="68">
        <v>0.0</v>
      </c>
      <c r="AY112" s="55" t="s">
        <v>184</v>
      </c>
      <c r="AZ112" s="55" t="s">
        <v>184</v>
      </c>
      <c r="BA112" s="55" t="s">
        <v>184</v>
      </c>
      <c r="BB112" s="55" t="s">
        <v>184</v>
      </c>
      <c r="BC112" s="77">
        <f t="shared" si="7"/>
        <v>100</v>
      </c>
    </row>
    <row r="113" ht="22.5" customHeight="1">
      <c r="A113" s="36">
        <v>112.0</v>
      </c>
      <c r="B113" s="28" t="s">
        <v>1404</v>
      </c>
      <c r="C113" s="28" t="s">
        <v>1405</v>
      </c>
      <c r="D113" s="28" t="s">
        <v>226</v>
      </c>
      <c r="E113" s="28" t="s">
        <v>240</v>
      </c>
      <c r="F113" s="28" t="s">
        <v>440</v>
      </c>
      <c r="G113" s="28"/>
      <c r="H113" s="28" t="s">
        <v>157</v>
      </c>
      <c r="I113" s="28">
        <v>2.0</v>
      </c>
      <c r="J113" s="28">
        <v>40.0</v>
      </c>
      <c r="K113" s="28">
        <v>80.0</v>
      </c>
      <c r="L113" s="28" t="s">
        <v>546</v>
      </c>
      <c r="M113" s="28">
        <v>4.0</v>
      </c>
      <c r="N113" s="28" t="s">
        <v>1541</v>
      </c>
      <c r="O113" s="28" t="s">
        <v>2148</v>
      </c>
      <c r="P113" s="28" t="s">
        <v>1609</v>
      </c>
      <c r="Q113" s="28" t="s">
        <v>1245</v>
      </c>
      <c r="R113" s="28">
        <v>50.0</v>
      </c>
      <c r="S113" s="50">
        <f t="shared" si="1"/>
        <v>12.5</v>
      </c>
      <c r="T113" s="28" t="str">
        <f t="shared" si="2"/>
        <v>DIATAS 8JAM</v>
      </c>
      <c r="U113" s="52">
        <v>44927.0</v>
      </c>
      <c r="V113" s="28" t="str">
        <f t="shared" si="3"/>
        <v>DIATAS 2 TAHUN</v>
      </c>
      <c r="W113" s="28"/>
      <c r="X113" s="28"/>
      <c r="Y113" s="28"/>
      <c r="Z113" s="28" t="s">
        <v>195</v>
      </c>
      <c r="AA113" s="28"/>
      <c r="AB113" s="63"/>
      <c r="AC113" s="91" t="b">
        <v>0</v>
      </c>
      <c r="AD113" s="28" t="str">
        <f t="shared" si="4"/>
        <v>Waktunya Dummy</v>
      </c>
      <c r="AE113" s="28" t="str">
        <f t="shared" si="5"/>
        <v>1</v>
      </c>
      <c r="AF113" s="28">
        <f t="shared" si="8"/>
        <v>50</v>
      </c>
      <c r="AG113" s="28">
        <v>50.0</v>
      </c>
      <c r="AH113" s="68">
        <v>1.0</v>
      </c>
      <c r="AI113" s="28">
        <v>0.0</v>
      </c>
      <c r="AJ113" s="70">
        <v>0.0</v>
      </c>
      <c r="AK113" s="28">
        <v>0.0</v>
      </c>
      <c r="AL113" s="68">
        <v>0.0</v>
      </c>
      <c r="AM113" s="28">
        <v>0.0</v>
      </c>
      <c r="AN113" s="68">
        <v>0.0</v>
      </c>
      <c r="AO113" s="28">
        <v>0.0</v>
      </c>
      <c r="AP113" s="68">
        <v>0.0</v>
      </c>
      <c r="AQ113" s="28">
        <v>0.0</v>
      </c>
      <c r="AR113" s="68">
        <v>0.0</v>
      </c>
      <c r="AS113" s="28">
        <v>0.0</v>
      </c>
      <c r="AT113" s="68">
        <v>0.0</v>
      </c>
      <c r="AU113" s="28">
        <v>0.0</v>
      </c>
      <c r="AV113" s="68">
        <v>0.0</v>
      </c>
      <c r="AW113" s="28">
        <v>0.0</v>
      </c>
      <c r="AX113" s="68">
        <v>0.0</v>
      </c>
      <c r="AY113" s="55" t="s">
        <v>184</v>
      </c>
      <c r="AZ113" s="55" t="s">
        <v>184</v>
      </c>
      <c r="BA113" s="55" t="s">
        <v>184</v>
      </c>
      <c r="BB113" s="55" t="s">
        <v>184</v>
      </c>
      <c r="BC113" s="77">
        <f t="shared" si="7"/>
        <v>100</v>
      </c>
    </row>
    <row r="114" ht="22.5" customHeight="1">
      <c r="A114" s="36">
        <v>113.0</v>
      </c>
      <c r="B114" s="28" t="s">
        <v>1353</v>
      </c>
      <c r="C114" s="28" t="s">
        <v>2159</v>
      </c>
      <c r="D114" s="28" t="s">
        <v>463</v>
      </c>
      <c r="E114" s="28" t="s">
        <v>240</v>
      </c>
      <c r="F114" s="28" t="s">
        <v>150</v>
      </c>
      <c r="G114" s="28"/>
      <c r="H114" s="28" t="s">
        <v>409</v>
      </c>
      <c r="I114" s="28">
        <v>3.0</v>
      </c>
      <c r="J114" s="28">
        <v>40.0</v>
      </c>
      <c r="K114" s="28">
        <v>120.0</v>
      </c>
      <c r="L114" s="28" t="s">
        <v>172</v>
      </c>
      <c r="M114" s="28">
        <v>10.0</v>
      </c>
      <c r="N114" s="28" t="s">
        <v>1357</v>
      </c>
      <c r="O114" s="28" t="s">
        <v>1358</v>
      </c>
      <c r="P114" s="28" t="s">
        <v>922</v>
      </c>
      <c r="Q114" s="28" t="s">
        <v>368</v>
      </c>
      <c r="R114" s="28">
        <v>100.0</v>
      </c>
      <c r="S114" s="50">
        <f t="shared" si="1"/>
        <v>6.25</v>
      </c>
      <c r="T114" s="28" t="str">
        <f t="shared" si="2"/>
        <v>KURANG 8JAM</v>
      </c>
      <c r="U114" s="52">
        <v>44588.0</v>
      </c>
      <c r="V114" s="28" t="str">
        <f t="shared" si="3"/>
        <v>DIATAS 3 TAHUN</v>
      </c>
      <c r="W114" s="28" t="s">
        <v>1251</v>
      </c>
      <c r="X114" s="28">
        <v>100.0</v>
      </c>
      <c r="Y114" s="28" t="s">
        <v>922</v>
      </c>
      <c r="Z114" s="28" t="s">
        <v>195</v>
      </c>
      <c r="AA114" s="28"/>
      <c r="AB114" s="63"/>
      <c r="AC114" s="91" t="b">
        <v>0</v>
      </c>
      <c r="AD114" s="28" t="str">
        <f t="shared" si="4"/>
        <v>Waktunya Dummy</v>
      </c>
      <c r="AE114" s="28" t="str">
        <f t="shared" si="5"/>
        <v>1</v>
      </c>
      <c r="AF114" s="28">
        <f t="shared" si="8"/>
        <v>62.5</v>
      </c>
      <c r="AG114" s="28">
        <v>100.0</v>
      </c>
      <c r="AH114" s="68">
        <v>0.625</v>
      </c>
      <c r="AI114" s="28">
        <v>0.0</v>
      </c>
      <c r="AJ114" s="70">
        <v>0.0</v>
      </c>
      <c r="AK114" s="28">
        <v>0.0</v>
      </c>
      <c r="AL114" s="68">
        <v>0.0</v>
      </c>
      <c r="AM114" s="28">
        <v>0.0</v>
      </c>
      <c r="AN114" s="68">
        <v>0.0</v>
      </c>
      <c r="AO114" s="28">
        <v>0.0</v>
      </c>
      <c r="AP114" s="68">
        <v>0.0</v>
      </c>
      <c r="AQ114" s="28">
        <v>0.0</v>
      </c>
      <c r="AR114" s="68">
        <v>0.0</v>
      </c>
      <c r="AS114" s="28">
        <v>0.0</v>
      </c>
      <c r="AT114" s="68">
        <v>0.0</v>
      </c>
      <c r="AU114" s="28">
        <v>0.0</v>
      </c>
      <c r="AV114" s="68">
        <v>0.0</v>
      </c>
      <c r="AW114" s="28">
        <v>0.0</v>
      </c>
      <c r="AX114" s="68">
        <v>0.0</v>
      </c>
      <c r="AY114" s="55" t="s">
        <v>184</v>
      </c>
      <c r="AZ114" s="55" t="s">
        <v>184</v>
      </c>
      <c r="BA114" s="55" t="s">
        <v>184</v>
      </c>
      <c r="BB114" s="55" t="s">
        <v>184</v>
      </c>
      <c r="BC114" s="77">
        <f t="shared" si="7"/>
        <v>100</v>
      </c>
    </row>
    <row r="115" ht="22.5" customHeight="1">
      <c r="A115" s="36">
        <v>114.0</v>
      </c>
      <c r="B115" s="28" t="s">
        <v>1648</v>
      </c>
      <c r="C115" s="28" t="s">
        <v>2171</v>
      </c>
      <c r="D115" s="28" t="s">
        <v>577</v>
      </c>
      <c r="E115" s="28" t="s">
        <v>240</v>
      </c>
      <c r="F115" s="28" t="s">
        <v>440</v>
      </c>
      <c r="G115" s="28"/>
      <c r="H115" s="28" t="s">
        <v>157</v>
      </c>
      <c r="I115" s="28">
        <v>2.0</v>
      </c>
      <c r="J115" s="28">
        <v>40.0</v>
      </c>
      <c r="K115" s="28">
        <v>80.0</v>
      </c>
      <c r="L115" s="28" t="s">
        <v>546</v>
      </c>
      <c r="M115" s="28">
        <v>5.5</v>
      </c>
      <c r="N115" s="28" t="s">
        <v>234</v>
      </c>
      <c r="O115" s="28" t="s">
        <v>235</v>
      </c>
      <c r="P115" s="28"/>
      <c r="Q115" s="28" t="s">
        <v>368</v>
      </c>
      <c r="R115" s="28">
        <v>100.0</v>
      </c>
      <c r="S115" s="50">
        <f t="shared" si="1"/>
        <v>18.18181818</v>
      </c>
      <c r="T115" s="28" t="str">
        <f t="shared" si="2"/>
        <v>DIATAS 8JAM</v>
      </c>
      <c r="U115" s="52">
        <v>44537.0</v>
      </c>
      <c r="V115" s="28" t="str">
        <f t="shared" si="3"/>
        <v>DIATAS 3 TAHUN</v>
      </c>
      <c r="W115" s="28"/>
      <c r="X115" s="28"/>
      <c r="Y115" s="28"/>
      <c r="Z115" s="28" t="s">
        <v>195</v>
      </c>
      <c r="AA115" s="28"/>
      <c r="AB115" s="63"/>
      <c r="AC115" s="65" t="b">
        <v>0</v>
      </c>
      <c r="AD115" s="28" t="str">
        <f t="shared" si="4"/>
        <v>Waktunya Dummy</v>
      </c>
      <c r="AE115" s="28" t="str">
        <f t="shared" si="5"/>
        <v>1</v>
      </c>
      <c r="AF115" s="28">
        <f t="shared" si="8"/>
        <v>100</v>
      </c>
      <c r="AG115" s="28">
        <v>100.0</v>
      </c>
      <c r="AH115" s="68">
        <v>1.0</v>
      </c>
      <c r="AI115" s="28">
        <v>0.0</v>
      </c>
      <c r="AJ115" s="70">
        <v>0.0</v>
      </c>
      <c r="AK115" s="28">
        <v>0.0</v>
      </c>
      <c r="AL115" s="68">
        <v>0.0</v>
      </c>
      <c r="AM115" s="28">
        <v>0.0</v>
      </c>
      <c r="AN115" s="68">
        <v>0.0</v>
      </c>
      <c r="AO115" s="28">
        <v>0.0</v>
      </c>
      <c r="AP115" s="68">
        <v>0.0</v>
      </c>
      <c r="AQ115" s="28">
        <v>0.0</v>
      </c>
      <c r="AR115" s="68">
        <v>0.0</v>
      </c>
      <c r="AS115" s="28">
        <v>0.0</v>
      </c>
      <c r="AT115" s="68">
        <v>0.0</v>
      </c>
      <c r="AU115" s="28">
        <v>0.0</v>
      </c>
      <c r="AV115" s="68">
        <v>0.0</v>
      </c>
      <c r="AW115" s="28">
        <v>0.0</v>
      </c>
      <c r="AX115" s="68">
        <v>0.0</v>
      </c>
      <c r="AY115" s="55" t="s">
        <v>184</v>
      </c>
      <c r="AZ115" s="55" t="s">
        <v>184</v>
      </c>
      <c r="BA115" s="55" t="s">
        <v>184</v>
      </c>
      <c r="BB115" s="55" t="s">
        <v>184</v>
      </c>
      <c r="BC115" s="77">
        <f t="shared" si="7"/>
        <v>100</v>
      </c>
    </row>
    <row r="116" ht="22.5" customHeight="1">
      <c r="A116" s="36">
        <v>115.0</v>
      </c>
      <c r="B116" s="28" t="s">
        <v>1655</v>
      </c>
      <c r="C116" s="28" t="s">
        <v>2180</v>
      </c>
      <c r="D116" s="28" t="s">
        <v>232</v>
      </c>
      <c r="E116" s="28" t="s">
        <v>240</v>
      </c>
      <c r="F116" s="28" t="s">
        <v>440</v>
      </c>
      <c r="G116" s="28"/>
      <c r="H116" s="28" t="s">
        <v>157</v>
      </c>
      <c r="I116" s="28">
        <v>2.0</v>
      </c>
      <c r="J116" s="28">
        <v>40.0</v>
      </c>
      <c r="K116" s="28">
        <v>80.0</v>
      </c>
      <c r="L116" s="28" t="s">
        <v>546</v>
      </c>
      <c r="M116" s="28">
        <v>2.0</v>
      </c>
      <c r="N116" s="28" t="s">
        <v>1623</v>
      </c>
      <c r="O116" s="28" t="s">
        <v>1624</v>
      </c>
      <c r="P116" s="28"/>
      <c r="Q116" s="28" t="s">
        <v>368</v>
      </c>
      <c r="R116" s="28">
        <v>100.0</v>
      </c>
      <c r="S116" s="50">
        <f t="shared" si="1"/>
        <v>50</v>
      </c>
      <c r="T116" s="28" t="str">
        <f t="shared" si="2"/>
        <v>DIATAS 8JAM</v>
      </c>
      <c r="U116" s="52">
        <v>44197.0</v>
      </c>
      <c r="V116" s="28" t="str">
        <f t="shared" si="3"/>
        <v>DIATAS 4 TAHUN</v>
      </c>
      <c r="W116" s="28"/>
      <c r="X116" s="28">
        <v>100.0</v>
      </c>
      <c r="Y116" s="28"/>
      <c r="Z116" s="28" t="s">
        <v>195</v>
      </c>
      <c r="AA116" s="28"/>
      <c r="AB116" s="63"/>
      <c r="AC116" s="65" t="b">
        <v>0</v>
      </c>
      <c r="AD116" s="28" t="str">
        <f t="shared" si="4"/>
        <v>Waktunya Dummy</v>
      </c>
      <c r="AE116" s="28" t="str">
        <f t="shared" si="5"/>
        <v>1</v>
      </c>
      <c r="AF116" s="28">
        <f t="shared" si="8"/>
        <v>100</v>
      </c>
      <c r="AG116" s="28">
        <v>100.0</v>
      </c>
      <c r="AH116" s="68">
        <v>1.0</v>
      </c>
      <c r="AI116" s="28">
        <v>0.0</v>
      </c>
      <c r="AJ116" s="70">
        <v>0.0</v>
      </c>
      <c r="AK116" s="28">
        <v>0.0</v>
      </c>
      <c r="AL116" s="68">
        <v>0.0</v>
      </c>
      <c r="AM116" s="28">
        <v>0.0</v>
      </c>
      <c r="AN116" s="68">
        <v>0.0</v>
      </c>
      <c r="AO116" s="28">
        <v>0.0</v>
      </c>
      <c r="AP116" s="68">
        <v>0.0</v>
      </c>
      <c r="AQ116" s="28">
        <v>0.0</v>
      </c>
      <c r="AR116" s="68">
        <v>0.0</v>
      </c>
      <c r="AS116" s="28">
        <v>0.0</v>
      </c>
      <c r="AT116" s="68">
        <v>0.0</v>
      </c>
      <c r="AU116" s="28">
        <v>0.0</v>
      </c>
      <c r="AV116" s="68">
        <v>0.0</v>
      </c>
      <c r="AW116" s="28">
        <v>0.0</v>
      </c>
      <c r="AX116" s="68">
        <v>0.0</v>
      </c>
      <c r="AY116" s="55" t="s">
        <v>184</v>
      </c>
      <c r="AZ116" s="55" t="s">
        <v>184</v>
      </c>
      <c r="BA116" s="55" t="s">
        <v>184</v>
      </c>
      <c r="BB116" s="55" t="s">
        <v>184</v>
      </c>
      <c r="BC116" s="77">
        <f t="shared" si="7"/>
        <v>100</v>
      </c>
    </row>
    <row r="117" ht="22.5" customHeight="1">
      <c r="A117" s="36">
        <v>116.0</v>
      </c>
      <c r="B117" s="28" t="s">
        <v>1228</v>
      </c>
      <c r="C117" s="28" t="s">
        <v>2188</v>
      </c>
      <c r="D117" s="28" t="s">
        <v>309</v>
      </c>
      <c r="E117" s="28" t="s">
        <v>240</v>
      </c>
      <c r="F117" s="28" t="s">
        <v>150</v>
      </c>
      <c r="G117" s="28"/>
      <c r="H117" s="28" t="s">
        <v>157</v>
      </c>
      <c r="I117" s="28">
        <v>2.0</v>
      </c>
      <c r="J117" s="28">
        <v>40.0</v>
      </c>
      <c r="K117" s="28">
        <v>80.0</v>
      </c>
      <c r="L117" s="28" t="s">
        <v>546</v>
      </c>
      <c r="M117" s="28">
        <v>5.0</v>
      </c>
      <c r="N117" s="28" t="s">
        <v>234</v>
      </c>
      <c r="O117" s="28" t="s">
        <v>235</v>
      </c>
      <c r="P117" s="28"/>
      <c r="Q117" s="28" t="s">
        <v>368</v>
      </c>
      <c r="R117" s="28">
        <v>100.0</v>
      </c>
      <c r="S117" s="50">
        <f t="shared" si="1"/>
        <v>20</v>
      </c>
      <c r="T117" s="28" t="str">
        <f t="shared" si="2"/>
        <v>DIATAS 8JAM</v>
      </c>
      <c r="U117" s="52">
        <v>44381.0</v>
      </c>
      <c r="V117" s="28" t="str">
        <f t="shared" si="3"/>
        <v>DIATAS 4 TAHUN</v>
      </c>
      <c r="W117" s="28"/>
      <c r="X117" s="28"/>
      <c r="Y117" s="28"/>
      <c r="Z117" s="28" t="s">
        <v>195</v>
      </c>
      <c r="AA117" s="28"/>
      <c r="AB117" s="63"/>
      <c r="AC117" s="65" t="b">
        <v>0</v>
      </c>
      <c r="AD117" s="28" t="str">
        <f t="shared" si="4"/>
        <v>Waktunya Dummy</v>
      </c>
      <c r="AE117" s="28" t="str">
        <f t="shared" si="5"/>
        <v>1</v>
      </c>
      <c r="AF117" s="28">
        <f t="shared" si="8"/>
        <v>100</v>
      </c>
      <c r="AG117" s="28">
        <v>100.0</v>
      </c>
      <c r="AH117" s="68">
        <v>1.0</v>
      </c>
      <c r="AI117" s="28">
        <v>0.0</v>
      </c>
      <c r="AJ117" s="70">
        <v>0.0</v>
      </c>
      <c r="AK117" s="28">
        <v>0.0</v>
      </c>
      <c r="AL117" s="68">
        <v>0.0</v>
      </c>
      <c r="AM117" s="28">
        <v>0.0</v>
      </c>
      <c r="AN117" s="68">
        <v>0.0</v>
      </c>
      <c r="AO117" s="28">
        <v>0.0</v>
      </c>
      <c r="AP117" s="68">
        <v>0.0</v>
      </c>
      <c r="AQ117" s="28">
        <v>0.0</v>
      </c>
      <c r="AR117" s="68">
        <v>0.0</v>
      </c>
      <c r="AS117" s="28">
        <v>0.0</v>
      </c>
      <c r="AT117" s="68">
        <v>0.0</v>
      </c>
      <c r="AU117" s="28">
        <v>0.0</v>
      </c>
      <c r="AV117" s="68">
        <v>0.0</v>
      </c>
      <c r="AW117" s="28">
        <v>0.0</v>
      </c>
      <c r="AX117" s="68">
        <v>0.0</v>
      </c>
      <c r="AY117" s="55" t="s">
        <v>184</v>
      </c>
      <c r="AZ117" s="55" t="s">
        <v>184</v>
      </c>
      <c r="BA117" s="55" t="s">
        <v>184</v>
      </c>
      <c r="BB117" s="55" t="s">
        <v>184</v>
      </c>
      <c r="BC117" s="77">
        <f t="shared" si="7"/>
        <v>100</v>
      </c>
    </row>
    <row r="118" ht="22.5" customHeight="1">
      <c r="A118" s="36">
        <v>117.0</v>
      </c>
      <c r="B118" s="28" t="s">
        <v>1241</v>
      </c>
      <c r="C118" s="28" t="s">
        <v>1242</v>
      </c>
      <c r="D118" s="28" t="s">
        <v>253</v>
      </c>
      <c r="E118" s="28" t="s">
        <v>240</v>
      </c>
      <c r="F118" s="28" t="s">
        <v>358</v>
      </c>
      <c r="G118" s="28"/>
      <c r="H118" s="28" t="s">
        <v>277</v>
      </c>
      <c r="I118" s="28">
        <v>2.0</v>
      </c>
      <c r="J118" s="28">
        <v>60.0</v>
      </c>
      <c r="K118" s="28">
        <v>120.0</v>
      </c>
      <c r="L118" s="28" t="s">
        <v>546</v>
      </c>
      <c r="M118" s="28">
        <v>3.0</v>
      </c>
      <c r="N118" s="28" t="s">
        <v>175</v>
      </c>
      <c r="O118" s="28" t="s">
        <v>176</v>
      </c>
      <c r="P118" s="28"/>
      <c r="Q118" s="28" t="s">
        <v>2200</v>
      </c>
      <c r="R118" s="28">
        <v>100.0</v>
      </c>
      <c r="S118" s="50">
        <f t="shared" si="1"/>
        <v>33.33333333</v>
      </c>
      <c r="T118" s="28" t="str">
        <f t="shared" si="2"/>
        <v>DIATAS 8JAM</v>
      </c>
      <c r="U118" s="52">
        <v>44927.0</v>
      </c>
      <c r="V118" s="28" t="str">
        <f t="shared" si="3"/>
        <v>DIATAS 2 TAHUN</v>
      </c>
      <c r="W118" s="28"/>
      <c r="X118" s="28"/>
      <c r="Y118" s="28"/>
      <c r="Z118" s="28" t="s">
        <v>195</v>
      </c>
      <c r="AA118" s="28"/>
      <c r="AB118" s="63"/>
      <c r="AC118" s="91" t="b">
        <v>0</v>
      </c>
      <c r="AD118" s="28" t="str">
        <f t="shared" si="4"/>
        <v>Waktunya Dummy</v>
      </c>
      <c r="AE118" s="28" t="str">
        <f t="shared" si="5"/>
        <v>1</v>
      </c>
      <c r="AF118" s="28">
        <f t="shared" si="8"/>
        <v>100</v>
      </c>
      <c r="AG118" s="28">
        <v>100.0</v>
      </c>
      <c r="AH118" s="68">
        <v>1.0</v>
      </c>
      <c r="AI118" s="28">
        <v>0.0</v>
      </c>
      <c r="AJ118" s="70">
        <v>0.0</v>
      </c>
      <c r="AK118" s="28">
        <v>0.0</v>
      </c>
      <c r="AL118" s="68">
        <v>0.0</v>
      </c>
      <c r="AM118" s="28">
        <v>0.0</v>
      </c>
      <c r="AN118" s="68">
        <v>0.0</v>
      </c>
      <c r="AO118" s="28">
        <v>0.0</v>
      </c>
      <c r="AP118" s="68">
        <v>0.0</v>
      </c>
      <c r="AQ118" s="28">
        <v>0.0</v>
      </c>
      <c r="AR118" s="68">
        <v>0.0</v>
      </c>
      <c r="AS118" s="28">
        <v>0.0</v>
      </c>
      <c r="AT118" s="68">
        <v>0.0</v>
      </c>
      <c r="AU118" s="28">
        <v>0.0</v>
      </c>
      <c r="AV118" s="68">
        <v>0.0</v>
      </c>
      <c r="AW118" s="28">
        <v>0.0</v>
      </c>
      <c r="AX118" s="68">
        <v>0.0</v>
      </c>
      <c r="AY118" s="55" t="s">
        <v>184</v>
      </c>
      <c r="AZ118" s="55" t="s">
        <v>184</v>
      </c>
      <c r="BA118" s="55" t="s">
        <v>184</v>
      </c>
      <c r="BB118" s="55" t="s">
        <v>184</v>
      </c>
      <c r="BC118" s="77">
        <f t="shared" si="7"/>
        <v>100</v>
      </c>
    </row>
    <row r="119" ht="22.5" customHeight="1">
      <c r="A119" s="36">
        <v>118.0</v>
      </c>
      <c r="B119" s="28" t="s">
        <v>1678</v>
      </c>
      <c r="C119" s="28" t="s">
        <v>2209</v>
      </c>
      <c r="D119" s="28" t="s">
        <v>16</v>
      </c>
      <c r="E119" s="28" t="s">
        <v>240</v>
      </c>
      <c r="F119" s="28" t="s">
        <v>150</v>
      </c>
      <c r="G119" s="28"/>
      <c r="H119" s="28" t="s">
        <v>277</v>
      </c>
      <c r="I119" s="28">
        <v>3.0</v>
      </c>
      <c r="J119" s="28">
        <v>60.0</v>
      </c>
      <c r="K119" s="28">
        <v>180.0</v>
      </c>
      <c r="L119" s="28" t="s">
        <v>172</v>
      </c>
      <c r="M119" s="28">
        <v>14.0</v>
      </c>
      <c r="N119" s="28" t="s">
        <v>175</v>
      </c>
      <c r="O119" s="28" t="s">
        <v>176</v>
      </c>
      <c r="P119" s="28"/>
      <c r="Q119" s="28" t="s">
        <v>532</v>
      </c>
      <c r="R119" s="28">
        <v>200.0</v>
      </c>
      <c r="S119" s="50">
        <f t="shared" si="1"/>
        <v>14.28571429</v>
      </c>
      <c r="T119" s="28" t="str">
        <f t="shared" si="2"/>
        <v>DIATAS 8JAM</v>
      </c>
      <c r="U119" s="52">
        <v>44588.0</v>
      </c>
      <c r="V119" s="28" t="str">
        <f t="shared" si="3"/>
        <v>DIATAS 3 TAHUN</v>
      </c>
      <c r="W119" s="28"/>
      <c r="X119" s="28"/>
      <c r="Y119" s="28"/>
      <c r="Z119" s="28" t="s">
        <v>195</v>
      </c>
      <c r="AA119" s="28"/>
      <c r="AB119" s="63"/>
      <c r="AC119" s="65" t="b">
        <v>0</v>
      </c>
      <c r="AD119" s="28" t="str">
        <f t="shared" si="4"/>
        <v>Waktunya Dummy</v>
      </c>
      <c r="AE119" s="28" t="str">
        <f t="shared" si="5"/>
        <v>2</v>
      </c>
      <c r="AF119" s="28">
        <f t="shared" si="8"/>
        <v>200</v>
      </c>
      <c r="AG119" s="28">
        <v>100.0</v>
      </c>
      <c r="AH119" s="68">
        <v>1.0</v>
      </c>
      <c r="AI119" s="28">
        <v>100.0</v>
      </c>
      <c r="AJ119" s="70">
        <v>1.0</v>
      </c>
      <c r="AK119" s="28">
        <v>0.0</v>
      </c>
      <c r="AL119" s="68">
        <v>0.0</v>
      </c>
      <c r="AM119" s="28">
        <v>0.0</v>
      </c>
      <c r="AN119" s="68">
        <v>0.0</v>
      </c>
      <c r="AO119" s="28">
        <v>0.0</v>
      </c>
      <c r="AP119" s="68">
        <v>0.0</v>
      </c>
      <c r="AQ119" s="28">
        <v>0.0</v>
      </c>
      <c r="AR119" s="68">
        <v>0.0</v>
      </c>
      <c r="AS119" s="28">
        <v>0.0</v>
      </c>
      <c r="AT119" s="68">
        <v>0.0</v>
      </c>
      <c r="AU119" s="28">
        <v>0.0</v>
      </c>
      <c r="AV119" s="68">
        <v>0.0</v>
      </c>
      <c r="AW119" s="28">
        <v>0.0</v>
      </c>
      <c r="AX119" s="68">
        <v>0.0</v>
      </c>
      <c r="AY119" s="55" t="s">
        <v>184</v>
      </c>
      <c r="AZ119" s="55" t="s">
        <v>184</v>
      </c>
      <c r="BA119" s="55" t="s">
        <v>184</v>
      </c>
      <c r="BB119" s="55" t="s">
        <v>184</v>
      </c>
      <c r="BC119" s="77">
        <f t="shared" si="7"/>
        <v>100</v>
      </c>
    </row>
    <row r="120" ht="22.5" customHeight="1">
      <c r="A120" s="36">
        <v>119.0</v>
      </c>
      <c r="B120" s="28" t="s">
        <v>431</v>
      </c>
      <c r="C120" s="28" t="s">
        <v>2216</v>
      </c>
      <c r="D120" s="28" t="s">
        <v>434</v>
      </c>
      <c r="E120" s="28" t="s">
        <v>240</v>
      </c>
      <c r="F120" s="28" t="s">
        <v>358</v>
      </c>
      <c r="G120" s="28"/>
      <c r="H120" s="28" t="s">
        <v>409</v>
      </c>
      <c r="I120" s="28">
        <v>2.0</v>
      </c>
      <c r="J120" s="28">
        <v>40.0</v>
      </c>
      <c r="K120" s="28">
        <v>80.0</v>
      </c>
      <c r="L120" s="28" t="s">
        <v>546</v>
      </c>
      <c r="M120" s="28">
        <v>7.0</v>
      </c>
      <c r="N120" s="28" t="s">
        <v>234</v>
      </c>
      <c r="O120" s="28" t="s">
        <v>235</v>
      </c>
      <c r="P120" s="28"/>
      <c r="Q120" s="28" t="s">
        <v>368</v>
      </c>
      <c r="R120" s="28">
        <v>100.0</v>
      </c>
      <c r="S120" s="50">
        <f t="shared" si="1"/>
        <v>14.28571429</v>
      </c>
      <c r="T120" s="28" t="str">
        <f t="shared" si="2"/>
        <v>DIATAS 8JAM</v>
      </c>
      <c r="U120" s="52">
        <v>44250.0</v>
      </c>
      <c r="V120" s="28" t="str">
        <f t="shared" si="3"/>
        <v>DIATAS 4 TAHUN</v>
      </c>
      <c r="W120" s="28" t="s">
        <v>1251</v>
      </c>
      <c r="X120" s="28"/>
      <c r="Y120" s="28"/>
      <c r="Z120" s="28" t="s">
        <v>195</v>
      </c>
      <c r="AA120" s="28"/>
      <c r="AB120" s="63"/>
      <c r="AC120" s="91" t="b">
        <v>0</v>
      </c>
      <c r="AD120" s="28" t="str">
        <f t="shared" si="4"/>
        <v>Waktunya Dummy</v>
      </c>
      <c r="AE120" s="28" t="str">
        <f t="shared" si="5"/>
        <v>1</v>
      </c>
      <c r="AF120" s="28">
        <f t="shared" si="8"/>
        <v>100</v>
      </c>
      <c r="AG120" s="28">
        <v>100.0</v>
      </c>
      <c r="AH120" s="68">
        <v>1.0</v>
      </c>
      <c r="AI120" s="28">
        <v>0.0</v>
      </c>
      <c r="AJ120" s="70">
        <v>0.0</v>
      </c>
      <c r="AK120" s="28">
        <v>0.0</v>
      </c>
      <c r="AL120" s="68">
        <v>0.0</v>
      </c>
      <c r="AM120" s="28">
        <v>0.0</v>
      </c>
      <c r="AN120" s="68">
        <v>0.0</v>
      </c>
      <c r="AO120" s="28">
        <v>0.0</v>
      </c>
      <c r="AP120" s="68">
        <v>0.0</v>
      </c>
      <c r="AQ120" s="28">
        <v>0.0</v>
      </c>
      <c r="AR120" s="68">
        <v>0.0</v>
      </c>
      <c r="AS120" s="28">
        <v>0.0</v>
      </c>
      <c r="AT120" s="68">
        <v>0.0</v>
      </c>
      <c r="AU120" s="28">
        <v>0.0</v>
      </c>
      <c r="AV120" s="68">
        <v>0.0</v>
      </c>
      <c r="AW120" s="28">
        <v>0.0</v>
      </c>
      <c r="AX120" s="68">
        <v>0.0</v>
      </c>
      <c r="AY120" s="55" t="s">
        <v>184</v>
      </c>
      <c r="AZ120" s="55" t="s">
        <v>184</v>
      </c>
      <c r="BA120" s="55" t="s">
        <v>184</v>
      </c>
      <c r="BB120" s="55" t="s">
        <v>184</v>
      </c>
      <c r="BC120" s="77">
        <f t="shared" si="7"/>
        <v>100</v>
      </c>
    </row>
    <row r="121" ht="22.5" customHeight="1">
      <c r="A121" s="36">
        <v>120.0</v>
      </c>
      <c r="B121" s="28" t="s">
        <v>1275</v>
      </c>
      <c r="C121" s="28" t="s">
        <v>2225</v>
      </c>
      <c r="D121" s="28" t="s">
        <v>232</v>
      </c>
      <c r="E121" s="28" t="s">
        <v>240</v>
      </c>
      <c r="F121" s="28" t="s">
        <v>150</v>
      </c>
      <c r="G121" s="28"/>
      <c r="H121" s="28" t="s">
        <v>409</v>
      </c>
      <c r="I121" s="28">
        <v>2.0</v>
      </c>
      <c r="J121" s="28">
        <v>40.0</v>
      </c>
      <c r="K121" s="28">
        <v>80.0</v>
      </c>
      <c r="L121" s="28" t="s">
        <v>280</v>
      </c>
      <c r="M121" s="28">
        <v>22.0</v>
      </c>
      <c r="N121" s="28" t="s">
        <v>234</v>
      </c>
      <c r="O121" s="28" t="s">
        <v>235</v>
      </c>
      <c r="P121" s="28"/>
      <c r="Q121" s="28" t="s">
        <v>575</v>
      </c>
      <c r="R121" s="28">
        <v>300.0</v>
      </c>
      <c r="S121" s="50">
        <f t="shared" si="1"/>
        <v>13.63636364</v>
      </c>
      <c r="T121" s="28" t="str">
        <f t="shared" si="2"/>
        <v>DIATAS 8JAM</v>
      </c>
      <c r="U121" s="52">
        <v>44848.0</v>
      </c>
      <c r="V121" s="28" t="str">
        <f t="shared" si="3"/>
        <v>DIATAS 3 TAHUN</v>
      </c>
      <c r="W121" s="28" t="s">
        <v>1251</v>
      </c>
      <c r="X121" s="28"/>
      <c r="Y121" s="28"/>
      <c r="Z121" s="28" t="s">
        <v>195</v>
      </c>
      <c r="AA121" s="28"/>
      <c r="AB121" s="63"/>
      <c r="AC121" s="65" t="b">
        <v>0</v>
      </c>
      <c r="AD121" s="28" t="str">
        <f t="shared" si="4"/>
        <v>Waktunya Dummy</v>
      </c>
      <c r="AE121" s="28" t="str">
        <f t="shared" si="5"/>
        <v>3</v>
      </c>
      <c r="AF121" s="28">
        <f t="shared" si="8"/>
        <v>300</v>
      </c>
      <c r="AG121" s="28">
        <v>100.0</v>
      </c>
      <c r="AH121" s="68">
        <v>1.0</v>
      </c>
      <c r="AI121" s="28">
        <v>100.0</v>
      </c>
      <c r="AJ121" s="70">
        <v>1.0</v>
      </c>
      <c r="AK121" s="28">
        <v>100.0</v>
      </c>
      <c r="AL121" s="68">
        <v>1.0</v>
      </c>
      <c r="AM121" s="28">
        <v>0.0</v>
      </c>
      <c r="AN121" s="68">
        <v>0.0</v>
      </c>
      <c r="AO121" s="28">
        <v>0.0</v>
      </c>
      <c r="AP121" s="68">
        <v>0.0</v>
      </c>
      <c r="AQ121" s="28">
        <v>0.0</v>
      </c>
      <c r="AR121" s="68">
        <v>0.0</v>
      </c>
      <c r="AS121" s="28">
        <v>0.0</v>
      </c>
      <c r="AT121" s="68">
        <v>0.0</v>
      </c>
      <c r="AU121" s="28">
        <v>0.0</v>
      </c>
      <c r="AV121" s="68">
        <v>0.0</v>
      </c>
      <c r="AW121" s="28">
        <v>0.0</v>
      </c>
      <c r="AX121" s="68">
        <v>0.0</v>
      </c>
      <c r="AY121" s="55" t="s">
        <v>184</v>
      </c>
      <c r="AZ121" s="55" t="s">
        <v>184</v>
      </c>
      <c r="BA121" s="55" t="s">
        <v>184</v>
      </c>
      <c r="BB121" s="55" t="s">
        <v>184</v>
      </c>
      <c r="BC121" s="77">
        <f t="shared" si="7"/>
        <v>100</v>
      </c>
    </row>
    <row r="122" ht="22.5" customHeight="1">
      <c r="A122" s="36">
        <v>121.0</v>
      </c>
      <c r="B122" s="28" t="s">
        <v>1269</v>
      </c>
      <c r="C122" s="28" t="s">
        <v>2237</v>
      </c>
      <c r="D122" s="28" t="s">
        <v>232</v>
      </c>
      <c r="E122" s="28" t="s">
        <v>240</v>
      </c>
      <c r="F122" s="28" t="s">
        <v>440</v>
      </c>
      <c r="G122" s="28"/>
      <c r="H122" s="28" t="s">
        <v>157</v>
      </c>
      <c r="I122" s="28">
        <v>2.0</v>
      </c>
      <c r="J122" s="28">
        <v>40.0</v>
      </c>
      <c r="K122" s="28">
        <v>80.0</v>
      </c>
      <c r="L122" s="28" t="s">
        <v>546</v>
      </c>
      <c r="M122" s="28">
        <v>10.4</v>
      </c>
      <c r="N122" s="28" t="s">
        <v>234</v>
      </c>
      <c r="O122" s="28" t="s">
        <v>235</v>
      </c>
      <c r="P122" s="28"/>
      <c r="Q122" s="28" t="s">
        <v>368</v>
      </c>
      <c r="R122" s="28">
        <v>100.0</v>
      </c>
      <c r="S122" s="50">
        <f t="shared" si="1"/>
        <v>9.615384615</v>
      </c>
      <c r="T122" s="28" t="str">
        <f t="shared" si="2"/>
        <v>DIATAS 8JAM</v>
      </c>
      <c r="U122" s="52">
        <v>44927.0</v>
      </c>
      <c r="V122" s="28" t="str">
        <f t="shared" si="3"/>
        <v>DIATAS 2 TAHUN</v>
      </c>
      <c r="W122" s="28"/>
      <c r="X122" s="28"/>
      <c r="Y122" s="28"/>
      <c r="Z122" s="28" t="s">
        <v>195</v>
      </c>
      <c r="AA122" s="28"/>
      <c r="AB122" s="63"/>
      <c r="AC122" s="91" t="b">
        <v>0</v>
      </c>
      <c r="AD122" s="28" t="str">
        <f t="shared" si="4"/>
        <v>Waktunya Dummy</v>
      </c>
      <c r="AE122" s="28" t="str">
        <f t="shared" si="5"/>
        <v>1</v>
      </c>
      <c r="AF122" s="28">
        <f t="shared" si="8"/>
        <v>100</v>
      </c>
      <c r="AG122" s="28">
        <v>100.0</v>
      </c>
      <c r="AH122" s="68">
        <v>1.0</v>
      </c>
      <c r="AI122" s="28">
        <v>0.0</v>
      </c>
      <c r="AJ122" s="70">
        <v>0.0</v>
      </c>
      <c r="AK122" s="28">
        <v>0.0</v>
      </c>
      <c r="AL122" s="68">
        <v>0.0</v>
      </c>
      <c r="AM122" s="28">
        <v>0.0</v>
      </c>
      <c r="AN122" s="68">
        <v>0.0</v>
      </c>
      <c r="AO122" s="28">
        <v>0.0</v>
      </c>
      <c r="AP122" s="68">
        <v>0.0</v>
      </c>
      <c r="AQ122" s="28">
        <v>0.0</v>
      </c>
      <c r="AR122" s="68">
        <v>0.0</v>
      </c>
      <c r="AS122" s="28">
        <v>0.0</v>
      </c>
      <c r="AT122" s="68">
        <v>0.0</v>
      </c>
      <c r="AU122" s="28">
        <v>0.0</v>
      </c>
      <c r="AV122" s="68">
        <v>0.0</v>
      </c>
      <c r="AW122" s="28">
        <v>0.0</v>
      </c>
      <c r="AX122" s="68">
        <v>0.0</v>
      </c>
      <c r="AY122" s="55" t="s">
        <v>184</v>
      </c>
      <c r="AZ122" s="55" t="s">
        <v>184</v>
      </c>
      <c r="BA122" s="55" t="s">
        <v>184</v>
      </c>
      <c r="BB122" s="55" t="s">
        <v>184</v>
      </c>
      <c r="BC122" s="77">
        <f t="shared" si="7"/>
        <v>100</v>
      </c>
    </row>
    <row r="123" ht="22.5" customHeight="1">
      <c r="A123" s="36">
        <v>122.0</v>
      </c>
      <c r="B123" s="28" t="s">
        <v>1705</v>
      </c>
      <c r="C123" s="28" t="s">
        <v>2245</v>
      </c>
      <c r="D123" s="28" t="s">
        <v>181</v>
      </c>
      <c r="E123" s="28" t="s">
        <v>240</v>
      </c>
      <c r="F123" s="28" t="s">
        <v>440</v>
      </c>
      <c r="G123" s="28"/>
      <c r="H123" s="28" t="s">
        <v>362</v>
      </c>
      <c r="I123" s="28">
        <v>2.0</v>
      </c>
      <c r="J123" s="28">
        <v>32.0</v>
      </c>
      <c r="K123" s="28">
        <v>64.0</v>
      </c>
      <c r="L123" s="28" t="s">
        <v>546</v>
      </c>
      <c r="M123" s="28">
        <v>2.0</v>
      </c>
      <c r="N123" s="28" t="s">
        <v>175</v>
      </c>
      <c r="O123" s="28" t="s">
        <v>1244</v>
      </c>
      <c r="P123" s="28"/>
      <c r="Q123" s="28" t="s">
        <v>1245</v>
      </c>
      <c r="R123" s="28">
        <v>50.0</v>
      </c>
      <c r="S123" s="50">
        <f t="shared" si="1"/>
        <v>25</v>
      </c>
      <c r="T123" s="28" t="str">
        <f t="shared" si="2"/>
        <v>DIATAS 8JAM</v>
      </c>
      <c r="U123" s="52">
        <v>44197.0</v>
      </c>
      <c r="V123" s="28" t="str">
        <f t="shared" si="3"/>
        <v>DIATAS 4 TAHUN</v>
      </c>
      <c r="W123" s="28" t="s">
        <v>1251</v>
      </c>
      <c r="X123" s="28">
        <v>100.0</v>
      </c>
      <c r="Y123" s="28"/>
      <c r="Z123" s="28" t="s">
        <v>195</v>
      </c>
      <c r="AA123" s="28"/>
      <c r="AB123" s="63"/>
      <c r="AC123" s="91" t="b">
        <v>0</v>
      </c>
      <c r="AD123" s="28" t="str">
        <f t="shared" si="4"/>
        <v>Waktunya Dummy</v>
      </c>
      <c r="AE123" s="28" t="str">
        <f t="shared" si="5"/>
        <v>1</v>
      </c>
      <c r="AF123" s="28">
        <f t="shared" si="8"/>
        <v>50</v>
      </c>
      <c r="AG123" s="28">
        <v>50.0</v>
      </c>
      <c r="AH123" s="68">
        <v>1.0</v>
      </c>
      <c r="AI123" s="28">
        <v>0.0</v>
      </c>
      <c r="AJ123" s="70">
        <v>0.0</v>
      </c>
      <c r="AK123" s="28">
        <v>0.0</v>
      </c>
      <c r="AL123" s="68">
        <v>0.0</v>
      </c>
      <c r="AM123" s="28">
        <v>0.0</v>
      </c>
      <c r="AN123" s="68">
        <v>0.0</v>
      </c>
      <c r="AO123" s="28">
        <v>0.0</v>
      </c>
      <c r="AP123" s="68">
        <v>0.0</v>
      </c>
      <c r="AQ123" s="28">
        <v>0.0</v>
      </c>
      <c r="AR123" s="68">
        <v>0.0</v>
      </c>
      <c r="AS123" s="28">
        <v>0.0</v>
      </c>
      <c r="AT123" s="68">
        <v>0.0</v>
      </c>
      <c r="AU123" s="28">
        <v>0.0</v>
      </c>
      <c r="AV123" s="68">
        <v>0.0</v>
      </c>
      <c r="AW123" s="28">
        <v>0.0</v>
      </c>
      <c r="AX123" s="68">
        <v>0.0</v>
      </c>
      <c r="AY123" s="55" t="s">
        <v>184</v>
      </c>
      <c r="AZ123" s="55" t="s">
        <v>184</v>
      </c>
      <c r="BA123" s="55" t="s">
        <v>184</v>
      </c>
      <c r="BB123" s="55" t="s">
        <v>184</v>
      </c>
      <c r="BC123" s="77">
        <f t="shared" si="7"/>
        <v>100</v>
      </c>
    </row>
    <row r="124" ht="22.5" customHeight="1">
      <c r="A124" s="36">
        <v>123.0</v>
      </c>
      <c r="B124" s="28" t="s">
        <v>1295</v>
      </c>
      <c r="C124" s="28" t="s">
        <v>2255</v>
      </c>
      <c r="D124" s="28" t="s">
        <v>450</v>
      </c>
      <c r="E124" s="28" t="s">
        <v>240</v>
      </c>
      <c r="F124" s="28" t="s">
        <v>150</v>
      </c>
      <c r="G124" s="28"/>
      <c r="H124" s="28" t="s">
        <v>277</v>
      </c>
      <c r="I124" s="28">
        <v>3.0</v>
      </c>
      <c r="J124" s="28">
        <v>60.0</v>
      </c>
      <c r="K124" s="28">
        <v>180.0</v>
      </c>
      <c r="L124" s="28" t="s">
        <v>172</v>
      </c>
      <c r="M124" s="28">
        <v>14.0</v>
      </c>
      <c r="N124" s="28" t="s">
        <v>175</v>
      </c>
      <c r="O124" s="28" t="s">
        <v>176</v>
      </c>
      <c r="P124" s="28"/>
      <c r="Q124" s="28" t="s">
        <v>532</v>
      </c>
      <c r="R124" s="28">
        <v>200.0</v>
      </c>
      <c r="S124" s="50">
        <f t="shared" si="1"/>
        <v>14.28571429</v>
      </c>
      <c r="T124" s="28" t="str">
        <f t="shared" si="2"/>
        <v>DIATAS 8JAM</v>
      </c>
      <c r="U124" s="52">
        <v>44621.0</v>
      </c>
      <c r="V124" s="28" t="str">
        <f t="shared" si="3"/>
        <v>DIATAS 3 TAHUN</v>
      </c>
      <c r="W124" s="28"/>
      <c r="X124" s="28"/>
      <c r="Y124" s="28"/>
      <c r="Z124" s="28" t="s">
        <v>195</v>
      </c>
      <c r="AA124" s="28"/>
      <c r="AB124" s="63"/>
      <c r="AC124" s="91" t="b">
        <v>0</v>
      </c>
      <c r="AD124" s="28" t="str">
        <f t="shared" si="4"/>
        <v>Waktunya Dummy</v>
      </c>
      <c r="AE124" s="28" t="str">
        <f t="shared" si="5"/>
        <v>2</v>
      </c>
      <c r="AF124" s="28">
        <f t="shared" si="8"/>
        <v>200</v>
      </c>
      <c r="AG124" s="28">
        <v>100.0</v>
      </c>
      <c r="AH124" s="68">
        <v>1.0</v>
      </c>
      <c r="AI124" s="28">
        <v>100.0</v>
      </c>
      <c r="AJ124" s="70">
        <v>1.0</v>
      </c>
      <c r="AK124" s="28">
        <v>0.0</v>
      </c>
      <c r="AL124" s="68">
        <v>0.0</v>
      </c>
      <c r="AM124" s="28">
        <v>0.0</v>
      </c>
      <c r="AN124" s="68">
        <v>0.0</v>
      </c>
      <c r="AO124" s="28">
        <v>0.0</v>
      </c>
      <c r="AP124" s="68">
        <v>0.0</v>
      </c>
      <c r="AQ124" s="28">
        <v>0.0</v>
      </c>
      <c r="AR124" s="68">
        <v>0.0</v>
      </c>
      <c r="AS124" s="28">
        <v>0.0</v>
      </c>
      <c r="AT124" s="68">
        <v>0.0</v>
      </c>
      <c r="AU124" s="28">
        <v>0.0</v>
      </c>
      <c r="AV124" s="68">
        <v>0.0</v>
      </c>
      <c r="AW124" s="28">
        <v>0.0</v>
      </c>
      <c r="AX124" s="68">
        <v>0.0</v>
      </c>
      <c r="AY124" s="55" t="s">
        <v>184</v>
      </c>
      <c r="AZ124" s="55" t="s">
        <v>184</v>
      </c>
      <c r="BA124" s="55" t="s">
        <v>184</v>
      </c>
      <c r="BB124" s="55" t="s">
        <v>184</v>
      </c>
      <c r="BC124" s="77">
        <f t="shared" si="7"/>
        <v>100</v>
      </c>
    </row>
    <row r="125" ht="22.5" customHeight="1">
      <c r="A125" s="36">
        <v>124.0</v>
      </c>
      <c r="B125" s="28" t="s">
        <v>1742</v>
      </c>
      <c r="C125" s="28" t="s">
        <v>2260</v>
      </c>
      <c r="D125" s="28" t="s">
        <v>16</v>
      </c>
      <c r="E125" s="28" t="s">
        <v>240</v>
      </c>
      <c r="F125" s="28" t="s">
        <v>150</v>
      </c>
      <c r="G125" s="28"/>
      <c r="H125" s="28" t="s">
        <v>362</v>
      </c>
      <c r="I125" s="28">
        <v>2.0</v>
      </c>
      <c r="J125" s="28">
        <v>32.0</v>
      </c>
      <c r="K125" s="28">
        <v>64.0</v>
      </c>
      <c r="L125" s="28" t="s">
        <v>546</v>
      </c>
      <c r="M125" s="28">
        <v>9.0</v>
      </c>
      <c r="N125" s="28" t="s">
        <v>234</v>
      </c>
      <c r="O125" s="28" t="s">
        <v>235</v>
      </c>
      <c r="P125" s="28"/>
      <c r="Q125" s="28" t="s">
        <v>368</v>
      </c>
      <c r="R125" s="28">
        <v>100.0</v>
      </c>
      <c r="S125" s="50">
        <f t="shared" si="1"/>
        <v>11.11111111</v>
      </c>
      <c r="T125" s="28" t="str">
        <f t="shared" si="2"/>
        <v>DIATAS 8JAM</v>
      </c>
      <c r="U125" s="52">
        <v>44813.0</v>
      </c>
      <c r="V125" s="28" t="str">
        <f t="shared" si="3"/>
        <v>DIATAS 3 TAHUN</v>
      </c>
      <c r="W125" s="28" t="s">
        <v>1251</v>
      </c>
      <c r="X125" s="28"/>
      <c r="Y125" s="28"/>
      <c r="Z125" s="28" t="s">
        <v>195</v>
      </c>
      <c r="AA125" s="28"/>
      <c r="AB125" s="63"/>
      <c r="AC125" s="65" t="b">
        <v>0</v>
      </c>
      <c r="AD125" s="28" t="str">
        <f t="shared" si="4"/>
        <v>Waktunya Dummy</v>
      </c>
      <c r="AE125" s="28" t="str">
        <f t="shared" si="5"/>
        <v>1</v>
      </c>
      <c r="AF125" s="28">
        <f t="shared" si="8"/>
        <v>100</v>
      </c>
      <c r="AG125" s="28">
        <v>100.0</v>
      </c>
      <c r="AH125" s="68">
        <v>1.0</v>
      </c>
      <c r="AI125" s="28">
        <v>0.0</v>
      </c>
      <c r="AJ125" s="70">
        <v>0.0</v>
      </c>
      <c r="AK125" s="28">
        <v>0.0</v>
      </c>
      <c r="AL125" s="68">
        <v>0.0</v>
      </c>
      <c r="AM125" s="28">
        <v>0.0</v>
      </c>
      <c r="AN125" s="68">
        <v>0.0</v>
      </c>
      <c r="AO125" s="28">
        <v>0.0</v>
      </c>
      <c r="AP125" s="68">
        <v>0.0</v>
      </c>
      <c r="AQ125" s="28">
        <v>0.0</v>
      </c>
      <c r="AR125" s="68">
        <v>0.0</v>
      </c>
      <c r="AS125" s="28">
        <v>0.0</v>
      </c>
      <c r="AT125" s="68">
        <v>0.0</v>
      </c>
      <c r="AU125" s="28">
        <v>0.0</v>
      </c>
      <c r="AV125" s="68">
        <v>0.0</v>
      </c>
      <c r="AW125" s="28">
        <v>0.0</v>
      </c>
      <c r="AX125" s="68">
        <v>0.0</v>
      </c>
      <c r="AY125" s="55" t="s">
        <v>184</v>
      </c>
      <c r="AZ125" s="55" t="s">
        <v>184</v>
      </c>
      <c r="BA125" s="55" t="s">
        <v>184</v>
      </c>
      <c r="BB125" s="55" t="s">
        <v>184</v>
      </c>
      <c r="BC125" s="77">
        <f t="shared" si="7"/>
        <v>100</v>
      </c>
    </row>
    <row r="126" ht="22.5" customHeight="1">
      <c r="A126" s="36">
        <v>125.0</v>
      </c>
      <c r="B126" s="28" t="s">
        <v>1182</v>
      </c>
      <c r="C126" s="28" t="s">
        <v>2267</v>
      </c>
      <c r="D126" s="28" t="s">
        <v>16</v>
      </c>
      <c r="E126" s="28" t="s">
        <v>240</v>
      </c>
      <c r="F126" s="28" t="s">
        <v>150</v>
      </c>
      <c r="G126" s="28"/>
      <c r="H126" s="28" t="s">
        <v>2268</v>
      </c>
      <c r="I126" s="28">
        <v>2.0</v>
      </c>
      <c r="J126" s="28">
        <v>20.0</v>
      </c>
      <c r="K126" s="28">
        <v>40.0</v>
      </c>
      <c r="L126" s="28" t="s">
        <v>546</v>
      </c>
      <c r="M126" s="28">
        <v>4.2</v>
      </c>
      <c r="N126" s="28" t="s">
        <v>175</v>
      </c>
      <c r="O126" s="28" t="s">
        <v>1244</v>
      </c>
      <c r="P126" s="28"/>
      <c r="Q126" s="28" t="s">
        <v>1245</v>
      </c>
      <c r="R126" s="28">
        <v>50.0</v>
      </c>
      <c r="S126" s="50">
        <f t="shared" si="1"/>
        <v>11.9047619</v>
      </c>
      <c r="T126" s="28" t="str">
        <f t="shared" si="2"/>
        <v>DIATAS 8JAM</v>
      </c>
      <c r="U126" s="52">
        <v>44197.0</v>
      </c>
      <c r="V126" s="28" t="str">
        <f t="shared" si="3"/>
        <v>DIATAS 4 TAHUN</v>
      </c>
      <c r="W126" s="28" t="s">
        <v>1251</v>
      </c>
      <c r="X126" s="28">
        <v>100.0</v>
      </c>
      <c r="Y126" s="28"/>
      <c r="Z126" s="28" t="s">
        <v>195</v>
      </c>
      <c r="AA126" s="28"/>
      <c r="AB126" s="63"/>
      <c r="AC126" s="91" t="b">
        <v>0</v>
      </c>
      <c r="AD126" s="28" t="str">
        <f t="shared" si="4"/>
        <v>Waktunya Dummy</v>
      </c>
      <c r="AE126" s="28" t="str">
        <f t="shared" si="5"/>
        <v>1</v>
      </c>
      <c r="AF126" s="28">
        <f t="shared" si="8"/>
        <v>50</v>
      </c>
      <c r="AG126" s="28">
        <v>50.0</v>
      </c>
      <c r="AH126" s="68">
        <v>1.0</v>
      </c>
      <c r="AI126" s="28">
        <v>0.0</v>
      </c>
      <c r="AJ126" s="70">
        <v>0.0</v>
      </c>
      <c r="AK126" s="28">
        <v>0.0</v>
      </c>
      <c r="AL126" s="68">
        <v>0.0</v>
      </c>
      <c r="AM126" s="28">
        <v>0.0</v>
      </c>
      <c r="AN126" s="68">
        <v>0.0</v>
      </c>
      <c r="AO126" s="28">
        <v>0.0</v>
      </c>
      <c r="AP126" s="68">
        <v>0.0</v>
      </c>
      <c r="AQ126" s="28">
        <v>0.0</v>
      </c>
      <c r="AR126" s="68">
        <v>0.0</v>
      </c>
      <c r="AS126" s="28">
        <v>0.0</v>
      </c>
      <c r="AT126" s="68">
        <v>0.0</v>
      </c>
      <c r="AU126" s="28">
        <v>0.0</v>
      </c>
      <c r="AV126" s="68">
        <v>0.0</v>
      </c>
      <c r="AW126" s="28">
        <v>0.0</v>
      </c>
      <c r="AX126" s="68">
        <v>0.0</v>
      </c>
      <c r="AY126" s="55" t="s">
        <v>184</v>
      </c>
      <c r="AZ126" s="55" t="s">
        <v>184</v>
      </c>
      <c r="BA126" s="55" t="s">
        <v>184</v>
      </c>
      <c r="BB126" s="55" t="s">
        <v>184</v>
      </c>
      <c r="BC126" s="77">
        <f t="shared" si="7"/>
        <v>100</v>
      </c>
    </row>
    <row r="127" ht="22.5" customHeight="1">
      <c r="A127" s="36">
        <v>126.0</v>
      </c>
      <c r="B127" s="28" t="s">
        <v>1331</v>
      </c>
      <c r="C127" s="28" t="s">
        <v>2273</v>
      </c>
      <c r="D127" s="28" t="s">
        <v>226</v>
      </c>
      <c r="E127" s="28" t="s">
        <v>240</v>
      </c>
      <c r="F127" s="28" t="s">
        <v>150</v>
      </c>
      <c r="G127" s="28"/>
      <c r="H127" s="28" t="s">
        <v>362</v>
      </c>
      <c r="I127" s="28">
        <v>2.0</v>
      </c>
      <c r="J127" s="28">
        <v>32.0</v>
      </c>
      <c r="K127" s="28">
        <v>64.0</v>
      </c>
      <c r="L127" s="28" t="s">
        <v>546</v>
      </c>
      <c r="M127" s="28">
        <v>6.0</v>
      </c>
      <c r="N127" s="28" t="s">
        <v>175</v>
      </c>
      <c r="O127" s="28" t="s">
        <v>176</v>
      </c>
      <c r="P127" s="28"/>
      <c r="Q127" s="28" t="s">
        <v>368</v>
      </c>
      <c r="R127" s="28">
        <v>100.0</v>
      </c>
      <c r="S127" s="50">
        <f t="shared" si="1"/>
        <v>16.66666667</v>
      </c>
      <c r="T127" s="28" t="str">
        <f t="shared" si="2"/>
        <v>DIATAS 8JAM</v>
      </c>
      <c r="U127" s="52">
        <v>44824.0</v>
      </c>
      <c r="V127" s="28" t="str">
        <f t="shared" si="3"/>
        <v>DIATAS 3 TAHUN</v>
      </c>
      <c r="W127" s="28" t="s">
        <v>1251</v>
      </c>
      <c r="X127" s="28"/>
      <c r="Y127" s="28"/>
      <c r="Z127" s="28" t="s">
        <v>195</v>
      </c>
      <c r="AA127" s="28"/>
      <c r="AB127" s="63"/>
      <c r="AC127" s="65" t="b">
        <v>0</v>
      </c>
      <c r="AD127" s="28" t="str">
        <f t="shared" si="4"/>
        <v>Waktunya Dummy</v>
      </c>
      <c r="AE127" s="28" t="str">
        <f t="shared" si="5"/>
        <v>1</v>
      </c>
      <c r="AF127" s="28">
        <f t="shared" si="8"/>
        <v>100</v>
      </c>
      <c r="AG127" s="28">
        <v>100.0</v>
      </c>
      <c r="AH127" s="68">
        <v>1.0</v>
      </c>
      <c r="AI127" s="28">
        <v>0.0</v>
      </c>
      <c r="AJ127" s="70">
        <v>0.0</v>
      </c>
      <c r="AK127" s="28">
        <v>0.0</v>
      </c>
      <c r="AL127" s="68">
        <v>0.0</v>
      </c>
      <c r="AM127" s="28">
        <v>0.0</v>
      </c>
      <c r="AN127" s="68">
        <v>0.0</v>
      </c>
      <c r="AO127" s="28">
        <v>0.0</v>
      </c>
      <c r="AP127" s="68">
        <v>0.0</v>
      </c>
      <c r="AQ127" s="28">
        <v>0.0</v>
      </c>
      <c r="AR127" s="68">
        <v>0.0</v>
      </c>
      <c r="AS127" s="28">
        <v>0.0</v>
      </c>
      <c r="AT127" s="68">
        <v>0.0</v>
      </c>
      <c r="AU127" s="28">
        <v>0.0</v>
      </c>
      <c r="AV127" s="68">
        <v>0.0</v>
      </c>
      <c r="AW127" s="28">
        <v>0.0</v>
      </c>
      <c r="AX127" s="68">
        <v>0.0</v>
      </c>
      <c r="AY127" s="55" t="s">
        <v>184</v>
      </c>
      <c r="AZ127" s="55" t="s">
        <v>184</v>
      </c>
      <c r="BA127" s="55" t="s">
        <v>184</v>
      </c>
      <c r="BB127" s="55" t="s">
        <v>184</v>
      </c>
      <c r="BC127" s="77">
        <f t="shared" si="7"/>
        <v>100</v>
      </c>
    </row>
    <row r="128" ht="22.5" customHeight="1">
      <c r="A128" s="36">
        <v>127.0</v>
      </c>
      <c r="B128" s="28" t="s">
        <v>1754</v>
      </c>
      <c r="C128" s="28" t="s">
        <v>2279</v>
      </c>
      <c r="D128" s="28" t="s">
        <v>253</v>
      </c>
      <c r="E128" s="28" t="s">
        <v>240</v>
      </c>
      <c r="F128" s="28" t="s">
        <v>440</v>
      </c>
      <c r="G128" s="28"/>
      <c r="H128" s="28" t="s">
        <v>157</v>
      </c>
      <c r="I128" s="28">
        <v>2.0</v>
      </c>
      <c r="J128" s="28">
        <v>40.0</v>
      </c>
      <c r="K128" s="28">
        <v>80.0</v>
      </c>
      <c r="L128" s="28" t="s">
        <v>546</v>
      </c>
      <c r="M128" s="28">
        <v>2.0</v>
      </c>
      <c r="N128" s="28" t="s">
        <v>234</v>
      </c>
      <c r="O128" s="28" t="s">
        <v>235</v>
      </c>
      <c r="P128" s="28"/>
      <c r="Q128" s="28" t="s">
        <v>368</v>
      </c>
      <c r="R128" s="28">
        <v>100.0</v>
      </c>
      <c r="S128" s="50">
        <f t="shared" si="1"/>
        <v>50</v>
      </c>
      <c r="T128" s="28" t="str">
        <f t="shared" si="2"/>
        <v>DIATAS 8JAM</v>
      </c>
      <c r="U128" s="52">
        <v>44399.0</v>
      </c>
      <c r="V128" s="28" t="str">
        <f t="shared" si="3"/>
        <v>DIATAS 4 TAHUN</v>
      </c>
      <c r="W128" s="28"/>
      <c r="X128" s="28"/>
      <c r="Y128" s="28"/>
      <c r="Z128" s="28" t="s">
        <v>195</v>
      </c>
      <c r="AA128" s="28"/>
      <c r="AB128" s="63"/>
      <c r="AC128" s="65" t="b">
        <v>0</v>
      </c>
      <c r="AD128" s="28" t="str">
        <f t="shared" si="4"/>
        <v>Waktunya Dummy</v>
      </c>
      <c r="AE128" s="28" t="str">
        <f t="shared" si="5"/>
        <v>1</v>
      </c>
      <c r="AF128" s="28">
        <f t="shared" si="8"/>
        <v>100</v>
      </c>
      <c r="AG128" s="28">
        <v>100.0</v>
      </c>
      <c r="AH128" s="68">
        <v>1.0</v>
      </c>
      <c r="AI128" s="28">
        <v>0.0</v>
      </c>
      <c r="AJ128" s="70">
        <v>0.0</v>
      </c>
      <c r="AK128" s="28">
        <v>0.0</v>
      </c>
      <c r="AL128" s="68">
        <v>0.0</v>
      </c>
      <c r="AM128" s="28">
        <v>0.0</v>
      </c>
      <c r="AN128" s="68">
        <v>0.0</v>
      </c>
      <c r="AO128" s="28">
        <v>0.0</v>
      </c>
      <c r="AP128" s="68">
        <v>0.0</v>
      </c>
      <c r="AQ128" s="28">
        <v>0.0</v>
      </c>
      <c r="AR128" s="68">
        <v>0.0</v>
      </c>
      <c r="AS128" s="28">
        <v>0.0</v>
      </c>
      <c r="AT128" s="68">
        <v>0.0</v>
      </c>
      <c r="AU128" s="28">
        <v>0.0</v>
      </c>
      <c r="AV128" s="68">
        <v>0.0</v>
      </c>
      <c r="AW128" s="28">
        <v>0.0</v>
      </c>
      <c r="AX128" s="68">
        <v>0.0</v>
      </c>
      <c r="AY128" s="55" t="s">
        <v>184</v>
      </c>
      <c r="AZ128" s="55" t="s">
        <v>184</v>
      </c>
      <c r="BA128" s="55" t="s">
        <v>184</v>
      </c>
      <c r="BB128" s="55" t="s">
        <v>184</v>
      </c>
      <c r="BC128" s="77">
        <f t="shared" si="7"/>
        <v>100</v>
      </c>
    </row>
    <row r="129" ht="22.5" customHeight="1">
      <c r="A129" s="36">
        <v>128.0</v>
      </c>
      <c r="B129" s="28" t="s">
        <v>1338</v>
      </c>
      <c r="C129" s="28" t="s">
        <v>2290</v>
      </c>
      <c r="D129" s="28" t="s">
        <v>463</v>
      </c>
      <c r="E129" s="28" t="s">
        <v>240</v>
      </c>
      <c r="F129" s="28" t="s">
        <v>358</v>
      </c>
      <c r="G129" s="28"/>
      <c r="H129" s="28" t="s">
        <v>1458</v>
      </c>
      <c r="I129" s="28">
        <v>2.0</v>
      </c>
      <c r="J129" s="28">
        <v>40.0</v>
      </c>
      <c r="K129" s="28">
        <v>80.0</v>
      </c>
      <c r="L129" s="28" t="s">
        <v>546</v>
      </c>
      <c r="M129" s="28">
        <v>3.0</v>
      </c>
      <c r="N129" s="28" t="s">
        <v>573</v>
      </c>
      <c r="O129" s="28" t="s">
        <v>574</v>
      </c>
      <c r="P129" s="28"/>
      <c r="Q129" s="28" t="s">
        <v>368</v>
      </c>
      <c r="R129" s="28">
        <v>100.0</v>
      </c>
      <c r="S129" s="50">
        <f t="shared" si="1"/>
        <v>21</v>
      </c>
      <c r="T129" s="28" t="str">
        <f t="shared" si="2"/>
        <v>DIATAS 8JAM</v>
      </c>
      <c r="U129" s="52">
        <v>42922.0</v>
      </c>
      <c r="V129" s="28" t="str">
        <f t="shared" si="3"/>
        <v>DIATAS 7 TAHUN</v>
      </c>
      <c r="W129" s="28" t="s">
        <v>1251</v>
      </c>
      <c r="X129" s="28">
        <v>100.0</v>
      </c>
      <c r="Y129" s="28" t="s">
        <v>581</v>
      </c>
      <c r="Z129" s="28" t="s">
        <v>195</v>
      </c>
      <c r="AA129" s="52"/>
      <c r="AB129" s="63"/>
      <c r="AC129" s="65" t="b">
        <v>0</v>
      </c>
      <c r="AD129" s="28" t="str">
        <f t="shared" si="4"/>
        <v>Waktunya Dummy</v>
      </c>
      <c r="AE129" s="28" t="str">
        <f t="shared" si="5"/>
        <v>1</v>
      </c>
      <c r="AF129" s="28">
        <f t="shared" si="8"/>
        <v>63</v>
      </c>
      <c r="AG129" s="28">
        <v>100.0</v>
      </c>
      <c r="AH129" s="68">
        <v>0.63</v>
      </c>
      <c r="AI129" s="28">
        <v>0.0</v>
      </c>
      <c r="AJ129" s="70">
        <v>0.0</v>
      </c>
      <c r="AK129" s="28">
        <v>0.0</v>
      </c>
      <c r="AL129" s="68">
        <v>0.0</v>
      </c>
      <c r="AM129" s="28">
        <v>0.0</v>
      </c>
      <c r="AN129" s="68">
        <v>0.0</v>
      </c>
      <c r="AO129" s="28">
        <v>0.0</v>
      </c>
      <c r="AP129" s="68">
        <v>0.0</v>
      </c>
      <c r="AQ129" s="28">
        <v>0.0</v>
      </c>
      <c r="AR129" s="68">
        <v>0.0</v>
      </c>
      <c r="AS129" s="28">
        <v>0.0</v>
      </c>
      <c r="AT129" s="68">
        <v>0.0</v>
      </c>
      <c r="AU129" s="28">
        <v>0.0</v>
      </c>
      <c r="AV129" s="68">
        <v>0.0</v>
      </c>
      <c r="AW129" s="28">
        <v>0.0</v>
      </c>
      <c r="AX129" s="68">
        <v>0.0</v>
      </c>
      <c r="AY129" s="55" t="s">
        <v>184</v>
      </c>
      <c r="AZ129" s="55" t="s">
        <v>184</v>
      </c>
      <c r="BA129" s="55" t="s">
        <v>184</v>
      </c>
      <c r="BB129" s="55" t="s">
        <v>184</v>
      </c>
      <c r="BC129" s="77">
        <f t="shared" si="7"/>
        <v>100</v>
      </c>
    </row>
    <row r="130" ht="22.5" customHeight="1">
      <c r="A130" s="36">
        <v>129.0</v>
      </c>
      <c r="B130" s="28" t="s">
        <v>1761</v>
      </c>
      <c r="C130" s="28" t="s">
        <v>2297</v>
      </c>
      <c r="D130" s="28" t="s">
        <v>191</v>
      </c>
      <c r="E130" s="28" t="s">
        <v>240</v>
      </c>
      <c r="F130" s="28" t="s">
        <v>304</v>
      </c>
      <c r="G130" s="28"/>
      <c r="H130" s="28" t="s">
        <v>409</v>
      </c>
      <c r="I130" s="28">
        <v>3.0</v>
      </c>
      <c r="J130" s="28">
        <v>40.0</v>
      </c>
      <c r="K130" s="28">
        <v>120.0</v>
      </c>
      <c r="L130" s="28" t="s">
        <v>172</v>
      </c>
      <c r="M130" s="28">
        <v>7.0</v>
      </c>
      <c r="N130" s="28" t="s">
        <v>920</v>
      </c>
      <c r="O130" s="28" t="s">
        <v>921</v>
      </c>
      <c r="P130" s="28" t="s">
        <v>922</v>
      </c>
      <c r="Q130" s="28" t="s">
        <v>924</v>
      </c>
      <c r="R130" s="28">
        <v>200.0</v>
      </c>
      <c r="S130" s="50">
        <f t="shared" si="1"/>
        <v>7.142857143</v>
      </c>
      <c r="T130" s="28" t="str">
        <f t="shared" si="2"/>
        <v>KURANG 8JAM</v>
      </c>
      <c r="U130" s="52">
        <v>43392.0</v>
      </c>
      <c r="V130" s="28" t="str">
        <f t="shared" si="3"/>
        <v>DIATAS 7 TAHUN</v>
      </c>
      <c r="W130" s="28" t="s">
        <v>1251</v>
      </c>
      <c r="X130" s="28">
        <v>200.0</v>
      </c>
      <c r="Y130" s="28" t="s">
        <v>922</v>
      </c>
      <c r="Z130" s="28" t="s">
        <v>195</v>
      </c>
      <c r="AA130" s="28"/>
      <c r="AB130" s="63"/>
      <c r="AC130" s="91" t="b">
        <v>0</v>
      </c>
      <c r="AD130" s="28" t="str">
        <f t="shared" si="4"/>
        <v>Waktunya Dummy</v>
      </c>
      <c r="AE130" s="28" t="str">
        <f t="shared" si="5"/>
        <v>1</v>
      </c>
      <c r="AF130" s="28">
        <f t="shared" si="8"/>
        <v>50</v>
      </c>
      <c r="AG130" s="28">
        <v>200.0</v>
      </c>
      <c r="AH130" s="68">
        <v>0.25</v>
      </c>
      <c r="AI130" s="28">
        <v>0.0</v>
      </c>
      <c r="AJ130" s="70">
        <v>0.0</v>
      </c>
      <c r="AK130" s="28">
        <v>0.0</v>
      </c>
      <c r="AL130" s="68">
        <v>0.0</v>
      </c>
      <c r="AM130" s="28">
        <v>0.0</v>
      </c>
      <c r="AN130" s="68">
        <v>0.0</v>
      </c>
      <c r="AO130" s="28">
        <v>0.0</v>
      </c>
      <c r="AP130" s="68">
        <v>0.0</v>
      </c>
      <c r="AQ130" s="28">
        <v>0.0</v>
      </c>
      <c r="AR130" s="68">
        <v>0.0</v>
      </c>
      <c r="AS130" s="28">
        <v>0.0</v>
      </c>
      <c r="AT130" s="68">
        <v>0.0</v>
      </c>
      <c r="AU130" s="28">
        <v>0.0</v>
      </c>
      <c r="AV130" s="68">
        <v>0.0</v>
      </c>
      <c r="AW130" s="28">
        <v>0.0</v>
      </c>
      <c r="AX130" s="68">
        <v>0.0</v>
      </c>
      <c r="AY130" s="55" t="s">
        <v>184</v>
      </c>
      <c r="AZ130" s="55" t="s">
        <v>184</v>
      </c>
      <c r="BA130" s="55" t="s">
        <v>184</v>
      </c>
      <c r="BB130" s="55" t="s">
        <v>184</v>
      </c>
      <c r="BC130" s="77">
        <f t="shared" si="7"/>
        <v>100</v>
      </c>
    </row>
    <row r="131" ht="22.5" customHeight="1">
      <c r="A131" s="36">
        <v>130.0</v>
      </c>
      <c r="B131" s="28" t="s">
        <v>1343</v>
      </c>
      <c r="C131" s="28" t="s">
        <v>2306</v>
      </c>
      <c r="D131" s="28" t="s">
        <v>191</v>
      </c>
      <c r="E131" s="28" t="s">
        <v>240</v>
      </c>
      <c r="F131" s="28" t="s">
        <v>358</v>
      </c>
      <c r="G131" s="28"/>
      <c r="H131" s="28" t="s">
        <v>157</v>
      </c>
      <c r="I131" s="28">
        <v>2.0</v>
      </c>
      <c r="J131" s="28">
        <v>40.0</v>
      </c>
      <c r="K131" s="28">
        <v>80.0</v>
      </c>
      <c r="L131" s="28" t="s">
        <v>546</v>
      </c>
      <c r="M131" s="28">
        <v>9.0</v>
      </c>
      <c r="N131" s="28" t="s">
        <v>457</v>
      </c>
      <c r="O131" s="28" t="s">
        <v>574</v>
      </c>
      <c r="P131" s="28"/>
      <c r="Q131" s="28" t="s">
        <v>368</v>
      </c>
      <c r="R131" s="28">
        <v>100.0</v>
      </c>
      <c r="S131" s="50">
        <f t="shared" si="1"/>
        <v>11.11111111</v>
      </c>
      <c r="T131" s="28" t="str">
        <f t="shared" si="2"/>
        <v>DIATAS 8JAM</v>
      </c>
      <c r="U131" s="52">
        <v>44105.0</v>
      </c>
      <c r="V131" s="28" t="str">
        <f t="shared" si="3"/>
        <v>DIATAS 5 TAHUN</v>
      </c>
      <c r="W131" s="28"/>
      <c r="X131" s="28">
        <v>100.0</v>
      </c>
      <c r="Y131" s="28" t="s">
        <v>298</v>
      </c>
      <c r="Z131" s="28" t="s">
        <v>195</v>
      </c>
      <c r="AA131" s="52"/>
      <c r="AB131" s="145"/>
      <c r="AC131" s="91" t="b">
        <v>0</v>
      </c>
      <c r="AD131" s="28" t="str">
        <f t="shared" si="4"/>
        <v>Waktunya Dummy</v>
      </c>
      <c r="AE131" s="28" t="str">
        <f t="shared" si="5"/>
        <v>1</v>
      </c>
      <c r="AF131" s="28">
        <f t="shared" si="8"/>
        <v>100</v>
      </c>
      <c r="AG131" s="28">
        <v>100.0</v>
      </c>
      <c r="AH131" s="68">
        <v>1.0</v>
      </c>
      <c r="AI131" s="28">
        <v>0.0</v>
      </c>
      <c r="AJ131" s="70">
        <v>0.0</v>
      </c>
      <c r="AK131" s="28">
        <v>0.0</v>
      </c>
      <c r="AL131" s="68">
        <v>0.0</v>
      </c>
      <c r="AM131" s="28">
        <v>0.0</v>
      </c>
      <c r="AN131" s="68">
        <v>0.0</v>
      </c>
      <c r="AO131" s="28">
        <v>0.0</v>
      </c>
      <c r="AP131" s="68">
        <v>0.0</v>
      </c>
      <c r="AQ131" s="28">
        <v>0.0</v>
      </c>
      <c r="AR131" s="68">
        <v>0.0</v>
      </c>
      <c r="AS131" s="28">
        <v>0.0</v>
      </c>
      <c r="AT131" s="68">
        <v>0.0</v>
      </c>
      <c r="AU131" s="28">
        <v>0.0</v>
      </c>
      <c r="AV131" s="68">
        <v>0.0</v>
      </c>
      <c r="AW131" s="28">
        <v>0.0</v>
      </c>
      <c r="AX131" s="68">
        <v>0.0</v>
      </c>
      <c r="AY131" s="55" t="s">
        <v>184</v>
      </c>
      <c r="AZ131" s="55" t="s">
        <v>184</v>
      </c>
      <c r="BA131" s="55" t="s">
        <v>184</v>
      </c>
      <c r="BB131" s="55" t="s">
        <v>184</v>
      </c>
      <c r="BC131" s="77">
        <f t="shared" si="7"/>
        <v>100</v>
      </c>
    </row>
    <row r="132" ht="22.5" customHeight="1">
      <c r="A132" s="36">
        <v>131.0</v>
      </c>
      <c r="B132" s="28" t="s">
        <v>1359</v>
      </c>
      <c r="C132" s="28" t="s">
        <v>1360</v>
      </c>
      <c r="D132" s="28" t="s">
        <v>181</v>
      </c>
      <c r="E132" s="28" t="s">
        <v>240</v>
      </c>
      <c r="F132" s="28" t="s">
        <v>358</v>
      </c>
      <c r="G132" s="28"/>
      <c r="H132" s="28" t="s">
        <v>277</v>
      </c>
      <c r="I132" s="28">
        <v>2.0</v>
      </c>
      <c r="J132" s="28">
        <v>60.0</v>
      </c>
      <c r="K132" s="28">
        <v>120.0</v>
      </c>
      <c r="L132" s="28" t="s">
        <v>546</v>
      </c>
      <c r="M132" s="28">
        <v>15.7</v>
      </c>
      <c r="N132" s="28" t="s">
        <v>1768</v>
      </c>
      <c r="O132" s="28" t="s">
        <v>176</v>
      </c>
      <c r="P132" s="28"/>
      <c r="Q132" s="28" t="s">
        <v>532</v>
      </c>
      <c r="R132" s="28">
        <v>200.0</v>
      </c>
      <c r="S132" s="50">
        <f t="shared" si="1"/>
        <v>12.7388535</v>
      </c>
      <c r="T132" s="28" t="str">
        <f t="shared" si="2"/>
        <v>DIATAS 8JAM</v>
      </c>
      <c r="U132" s="52">
        <v>44197.0</v>
      </c>
      <c r="V132" s="28" t="str">
        <f t="shared" si="3"/>
        <v>DIATAS 4 TAHUN</v>
      </c>
      <c r="W132" s="28"/>
      <c r="X132" s="28"/>
      <c r="Y132" s="28"/>
      <c r="Z132" s="28" t="s">
        <v>195</v>
      </c>
      <c r="AA132" s="28"/>
      <c r="AB132" s="63"/>
      <c r="AC132" s="91" t="b">
        <v>0</v>
      </c>
      <c r="AD132" s="28" t="str">
        <f t="shared" si="4"/>
        <v>Waktunya Dummy</v>
      </c>
      <c r="AE132" s="28" t="str">
        <f t="shared" si="5"/>
        <v>2</v>
      </c>
      <c r="AF132" s="28">
        <f t="shared" si="8"/>
        <v>200</v>
      </c>
      <c r="AG132" s="28">
        <v>100.0</v>
      </c>
      <c r="AH132" s="68">
        <v>1.0</v>
      </c>
      <c r="AI132" s="28">
        <v>100.0</v>
      </c>
      <c r="AJ132" s="70">
        <v>1.0</v>
      </c>
      <c r="AK132" s="28">
        <v>0.0</v>
      </c>
      <c r="AL132" s="28"/>
      <c r="AM132" s="28">
        <v>0.0</v>
      </c>
      <c r="AN132" s="28"/>
      <c r="AO132" s="28">
        <v>0.0</v>
      </c>
      <c r="AP132" s="28"/>
      <c r="AQ132" s="28">
        <v>0.0</v>
      </c>
      <c r="AR132" s="28"/>
      <c r="AS132" s="28">
        <v>0.0</v>
      </c>
      <c r="AT132" s="28"/>
      <c r="AU132" s="28">
        <v>0.0</v>
      </c>
      <c r="AV132" s="28"/>
      <c r="AW132" s="28">
        <v>0.0</v>
      </c>
      <c r="AX132" s="28"/>
      <c r="AY132" s="55" t="s">
        <v>184</v>
      </c>
      <c r="AZ132" s="55" t="s">
        <v>184</v>
      </c>
      <c r="BA132" s="55" t="s">
        <v>184</v>
      </c>
      <c r="BB132" s="55" t="s">
        <v>184</v>
      </c>
      <c r="BC132" s="77">
        <f t="shared" si="7"/>
        <v>100</v>
      </c>
    </row>
    <row r="133" ht="22.5" customHeight="1">
      <c r="A133" s="36">
        <v>132.0</v>
      </c>
      <c r="B133" s="28" t="s">
        <v>475</v>
      </c>
      <c r="C133" s="28" t="s">
        <v>476</v>
      </c>
      <c r="D133" s="28" t="s">
        <v>181</v>
      </c>
      <c r="E133" s="28" t="s">
        <v>240</v>
      </c>
      <c r="F133" s="28" t="s">
        <v>150</v>
      </c>
      <c r="G133" s="28"/>
      <c r="H133" s="28" t="s">
        <v>157</v>
      </c>
      <c r="I133" s="28">
        <v>2.0</v>
      </c>
      <c r="J133" s="28">
        <v>40.0</v>
      </c>
      <c r="K133" s="28">
        <v>80.0</v>
      </c>
      <c r="L133" s="28" t="s">
        <v>546</v>
      </c>
      <c r="M133" s="28">
        <v>27.0</v>
      </c>
      <c r="N133" s="28" t="s">
        <v>281</v>
      </c>
      <c r="O133" s="28" t="s">
        <v>921</v>
      </c>
      <c r="P133" s="28" t="s">
        <v>1609</v>
      </c>
      <c r="Q133" s="28" t="s">
        <v>532</v>
      </c>
      <c r="R133" s="28">
        <v>200.0</v>
      </c>
      <c r="S133" s="50">
        <f t="shared" si="1"/>
        <v>7.407407407</v>
      </c>
      <c r="T133" s="28" t="str">
        <f t="shared" si="2"/>
        <v>KURANG 8JAM</v>
      </c>
      <c r="U133" s="52">
        <v>43559.0</v>
      </c>
      <c r="V133" s="28" t="str">
        <f t="shared" si="3"/>
        <v>DIATAS 6 TAHUN</v>
      </c>
      <c r="W133" s="28" t="s">
        <v>1251</v>
      </c>
      <c r="X133" s="28">
        <v>200.0</v>
      </c>
      <c r="Y133" s="28" t="s">
        <v>922</v>
      </c>
      <c r="Z133" s="28" t="s">
        <v>195</v>
      </c>
      <c r="AA133" s="52"/>
      <c r="AB133" s="63"/>
      <c r="AC133" s="91" t="b">
        <v>0</v>
      </c>
      <c r="AD133" s="28" t="str">
        <f t="shared" si="4"/>
        <v>Waktunya Dummy</v>
      </c>
      <c r="AE133" s="28" t="str">
        <f t="shared" si="5"/>
        <v>2</v>
      </c>
      <c r="AF133" s="28">
        <f t="shared" si="8"/>
        <v>200</v>
      </c>
      <c r="AG133" s="28">
        <v>100.0</v>
      </c>
      <c r="AH133" s="68">
        <v>1.0</v>
      </c>
      <c r="AI133" s="28">
        <v>100.0</v>
      </c>
      <c r="AJ133" s="70">
        <v>1.0</v>
      </c>
      <c r="AK133" s="28">
        <v>0.0</v>
      </c>
      <c r="AL133" s="68">
        <v>0.0</v>
      </c>
      <c r="AM133" s="28">
        <v>0.0</v>
      </c>
      <c r="AN133" s="68">
        <v>0.0</v>
      </c>
      <c r="AO133" s="28">
        <v>0.0</v>
      </c>
      <c r="AP133" s="68">
        <v>0.0</v>
      </c>
      <c r="AQ133" s="28">
        <v>0.0</v>
      </c>
      <c r="AR133" s="68">
        <v>0.0</v>
      </c>
      <c r="AS133" s="28">
        <v>0.0</v>
      </c>
      <c r="AT133" s="68">
        <v>0.0</v>
      </c>
      <c r="AU133" s="28">
        <v>0.0</v>
      </c>
      <c r="AV133" s="68">
        <v>0.0</v>
      </c>
      <c r="AW133" s="28">
        <v>0.0</v>
      </c>
      <c r="AX133" s="68">
        <v>0.0</v>
      </c>
      <c r="AY133" s="55" t="s">
        <v>184</v>
      </c>
      <c r="AZ133" s="55" t="s">
        <v>184</v>
      </c>
      <c r="BA133" s="55" t="s">
        <v>184</v>
      </c>
      <c r="BB133" s="55" t="s">
        <v>184</v>
      </c>
      <c r="BC133" s="77">
        <f t="shared" si="7"/>
        <v>100</v>
      </c>
    </row>
    <row r="134" ht="22.5" customHeight="1">
      <c r="A134" s="36">
        <v>133.0</v>
      </c>
      <c r="B134" s="28" t="s">
        <v>1782</v>
      </c>
      <c r="C134" s="28" t="s">
        <v>2332</v>
      </c>
      <c r="D134" s="28" t="s">
        <v>253</v>
      </c>
      <c r="E134" s="28" t="s">
        <v>240</v>
      </c>
      <c r="F134" s="28" t="s">
        <v>440</v>
      </c>
      <c r="G134" s="28"/>
      <c r="H134" s="28" t="s">
        <v>157</v>
      </c>
      <c r="I134" s="28">
        <v>2.0</v>
      </c>
      <c r="J134" s="28">
        <v>40.0</v>
      </c>
      <c r="K134" s="28">
        <v>80.0</v>
      </c>
      <c r="L134" s="28" t="s">
        <v>546</v>
      </c>
      <c r="M134" s="28">
        <v>1.0</v>
      </c>
      <c r="N134" s="28" t="s">
        <v>573</v>
      </c>
      <c r="O134" s="28" t="s">
        <v>1725</v>
      </c>
      <c r="P134" s="28"/>
      <c r="Q134" s="28" t="s">
        <v>1245</v>
      </c>
      <c r="R134" s="28">
        <v>50.0</v>
      </c>
      <c r="S134" s="50">
        <f t="shared" si="1"/>
        <v>37.5</v>
      </c>
      <c r="T134" s="28" t="str">
        <f t="shared" si="2"/>
        <v>DIATAS 8JAM</v>
      </c>
      <c r="U134" s="52">
        <v>43102.0</v>
      </c>
      <c r="V134" s="28" t="str">
        <f t="shared" si="3"/>
        <v>DIATAS 7 TAHUN</v>
      </c>
      <c r="W134" s="28"/>
      <c r="X134" s="28">
        <v>100.0</v>
      </c>
      <c r="Y134" s="28" t="s">
        <v>581</v>
      </c>
      <c r="Z134" s="28" t="s">
        <v>195</v>
      </c>
      <c r="AA134" s="52"/>
      <c r="AB134" s="63"/>
      <c r="AC134" s="65" t="b">
        <v>0</v>
      </c>
      <c r="AD134" s="28" t="str">
        <f t="shared" si="4"/>
        <v>Waktunya Dummy</v>
      </c>
      <c r="AE134" s="28" t="str">
        <f t="shared" si="5"/>
        <v>1</v>
      </c>
      <c r="AF134" s="28">
        <f t="shared" si="8"/>
        <v>37.5</v>
      </c>
      <c r="AG134" s="28">
        <v>50.0</v>
      </c>
      <c r="AH134" s="68">
        <v>0.75</v>
      </c>
      <c r="AI134" s="28">
        <v>0.0</v>
      </c>
      <c r="AJ134" s="70">
        <v>0.0</v>
      </c>
      <c r="AK134" s="28">
        <v>0.0</v>
      </c>
      <c r="AL134" s="68">
        <v>0.0</v>
      </c>
      <c r="AM134" s="28">
        <v>0.0</v>
      </c>
      <c r="AN134" s="68">
        <v>0.0</v>
      </c>
      <c r="AO134" s="28">
        <v>0.0</v>
      </c>
      <c r="AP134" s="68">
        <v>0.0</v>
      </c>
      <c r="AQ134" s="28">
        <v>0.0</v>
      </c>
      <c r="AR134" s="68">
        <v>0.0</v>
      </c>
      <c r="AS134" s="28">
        <v>0.0</v>
      </c>
      <c r="AT134" s="68">
        <v>0.0</v>
      </c>
      <c r="AU134" s="28">
        <v>0.0</v>
      </c>
      <c r="AV134" s="68">
        <v>0.0</v>
      </c>
      <c r="AW134" s="28">
        <v>0.0</v>
      </c>
      <c r="AX134" s="68">
        <v>0.0</v>
      </c>
      <c r="AY134" s="55" t="s">
        <v>184</v>
      </c>
      <c r="AZ134" s="55" t="s">
        <v>184</v>
      </c>
      <c r="BA134" s="55" t="s">
        <v>184</v>
      </c>
      <c r="BB134" s="55" t="s">
        <v>184</v>
      </c>
      <c r="BC134" s="77">
        <f t="shared" si="7"/>
        <v>100</v>
      </c>
    </row>
    <row r="135" ht="22.5" customHeight="1">
      <c r="A135" s="36">
        <v>134.0</v>
      </c>
      <c r="B135" s="28" t="s">
        <v>1792</v>
      </c>
      <c r="C135" s="28" t="s">
        <v>2342</v>
      </c>
      <c r="D135" s="28" t="s">
        <v>96</v>
      </c>
      <c r="E135" s="28" t="s">
        <v>593</v>
      </c>
      <c r="F135" s="28" t="s">
        <v>2343</v>
      </c>
      <c r="G135" s="28"/>
      <c r="H135" s="28"/>
      <c r="I135" s="28"/>
      <c r="J135" s="28"/>
      <c r="K135" s="28">
        <v>0.0</v>
      </c>
      <c r="L135" s="28" t="s">
        <v>2345</v>
      </c>
      <c r="M135" s="28">
        <v>1.0</v>
      </c>
      <c r="N135" s="28" t="s">
        <v>2346</v>
      </c>
      <c r="O135" s="28" t="s">
        <v>1608</v>
      </c>
      <c r="P135" s="28"/>
      <c r="Q135" s="28">
        <v>0.0</v>
      </c>
      <c r="R135" s="28">
        <v>0.0</v>
      </c>
      <c r="S135" s="50">
        <f t="shared" si="1"/>
        <v>0</v>
      </c>
      <c r="T135" s="28" t="str">
        <f t="shared" si="2"/>
        <v>KURANG 8JAM</v>
      </c>
      <c r="U135" s="52">
        <v>44927.0</v>
      </c>
      <c r="V135" s="28" t="str">
        <f t="shared" si="3"/>
        <v>DIATAS 2 TAHUN</v>
      </c>
      <c r="W135" s="28"/>
      <c r="X135" s="28"/>
      <c r="Y135" s="28"/>
      <c r="Z135" s="28"/>
      <c r="AA135" s="28"/>
      <c r="AB135" s="28"/>
      <c r="AC135" s="65" t="b">
        <v>0</v>
      </c>
      <c r="AD135" s="28" t="str">
        <f t="shared" si="4"/>
        <v>Waktunya Dummy</v>
      </c>
      <c r="AE135" s="28" t="str">
        <f t="shared" si="5"/>
        <v>0</v>
      </c>
      <c r="AF135" s="28">
        <f t="shared" si="8"/>
        <v>0</v>
      </c>
      <c r="AG135" s="28">
        <v>0.0</v>
      </c>
      <c r="AH135" s="68">
        <v>1.0</v>
      </c>
      <c r="AI135" s="28">
        <v>0.0</v>
      </c>
      <c r="AJ135" s="70">
        <v>0.0</v>
      </c>
      <c r="AK135" s="28">
        <v>0.0</v>
      </c>
      <c r="AL135" s="68">
        <v>0.0</v>
      </c>
      <c r="AM135" s="28">
        <v>0.0</v>
      </c>
      <c r="AN135" s="68">
        <v>0.0</v>
      </c>
      <c r="AO135" s="28">
        <v>0.0</v>
      </c>
      <c r="AP135" s="68">
        <v>0.0</v>
      </c>
      <c r="AQ135" s="28">
        <v>0.0</v>
      </c>
      <c r="AR135" s="68">
        <v>0.0</v>
      </c>
      <c r="AS135" s="28">
        <v>0.0</v>
      </c>
      <c r="AT135" s="68">
        <v>0.0</v>
      </c>
      <c r="AU135" s="28">
        <v>0.0</v>
      </c>
      <c r="AV135" s="68">
        <v>0.0</v>
      </c>
      <c r="AW135" s="28">
        <v>0.0</v>
      </c>
      <c r="AX135" s="68">
        <v>0.0</v>
      </c>
      <c r="AY135" s="55" t="s">
        <v>184</v>
      </c>
      <c r="AZ135" s="55" t="s">
        <v>184</v>
      </c>
      <c r="BA135" s="55" t="s">
        <v>184</v>
      </c>
      <c r="BB135" s="55" t="s">
        <v>184</v>
      </c>
      <c r="BC135" s="77">
        <f t="shared" si="7"/>
        <v>100</v>
      </c>
    </row>
    <row r="136" ht="22.5" customHeight="1">
      <c r="A136" s="36">
        <v>135.0</v>
      </c>
      <c r="B136" s="28" t="s">
        <v>1800</v>
      </c>
      <c r="C136" s="28" t="s">
        <v>2352</v>
      </c>
      <c r="D136" s="28" t="s">
        <v>253</v>
      </c>
      <c r="E136" s="28" t="s">
        <v>593</v>
      </c>
      <c r="F136" s="28" t="s">
        <v>358</v>
      </c>
      <c r="G136" s="28"/>
      <c r="H136" s="28"/>
      <c r="I136" s="28"/>
      <c r="J136" s="28"/>
      <c r="K136" s="28">
        <v>0.0</v>
      </c>
      <c r="L136" s="28" t="s">
        <v>2343</v>
      </c>
      <c r="M136" s="28">
        <v>2.0</v>
      </c>
      <c r="N136" s="28" t="s">
        <v>2353</v>
      </c>
      <c r="O136" s="28"/>
      <c r="P136" s="28"/>
      <c r="Q136" s="28" t="s">
        <v>368</v>
      </c>
      <c r="R136" s="28">
        <v>100.0</v>
      </c>
      <c r="S136" s="50">
        <f t="shared" si="1"/>
        <v>50</v>
      </c>
      <c r="T136" s="28" t="str">
        <f t="shared" si="2"/>
        <v>DIATAS 8JAM</v>
      </c>
      <c r="U136" s="52">
        <v>45292.0</v>
      </c>
      <c r="V136" s="28" t="str">
        <f t="shared" si="3"/>
        <v>DIATAS 1 TAHUN</v>
      </c>
      <c r="W136" s="28"/>
      <c r="X136" s="28"/>
      <c r="Y136" s="28"/>
      <c r="Z136" s="28"/>
      <c r="AA136" s="28"/>
      <c r="AB136" s="28"/>
      <c r="AC136" s="65" t="b">
        <v>0</v>
      </c>
      <c r="AD136" s="28" t="str">
        <f t="shared" si="4"/>
        <v>Waktunya Dummy</v>
      </c>
      <c r="AE136" s="28" t="str">
        <f t="shared" si="5"/>
        <v>1</v>
      </c>
      <c r="AF136" s="28">
        <f t="shared" si="8"/>
        <v>100</v>
      </c>
      <c r="AG136" s="28">
        <v>100.0</v>
      </c>
      <c r="AH136" s="68">
        <v>1.0</v>
      </c>
      <c r="AI136" s="28">
        <v>0.0</v>
      </c>
      <c r="AJ136" s="70"/>
      <c r="AK136" s="28">
        <v>0.0</v>
      </c>
      <c r="AL136" s="28"/>
      <c r="AM136" s="28">
        <v>0.0</v>
      </c>
      <c r="AN136" s="28"/>
      <c r="AO136" s="28">
        <v>0.0</v>
      </c>
      <c r="AP136" s="28"/>
      <c r="AQ136" s="28">
        <v>0.0</v>
      </c>
      <c r="AR136" s="28"/>
      <c r="AS136" s="28">
        <v>0.0</v>
      </c>
      <c r="AT136" s="28"/>
      <c r="AU136" s="28">
        <v>0.0</v>
      </c>
      <c r="AV136" s="28"/>
      <c r="AW136" s="28">
        <v>0.0</v>
      </c>
      <c r="AX136" s="28"/>
      <c r="AY136" s="55" t="s">
        <v>184</v>
      </c>
      <c r="AZ136" s="55" t="s">
        <v>184</v>
      </c>
      <c r="BA136" s="55" t="s">
        <v>184</v>
      </c>
      <c r="BB136" s="55" t="s">
        <v>184</v>
      </c>
      <c r="BC136" s="77">
        <f t="shared" si="7"/>
        <v>100</v>
      </c>
    </row>
    <row r="137" ht="22.5" customHeight="1">
      <c r="A137" s="36">
        <v>136.0</v>
      </c>
      <c r="B137" s="28" t="s">
        <v>1847</v>
      </c>
      <c r="C137" s="28" t="s">
        <v>2359</v>
      </c>
      <c r="D137" s="28" t="s">
        <v>288</v>
      </c>
      <c r="E137" s="28" t="s">
        <v>593</v>
      </c>
      <c r="F137" s="28" t="s">
        <v>358</v>
      </c>
      <c r="G137" s="28"/>
      <c r="H137" s="28"/>
      <c r="I137" s="28"/>
      <c r="J137" s="28"/>
      <c r="K137" s="28">
        <v>0.0</v>
      </c>
      <c r="L137" s="28" t="e">
        <v>#DIV/0!</v>
      </c>
      <c r="M137" s="28">
        <v>2.0</v>
      </c>
      <c r="N137" s="28" t="s">
        <v>175</v>
      </c>
      <c r="O137" s="28" t="s">
        <v>2362</v>
      </c>
      <c r="P137" s="28" t="s">
        <v>1609</v>
      </c>
      <c r="Q137" s="28" t="s">
        <v>1245</v>
      </c>
      <c r="R137" s="28">
        <v>50.0</v>
      </c>
      <c r="S137" s="50">
        <f t="shared" si="1"/>
        <v>25</v>
      </c>
      <c r="T137" s="28" t="str">
        <f t="shared" si="2"/>
        <v>DIATAS 8JAM</v>
      </c>
      <c r="U137" s="52">
        <v>45292.0</v>
      </c>
      <c r="V137" s="28" t="str">
        <f t="shared" si="3"/>
        <v>DIATAS 1 TAHUN</v>
      </c>
      <c r="W137" s="28"/>
      <c r="X137" s="28"/>
      <c r="Y137" s="28"/>
      <c r="Z137" s="28"/>
      <c r="AA137" s="28"/>
      <c r="AB137" s="28"/>
      <c r="AC137" s="65" t="b">
        <v>0</v>
      </c>
      <c r="AD137" s="28" t="str">
        <f t="shared" si="4"/>
        <v>Waktunya Dummy</v>
      </c>
      <c r="AE137" s="28" t="str">
        <f t="shared" si="5"/>
        <v>1</v>
      </c>
      <c r="AF137" s="28">
        <f t="shared" si="8"/>
        <v>50</v>
      </c>
      <c r="AG137" s="28">
        <v>50.0</v>
      </c>
      <c r="AH137" s="68">
        <v>1.0</v>
      </c>
      <c r="AI137" s="28">
        <v>0.0</v>
      </c>
      <c r="AJ137" s="70"/>
      <c r="AK137" s="28">
        <v>0.0</v>
      </c>
      <c r="AL137" s="28"/>
      <c r="AM137" s="28">
        <v>0.0</v>
      </c>
      <c r="AN137" s="28"/>
      <c r="AO137" s="28">
        <v>0.0</v>
      </c>
      <c r="AP137" s="28"/>
      <c r="AQ137" s="28">
        <v>0.0</v>
      </c>
      <c r="AR137" s="28"/>
      <c r="AS137" s="28">
        <v>0.0</v>
      </c>
      <c r="AT137" s="28"/>
      <c r="AU137" s="28">
        <v>0.0</v>
      </c>
      <c r="AV137" s="28"/>
      <c r="AW137" s="28">
        <v>0.0</v>
      </c>
      <c r="AX137" s="28"/>
      <c r="AY137" s="55" t="s">
        <v>184</v>
      </c>
      <c r="AZ137" s="55" t="s">
        <v>184</v>
      </c>
      <c r="BA137" s="55" t="s">
        <v>184</v>
      </c>
      <c r="BB137" s="55" t="s">
        <v>184</v>
      </c>
      <c r="BC137" s="77">
        <f t="shared" si="7"/>
        <v>100</v>
      </c>
    </row>
    <row r="138" ht="22.5" customHeight="1">
      <c r="A138" s="36">
        <v>137.0</v>
      </c>
      <c r="B138" s="28" t="s">
        <v>1836</v>
      </c>
      <c r="C138" s="28" t="s">
        <v>2370</v>
      </c>
      <c r="D138" s="28" t="s">
        <v>226</v>
      </c>
      <c r="E138" s="28" t="s">
        <v>593</v>
      </c>
      <c r="F138" s="28" t="s">
        <v>358</v>
      </c>
      <c r="G138" s="28"/>
      <c r="H138" s="28" t="s">
        <v>1607</v>
      </c>
      <c r="I138" s="28">
        <v>2.0</v>
      </c>
      <c r="J138" s="28">
        <v>40.0</v>
      </c>
      <c r="K138" s="28">
        <v>80.0</v>
      </c>
      <c r="L138" s="28" t="s">
        <v>546</v>
      </c>
      <c r="M138" s="28">
        <v>2.0</v>
      </c>
      <c r="N138" s="28" t="s">
        <v>2353</v>
      </c>
      <c r="O138" s="28"/>
      <c r="P138" s="28"/>
      <c r="Q138" s="28" t="s">
        <v>368</v>
      </c>
      <c r="R138" s="28">
        <v>100.0</v>
      </c>
      <c r="S138" s="50">
        <f t="shared" si="1"/>
        <v>50</v>
      </c>
      <c r="T138" s="28" t="str">
        <f t="shared" si="2"/>
        <v>DIATAS 8JAM</v>
      </c>
      <c r="U138" s="52">
        <v>45292.0</v>
      </c>
      <c r="V138" s="28" t="str">
        <f t="shared" si="3"/>
        <v>DIATAS 1 TAHUN</v>
      </c>
      <c r="W138" s="28"/>
      <c r="X138" s="28"/>
      <c r="Y138" s="28"/>
      <c r="Z138" s="28"/>
      <c r="AA138" s="28"/>
      <c r="AB138" s="28"/>
      <c r="AC138" s="65" t="b">
        <v>0</v>
      </c>
      <c r="AD138" s="28" t="str">
        <f t="shared" si="4"/>
        <v>Waktunya Dummy</v>
      </c>
      <c r="AE138" s="28" t="str">
        <f t="shared" si="5"/>
        <v>1</v>
      </c>
      <c r="AF138" s="28">
        <f t="shared" si="8"/>
        <v>100</v>
      </c>
      <c r="AG138" s="28">
        <v>100.0</v>
      </c>
      <c r="AH138" s="68">
        <v>1.0</v>
      </c>
      <c r="AI138" s="28">
        <v>0.0</v>
      </c>
      <c r="AJ138" s="70"/>
      <c r="AK138" s="28">
        <v>0.0</v>
      </c>
      <c r="AL138" s="28"/>
      <c r="AM138" s="28">
        <v>0.0</v>
      </c>
      <c r="AN138" s="28"/>
      <c r="AO138" s="28">
        <v>0.0</v>
      </c>
      <c r="AP138" s="28"/>
      <c r="AQ138" s="28">
        <v>0.0</v>
      </c>
      <c r="AR138" s="28"/>
      <c r="AS138" s="28">
        <v>0.0</v>
      </c>
      <c r="AT138" s="28"/>
      <c r="AU138" s="28">
        <v>0.0</v>
      </c>
      <c r="AV138" s="28"/>
      <c r="AW138" s="28">
        <v>0.0</v>
      </c>
      <c r="AX138" s="28"/>
      <c r="AY138" s="55" t="s">
        <v>184</v>
      </c>
      <c r="AZ138" s="55" t="s">
        <v>184</v>
      </c>
      <c r="BA138" s="55" t="s">
        <v>184</v>
      </c>
      <c r="BB138" s="55" t="s">
        <v>184</v>
      </c>
      <c r="BC138" s="77">
        <f t="shared" si="7"/>
        <v>100</v>
      </c>
    </row>
    <row r="139" ht="22.5" customHeight="1">
      <c r="A139" s="36">
        <v>138.0</v>
      </c>
      <c r="B139" s="28" t="s">
        <v>678</v>
      </c>
      <c r="C139" s="28" t="s">
        <v>2379</v>
      </c>
      <c r="D139" s="28" t="s">
        <v>450</v>
      </c>
      <c r="E139" s="28" t="s">
        <v>593</v>
      </c>
      <c r="F139" s="28" t="s">
        <v>358</v>
      </c>
      <c r="G139" s="28"/>
      <c r="H139" s="28" t="s">
        <v>1703</v>
      </c>
      <c r="I139" s="28">
        <v>2.0</v>
      </c>
      <c r="J139" s="28">
        <v>20.0</v>
      </c>
      <c r="K139" s="28">
        <v>40.0</v>
      </c>
      <c r="L139" s="28" t="s">
        <v>280</v>
      </c>
      <c r="M139" s="28">
        <v>18.0</v>
      </c>
      <c r="N139" s="28" t="s">
        <v>234</v>
      </c>
      <c r="O139" s="28" t="s">
        <v>235</v>
      </c>
      <c r="P139" s="28"/>
      <c r="Q139" s="28" t="s">
        <v>532</v>
      </c>
      <c r="R139" s="28">
        <v>200.0</v>
      </c>
      <c r="S139" s="50">
        <f t="shared" si="1"/>
        <v>11.11111111</v>
      </c>
      <c r="T139" s="28" t="str">
        <f t="shared" si="2"/>
        <v>DIATAS 8JAM</v>
      </c>
      <c r="U139" s="52">
        <v>45259.0</v>
      </c>
      <c r="V139" s="28" t="str">
        <f t="shared" si="3"/>
        <v>DIATAS 1 TAHUN</v>
      </c>
      <c r="W139" s="28"/>
      <c r="X139" s="28"/>
      <c r="Y139" s="28"/>
      <c r="Z139" s="28"/>
      <c r="AA139" s="28"/>
      <c r="AB139" s="28"/>
      <c r="AC139" s="65" t="b">
        <v>0</v>
      </c>
      <c r="AD139" s="28" t="str">
        <f t="shared" si="4"/>
        <v>Waktunya Dummy</v>
      </c>
      <c r="AE139" s="28" t="str">
        <f t="shared" si="5"/>
        <v>2</v>
      </c>
      <c r="AF139" s="28">
        <f t="shared" si="8"/>
        <v>200</v>
      </c>
      <c r="AG139" s="28">
        <v>100.0</v>
      </c>
      <c r="AH139" s="68">
        <v>1.0</v>
      </c>
      <c r="AI139" s="28">
        <v>100.0</v>
      </c>
      <c r="AJ139" s="70">
        <v>1.0</v>
      </c>
      <c r="AK139" s="28">
        <v>0.0</v>
      </c>
      <c r="AL139" s="28"/>
      <c r="AM139" s="28">
        <v>0.0</v>
      </c>
      <c r="AN139" s="28"/>
      <c r="AO139" s="28">
        <v>0.0</v>
      </c>
      <c r="AP139" s="28"/>
      <c r="AQ139" s="28">
        <v>0.0</v>
      </c>
      <c r="AR139" s="28"/>
      <c r="AS139" s="28">
        <v>0.0</v>
      </c>
      <c r="AT139" s="28"/>
      <c r="AU139" s="28">
        <v>0.0</v>
      </c>
      <c r="AV139" s="28"/>
      <c r="AW139" s="28">
        <v>0.0</v>
      </c>
      <c r="AX139" s="28"/>
      <c r="AY139" s="55" t="s">
        <v>184</v>
      </c>
      <c r="AZ139" s="55" t="s">
        <v>184</v>
      </c>
      <c r="BA139" s="55" t="s">
        <v>184</v>
      </c>
      <c r="BB139" s="55" t="s">
        <v>184</v>
      </c>
      <c r="BC139" s="77">
        <f t="shared" si="7"/>
        <v>100</v>
      </c>
    </row>
    <row r="140" ht="22.5" customHeight="1">
      <c r="A140" s="36">
        <v>139.0</v>
      </c>
      <c r="B140" s="28" t="s">
        <v>1885</v>
      </c>
      <c r="C140" s="28" t="s">
        <v>2390</v>
      </c>
      <c r="D140" s="28" t="s">
        <v>577</v>
      </c>
      <c r="E140" s="28" t="s">
        <v>593</v>
      </c>
      <c r="F140" s="28" t="s">
        <v>358</v>
      </c>
      <c r="G140" s="28"/>
      <c r="H140" s="28" t="s">
        <v>1607</v>
      </c>
      <c r="I140" s="28">
        <v>2.0</v>
      </c>
      <c r="J140" s="28">
        <v>40.0</v>
      </c>
      <c r="K140" s="28">
        <v>80.0</v>
      </c>
      <c r="L140" s="28" t="s">
        <v>546</v>
      </c>
      <c r="M140" s="28">
        <v>2.0</v>
      </c>
      <c r="N140" s="28" t="s">
        <v>2353</v>
      </c>
      <c r="O140" s="28"/>
      <c r="P140" s="28"/>
      <c r="Q140" s="28" t="s">
        <v>368</v>
      </c>
      <c r="R140" s="28">
        <v>100.0</v>
      </c>
      <c r="S140" s="50">
        <f t="shared" si="1"/>
        <v>50</v>
      </c>
      <c r="T140" s="28" t="str">
        <f t="shared" si="2"/>
        <v>DIATAS 8JAM</v>
      </c>
      <c r="U140" s="52">
        <v>45292.0</v>
      </c>
      <c r="V140" s="28" t="str">
        <f t="shared" si="3"/>
        <v>DIATAS 1 TAHUN</v>
      </c>
      <c r="W140" s="28"/>
      <c r="X140" s="28"/>
      <c r="Y140" s="28"/>
      <c r="Z140" s="28"/>
      <c r="AA140" s="28"/>
      <c r="AB140" s="28"/>
      <c r="AC140" s="65" t="b">
        <v>0</v>
      </c>
      <c r="AD140" s="28" t="str">
        <f t="shared" si="4"/>
        <v>Waktunya Dummy</v>
      </c>
      <c r="AE140" s="28" t="str">
        <f t="shared" si="5"/>
        <v>1</v>
      </c>
      <c r="AF140" s="28">
        <f t="shared" si="8"/>
        <v>100</v>
      </c>
      <c r="AG140" s="28">
        <v>100.0</v>
      </c>
      <c r="AH140" s="68">
        <v>1.0</v>
      </c>
      <c r="AI140" s="28">
        <v>0.0</v>
      </c>
      <c r="AJ140" s="70"/>
      <c r="AK140" s="28">
        <v>0.0</v>
      </c>
      <c r="AL140" s="28"/>
      <c r="AM140" s="28">
        <v>0.0</v>
      </c>
      <c r="AN140" s="28"/>
      <c r="AO140" s="28">
        <v>0.0</v>
      </c>
      <c r="AP140" s="28"/>
      <c r="AQ140" s="28">
        <v>0.0</v>
      </c>
      <c r="AR140" s="28"/>
      <c r="AS140" s="28">
        <v>0.0</v>
      </c>
      <c r="AT140" s="28"/>
      <c r="AU140" s="28">
        <v>0.0</v>
      </c>
      <c r="AV140" s="28"/>
      <c r="AW140" s="28">
        <v>0.0</v>
      </c>
      <c r="AX140" s="28"/>
      <c r="AY140" s="55" t="s">
        <v>184</v>
      </c>
      <c r="AZ140" s="55" t="s">
        <v>184</v>
      </c>
      <c r="BA140" s="55" t="s">
        <v>184</v>
      </c>
      <c r="BB140" s="55" t="s">
        <v>184</v>
      </c>
      <c r="BC140" s="77">
        <f t="shared" si="7"/>
        <v>100</v>
      </c>
    </row>
    <row r="141" ht="22.5" customHeight="1">
      <c r="A141" s="36">
        <v>140.0</v>
      </c>
      <c r="B141" s="28" t="s">
        <v>1889</v>
      </c>
      <c r="C141" s="28" t="s">
        <v>2398</v>
      </c>
      <c r="D141" s="28" t="s">
        <v>226</v>
      </c>
      <c r="E141" s="28" t="s">
        <v>593</v>
      </c>
      <c r="F141" s="28" t="s">
        <v>358</v>
      </c>
      <c r="G141" s="28"/>
      <c r="H141" s="28" t="s">
        <v>1607</v>
      </c>
      <c r="I141" s="28">
        <v>2.0</v>
      </c>
      <c r="J141" s="28">
        <v>40.0</v>
      </c>
      <c r="K141" s="28">
        <v>80.0</v>
      </c>
      <c r="L141" s="28" t="s">
        <v>546</v>
      </c>
      <c r="M141" s="28">
        <v>2.0</v>
      </c>
      <c r="N141" s="28" t="s">
        <v>2353</v>
      </c>
      <c r="O141" s="28"/>
      <c r="P141" s="28"/>
      <c r="Q141" s="28" t="s">
        <v>368</v>
      </c>
      <c r="R141" s="28">
        <v>100.0</v>
      </c>
      <c r="S141" s="50">
        <f t="shared" si="1"/>
        <v>50</v>
      </c>
      <c r="T141" s="28" t="str">
        <f t="shared" si="2"/>
        <v>DIATAS 8JAM</v>
      </c>
      <c r="U141" s="52">
        <v>45292.0</v>
      </c>
      <c r="V141" s="28" t="str">
        <f t="shared" si="3"/>
        <v>DIATAS 1 TAHUN</v>
      </c>
      <c r="W141" s="28"/>
      <c r="X141" s="28"/>
      <c r="Y141" s="28"/>
      <c r="Z141" s="28"/>
      <c r="AA141" s="28"/>
      <c r="AB141" s="28"/>
      <c r="AC141" s="65" t="b">
        <v>0</v>
      </c>
      <c r="AD141" s="28" t="str">
        <f t="shared" si="4"/>
        <v>Waktunya Dummy</v>
      </c>
      <c r="AE141" s="28" t="str">
        <f t="shared" si="5"/>
        <v>1</v>
      </c>
      <c r="AF141" s="28">
        <f t="shared" si="8"/>
        <v>100</v>
      </c>
      <c r="AG141" s="28">
        <v>100.0</v>
      </c>
      <c r="AH141" s="68">
        <v>1.0</v>
      </c>
      <c r="AI141" s="28">
        <v>0.0</v>
      </c>
      <c r="AJ141" s="70"/>
      <c r="AK141" s="28">
        <v>0.0</v>
      </c>
      <c r="AL141" s="28"/>
      <c r="AM141" s="28">
        <v>0.0</v>
      </c>
      <c r="AN141" s="28"/>
      <c r="AO141" s="28">
        <v>0.0</v>
      </c>
      <c r="AP141" s="28"/>
      <c r="AQ141" s="28">
        <v>0.0</v>
      </c>
      <c r="AR141" s="28"/>
      <c r="AS141" s="28">
        <v>0.0</v>
      </c>
      <c r="AT141" s="28"/>
      <c r="AU141" s="28">
        <v>0.0</v>
      </c>
      <c r="AV141" s="28"/>
      <c r="AW141" s="28">
        <v>0.0</v>
      </c>
      <c r="AX141" s="28"/>
      <c r="AY141" s="55" t="s">
        <v>184</v>
      </c>
      <c r="AZ141" s="55" t="s">
        <v>184</v>
      </c>
      <c r="BA141" s="55" t="s">
        <v>184</v>
      </c>
      <c r="BB141" s="55" t="s">
        <v>184</v>
      </c>
      <c r="BC141" s="77">
        <f t="shared" si="7"/>
        <v>100</v>
      </c>
    </row>
    <row r="142" ht="22.5" customHeight="1">
      <c r="A142" s="36">
        <v>141.0</v>
      </c>
      <c r="B142" s="28" t="s">
        <v>1896</v>
      </c>
      <c r="C142" s="28" t="s">
        <v>2408</v>
      </c>
      <c r="D142" s="28" t="s">
        <v>288</v>
      </c>
      <c r="E142" s="28" t="s">
        <v>593</v>
      </c>
      <c r="F142" s="28" t="s">
        <v>358</v>
      </c>
      <c r="G142" s="28"/>
      <c r="H142" s="28" t="s">
        <v>1859</v>
      </c>
      <c r="I142" s="28">
        <v>2.0</v>
      </c>
      <c r="J142" s="28">
        <v>20.0</v>
      </c>
      <c r="K142" s="28">
        <v>40.0</v>
      </c>
      <c r="L142" s="28" t="s">
        <v>546</v>
      </c>
      <c r="M142" s="28">
        <v>2.0</v>
      </c>
      <c r="N142" s="28" t="s">
        <v>175</v>
      </c>
      <c r="O142" s="28" t="s">
        <v>2362</v>
      </c>
      <c r="P142" s="28" t="s">
        <v>1609</v>
      </c>
      <c r="Q142" s="28" t="s">
        <v>1245</v>
      </c>
      <c r="R142" s="28">
        <v>50.0</v>
      </c>
      <c r="S142" s="50">
        <f t="shared" si="1"/>
        <v>25</v>
      </c>
      <c r="T142" s="28" t="str">
        <f t="shared" si="2"/>
        <v>DIATAS 8JAM</v>
      </c>
      <c r="U142" s="52">
        <v>45292.0</v>
      </c>
      <c r="V142" s="28" t="str">
        <f t="shared" si="3"/>
        <v>DIATAS 1 TAHUN</v>
      </c>
      <c r="W142" s="28"/>
      <c r="X142" s="28"/>
      <c r="Y142" s="28"/>
      <c r="Z142" s="28"/>
      <c r="AA142" s="28"/>
      <c r="AB142" s="28"/>
      <c r="AC142" s="65" t="b">
        <v>0</v>
      </c>
      <c r="AD142" s="28" t="str">
        <f t="shared" si="4"/>
        <v>Waktunya Dummy</v>
      </c>
      <c r="AE142" s="28" t="str">
        <f t="shared" si="5"/>
        <v>1</v>
      </c>
      <c r="AF142" s="28">
        <f t="shared" si="8"/>
        <v>50</v>
      </c>
      <c r="AG142" s="28">
        <v>50.0</v>
      </c>
      <c r="AH142" s="68">
        <v>1.0</v>
      </c>
      <c r="AI142" s="28">
        <v>0.0</v>
      </c>
      <c r="AJ142" s="70"/>
      <c r="AK142" s="28">
        <v>0.0</v>
      </c>
      <c r="AL142" s="28"/>
      <c r="AM142" s="28">
        <v>0.0</v>
      </c>
      <c r="AN142" s="28"/>
      <c r="AO142" s="28">
        <v>0.0</v>
      </c>
      <c r="AP142" s="28"/>
      <c r="AQ142" s="28">
        <v>0.0</v>
      </c>
      <c r="AR142" s="28"/>
      <c r="AS142" s="28">
        <v>0.0</v>
      </c>
      <c r="AT142" s="28"/>
      <c r="AU142" s="28">
        <v>0.0</v>
      </c>
      <c r="AV142" s="28"/>
      <c r="AW142" s="28">
        <v>0.0</v>
      </c>
      <c r="AX142" s="28"/>
      <c r="AY142" s="55" t="s">
        <v>184</v>
      </c>
      <c r="AZ142" s="55" t="s">
        <v>184</v>
      </c>
      <c r="BA142" s="55" t="s">
        <v>184</v>
      </c>
      <c r="BB142" s="55" t="s">
        <v>184</v>
      </c>
      <c r="BC142" s="77">
        <f t="shared" si="7"/>
        <v>100</v>
      </c>
    </row>
    <row r="143" ht="22.5" customHeight="1">
      <c r="A143" s="36">
        <v>142.0</v>
      </c>
      <c r="B143" s="28" t="s">
        <v>2036</v>
      </c>
      <c r="C143" s="28" t="s">
        <v>2421</v>
      </c>
      <c r="D143" s="28" t="s">
        <v>434</v>
      </c>
      <c r="E143" s="28" t="s">
        <v>593</v>
      </c>
      <c r="F143" s="28" t="s">
        <v>358</v>
      </c>
      <c r="G143" s="28"/>
      <c r="H143" s="28" t="s">
        <v>1859</v>
      </c>
      <c r="I143" s="28">
        <v>2.0</v>
      </c>
      <c r="J143" s="28">
        <v>20.0</v>
      </c>
      <c r="K143" s="28">
        <v>40.0</v>
      </c>
      <c r="L143" s="28" t="s">
        <v>546</v>
      </c>
      <c r="M143" s="28">
        <v>2.0</v>
      </c>
      <c r="N143" s="28" t="s">
        <v>175</v>
      </c>
      <c r="O143" s="28" t="s">
        <v>2362</v>
      </c>
      <c r="P143" s="28" t="s">
        <v>1609</v>
      </c>
      <c r="Q143" s="28" t="s">
        <v>1245</v>
      </c>
      <c r="R143" s="28">
        <v>50.0</v>
      </c>
      <c r="S143" s="50">
        <f t="shared" si="1"/>
        <v>25</v>
      </c>
      <c r="T143" s="28" t="str">
        <f t="shared" si="2"/>
        <v>DIATAS 8JAM</v>
      </c>
      <c r="U143" s="52">
        <v>45292.0</v>
      </c>
      <c r="V143" s="28" t="str">
        <f t="shared" si="3"/>
        <v>DIATAS 1 TAHUN</v>
      </c>
      <c r="W143" s="28"/>
      <c r="X143" s="28"/>
      <c r="Y143" s="28"/>
      <c r="Z143" s="28"/>
      <c r="AA143" s="28"/>
      <c r="AB143" s="28"/>
      <c r="AC143" s="65" t="b">
        <v>0</v>
      </c>
      <c r="AD143" s="28" t="str">
        <f t="shared" si="4"/>
        <v>Waktunya Dummy</v>
      </c>
      <c r="AE143" s="28" t="str">
        <f t="shared" si="5"/>
        <v>1</v>
      </c>
      <c r="AF143" s="28">
        <f t="shared" si="8"/>
        <v>50</v>
      </c>
      <c r="AG143" s="28">
        <v>50.0</v>
      </c>
      <c r="AH143" s="68">
        <v>1.0</v>
      </c>
      <c r="AI143" s="28">
        <v>0.0</v>
      </c>
      <c r="AJ143" s="70"/>
      <c r="AK143" s="28">
        <v>0.0</v>
      </c>
      <c r="AL143" s="28"/>
      <c r="AM143" s="28">
        <v>0.0</v>
      </c>
      <c r="AN143" s="28"/>
      <c r="AO143" s="28">
        <v>0.0</v>
      </c>
      <c r="AP143" s="28"/>
      <c r="AQ143" s="28">
        <v>0.0</v>
      </c>
      <c r="AR143" s="28"/>
      <c r="AS143" s="28">
        <v>0.0</v>
      </c>
      <c r="AT143" s="28"/>
      <c r="AU143" s="28">
        <v>0.0</v>
      </c>
      <c r="AV143" s="28"/>
      <c r="AW143" s="28">
        <v>0.0</v>
      </c>
      <c r="AX143" s="28"/>
      <c r="AY143" s="55" t="s">
        <v>184</v>
      </c>
      <c r="AZ143" s="55" t="s">
        <v>184</v>
      </c>
      <c r="BA143" s="55" t="s">
        <v>184</v>
      </c>
      <c r="BB143" s="55" t="s">
        <v>184</v>
      </c>
      <c r="BC143" s="77">
        <f t="shared" si="7"/>
        <v>100</v>
      </c>
    </row>
    <row r="144" ht="22.5" customHeight="1">
      <c r="A144" s="36">
        <v>143.0</v>
      </c>
      <c r="B144" s="28" t="s">
        <v>2428</v>
      </c>
      <c r="C144" s="28" t="s">
        <v>2429</v>
      </c>
      <c r="D144" s="28" t="s">
        <v>232</v>
      </c>
      <c r="E144" s="28" t="s">
        <v>593</v>
      </c>
      <c r="F144" s="28" t="s">
        <v>358</v>
      </c>
      <c r="G144" s="28"/>
      <c r="H144" s="28" t="s">
        <v>1859</v>
      </c>
      <c r="I144" s="28">
        <v>2.0</v>
      </c>
      <c r="J144" s="28">
        <v>20.0</v>
      </c>
      <c r="K144" s="28">
        <v>40.0</v>
      </c>
      <c r="L144" s="28" t="s">
        <v>546</v>
      </c>
      <c r="M144" s="28">
        <v>2.0</v>
      </c>
      <c r="N144" s="28" t="s">
        <v>175</v>
      </c>
      <c r="O144" s="28" t="s">
        <v>2362</v>
      </c>
      <c r="P144" s="28" t="s">
        <v>1609</v>
      </c>
      <c r="Q144" s="28" t="s">
        <v>1245</v>
      </c>
      <c r="R144" s="28">
        <v>50.0</v>
      </c>
      <c r="S144" s="50">
        <f t="shared" si="1"/>
        <v>25</v>
      </c>
      <c r="T144" s="28" t="str">
        <f t="shared" si="2"/>
        <v>DIATAS 8JAM</v>
      </c>
      <c r="U144" s="52">
        <v>45292.0</v>
      </c>
      <c r="V144" s="28" t="str">
        <f t="shared" si="3"/>
        <v>DIATAS 1 TAHUN</v>
      </c>
      <c r="W144" s="28"/>
      <c r="X144" s="28"/>
      <c r="Y144" s="28"/>
      <c r="Z144" s="28"/>
      <c r="AA144" s="28"/>
      <c r="AB144" s="28"/>
      <c r="AC144" s="65" t="b">
        <v>0</v>
      </c>
      <c r="AD144" s="28" t="str">
        <f t="shared" si="4"/>
        <v>Waktunya Dummy</v>
      </c>
      <c r="AE144" s="28" t="str">
        <f t="shared" si="5"/>
        <v>1</v>
      </c>
      <c r="AF144" s="28">
        <f t="shared" si="8"/>
        <v>50</v>
      </c>
      <c r="AG144" s="28">
        <v>50.0</v>
      </c>
      <c r="AH144" s="68">
        <v>1.0</v>
      </c>
      <c r="AI144" s="28">
        <v>0.0</v>
      </c>
      <c r="AJ144" s="70"/>
      <c r="AK144" s="28">
        <v>0.0</v>
      </c>
      <c r="AL144" s="28"/>
      <c r="AM144" s="28">
        <v>0.0</v>
      </c>
      <c r="AN144" s="28"/>
      <c r="AO144" s="28">
        <v>0.0</v>
      </c>
      <c r="AP144" s="28"/>
      <c r="AQ144" s="28">
        <v>0.0</v>
      </c>
      <c r="AR144" s="28"/>
      <c r="AS144" s="28">
        <v>0.0</v>
      </c>
      <c r="AT144" s="28"/>
      <c r="AU144" s="28">
        <v>0.0</v>
      </c>
      <c r="AV144" s="28"/>
      <c r="AW144" s="28">
        <v>0.0</v>
      </c>
      <c r="AX144" s="28"/>
      <c r="AY144" s="55" t="s">
        <v>184</v>
      </c>
      <c r="AZ144" s="55" t="s">
        <v>184</v>
      </c>
      <c r="BA144" s="55" t="s">
        <v>184</v>
      </c>
      <c r="BB144" s="55" t="s">
        <v>184</v>
      </c>
      <c r="BC144" s="77">
        <f t="shared" si="7"/>
        <v>100</v>
      </c>
    </row>
    <row r="145" ht="22.5" customHeight="1">
      <c r="A145" s="36">
        <v>144.0</v>
      </c>
      <c r="B145" s="28" t="s">
        <v>1913</v>
      </c>
      <c r="C145" s="28" t="s">
        <v>2437</v>
      </c>
      <c r="D145" s="28" t="s">
        <v>253</v>
      </c>
      <c r="E145" s="28" t="s">
        <v>593</v>
      </c>
      <c r="F145" s="28" t="s">
        <v>358</v>
      </c>
      <c r="G145" s="28"/>
      <c r="H145" s="28" t="s">
        <v>1859</v>
      </c>
      <c r="I145" s="28">
        <v>2.0</v>
      </c>
      <c r="J145" s="28">
        <v>20.0</v>
      </c>
      <c r="K145" s="28">
        <v>40.0</v>
      </c>
      <c r="L145" s="28" t="s">
        <v>546</v>
      </c>
      <c r="M145" s="28">
        <v>2.0</v>
      </c>
      <c r="N145" s="28" t="s">
        <v>175</v>
      </c>
      <c r="O145" s="28" t="s">
        <v>2362</v>
      </c>
      <c r="P145" s="28" t="s">
        <v>1609</v>
      </c>
      <c r="Q145" s="28" t="s">
        <v>1245</v>
      </c>
      <c r="R145" s="28">
        <v>50.0</v>
      </c>
      <c r="S145" s="50">
        <f t="shared" si="1"/>
        <v>25</v>
      </c>
      <c r="T145" s="28" t="str">
        <f t="shared" si="2"/>
        <v>DIATAS 8JAM</v>
      </c>
      <c r="U145" s="52">
        <v>45292.0</v>
      </c>
      <c r="V145" s="28" t="str">
        <f t="shared" si="3"/>
        <v>DIATAS 1 TAHUN</v>
      </c>
      <c r="W145" s="28"/>
      <c r="X145" s="28"/>
      <c r="Y145" s="28"/>
      <c r="Z145" s="28"/>
      <c r="AA145" s="28"/>
      <c r="AB145" s="28"/>
      <c r="AC145" s="65" t="b">
        <v>0</v>
      </c>
      <c r="AD145" s="28" t="str">
        <f t="shared" si="4"/>
        <v>Waktunya Dummy</v>
      </c>
      <c r="AE145" s="28" t="str">
        <f t="shared" si="5"/>
        <v>1</v>
      </c>
      <c r="AF145" s="28">
        <f t="shared" si="8"/>
        <v>50</v>
      </c>
      <c r="AG145" s="28">
        <v>50.0</v>
      </c>
      <c r="AH145" s="68">
        <v>1.0</v>
      </c>
      <c r="AI145" s="28">
        <v>0.0</v>
      </c>
      <c r="AJ145" s="70"/>
      <c r="AK145" s="28">
        <v>0.0</v>
      </c>
      <c r="AL145" s="28"/>
      <c r="AM145" s="28">
        <v>0.0</v>
      </c>
      <c r="AN145" s="28"/>
      <c r="AO145" s="28">
        <v>0.0</v>
      </c>
      <c r="AP145" s="28"/>
      <c r="AQ145" s="28">
        <v>0.0</v>
      </c>
      <c r="AR145" s="28"/>
      <c r="AS145" s="28">
        <v>0.0</v>
      </c>
      <c r="AT145" s="28"/>
      <c r="AU145" s="28">
        <v>0.0</v>
      </c>
      <c r="AV145" s="28"/>
      <c r="AW145" s="28">
        <v>0.0</v>
      </c>
      <c r="AX145" s="28"/>
      <c r="AY145" s="55" t="s">
        <v>184</v>
      </c>
      <c r="AZ145" s="55" t="s">
        <v>184</v>
      </c>
      <c r="BA145" s="55" t="s">
        <v>184</v>
      </c>
      <c r="BB145" s="55" t="s">
        <v>184</v>
      </c>
      <c r="BC145" s="77">
        <f t="shared" si="7"/>
        <v>100</v>
      </c>
    </row>
    <row r="146" ht="22.5" customHeight="1">
      <c r="A146" s="36">
        <v>145.0</v>
      </c>
      <c r="B146" s="28" t="s">
        <v>1920</v>
      </c>
      <c r="C146" s="28" t="s">
        <v>2446</v>
      </c>
      <c r="D146" s="28" t="s">
        <v>253</v>
      </c>
      <c r="E146" s="28" t="s">
        <v>593</v>
      </c>
      <c r="F146" s="28" t="s">
        <v>358</v>
      </c>
      <c r="G146" s="28"/>
      <c r="H146" s="28" t="s">
        <v>1859</v>
      </c>
      <c r="I146" s="28">
        <v>2.0</v>
      </c>
      <c r="J146" s="28">
        <v>20.0</v>
      </c>
      <c r="K146" s="28">
        <v>40.0</v>
      </c>
      <c r="L146" s="28" t="s">
        <v>546</v>
      </c>
      <c r="M146" s="28">
        <v>2.0</v>
      </c>
      <c r="N146" s="28" t="s">
        <v>175</v>
      </c>
      <c r="O146" s="28" t="s">
        <v>2362</v>
      </c>
      <c r="P146" s="28" t="s">
        <v>1609</v>
      </c>
      <c r="Q146" s="28" t="s">
        <v>1245</v>
      </c>
      <c r="R146" s="28">
        <v>50.0</v>
      </c>
      <c r="S146" s="50">
        <f t="shared" si="1"/>
        <v>25</v>
      </c>
      <c r="T146" s="28" t="str">
        <f t="shared" si="2"/>
        <v>DIATAS 8JAM</v>
      </c>
      <c r="U146" s="52">
        <v>45292.0</v>
      </c>
      <c r="V146" s="28" t="str">
        <f t="shared" si="3"/>
        <v>DIATAS 1 TAHUN</v>
      </c>
      <c r="W146" s="28"/>
      <c r="X146" s="28"/>
      <c r="Y146" s="28"/>
      <c r="Z146" s="28"/>
      <c r="AA146" s="28"/>
      <c r="AB146" s="28"/>
      <c r="AC146" s="65" t="b">
        <v>0</v>
      </c>
      <c r="AD146" s="28" t="str">
        <f t="shared" si="4"/>
        <v>Waktunya Dummy</v>
      </c>
      <c r="AE146" s="28" t="str">
        <f t="shared" si="5"/>
        <v>1</v>
      </c>
      <c r="AF146" s="28">
        <f t="shared" si="8"/>
        <v>50</v>
      </c>
      <c r="AG146" s="28">
        <v>50.0</v>
      </c>
      <c r="AH146" s="68">
        <v>1.0</v>
      </c>
      <c r="AI146" s="28">
        <v>0.0</v>
      </c>
      <c r="AJ146" s="70"/>
      <c r="AK146" s="28">
        <v>0.0</v>
      </c>
      <c r="AL146" s="28"/>
      <c r="AM146" s="28">
        <v>0.0</v>
      </c>
      <c r="AN146" s="28"/>
      <c r="AO146" s="28">
        <v>0.0</v>
      </c>
      <c r="AP146" s="28"/>
      <c r="AQ146" s="28">
        <v>0.0</v>
      </c>
      <c r="AR146" s="28"/>
      <c r="AS146" s="28">
        <v>0.0</v>
      </c>
      <c r="AT146" s="28"/>
      <c r="AU146" s="28">
        <v>0.0</v>
      </c>
      <c r="AV146" s="28"/>
      <c r="AW146" s="28">
        <v>0.0</v>
      </c>
      <c r="AX146" s="28"/>
      <c r="AY146" s="55" t="s">
        <v>184</v>
      </c>
      <c r="AZ146" s="55" t="s">
        <v>184</v>
      </c>
      <c r="BA146" s="55" t="s">
        <v>184</v>
      </c>
      <c r="BB146" s="55" t="s">
        <v>184</v>
      </c>
      <c r="BC146" s="77">
        <f t="shared" si="7"/>
        <v>100</v>
      </c>
    </row>
    <row r="147" ht="22.5" customHeight="1">
      <c r="A147" s="36">
        <v>146.0</v>
      </c>
      <c r="B147" s="28" t="s">
        <v>1925</v>
      </c>
      <c r="C147" s="28" t="s">
        <v>2453</v>
      </c>
      <c r="D147" s="28" t="s">
        <v>434</v>
      </c>
      <c r="E147" s="28" t="s">
        <v>593</v>
      </c>
      <c r="F147" s="28" t="s">
        <v>358</v>
      </c>
      <c r="G147" s="28"/>
      <c r="H147" s="28" t="s">
        <v>1859</v>
      </c>
      <c r="I147" s="28">
        <v>2.0</v>
      </c>
      <c r="J147" s="28">
        <v>20.0</v>
      </c>
      <c r="K147" s="28">
        <v>40.0</v>
      </c>
      <c r="L147" s="28" t="s">
        <v>546</v>
      </c>
      <c r="M147" s="28">
        <v>2.0</v>
      </c>
      <c r="N147" s="28" t="s">
        <v>175</v>
      </c>
      <c r="O147" s="28" t="s">
        <v>2362</v>
      </c>
      <c r="P147" s="28" t="s">
        <v>1609</v>
      </c>
      <c r="Q147" s="28" t="s">
        <v>1245</v>
      </c>
      <c r="R147" s="28">
        <v>50.0</v>
      </c>
      <c r="S147" s="50">
        <f t="shared" si="1"/>
        <v>25</v>
      </c>
      <c r="T147" s="28" t="str">
        <f t="shared" si="2"/>
        <v>DIATAS 8JAM</v>
      </c>
      <c r="U147" s="52">
        <v>45292.0</v>
      </c>
      <c r="V147" s="28" t="str">
        <f t="shared" si="3"/>
        <v>DIATAS 1 TAHUN</v>
      </c>
      <c r="W147" s="28"/>
      <c r="X147" s="28"/>
      <c r="Y147" s="28"/>
      <c r="Z147" s="28"/>
      <c r="AA147" s="28"/>
      <c r="AB147" s="28"/>
      <c r="AC147" s="65" t="b">
        <v>0</v>
      </c>
      <c r="AD147" s="28" t="str">
        <f t="shared" si="4"/>
        <v>Waktunya Dummy</v>
      </c>
      <c r="AE147" s="28" t="str">
        <f t="shared" si="5"/>
        <v>1</v>
      </c>
      <c r="AF147" s="28">
        <f t="shared" si="8"/>
        <v>50</v>
      </c>
      <c r="AG147" s="28">
        <v>50.0</v>
      </c>
      <c r="AH147" s="68">
        <v>1.0</v>
      </c>
      <c r="AI147" s="28">
        <v>0.0</v>
      </c>
      <c r="AJ147" s="70"/>
      <c r="AK147" s="28">
        <v>0.0</v>
      </c>
      <c r="AL147" s="28"/>
      <c r="AM147" s="28">
        <v>0.0</v>
      </c>
      <c r="AN147" s="28"/>
      <c r="AO147" s="28">
        <v>0.0</v>
      </c>
      <c r="AP147" s="28"/>
      <c r="AQ147" s="28">
        <v>0.0</v>
      </c>
      <c r="AR147" s="28"/>
      <c r="AS147" s="28">
        <v>0.0</v>
      </c>
      <c r="AT147" s="28"/>
      <c r="AU147" s="28">
        <v>0.0</v>
      </c>
      <c r="AV147" s="28"/>
      <c r="AW147" s="28">
        <v>0.0</v>
      </c>
      <c r="AX147" s="28"/>
      <c r="AY147" s="55" t="s">
        <v>184</v>
      </c>
      <c r="AZ147" s="55" t="s">
        <v>184</v>
      </c>
      <c r="BA147" s="55" t="s">
        <v>184</v>
      </c>
      <c r="BB147" s="55" t="s">
        <v>184</v>
      </c>
      <c r="BC147" s="77">
        <f t="shared" si="7"/>
        <v>100</v>
      </c>
    </row>
    <row r="148" ht="22.5" customHeight="1">
      <c r="A148" s="36">
        <v>147.0</v>
      </c>
      <c r="B148" s="28" t="s">
        <v>1927</v>
      </c>
      <c r="C148" s="28" t="s">
        <v>2460</v>
      </c>
      <c r="D148" s="28" t="s">
        <v>232</v>
      </c>
      <c r="E148" s="28" t="s">
        <v>593</v>
      </c>
      <c r="F148" s="28" t="s">
        <v>358</v>
      </c>
      <c r="G148" s="28"/>
      <c r="H148" s="28" t="s">
        <v>1859</v>
      </c>
      <c r="I148" s="28">
        <v>2.0</v>
      </c>
      <c r="J148" s="28">
        <v>20.0</v>
      </c>
      <c r="K148" s="28">
        <v>40.0</v>
      </c>
      <c r="L148" s="28" t="s">
        <v>546</v>
      </c>
      <c r="M148" s="28">
        <v>2.0</v>
      </c>
      <c r="N148" s="28" t="s">
        <v>175</v>
      </c>
      <c r="O148" s="28" t="s">
        <v>2362</v>
      </c>
      <c r="P148" s="28" t="s">
        <v>1609</v>
      </c>
      <c r="Q148" s="28" t="s">
        <v>1245</v>
      </c>
      <c r="R148" s="28">
        <v>50.0</v>
      </c>
      <c r="S148" s="50">
        <f t="shared" si="1"/>
        <v>25</v>
      </c>
      <c r="T148" s="28" t="str">
        <f t="shared" si="2"/>
        <v>DIATAS 8JAM</v>
      </c>
      <c r="U148" s="52">
        <v>45292.0</v>
      </c>
      <c r="V148" s="28" t="str">
        <f t="shared" si="3"/>
        <v>DIATAS 1 TAHUN</v>
      </c>
      <c r="W148" s="28"/>
      <c r="X148" s="28"/>
      <c r="Y148" s="28"/>
      <c r="Z148" s="28"/>
      <c r="AA148" s="28"/>
      <c r="AB148" s="28"/>
      <c r="AC148" s="65" t="b">
        <v>0</v>
      </c>
      <c r="AD148" s="28" t="str">
        <f t="shared" si="4"/>
        <v>Waktunya Dummy</v>
      </c>
      <c r="AE148" s="28" t="str">
        <f t="shared" si="5"/>
        <v>1</v>
      </c>
      <c r="AF148" s="28">
        <f t="shared" si="8"/>
        <v>50</v>
      </c>
      <c r="AG148" s="28">
        <v>50.0</v>
      </c>
      <c r="AH148" s="68">
        <v>1.0</v>
      </c>
      <c r="AI148" s="28">
        <v>0.0</v>
      </c>
      <c r="AJ148" s="70"/>
      <c r="AK148" s="28">
        <v>0.0</v>
      </c>
      <c r="AL148" s="28"/>
      <c r="AM148" s="28">
        <v>0.0</v>
      </c>
      <c r="AN148" s="28"/>
      <c r="AO148" s="28">
        <v>0.0</v>
      </c>
      <c r="AP148" s="28"/>
      <c r="AQ148" s="28">
        <v>0.0</v>
      </c>
      <c r="AR148" s="28"/>
      <c r="AS148" s="28">
        <v>0.0</v>
      </c>
      <c r="AT148" s="28"/>
      <c r="AU148" s="28">
        <v>0.0</v>
      </c>
      <c r="AV148" s="28"/>
      <c r="AW148" s="28">
        <v>0.0</v>
      </c>
      <c r="AX148" s="28"/>
      <c r="AY148" s="55" t="s">
        <v>184</v>
      </c>
      <c r="AZ148" s="55" t="s">
        <v>184</v>
      </c>
      <c r="BA148" s="55" t="s">
        <v>184</v>
      </c>
      <c r="BB148" s="55" t="s">
        <v>184</v>
      </c>
      <c r="BC148" s="77">
        <f t="shared" si="7"/>
        <v>100</v>
      </c>
    </row>
    <row r="149" ht="22.5" customHeight="1">
      <c r="A149" s="36">
        <v>148.0</v>
      </c>
      <c r="B149" s="28" t="s">
        <v>1931</v>
      </c>
      <c r="C149" s="28" t="s">
        <v>2468</v>
      </c>
      <c r="D149" s="28" t="s">
        <v>16</v>
      </c>
      <c r="E149" s="28" t="s">
        <v>593</v>
      </c>
      <c r="F149" s="28" t="s">
        <v>358</v>
      </c>
      <c r="G149" s="28"/>
      <c r="H149" s="28" t="s">
        <v>1859</v>
      </c>
      <c r="I149" s="28">
        <v>2.0</v>
      </c>
      <c r="J149" s="28">
        <v>20.0</v>
      </c>
      <c r="K149" s="28">
        <v>40.0</v>
      </c>
      <c r="L149" s="28" t="s">
        <v>546</v>
      </c>
      <c r="M149" s="28">
        <v>2.0</v>
      </c>
      <c r="N149" s="28" t="s">
        <v>175</v>
      </c>
      <c r="O149" s="28" t="s">
        <v>2362</v>
      </c>
      <c r="P149" s="28" t="s">
        <v>1609</v>
      </c>
      <c r="Q149" s="28" t="s">
        <v>1245</v>
      </c>
      <c r="R149" s="28">
        <v>50.0</v>
      </c>
      <c r="S149" s="50">
        <f t="shared" si="1"/>
        <v>25</v>
      </c>
      <c r="T149" s="28" t="str">
        <f t="shared" si="2"/>
        <v>DIATAS 8JAM</v>
      </c>
      <c r="U149" s="52">
        <v>45292.0</v>
      </c>
      <c r="V149" s="28" t="str">
        <f t="shared" si="3"/>
        <v>DIATAS 1 TAHUN</v>
      </c>
      <c r="W149" s="28"/>
      <c r="X149" s="28"/>
      <c r="Y149" s="28"/>
      <c r="Z149" s="28"/>
      <c r="AA149" s="28"/>
      <c r="AB149" s="28"/>
      <c r="AC149" s="65" t="b">
        <v>0</v>
      </c>
      <c r="AD149" s="28" t="str">
        <f t="shared" si="4"/>
        <v>Waktunya Dummy</v>
      </c>
      <c r="AE149" s="28" t="str">
        <f t="shared" si="5"/>
        <v>1</v>
      </c>
      <c r="AF149" s="28">
        <f t="shared" si="8"/>
        <v>50</v>
      </c>
      <c r="AG149" s="28">
        <v>50.0</v>
      </c>
      <c r="AH149" s="68">
        <v>1.0</v>
      </c>
      <c r="AI149" s="28">
        <v>0.0</v>
      </c>
      <c r="AJ149" s="70"/>
      <c r="AK149" s="28">
        <v>0.0</v>
      </c>
      <c r="AL149" s="28"/>
      <c r="AM149" s="28">
        <v>0.0</v>
      </c>
      <c r="AN149" s="28"/>
      <c r="AO149" s="28">
        <v>0.0</v>
      </c>
      <c r="AP149" s="28"/>
      <c r="AQ149" s="28">
        <v>0.0</v>
      </c>
      <c r="AR149" s="28"/>
      <c r="AS149" s="28">
        <v>0.0</v>
      </c>
      <c r="AT149" s="28"/>
      <c r="AU149" s="28">
        <v>0.0</v>
      </c>
      <c r="AV149" s="28"/>
      <c r="AW149" s="28">
        <v>0.0</v>
      </c>
      <c r="AX149" s="28"/>
      <c r="AY149" s="55" t="s">
        <v>184</v>
      </c>
      <c r="AZ149" s="55" t="s">
        <v>184</v>
      </c>
      <c r="BA149" s="55" t="s">
        <v>184</v>
      </c>
      <c r="BB149" s="55" t="s">
        <v>184</v>
      </c>
      <c r="BC149" s="77">
        <f t="shared" si="7"/>
        <v>100</v>
      </c>
    </row>
    <row r="150" ht="22.5" customHeight="1">
      <c r="A150" s="36">
        <v>149.0</v>
      </c>
      <c r="B150" s="28" t="s">
        <v>2462</v>
      </c>
      <c r="C150" s="28" t="s">
        <v>2474</v>
      </c>
      <c r="D150" s="28" t="s">
        <v>232</v>
      </c>
      <c r="E150" s="28" t="s">
        <v>593</v>
      </c>
      <c r="F150" s="28" t="s">
        <v>358</v>
      </c>
      <c r="G150" s="28"/>
      <c r="H150" s="28" t="s">
        <v>1859</v>
      </c>
      <c r="I150" s="28">
        <v>2.0</v>
      </c>
      <c r="J150" s="28">
        <v>20.0</v>
      </c>
      <c r="K150" s="28">
        <v>40.0</v>
      </c>
      <c r="L150" s="28" t="s">
        <v>546</v>
      </c>
      <c r="M150" s="28">
        <v>2.0</v>
      </c>
      <c r="N150" s="28" t="s">
        <v>175</v>
      </c>
      <c r="O150" s="28" t="s">
        <v>2362</v>
      </c>
      <c r="P150" s="28" t="s">
        <v>1609</v>
      </c>
      <c r="Q150" s="28" t="s">
        <v>1245</v>
      </c>
      <c r="R150" s="28">
        <v>50.0</v>
      </c>
      <c r="S150" s="50">
        <f t="shared" si="1"/>
        <v>25</v>
      </c>
      <c r="T150" s="28" t="str">
        <f t="shared" si="2"/>
        <v>DIATAS 8JAM</v>
      </c>
      <c r="U150" s="52">
        <v>45292.0</v>
      </c>
      <c r="V150" s="28" t="str">
        <f t="shared" si="3"/>
        <v>DIATAS 1 TAHUN</v>
      </c>
      <c r="W150" s="28"/>
      <c r="X150" s="28"/>
      <c r="Y150" s="28"/>
      <c r="Z150" s="28"/>
      <c r="AA150" s="28"/>
      <c r="AB150" s="28"/>
      <c r="AC150" s="65" t="b">
        <v>0</v>
      </c>
      <c r="AD150" s="28" t="str">
        <f t="shared" si="4"/>
        <v>Waktunya Dummy</v>
      </c>
      <c r="AE150" s="28" t="str">
        <f t="shared" si="5"/>
        <v>1</v>
      </c>
      <c r="AF150" s="28">
        <f t="shared" si="8"/>
        <v>50</v>
      </c>
      <c r="AG150" s="28">
        <v>50.0</v>
      </c>
      <c r="AH150" s="68">
        <v>1.0</v>
      </c>
      <c r="AI150" s="28">
        <v>0.0</v>
      </c>
      <c r="AJ150" s="70"/>
      <c r="AK150" s="28">
        <v>0.0</v>
      </c>
      <c r="AL150" s="28"/>
      <c r="AM150" s="28">
        <v>0.0</v>
      </c>
      <c r="AN150" s="28"/>
      <c r="AO150" s="28">
        <v>0.0</v>
      </c>
      <c r="AP150" s="28"/>
      <c r="AQ150" s="28">
        <v>0.0</v>
      </c>
      <c r="AR150" s="28"/>
      <c r="AS150" s="28">
        <v>0.0</v>
      </c>
      <c r="AT150" s="28"/>
      <c r="AU150" s="28">
        <v>0.0</v>
      </c>
      <c r="AV150" s="28"/>
      <c r="AW150" s="28">
        <v>0.0</v>
      </c>
      <c r="AX150" s="28"/>
      <c r="AY150" s="55" t="s">
        <v>184</v>
      </c>
      <c r="AZ150" s="55" t="s">
        <v>184</v>
      </c>
      <c r="BA150" s="55" t="s">
        <v>184</v>
      </c>
      <c r="BB150" s="55" t="s">
        <v>184</v>
      </c>
      <c r="BC150" s="77">
        <f t="shared" si="7"/>
        <v>100</v>
      </c>
    </row>
    <row r="151" ht="22.5" customHeight="1">
      <c r="A151" s="36">
        <v>150.0</v>
      </c>
      <c r="B151" s="28" t="s">
        <v>1934</v>
      </c>
      <c r="C151" s="28" t="s">
        <v>2481</v>
      </c>
      <c r="D151" s="28" t="s">
        <v>232</v>
      </c>
      <c r="E151" s="28" t="s">
        <v>593</v>
      </c>
      <c r="F151" s="28" t="s">
        <v>358</v>
      </c>
      <c r="G151" s="28"/>
      <c r="H151" s="28" t="s">
        <v>1859</v>
      </c>
      <c r="I151" s="28">
        <v>2.0</v>
      </c>
      <c r="J151" s="28">
        <v>20.0</v>
      </c>
      <c r="K151" s="28">
        <v>40.0</v>
      </c>
      <c r="L151" s="28" t="s">
        <v>546</v>
      </c>
      <c r="M151" s="28">
        <v>2.0</v>
      </c>
      <c r="N151" s="28" t="s">
        <v>175</v>
      </c>
      <c r="O151" s="28" t="s">
        <v>2362</v>
      </c>
      <c r="P151" s="28" t="s">
        <v>1609</v>
      </c>
      <c r="Q151" s="28" t="s">
        <v>1245</v>
      </c>
      <c r="R151" s="28">
        <v>50.0</v>
      </c>
      <c r="S151" s="50">
        <f t="shared" si="1"/>
        <v>25</v>
      </c>
      <c r="T151" s="28" t="str">
        <f t="shared" si="2"/>
        <v>DIATAS 8JAM</v>
      </c>
      <c r="U151" s="52">
        <v>45292.0</v>
      </c>
      <c r="V151" s="28" t="str">
        <f t="shared" si="3"/>
        <v>DIATAS 1 TAHUN</v>
      </c>
      <c r="W151" s="28"/>
      <c r="X151" s="28"/>
      <c r="Y151" s="28"/>
      <c r="Z151" s="28"/>
      <c r="AA151" s="28"/>
      <c r="AB151" s="28"/>
      <c r="AC151" s="65" t="b">
        <v>0</v>
      </c>
      <c r="AD151" s="28" t="str">
        <f t="shared" si="4"/>
        <v>Waktunya Dummy</v>
      </c>
      <c r="AE151" s="28" t="str">
        <f t="shared" si="5"/>
        <v>1</v>
      </c>
      <c r="AF151" s="28">
        <f t="shared" si="8"/>
        <v>50</v>
      </c>
      <c r="AG151" s="28">
        <v>50.0</v>
      </c>
      <c r="AH151" s="68">
        <v>1.0</v>
      </c>
      <c r="AI151" s="28">
        <v>0.0</v>
      </c>
      <c r="AJ151" s="70"/>
      <c r="AK151" s="28">
        <v>0.0</v>
      </c>
      <c r="AL151" s="28"/>
      <c r="AM151" s="28">
        <v>0.0</v>
      </c>
      <c r="AN151" s="28"/>
      <c r="AO151" s="28">
        <v>0.0</v>
      </c>
      <c r="AP151" s="28"/>
      <c r="AQ151" s="28">
        <v>0.0</v>
      </c>
      <c r="AR151" s="28"/>
      <c r="AS151" s="28">
        <v>0.0</v>
      </c>
      <c r="AT151" s="28"/>
      <c r="AU151" s="28">
        <v>0.0</v>
      </c>
      <c r="AV151" s="28"/>
      <c r="AW151" s="28">
        <v>0.0</v>
      </c>
      <c r="AX151" s="28"/>
      <c r="AY151" s="55" t="s">
        <v>184</v>
      </c>
      <c r="AZ151" s="55" t="s">
        <v>184</v>
      </c>
      <c r="BA151" s="55" t="s">
        <v>184</v>
      </c>
      <c r="BB151" s="55" t="s">
        <v>184</v>
      </c>
      <c r="BC151" s="77">
        <f t="shared" si="7"/>
        <v>100</v>
      </c>
    </row>
    <row r="152" ht="22.5" customHeight="1">
      <c r="A152" s="36">
        <v>151.0</v>
      </c>
      <c r="B152" s="28" t="s">
        <v>1970</v>
      </c>
      <c r="C152" s="28" t="s">
        <v>2488</v>
      </c>
      <c r="D152" s="28" t="s">
        <v>253</v>
      </c>
      <c r="E152" s="28" t="s">
        <v>593</v>
      </c>
      <c r="F152" s="28" t="s">
        <v>358</v>
      </c>
      <c r="G152" s="28"/>
      <c r="H152" s="28" t="s">
        <v>1859</v>
      </c>
      <c r="I152" s="28">
        <v>2.0</v>
      </c>
      <c r="J152" s="28">
        <v>20.0</v>
      </c>
      <c r="K152" s="28">
        <v>40.0</v>
      </c>
      <c r="L152" s="28" t="s">
        <v>546</v>
      </c>
      <c r="M152" s="28">
        <v>2.0</v>
      </c>
      <c r="N152" s="28" t="s">
        <v>175</v>
      </c>
      <c r="O152" s="28" t="s">
        <v>2362</v>
      </c>
      <c r="P152" s="28" t="s">
        <v>1609</v>
      </c>
      <c r="Q152" s="28" t="s">
        <v>1245</v>
      </c>
      <c r="R152" s="28">
        <v>50.0</v>
      </c>
      <c r="S152" s="50">
        <f t="shared" si="1"/>
        <v>25</v>
      </c>
      <c r="T152" s="28" t="str">
        <f t="shared" si="2"/>
        <v>DIATAS 8JAM</v>
      </c>
      <c r="U152" s="52">
        <v>45292.0</v>
      </c>
      <c r="V152" s="28" t="str">
        <f t="shared" si="3"/>
        <v>DIATAS 1 TAHUN</v>
      </c>
      <c r="W152" s="28"/>
      <c r="X152" s="28"/>
      <c r="Y152" s="28"/>
      <c r="Z152" s="28"/>
      <c r="AA152" s="28"/>
      <c r="AB152" s="28"/>
      <c r="AC152" s="65" t="b">
        <v>0</v>
      </c>
      <c r="AD152" s="28" t="str">
        <f t="shared" si="4"/>
        <v>Waktunya Dummy</v>
      </c>
      <c r="AE152" s="28" t="str">
        <f t="shared" si="5"/>
        <v>1</v>
      </c>
      <c r="AF152" s="28">
        <f t="shared" si="8"/>
        <v>50</v>
      </c>
      <c r="AG152" s="28">
        <v>50.0</v>
      </c>
      <c r="AH152" s="68">
        <v>1.0</v>
      </c>
      <c r="AI152" s="28">
        <v>0.0</v>
      </c>
      <c r="AJ152" s="70"/>
      <c r="AK152" s="28">
        <v>0.0</v>
      </c>
      <c r="AL152" s="28"/>
      <c r="AM152" s="28">
        <v>0.0</v>
      </c>
      <c r="AN152" s="28"/>
      <c r="AO152" s="28">
        <v>0.0</v>
      </c>
      <c r="AP152" s="28"/>
      <c r="AQ152" s="28">
        <v>0.0</v>
      </c>
      <c r="AR152" s="28"/>
      <c r="AS152" s="28">
        <v>0.0</v>
      </c>
      <c r="AT152" s="28"/>
      <c r="AU152" s="28">
        <v>0.0</v>
      </c>
      <c r="AV152" s="28"/>
      <c r="AW152" s="28">
        <v>0.0</v>
      </c>
      <c r="AX152" s="28"/>
      <c r="AY152" s="55" t="s">
        <v>184</v>
      </c>
      <c r="AZ152" s="55" t="s">
        <v>184</v>
      </c>
      <c r="BA152" s="55" t="s">
        <v>184</v>
      </c>
      <c r="BB152" s="55" t="s">
        <v>184</v>
      </c>
      <c r="BC152" s="77">
        <f t="shared" si="7"/>
        <v>100</v>
      </c>
    </row>
    <row r="153" ht="22.5" customHeight="1">
      <c r="A153" s="36">
        <v>152.0</v>
      </c>
      <c r="B153" s="28" t="s">
        <v>1974</v>
      </c>
      <c r="C153" s="28" t="s">
        <v>2497</v>
      </c>
      <c r="D153" s="28" t="s">
        <v>253</v>
      </c>
      <c r="E153" s="28" t="s">
        <v>593</v>
      </c>
      <c r="F153" s="28" t="s">
        <v>358</v>
      </c>
      <c r="G153" s="28"/>
      <c r="H153" s="28" t="s">
        <v>1859</v>
      </c>
      <c r="I153" s="28">
        <v>2.0</v>
      </c>
      <c r="J153" s="28">
        <v>20.0</v>
      </c>
      <c r="K153" s="28">
        <v>40.0</v>
      </c>
      <c r="L153" s="28" t="s">
        <v>546</v>
      </c>
      <c r="M153" s="28">
        <v>2.0</v>
      </c>
      <c r="N153" s="28" t="s">
        <v>175</v>
      </c>
      <c r="O153" s="28" t="s">
        <v>2362</v>
      </c>
      <c r="P153" s="28" t="s">
        <v>1609</v>
      </c>
      <c r="Q153" s="28" t="s">
        <v>1245</v>
      </c>
      <c r="R153" s="28">
        <v>50.0</v>
      </c>
      <c r="S153" s="50">
        <f t="shared" si="1"/>
        <v>25</v>
      </c>
      <c r="T153" s="28" t="str">
        <f t="shared" si="2"/>
        <v>DIATAS 8JAM</v>
      </c>
      <c r="U153" s="52">
        <v>45292.0</v>
      </c>
      <c r="V153" s="28" t="str">
        <f t="shared" si="3"/>
        <v>DIATAS 1 TAHUN</v>
      </c>
      <c r="W153" s="28"/>
      <c r="X153" s="28"/>
      <c r="Y153" s="28"/>
      <c r="Z153" s="28"/>
      <c r="AA153" s="28"/>
      <c r="AB153" s="28"/>
      <c r="AC153" s="65" t="b">
        <v>0</v>
      </c>
      <c r="AD153" s="28" t="str">
        <f t="shared" si="4"/>
        <v>Waktunya Dummy</v>
      </c>
      <c r="AE153" s="28" t="str">
        <f t="shared" si="5"/>
        <v>1</v>
      </c>
      <c r="AF153" s="28">
        <f t="shared" si="8"/>
        <v>50</v>
      </c>
      <c r="AG153" s="28">
        <v>50.0</v>
      </c>
      <c r="AH153" s="68">
        <v>1.0</v>
      </c>
      <c r="AI153" s="28">
        <v>0.0</v>
      </c>
      <c r="AJ153" s="70"/>
      <c r="AK153" s="28">
        <v>0.0</v>
      </c>
      <c r="AL153" s="28"/>
      <c r="AM153" s="28">
        <v>0.0</v>
      </c>
      <c r="AN153" s="28"/>
      <c r="AO153" s="28">
        <v>0.0</v>
      </c>
      <c r="AP153" s="28"/>
      <c r="AQ153" s="28">
        <v>0.0</v>
      </c>
      <c r="AR153" s="28"/>
      <c r="AS153" s="28">
        <v>0.0</v>
      </c>
      <c r="AT153" s="28"/>
      <c r="AU153" s="28">
        <v>0.0</v>
      </c>
      <c r="AV153" s="28"/>
      <c r="AW153" s="28">
        <v>0.0</v>
      </c>
      <c r="AX153" s="28"/>
      <c r="AY153" s="55" t="s">
        <v>184</v>
      </c>
      <c r="AZ153" s="55" t="s">
        <v>184</v>
      </c>
      <c r="BA153" s="55" t="s">
        <v>184</v>
      </c>
      <c r="BB153" s="55" t="s">
        <v>184</v>
      </c>
      <c r="BC153" s="77">
        <f t="shared" si="7"/>
        <v>100</v>
      </c>
    </row>
    <row r="154" ht="22.5" customHeight="1">
      <c r="A154" s="36">
        <v>153.0</v>
      </c>
      <c r="B154" s="28" t="s">
        <v>1937</v>
      </c>
      <c r="C154" s="28" t="s">
        <v>2505</v>
      </c>
      <c r="D154" s="28" t="s">
        <v>253</v>
      </c>
      <c r="E154" s="28" t="s">
        <v>593</v>
      </c>
      <c r="F154" s="28" t="s">
        <v>358</v>
      </c>
      <c r="G154" s="28"/>
      <c r="H154" s="28" t="s">
        <v>1859</v>
      </c>
      <c r="I154" s="28">
        <v>2.0</v>
      </c>
      <c r="J154" s="28">
        <v>20.0</v>
      </c>
      <c r="K154" s="28">
        <v>40.0</v>
      </c>
      <c r="L154" s="28" t="s">
        <v>546</v>
      </c>
      <c r="M154" s="28">
        <v>2.0</v>
      </c>
      <c r="N154" s="28" t="s">
        <v>175</v>
      </c>
      <c r="O154" s="28" t="s">
        <v>2362</v>
      </c>
      <c r="P154" s="28" t="s">
        <v>1609</v>
      </c>
      <c r="Q154" s="28" t="s">
        <v>1245</v>
      </c>
      <c r="R154" s="28">
        <v>50.0</v>
      </c>
      <c r="S154" s="50">
        <f t="shared" si="1"/>
        <v>25</v>
      </c>
      <c r="T154" s="28" t="str">
        <f t="shared" si="2"/>
        <v>DIATAS 8JAM</v>
      </c>
      <c r="U154" s="52">
        <v>45292.0</v>
      </c>
      <c r="V154" s="28" t="str">
        <f t="shared" si="3"/>
        <v>DIATAS 1 TAHUN</v>
      </c>
      <c r="W154" s="28"/>
      <c r="X154" s="28"/>
      <c r="Y154" s="28"/>
      <c r="Z154" s="28"/>
      <c r="AA154" s="28"/>
      <c r="AB154" s="28"/>
      <c r="AC154" s="65" t="b">
        <v>0</v>
      </c>
      <c r="AD154" s="28" t="str">
        <f t="shared" si="4"/>
        <v>Waktunya Dummy</v>
      </c>
      <c r="AE154" s="28" t="str">
        <f t="shared" si="5"/>
        <v>1</v>
      </c>
      <c r="AF154" s="28">
        <f t="shared" si="8"/>
        <v>50</v>
      </c>
      <c r="AG154" s="28">
        <v>50.0</v>
      </c>
      <c r="AH154" s="68">
        <v>1.0</v>
      </c>
      <c r="AI154" s="28">
        <v>0.0</v>
      </c>
      <c r="AJ154" s="70"/>
      <c r="AK154" s="28">
        <v>0.0</v>
      </c>
      <c r="AL154" s="28"/>
      <c r="AM154" s="28">
        <v>0.0</v>
      </c>
      <c r="AN154" s="28"/>
      <c r="AO154" s="28">
        <v>0.0</v>
      </c>
      <c r="AP154" s="28"/>
      <c r="AQ154" s="28">
        <v>0.0</v>
      </c>
      <c r="AR154" s="28"/>
      <c r="AS154" s="28">
        <v>0.0</v>
      </c>
      <c r="AT154" s="28"/>
      <c r="AU154" s="28">
        <v>0.0</v>
      </c>
      <c r="AV154" s="28"/>
      <c r="AW154" s="28">
        <v>0.0</v>
      </c>
      <c r="AX154" s="28"/>
      <c r="AY154" s="55" t="s">
        <v>184</v>
      </c>
      <c r="AZ154" s="55" t="s">
        <v>184</v>
      </c>
      <c r="BA154" s="55" t="s">
        <v>184</v>
      </c>
      <c r="BB154" s="55" t="s">
        <v>184</v>
      </c>
      <c r="BC154" s="77">
        <f t="shared" si="7"/>
        <v>100</v>
      </c>
    </row>
    <row r="155" ht="22.5" customHeight="1">
      <c r="A155" s="36">
        <v>154.0</v>
      </c>
      <c r="B155" s="28" t="s">
        <v>1976</v>
      </c>
      <c r="C155" s="28" t="s">
        <v>2514</v>
      </c>
      <c r="D155" s="28" t="s">
        <v>253</v>
      </c>
      <c r="E155" s="28" t="s">
        <v>593</v>
      </c>
      <c r="F155" s="28" t="s">
        <v>358</v>
      </c>
      <c r="G155" s="28"/>
      <c r="H155" s="28" t="s">
        <v>1859</v>
      </c>
      <c r="I155" s="28">
        <v>2.0</v>
      </c>
      <c r="J155" s="28">
        <v>20.0</v>
      </c>
      <c r="K155" s="28">
        <v>40.0</v>
      </c>
      <c r="L155" s="28" t="s">
        <v>546</v>
      </c>
      <c r="M155" s="28">
        <v>2.0</v>
      </c>
      <c r="N155" s="28" t="s">
        <v>175</v>
      </c>
      <c r="O155" s="28" t="s">
        <v>2362</v>
      </c>
      <c r="P155" s="28" t="s">
        <v>1609</v>
      </c>
      <c r="Q155" s="28" t="s">
        <v>1245</v>
      </c>
      <c r="R155" s="28">
        <v>50.0</v>
      </c>
      <c r="S155" s="50">
        <f t="shared" si="1"/>
        <v>25</v>
      </c>
      <c r="T155" s="28" t="str">
        <f t="shared" si="2"/>
        <v>DIATAS 8JAM</v>
      </c>
      <c r="U155" s="52">
        <v>45292.0</v>
      </c>
      <c r="V155" s="28" t="str">
        <f t="shared" si="3"/>
        <v>DIATAS 1 TAHUN</v>
      </c>
      <c r="W155" s="28"/>
      <c r="X155" s="28"/>
      <c r="Y155" s="28"/>
      <c r="Z155" s="28"/>
      <c r="AA155" s="28"/>
      <c r="AB155" s="28"/>
      <c r="AC155" s="65" t="b">
        <v>0</v>
      </c>
      <c r="AD155" s="28" t="str">
        <f t="shared" si="4"/>
        <v>Waktunya Dummy</v>
      </c>
      <c r="AE155" s="28" t="str">
        <f t="shared" si="5"/>
        <v>1</v>
      </c>
      <c r="AF155" s="28">
        <f t="shared" si="8"/>
        <v>50</v>
      </c>
      <c r="AG155" s="28">
        <v>50.0</v>
      </c>
      <c r="AH155" s="68">
        <v>1.0</v>
      </c>
      <c r="AI155" s="28">
        <v>0.0</v>
      </c>
      <c r="AJ155" s="70"/>
      <c r="AK155" s="28">
        <v>0.0</v>
      </c>
      <c r="AL155" s="28"/>
      <c r="AM155" s="28">
        <v>0.0</v>
      </c>
      <c r="AN155" s="28"/>
      <c r="AO155" s="28">
        <v>0.0</v>
      </c>
      <c r="AP155" s="28"/>
      <c r="AQ155" s="28">
        <v>0.0</v>
      </c>
      <c r="AR155" s="28"/>
      <c r="AS155" s="28">
        <v>0.0</v>
      </c>
      <c r="AT155" s="28"/>
      <c r="AU155" s="28">
        <v>0.0</v>
      </c>
      <c r="AV155" s="28"/>
      <c r="AW155" s="28">
        <v>0.0</v>
      </c>
      <c r="AX155" s="28"/>
      <c r="AY155" s="55" t="s">
        <v>184</v>
      </c>
      <c r="AZ155" s="55" t="s">
        <v>184</v>
      </c>
      <c r="BA155" s="55" t="s">
        <v>184</v>
      </c>
      <c r="BB155" s="55" t="s">
        <v>184</v>
      </c>
      <c r="BC155" s="77">
        <f t="shared" si="7"/>
        <v>100</v>
      </c>
    </row>
    <row r="156" ht="22.5" customHeight="1">
      <c r="A156" s="36">
        <v>155.0</v>
      </c>
      <c r="B156" s="28" t="s">
        <v>1979</v>
      </c>
      <c r="C156" s="28" t="s">
        <v>2521</v>
      </c>
      <c r="D156" s="28" t="s">
        <v>253</v>
      </c>
      <c r="E156" s="28" t="s">
        <v>593</v>
      </c>
      <c r="F156" s="28" t="s">
        <v>358</v>
      </c>
      <c r="G156" s="28"/>
      <c r="H156" s="28" t="s">
        <v>1859</v>
      </c>
      <c r="I156" s="28">
        <v>2.0</v>
      </c>
      <c r="J156" s="28">
        <v>20.0</v>
      </c>
      <c r="K156" s="28">
        <v>40.0</v>
      </c>
      <c r="L156" s="28" t="s">
        <v>546</v>
      </c>
      <c r="M156" s="28">
        <v>2.0</v>
      </c>
      <c r="N156" s="28" t="s">
        <v>175</v>
      </c>
      <c r="O156" s="28" t="s">
        <v>2362</v>
      </c>
      <c r="P156" s="28" t="s">
        <v>1609</v>
      </c>
      <c r="Q156" s="28" t="s">
        <v>1245</v>
      </c>
      <c r="R156" s="28">
        <v>50.0</v>
      </c>
      <c r="S156" s="50">
        <f t="shared" si="1"/>
        <v>25</v>
      </c>
      <c r="T156" s="28" t="str">
        <f t="shared" si="2"/>
        <v>DIATAS 8JAM</v>
      </c>
      <c r="U156" s="52">
        <v>45292.0</v>
      </c>
      <c r="V156" s="28" t="str">
        <f t="shared" si="3"/>
        <v>DIATAS 1 TAHUN</v>
      </c>
      <c r="W156" s="28"/>
      <c r="X156" s="28"/>
      <c r="Y156" s="28"/>
      <c r="Z156" s="28"/>
      <c r="AA156" s="28"/>
      <c r="AB156" s="28"/>
      <c r="AC156" s="65" t="b">
        <v>0</v>
      </c>
      <c r="AD156" s="28" t="str">
        <f t="shared" si="4"/>
        <v>Waktunya Dummy</v>
      </c>
      <c r="AE156" s="28" t="str">
        <f t="shared" si="5"/>
        <v>1</v>
      </c>
      <c r="AF156" s="28">
        <f t="shared" si="8"/>
        <v>50</v>
      </c>
      <c r="AG156" s="28">
        <v>50.0</v>
      </c>
      <c r="AH156" s="68">
        <v>1.0</v>
      </c>
      <c r="AI156" s="28">
        <v>0.0</v>
      </c>
      <c r="AJ156" s="70"/>
      <c r="AK156" s="28">
        <v>0.0</v>
      </c>
      <c r="AL156" s="28"/>
      <c r="AM156" s="28">
        <v>0.0</v>
      </c>
      <c r="AN156" s="28"/>
      <c r="AO156" s="28">
        <v>0.0</v>
      </c>
      <c r="AP156" s="28"/>
      <c r="AQ156" s="28">
        <v>0.0</v>
      </c>
      <c r="AR156" s="28"/>
      <c r="AS156" s="28">
        <v>0.0</v>
      </c>
      <c r="AT156" s="28"/>
      <c r="AU156" s="28">
        <v>0.0</v>
      </c>
      <c r="AV156" s="28"/>
      <c r="AW156" s="28">
        <v>0.0</v>
      </c>
      <c r="AX156" s="28"/>
      <c r="AY156" s="55" t="s">
        <v>184</v>
      </c>
      <c r="AZ156" s="55" t="s">
        <v>184</v>
      </c>
      <c r="BA156" s="55" t="s">
        <v>184</v>
      </c>
      <c r="BB156" s="55" t="s">
        <v>184</v>
      </c>
      <c r="BC156" s="77">
        <f t="shared" si="7"/>
        <v>100</v>
      </c>
    </row>
    <row r="157" ht="22.5" customHeight="1">
      <c r="A157" s="36">
        <v>156.0</v>
      </c>
      <c r="B157" s="28" t="s">
        <v>1943</v>
      </c>
      <c r="C157" s="28" t="s">
        <v>2528</v>
      </c>
      <c r="D157" s="28" t="s">
        <v>232</v>
      </c>
      <c r="E157" s="28" t="s">
        <v>593</v>
      </c>
      <c r="F157" s="28" t="s">
        <v>358</v>
      </c>
      <c r="G157" s="28"/>
      <c r="H157" s="28" t="s">
        <v>1859</v>
      </c>
      <c r="I157" s="28">
        <v>2.0</v>
      </c>
      <c r="J157" s="28">
        <v>20.0</v>
      </c>
      <c r="K157" s="28">
        <v>40.0</v>
      </c>
      <c r="L157" s="28" t="s">
        <v>546</v>
      </c>
      <c r="M157" s="28">
        <v>2.0</v>
      </c>
      <c r="N157" s="28" t="s">
        <v>175</v>
      </c>
      <c r="O157" s="28" t="s">
        <v>2362</v>
      </c>
      <c r="P157" s="28" t="s">
        <v>1609</v>
      </c>
      <c r="Q157" s="28" t="s">
        <v>1245</v>
      </c>
      <c r="R157" s="28">
        <v>50.0</v>
      </c>
      <c r="S157" s="50">
        <f t="shared" si="1"/>
        <v>25</v>
      </c>
      <c r="T157" s="28" t="str">
        <f t="shared" si="2"/>
        <v>DIATAS 8JAM</v>
      </c>
      <c r="U157" s="52">
        <v>45292.0</v>
      </c>
      <c r="V157" s="28" t="str">
        <f t="shared" si="3"/>
        <v>DIATAS 1 TAHUN</v>
      </c>
      <c r="W157" s="28"/>
      <c r="X157" s="28"/>
      <c r="Y157" s="28"/>
      <c r="Z157" s="28"/>
      <c r="AA157" s="28"/>
      <c r="AB157" s="28"/>
      <c r="AC157" s="65" t="b">
        <v>0</v>
      </c>
      <c r="AD157" s="28" t="str">
        <f t="shared" si="4"/>
        <v>Waktunya Dummy</v>
      </c>
      <c r="AE157" s="28" t="str">
        <f t="shared" si="5"/>
        <v>1</v>
      </c>
      <c r="AF157" s="28">
        <f t="shared" si="8"/>
        <v>50</v>
      </c>
      <c r="AG157" s="28">
        <v>50.0</v>
      </c>
      <c r="AH157" s="68">
        <v>1.0</v>
      </c>
      <c r="AI157" s="28">
        <v>0.0</v>
      </c>
      <c r="AJ157" s="70"/>
      <c r="AK157" s="28">
        <v>0.0</v>
      </c>
      <c r="AL157" s="28"/>
      <c r="AM157" s="28">
        <v>0.0</v>
      </c>
      <c r="AN157" s="28"/>
      <c r="AO157" s="28">
        <v>0.0</v>
      </c>
      <c r="AP157" s="28"/>
      <c r="AQ157" s="28">
        <v>0.0</v>
      </c>
      <c r="AR157" s="28"/>
      <c r="AS157" s="28">
        <v>0.0</v>
      </c>
      <c r="AT157" s="28"/>
      <c r="AU157" s="28">
        <v>0.0</v>
      </c>
      <c r="AV157" s="28"/>
      <c r="AW157" s="28">
        <v>0.0</v>
      </c>
      <c r="AX157" s="28"/>
      <c r="AY157" s="55" t="s">
        <v>184</v>
      </c>
      <c r="AZ157" s="55" t="s">
        <v>184</v>
      </c>
      <c r="BA157" s="55" t="s">
        <v>184</v>
      </c>
      <c r="BB157" s="55" t="s">
        <v>184</v>
      </c>
      <c r="BC157" s="77">
        <f t="shared" si="7"/>
        <v>100</v>
      </c>
    </row>
    <row r="158" ht="22.5" customHeight="1">
      <c r="A158" s="36">
        <v>157.0</v>
      </c>
      <c r="B158" s="28" t="s">
        <v>1982</v>
      </c>
      <c r="C158" s="28" t="s">
        <v>2537</v>
      </c>
      <c r="D158" s="28" t="s">
        <v>434</v>
      </c>
      <c r="E158" s="28" t="s">
        <v>593</v>
      </c>
      <c r="F158" s="28" t="s">
        <v>358</v>
      </c>
      <c r="G158" s="28"/>
      <c r="H158" s="28" t="s">
        <v>1859</v>
      </c>
      <c r="I158" s="28">
        <v>2.0</v>
      </c>
      <c r="J158" s="28">
        <v>20.0</v>
      </c>
      <c r="K158" s="28">
        <v>40.0</v>
      </c>
      <c r="L158" s="28" t="s">
        <v>546</v>
      </c>
      <c r="M158" s="28">
        <v>2.0</v>
      </c>
      <c r="N158" s="28" t="s">
        <v>175</v>
      </c>
      <c r="O158" s="28" t="s">
        <v>2362</v>
      </c>
      <c r="P158" s="28" t="s">
        <v>1609</v>
      </c>
      <c r="Q158" s="28" t="s">
        <v>1245</v>
      </c>
      <c r="R158" s="28">
        <v>50.0</v>
      </c>
      <c r="S158" s="50">
        <f t="shared" si="1"/>
        <v>25</v>
      </c>
      <c r="T158" s="28" t="str">
        <f t="shared" si="2"/>
        <v>DIATAS 8JAM</v>
      </c>
      <c r="U158" s="52">
        <v>45292.0</v>
      </c>
      <c r="V158" s="28" t="str">
        <f t="shared" si="3"/>
        <v>DIATAS 1 TAHUN</v>
      </c>
      <c r="W158" s="28"/>
      <c r="X158" s="28"/>
      <c r="Y158" s="28"/>
      <c r="Z158" s="28"/>
      <c r="AA158" s="28"/>
      <c r="AB158" s="28"/>
      <c r="AC158" s="65" t="b">
        <v>0</v>
      </c>
      <c r="AD158" s="28" t="str">
        <f t="shared" si="4"/>
        <v>Waktunya Dummy</v>
      </c>
      <c r="AE158" s="28" t="str">
        <f t="shared" si="5"/>
        <v>1</v>
      </c>
      <c r="AF158" s="28">
        <f t="shared" si="8"/>
        <v>50</v>
      </c>
      <c r="AG158" s="28">
        <v>50.0</v>
      </c>
      <c r="AH158" s="68">
        <v>1.0</v>
      </c>
      <c r="AI158" s="28">
        <v>0.0</v>
      </c>
      <c r="AJ158" s="70"/>
      <c r="AK158" s="28">
        <v>0.0</v>
      </c>
      <c r="AL158" s="28"/>
      <c r="AM158" s="28">
        <v>0.0</v>
      </c>
      <c r="AN158" s="28"/>
      <c r="AO158" s="28">
        <v>0.0</v>
      </c>
      <c r="AP158" s="28"/>
      <c r="AQ158" s="28">
        <v>0.0</v>
      </c>
      <c r="AR158" s="28"/>
      <c r="AS158" s="28">
        <v>0.0</v>
      </c>
      <c r="AT158" s="28"/>
      <c r="AU158" s="28">
        <v>0.0</v>
      </c>
      <c r="AV158" s="28"/>
      <c r="AW158" s="28">
        <v>0.0</v>
      </c>
      <c r="AX158" s="28"/>
      <c r="AY158" s="55" t="s">
        <v>184</v>
      </c>
      <c r="AZ158" s="55" t="s">
        <v>184</v>
      </c>
      <c r="BA158" s="55" t="s">
        <v>184</v>
      </c>
      <c r="BB158" s="55" t="s">
        <v>184</v>
      </c>
      <c r="BC158" s="77">
        <f t="shared" si="7"/>
        <v>100</v>
      </c>
    </row>
    <row r="159" ht="22.5" customHeight="1">
      <c r="A159" s="36">
        <v>158.0</v>
      </c>
      <c r="B159" s="28" t="s">
        <v>1984</v>
      </c>
      <c r="C159" s="28" t="s">
        <v>2546</v>
      </c>
      <c r="D159" s="28" t="s">
        <v>434</v>
      </c>
      <c r="E159" s="28" t="s">
        <v>593</v>
      </c>
      <c r="F159" s="28" t="s">
        <v>358</v>
      </c>
      <c r="G159" s="28"/>
      <c r="H159" s="28" t="s">
        <v>1859</v>
      </c>
      <c r="I159" s="28">
        <v>2.0</v>
      </c>
      <c r="J159" s="28">
        <v>20.0</v>
      </c>
      <c r="K159" s="28">
        <v>40.0</v>
      </c>
      <c r="L159" s="28" t="s">
        <v>546</v>
      </c>
      <c r="M159" s="28">
        <v>2.0</v>
      </c>
      <c r="N159" s="28" t="s">
        <v>175</v>
      </c>
      <c r="O159" s="28" t="s">
        <v>2362</v>
      </c>
      <c r="P159" s="28" t="s">
        <v>1609</v>
      </c>
      <c r="Q159" s="28" t="s">
        <v>1245</v>
      </c>
      <c r="R159" s="28">
        <v>50.0</v>
      </c>
      <c r="S159" s="50">
        <f t="shared" si="1"/>
        <v>25</v>
      </c>
      <c r="T159" s="28" t="str">
        <f t="shared" si="2"/>
        <v>DIATAS 8JAM</v>
      </c>
      <c r="U159" s="52">
        <v>45292.0</v>
      </c>
      <c r="V159" s="28" t="str">
        <f t="shared" si="3"/>
        <v>DIATAS 1 TAHUN</v>
      </c>
      <c r="W159" s="28"/>
      <c r="X159" s="28"/>
      <c r="Y159" s="28"/>
      <c r="Z159" s="28"/>
      <c r="AA159" s="28"/>
      <c r="AB159" s="28"/>
      <c r="AC159" s="65" t="b">
        <v>0</v>
      </c>
      <c r="AD159" s="28" t="str">
        <f t="shared" si="4"/>
        <v>Waktunya Dummy</v>
      </c>
      <c r="AE159" s="28" t="str">
        <f t="shared" si="5"/>
        <v>1</v>
      </c>
      <c r="AF159" s="28">
        <f t="shared" si="8"/>
        <v>50</v>
      </c>
      <c r="AG159" s="28">
        <v>50.0</v>
      </c>
      <c r="AH159" s="68">
        <v>1.0</v>
      </c>
      <c r="AI159" s="28">
        <v>0.0</v>
      </c>
      <c r="AJ159" s="70"/>
      <c r="AK159" s="28">
        <v>0.0</v>
      </c>
      <c r="AL159" s="28"/>
      <c r="AM159" s="28">
        <v>0.0</v>
      </c>
      <c r="AN159" s="28"/>
      <c r="AO159" s="28">
        <v>0.0</v>
      </c>
      <c r="AP159" s="28"/>
      <c r="AQ159" s="28">
        <v>0.0</v>
      </c>
      <c r="AR159" s="28"/>
      <c r="AS159" s="28">
        <v>0.0</v>
      </c>
      <c r="AT159" s="28"/>
      <c r="AU159" s="28">
        <v>0.0</v>
      </c>
      <c r="AV159" s="28"/>
      <c r="AW159" s="28">
        <v>0.0</v>
      </c>
      <c r="AX159" s="28"/>
      <c r="AY159" s="55" t="s">
        <v>184</v>
      </c>
      <c r="AZ159" s="55" t="s">
        <v>184</v>
      </c>
      <c r="BA159" s="55" t="s">
        <v>184</v>
      </c>
      <c r="BB159" s="55" t="s">
        <v>184</v>
      </c>
      <c r="BC159" s="77">
        <f t="shared" si="7"/>
        <v>100</v>
      </c>
    </row>
    <row r="160" ht="22.5" customHeight="1">
      <c r="A160" s="36">
        <v>159.0</v>
      </c>
      <c r="B160" s="28" t="s">
        <v>1989</v>
      </c>
      <c r="C160" s="28" t="s">
        <v>2554</v>
      </c>
      <c r="D160" s="28" t="s">
        <v>434</v>
      </c>
      <c r="E160" s="28" t="s">
        <v>593</v>
      </c>
      <c r="F160" s="28" t="s">
        <v>358</v>
      </c>
      <c r="G160" s="28"/>
      <c r="H160" s="28" t="s">
        <v>1859</v>
      </c>
      <c r="I160" s="28">
        <v>2.0</v>
      </c>
      <c r="J160" s="28">
        <v>20.0</v>
      </c>
      <c r="K160" s="28">
        <v>40.0</v>
      </c>
      <c r="L160" s="28" t="s">
        <v>546</v>
      </c>
      <c r="M160" s="28">
        <v>2.0</v>
      </c>
      <c r="N160" s="28" t="s">
        <v>175</v>
      </c>
      <c r="O160" s="28" t="s">
        <v>2362</v>
      </c>
      <c r="P160" s="28" t="s">
        <v>1609</v>
      </c>
      <c r="Q160" s="28" t="s">
        <v>1245</v>
      </c>
      <c r="R160" s="28">
        <v>50.0</v>
      </c>
      <c r="S160" s="50">
        <f t="shared" si="1"/>
        <v>25</v>
      </c>
      <c r="T160" s="28" t="str">
        <f t="shared" si="2"/>
        <v>DIATAS 8JAM</v>
      </c>
      <c r="U160" s="52">
        <v>45292.0</v>
      </c>
      <c r="V160" s="28" t="str">
        <f t="shared" si="3"/>
        <v>DIATAS 1 TAHUN</v>
      </c>
      <c r="W160" s="28"/>
      <c r="X160" s="28"/>
      <c r="Y160" s="28"/>
      <c r="Z160" s="28"/>
      <c r="AA160" s="28"/>
      <c r="AB160" s="28"/>
      <c r="AC160" s="65" t="b">
        <v>0</v>
      </c>
      <c r="AD160" s="28" t="str">
        <f t="shared" si="4"/>
        <v>Waktunya Dummy</v>
      </c>
      <c r="AE160" s="28" t="str">
        <f t="shared" si="5"/>
        <v>1</v>
      </c>
      <c r="AF160" s="28">
        <f t="shared" si="8"/>
        <v>50</v>
      </c>
      <c r="AG160" s="28">
        <v>50.0</v>
      </c>
      <c r="AH160" s="68">
        <v>1.0</v>
      </c>
      <c r="AI160" s="28">
        <v>0.0</v>
      </c>
      <c r="AJ160" s="70"/>
      <c r="AK160" s="28">
        <v>0.0</v>
      </c>
      <c r="AL160" s="28"/>
      <c r="AM160" s="28">
        <v>0.0</v>
      </c>
      <c r="AN160" s="28"/>
      <c r="AO160" s="28">
        <v>0.0</v>
      </c>
      <c r="AP160" s="28"/>
      <c r="AQ160" s="28">
        <v>0.0</v>
      </c>
      <c r="AR160" s="28"/>
      <c r="AS160" s="28">
        <v>0.0</v>
      </c>
      <c r="AT160" s="28"/>
      <c r="AU160" s="28">
        <v>0.0</v>
      </c>
      <c r="AV160" s="28"/>
      <c r="AW160" s="28">
        <v>0.0</v>
      </c>
      <c r="AX160" s="28"/>
      <c r="AY160" s="55" t="s">
        <v>184</v>
      </c>
      <c r="AZ160" s="55" t="s">
        <v>184</v>
      </c>
      <c r="BA160" s="55" t="s">
        <v>184</v>
      </c>
      <c r="BB160" s="55" t="s">
        <v>184</v>
      </c>
      <c r="BC160" s="77">
        <f t="shared" si="7"/>
        <v>100</v>
      </c>
    </row>
    <row r="161" ht="22.5" customHeight="1">
      <c r="A161" s="36">
        <v>160.0</v>
      </c>
      <c r="B161" s="28" t="s">
        <v>1993</v>
      </c>
      <c r="C161" s="28" t="s">
        <v>2560</v>
      </c>
      <c r="D161" s="28" t="s">
        <v>434</v>
      </c>
      <c r="E161" s="28" t="s">
        <v>593</v>
      </c>
      <c r="F161" s="28" t="s">
        <v>358</v>
      </c>
      <c r="G161" s="28"/>
      <c r="H161" s="28" t="s">
        <v>1859</v>
      </c>
      <c r="I161" s="28">
        <v>2.0</v>
      </c>
      <c r="J161" s="28">
        <v>20.0</v>
      </c>
      <c r="K161" s="28">
        <v>40.0</v>
      </c>
      <c r="L161" s="28" t="s">
        <v>546</v>
      </c>
      <c r="M161" s="28">
        <v>2.0</v>
      </c>
      <c r="N161" s="28" t="s">
        <v>175</v>
      </c>
      <c r="O161" s="28" t="s">
        <v>2362</v>
      </c>
      <c r="P161" s="28" t="s">
        <v>1609</v>
      </c>
      <c r="Q161" s="28" t="s">
        <v>1245</v>
      </c>
      <c r="R161" s="28">
        <v>50.0</v>
      </c>
      <c r="S161" s="50">
        <f t="shared" si="1"/>
        <v>25</v>
      </c>
      <c r="T161" s="28" t="str">
        <f t="shared" si="2"/>
        <v>DIATAS 8JAM</v>
      </c>
      <c r="U161" s="52">
        <v>45292.0</v>
      </c>
      <c r="V161" s="28" t="str">
        <f t="shared" si="3"/>
        <v>DIATAS 1 TAHUN</v>
      </c>
      <c r="W161" s="28"/>
      <c r="X161" s="28"/>
      <c r="Y161" s="28"/>
      <c r="Z161" s="28"/>
      <c r="AA161" s="28"/>
      <c r="AB161" s="28"/>
      <c r="AC161" s="65" t="b">
        <v>0</v>
      </c>
      <c r="AD161" s="28" t="str">
        <f t="shared" si="4"/>
        <v>Waktunya Dummy</v>
      </c>
      <c r="AE161" s="28" t="str">
        <f t="shared" si="5"/>
        <v>1</v>
      </c>
      <c r="AF161" s="28">
        <f t="shared" si="8"/>
        <v>50</v>
      </c>
      <c r="AG161" s="28">
        <v>50.0</v>
      </c>
      <c r="AH161" s="68">
        <v>1.0</v>
      </c>
      <c r="AI161" s="28">
        <v>0.0</v>
      </c>
      <c r="AJ161" s="70"/>
      <c r="AK161" s="28">
        <v>0.0</v>
      </c>
      <c r="AL161" s="28"/>
      <c r="AM161" s="28">
        <v>0.0</v>
      </c>
      <c r="AN161" s="28"/>
      <c r="AO161" s="28">
        <v>0.0</v>
      </c>
      <c r="AP161" s="28"/>
      <c r="AQ161" s="28">
        <v>0.0</v>
      </c>
      <c r="AR161" s="28"/>
      <c r="AS161" s="28">
        <v>0.0</v>
      </c>
      <c r="AT161" s="28"/>
      <c r="AU161" s="28">
        <v>0.0</v>
      </c>
      <c r="AV161" s="28"/>
      <c r="AW161" s="28">
        <v>0.0</v>
      </c>
      <c r="AX161" s="28"/>
      <c r="AY161" s="55" t="s">
        <v>184</v>
      </c>
      <c r="AZ161" s="55" t="s">
        <v>184</v>
      </c>
      <c r="BA161" s="55" t="s">
        <v>184</v>
      </c>
      <c r="BB161" s="55" t="s">
        <v>184</v>
      </c>
      <c r="BC161" s="77">
        <f t="shared" si="7"/>
        <v>100</v>
      </c>
    </row>
    <row r="162" ht="22.5" customHeight="1">
      <c r="A162" s="36">
        <v>161.0</v>
      </c>
      <c r="B162" s="28" t="s">
        <v>1996</v>
      </c>
      <c r="C162" s="28" t="s">
        <v>2569</v>
      </c>
      <c r="D162" s="28" t="s">
        <v>434</v>
      </c>
      <c r="E162" s="28" t="s">
        <v>593</v>
      </c>
      <c r="F162" s="28" t="s">
        <v>358</v>
      </c>
      <c r="G162" s="28"/>
      <c r="H162" s="28" t="s">
        <v>1859</v>
      </c>
      <c r="I162" s="28">
        <v>2.0</v>
      </c>
      <c r="J162" s="28">
        <v>20.0</v>
      </c>
      <c r="K162" s="28">
        <v>40.0</v>
      </c>
      <c r="L162" s="28" t="s">
        <v>546</v>
      </c>
      <c r="M162" s="28">
        <v>2.0</v>
      </c>
      <c r="N162" s="28" t="s">
        <v>175</v>
      </c>
      <c r="O162" s="28" t="s">
        <v>2362</v>
      </c>
      <c r="P162" s="28" t="s">
        <v>1609</v>
      </c>
      <c r="Q162" s="28" t="s">
        <v>1245</v>
      </c>
      <c r="R162" s="28">
        <v>50.0</v>
      </c>
      <c r="S162" s="50">
        <f t="shared" si="1"/>
        <v>25</v>
      </c>
      <c r="T162" s="28" t="str">
        <f t="shared" si="2"/>
        <v>DIATAS 8JAM</v>
      </c>
      <c r="U162" s="52">
        <v>45292.0</v>
      </c>
      <c r="V162" s="28" t="str">
        <f t="shared" si="3"/>
        <v>DIATAS 1 TAHUN</v>
      </c>
      <c r="W162" s="28"/>
      <c r="X162" s="28"/>
      <c r="Y162" s="28"/>
      <c r="Z162" s="28"/>
      <c r="AA162" s="28"/>
      <c r="AB162" s="28"/>
      <c r="AC162" s="65" t="b">
        <v>0</v>
      </c>
      <c r="AD162" s="28" t="str">
        <f t="shared" si="4"/>
        <v>Waktunya Dummy</v>
      </c>
      <c r="AE162" s="28" t="str">
        <f t="shared" si="5"/>
        <v>1</v>
      </c>
      <c r="AF162" s="28">
        <f t="shared" si="8"/>
        <v>50</v>
      </c>
      <c r="AG162" s="28">
        <v>50.0</v>
      </c>
      <c r="AH162" s="68">
        <v>1.0</v>
      </c>
      <c r="AI162" s="28">
        <v>0.0</v>
      </c>
      <c r="AJ162" s="70"/>
      <c r="AK162" s="28">
        <v>0.0</v>
      </c>
      <c r="AL162" s="28"/>
      <c r="AM162" s="28">
        <v>0.0</v>
      </c>
      <c r="AN162" s="28"/>
      <c r="AO162" s="28">
        <v>0.0</v>
      </c>
      <c r="AP162" s="28"/>
      <c r="AQ162" s="28">
        <v>0.0</v>
      </c>
      <c r="AR162" s="28"/>
      <c r="AS162" s="28">
        <v>0.0</v>
      </c>
      <c r="AT162" s="28"/>
      <c r="AU162" s="28">
        <v>0.0</v>
      </c>
      <c r="AV162" s="28"/>
      <c r="AW162" s="28">
        <v>0.0</v>
      </c>
      <c r="AX162" s="28"/>
      <c r="AY162" s="55" t="s">
        <v>184</v>
      </c>
      <c r="AZ162" s="55" t="s">
        <v>184</v>
      </c>
      <c r="BA162" s="55" t="s">
        <v>184</v>
      </c>
      <c r="BB162" s="55" t="s">
        <v>184</v>
      </c>
      <c r="BC162" s="77">
        <f t="shared" si="7"/>
        <v>100</v>
      </c>
    </row>
    <row r="163" ht="22.5" customHeight="1">
      <c r="A163" s="36">
        <v>162.0</v>
      </c>
      <c r="B163" s="28" t="s">
        <v>2001</v>
      </c>
      <c r="C163" s="28" t="s">
        <v>2576</v>
      </c>
      <c r="D163" s="28" t="s">
        <v>434</v>
      </c>
      <c r="E163" s="28" t="s">
        <v>593</v>
      </c>
      <c r="F163" s="28" t="s">
        <v>358</v>
      </c>
      <c r="G163" s="28"/>
      <c r="H163" s="28" t="s">
        <v>1859</v>
      </c>
      <c r="I163" s="28">
        <v>2.0</v>
      </c>
      <c r="J163" s="28">
        <v>20.0</v>
      </c>
      <c r="K163" s="28">
        <v>40.0</v>
      </c>
      <c r="L163" s="28" t="s">
        <v>546</v>
      </c>
      <c r="M163" s="28">
        <v>2.0</v>
      </c>
      <c r="N163" s="28" t="s">
        <v>175</v>
      </c>
      <c r="O163" s="28" t="s">
        <v>2362</v>
      </c>
      <c r="P163" s="28" t="s">
        <v>1609</v>
      </c>
      <c r="Q163" s="28" t="s">
        <v>1245</v>
      </c>
      <c r="R163" s="28">
        <v>50.0</v>
      </c>
      <c r="S163" s="50">
        <f t="shared" si="1"/>
        <v>25</v>
      </c>
      <c r="T163" s="28" t="str">
        <f t="shared" si="2"/>
        <v>DIATAS 8JAM</v>
      </c>
      <c r="U163" s="52">
        <v>45292.0</v>
      </c>
      <c r="V163" s="28" t="str">
        <f t="shared" si="3"/>
        <v>DIATAS 1 TAHUN</v>
      </c>
      <c r="W163" s="28"/>
      <c r="X163" s="28"/>
      <c r="Y163" s="28"/>
      <c r="Z163" s="28"/>
      <c r="AA163" s="28"/>
      <c r="AB163" s="28"/>
      <c r="AC163" s="65" t="b">
        <v>0</v>
      </c>
      <c r="AD163" s="28" t="str">
        <f t="shared" si="4"/>
        <v>Waktunya Dummy</v>
      </c>
      <c r="AE163" s="28" t="str">
        <f t="shared" si="5"/>
        <v>1</v>
      </c>
      <c r="AF163" s="28">
        <f t="shared" si="8"/>
        <v>50</v>
      </c>
      <c r="AG163" s="28">
        <v>50.0</v>
      </c>
      <c r="AH163" s="68">
        <v>1.0</v>
      </c>
      <c r="AI163" s="28">
        <v>0.0</v>
      </c>
      <c r="AJ163" s="70"/>
      <c r="AK163" s="28">
        <v>0.0</v>
      </c>
      <c r="AL163" s="28"/>
      <c r="AM163" s="28">
        <v>0.0</v>
      </c>
      <c r="AN163" s="28"/>
      <c r="AO163" s="28">
        <v>0.0</v>
      </c>
      <c r="AP163" s="28"/>
      <c r="AQ163" s="28">
        <v>0.0</v>
      </c>
      <c r="AR163" s="28"/>
      <c r="AS163" s="28">
        <v>0.0</v>
      </c>
      <c r="AT163" s="28"/>
      <c r="AU163" s="28">
        <v>0.0</v>
      </c>
      <c r="AV163" s="28"/>
      <c r="AW163" s="28">
        <v>0.0</v>
      </c>
      <c r="AX163" s="28"/>
      <c r="AY163" s="55" t="s">
        <v>184</v>
      </c>
      <c r="AZ163" s="55" t="s">
        <v>184</v>
      </c>
      <c r="BA163" s="55" t="s">
        <v>184</v>
      </c>
      <c r="BB163" s="55" t="s">
        <v>184</v>
      </c>
      <c r="BC163" s="77">
        <f t="shared" si="7"/>
        <v>100</v>
      </c>
    </row>
    <row r="164" ht="22.5" customHeight="1">
      <c r="A164" s="36">
        <v>163.0</v>
      </c>
      <c r="B164" s="28" t="s">
        <v>2004</v>
      </c>
      <c r="C164" s="28" t="s">
        <v>2584</v>
      </c>
      <c r="D164" s="28" t="s">
        <v>434</v>
      </c>
      <c r="E164" s="28" t="s">
        <v>593</v>
      </c>
      <c r="F164" s="28" t="s">
        <v>358</v>
      </c>
      <c r="G164" s="28"/>
      <c r="H164" s="28" t="s">
        <v>1859</v>
      </c>
      <c r="I164" s="28">
        <v>2.0</v>
      </c>
      <c r="J164" s="28">
        <v>20.0</v>
      </c>
      <c r="K164" s="28">
        <v>40.0</v>
      </c>
      <c r="L164" s="28" t="s">
        <v>546</v>
      </c>
      <c r="M164" s="28">
        <v>2.0</v>
      </c>
      <c r="N164" s="28" t="s">
        <v>175</v>
      </c>
      <c r="O164" s="28" t="s">
        <v>2362</v>
      </c>
      <c r="P164" s="28" t="s">
        <v>1609</v>
      </c>
      <c r="Q164" s="28" t="s">
        <v>1245</v>
      </c>
      <c r="R164" s="28">
        <v>50.0</v>
      </c>
      <c r="S164" s="50">
        <f t="shared" si="1"/>
        <v>25</v>
      </c>
      <c r="T164" s="28" t="str">
        <f t="shared" si="2"/>
        <v>DIATAS 8JAM</v>
      </c>
      <c r="U164" s="52">
        <v>45292.0</v>
      </c>
      <c r="V164" s="28" t="str">
        <f t="shared" si="3"/>
        <v>DIATAS 1 TAHUN</v>
      </c>
      <c r="W164" s="28"/>
      <c r="X164" s="28"/>
      <c r="Y164" s="28"/>
      <c r="Z164" s="28"/>
      <c r="AA164" s="28"/>
      <c r="AB164" s="28"/>
      <c r="AC164" s="65" t="b">
        <v>0</v>
      </c>
      <c r="AD164" s="28" t="str">
        <f t="shared" si="4"/>
        <v>Waktunya Dummy</v>
      </c>
      <c r="AE164" s="28" t="str">
        <f t="shared" si="5"/>
        <v>1</v>
      </c>
      <c r="AF164" s="28">
        <f t="shared" si="8"/>
        <v>50</v>
      </c>
      <c r="AG164" s="28">
        <v>50.0</v>
      </c>
      <c r="AH164" s="68">
        <v>1.0</v>
      </c>
      <c r="AI164" s="28">
        <v>0.0</v>
      </c>
      <c r="AJ164" s="70"/>
      <c r="AK164" s="28">
        <v>0.0</v>
      </c>
      <c r="AL164" s="28"/>
      <c r="AM164" s="28">
        <v>0.0</v>
      </c>
      <c r="AN164" s="28"/>
      <c r="AO164" s="28">
        <v>0.0</v>
      </c>
      <c r="AP164" s="28"/>
      <c r="AQ164" s="28">
        <v>0.0</v>
      </c>
      <c r="AR164" s="28"/>
      <c r="AS164" s="28">
        <v>0.0</v>
      </c>
      <c r="AT164" s="28"/>
      <c r="AU164" s="28">
        <v>0.0</v>
      </c>
      <c r="AV164" s="28"/>
      <c r="AW164" s="28">
        <v>0.0</v>
      </c>
      <c r="AX164" s="28"/>
      <c r="AY164" s="55" t="s">
        <v>184</v>
      </c>
      <c r="AZ164" s="55" t="s">
        <v>1522</v>
      </c>
      <c r="BA164" s="55" t="s">
        <v>184</v>
      </c>
      <c r="BB164" s="55" t="s">
        <v>184</v>
      </c>
      <c r="BC164" s="77">
        <f t="shared" si="7"/>
        <v>75</v>
      </c>
    </row>
    <row r="165" ht="22.5" customHeight="1">
      <c r="A165" s="36">
        <v>164.0</v>
      </c>
      <c r="B165" s="28" t="s">
        <v>2007</v>
      </c>
      <c r="C165" s="28" t="s">
        <v>2595</v>
      </c>
      <c r="D165" s="28" t="s">
        <v>434</v>
      </c>
      <c r="E165" s="28" t="s">
        <v>593</v>
      </c>
      <c r="F165" s="28" t="s">
        <v>358</v>
      </c>
      <c r="G165" s="28"/>
      <c r="H165" s="28" t="s">
        <v>1859</v>
      </c>
      <c r="I165" s="28">
        <v>2.0</v>
      </c>
      <c r="J165" s="28">
        <v>20.0</v>
      </c>
      <c r="K165" s="28">
        <v>40.0</v>
      </c>
      <c r="L165" s="28" t="s">
        <v>546</v>
      </c>
      <c r="M165" s="28">
        <v>2.0</v>
      </c>
      <c r="N165" s="28" t="s">
        <v>175</v>
      </c>
      <c r="O165" s="28" t="s">
        <v>2362</v>
      </c>
      <c r="P165" s="28" t="s">
        <v>1609</v>
      </c>
      <c r="Q165" s="28" t="s">
        <v>1245</v>
      </c>
      <c r="R165" s="28">
        <v>50.0</v>
      </c>
      <c r="S165" s="50">
        <f t="shared" si="1"/>
        <v>25</v>
      </c>
      <c r="T165" s="28" t="str">
        <f t="shared" si="2"/>
        <v>DIATAS 8JAM</v>
      </c>
      <c r="U165" s="52">
        <v>45292.0</v>
      </c>
      <c r="V165" s="28" t="str">
        <f t="shared" si="3"/>
        <v>DIATAS 1 TAHUN</v>
      </c>
      <c r="W165" s="28"/>
      <c r="X165" s="28"/>
      <c r="Y165" s="28"/>
      <c r="Z165" s="28"/>
      <c r="AA165" s="28"/>
      <c r="AB165" s="28"/>
      <c r="AC165" s="65" t="b">
        <v>0</v>
      </c>
      <c r="AD165" s="28" t="str">
        <f t="shared" si="4"/>
        <v>Waktunya Dummy</v>
      </c>
      <c r="AE165" s="28" t="str">
        <f t="shared" si="5"/>
        <v>1</v>
      </c>
      <c r="AF165" s="28">
        <f t="shared" si="8"/>
        <v>50</v>
      </c>
      <c r="AG165" s="28">
        <v>50.0</v>
      </c>
      <c r="AH165" s="68">
        <v>1.0</v>
      </c>
      <c r="AI165" s="28">
        <v>0.0</v>
      </c>
      <c r="AJ165" s="70"/>
      <c r="AK165" s="28">
        <v>0.0</v>
      </c>
      <c r="AL165" s="28"/>
      <c r="AM165" s="28">
        <v>0.0</v>
      </c>
      <c r="AN165" s="28"/>
      <c r="AO165" s="28">
        <v>0.0</v>
      </c>
      <c r="AP165" s="28"/>
      <c r="AQ165" s="28">
        <v>0.0</v>
      </c>
      <c r="AR165" s="28"/>
      <c r="AS165" s="28">
        <v>0.0</v>
      </c>
      <c r="AT165" s="28"/>
      <c r="AU165" s="28">
        <v>0.0</v>
      </c>
      <c r="AV165" s="28"/>
      <c r="AW165" s="28">
        <v>0.0</v>
      </c>
      <c r="AX165" s="28"/>
      <c r="AY165" s="55" t="s">
        <v>184</v>
      </c>
      <c r="AZ165" s="55" t="s">
        <v>184</v>
      </c>
      <c r="BA165" s="55" t="s">
        <v>184</v>
      </c>
      <c r="BB165" s="55" t="s">
        <v>184</v>
      </c>
      <c r="BC165" s="77">
        <f t="shared" si="7"/>
        <v>100</v>
      </c>
    </row>
    <row r="166" ht="22.5" customHeight="1">
      <c r="A166" s="36">
        <v>165.0</v>
      </c>
      <c r="B166" s="28" t="s">
        <v>2010</v>
      </c>
      <c r="C166" s="28" t="s">
        <v>2600</v>
      </c>
      <c r="D166" s="28" t="s">
        <v>434</v>
      </c>
      <c r="E166" s="28" t="s">
        <v>593</v>
      </c>
      <c r="F166" s="28" t="s">
        <v>358</v>
      </c>
      <c r="G166" s="28"/>
      <c r="H166" s="28" t="s">
        <v>1859</v>
      </c>
      <c r="I166" s="28">
        <v>2.0</v>
      </c>
      <c r="J166" s="28">
        <v>20.0</v>
      </c>
      <c r="K166" s="28">
        <v>40.0</v>
      </c>
      <c r="L166" s="28" t="s">
        <v>546</v>
      </c>
      <c r="M166" s="28">
        <v>2.0</v>
      </c>
      <c r="N166" s="28" t="s">
        <v>175</v>
      </c>
      <c r="O166" s="28" t="s">
        <v>2362</v>
      </c>
      <c r="P166" s="28" t="s">
        <v>1609</v>
      </c>
      <c r="Q166" s="28" t="s">
        <v>1245</v>
      </c>
      <c r="R166" s="28">
        <v>50.0</v>
      </c>
      <c r="S166" s="50">
        <f t="shared" si="1"/>
        <v>25</v>
      </c>
      <c r="T166" s="28" t="str">
        <f t="shared" si="2"/>
        <v>DIATAS 8JAM</v>
      </c>
      <c r="U166" s="52">
        <v>45292.0</v>
      </c>
      <c r="V166" s="28" t="str">
        <f t="shared" si="3"/>
        <v>DIATAS 1 TAHUN</v>
      </c>
      <c r="W166" s="28"/>
      <c r="X166" s="28"/>
      <c r="Y166" s="28"/>
      <c r="Z166" s="28"/>
      <c r="AA166" s="28"/>
      <c r="AB166" s="28"/>
      <c r="AC166" s="65" t="b">
        <v>0</v>
      </c>
      <c r="AD166" s="28" t="str">
        <f t="shared" si="4"/>
        <v>Waktunya Dummy</v>
      </c>
      <c r="AE166" s="28" t="str">
        <f t="shared" si="5"/>
        <v>1</v>
      </c>
      <c r="AF166" s="28">
        <f t="shared" si="8"/>
        <v>50</v>
      </c>
      <c r="AG166" s="28">
        <v>50.0</v>
      </c>
      <c r="AH166" s="68">
        <v>1.0</v>
      </c>
      <c r="AI166" s="28">
        <v>0.0</v>
      </c>
      <c r="AJ166" s="70"/>
      <c r="AK166" s="28">
        <v>0.0</v>
      </c>
      <c r="AL166" s="28"/>
      <c r="AM166" s="28">
        <v>0.0</v>
      </c>
      <c r="AN166" s="28"/>
      <c r="AO166" s="28">
        <v>0.0</v>
      </c>
      <c r="AP166" s="28"/>
      <c r="AQ166" s="28">
        <v>0.0</v>
      </c>
      <c r="AR166" s="28"/>
      <c r="AS166" s="28">
        <v>0.0</v>
      </c>
      <c r="AT166" s="28"/>
      <c r="AU166" s="28">
        <v>0.0</v>
      </c>
      <c r="AV166" s="28"/>
      <c r="AW166" s="28">
        <v>0.0</v>
      </c>
      <c r="AX166" s="28"/>
      <c r="AY166" s="55" t="s">
        <v>184</v>
      </c>
      <c r="AZ166" s="55" t="s">
        <v>184</v>
      </c>
      <c r="BA166" s="55" t="s">
        <v>184</v>
      </c>
      <c r="BB166" s="55" t="s">
        <v>184</v>
      </c>
      <c r="BC166" s="77">
        <f t="shared" si="7"/>
        <v>100</v>
      </c>
    </row>
    <row r="167" ht="22.5" customHeight="1">
      <c r="A167" s="36">
        <v>166.0</v>
      </c>
      <c r="B167" s="28" t="s">
        <v>2014</v>
      </c>
      <c r="C167" s="28" t="s">
        <v>2607</v>
      </c>
      <c r="D167" s="28" t="s">
        <v>434</v>
      </c>
      <c r="E167" s="28" t="s">
        <v>593</v>
      </c>
      <c r="F167" s="28" t="s">
        <v>358</v>
      </c>
      <c r="G167" s="28"/>
      <c r="H167" s="28" t="s">
        <v>1859</v>
      </c>
      <c r="I167" s="28">
        <v>2.0</v>
      </c>
      <c r="J167" s="28">
        <v>20.0</v>
      </c>
      <c r="K167" s="28">
        <v>40.0</v>
      </c>
      <c r="L167" s="28" t="s">
        <v>546</v>
      </c>
      <c r="M167" s="28">
        <v>2.0</v>
      </c>
      <c r="N167" s="28" t="s">
        <v>175</v>
      </c>
      <c r="O167" s="28" t="s">
        <v>2362</v>
      </c>
      <c r="P167" s="28" t="s">
        <v>1609</v>
      </c>
      <c r="Q167" s="28" t="s">
        <v>1245</v>
      </c>
      <c r="R167" s="28">
        <v>50.0</v>
      </c>
      <c r="S167" s="50">
        <f t="shared" si="1"/>
        <v>25</v>
      </c>
      <c r="T167" s="28" t="str">
        <f t="shared" si="2"/>
        <v>DIATAS 8JAM</v>
      </c>
      <c r="U167" s="52">
        <v>45292.0</v>
      </c>
      <c r="V167" s="28" t="str">
        <f t="shared" si="3"/>
        <v>DIATAS 1 TAHUN</v>
      </c>
      <c r="W167" s="28"/>
      <c r="X167" s="28"/>
      <c r="Y167" s="28"/>
      <c r="Z167" s="28"/>
      <c r="AA167" s="28"/>
      <c r="AB167" s="28"/>
      <c r="AC167" s="65" t="b">
        <v>0</v>
      </c>
      <c r="AD167" s="28" t="str">
        <f t="shared" si="4"/>
        <v>Waktunya Dummy</v>
      </c>
      <c r="AE167" s="28" t="str">
        <f t="shared" si="5"/>
        <v>1</v>
      </c>
      <c r="AF167" s="28">
        <f t="shared" si="8"/>
        <v>50</v>
      </c>
      <c r="AG167" s="28">
        <v>50.0</v>
      </c>
      <c r="AH167" s="68">
        <v>1.0</v>
      </c>
      <c r="AI167" s="28">
        <v>0.0</v>
      </c>
      <c r="AJ167" s="70"/>
      <c r="AK167" s="28">
        <v>0.0</v>
      </c>
      <c r="AL167" s="28"/>
      <c r="AM167" s="28">
        <v>0.0</v>
      </c>
      <c r="AN167" s="28"/>
      <c r="AO167" s="28">
        <v>0.0</v>
      </c>
      <c r="AP167" s="28"/>
      <c r="AQ167" s="28">
        <v>0.0</v>
      </c>
      <c r="AR167" s="28"/>
      <c r="AS167" s="28">
        <v>0.0</v>
      </c>
      <c r="AT167" s="28"/>
      <c r="AU167" s="28">
        <v>0.0</v>
      </c>
      <c r="AV167" s="28"/>
      <c r="AW167" s="28">
        <v>0.0</v>
      </c>
      <c r="AX167" s="28"/>
      <c r="AY167" s="55" t="s">
        <v>184</v>
      </c>
      <c r="AZ167" s="55" t="s">
        <v>1522</v>
      </c>
      <c r="BA167" s="55" t="s">
        <v>184</v>
      </c>
      <c r="BB167" s="55" t="s">
        <v>184</v>
      </c>
      <c r="BC167" s="77">
        <f t="shared" si="7"/>
        <v>75</v>
      </c>
    </row>
    <row r="168" ht="22.5" customHeight="1">
      <c r="A168" s="36">
        <v>167.0</v>
      </c>
      <c r="B168" s="28" t="s">
        <v>2016</v>
      </c>
      <c r="C168" s="28" t="s">
        <v>2617</v>
      </c>
      <c r="D168" s="28" t="s">
        <v>434</v>
      </c>
      <c r="E168" s="28" t="s">
        <v>593</v>
      </c>
      <c r="F168" s="28" t="s">
        <v>358</v>
      </c>
      <c r="G168" s="28"/>
      <c r="H168" s="28" t="s">
        <v>1859</v>
      </c>
      <c r="I168" s="28">
        <v>2.0</v>
      </c>
      <c r="J168" s="28">
        <v>20.0</v>
      </c>
      <c r="K168" s="28">
        <v>40.0</v>
      </c>
      <c r="L168" s="28" t="s">
        <v>546</v>
      </c>
      <c r="M168" s="28">
        <v>2.0</v>
      </c>
      <c r="N168" s="28" t="s">
        <v>175</v>
      </c>
      <c r="O168" s="28" t="s">
        <v>2362</v>
      </c>
      <c r="P168" s="28" t="s">
        <v>1609</v>
      </c>
      <c r="Q168" s="28" t="s">
        <v>1245</v>
      </c>
      <c r="R168" s="28">
        <v>50.0</v>
      </c>
      <c r="S168" s="50">
        <f t="shared" si="1"/>
        <v>25</v>
      </c>
      <c r="T168" s="28" t="str">
        <f t="shared" si="2"/>
        <v>DIATAS 8JAM</v>
      </c>
      <c r="U168" s="52">
        <v>45292.0</v>
      </c>
      <c r="V168" s="28" t="str">
        <f t="shared" si="3"/>
        <v>DIATAS 1 TAHUN</v>
      </c>
      <c r="W168" s="28"/>
      <c r="X168" s="28"/>
      <c r="Y168" s="28"/>
      <c r="Z168" s="28"/>
      <c r="AA168" s="28"/>
      <c r="AB168" s="28"/>
      <c r="AC168" s="65" t="b">
        <v>0</v>
      </c>
      <c r="AD168" s="28" t="str">
        <f t="shared" si="4"/>
        <v>Waktunya Dummy</v>
      </c>
      <c r="AE168" s="28" t="str">
        <f t="shared" si="5"/>
        <v>1</v>
      </c>
      <c r="AF168" s="28">
        <f t="shared" si="8"/>
        <v>50</v>
      </c>
      <c r="AG168" s="28">
        <v>50.0</v>
      </c>
      <c r="AH168" s="68">
        <v>1.0</v>
      </c>
      <c r="AI168" s="28">
        <v>0.0</v>
      </c>
      <c r="AJ168" s="70"/>
      <c r="AK168" s="28">
        <v>0.0</v>
      </c>
      <c r="AL168" s="28"/>
      <c r="AM168" s="28">
        <v>0.0</v>
      </c>
      <c r="AN168" s="28"/>
      <c r="AO168" s="28">
        <v>0.0</v>
      </c>
      <c r="AP168" s="28"/>
      <c r="AQ168" s="28">
        <v>0.0</v>
      </c>
      <c r="AR168" s="28"/>
      <c r="AS168" s="28">
        <v>0.0</v>
      </c>
      <c r="AT168" s="28"/>
      <c r="AU168" s="28">
        <v>0.0</v>
      </c>
      <c r="AV168" s="28"/>
      <c r="AW168" s="28">
        <v>0.0</v>
      </c>
      <c r="AX168" s="28"/>
      <c r="AY168" s="55" t="s">
        <v>184</v>
      </c>
      <c r="AZ168" s="55" t="s">
        <v>184</v>
      </c>
      <c r="BA168" s="55" t="s">
        <v>184</v>
      </c>
      <c r="BB168" s="55" t="s">
        <v>184</v>
      </c>
      <c r="BC168" s="77">
        <f t="shared" si="7"/>
        <v>100</v>
      </c>
    </row>
    <row r="169" ht="22.5" customHeight="1">
      <c r="A169" s="36">
        <v>168.0</v>
      </c>
      <c r="B169" s="28" t="s">
        <v>2019</v>
      </c>
      <c r="C169" s="28" t="s">
        <v>2623</v>
      </c>
      <c r="D169" s="28" t="s">
        <v>434</v>
      </c>
      <c r="E169" s="28" t="s">
        <v>593</v>
      </c>
      <c r="F169" s="28" t="s">
        <v>358</v>
      </c>
      <c r="G169" s="28"/>
      <c r="H169" s="28" t="s">
        <v>1859</v>
      </c>
      <c r="I169" s="28">
        <v>2.0</v>
      </c>
      <c r="J169" s="28">
        <v>20.0</v>
      </c>
      <c r="K169" s="28">
        <v>40.0</v>
      </c>
      <c r="L169" s="28" t="s">
        <v>546</v>
      </c>
      <c r="M169" s="28">
        <v>2.0</v>
      </c>
      <c r="N169" s="28" t="s">
        <v>175</v>
      </c>
      <c r="O169" s="28" t="s">
        <v>2362</v>
      </c>
      <c r="P169" s="28" t="s">
        <v>1609</v>
      </c>
      <c r="Q169" s="28" t="s">
        <v>1245</v>
      </c>
      <c r="R169" s="28">
        <v>50.0</v>
      </c>
      <c r="S169" s="50">
        <f t="shared" si="1"/>
        <v>25</v>
      </c>
      <c r="T169" s="28" t="str">
        <f t="shared" si="2"/>
        <v>DIATAS 8JAM</v>
      </c>
      <c r="U169" s="52">
        <v>45292.0</v>
      </c>
      <c r="V169" s="28" t="str">
        <f t="shared" si="3"/>
        <v>DIATAS 1 TAHUN</v>
      </c>
      <c r="W169" s="28"/>
      <c r="X169" s="28"/>
      <c r="Y169" s="28"/>
      <c r="Z169" s="28"/>
      <c r="AA169" s="28"/>
      <c r="AB169" s="28"/>
      <c r="AC169" s="65" t="b">
        <v>0</v>
      </c>
      <c r="AD169" s="28" t="str">
        <f t="shared" si="4"/>
        <v>Waktunya Dummy</v>
      </c>
      <c r="AE169" s="28" t="str">
        <f t="shared" si="5"/>
        <v>1</v>
      </c>
      <c r="AF169" s="28">
        <f t="shared" si="8"/>
        <v>50</v>
      </c>
      <c r="AG169" s="28">
        <v>50.0</v>
      </c>
      <c r="AH169" s="68">
        <v>1.0</v>
      </c>
      <c r="AI169" s="28">
        <v>0.0</v>
      </c>
      <c r="AJ169" s="70"/>
      <c r="AK169" s="28">
        <v>0.0</v>
      </c>
      <c r="AL169" s="28"/>
      <c r="AM169" s="28">
        <v>0.0</v>
      </c>
      <c r="AN169" s="28"/>
      <c r="AO169" s="28">
        <v>0.0</v>
      </c>
      <c r="AP169" s="28"/>
      <c r="AQ169" s="28">
        <v>0.0</v>
      </c>
      <c r="AR169" s="28"/>
      <c r="AS169" s="28">
        <v>0.0</v>
      </c>
      <c r="AT169" s="28"/>
      <c r="AU169" s="28">
        <v>0.0</v>
      </c>
      <c r="AV169" s="28"/>
      <c r="AW169" s="28">
        <v>0.0</v>
      </c>
      <c r="AX169" s="28"/>
      <c r="AY169" s="55" t="s">
        <v>184</v>
      </c>
      <c r="AZ169" s="55" t="s">
        <v>184</v>
      </c>
      <c r="BA169" s="55" t="s">
        <v>184</v>
      </c>
      <c r="BB169" s="55" t="s">
        <v>184</v>
      </c>
      <c r="BC169" s="77">
        <f t="shared" si="7"/>
        <v>100</v>
      </c>
    </row>
    <row r="170" ht="22.5" customHeight="1">
      <c r="A170" s="36">
        <v>169.0</v>
      </c>
      <c r="B170" s="28" t="s">
        <v>2022</v>
      </c>
      <c r="C170" s="28" t="s">
        <v>2630</v>
      </c>
      <c r="D170" s="28" t="s">
        <v>434</v>
      </c>
      <c r="E170" s="28" t="s">
        <v>593</v>
      </c>
      <c r="F170" s="28" t="s">
        <v>358</v>
      </c>
      <c r="G170" s="28"/>
      <c r="H170" s="28" t="s">
        <v>1859</v>
      </c>
      <c r="I170" s="28">
        <v>2.0</v>
      </c>
      <c r="J170" s="28">
        <v>20.0</v>
      </c>
      <c r="K170" s="28">
        <v>40.0</v>
      </c>
      <c r="L170" s="28" t="s">
        <v>546</v>
      </c>
      <c r="M170" s="28">
        <v>2.0</v>
      </c>
      <c r="N170" s="28" t="s">
        <v>175</v>
      </c>
      <c r="O170" s="28" t="s">
        <v>2362</v>
      </c>
      <c r="P170" s="28" t="s">
        <v>1609</v>
      </c>
      <c r="Q170" s="28" t="s">
        <v>1245</v>
      </c>
      <c r="R170" s="28">
        <v>50.0</v>
      </c>
      <c r="S170" s="50">
        <f t="shared" si="1"/>
        <v>25</v>
      </c>
      <c r="T170" s="28" t="str">
        <f t="shared" si="2"/>
        <v>DIATAS 8JAM</v>
      </c>
      <c r="U170" s="52">
        <v>45292.0</v>
      </c>
      <c r="V170" s="28" t="str">
        <f t="shared" si="3"/>
        <v>DIATAS 1 TAHUN</v>
      </c>
      <c r="W170" s="28"/>
      <c r="X170" s="28"/>
      <c r="Y170" s="28"/>
      <c r="Z170" s="28"/>
      <c r="AA170" s="28"/>
      <c r="AB170" s="28"/>
      <c r="AC170" s="65" t="b">
        <v>0</v>
      </c>
      <c r="AD170" s="28" t="str">
        <f t="shared" si="4"/>
        <v>Waktunya Dummy</v>
      </c>
      <c r="AE170" s="28" t="str">
        <f t="shared" si="5"/>
        <v>1</v>
      </c>
      <c r="AF170" s="28">
        <f t="shared" si="8"/>
        <v>50</v>
      </c>
      <c r="AG170" s="28">
        <v>50.0</v>
      </c>
      <c r="AH170" s="68">
        <v>1.0</v>
      </c>
      <c r="AI170" s="28">
        <v>0.0</v>
      </c>
      <c r="AJ170" s="70"/>
      <c r="AK170" s="28">
        <v>0.0</v>
      </c>
      <c r="AL170" s="28"/>
      <c r="AM170" s="28">
        <v>0.0</v>
      </c>
      <c r="AN170" s="28"/>
      <c r="AO170" s="28">
        <v>0.0</v>
      </c>
      <c r="AP170" s="28"/>
      <c r="AQ170" s="28">
        <v>0.0</v>
      </c>
      <c r="AR170" s="28"/>
      <c r="AS170" s="28">
        <v>0.0</v>
      </c>
      <c r="AT170" s="28"/>
      <c r="AU170" s="28">
        <v>0.0</v>
      </c>
      <c r="AV170" s="28"/>
      <c r="AW170" s="28">
        <v>0.0</v>
      </c>
      <c r="AX170" s="28"/>
      <c r="AY170" s="55" t="s">
        <v>184</v>
      </c>
      <c r="AZ170" s="55" t="s">
        <v>184</v>
      </c>
      <c r="BA170" s="55" t="s">
        <v>184</v>
      </c>
      <c r="BB170" s="55" t="s">
        <v>184</v>
      </c>
      <c r="BC170" s="77">
        <f t="shared" si="7"/>
        <v>100</v>
      </c>
    </row>
    <row r="171" ht="22.5" customHeight="1">
      <c r="A171" s="36">
        <v>170.0</v>
      </c>
      <c r="B171" s="28" t="s">
        <v>2025</v>
      </c>
      <c r="C171" s="28" t="s">
        <v>2637</v>
      </c>
      <c r="D171" s="28" t="s">
        <v>434</v>
      </c>
      <c r="E171" s="28" t="s">
        <v>593</v>
      </c>
      <c r="F171" s="28" t="s">
        <v>358</v>
      </c>
      <c r="G171" s="28"/>
      <c r="H171" s="28" t="s">
        <v>1859</v>
      </c>
      <c r="I171" s="28">
        <v>2.0</v>
      </c>
      <c r="J171" s="28">
        <v>20.0</v>
      </c>
      <c r="K171" s="28">
        <v>40.0</v>
      </c>
      <c r="L171" s="28" t="s">
        <v>546</v>
      </c>
      <c r="M171" s="28">
        <v>2.0</v>
      </c>
      <c r="N171" s="28" t="s">
        <v>175</v>
      </c>
      <c r="O171" s="28" t="s">
        <v>2362</v>
      </c>
      <c r="P171" s="28" t="s">
        <v>1609</v>
      </c>
      <c r="Q171" s="28" t="s">
        <v>1245</v>
      </c>
      <c r="R171" s="28">
        <v>50.0</v>
      </c>
      <c r="S171" s="50">
        <f t="shared" si="1"/>
        <v>25</v>
      </c>
      <c r="T171" s="28" t="str">
        <f t="shared" si="2"/>
        <v>DIATAS 8JAM</v>
      </c>
      <c r="U171" s="52">
        <v>45292.0</v>
      </c>
      <c r="V171" s="28" t="str">
        <f t="shared" si="3"/>
        <v>DIATAS 1 TAHUN</v>
      </c>
      <c r="W171" s="28"/>
      <c r="X171" s="28"/>
      <c r="Y171" s="28"/>
      <c r="Z171" s="28"/>
      <c r="AA171" s="28"/>
      <c r="AB171" s="28"/>
      <c r="AC171" s="65" t="b">
        <v>0</v>
      </c>
      <c r="AD171" s="28" t="str">
        <f t="shared" si="4"/>
        <v>Waktunya Dummy</v>
      </c>
      <c r="AE171" s="28" t="str">
        <f t="shared" si="5"/>
        <v>1</v>
      </c>
      <c r="AF171" s="28">
        <f t="shared" si="8"/>
        <v>50</v>
      </c>
      <c r="AG171" s="28">
        <v>50.0</v>
      </c>
      <c r="AH171" s="68">
        <v>1.0</v>
      </c>
      <c r="AI171" s="28">
        <v>0.0</v>
      </c>
      <c r="AJ171" s="70"/>
      <c r="AK171" s="28">
        <v>0.0</v>
      </c>
      <c r="AL171" s="28"/>
      <c r="AM171" s="28">
        <v>0.0</v>
      </c>
      <c r="AN171" s="28"/>
      <c r="AO171" s="28">
        <v>0.0</v>
      </c>
      <c r="AP171" s="28"/>
      <c r="AQ171" s="28">
        <v>0.0</v>
      </c>
      <c r="AR171" s="28"/>
      <c r="AS171" s="28">
        <v>0.0</v>
      </c>
      <c r="AT171" s="28"/>
      <c r="AU171" s="28">
        <v>0.0</v>
      </c>
      <c r="AV171" s="28"/>
      <c r="AW171" s="28">
        <v>0.0</v>
      </c>
      <c r="AX171" s="28"/>
      <c r="AY171" s="55" t="s">
        <v>184</v>
      </c>
      <c r="AZ171" s="55" t="s">
        <v>184</v>
      </c>
      <c r="BA171" s="55" t="s">
        <v>184</v>
      </c>
      <c r="BB171" s="55" t="s">
        <v>184</v>
      </c>
      <c r="BC171" s="77">
        <f t="shared" si="7"/>
        <v>100</v>
      </c>
    </row>
    <row r="172" ht="22.5" customHeight="1">
      <c r="A172" s="36">
        <v>171.0</v>
      </c>
      <c r="B172" s="28" t="s">
        <v>1946</v>
      </c>
      <c r="C172" s="28" t="s">
        <v>2644</v>
      </c>
      <c r="D172" s="28" t="s">
        <v>16</v>
      </c>
      <c r="E172" s="28" t="s">
        <v>593</v>
      </c>
      <c r="F172" s="28" t="s">
        <v>358</v>
      </c>
      <c r="G172" s="28"/>
      <c r="H172" s="28" t="s">
        <v>1859</v>
      </c>
      <c r="I172" s="28">
        <v>2.0</v>
      </c>
      <c r="J172" s="28">
        <v>20.0</v>
      </c>
      <c r="K172" s="28">
        <v>40.0</v>
      </c>
      <c r="L172" s="28" t="s">
        <v>546</v>
      </c>
      <c r="M172" s="28">
        <v>2.0</v>
      </c>
      <c r="N172" s="28" t="s">
        <v>175</v>
      </c>
      <c r="O172" s="28" t="s">
        <v>2362</v>
      </c>
      <c r="P172" s="28" t="s">
        <v>1609</v>
      </c>
      <c r="Q172" s="28" t="s">
        <v>1245</v>
      </c>
      <c r="R172" s="28">
        <v>50.0</v>
      </c>
      <c r="S172" s="50">
        <f t="shared" si="1"/>
        <v>25</v>
      </c>
      <c r="T172" s="28" t="str">
        <f t="shared" si="2"/>
        <v>DIATAS 8JAM</v>
      </c>
      <c r="U172" s="52">
        <v>45292.0</v>
      </c>
      <c r="V172" s="28" t="str">
        <f t="shared" si="3"/>
        <v>DIATAS 1 TAHUN</v>
      </c>
      <c r="W172" s="28"/>
      <c r="X172" s="28"/>
      <c r="Y172" s="28"/>
      <c r="Z172" s="28"/>
      <c r="AA172" s="28"/>
      <c r="AB172" s="28"/>
      <c r="AC172" s="65" t="b">
        <v>0</v>
      </c>
      <c r="AD172" s="28" t="str">
        <f t="shared" si="4"/>
        <v>Waktunya Dummy</v>
      </c>
      <c r="AE172" s="28" t="str">
        <f t="shared" si="5"/>
        <v>1</v>
      </c>
      <c r="AF172" s="28">
        <f t="shared" si="8"/>
        <v>50</v>
      </c>
      <c r="AG172" s="28">
        <v>50.0</v>
      </c>
      <c r="AH172" s="68">
        <v>1.0</v>
      </c>
      <c r="AI172" s="28">
        <v>0.0</v>
      </c>
      <c r="AJ172" s="70"/>
      <c r="AK172" s="28">
        <v>0.0</v>
      </c>
      <c r="AL172" s="28"/>
      <c r="AM172" s="28">
        <v>0.0</v>
      </c>
      <c r="AN172" s="28"/>
      <c r="AO172" s="28">
        <v>0.0</v>
      </c>
      <c r="AP172" s="28"/>
      <c r="AQ172" s="28">
        <v>0.0</v>
      </c>
      <c r="AR172" s="28"/>
      <c r="AS172" s="28">
        <v>0.0</v>
      </c>
      <c r="AT172" s="28"/>
      <c r="AU172" s="28">
        <v>0.0</v>
      </c>
      <c r="AV172" s="28"/>
      <c r="AW172" s="28">
        <v>0.0</v>
      </c>
      <c r="AX172" s="28"/>
      <c r="AY172" s="55" t="s">
        <v>184</v>
      </c>
      <c r="AZ172" s="55" t="s">
        <v>184</v>
      </c>
      <c r="BA172" s="55" t="s">
        <v>184</v>
      </c>
      <c r="BB172" s="55" t="s">
        <v>184</v>
      </c>
      <c r="BC172" s="77">
        <f t="shared" si="7"/>
        <v>100</v>
      </c>
    </row>
    <row r="173" ht="22.5" customHeight="1">
      <c r="A173" s="36">
        <v>172.0</v>
      </c>
      <c r="B173" s="28" t="s">
        <v>2032</v>
      </c>
      <c r="C173" s="28" t="s">
        <v>2652</v>
      </c>
      <c r="D173" s="28" t="s">
        <v>434</v>
      </c>
      <c r="E173" s="28" t="s">
        <v>593</v>
      </c>
      <c r="F173" s="28" t="s">
        <v>358</v>
      </c>
      <c r="G173" s="28"/>
      <c r="H173" s="28" t="s">
        <v>1859</v>
      </c>
      <c r="I173" s="28">
        <v>2.0</v>
      </c>
      <c r="J173" s="28">
        <v>20.0</v>
      </c>
      <c r="K173" s="28">
        <v>40.0</v>
      </c>
      <c r="L173" s="28" t="s">
        <v>546</v>
      </c>
      <c r="M173" s="28">
        <v>2.0</v>
      </c>
      <c r="N173" s="28" t="s">
        <v>175</v>
      </c>
      <c r="O173" s="28" t="s">
        <v>2362</v>
      </c>
      <c r="P173" s="28" t="s">
        <v>1609</v>
      </c>
      <c r="Q173" s="28" t="s">
        <v>1245</v>
      </c>
      <c r="R173" s="28">
        <v>50.0</v>
      </c>
      <c r="S173" s="50">
        <f t="shared" si="1"/>
        <v>25</v>
      </c>
      <c r="T173" s="28" t="str">
        <f t="shared" si="2"/>
        <v>DIATAS 8JAM</v>
      </c>
      <c r="U173" s="52">
        <v>45292.0</v>
      </c>
      <c r="V173" s="28" t="str">
        <f t="shared" si="3"/>
        <v>DIATAS 1 TAHUN</v>
      </c>
      <c r="W173" s="28"/>
      <c r="X173" s="28"/>
      <c r="Y173" s="28"/>
      <c r="Z173" s="28"/>
      <c r="AA173" s="28"/>
      <c r="AB173" s="28"/>
      <c r="AC173" s="65" t="b">
        <v>0</v>
      </c>
      <c r="AD173" s="28" t="str">
        <f t="shared" si="4"/>
        <v>Waktunya Dummy</v>
      </c>
      <c r="AE173" s="28" t="str">
        <f t="shared" si="5"/>
        <v>1</v>
      </c>
      <c r="AF173" s="28">
        <f t="shared" si="8"/>
        <v>50</v>
      </c>
      <c r="AG173" s="28">
        <v>50.0</v>
      </c>
      <c r="AH173" s="68">
        <v>1.0</v>
      </c>
      <c r="AI173" s="28">
        <v>0.0</v>
      </c>
      <c r="AJ173" s="70"/>
      <c r="AK173" s="28">
        <v>0.0</v>
      </c>
      <c r="AL173" s="28"/>
      <c r="AM173" s="28">
        <v>0.0</v>
      </c>
      <c r="AN173" s="28"/>
      <c r="AO173" s="28">
        <v>0.0</v>
      </c>
      <c r="AP173" s="28"/>
      <c r="AQ173" s="28">
        <v>0.0</v>
      </c>
      <c r="AR173" s="28"/>
      <c r="AS173" s="28">
        <v>0.0</v>
      </c>
      <c r="AT173" s="28"/>
      <c r="AU173" s="28">
        <v>0.0</v>
      </c>
      <c r="AV173" s="28"/>
      <c r="AW173" s="28">
        <v>0.0</v>
      </c>
      <c r="AX173" s="28"/>
      <c r="AY173" s="55" t="s">
        <v>184</v>
      </c>
      <c r="AZ173" s="55" t="s">
        <v>184</v>
      </c>
      <c r="BA173" s="55" t="s">
        <v>184</v>
      </c>
      <c r="BB173" s="55" t="s">
        <v>184</v>
      </c>
      <c r="BC173" s="77">
        <f t="shared" si="7"/>
        <v>100</v>
      </c>
    </row>
    <row r="174" ht="22.5" customHeight="1">
      <c r="A174" s="36">
        <v>173.0</v>
      </c>
      <c r="B174" s="28" t="s">
        <v>2041</v>
      </c>
      <c r="C174" s="28" t="s">
        <v>2660</v>
      </c>
      <c r="D174" s="28" t="s">
        <v>181</v>
      </c>
      <c r="E174" s="28" t="s">
        <v>593</v>
      </c>
      <c r="F174" s="28" t="s">
        <v>358</v>
      </c>
      <c r="G174" s="28"/>
      <c r="H174" s="28" t="s">
        <v>1859</v>
      </c>
      <c r="I174" s="28">
        <v>2.0</v>
      </c>
      <c r="J174" s="28">
        <v>20.0</v>
      </c>
      <c r="K174" s="28">
        <v>40.0</v>
      </c>
      <c r="L174" s="28" t="s">
        <v>546</v>
      </c>
      <c r="M174" s="28">
        <v>2.0</v>
      </c>
      <c r="N174" s="28" t="s">
        <v>175</v>
      </c>
      <c r="O174" s="28" t="s">
        <v>2362</v>
      </c>
      <c r="P174" s="28" t="s">
        <v>1609</v>
      </c>
      <c r="Q174" s="28" t="s">
        <v>1245</v>
      </c>
      <c r="R174" s="28">
        <v>50.0</v>
      </c>
      <c r="S174" s="50">
        <f t="shared" si="1"/>
        <v>25</v>
      </c>
      <c r="T174" s="28" t="str">
        <f t="shared" si="2"/>
        <v>DIATAS 8JAM</v>
      </c>
      <c r="U174" s="52">
        <v>45292.0</v>
      </c>
      <c r="V174" s="28" t="str">
        <f t="shared" si="3"/>
        <v>DIATAS 1 TAHUN</v>
      </c>
      <c r="W174" s="28"/>
      <c r="X174" s="28"/>
      <c r="Y174" s="28"/>
      <c r="Z174" s="28"/>
      <c r="AA174" s="28"/>
      <c r="AB174" s="28"/>
      <c r="AC174" s="65" t="b">
        <v>0</v>
      </c>
      <c r="AD174" s="28" t="str">
        <f t="shared" si="4"/>
        <v>Waktunya Dummy</v>
      </c>
      <c r="AE174" s="28" t="str">
        <f t="shared" si="5"/>
        <v>1</v>
      </c>
      <c r="AF174" s="28">
        <f t="shared" si="8"/>
        <v>50</v>
      </c>
      <c r="AG174" s="28">
        <v>50.0</v>
      </c>
      <c r="AH174" s="68">
        <v>1.0</v>
      </c>
      <c r="AI174" s="28">
        <v>0.0</v>
      </c>
      <c r="AJ174" s="70"/>
      <c r="AK174" s="28">
        <v>0.0</v>
      </c>
      <c r="AL174" s="28"/>
      <c r="AM174" s="28">
        <v>0.0</v>
      </c>
      <c r="AN174" s="28"/>
      <c r="AO174" s="28">
        <v>0.0</v>
      </c>
      <c r="AP174" s="28"/>
      <c r="AQ174" s="28">
        <v>0.0</v>
      </c>
      <c r="AR174" s="28"/>
      <c r="AS174" s="28">
        <v>0.0</v>
      </c>
      <c r="AT174" s="28"/>
      <c r="AU174" s="28">
        <v>0.0</v>
      </c>
      <c r="AV174" s="28"/>
      <c r="AW174" s="28">
        <v>0.0</v>
      </c>
      <c r="AX174" s="28"/>
      <c r="AY174" s="55" t="s">
        <v>184</v>
      </c>
      <c r="AZ174" s="55" t="s">
        <v>184</v>
      </c>
      <c r="BA174" s="55" t="s">
        <v>184</v>
      </c>
      <c r="BB174" s="55" t="s">
        <v>184</v>
      </c>
      <c r="BC174" s="77">
        <f t="shared" si="7"/>
        <v>100</v>
      </c>
    </row>
    <row r="175" ht="22.5" customHeight="1">
      <c r="A175" s="36">
        <v>174.0</v>
      </c>
      <c r="B175" s="28" t="s">
        <v>2045</v>
      </c>
      <c r="C175" s="28" t="s">
        <v>2668</v>
      </c>
      <c r="D175" s="28" t="s">
        <v>181</v>
      </c>
      <c r="E175" s="28" t="s">
        <v>593</v>
      </c>
      <c r="F175" s="28" t="s">
        <v>358</v>
      </c>
      <c r="G175" s="28"/>
      <c r="H175" s="28" t="s">
        <v>1859</v>
      </c>
      <c r="I175" s="28">
        <v>2.0</v>
      </c>
      <c r="J175" s="28">
        <v>20.0</v>
      </c>
      <c r="K175" s="28">
        <v>40.0</v>
      </c>
      <c r="L175" s="28" t="s">
        <v>546</v>
      </c>
      <c r="M175" s="28">
        <v>2.0</v>
      </c>
      <c r="N175" s="28" t="s">
        <v>175</v>
      </c>
      <c r="O175" s="28" t="s">
        <v>2362</v>
      </c>
      <c r="P175" s="28" t="s">
        <v>1609</v>
      </c>
      <c r="Q175" s="28" t="s">
        <v>1245</v>
      </c>
      <c r="R175" s="28">
        <v>50.0</v>
      </c>
      <c r="S175" s="50">
        <f t="shared" si="1"/>
        <v>25</v>
      </c>
      <c r="T175" s="28" t="str">
        <f t="shared" si="2"/>
        <v>DIATAS 8JAM</v>
      </c>
      <c r="U175" s="52">
        <v>45292.0</v>
      </c>
      <c r="V175" s="28" t="str">
        <f t="shared" si="3"/>
        <v>DIATAS 1 TAHUN</v>
      </c>
      <c r="W175" s="28"/>
      <c r="X175" s="28"/>
      <c r="Y175" s="28"/>
      <c r="Z175" s="28"/>
      <c r="AA175" s="28"/>
      <c r="AB175" s="28"/>
      <c r="AC175" s="65" t="b">
        <v>0</v>
      </c>
      <c r="AD175" s="28" t="str">
        <f t="shared" si="4"/>
        <v>Waktunya Dummy</v>
      </c>
      <c r="AE175" s="28" t="str">
        <f t="shared" si="5"/>
        <v>1</v>
      </c>
      <c r="AF175" s="28">
        <f t="shared" si="8"/>
        <v>50</v>
      </c>
      <c r="AG175" s="28">
        <v>50.0</v>
      </c>
      <c r="AH175" s="68">
        <v>1.0</v>
      </c>
      <c r="AI175" s="28">
        <v>0.0</v>
      </c>
      <c r="AJ175" s="70"/>
      <c r="AK175" s="28">
        <v>0.0</v>
      </c>
      <c r="AL175" s="28"/>
      <c r="AM175" s="28">
        <v>0.0</v>
      </c>
      <c r="AN175" s="28"/>
      <c r="AO175" s="28">
        <v>0.0</v>
      </c>
      <c r="AP175" s="28"/>
      <c r="AQ175" s="28">
        <v>0.0</v>
      </c>
      <c r="AR175" s="28"/>
      <c r="AS175" s="28">
        <v>0.0</v>
      </c>
      <c r="AT175" s="28"/>
      <c r="AU175" s="28">
        <v>0.0</v>
      </c>
      <c r="AV175" s="28"/>
      <c r="AW175" s="28">
        <v>0.0</v>
      </c>
      <c r="AX175" s="28"/>
      <c r="AY175" s="55" t="s">
        <v>184</v>
      </c>
      <c r="AZ175" s="55" t="s">
        <v>184</v>
      </c>
      <c r="BA175" s="55" t="s">
        <v>184</v>
      </c>
      <c r="BB175" s="55" t="s">
        <v>184</v>
      </c>
      <c r="BC175" s="77">
        <f t="shared" si="7"/>
        <v>100</v>
      </c>
    </row>
    <row r="176" ht="22.5" customHeight="1">
      <c r="A176" s="36">
        <v>175.0</v>
      </c>
      <c r="B176" s="28" t="s">
        <v>2049</v>
      </c>
      <c r="C176" s="28" t="s">
        <v>2674</v>
      </c>
      <c r="D176" s="28" t="s">
        <v>181</v>
      </c>
      <c r="E176" s="28" t="s">
        <v>593</v>
      </c>
      <c r="F176" s="28" t="s">
        <v>358</v>
      </c>
      <c r="G176" s="28"/>
      <c r="H176" s="28" t="s">
        <v>1859</v>
      </c>
      <c r="I176" s="28">
        <v>2.0</v>
      </c>
      <c r="J176" s="28">
        <v>20.0</v>
      </c>
      <c r="K176" s="28">
        <v>40.0</v>
      </c>
      <c r="L176" s="28" t="s">
        <v>546</v>
      </c>
      <c r="M176" s="28">
        <v>2.0</v>
      </c>
      <c r="N176" s="28" t="s">
        <v>175</v>
      </c>
      <c r="O176" s="28" t="s">
        <v>2362</v>
      </c>
      <c r="P176" s="28" t="s">
        <v>1609</v>
      </c>
      <c r="Q176" s="28" t="s">
        <v>1245</v>
      </c>
      <c r="R176" s="28">
        <v>50.0</v>
      </c>
      <c r="S176" s="50">
        <f t="shared" si="1"/>
        <v>25</v>
      </c>
      <c r="T176" s="28" t="str">
        <f t="shared" si="2"/>
        <v>DIATAS 8JAM</v>
      </c>
      <c r="U176" s="52">
        <v>45292.0</v>
      </c>
      <c r="V176" s="28" t="str">
        <f t="shared" si="3"/>
        <v>DIATAS 1 TAHUN</v>
      </c>
      <c r="W176" s="28"/>
      <c r="X176" s="28"/>
      <c r="Y176" s="28"/>
      <c r="Z176" s="28"/>
      <c r="AA176" s="28"/>
      <c r="AB176" s="28"/>
      <c r="AC176" s="65" t="b">
        <v>0</v>
      </c>
      <c r="AD176" s="28" t="str">
        <f t="shared" si="4"/>
        <v>Waktunya Dummy</v>
      </c>
      <c r="AE176" s="28" t="str">
        <f t="shared" si="5"/>
        <v>1</v>
      </c>
      <c r="AF176" s="28">
        <f t="shared" si="8"/>
        <v>50</v>
      </c>
      <c r="AG176" s="28">
        <v>50.0</v>
      </c>
      <c r="AH176" s="68">
        <v>1.0</v>
      </c>
      <c r="AI176" s="28">
        <v>0.0</v>
      </c>
      <c r="AJ176" s="70"/>
      <c r="AK176" s="28">
        <v>0.0</v>
      </c>
      <c r="AL176" s="28"/>
      <c r="AM176" s="28">
        <v>0.0</v>
      </c>
      <c r="AN176" s="28"/>
      <c r="AO176" s="28">
        <v>0.0</v>
      </c>
      <c r="AP176" s="28"/>
      <c r="AQ176" s="28">
        <v>0.0</v>
      </c>
      <c r="AR176" s="28"/>
      <c r="AS176" s="28">
        <v>0.0</v>
      </c>
      <c r="AT176" s="28"/>
      <c r="AU176" s="28">
        <v>0.0</v>
      </c>
      <c r="AV176" s="28"/>
      <c r="AW176" s="28">
        <v>0.0</v>
      </c>
      <c r="AX176" s="28"/>
      <c r="AY176" s="55" t="s">
        <v>184</v>
      </c>
      <c r="AZ176" s="55" t="s">
        <v>184</v>
      </c>
      <c r="BA176" s="55" t="s">
        <v>184</v>
      </c>
      <c r="BB176" s="55" t="s">
        <v>184</v>
      </c>
      <c r="BC176" s="77">
        <f t="shared" si="7"/>
        <v>100</v>
      </c>
    </row>
    <row r="177" ht="22.5" customHeight="1">
      <c r="A177" s="36">
        <v>176.0</v>
      </c>
      <c r="B177" s="28" t="s">
        <v>2063</v>
      </c>
      <c r="C177" s="28" t="s">
        <v>2682</v>
      </c>
      <c r="D177" s="28" t="s">
        <v>181</v>
      </c>
      <c r="E177" s="28" t="s">
        <v>593</v>
      </c>
      <c r="F177" s="28" t="s">
        <v>358</v>
      </c>
      <c r="G177" s="28"/>
      <c r="H177" s="28" t="s">
        <v>1859</v>
      </c>
      <c r="I177" s="28">
        <v>2.0</v>
      </c>
      <c r="J177" s="28">
        <v>20.0</v>
      </c>
      <c r="K177" s="28">
        <v>40.0</v>
      </c>
      <c r="L177" s="28" t="s">
        <v>546</v>
      </c>
      <c r="M177" s="28">
        <v>2.0</v>
      </c>
      <c r="N177" s="28" t="s">
        <v>175</v>
      </c>
      <c r="O177" s="28" t="s">
        <v>2362</v>
      </c>
      <c r="P177" s="28" t="s">
        <v>1609</v>
      </c>
      <c r="Q177" s="28" t="s">
        <v>1245</v>
      </c>
      <c r="R177" s="28">
        <v>50.0</v>
      </c>
      <c r="S177" s="50">
        <f t="shared" si="1"/>
        <v>25</v>
      </c>
      <c r="T177" s="28" t="str">
        <f t="shared" si="2"/>
        <v>DIATAS 8JAM</v>
      </c>
      <c r="U177" s="52">
        <v>45292.0</v>
      </c>
      <c r="V177" s="28" t="str">
        <f t="shared" si="3"/>
        <v>DIATAS 1 TAHUN</v>
      </c>
      <c r="W177" s="28"/>
      <c r="X177" s="28"/>
      <c r="Y177" s="28"/>
      <c r="Z177" s="28"/>
      <c r="AA177" s="28"/>
      <c r="AB177" s="28"/>
      <c r="AC177" s="65" t="b">
        <v>0</v>
      </c>
      <c r="AD177" s="28" t="str">
        <f t="shared" si="4"/>
        <v>Waktunya Dummy</v>
      </c>
      <c r="AE177" s="28" t="str">
        <f t="shared" si="5"/>
        <v>1</v>
      </c>
      <c r="AF177" s="28">
        <f t="shared" si="8"/>
        <v>50</v>
      </c>
      <c r="AG177" s="28">
        <v>50.0</v>
      </c>
      <c r="AH177" s="68">
        <v>1.0</v>
      </c>
      <c r="AI177" s="28">
        <v>0.0</v>
      </c>
      <c r="AJ177" s="70"/>
      <c r="AK177" s="28">
        <v>0.0</v>
      </c>
      <c r="AL177" s="28"/>
      <c r="AM177" s="28">
        <v>0.0</v>
      </c>
      <c r="AN177" s="28"/>
      <c r="AO177" s="28">
        <v>0.0</v>
      </c>
      <c r="AP177" s="28"/>
      <c r="AQ177" s="28">
        <v>0.0</v>
      </c>
      <c r="AR177" s="28"/>
      <c r="AS177" s="28">
        <v>0.0</v>
      </c>
      <c r="AT177" s="28"/>
      <c r="AU177" s="28">
        <v>0.0</v>
      </c>
      <c r="AV177" s="28"/>
      <c r="AW177" s="28">
        <v>0.0</v>
      </c>
      <c r="AX177" s="28"/>
      <c r="AY177" s="55" t="s">
        <v>184</v>
      </c>
      <c r="AZ177" s="55" t="s">
        <v>184</v>
      </c>
      <c r="BA177" s="55" t="s">
        <v>184</v>
      </c>
      <c r="BB177" s="55" t="s">
        <v>184</v>
      </c>
      <c r="BC177" s="77">
        <f t="shared" si="7"/>
        <v>100</v>
      </c>
    </row>
    <row r="178" ht="22.5" customHeight="1">
      <c r="A178" s="36">
        <v>177.0</v>
      </c>
      <c r="B178" s="28" t="s">
        <v>2053</v>
      </c>
      <c r="C178" s="28" t="s">
        <v>2690</v>
      </c>
      <c r="D178" s="28" t="s">
        <v>181</v>
      </c>
      <c r="E178" s="28" t="s">
        <v>593</v>
      </c>
      <c r="F178" s="28" t="s">
        <v>358</v>
      </c>
      <c r="G178" s="28"/>
      <c r="H178" s="28" t="s">
        <v>1859</v>
      </c>
      <c r="I178" s="28">
        <v>2.0</v>
      </c>
      <c r="J178" s="28">
        <v>20.0</v>
      </c>
      <c r="K178" s="28">
        <v>40.0</v>
      </c>
      <c r="L178" s="28" t="s">
        <v>546</v>
      </c>
      <c r="M178" s="28">
        <v>2.0</v>
      </c>
      <c r="N178" s="28" t="s">
        <v>175</v>
      </c>
      <c r="O178" s="28" t="s">
        <v>2362</v>
      </c>
      <c r="P178" s="28" t="s">
        <v>1609</v>
      </c>
      <c r="Q178" s="28" t="s">
        <v>1245</v>
      </c>
      <c r="R178" s="28">
        <v>50.0</v>
      </c>
      <c r="S178" s="50">
        <f t="shared" si="1"/>
        <v>25</v>
      </c>
      <c r="T178" s="28" t="str">
        <f t="shared" si="2"/>
        <v>DIATAS 8JAM</v>
      </c>
      <c r="U178" s="52">
        <v>45292.0</v>
      </c>
      <c r="V178" s="28" t="str">
        <f t="shared" si="3"/>
        <v>DIATAS 1 TAHUN</v>
      </c>
      <c r="W178" s="28"/>
      <c r="X178" s="28"/>
      <c r="Y178" s="28"/>
      <c r="Z178" s="28"/>
      <c r="AA178" s="28"/>
      <c r="AB178" s="28"/>
      <c r="AC178" s="65" t="b">
        <v>0</v>
      </c>
      <c r="AD178" s="28" t="str">
        <f t="shared" si="4"/>
        <v>Waktunya Dummy</v>
      </c>
      <c r="AE178" s="28" t="str">
        <f t="shared" si="5"/>
        <v>1</v>
      </c>
      <c r="AF178" s="28">
        <f t="shared" si="8"/>
        <v>50</v>
      </c>
      <c r="AG178" s="28">
        <v>50.0</v>
      </c>
      <c r="AH178" s="68">
        <v>1.0</v>
      </c>
      <c r="AI178" s="28">
        <v>0.0</v>
      </c>
      <c r="AJ178" s="70"/>
      <c r="AK178" s="28">
        <v>0.0</v>
      </c>
      <c r="AL178" s="28"/>
      <c r="AM178" s="28">
        <v>0.0</v>
      </c>
      <c r="AN178" s="28"/>
      <c r="AO178" s="28">
        <v>0.0</v>
      </c>
      <c r="AP178" s="28"/>
      <c r="AQ178" s="28">
        <v>0.0</v>
      </c>
      <c r="AR178" s="28"/>
      <c r="AS178" s="28">
        <v>0.0</v>
      </c>
      <c r="AT178" s="28"/>
      <c r="AU178" s="28">
        <v>0.0</v>
      </c>
      <c r="AV178" s="28"/>
      <c r="AW178" s="28">
        <v>0.0</v>
      </c>
      <c r="AX178" s="28"/>
      <c r="AY178" s="55" t="s">
        <v>184</v>
      </c>
      <c r="AZ178" s="55" t="s">
        <v>184</v>
      </c>
      <c r="BA178" s="55" t="s">
        <v>184</v>
      </c>
      <c r="BB178" s="55" t="s">
        <v>184</v>
      </c>
      <c r="BC178" s="77">
        <f t="shared" si="7"/>
        <v>100</v>
      </c>
    </row>
    <row r="179" ht="22.5" customHeight="1">
      <c r="A179" s="36">
        <v>178.0</v>
      </c>
      <c r="B179" s="28" t="s">
        <v>2059</v>
      </c>
      <c r="C179" s="28" t="s">
        <v>2698</v>
      </c>
      <c r="D179" s="28" t="s">
        <v>181</v>
      </c>
      <c r="E179" s="28" t="s">
        <v>593</v>
      </c>
      <c r="F179" s="28" t="s">
        <v>358</v>
      </c>
      <c r="G179" s="28"/>
      <c r="H179" s="28" t="s">
        <v>1859</v>
      </c>
      <c r="I179" s="28">
        <v>2.0</v>
      </c>
      <c r="J179" s="28">
        <v>20.0</v>
      </c>
      <c r="K179" s="28">
        <v>40.0</v>
      </c>
      <c r="L179" s="28" t="s">
        <v>546</v>
      </c>
      <c r="M179" s="28">
        <v>2.0</v>
      </c>
      <c r="N179" s="28" t="s">
        <v>175</v>
      </c>
      <c r="O179" s="28" t="s">
        <v>2362</v>
      </c>
      <c r="P179" s="28" t="s">
        <v>1609</v>
      </c>
      <c r="Q179" s="28" t="s">
        <v>1245</v>
      </c>
      <c r="R179" s="28">
        <v>50.0</v>
      </c>
      <c r="S179" s="50">
        <f t="shared" si="1"/>
        <v>25</v>
      </c>
      <c r="T179" s="28" t="str">
        <f t="shared" si="2"/>
        <v>DIATAS 8JAM</v>
      </c>
      <c r="U179" s="52">
        <v>45292.0</v>
      </c>
      <c r="V179" s="28" t="str">
        <f t="shared" si="3"/>
        <v>DIATAS 1 TAHUN</v>
      </c>
      <c r="W179" s="28"/>
      <c r="X179" s="28"/>
      <c r="Y179" s="28"/>
      <c r="Z179" s="28"/>
      <c r="AA179" s="28"/>
      <c r="AB179" s="28"/>
      <c r="AC179" s="65" t="b">
        <v>0</v>
      </c>
      <c r="AD179" s="28" t="str">
        <f t="shared" si="4"/>
        <v>Waktunya Dummy</v>
      </c>
      <c r="AE179" s="28" t="str">
        <f t="shared" si="5"/>
        <v>1</v>
      </c>
      <c r="AF179" s="28">
        <f t="shared" si="8"/>
        <v>50</v>
      </c>
      <c r="AG179" s="28">
        <v>50.0</v>
      </c>
      <c r="AH179" s="68">
        <v>1.0</v>
      </c>
      <c r="AI179" s="28">
        <v>0.0</v>
      </c>
      <c r="AJ179" s="70"/>
      <c r="AK179" s="28">
        <v>0.0</v>
      </c>
      <c r="AL179" s="28"/>
      <c r="AM179" s="28">
        <v>0.0</v>
      </c>
      <c r="AN179" s="28"/>
      <c r="AO179" s="28">
        <v>0.0</v>
      </c>
      <c r="AP179" s="28"/>
      <c r="AQ179" s="28">
        <v>0.0</v>
      </c>
      <c r="AR179" s="28"/>
      <c r="AS179" s="28">
        <v>0.0</v>
      </c>
      <c r="AT179" s="28"/>
      <c r="AU179" s="28">
        <v>0.0</v>
      </c>
      <c r="AV179" s="28"/>
      <c r="AW179" s="28">
        <v>0.0</v>
      </c>
      <c r="AX179" s="28"/>
      <c r="AY179" s="55" t="s">
        <v>184</v>
      </c>
      <c r="AZ179" s="55" t="s">
        <v>184</v>
      </c>
      <c r="BA179" s="55" t="s">
        <v>184</v>
      </c>
      <c r="BB179" s="55" t="s">
        <v>184</v>
      </c>
      <c r="BC179" s="77">
        <f t="shared" si="7"/>
        <v>100</v>
      </c>
    </row>
    <row r="180" ht="22.5" customHeight="1">
      <c r="A180" s="36">
        <v>179.0</v>
      </c>
      <c r="B180" s="28" t="s">
        <v>2707</v>
      </c>
      <c r="C180" s="28" t="s">
        <v>2708</v>
      </c>
      <c r="D180" s="28" t="s">
        <v>181</v>
      </c>
      <c r="E180" s="28" t="s">
        <v>593</v>
      </c>
      <c r="F180" s="28" t="s">
        <v>358</v>
      </c>
      <c r="G180" s="28"/>
      <c r="H180" s="28" t="s">
        <v>1859</v>
      </c>
      <c r="I180" s="28">
        <v>2.0</v>
      </c>
      <c r="J180" s="28">
        <v>20.0</v>
      </c>
      <c r="K180" s="28">
        <v>40.0</v>
      </c>
      <c r="L180" s="28" t="s">
        <v>546</v>
      </c>
      <c r="M180" s="28">
        <v>2.0</v>
      </c>
      <c r="N180" s="28" t="s">
        <v>175</v>
      </c>
      <c r="O180" s="28" t="s">
        <v>2362</v>
      </c>
      <c r="P180" s="28" t="s">
        <v>1609</v>
      </c>
      <c r="Q180" s="28" t="s">
        <v>1245</v>
      </c>
      <c r="R180" s="28">
        <v>50.0</v>
      </c>
      <c r="S180" s="50">
        <f t="shared" si="1"/>
        <v>25</v>
      </c>
      <c r="T180" s="28" t="str">
        <f t="shared" si="2"/>
        <v>DIATAS 8JAM</v>
      </c>
      <c r="U180" s="52">
        <v>45292.0</v>
      </c>
      <c r="V180" s="28" t="str">
        <f t="shared" si="3"/>
        <v>DIATAS 1 TAHUN</v>
      </c>
      <c r="W180" s="28"/>
      <c r="X180" s="28"/>
      <c r="Y180" s="28"/>
      <c r="Z180" s="28"/>
      <c r="AA180" s="28"/>
      <c r="AB180" s="28"/>
      <c r="AC180" s="65" t="b">
        <v>0</v>
      </c>
      <c r="AD180" s="28" t="str">
        <f t="shared" si="4"/>
        <v>Waktunya Dummy</v>
      </c>
      <c r="AE180" s="28" t="str">
        <f t="shared" si="5"/>
        <v>1</v>
      </c>
      <c r="AF180" s="28">
        <f t="shared" si="8"/>
        <v>50</v>
      </c>
      <c r="AG180" s="28">
        <v>50.0</v>
      </c>
      <c r="AH180" s="68">
        <v>1.0</v>
      </c>
      <c r="AI180" s="28">
        <v>0.0</v>
      </c>
      <c r="AJ180" s="70"/>
      <c r="AK180" s="28">
        <v>0.0</v>
      </c>
      <c r="AL180" s="28"/>
      <c r="AM180" s="28">
        <v>0.0</v>
      </c>
      <c r="AN180" s="28"/>
      <c r="AO180" s="28">
        <v>0.0</v>
      </c>
      <c r="AP180" s="28"/>
      <c r="AQ180" s="28">
        <v>0.0</v>
      </c>
      <c r="AR180" s="28"/>
      <c r="AS180" s="28">
        <v>0.0</v>
      </c>
      <c r="AT180" s="28"/>
      <c r="AU180" s="28">
        <v>0.0</v>
      </c>
      <c r="AV180" s="28"/>
      <c r="AW180" s="28">
        <v>0.0</v>
      </c>
      <c r="AX180" s="28"/>
      <c r="AY180" s="55" t="s">
        <v>184</v>
      </c>
      <c r="AZ180" s="55" t="s">
        <v>184</v>
      </c>
      <c r="BA180" s="55" t="s">
        <v>184</v>
      </c>
      <c r="BB180" s="55" t="s">
        <v>184</v>
      </c>
      <c r="BC180" s="77">
        <f t="shared" si="7"/>
        <v>100</v>
      </c>
    </row>
    <row r="181" ht="22.5" customHeight="1">
      <c r="A181" s="36">
        <v>180.0</v>
      </c>
      <c r="B181" s="28" t="s">
        <v>2068</v>
      </c>
      <c r="C181" s="28" t="s">
        <v>2715</v>
      </c>
      <c r="D181" s="28" t="s">
        <v>181</v>
      </c>
      <c r="E181" s="28" t="s">
        <v>593</v>
      </c>
      <c r="F181" s="28" t="s">
        <v>358</v>
      </c>
      <c r="G181" s="28"/>
      <c r="H181" s="28" t="s">
        <v>1859</v>
      </c>
      <c r="I181" s="28">
        <v>2.0</v>
      </c>
      <c r="J181" s="28">
        <v>20.0</v>
      </c>
      <c r="K181" s="28">
        <v>40.0</v>
      </c>
      <c r="L181" s="28" t="s">
        <v>546</v>
      </c>
      <c r="M181" s="28">
        <v>2.0</v>
      </c>
      <c r="N181" s="28" t="s">
        <v>175</v>
      </c>
      <c r="O181" s="28" t="s">
        <v>2362</v>
      </c>
      <c r="P181" s="28" t="s">
        <v>1609</v>
      </c>
      <c r="Q181" s="28" t="s">
        <v>1245</v>
      </c>
      <c r="R181" s="28">
        <v>50.0</v>
      </c>
      <c r="S181" s="50">
        <f t="shared" si="1"/>
        <v>25</v>
      </c>
      <c r="T181" s="28" t="str">
        <f t="shared" si="2"/>
        <v>DIATAS 8JAM</v>
      </c>
      <c r="U181" s="52">
        <v>45292.0</v>
      </c>
      <c r="V181" s="28" t="str">
        <f t="shared" si="3"/>
        <v>DIATAS 1 TAHUN</v>
      </c>
      <c r="W181" s="28"/>
      <c r="X181" s="28"/>
      <c r="Y181" s="28"/>
      <c r="Z181" s="28"/>
      <c r="AA181" s="28"/>
      <c r="AB181" s="28"/>
      <c r="AC181" s="65" t="b">
        <v>0</v>
      </c>
      <c r="AD181" s="28" t="str">
        <f t="shared" si="4"/>
        <v>Waktunya Dummy</v>
      </c>
      <c r="AE181" s="28" t="str">
        <f t="shared" si="5"/>
        <v>1</v>
      </c>
      <c r="AF181" s="28">
        <f t="shared" si="8"/>
        <v>50</v>
      </c>
      <c r="AG181" s="28">
        <v>50.0</v>
      </c>
      <c r="AH181" s="68">
        <v>1.0</v>
      </c>
      <c r="AI181" s="28">
        <v>0.0</v>
      </c>
      <c r="AJ181" s="70"/>
      <c r="AK181" s="28">
        <v>0.0</v>
      </c>
      <c r="AL181" s="28"/>
      <c r="AM181" s="28">
        <v>0.0</v>
      </c>
      <c r="AN181" s="28"/>
      <c r="AO181" s="28">
        <v>0.0</v>
      </c>
      <c r="AP181" s="28"/>
      <c r="AQ181" s="28">
        <v>0.0</v>
      </c>
      <c r="AR181" s="28"/>
      <c r="AS181" s="28">
        <v>0.0</v>
      </c>
      <c r="AT181" s="28"/>
      <c r="AU181" s="28">
        <v>0.0</v>
      </c>
      <c r="AV181" s="28"/>
      <c r="AW181" s="28">
        <v>0.0</v>
      </c>
      <c r="AX181" s="28"/>
      <c r="AY181" s="55" t="s">
        <v>184</v>
      </c>
      <c r="AZ181" s="55" t="s">
        <v>184</v>
      </c>
      <c r="BA181" s="55" t="s">
        <v>184</v>
      </c>
      <c r="BB181" s="55" t="s">
        <v>184</v>
      </c>
      <c r="BC181" s="77">
        <f t="shared" si="7"/>
        <v>100</v>
      </c>
    </row>
    <row r="182" ht="22.5" customHeight="1">
      <c r="A182" s="36">
        <v>181.0</v>
      </c>
      <c r="B182" s="28" t="s">
        <v>2073</v>
      </c>
      <c r="C182" s="28" t="s">
        <v>2723</v>
      </c>
      <c r="D182" s="28" t="s">
        <v>181</v>
      </c>
      <c r="E182" s="28" t="s">
        <v>593</v>
      </c>
      <c r="F182" s="28" t="s">
        <v>358</v>
      </c>
      <c r="G182" s="28"/>
      <c r="H182" s="28" t="s">
        <v>1859</v>
      </c>
      <c r="I182" s="28">
        <v>2.0</v>
      </c>
      <c r="J182" s="28">
        <v>20.0</v>
      </c>
      <c r="K182" s="28">
        <v>40.0</v>
      </c>
      <c r="L182" s="28" t="s">
        <v>546</v>
      </c>
      <c r="M182" s="28">
        <v>2.0</v>
      </c>
      <c r="N182" s="28" t="s">
        <v>175</v>
      </c>
      <c r="O182" s="28" t="s">
        <v>2362</v>
      </c>
      <c r="P182" s="28" t="s">
        <v>1609</v>
      </c>
      <c r="Q182" s="28" t="s">
        <v>1245</v>
      </c>
      <c r="R182" s="28">
        <v>50.0</v>
      </c>
      <c r="S182" s="50">
        <f t="shared" si="1"/>
        <v>25</v>
      </c>
      <c r="T182" s="28" t="str">
        <f t="shared" si="2"/>
        <v>DIATAS 8JAM</v>
      </c>
      <c r="U182" s="52">
        <v>45292.0</v>
      </c>
      <c r="V182" s="28" t="str">
        <f t="shared" si="3"/>
        <v>DIATAS 1 TAHUN</v>
      </c>
      <c r="W182" s="28"/>
      <c r="X182" s="28"/>
      <c r="Y182" s="28"/>
      <c r="Z182" s="28"/>
      <c r="AA182" s="28"/>
      <c r="AB182" s="28"/>
      <c r="AC182" s="65" t="b">
        <v>0</v>
      </c>
      <c r="AD182" s="28" t="str">
        <f t="shared" si="4"/>
        <v>Waktunya Dummy</v>
      </c>
      <c r="AE182" s="28" t="str">
        <f t="shared" si="5"/>
        <v>1</v>
      </c>
      <c r="AF182" s="28">
        <f t="shared" si="8"/>
        <v>50</v>
      </c>
      <c r="AG182" s="28">
        <v>50.0</v>
      </c>
      <c r="AH182" s="68">
        <v>1.0</v>
      </c>
      <c r="AI182" s="28">
        <v>0.0</v>
      </c>
      <c r="AJ182" s="70"/>
      <c r="AK182" s="28">
        <v>0.0</v>
      </c>
      <c r="AL182" s="28"/>
      <c r="AM182" s="28">
        <v>0.0</v>
      </c>
      <c r="AN182" s="28"/>
      <c r="AO182" s="28">
        <v>0.0</v>
      </c>
      <c r="AP182" s="28"/>
      <c r="AQ182" s="28">
        <v>0.0</v>
      </c>
      <c r="AR182" s="28"/>
      <c r="AS182" s="28">
        <v>0.0</v>
      </c>
      <c r="AT182" s="28"/>
      <c r="AU182" s="28">
        <v>0.0</v>
      </c>
      <c r="AV182" s="28"/>
      <c r="AW182" s="28">
        <v>0.0</v>
      </c>
      <c r="AX182" s="28"/>
      <c r="AY182" s="55" t="s">
        <v>184</v>
      </c>
      <c r="AZ182" s="55" t="s">
        <v>184</v>
      </c>
      <c r="BA182" s="55" t="s">
        <v>184</v>
      </c>
      <c r="BB182" s="55" t="s">
        <v>184</v>
      </c>
      <c r="BC182" s="77">
        <f t="shared" si="7"/>
        <v>100</v>
      </c>
    </row>
    <row r="183" ht="22.5" customHeight="1">
      <c r="A183" s="36">
        <v>182.0</v>
      </c>
      <c r="B183" s="28" t="s">
        <v>2077</v>
      </c>
      <c r="C183" s="28" t="s">
        <v>2731</v>
      </c>
      <c r="D183" s="28" t="s">
        <v>181</v>
      </c>
      <c r="E183" s="28" t="s">
        <v>593</v>
      </c>
      <c r="F183" s="28" t="s">
        <v>358</v>
      </c>
      <c r="G183" s="28"/>
      <c r="H183" s="28" t="s">
        <v>1859</v>
      </c>
      <c r="I183" s="28">
        <v>2.0</v>
      </c>
      <c r="J183" s="28">
        <v>20.0</v>
      </c>
      <c r="K183" s="28">
        <v>40.0</v>
      </c>
      <c r="L183" s="28" t="s">
        <v>546</v>
      </c>
      <c r="M183" s="28">
        <v>2.0</v>
      </c>
      <c r="N183" s="28" t="s">
        <v>175</v>
      </c>
      <c r="O183" s="28" t="s">
        <v>2362</v>
      </c>
      <c r="P183" s="28" t="s">
        <v>1609</v>
      </c>
      <c r="Q183" s="28" t="s">
        <v>1245</v>
      </c>
      <c r="R183" s="28">
        <v>50.0</v>
      </c>
      <c r="S183" s="50">
        <f t="shared" si="1"/>
        <v>25</v>
      </c>
      <c r="T183" s="28" t="str">
        <f t="shared" si="2"/>
        <v>DIATAS 8JAM</v>
      </c>
      <c r="U183" s="52">
        <v>45292.0</v>
      </c>
      <c r="V183" s="28" t="str">
        <f t="shared" si="3"/>
        <v>DIATAS 1 TAHUN</v>
      </c>
      <c r="W183" s="28"/>
      <c r="X183" s="28"/>
      <c r="Y183" s="28"/>
      <c r="Z183" s="28"/>
      <c r="AA183" s="28"/>
      <c r="AB183" s="28"/>
      <c r="AC183" s="65" t="b">
        <v>0</v>
      </c>
      <c r="AD183" s="28" t="str">
        <f t="shared" si="4"/>
        <v>Waktunya Dummy</v>
      </c>
      <c r="AE183" s="28" t="str">
        <f t="shared" si="5"/>
        <v>1</v>
      </c>
      <c r="AF183" s="28">
        <f t="shared" si="8"/>
        <v>50</v>
      </c>
      <c r="AG183" s="28">
        <v>50.0</v>
      </c>
      <c r="AH183" s="68">
        <v>1.0</v>
      </c>
      <c r="AI183" s="28">
        <v>0.0</v>
      </c>
      <c r="AJ183" s="70"/>
      <c r="AK183" s="28">
        <v>0.0</v>
      </c>
      <c r="AL183" s="28"/>
      <c r="AM183" s="28">
        <v>0.0</v>
      </c>
      <c r="AN183" s="28"/>
      <c r="AO183" s="28">
        <v>0.0</v>
      </c>
      <c r="AP183" s="28"/>
      <c r="AQ183" s="28">
        <v>0.0</v>
      </c>
      <c r="AR183" s="28"/>
      <c r="AS183" s="28">
        <v>0.0</v>
      </c>
      <c r="AT183" s="28"/>
      <c r="AU183" s="28">
        <v>0.0</v>
      </c>
      <c r="AV183" s="28"/>
      <c r="AW183" s="28">
        <v>0.0</v>
      </c>
      <c r="AX183" s="28"/>
      <c r="AY183" s="55" t="s">
        <v>184</v>
      </c>
      <c r="AZ183" s="55" t="s">
        <v>184</v>
      </c>
      <c r="BA183" s="55" t="s">
        <v>184</v>
      </c>
      <c r="BB183" s="55" t="s">
        <v>184</v>
      </c>
      <c r="BC183" s="77">
        <f t="shared" si="7"/>
        <v>100</v>
      </c>
    </row>
    <row r="184" ht="22.5" customHeight="1">
      <c r="A184" s="36">
        <v>183.0</v>
      </c>
      <c r="B184" s="28" t="s">
        <v>2080</v>
      </c>
      <c r="C184" s="28" t="s">
        <v>2739</v>
      </c>
      <c r="D184" s="28" t="s">
        <v>181</v>
      </c>
      <c r="E184" s="28" t="s">
        <v>593</v>
      </c>
      <c r="F184" s="28" t="s">
        <v>358</v>
      </c>
      <c r="G184" s="28"/>
      <c r="H184" s="28" t="s">
        <v>1859</v>
      </c>
      <c r="I184" s="28">
        <v>2.0</v>
      </c>
      <c r="J184" s="28">
        <v>20.0</v>
      </c>
      <c r="K184" s="28">
        <v>40.0</v>
      </c>
      <c r="L184" s="28" t="s">
        <v>546</v>
      </c>
      <c r="M184" s="28">
        <v>2.0</v>
      </c>
      <c r="N184" s="28" t="s">
        <v>175</v>
      </c>
      <c r="O184" s="28" t="s">
        <v>2362</v>
      </c>
      <c r="P184" s="28" t="s">
        <v>1609</v>
      </c>
      <c r="Q184" s="28" t="s">
        <v>1245</v>
      </c>
      <c r="R184" s="28">
        <v>50.0</v>
      </c>
      <c r="S184" s="50">
        <f t="shared" si="1"/>
        <v>25</v>
      </c>
      <c r="T184" s="28" t="str">
        <f t="shared" si="2"/>
        <v>DIATAS 8JAM</v>
      </c>
      <c r="U184" s="52">
        <v>45292.0</v>
      </c>
      <c r="V184" s="28" t="str">
        <f t="shared" si="3"/>
        <v>DIATAS 1 TAHUN</v>
      </c>
      <c r="W184" s="28"/>
      <c r="X184" s="28"/>
      <c r="Y184" s="28"/>
      <c r="Z184" s="28"/>
      <c r="AA184" s="28"/>
      <c r="AB184" s="28"/>
      <c r="AC184" s="65" t="b">
        <v>0</v>
      </c>
      <c r="AD184" s="28" t="str">
        <f t="shared" si="4"/>
        <v>Waktunya Dummy</v>
      </c>
      <c r="AE184" s="28" t="str">
        <f t="shared" si="5"/>
        <v>1</v>
      </c>
      <c r="AF184" s="28">
        <f t="shared" si="8"/>
        <v>50</v>
      </c>
      <c r="AG184" s="28">
        <v>50.0</v>
      </c>
      <c r="AH184" s="68">
        <v>1.0</v>
      </c>
      <c r="AI184" s="28">
        <v>0.0</v>
      </c>
      <c r="AJ184" s="70"/>
      <c r="AK184" s="28">
        <v>0.0</v>
      </c>
      <c r="AL184" s="28"/>
      <c r="AM184" s="28">
        <v>0.0</v>
      </c>
      <c r="AN184" s="28"/>
      <c r="AO184" s="28">
        <v>0.0</v>
      </c>
      <c r="AP184" s="28"/>
      <c r="AQ184" s="28">
        <v>0.0</v>
      </c>
      <c r="AR184" s="28"/>
      <c r="AS184" s="28">
        <v>0.0</v>
      </c>
      <c r="AT184" s="28"/>
      <c r="AU184" s="28">
        <v>0.0</v>
      </c>
      <c r="AV184" s="28"/>
      <c r="AW184" s="28">
        <v>0.0</v>
      </c>
      <c r="AX184" s="28"/>
      <c r="AY184" s="55" t="s">
        <v>184</v>
      </c>
      <c r="AZ184" s="55" t="s">
        <v>184</v>
      </c>
      <c r="BA184" s="55" t="s">
        <v>184</v>
      </c>
      <c r="BB184" s="55" t="s">
        <v>184</v>
      </c>
      <c r="BC184" s="77">
        <f t="shared" si="7"/>
        <v>100</v>
      </c>
    </row>
    <row r="185" ht="22.5" customHeight="1">
      <c r="A185" s="36">
        <v>184.0</v>
      </c>
      <c r="B185" s="28" t="s">
        <v>2085</v>
      </c>
      <c r="C185" s="28" t="s">
        <v>2745</v>
      </c>
      <c r="D185" s="28" t="s">
        <v>181</v>
      </c>
      <c r="E185" s="28" t="s">
        <v>593</v>
      </c>
      <c r="F185" s="28" t="s">
        <v>358</v>
      </c>
      <c r="G185" s="28"/>
      <c r="H185" s="28" t="s">
        <v>1859</v>
      </c>
      <c r="I185" s="28">
        <v>2.0</v>
      </c>
      <c r="J185" s="28">
        <v>20.0</v>
      </c>
      <c r="K185" s="28">
        <v>40.0</v>
      </c>
      <c r="L185" s="28" t="s">
        <v>546</v>
      </c>
      <c r="M185" s="28">
        <v>2.0</v>
      </c>
      <c r="N185" s="28" t="s">
        <v>175</v>
      </c>
      <c r="O185" s="28" t="s">
        <v>2362</v>
      </c>
      <c r="P185" s="28" t="s">
        <v>1609</v>
      </c>
      <c r="Q185" s="28" t="s">
        <v>1245</v>
      </c>
      <c r="R185" s="28">
        <v>50.0</v>
      </c>
      <c r="S185" s="50">
        <f t="shared" si="1"/>
        <v>25</v>
      </c>
      <c r="T185" s="28" t="str">
        <f t="shared" si="2"/>
        <v>DIATAS 8JAM</v>
      </c>
      <c r="U185" s="52">
        <v>45292.0</v>
      </c>
      <c r="V185" s="28" t="str">
        <f t="shared" si="3"/>
        <v>DIATAS 1 TAHUN</v>
      </c>
      <c r="W185" s="28"/>
      <c r="X185" s="28"/>
      <c r="Y185" s="28"/>
      <c r="Z185" s="28"/>
      <c r="AA185" s="28"/>
      <c r="AB185" s="28"/>
      <c r="AC185" s="65" t="b">
        <v>0</v>
      </c>
      <c r="AD185" s="28" t="str">
        <f t="shared" si="4"/>
        <v>Waktunya Dummy</v>
      </c>
      <c r="AE185" s="28" t="str">
        <f t="shared" si="5"/>
        <v>1</v>
      </c>
      <c r="AF185" s="28">
        <f t="shared" si="8"/>
        <v>50</v>
      </c>
      <c r="AG185" s="28">
        <v>50.0</v>
      </c>
      <c r="AH185" s="68">
        <v>1.0</v>
      </c>
      <c r="AI185" s="28">
        <v>0.0</v>
      </c>
      <c r="AJ185" s="70"/>
      <c r="AK185" s="28">
        <v>0.0</v>
      </c>
      <c r="AL185" s="28"/>
      <c r="AM185" s="28">
        <v>0.0</v>
      </c>
      <c r="AN185" s="28"/>
      <c r="AO185" s="28">
        <v>0.0</v>
      </c>
      <c r="AP185" s="28"/>
      <c r="AQ185" s="28">
        <v>0.0</v>
      </c>
      <c r="AR185" s="28"/>
      <c r="AS185" s="28">
        <v>0.0</v>
      </c>
      <c r="AT185" s="28"/>
      <c r="AU185" s="28">
        <v>0.0</v>
      </c>
      <c r="AV185" s="28"/>
      <c r="AW185" s="28">
        <v>0.0</v>
      </c>
      <c r="AX185" s="28"/>
      <c r="AY185" s="55" t="s">
        <v>184</v>
      </c>
      <c r="AZ185" s="55" t="s">
        <v>184</v>
      </c>
      <c r="BA185" s="55" t="s">
        <v>184</v>
      </c>
      <c r="BB185" s="55" t="s">
        <v>184</v>
      </c>
      <c r="BC185" s="77">
        <f t="shared" si="7"/>
        <v>100</v>
      </c>
    </row>
    <row r="186" ht="22.5" customHeight="1">
      <c r="A186" s="36">
        <v>185.0</v>
      </c>
      <c r="B186" s="28" t="s">
        <v>2089</v>
      </c>
      <c r="C186" s="28" t="s">
        <v>2750</v>
      </c>
      <c r="D186" s="28" t="s">
        <v>181</v>
      </c>
      <c r="E186" s="28" t="s">
        <v>593</v>
      </c>
      <c r="F186" s="28" t="s">
        <v>358</v>
      </c>
      <c r="G186" s="28"/>
      <c r="H186" s="28" t="s">
        <v>1859</v>
      </c>
      <c r="I186" s="28">
        <v>2.0</v>
      </c>
      <c r="J186" s="28">
        <v>20.0</v>
      </c>
      <c r="K186" s="28">
        <v>40.0</v>
      </c>
      <c r="L186" s="28" t="s">
        <v>546</v>
      </c>
      <c r="M186" s="28">
        <v>2.0</v>
      </c>
      <c r="N186" s="28" t="s">
        <v>175</v>
      </c>
      <c r="O186" s="28" t="s">
        <v>2362</v>
      </c>
      <c r="P186" s="28" t="s">
        <v>1609</v>
      </c>
      <c r="Q186" s="28" t="s">
        <v>1245</v>
      </c>
      <c r="R186" s="28">
        <v>50.0</v>
      </c>
      <c r="S186" s="50">
        <f t="shared" si="1"/>
        <v>25</v>
      </c>
      <c r="T186" s="28" t="str">
        <f t="shared" si="2"/>
        <v>DIATAS 8JAM</v>
      </c>
      <c r="U186" s="52">
        <v>45292.0</v>
      </c>
      <c r="V186" s="28" t="str">
        <f t="shared" si="3"/>
        <v>DIATAS 1 TAHUN</v>
      </c>
      <c r="W186" s="28"/>
      <c r="X186" s="28"/>
      <c r="Y186" s="28"/>
      <c r="Z186" s="28"/>
      <c r="AA186" s="28"/>
      <c r="AB186" s="28"/>
      <c r="AC186" s="65" t="b">
        <v>0</v>
      </c>
      <c r="AD186" s="28" t="str">
        <f t="shared" si="4"/>
        <v>Waktunya Dummy</v>
      </c>
      <c r="AE186" s="28" t="str">
        <f t="shared" si="5"/>
        <v>1</v>
      </c>
      <c r="AF186" s="28">
        <f t="shared" si="8"/>
        <v>50</v>
      </c>
      <c r="AG186" s="28">
        <v>50.0</v>
      </c>
      <c r="AH186" s="68">
        <v>1.0</v>
      </c>
      <c r="AI186" s="28">
        <v>0.0</v>
      </c>
      <c r="AJ186" s="70"/>
      <c r="AK186" s="28">
        <v>0.0</v>
      </c>
      <c r="AL186" s="28"/>
      <c r="AM186" s="28">
        <v>0.0</v>
      </c>
      <c r="AN186" s="28"/>
      <c r="AO186" s="28">
        <v>0.0</v>
      </c>
      <c r="AP186" s="28"/>
      <c r="AQ186" s="28">
        <v>0.0</v>
      </c>
      <c r="AR186" s="28"/>
      <c r="AS186" s="28">
        <v>0.0</v>
      </c>
      <c r="AT186" s="28"/>
      <c r="AU186" s="28">
        <v>0.0</v>
      </c>
      <c r="AV186" s="28"/>
      <c r="AW186" s="28">
        <v>0.0</v>
      </c>
      <c r="AX186" s="28"/>
      <c r="AY186" s="55" t="s">
        <v>184</v>
      </c>
      <c r="AZ186" s="55" t="s">
        <v>184</v>
      </c>
      <c r="BA186" s="55" t="s">
        <v>184</v>
      </c>
      <c r="BB186" s="55" t="s">
        <v>184</v>
      </c>
      <c r="BC186" s="77">
        <f t="shared" si="7"/>
        <v>100</v>
      </c>
    </row>
    <row r="187" ht="22.5" customHeight="1">
      <c r="A187" s="36">
        <v>186.0</v>
      </c>
      <c r="B187" s="28" t="s">
        <v>2092</v>
      </c>
      <c r="C187" s="28" t="s">
        <v>2759</v>
      </c>
      <c r="D187" s="28" t="s">
        <v>181</v>
      </c>
      <c r="E187" s="28" t="s">
        <v>593</v>
      </c>
      <c r="F187" s="28" t="s">
        <v>358</v>
      </c>
      <c r="G187" s="28"/>
      <c r="H187" s="28" t="s">
        <v>1859</v>
      </c>
      <c r="I187" s="28">
        <v>2.0</v>
      </c>
      <c r="J187" s="28">
        <v>20.0</v>
      </c>
      <c r="K187" s="28">
        <v>40.0</v>
      </c>
      <c r="L187" s="28" t="s">
        <v>546</v>
      </c>
      <c r="M187" s="28">
        <v>2.0</v>
      </c>
      <c r="N187" s="28" t="s">
        <v>175</v>
      </c>
      <c r="O187" s="28" t="s">
        <v>2362</v>
      </c>
      <c r="P187" s="28" t="s">
        <v>1609</v>
      </c>
      <c r="Q187" s="28" t="s">
        <v>1245</v>
      </c>
      <c r="R187" s="28">
        <v>50.0</v>
      </c>
      <c r="S187" s="50">
        <f t="shared" si="1"/>
        <v>25</v>
      </c>
      <c r="T187" s="28" t="str">
        <f t="shared" si="2"/>
        <v>DIATAS 8JAM</v>
      </c>
      <c r="U187" s="52">
        <v>45292.0</v>
      </c>
      <c r="V187" s="28" t="str">
        <f t="shared" si="3"/>
        <v>DIATAS 1 TAHUN</v>
      </c>
      <c r="W187" s="28"/>
      <c r="X187" s="28"/>
      <c r="Y187" s="28"/>
      <c r="Z187" s="28"/>
      <c r="AA187" s="28"/>
      <c r="AB187" s="28"/>
      <c r="AC187" s="65" t="b">
        <v>0</v>
      </c>
      <c r="AD187" s="28" t="str">
        <f t="shared" si="4"/>
        <v>Waktunya Dummy</v>
      </c>
      <c r="AE187" s="28" t="str">
        <f t="shared" si="5"/>
        <v>1</v>
      </c>
      <c r="AF187" s="28">
        <f t="shared" si="8"/>
        <v>50</v>
      </c>
      <c r="AG187" s="28">
        <v>50.0</v>
      </c>
      <c r="AH187" s="68">
        <v>1.0</v>
      </c>
      <c r="AI187" s="28">
        <v>0.0</v>
      </c>
      <c r="AJ187" s="70"/>
      <c r="AK187" s="28">
        <v>0.0</v>
      </c>
      <c r="AL187" s="28"/>
      <c r="AM187" s="28">
        <v>0.0</v>
      </c>
      <c r="AN187" s="28"/>
      <c r="AO187" s="28">
        <v>0.0</v>
      </c>
      <c r="AP187" s="28"/>
      <c r="AQ187" s="28">
        <v>0.0</v>
      </c>
      <c r="AR187" s="28"/>
      <c r="AS187" s="28">
        <v>0.0</v>
      </c>
      <c r="AT187" s="28"/>
      <c r="AU187" s="28">
        <v>0.0</v>
      </c>
      <c r="AV187" s="28"/>
      <c r="AW187" s="28">
        <v>0.0</v>
      </c>
      <c r="AX187" s="28"/>
      <c r="AY187" s="55" t="s">
        <v>184</v>
      </c>
      <c r="AZ187" s="55" t="s">
        <v>184</v>
      </c>
      <c r="BA187" s="55" t="s">
        <v>184</v>
      </c>
      <c r="BB187" s="55" t="s">
        <v>184</v>
      </c>
      <c r="BC187" s="77">
        <f t="shared" si="7"/>
        <v>100</v>
      </c>
    </row>
    <row r="188" ht="22.5" customHeight="1">
      <c r="A188" s="36">
        <v>187.0</v>
      </c>
      <c r="B188" s="28" t="s">
        <v>2096</v>
      </c>
      <c r="C188" s="28" t="s">
        <v>2766</v>
      </c>
      <c r="D188" s="28" t="s">
        <v>181</v>
      </c>
      <c r="E188" s="28" t="s">
        <v>593</v>
      </c>
      <c r="F188" s="28" t="s">
        <v>358</v>
      </c>
      <c r="G188" s="28"/>
      <c r="H188" s="28" t="s">
        <v>1859</v>
      </c>
      <c r="I188" s="28">
        <v>2.0</v>
      </c>
      <c r="J188" s="28">
        <v>20.0</v>
      </c>
      <c r="K188" s="28">
        <v>40.0</v>
      </c>
      <c r="L188" s="28" t="s">
        <v>546</v>
      </c>
      <c r="M188" s="28">
        <v>2.0</v>
      </c>
      <c r="N188" s="28" t="s">
        <v>175</v>
      </c>
      <c r="O188" s="28" t="s">
        <v>2362</v>
      </c>
      <c r="P188" s="28" t="s">
        <v>1609</v>
      </c>
      <c r="Q188" s="28" t="s">
        <v>1245</v>
      </c>
      <c r="R188" s="28">
        <v>50.0</v>
      </c>
      <c r="S188" s="50">
        <f t="shared" si="1"/>
        <v>25</v>
      </c>
      <c r="T188" s="28" t="str">
        <f t="shared" si="2"/>
        <v>DIATAS 8JAM</v>
      </c>
      <c r="U188" s="52">
        <v>45292.0</v>
      </c>
      <c r="V188" s="28" t="str">
        <f t="shared" si="3"/>
        <v>DIATAS 1 TAHUN</v>
      </c>
      <c r="W188" s="28"/>
      <c r="X188" s="28"/>
      <c r="Y188" s="28"/>
      <c r="Z188" s="28"/>
      <c r="AA188" s="28"/>
      <c r="AB188" s="28"/>
      <c r="AC188" s="65" t="b">
        <v>0</v>
      </c>
      <c r="AD188" s="28" t="str">
        <f t="shared" si="4"/>
        <v>Waktunya Dummy</v>
      </c>
      <c r="AE188" s="28" t="str">
        <f t="shared" si="5"/>
        <v>1</v>
      </c>
      <c r="AF188" s="28">
        <f t="shared" si="8"/>
        <v>50</v>
      </c>
      <c r="AG188" s="28">
        <v>50.0</v>
      </c>
      <c r="AH188" s="68">
        <v>1.0</v>
      </c>
      <c r="AI188" s="28">
        <v>0.0</v>
      </c>
      <c r="AJ188" s="70"/>
      <c r="AK188" s="28">
        <v>0.0</v>
      </c>
      <c r="AL188" s="28"/>
      <c r="AM188" s="28">
        <v>0.0</v>
      </c>
      <c r="AN188" s="28"/>
      <c r="AO188" s="28">
        <v>0.0</v>
      </c>
      <c r="AP188" s="28"/>
      <c r="AQ188" s="28">
        <v>0.0</v>
      </c>
      <c r="AR188" s="28"/>
      <c r="AS188" s="28">
        <v>0.0</v>
      </c>
      <c r="AT188" s="28"/>
      <c r="AU188" s="28">
        <v>0.0</v>
      </c>
      <c r="AV188" s="28"/>
      <c r="AW188" s="28">
        <v>0.0</v>
      </c>
      <c r="AX188" s="28"/>
      <c r="AY188" s="55" t="s">
        <v>184</v>
      </c>
      <c r="AZ188" s="55" t="s">
        <v>184</v>
      </c>
      <c r="BA188" s="55" t="s">
        <v>184</v>
      </c>
      <c r="BB188" s="55" t="s">
        <v>184</v>
      </c>
      <c r="BC188" s="77">
        <f t="shared" si="7"/>
        <v>100</v>
      </c>
    </row>
    <row r="189" ht="22.5" customHeight="1">
      <c r="A189" s="36">
        <v>188.0</v>
      </c>
      <c r="B189" s="28" t="s">
        <v>1949</v>
      </c>
      <c r="C189" s="28" t="s">
        <v>2774</v>
      </c>
      <c r="D189" s="28" t="s">
        <v>181</v>
      </c>
      <c r="E189" s="28" t="s">
        <v>593</v>
      </c>
      <c r="F189" s="28" t="s">
        <v>358</v>
      </c>
      <c r="G189" s="28"/>
      <c r="H189" s="28" t="s">
        <v>1859</v>
      </c>
      <c r="I189" s="28">
        <v>2.0</v>
      </c>
      <c r="J189" s="28">
        <v>20.0</v>
      </c>
      <c r="K189" s="28">
        <v>40.0</v>
      </c>
      <c r="L189" s="28" t="s">
        <v>546</v>
      </c>
      <c r="M189" s="28">
        <v>2.0</v>
      </c>
      <c r="N189" s="28" t="s">
        <v>175</v>
      </c>
      <c r="O189" s="28" t="s">
        <v>2362</v>
      </c>
      <c r="P189" s="28" t="s">
        <v>1609</v>
      </c>
      <c r="Q189" s="28" t="s">
        <v>1245</v>
      </c>
      <c r="R189" s="28">
        <v>50.0</v>
      </c>
      <c r="S189" s="50">
        <f t="shared" si="1"/>
        <v>25</v>
      </c>
      <c r="T189" s="28" t="str">
        <f t="shared" si="2"/>
        <v>DIATAS 8JAM</v>
      </c>
      <c r="U189" s="52">
        <v>45292.0</v>
      </c>
      <c r="V189" s="28" t="str">
        <f t="shared" si="3"/>
        <v>DIATAS 1 TAHUN</v>
      </c>
      <c r="W189" s="28"/>
      <c r="X189" s="28"/>
      <c r="Y189" s="28"/>
      <c r="Z189" s="28"/>
      <c r="AA189" s="28"/>
      <c r="AB189" s="28"/>
      <c r="AC189" s="65" t="b">
        <v>0</v>
      </c>
      <c r="AD189" s="28" t="str">
        <f t="shared" si="4"/>
        <v>Waktunya Dummy</v>
      </c>
      <c r="AE189" s="28" t="str">
        <f t="shared" si="5"/>
        <v>1</v>
      </c>
      <c r="AF189" s="28">
        <f t="shared" si="8"/>
        <v>50</v>
      </c>
      <c r="AG189" s="28">
        <v>50.0</v>
      </c>
      <c r="AH189" s="68">
        <v>1.0</v>
      </c>
      <c r="AI189" s="28">
        <v>0.0</v>
      </c>
      <c r="AJ189" s="70"/>
      <c r="AK189" s="28">
        <v>0.0</v>
      </c>
      <c r="AL189" s="28"/>
      <c r="AM189" s="28">
        <v>0.0</v>
      </c>
      <c r="AN189" s="28"/>
      <c r="AO189" s="28">
        <v>0.0</v>
      </c>
      <c r="AP189" s="28"/>
      <c r="AQ189" s="28">
        <v>0.0</v>
      </c>
      <c r="AR189" s="28"/>
      <c r="AS189" s="28">
        <v>0.0</v>
      </c>
      <c r="AT189" s="28"/>
      <c r="AU189" s="28">
        <v>0.0</v>
      </c>
      <c r="AV189" s="28"/>
      <c r="AW189" s="28">
        <v>0.0</v>
      </c>
      <c r="AX189" s="28"/>
      <c r="AY189" s="55" t="s">
        <v>184</v>
      </c>
      <c r="AZ189" s="55" t="s">
        <v>184</v>
      </c>
      <c r="BA189" s="55" t="s">
        <v>184</v>
      </c>
      <c r="BB189" s="55" t="s">
        <v>184</v>
      </c>
      <c r="BC189" s="77">
        <f t="shared" si="7"/>
        <v>100</v>
      </c>
    </row>
    <row r="190" ht="22.5" customHeight="1">
      <c r="A190" s="36">
        <v>189.0</v>
      </c>
      <c r="B190" s="28" t="s">
        <v>2106</v>
      </c>
      <c r="C190" s="28" t="s">
        <v>2781</v>
      </c>
      <c r="D190" s="28" t="s">
        <v>181</v>
      </c>
      <c r="E190" s="28" t="s">
        <v>593</v>
      </c>
      <c r="F190" s="28" t="s">
        <v>358</v>
      </c>
      <c r="G190" s="28"/>
      <c r="H190" s="28" t="s">
        <v>1859</v>
      </c>
      <c r="I190" s="28">
        <v>2.0</v>
      </c>
      <c r="J190" s="28">
        <v>20.0</v>
      </c>
      <c r="K190" s="28">
        <v>40.0</v>
      </c>
      <c r="L190" s="28" t="s">
        <v>546</v>
      </c>
      <c r="M190" s="28">
        <v>2.0</v>
      </c>
      <c r="N190" s="28" t="s">
        <v>175</v>
      </c>
      <c r="O190" s="28" t="s">
        <v>2362</v>
      </c>
      <c r="P190" s="28" t="s">
        <v>1609</v>
      </c>
      <c r="Q190" s="28" t="s">
        <v>1245</v>
      </c>
      <c r="R190" s="28">
        <v>50.0</v>
      </c>
      <c r="S190" s="50">
        <f t="shared" si="1"/>
        <v>25</v>
      </c>
      <c r="T190" s="28" t="str">
        <f t="shared" si="2"/>
        <v>DIATAS 8JAM</v>
      </c>
      <c r="U190" s="52">
        <v>45292.0</v>
      </c>
      <c r="V190" s="28" t="str">
        <f t="shared" si="3"/>
        <v>DIATAS 1 TAHUN</v>
      </c>
      <c r="W190" s="28"/>
      <c r="X190" s="28"/>
      <c r="Y190" s="28"/>
      <c r="Z190" s="28"/>
      <c r="AA190" s="28"/>
      <c r="AB190" s="28"/>
      <c r="AC190" s="65" t="b">
        <v>0</v>
      </c>
      <c r="AD190" s="28" t="str">
        <f t="shared" si="4"/>
        <v>Waktunya Dummy</v>
      </c>
      <c r="AE190" s="28" t="str">
        <f t="shared" si="5"/>
        <v>1</v>
      </c>
      <c r="AF190" s="28">
        <f t="shared" si="8"/>
        <v>50</v>
      </c>
      <c r="AG190" s="28">
        <v>50.0</v>
      </c>
      <c r="AH190" s="68">
        <v>1.0</v>
      </c>
      <c r="AI190" s="28">
        <v>0.0</v>
      </c>
      <c r="AJ190" s="70"/>
      <c r="AK190" s="28">
        <v>0.0</v>
      </c>
      <c r="AL190" s="28"/>
      <c r="AM190" s="28">
        <v>0.0</v>
      </c>
      <c r="AN190" s="28"/>
      <c r="AO190" s="28">
        <v>0.0</v>
      </c>
      <c r="AP190" s="28"/>
      <c r="AQ190" s="28">
        <v>0.0</v>
      </c>
      <c r="AR190" s="28"/>
      <c r="AS190" s="28">
        <v>0.0</v>
      </c>
      <c r="AT190" s="28"/>
      <c r="AU190" s="28">
        <v>0.0</v>
      </c>
      <c r="AV190" s="28"/>
      <c r="AW190" s="28">
        <v>0.0</v>
      </c>
      <c r="AX190" s="28"/>
      <c r="AY190" s="55" t="s">
        <v>184</v>
      </c>
      <c r="AZ190" s="55" t="s">
        <v>184</v>
      </c>
      <c r="BA190" s="55" t="s">
        <v>184</v>
      </c>
      <c r="BB190" s="55" t="s">
        <v>184</v>
      </c>
      <c r="BC190" s="77">
        <f t="shared" si="7"/>
        <v>100</v>
      </c>
    </row>
    <row r="191" ht="22.5" customHeight="1">
      <c r="A191" s="36">
        <v>190.0</v>
      </c>
      <c r="B191" s="28" t="s">
        <v>2109</v>
      </c>
      <c r="C191" s="28" t="s">
        <v>2785</v>
      </c>
      <c r="D191" s="28" t="s">
        <v>181</v>
      </c>
      <c r="E191" s="28" t="s">
        <v>593</v>
      </c>
      <c r="F191" s="28" t="s">
        <v>358</v>
      </c>
      <c r="G191" s="28"/>
      <c r="H191" s="28" t="s">
        <v>1859</v>
      </c>
      <c r="I191" s="28">
        <v>2.0</v>
      </c>
      <c r="J191" s="28">
        <v>20.0</v>
      </c>
      <c r="K191" s="28">
        <v>40.0</v>
      </c>
      <c r="L191" s="28" t="s">
        <v>546</v>
      </c>
      <c r="M191" s="28">
        <v>2.0</v>
      </c>
      <c r="N191" s="28" t="s">
        <v>175</v>
      </c>
      <c r="O191" s="28" t="s">
        <v>2362</v>
      </c>
      <c r="P191" s="28" t="s">
        <v>1609</v>
      </c>
      <c r="Q191" s="28" t="s">
        <v>1245</v>
      </c>
      <c r="R191" s="28">
        <v>50.0</v>
      </c>
      <c r="S191" s="50">
        <f t="shared" si="1"/>
        <v>25</v>
      </c>
      <c r="T191" s="28" t="str">
        <f t="shared" si="2"/>
        <v>DIATAS 8JAM</v>
      </c>
      <c r="U191" s="52">
        <v>45292.0</v>
      </c>
      <c r="V191" s="28" t="str">
        <f t="shared" si="3"/>
        <v>DIATAS 1 TAHUN</v>
      </c>
      <c r="W191" s="28"/>
      <c r="X191" s="28"/>
      <c r="Y191" s="28"/>
      <c r="Z191" s="28"/>
      <c r="AA191" s="28"/>
      <c r="AB191" s="28"/>
      <c r="AC191" s="65" t="b">
        <v>0</v>
      </c>
      <c r="AD191" s="28" t="str">
        <f t="shared" si="4"/>
        <v>Waktunya Dummy</v>
      </c>
      <c r="AE191" s="28" t="str">
        <f t="shared" si="5"/>
        <v>1</v>
      </c>
      <c r="AF191" s="28">
        <f t="shared" si="8"/>
        <v>50</v>
      </c>
      <c r="AG191" s="28">
        <v>50.0</v>
      </c>
      <c r="AH191" s="68">
        <v>1.0</v>
      </c>
      <c r="AI191" s="28">
        <v>0.0</v>
      </c>
      <c r="AJ191" s="70"/>
      <c r="AK191" s="28">
        <v>0.0</v>
      </c>
      <c r="AL191" s="28"/>
      <c r="AM191" s="28">
        <v>0.0</v>
      </c>
      <c r="AN191" s="28"/>
      <c r="AO191" s="28">
        <v>0.0</v>
      </c>
      <c r="AP191" s="28"/>
      <c r="AQ191" s="28">
        <v>0.0</v>
      </c>
      <c r="AR191" s="28"/>
      <c r="AS191" s="28">
        <v>0.0</v>
      </c>
      <c r="AT191" s="28"/>
      <c r="AU191" s="28">
        <v>0.0</v>
      </c>
      <c r="AV191" s="28"/>
      <c r="AW191" s="28">
        <v>0.0</v>
      </c>
      <c r="AX191" s="28"/>
      <c r="AY191" s="55" t="s">
        <v>184</v>
      </c>
      <c r="AZ191" s="55" t="s">
        <v>184</v>
      </c>
      <c r="BA191" s="55" t="s">
        <v>184</v>
      </c>
      <c r="BB191" s="55" t="s">
        <v>184</v>
      </c>
      <c r="BC191" s="77">
        <f t="shared" si="7"/>
        <v>100</v>
      </c>
    </row>
    <row r="192" ht="22.5" customHeight="1">
      <c r="A192" s="36">
        <v>191.0</v>
      </c>
      <c r="B192" s="28" t="s">
        <v>2112</v>
      </c>
      <c r="C192" s="28" t="s">
        <v>2792</v>
      </c>
      <c r="D192" s="28" t="s">
        <v>181</v>
      </c>
      <c r="E192" s="28" t="s">
        <v>593</v>
      </c>
      <c r="F192" s="28" t="s">
        <v>358</v>
      </c>
      <c r="G192" s="28"/>
      <c r="H192" s="28" t="s">
        <v>1859</v>
      </c>
      <c r="I192" s="28">
        <v>2.0</v>
      </c>
      <c r="J192" s="28">
        <v>20.0</v>
      </c>
      <c r="K192" s="28">
        <v>40.0</v>
      </c>
      <c r="L192" s="28" t="s">
        <v>546</v>
      </c>
      <c r="M192" s="28">
        <v>2.0</v>
      </c>
      <c r="N192" s="28" t="s">
        <v>175</v>
      </c>
      <c r="O192" s="28" t="s">
        <v>2362</v>
      </c>
      <c r="P192" s="28" t="s">
        <v>1609</v>
      </c>
      <c r="Q192" s="28" t="s">
        <v>1245</v>
      </c>
      <c r="R192" s="28">
        <v>50.0</v>
      </c>
      <c r="S192" s="50">
        <f t="shared" si="1"/>
        <v>25</v>
      </c>
      <c r="T192" s="28" t="str">
        <f t="shared" si="2"/>
        <v>DIATAS 8JAM</v>
      </c>
      <c r="U192" s="52">
        <v>45292.0</v>
      </c>
      <c r="V192" s="28" t="str">
        <f t="shared" si="3"/>
        <v>DIATAS 1 TAHUN</v>
      </c>
      <c r="W192" s="28"/>
      <c r="X192" s="28"/>
      <c r="Y192" s="28"/>
      <c r="Z192" s="28"/>
      <c r="AA192" s="28"/>
      <c r="AB192" s="28"/>
      <c r="AC192" s="65" t="b">
        <v>0</v>
      </c>
      <c r="AD192" s="28" t="str">
        <f t="shared" si="4"/>
        <v>Waktunya Dummy</v>
      </c>
      <c r="AE192" s="28" t="str">
        <f t="shared" si="5"/>
        <v>1</v>
      </c>
      <c r="AF192" s="28">
        <f t="shared" si="8"/>
        <v>50</v>
      </c>
      <c r="AG192" s="28">
        <v>50.0</v>
      </c>
      <c r="AH192" s="68">
        <v>1.0</v>
      </c>
      <c r="AI192" s="28">
        <v>0.0</v>
      </c>
      <c r="AJ192" s="70"/>
      <c r="AK192" s="28">
        <v>0.0</v>
      </c>
      <c r="AL192" s="28"/>
      <c r="AM192" s="28">
        <v>0.0</v>
      </c>
      <c r="AN192" s="28"/>
      <c r="AO192" s="28">
        <v>0.0</v>
      </c>
      <c r="AP192" s="28"/>
      <c r="AQ192" s="28">
        <v>0.0</v>
      </c>
      <c r="AR192" s="28"/>
      <c r="AS192" s="28">
        <v>0.0</v>
      </c>
      <c r="AT192" s="28"/>
      <c r="AU192" s="28">
        <v>0.0</v>
      </c>
      <c r="AV192" s="28"/>
      <c r="AW192" s="28">
        <v>0.0</v>
      </c>
      <c r="AX192" s="28"/>
      <c r="AY192" s="55" t="s">
        <v>184</v>
      </c>
      <c r="AZ192" s="55" t="s">
        <v>184</v>
      </c>
      <c r="BA192" s="55" t="s">
        <v>184</v>
      </c>
      <c r="BB192" s="55" t="s">
        <v>184</v>
      </c>
      <c r="BC192" s="77">
        <f t="shared" si="7"/>
        <v>100</v>
      </c>
    </row>
    <row r="193" ht="22.5" customHeight="1">
      <c r="A193" s="36">
        <v>192.0</v>
      </c>
      <c r="B193" s="28" t="s">
        <v>2117</v>
      </c>
      <c r="C193" s="28" t="s">
        <v>2799</v>
      </c>
      <c r="D193" s="28" t="s">
        <v>181</v>
      </c>
      <c r="E193" s="28" t="s">
        <v>593</v>
      </c>
      <c r="F193" s="28" t="s">
        <v>358</v>
      </c>
      <c r="G193" s="28"/>
      <c r="H193" s="28" t="s">
        <v>1859</v>
      </c>
      <c r="I193" s="28">
        <v>2.0</v>
      </c>
      <c r="J193" s="28">
        <v>20.0</v>
      </c>
      <c r="K193" s="28">
        <v>40.0</v>
      </c>
      <c r="L193" s="28" t="s">
        <v>546</v>
      </c>
      <c r="M193" s="28">
        <v>2.0</v>
      </c>
      <c r="N193" s="28" t="s">
        <v>175</v>
      </c>
      <c r="O193" s="28" t="s">
        <v>2362</v>
      </c>
      <c r="P193" s="28" t="s">
        <v>1609</v>
      </c>
      <c r="Q193" s="28" t="s">
        <v>1245</v>
      </c>
      <c r="R193" s="28">
        <v>50.0</v>
      </c>
      <c r="S193" s="50">
        <f t="shared" si="1"/>
        <v>25</v>
      </c>
      <c r="T193" s="28" t="str">
        <f t="shared" si="2"/>
        <v>DIATAS 8JAM</v>
      </c>
      <c r="U193" s="52">
        <v>45292.0</v>
      </c>
      <c r="V193" s="28" t="str">
        <f t="shared" si="3"/>
        <v>DIATAS 1 TAHUN</v>
      </c>
      <c r="W193" s="28"/>
      <c r="X193" s="28"/>
      <c r="Y193" s="28"/>
      <c r="Z193" s="28"/>
      <c r="AA193" s="28"/>
      <c r="AB193" s="28"/>
      <c r="AC193" s="65" t="b">
        <v>0</v>
      </c>
      <c r="AD193" s="28" t="str">
        <f t="shared" si="4"/>
        <v>Waktunya Dummy</v>
      </c>
      <c r="AE193" s="28" t="str">
        <f t="shared" si="5"/>
        <v>1</v>
      </c>
      <c r="AF193" s="28">
        <f t="shared" si="8"/>
        <v>50</v>
      </c>
      <c r="AG193" s="28">
        <v>50.0</v>
      </c>
      <c r="AH193" s="68">
        <v>1.0</v>
      </c>
      <c r="AI193" s="28">
        <v>0.0</v>
      </c>
      <c r="AJ193" s="70"/>
      <c r="AK193" s="28">
        <v>0.0</v>
      </c>
      <c r="AL193" s="28"/>
      <c r="AM193" s="28">
        <v>0.0</v>
      </c>
      <c r="AN193" s="28"/>
      <c r="AO193" s="28">
        <v>0.0</v>
      </c>
      <c r="AP193" s="28"/>
      <c r="AQ193" s="28">
        <v>0.0</v>
      </c>
      <c r="AR193" s="28"/>
      <c r="AS193" s="28">
        <v>0.0</v>
      </c>
      <c r="AT193" s="28"/>
      <c r="AU193" s="28">
        <v>0.0</v>
      </c>
      <c r="AV193" s="28"/>
      <c r="AW193" s="28">
        <v>0.0</v>
      </c>
      <c r="AX193" s="28"/>
      <c r="AY193" s="55" t="s">
        <v>184</v>
      </c>
      <c r="AZ193" s="55" t="s">
        <v>184</v>
      </c>
      <c r="BA193" s="55" t="s">
        <v>184</v>
      </c>
      <c r="BB193" s="55" t="s">
        <v>184</v>
      </c>
      <c r="BC193" s="77">
        <f t="shared" si="7"/>
        <v>100</v>
      </c>
    </row>
    <row r="194" ht="22.5" customHeight="1">
      <c r="A194" s="36">
        <v>193.0</v>
      </c>
      <c r="B194" s="28" t="s">
        <v>2122</v>
      </c>
      <c r="C194" s="28" t="s">
        <v>2805</v>
      </c>
      <c r="D194" s="28" t="s">
        <v>181</v>
      </c>
      <c r="E194" s="28" t="s">
        <v>593</v>
      </c>
      <c r="F194" s="28" t="s">
        <v>358</v>
      </c>
      <c r="G194" s="28"/>
      <c r="H194" s="28" t="s">
        <v>1859</v>
      </c>
      <c r="I194" s="28">
        <v>2.0</v>
      </c>
      <c r="J194" s="28">
        <v>20.0</v>
      </c>
      <c r="K194" s="28">
        <v>40.0</v>
      </c>
      <c r="L194" s="28" t="s">
        <v>546</v>
      </c>
      <c r="M194" s="28">
        <v>2.0</v>
      </c>
      <c r="N194" s="28" t="s">
        <v>175</v>
      </c>
      <c r="O194" s="28" t="s">
        <v>2362</v>
      </c>
      <c r="P194" s="28" t="s">
        <v>1609</v>
      </c>
      <c r="Q194" s="28" t="s">
        <v>1245</v>
      </c>
      <c r="R194" s="28">
        <v>50.0</v>
      </c>
      <c r="S194" s="50">
        <f t="shared" si="1"/>
        <v>25</v>
      </c>
      <c r="T194" s="28" t="str">
        <f t="shared" si="2"/>
        <v>DIATAS 8JAM</v>
      </c>
      <c r="U194" s="52">
        <v>45292.0</v>
      </c>
      <c r="V194" s="28" t="str">
        <f t="shared" si="3"/>
        <v>DIATAS 1 TAHUN</v>
      </c>
      <c r="W194" s="28"/>
      <c r="X194" s="28"/>
      <c r="Y194" s="28"/>
      <c r="Z194" s="28"/>
      <c r="AA194" s="28"/>
      <c r="AB194" s="28"/>
      <c r="AC194" s="65" t="b">
        <v>0</v>
      </c>
      <c r="AD194" s="28" t="str">
        <f t="shared" si="4"/>
        <v>Waktunya Dummy</v>
      </c>
      <c r="AE194" s="28" t="str">
        <f t="shared" si="5"/>
        <v>1</v>
      </c>
      <c r="AF194" s="28">
        <f t="shared" si="8"/>
        <v>50</v>
      </c>
      <c r="AG194" s="28">
        <v>50.0</v>
      </c>
      <c r="AH194" s="68">
        <v>1.0</v>
      </c>
      <c r="AI194" s="28">
        <v>0.0</v>
      </c>
      <c r="AJ194" s="70"/>
      <c r="AK194" s="28">
        <v>0.0</v>
      </c>
      <c r="AL194" s="28"/>
      <c r="AM194" s="28">
        <v>0.0</v>
      </c>
      <c r="AN194" s="28"/>
      <c r="AO194" s="28">
        <v>0.0</v>
      </c>
      <c r="AP194" s="28"/>
      <c r="AQ194" s="28">
        <v>0.0</v>
      </c>
      <c r="AR194" s="28"/>
      <c r="AS194" s="28">
        <v>0.0</v>
      </c>
      <c r="AT194" s="28"/>
      <c r="AU194" s="28">
        <v>0.0</v>
      </c>
      <c r="AV194" s="28"/>
      <c r="AW194" s="28">
        <v>0.0</v>
      </c>
      <c r="AX194" s="28"/>
      <c r="AY194" s="55" t="s">
        <v>184</v>
      </c>
      <c r="AZ194" s="55" t="s">
        <v>184</v>
      </c>
      <c r="BA194" s="55" t="s">
        <v>184</v>
      </c>
      <c r="BB194" s="55" t="s">
        <v>184</v>
      </c>
      <c r="BC194" s="77">
        <f t="shared" si="7"/>
        <v>100</v>
      </c>
    </row>
    <row r="195" ht="22.5" customHeight="1">
      <c r="A195" s="36">
        <v>194.0</v>
      </c>
      <c r="B195" s="28" t="s">
        <v>2126</v>
      </c>
      <c r="C195" s="28" t="s">
        <v>2812</v>
      </c>
      <c r="D195" s="28" t="s">
        <v>181</v>
      </c>
      <c r="E195" s="28" t="s">
        <v>593</v>
      </c>
      <c r="F195" s="28" t="s">
        <v>358</v>
      </c>
      <c r="G195" s="28"/>
      <c r="H195" s="28" t="s">
        <v>1859</v>
      </c>
      <c r="I195" s="28">
        <v>2.0</v>
      </c>
      <c r="J195" s="28">
        <v>20.0</v>
      </c>
      <c r="K195" s="28">
        <v>40.0</v>
      </c>
      <c r="L195" s="28" t="s">
        <v>546</v>
      </c>
      <c r="M195" s="28">
        <v>2.0</v>
      </c>
      <c r="N195" s="28" t="s">
        <v>175</v>
      </c>
      <c r="O195" s="28" t="s">
        <v>2362</v>
      </c>
      <c r="P195" s="28" t="s">
        <v>1609</v>
      </c>
      <c r="Q195" s="28" t="s">
        <v>1245</v>
      </c>
      <c r="R195" s="28">
        <v>50.0</v>
      </c>
      <c r="S195" s="50">
        <f t="shared" si="1"/>
        <v>25</v>
      </c>
      <c r="T195" s="28" t="str">
        <f t="shared" si="2"/>
        <v>DIATAS 8JAM</v>
      </c>
      <c r="U195" s="52">
        <v>45292.0</v>
      </c>
      <c r="V195" s="28" t="str">
        <f t="shared" si="3"/>
        <v>DIATAS 1 TAHUN</v>
      </c>
      <c r="W195" s="28"/>
      <c r="X195" s="28"/>
      <c r="Y195" s="28"/>
      <c r="Z195" s="28"/>
      <c r="AA195" s="28"/>
      <c r="AB195" s="28"/>
      <c r="AC195" s="65" t="b">
        <v>0</v>
      </c>
      <c r="AD195" s="28" t="str">
        <f t="shared" si="4"/>
        <v>Waktunya Dummy</v>
      </c>
      <c r="AE195" s="28" t="str">
        <f t="shared" si="5"/>
        <v>1</v>
      </c>
      <c r="AF195" s="28">
        <f t="shared" si="8"/>
        <v>50</v>
      </c>
      <c r="AG195" s="28">
        <v>50.0</v>
      </c>
      <c r="AH195" s="68">
        <v>1.0</v>
      </c>
      <c r="AI195" s="28">
        <v>0.0</v>
      </c>
      <c r="AJ195" s="70"/>
      <c r="AK195" s="28">
        <v>0.0</v>
      </c>
      <c r="AL195" s="28"/>
      <c r="AM195" s="28">
        <v>0.0</v>
      </c>
      <c r="AN195" s="28"/>
      <c r="AO195" s="28">
        <v>0.0</v>
      </c>
      <c r="AP195" s="28"/>
      <c r="AQ195" s="28">
        <v>0.0</v>
      </c>
      <c r="AR195" s="28"/>
      <c r="AS195" s="28">
        <v>0.0</v>
      </c>
      <c r="AT195" s="28"/>
      <c r="AU195" s="28">
        <v>0.0</v>
      </c>
      <c r="AV195" s="28"/>
      <c r="AW195" s="28">
        <v>0.0</v>
      </c>
      <c r="AX195" s="28"/>
      <c r="AY195" s="55" t="s">
        <v>184</v>
      </c>
      <c r="AZ195" s="55" t="s">
        <v>184</v>
      </c>
      <c r="BA195" s="55" t="s">
        <v>184</v>
      </c>
      <c r="BB195" s="55" t="s">
        <v>184</v>
      </c>
      <c r="BC195" s="77">
        <f t="shared" si="7"/>
        <v>100</v>
      </c>
    </row>
    <row r="196" ht="22.5" customHeight="1">
      <c r="A196" s="36">
        <v>195.0</v>
      </c>
      <c r="B196" s="28" t="s">
        <v>2132</v>
      </c>
      <c r="C196" s="28" t="s">
        <v>2818</v>
      </c>
      <c r="D196" s="28" t="s">
        <v>181</v>
      </c>
      <c r="E196" s="28" t="s">
        <v>593</v>
      </c>
      <c r="F196" s="28" t="s">
        <v>358</v>
      </c>
      <c r="G196" s="28"/>
      <c r="H196" s="28" t="s">
        <v>1859</v>
      </c>
      <c r="I196" s="28">
        <v>2.0</v>
      </c>
      <c r="J196" s="28">
        <v>20.0</v>
      </c>
      <c r="K196" s="28">
        <v>40.0</v>
      </c>
      <c r="L196" s="28" t="s">
        <v>546</v>
      </c>
      <c r="M196" s="28">
        <v>2.0</v>
      </c>
      <c r="N196" s="28" t="s">
        <v>175</v>
      </c>
      <c r="O196" s="28" t="s">
        <v>2362</v>
      </c>
      <c r="P196" s="28" t="s">
        <v>1609</v>
      </c>
      <c r="Q196" s="28" t="s">
        <v>1245</v>
      </c>
      <c r="R196" s="28">
        <v>50.0</v>
      </c>
      <c r="S196" s="50">
        <f t="shared" si="1"/>
        <v>25</v>
      </c>
      <c r="T196" s="28" t="str">
        <f t="shared" si="2"/>
        <v>DIATAS 8JAM</v>
      </c>
      <c r="U196" s="52">
        <v>45292.0</v>
      </c>
      <c r="V196" s="28" t="str">
        <f t="shared" si="3"/>
        <v>DIATAS 1 TAHUN</v>
      </c>
      <c r="W196" s="28"/>
      <c r="X196" s="28"/>
      <c r="Y196" s="28"/>
      <c r="Z196" s="28"/>
      <c r="AA196" s="28"/>
      <c r="AB196" s="28"/>
      <c r="AC196" s="65" t="b">
        <v>0</v>
      </c>
      <c r="AD196" s="28" t="str">
        <f t="shared" si="4"/>
        <v>Waktunya Dummy</v>
      </c>
      <c r="AE196" s="28" t="str">
        <f t="shared" si="5"/>
        <v>1</v>
      </c>
      <c r="AF196" s="28">
        <f t="shared" si="8"/>
        <v>50</v>
      </c>
      <c r="AG196" s="28">
        <v>50.0</v>
      </c>
      <c r="AH196" s="68">
        <v>1.0</v>
      </c>
      <c r="AI196" s="28">
        <v>0.0</v>
      </c>
      <c r="AJ196" s="70"/>
      <c r="AK196" s="28">
        <v>0.0</v>
      </c>
      <c r="AL196" s="28"/>
      <c r="AM196" s="28">
        <v>0.0</v>
      </c>
      <c r="AN196" s="28"/>
      <c r="AO196" s="28">
        <v>0.0</v>
      </c>
      <c r="AP196" s="28"/>
      <c r="AQ196" s="28">
        <v>0.0</v>
      </c>
      <c r="AR196" s="28"/>
      <c r="AS196" s="28">
        <v>0.0</v>
      </c>
      <c r="AT196" s="28"/>
      <c r="AU196" s="28">
        <v>0.0</v>
      </c>
      <c r="AV196" s="28"/>
      <c r="AW196" s="28">
        <v>0.0</v>
      </c>
      <c r="AX196" s="28"/>
      <c r="AY196" s="55" t="s">
        <v>184</v>
      </c>
      <c r="AZ196" s="55" t="s">
        <v>184</v>
      </c>
      <c r="BA196" s="55" t="s">
        <v>184</v>
      </c>
      <c r="BB196" s="55" t="s">
        <v>184</v>
      </c>
      <c r="BC196" s="77">
        <f t="shared" si="7"/>
        <v>100</v>
      </c>
    </row>
    <row r="197" ht="22.5" customHeight="1">
      <c r="A197" s="36">
        <v>196.0</v>
      </c>
      <c r="B197" s="28" t="s">
        <v>2137</v>
      </c>
      <c r="C197" s="28" t="s">
        <v>2822</v>
      </c>
      <c r="D197" s="28" t="s">
        <v>181</v>
      </c>
      <c r="E197" s="28" t="s">
        <v>593</v>
      </c>
      <c r="F197" s="28" t="s">
        <v>358</v>
      </c>
      <c r="G197" s="28"/>
      <c r="H197" s="28" t="s">
        <v>1859</v>
      </c>
      <c r="I197" s="28">
        <v>2.0</v>
      </c>
      <c r="J197" s="28">
        <v>20.0</v>
      </c>
      <c r="K197" s="28">
        <v>40.0</v>
      </c>
      <c r="L197" s="28" t="s">
        <v>546</v>
      </c>
      <c r="M197" s="28">
        <v>2.0</v>
      </c>
      <c r="N197" s="28" t="s">
        <v>175</v>
      </c>
      <c r="O197" s="28" t="s">
        <v>2362</v>
      </c>
      <c r="P197" s="28" t="s">
        <v>1609</v>
      </c>
      <c r="Q197" s="28" t="s">
        <v>1245</v>
      </c>
      <c r="R197" s="28">
        <v>50.0</v>
      </c>
      <c r="S197" s="50">
        <f t="shared" si="1"/>
        <v>25</v>
      </c>
      <c r="T197" s="28" t="str">
        <f t="shared" si="2"/>
        <v>DIATAS 8JAM</v>
      </c>
      <c r="U197" s="52">
        <v>45292.0</v>
      </c>
      <c r="V197" s="28" t="str">
        <f t="shared" si="3"/>
        <v>DIATAS 1 TAHUN</v>
      </c>
      <c r="W197" s="28"/>
      <c r="X197" s="28"/>
      <c r="Y197" s="28"/>
      <c r="Z197" s="28"/>
      <c r="AA197" s="28"/>
      <c r="AB197" s="28"/>
      <c r="AC197" s="65" t="b">
        <v>0</v>
      </c>
      <c r="AD197" s="28" t="str">
        <f t="shared" si="4"/>
        <v>Waktunya Dummy</v>
      </c>
      <c r="AE197" s="28" t="str">
        <f t="shared" si="5"/>
        <v>1</v>
      </c>
      <c r="AF197" s="28">
        <f t="shared" si="8"/>
        <v>50</v>
      </c>
      <c r="AG197" s="28">
        <v>50.0</v>
      </c>
      <c r="AH197" s="68">
        <v>1.0</v>
      </c>
      <c r="AI197" s="28">
        <v>0.0</v>
      </c>
      <c r="AJ197" s="70"/>
      <c r="AK197" s="28">
        <v>0.0</v>
      </c>
      <c r="AL197" s="28"/>
      <c r="AM197" s="28">
        <v>0.0</v>
      </c>
      <c r="AN197" s="28"/>
      <c r="AO197" s="28">
        <v>0.0</v>
      </c>
      <c r="AP197" s="28"/>
      <c r="AQ197" s="28">
        <v>0.0</v>
      </c>
      <c r="AR197" s="28"/>
      <c r="AS197" s="28">
        <v>0.0</v>
      </c>
      <c r="AT197" s="28"/>
      <c r="AU197" s="28">
        <v>0.0</v>
      </c>
      <c r="AV197" s="28"/>
      <c r="AW197" s="28">
        <v>0.0</v>
      </c>
      <c r="AX197" s="28"/>
      <c r="AY197" s="55" t="s">
        <v>184</v>
      </c>
      <c r="AZ197" s="55" t="s">
        <v>184</v>
      </c>
      <c r="BA197" s="55" t="s">
        <v>184</v>
      </c>
      <c r="BB197" s="55" t="s">
        <v>184</v>
      </c>
      <c r="BC197" s="77">
        <f t="shared" si="7"/>
        <v>100</v>
      </c>
    </row>
    <row r="198" ht="22.5" customHeight="1">
      <c r="A198" s="36">
        <v>197.0</v>
      </c>
      <c r="B198" s="28" t="s">
        <v>2140</v>
      </c>
      <c r="C198" s="28" t="s">
        <v>2829</v>
      </c>
      <c r="D198" s="28" t="s">
        <v>181</v>
      </c>
      <c r="E198" s="28" t="s">
        <v>593</v>
      </c>
      <c r="F198" s="28" t="s">
        <v>358</v>
      </c>
      <c r="G198" s="28"/>
      <c r="H198" s="28" t="s">
        <v>1859</v>
      </c>
      <c r="I198" s="28">
        <v>2.0</v>
      </c>
      <c r="J198" s="28">
        <v>20.0</v>
      </c>
      <c r="K198" s="28">
        <v>40.0</v>
      </c>
      <c r="L198" s="28" t="s">
        <v>546</v>
      </c>
      <c r="M198" s="28">
        <v>2.0</v>
      </c>
      <c r="N198" s="28" t="s">
        <v>175</v>
      </c>
      <c r="O198" s="28" t="s">
        <v>2362</v>
      </c>
      <c r="P198" s="28" t="s">
        <v>1609</v>
      </c>
      <c r="Q198" s="28" t="s">
        <v>1245</v>
      </c>
      <c r="R198" s="28">
        <v>50.0</v>
      </c>
      <c r="S198" s="50">
        <f t="shared" si="1"/>
        <v>25</v>
      </c>
      <c r="T198" s="28" t="str">
        <f t="shared" si="2"/>
        <v>DIATAS 8JAM</v>
      </c>
      <c r="U198" s="52">
        <v>45292.0</v>
      </c>
      <c r="V198" s="28" t="str">
        <f t="shared" si="3"/>
        <v>DIATAS 1 TAHUN</v>
      </c>
      <c r="W198" s="28"/>
      <c r="X198" s="28"/>
      <c r="Y198" s="28"/>
      <c r="Z198" s="28"/>
      <c r="AA198" s="28"/>
      <c r="AB198" s="28"/>
      <c r="AC198" s="65" t="b">
        <v>0</v>
      </c>
      <c r="AD198" s="28" t="str">
        <f t="shared" si="4"/>
        <v>Waktunya Dummy</v>
      </c>
      <c r="AE198" s="28" t="str">
        <f t="shared" si="5"/>
        <v>1</v>
      </c>
      <c r="AF198" s="28">
        <f t="shared" si="8"/>
        <v>50</v>
      </c>
      <c r="AG198" s="28">
        <v>50.0</v>
      </c>
      <c r="AH198" s="68">
        <v>1.0</v>
      </c>
      <c r="AI198" s="28">
        <v>0.0</v>
      </c>
      <c r="AJ198" s="70"/>
      <c r="AK198" s="28">
        <v>0.0</v>
      </c>
      <c r="AL198" s="28"/>
      <c r="AM198" s="28">
        <v>0.0</v>
      </c>
      <c r="AN198" s="28"/>
      <c r="AO198" s="28">
        <v>0.0</v>
      </c>
      <c r="AP198" s="28"/>
      <c r="AQ198" s="28">
        <v>0.0</v>
      </c>
      <c r="AR198" s="28"/>
      <c r="AS198" s="28">
        <v>0.0</v>
      </c>
      <c r="AT198" s="28"/>
      <c r="AU198" s="28">
        <v>0.0</v>
      </c>
      <c r="AV198" s="28"/>
      <c r="AW198" s="28">
        <v>0.0</v>
      </c>
      <c r="AX198" s="28"/>
      <c r="AY198" s="55" t="s">
        <v>184</v>
      </c>
      <c r="AZ198" s="55" t="s">
        <v>184</v>
      </c>
      <c r="BA198" s="55" t="s">
        <v>184</v>
      </c>
      <c r="BB198" s="55" t="s">
        <v>184</v>
      </c>
      <c r="BC198" s="77">
        <f t="shared" si="7"/>
        <v>100</v>
      </c>
    </row>
    <row r="199" ht="22.5" customHeight="1">
      <c r="A199" s="36">
        <v>198.0</v>
      </c>
      <c r="B199" s="28" t="s">
        <v>2144</v>
      </c>
      <c r="C199" s="28" t="s">
        <v>2835</v>
      </c>
      <c r="D199" s="28" t="s">
        <v>181</v>
      </c>
      <c r="E199" s="28" t="s">
        <v>593</v>
      </c>
      <c r="F199" s="28" t="s">
        <v>358</v>
      </c>
      <c r="G199" s="28"/>
      <c r="H199" s="28" t="s">
        <v>1859</v>
      </c>
      <c r="I199" s="28">
        <v>2.0</v>
      </c>
      <c r="J199" s="28">
        <v>20.0</v>
      </c>
      <c r="K199" s="28">
        <v>40.0</v>
      </c>
      <c r="L199" s="28" t="s">
        <v>546</v>
      </c>
      <c r="M199" s="28">
        <v>2.0</v>
      </c>
      <c r="N199" s="28" t="s">
        <v>175</v>
      </c>
      <c r="O199" s="28" t="s">
        <v>2362</v>
      </c>
      <c r="P199" s="28" t="s">
        <v>1609</v>
      </c>
      <c r="Q199" s="28" t="s">
        <v>1245</v>
      </c>
      <c r="R199" s="28">
        <v>50.0</v>
      </c>
      <c r="S199" s="50">
        <f t="shared" si="1"/>
        <v>25</v>
      </c>
      <c r="T199" s="28" t="str">
        <f t="shared" si="2"/>
        <v>DIATAS 8JAM</v>
      </c>
      <c r="U199" s="52">
        <v>45292.0</v>
      </c>
      <c r="V199" s="28" t="str">
        <f t="shared" si="3"/>
        <v>DIATAS 1 TAHUN</v>
      </c>
      <c r="W199" s="28"/>
      <c r="X199" s="28"/>
      <c r="Y199" s="28"/>
      <c r="Z199" s="28"/>
      <c r="AA199" s="28"/>
      <c r="AB199" s="28"/>
      <c r="AC199" s="65" t="b">
        <v>0</v>
      </c>
      <c r="AD199" s="28" t="str">
        <f t="shared" si="4"/>
        <v>Waktunya Dummy</v>
      </c>
      <c r="AE199" s="28" t="str">
        <f t="shared" si="5"/>
        <v>1</v>
      </c>
      <c r="AF199" s="28">
        <f t="shared" si="8"/>
        <v>50</v>
      </c>
      <c r="AG199" s="28">
        <v>50.0</v>
      </c>
      <c r="AH199" s="68">
        <v>1.0</v>
      </c>
      <c r="AI199" s="28">
        <v>0.0</v>
      </c>
      <c r="AJ199" s="70"/>
      <c r="AK199" s="28">
        <v>0.0</v>
      </c>
      <c r="AL199" s="28"/>
      <c r="AM199" s="28">
        <v>0.0</v>
      </c>
      <c r="AN199" s="28"/>
      <c r="AO199" s="28">
        <v>0.0</v>
      </c>
      <c r="AP199" s="28"/>
      <c r="AQ199" s="28">
        <v>0.0</v>
      </c>
      <c r="AR199" s="28"/>
      <c r="AS199" s="28">
        <v>0.0</v>
      </c>
      <c r="AT199" s="28"/>
      <c r="AU199" s="28">
        <v>0.0</v>
      </c>
      <c r="AV199" s="28"/>
      <c r="AW199" s="28">
        <v>0.0</v>
      </c>
      <c r="AX199" s="28"/>
      <c r="AY199" s="55" t="s">
        <v>184</v>
      </c>
      <c r="AZ199" s="55" t="s">
        <v>184</v>
      </c>
      <c r="BA199" s="55" t="s">
        <v>184</v>
      </c>
      <c r="BB199" s="55" t="s">
        <v>184</v>
      </c>
      <c r="BC199" s="77">
        <f t="shared" si="7"/>
        <v>100</v>
      </c>
    </row>
    <row r="200" ht="22.5" customHeight="1">
      <c r="A200" s="36">
        <v>199.0</v>
      </c>
      <c r="B200" s="28" t="s">
        <v>2147</v>
      </c>
      <c r="C200" s="28" t="s">
        <v>2842</v>
      </c>
      <c r="D200" s="28" t="s">
        <v>181</v>
      </c>
      <c r="E200" s="28" t="s">
        <v>593</v>
      </c>
      <c r="F200" s="28" t="s">
        <v>358</v>
      </c>
      <c r="G200" s="28"/>
      <c r="H200" s="28" t="s">
        <v>1859</v>
      </c>
      <c r="I200" s="28">
        <v>2.0</v>
      </c>
      <c r="J200" s="28">
        <v>20.0</v>
      </c>
      <c r="K200" s="28">
        <v>40.0</v>
      </c>
      <c r="L200" s="28" t="s">
        <v>546</v>
      </c>
      <c r="M200" s="28">
        <v>2.0</v>
      </c>
      <c r="N200" s="28" t="s">
        <v>175</v>
      </c>
      <c r="O200" s="28" t="s">
        <v>2362</v>
      </c>
      <c r="P200" s="28" t="s">
        <v>1609</v>
      </c>
      <c r="Q200" s="28" t="s">
        <v>1245</v>
      </c>
      <c r="R200" s="28">
        <v>50.0</v>
      </c>
      <c r="S200" s="50">
        <f t="shared" si="1"/>
        <v>25</v>
      </c>
      <c r="T200" s="28" t="str">
        <f t="shared" si="2"/>
        <v>DIATAS 8JAM</v>
      </c>
      <c r="U200" s="52">
        <v>45292.0</v>
      </c>
      <c r="V200" s="28" t="str">
        <f t="shared" si="3"/>
        <v>DIATAS 1 TAHUN</v>
      </c>
      <c r="W200" s="28"/>
      <c r="X200" s="28"/>
      <c r="Y200" s="28"/>
      <c r="Z200" s="28"/>
      <c r="AA200" s="28"/>
      <c r="AB200" s="28"/>
      <c r="AC200" s="65" t="b">
        <v>0</v>
      </c>
      <c r="AD200" s="28" t="str">
        <f t="shared" si="4"/>
        <v>Waktunya Dummy</v>
      </c>
      <c r="AE200" s="28" t="str">
        <f t="shared" si="5"/>
        <v>1</v>
      </c>
      <c r="AF200" s="28">
        <f t="shared" si="8"/>
        <v>50</v>
      </c>
      <c r="AG200" s="28">
        <v>50.0</v>
      </c>
      <c r="AH200" s="68">
        <v>1.0</v>
      </c>
      <c r="AI200" s="28">
        <v>0.0</v>
      </c>
      <c r="AJ200" s="70"/>
      <c r="AK200" s="28">
        <v>0.0</v>
      </c>
      <c r="AL200" s="28"/>
      <c r="AM200" s="28">
        <v>0.0</v>
      </c>
      <c r="AN200" s="28"/>
      <c r="AO200" s="28">
        <v>0.0</v>
      </c>
      <c r="AP200" s="28"/>
      <c r="AQ200" s="28">
        <v>0.0</v>
      </c>
      <c r="AR200" s="28"/>
      <c r="AS200" s="28">
        <v>0.0</v>
      </c>
      <c r="AT200" s="28"/>
      <c r="AU200" s="28">
        <v>0.0</v>
      </c>
      <c r="AV200" s="28"/>
      <c r="AW200" s="28">
        <v>0.0</v>
      </c>
      <c r="AX200" s="28"/>
      <c r="AY200" s="55" t="s">
        <v>184</v>
      </c>
      <c r="AZ200" s="55" t="s">
        <v>184</v>
      </c>
      <c r="BA200" s="55" t="s">
        <v>184</v>
      </c>
      <c r="BB200" s="55" t="s">
        <v>184</v>
      </c>
      <c r="BC200" s="77">
        <f t="shared" si="7"/>
        <v>100</v>
      </c>
    </row>
    <row r="201" ht="22.5" customHeight="1">
      <c r="A201" s="36">
        <v>200.0</v>
      </c>
      <c r="B201" s="28" t="s">
        <v>2152</v>
      </c>
      <c r="C201" s="28" t="s">
        <v>2852</v>
      </c>
      <c r="D201" s="28" t="s">
        <v>181</v>
      </c>
      <c r="E201" s="28" t="s">
        <v>593</v>
      </c>
      <c r="F201" s="28" t="s">
        <v>358</v>
      </c>
      <c r="G201" s="28"/>
      <c r="H201" s="28" t="s">
        <v>1859</v>
      </c>
      <c r="I201" s="28">
        <v>2.0</v>
      </c>
      <c r="J201" s="28">
        <v>20.0</v>
      </c>
      <c r="K201" s="28">
        <v>40.0</v>
      </c>
      <c r="L201" s="28" t="s">
        <v>546</v>
      </c>
      <c r="M201" s="28">
        <v>2.0</v>
      </c>
      <c r="N201" s="28" t="s">
        <v>175</v>
      </c>
      <c r="O201" s="28" t="s">
        <v>2362</v>
      </c>
      <c r="P201" s="28" t="s">
        <v>1609</v>
      </c>
      <c r="Q201" s="28" t="s">
        <v>1245</v>
      </c>
      <c r="R201" s="28">
        <v>50.0</v>
      </c>
      <c r="S201" s="50">
        <f t="shared" si="1"/>
        <v>25</v>
      </c>
      <c r="T201" s="28" t="str">
        <f t="shared" si="2"/>
        <v>DIATAS 8JAM</v>
      </c>
      <c r="U201" s="52">
        <v>45292.0</v>
      </c>
      <c r="V201" s="28" t="str">
        <f t="shared" si="3"/>
        <v>DIATAS 1 TAHUN</v>
      </c>
      <c r="W201" s="28"/>
      <c r="X201" s="28"/>
      <c r="Y201" s="28"/>
      <c r="Z201" s="28"/>
      <c r="AA201" s="28"/>
      <c r="AB201" s="28"/>
      <c r="AC201" s="65" t="b">
        <v>0</v>
      </c>
      <c r="AD201" s="28" t="str">
        <f t="shared" si="4"/>
        <v>Waktunya Dummy</v>
      </c>
      <c r="AE201" s="28" t="str">
        <f t="shared" si="5"/>
        <v>1</v>
      </c>
      <c r="AF201" s="28">
        <f t="shared" si="8"/>
        <v>50</v>
      </c>
      <c r="AG201" s="28">
        <v>50.0</v>
      </c>
      <c r="AH201" s="68">
        <v>1.0</v>
      </c>
      <c r="AI201" s="28">
        <v>0.0</v>
      </c>
      <c r="AJ201" s="70"/>
      <c r="AK201" s="28">
        <v>0.0</v>
      </c>
      <c r="AL201" s="28"/>
      <c r="AM201" s="28">
        <v>0.0</v>
      </c>
      <c r="AN201" s="28"/>
      <c r="AO201" s="28">
        <v>0.0</v>
      </c>
      <c r="AP201" s="28"/>
      <c r="AQ201" s="28">
        <v>0.0</v>
      </c>
      <c r="AR201" s="28"/>
      <c r="AS201" s="28">
        <v>0.0</v>
      </c>
      <c r="AT201" s="28"/>
      <c r="AU201" s="28">
        <v>0.0</v>
      </c>
      <c r="AV201" s="28"/>
      <c r="AW201" s="28">
        <v>0.0</v>
      </c>
      <c r="AX201" s="28"/>
      <c r="AY201" s="55" t="s">
        <v>184</v>
      </c>
      <c r="AZ201" s="55" t="s">
        <v>184</v>
      </c>
      <c r="BA201" s="55" t="s">
        <v>184</v>
      </c>
      <c r="BB201" s="55" t="s">
        <v>184</v>
      </c>
      <c r="BC201" s="77">
        <f t="shared" si="7"/>
        <v>100</v>
      </c>
    </row>
    <row r="202" ht="22.5" customHeight="1">
      <c r="A202" s="36">
        <v>201.0</v>
      </c>
      <c r="B202" s="28" t="s">
        <v>2154</v>
      </c>
      <c r="C202" s="28" t="s">
        <v>2859</v>
      </c>
      <c r="D202" s="28" t="s">
        <v>181</v>
      </c>
      <c r="E202" s="28" t="s">
        <v>593</v>
      </c>
      <c r="F202" s="28" t="s">
        <v>358</v>
      </c>
      <c r="G202" s="28"/>
      <c r="H202" s="28" t="s">
        <v>1859</v>
      </c>
      <c r="I202" s="28">
        <v>2.0</v>
      </c>
      <c r="J202" s="28">
        <v>20.0</v>
      </c>
      <c r="K202" s="28">
        <v>40.0</v>
      </c>
      <c r="L202" s="28" t="s">
        <v>546</v>
      </c>
      <c r="M202" s="28">
        <v>2.0</v>
      </c>
      <c r="N202" s="28" t="s">
        <v>175</v>
      </c>
      <c r="O202" s="28" t="s">
        <v>2362</v>
      </c>
      <c r="P202" s="28" t="s">
        <v>1609</v>
      </c>
      <c r="Q202" s="28" t="s">
        <v>1245</v>
      </c>
      <c r="R202" s="28">
        <v>50.0</v>
      </c>
      <c r="S202" s="50">
        <f t="shared" si="1"/>
        <v>25</v>
      </c>
      <c r="T202" s="28" t="str">
        <f t="shared" si="2"/>
        <v>DIATAS 8JAM</v>
      </c>
      <c r="U202" s="52">
        <v>45292.0</v>
      </c>
      <c r="V202" s="28" t="str">
        <f t="shared" si="3"/>
        <v>DIATAS 1 TAHUN</v>
      </c>
      <c r="W202" s="28"/>
      <c r="X202" s="28"/>
      <c r="Y202" s="28"/>
      <c r="Z202" s="28"/>
      <c r="AA202" s="28"/>
      <c r="AB202" s="28"/>
      <c r="AC202" s="65" t="b">
        <v>0</v>
      </c>
      <c r="AD202" s="28" t="str">
        <f t="shared" si="4"/>
        <v>Waktunya Dummy</v>
      </c>
      <c r="AE202" s="28" t="str">
        <f t="shared" si="5"/>
        <v>1</v>
      </c>
      <c r="AF202" s="28">
        <f t="shared" si="8"/>
        <v>50</v>
      </c>
      <c r="AG202" s="28">
        <v>50.0</v>
      </c>
      <c r="AH202" s="68">
        <v>1.0</v>
      </c>
      <c r="AI202" s="28">
        <v>0.0</v>
      </c>
      <c r="AJ202" s="70"/>
      <c r="AK202" s="28">
        <v>0.0</v>
      </c>
      <c r="AL202" s="28"/>
      <c r="AM202" s="28">
        <v>0.0</v>
      </c>
      <c r="AN202" s="28"/>
      <c r="AO202" s="28">
        <v>0.0</v>
      </c>
      <c r="AP202" s="28"/>
      <c r="AQ202" s="28">
        <v>0.0</v>
      </c>
      <c r="AR202" s="28"/>
      <c r="AS202" s="28">
        <v>0.0</v>
      </c>
      <c r="AT202" s="28"/>
      <c r="AU202" s="28">
        <v>0.0</v>
      </c>
      <c r="AV202" s="28"/>
      <c r="AW202" s="28">
        <v>0.0</v>
      </c>
      <c r="AX202" s="28"/>
      <c r="AY202" s="55" t="s">
        <v>184</v>
      </c>
      <c r="AZ202" s="55" t="s">
        <v>184</v>
      </c>
      <c r="BA202" s="55" t="s">
        <v>184</v>
      </c>
      <c r="BB202" s="55" t="s">
        <v>184</v>
      </c>
      <c r="BC202" s="77">
        <f t="shared" si="7"/>
        <v>100</v>
      </c>
    </row>
    <row r="203" ht="22.5" customHeight="1">
      <c r="A203" s="36">
        <v>202.0</v>
      </c>
      <c r="B203" s="28" t="s">
        <v>2157</v>
      </c>
      <c r="C203" s="28" t="s">
        <v>2865</v>
      </c>
      <c r="D203" s="28" t="s">
        <v>181</v>
      </c>
      <c r="E203" s="28" t="s">
        <v>593</v>
      </c>
      <c r="F203" s="28" t="s">
        <v>358</v>
      </c>
      <c r="G203" s="28"/>
      <c r="H203" s="28" t="s">
        <v>1859</v>
      </c>
      <c r="I203" s="28">
        <v>2.0</v>
      </c>
      <c r="J203" s="28">
        <v>20.0</v>
      </c>
      <c r="K203" s="28">
        <v>40.0</v>
      </c>
      <c r="L203" s="28" t="s">
        <v>546</v>
      </c>
      <c r="M203" s="28">
        <v>2.0</v>
      </c>
      <c r="N203" s="28" t="s">
        <v>175</v>
      </c>
      <c r="O203" s="28" t="s">
        <v>2362</v>
      </c>
      <c r="P203" s="28" t="s">
        <v>1609</v>
      </c>
      <c r="Q203" s="28" t="s">
        <v>1245</v>
      </c>
      <c r="R203" s="28">
        <v>50.0</v>
      </c>
      <c r="S203" s="50">
        <f t="shared" si="1"/>
        <v>25</v>
      </c>
      <c r="T203" s="28" t="str">
        <f t="shared" si="2"/>
        <v>DIATAS 8JAM</v>
      </c>
      <c r="U203" s="52">
        <v>45292.0</v>
      </c>
      <c r="V203" s="28" t="str">
        <f t="shared" si="3"/>
        <v>DIATAS 1 TAHUN</v>
      </c>
      <c r="W203" s="28"/>
      <c r="X203" s="28"/>
      <c r="Y203" s="28"/>
      <c r="Z203" s="28"/>
      <c r="AA203" s="28"/>
      <c r="AB203" s="28"/>
      <c r="AC203" s="65" t="b">
        <v>0</v>
      </c>
      <c r="AD203" s="28" t="str">
        <f t="shared" si="4"/>
        <v>Waktunya Dummy</v>
      </c>
      <c r="AE203" s="28" t="str">
        <f t="shared" si="5"/>
        <v>1</v>
      </c>
      <c r="AF203" s="28">
        <f t="shared" si="8"/>
        <v>50</v>
      </c>
      <c r="AG203" s="28">
        <v>50.0</v>
      </c>
      <c r="AH203" s="68">
        <v>1.0</v>
      </c>
      <c r="AI203" s="28">
        <v>0.0</v>
      </c>
      <c r="AJ203" s="70"/>
      <c r="AK203" s="28">
        <v>0.0</v>
      </c>
      <c r="AL203" s="28"/>
      <c r="AM203" s="28">
        <v>0.0</v>
      </c>
      <c r="AN203" s="28"/>
      <c r="AO203" s="28">
        <v>0.0</v>
      </c>
      <c r="AP203" s="28"/>
      <c r="AQ203" s="28">
        <v>0.0</v>
      </c>
      <c r="AR203" s="28"/>
      <c r="AS203" s="28">
        <v>0.0</v>
      </c>
      <c r="AT203" s="28"/>
      <c r="AU203" s="28">
        <v>0.0</v>
      </c>
      <c r="AV203" s="28"/>
      <c r="AW203" s="28">
        <v>0.0</v>
      </c>
      <c r="AX203" s="28"/>
      <c r="AY203" s="55" t="s">
        <v>184</v>
      </c>
      <c r="AZ203" s="55" t="s">
        <v>184</v>
      </c>
      <c r="BA203" s="55" t="s">
        <v>184</v>
      </c>
      <c r="BB203" s="55" t="s">
        <v>184</v>
      </c>
      <c r="BC203" s="77">
        <f t="shared" si="7"/>
        <v>100</v>
      </c>
    </row>
    <row r="204" ht="22.5" customHeight="1">
      <c r="A204" s="36">
        <v>203.0</v>
      </c>
      <c r="B204" s="28" t="s">
        <v>1952</v>
      </c>
      <c r="C204" s="28" t="s">
        <v>2872</v>
      </c>
      <c r="D204" s="28" t="s">
        <v>181</v>
      </c>
      <c r="E204" s="28" t="s">
        <v>593</v>
      </c>
      <c r="F204" s="28" t="s">
        <v>358</v>
      </c>
      <c r="G204" s="28"/>
      <c r="H204" s="28" t="s">
        <v>1859</v>
      </c>
      <c r="I204" s="28">
        <v>2.0</v>
      </c>
      <c r="J204" s="28">
        <v>20.0</v>
      </c>
      <c r="K204" s="28">
        <v>40.0</v>
      </c>
      <c r="L204" s="28" t="s">
        <v>546</v>
      </c>
      <c r="M204" s="28">
        <v>2.0</v>
      </c>
      <c r="N204" s="28" t="s">
        <v>175</v>
      </c>
      <c r="O204" s="28" t="s">
        <v>2362</v>
      </c>
      <c r="P204" s="28" t="s">
        <v>1609</v>
      </c>
      <c r="Q204" s="28" t="s">
        <v>1245</v>
      </c>
      <c r="R204" s="28">
        <v>50.0</v>
      </c>
      <c r="S204" s="50">
        <f t="shared" si="1"/>
        <v>25</v>
      </c>
      <c r="T204" s="28" t="str">
        <f t="shared" si="2"/>
        <v>DIATAS 8JAM</v>
      </c>
      <c r="U204" s="52">
        <v>45292.0</v>
      </c>
      <c r="V204" s="28" t="str">
        <f t="shared" si="3"/>
        <v>DIATAS 1 TAHUN</v>
      </c>
      <c r="W204" s="28"/>
      <c r="X204" s="28"/>
      <c r="Y204" s="28"/>
      <c r="Z204" s="28"/>
      <c r="AA204" s="28"/>
      <c r="AB204" s="28"/>
      <c r="AC204" s="65" t="b">
        <v>0</v>
      </c>
      <c r="AD204" s="28" t="str">
        <f t="shared" si="4"/>
        <v>Waktunya Dummy</v>
      </c>
      <c r="AE204" s="28" t="str">
        <f t="shared" si="5"/>
        <v>1</v>
      </c>
      <c r="AF204" s="28">
        <f t="shared" si="8"/>
        <v>50</v>
      </c>
      <c r="AG204" s="28">
        <v>50.0</v>
      </c>
      <c r="AH204" s="68">
        <v>1.0</v>
      </c>
      <c r="AI204" s="28">
        <v>0.0</v>
      </c>
      <c r="AJ204" s="70"/>
      <c r="AK204" s="28">
        <v>0.0</v>
      </c>
      <c r="AL204" s="28"/>
      <c r="AM204" s="28">
        <v>0.0</v>
      </c>
      <c r="AN204" s="28"/>
      <c r="AO204" s="28">
        <v>0.0</v>
      </c>
      <c r="AP204" s="28"/>
      <c r="AQ204" s="28">
        <v>0.0</v>
      </c>
      <c r="AR204" s="28"/>
      <c r="AS204" s="28">
        <v>0.0</v>
      </c>
      <c r="AT204" s="28"/>
      <c r="AU204" s="28">
        <v>0.0</v>
      </c>
      <c r="AV204" s="28"/>
      <c r="AW204" s="28">
        <v>0.0</v>
      </c>
      <c r="AX204" s="28"/>
      <c r="AY204" s="55" t="s">
        <v>184</v>
      </c>
      <c r="AZ204" s="55" t="s">
        <v>184</v>
      </c>
      <c r="BA204" s="55" t="s">
        <v>184</v>
      </c>
      <c r="BB204" s="55" t="s">
        <v>184</v>
      </c>
      <c r="BC204" s="77">
        <f t="shared" si="7"/>
        <v>100</v>
      </c>
    </row>
    <row r="205" ht="22.5" customHeight="1">
      <c r="A205" s="36">
        <v>204.0</v>
      </c>
      <c r="B205" s="28" t="s">
        <v>2163</v>
      </c>
      <c r="C205" s="28" t="s">
        <v>2877</v>
      </c>
      <c r="D205" s="28" t="s">
        <v>181</v>
      </c>
      <c r="E205" s="28" t="s">
        <v>593</v>
      </c>
      <c r="F205" s="28" t="s">
        <v>358</v>
      </c>
      <c r="G205" s="28"/>
      <c r="H205" s="28" t="s">
        <v>1859</v>
      </c>
      <c r="I205" s="28">
        <v>2.0</v>
      </c>
      <c r="J205" s="28">
        <v>20.0</v>
      </c>
      <c r="K205" s="28">
        <v>40.0</v>
      </c>
      <c r="L205" s="28" t="s">
        <v>546</v>
      </c>
      <c r="M205" s="28">
        <v>2.0</v>
      </c>
      <c r="N205" s="28" t="s">
        <v>175</v>
      </c>
      <c r="O205" s="28" t="s">
        <v>2362</v>
      </c>
      <c r="P205" s="28" t="s">
        <v>1609</v>
      </c>
      <c r="Q205" s="28" t="s">
        <v>1245</v>
      </c>
      <c r="R205" s="28">
        <v>50.0</v>
      </c>
      <c r="S205" s="50">
        <f t="shared" si="1"/>
        <v>25</v>
      </c>
      <c r="T205" s="28" t="str">
        <f t="shared" si="2"/>
        <v>DIATAS 8JAM</v>
      </c>
      <c r="U205" s="52">
        <v>45292.0</v>
      </c>
      <c r="V205" s="28" t="str">
        <f t="shared" si="3"/>
        <v>DIATAS 1 TAHUN</v>
      </c>
      <c r="W205" s="28"/>
      <c r="X205" s="28"/>
      <c r="Y205" s="28"/>
      <c r="Z205" s="28"/>
      <c r="AA205" s="28"/>
      <c r="AB205" s="28"/>
      <c r="AC205" s="65" t="b">
        <v>0</v>
      </c>
      <c r="AD205" s="28" t="str">
        <f t="shared" si="4"/>
        <v>Waktunya Dummy</v>
      </c>
      <c r="AE205" s="28" t="str">
        <f t="shared" si="5"/>
        <v>1</v>
      </c>
      <c r="AF205" s="28">
        <f t="shared" si="8"/>
        <v>50</v>
      </c>
      <c r="AG205" s="28">
        <v>50.0</v>
      </c>
      <c r="AH205" s="68">
        <v>1.0</v>
      </c>
      <c r="AI205" s="28">
        <v>0.0</v>
      </c>
      <c r="AJ205" s="70"/>
      <c r="AK205" s="28">
        <v>0.0</v>
      </c>
      <c r="AL205" s="28"/>
      <c r="AM205" s="28">
        <v>0.0</v>
      </c>
      <c r="AN205" s="28"/>
      <c r="AO205" s="28">
        <v>0.0</v>
      </c>
      <c r="AP205" s="28"/>
      <c r="AQ205" s="28">
        <v>0.0</v>
      </c>
      <c r="AR205" s="28"/>
      <c r="AS205" s="28">
        <v>0.0</v>
      </c>
      <c r="AT205" s="28"/>
      <c r="AU205" s="28">
        <v>0.0</v>
      </c>
      <c r="AV205" s="28"/>
      <c r="AW205" s="28">
        <v>0.0</v>
      </c>
      <c r="AX205" s="28"/>
      <c r="AY205" s="55" t="s">
        <v>184</v>
      </c>
      <c r="AZ205" s="55" t="s">
        <v>184</v>
      </c>
      <c r="BA205" s="55" t="s">
        <v>184</v>
      </c>
      <c r="BB205" s="55" t="s">
        <v>184</v>
      </c>
      <c r="BC205" s="77">
        <f t="shared" si="7"/>
        <v>100</v>
      </c>
    </row>
    <row r="206" ht="22.5" customHeight="1">
      <c r="A206" s="36">
        <v>205.0</v>
      </c>
      <c r="B206" s="28" t="s">
        <v>2166</v>
      </c>
      <c r="C206" s="28" t="s">
        <v>2881</v>
      </c>
      <c r="D206" s="28" t="s">
        <v>181</v>
      </c>
      <c r="E206" s="28" t="s">
        <v>593</v>
      </c>
      <c r="F206" s="28" t="s">
        <v>358</v>
      </c>
      <c r="G206" s="28"/>
      <c r="H206" s="28" t="s">
        <v>1859</v>
      </c>
      <c r="I206" s="28">
        <v>2.0</v>
      </c>
      <c r="J206" s="28">
        <v>20.0</v>
      </c>
      <c r="K206" s="28">
        <v>40.0</v>
      </c>
      <c r="L206" s="28" t="s">
        <v>546</v>
      </c>
      <c r="M206" s="28">
        <v>2.0</v>
      </c>
      <c r="N206" s="28" t="s">
        <v>175</v>
      </c>
      <c r="O206" s="28" t="s">
        <v>2362</v>
      </c>
      <c r="P206" s="28" t="s">
        <v>1609</v>
      </c>
      <c r="Q206" s="28" t="s">
        <v>1245</v>
      </c>
      <c r="R206" s="28">
        <v>50.0</v>
      </c>
      <c r="S206" s="50">
        <f t="shared" si="1"/>
        <v>25</v>
      </c>
      <c r="T206" s="28" t="str">
        <f t="shared" si="2"/>
        <v>DIATAS 8JAM</v>
      </c>
      <c r="U206" s="52">
        <v>45292.0</v>
      </c>
      <c r="V206" s="28" t="str">
        <f t="shared" si="3"/>
        <v>DIATAS 1 TAHUN</v>
      </c>
      <c r="W206" s="28"/>
      <c r="X206" s="28"/>
      <c r="Y206" s="28"/>
      <c r="Z206" s="28"/>
      <c r="AA206" s="28"/>
      <c r="AB206" s="28"/>
      <c r="AC206" s="65" t="b">
        <v>0</v>
      </c>
      <c r="AD206" s="28" t="str">
        <f t="shared" si="4"/>
        <v>Waktunya Dummy</v>
      </c>
      <c r="AE206" s="28" t="str">
        <f t="shared" si="5"/>
        <v>1</v>
      </c>
      <c r="AF206" s="28">
        <f t="shared" si="8"/>
        <v>50</v>
      </c>
      <c r="AG206" s="28">
        <v>50.0</v>
      </c>
      <c r="AH206" s="68">
        <v>1.0</v>
      </c>
      <c r="AI206" s="28">
        <v>0.0</v>
      </c>
      <c r="AJ206" s="70"/>
      <c r="AK206" s="28">
        <v>0.0</v>
      </c>
      <c r="AL206" s="28"/>
      <c r="AM206" s="28">
        <v>0.0</v>
      </c>
      <c r="AN206" s="28"/>
      <c r="AO206" s="28">
        <v>0.0</v>
      </c>
      <c r="AP206" s="28"/>
      <c r="AQ206" s="28">
        <v>0.0</v>
      </c>
      <c r="AR206" s="28"/>
      <c r="AS206" s="28">
        <v>0.0</v>
      </c>
      <c r="AT206" s="28"/>
      <c r="AU206" s="28">
        <v>0.0</v>
      </c>
      <c r="AV206" s="28"/>
      <c r="AW206" s="28">
        <v>0.0</v>
      </c>
      <c r="AX206" s="28"/>
      <c r="AY206" s="55" t="s">
        <v>184</v>
      </c>
      <c r="AZ206" s="55" t="s">
        <v>184</v>
      </c>
      <c r="BA206" s="55" t="s">
        <v>184</v>
      </c>
      <c r="BB206" s="55" t="s">
        <v>184</v>
      </c>
      <c r="BC206" s="77">
        <f t="shared" si="7"/>
        <v>100</v>
      </c>
    </row>
    <row r="207" ht="22.5" customHeight="1">
      <c r="A207" s="36">
        <v>206.0</v>
      </c>
      <c r="B207" s="28" t="s">
        <v>2168</v>
      </c>
      <c r="C207" s="28" t="s">
        <v>2887</v>
      </c>
      <c r="D207" s="28" t="s">
        <v>181</v>
      </c>
      <c r="E207" s="28" t="s">
        <v>593</v>
      </c>
      <c r="F207" s="28" t="s">
        <v>358</v>
      </c>
      <c r="G207" s="28"/>
      <c r="H207" s="28" t="s">
        <v>1859</v>
      </c>
      <c r="I207" s="28">
        <v>2.0</v>
      </c>
      <c r="J207" s="28">
        <v>20.0</v>
      </c>
      <c r="K207" s="28">
        <v>40.0</v>
      </c>
      <c r="L207" s="28" t="s">
        <v>546</v>
      </c>
      <c r="M207" s="28">
        <v>2.0</v>
      </c>
      <c r="N207" s="28" t="s">
        <v>175</v>
      </c>
      <c r="O207" s="28" t="s">
        <v>2362</v>
      </c>
      <c r="P207" s="28" t="s">
        <v>1609</v>
      </c>
      <c r="Q207" s="28" t="s">
        <v>1245</v>
      </c>
      <c r="R207" s="28">
        <v>50.0</v>
      </c>
      <c r="S207" s="50">
        <f t="shared" si="1"/>
        <v>25</v>
      </c>
      <c r="T207" s="28" t="str">
        <f t="shared" si="2"/>
        <v>DIATAS 8JAM</v>
      </c>
      <c r="U207" s="52">
        <v>45292.0</v>
      </c>
      <c r="V207" s="28" t="str">
        <f t="shared" si="3"/>
        <v>DIATAS 1 TAHUN</v>
      </c>
      <c r="W207" s="28"/>
      <c r="X207" s="28"/>
      <c r="Y207" s="28"/>
      <c r="Z207" s="28"/>
      <c r="AA207" s="28"/>
      <c r="AB207" s="28"/>
      <c r="AC207" s="65" t="b">
        <v>0</v>
      </c>
      <c r="AD207" s="28" t="str">
        <f t="shared" si="4"/>
        <v>Waktunya Dummy</v>
      </c>
      <c r="AE207" s="28" t="str">
        <f t="shared" si="5"/>
        <v>1</v>
      </c>
      <c r="AF207" s="28">
        <f t="shared" si="8"/>
        <v>50</v>
      </c>
      <c r="AG207" s="28">
        <v>50.0</v>
      </c>
      <c r="AH207" s="68">
        <v>1.0</v>
      </c>
      <c r="AI207" s="28">
        <v>0.0</v>
      </c>
      <c r="AJ207" s="70"/>
      <c r="AK207" s="28">
        <v>0.0</v>
      </c>
      <c r="AL207" s="28"/>
      <c r="AM207" s="28">
        <v>0.0</v>
      </c>
      <c r="AN207" s="28"/>
      <c r="AO207" s="28">
        <v>0.0</v>
      </c>
      <c r="AP207" s="28"/>
      <c r="AQ207" s="28">
        <v>0.0</v>
      </c>
      <c r="AR207" s="28"/>
      <c r="AS207" s="28">
        <v>0.0</v>
      </c>
      <c r="AT207" s="28"/>
      <c r="AU207" s="28">
        <v>0.0</v>
      </c>
      <c r="AV207" s="28"/>
      <c r="AW207" s="28">
        <v>0.0</v>
      </c>
      <c r="AX207" s="28"/>
      <c r="AY207" s="55" t="s">
        <v>184</v>
      </c>
      <c r="AZ207" s="55" t="s">
        <v>184</v>
      </c>
      <c r="BA207" s="55" t="s">
        <v>184</v>
      </c>
      <c r="BB207" s="55" t="s">
        <v>184</v>
      </c>
      <c r="BC207" s="77">
        <f t="shared" si="7"/>
        <v>100</v>
      </c>
    </row>
    <row r="208" ht="22.5" customHeight="1">
      <c r="A208" s="36">
        <v>207.0</v>
      </c>
      <c r="B208" s="28" t="s">
        <v>2173</v>
      </c>
      <c r="C208" s="28" t="s">
        <v>2896</v>
      </c>
      <c r="D208" s="28" t="s">
        <v>181</v>
      </c>
      <c r="E208" s="28" t="s">
        <v>593</v>
      </c>
      <c r="F208" s="28" t="s">
        <v>358</v>
      </c>
      <c r="G208" s="28"/>
      <c r="H208" s="28" t="s">
        <v>1859</v>
      </c>
      <c r="I208" s="28">
        <v>2.0</v>
      </c>
      <c r="J208" s="28">
        <v>20.0</v>
      </c>
      <c r="K208" s="28">
        <v>40.0</v>
      </c>
      <c r="L208" s="28" t="s">
        <v>546</v>
      </c>
      <c r="M208" s="28">
        <v>2.0</v>
      </c>
      <c r="N208" s="28" t="s">
        <v>175</v>
      </c>
      <c r="O208" s="28" t="s">
        <v>2362</v>
      </c>
      <c r="P208" s="28" t="s">
        <v>1609</v>
      </c>
      <c r="Q208" s="28" t="s">
        <v>1245</v>
      </c>
      <c r="R208" s="28">
        <v>50.0</v>
      </c>
      <c r="S208" s="50">
        <f t="shared" si="1"/>
        <v>25</v>
      </c>
      <c r="T208" s="28" t="str">
        <f t="shared" si="2"/>
        <v>DIATAS 8JAM</v>
      </c>
      <c r="U208" s="52">
        <v>45292.0</v>
      </c>
      <c r="V208" s="28" t="str">
        <f t="shared" si="3"/>
        <v>DIATAS 1 TAHUN</v>
      </c>
      <c r="W208" s="28"/>
      <c r="X208" s="28"/>
      <c r="Y208" s="28"/>
      <c r="Z208" s="28"/>
      <c r="AA208" s="28"/>
      <c r="AB208" s="28"/>
      <c r="AC208" s="65" t="b">
        <v>0</v>
      </c>
      <c r="AD208" s="28" t="str">
        <f t="shared" si="4"/>
        <v>Waktunya Dummy</v>
      </c>
      <c r="AE208" s="28" t="str">
        <f t="shared" si="5"/>
        <v>1</v>
      </c>
      <c r="AF208" s="28">
        <f t="shared" si="8"/>
        <v>50</v>
      </c>
      <c r="AG208" s="28">
        <v>50.0</v>
      </c>
      <c r="AH208" s="68">
        <v>1.0</v>
      </c>
      <c r="AI208" s="28">
        <v>0.0</v>
      </c>
      <c r="AJ208" s="70"/>
      <c r="AK208" s="28">
        <v>0.0</v>
      </c>
      <c r="AL208" s="28"/>
      <c r="AM208" s="28">
        <v>0.0</v>
      </c>
      <c r="AN208" s="28"/>
      <c r="AO208" s="28">
        <v>0.0</v>
      </c>
      <c r="AP208" s="28"/>
      <c r="AQ208" s="28">
        <v>0.0</v>
      </c>
      <c r="AR208" s="28"/>
      <c r="AS208" s="28">
        <v>0.0</v>
      </c>
      <c r="AT208" s="28"/>
      <c r="AU208" s="28">
        <v>0.0</v>
      </c>
      <c r="AV208" s="28"/>
      <c r="AW208" s="28">
        <v>0.0</v>
      </c>
      <c r="AX208" s="28"/>
      <c r="AY208" s="55" t="s">
        <v>184</v>
      </c>
      <c r="AZ208" s="55" t="s">
        <v>184</v>
      </c>
      <c r="BA208" s="55" t="s">
        <v>184</v>
      </c>
      <c r="BB208" s="55" t="s">
        <v>184</v>
      </c>
      <c r="BC208" s="77">
        <f t="shared" si="7"/>
        <v>100</v>
      </c>
    </row>
    <row r="209" ht="22.5" customHeight="1">
      <c r="A209" s="36">
        <v>208.0</v>
      </c>
      <c r="B209" s="28" t="s">
        <v>2176</v>
      </c>
      <c r="C209" s="28" t="s">
        <v>2903</v>
      </c>
      <c r="D209" s="28" t="s">
        <v>181</v>
      </c>
      <c r="E209" s="28" t="s">
        <v>593</v>
      </c>
      <c r="F209" s="28" t="s">
        <v>358</v>
      </c>
      <c r="G209" s="28"/>
      <c r="H209" s="28" t="s">
        <v>1859</v>
      </c>
      <c r="I209" s="28">
        <v>2.0</v>
      </c>
      <c r="J209" s="28">
        <v>20.0</v>
      </c>
      <c r="K209" s="28">
        <v>40.0</v>
      </c>
      <c r="L209" s="28" t="s">
        <v>546</v>
      </c>
      <c r="M209" s="28">
        <v>2.0</v>
      </c>
      <c r="N209" s="28" t="s">
        <v>175</v>
      </c>
      <c r="O209" s="28" t="s">
        <v>2362</v>
      </c>
      <c r="P209" s="28" t="s">
        <v>1609</v>
      </c>
      <c r="Q209" s="28" t="s">
        <v>1245</v>
      </c>
      <c r="R209" s="28">
        <v>50.0</v>
      </c>
      <c r="S209" s="50">
        <f t="shared" si="1"/>
        <v>25</v>
      </c>
      <c r="T209" s="28" t="str">
        <f t="shared" si="2"/>
        <v>DIATAS 8JAM</v>
      </c>
      <c r="U209" s="52">
        <v>45292.0</v>
      </c>
      <c r="V209" s="28" t="str">
        <f t="shared" si="3"/>
        <v>DIATAS 1 TAHUN</v>
      </c>
      <c r="W209" s="28"/>
      <c r="X209" s="28"/>
      <c r="Y209" s="28"/>
      <c r="Z209" s="28"/>
      <c r="AA209" s="28"/>
      <c r="AB209" s="28"/>
      <c r="AC209" s="65" t="b">
        <v>0</v>
      </c>
      <c r="AD209" s="28" t="str">
        <f t="shared" si="4"/>
        <v>Waktunya Dummy</v>
      </c>
      <c r="AE209" s="28" t="str">
        <f t="shared" si="5"/>
        <v>1</v>
      </c>
      <c r="AF209" s="28">
        <f t="shared" si="8"/>
        <v>50</v>
      </c>
      <c r="AG209" s="28">
        <v>50.0</v>
      </c>
      <c r="AH209" s="68">
        <v>1.0</v>
      </c>
      <c r="AI209" s="28">
        <v>0.0</v>
      </c>
      <c r="AJ209" s="70"/>
      <c r="AK209" s="28">
        <v>0.0</v>
      </c>
      <c r="AL209" s="28"/>
      <c r="AM209" s="28">
        <v>0.0</v>
      </c>
      <c r="AN209" s="28"/>
      <c r="AO209" s="28">
        <v>0.0</v>
      </c>
      <c r="AP209" s="28"/>
      <c r="AQ209" s="28">
        <v>0.0</v>
      </c>
      <c r="AR209" s="28"/>
      <c r="AS209" s="28">
        <v>0.0</v>
      </c>
      <c r="AT209" s="28"/>
      <c r="AU209" s="28">
        <v>0.0</v>
      </c>
      <c r="AV209" s="28"/>
      <c r="AW209" s="28">
        <v>0.0</v>
      </c>
      <c r="AX209" s="28"/>
      <c r="AY209" s="55" t="s">
        <v>184</v>
      </c>
      <c r="AZ209" s="55" t="s">
        <v>184</v>
      </c>
      <c r="BA209" s="55" t="s">
        <v>184</v>
      </c>
      <c r="BB209" s="55" t="s">
        <v>184</v>
      </c>
      <c r="BC209" s="77">
        <f t="shared" si="7"/>
        <v>100</v>
      </c>
    </row>
    <row r="210" ht="22.5" customHeight="1">
      <c r="A210" s="36">
        <v>209.0</v>
      </c>
      <c r="B210" s="28" t="s">
        <v>2179</v>
      </c>
      <c r="C210" s="28" t="s">
        <v>2914</v>
      </c>
      <c r="D210" s="28" t="s">
        <v>181</v>
      </c>
      <c r="E210" s="28" t="s">
        <v>593</v>
      </c>
      <c r="F210" s="28" t="s">
        <v>358</v>
      </c>
      <c r="G210" s="28"/>
      <c r="H210" s="28" t="s">
        <v>1859</v>
      </c>
      <c r="I210" s="28">
        <v>2.0</v>
      </c>
      <c r="J210" s="28">
        <v>20.0</v>
      </c>
      <c r="K210" s="28">
        <v>40.0</v>
      </c>
      <c r="L210" s="28" t="s">
        <v>546</v>
      </c>
      <c r="M210" s="28">
        <v>2.0</v>
      </c>
      <c r="N210" s="28" t="s">
        <v>175</v>
      </c>
      <c r="O210" s="28" t="s">
        <v>2362</v>
      </c>
      <c r="P210" s="28" t="s">
        <v>1609</v>
      </c>
      <c r="Q210" s="28" t="s">
        <v>1245</v>
      </c>
      <c r="R210" s="28">
        <v>50.0</v>
      </c>
      <c r="S210" s="50">
        <f t="shared" si="1"/>
        <v>25</v>
      </c>
      <c r="T210" s="28" t="str">
        <f t="shared" si="2"/>
        <v>DIATAS 8JAM</v>
      </c>
      <c r="U210" s="52">
        <v>45292.0</v>
      </c>
      <c r="V210" s="28" t="str">
        <f t="shared" si="3"/>
        <v>DIATAS 1 TAHUN</v>
      </c>
      <c r="W210" s="28"/>
      <c r="X210" s="28"/>
      <c r="Y210" s="28"/>
      <c r="Z210" s="28"/>
      <c r="AA210" s="28"/>
      <c r="AB210" s="28"/>
      <c r="AC210" s="65" t="b">
        <v>0</v>
      </c>
      <c r="AD210" s="28" t="str">
        <f t="shared" si="4"/>
        <v>Waktunya Dummy</v>
      </c>
      <c r="AE210" s="28" t="str">
        <f t="shared" si="5"/>
        <v>1</v>
      </c>
      <c r="AF210" s="28">
        <f t="shared" si="8"/>
        <v>50</v>
      </c>
      <c r="AG210" s="28">
        <v>50.0</v>
      </c>
      <c r="AH210" s="68">
        <v>1.0</v>
      </c>
      <c r="AI210" s="28">
        <v>0.0</v>
      </c>
      <c r="AJ210" s="70"/>
      <c r="AK210" s="28">
        <v>0.0</v>
      </c>
      <c r="AL210" s="28"/>
      <c r="AM210" s="28">
        <v>0.0</v>
      </c>
      <c r="AN210" s="28"/>
      <c r="AO210" s="28">
        <v>0.0</v>
      </c>
      <c r="AP210" s="28"/>
      <c r="AQ210" s="28">
        <v>0.0</v>
      </c>
      <c r="AR210" s="28"/>
      <c r="AS210" s="28">
        <v>0.0</v>
      </c>
      <c r="AT210" s="28"/>
      <c r="AU210" s="28">
        <v>0.0</v>
      </c>
      <c r="AV210" s="28"/>
      <c r="AW210" s="28">
        <v>0.0</v>
      </c>
      <c r="AX210" s="28"/>
      <c r="AY210" s="55" t="s">
        <v>184</v>
      </c>
      <c r="AZ210" s="55" t="s">
        <v>184</v>
      </c>
      <c r="BA210" s="55" t="s">
        <v>184</v>
      </c>
      <c r="BB210" s="55" t="s">
        <v>184</v>
      </c>
      <c r="BC210" s="77">
        <f t="shared" si="7"/>
        <v>100</v>
      </c>
    </row>
    <row r="211" ht="22.5" customHeight="1">
      <c r="A211" s="36">
        <v>210.0</v>
      </c>
      <c r="B211" s="28" t="s">
        <v>2184</v>
      </c>
      <c r="C211" s="28" t="s">
        <v>2920</v>
      </c>
      <c r="D211" s="28" t="s">
        <v>181</v>
      </c>
      <c r="E211" s="28" t="s">
        <v>593</v>
      </c>
      <c r="F211" s="28" t="s">
        <v>358</v>
      </c>
      <c r="G211" s="28"/>
      <c r="H211" s="28" t="s">
        <v>1859</v>
      </c>
      <c r="I211" s="28">
        <v>2.0</v>
      </c>
      <c r="J211" s="28">
        <v>20.0</v>
      </c>
      <c r="K211" s="28">
        <v>40.0</v>
      </c>
      <c r="L211" s="28" t="s">
        <v>546</v>
      </c>
      <c r="M211" s="28">
        <v>2.0</v>
      </c>
      <c r="N211" s="28" t="s">
        <v>175</v>
      </c>
      <c r="O211" s="28" t="s">
        <v>2362</v>
      </c>
      <c r="P211" s="28" t="s">
        <v>1609</v>
      </c>
      <c r="Q211" s="28" t="s">
        <v>1245</v>
      </c>
      <c r="R211" s="28">
        <v>50.0</v>
      </c>
      <c r="S211" s="50">
        <f t="shared" si="1"/>
        <v>25</v>
      </c>
      <c r="T211" s="28" t="str">
        <f t="shared" si="2"/>
        <v>DIATAS 8JAM</v>
      </c>
      <c r="U211" s="52">
        <v>45292.0</v>
      </c>
      <c r="V211" s="28" t="str">
        <f t="shared" si="3"/>
        <v>DIATAS 1 TAHUN</v>
      </c>
      <c r="W211" s="28"/>
      <c r="X211" s="28"/>
      <c r="Y211" s="28"/>
      <c r="Z211" s="28"/>
      <c r="AA211" s="28"/>
      <c r="AB211" s="28"/>
      <c r="AC211" s="65" t="b">
        <v>0</v>
      </c>
      <c r="AD211" s="28" t="str">
        <f t="shared" si="4"/>
        <v>Waktunya Dummy</v>
      </c>
      <c r="AE211" s="28" t="str">
        <f t="shared" si="5"/>
        <v>1</v>
      </c>
      <c r="AF211" s="28">
        <f t="shared" si="8"/>
        <v>50</v>
      </c>
      <c r="AG211" s="28">
        <v>50.0</v>
      </c>
      <c r="AH211" s="68">
        <v>1.0</v>
      </c>
      <c r="AI211" s="28">
        <v>0.0</v>
      </c>
      <c r="AJ211" s="70"/>
      <c r="AK211" s="28">
        <v>0.0</v>
      </c>
      <c r="AL211" s="28"/>
      <c r="AM211" s="28">
        <v>0.0</v>
      </c>
      <c r="AN211" s="28"/>
      <c r="AO211" s="28">
        <v>0.0</v>
      </c>
      <c r="AP211" s="28"/>
      <c r="AQ211" s="28">
        <v>0.0</v>
      </c>
      <c r="AR211" s="28"/>
      <c r="AS211" s="28">
        <v>0.0</v>
      </c>
      <c r="AT211" s="28"/>
      <c r="AU211" s="28">
        <v>0.0</v>
      </c>
      <c r="AV211" s="28"/>
      <c r="AW211" s="28">
        <v>0.0</v>
      </c>
      <c r="AX211" s="28"/>
      <c r="AY211" s="55" t="s">
        <v>184</v>
      </c>
      <c r="AZ211" s="55" t="s">
        <v>184</v>
      </c>
      <c r="BA211" s="55" t="s">
        <v>184</v>
      </c>
      <c r="BB211" s="55" t="s">
        <v>184</v>
      </c>
      <c r="BC211" s="77">
        <f t="shared" si="7"/>
        <v>100</v>
      </c>
    </row>
    <row r="212" ht="22.5" customHeight="1">
      <c r="A212" s="36">
        <v>211.0</v>
      </c>
      <c r="B212" s="28" t="s">
        <v>2186</v>
      </c>
      <c r="C212" s="28" t="s">
        <v>2928</v>
      </c>
      <c r="D212" s="28" t="s">
        <v>181</v>
      </c>
      <c r="E212" s="28" t="s">
        <v>593</v>
      </c>
      <c r="F212" s="28" t="s">
        <v>358</v>
      </c>
      <c r="G212" s="28"/>
      <c r="H212" s="28" t="s">
        <v>1859</v>
      </c>
      <c r="I212" s="28">
        <v>2.0</v>
      </c>
      <c r="J212" s="28">
        <v>20.0</v>
      </c>
      <c r="K212" s="28">
        <v>40.0</v>
      </c>
      <c r="L212" s="28" t="s">
        <v>546</v>
      </c>
      <c r="M212" s="28">
        <v>2.0</v>
      </c>
      <c r="N212" s="28" t="s">
        <v>175</v>
      </c>
      <c r="O212" s="28" t="s">
        <v>2362</v>
      </c>
      <c r="P212" s="28" t="s">
        <v>1609</v>
      </c>
      <c r="Q212" s="28" t="s">
        <v>1245</v>
      </c>
      <c r="R212" s="28">
        <v>50.0</v>
      </c>
      <c r="S212" s="50">
        <f t="shared" si="1"/>
        <v>25</v>
      </c>
      <c r="T212" s="28" t="str">
        <f t="shared" si="2"/>
        <v>DIATAS 8JAM</v>
      </c>
      <c r="U212" s="52">
        <v>45292.0</v>
      </c>
      <c r="V212" s="28" t="str">
        <f t="shared" si="3"/>
        <v>DIATAS 1 TAHUN</v>
      </c>
      <c r="W212" s="28"/>
      <c r="X212" s="28"/>
      <c r="Y212" s="28"/>
      <c r="Z212" s="28"/>
      <c r="AA212" s="28"/>
      <c r="AB212" s="28"/>
      <c r="AC212" s="65" t="b">
        <v>0</v>
      </c>
      <c r="AD212" s="28" t="str">
        <f t="shared" si="4"/>
        <v>Waktunya Dummy</v>
      </c>
      <c r="AE212" s="28" t="str">
        <f t="shared" si="5"/>
        <v>1</v>
      </c>
      <c r="AF212" s="28">
        <f t="shared" si="8"/>
        <v>50</v>
      </c>
      <c r="AG212" s="28">
        <v>50.0</v>
      </c>
      <c r="AH212" s="68">
        <v>1.0</v>
      </c>
      <c r="AI212" s="28">
        <v>0.0</v>
      </c>
      <c r="AJ212" s="70"/>
      <c r="AK212" s="28">
        <v>0.0</v>
      </c>
      <c r="AL212" s="28"/>
      <c r="AM212" s="28">
        <v>0.0</v>
      </c>
      <c r="AN212" s="28"/>
      <c r="AO212" s="28">
        <v>0.0</v>
      </c>
      <c r="AP212" s="28"/>
      <c r="AQ212" s="28">
        <v>0.0</v>
      </c>
      <c r="AR212" s="28"/>
      <c r="AS212" s="28">
        <v>0.0</v>
      </c>
      <c r="AT212" s="28"/>
      <c r="AU212" s="28">
        <v>0.0</v>
      </c>
      <c r="AV212" s="28"/>
      <c r="AW212" s="28">
        <v>0.0</v>
      </c>
      <c r="AX212" s="28"/>
      <c r="AY212" s="55" t="s">
        <v>184</v>
      </c>
      <c r="AZ212" s="55" t="s">
        <v>184</v>
      </c>
      <c r="BA212" s="55" t="s">
        <v>184</v>
      </c>
      <c r="BB212" s="55" t="s">
        <v>184</v>
      </c>
      <c r="BC212" s="77">
        <f t="shared" si="7"/>
        <v>100</v>
      </c>
    </row>
    <row r="213" ht="22.5" customHeight="1">
      <c r="A213" s="36">
        <v>212.0</v>
      </c>
      <c r="B213" s="28" t="s">
        <v>2190</v>
      </c>
      <c r="C213" s="28" t="s">
        <v>2936</v>
      </c>
      <c r="D213" s="28" t="s">
        <v>181</v>
      </c>
      <c r="E213" s="28" t="s">
        <v>593</v>
      </c>
      <c r="F213" s="28" t="s">
        <v>358</v>
      </c>
      <c r="G213" s="28"/>
      <c r="H213" s="28" t="s">
        <v>1859</v>
      </c>
      <c r="I213" s="28">
        <v>2.0</v>
      </c>
      <c r="J213" s="28">
        <v>20.0</v>
      </c>
      <c r="K213" s="28">
        <v>40.0</v>
      </c>
      <c r="L213" s="28" t="s">
        <v>546</v>
      </c>
      <c r="M213" s="28">
        <v>2.0</v>
      </c>
      <c r="N213" s="28" t="s">
        <v>175</v>
      </c>
      <c r="O213" s="28" t="s">
        <v>2362</v>
      </c>
      <c r="P213" s="28" t="s">
        <v>1609</v>
      </c>
      <c r="Q213" s="28" t="s">
        <v>1245</v>
      </c>
      <c r="R213" s="28">
        <v>50.0</v>
      </c>
      <c r="S213" s="50">
        <f t="shared" si="1"/>
        <v>25</v>
      </c>
      <c r="T213" s="28" t="str">
        <f t="shared" si="2"/>
        <v>DIATAS 8JAM</v>
      </c>
      <c r="U213" s="52">
        <v>45292.0</v>
      </c>
      <c r="V213" s="28" t="str">
        <f t="shared" si="3"/>
        <v>DIATAS 1 TAHUN</v>
      </c>
      <c r="W213" s="28"/>
      <c r="X213" s="28"/>
      <c r="Y213" s="28"/>
      <c r="Z213" s="28"/>
      <c r="AA213" s="28"/>
      <c r="AB213" s="28"/>
      <c r="AC213" s="65" t="b">
        <v>0</v>
      </c>
      <c r="AD213" s="28" t="str">
        <f t="shared" si="4"/>
        <v>Waktunya Dummy</v>
      </c>
      <c r="AE213" s="28" t="str">
        <f t="shared" si="5"/>
        <v>1</v>
      </c>
      <c r="AF213" s="28">
        <f t="shared" si="8"/>
        <v>50</v>
      </c>
      <c r="AG213" s="28">
        <v>50.0</v>
      </c>
      <c r="AH213" s="68">
        <v>1.0</v>
      </c>
      <c r="AI213" s="28">
        <v>0.0</v>
      </c>
      <c r="AJ213" s="70"/>
      <c r="AK213" s="28">
        <v>0.0</v>
      </c>
      <c r="AL213" s="28"/>
      <c r="AM213" s="28">
        <v>0.0</v>
      </c>
      <c r="AN213" s="28"/>
      <c r="AO213" s="28">
        <v>0.0</v>
      </c>
      <c r="AP213" s="28"/>
      <c r="AQ213" s="28">
        <v>0.0</v>
      </c>
      <c r="AR213" s="28"/>
      <c r="AS213" s="28">
        <v>0.0</v>
      </c>
      <c r="AT213" s="28"/>
      <c r="AU213" s="28">
        <v>0.0</v>
      </c>
      <c r="AV213" s="28"/>
      <c r="AW213" s="28">
        <v>0.0</v>
      </c>
      <c r="AX213" s="28"/>
      <c r="AY213" s="55" t="s">
        <v>184</v>
      </c>
      <c r="AZ213" s="55" t="s">
        <v>184</v>
      </c>
      <c r="BA213" s="55" t="s">
        <v>184</v>
      </c>
      <c r="BB213" s="55" t="s">
        <v>184</v>
      </c>
      <c r="BC213" s="77">
        <f t="shared" si="7"/>
        <v>100</v>
      </c>
    </row>
    <row r="214" ht="22.5" customHeight="1">
      <c r="A214" s="36">
        <v>213.0</v>
      </c>
      <c r="B214" s="28" t="s">
        <v>2193</v>
      </c>
      <c r="C214" s="28" t="s">
        <v>2947</v>
      </c>
      <c r="D214" s="28" t="s">
        <v>181</v>
      </c>
      <c r="E214" s="28" t="s">
        <v>593</v>
      </c>
      <c r="F214" s="28" t="s">
        <v>358</v>
      </c>
      <c r="G214" s="28"/>
      <c r="H214" s="28" t="s">
        <v>1859</v>
      </c>
      <c r="I214" s="28">
        <v>2.0</v>
      </c>
      <c r="J214" s="28">
        <v>20.0</v>
      </c>
      <c r="K214" s="28">
        <v>40.0</v>
      </c>
      <c r="L214" s="28" t="s">
        <v>546</v>
      </c>
      <c r="M214" s="28">
        <v>2.0</v>
      </c>
      <c r="N214" s="28" t="s">
        <v>175</v>
      </c>
      <c r="O214" s="28" t="s">
        <v>2362</v>
      </c>
      <c r="P214" s="28" t="s">
        <v>1609</v>
      </c>
      <c r="Q214" s="28" t="s">
        <v>1245</v>
      </c>
      <c r="R214" s="28">
        <v>50.0</v>
      </c>
      <c r="S214" s="50">
        <f t="shared" si="1"/>
        <v>25</v>
      </c>
      <c r="T214" s="28" t="str">
        <f t="shared" si="2"/>
        <v>DIATAS 8JAM</v>
      </c>
      <c r="U214" s="52">
        <v>45292.0</v>
      </c>
      <c r="V214" s="28" t="str">
        <f t="shared" si="3"/>
        <v>DIATAS 1 TAHUN</v>
      </c>
      <c r="W214" s="28"/>
      <c r="X214" s="28"/>
      <c r="Y214" s="28"/>
      <c r="Z214" s="28"/>
      <c r="AA214" s="28"/>
      <c r="AB214" s="28"/>
      <c r="AC214" s="65" t="b">
        <v>0</v>
      </c>
      <c r="AD214" s="28" t="str">
        <f t="shared" si="4"/>
        <v>Waktunya Dummy</v>
      </c>
      <c r="AE214" s="28" t="str">
        <f t="shared" si="5"/>
        <v>1</v>
      </c>
      <c r="AF214" s="28">
        <f t="shared" si="8"/>
        <v>50</v>
      </c>
      <c r="AG214" s="28">
        <v>50.0</v>
      </c>
      <c r="AH214" s="68">
        <v>1.0</v>
      </c>
      <c r="AI214" s="28">
        <v>0.0</v>
      </c>
      <c r="AJ214" s="70"/>
      <c r="AK214" s="28">
        <v>0.0</v>
      </c>
      <c r="AL214" s="28"/>
      <c r="AM214" s="28">
        <v>0.0</v>
      </c>
      <c r="AN214" s="28"/>
      <c r="AO214" s="28">
        <v>0.0</v>
      </c>
      <c r="AP214" s="28"/>
      <c r="AQ214" s="28">
        <v>0.0</v>
      </c>
      <c r="AR214" s="28"/>
      <c r="AS214" s="28">
        <v>0.0</v>
      </c>
      <c r="AT214" s="28"/>
      <c r="AU214" s="28">
        <v>0.0</v>
      </c>
      <c r="AV214" s="28"/>
      <c r="AW214" s="28">
        <v>0.0</v>
      </c>
      <c r="AX214" s="28"/>
      <c r="AY214" s="55" t="s">
        <v>184</v>
      </c>
      <c r="AZ214" s="55" t="s">
        <v>184</v>
      </c>
      <c r="BA214" s="55" t="s">
        <v>184</v>
      </c>
      <c r="BB214" s="55" t="s">
        <v>184</v>
      </c>
      <c r="BC214" s="77">
        <f t="shared" si="7"/>
        <v>100</v>
      </c>
    </row>
    <row r="215" ht="22.5" customHeight="1">
      <c r="A215" s="36">
        <v>214.0</v>
      </c>
      <c r="B215" s="28" t="s">
        <v>2197</v>
      </c>
      <c r="C215" s="28" t="s">
        <v>2956</v>
      </c>
      <c r="D215" s="28" t="s">
        <v>181</v>
      </c>
      <c r="E215" s="28" t="s">
        <v>593</v>
      </c>
      <c r="F215" s="28" t="s">
        <v>358</v>
      </c>
      <c r="G215" s="28"/>
      <c r="H215" s="28" t="s">
        <v>1859</v>
      </c>
      <c r="I215" s="28">
        <v>2.0</v>
      </c>
      <c r="J215" s="28">
        <v>20.0</v>
      </c>
      <c r="K215" s="28">
        <v>40.0</v>
      </c>
      <c r="L215" s="28" t="s">
        <v>546</v>
      </c>
      <c r="M215" s="28">
        <v>2.0</v>
      </c>
      <c r="N215" s="28" t="s">
        <v>175</v>
      </c>
      <c r="O215" s="28" t="s">
        <v>2362</v>
      </c>
      <c r="P215" s="28" t="s">
        <v>1609</v>
      </c>
      <c r="Q215" s="28" t="s">
        <v>1245</v>
      </c>
      <c r="R215" s="28">
        <v>50.0</v>
      </c>
      <c r="S215" s="50">
        <f t="shared" si="1"/>
        <v>25</v>
      </c>
      <c r="T215" s="28" t="str">
        <f t="shared" si="2"/>
        <v>DIATAS 8JAM</v>
      </c>
      <c r="U215" s="52">
        <v>45292.0</v>
      </c>
      <c r="V215" s="28" t="str">
        <f t="shared" si="3"/>
        <v>DIATAS 1 TAHUN</v>
      </c>
      <c r="W215" s="28"/>
      <c r="X215" s="28"/>
      <c r="Y215" s="28"/>
      <c r="Z215" s="28"/>
      <c r="AA215" s="28"/>
      <c r="AB215" s="28"/>
      <c r="AC215" s="65" t="b">
        <v>0</v>
      </c>
      <c r="AD215" s="28" t="str">
        <f t="shared" si="4"/>
        <v>Waktunya Dummy</v>
      </c>
      <c r="AE215" s="28" t="str">
        <f t="shared" si="5"/>
        <v>1</v>
      </c>
      <c r="AF215" s="28">
        <f t="shared" si="8"/>
        <v>50</v>
      </c>
      <c r="AG215" s="28">
        <v>50.0</v>
      </c>
      <c r="AH215" s="68">
        <v>1.0</v>
      </c>
      <c r="AI215" s="28">
        <v>0.0</v>
      </c>
      <c r="AJ215" s="70"/>
      <c r="AK215" s="28">
        <v>0.0</v>
      </c>
      <c r="AL215" s="28"/>
      <c r="AM215" s="28">
        <v>0.0</v>
      </c>
      <c r="AN215" s="28"/>
      <c r="AO215" s="28">
        <v>0.0</v>
      </c>
      <c r="AP215" s="28"/>
      <c r="AQ215" s="28">
        <v>0.0</v>
      </c>
      <c r="AR215" s="28"/>
      <c r="AS215" s="28">
        <v>0.0</v>
      </c>
      <c r="AT215" s="28"/>
      <c r="AU215" s="28">
        <v>0.0</v>
      </c>
      <c r="AV215" s="28"/>
      <c r="AW215" s="28">
        <v>0.0</v>
      </c>
      <c r="AX215" s="28"/>
      <c r="AY215" s="55" t="s">
        <v>184</v>
      </c>
      <c r="AZ215" s="55" t="s">
        <v>184</v>
      </c>
      <c r="BA215" s="55" t="s">
        <v>184</v>
      </c>
      <c r="BB215" s="55" t="s">
        <v>184</v>
      </c>
      <c r="BC215" s="77">
        <f t="shared" si="7"/>
        <v>100</v>
      </c>
    </row>
    <row r="216" ht="22.5" customHeight="1">
      <c r="A216" s="36">
        <v>215.0</v>
      </c>
      <c r="B216" s="28" t="s">
        <v>2199</v>
      </c>
      <c r="C216" s="28" t="s">
        <v>2963</v>
      </c>
      <c r="D216" s="28" t="s">
        <v>181</v>
      </c>
      <c r="E216" s="28" t="s">
        <v>593</v>
      </c>
      <c r="F216" s="28" t="s">
        <v>358</v>
      </c>
      <c r="G216" s="28"/>
      <c r="H216" s="28" t="s">
        <v>1859</v>
      </c>
      <c r="I216" s="28">
        <v>2.0</v>
      </c>
      <c r="J216" s="28">
        <v>20.0</v>
      </c>
      <c r="K216" s="28">
        <v>40.0</v>
      </c>
      <c r="L216" s="28" t="s">
        <v>546</v>
      </c>
      <c r="M216" s="28">
        <v>2.0</v>
      </c>
      <c r="N216" s="28" t="s">
        <v>175</v>
      </c>
      <c r="O216" s="28" t="s">
        <v>2362</v>
      </c>
      <c r="P216" s="28" t="s">
        <v>1609</v>
      </c>
      <c r="Q216" s="28" t="s">
        <v>1245</v>
      </c>
      <c r="R216" s="28">
        <v>50.0</v>
      </c>
      <c r="S216" s="50">
        <f t="shared" si="1"/>
        <v>25</v>
      </c>
      <c r="T216" s="28" t="str">
        <f t="shared" si="2"/>
        <v>DIATAS 8JAM</v>
      </c>
      <c r="U216" s="52">
        <v>45292.0</v>
      </c>
      <c r="V216" s="28" t="str">
        <f t="shared" si="3"/>
        <v>DIATAS 1 TAHUN</v>
      </c>
      <c r="W216" s="28"/>
      <c r="X216" s="28"/>
      <c r="Y216" s="28"/>
      <c r="Z216" s="28"/>
      <c r="AA216" s="28"/>
      <c r="AB216" s="28"/>
      <c r="AC216" s="65" t="b">
        <v>0</v>
      </c>
      <c r="AD216" s="28" t="str">
        <f t="shared" si="4"/>
        <v>Waktunya Dummy</v>
      </c>
      <c r="AE216" s="28" t="str">
        <f t="shared" si="5"/>
        <v>1</v>
      </c>
      <c r="AF216" s="28">
        <f t="shared" si="8"/>
        <v>50</v>
      </c>
      <c r="AG216" s="28">
        <v>50.0</v>
      </c>
      <c r="AH216" s="68">
        <v>1.0</v>
      </c>
      <c r="AI216" s="28">
        <v>0.0</v>
      </c>
      <c r="AJ216" s="70"/>
      <c r="AK216" s="28">
        <v>0.0</v>
      </c>
      <c r="AL216" s="28"/>
      <c r="AM216" s="28">
        <v>0.0</v>
      </c>
      <c r="AN216" s="28"/>
      <c r="AO216" s="28">
        <v>0.0</v>
      </c>
      <c r="AP216" s="28"/>
      <c r="AQ216" s="28">
        <v>0.0</v>
      </c>
      <c r="AR216" s="28"/>
      <c r="AS216" s="28">
        <v>0.0</v>
      </c>
      <c r="AT216" s="28"/>
      <c r="AU216" s="28">
        <v>0.0</v>
      </c>
      <c r="AV216" s="28"/>
      <c r="AW216" s="28">
        <v>0.0</v>
      </c>
      <c r="AX216" s="28"/>
      <c r="AY216" s="55" t="s">
        <v>184</v>
      </c>
      <c r="AZ216" s="55" t="s">
        <v>184</v>
      </c>
      <c r="BA216" s="55" t="s">
        <v>184</v>
      </c>
      <c r="BB216" s="55" t="s">
        <v>184</v>
      </c>
      <c r="BC216" s="77">
        <f t="shared" si="7"/>
        <v>100</v>
      </c>
    </row>
    <row r="217" ht="22.5" customHeight="1">
      <c r="A217" s="36">
        <v>216.0</v>
      </c>
      <c r="B217" s="28" t="s">
        <v>2203</v>
      </c>
      <c r="C217" s="28" t="s">
        <v>2969</v>
      </c>
      <c r="D217" s="28" t="s">
        <v>181</v>
      </c>
      <c r="E217" s="28" t="s">
        <v>593</v>
      </c>
      <c r="F217" s="28" t="s">
        <v>358</v>
      </c>
      <c r="G217" s="28"/>
      <c r="H217" s="28" t="s">
        <v>1859</v>
      </c>
      <c r="I217" s="28">
        <v>2.0</v>
      </c>
      <c r="J217" s="28">
        <v>20.0</v>
      </c>
      <c r="K217" s="28">
        <v>40.0</v>
      </c>
      <c r="L217" s="28" t="s">
        <v>546</v>
      </c>
      <c r="M217" s="28">
        <v>2.0</v>
      </c>
      <c r="N217" s="28" t="s">
        <v>175</v>
      </c>
      <c r="O217" s="28" t="s">
        <v>2362</v>
      </c>
      <c r="P217" s="28" t="s">
        <v>1609</v>
      </c>
      <c r="Q217" s="28" t="s">
        <v>1245</v>
      </c>
      <c r="R217" s="28">
        <v>50.0</v>
      </c>
      <c r="S217" s="50">
        <f t="shared" si="1"/>
        <v>25</v>
      </c>
      <c r="T217" s="28" t="str">
        <f t="shared" si="2"/>
        <v>DIATAS 8JAM</v>
      </c>
      <c r="U217" s="52">
        <v>45292.0</v>
      </c>
      <c r="V217" s="28" t="str">
        <f t="shared" si="3"/>
        <v>DIATAS 1 TAHUN</v>
      </c>
      <c r="W217" s="28"/>
      <c r="X217" s="28"/>
      <c r="Y217" s="28"/>
      <c r="Z217" s="28"/>
      <c r="AA217" s="28"/>
      <c r="AB217" s="28"/>
      <c r="AC217" s="65" t="b">
        <v>0</v>
      </c>
      <c r="AD217" s="28" t="str">
        <f t="shared" si="4"/>
        <v>Waktunya Dummy</v>
      </c>
      <c r="AE217" s="28" t="str">
        <f t="shared" si="5"/>
        <v>1</v>
      </c>
      <c r="AF217" s="28">
        <f t="shared" si="8"/>
        <v>50</v>
      </c>
      <c r="AG217" s="28">
        <v>50.0</v>
      </c>
      <c r="AH217" s="68">
        <v>1.0</v>
      </c>
      <c r="AI217" s="28">
        <v>0.0</v>
      </c>
      <c r="AJ217" s="70"/>
      <c r="AK217" s="28">
        <v>0.0</v>
      </c>
      <c r="AL217" s="28"/>
      <c r="AM217" s="28">
        <v>0.0</v>
      </c>
      <c r="AN217" s="28"/>
      <c r="AO217" s="28">
        <v>0.0</v>
      </c>
      <c r="AP217" s="28"/>
      <c r="AQ217" s="28">
        <v>0.0</v>
      </c>
      <c r="AR217" s="28"/>
      <c r="AS217" s="28">
        <v>0.0</v>
      </c>
      <c r="AT217" s="28"/>
      <c r="AU217" s="28">
        <v>0.0</v>
      </c>
      <c r="AV217" s="28"/>
      <c r="AW217" s="28">
        <v>0.0</v>
      </c>
      <c r="AX217" s="28"/>
      <c r="AY217" s="55" t="s">
        <v>184</v>
      </c>
      <c r="AZ217" s="55" t="s">
        <v>184</v>
      </c>
      <c r="BA217" s="55" t="s">
        <v>184</v>
      </c>
      <c r="BB217" s="55" t="s">
        <v>184</v>
      </c>
      <c r="BC217" s="77">
        <f t="shared" si="7"/>
        <v>100</v>
      </c>
    </row>
    <row r="218" ht="22.5" customHeight="1">
      <c r="A218" s="36">
        <v>217.0</v>
      </c>
      <c r="B218" s="28" t="s">
        <v>2208</v>
      </c>
      <c r="C218" s="28" t="s">
        <v>2980</v>
      </c>
      <c r="D218" s="28" t="s">
        <v>181</v>
      </c>
      <c r="E218" s="28" t="s">
        <v>593</v>
      </c>
      <c r="F218" s="28" t="s">
        <v>358</v>
      </c>
      <c r="G218" s="28"/>
      <c r="H218" s="28" t="s">
        <v>1859</v>
      </c>
      <c r="I218" s="28">
        <v>2.0</v>
      </c>
      <c r="J218" s="28">
        <v>20.0</v>
      </c>
      <c r="K218" s="28">
        <v>40.0</v>
      </c>
      <c r="L218" s="28" t="s">
        <v>546</v>
      </c>
      <c r="M218" s="28">
        <v>2.0</v>
      </c>
      <c r="N218" s="28" t="s">
        <v>175</v>
      </c>
      <c r="O218" s="28" t="s">
        <v>2362</v>
      </c>
      <c r="P218" s="28" t="s">
        <v>1609</v>
      </c>
      <c r="Q218" s="28" t="s">
        <v>1245</v>
      </c>
      <c r="R218" s="28">
        <v>50.0</v>
      </c>
      <c r="S218" s="50">
        <f t="shared" si="1"/>
        <v>25</v>
      </c>
      <c r="T218" s="28" t="str">
        <f t="shared" si="2"/>
        <v>DIATAS 8JAM</v>
      </c>
      <c r="U218" s="52">
        <v>45292.0</v>
      </c>
      <c r="V218" s="28" t="str">
        <f t="shared" si="3"/>
        <v>DIATAS 1 TAHUN</v>
      </c>
      <c r="W218" s="28"/>
      <c r="X218" s="28"/>
      <c r="Y218" s="28"/>
      <c r="Z218" s="28"/>
      <c r="AA218" s="28"/>
      <c r="AB218" s="28"/>
      <c r="AC218" s="65" t="b">
        <v>0</v>
      </c>
      <c r="AD218" s="28" t="str">
        <f t="shared" si="4"/>
        <v>Waktunya Dummy</v>
      </c>
      <c r="AE218" s="28" t="str">
        <f t="shared" si="5"/>
        <v>1</v>
      </c>
      <c r="AF218" s="28">
        <f t="shared" si="8"/>
        <v>50</v>
      </c>
      <c r="AG218" s="28">
        <v>50.0</v>
      </c>
      <c r="AH218" s="68">
        <v>1.0</v>
      </c>
      <c r="AI218" s="28">
        <v>0.0</v>
      </c>
      <c r="AJ218" s="70"/>
      <c r="AK218" s="28">
        <v>0.0</v>
      </c>
      <c r="AL218" s="28"/>
      <c r="AM218" s="28">
        <v>0.0</v>
      </c>
      <c r="AN218" s="28"/>
      <c r="AO218" s="28">
        <v>0.0</v>
      </c>
      <c r="AP218" s="28"/>
      <c r="AQ218" s="28">
        <v>0.0</v>
      </c>
      <c r="AR218" s="28"/>
      <c r="AS218" s="28">
        <v>0.0</v>
      </c>
      <c r="AT218" s="28"/>
      <c r="AU218" s="28">
        <v>0.0</v>
      </c>
      <c r="AV218" s="28"/>
      <c r="AW218" s="28">
        <v>0.0</v>
      </c>
      <c r="AX218" s="28"/>
      <c r="AY218" s="55" t="s">
        <v>184</v>
      </c>
      <c r="AZ218" s="55" t="s">
        <v>184</v>
      </c>
      <c r="BA218" s="55" t="s">
        <v>184</v>
      </c>
      <c r="BB218" s="55" t="s">
        <v>184</v>
      </c>
      <c r="BC218" s="77">
        <f t="shared" si="7"/>
        <v>100</v>
      </c>
    </row>
    <row r="219" ht="22.5" customHeight="1">
      <c r="A219" s="36">
        <v>218.0</v>
      </c>
      <c r="B219" s="28" t="s">
        <v>2212</v>
      </c>
      <c r="C219" s="28" t="s">
        <v>2987</v>
      </c>
      <c r="D219" s="28" t="s">
        <v>181</v>
      </c>
      <c r="E219" s="28" t="s">
        <v>593</v>
      </c>
      <c r="F219" s="28" t="s">
        <v>358</v>
      </c>
      <c r="G219" s="28"/>
      <c r="H219" s="28" t="s">
        <v>1859</v>
      </c>
      <c r="I219" s="28">
        <v>2.0</v>
      </c>
      <c r="J219" s="28">
        <v>20.0</v>
      </c>
      <c r="K219" s="28">
        <v>40.0</v>
      </c>
      <c r="L219" s="28" t="s">
        <v>546</v>
      </c>
      <c r="M219" s="28">
        <v>2.0</v>
      </c>
      <c r="N219" s="28" t="s">
        <v>175</v>
      </c>
      <c r="O219" s="28" t="s">
        <v>2362</v>
      </c>
      <c r="P219" s="28" t="s">
        <v>1609</v>
      </c>
      <c r="Q219" s="28" t="s">
        <v>1245</v>
      </c>
      <c r="R219" s="28">
        <v>50.0</v>
      </c>
      <c r="S219" s="50">
        <f t="shared" si="1"/>
        <v>25</v>
      </c>
      <c r="T219" s="28" t="str">
        <f t="shared" si="2"/>
        <v>DIATAS 8JAM</v>
      </c>
      <c r="U219" s="52">
        <v>45292.0</v>
      </c>
      <c r="V219" s="28" t="str">
        <f t="shared" si="3"/>
        <v>DIATAS 1 TAHUN</v>
      </c>
      <c r="W219" s="28"/>
      <c r="X219" s="28"/>
      <c r="Y219" s="28"/>
      <c r="Z219" s="28"/>
      <c r="AA219" s="28"/>
      <c r="AB219" s="28"/>
      <c r="AC219" s="65" t="b">
        <v>0</v>
      </c>
      <c r="AD219" s="28" t="str">
        <f t="shared" si="4"/>
        <v>Waktunya Dummy</v>
      </c>
      <c r="AE219" s="28" t="str">
        <f t="shared" si="5"/>
        <v>1</v>
      </c>
      <c r="AF219" s="28">
        <f t="shared" si="8"/>
        <v>50</v>
      </c>
      <c r="AG219" s="28">
        <v>50.0</v>
      </c>
      <c r="AH219" s="68">
        <v>1.0</v>
      </c>
      <c r="AI219" s="28">
        <v>0.0</v>
      </c>
      <c r="AJ219" s="70"/>
      <c r="AK219" s="28">
        <v>0.0</v>
      </c>
      <c r="AL219" s="28"/>
      <c r="AM219" s="28">
        <v>0.0</v>
      </c>
      <c r="AN219" s="28"/>
      <c r="AO219" s="28">
        <v>0.0</v>
      </c>
      <c r="AP219" s="28"/>
      <c r="AQ219" s="28">
        <v>0.0</v>
      </c>
      <c r="AR219" s="28"/>
      <c r="AS219" s="28">
        <v>0.0</v>
      </c>
      <c r="AT219" s="28"/>
      <c r="AU219" s="28">
        <v>0.0</v>
      </c>
      <c r="AV219" s="28"/>
      <c r="AW219" s="28">
        <v>0.0</v>
      </c>
      <c r="AX219" s="28"/>
      <c r="AY219" s="55" t="s">
        <v>184</v>
      </c>
      <c r="AZ219" s="55" t="s">
        <v>184</v>
      </c>
      <c r="BA219" s="55" t="s">
        <v>184</v>
      </c>
      <c r="BB219" s="55" t="s">
        <v>184</v>
      </c>
      <c r="BC219" s="77">
        <f t="shared" si="7"/>
        <v>100</v>
      </c>
    </row>
    <row r="220" ht="22.5" customHeight="1">
      <c r="A220" s="36">
        <v>219.0</v>
      </c>
      <c r="B220" s="28" t="s">
        <v>2244</v>
      </c>
      <c r="C220" s="28" t="s">
        <v>2995</v>
      </c>
      <c r="D220" s="28" t="s">
        <v>181</v>
      </c>
      <c r="E220" s="28" t="s">
        <v>593</v>
      </c>
      <c r="F220" s="28" t="s">
        <v>358</v>
      </c>
      <c r="G220" s="28"/>
      <c r="H220" s="28" t="s">
        <v>1859</v>
      </c>
      <c r="I220" s="28">
        <v>2.0</v>
      </c>
      <c r="J220" s="28">
        <v>20.0</v>
      </c>
      <c r="K220" s="28">
        <v>40.0</v>
      </c>
      <c r="L220" s="28" t="s">
        <v>546</v>
      </c>
      <c r="M220" s="28">
        <v>2.0</v>
      </c>
      <c r="N220" s="28" t="s">
        <v>175</v>
      </c>
      <c r="O220" s="28" t="s">
        <v>2362</v>
      </c>
      <c r="P220" s="28" t="s">
        <v>1609</v>
      </c>
      <c r="Q220" s="28" t="s">
        <v>1245</v>
      </c>
      <c r="R220" s="28">
        <v>50.0</v>
      </c>
      <c r="S220" s="50">
        <f t="shared" si="1"/>
        <v>25</v>
      </c>
      <c r="T220" s="28" t="str">
        <f t="shared" si="2"/>
        <v>DIATAS 8JAM</v>
      </c>
      <c r="U220" s="52">
        <v>45292.0</v>
      </c>
      <c r="V220" s="28" t="str">
        <f t="shared" si="3"/>
        <v>DIATAS 1 TAHUN</v>
      </c>
      <c r="W220" s="28"/>
      <c r="X220" s="28"/>
      <c r="Y220" s="28"/>
      <c r="Z220" s="28"/>
      <c r="AA220" s="28"/>
      <c r="AB220" s="28"/>
      <c r="AC220" s="65" t="b">
        <v>0</v>
      </c>
      <c r="AD220" s="28" t="str">
        <f t="shared" si="4"/>
        <v>Waktunya Dummy</v>
      </c>
      <c r="AE220" s="28" t="str">
        <f t="shared" si="5"/>
        <v>1</v>
      </c>
      <c r="AF220" s="28">
        <f t="shared" si="8"/>
        <v>50</v>
      </c>
      <c r="AG220" s="28">
        <v>50.0</v>
      </c>
      <c r="AH220" s="68">
        <v>1.0</v>
      </c>
      <c r="AI220" s="28">
        <v>0.0</v>
      </c>
      <c r="AJ220" s="70"/>
      <c r="AK220" s="28">
        <v>0.0</v>
      </c>
      <c r="AL220" s="28"/>
      <c r="AM220" s="28">
        <v>0.0</v>
      </c>
      <c r="AN220" s="28"/>
      <c r="AO220" s="28">
        <v>0.0</v>
      </c>
      <c r="AP220" s="28"/>
      <c r="AQ220" s="28">
        <v>0.0</v>
      </c>
      <c r="AR220" s="28"/>
      <c r="AS220" s="28">
        <v>0.0</v>
      </c>
      <c r="AT220" s="28"/>
      <c r="AU220" s="28">
        <v>0.0</v>
      </c>
      <c r="AV220" s="28"/>
      <c r="AW220" s="28">
        <v>0.0</v>
      </c>
      <c r="AX220" s="28"/>
      <c r="AY220" s="55" t="s">
        <v>184</v>
      </c>
      <c r="AZ220" s="55" t="s">
        <v>184</v>
      </c>
      <c r="BA220" s="55" t="s">
        <v>184</v>
      </c>
      <c r="BB220" s="55" t="s">
        <v>184</v>
      </c>
      <c r="BC220" s="77">
        <f t="shared" si="7"/>
        <v>100</v>
      </c>
    </row>
    <row r="221" ht="22.5" customHeight="1">
      <c r="A221" s="36">
        <v>220.0</v>
      </c>
      <c r="B221" s="28" t="s">
        <v>2214</v>
      </c>
      <c r="C221" s="28" t="s">
        <v>3004</v>
      </c>
      <c r="D221" s="28" t="s">
        <v>181</v>
      </c>
      <c r="E221" s="28" t="s">
        <v>593</v>
      </c>
      <c r="F221" s="28" t="s">
        <v>358</v>
      </c>
      <c r="G221" s="28"/>
      <c r="H221" s="28" t="s">
        <v>1859</v>
      </c>
      <c r="I221" s="28">
        <v>2.0</v>
      </c>
      <c r="J221" s="28">
        <v>20.0</v>
      </c>
      <c r="K221" s="28">
        <v>40.0</v>
      </c>
      <c r="L221" s="28" t="s">
        <v>546</v>
      </c>
      <c r="M221" s="28">
        <v>2.0</v>
      </c>
      <c r="N221" s="28" t="s">
        <v>175</v>
      </c>
      <c r="O221" s="28" t="s">
        <v>2362</v>
      </c>
      <c r="P221" s="28" t="s">
        <v>1609</v>
      </c>
      <c r="Q221" s="28" t="s">
        <v>1245</v>
      </c>
      <c r="R221" s="28">
        <v>50.0</v>
      </c>
      <c r="S221" s="50">
        <f t="shared" si="1"/>
        <v>25</v>
      </c>
      <c r="T221" s="28" t="str">
        <f t="shared" si="2"/>
        <v>DIATAS 8JAM</v>
      </c>
      <c r="U221" s="52">
        <v>45292.0</v>
      </c>
      <c r="V221" s="28" t="str">
        <f t="shared" si="3"/>
        <v>DIATAS 1 TAHUN</v>
      </c>
      <c r="W221" s="28"/>
      <c r="X221" s="28"/>
      <c r="Y221" s="28"/>
      <c r="Z221" s="28"/>
      <c r="AA221" s="28"/>
      <c r="AB221" s="28"/>
      <c r="AC221" s="65" t="b">
        <v>0</v>
      </c>
      <c r="AD221" s="28" t="str">
        <f t="shared" si="4"/>
        <v>Waktunya Dummy</v>
      </c>
      <c r="AE221" s="28" t="str">
        <f t="shared" si="5"/>
        <v>1</v>
      </c>
      <c r="AF221" s="28">
        <f t="shared" si="8"/>
        <v>50</v>
      </c>
      <c r="AG221" s="28">
        <v>50.0</v>
      </c>
      <c r="AH221" s="68">
        <v>1.0</v>
      </c>
      <c r="AI221" s="28">
        <v>0.0</v>
      </c>
      <c r="AJ221" s="70"/>
      <c r="AK221" s="28">
        <v>0.0</v>
      </c>
      <c r="AL221" s="28"/>
      <c r="AM221" s="28">
        <v>0.0</v>
      </c>
      <c r="AN221" s="28"/>
      <c r="AO221" s="28">
        <v>0.0</v>
      </c>
      <c r="AP221" s="28"/>
      <c r="AQ221" s="28">
        <v>0.0</v>
      </c>
      <c r="AR221" s="28"/>
      <c r="AS221" s="28">
        <v>0.0</v>
      </c>
      <c r="AT221" s="28"/>
      <c r="AU221" s="28">
        <v>0.0</v>
      </c>
      <c r="AV221" s="28"/>
      <c r="AW221" s="28">
        <v>0.0</v>
      </c>
      <c r="AX221" s="28"/>
      <c r="AY221" s="55" t="s">
        <v>184</v>
      </c>
      <c r="AZ221" s="55" t="s">
        <v>184</v>
      </c>
      <c r="BA221" s="55" t="s">
        <v>184</v>
      </c>
      <c r="BB221" s="55" t="s">
        <v>184</v>
      </c>
      <c r="BC221" s="77">
        <f t="shared" si="7"/>
        <v>100</v>
      </c>
    </row>
    <row r="222" ht="22.5" customHeight="1">
      <c r="A222" s="36">
        <v>221.0</v>
      </c>
      <c r="B222" s="28" t="s">
        <v>2218</v>
      </c>
      <c r="C222" s="28" t="s">
        <v>3010</v>
      </c>
      <c r="D222" s="28" t="s">
        <v>181</v>
      </c>
      <c r="E222" s="28" t="s">
        <v>593</v>
      </c>
      <c r="F222" s="28" t="s">
        <v>358</v>
      </c>
      <c r="G222" s="28"/>
      <c r="H222" s="28" t="s">
        <v>1859</v>
      </c>
      <c r="I222" s="28">
        <v>2.0</v>
      </c>
      <c r="J222" s="28">
        <v>20.0</v>
      </c>
      <c r="K222" s="28">
        <v>40.0</v>
      </c>
      <c r="L222" s="28" t="s">
        <v>546</v>
      </c>
      <c r="M222" s="28">
        <v>2.0</v>
      </c>
      <c r="N222" s="28" t="s">
        <v>175</v>
      </c>
      <c r="O222" s="28" t="s">
        <v>2362</v>
      </c>
      <c r="P222" s="28" t="s">
        <v>1609</v>
      </c>
      <c r="Q222" s="28" t="s">
        <v>1245</v>
      </c>
      <c r="R222" s="28">
        <v>50.0</v>
      </c>
      <c r="S222" s="50">
        <f t="shared" si="1"/>
        <v>25</v>
      </c>
      <c r="T222" s="28" t="str">
        <f t="shared" si="2"/>
        <v>DIATAS 8JAM</v>
      </c>
      <c r="U222" s="52">
        <v>45292.0</v>
      </c>
      <c r="V222" s="28" t="str">
        <f t="shared" si="3"/>
        <v>DIATAS 1 TAHUN</v>
      </c>
      <c r="W222" s="28"/>
      <c r="X222" s="28"/>
      <c r="Y222" s="28"/>
      <c r="Z222" s="28"/>
      <c r="AA222" s="28"/>
      <c r="AB222" s="28"/>
      <c r="AC222" s="65" t="b">
        <v>0</v>
      </c>
      <c r="AD222" s="28" t="str">
        <f t="shared" si="4"/>
        <v>Waktunya Dummy</v>
      </c>
      <c r="AE222" s="28" t="str">
        <f t="shared" si="5"/>
        <v>1</v>
      </c>
      <c r="AF222" s="28">
        <f t="shared" si="8"/>
        <v>50</v>
      </c>
      <c r="AG222" s="28">
        <v>50.0</v>
      </c>
      <c r="AH222" s="68">
        <v>1.0</v>
      </c>
      <c r="AI222" s="28">
        <v>0.0</v>
      </c>
      <c r="AJ222" s="70"/>
      <c r="AK222" s="28">
        <v>0.0</v>
      </c>
      <c r="AL222" s="28"/>
      <c r="AM222" s="28">
        <v>0.0</v>
      </c>
      <c r="AN222" s="28"/>
      <c r="AO222" s="28">
        <v>0.0</v>
      </c>
      <c r="AP222" s="28"/>
      <c r="AQ222" s="28">
        <v>0.0</v>
      </c>
      <c r="AR222" s="28"/>
      <c r="AS222" s="28">
        <v>0.0</v>
      </c>
      <c r="AT222" s="28"/>
      <c r="AU222" s="28">
        <v>0.0</v>
      </c>
      <c r="AV222" s="28"/>
      <c r="AW222" s="28">
        <v>0.0</v>
      </c>
      <c r="AX222" s="28"/>
      <c r="AY222" s="55" t="s">
        <v>184</v>
      </c>
      <c r="AZ222" s="55" t="s">
        <v>184</v>
      </c>
      <c r="BA222" s="55" t="s">
        <v>184</v>
      </c>
      <c r="BB222" s="55" t="s">
        <v>184</v>
      </c>
      <c r="BC222" s="77">
        <f t="shared" si="7"/>
        <v>100</v>
      </c>
    </row>
    <row r="223" ht="22.5" customHeight="1">
      <c r="A223" s="36">
        <v>222.0</v>
      </c>
      <c r="B223" s="28" t="s">
        <v>2221</v>
      </c>
      <c r="C223" s="28" t="s">
        <v>3019</v>
      </c>
      <c r="D223" s="28" t="s">
        <v>181</v>
      </c>
      <c r="E223" s="28" t="s">
        <v>593</v>
      </c>
      <c r="F223" s="28" t="s">
        <v>358</v>
      </c>
      <c r="G223" s="28"/>
      <c r="H223" s="28" t="s">
        <v>1859</v>
      </c>
      <c r="I223" s="28">
        <v>2.0</v>
      </c>
      <c r="J223" s="28">
        <v>20.0</v>
      </c>
      <c r="K223" s="28">
        <v>40.0</v>
      </c>
      <c r="L223" s="28" t="s">
        <v>546</v>
      </c>
      <c r="M223" s="28">
        <v>2.0</v>
      </c>
      <c r="N223" s="28" t="s">
        <v>175</v>
      </c>
      <c r="O223" s="28" t="s">
        <v>2362</v>
      </c>
      <c r="P223" s="28" t="s">
        <v>1609</v>
      </c>
      <c r="Q223" s="28" t="s">
        <v>1245</v>
      </c>
      <c r="R223" s="28">
        <v>50.0</v>
      </c>
      <c r="S223" s="50">
        <f t="shared" si="1"/>
        <v>25</v>
      </c>
      <c r="T223" s="28" t="str">
        <f t="shared" si="2"/>
        <v>DIATAS 8JAM</v>
      </c>
      <c r="U223" s="52">
        <v>45292.0</v>
      </c>
      <c r="V223" s="28" t="str">
        <f t="shared" si="3"/>
        <v>DIATAS 1 TAHUN</v>
      </c>
      <c r="W223" s="28"/>
      <c r="X223" s="28"/>
      <c r="Y223" s="28"/>
      <c r="Z223" s="28"/>
      <c r="AA223" s="28"/>
      <c r="AB223" s="28"/>
      <c r="AC223" s="65" t="b">
        <v>0</v>
      </c>
      <c r="AD223" s="28" t="str">
        <f t="shared" si="4"/>
        <v>Waktunya Dummy</v>
      </c>
      <c r="AE223" s="28" t="str">
        <f t="shared" si="5"/>
        <v>1</v>
      </c>
      <c r="AF223" s="28">
        <f t="shared" si="8"/>
        <v>50</v>
      </c>
      <c r="AG223" s="28">
        <v>50.0</v>
      </c>
      <c r="AH223" s="68">
        <v>1.0</v>
      </c>
      <c r="AI223" s="28">
        <v>0.0</v>
      </c>
      <c r="AJ223" s="70"/>
      <c r="AK223" s="28">
        <v>0.0</v>
      </c>
      <c r="AL223" s="28"/>
      <c r="AM223" s="28">
        <v>0.0</v>
      </c>
      <c r="AN223" s="28"/>
      <c r="AO223" s="28">
        <v>0.0</v>
      </c>
      <c r="AP223" s="28"/>
      <c r="AQ223" s="28">
        <v>0.0</v>
      </c>
      <c r="AR223" s="28"/>
      <c r="AS223" s="28">
        <v>0.0</v>
      </c>
      <c r="AT223" s="28"/>
      <c r="AU223" s="28">
        <v>0.0</v>
      </c>
      <c r="AV223" s="28"/>
      <c r="AW223" s="28">
        <v>0.0</v>
      </c>
      <c r="AX223" s="28"/>
      <c r="AY223" s="55" t="s">
        <v>184</v>
      </c>
      <c r="AZ223" s="55" t="s">
        <v>184</v>
      </c>
      <c r="BA223" s="55" t="s">
        <v>184</v>
      </c>
      <c r="BB223" s="55" t="s">
        <v>184</v>
      </c>
      <c r="BC223" s="77">
        <f t="shared" si="7"/>
        <v>100</v>
      </c>
    </row>
    <row r="224" ht="22.5" customHeight="1">
      <c r="A224" s="36">
        <v>223.0</v>
      </c>
      <c r="B224" s="28" t="s">
        <v>2226</v>
      </c>
      <c r="C224" s="28" t="s">
        <v>3027</v>
      </c>
      <c r="D224" s="28" t="s">
        <v>181</v>
      </c>
      <c r="E224" s="28" t="s">
        <v>593</v>
      </c>
      <c r="F224" s="28" t="s">
        <v>358</v>
      </c>
      <c r="G224" s="28"/>
      <c r="H224" s="28" t="s">
        <v>1859</v>
      </c>
      <c r="I224" s="28">
        <v>2.0</v>
      </c>
      <c r="J224" s="28">
        <v>20.0</v>
      </c>
      <c r="K224" s="28">
        <v>40.0</v>
      </c>
      <c r="L224" s="28" t="s">
        <v>546</v>
      </c>
      <c r="M224" s="28">
        <v>2.0</v>
      </c>
      <c r="N224" s="28" t="s">
        <v>175</v>
      </c>
      <c r="O224" s="28" t="s">
        <v>2362</v>
      </c>
      <c r="P224" s="28" t="s">
        <v>1609</v>
      </c>
      <c r="Q224" s="28" t="s">
        <v>1245</v>
      </c>
      <c r="R224" s="28">
        <v>50.0</v>
      </c>
      <c r="S224" s="50">
        <f t="shared" si="1"/>
        <v>25</v>
      </c>
      <c r="T224" s="28" t="str">
        <f t="shared" si="2"/>
        <v>DIATAS 8JAM</v>
      </c>
      <c r="U224" s="52">
        <v>45292.0</v>
      </c>
      <c r="V224" s="28" t="str">
        <f t="shared" si="3"/>
        <v>DIATAS 1 TAHUN</v>
      </c>
      <c r="W224" s="28"/>
      <c r="X224" s="28"/>
      <c r="Y224" s="28"/>
      <c r="Z224" s="28"/>
      <c r="AA224" s="28"/>
      <c r="AB224" s="28"/>
      <c r="AC224" s="65" t="b">
        <v>0</v>
      </c>
      <c r="AD224" s="28" t="str">
        <f t="shared" si="4"/>
        <v>Waktunya Dummy</v>
      </c>
      <c r="AE224" s="28" t="str">
        <f t="shared" si="5"/>
        <v>1</v>
      </c>
      <c r="AF224" s="28">
        <f t="shared" si="8"/>
        <v>50</v>
      </c>
      <c r="AG224" s="28">
        <v>50.0</v>
      </c>
      <c r="AH224" s="68">
        <v>1.0</v>
      </c>
      <c r="AI224" s="28">
        <v>0.0</v>
      </c>
      <c r="AJ224" s="70"/>
      <c r="AK224" s="28">
        <v>0.0</v>
      </c>
      <c r="AL224" s="28"/>
      <c r="AM224" s="28">
        <v>0.0</v>
      </c>
      <c r="AN224" s="28"/>
      <c r="AO224" s="28">
        <v>0.0</v>
      </c>
      <c r="AP224" s="28"/>
      <c r="AQ224" s="28">
        <v>0.0</v>
      </c>
      <c r="AR224" s="28"/>
      <c r="AS224" s="28">
        <v>0.0</v>
      </c>
      <c r="AT224" s="28"/>
      <c r="AU224" s="28">
        <v>0.0</v>
      </c>
      <c r="AV224" s="28"/>
      <c r="AW224" s="28">
        <v>0.0</v>
      </c>
      <c r="AX224" s="28"/>
      <c r="AY224" s="55" t="s">
        <v>184</v>
      </c>
      <c r="AZ224" s="55" t="s">
        <v>184</v>
      </c>
      <c r="BA224" s="55" t="s">
        <v>184</v>
      </c>
      <c r="BB224" s="55" t="s">
        <v>184</v>
      </c>
      <c r="BC224" s="77">
        <f t="shared" si="7"/>
        <v>100</v>
      </c>
    </row>
    <row r="225" ht="22.5" customHeight="1">
      <c r="A225" s="36">
        <v>224.0</v>
      </c>
      <c r="B225" s="28" t="s">
        <v>2232</v>
      </c>
      <c r="C225" s="28" t="s">
        <v>3033</v>
      </c>
      <c r="D225" s="28" t="s">
        <v>181</v>
      </c>
      <c r="E225" s="28" t="s">
        <v>593</v>
      </c>
      <c r="F225" s="28" t="s">
        <v>358</v>
      </c>
      <c r="G225" s="28"/>
      <c r="H225" s="28" t="s">
        <v>1859</v>
      </c>
      <c r="I225" s="28">
        <v>2.0</v>
      </c>
      <c r="J225" s="28">
        <v>20.0</v>
      </c>
      <c r="K225" s="28">
        <v>40.0</v>
      </c>
      <c r="L225" s="28" t="s">
        <v>546</v>
      </c>
      <c r="M225" s="28">
        <v>2.0</v>
      </c>
      <c r="N225" s="28" t="s">
        <v>175</v>
      </c>
      <c r="O225" s="28" t="s">
        <v>2362</v>
      </c>
      <c r="P225" s="28" t="s">
        <v>1609</v>
      </c>
      <c r="Q225" s="28" t="s">
        <v>1245</v>
      </c>
      <c r="R225" s="28">
        <v>50.0</v>
      </c>
      <c r="S225" s="50">
        <f t="shared" si="1"/>
        <v>25</v>
      </c>
      <c r="T225" s="28" t="str">
        <f t="shared" si="2"/>
        <v>DIATAS 8JAM</v>
      </c>
      <c r="U225" s="52">
        <v>45292.0</v>
      </c>
      <c r="V225" s="28" t="str">
        <f t="shared" si="3"/>
        <v>DIATAS 1 TAHUN</v>
      </c>
      <c r="W225" s="28"/>
      <c r="X225" s="28"/>
      <c r="Y225" s="28"/>
      <c r="Z225" s="28"/>
      <c r="AA225" s="28"/>
      <c r="AB225" s="28"/>
      <c r="AC225" s="65" t="b">
        <v>0</v>
      </c>
      <c r="AD225" s="28" t="str">
        <f t="shared" si="4"/>
        <v>Waktunya Dummy</v>
      </c>
      <c r="AE225" s="28" t="str">
        <f t="shared" si="5"/>
        <v>1</v>
      </c>
      <c r="AF225" s="28">
        <f t="shared" si="8"/>
        <v>50</v>
      </c>
      <c r="AG225" s="28">
        <v>50.0</v>
      </c>
      <c r="AH225" s="68">
        <v>1.0</v>
      </c>
      <c r="AI225" s="28">
        <v>0.0</v>
      </c>
      <c r="AJ225" s="70"/>
      <c r="AK225" s="28">
        <v>0.0</v>
      </c>
      <c r="AL225" s="28"/>
      <c r="AM225" s="28">
        <v>0.0</v>
      </c>
      <c r="AN225" s="28"/>
      <c r="AO225" s="28">
        <v>0.0</v>
      </c>
      <c r="AP225" s="28"/>
      <c r="AQ225" s="28">
        <v>0.0</v>
      </c>
      <c r="AR225" s="28"/>
      <c r="AS225" s="28">
        <v>0.0</v>
      </c>
      <c r="AT225" s="28"/>
      <c r="AU225" s="28">
        <v>0.0</v>
      </c>
      <c r="AV225" s="28"/>
      <c r="AW225" s="28">
        <v>0.0</v>
      </c>
      <c r="AX225" s="28"/>
      <c r="AY225" s="55" t="s">
        <v>184</v>
      </c>
      <c r="AZ225" s="55" t="s">
        <v>184</v>
      </c>
      <c r="BA225" s="55" t="s">
        <v>184</v>
      </c>
      <c r="BB225" s="55" t="s">
        <v>184</v>
      </c>
      <c r="BC225" s="77">
        <f t="shared" si="7"/>
        <v>100</v>
      </c>
    </row>
    <row r="226" ht="22.5" customHeight="1">
      <c r="A226" s="36">
        <v>225.0</v>
      </c>
      <c r="B226" s="28" t="s">
        <v>2236</v>
      </c>
      <c r="C226" s="28" t="s">
        <v>3040</v>
      </c>
      <c r="D226" s="28" t="s">
        <v>181</v>
      </c>
      <c r="E226" s="28" t="s">
        <v>593</v>
      </c>
      <c r="F226" s="28" t="s">
        <v>358</v>
      </c>
      <c r="G226" s="28"/>
      <c r="H226" s="28" t="s">
        <v>1859</v>
      </c>
      <c r="I226" s="28">
        <v>2.0</v>
      </c>
      <c r="J226" s="28">
        <v>20.0</v>
      </c>
      <c r="K226" s="28">
        <v>40.0</v>
      </c>
      <c r="L226" s="28" t="s">
        <v>546</v>
      </c>
      <c r="M226" s="28">
        <v>2.0</v>
      </c>
      <c r="N226" s="28" t="s">
        <v>175</v>
      </c>
      <c r="O226" s="28" t="s">
        <v>2362</v>
      </c>
      <c r="P226" s="28" t="s">
        <v>1609</v>
      </c>
      <c r="Q226" s="28" t="s">
        <v>1245</v>
      </c>
      <c r="R226" s="28">
        <v>50.0</v>
      </c>
      <c r="S226" s="50">
        <f t="shared" si="1"/>
        <v>25</v>
      </c>
      <c r="T226" s="28" t="str">
        <f t="shared" si="2"/>
        <v>DIATAS 8JAM</v>
      </c>
      <c r="U226" s="52">
        <v>45292.0</v>
      </c>
      <c r="V226" s="28" t="str">
        <f t="shared" si="3"/>
        <v>DIATAS 1 TAHUN</v>
      </c>
      <c r="W226" s="28"/>
      <c r="X226" s="28"/>
      <c r="Y226" s="28"/>
      <c r="Z226" s="28"/>
      <c r="AA226" s="28"/>
      <c r="AB226" s="28"/>
      <c r="AC226" s="65" t="b">
        <v>0</v>
      </c>
      <c r="AD226" s="28" t="str">
        <f t="shared" si="4"/>
        <v>Waktunya Dummy</v>
      </c>
      <c r="AE226" s="28" t="str">
        <f t="shared" si="5"/>
        <v>1</v>
      </c>
      <c r="AF226" s="28">
        <f t="shared" si="8"/>
        <v>50</v>
      </c>
      <c r="AG226" s="28">
        <v>50.0</v>
      </c>
      <c r="AH226" s="68">
        <v>1.0</v>
      </c>
      <c r="AI226" s="28">
        <v>0.0</v>
      </c>
      <c r="AJ226" s="70"/>
      <c r="AK226" s="28">
        <v>0.0</v>
      </c>
      <c r="AL226" s="28"/>
      <c r="AM226" s="28">
        <v>0.0</v>
      </c>
      <c r="AN226" s="28"/>
      <c r="AO226" s="28">
        <v>0.0</v>
      </c>
      <c r="AP226" s="28"/>
      <c r="AQ226" s="28">
        <v>0.0</v>
      </c>
      <c r="AR226" s="28"/>
      <c r="AS226" s="28">
        <v>0.0</v>
      </c>
      <c r="AT226" s="28"/>
      <c r="AU226" s="28">
        <v>0.0</v>
      </c>
      <c r="AV226" s="28"/>
      <c r="AW226" s="28">
        <v>0.0</v>
      </c>
      <c r="AX226" s="28"/>
      <c r="AY226" s="55" t="s">
        <v>184</v>
      </c>
      <c r="AZ226" s="55" t="s">
        <v>184</v>
      </c>
      <c r="BA226" s="55" t="s">
        <v>184</v>
      </c>
      <c r="BB226" s="55" t="s">
        <v>184</v>
      </c>
      <c r="BC226" s="77">
        <f t="shared" si="7"/>
        <v>100</v>
      </c>
    </row>
    <row r="227" ht="22.5" customHeight="1">
      <c r="A227" s="36">
        <v>226.0</v>
      </c>
      <c r="B227" s="28" t="s">
        <v>2240</v>
      </c>
      <c r="C227" s="28" t="s">
        <v>3047</v>
      </c>
      <c r="D227" s="28" t="s">
        <v>181</v>
      </c>
      <c r="E227" s="28" t="s">
        <v>593</v>
      </c>
      <c r="F227" s="28" t="s">
        <v>358</v>
      </c>
      <c r="G227" s="28"/>
      <c r="H227" s="28" t="s">
        <v>1859</v>
      </c>
      <c r="I227" s="28">
        <v>2.0</v>
      </c>
      <c r="J227" s="28">
        <v>20.0</v>
      </c>
      <c r="K227" s="28">
        <v>40.0</v>
      </c>
      <c r="L227" s="28" t="s">
        <v>546</v>
      </c>
      <c r="M227" s="28">
        <v>2.0</v>
      </c>
      <c r="N227" s="28" t="s">
        <v>175</v>
      </c>
      <c r="O227" s="28" t="s">
        <v>2362</v>
      </c>
      <c r="P227" s="28" t="s">
        <v>1609</v>
      </c>
      <c r="Q227" s="28" t="s">
        <v>1245</v>
      </c>
      <c r="R227" s="28">
        <v>50.0</v>
      </c>
      <c r="S227" s="50">
        <f t="shared" si="1"/>
        <v>25</v>
      </c>
      <c r="T227" s="28" t="str">
        <f t="shared" si="2"/>
        <v>DIATAS 8JAM</v>
      </c>
      <c r="U227" s="52">
        <v>45292.0</v>
      </c>
      <c r="V227" s="28" t="str">
        <f t="shared" si="3"/>
        <v>DIATAS 1 TAHUN</v>
      </c>
      <c r="W227" s="28"/>
      <c r="X227" s="28"/>
      <c r="Y227" s="28"/>
      <c r="Z227" s="28"/>
      <c r="AA227" s="28"/>
      <c r="AB227" s="28"/>
      <c r="AC227" s="65" t="b">
        <v>0</v>
      </c>
      <c r="AD227" s="28" t="str">
        <f t="shared" si="4"/>
        <v>Waktunya Dummy</v>
      </c>
      <c r="AE227" s="28" t="str">
        <f t="shared" si="5"/>
        <v>1</v>
      </c>
      <c r="AF227" s="28">
        <f t="shared" si="8"/>
        <v>50</v>
      </c>
      <c r="AG227" s="28">
        <v>50.0</v>
      </c>
      <c r="AH227" s="68">
        <v>1.0</v>
      </c>
      <c r="AI227" s="28">
        <v>0.0</v>
      </c>
      <c r="AJ227" s="70"/>
      <c r="AK227" s="28">
        <v>0.0</v>
      </c>
      <c r="AL227" s="28"/>
      <c r="AM227" s="28">
        <v>0.0</v>
      </c>
      <c r="AN227" s="28"/>
      <c r="AO227" s="28">
        <v>0.0</v>
      </c>
      <c r="AP227" s="28"/>
      <c r="AQ227" s="28">
        <v>0.0</v>
      </c>
      <c r="AR227" s="28"/>
      <c r="AS227" s="28">
        <v>0.0</v>
      </c>
      <c r="AT227" s="28"/>
      <c r="AU227" s="28">
        <v>0.0</v>
      </c>
      <c r="AV227" s="28"/>
      <c r="AW227" s="28">
        <v>0.0</v>
      </c>
      <c r="AX227" s="28"/>
      <c r="AY227" s="55" t="s">
        <v>184</v>
      </c>
      <c r="AZ227" s="55" t="s">
        <v>184</v>
      </c>
      <c r="BA227" s="55" t="s">
        <v>184</v>
      </c>
      <c r="BB227" s="55" t="s">
        <v>184</v>
      </c>
      <c r="BC227" s="77">
        <f t="shared" si="7"/>
        <v>100</v>
      </c>
    </row>
    <row r="228" ht="22.5" customHeight="1">
      <c r="A228" s="36">
        <v>227.0</v>
      </c>
      <c r="B228" s="28" t="s">
        <v>2247</v>
      </c>
      <c r="C228" s="28" t="s">
        <v>3056</v>
      </c>
      <c r="D228" s="28" t="s">
        <v>181</v>
      </c>
      <c r="E228" s="28" t="s">
        <v>593</v>
      </c>
      <c r="F228" s="28" t="s">
        <v>358</v>
      </c>
      <c r="G228" s="28"/>
      <c r="H228" s="28" t="s">
        <v>1859</v>
      </c>
      <c r="I228" s="28">
        <v>2.0</v>
      </c>
      <c r="J228" s="28">
        <v>20.0</v>
      </c>
      <c r="K228" s="28">
        <v>40.0</v>
      </c>
      <c r="L228" s="28" t="s">
        <v>546</v>
      </c>
      <c r="M228" s="28">
        <v>2.0</v>
      </c>
      <c r="N228" s="28" t="s">
        <v>175</v>
      </c>
      <c r="O228" s="28" t="s">
        <v>2362</v>
      </c>
      <c r="P228" s="28" t="s">
        <v>1609</v>
      </c>
      <c r="Q228" s="28" t="s">
        <v>1245</v>
      </c>
      <c r="R228" s="28">
        <v>50.0</v>
      </c>
      <c r="S228" s="50">
        <f t="shared" si="1"/>
        <v>25</v>
      </c>
      <c r="T228" s="28" t="str">
        <f t="shared" si="2"/>
        <v>DIATAS 8JAM</v>
      </c>
      <c r="U228" s="52">
        <v>45292.0</v>
      </c>
      <c r="V228" s="28" t="str">
        <f t="shared" si="3"/>
        <v>DIATAS 1 TAHUN</v>
      </c>
      <c r="W228" s="28"/>
      <c r="X228" s="28"/>
      <c r="Y228" s="28"/>
      <c r="Z228" s="28"/>
      <c r="AA228" s="28"/>
      <c r="AB228" s="28"/>
      <c r="AC228" s="65" t="b">
        <v>0</v>
      </c>
      <c r="AD228" s="28" t="str">
        <f t="shared" si="4"/>
        <v>Waktunya Dummy</v>
      </c>
      <c r="AE228" s="28" t="str">
        <f t="shared" si="5"/>
        <v>1</v>
      </c>
      <c r="AF228" s="28">
        <f t="shared" si="8"/>
        <v>50</v>
      </c>
      <c r="AG228" s="28">
        <v>50.0</v>
      </c>
      <c r="AH228" s="68">
        <v>1.0</v>
      </c>
      <c r="AI228" s="28">
        <v>0.0</v>
      </c>
      <c r="AJ228" s="70"/>
      <c r="AK228" s="28">
        <v>0.0</v>
      </c>
      <c r="AL228" s="28"/>
      <c r="AM228" s="28">
        <v>0.0</v>
      </c>
      <c r="AN228" s="28"/>
      <c r="AO228" s="28">
        <v>0.0</v>
      </c>
      <c r="AP228" s="28"/>
      <c r="AQ228" s="28">
        <v>0.0</v>
      </c>
      <c r="AR228" s="28"/>
      <c r="AS228" s="28">
        <v>0.0</v>
      </c>
      <c r="AT228" s="28"/>
      <c r="AU228" s="28">
        <v>0.0</v>
      </c>
      <c r="AV228" s="28"/>
      <c r="AW228" s="28">
        <v>0.0</v>
      </c>
      <c r="AX228" s="28"/>
      <c r="AY228" s="55" t="s">
        <v>184</v>
      </c>
      <c r="AZ228" s="55" t="s">
        <v>184</v>
      </c>
      <c r="BA228" s="55" t="s">
        <v>184</v>
      </c>
      <c r="BB228" s="55" t="s">
        <v>184</v>
      </c>
      <c r="BC228" s="77">
        <f t="shared" si="7"/>
        <v>100</v>
      </c>
    </row>
    <row r="229" ht="22.5" customHeight="1">
      <c r="A229" s="36">
        <v>228.0</v>
      </c>
      <c r="B229" s="28" t="s">
        <v>2253</v>
      </c>
      <c r="C229" s="28" t="s">
        <v>3069</v>
      </c>
      <c r="D229" s="28" t="s">
        <v>181</v>
      </c>
      <c r="E229" s="28" t="s">
        <v>593</v>
      </c>
      <c r="F229" s="28" t="s">
        <v>358</v>
      </c>
      <c r="G229" s="28"/>
      <c r="H229" s="28" t="s">
        <v>1859</v>
      </c>
      <c r="I229" s="28">
        <v>2.0</v>
      </c>
      <c r="J229" s="28">
        <v>20.0</v>
      </c>
      <c r="K229" s="28">
        <v>40.0</v>
      </c>
      <c r="L229" s="28" t="s">
        <v>546</v>
      </c>
      <c r="M229" s="28">
        <v>2.0</v>
      </c>
      <c r="N229" s="28" t="s">
        <v>175</v>
      </c>
      <c r="O229" s="28" t="s">
        <v>2362</v>
      </c>
      <c r="P229" s="28" t="s">
        <v>1609</v>
      </c>
      <c r="Q229" s="28" t="s">
        <v>1245</v>
      </c>
      <c r="R229" s="28">
        <v>50.0</v>
      </c>
      <c r="S229" s="50">
        <f t="shared" si="1"/>
        <v>25</v>
      </c>
      <c r="T229" s="28" t="str">
        <f t="shared" si="2"/>
        <v>DIATAS 8JAM</v>
      </c>
      <c r="U229" s="52">
        <v>45292.0</v>
      </c>
      <c r="V229" s="28" t="str">
        <f t="shared" si="3"/>
        <v>DIATAS 1 TAHUN</v>
      </c>
      <c r="W229" s="28"/>
      <c r="X229" s="28"/>
      <c r="Y229" s="28"/>
      <c r="Z229" s="28"/>
      <c r="AA229" s="28"/>
      <c r="AB229" s="28"/>
      <c r="AC229" s="65" t="b">
        <v>0</v>
      </c>
      <c r="AD229" s="28" t="str">
        <f t="shared" si="4"/>
        <v>Waktunya Dummy</v>
      </c>
      <c r="AE229" s="28" t="str">
        <f t="shared" si="5"/>
        <v>1</v>
      </c>
      <c r="AF229" s="28">
        <f t="shared" si="8"/>
        <v>50</v>
      </c>
      <c r="AG229" s="28">
        <v>50.0</v>
      </c>
      <c r="AH229" s="68">
        <v>1.0</v>
      </c>
      <c r="AI229" s="28">
        <v>0.0</v>
      </c>
      <c r="AJ229" s="70"/>
      <c r="AK229" s="28">
        <v>0.0</v>
      </c>
      <c r="AL229" s="28"/>
      <c r="AM229" s="28">
        <v>0.0</v>
      </c>
      <c r="AN229" s="28"/>
      <c r="AO229" s="28">
        <v>0.0</v>
      </c>
      <c r="AP229" s="28"/>
      <c r="AQ229" s="28">
        <v>0.0</v>
      </c>
      <c r="AR229" s="28"/>
      <c r="AS229" s="28">
        <v>0.0</v>
      </c>
      <c r="AT229" s="28"/>
      <c r="AU229" s="28">
        <v>0.0</v>
      </c>
      <c r="AV229" s="28"/>
      <c r="AW229" s="28">
        <v>0.0</v>
      </c>
      <c r="AX229" s="28"/>
      <c r="AY229" s="55" t="s">
        <v>184</v>
      </c>
      <c r="AZ229" s="55" t="s">
        <v>184</v>
      </c>
      <c r="BA229" s="55" t="s">
        <v>184</v>
      </c>
      <c r="BB229" s="55" t="s">
        <v>184</v>
      </c>
      <c r="BC229" s="77">
        <f t="shared" si="7"/>
        <v>100</v>
      </c>
    </row>
    <row r="230" ht="22.5" customHeight="1">
      <c r="A230" s="36">
        <v>229.0</v>
      </c>
      <c r="B230" s="28" t="s">
        <v>2258</v>
      </c>
      <c r="C230" s="28" t="s">
        <v>3075</v>
      </c>
      <c r="D230" s="28" t="s">
        <v>181</v>
      </c>
      <c r="E230" s="28" t="s">
        <v>593</v>
      </c>
      <c r="F230" s="28" t="s">
        <v>358</v>
      </c>
      <c r="G230" s="28"/>
      <c r="H230" s="28" t="s">
        <v>1859</v>
      </c>
      <c r="I230" s="28">
        <v>2.0</v>
      </c>
      <c r="J230" s="28">
        <v>20.0</v>
      </c>
      <c r="K230" s="28">
        <v>40.0</v>
      </c>
      <c r="L230" s="28" t="s">
        <v>546</v>
      </c>
      <c r="M230" s="28">
        <v>2.0</v>
      </c>
      <c r="N230" s="28" t="s">
        <v>175</v>
      </c>
      <c r="O230" s="28" t="s">
        <v>2362</v>
      </c>
      <c r="P230" s="28" t="s">
        <v>1609</v>
      </c>
      <c r="Q230" s="28" t="s">
        <v>1245</v>
      </c>
      <c r="R230" s="28">
        <v>50.0</v>
      </c>
      <c r="S230" s="50">
        <f t="shared" si="1"/>
        <v>25</v>
      </c>
      <c r="T230" s="28" t="str">
        <f t="shared" si="2"/>
        <v>DIATAS 8JAM</v>
      </c>
      <c r="U230" s="52">
        <v>45292.0</v>
      </c>
      <c r="V230" s="28" t="str">
        <f t="shared" si="3"/>
        <v>DIATAS 1 TAHUN</v>
      </c>
      <c r="W230" s="28"/>
      <c r="X230" s="28"/>
      <c r="Y230" s="28"/>
      <c r="Z230" s="28"/>
      <c r="AA230" s="28"/>
      <c r="AB230" s="28"/>
      <c r="AC230" s="65" t="b">
        <v>0</v>
      </c>
      <c r="AD230" s="28" t="str">
        <f t="shared" si="4"/>
        <v>Waktunya Dummy</v>
      </c>
      <c r="AE230" s="28" t="str">
        <f t="shared" si="5"/>
        <v>1</v>
      </c>
      <c r="AF230" s="28">
        <f t="shared" si="8"/>
        <v>50</v>
      </c>
      <c r="AG230" s="28">
        <v>50.0</v>
      </c>
      <c r="AH230" s="68">
        <v>1.0</v>
      </c>
      <c r="AI230" s="28">
        <v>0.0</v>
      </c>
      <c r="AJ230" s="70"/>
      <c r="AK230" s="28">
        <v>0.0</v>
      </c>
      <c r="AL230" s="28"/>
      <c r="AM230" s="28">
        <v>0.0</v>
      </c>
      <c r="AN230" s="28"/>
      <c r="AO230" s="28">
        <v>0.0</v>
      </c>
      <c r="AP230" s="28"/>
      <c r="AQ230" s="28">
        <v>0.0</v>
      </c>
      <c r="AR230" s="28"/>
      <c r="AS230" s="28">
        <v>0.0</v>
      </c>
      <c r="AT230" s="28"/>
      <c r="AU230" s="28">
        <v>0.0</v>
      </c>
      <c r="AV230" s="28"/>
      <c r="AW230" s="28">
        <v>0.0</v>
      </c>
      <c r="AX230" s="28"/>
      <c r="AY230" s="55" t="s">
        <v>184</v>
      </c>
      <c r="AZ230" s="55" t="s">
        <v>184</v>
      </c>
      <c r="BA230" s="55" t="s">
        <v>184</v>
      </c>
      <c r="BB230" s="55" t="s">
        <v>184</v>
      </c>
      <c r="BC230" s="77">
        <f t="shared" si="7"/>
        <v>100</v>
      </c>
    </row>
    <row r="231" ht="22.5" customHeight="1">
      <c r="A231" s="36">
        <v>230.0</v>
      </c>
      <c r="B231" s="28" t="s">
        <v>2263</v>
      </c>
      <c r="C231" s="28" t="s">
        <v>3086</v>
      </c>
      <c r="D231" s="28" t="s">
        <v>181</v>
      </c>
      <c r="E231" s="28" t="s">
        <v>593</v>
      </c>
      <c r="F231" s="28" t="s">
        <v>358</v>
      </c>
      <c r="G231" s="28"/>
      <c r="H231" s="28" t="s">
        <v>1859</v>
      </c>
      <c r="I231" s="28">
        <v>2.0</v>
      </c>
      <c r="J231" s="28">
        <v>20.0</v>
      </c>
      <c r="K231" s="28">
        <v>40.0</v>
      </c>
      <c r="L231" s="28" t="s">
        <v>546</v>
      </c>
      <c r="M231" s="28">
        <v>2.0</v>
      </c>
      <c r="N231" s="28" t="s">
        <v>175</v>
      </c>
      <c r="O231" s="28" t="s">
        <v>2362</v>
      </c>
      <c r="P231" s="28" t="s">
        <v>1609</v>
      </c>
      <c r="Q231" s="28" t="s">
        <v>1245</v>
      </c>
      <c r="R231" s="28">
        <v>50.0</v>
      </c>
      <c r="S231" s="50">
        <f t="shared" si="1"/>
        <v>25</v>
      </c>
      <c r="T231" s="28" t="str">
        <f t="shared" si="2"/>
        <v>DIATAS 8JAM</v>
      </c>
      <c r="U231" s="52">
        <v>45292.0</v>
      </c>
      <c r="V231" s="28" t="str">
        <f t="shared" si="3"/>
        <v>DIATAS 1 TAHUN</v>
      </c>
      <c r="W231" s="28"/>
      <c r="X231" s="28"/>
      <c r="Y231" s="28"/>
      <c r="Z231" s="28"/>
      <c r="AA231" s="28"/>
      <c r="AB231" s="28"/>
      <c r="AC231" s="65" t="b">
        <v>0</v>
      </c>
      <c r="AD231" s="28" t="str">
        <f t="shared" si="4"/>
        <v>Waktunya Dummy</v>
      </c>
      <c r="AE231" s="28" t="str">
        <f t="shared" si="5"/>
        <v>1</v>
      </c>
      <c r="AF231" s="28">
        <f t="shared" si="8"/>
        <v>50</v>
      </c>
      <c r="AG231" s="28">
        <v>50.0</v>
      </c>
      <c r="AH231" s="68">
        <v>1.0</v>
      </c>
      <c r="AI231" s="28">
        <v>0.0</v>
      </c>
      <c r="AJ231" s="70"/>
      <c r="AK231" s="28">
        <v>0.0</v>
      </c>
      <c r="AL231" s="28"/>
      <c r="AM231" s="28">
        <v>0.0</v>
      </c>
      <c r="AN231" s="28"/>
      <c r="AO231" s="28">
        <v>0.0</v>
      </c>
      <c r="AP231" s="28"/>
      <c r="AQ231" s="28">
        <v>0.0</v>
      </c>
      <c r="AR231" s="28"/>
      <c r="AS231" s="28">
        <v>0.0</v>
      </c>
      <c r="AT231" s="28"/>
      <c r="AU231" s="28">
        <v>0.0</v>
      </c>
      <c r="AV231" s="28"/>
      <c r="AW231" s="28">
        <v>0.0</v>
      </c>
      <c r="AX231" s="28"/>
      <c r="AY231" s="55" t="s">
        <v>184</v>
      </c>
      <c r="AZ231" s="55" t="s">
        <v>184</v>
      </c>
      <c r="BA231" s="55" t="s">
        <v>184</v>
      </c>
      <c r="BB231" s="55" t="s">
        <v>184</v>
      </c>
      <c r="BC231" s="77">
        <f t="shared" si="7"/>
        <v>100</v>
      </c>
    </row>
    <row r="232" ht="22.5" customHeight="1">
      <c r="A232" s="36">
        <v>231.0</v>
      </c>
      <c r="B232" s="28" t="s">
        <v>2266</v>
      </c>
      <c r="C232" s="28" t="s">
        <v>3098</v>
      </c>
      <c r="D232" s="28" t="s">
        <v>181</v>
      </c>
      <c r="E232" s="28" t="s">
        <v>593</v>
      </c>
      <c r="F232" s="28" t="s">
        <v>358</v>
      </c>
      <c r="G232" s="28"/>
      <c r="H232" s="28" t="s">
        <v>1859</v>
      </c>
      <c r="I232" s="28">
        <v>2.0</v>
      </c>
      <c r="J232" s="28">
        <v>20.0</v>
      </c>
      <c r="K232" s="28">
        <v>40.0</v>
      </c>
      <c r="L232" s="28" t="s">
        <v>546</v>
      </c>
      <c r="M232" s="28">
        <v>2.0</v>
      </c>
      <c r="N232" s="28" t="s">
        <v>175</v>
      </c>
      <c r="O232" s="28" t="s">
        <v>2362</v>
      </c>
      <c r="P232" s="28" t="s">
        <v>1609</v>
      </c>
      <c r="Q232" s="28" t="s">
        <v>1245</v>
      </c>
      <c r="R232" s="28">
        <v>50.0</v>
      </c>
      <c r="S232" s="50">
        <f t="shared" si="1"/>
        <v>25</v>
      </c>
      <c r="T232" s="28" t="str">
        <f t="shared" si="2"/>
        <v>DIATAS 8JAM</v>
      </c>
      <c r="U232" s="52">
        <v>45292.0</v>
      </c>
      <c r="V232" s="28" t="str">
        <f t="shared" si="3"/>
        <v>DIATAS 1 TAHUN</v>
      </c>
      <c r="W232" s="28"/>
      <c r="X232" s="28"/>
      <c r="Y232" s="28"/>
      <c r="Z232" s="28"/>
      <c r="AA232" s="28"/>
      <c r="AB232" s="28"/>
      <c r="AC232" s="65" t="b">
        <v>0</v>
      </c>
      <c r="AD232" s="28" t="str">
        <f t="shared" si="4"/>
        <v>Waktunya Dummy</v>
      </c>
      <c r="AE232" s="28" t="str">
        <f t="shared" si="5"/>
        <v>1</v>
      </c>
      <c r="AF232" s="28">
        <f t="shared" si="8"/>
        <v>50</v>
      </c>
      <c r="AG232" s="28">
        <v>50.0</v>
      </c>
      <c r="AH232" s="68">
        <v>1.0</v>
      </c>
      <c r="AI232" s="28">
        <v>0.0</v>
      </c>
      <c r="AJ232" s="70"/>
      <c r="AK232" s="28">
        <v>0.0</v>
      </c>
      <c r="AL232" s="28"/>
      <c r="AM232" s="28">
        <v>0.0</v>
      </c>
      <c r="AN232" s="28"/>
      <c r="AO232" s="28">
        <v>0.0</v>
      </c>
      <c r="AP232" s="28"/>
      <c r="AQ232" s="28">
        <v>0.0</v>
      </c>
      <c r="AR232" s="28"/>
      <c r="AS232" s="28">
        <v>0.0</v>
      </c>
      <c r="AT232" s="28"/>
      <c r="AU232" s="28">
        <v>0.0</v>
      </c>
      <c r="AV232" s="28"/>
      <c r="AW232" s="28">
        <v>0.0</v>
      </c>
      <c r="AX232" s="28"/>
      <c r="AY232" s="55" t="s">
        <v>184</v>
      </c>
      <c r="AZ232" s="55" t="s">
        <v>184</v>
      </c>
      <c r="BA232" s="55" t="s">
        <v>184</v>
      </c>
      <c r="BB232" s="55" t="s">
        <v>184</v>
      </c>
      <c r="BC232" s="77">
        <f t="shared" si="7"/>
        <v>100</v>
      </c>
    </row>
    <row r="233" ht="22.5" customHeight="1">
      <c r="A233" s="36">
        <v>232.0</v>
      </c>
      <c r="B233" s="28" t="s">
        <v>2272</v>
      </c>
      <c r="C233" s="28" t="s">
        <v>3106</v>
      </c>
      <c r="D233" s="28" t="s">
        <v>181</v>
      </c>
      <c r="E233" s="28" t="s">
        <v>593</v>
      </c>
      <c r="F233" s="28" t="s">
        <v>358</v>
      </c>
      <c r="G233" s="28"/>
      <c r="H233" s="28" t="s">
        <v>1859</v>
      </c>
      <c r="I233" s="28">
        <v>2.0</v>
      </c>
      <c r="J233" s="28">
        <v>20.0</v>
      </c>
      <c r="K233" s="28">
        <v>40.0</v>
      </c>
      <c r="L233" s="28" t="s">
        <v>546</v>
      </c>
      <c r="M233" s="28">
        <v>2.0</v>
      </c>
      <c r="N233" s="28" t="s">
        <v>175</v>
      </c>
      <c r="O233" s="28" t="s">
        <v>2362</v>
      </c>
      <c r="P233" s="28" t="s">
        <v>1609</v>
      </c>
      <c r="Q233" s="28" t="s">
        <v>1245</v>
      </c>
      <c r="R233" s="28">
        <v>50.0</v>
      </c>
      <c r="S233" s="50">
        <f t="shared" si="1"/>
        <v>25</v>
      </c>
      <c r="T233" s="28" t="str">
        <f t="shared" si="2"/>
        <v>DIATAS 8JAM</v>
      </c>
      <c r="U233" s="52">
        <v>45292.0</v>
      </c>
      <c r="V233" s="28" t="str">
        <f t="shared" si="3"/>
        <v>DIATAS 1 TAHUN</v>
      </c>
      <c r="W233" s="28"/>
      <c r="X233" s="28"/>
      <c r="Y233" s="28"/>
      <c r="Z233" s="28"/>
      <c r="AA233" s="28"/>
      <c r="AB233" s="28"/>
      <c r="AC233" s="65" t="b">
        <v>0</v>
      </c>
      <c r="AD233" s="28" t="str">
        <f t="shared" si="4"/>
        <v>Waktunya Dummy</v>
      </c>
      <c r="AE233" s="28" t="str">
        <f t="shared" si="5"/>
        <v>1</v>
      </c>
      <c r="AF233" s="28">
        <f t="shared" si="8"/>
        <v>50</v>
      </c>
      <c r="AG233" s="28">
        <v>50.0</v>
      </c>
      <c r="AH233" s="68">
        <v>1.0</v>
      </c>
      <c r="AI233" s="28">
        <v>0.0</v>
      </c>
      <c r="AJ233" s="70"/>
      <c r="AK233" s="28">
        <v>0.0</v>
      </c>
      <c r="AL233" s="28"/>
      <c r="AM233" s="28">
        <v>0.0</v>
      </c>
      <c r="AN233" s="28"/>
      <c r="AO233" s="28">
        <v>0.0</v>
      </c>
      <c r="AP233" s="28"/>
      <c r="AQ233" s="28">
        <v>0.0</v>
      </c>
      <c r="AR233" s="28"/>
      <c r="AS233" s="28">
        <v>0.0</v>
      </c>
      <c r="AT233" s="28"/>
      <c r="AU233" s="28">
        <v>0.0</v>
      </c>
      <c r="AV233" s="28"/>
      <c r="AW233" s="28">
        <v>0.0</v>
      </c>
      <c r="AX233" s="28"/>
      <c r="AY233" s="55" t="s">
        <v>184</v>
      </c>
      <c r="AZ233" s="55" t="s">
        <v>184</v>
      </c>
      <c r="BA233" s="55" t="s">
        <v>184</v>
      </c>
      <c r="BB233" s="55" t="s">
        <v>184</v>
      </c>
      <c r="BC233" s="77">
        <f t="shared" si="7"/>
        <v>100</v>
      </c>
    </row>
    <row r="234" ht="22.5" customHeight="1">
      <c r="A234" s="36">
        <v>233.0</v>
      </c>
      <c r="B234" s="28" t="s">
        <v>2277</v>
      </c>
      <c r="C234" s="28" t="s">
        <v>3116</v>
      </c>
      <c r="D234" s="28" t="s">
        <v>181</v>
      </c>
      <c r="E234" s="28" t="s">
        <v>593</v>
      </c>
      <c r="F234" s="28" t="s">
        <v>358</v>
      </c>
      <c r="G234" s="28"/>
      <c r="H234" s="28" t="s">
        <v>1859</v>
      </c>
      <c r="I234" s="28">
        <v>2.0</v>
      </c>
      <c r="J234" s="28">
        <v>20.0</v>
      </c>
      <c r="K234" s="28">
        <v>40.0</v>
      </c>
      <c r="L234" s="28" t="s">
        <v>546</v>
      </c>
      <c r="M234" s="28">
        <v>2.0</v>
      </c>
      <c r="N234" s="28" t="s">
        <v>175</v>
      </c>
      <c r="O234" s="28" t="s">
        <v>2362</v>
      </c>
      <c r="P234" s="28" t="s">
        <v>1609</v>
      </c>
      <c r="Q234" s="28" t="s">
        <v>1245</v>
      </c>
      <c r="R234" s="28">
        <v>50.0</v>
      </c>
      <c r="S234" s="50">
        <f t="shared" si="1"/>
        <v>25</v>
      </c>
      <c r="T234" s="28" t="str">
        <f t="shared" si="2"/>
        <v>DIATAS 8JAM</v>
      </c>
      <c r="U234" s="52">
        <v>45292.0</v>
      </c>
      <c r="V234" s="28" t="str">
        <f t="shared" si="3"/>
        <v>DIATAS 1 TAHUN</v>
      </c>
      <c r="W234" s="28"/>
      <c r="X234" s="28"/>
      <c r="Y234" s="28"/>
      <c r="Z234" s="28"/>
      <c r="AA234" s="28"/>
      <c r="AB234" s="28"/>
      <c r="AC234" s="65" t="b">
        <v>0</v>
      </c>
      <c r="AD234" s="28" t="str">
        <f t="shared" si="4"/>
        <v>Waktunya Dummy</v>
      </c>
      <c r="AE234" s="28" t="str">
        <f t="shared" si="5"/>
        <v>1</v>
      </c>
      <c r="AF234" s="28">
        <f t="shared" si="8"/>
        <v>50</v>
      </c>
      <c r="AG234" s="28">
        <v>50.0</v>
      </c>
      <c r="AH234" s="68">
        <v>1.0</v>
      </c>
      <c r="AI234" s="28">
        <v>0.0</v>
      </c>
      <c r="AJ234" s="70"/>
      <c r="AK234" s="28">
        <v>0.0</v>
      </c>
      <c r="AL234" s="28"/>
      <c r="AM234" s="28">
        <v>0.0</v>
      </c>
      <c r="AN234" s="28"/>
      <c r="AO234" s="28">
        <v>0.0</v>
      </c>
      <c r="AP234" s="28"/>
      <c r="AQ234" s="28">
        <v>0.0</v>
      </c>
      <c r="AR234" s="28"/>
      <c r="AS234" s="28">
        <v>0.0</v>
      </c>
      <c r="AT234" s="28"/>
      <c r="AU234" s="28">
        <v>0.0</v>
      </c>
      <c r="AV234" s="28"/>
      <c r="AW234" s="28">
        <v>0.0</v>
      </c>
      <c r="AX234" s="28"/>
      <c r="AY234" s="55" t="s">
        <v>184</v>
      </c>
      <c r="AZ234" s="55" t="s">
        <v>184</v>
      </c>
      <c r="BA234" s="55" t="s">
        <v>184</v>
      </c>
      <c r="BB234" s="55" t="s">
        <v>184</v>
      </c>
      <c r="BC234" s="77">
        <f t="shared" si="7"/>
        <v>100</v>
      </c>
    </row>
    <row r="235" ht="22.5" customHeight="1">
      <c r="A235" s="36">
        <v>234.0</v>
      </c>
      <c r="B235" s="28" t="s">
        <v>2281</v>
      </c>
      <c r="C235" s="28" t="s">
        <v>3125</v>
      </c>
      <c r="D235" s="28" t="s">
        <v>181</v>
      </c>
      <c r="E235" s="28" t="s">
        <v>593</v>
      </c>
      <c r="F235" s="28" t="s">
        <v>358</v>
      </c>
      <c r="G235" s="28"/>
      <c r="H235" s="28" t="s">
        <v>1859</v>
      </c>
      <c r="I235" s="28">
        <v>2.0</v>
      </c>
      <c r="J235" s="28">
        <v>20.0</v>
      </c>
      <c r="K235" s="28">
        <v>40.0</v>
      </c>
      <c r="L235" s="28" t="s">
        <v>546</v>
      </c>
      <c r="M235" s="28">
        <v>2.0</v>
      </c>
      <c r="N235" s="28" t="s">
        <v>175</v>
      </c>
      <c r="O235" s="28" t="s">
        <v>2362</v>
      </c>
      <c r="P235" s="28" t="s">
        <v>1609</v>
      </c>
      <c r="Q235" s="28" t="s">
        <v>1245</v>
      </c>
      <c r="R235" s="28">
        <v>50.0</v>
      </c>
      <c r="S235" s="50">
        <f t="shared" si="1"/>
        <v>25</v>
      </c>
      <c r="T235" s="28" t="str">
        <f t="shared" si="2"/>
        <v>DIATAS 8JAM</v>
      </c>
      <c r="U235" s="52">
        <v>45292.0</v>
      </c>
      <c r="V235" s="28" t="str">
        <f t="shared" si="3"/>
        <v>DIATAS 1 TAHUN</v>
      </c>
      <c r="W235" s="28"/>
      <c r="X235" s="28"/>
      <c r="Y235" s="28"/>
      <c r="Z235" s="28"/>
      <c r="AA235" s="28"/>
      <c r="AB235" s="28"/>
      <c r="AC235" s="65" t="b">
        <v>0</v>
      </c>
      <c r="AD235" s="28" t="str">
        <f t="shared" si="4"/>
        <v>Waktunya Dummy</v>
      </c>
      <c r="AE235" s="28" t="str">
        <f t="shared" si="5"/>
        <v>1</v>
      </c>
      <c r="AF235" s="28">
        <f t="shared" si="8"/>
        <v>50</v>
      </c>
      <c r="AG235" s="28">
        <v>50.0</v>
      </c>
      <c r="AH235" s="68">
        <v>1.0</v>
      </c>
      <c r="AI235" s="28">
        <v>0.0</v>
      </c>
      <c r="AJ235" s="70"/>
      <c r="AK235" s="28">
        <v>0.0</v>
      </c>
      <c r="AL235" s="28"/>
      <c r="AM235" s="28">
        <v>0.0</v>
      </c>
      <c r="AN235" s="28"/>
      <c r="AO235" s="28">
        <v>0.0</v>
      </c>
      <c r="AP235" s="28"/>
      <c r="AQ235" s="28">
        <v>0.0</v>
      </c>
      <c r="AR235" s="28"/>
      <c r="AS235" s="28">
        <v>0.0</v>
      </c>
      <c r="AT235" s="28"/>
      <c r="AU235" s="28">
        <v>0.0</v>
      </c>
      <c r="AV235" s="28"/>
      <c r="AW235" s="28">
        <v>0.0</v>
      </c>
      <c r="AX235" s="28"/>
      <c r="AY235" s="55" t="s">
        <v>184</v>
      </c>
      <c r="AZ235" s="55" t="s">
        <v>184</v>
      </c>
      <c r="BA235" s="55" t="s">
        <v>184</v>
      </c>
      <c r="BB235" s="55" t="s">
        <v>184</v>
      </c>
      <c r="BC235" s="77">
        <f t="shared" si="7"/>
        <v>100</v>
      </c>
    </row>
    <row r="236" ht="22.5" customHeight="1">
      <c r="A236" s="36">
        <v>235.0</v>
      </c>
      <c r="B236" s="28" t="s">
        <v>2285</v>
      </c>
      <c r="C236" s="28" t="s">
        <v>3132</v>
      </c>
      <c r="D236" s="28" t="s">
        <v>181</v>
      </c>
      <c r="E236" s="28" t="s">
        <v>593</v>
      </c>
      <c r="F236" s="28" t="s">
        <v>358</v>
      </c>
      <c r="G236" s="28"/>
      <c r="H236" s="28" t="s">
        <v>1859</v>
      </c>
      <c r="I236" s="28">
        <v>2.0</v>
      </c>
      <c r="J236" s="28">
        <v>20.0</v>
      </c>
      <c r="K236" s="28">
        <v>40.0</v>
      </c>
      <c r="L236" s="28" t="s">
        <v>546</v>
      </c>
      <c r="M236" s="28">
        <v>2.0</v>
      </c>
      <c r="N236" s="28" t="s">
        <v>175</v>
      </c>
      <c r="O236" s="28" t="s">
        <v>2362</v>
      </c>
      <c r="P236" s="28" t="s">
        <v>1609</v>
      </c>
      <c r="Q236" s="28" t="s">
        <v>1245</v>
      </c>
      <c r="R236" s="28">
        <v>50.0</v>
      </c>
      <c r="S236" s="50">
        <f t="shared" si="1"/>
        <v>25</v>
      </c>
      <c r="T236" s="28" t="str">
        <f t="shared" si="2"/>
        <v>DIATAS 8JAM</v>
      </c>
      <c r="U236" s="52">
        <v>45292.0</v>
      </c>
      <c r="V236" s="28" t="str">
        <f t="shared" si="3"/>
        <v>DIATAS 1 TAHUN</v>
      </c>
      <c r="W236" s="28"/>
      <c r="X236" s="28"/>
      <c r="Y236" s="28"/>
      <c r="Z236" s="28"/>
      <c r="AA236" s="28"/>
      <c r="AB236" s="28"/>
      <c r="AC236" s="65" t="b">
        <v>0</v>
      </c>
      <c r="AD236" s="28" t="str">
        <f t="shared" si="4"/>
        <v>Waktunya Dummy</v>
      </c>
      <c r="AE236" s="28" t="str">
        <f t="shared" si="5"/>
        <v>1</v>
      </c>
      <c r="AF236" s="28">
        <f t="shared" si="8"/>
        <v>50</v>
      </c>
      <c r="AG236" s="28">
        <v>50.0</v>
      </c>
      <c r="AH236" s="68">
        <v>1.0</v>
      </c>
      <c r="AI236" s="28">
        <v>0.0</v>
      </c>
      <c r="AJ236" s="70"/>
      <c r="AK236" s="28">
        <v>0.0</v>
      </c>
      <c r="AL236" s="28"/>
      <c r="AM236" s="28">
        <v>0.0</v>
      </c>
      <c r="AN236" s="28"/>
      <c r="AO236" s="28">
        <v>0.0</v>
      </c>
      <c r="AP236" s="28"/>
      <c r="AQ236" s="28">
        <v>0.0</v>
      </c>
      <c r="AR236" s="28"/>
      <c r="AS236" s="28">
        <v>0.0</v>
      </c>
      <c r="AT236" s="28"/>
      <c r="AU236" s="28">
        <v>0.0</v>
      </c>
      <c r="AV236" s="28"/>
      <c r="AW236" s="28">
        <v>0.0</v>
      </c>
      <c r="AX236" s="28"/>
      <c r="AY236" s="55" t="s">
        <v>184</v>
      </c>
      <c r="AZ236" s="55" t="s">
        <v>184</v>
      </c>
      <c r="BA236" s="55" t="s">
        <v>184</v>
      </c>
      <c r="BB236" s="55" t="s">
        <v>184</v>
      </c>
      <c r="BC236" s="77">
        <f t="shared" si="7"/>
        <v>100</v>
      </c>
    </row>
    <row r="237" ht="22.5" customHeight="1">
      <c r="A237" s="36">
        <v>236.0</v>
      </c>
      <c r="B237" s="28" t="s">
        <v>2288</v>
      </c>
      <c r="C237" s="28" t="s">
        <v>3142</v>
      </c>
      <c r="D237" s="28" t="s">
        <v>181</v>
      </c>
      <c r="E237" s="28" t="s">
        <v>593</v>
      </c>
      <c r="F237" s="28" t="s">
        <v>358</v>
      </c>
      <c r="G237" s="28"/>
      <c r="H237" s="28" t="s">
        <v>1859</v>
      </c>
      <c r="I237" s="28">
        <v>2.0</v>
      </c>
      <c r="J237" s="28">
        <v>20.0</v>
      </c>
      <c r="K237" s="28">
        <v>40.0</v>
      </c>
      <c r="L237" s="28" t="s">
        <v>546</v>
      </c>
      <c r="M237" s="28">
        <v>2.0</v>
      </c>
      <c r="N237" s="28" t="s">
        <v>175</v>
      </c>
      <c r="O237" s="28" t="s">
        <v>2362</v>
      </c>
      <c r="P237" s="28" t="s">
        <v>1609</v>
      </c>
      <c r="Q237" s="28" t="s">
        <v>1245</v>
      </c>
      <c r="R237" s="28">
        <v>50.0</v>
      </c>
      <c r="S237" s="50">
        <f t="shared" si="1"/>
        <v>25</v>
      </c>
      <c r="T237" s="28" t="str">
        <f t="shared" si="2"/>
        <v>DIATAS 8JAM</v>
      </c>
      <c r="U237" s="52">
        <v>45292.0</v>
      </c>
      <c r="V237" s="28" t="str">
        <f t="shared" si="3"/>
        <v>DIATAS 1 TAHUN</v>
      </c>
      <c r="W237" s="28"/>
      <c r="X237" s="28"/>
      <c r="Y237" s="28"/>
      <c r="Z237" s="28"/>
      <c r="AA237" s="28"/>
      <c r="AB237" s="28"/>
      <c r="AC237" s="65" t="b">
        <v>0</v>
      </c>
      <c r="AD237" s="28" t="str">
        <f t="shared" si="4"/>
        <v>Waktunya Dummy</v>
      </c>
      <c r="AE237" s="28" t="str">
        <f t="shared" si="5"/>
        <v>1</v>
      </c>
      <c r="AF237" s="28">
        <f t="shared" si="8"/>
        <v>50</v>
      </c>
      <c r="AG237" s="28">
        <v>50.0</v>
      </c>
      <c r="AH237" s="68">
        <v>1.0</v>
      </c>
      <c r="AI237" s="28">
        <v>0.0</v>
      </c>
      <c r="AJ237" s="70"/>
      <c r="AK237" s="28">
        <v>0.0</v>
      </c>
      <c r="AL237" s="28"/>
      <c r="AM237" s="28">
        <v>0.0</v>
      </c>
      <c r="AN237" s="28"/>
      <c r="AO237" s="28">
        <v>0.0</v>
      </c>
      <c r="AP237" s="28"/>
      <c r="AQ237" s="28">
        <v>0.0</v>
      </c>
      <c r="AR237" s="28"/>
      <c r="AS237" s="28">
        <v>0.0</v>
      </c>
      <c r="AT237" s="28"/>
      <c r="AU237" s="28">
        <v>0.0</v>
      </c>
      <c r="AV237" s="28"/>
      <c r="AW237" s="28">
        <v>0.0</v>
      </c>
      <c r="AX237" s="28"/>
      <c r="AY237" s="55" t="s">
        <v>184</v>
      </c>
      <c r="AZ237" s="55" t="s">
        <v>184</v>
      </c>
      <c r="BA237" s="55" t="s">
        <v>184</v>
      </c>
      <c r="BB237" s="55" t="s">
        <v>184</v>
      </c>
      <c r="BC237" s="77">
        <f t="shared" si="7"/>
        <v>100</v>
      </c>
    </row>
    <row r="238" ht="22.5" customHeight="1">
      <c r="A238" s="36">
        <v>237.0</v>
      </c>
      <c r="B238" s="28" t="s">
        <v>2293</v>
      </c>
      <c r="C238" s="28" t="s">
        <v>3151</v>
      </c>
      <c r="D238" s="28" t="s">
        <v>181</v>
      </c>
      <c r="E238" s="28" t="s">
        <v>593</v>
      </c>
      <c r="F238" s="28" t="s">
        <v>358</v>
      </c>
      <c r="G238" s="28"/>
      <c r="H238" s="28" t="s">
        <v>1859</v>
      </c>
      <c r="I238" s="28">
        <v>2.0</v>
      </c>
      <c r="J238" s="28">
        <v>20.0</v>
      </c>
      <c r="K238" s="28">
        <v>40.0</v>
      </c>
      <c r="L238" s="28" t="s">
        <v>546</v>
      </c>
      <c r="M238" s="28">
        <v>2.0</v>
      </c>
      <c r="N238" s="28" t="s">
        <v>175</v>
      </c>
      <c r="O238" s="28" t="s">
        <v>2362</v>
      </c>
      <c r="P238" s="28" t="s">
        <v>1609</v>
      </c>
      <c r="Q238" s="28" t="s">
        <v>1245</v>
      </c>
      <c r="R238" s="28">
        <v>50.0</v>
      </c>
      <c r="S238" s="50">
        <f t="shared" si="1"/>
        <v>25</v>
      </c>
      <c r="T238" s="28" t="str">
        <f t="shared" si="2"/>
        <v>DIATAS 8JAM</v>
      </c>
      <c r="U238" s="52">
        <v>45292.0</v>
      </c>
      <c r="V238" s="28" t="str">
        <f t="shared" si="3"/>
        <v>DIATAS 1 TAHUN</v>
      </c>
      <c r="W238" s="28"/>
      <c r="X238" s="28"/>
      <c r="Y238" s="28"/>
      <c r="Z238" s="28"/>
      <c r="AA238" s="28"/>
      <c r="AB238" s="28"/>
      <c r="AC238" s="65" t="b">
        <v>0</v>
      </c>
      <c r="AD238" s="28" t="str">
        <f t="shared" si="4"/>
        <v>Waktunya Dummy</v>
      </c>
      <c r="AE238" s="28" t="str">
        <f t="shared" si="5"/>
        <v>1</v>
      </c>
      <c r="AF238" s="28">
        <f t="shared" si="8"/>
        <v>50</v>
      </c>
      <c r="AG238" s="28">
        <v>50.0</v>
      </c>
      <c r="AH238" s="68">
        <v>1.0</v>
      </c>
      <c r="AI238" s="28">
        <v>0.0</v>
      </c>
      <c r="AJ238" s="70"/>
      <c r="AK238" s="28">
        <v>0.0</v>
      </c>
      <c r="AL238" s="28"/>
      <c r="AM238" s="28">
        <v>0.0</v>
      </c>
      <c r="AN238" s="28"/>
      <c r="AO238" s="28">
        <v>0.0</v>
      </c>
      <c r="AP238" s="28"/>
      <c r="AQ238" s="28">
        <v>0.0</v>
      </c>
      <c r="AR238" s="28"/>
      <c r="AS238" s="28">
        <v>0.0</v>
      </c>
      <c r="AT238" s="28"/>
      <c r="AU238" s="28">
        <v>0.0</v>
      </c>
      <c r="AV238" s="28"/>
      <c r="AW238" s="28">
        <v>0.0</v>
      </c>
      <c r="AX238" s="28"/>
      <c r="AY238" s="55" t="s">
        <v>184</v>
      </c>
      <c r="AZ238" s="55" t="s">
        <v>184</v>
      </c>
      <c r="BA238" s="55" t="s">
        <v>184</v>
      </c>
      <c r="BB238" s="55" t="s">
        <v>184</v>
      </c>
      <c r="BC238" s="77">
        <f t="shared" si="7"/>
        <v>100</v>
      </c>
    </row>
    <row r="239" ht="22.5" customHeight="1">
      <c r="A239" s="36">
        <v>238.0</v>
      </c>
      <c r="B239" s="28" t="s">
        <v>2296</v>
      </c>
      <c r="C239" s="28" t="s">
        <v>3162</v>
      </c>
      <c r="D239" s="28" t="s">
        <v>181</v>
      </c>
      <c r="E239" s="28" t="s">
        <v>593</v>
      </c>
      <c r="F239" s="28" t="s">
        <v>358</v>
      </c>
      <c r="G239" s="28"/>
      <c r="H239" s="28" t="s">
        <v>1859</v>
      </c>
      <c r="I239" s="28">
        <v>2.0</v>
      </c>
      <c r="J239" s="28">
        <v>20.0</v>
      </c>
      <c r="K239" s="28">
        <v>40.0</v>
      </c>
      <c r="L239" s="28" t="s">
        <v>546</v>
      </c>
      <c r="M239" s="28">
        <v>2.0</v>
      </c>
      <c r="N239" s="28" t="s">
        <v>175</v>
      </c>
      <c r="O239" s="28" t="s">
        <v>2362</v>
      </c>
      <c r="P239" s="28" t="s">
        <v>1609</v>
      </c>
      <c r="Q239" s="28" t="s">
        <v>1245</v>
      </c>
      <c r="R239" s="28">
        <v>50.0</v>
      </c>
      <c r="S239" s="50">
        <f t="shared" si="1"/>
        <v>25</v>
      </c>
      <c r="T239" s="28" t="str">
        <f t="shared" si="2"/>
        <v>DIATAS 8JAM</v>
      </c>
      <c r="U239" s="52">
        <v>45292.0</v>
      </c>
      <c r="V239" s="28" t="str">
        <f t="shared" si="3"/>
        <v>DIATAS 1 TAHUN</v>
      </c>
      <c r="W239" s="28"/>
      <c r="X239" s="28"/>
      <c r="Y239" s="28"/>
      <c r="Z239" s="28"/>
      <c r="AA239" s="28"/>
      <c r="AB239" s="28"/>
      <c r="AC239" s="65" t="b">
        <v>0</v>
      </c>
      <c r="AD239" s="28" t="str">
        <f t="shared" si="4"/>
        <v>Waktunya Dummy</v>
      </c>
      <c r="AE239" s="28" t="str">
        <f t="shared" si="5"/>
        <v>1</v>
      </c>
      <c r="AF239" s="28">
        <f t="shared" si="8"/>
        <v>50</v>
      </c>
      <c r="AG239" s="28">
        <v>50.0</v>
      </c>
      <c r="AH239" s="68">
        <v>1.0</v>
      </c>
      <c r="AI239" s="28">
        <v>0.0</v>
      </c>
      <c r="AJ239" s="70"/>
      <c r="AK239" s="28">
        <v>0.0</v>
      </c>
      <c r="AL239" s="28"/>
      <c r="AM239" s="28">
        <v>0.0</v>
      </c>
      <c r="AN239" s="28"/>
      <c r="AO239" s="28">
        <v>0.0</v>
      </c>
      <c r="AP239" s="28"/>
      <c r="AQ239" s="28">
        <v>0.0</v>
      </c>
      <c r="AR239" s="28"/>
      <c r="AS239" s="28">
        <v>0.0</v>
      </c>
      <c r="AT239" s="28"/>
      <c r="AU239" s="28">
        <v>0.0</v>
      </c>
      <c r="AV239" s="28"/>
      <c r="AW239" s="28">
        <v>0.0</v>
      </c>
      <c r="AX239" s="28"/>
      <c r="AY239" s="55" t="s">
        <v>184</v>
      </c>
      <c r="AZ239" s="55" t="s">
        <v>184</v>
      </c>
      <c r="BA239" s="55" t="s">
        <v>184</v>
      </c>
      <c r="BB239" s="55" t="s">
        <v>184</v>
      </c>
      <c r="BC239" s="77">
        <f t="shared" si="7"/>
        <v>100</v>
      </c>
    </row>
    <row r="240" ht="22.5" customHeight="1">
      <c r="A240" s="36">
        <v>239.0</v>
      </c>
      <c r="B240" s="28" t="s">
        <v>1955</v>
      </c>
      <c r="C240" s="28" t="s">
        <v>3176</v>
      </c>
      <c r="D240" s="28" t="s">
        <v>288</v>
      </c>
      <c r="E240" s="28" t="s">
        <v>593</v>
      </c>
      <c r="F240" s="28" t="s">
        <v>358</v>
      </c>
      <c r="G240" s="28"/>
      <c r="H240" s="28" t="s">
        <v>1859</v>
      </c>
      <c r="I240" s="28">
        <v>2.0</v>
      </c>
      <c r="J240" s="28">
        <v>20.0</v>
      </c>
      <c r="K240" s="28">
        <v>40.0</v>
      </c>
      <c r="L240" s="28" t="s">
        <v>546</v>
      </c>
      <c r="M240" s="28">
        <v>2.0</v>
      </c>
      <c r="N240" s="28" t="s">
        <v>175</v>
      </c>
      <c r="O240" s="28" t="s">
        <v>2362</v>
      </c>
      <c r="P240" s="28" t="s">
        <v>1609</v>
      </c>
      <c r="Q240" s="28" t="s">
        <v>1245</v>
      </c>
      <c r="R240" s="28">
        <v>50.0</v>
      </c>
      <c r="S240" s="50">
        <f t="shared" si="1"/>
        <v>25</v>
      </c>
      <c r="T240" s="28" t="str">
        <f t="shared" si="2"/>
        <v>DIATAS 8JAM</v>
      </c>
      <c r="U240" s="52">
        <v>45292.0</v>
      </c>
      <c r="V240" s="28" t="str">
        <f t="shared" si="3"/>
        <v>DIATAS 1 TAHUN</v>
      </c>
      <c r="W240" s="28"/>
      <c r="X240" s="28"/>
      <c r="Y240" s="28"/>
      <c r="Z240" s="28"/>
      <c r="AA240" s="28"/>
      <c r="AB240" s="28"/>
      <c r="AC240" s="65" t="b">
        <v>0</v>
      </c>
      <c r="AD240" s="28" t="str">
        <f t="shared" si="4"/>
        <v>Waktunya Dummy</v>
      </c>
      <c r="AE240" s="28" t="str">
        <f t="shared" si="5"/>
        <v>1</v>
      </c>
      <c r="AF240" s="28">
        <f t="shared" si="8"/>
        <v>50</v>
      </c>
      <c r="AG240" s="28">
        <v>50.0</v>
      </c>
      <c r="AH240" s="68">
        <v>1.0</v>
      </c>
      <c r="AI240" s="28">
        <v>0.0</v>
      </c>
      <c r="AJ240" s="70"/>
      <c r="AK240" s="28">
        <v>0.0</v>
      </c>
      <c r="AL240" s="28"/>
      <c r="AM240" s="28">
        <v>0.0</v>
      </c>
      <c r="AN240" s="28"/>
      <c r="AO240" s="28">
        <v>0.0</v>
      </c>
      <c r="AP240" s="28"/>
      <c r="AQ240" s="28">
        <v>0.0</v>
      </c>
      <c r="AR240" s="28"/>
      <c r="AS240" s="28">
        <v>0.0</v>
      </c>
      <c r="AT240" s="28"/>
      <c r="AU240" s="28">
        <v>0.0</v>
      </c>
      <c r="AV240" s="28"/>
      <c r="AW240" s="28">
        <v>0.0</v>
      </c>
      <c r="AX240" s="28"/>
      <c r="AY240" s="55" t="s">
        <v>184</v>
      </c>
      <c r="AZ240" s="55" t="s">
        <v>184</v>
      </c>
      <c r="BA240" s="55" t="s">
        <v>184</v>
      </c>
      <c r="BB240" s="55" t="s">
        <v>184</v>
      </c>
      <c r="BC240" s="77">
        <f t="shared" si="7"/>
        <v>100</v>
      </c>
    </row>
    <row r="241" ht="22.5" customHeight="1">
      <c r="A241" s="36">
        <v>240.0</v>
      </c>
      <c r="B241" s="28" t="s">
        <v>1958</v>
      </c>
      <c r="C241" s="28" t="s">
        <v>3186</v>
      </c>
      <c r="D241" s="28" t="s">
        <v>434</v>
      </c>
      <c r="E241" s="28" t="s">
        <v>593</v>
      </c>
      <c r="F241" s="28" t="s">
        <v>358</v>
      </c>
      <c r="G241" s="28"/>
      <c r="H241" s="28" t="s">
        <v>1859</v>
      </c>
      <c r="I241" s="28">
        <v>2.0</v>
      </c>
      <c r="J241" s="28">
        <v>20.0</v>
      </c>
      <c r="K241" s="28">
        <v>40.0</v>
      </c>
      <c r="L241" s="28" t="s">
        <v>546</v>
      </c>
      <c r="M241" s="28">
        <v>2.0</v>
      </c>
      <c r="N241" s="28" t="s">
        <v>175</v>
      </c>
      <c r="O241" s="28" t="s">
        <v>2362</v>
      </c>
      <c r="P241" s="28" t="s">
        <v>1609</v>
      </c>
      <c r="Q241" s="28" t="s">
        <v>1245</v>
      </c>
      <c r="R241" s="28">
        <v>50.0</v>
      </c>
      <c r="S241" s="50">
        <f t="shared" si="1"/>
        <v>25</v>
      </c>
      <c r="T241" s="28" t="str">
        <f t="shared" si="2"/>
        <v>DIATAS 8JAM</v>
      </c>
      <c r="U241" s="52">
        <v>45292.0</v>
      </c>
      <c r="V241" s="28" t="str">
        <f t="shared" si="3"/>
        <v>DIATAS 1 TAHUN</v>
      </c>
      <c r="W241" s="28"/>
      <c r="X241" s="28"/>
      <c r="Y241" s="28"/>
      <c r="Z241" s="28"/>
      <c r="AA241" s="28"/>
      <c r="AB241" s="28"/>
      <c r="AC241" s="65" t="b">
        <v>0</v>
      </c>
      <c r="AD241" s="28" t="str">
        <f t="shared" si="4"/>
        <v>Waktunya Dummy</v>
      </c>
      <c r="AE241" s="28" t="str">
        <f t="shared" si="5"/>
        <v>1</v>
      </c>
      <c r="AF241" s="28">
        <f t="shared" si="8"/>
        <v>50</v>
      </c>
      <c r="AG241" s="28">
        <v>50.0</v>
      </c>
      <c r="AH241" s="68">
        <v>1.0</v>
      </c>
      <c r="AI241" s="28">
        <v>0.0</v>
      </c>
      <c r="AJ241" s="70"/>
      <c r="AK241" s="28">
        <v>0.0</v>
      </c>
      <c r="AL241" s="28"/>
      <c r="AM241" s="28">
        <v>0.0</v>
      </c>
      <c r="AN241" s="28"/>
      <c r="AO241" s="28">
        <v>0.0</v>
      </c>
      <c r="AP241" s="28"/>
      <c r="AQ241" s="28">
        <v>0.0</v>
      </c>
      <c r="AR241" s="28"/>
      <c r="AS241" s="28">
        <v>0.0</v>
      </c>
      <c r="AT241" s="28"/>
      <c r="AU241" s="28">
        <v>0.0</v>
      </c>
      <c r="AV241" s="28"/>
      <c r="AW241" s="28">
        <v>0.0</v>
      </c>
      <c r="AX241" s="28"/>
      <c r="AY241" s="55" t="s">
        <v>184</v>
      </c>
      <c r="AZ241" s="55" t="s">
        <v>184</v>
      </c>
      <c r="BA241" s="55" t="s">
        <v>184</v>
      </c>
      <c r="BB241" s="55" t="s">
        <v>184</v>
      </c>
      <c r="BC241" s="77">
        <f t="shared" si="7"/>
        <v>100</v>
      </c>
    </row>
    <row r="242" ht="22.5" customHeight="1">
      <c r="A242" s="36">
        <v>241.0</v>
      </c>
      <c r="B242" s="28" t="s">
        <v>2299</v>
      </c>
      <c r="C242" s="28" t="s">
        <v>3199</v>
      </c>
      <c r="D242" s="28" t="s">
        <v>577</v>
      </c>
      <c r="E242" s="28" t="s">
        <v>593</v>
      </c>
      <c r="F242" s="28" t="s">
        <v>358</v>
      </c>
      <c r="G242" s="28"/>
      <c r="H242" s="28" t="s">
        <v>1859</v>
      </c>
      <c r="I242" s="28">
        <v>2.0</v>
      </c>
      <c r="J242" s="28">
        <v>20.0</v>
      </c>
      <c r="K242" s="28">
        <v>40.0</v>
      </c>
      <c r="L242" s="28" t="s">
        <v>546</v>
      </c>
      <c r="M242" s="28">
        <v>2.0</v>
      </c>
      <c r="N242" s="28" t="s">
        <v>175</v>
      </c>
      <c r="O242" s="28" t="s">
        <v>2362</v>
      </c>
      <c r="P242" s="28" t="s">
        <v>1609</v>
      </c>
      <c r="Q242" s="28" t="s">
        <v>1245</v>
      </c>
      <c r="R242" s="28">
        <v>50.0</v>
      </c>
      <c r="S242" s="50">
        <f t="shared" si="1"/>
        <v>25</v>
      </c>
      <c r="T242" s="28" t="str">
        <f t="shared" si="2"/>
        <v>DIATAS 8JAM</v>
      </c>
      <c r="U242" s="52">
        <v>45292.0</v>
      </c>
      <c r="V242" s="28" t="str">
        <f t="shared" si="3"/>
        <v>DIATAS 1 TAHUN</v>
      </c>
      <c r="W242" s="28"/>
      <c r="X242" s="28"/>
      <c r="Y242" s="28"/>
      <c r="Z242" s="28"/>
      <c r="AA242" s="28"/>
      <c r="AB242" s="28"/>
      <c r="AC242" s="65" t="b">
        <v>0</v>
      </c>
      <c r="AD242" s="28" t="str">
        <f t="shared" si="4"/>
        <v>Waktunya Dummy</v>
      </c>
      <c r="AE242" s="28" t="str">
        <f t="shared" si="5"/>
        <v>1</v>
      </c>
      <c r="AF242" s="28">
        <f t="shared" si="8"/>
        <v>50</v>
      </c>
      <c r="AG242" s="28">
        <v>50.0</v>
      </c>
      <c r="AH242" s="68">
        <v>1.0</v>
      </c>
      <c r="AI242" s="28">
        <v>0.0</v>
      </c>
      <c r="AJ242" s="70"/>
      <c r="AK242" s="28">
        <v>0.0</v>
      </c>
      <c r="AL242" s="28"/>
      <c r="AM242" s="28">
        <v>0.0</v>
      </c>
      <c r="AN242" s="28"/>
      <c r="AO242" s="28">
        <v>0.0</v>
      </c>
      <c r="AP242" s="28"/>
      <c r="AQ242" s="28">
        <v>0.0</v>
      </c>
      <c r="AR242" s="28"/>
      <c r="AS242" s="28">
        <v>0.0</v>
      </c>
      <c r="AT242" s="28"/>
      <c r="AU242" s="28">
        <v>0.0</v>
      </c>
      <c r="AV242" s="28"/>
      <c r="AW242" s="28">
        <v>0.0</v>
      </c>
      <c r="AX242" s="28"/>
      <c r="AY242" s="55" t="s">
        <v>184</v>
      </c>
      <c r="AZ242" s="55" t="s">
        <v>184</v>
      </c>
      <c r="BA242" s="55" t="s">
        <v>184</v>
      </c>
      <c r="BB242" s="55" t="s">
        <v>184</v>
      </c>
      <c r="BC242" s="77">
        <f t="shared" si="7"/>
        <v>100</v>
      </c>
    </row>
    <row r="243" ht="22.5" customHeight="1">
      <c r="A243" s="36">
        <v>242.0</v>
      </c>
      <c r="B243" s="28" t="s">
        <v>2302</v>
      </c>
      <c r="C243" s="28" t="s">
        <v>3205</v>
      </c>
      <c r="D243" s="28" t="s">
        <v>577</v>
      </c>
      <c r="E243" s="28" t="s">
        <v>593</v>
      </c>
      <c r="F243" s="28" t="s">
        <v>358</v>
      </c>
      <c r="G243" s="28"/>
      <c r="H243" s="28" t="s">
        <v>1859</v>
      </c>
      <c r="I243" s="28">
        <v>2.0</v>
      </c>
      <c r="J243" s="28">
        <v>20.0</v>
      </c>
      <c r="K243" s="28">
        <v>40.0</v>
      </c>
      <c r="L243" s="28" t="s">
        <v>546</v>
      </c>
      <c r="M243" s="28">
        <v>2.0</v>
      </c>
      <c r="N243" s="28" t="s">
        <v>175</v>
      </c>
      <c r="O243" s="28" t="s">
        <v>2362</v>
      </c>
      <c r="P243" s="28" t="s">
        <v>1609</v>
      </c>
      <c r="Q243" s="28" t="s">
        <v>1245</v>
      </c>
      <c r="R243" s="28">
        <v>50.0</v>
      </c>
      <c r="S243" s="50">
        <f t="shared" si="1"/>
        <v>25</v>
      </c>
      <c r="T243" s="28" t="str">
        <f t="shared" si="2"/>
        <v>DIATAS 8JAM</v>
      </c>
      <c r="U243" s="52">
        <v>45292.0</v>
      </c>
      <c r="V243" s="28" t="str">
        <f t="shared" si="3"/>
        <v>DIATAS 1 TAHUN</v>
      </c>
      <c r="W243" s="28"/>
      <c r="X243" s="28"/>
      <c r="Y243" s="28"/>
      <c r="Z243" s="28"/>
      <c r="AA243" s="28"/>
      <c r="AB243" s="28"/>
      <c r="AC243" s="65" t="b">
        <v>0</v>
      </c>
      <c r="AD243" s="28" t="str">
        <f t="shared" si="4"/>
        <v>Waktunya Dummy</v>
      </c>
      <c r="AE243" s="28" t="str">
        <f t="shared" si="5"/>
        <v>1</v>
      </c>
      <c r="AF243" s="28">
        <f t="shared" si="8"/>
        <v>50</v>
      </c>
      <c r="AG243" s="28">
        <v>50.0</v>
      </c>
      <c r="AH243" s="68">
        <v>1.0</v>
      </c>
      <c r="AI243" s="28">
        <v>0.0</v>
      </c>
      <c r="AJ243" s="70"/>
      <c r="AK243" s="28">
        <v>0.0</v>
      </c>
      <c r="AL243" s="28"/>
      <c r="AM243" s="28">
        <v>0.0</v>
      </c>
      <c r="AN243" s="28"/>
      <c r="AO243" s="28">
        <v>0.0</v>
      </c>
      <c r="AP243" s="28"/>
      <c r="AQ243" s="28">
        <v>0.0</v>
      </c>
      <c r="AR243" s="28"/>
      <c r="AS243" s="28">
        <v>0.0</v>
      </c>
      <c r="AT243" s="28"/>
      <c r="AU243" s="28">
        <v>0.0</v>
      </c>
      <c r="AV243" s="28"/>
      <c r="AW243" s="28">
        <v>0.0</v>
      </c>
      <c r="AX243" s="28"/>
      <c r="AY243" s="55" t="s">
        <v>184</v>
      </c>
      <c r="AZ243" s="55" t="s">
        <v>184</v>
      </c>
      <c r="BA243" s="55" t="s">
        <v>184</v>
      </c>
      <c r="BB243" s="55" t="s">
        <v>184</v>
      </c>
      <c r="BC243" s="77">
        <f t="shared" si="7"/>
        <v>100</v>
      </c>
    </row>
    <row r="244" ht="22.5" customHeight="1">
      <c r="A244" s="36">
        <v>243.0</v>
      </c>
      <c r="B244" s="28" t="s">
        <v>2305</v>
      </c>
      <c r="C244" s="28" t="s">
        <v>3217</v>
      </c>
      <c r="D244" s="28" t="s">
        <v>577</v>
      </c>
      <c r="E244" s="28" t="s">
        <v>593</v>
      </c>
      <c r="F244" s="28" t="s">
        <v>358</v>
      </c>
      <c r="G244" s="28"/>
      <c r="H244" s="28" t="s">
        <v>1859</v>
      </c>
      <c r="I244" s="28">
        <v>2.0</v>
      </c>
      <c r="J244" s="28">
        <v>20.0</v>
      </c>
      <c r="K244" s="28">
        <v>40.0</v>
      </c>
      <c r="L244" s="28" t="s">
        <v>546</v>
      </c>
      <c r="M244" s="28">
        <v>2.0</v>
      </c>
      <c r="N244" s="28" t="s">
        <v>175</v>
      </c>
      <c r="O244" s="28" t="s">
        <v>2362</v>
      </c>
      <c r="P244" s="28" t="s">
        <v>1609</v>
      </c>
      <c r="Q244" s="28" t="s">
        <v>1245</v>
      </c>
      <c r="R244" s="28">
        <v>50.0</v>
      </c>
      <c r="S244" s="50">
        <f t="shared" si="1"/>
        <v>25</v>
      </c>
      <c r="T244" s="28" t="str">
        <f t="shared" si="2"/>
        <v>DIATAS 8JAM</v>
      </c>
      <c r="U244" s="52">
        <v>45292.0</v>
      </c>
      <c r="V244" s="28" t="str">
        <f t="shared" si="3"/>
        <v>DIATAS 1 TAHUN</v>
      </c>
      <c r="W244" s="28"/>
      <c r="X244" s="28"/>
      <c r="Y244" s="28"/>
      <c r="Z244" s="28"/>
      <c r="AA244" s="28"/>
      <c r="AB244" s="28"/>
      <c r="AC244" s="65" t="b">
        <v>0</v>
      </c>
      <c r="AD244" s="28" t="str">
        <f t="shared" si="4"/>
        <v>Waktunya Dummy</v>
      </c>
      <c r="AE244" s="28" t="str">
        <f t="shared" si="5"/>
        <v>1</v>
      </c>
      <c r="AF244" s="28">
        <f t="shared" si="8"/>
        <v>50</v>
      </c>
      <c r="AG244" s="28">
        <v>50.0</v>
      </c>
      <c r="AH244" s="68">
        <v>1.0</v>
      </c>
      <c r="AI244" s="28">
        <v>0.0</v>
      </c>
      <c r="AJ244" s="70"/>
      <c r="AK244" s="28">
        <v>0.0</v>
      </c>
      <c r="AL244" s="28"/>
      <c r="AM244" s="28">
        <v>0.0</v>
      </c>
      <c r="AN244" s="28"/>
      <c r="AO244" s="28">
        <v>0.0</v>
      </c>
      <c r="AP244" s="28"/>
      <c r="AQ244" s="28">
        <v>0.0</v>
      </c>
      <c r="AR244" s="28"/>
      <c r="AS244" s="28">
        <v>0.0</v>
      </c>
      <c r="AT244" s="28"/>
      <c r="AU244" s="28">
        <v>0.0</v>
      </c>
      <c r="AV244" s="28"/>
      <c r="AW244" s="28">
        <v>0.0</v>
      </c>
      <c r="AX244" s="28"/>
      <c r="AY244" s="55" t="s">
        <v>184</v>
      </c>
      <c r="AZ244" s="55" t="s">
        <v>184</v>
      </c>
      <c r="BA244" s="55" t="s">
        <v>184</v>
      </c>
      <c r="BB244" s="55" t="s">
        <v>184</v>
      </c>
      <c r="BC244" s="77">
        <f t="shared" si="7"/>
        <v>100</v>
      </c>
    </row>
    <row r="245" ht="22.5" customHeight="1">
      <c r="A245" s="36">
        <v>244.0</v>
      </c>
      <c r="B245" s="28" t="s">
        <v>2309</v>
      </c>
      <c r="C245" s="28" t="s">
        <v>3227</v>
      </c>
      <c r="D245" s="28" t="s">
        <v>577</v>
      </c>
      <c r="E245" s="28" t="s">
        <v>593</v>
      </c>
      <c r="F245" s="28" t="s">
        <v>358</v>
      </c>
      <c r="G245" s="28"/>
      <c r="H245" s="28" t="s">
        <v>1859</v>
      </c>
      <c r="I245" s="28">
        <v>2.0</v>
      </c>
      <c r="J245" s="28">
        <v>20.0</v>
      </c>
      <c r="K245" s="28">
        <v>40.0</v>
      </c>
      <c r="L245" s="28" t="s">
        <v>546</v>
      </c>
      <c r="M245" s="28">
        <v>2.0</v>
      </c>
      <c r="N245" s="28" t="s">
        <v>175</v>
      </c>
      <c r="O245" s="28" t="s">
        <v>2362</v>
      </c>
      <c r="P245" s="28" t="s">
        <v>1609</v>
      </c>
      <c r="Q245" s="28" t="s">
        <v>1245</v>
      </c>
      <c r="R245" s="28">
        <v>50.0</v>
      </c>
      <c r="S245" s="50">
        <f t="shared" si="1"/>
        <v>25</v>
      </c>
      <c r="T245" s="28" t="str">
        <f t="shared" si="2"/>
        <v>DIATAS 8JAM</v>
      </c>
      <c r="U245" s="52">
        <v>45292.0</v>
      </c>
      <c r="V245" s="28" t="str">
        <f t="shared" si="3"/>
        <v>DIATAS 1 TAHUN</v>
      </c>
      <c r="W245" s="28"/>
      <c r="X245" s="28"/>
      <c r="Y245" s="28"/>
      <c r="Z245" s="28"/>
      <c r="AA245" s="28"/>
      <c r="AB245" s="28"/>
      <c r="AC245" s="65" t="b">
        <v>0</v>
      </c>
      <c r="AD245" s="28" t="str">
        <f t="shared" si="4"/>
        <v>Waktunya Dummy</v>
      </c>
      <c r="AE245" s="28" t="str">
        <f t="shared" si="5"/>
        <v>1</v>
      </c>
      <c r="AF245" s="28">
        <f t="shared" si="8"/>
        <v>50</v>
      </c>
      <c r="AG245" s="28">
        <v>50.0</v>
      </c>
      <c r="AH245" s="68">
        <v>1.0</v>
      </c>
      <c r="AI245" s="28">
        <v>0.0</v>
      </c>
      <c r="AJ245" s="70"/>
      <c r="AK245" s="28">
        <v>0.0</v>
      </c>
      <c r="AL245" s="28"/>
      <c r="AM245" s="28">
        <v>0.0</v>
      </c>
      <c r="AN245" s="28"/>
      <c r="AO245" s="28">
        <v>0.0</v>
      </c>
      <c r="AP245" s="28"/>
      <c r="AQ245" s="28">
        <v>0.0</v>
      </c>
      <c r="AR245" s="28"/>
      <c r="AS245" s="28">
        <v>0.0</v>
      </c>
      <c r="AT245" s="28"/>
      <c r="AU245" s="28">
        <v>0.0</v>
      </c>
      <c r="AV245" s="28"/>
      <c r="AW245" s="28">
        <v>0.0</v>
      </c>
      <c r="AX245" s="28"/>
      <c r="AY245" s="55" t="s">
        <v>184</v>
      </c>
      <c r="AZ245" s="55" t="s">
        <v>184</v>
      </c>
      <c r="BA245" s="55" t="s">
        <v>184</v>
      </c>
      <c r="BB245" s="55" t="s">
        <v>184</v>
      </c>
      <c r="BC245" s="77">
        <f t="shared" si="7"/>
        <v>100</v>
      </c>
    </row>
    <row r="246" ht="22.5" customHeight="1">
      <c r="A246" s="36">
        <v>245.0</v>
      </c>
      <c r="B246" s="28" t="s">
        <v>2311</v>
      </c>
      <c r="C246" s="28" t="s">
        <v>3236</v>
      </c>
      <c r="D246" s="28" t="s">
        <v>577</v>
      </c>
      <c r="E246" s="28" t="s">
        <v>593</v>
      </c>
      <c r="F246" s="28" t="s">
        <v>358</v>
      </c>
      <c r="G246" s="28"/>
      <c r="H246" s="28" t="s">
        <v>1859</v>
      </c>
      <c r="I246" s="28">
        <v>2.0</v>
      </c>
      <c r="J246" s="28">
        <v>20.0</v>
      </c>
      <c r="K246" s="28">
        <v>40.0</v>
      </c>
      <c r="L246" s="28" t="s">
        <v>546</v>
      </c>
      <c r="M246" s="28">
        <v>2.0</v>
      </c>
      <c r="N246" s="28" t="s">
        <v>175</v>
      </c>
      <c r="O246" s="28" t="s">
        <v>2362</v>
      </c>
      <c r="P246" s="28" t="s">
        <v>1609</v>
      </c>
      <c r="Q246" s="28" t="s">
        <v>1245</v>
      </c>
      <c r="R246" s="28">
        <v>50.0</v>
      </c>
      <c r="S246" s="50">
        <f t="shared" si="1"/>
        <v>25</v>
      </c>
      <c r="T246" s="28" t="str">
        <f t="shared" si="2"/>
        <v>DIATAS 8JAM</v>
      </c>
      <c r="U246" s="52">
        <v>45292.0</v>
      </c>
      <c r="V246" s="28" t="str">
        <f t="shared" si="3"/>
        <v>DIATAS 1 TAHUN</v>
      </c>
      <c r="W246" s="28"/>
      <c r="X246" s="28"/>
      <c r="Y246" s="28"/>
      <c r="Z246" s="28"/>
      <c r="AA246" s="28"/>
      <c r="AB246" s="28"/>
      <c r="AC246" s="65" t="b">
        <v>0</v>
      </c>
      <c r="AD246" s="28" t="str">
        <f t="shared" si="4"/>
        <v>Waktunya Dummy</v>
      </c>
      <c r="AE246" s="28" t="str">
        <f t="shared" si="5"/>
        <v>1</v>
      </c>
      <c r="AF246" s="28">
        <f t="shared" si="8"/>
        <v>50</v>
      </c>
      <c r="AG246" s="28">
        <v>50.0</v>
      </c>
      <c r="AH246" s="68">
        <v>1.0</v>
      </c>
      <c r="AI246" s="28">
        <v>0.0</v>
      </c>
      <c r="AJ246" s="70"/>
      <c r="AK246" s="28">
        <v>0.0</v>
      </c>
      <c r="AL246" s="28"/>
      <c r="AM246" s="28">
        <v>0.0</v>
      </c>
      <c r="AN246" s="28"/>
      <c r="AO246" s="28">
        <v>0.0</v>
      </c>
      <c r="AP246" s="28"/>
      <c r="AQ246" s="28">
        <v>0.0</v>
      </c>
      <c r="AR246" s="28"/>
      <c r="AS246" s="28">
        <v>0.0</v>
      </c>
      <c r="AT246" s="28"/>
      <c r="AU246" s="28">
        <v>0.0</v>
      </c>
      <c r="AV246" s="28"/>
      <c r="AW246" s="28">
        <v>0.0</v>
      </c>
      <c r="AX246" s="28"/>
      <c r="AY246" s="55" t="s">
        <v>184</v>
      </c>
      <c r="AZ246" s="55" t="s">
        <v>184</v>
      </c>
      <c r="BA246" s="55" t="s">
        <v>184</v>
      </c>
      <c r="BB246" s="55" t="s">
        <v>184</v>
      </c>
      <c r="BC246" s="77">
        <f t="shared" si="7"/>
        <v>100</v>
      </c>
    </row>
    <row r="247" ht="22.5" customHeight="1">
      <c r="A247" s="36">
        <v>246.0</v>
      </c>
      <c r="B247" s="28" t="s">
        <v>2316</v>
      </c>
      <c r="C247" s="28" t="s">
        <v>3245</v>
      </c>
      <c r="D247" s="28" t="s">
        <v>577</v>
      </c>
      <c r="E247" s="28" t="s">
        <v>593</v>
      </c>
      <c r="F247" s="28" t="s">
        <v>358</v>
      </c>
      <c r="G247" s="28"/>
      <c r="H247" s="28" t="s">
        <v>1859</v>
      </c>
      <c r="I247" s="28">
        <v>2.0</v>
      </c>
      <c r="J247" s="28">
        <v>20.0</v>
      </c>
      <c r="K247" s="28">
        <v>40.0</v>
      </c>
      <c r="L247" s="28" t="s">
        <v>546</v>
      </c>
      <c r="M247" s="28">
        <v>2.0</v>
      </c>
      <c r="N247" s="28" t="s">
        <v>175</v>
      </c>
      <c r="O247" s="28" t="s">
        <v>2362</v>
      </c>
      <c r="P247" s="28" t="s">
        <v>1609</v>
      </c>
      <c r="Q247" s="28" t="s">
        <v>1245</v>
      </c>
      <c r="R247" s="28">
        <v>50.0</v>
      </c>
      <c r="S247" s="50">
        <f t="shared" si="1"/>
        <v>25</v>
      </c>
      <c r="T247" s="28" t="str">
        <f t="shared" si="2"/>
        <v>DIATAS 8JAM</v>
      </c>
      <c r="U247" s="52">
        <v>45292.0</v>
      </c>
      <c r="V247" s="28" t="str">
        <f t="shared" si="3"/>
        <v>DIATAS 1 TAHUN</v>
      </c>
      <c r="W247" s="28"/>
      <c r="X247" s="28"/>
      <c r="Y247" s="28"/>
      <c r="Z247" s="28"/>
      <c r="AA247" s="28"/>
      <c r="AB247" s="28"/>
      <c r="AC247" s="65" t="b">
        <v>0</v>
      </c>
      <c r="AD247" s="28" t="str">
        <f t="shared" si="4"/>
        <v>Waktunya Dummy</v>
      </c>
      <c r="AE247" s="28" t="str">
        <f t="shared" si="5"/>
        <v>1</v>
      </c>
      <c r="AF247" s="28">
        <f t="shared" si="8"/>
        <v>50</v>
      </c>
      <c r="AG247" s="28">
        <v>50.0</v>
      </c>
      <c r="AH247" s="68">
        <v>1.0</v>
      </c>
      <c r="AI247" s="28">
        <v>0.0</v>
      </c>
      <c r="AJ247" s="70"/>
      <c r="AK247" s="28">
        <v>0.0</v>
      </c>
      <c r="AL247" s="28"/>
      <c r="AM247" s="28">
        <v>0.0</v>
      </c>
      <c r="AN247" s="28"/>
      <c r="AO247" s="28">
        <v>0.0</v>
      </c>
      <c r="AP247" s="28"/>
      <c r="AQ247" s="28">
        <v>0.0</v>
      </c>
      <c r="AR247" s="28"/>
      <c r="AS247" s="28">
        <v>0.0</v>
      </c>
      <c r="AT247" s="28"/>
      <c r="AU247" s="28">
        <v>0.0</v>
      </c>
      <c r="AV247" s="28"/>
      <c r="AW247" s="28">
        <v>0.0</v>
      </c>
      <c r="AX247" s="28"/>
      <c r="AY247" s="55" t="s">
        <v>184</v>
      </c>
      <c r="AZ247" s="55" t="s">
        <v>184</v>
      </c>
      <c r="BA247" s="55" t="s">
        <v>184</v>
      </c>
      <c r="BB247" s="55" t="s">
        <v>184</v>
      </c>
      <c r="BC247" s="77">
        <f t="shared" si="7"/>
        <v>100</v>
      </c>
    </row>
    <row r="248" ht="22.5" customHeight="1">
      <c r="A248" s="36">
        <v>247.0</v>
      </c>
      <c r="B248" s="28" t="s">
        <v>2319</v>
      </c>
      <c r="C248" s="28" t="s">
        <v>3255</v>
      </c>
      <c r="D248" s="28" t="s">
        <v>577</v>
      </c>
      <c r="E248" s="28" t="s">
        <v>593</v>
      </c>
      <c r="F248" s="28" t="s">
        <v>358</v>
      </c>
      <c r="G248" s="28"/>
      <c r="H248" s="28" t="s">
        <v>1859</v>
      </c>
      <c r="I248" s="28">
        <v>2.0</v>
      </c>
      <c r="J248" s="28">
        <v>20.0</v>
      </c>
      <c r="K248" s="28">
        <v>40.0</v>
      </c>
      <c r="L248" s="28" t="s">
        <v>546</v>
      </c>
      <c r="M248" s="28">
        <v>2.0</v>
      </c>
      <c r="N248" s="28" t="s">
        <v>175</v>
      </c>
      <c r="O248" s="28" t="s">
        <v>2362</v>
      </c>
      <c r="P248" s="28" t="s">
        <v>1609</v>
      </c>
      <c r="Q248" s="28" t="s">
        <v>1245</v>
      </c>
      <c r="R248" s="28">
        <v>50.0</v>
      </c>
      <c r="S248" s="50">
        <f t="shared" si="1"/>
        <v>25</v>
      </c>
      <c r="T248" s="28" t="str">
        <f t="shared" si="2"/>
        <v>DIATAS 8JAM</v>
      </c>
      <c r="U248" s="52">
        <v>45292.0</v>
      </c>
      <c r="V248" s="28" t="str">
        <f t="shared" si="3"/>
        <v>DIATAS 1 TAHUN</v>
      </c>
      <c r="W248" s="28"/>
      <c r="X248" s="28"/>
      <c r="Y248" s="28"/>
      <c r="Z248" s="28"/>
      <c r="AA248" s="28"/>
      <c r="AB248" s="28"/>
      <c r="AC248" s="65" t="b">
        <v>0</v>
      </c>
      <c r="AD248" s="28" t="str">
        <f t="shared" si="4"/>
        <v>Waktunya Dummy</v>
      </c>
      <c r="AE248" s="28" t="str">
        <f t="shared" si="5"/>
        <v>1</v>
      </c>
      <c r="AF248" s="28">
        <f t="shared" si="8"/>
        <v>50</v>
      </c>
      <c r="AG248" s="28">
        <v>50.0</v>
      </c>
      <c r="AH248" s="68">
        <v>1.0</v>
      </c>
      <c r="AI248" s="28">
        <v>0.0</v>
      </c>
      <c r="AJ248" s="70"/>
      <c r="AK248" s="28">
        <v>0.0</v>
      </c>
      <c r="AL248" s="28"/>
      <c r="AM248" s="28">
        <v>0.0</v>
      </c>
      <c r="AN248" s="28"/>
      <c r="AO248" s="28">
        <v>0.0</v>
      </c>
      <c r="AP248" s="28"/>
      <c r="AQ248" s="28">
        <v>0.0</v>
      </c>
      <c r="AR248" s="28"/>
      <c r="AS248" s="28">
        <v>0.0</v>
      </c>
      <c r="AT248" s="28"/>
      <c r="AU248" s="28">
        <v>0.0</v>
      </c>
      <c r="AV248" s="28"/>
      <c r="AW248" s="28">
        <v>0.0</v>
      </c>
      <c r="AX248" s="28"/>
      <c r="AY248" s="55" t="s">
        <v>184</v>
      </c>
      <c r="AZ248" s="55" t="s">
        <v>184</v>
      </c>
      <c r="BA248" s="55" t="s">
        <v>184</v>
      </c>
      <c r="BB248" s="55" t="s">
        <v>184</v>
      </c>
      <c r="BC248" s="77">
        <f t="shared" si="7"/>
        <v>100</v>
      </c>
    </row>
    <row r="249" ht="22.5" customHeight="1">
      <c r="A249" s="36">
        <v>248.0</v>
      </c>
      <c r="B249" s="28" t="s">
        <v>1900</v>
      </c>
      <c r="C249" s="28" t="s">
        <v>3263</v>
      </c>
      <c r="D249" s="28" t="s">
        <v>577</v>
      </c>
      <c r="E249" s="28" t="s">
        <v>593</v>
      </c>
      <c r="F249" s="28" t="s">
        <v>358</v>
      </c>
      <c r="G249" s="28"/>
      <c r="H249" s="28" t="s">
        <v>1859</v>
      </c>
      <c r="I249" s="28">
        <v>2.0</v>
      </c>
      <c r="J249" s="28">
        <v>20.0</v>
      </c>
      <c r="K249" s="28">
        <v>40.0</v>
      </c>
      <c r="L249" s="28" t="s">
        <v>546</v>
      </c>
      <c r="M249" s="28">
        <v>2.0</v>
      </c>
      <c r="N249" s="28" t="s">
        <v>175</v>
      </c>
      <c r="O249" s="28" t="s">
        <v>2362</v>
      </c>
      <c r="P249" s="28" t="s">
        <v>1609</v>
      </c>
      <c r="Q249" s="28" t="s">
        <v>1245</v>
      </c>
      <c r="R249" s="28">
        <v>50.0</v>
      </c>
      <c r="S249" s="50">
        <f t="shared" si="1"/>
        <v>25</v>
      </c>
      <c r="T249" s="28" t="str">
        <f t="shared" si="2"/>
        <v>DIATAS 8JAM</v>
      </c>
      <c r="U249" s="52">
        <v>45292.0</v>
      </c>
      <c r="V249" s="28" t="str">
        <f t="shared" si="3"/>
        <v>DIATAS 1 TAHUN</v>
      </c>
      <c r="W249" s="28"/>
      <c r="X249" s="28"/>
      <c r="Y249" s="28"/>
      <c r="Z249" s="28"/>
      <c r="AA249" s="28"/>
      <c r="AB249" s="28"/>
      <c r="AC249" s="65" t="b">
        <v>0</v>
      </c>
      <c r="AD249" s="28" t="str">
        <f t="shared" si="4"/>
        <v>Waktunya Dummy</v>
      </c>
      <c r="AE249" s="28" t="str">
        <f t="shared" si="5"/>
        <v>1</v>
      </c>
      <c r="AF249" s="28">
        <f t="shared" si="8"/>
        <v>50</v>
      </c>
      <c r="AG249" s="28">
        <v>50.0</v>
      </c>
      <c r="AH249" s="68">
        <v>1.0</v>
      </c>
      <c r="AI249" s="28">
        <v>0.0</v>
      </c>
      <c r="AJ249" s="70"/>
      <c r="AK249" s="28">
        <v>0.0</v>
      </c>
      <c r="AL249" s="28"/>
      <c r="AM249" s="28">
        <v>0.0</v>
      </c>
      <c r="AN249" s="28"/>
      <c r="AO249" s="28">
        <v>0.0</v>
      </c>
      <c r="AP249" s="28"/>
      <c r="AQ249" s="28">
        <v>0.0</v>
      </c>
      <c r="AR249" s="28"/>
      <c r="AS249" s="28">
        <v>0.0</v>
      </c>
      <c r="AT249" s="28"/>
      <c r="AU249" s="28">
        <v>0.0</v>
      </c>
      <c r="AV249" s="28"/>
      <c r="AW249" s="28">
        <v>0.0</v>
      </c>
      <c r="AX249" s="28"/>
      <c r="AY249" s="55" t="s">
        <v>184</v>
      </c>
      <c r="AZ249" s="55" t="s">
        <v>184</v>
      </c>
      <c r="BA249" s="55" t="s">
        <v>184</v>
      </c>
      <c r="BB249" s="55" t="s">
        <v>184</v>
      </c>
      <c r="BC249" s="77">
        <f t="shared" si="7"/>
        <v>100</v>
      </c>
    </row>
    <row r="250" ht="22.5" customHeight="1">
      <c r="A250" s="36">
        <v>249.0</v>
      </c>
      <c r="B250" s="28" t="s">
        <v>2322</v>
      </c>
      <c r="C250" s="28" t="s">
        <v>3272</v>
      </c>
      <c r="D250" s="28" t="s">
        <v>577</v>
      </c>
      <c r="E250" s="28" t="s">
        <v>593</v>
      </c>
      <c r="F250" s="28" t="s">
        <v>358</v>
      </c>
      <c r="G250" s="28"/>
      <c r="H250" s="28" t="s">
        <v>1859</v>
      </c>
      <c r="I250" s="28">
        <v>2.0</v>
      </c>
      <c r="J250" s="28">
        <v>20.0</v>
      </c>
      <c r="K250" s="28">
        <v>40.0</v>
      </c>
      <c r="L250" s="28" t="s">
        <v>546</v>
      </c>
      <c r="M250" s="28">
        <v>2.0</v>
      </c>
      <c r="N250" s="28" t="s">
        <v>175</v>
      </c>
      <c r="O250" s="28" t="s">
        <v>2362</v>
      </c>
      <c r="P250" s="28" t="s">
        <v>1609</v>
      </c>
      <c r="Q250" s="28" t="s">
        <v>1245</v>
      </c>
      <c r="R250" s="28">
        <v>50.0</v>
      </c>
      <c r="S250" s="50">
        <f t="shared" si="1"/>
        <v>25</v>
      </c>
      <c r="T250" s="28" t="str">
        <f t="shared" si="2"/>
        <v>DIATAS 8JAM</v>
      </c>
      <c r="U250" s="52">
        <v>45292.0</v>
      </c>
      <c r="V250" s="28" t="str">
        <f t="shared" si="3"/>
        <v>DIATAS 1 TAHUN</v>
      </c>
      <c r="W250" s="28"/>
      <c r="X250" s="28"/>
      <c r="Y250" s="28"/>
      <c r="Z250" s="28"/>
      <c r="AA250" s="28"/>
      <c r="AB250" s="28"/>
      <c r="AC250" s="65" t="b">
        <v>0</v>
      </c>
      <c r="AD250" s="28" t="str">
        <f t="shared" si="4"/>
        <v>Waktunya Dummy</v>
      </c>
      <c r="AE250" s="28" t="str">
        <f t="shared" si="5"/>
        <v>1</v>
      </c>
      <c r="AF250" s="28">
        <f t="shared" si="8"/>
        <v>50</v>
      </c>
      <c r="AG250" s="28">
        <v>50.0</v>
      </c>
      <c r="AH250" s="68">
        <v>1.0</v>
      </c>
      <c r="AI250" s="28">
        <v>0.0</v>
      </c>
      <c r="AJ250" s="70"/>
      <c r="AK250" s="28">
        <v>0.0</v>
      </c>
      <c r="AL250" s="28"/>
      <c r="AM250" s="28">
        <v>0.0</v>
      </c>
      <c r="AN250" s="28"/>
      <c r="AO250" s="28">
        <v>0.0</v>
      </c>
      <c r="AP250" s="28"/>
      <c r="AQ250" s="28">
        <v>0.0</v>
      </c>
      <c r="AR250" s="28"/>
      <c r="AS250" s="28">
        <v>0.0</v>
      </c>
      <c r="AT250" s="28"/>
      <c r="AU250" s="28">
        <v>0.0</v>
      </c>
      <c r="AV250" s="28"/>
      <c r="AW250" s="28">
        <v>0.0</v>
      </c>
      <c r="AX250" s="28"/>
      <c r="AY250" s="55" t="s">
        <v>184</v>
      </c>
      <c r="AZ250" s="55" t="s">
        <v>184</v>
      </c>
      <c r="BA250" s="55" t="s">
        <v>184</v>
      </c>
      <c r="BB250" s="55" t="s">
        <v>184</v>
      </c>
      <c r="BC250" s="77">
        <f t="shared" si="7"/>
        <v>100</v>
      </c>
    </row>
    <row r="251" ht="22.5" customHeight="1">
      <c r="A251" s="36">
        <v>250.0</v>
      </c>
      <c r="B251" s="28" t="s">
        <v>2326</v>
      </c>
      <c r="C251" s="28" t="s">
        <v>3283</v>
      </c>
      <c r="D251" s="28" t="s">
        <v>577</v>
      </c>
      <c r="E251" s="28" t="s">
        <v>593</v>
      </c>
      <c r="F251" s="28" t="s">
        <v>358</v>
      </c>
      <c r="G251" s="28"/>
      <c r="H251" s="28" t="s">
        <v>1859</v>
      </c>
      <c r="I251" s="28">
        <v>2.0</v>
      </c>
      <c r="J251" s="28">
        <v>20.0</v>
      </c>
      <c r="K251" s="28">
        <v>40.0</v>
      </c>
      <c r="L251" s="28" t="s">
        <v>546</v>
      </c>
      <c r="M251" s="28">
        <v>2.0</v>
      </c>
      <c r="N251" s="28" t="s">
        <v>175</v>
      </c>
      <c r="O251" s="28" t="s">
        <v>2362</v>
      </c>
      <c r="P251" s="28" t="s">
        <v>1609</v>
      </c>
      <c r="Q251" s="28" t="s">
        <v>1245</v>
      </c>
      <c r="R251" s="28">
        <v>50.0</v>
      </c>
      <c r="S251" s="50">
        <f t="shared" si="1"/>
        <v>25</v>
      </c>
      <c r="T251" s="28" t="str">
        <f t="shared" si="2"/>
        <v>DIATAS 8JAM</v>
      </c>
      <c r="U251" s="52">
        <v>45292.0</v>
      </c>
      <c r="V251" s="28" t="str">
        <f t="shared" si="3"/>
        <v>DIATAS 1 TAHUN</v>
      </c>
      <c r="W251" s="28"/>
      <c r="X251" s="28"/>
      <c r="Y251" s="28"/>
      <c r="Z251" s="28"/>
      <c r="AA251" s="28"/>
      <c r="AB251" s="28"/>
      <c r="AC251" s="65" t="b">
        <v>0</v>
      </c>
      <c r="AD251" s="28" t="str">
        <f t="shared" si="4"/>
        <v>Waktunya Dummy</v>
      </c>
      <c r="AE251" s="28" t="str">
        <f t="shared" si="5"/>
        <v>1</v>
      </c>
      <c r="AF251" s="28">
        <f t="shared" si="8"/>
        <v>50</v>
      </c>
      <c r="AG251" s="28">
        <v>50.0</v>
      </c>
      <c r="AH251" s="68">
        <v>1.0</v>
      </c>
      <c r="AI251" s="28">
        <v>0.0</v>
      </c>
      <c r="AJ251" s="70"/>
      <c r="AK251" s="28">
        <v>0.0</v>
      </c>
      <c r="AL251" s="28"/>
      <c r="AM251" s="28">
        <v>0.0</v>
      </c>
      <c r="AN251" s="28"/>
      <c r="AO251" s="28">
        <v>0.0</v>
      </c>
      <c r="AP251" s="28"/>
      <c r="AQ251" s="28">
        <v>0.0</v>
      </c>
      <c r="AR251" s="28"/>
      <c r="AS251" s="28">
        <v>0.0</v>
      </c>
      <c r="AT251" s="28"/>
      <c r="AU251" s="28">
        <v>0.0</v>
      </c>
      <c r="AV251" s="28"/>
      <c r="AW251" s="28">
        <v>0.0</v>
      </c>
      <c r="AX251" s="28"/>
      <c r="AY251" s="55" t="s">
        <v>184</v>
      </c>
      <c r="AZ251" s="55" t="s">
        <v>184</v>
      </c>
      <c r="BA251" s="55" t="s">
        <v>184</v>
      </c>
      <c r="BB251" s="55" t="s">
        <v>184</v>
      </c>
      <c r="BC251" s="77">
        <f t="shared" si="7"/>
        <v>100</v>
      </c>
    </row>
    <row r="252" ht="22.5" customHeight="1">
      <c r="A252" s="36">
        <v>251.0</v>
      </c>
      <c r="B252" s="28" t="s">
        <v>1907</v>
      </c>
      <c r="C252" s="28" t="s">
        <v>3294</v>
      </c>
      <c r="D252" s="28" t="s">
        <v>577</v>
      </c>
      <c r="E252" s="28" t="s">
        <v>593</v>
      </c>
      <c r="F252" s="28" t="s">
        <v>358</v>
      </c>
      <c r="G252" s="28"/>
      <c r="H252" s="28" t="s">
        <v>1859</v>
      </c>
      <c r="I252" s="28">
        <v>2.0</v>
      </c>
      <c r="J252" s="28">
        <v>20.0</v>
      </c>
      <c r="K252" s="28">
        <v>40.0</v>
      </c>
      <c r="L252" s="28" t="s">
        <v>546</v>
      </c>
      <c r="M252" s="28">
        <v>2.0</v>
      </c>
      <c r="N252" s="28" t="s">
        <v>175</v>
      </c>
      <c r="O252" s="28" t="s">
        <v>2362</v>
      </c>
      <c r="P252" s="28" t="s">
        <v>1609</v>
      </c>
      <c r="Q252" s="28" t="s">
        <v>1245</v>
      </c>
      <c r="R252" s="28">
        <v>50.0</v>
      </c>
      <c r="S252" s="50">
        <f t="shared" si="1"/>
        <v>25</v>
      </c>
      <c r="T252" s="28" t="str">
        <f t="shared" si="2"/>
        <v>DIATAS 8JAM</v>
      </c>
      <c r="U252" s="52">
        <v>45292.0</v>
      </c>
      <c r="V252" s="28" t="str">
        <f t="shared" si="3"/>
        <v>DIATAS 1 TAHUN</v>
      </c>
      <c r="W252" s="28"/>
      <c r="X252" s="28"/>
      <c r="Y252" s="28"/>
      <c r="Z252" s="28"/>
      <c r="AA252" s="28"/>
      <c r="AB252" s="28"/>
      <c r="AC252" s="65" t="b">
        <v>0</v>
      </c>
      <c r="AD252" s="28" t="str">
        <f t="shared" si="4"/>
        <v>Waktunya Dummy</v>
      </c>
      <c r="AE252" s="28" t="str">
        <f t="shared" si="5"/>
        <v>1</v>
      </c>
      <c r="AF252" s="28">
        <f t="shared" si="8"/>
        <v>50</v>
      </c>
      <c r="AG252" s="28">
        <v>50.0</v>
      </c>
      <c r="AH252" s="68">
        <v>1.0</v>
      </c>
      <c r="AI252" s="28">
        <v>0.0</v>
      </c>
      <c r="AJ252" s="70"/>
      <c r="AK252" s="28">
        <v>0.0</v>
      </c>
      <c r="AL252" s="28"/>
      <c r="AM252" s="28">
        <v>0.0</v>
      </c>
      <c r="AN252" s="28"/>
      <c r="AO252" s="28">
        <v>0.0</v>
      </c>
      <c r="AP252" s="28"/>
      <c r="AQ252" s="28">
        <v>0.0</v>
      </c>
      <c r="AR252" s="28"/>
      <c r="AS252" s="28">
        <v>0.0</v>
      </c>
      <c r="AT252" s="28"/>
      <c r="AU252" s="28">
        <v>0.0</v>
      </c>
      <c r="AV252" s="28"/>
      <c r="AW252" s="28">
        <v>0.0</v>
      </c>
      <c r="AX252" s="28"/>
      <c r="AY252" s="55" t="s">
        <v>184</v>
      </c>
      <c r="AZ252" s="55" t="s">
        <v>184</v>
      </c>
      <c r="BA252" s="55" t="s">
        <v>184</v>
      </c>
      <c r="BB252" s="55" t="s">
        <v>184</v>
      </c>
      <c r="BC252" s="77">
        <f t="shared" si="7"/>
        <v>100</v>
      </c>
    </row>
    <row r="253" ht="22.5" customHeight="1">
      <c r="A253" s="36">
        <v>252.0</v>
      </c>
      <c r="B253" s="28" t="s">
        <v>2331</v>
      </c>
      <c r="C253" s="28" t="s">
        <v>3303</v>
      </c>
      <c r="D253" s="28" t="s">
        <v>288</v>
      </c>
      <c r="E253" s="28" t="s">
        <v>593</v>
      </c>
      <c r="F253" s="28" t="s">
        <v>358</v>
      </c>
      <c r="G253" s="28"/>
      <c r="H253" s="28" t="s">
        <v>1859</v>
      </c>
      <c r="I253" s="28">
        <v>2.0</v>
      </c>
      <c r="J253" s="28">
        <v>20.0</v>
      </c>
      <c r="K253" s="28">
        <v>40.0</v>
      </c>
      <c r="L253" s="28" t="s">
        <v>546</v>
      </c>
      <c r="M253" s="28">
        <v>2.0</v>
      </c>
      <c r="N253" s="28" t="s">
        <v>175</v>
      </c>
      <c r="O253" s="28" t="s">
        <v>2362</v>
      </c>
      <c r="P253" s="28" t="s">
        <v>1609</v>
      </c>
      <c r="Q253" s="28" t="s">
        <v>1245</v>
      </c>
      <c r="R253" s="28">
        <v>50.0</v>
      </c>
      <c r="S253" s="50">
        <f t="shared" si="1"/>
        <v>25</v>
      </c>
      <c r="T253" s="28" t="str">
        <f t="shared" si="2"/>
        <v>DIATAS 8JAM</v>
      </c>
      <c r="U253" s="52">
        <v>45292.0</v>
      </c>
      <c r="V253" s="28" t="str">
        <f t="shared" si="3"/>
        <v>DIATAS 1 TAHUN</v>
      </c>
      <c r="W253" s="28"/>
      <c r="X253" s="28"/>
      <c r="Y253" s="28"/>
      <c r="Z253" s="28"/>
      <c r="AA253" s="28"/>
      <c r="AB253" s="28"/>
      <c r="AC253" s="65" t="b">
        <v>0</v>
      </c>
      <c r="AD253" s="28" t="str">
        <f t="shared" si="4"/>
        <v>Waktunya Dummy</v>
      </c>
      <c r="AE253" s="28" t="str">
        <f t="shared" si="5"/>
        <v>1</v>
      </c>
      <c r="AF253" s="28">
        <f t="shared" si="8"/>
        <v>50</v>
      </c>
      <c r="AG253" s="28">
        <v>50.0</v>
      </c>
      <c r="AH253" s="68">
        <v>1.0</v>
      </c>
      <c r="AI253" s="28">
        <v>0.0</v>
      </c>
      <c r="AJ253" s="70"/>
      <c r="AK253" s="28">
        <v>0.0</v>
      </c>
      <c r="AL253" s="28"/>
      <c r="AM253" s="28">
        <v>0.0</v>
      </c>
      <c r="AN253" s="28"/>
      <c r="AO253" s="28">
        <v>0.0</v>
      </c>
      <c r="AP253" s="28"/>
      <c r="AQ253" s="28">
        <v>0.0</v>
      </c>
      <c r="AR253" s="28"/>
      <c r="AS253" s="28">
        <v>0.0</v>
      </c>
      <c r="AT253" s="28"/>
      <c r="AU253" s="28">
        <v>0.0</v>
      </c>
      <c r="AV253" s="28"/>
      <c r="AW253" s="28">
        <v>0.0</v>
      </c>
      <c r="AX253" s="28"/>
      <c r="AY253" s="55" t="s">
        <v>184</v>
      </c>
      <c r="AZ253" s="55" t="s">
        <v>184</v>
      </c>
      <c r="BA253" s="55" t="s">
        <v>184</v>
      </c>
      <c r="BB253" s="55" t="s">
        <v>184</v>
      </c>
      <c r="BC253" s="77">
        <f t="shared" si="7"/>
        <v>100</v>
      </c>
    </row>
    <row r="254" ht="22.5" customHeight="1">
      <c r="A254" s="36">
        <v>253.0</v>
      </c>
      <c r="B254" s="28" t="s">
        <v>2335</v>
      </c>
      <c r="C254" s="28" t="s">
        <v>3313</v>
      </c>
      <c r="D254" s="28" t="s">
        <v>288</v>
      </c>
      <c r="E254" s="28" t="s">
        <v>593</v>
      </c>
      <c r="F254" s="28" t="s">
        <v>358</v>
      </c>
      <c r="G254" s="28"/>
      <c r="H254" s="28" t="s">
        <v>1859</v>
      </c>
      <c r="I254" s="28">
        <v>2.0</v>
      </c>
      <c r="J254" s="28">
        <v>20.0</v>
      </c>
      <c r="K254" s="28">
        <v>40.0</v>
      </c>
      <c r="L254" s="28" t="s">
        <v>546</v>
      </c>
      <c r="M254" s="28">
        <v>2.0</v>
      </c>
      <c r="N254" s="28" t="s">
        <v>175</v>
      </c>
      <c r="O254" s="28" t="s">
        <v>2362</v>
      </c>
      <c r="P254" s="28" t="s">
        <v>1609</v>
      </c>
      <c r="Q254" s="28" t="s">
        <v>1245</v>
      </c>
      <c r="R254" s="28">
        <v>50.0</v>
      </c>
      <c r="S254" s="50">
        <f t="shared" si="1"/>
        <v>25</v>
      </c>
      <c r="T254" s="28" t="str">
        <f t="shared" si="2"/>
        <v>DIATAS 8JAM</v>
      </c>
      <c r="U254" s="52">
        <v>45292.0</v>
      </c>
      <c r="V254" s="28" t="str">
        <f t="shared" si="3"/>
        <v>DIATAS 1 TAHUN</v>
      </c>
      <c r="W254" s="28"/>
      <c r="X254" s="28"/>
      <c r="Y254" s="28"/>
      <c r="Z254" s="28"/>
      <c r="AA254" s="28"/>
      <c r="AB254" s="28"/>
      <c r="AC254" s="65" t="b">
        <v>0</v>
      </c>
      <c r="AD254" s="28" t="str">
        <f t="shared" si="4"/>
        <v>Waktunya Dummy</v>
      </c>
      <c r="AE254" s="28" t="str">
        <f t="shared" si="5"/>
        <v>1</v>
      </c>
      <c r="AF254" s="28">
        <f t="shared" si="8"/>
        <v>50</v>
      </c>
      <c r="AG254" s="28">
        <v>50.0</v>
      </c>
      <c r="AH254" s="68">
        <v>1.0</v>
      </c>
      <c r="AI254" s="28">
        <v>0.0</v>
      </c>
      <c r="AJ254" s="70"/>
      <c r="AK254" s="28">
        <v>0.0</v>
      </c>
      <c r="AL254" s="28"/>
      <c r="AM254" s="28">
        <v>0.0</v>
      </c>
      <c r="AN254" s="28"/>
      <c r="AO254" s="28">
        <v>0.0</v>
      </c>
      <c r="AP254" s="28"/>
      <c r="AQ254" s="28">
        <v>0.0</v>
      </c>
      <c r="AR254" s="28"/>
      <c r="AS254" s="28">
        <v>0.0</v>
      </c>
      <c r="AT254" s="28"/>
      <c r="AU254" s="28">
        <v>0.0</v>
      </c>
      <c r="AV254" s="28"/>
      <c r="AW254" s="28">
        <v>0.0</v>
      </c>
      <c r="AX254" s="28"/>
      <c r="AY254" s="55" t="s">
        <v>184</v>
      </c>
      <c r="AZ254" s="55" t="s">
        <v>184</v>
      </c>
      <c r="BA254" s="55" t="s">
        <v>184</v>
      </c>
      <c r="BB254" s="55" t="s">
        <v>184</v>
      </c>
      <c r="BC254" s="77">
        <f t="shared" si="7"/>
        <v>100</v>
      </c>
    </row>
    <row r="255" ht="22.5" customHeight="1">
      <c r="A255" s="36">
        <v>254.0</v>
      </c>
      <c r="B255" s="28" t="s">
        <v>2337</v>
      </c>
      <c r="C255" s="28" t="s">
        <v>3321</v>
      </c>
      <c r="D255" s="28" t="s">
        <v>288</v>
      </c>
      <c r="E255" s="28" t="s">
        <v>593</v>
      </c>
      <c r="F255" s="28" t="s">
        <v>358</v>
      </c>
      <c r="G255" s="28"/>
      <c r="H255" s="28" t="s">
        <v>1859</v>
      </c>
      <c r="I255" s="28">
        <v>2.0</v>
      </c>
      <c r="J255" s="28">
        <v>20.0</v>
      </c>
      <c r="K255" s="28">
        <v>40.0</v>
      </c>
      <c r="L255" s="28" t="s">
        <v>546</v>
      </c>
      <c r="M255" s="28">
        <v>2.0</v>
      </c>
      <c r="N255" s="28" t="s">
        <v>175</v>
      </c>
      <c r="O255" s="28" t="s">
        <v>2362</v>
      </c>
      <c r="P255" s="28" t="s">
        <v>1609</v>
      </c>
      <c r="Q255" s="28" t="s">
        <v>1245</v>
      </c>
      <c r="R255" s="28">
        <v>50.0</v>
      </c>
      <c r="S255" s="50">
        <f t="shared" si="1"/>
        <v>25</v>
      </c>
      <c r="T255" s="28" t="str">
        <f t="shared" si="2"/>
        <v>DIATAS 8JAM</v>
      </c>
      <c r="U255" s="52">
        <v>45292.0</v>
      </c>
      <c r="V255" s="28" t="str">
        <f t="shared" si="3"/>
        <v>DIATAS 1 TAHUN</v>
      </c>
      <c r="W255" s="28"/>
      <c r="X255" s="28"/>
      <c r="Y255" s="28"/>
      <c r="Z255" s="28"/>
      <c r="AA255" s="28"/>
      <c r="AB255" s="28"/>
      <c r="AC255" s="65" t="b">
        <v>0</v>
      </c>
      <c r="AD255" s="28" t="str">
        <f t="shared" si="4"/>
        <v>Waktunya Dummy</v>
      </c>
      <c r="AE255" s="28" t="str">
        <f t="shared" si="5"/>
        <v>1</v>
      </c>
      <c r="AF255" s="28">
        <f t="shared" si="8"/>
        <v>50</v>
      </c>
      <c r="AG255" s="28">
        <v>50.0</v>
      </c>
      <c r="AH255" s="68">
        <v>1.0</v>
      </c>
      <c r="AI255" s="28">
        <v>0.0</v>
      </c>
      <c r="AJ255" s="70"/>
      <c r="AK255" s="28">
        <v>0.0</v>
      </c>
      <c r="AL255" s="28"/>
      <c r="AM255" s="28">
        <v>0.0</v>
      </c>
      <c r="AN255" s="28"/>
      <c r="AO255" s="28">
        <v>0.0</v>
      </c>
      <c r="AP255" s="28"/>
      <c r="AQ255" s="28">
        <v>0.0</v>
      </c>
      <c r="AR255" s="28"/>
      <c r="AS255" s="28">
        <v>0.0</v>
      </c>
      <c r="AT255" s="28"/>
      <c r="AU255" s="28">
        <v>0.0</v>
      </c>
      <c r="AV255" s="28"/>
      <c r="AW255" s="28">
        <v>0.0</v>
      </c>
      <c r="AX255" s="28"/>
      <c r="AY255" s="55" t="s">
        <v>184</v>
      </c>
      <c r="AZ255" s="55" t="s">
        <v>184</v>
      </c>
      <c r="BA255" s="55" t="s">
        <v>184</v>
      </c>
      <c r="BB255" s="55" t="s">
        <v>184</v>
      </c>
      <c r="BC255" s="77">
        <f t="shared" si="7"/>
        <v>100</v>
      </c>
    </row>
    <row r="256" ht="22.5" customHeight="1">
      <c r="A256" s="36">
        <v>255.0</v>
      </c>
      <c r="B256" s="28" t="s">
        <v>1961</v>
      </c>
      <c r="C256" s="28" t="s">
        <v>3328</v>
      </c>
      <c r="D256" s="28" t="s">
        <v>16</v>
      </c>
      <c r="E256" s="28" t="s">
        <v>593</v>
      </c>
      <c r="F256" s="28" t="s">
        <v>358</v>
      </c>
      <c r="G256" s="28"/>
      <c r="H256" s="28" t="s">
        <v>1859</v>
      </c>
      <c r="I256" s="28">
        <v>2.0</v>
      </c>
      <c r="J256" s="28">
        <v>20.0</v>
      </c>
      <c r="K256" s="28">
        <v>40.0</v>
      </c>
      <c r="L256" s="28" t="s">
        <v>546</v>
      </c>
      <c r="M256" s="28">
        <v>2.0</v>
      </c>
      <c r="N256" s="28" t="s">
        <v>175</v>
      </c>
      <c r="O256" s="28" t="s">
        <v>2362</v>
      </c>
      <c r="P256" s="28" t="s">
        <v>1609</v>
      </c>
      <c r="Q256" s="28" t="s">
        <v>1245</v>
      </c>
      <c r="R256" s="28">
        <v>50.0</v>
      </c>
      <c r="S256" s="50">
        <f t="shared" si="1"/>
        <v>25</v>
      </c>
      <c r="T256" s="28" t="str">
        <f t="shared" si="2"/>
        <v>DIATAS 8JAM</v>
      </c>
      <c r="U256" s="52">
        <v>45292.0</v>
      </c>
      <c r="V256" s="28" t="str">
        <f t="shared" si="3"/>
        <v>DIATAS 1 TAHUN</v>
      </c>
      <c r="W256" s="28"/>
      <c r="X256" s="28"/>
      <c r="Y256" s="28"/>
      <c r="Z256" s="28"/>
      <c r="AA256" s="28"/>
      <c r="AB256" s="28"/>
      <c r="AC256" s="65" t="b">
        <v>0</v>
      </c>
      <c r="AD256" s="28" t="str">
        <f t="shared" si="4"/>
        <v>Waktunya Dummy</v>
      </c>
      <c r="AE256" s="28" t="str">
        <f t="shared" si="5"/>
        <v>1</v>
      </c>
      <c r="AF256" s="28">
        <f t="shared" si="8"/>
        <v>50</v>
      </c>
      <c r="AG256" s="28">
        <v>50.0</v>
      </c>
      <c r="AH256" s="68">
        <v>1.0</v>
      </c>
      <c r="AI256" s="28">
        <v>0.0</v>
      </c>
      <c r="AJ256" s="70"/>
      <c r="AK256" s="28">
        <v>0.0</v>
      </c>
      <c r="AL256" s="28"/>
      <c r="AM256" s="28">
        <v>0.0</v>
      </c>
      <c r="AN256" s="28"/>
      <c r="AO256" s="28">
        <v>0.0</v>
      </c>
      <c r="AP256" s="28"/>
      <c r="AQ256" s="28">
        <v>0.0</v>
      </c>
      <c r="AR256" s="28"/>
      <c r="AS256" s="28">
        <v>0.0</v>
      </c>
      <c r="AT256" s="28"/>
      <c r="AU256" s="28">
        <v>0.0</v>
      </c>
      <c r="AV256" s="28"/>
      <c r="AW256" s="28">
        <v>0.0</v>
      </c>
      <c r="AX256" s="28"/>
      <c r="AY256" s="55" t="s">
        <v>184</v>
      </c>
      <c r="AZ256" s="55" t="s">
        <v>184</v>
      </c>
      <c r="BA256" s="55" t="s">
        <v>184</v>
      </c>
      <c r="BB256" s="55" t="s">
        <v>184</v>
      </c>
      <c r="BC256" s="77">
        <f t="shared" si="7"/>
        <v>100</v>
      </c>
    </row>
    <row r="257" ht="22.5" customHeight="1">
      <c r="A257" s="36">
        <v>256.0</v>
      </c>
      <c r="B257" s="28" t="s">
        <v>2341</v>
      </c>
      <c r="C257" s="28" t="s">
        <v>3334</v>
      </c>
      <c r="D257" s="28" t="s">
        <v>434</v>
      </c>
      <c r="E257" s="28" t="s">
        <v>593</v>
      </c>
      <c r="F257" s="28" t="s">
        <v>358</v>
      </c>
      <c r="G257" s="28"/>
      <c r="H257" s="28" t="s">
        <v>1859</v>
      </c>
      <c r="I257" s="28">
        <v>2.0</v>
      </c>
      <c r="J257" s="28">
        <v>20.0</v>
      </c>
      <c r="K257" s="28">
        <v>40.0</v>
      </c>
      <c r="L257" s="28" t="s">
        <v>546</v>
      </c>
      <c r="M257" s="28">
        <v>2.0</v>
      </c>
      <c r="N257" s="28" t="s">
        <v>175</v>
      </c>
      <c r="O257" s="28" t="s">
        <v>2362</v>
      </c>
      <c r="P257" s="28" t="s">
        <v>1609</v>
      </c>
      <c r="Q257" s="28" t="s">
        <v>1245</v>
      </c>
      <c r="R257" s="28">
        <v>50.0</v>
      </c>
      <c r="S257" s="50">
        <f t="shared" si="1"/>
        <v>25</v>
      </c>
      <c r="T257" s="28" t="str">
        <f t="shared" si="2"/>
        <v>DIATAS 8JAM</v>
      </c>
      <c r="U257" s="52">
        <v>45292.0</v>
      </c>
      <c r="V257" s="28" t="str">
        <f t="shared" si="3"/>
        <v>DIATAS 1 TAHUN</v>
      </c>
      <c r="W257" s="28"/>
      <c r="X257" s="28"/>
      <c r="Y257" s="28"/>
      <c r="Z257" s="28"/>
      <c r="AA257" s="28"/>
      <c r="AB257" s="28"/>
      <c r="AC257" s="65" t="b">
        <v>0</v>
      </c>
      <c r="AD257" s="28" t="str">
        <f t="shared" si="4"/>
        <v>Waktunya Dummy</v>
      </c>
      <c r="AE257" s="28" t="str">
        <f t="shared" si="5"/>
        <v>1</v>
      </c>
      <c r="AF257" s="28">
        <f t="shared" si="8"/>
        <v>50</v>
      </c>
      <c r="AG257" s="28">
        <v>50.0</v>
      </c>
      <c r="AH257" s="68">
        <v>1.0</v>
      </c>
      <c r="AI257" s="28">
        <v>0.0</v>
      </c>
      <c r="AJ257" s="70"/>
      <c r="AK257" s="28">
        <v>0.0</v>
      </c>
      <c r="AL257" s="28"/>
      <c r="AM257" s="28">
        <v>0.0</v>
      </c>
      <c r="AN257" s="28"/>
      <c r="AO257" s="28">
        <v>0.0</v>
      </c>
      <c r="AP257" s="28"/>
      <c r="AQ257" s="28">
        <v>0.0</v>
      </c>
      <c r="AR257" s="28"/>
      <c r="AS257" s="28">
        <v>0.0</v>
      </c>
      <c r="AT257" s="28"/>
      <c r="AU257" s="28">
        <v>0.0</v>
      </c>
      <c r="AV257" s="28"/>
      <c r="AW257" s="28">
        <v>0.0</v>
      </c>
      <c r="AX257" s="28"/>
      <c r="AY257" s="55" t="s">
        <v>184</v>
      </c>
      <c r="AZ257" s="55" t="s">
        <v>184</v>
      </c>
      <c r="BA257" s="55" t="s">
        <v>184</v>
      </c>
      <c r="BB257" s="55" t="s">
        <v>184</v>
      </c>
      <c r="BC257" s="77">
        <f t="shared" si="7"/>
        <v>100</v>
      </c>
    </row>
    <row r="258" ht="22.5" customHeight="1">
      <c r="A258" s="36">
        <v>257.0</v>
      </c>
      <c r="B258" s="28" t="s">
        <v>2349</v>
      </c>
      <c r="C258" s="28" t="s">
        <v>3344</v>
      </c>
      <c r="D258" s="28" t="s">
        <v>232</v>
      </c>
      <c r="E258" s="28" t="s">
        <v>593</v>
      </c>
      <c r="F258" s="28" t="s">
        <v>358</v>
      </c>
      <c r="G258" s="28"/>
      <c r="H258" s="28" t="s">
        <v>1859</v>
      </c>
      <c r="I258" s="28">
        <v>2.0</v>
      </c>
      <c r="J258" s="28">
        <v>20.0</v>
      </c>
      <c r="K258" s="28">
        <v>40.0</v>
      </c>
      <c r="L258" s="28" t="s">
        <v>546</v>
      </c>
      <c r="M258" s="28">
        <v>2.0</v>
      </c>
      <c r="N258" s="28" t="s">
        <v>175</v>
      </c>
      <c r="O258" s="28" t="s">
        <v>2362</v>
      </c>
      <c r="P258" s="28" t="s">
        <v>1609</v>
      </c>
      <c r="Q258" s="28" t="s">
        <v>1245</v>
      </c>
      <c r="R258" s="28">
        <v>50.0</v>
      </c>
      <c r="S258" s="50">
        <f t="shared" si="1"/>
        <v>25</v>
      </c>
      <c r="T258" s="28" t="str">
        <f t="shared" si="2"/>
        <v>DIATAS 8JAM</v>
      </c>
      <c r="U258" s="52">
        <v>45292.0</v>
      </c>
      <c r="V258" s="28" t="str">
        <f t="shared" si="3"/>
        <v>DIATAS 1 TAHUN</v>
      </c>
      <c r="W258" s="28"/>
      <c r="X258" s="28"/>
      <c r="Y258" s="28"/>
      <c r="Z258" s="28"/>
      <c r="AA258" s="28"/>
      <c r="AB258" s="28"/>
      <c r="AC258" s="65" t="b">
        <v>0</v>
      </c>
      <c r="AD258" s="28" t="str">
        <f t="shared" si="4"/>
        <v>Waktunya Dummy</v>
      </c>
      <c r="AE258" s="28" t="str">
        <f t="shared" si="5"/>
        <v>1</v>
      </c>
      <c r="AF258" s="28">
        <f t="shared" si="8"/>
        <v>50</v>
      </c>
      <c r="AG258" s="28">
        <v>50.0</v>
      </c>
      <c r="AH258" s="68">
        <v>1.0</v>
      </c>
      <c r="AI258" s="28">
        <v>0.0</v>
      </c>
      <c r="AJ258" s="70"/>
      <c r="AK258" s="28">
        <v>0.0</v>
      </c>
      <c r="AL258" s="28"/>
      <c r="AM258" s="28">
        <v>0.0</v>
      </c>
      <c r="AN258" s="28"/>
      <c r="AO258" s="28">
        <v>0.0</v>
      </c>
      <c r="AP258" s="28"/>
      <c r="AQ258" s="28">
        <v>0.0</v>
      </c>
      <c r="AR258" s="28"/>
      <c r="AS258" s="28">
        <v>0.0</v>
      </c>
      <c r="AT258" s="28"/>
      <c r="AU258" s="28">
        <v>0.0</v>
      </c>
      <c r="AV258" s="28"/>
      <c r="AW258" s="28">
        <v>0.0</v>
      </c>
      <c r="AX258" s="28"/>
      <c r="AY258" s="55" t="s">
        <v>184</v>
      </c>
      <c r="AZ258" s="55" t="s">
        <v>184</v>
      </c>
      <c r="BA258" s="55" t="s">
        <v>184</v>
      </c>
      <c r="BB258" s="55" t="s">
        <v>184</v>
      </c>
      <c r="BC258" s="77">
        <f t="shared" si="7"/>
        <v>100</v>
      </c>
    </row>
    <row r="259" ht="22.5" customHeight="1">
      <c r="A259" s="36">
        <v>258.0</v>
      </c>
      <c r="B259" s="28" t="s">
        <v>2351</v>
      </c>
      <c r="C259" s="28" t="s">
        <v>3351</v>
      </c>
      <c r="D259" s="28" t="s">
        <v>232</v>
      </c>
      <c r="E259" s="28" t="s">
        <v>593</v>
      </c>
      <c r="F259" s="28" t="s">
        <v>358</v>
      </c>
      <c r="G259" s="28"/>
      <c r="H259" s="28" t="s">
        <v>1859</v>
      </c>
      <c r="I259" s="28">
        <v>2.0</v>
      </c>
      <c r="J259" s="28">
        <v>20.0</v>
      </c>
      <c r="K259" s="28">
        <v>40.0</v>
      </c>
      <c r="L259" s="28" t="s">
        <v>546</v>
      </c>
      <c r="M259" s="28">
        <v>2.0</v>
      </c>
      <c r="N259" s="28" t="s">
        <v>175</v>
      </c>
      <c r="O259" s="28" t="s">
        <v>2362</v>
      </c>
      <c r="P259" s="28" t="s">
        <v>1609</v>
      </c>
      <c r="Q259" s="28" t="s">
        <v>1245</v>
      </c>
      <c r="R259" s="28">
        <v>50.0</v>
      </c>
      <c r="S259" s="50">
        <f t="shared" si="1"/>
        <v>25</v>
      </c>
      <c r="T259" s="28" t="str">
        <f t="shared" si="2"/>
        <v>DIATAS 8JAM</v>
      </c>
      <c r="U259" s="52">
        <v>45292.0</v>
      </c>
      <c r="V259" s="28" t="str">
        <f t="shared" si="3"/>
        <v>DIATAS 1 TAHUN</v>
      </c>
      <c r="W259" s="28"/>
      <c r="X259" s="28"/>
      <c r="Y259" s="28"/>
      <c r="Z259" s="28"/>
      <c r="AA259" s="28"/>
      <c r="AB259" s="28"/>
      <c r="AC259" s="65" t="b">
        <v>0</v>
      </c>
      <c r="AD259" s="28" t="str">
        <f t="shared" si="4"/>
        <v>Waktunya Dummy</v>
      </c>
      <c r="AE259" s="28" t="str">
        <f t="shared" si="5"/>
        <v>1</v>
      </c>
      <c r="AF259" s="28">
        <f t="shared" si="8"/>
        <v>50</v>
      </c>
      <c r="AG259" s="28">
        <v>50.0</v>
      </c>
      <c r="AH259" s="68">
        <v>1.0</v>
      </c>
      <c r="AI259" s="28">
        <v>0.0</v>
      </c>
      <c r="AJ259" s="70"/>
      <c r="AK259" s="28">
        <v>0.0</v>
      </c>
      <c r="AL259" s="28"/>
      <c r="AM259" s="28">
        <v>0.0</v>
      </c>
      <c r="AN259" s="28"/>
      <c r="AO259" s="28">
        <v>0.0</v>
      </c>
      <c r="AP259" s="28"/>
      <c r="AQ259" s="28">
        <v>0.0</v>
      </c>
      <c r="AR259" s="28"/>
      <c r="AS259" s="28">
        <v>0.0</v>
      </c>
      <c r="AT259" s="28"/>
      <c r="AU259" s="28">
        <v>0.0</v>
      </c>
      <c r="AV259" s="28"/>
      <c r="AW259" s="28">
        <v>0.0</v>
      </c>
      <c r="AX259" s="28"/>
      <c r="AY259" s="55" t="s">
        <v>184</v>
      </c>
      <c r="AZ259" s="55" t="s">
        <v>184</v>
      </c>
      <c r="BA259" s="55" t="s">
        <v>184</v>
      </c>
      <c r="BB259" s="55" t="s">
        <v>184</v>
      </c>
      <c r="BC259" s="77">
        <f t="shared" si="7"/>
        <v>100</v>
      </c>
    </row>
    <row r="260" ht="22.5" customHeight="1">
      <c r="A260" s="36">
        <v>259.0</v>
      </c>
      <c r="B260" s="28" t="s">
        <v>2355</v>
      </c>
      <c r="C260" s="28" t="s">
        <v>3359</v>
      </c>
      <c r="D260" s="28" t="s">
        <v>232</v>
      </c>
      <c r="E260" s="28" t="s">
        <v>593</v>
      </c>
      <c r="F260" s="28" t="s">
        <v>358</v>
      </c>
      <c r="G260" s="28"/>
      <c r="H260" s="28" t="s">
        <v>1859</v>
      </c>
      <c r="I260" s="28">
        <v>2.0</v>
      </c>
      <c r="J260" s="28">
        <v>20.0</v>
      </c>
      <c r="K260" s="28">
        <v>40.0</v>
      </c>
      <c r="L260" s="28" t="s">
        <v>546</v>
      </c>
      <c r="M260" s="28">
        <v>2.0</v>
      </c>
      <c r="N260" s="28" t="s">
        <v>175</v>
      </c>
      <c r="O260" s="28" t="s">
        <v>2362</v>
      </c>
      <c r="P260" s="28" t="s">
        <v>1609</v>
      </c>
      <c r="Q260" s="28" t="s">
        <v>1245</v>
      </c>
      <c r="R260" s="28">
        <v>50.0</v>
      </c>
      <c r="S260" s="50">
        <f t="shared" si="1"/>
        <v>25</v>
      </c>
      <c r="T260" s="28" t="str">
        <f t="shared" si="2"/>
        <v>DIATAS 8JAM</v>
      </c>
      <c r="U260" s="52">
        <v>45292.0</v>
      </c>
      <c r="V260" s="28" t="str">
        <f t="shared" si="3"/>
        <v>DIATAS 1 TAHUN</v>
      </c>
      <c r="W260" s="28"/>
      <c r="X260" s="28"/>
      <c r="Y260" s="28"/>
      <c r="Z260" s="28"/>
      <c r="AA260" s="28"/>
      <c r="AB260" s="28"/>
      <c r="AC260" s="65" t="b">
        <v>0</v>
      </c>
      <c r="AD260" s="28" t="str">
        <f t="shared" si="4"/>
        <v>Waktunya Dummy</v>
      </c>
      <c r="AE260" s="28" t="str">
        <f t="shared" si="5"/>
        <v>1</v>
      </c>
      <c r="AF260" s="28">
        <f t="shared" si="8"/>
        <v>50</v>
      </c>
      <c r="AG260" s="28">
        <v>50.0</v>
      </c>
      <c r="AH260" s="68">
        <v>1.0</v>
      </c>
      <c r="AI260" s="28">
        <v>0.0</v>
      </c>
      <c r="AJ260" s="70"/>
      <c r="AK260" s="28">
        <v>0.0</v>
      </c>
      <c r="AL260" s="28"/>
      <c r="AM260" s="28">
        <v>0.0</v>
      </c>
      <c r="AN260" s="28"/>
      <c r="AO260" s="28">
        <v>0.0</v>
      </c>
      <c r="AP260" s="28"/>
      <c r="AQ260" s="28">
        <v>0.0</v>
      </c>
      <c r="AR260" s="28"/>
      <c r="AS260" s="28">
        <v>0.0</v>
      </c>
      <c r="AT260" s="28"/>
      <c r="AU260" s="28">
        <v>0.0</v>
      </c>
      <c r="AV260" s="28"/>
      <c r="AW260" s="28">
        <v>0.0</v>
      </c>
      <c r="AX260" s="28"/>
      <c r="AY260" s="55" t="s">
        <v>184</v>
      </c>
      <c r="AZ260" s="55" t="s">
        <v>184</v>
      </c>
      <c r="BA260" s="55" t="s">
        <v>184</v>
      </c>
      <c r="BB260" s="55" t="s">
        <v>184</v>
      </c>
      <c r="BC260" s="77">
        <f t="shared" si="7"/>
        <v>100</v>
      </c>
    </row>
    <row r="261" ht="22.5" customHeight="1">
      <c r="A261" s="36">
        <v>260.0</v>
      </c>
      <c r="B261" s="28" t="s">
        <v>2358</v>
      </c>
      <c r="C261" s="28" t="s">
        <v>3365</v>
      </c>
      <c r="D261" s="28" t="s">
        <v>232</v>
      </c>
      <c r="E261" s="28" t="s">
        <v>593</v>
      </c>
      <c r="F261" s="28" t="s">
        <v>358</v>
      </c>
      <c r="G261" s="28"/>
      <c r="H261" s="28" t="s">
        <v>1859</v>
      </c>
      <c r="I261" s="28">
        <v>2.0</v>
      </c>
      <c r="J261" s="28">
        <v>20.0</v>
      </c>
      <c r="K261" s="28">
        <v>40.0</v>
      </c>
      <c r="L261" s="28" t="s">
        <v>546</v>
      </c>
      <c r="M261" s="28">
        <v>2.0</v>
      </c>
      <c r="N261" s="28" t="s">
        <v>175</v>
      </c>
      <c r="O261" s="28" t="s">
        <v>2362</v>
      </c>
      <c r="P261" s="28" t="s">
        <v>1609</v>
      </c>
      <c r="Q261" s="28" t="s">
        <v>1245</v>
      </c>
      <c r="R261" s="28">
        <v>50.0</v>
      </c>
      <c r="S261" s="50">
        <f t="shared" si="1"/>
        <v>25</v>
      </c>
      <c r="T261" s="28" t="str">
        <f t="shared" si="2"/>
        <v>DIATAS 8JAM</v>
      </c>
      <c r="U261" s="52">
        <v>45292.0</v>
      </c>
      <c r="V261" s="28" t="str">
        <f t="shared" si="3"/>
        <v>DIATAS 1 TAHUN</v>
      </c>
      <c r="W261" s="28"/>
      <c r="X261" s="28"/>
      <c r="Y261" s="28"/>
      <c r="Z261" s="28"/>
      <c r="AA261" s="28"/>
      <c r="AB261" s="28"/>
      <c r="AC261" s="65" t="b">
        <v>0</v>
      </c>
      <c r="AD261" s="28" t="str">
        <f t="shared" si="4"/>
        <v>Waktunya Dummy</v>
      </c>
      <c r="AE261" s="28" t="str">
        <f t="shared" si="5"/>
        <v>1</v>
      </c>
      <c r="AF261" s="28">
        <f t="shared" si="8"/>
        <v>50</v>
      </c>
      <c r="AG261" s="28">
        <v>50.0</v>
      </c>
      <c r="AH261" s="68">
        <v>1.0</v>
      </c>
      <c r="AI261" s="28">
        <v>0.0</v>
      </c>
      <c r="AJ261" s="70"/>
      <c r="AK261" s="28">
        <v>0.0</v>
      </c>
      <c r="AL261" s="28"/>
      <c r="AM261" s="28">
        <v>0.0</v>
      </c>
      <c r="AN261" s="28"/>
      <c r="AO261" s="28">
        <v>0.0</v>
      </c>
      <c r="AP261" s="28"/>
      <c r="AQ261" s="28">
        <v>0.0</v>
      </c>
      <c r="AR261" s="28"/>
      <c r="AS261" s="28">
        <v>0.0</v>
      </c>
      <c r="AT261" s="28"/>
      <c r="AU261" s="28">
        <v>0.0</v>
      </c>
      <c r="AV261" s="28"/>
      <c r="AW261" s="28">
        <v>0.0</v>
      </c>
      <c r="AX261" s="28"/>
      <c r="AY261" s="55" t="s">
        <v>184</v>
      </c>
      <c r="AZ261" s="55" t="s">
        <v>184</v>
      </c>
      <c r="BA261" s="55" t="s">
        <v>184</v>
      </c>
      <c r="BB261" s="55" t="s">
        <v>184</v>
      </c>
      <c r="BC261" s="77">
        <f t="shared" si="7"/>
        <v>100</v>
      </c>
    </row>
    <row r="262" ht="22.5" customHeight="1">
      <c r="A262" s="36">
        <v>261.0</v>
      </c>
      <c r="B262" s="28" t="s">
        <v>2363</v>
      </c>
      <c r="C262" s="28" t="s">
        <v>3372</v>
      </c>
      <c r="D262" s="28" t="s">
        <v>232</v>
      </c>
      <c r="E262" s="28" t="s">
        <v>593</v>
      </c>
      <c r="F262" s="28" t="s">
        <v>358</v>
      </c>
      <c r="G262" s="28"/>
      <c r="H262" s="28" t="s">
        <v>1859</v>
      </c>
      <c r="I262" s="28">
        <v>2.0</v>
      </c>
      <c r="J262" s="28">
        <v>20.0</v>
      </c>
      <c r="K262" s="28">
        <v>40.0</v>
      </c>
      <c r="L262" s="28" t="s">
        <v>546</v>
      </c>
      <c r="M262" s="28">
        <v>2.0</v>
      </c>
      <c r="N262" s="28" t="s">
        <v>175</v>
      </c>
      <c r="O262" s="28" t="s">
        <v>2362</v>
      </c>
      <c r="P262" s="28" t="s">
        <v>1609</v>
      </c>
      <c r="Q262" s="28" t="s">
        <v>1245</v>
      </c>
      <c r="R262" s="28">
        <v>50.0</v>
      </c>
      <c r="S262" s="50">
        <f t="shared" si="1"/>
        <v>25</v>
      </c>
      <c r="T262" s="28" t="str">
        <f t="shared" si="2"/>
        <v>DIATAS 8JAM</v>
      </c>
      <c r="U262" s="52">
        <v>45292.0</v>
      </c>
      <c r="V262" s="28" t="str">
        <f t="shared" si="3"/>
        <v>DIATAS 1 TAHUN</v>
      </c>
      <c r="W262" s="28"/>
      <c r="X262" s="28"/>
      <c r="Y262" s="28"/>
      <c r="Z262" s="28"/>
      <c r="AA262" s="28"/>
      <c r="AB262" s="28"/>
      <c r="AC262" s="65" t="b">
        <v>0</v>
      </c>
      <c r="AD262" s="28" t="str">
        <f t="shared" si="4"/>
        <v>Waktunya Dummy</v>
      </c>
      <c r="AE262" s="28" t="str">
        <f t="shared" si="5"/>
        <v>1</v>
      </c>
      <c r="AF262" s="28">
        <f t="shared" si="8"/>
        <v>50</v>
      </c>
      <c r="AG262" s="28">
        <v>50.0</v>
      </c>
      <c r="AH262" s="68">
        <v>1.0</v>
      </c>
      <c r="AI262" s="28">
        <v>0.0</v>
      </c>
      <c r="AJ262" s="70"/>
      <c r="AK262" s="28">
        <v>0.0</v>
      </c>
      <c r="AL262" s="28"/>
      <c r="AM262" s="28">
        <v>0.0</v>
      </c>
      <c r="AN262" s="28"/>
      <c r="AO262" s="28">
        <v>0.0</v>
      </c>
      <c r="AP262" s="28"/>
      <c r="AQ262" s="28">
        <v>0.0</v>
      </c>
      <c r="AR262" s="28"/>
      <c r="AS262" s="28">
        <v>0.0</v>
      </c>
      <c r="AT262" s="28"/>
      <c r="AU262" s="28">
        <v>0.0</v>
      </c>
      <c r="AV262" s="28"/>
      <c r="AW262" s="28">
        <v>0.0</v>
      </c>
      <c r="AX262" s="28"/>
      <c r="AY262" s="55" t="s">
        <v>184</v>
      </c>
      <c r="AZ262" s="55" t="s">
        <v>184</v>
      </c>
      <c r="BA262" s="55" t="s">
        <v>184</v>
      </c>
      <c r="BB262" s="55" t="s">
        <v>184</v>
      </c>
      <c r="BC262" s="77">
        <f t="shared" si="7"/>
        <v>100</v>
      </c>
    </row>
    <row r="263" ht="22.5" customHeight="1">
      <c r="A263" s="36">
        <v>262.0</v>
      </c>
      <c r="B263" s="28" t="s">
        <v>2369</v>
      </c>
      <c r="C263" s="28" t="s">
        <v>3380</v>
      </c>
      <c r="D263" s="28" t="s">
        <v>434</v>
      </c>
      <c r="E263" s="28" t="s">
        <v>593</v>
      </c>
      <c r="F263" s="28" t="s">
        <v>358</v>
      </c>
      <c r="G263" s="28"/>
      <c r="H263" s="28" t="s">
        <v>1859</v>
      </c>
      <c r="I263" s="28">
        <v>2.0</v>
      </c>
      <c r="J263" s="28">
        <v>20.0</v>
      </c>
      <c r="K263" s="28">
        <v>40.0</v>
      </c>
      <c r="L263" s="28" t="s">
        <v>546</v>
      </c>
      <c r="M263" s="28">
        <v>2.0</v>
      </c>
      <c r="N263" s="28" t="s">
        <v>175</v>
      </c>
      <c r="O263" s="28" t="s">
        <v>2362</v>
      </c>
      <c r="P263" s="28" t="s">
        <v>1609</v>
      </c>
      <c r="Q263" s="28" t="s">
        <v>1245</v>
      </c>
      <c r="R263" s="28">
        <v>50.0</v>
      </c>
      <c r="S263" s="50">
        <f t="shared" si="1"/>
        <v>25</v>
      </c>
      <c r="T263" s="28" t="str">
        <f t="shared" si="2"/>
        <v>DIATAS 8JAM</v>
      </c>
      <c r="U263" s="52">
        <v>45292.0</v>
      </c>
      <c r="V263" s="28" t="str">
        <f t="shared" si="3"/>
        <v>DIATAS 1 TAHUN</v>
      </c>
      <c r="W263" s="28"/>
      <c r="X263" s="28"/>
      <c r="Y263" s="28"/>
      <c r="Z263" s="28"/>
      <c r="AA263" s="28"/>
      <c r="AB263" s="28"/>
      <c r="AC263" s="65" t="b">
        <v>0</v>
      </c>
      <c r="AD263" s="28" t="str">
        <f t="shared" si="4"/>
        <v>Waktunya Dummy</v>
      </c>
      <c r="AE263" s="28" t="str">
        <f t="shared" si="5"/>
        <v>1</v>
      </c>
      <c r="AF263" s="28">
        <f t="shared" si="8"/>
        <v>50</v>
      </c>
      <c r="AG263" s="28">
        <v>50.0</v>
      </c>
      <c r="AH263" s="68">
        <v>1.0</v>
      </c>
      <c r="AI263" s="28">
        <v>0.0</v>
      </c>
      <c r="AJ263" s="70"/>
      <c r="AK263" s="28">
        <v>0.0</v>
      </c>
      <c r="AL263" s="28"/>
      <c r="AM263" s="28">
        <v>0.0</v>
      </c>
      <c r="AN263" s="28"/>
      <c r="AO263" s="28">
        <v>0.0</v>
      </c>
      <c r="AP263" s="28"/>
      <c r="AQ263" s="28">
        <v>0.0</v>
      </c>
      <c r="AR263" s="28"/>
      <c r="AS263" s="28">
        <v>0.0</v>
      </c>
      <c r="AT263" s="28"/>
      <c r="AU263" s="28">
        <v>0.0</v>
      </c>
      <c r="AV263" s="28"/>
      <c r="AW263" s="28">
        <v>0.0</v>
      </c>
      <c r="AX263" s="28"/>
      <c r="AY263" s="55" t="s">
        <v>184</v>
      </c>
      <c r="AZ263" s="55" t="s">
        <v>184</v>
      </c>
      <c r="BA263" s="55" t="s">
        <v>184</v>
      </c>
      <c r="BB263" s="55" t="s">
        <v>184</v>
      </c>
      <c r="BC263" s="77">
        <f t="shared" si="7"/>
        <v>100</v>
      </c>
    </row>
    <row r="264" ht="22.5" customHeight="1">
      <c r="A264" s="36">
        <v>263.0</v>
      </c>
      <c r="B264" s="28" t="s">
        <v>2373</v>
      </c>
      <c r="C264" s="28" t="s">
        <v>3390</v>
      </c>
      <c r="D264" s="28" t="s">
        <v>232</v>
      </c>
      <c r="E264" s="28" t="s">
        <v>593</v>
      </c>
      <c r="F264" s="28" t="s">
        <v>358</v>
      </c>
      <c r="G264" s="28"/>
      <c r="H264" s="28" t="s">
        <v>1859</v>
      </c>
      <c r="I264" s="28">
        <v>2.0</v>
      </c>
      <c r="J264" s="28">
        <v>20.0</v>
      </c>
      <c r="K264" s="28">
        <v>40.0</v>
      </c>
      <c r="L264" s="28" t="s">
        <v>546</v>
      </c>
      <c r="M264" s="28">
        <v>2.0</v>
      </c>
      <c r="N264" s="28" t="s">
        <v>175</v>
      </c>
      <c r="O264" s="28" t="s">
        <v>2362</v>
      </c>
      <c r="P264" s="28" t="s">
        <v>1609</v>
      </c>
      <c r="Q264" s="28" t="s">
        <v>1245</v>
      </c>
      <c r="R264" s="28">
        <v>50.0</v>
      </c>
      <c r="S264" s="50">
        <f t="shared" si="1"/>
        <v>25</v>
      </c>
      <c r="T264" s="28" t="str">
        <f t="shared" si="2"/>
        <v>DIATAS 8JAM</v>
      </c>
      <c r="U264" s="52">
        <v>45292.0</v>
      </c>
      <c r="V264" s="28" t="str">
        <f t="shared" si="3"/>
        <v>DIATAS 1 TAHUN</v>
      </c>
      <c r="W264" s="28"/>
      <c r="X264" s="28"/>
      <c r="Y264" s="28"/>
      <c r="Z264" s="28"/>
      <c r="AA264" s="28"/>
      <c r="AB264" s="28"/>
      <c r="AC264" s="65" t="b">
        <v>0</v>
      </c>
      <c r="AD264" s="28" t="str">
        <f t="shared" si="4"/>
        <v>Waktunya Dummy</v>
      </c>
      <c r="AE264" s="28" t="str">
        <f t="shared" si="5"/>
        <v>1</v>
      </c>
      <c r="AF264" s="28">
        <f t="shared" si="8"/>
        <v>50</v>
      </c>
      <c r="AG264" s="28">
        <v>50.0</v>
      </c>
      <c r="AH264" s="68">
        <v>1.0</v>
      </c>
      <c r="AI264" s="28">
        <v>0.0</v>
      </c>
      <c r="AJ264" s="70"/>
      <c r="AK264" s="28">
        <v>0.0</v>
      </c>
      <c r="AL264" s="28"/>
      <c r="AM264" s="28">
        <v>0.0</v>
      </c>
      <c r="AN264" s="28"/>
      <c r="AO264" s="28">
        <v>0.0</v>
      </c>
      <c r="AP264" s="28"/>
      <c r="AQ264" s="28">
        <v>0.0</v>
      </c>
      <c r="AR264" s="28"/>
      <c r="AS264" s="28">
        <v>0.0</v>
      </c>
      <c r="AT264" s="28"/>
      <c r="AU264" s="28">
        <v>0.0</v>
      </c>
      <c r="AV264" s="28"/>
      <c r="AW264" s="28">
        <v>0.0</v>
      </c>
      <c r="AX264" s="28"/>
      <c r="AY264" s="55" t="s">
        <v>184</v>
      </c>
      <c r="AZ264" s="55" t="s">
        <v>184</v>
      </c>
      <c r="BA264" s="55" t="s">
        <v>184</v>
      </c>
      <c r="BB264" s="55" t="s">
        <v>184</v>
      </c>
      <c r="BC264" s="77">
        <f t="shared" si="7"/>
        <v>100</v>
      </c>
    </row>
    <row r="265" ht="22.5" customHeight="1">
      <c r="A265" s="36">
        <v>264.0</v>
      </c>
      <c r="B265" s="28" t="s">
        <v>2382</v>
      </c>
      <c r="C265" s="28" t="s">
        <v>3399</v>
      </c>
      <c r="D265" s="28" t="s">
        <v>232</v>
      </c>
      <c r="E265" s="28" t="s">
        <v>593</v>
      </c>
      <c r="F265" s="28" t="s">
        <v>358</v>
      </c>
      <c r="G265" s="28"/>
      <c r="H265" s="28" t="s">
        <v>1859</v>
      </c>
      <c r="I265" s="28">
        <v>2.0</v>
      </c>
      <c r="J265" s="28">
        <v>20.0</v>
      </c>
      <c r="K265" s="28">
        <v>40.0</v>
      </c>
      <c r="L265" s="28" t="s">
        <v>546</v>
      </c>
      <c r="M265" s="28">
        <v>2.0</v>
      </c>
      <c r="N265" s="28" t="s">
        <v>175</v>
      </c>
      <c r="O265" s="28" t="s">
        <v>2362</v>
      </c>
      <c r="P265" s="28" t="s">
        <v>1609</v>
      </c>
      <c r="Q265" s="28" t="s">
        <v>1245</v>
      </c>
      <c r="R265" s="28">
        <v>50.0</v>
      </c>
      <c r="S265" s="50">
        <f t="shared" si="1"/>
        <v>25</v>
      </c>
      <c r="T265" s="28" t="str">
        <f t="shared" si="2"/>
        <v>DIATAS 8JAM</v>
      </c>
      <c r="U265" s="52">
        <v>45292.0</v>
      </c>
      <c r="V265" s="28" t="str">
        <f t="shared" si="3"/>
        <v>DIATAS 1 TAHUN</v>
      </c>
      <c r="W265" s="28"/>
      <c r="X265" s="28"/>
      <c r="Y265" s="28"/>
      <c r="Z265" s="28"/>
      <c r="AA265" s="28"/>
      <c r="AB265" s="28"/>
      <c r="AC265" s="65" t="b">
        <v>0</v>
      </c>
      <c r="AD265" s="28" t="str">
        <f t="shared" si="4"/>
        <v>Waktunya Dummy</v>
      </c>
      <c r="AE265" s="28" t="str">
        <f t="shared" si="5"/>
        <v>1</v>
      </c>
      <c r="AF265" s="28">
        <f t="shared" si="8"/>
        <v>50</v>
      </c>
      <c r="AG265" s="28">
        <v>50.0</v>
      </c>
      <c r="AH265" s="68">
        <v>1.0</v>
      </c>
      <c r="AI265" s="28">
        <v>0.0</v>
      </c>
      <c r="AJ265" s="70"/>
      <c r="AK265" s="28">
        <v>0.0</v>
      </c>
      <c r="AL265" s="28"/>
      <c r="AM265" s="28">
        <v>0.0</v>
      </c>
      <c r="AN265" s="28"/>
      <c r="AO265" s="28">
        <v>0.0</v>
      </c>
      <c r="AP265" s="28"/>
      <c r="AQ265" s="28">
        <v>0.0</v>
      </c>
      <c r="AR265" s="28"/>
      <c r="AS265" s="28">
        <v>0.0</v>
      </c>
      <c r="AT265" s="28"/>
      <c r="AU265" s="28">
        <v>0.0</v>
      </c>
      <c r="AV265" s="28"/>
      <c r="AW265" s="28">
        <v>0.0</v>
      </c>
      <c r="AX265" s="28"/>
      <c r="AY265" s="55" t="s">
        <v>184</v>
      </c>
      <c r="AZ265" s="55" t="s">
        <v>184</v>
      </c>
      <c r="BA265" s="55" t="s">
        <v>184</v>
      </c>
      <c r="BB265" s="55" t="s">
        <v>184</v>
      </c>
      <c r="BC265" s="77">
        <f t="shared" si="7"/>
        <v>100</v>
      </c>
    </row>
    <row r="266" ht="22.5" customHeight="1">
      <c r="A266" s="36">
        <v>265.0</v>
      </c>
      <c r="B266" s="28" t="s">
        <v>2389</v>
      </c>
      <c r="C266" s="28" t="s">
        <v>3408</v>
      </c>
      <c r="D266" s="28" t="s">
        <v>232</v>
      </c>
      <c r="E266" s="28" t="s">
        <v>593</v>
      </c>
      <c r="F266" s="28" t="s">
        <v>358</v>
      </c>
      <c r="G266" s="28"/>
      <c r="H266" s="28" t="s">
        <v>1859</v>
      </c>
      <c r="I266" s="28">
        <v>2.0</v>
      </c>
      <c r="J266" s="28">
        <v>20.0</v>
      </c>
      <c r="K266" s="28">
        <v>40.0</v>
      </c>
      <c r="L266" s="28" t="s">
        <v>546</v>
      </c>
      <c r="M266" s="28">
        <v>2.0</v>
      </c>
      <c r="N266" s="28" t="s">
        <v>175</v>
      </c>
      <c r="O266" s="28" t="s">
        <v>2362</v>
      </c>
      <c r="P266" s="28" t="s">
        <v>1609</v>
      </c>
      <c r="Q266" s="28" t="s">
        <v>1245</v>
      </c>
      <c r="R266" s="28">
        <v>50.0</v>
      </c>
      <c r="S266" s="50">
        <f t="shared" si="1"/>
        <v>25</v>
      </c>
      <c r="T266" s="28" t="str">
        <f t="shared" si="2"/>
        <v>DIATAS 8JAM</v>
      </c>
      <c r="U266" s="52">
        <v>45292.0</v>
      </c>
      <c r="V266" s="28" t="str">
        <f t="shared" si="3"/>
        <v>DIATAS 1 TAHUN</v>
      </c>
      <c r="W266" s="28"/>
      <c r="X266" s="28"/>
      <c r="Y266" s="28"/>
      <c r="Z266" s="28"/>
      <c r="AA266" s="28"/>
      <c r="AB266" s="28"/>
      <c r="AC266" s="65" t="b">
        <v>0</v>
      </c>
      <c r="AD266" s="28" t="str">
        <f t="shared" si="4"/>
        <v>Waktunya Dummy</v>
      </c>
      <c r="AE266" s="28" t="str">
        <f t="shared" si="5"/>
        <v>1</v>
      </c>
      <c r="AF266" s="28">
        <f t="shared" si="8"/>
        <v>50</v>
      </c>
      <c r="AG266" s="28">
        <v>50.0</v>
      </c>
      <c r="AH266" s="68">
        <v>1.0</v>
      </c>
      <c r="AI266" s="28">
        <v>0.0</v>
      </c>
      <c r="AJ266" s="70"/>
      <c r="AK266" s="28">
        <v>0.0</v>
      </c>
      <c r="AL266" s="28"/>
      <c r="AM266" s="28">
        <v>0.0</v>
      </c>
      <c r="AN266" s="28"/>
      <c r="AO266" s="28">
        <v>0.0</v>
      </c>
      <c r="AP266" s="28"/>
      <c r="AQ266" s="28">
        <v>0.0</v>
      </c>
      <c r="AR266" s="28"/>
      <c r="AS266" s="28">
        <v>0.0</v>
      </c>
      <c r="AT266" s="28"/>
      <c r="AU266" s="28">
        <v>0.0</v>
      </c>
      <c r="AV266" s="28"/>
      <c r="AW266" s="28">
        <v>0.0</v>
      </c>
      <c r="AX266" s="28"/>
      <c r="AY266" s="55" t="s">
        <v>184</v>
      </c>
      <c r="AZ266" s="55" t="s">
        <v>184</v>
      </c>
      <c r="BA266" s="55" t="s">
        <v>184</v>
      </c>
      <c r="BB266" s="55" t="s">
        <v>184</v>
      </c>
      <c r="BC266" s="77">
        <f t="shared" si="7"/>
        <v>100</v>
      </c>
    </row>
    <row r="267" ht="22.5" customHeight="1">
      <c r="A267" s="36">
        <v>266.0</v>
      </c>
      <c r="B267" s="28" t="s">
        <v>2393</v>
      </c>
      <c r="C267" s="28" t="s">
        <v>3417</v>
      </c>
      <c r="D267" s="28" t="s">
        <v>232</v>
      </c>
      <c r="E267" s="28" t="s">
        <v>593</v>
      </c>
      <c r="F267" s="28" t="s">
        <v>358</v>
      </c>
      <c r="G267" s="28"/>
      <c r="H267" s="28" t="s">
        <v>1859</v>
      </c>
      <c r="I267" s="28">
        <v>2.0</v>
      </c>
      <c r="J267" s="28">
        <v>20.0</v>
      </c>
      <c r="K267" s="28">
        <v>40.0</v>
      </c>
      <c r="L267" s="28" t="s">
        <v>546</v>
      </c>
      <c r="M267" s="28">
        <v>2.0</v>
      </c>
      <c r="N267" s="28" t="s">
        <v>175</v>
      </c>
      <c r="O267" s="28" t="s">
        <v>2362</v>
      </c>
      <c r="P267" s="28" t="s">
        <v>1609</v>
      </c>
      <c r="Q267" s="28" t="s">
        <v>1245</v>
      </c>
      <c r="R267" s="28">
        <v>50.0</v>
      </c>
      <c r="S267" s="50">
        <f t="shared" si="1"/>
        <v>25</v>
      </c>
      <c r="T267" s="28" t="str">
        <f t="shared" si="2"/>
        <v>DIATAS 8JAM</v>
      </c>
      <c r="U267" s="52">
        <v>45292.0</v>
      </c>
      <c r="V267" s="28" t="str">
        <f t="shared" si="3"/>
        <v>DIATAS 1 TAHUN</v>
      </c>
      <c r="W267" s="28"/>
      <c r="X267" s="28"/>
      <c r="Y267" s="28"/>
      <c r="Z267" s="28"/>
      <c r="AA267" s="28"/>
      <c r="AB267" s="28"/>
      <c r="AC267" s="65" t="b">
        <v>0</v>
      </c>
      <c r="AD267" s="28" t="str">
        <f t="shared" si="4"/>
        <v>Waktunya Dummy</v>
      </c>
      <c r="AE267" s="28" t="str">
        <f t="shared" si="5"/>
        <v>1</v>
      </c>
      <c r="AF267" s="28">
        <f t="shared" si="8"/>
        <v>50</v>
      </c>
      <c r="AG267" s="28">
        <v>50.0</v>
      </c>
      <c r="AH267" s="68">
        <v>1.0</v>
      </c>
      <c r="AI267" s="28">
        <v>0.0</v>
      </c>
      <c r="AJ267" s="70"/>
      <c r="AK267" s="28">
        <v>0.0</v>
      </c>
      <c r="AL267" s="28"/>
      <c r="AM267" s="28">
        <v>0.0</v>
      </c>
      <c r="AN267" s="28"/>
      <c r="AO267" s="28">
        <v>0.0</v>
      </c>
      <c r="AP267" s="28"/>
      <c r="AQ267" s="28">
        <v>0.0</v>
      </c>
      <c r="AR267" s="28"/>
      <c r="AS267" s="28">
        <v>0.0</v>
      </c>
      <c r="AT267" s="28"/>
      <c r="AU267" s="28">
        <v>0.0</v>
      </c>
      <c r="AV267" s="28"/>
      <c r="AW267" s="28">
        <v>0.0</v>
      </c>
      <c r="AX267" s="28"/>
      <c r="AY267" s="55" t="s">
        <v>184</v>
      </c>
      <c r="AZ267" s="55" t="s">
        <v>184</v>
      </c>
      <c r="BA267" s="55" t="s">
        <v>184</v>
      </c>
      <c r="BB267" s="55" t="s">
        <v>184</v>
      </c>
      <c r="BC267" s="77">
        <f t="shared" si="7"/>
        <v>100</v>
      </c>
    </row>
    <row r="268" ht="22.5" customHeight="1">
      <c r="A268" s="36">
        <v>267.0</v>
      </c>
      <c r="B268" s="28" t="s">
        <v>2397</v>
      </c>
      <c r="C268" s="28" t="s">
        <v>3425</v>
      </c>
      <c r="D268" s="28" t="s">
        <v>232</v>
      </c>
      <c r="E268" s="28" t="s">
        <v>593</v>
      </c>
      <c r="F268" s="28" t="s">
        <v>358</v>
      </c>
      <c r="G268" s="28"/>
      <c r="H268" s="28" t="s">
        <v>1859</v>
      </c>
      <c r="I268" s="28">
        <v>2.0</v>
      </c>
      <c r="J268" s="28">
        <v>20.0</v>
      </c>
      <c r="K268" s="28">
        <v>40.0</v>
      </c>
      <c r="L268" s="28" t="s">
        <v>546</v>
      </c>
      <c r="M268" s="28">
        <v>2.0</v>
      </c>
      <c r="N268" s="28" t="s">
        <v>175</v>
      </c>
      <c r="O268" s="28" t="s">
        <v>2362</v>
      </c>
      <c r="P268" s="28" t="s">
        <v>1609</v>
      </c>
      <c r="Q268" s="28" t="s">
        <v>1245</v>
      </c>
      <c r="R268" s="28">
        <v>50.0</v>
      </c>
      <c r="S268" s="50">
        <f t="shared" si="1"/>
        <v>25</v>
      </c>
      <c r="T268" s="28" t="str">
        <f t="shared" si="2"/>
        <v>DIATAS 8JAM</v>
      </c>
      <c r="U268" s="52">
        <v>45292.0</v>
      </c>
      <c r="V268" s="28" t="str">
        <f t="shared" si="3"/>
        <v>DIATAS 1 TAHUN</v>
      </c>
      <c r="W268" s="28"/>
      <c r="X268" s="28"/>
      <c r="Y268" s="28"/>
      <c r="Z268" s="28"/>
      <c r="AA268" s="28"/>
      <c r="AB268" s="28"/>
      <c r="AC268" s="65" t="b">
        <v>0</v>
      </c>
      <c r="AD268" s="28" t="str">
        <f t="shared" si="4"/>
        <v>Waktunya Dummy</v>
      </c>
      <c r="AE268" s="28" t="str">
        <f t="shared" si="5"/>
        <v>1</v>
      </c>
      <c r="AF268" s="28">
        <f t="shared" si="8"/>
        <v>50</v>
      </c>
      <c r="AG268" s="28">
        <v>50.0</v>
      </c>
      <c r="AH268" s="68">
        <v>1.0</v>
      </c>
      <c r="AI268" s="28">
        <v>0.0</v>
      </c>
      <c r="AJ268" s="70"/>
      <c r="AK268" s="28">
        <v>0.0</v>
      </c>
      <c r="AL268" s="28"/>
      <c r="AM268" s="28">
        <v>0.0</v>
      </c>
      <c r="AN268" s="28"/>
      <c r="AO268" s="28">
        <v>0.0</v>
      </c>
      <c r="AP268" s="28"/>
      <c r="AQ268" s="28">
        <v>0.0</v>
      </c>
      <c r="AR268" s="28"/>
      <c r="AS268" s="28">
        <v>0.0</v>
      </c>
      <c r="AT268" s="28"/>
      <c r="AU268" s="28">
        <v>0.0</v>
      </c>
      <c r="AV268" s="28"/>
      <c r="AW268" s="28">
        <v>0.0</v>
      </c>
      <c r="AX268" s="28"/>
      <c r="AY268" s="55" t="s">
        <v>184</v>
      </c>
      <c r="AZ268" s="55" t="s">
        <v>184</v>
      </c>
      <c r="BA268" s="55" t="s">
        <v>184</v>
      </c>
      <c r="BB268" s="55" t="s">
        <v>184</v>
      </c>
      <c r="BC268" s="77">
        <f t="shared" si="7"/>
        <v>100</v>
      </c>
    </row>
    <row r="269" ht="22.5" customHeight="1">
      <c r="A269" s="36">
        <v>268.0</v>
      </c>
      <c r="B269" s="28" t="s">
        <v>2400</v>
      </c>
      <c r="C269" s="28" t="s">
        <v>3435</v>
      </c>
      <c r="D269" s="28" t="s">
        <v>232</v>
      </c>
      <c r="E269" s="28" t="s">
        <v>593</v>
      </c>
      <c r="F269" s="28" t="s">
        <v>358</v>
      </c>
      <c r="G269" s="28"/>
      <c r="H269" s="28" t="s">
        <v>1859</v>
      </c>
      <c r="I269" s="28">
        <v>2.0</v>
      </c>
      <c r="J269" s="28">
        <v>20.0</v>
      </c>
      <c r="K269" s="28">
        <v>40.0</v>
      </c>
      <c r="L269" s="28" t="s">
        <v>546</v>
      </c>
      <c r="M269" s="28">
        <v>2.0</v>
      </c>
      <c r="N269" s="28" t="s">
        <v>175</v>
      </c>
      <c r="O269" s="28" t="s">
        <v>2362</v>
      </c>
      <c r="P269" s="28" t="s">
        <v>1609</v>
      </c>
      <c r="Q269" s="28" t="s">
        <v>1245</v>
      </c>
      <c r="R269" s="28">
        <v>50.0</v>
      </c>
      <c r="S269" s="50">
        <f t="shared" si="1"/>
        <v>25</v>
      </c>
      <c r="T269" s="28" t="str">
        <f t="shared" si="2"/>
        <v>DIATAS 8JAM</v>
      </c>
      <c r="U269" s="52">
        <v>45292.0</v>
      </c>
      <c r="V269" s="28" t="str">
        <f t="shared" si="3"/>
        <v>DIATAS 1 TAHUN</v>
      </c>
      <c r="W269" s="28"/>
      <c r="X269" s="28"/>
      <c r="Y269" s="28"/>
      <c r="Z269" s="28"/>
      <c r="AA269" s="28"/>
      <c r="AB269" s="28"/>
      <c r="AC269" s="65" t="b">
        <v>0</v>
      </c>
      <c r="AD269" s="28" t="str">
        <f t="shared" si="4"/>
        <v>Waktunya Dummy</v>
      </c>
      <c r="AE269" s="28" t="str">
        <f t="shared" si="5"/>
        <v>1</v>
      </c>
      <c r="AF269" s="28">
        <f t="shared" si="8"/>
        <v>50</v>
      </c>
      <c r="AG269" s="28">
        <v>50.0</v>
      </c>
      <c r="AH269" s="68">
        <v>1.0</v>
      </c>
      <c r="AI269" s="28">
        <v>0.0</v>
      </c>
      <c r="AJ269" s="70"/>
      <c r="AK269" s="28">
        <v>0.0</v>
      </c>
      <c r="AL269" s="28"/>
      <c r="AM269" s="28">
        <v>0.0</v>
      </c>
      <c r="AN269" s="28"/>
      <c r="AO269" s="28">
        <v>0.0</v>
      </c>
      <c r="AP269" s="28"/>
      <c r="AQ269" s="28">
        <v>0.0</v>
      </c>
      <c r="AR269" s="28"/>
      <c r="AS269" s="28">
        <v>0.0</v>
      </c>
      <c r="AT269" s="28"/>
      <c r="AU269" s="28">
        <v>0.0</v>
      </c>
      <c r="AV269" s="28"/>
      <c r="AW269" s="28">
        <v>0.0</v>
      </c>
      <c r="AX269" s="28"/>
      <c r="AY269" s="55" t="s">
        <v>184</v>
      </c>
      <c r="AZ269" s="55" t="s">
        <v>184</v>
      </c>
      <c r="BA269" s="55" t="s">
        <v>184</v>
      </c>
      <c r="BB269" s="55" t="s">
        <v>184</v>
      </c>
      <c r="BC269" s="77">
        <f t="shared" si="7"/>
        <v>100</v>
      </c>
    </row>
    <row r="270" ht="22.5" customHeight="1">
      <c r="A270" s="36">
        <v>269.0</v>
      </c>
      <c r="B270" s="28" t="s">
        <v>2404</v>
      </c>
      <c r="C270" s="28" t="s">
        <v>3444</v>
      </c>
      <c r="D270" s="28" t="s">
        <v>232</v>
      </c>
      <c r="E270" s="28" t="s">
        <v>593</v>
      </c>
      <c r="F270" s="28" t="s">
        <v>358</v>
      </c>
      <c r="G270" s="28"/>
      <c r="H270" s="28" t="s">
        <v>1859</v>
      </c>
      <c r="I270" s="28">
        <v>2.0</v>
      </c>
      <c r="J270" s="28">
        <v>20.0</v>
      </c>
      <c r="K270" s="28">
        <v>40.0</v>
      </c>
      <c r="L270" s="28" t="s">
        <v>546</v>
      </c>
      <c r="M270" s="28">
        <v>2.0</v>
      </c>
      <c r="N270" s="28" t="s">
        <v>175</v>
      </c>
      <c r="O270" s="28" t="s">
        <v>2362</v>
      </c>
      <c r="P270" s="28" t="s">
        <v>1609</v>
      </c>
      <c r="Q270" s="28" t="s">
        <v>1245</v>
      </c>
      <c r="R270" s="28">
        <v>50.0</v>
      </c>
      <c r="S270" s="50">
        <f t="shared" si="1"/>
        <v>25</v>
      </c>
      <c r="T270" s="28" t="str">
        <f t="shared" si="2"/>
        <v>DIATAS 8JAM</v>
      </c>
      <c r="U270" s="52">
        <v>45292.0</v>
      </c>
      <c r="V270" s="28" t="str">
        <f t="shared" si="3"/>
        <v>DIATAS 1 TAHUN</v>
      </c>
      <c r="W270" s="28"/>
      <c r="X270" s="28"/>
      <c r="Y270" s="28"/>
      <c r="Z270" s="28"/>
      <c r="AA270" s="28"/>
      <c r="AB270" s="28"/>
      <c r="AC270" s="65" t="b">
        <v>0</v>
      </c>
      <c r="AD270" s="28" t="str">
        <f t="shared" si="4"/>
        <v>Waktunya Dummy</v>
      </c>
      <c r="AE270" s="28" t="str">
        <f t="shared" si="5"/>
        <v>1</v>
      </c>
      <c r="AF270" s="28">
        <f t="shared" si="8"/>
        <v>50</v>
      </c>
      <c r="AG270" s="28">
        <v>50.0</v>
      </c>
      <c r="AH270" s="68">
        <v>1.0</v>
      </c>
      <c r="AI270" s="28">
        <v>0.0</v>
      </c>
      <c r="AJ270" s="70"/>
      <c r="AK270" s="28">
        <v>0.0</v>
      </c>
      <c r="AL270" s="28"/>
      <c r="AM270" s="28">
        <v>0.0</v>
      </c>
      <c r="AN270" s="28"/>
      <c r="AO270" s="28">
        <v>0.0</v>
      </c>
      <c r="AP270" s="28"/>
      <c r="AQ270" s="28">
        <v>0.0</v>
      </c>
      <c r="AR270" s="28"/>
      <c r="AS270" s="28">
        <v>0.0</v>
      </c>
      <c r="AT270" s="28"/>
      <c r="AU270" s="28">
        <v>0.0</v>
      </c>
      <c r="AV270" s="28"/>
      <c r="AW270" s="28">
        <v>0.0</v>
      </c>
      <c r="AX270" s="28"/>
      <c r="AY270" s="55" t="s">
        <v>184</v>
      </c>
      <c r="AZ270" s="55" t="s">
        <v>184</v>
      </c>
      <c r="BA270" s="55" t="s">
        <v>184</v>
      </c>
      <c r="BB270" s="55" t="s">
        <v>184</v>
      </c>
      <c r="BC270" s="77">
        <f t="shared" si="7"/>
        <v>100</v>
      </c>
    </row>
    <row r="271" ht="22.5" customHeight="1">
      <c r="A271" s="36">
        <v>270.0</v>
      </c>
      <c r="B271" s="28" t="s">
        <v>2407</v>
      </c>
      <c r="C271" s="28" t="s">
        <v>3451</v>
      </c>
      <c r="D271" s="28" t="s">
        <v>577</v>
      </c>
      <c r="E271" s="28" t="s">
        <v>593</v>
      </c>
      <c r="F271" s="28" t="s">
        <v>358</v>
      </c>
      <c r="G271" s="28"/>
      <c r="H271" s="28" t="s">
        <v>1859</v>
      </c>
      <c r="I271" s="28">
        <v>2.0</v>
      </c>
      <c r="J271" s="28">
        <v>20.0</v>
      </c>
      <c r="K271" s="28">
        <v>40.0</v>
      </c>
      <c r="L271" s="28" t="s">
        <v>546</v>
      </c>
      <c r="M271" s="28">
        <v>2.0</v>
      </c>
      <c r="N271" s="28" t="s">
        <v>175</v>
      </c>
      <c r="O271" s="28" t="s">
        <v>2362</v>
      </c>
      <c r="P271" s="28" t="s">
        <v>1609</v>
      </c>
      <c r="Q271" s="28" t="s">
        <v>1245</v>
      </c>
      <c r="R271" s="28">
        <v>50.0</v>
      </c>
      <c r="S271" s="50">
        <f t="shared" si="1"/>
        <v>25</v>
      </c>
      <c r="T271" s="28" t="str">
        <f t="shared" si="2"/>
        <v>DIATAS 8JAM</v>
      </c>
      <c r="U271" s="52">
        <v>45292.0</v>
      </c>
      <c r="V271" s="28" t="str">
        <f t="shared" si="3"/>
        <v>DIATAS 1 TAHUN</v>
      </c>
      <c r="W271" s="28"/>
      <c r="X271" s="28"/>
      <c r="Y271" s="28"/>
      <c r="Z271" s="28"/>
      <c r="AA271" s="28"/>
      <c r="AB271" s="28"/>
      <c r="AC271" s="65" t="b">
        <v>0</v>
      </c>
      <c r="AD271" s="28" t="str">
        <f t="shared" si="4"/>
        <v>Waktunya Dummy</v>
      </c>
      <c r="AE271" s="28" t="str">
        <f t="shared" si="5"/>
        <v>1</v>
      </c>
      <c r="AF271" s="28">
        <f t="shared" si="8"/>
        <v>50</v>
      </c>
      <c r="AG271" s="28">
        <v>50.0</v>
      </c>
      <c r="AH271" s="68">
        <v>1.0</v>
      </c>
      <c r="AI271" s="28">
        <v>0.0</v>
      </c>
      <c r="AJ271" s="70"/>
      <c r="AK271" s="28">
        <v>0.0</v>
      </c>
      <c r="AL271" s="28"/>
      <c r="AM271" s="28">
        <v>0.0</v>
      </c>
      <c r="AN271" s="28"/>
      <c r="AO271" s="28">
        <v>0.0</v>
      </c>
      <c r="AP271" s="28"/>
      <c r="AQ271" s="28">
        <v>0.0</v>
      </c>
      <c r="AR271" s="28"/>
      <c r="AS271" s="28">
        <v>0.0</v>
      </c>
      <c r="AT271" s="28"/>
      <c r="AU271" s="28">
        <v>0.0</v>
      </c>
      <c r="AV271" s="28"/>
      <c r="AW271" s="28">
        <v>0.0</v>
      </c>
      <c r="AX271" s="28"/>
      <c r="AY271" s="55" t="s">
        <v>184</v>
      </c>
      <c r="AZ271" s="55" t="s">
        <v>184</v>
      </c>
      <c r="BA271" s="55" t="s">
        <v>184</v>
      </c>
      <c r="BB271" s="55" t="s">
        <v>184</v>
      </c>
      <c r="BC271" s="77">
        <f t="shared" si="7"/>
        <v>100</v>
      </c>
    </row>
    <row r="272" ht="22.5" customHeight="1">
      <c r="A272" s="36">
        <v>271.0</v>
      </c>
      <c r="B272" s="28" t="s">
        <v>2413</v>
      </c>
      <c r="C272" s="28" t="s">
        <v>3461</v>
      </c>
      <c r="D272" s="28" t="s">
        <v>232</v>
      </c>
      <c r="E272" s="28" t="s">
        <v>593</v>
      </c>
      <c r="F272" s="28" t="s">
        <v>358</v>
      </c>
      <c r="G272" s="28"/>
      <c r="H272" s="28" t="s">
        <v>1859</v>
      </c>
      <c r="I272" s="28">
        <v>2.0</v>
      </c>
      <c r="J272" s="28">
        <v>20.0</v>
      </c>
      <c r="K272" s="28">
        <v>40.0</v>
      </c>
      <c r="L272" s="28" t="s">
        <v>546</v>
      </c>
      <c r="M272" s="28">
        <v>2.0</v>
      </c>
      <c r="N272" s="28" t="s">
        <v>175</v>
      </c>
      <c r="O272" s="28" t="s">
        <v>2362</v>
      </c>
      <c r="P272" s="28" t="s">
        <v>1609</v>
      </c>
      <c r="Q272" s="28" t="s">
        <v>1245</v>
      </c>
      <c r="R272" s="28">
        <v>50.0</v>
      </c>
      <c r="S272" s="50">
        <f t="shared" si="1"/>
        <v>25</v>
      </c>
      <c r="T272" s="28" t="str">
        <f t="shared" si="2"/>
        <v>DIATAS 8JAM</v>
      </c>
      <c r="U272" s="52">
        <v>45292.0</v>
      </c>
      <c r="V272" s="28" t="str">
        <f t="shared" si="3"/>
        <v>DIATAS 1 TAHUN</v>
      </c>
      <c r="W272" s="28"/>
      <c r="X272" s="28"/>
      <c r="Y272" s="28"/>
      <c r="Z272" s="28"/>
      <c r="AA272" s="28"/>
      <c r="AB272" s="28"/>
      <c r="AC272" s="65" t="b">
        <v>0</v>
      </c>
      <c r="AD272" s="28" t="str">
        <f t="shared" si="4"/>
        <v>Waktunya Dummy</v>
      </c>
      <c r="AE272" s="28" t="str">
        <f t="shared" si="5"/>
        <v>1</v>
      </c>
      <c r="AF272" s="28">
        <f t="shared" si="8"/>
        <v>50</v>
      </c>
      <c r="AG272" s="28">
        <v>50.0</v>
      </c>
      <c r="AH272" s="68">
        <v>1.0</v>
      </c>
      <c r="AI272" s="28">
        <v>0.0</v>
      </c>
      <c r="AJ272" s="70"/>
      <c r="AK272" s="28">
        <v>0.0</v>
      </c>
      <c r="AL272" s="28"/>
      <c r="AM272" s="28">
        <v>0.0</v>
      </c>
      <c r="AN272" s="28"/>
      <c r="AO272" s="28">
        <v>0.0</v>
      </c>
      <c r="AP272" s="28"/>
      <c r="AQ272" s="28">
        <v>0.0</v>
      </c>
      <c r="AR272" s="28"/>
      <c r="AS272" s="28">
        <v>0.0</v>
      </c>
      <c r="AT272" s="28"/>
      <c r="AU272" s="28">
        <v>0.0</v>
      </c>
      <c r="AV272" s="28"/>
      <c r="AW272" s="28">
        <v>0.0</v>
      </c>
      <c r="AX272" s="28"/>
      <c r="AY272" s="55" t="s">
        <v>184</v>
      </c>
      <c r="AZ272" s="55" t="s">
        <v>184</v>
      </c>
      <c r="BA272" s="55" t="s">
        <v>184</v>
      </c>
      <c r="BB272" s="55" t="s">
        <v>184</v>
      </c>
      <c r="BC272" s="77">
        <f t="shared" si="7"/>
        <v>100</v>
      </c>
    </row>
    <row r="273" ht="22.5" customHeight="1">
      <c r="A273" s="36">
        <v>272.0</v>
      </c>
      <c r="B273" s="28" t="s">
        <v>2419</v>
      </c>
      <c r="C273" s="28" t="s">
        <v>3469</v>
      </c>
      <c r="D273" s="28" t="s">
        <v>232</v>
      </c>
      <c r="E273" s="28" t="s">
        <v>593</v>
      </c>
      <c r="F273" s="28" t="s">
        <v>358</v>
      </c>
      <c r="G273" s="28"/>
      <c r="H273" s="28" t="s">
        <v>1859</v>
      </c>
      <c r="I273" s="28">
        <v>2.0</v>
      </c>
      <c r="J273" s="28">
        <v>20.0</v>
      </c>
      <c r="K273" s="28">
        <v>40.0</v>
      </c>
      <c r="L273" s="28" t="s">
        <v>546</v>
      </c>
      <c r="M273" s="28">
        <v>2.0</v>
      </c>
      <c r="N273" s="28" t="s">
        <v>175</v>
      </c>
      <c r="O273" s="28" t="s">
        <v>2362</v>
      </c>
      <c r="P273" s="28" t="s">
        <v>1609</v>
      </c>
      <c r="Q273" s="28" t="s">
        <v>1245</v>
      </c>
      <c r="R273" s="28">
        <v>50.0</v>
      </c>
      <c r="S273" s="50">
        <f t="shared" si="1"/>
        <v>25</v>
      </c>
      <c r="T273" s="28" t="str">
        <f t="shared" si="2"/>
        <v>DIATAS 8JAM</v>
      </c>
      <c r="U273" s="52">
        <v>45292.0</v>
      </c>
      <c r="V273" s="28" t="str">
        <f t="shared" si="3"/>
        <v>DIATAS 1 TAHUN</v>
      </c>
      <c r="W273" s="28"/>
      <c r="X273" s="28"/>
      <c r="Y273" s="28"/>
      <c r="Z273" s="28"/>
      <c r="AA273" s="28"/>
      <c r="AB273" s="28"/>
      <c r="AC273" s="65" t="b">
        <v>0</v>
      </c>
      <c r="AD273" s="28" t="str">
        <f t="shared" si="4"/>
        <v>Waktunya Dummy</v>
      </c>
      <c r="AE273" s="28" t="str">
        <f t="shared" si="5"/>
        <v>1</v>
      </c>
      <c r="AF273" s="28">
        <f t="shared" si="8"/>
        <v>50</v>
      </c>
      <c r="AG273" s="28">
        <v>50.0</v>
      </c>
      <c r="AH273" s="68">
        <v>1.0</v>
      </c>
      <c r="AI273" s="28">
        <v>0.0</v>
      </c>
      <c r="AJ273" s="70"/>
      <c r="AK273" s="28">
        <v>0.0</v>
      </c>
      <c r="AL273" s="28"/>
      <c r="AM273" s="28">
        <v>0.0</v>
      </c>
      <c r="AN273" s="28"/>
      <c r="AO273" s="28">
        <v>0.0</v>
      </c>
      <c r="AP273" s="28"/>
      <c r="AQ273" s="28">
        <v>0.0</v>
      </c>
      <c r="AR273" s="28"/>
      <c r="AS273" s="28">
        <v>0.0</v>
      </c>
      <c r="AT273" s="28"/>
      <c r="AU273" s="28">
        <v>0.0</v>
      </c>
      <c r="AV273" s="28"/>
      <c r="AW273" s="28">
        <v>0.0</v>
      </c>
      <c r="AX273" s="28"/>
      <c r="AY273" s="55" t="s">
        <v>184</v>
      </c>
      <c r="AZ273" s="55" t="s">
        <v>184</v>
      </c>
      <c r="BA273" s="55" t="s">
        <v>184</v>
      </c>
      <c r="BB273" s="55" t="s">
        <v>184</v>
      </c>
      <c r="BC273" s="77">
        <f t="shared" si="7"/>
        <v>100</v>
      </c>
    </row>
    <row r="274" ht="22.5" customHeight="1">
      <c r="A274" s="36">
        <v>273.0</v>
      </c>
      <c r="B274" s="28" t="s">
        <v>2423</v>
      </c>
      <c r="C274" s="28" t="s">
        <v>3478</v>
      </c>
      <c r="D274" s="28" t="s">
        <v>232</v>
      </c>
      <c r="E274" s="28" t="s">
        <v>593</v>
      </c>
      <c r="F274" s="28" t="s">
        <v>358</v>
      </c>
      <c r="G274" s="28"/>
      <c r="H274" s="28" t="s">
        <v>1859</v>
      </c>
      <c r="I274" s="28">
        <v>2.0</v>
      </c>
      <c r="J274" s="28">
        <v>20.0</v>
      </c>
      <c r="K274" s="28">
        <v>40.0</v>
      </c>
      <c r="L274" s="28" t="s">
        <v>546</v>
      </c>
      <c r="M274" s="28">
        <v>2.0</v>
      </c>
      <c r="N274" s="28" t="s">
        <v>175</v>
      </c>
      <c r="O274" s="28" t="s">
        <v>2362</v>
      </c>
      <c r="P274" s="28" t="s">
        <v>1609</v>
      </c>
      <c r="Q274" s="28" t="s">
        <v>1245</v>
      </c>
      <c r="R274" s="28">
        <v>50.0</v>
      </c>
      <c r="S274" s="50">
        <f t="shared" si="1"/>
        <v>25</v>
      </c>
      <c r="T274" s="28" t="str">
        <f t="shared" si="2"/>
        <v>DIATAS 8JAM</v>
      </c>
      <c r="U274" s="52">
        <v>45292.0</v>
      </c>
      <c r="V274" s="28" t="str">
        <f t="shared" si="3"/>
        <v>DIATAS 1 TAHUN</v>
      </c>
      <c r="W274" s="28"/>
      <c r="X274" s="28"/>
      <c r="Y274" s="28"/>
      <c r="Z274" s="28"/>
      <c r="AA274" s="28"/>
      <c r="AB274" s="28"/>
      <c r="AC274" s="65" t="b">
        <v>0</v>
      </c>
      <c r="AD274" s="28" t="str">
        <f t="shared" si="4"/>
        <v>Waktunya Dummy</v>
      </c>
      <c r="AE274" s="28" t="str">
        <f t="shared" si="5"/>
        <v>1</v>
      </c>
      <c r="AF274" s="28">
        <f t="shared" si="8"/>
        <v>50</v>
      </c>
      <c r="AG274" s="28">
        <v>50.0</v>
      </c>
      <c r="AH274" s="68">
        <v>1.0</v>
      </c>
      <c r="AI274" s="28">
        <v>0.0</v>
      </c>
      <c r="AJ274" s="70"/>
      <c r="AK274" s="28">
        <v>0.0</v>
      </c>
      <c r="AL274" s="28"/>
      <c r="AM274" s="28">
        <v>0.0</v>
      </c>
      <c r="AN274" s="28"/>
      <c r="AO274" s="28">
        <v>0.0</v>
      </c>
      <c r="AP274" s="28"/>
      <c r="AQ274" s="28">
        <v>0.0</v>
      </c>
      <c r="AR274" s="28"/>
      <c r="AS274" s="28">
        <v>0.0</v>
      </c>
      <c r="AT274" s="28"/>
      <c r="AU274" s="28">
        <v>0.0</v>
      </c>
      <c r="AV274" s="28"/>
      <c r="AW274" s="28">
        <v>0.0</v>
      </c>
      <c r="AX274" s="28"/>
      <c r="AY274" s="55" t="s">
        <v>184</v>
      </c>
      <c r="AZ274" s="55" t="s">
        <v>184</v>
      </c>
      <c r="BA274" s="55" t="s">
        <v>184</v>
      </c>
      <c r="BB274" s="55" t="s">
        <v>184</v>
      </c>
      <c r="BC274" s="77">
        <f t="shared" si="7"/>
        <v>100</v>
      </c>
    </row>
    <row r="275" ht="22.5" customHeight="1">
      <c r="A275" s="36">
        <v>274.0</v>
      </c>
      <c r="B275" s="28" t="s">
        <v>2427</v>
      </c>
      <c r="C275" s="28" t="s">
        <v>3486</v>
      </c>
      <c r="D275" s="28" t="s">
        <v>232</v>
      </c>
      <c r="E275" s="28" t="s">
        <v>593</v>
      </c>
      <c r="F275" s="28" t="s">
        <v>358</v>
      </c>
      <c r="G275" s="28"/>
      <c r="H275" s="28" t="s">
        <v>1859</v>
      </c>
      <c r="I275" s="28">
        <v>2.0</v>
      </c>
      <c r="J275" s="28">
        <v>20.0</v>
      </c>
      <c r="K275" s="28">
        <v>40.0</v>
      </c>
      <c r="L275" s="28" t="s">
        <v>546</v>
      </c>
      <c r="M275" s="28">
        <v>2.0</v>
      </c>
      <c r="N275" s="28" t="s">
        <v>175</v>
      </c>
      <c r="O275" s="28" t="s">
        <v>2362</v>
      </c>
      <c r="P275" s="28" t="s">
        <v>1609</v>
      </c>
      <c r="Q275" s="28" t="s">
        <v>1245</v>
      </c>
      <c r="R275" s="28">
        <v>50.0</v>
      </c>
      <c r="S275" s="50">
        <f t="shared" si="1"/>
        <v>25</v>
      </c>
      <c r="T275" s="28" t="str">
        <f t="shared" si="2"/>
        <v>DIATAS 8JAM</v>
      </c>
      <c r="U275" s="52">
        <v>45292.0</v>
      </c>
      <c r="V275" s="28" t="str">
        <f t="shared" si="3"/>
        <v>DIATAS 1 TAHUN</v>
      </c>
      <c r="W275" s="28"/>
      <c r="X275" s="28"/>
      <c r="Y275" s="28"/>
      <c r="Z275" s="28"/>
      <c r="AA275" s="28"/>
      <c r="AB275" s="28"/>
      <c r="AC275" s="65" t="b">
        <v>0</v>
      </c>
      <c r="AD275" s="28" t="str">
        <f t="shared" si="4"/>
        <v>Waktunya Dummy</v>
      </c>
      <c r="AE275" s="28" t="str">
        <f t="shared" si="5"/>
        <v>1</v>
      </c>
      <c r="AF275" s="28">
        <f t="shared" si="8"/>
        <v>50</v>
      </c>
      <c r="AG275" s="28">
        <v>50.0</v>
      </c>
      <c r="AH275" s="68">
        <v>1.0</v>
      </c>
      <c r="AI275" s="28">
        <v>0.0</v>
      </c>
      <c r="AJ275" s="70"/>
      <c r="AK275" s="28">
        <v>0.0</v>
      </c>
      <c r="AL275" s="28"/>
      <c r="AM275" s="28">
        <v>0.0</v>
      </c>
      <c r="AN275" s="28"/>
      <c r="AO275" s="28">
        <v>0.0</v>
      </c>
      <c r="AP275" s="28"/>
      <c r="AQ275" s="28">
        <v>0.0</v>
      </c>
      <c r="AR275" s="28"/>
      <c r="AS275" s="28">
        <v>0.0</v>
      </c>
      <c r="AT275" s="28"/>
      <c r="AU275" s="28">
        <v>0.0</v>
      </c>
      <c r="AV275" s="28"/>
      <c r="AW275" s="28">
        <v>0.0</v>
      </c>
      <c r="AX275" s="28"/>
      <c r="AY275" s="55" t="s">
        <v>184</v>
      </c>
      <c r="AZ275" s="55" t="s">
        <v>184</v>
      </c>
      <c r="BA275" s="55" t="s">
        <v>184</v>
      </c>
      <c r="BB275" s="55" t="s">
        <v>184</v>
      </c>
      <c r="BC275" s="77">
        <f t="shared" si="7"/>
        <v>100</v>
      </c>
    </row>
    <row r="276" ht="22.5" customHeight="1">
      <c r="A276" s="36">
        <v>275.0</v>
      </c>
      <c r="B276" s="28" t="s">
        <v>2432</v>
      </c>
      <c r="C276" s="28" t="s">
        <v>3492</v>
      </c>
      <c r="D276" s="28" t="s">
        <v>232</v>
      </c>
      <c r="E276" s="28" t="s">
        <v>593</v>
      </c>
      <c r="F276" s="28" t="s">
        <v>358</v>
      </c>
      <c r="G276" s="28"/>
      <c r="H276" s="28" t="s">
        <v>1859</v>
      </c>
      <c r="I276" s="28">
        <v>2.0</v>
      </c>
      <c r="J276" s="28">
        <v>20.0</v>
      </c>
      <c r="K276" s="28">
        <v>40.0</v>
      </c>
      <c r="L276" s="28" t="s">
        <v>546</v>
      </c>
      <c r="M276" s="28">
        <v>2.0</v>
      </c>
      <c r="N276" s="28" t="s">
        <v>175</v>
      </c>
      <c r="O276" s="28" t="s">
        <v>2362</v>
      </c>
      <c r="P276" s="28" t="s">
        <v>1609</v>
      </c>
      <c r="Q276" s="28" t="s">
        <v>1245</v>
      </c>
      <c r="R276" s="28">
        <v>50.0</v>
      </c>
      <c r="S276" s="50">
        <f t="shared" si="1"/>
        <v>25</v>
      </c>
      <c r="T276" s="28" t="str">
        <f t="shared" si="2"/>
        <v>DIATAS 8JAM</v>
      </c>
      <c r="U276" s="52">
        <v>45292.0</v>
      </c>
      <c r="V276" s="28" t="str">
        <f t="shared" si="3"/>
        <v>DIATAS 1 TAHUN</v>
      </c>
      <c r="W276" s="28"/>
      <c r="X276" s="28"/>
      <c r="Y276" s="28"/>
      <c r="Z276" s="28"/>
      <c r="AA276" s="28"/>
      <c r="AB276" s="28"/>
      <c r="AC276" s="65" t="b">
        <v>0</v>
      </c>
      <c r="AD276" s="28" t="str">
        <f t="shared" si="4"/>
        <v>Waktunya Dummy</v>
      </c>
      <c r="AE276" s="28" t="str">
        <f t="shared" si="5"/>
        <v>1</v>
      </c>
      <c r="AF276" s="28">
        <f t="shared" si="8"/>
        <v>50</v>
      </c>
      <c r="AG276" s="28">
        <v>50.0</v>
      </c>
      <c r="AH276" s="68">
        <v>1.0</v>
      </c>
      <c r="AI276" s="28">
        <v>0.0</v>
      </c>
      <c r="AJ276" s="70"/>
      <c r="AK276" s="28">
        <v>0.0</v>
      </c>
      <c r="AL276" s="28"/>
      <c r="AM276" s="28">
        <v>0.0</v>
      </c>
      <c r="AN276" s="28"/>
      <c r="AO276" s="28">
        <v>0.0</v>
      </c>
      <c r="AP276" s="28"/>
      <c r="AQ276" s="28">
        <v>0.0</v>
      </c>
      <c r="AR276" s="28"/>
      <c r="AS276" s="28">
        <v>0.0</v>
      </c>
      <c r="AT276" s="28"/>
      <c r="AU276" s="28">
        <v>0.0</v>
      </c>
      <c r="AV276" s="28"/>
      <c r="AW276" s="28">
        <v>0.0</v>
      </c>
      <c r="AX276" s="28"/>
      <c r="AY276" s="55" t="s">
        <v>184</v>
      </c>
      <c r="AZ276" s="55" t="s">
        <v>184</v>
      </c>
      <c r="BA276" s="55" t="s">
        <v>184</v>
      </c>
      <c r="BB276" s="55" t="s">
        <v>184</v>
      </c>
      <c r="BC276" s="77">
        <f t="shared" si="7"/>
        <v>100</v>
      </c>
    </row>
    <row r="277" ht="22.5" customHeight="1">
      <c r="A277" s="36">
        <v>276.0</v>
      </c>
      <c r="B277" s="28" t="s">
        <v>2436</v>
      </c>
      <c r="C277" s="28" t="s">
        <v>3502</v>
      </c>
      <c r="D277" s="28" t="s">
        <v>232</v>
      </c>
      <c r="E277" s="28" t="s">
        <v>593</v>
      </c>
      <c r="F277" s="28" t="s">
        <v>358</v>
      </c>
      <c r="G277" s="28"/>
      <c r="H277" s="28" t="s">
        <v>1859</v>
      </c>
      <c r="I277" s="28">
        <v>2.0</v>
      </c>
      <c r="J277" s="28">
        <v>20.0</v>
      </c>
      <c r="K277" s="28">
        <v>40.0</v>
      </c>
      <c r="L277" s="28" t="s">
        <v>546</v>
      </c>
      <c r="M277" s="28">
        <v>2.0</v>
      </c>
      <c r="N277" s="28" t="s">
        <v>175</v>
      </c>
      <c r="O277" s="28" t="s">
        <v>2362</v>
      </c>
      <c r="P277" s="28" t="s">
        <v>1609</v>
      </c>
      <c r="Q277" s="28" t="s">
        <v>1245</v>
      </c>
      <c r="R277" s="28">
        <v>50.0</v>
      </c>
      <c r="S277" s="50">
        <f t="shared" si="1"/>
        <v>25</v>
      </c>
      <c r="T277" s="28" t="str">
        <f t="shared" si="2"/>
        <v>DIATAS 8JAM</v>
      </c>
      <c r="U277" s="52">
        <v>45292.0</v>
      </c>
      <c r="V277" s="28" t="str">
        <f t="shared" si="3"/>
        <v>DIATAS 1 TAHUN</v>
      </c>
      <c r="W277" s="28"/>
      <c r="X277" s="28"/>
      <c r="Y277" s="28"/>
      <c r="Z277" s="28"/>
      <c r="AA277" s="28"/>
      <c r="AB277" s="28"/>
      <c r="AC277" s="65" t="b">
        <v>0</v>
      </c>
      <c r="AD277" s="28" t="str">
        <f t="shared" si="4"/>
        <v>Waktunya Dummy</v>
      </c>
      <c r="AE277" s="28" t="str">
        <f t="shared" si="5"/>
        <v>1</v>
      </c>
      <c r="AF277" s="28">
        <f t="shared" si="8"/>
        <v>50</v>
      </c>
      <c r="AG277" s="28">
        <v>50.0</v>
      </c>
      <c r="AH277" s="68">
        <v>1.0</v>
      </c>
      <c r="AI277" s="28">
        <v>0.0</v>
      </c>
      <c r="AJ277" s="70"/>
      <c r="AK277" s="28">
        <v>0.0</v>
      </c>
      <c r="AL277" s="28"/>
      <c r="AM277" s="28">
        <v>0.0</v>
      </c>
      <c r="AN277" s="28"/>
      <c r="AO277" s="28">
        <v>0.0</v>
      </c>
      <c r="AP277" s="28"/>
      <c r="AQ277" s="28">
        <v>0.0</v>
      </c>
      <c r="AR277" s="28"/>
      <c r="AS277" s="28">
        <v>0.0</v>
      </c>
      <c r="AT277" s="28"/>
      <c r="AU277" s="28">
        <v>0.0</v>
      </c>
      <c r="AV277" s="28"/>
      <c r="AW277" s="28">
        <v>0.0</v>
      </c>
      <c r="AX277" s="28"/>
      <c r="AY277" s="55" t="s">
        <v>184</v>
      </c>
      <c r="AZ277" s="55" t="s">
        <v>184</v>
      </c>
      <c r="BA277" s="55" t="s">
        <v>184</v>
      </c>
      <c r="BB277" s="55" t="s">
        <v>184</v>
      </c>
      <c r="BC277" s="77">
        <f t="shared" si="7"/>
        <v>100</v>
      </c>
    </row>
    <row r="278" ht="22.5" customHeight="1">
      <c r="A278" s="36">
        <v>277.0</v>
      </c>
      <c r="B278" s="28" t="s">
        <v>2439</v>
      </c>
      <c r="C278" s="28" t="s">
        <v>3509</v>
      </c>
      <c r="D278" s="28" t="s">
        <v>232</v>
      </c>
      <c r="E278" s="28" t="s">
        <v>593</v>
      </c>
      <c r="F278" s="28" t="s">
        <v>358</v>
      </c>
      <c r="G278" s="28"/>
      <c r="H278" s="28" t="s">
        <v>1859</v>
      </c>
      <c r="I278" s="28">
        <v>2.0</v>
      </c>
      <c r="J278" s="28">
        <v>20.0</v>
      </c>
      <c r="K278" s="28">
        <v>40.0</v>
      </c>
      <c r="L278" s="28" t="s">
        <v>546</v>
      </c>
      <c r="M278" s="28">
        <v>2.0</v>
      </c>
      <c r="N278" s="28" t="s">
        <v>175</v>
      </c>
      <c r="O278" s="28" t="s">
        <v>2362</v>
      </c>
      <c r="P278" s="28" t="s">
        <v>1609</v>
      </c>
      <c r="Q278" s="28" t="s">
        <v>1245</v>
      </c>
      <c r="R278" s="28">
        <v>50.0</v>
      </c>
      <c r="S278" s="50">
        <f t="shared" si="1"/>
        <v>25</v>
      </c>
      <c r="T278" s="28" t="str">
        <f t="shared" si="2"/>
        <v>DIATAS 8JAM</v>
      </c>
      <c r="U278" s="52">
        <v>45292.0</v>
      </c>
      <c r="V278" s="28" t="str">
        <f t="shared" si="3"/>
        <v>DIATAS 1 TAHUN</v>
      </c>
      <c r="W278" s="28"/>
      <c r="X278" s="28"/>
      <c r="Y278" s="28"/>
      <c r="Z278" s="28"/>
      <c r="AA278" s="28"/>
      <c r="AB278" s="28"/>
      <c r="AC278" s="65" t="b">
        <v>0</v>
      </c>
      <c r="AD278" s="28" t="str">
        <f t="shared" si="4"/>
        <v>Waktunya Dummy</v>
      </c>
      <c r="AE278" s="28" t="str">
        <f t="shared" si="5"/>
        <v>1</v>
      </c>
      <c r="AF278" s="28">
        <f t="shared" si="8"/>
        <v>50</v>
      </c>
      <c r="AG278" s="28">
        <v>50.0</v>
      </c>
      <c r="AH278" s="68">
        <v>1.0</v>
      </c>
      <c r="AI278" s="28">
        <v>0.0</v>
      </c>
      <c r="AJ278" s="70"/>
      <c r="AK278" s="28">
        <v>0.0</v>
      </c>
      <c r="AL278" s="28"/>
      <c r="AM278" s="28">
        <v>0.0</v>
      </c>
      <c r="AN278" s="28"/>
      <c r="AO278" s="28">
        <v>0.0</v>
      </c>
      <c r="AP278" s="28"/>
      <c r="AQ278" s="28">
        <v>0.0</v>
      </c>
      <c r="AR278" s="28"/>
      <c r="AS278" s="28">
        <v>0.0</v>
      </c>
      <c r="AT278" s="28"/>
      <c r="AU278" s="28">
        <v>0.0</v>
      </c>
      <c r="AV278" s="28"/>
      <c r="AW278" s="28">
        <v>0.0</v>
      </c>
      <c r="AX278" s="28"/>
      <c r="AY278" s="55" t="s">
        <v>184</v>
      </c>
      <c r="AZ278" s="55" t="s">
        <v>184</v>
      </c>
      <c r="BA278" s="55" t="s">
        <v>184</v>
      </c>
      <c r="BB278" s="55" t="s">
        <v>184</v>
      </c>
      <c r="BC278" s="77">
        <f t="shared" si="7"/>
        <v>100</v>
      </c>
    </row>
    <row r="279" ht="22.5" customHeight="1">
      <c r="A279" s="36">
        <v>278.0</v>
      </c>
      <c r="B279" s="28" t="s">
        <v>2445</v>
      </c>
      <c r="C279" s="28" t="s">
        <v>3515</v>
      </c>
      <c r="D279" s="28" t="s">
        <v>232</v>
      </c>
      <c r="E279" s="28" t="s">
        <v>593</v>
      </c>
      <c r="F279" s="28" t="s">
        <v>358</v>
      </c>
      <c r="G279" s="28"/>
      <c r="H279" s="28" t="s">
        <v>1859</v>
      </c>
      <c r="I279" s="28">
        <v>2.0</v>
      </c>
      <c r="J279" s="28">
        <v>20.0</v>
      </c>
      <c r="K279" s="28">
        <v>40.0</v>
      </c>
      <c r="L279" s="28" t="s">
        <v>546</v>
      </c>
      <c r="M279" s="28">
        <v>2.0</v>
      </c>
      <c r="N279" s="28" t="s">
        <v>175</v>
      </c>
      <c r="O279" s="28" t="s">
        <v>2362</v>
      </c>
      <c r="P279" s="28" t="s">
        <v>1609</v>
      </c>
      <c r="Q279" s="28" t="s">
        <v>1245</v>
      </c>
      <c r="R279" s="28">
        <v>50.0</v>
      </c>
      <c r="S279" s="50">
        <f t="shared" si="1"/>
        <v>25</v>
      </c>
      <c r="T279" s="28" t="str">
        <f t="shared" si="2"/>
        <v>DIATAS 8JAM</v>
      </c>
      <c r="U279" s="52">
        <v>45292.0</v>
      </c>
      <c r="V279" s="28" t="str">
        <f t="shared" si="3"/>
        <v>DIATAS 1 TAHUN</v>
      </c>
      <c r="W279" s="28"/>
      <c r="X279" s="28"/>
      <c r="Y279" s="28"/>
      <c r="Z279" s="28"/>
      <c r="AA279" s="28"/>
      <c r="AB279" s="28"/>
      <c r="AC279" s="65" t="b">
        <v>0</v>
      </c>
      <c r="AD279" s="28" t="str">
        <f t="shared" si="4"/>
        <v>Waktunya Dummy</v>
      </c>
      <c r="AE279" s="28" t="str">
        <f t="shared" si="5"/>
        <v>1</v>
      </c>
      <c r="AF279" s="28">
        <f t="shared" si="8"/>
        <v>50</v>
      </c>
      <c r="AG279" s="28">
        <v>50.0</v>
      </c>
      <c r="AH279" s="68">
        <v>1.0</v>
      </c>
      <c r="AI279" s="28">
        <v>0.0</v>
      </c>
      <c r="AJ279" s="70"/>
      <c r="AK279" s="28">
        <v>0.0</v>
      </c>
      <c r="AL279" s="28"/>
      <c r="AM279" s="28">
        <v>0.0</v>
      </c>
      <c r="AN279" s="28"/>
      <c r="AO279" s="28">
        <v>0.0</v>
      </c>
      <c r="AP279" s="28"/>
      <c r="AQ279" s="28">
        <v>0.0</v>
      </c>
      <c r="AR279" s="28"/>
      <c r="AS279" s="28">
        <v>0.0</v>
      </c>
      <c r="AT279" s="28"/>
      <c r="AU279" s="28">
        <v>0.0</v>
      </c>
      <c r="AV279" s="28"/>
      <c r="AW279" s="28">
        <v>0.0</v>
      </c>
      <c r="AX279" s="28"/>
      <c r="AY279" s="55" t="s">
        <v>184</v>
      </c>
      <c r="AZ279" s="55" t="s">
        <v>184</v>
      </c>
      <c r="BA279" s="55" t="s">
        <v>184</v>
      </c>
      <c r="BB279" s="55" t="s">
        <v>184</v>
      </c>
      <c r="BC279" s="77">
        <f t="shared" si="7"/>
        <v>100</v>
      </c>
    </row>
    <row r="280" ht="22.5" customHeight="1">
      <c r="A280" s="36">
        <v>279.0</v>
      </c>
      <c r="B280" s="28" t="s">
        <v>2449</v>
      </c>
      <c r="C280" s="28" t="s">
        <v>3524</v>
      </c>
      <c r="D280" s="28" t="s">
        <v>232</v>
      </c>
      <c r="E280" s="28" t="s">
        <v>593</v>
      </c>
      <c r="F280" s="28" t="s">
        <v>358</v>
      </c>
      <c r="G280" s="28"/>
      <c r="H280" s="28" t="s">
        <v>1859</v>
      </c>
      <c r="I280" s="28">
        <v>2.0</v>
      </c>
      <c r="J280" s="28">
        <v>20.0</v>
      </c>
      <c r="K280" s="28">
        <v>40.0</v>
      </c>
      <c r="L280" s="28" t="s">
        <v>546</v>
      </c>
      <c r="M280" s="28">
        <v>2.0</v>
      </c>
      <c r="N280" s="28" t="s">
        <v>175</v>
      </c>
      <c r="O280" s="28" t="s">
        <v>2362</v>
      </c>
      <c r="P280" s="28" t="s">
        <v>1609</v>
      </c>
      <c r="Q280" s="28" t="s">
        <v>1245</v>
      </c>
      <c r="R280" s="28">
        <v>50.0</v>
      </c>
      <c r="S280" s="50">
        <f t="shared" si="1"/>
        <v>25</v>
      </c>
      <c r="T280" s="28" t="str">
        <f t="shared" si="2"/>
        <v>DIATAS 8JAM</v>
      </c>
      <c r="U280" s="52">
        <v>45292.0</v>
      </c>
      <c r="V280" s="28" t="str">
        <f t="shared" si="3"/>
        <v>DIATAS 1 TAHUN</v>
      </c>
      <c r="W280" s="28"/>
      <c r="X280" s="28"/>
      <c r="Y280" s="28"/>
      <c r="Z280" s="28"/>
      <c r="AA280" s="28"/>
      <c r="AB280" s="28"/>
      <c r="AC280" s="65" t="b">
        <v>0</v>
      </c>
      <c r="AD280" s="28" t="str">
        <f t="shared" si="4"/>
        <v>Waktunya Dummy</v>
      </c>
      <c r="AE280" s="28" t="str">
        <f t="shared" si="5"/>
        <v>1</v>
      </c>
      <c r="AF280" s="28">
        <f t="shared" si="8"/>
        <v>50</v>
      </c>
      <c r="AG280" s="28">
        <v>50.0</v>
      </c>
      <c r="AH280" s="68">
        <v>1.0</v>
      </c>
      <c r="AI280" s="28">
        <v>0.0</v>
      </c>
      <c r="AJ280" s="70"/>
      <c r="AK280" s="28">
        <v>0.0</v>
      </c>
      <c r="AL280" s="28"/>
      <c r="AM280" s="28">
        <v>0.0</v>
      </c>
      <c r="AN280" s="28"/>
      <c r="AO280" s="28">
        <v>0.0</v>
      </c>
      <c r="AP280" s="28"/>
      <c r="AQ280" s="28">
        <v>0.0</v>
      </c>
      <c r="AR280" s="28"/>
      <c r="AS280" s="28">
        <v>0.0</v>
      </c>
      <c r="AT280" s="28"/>
      <c r="AU280" s="28">
        <v>0.0</v>
      </c>
      <c r="AV280" s="28"/>
      <c r="AW280" s="28">
        <v>0.0</v>
      </c>
      <c r="AX280" s="28"/>
      <c r="AY280" s="55" t="s">
        <v>184</v>
      </c>
      <c r="AZ280" s="55" t="s">
        <v>184</v>
      </c>
      <c r="BA280" s="55" t="s">
        <v>184</v>
      </c>
      <c r="BB280" s="55" t="s">
        <v>184</v>
      </c>
      <c r="BC280" s="77">
        <f t="shared" si="7"/>
        <v>100</v>
      </c>
    </row>
    <row r="281" ht="22.5" customHeight="1">
      <c r="A281" s="36">
        <v>280.0</v>
      </c>
      <c r="B281" s="28" t="s">
        <v>2452</v>
      </c>
      <c r="C281" s="28" t="s">
        <v>3530</v>
      </c>
      <c r="D281" s="28" t="s">
        <v>232</v>
      </c>
      <c r="E281" s="28" t="s">
        <v>593</v>
      </c>
      <c r="F281" s="28" t="s">
        <v>358</v>
      </c>
      <c r="G281" s="28"/>
      <c r="H281" s="28" t="s">
        <v>1859</v>
      </c>
      <c r="I281" s="28">
        <v>2.0</v>
      </c>
      <c r="J281" s="28">
        <v>20.0</v>
      </c>
      <c r="K281" s="28">
        <v>40.0</v>
      </c>
      <c r="L281" s="28" t="s">
        <v>546</v>
      </c>
      <c r="M281" s="28">
        <v>2.0</v>
      </c>
      <c r="N281" s="28" t="s">
        <v>175</v>
      </c>
      <c r="O281" s="28" t="s">
        <v>2362</v>
      </c>
      <c r="P281" s="28" t="s">
        <v>1609</v>
      </c>
      <c r="Q281" s="28" t="s">
        <v>1245</v>
      </c>
      <c r="R281" s="28">
        <v>50.0</v>
      </c>
      <c r="S281" s="50">
        <f t="shared" si="1"/>
        <v>25</v>
      </c>
      <c r="T281" s="28" t="str">
        <f t="shared" si="2"/>
        <v>DIATAS 8JAM</v>
      </c>
      <c r="U281" s="52">
        <v>45292.0</v>
      </c>
      <c r="V281" s="28" t="str">
        <f t="shared" si="3"/>
        <v>DIATAS 1 TAHUN</v>
      </c>
      <c r="W281" s="28"/>
      <c r="X281" s="28"/>
      <c r="Y281" s="28"/>
      <c r="Z281" s="28"/>
      <c r="AA281" s="28"/>
      <c r="AB281" s="28"/>
      <c r="AC281" s="65" t="b">
        <v>0</v>
      </c>
      <c r="AD281" s="28" t="str">
        <f t="shared" si="4"/>
        <v>Waktunya Dummy</v>
      </c>
      <c r="AE281" s="28" t="str">
        <f t="shared" si="5"/>
        <v>1</v>
      </c>
      <c r="AF281" s="28">
        <f t="shared" si="8"/>
        <v>50</v>
      </c>
      <c r="AG281" s="28">
        <v>50.0</v>
      </c>
      <c r="AH281" s="68">
        <v>1.0</v>
      </c>
      <c r="AI281" s="28">
        <v>0.0</v>
      </c>
      <c r="AJ281" s="70"/>
      <c r="AK281" s="28">
        <v>0.0</v>
      </c>
      <c r="AL281" s="28"/>
      <c r="AM281" s="28">
        <v>0.0</v>
      </c>
      <c r="AN281" s="28"/>
      <c r="AO281" s="28">
        <v>0.0</v>
      </c>
      <c r="AP281" s="28"/>
      <c r="AQ281" s="28">
        <v>0.0</v>
      </c>
      <c r="AR281" s="28"/>
      <c r="AS281" s="28">
        <v>0.0</v>
      </c>
      <c r="AT281" s="28"/>
      <c r="AU281" s="28">
        <v>0.0</v>
      </c>
      <c r="AV281" s="28"/>
      <c r="AW281" s="28">
        <v>0.0</v>
      </c>
      <c r="AX281" s="28"/>
      <c r="AY281" s="55" t="s">
        <v>184</v>
      </c>
      <c r="AZ281" s="55" t="s">
        <v>184</v>
      </c>
      <c r="BA281" s="55" t="s">
        <v>184</v>
      </c>
      <c r="BB281" s="55" t="s">
        <v>184</v>
      </c>
      <c r="BC281" s="77">
        <f t="shared" si="7"/>
        <v>100</v>
      </c>
    </row>
    <row r="282" ht="22.5" customHeight="1">
      <c r="A282" s="36">
        <v>281.0</v>
      </c>
      <c r="B282" s="28" t="s">
        <v>2455</v>
      </c>
      <c r="C282" s="28" t="s">
        <v>3537</v>
      </c>
      <c r="D282" s="28" t="s">
        <v>232</v>
      </c>
      <c r="E282" s="28" t="s">
        <v>593</v>
      </c>
      <c r="F282" s="28" t="s">
        <v>358</v>
      </c>
      <c r="G282" s="28"/>
      <c r="H282" s="28" t="s">
        <v>1859</v>
      </c>
      <c r="I282" s="28">
        <v>2.0</v>
      </c>
      <c r="J282" s="28">
        <v>20.0</v>
      </c>
      <c r="K282" s="28">
        <v>40.0</v>
      </c>
      <c r="L282" s="28" t="s">
        <v>546</v>
      </c>
      <c r="M282" s="28">
        <v>2.0</v>
      </c>
      <c r="N282" s="28" t="s">
        <v>175</v>
      </c>
      <c r="O282" s="28" t="s">
        <v>2362</v>
      </c>
      <c r="P282" s="28" t="s">
        <v>1609</v>
      </c>
      <c r="Q282" s="28" t="s">
        <v>1245</v>
      </c>
      <c r="R282" s="28">
        <v>50.0</v>
      </c>
      <c r="S282" s="50">
        <f t="shared" si="1"/>
        <v>25</v>
      </c>
      <c r="T282" s="28" t="str">
        <f t="shared" si="2"/>
        <v>DIATAS 8JAM</v>
      </c>
      <c r="U282" s="52">
        <v>45292.0</v>
      </c>
      <c r="V282" s="28" t="str">
        <f t="shared" si="3"/>
        <v>DIATAS 1 TAHUN</v>
      </c>
      <c r="W282" s="28"/>
      <c r="X282" s="28"/>
      <c r="Y282" s="28"/>
      <c r="Z282" s="28"/>
      <c r="AA282" s="28"/>
      <c r="AB282" s="28"/>
      <c r="AC282" s="65" t="b">
        <v>0</v>
      </c>
      <c r="AD282" s="28" t="str">
        <f t="shared" si="4"/>
        <v>Waktunya Dummy</v>
      </c>
      <c r="AE282" s="28" t="str">
        <f t="shared" si="5"/>
        <v>1</v>
      </c>
      <c r="AF282" s="28">
        <f t="shared" si="8"/>
        <v>50</v>
      </c>
      <c r="AG282" s="28">
        <v>50.0</v>
      </c>
      <c r="AH282" s="68">
        <v>1.0</v>
      </c>
      <c r="AI282" s="28">
        <v>0.0</v>
      </c>
      <c r="AJ282" s="70"/>
      <c r="AK282" s="28">
        <v>0.0</v>
      </c>
      <c r="AL282" s="28"/>
      <c r="AM282" s="28">
        <v>0.0</v>
      </c>
      <c r="AN282" s="28"/>
      <c r="AO282" s="28">
        <v>0.0</v>
      </c>
      <c r="AP282" s="28"/>
      <c r="AQ282" s="28">
        <v>0.0</v>
      </c>
      <c r="AR282" s="28"/>
      <c r="AS282" s="28">
        <v>0.0</v>
      </c>
      <c r="AT282" s="28"/>
      <c r="AU282" s="28">
        <v>0.0</v>
      </c>
      <c r="AV282" s="28"/>
      <c r="AW282" s="28">
        <v>0.0</v>
      </c>
      <c r="AX282" s="28"/>
      <c r="AY282" s="55" t="s">
        <v>184</v>
      </c>
      <c r="AZ282" s="55" t="s">
        <v>184</v>
      </c>
      <c r="BA282" s="55" t="s">
        <v>184</v>
      </c>
      <c r="BB282" s="55" t="s">
        <v>184</v>
      </c>
      <c r="BC282" s="77">
        <f t="shared" si="7"/>
        <v>100</v>
      </c>
    </row>
    <row r="283" ht="22.5" customHeight="1">
      <c r="A283" s="36">
        <v>282.0</v>
      </c>
      <c r="B283" s="28" t="s">
        <v>2458</v>
      </c>
      <c r="C283" s="28" t="s">
        <v>3547</v>
      </c>
      <c r="D283" s="28" t="s">
        <v>232</v>
      </c>
      <c r="E283" s="28" t="s">
        <v>593</v>
      </c>
      <c r="F283" s="28" t="s">
        <v>358</v>
      </c>
      <c r="G283" s="28"/>
      <c r="H283" s="28" t="s">
        <v>1859</v>
      </c>
      <c r="I283" s="28">
        <v>2.0</v>
      </c>
      <c r="J283" s="28">
        <v>20.0</v>
      </c>
      <c r="K283" s="28">
        <v>40.0</v>
      </c>
      <c r="L283" s="28" t="s">
        <v>546</v>
      </c>
      <c r="M283" s="28">
        <v>2.0</v>
      </c>
      <c r="N283" s="28" t="s">
        <v>175</v>
      </c>
      <c r="O283" s="28" t="s">
        <v>2362</v>
      </c>
      <c r="P283" s="28" t="s">
        <v>1609</v>
      </c>
      <c r="Q283" s="28" t="s">
        <v>1245</v>
      </c>
      <c r="R283" s="28">
        <v>50.0</v>
      </c>
      <c r="S283" s="50">
        <f t="shared" si="1"/>
        <v>25</v>
      </c>
      <c r="T283" s="28" t="str">
        <f t="shared" si="2"/>
        <v>DIATAS 8JAM</v>
      </c>
      <c r="U283" s="52">
        <v>45292.0</v>
      </c>
      <c r="V283" s="28" t="str">
        <f t="shared" si="3"/>
        <v>DIATAS 1 TAHUN</v>
      </c>
      <c r="W283" s="28"/>
      <c r="X283" s="28"/>
      <c r="Y283" s="28"/>
      <c r="Z283" s="28"/>
      <c r="AA283" s="28"/>
      <c r="AB283" s="28"/>
      <c r="AC283" s="65" t="b">
        <v>0</v>
      </c>
      <c r="AD283" s="28" t="str">
        <f t="shared" si="4"/>
        <v>Waktunya Dummy</v>
      </c>
      <c r="AE283" s="28" t="str">
        <f t="shared" si="5"/>
        <v>1</v>
      </c>
      <c r="AF283" s="28">
        <f t="shared" si="8"/>
        <v>50</v>
      </c>
      <c r="AG283" s="28">
        <v>50.0</v>
      </c>
      <c r="AH283" s="68">
        <v>1.0</v>
      </c>
      <c r="AI283" s="28">
        <v>0.0</v>
      </c>
      <c r="AJ283" s="70"/>
      <c r="AK283" s="28">
        <v>0.0</v>
      </c>
      <c r="AL283" s="28"/>
      <c r="AM283" s="28">
        <v>0.0</v>
      </c>
      <c r="AN283" s="28"/>
      <c r="AO283" s="28">
        <v>0.0</v>
      </c>
      <c r="AP283" s="28"/>
      <c r="AQ283" s="28">
        <v>0.0</v>
      </c>
      <c r="AR283" s="28"/>
      <c r="AS283" s="28">
        <v>0.0</v>
      </c>
      <c r="AT283" s="28"/>
      <c r="AU283" s="28">
        <v>0.0</v>
      </c>
      <c r="AV283" s="28"/>
      <c r="AW283" s="28">
        <v>0.0</v>
      </c>
      <c r="AX283" s="28"/>
      <c r="AY283" s="55" t="s">
        <v>184</v>
      </c>
      <c r="AZ283" s="55" t="s">
        <v>184</v>
      </c>
      <c r="BA283" s="55" t="s">
        <v>184</v>
      </c>
      <c r="BB283" s="55" t="s">
        <v>184</v>
      </c>
      <c r="BC283" s="77">
        <f t="shared" si="7"/>
        <v>100</v>
      </c>
    </row>
    <row r="284" ht="22.5" customHeight="1">
      <c r="A284" s="36">
        <v>283.0</v>
      </c>
      <c r="B284" s="28" t="s">
        <v>2464</v>
      </c>
      <c r="C284" s="28" t="s">
        <v>3555</v>
      </c>
      <c r="D284" s="28" t="s">
        <v>232</v>
      </c>
      <c r="E284" s="28" t="s">
        <v>593</v>
      </c>
      <c r="F284" s="28" t="s">
        <v>358</v>
      </c>
      <c r="G284" s="28"/>
      <c r="H284" s="28" t="s">
        <v>1859</v>
      </c>
      <c r="I284" s="28">
        <v>2.0</v>
      </c>
      <c r="J284" s="28">
        <v>20.0</v>
      </c>
      <c r="K284" s="28">
        <v>40.0</v>
      </c>
      <c r="L284" s="28" t="s">
        <v>546</v>
      </c>
      <c r="M284" s="28">
        <v>2.0</v>
      </c>
      <c r="N284" s="28" t="s">
        <v>175</v>
      </c>
      <c r="O284" s="28" t="s">
        <v>2362</v>
      </c>
      <c r="P284" s="28" t="s">
        <v>1609</v>
      </c>
      <c r="Q284" s="28" t="s">
        <v>1245</v>
      </c>
      <c r="R284" s="28">
        <v>50.0</v>
      </c>
      <c r="S284" s="50">
        <f t="shared" si="1"/>
        <v>25</v>
      </c>
      <c r="T284" s="28" t="str">
        <f t="shared" si="2"/>
        <v>DIATAS 8JAM</v>
      </c>
      <c r="U284" s="52">
        <v>45292.0</v>
      </c>
      <c r="V284" s="28" t="str">
        <f t="shared" si="3"/>
        <v>DIATAS 1 TAHUN</v>
      </c>
      <c r="W284" s="28"/>
      <c r="X284" s="28"/>
      <c r="Y284" s="28"/>
      <c r="Z284" s="28"/>
      <c r="AA284" s="28"/>
      <c r="AB284" s="28"/>
      <c r="AC284" s="65" t="b">
        <v>0</v>
      </c>
      <c r="AD284" s="28" t="str">
        <f t="shared" si="4"/>
        <v>Waktunya Dummy</v>
      </c>
      <c r="AE284" s="28" t="str">
        <f t="shared" si="5"/>
        <v>1</v>
      </c>
      <c r="AF284" s="28">
        <f t="shared" si="8"/>
        <v>50</v>
      </c>
      <c r="AG284" s="28">
        <v>50.0</v>
      </c>
      <c r="AH284" s="68">
        <v>1.0</v>
      </c>
      <c r="AI284" s="28">
        <v>0.0</v>
      </c>
      <c r="AJ284" s="70"/>
      <c r="AK284" s="28">
        <v>0.0</v>
      </c>
      <c r="AL284" s="28"/>
      <c r="AM284" s="28">
        <v>0.0</v>
      </c>
      <c r="AN284" s="28"/>
      <c r="AO284" s="28">
        <v>0.0</v>
      </c>
      <c r="AP284" s="28"/>
      <c r="AQ284" s="28">
        <v>0.0</v>
      </c>
      <c r="AR284" s="28"/>
      <c r="AS284" s="28">
        <v>0.0</v>
      </c>
      <c r="AT284" s="28"/>
      <c r="AU284" s="28">
        <v>0.0</v>
      </c>
      <c r="AV284" s="28"/>
      <c r="AW284" s="28">
        <v>0.0</v>
      </c>
      <c r="AX284" s="28"/>
      <c r="AY284" s="55" t="s">
        <v>184</v>
      </c>
      <c r="AZ284" s="55" t="s">
        <v>184</v>
      </c>
      <c r="BA284" s="55" t="s">
        <v>184</v>
      </c>
      <c r="BB284" s="55" t="s">
        <v>184</v>
      </c>
      <c r="BC284" s="77">
        <f t="shared" si="7"/>
        <v>100</v>
      </c>
    </row>
    <row r="285" ht="22.5" customHeight="1">
      <c r="A285" s="36">
        <v>284.0</v>
      </c>
      <c r="B285" s="28" t="s">
        <v>2467</v>
      </c>
      <c r="C285" s="28" t="s">
        <v>3561</v>
      </c>
      <c r="D285" s="28" t="s">
        <v>232</v>
      </c>
      <c r="E285" s="28" t="s">
        <v>593</v>
      </c>
      <c r="F285" s="28" t="s">
        <v>358</v>
      </c>
      <c r="G285" s="28"/>
      <c r="H285" s="28" t="s">
        <v>1859</v>
      </c>
      <c r="I285" s="28">
        <v>2.0</v>
      </c>
      <c r="J285" s="28">
        <v>20.0</v>
      </c>
      <c r="K285" s="28">
        <v>40.0</v>
      </c>
      <c r="L285" s="28" t="s">
        <v>546</v>
      </c>
      <c r="M285" s="28">
        <v>2.0</v>
      </c>
      <c r="N285" s="28" t="s">
        <v>175</v>
      </c>
      <c r="O285" s="28" t="s">
        <v>2362</v>
      </c>
      <c r="P285" s="28" t="s">
        <v>1609</v>
      </c>
      <c r="Q285" s="28" t="s">
        <v>1245</v>
      </c>
      <c r="R285" s="28">
        <v>50.0</v>
      </c>
      <c r="S285" s="50">
        <f t="shared" si="1"/>
        <v>25</v>
      </c>
      <c r="T285" s="28" t="str">
        <f t="shared" si="2"/>
        <v>DIATAS 8JAM</v>
      </c>
      <c r="U285" s="52">
        <v>45292.0</v>
      </c>
      <c r="V285" s="28" t="str">
        <f t="shared" si="3"/>
        <v>DIATAS 1 TAHUN</v>
      </c>
      <c r="W285" s="28"/>
      <c r="X285" s="28"/>
      <c r="Y285" s="28"/>
      <c r="Z285" s="28"/>
      <c r="AA285" s="28"/>
      <c r="AB285" s="28"/>
      <c r="AC285" s="65" t="b">
        <v>0</v>
      </c>
      <c r="AD285" s="28" t="str">
        <f t="shared" si="4"/>
        <v>Waktunya Dummy</v>
      </c>
      <c r="AE285" s="28" t="str">
        <f t="shared" si="5"/>
        <v>1</v>
      </c>
      <c r="AF285" s="28">
        <f t="shared" si="8"/>
        <v>50</v>
      </c>
      <c r="AG285" s="28">
        <v>50.0</v>
      </c>
      <c r="AH285" s="68">
        <v>1.0</v>
      </c>
      <c r="AI285" s="28">
        <v>0.0</v>
      </c>
      <c r="AJ285" s="70"/>
      <c r="AK285" s="28">
        <v>0.0</v>
      </c>
      <c r="AL285" s="28"/>
      <c r="AM285" s="28">
        <v>0.0</v>
      </c>
      <c r="AN285" s="28"/>
      <c r="AO285" s="28">
        <v>0.0</v>
      </c>
      <c r="AP285" s="28"/>
      <c r="AQ285" s="28">
        <v>0.0</v>
      </c>
      <c r="AR285" s="28"/>
      <c r="AS285" s="28">
        <v>0.0</v>
      </c>
      <c r="AT285" s="28"/>
      <c r="AU285" s="28">
        <v>0.0</v>
      </c>
      <c r="AV285" s="28"/>
      <c r="AW285" s="28">
        <v>0.0</v>
      </c>
      <c r="AX285" s="28"/>
      <c r="AY285" s="55" t="s">
        <v>184</v>
      </c>
      <c r="AZ285" s="55" t="s">
        <v>184</v>
      </c>
      <c r="BA285" s="55" t="s">
        <v>184</v>
      </c>
      <c r="BB285" s="55" t="s">
        <v>184</v>
      </c>
      <c r="BC285" s="77">
        <f t="shared" si="7"/>
        <v>100</v>
      </c>
    </row>
    <row r="286" ht="22.5" customHeight="1">
      <c r="A286" s="36">
        <v>285.0</v>
      </c>
      <c r="B286" s="28" t="s">
        <v>2471</v>
      </c>
      <c r="C286" s="28" t="s">
        <v>3571</v>
      </c>
      <c r="D286" s="28" t="s">
        <v>232</v>
      </c>
      <c r="E286" s="28" t="s">
        <v>593</v>
      </c>
      <c r="F286" s="28" t="s">
        <v>358</v>
      </c>
      <c r="G286" s="28"/>
      <c r="H286" s="28" t="s">
        <v>1859</v>
      </c>
      <c r="I286" s="28">
        <v>2.0</v>
      </c>
      <c r="J286" s="28">
        <v>20.0</v>
      </c>
      <c r="K286" s="28">
        <v>40.0</v>
      </c>
      <c r="L286" s="28" t="s">
        <v>546</v>
      </c>
      <c r="M286" s="28">
        <v>2.0</v>
      </c>
      <c r="N286" s="28" t="s">
        <v>175</v>
      </c>
      <c r="O286" s="28" t="s">
        <v>2362</v>
      </c>
      <c r="P286" s="28" t="s">
        <v>1609</v>
      </c>
      <c r="Q286" s="28" t="s">
        <v>1245</v>
      </c>
      <c r="R286" s="28">
        <v>50.0</v>
      </c>
      <c r="S286" s="50">
        <f t="shared" si="1"/>
        <v>25</v>
      </c>
      <c r="T286" s="28" t="str">
        <f t="shared" si="2"/>
        <v>DIATAS 8JAM</v>
      </c>
      <c r="U286" s="52">
        <v>45292.0</v>
      </c>
      <c r="V286" s="28" t="str">
        <f t="shared" si="3"/>
        <v>DIATAS 1 TAHUN</v>
      </c>
      <c r="W286" s="28"/>
      <c r="X286" s="28"/>
      <c r="Y286" s="28"/>
      <c r="Z286" s="28"/>
      <c r="AA286" s="28"/>
      <c r="AB286" s="28"/>
      <c r="AC286" s="65" t="b">
        <v>0</v>
      </c>
      <c r="AD286" s="28" t="str">
        <f t="shared" si="4"/>
        <v>Waktunya Dummy</v>
      </c>
      <c r="AE286" s="28" t="str">
        <f t="shared" si="5"/>
        <v>1</v>
      </c>
      <c r="AF286" s="28">
        <f t="shared" si="8"/>
        <v>50</v>
      </c>
      <c r="AG286" s="28">
        <v>50.0</v>
      </c>
      <c r="AH286" s="68">
        <v>1.0</v>
      </c>
      <c r="AI286" s="28">
        <v>0.0</v>
      </c>
      <c r="AJ286" s="70"/>
      <c r="AK286" s="28">
        <v>0.0</v>
      </c>
      <c r="AL286" s="28"/>
      <c r="AM286" s="28">
        <v>0.0</v>
      </c>
      <c r="AN286" s="28"/>
      <c r="AO286" s="28">
        <v>0.0</v>
      </c>
      <c r="AP286" s="28"/>
      <c r="AQ286" s="28">
        <v>0.0</v>
      </c>
      <c r="AR286" s="28"/>
      <c r="AS286" s="28">
        <v>0.0</v>
      </c>
      <c r="AT286" s="28"/>
      <c r="AU286" s="28">
        <v>0.0</v>
      </c>
      <c r="AV286" s="28"/>
      <c r="AW286" s="28">
        <v>0.0</v>
      </c>
      <c r="AX286" s="28"/>
      <c r="AY286" s="55" t="s">
        <v>184</v>
      </c>
      <c r="AZ286" s="55" t="s">
        <v>184</v>
      </c>
      <c r="BA286" s="55" t="s">
        <v>184</v>
      </c>
      <c r="BB286" s="55" t="s">
        <v>184</v>
      </c>
      <c r="BC286" s="77">
        <f t="shared" si="7"/>
        <v>100</v>
      </c>
    </row>
    <row r="287" ht="22.5" customHeight="1">
      <c r="A287" s="36">
        <v>286.0</v>
      </c>
      <c r="B287" s="28" t="s">
        <v>2476</v>
      </c>
      <c r="C287" s="28" t="s">
        <v>3580</v>
      </c>
      <c r="D287" s="28" t="s">
        <v>232</v>
      </c>
      <c r="E287" s="28" t="s">
        <v>593</v>
      </c>
      <c r="F287" s="28" t="s">
        <v>358</v>
      </c>
      <c r="G287" s="28"/>
      <c r="H287" s="28" t="s">
        <v>1859</v>
      </c>
      <c r="I287" s="28">
        <v>2.0</v>
      </c>
      <c r="J287" s="28">
        <v>20.0</v>
      </c>
      <c r="K287" s="28">
        <v>40.0</v>
      </c>
      <c r="L287" s="28" t="s">
        <v>546</v>
      </c>
      <c r="M287" s="28">
        <v>2.0</v>
      </c>
      <c r="N287" s="28" t="s">
        <v>175</v>
      </c>
      <c r="O287" s="28" t="s">
        <v>2362</v>
      </c>
      <c r="P287" s="28" t="s">
        <v>1609</v>
      </c>
      <c r="Q287" s="28" t="s">
        <v>1245</v>
      </c>
      <c r="R287" s="28">
        <v>50.0</v>
      </c>
      <c r="S287" s="50">
        <f t="shared" si="1"/>
        <v>25</v>
      </c>
      <c r="T287" s="28" t="str">
        <f t="shared" si="2"/>
        <v>DIATAS 8JAM</v>
      </c>
      <c r="U287" s="52">
        <v>45292.0</v>
      </c>
      <c r="V287" s="28" t="str">
        <f t="shared" si="3"/>
        <v>DIATAS 1 TAHUN</v>
      </c>
      <c r="W287" s="28"/>
      <c r="X287" s="28"/>
      <c r="Y287" s="28"/>
      <c r="Z287" s="28"/>
      <c r="AA287" s="28"/>
      <c r="AB287" s="28"/>
      <c r="AC287" s="65" t="b">
        <v>0</v>
      </c>
      <c r="AD287" s="28" t="str">
        <f t="shared" si="4"/>
        <v>Waktunya Dummy</v>
      </c>
      <c r="AE287" s="28" t="str">
        <f t="shared" si="5"/>
        <v>1</v>
      </c>
      <c r="AF287" s="28">
        <f t="shared" si="8"/>
        <v>50</v>
      </c>
      <c r="AG287" s="28">
        <v>50.0</v>
      </c>
      <c r="AH287" s="68">
        <v>1.0</v>
      </c>
      <c r="AI287" s="28">
        <v>0.0</v>
      </c>
      <c r="AJ287" s="70"/>
      <c r="AK287" s="28">
        <v>0.0</v>
      </c>
      <c r="AL287" s="28"/>
      <c r="AM287" s="28">
        <v>0.0</v>
      </c>
      <c r="AN287" s="28"/>
      <c r="AO287" s="28">
        <v>0.0</v>
      </c>
      <c r="AP287" s="28"/>
      <c r="AQ287" s="28">
        <v>0.0</v>
      </c>
      <c r="AR287" s="28"/>
      <c r="AS287" s="28">
        <v>0.0</v>
      </c>
      <c r="AT287" s="28"/>
      <c r="AU287" s="28">
        <v>0.0</v>
      </c>
      <c r="AV287" s="28"/>
      <c r="AW287" s="28">
        <v>0.0</v>
      </c>
      <c r="AX287" s="28"/>
      <c r="AY287" s="55" t="s">
        <v>184</v>
      </c>
      <c r="AZ287" s="55" t="s">
        <v>184</v>
      </c>
      <c r="BA287" s="55" t="s">
        <v>184</v>
      </c>
      <c r="BB287" s="55" t="s">
        <v>184</v>
      </c>
      <c r="BC287" s="77">
        <f t="shared" si="7"/>
        <v>100</v>
      </c>
    </row>
    <row r="288" ht="22.5" customHeight="1">
      <c r="A288" s="36">
        <v>287.0</v>
      </c>
      <c r="B288" s="28" t="s">
        <v>2480</v>
      </c>
      <c r="C288" s="28" t="s">
        <v>3587</v>
      </c>
      <c r="D288" s="28" t="s">
        <v>232</v>
      </c>
      <c r="E288" s="28" t="s">
        <v>593</v>
      </c>
      <c r="F288" s="28" t="s">
        <v>358</v>
      </c>
      <c r="G288" s="28"/>
      <c r="H288" s="28" t="s">
        <v>1859</v>
      </c>
      <c r="I288" s="28">
        <v>2.0</v>
      </c>
      <c r="J288" s="28">
        <v>20.0</v>
      </c>
      <c r="K288" s="28">
        <v>40.0</v>
      </c>
      <c r="L288" s="28" t="s">
        <v>546</v>
      </c>
      <c r="M288" s="28">
        <v>2.0</v>
      </c>
      <c r="N288" s="28" t="s">
        <v>175</v>
      </c>
      <c r="O288" s="28" t="s">
        <v>2362</v>
      </c>
      <c r="P288" s="28" t="s">
        <v>1609</v>
      </c>
      <c r="Q288" s="28" t="s">
        <v>1245</v>
      </c>
      <c r="R288" s="28">
        <v>50.0</v>
      </c>
      <c r="S288" s="50">
        <f t="shared" si="1"/>
        <v>25</v>
      </c>
      <c r="T288" s="28" t="str">
        <f t="shared" si="2"/>
        <v>DIATAS 8JAM</v>
      </c>
      <c r="U288" s="52">
        <v>45292.0</v>
      </c>
      <c r="V288" s="28" t="str">
        <f t="shared" si="3"/>
        <v>DIATAS 1 TAHUN</v>
      </c>
      <c r="W288" s="28"/>
      <c r="X288" s="28"/>
      <c r="Y288" s="28"/>
      <c r="Z288" s="28"/>
      <c r="AA288" s="28"/>
      <c r="AB288" s="28"/>
      <c r="AC288" s="65" t="b">
        <v>0</v>
      </c>
      <c r="AD288" s="28" t="str">
        <f t="shared" si="4"/>
        <v>Waktunya Dummy</v>
      </c>
      <c r="AE288" s="28" t="str">
        <f t="shared" si="5"/>
        <v>1</v>
      </c>
      <c r="AF288" s="28">
        <f t="shared" si="8"/>
        <v>50</v>
      </c>
      <c r="AG288" s="28">
        <v>50.0</v>
      </c>
      <c r="AH288" s="68">
        <v>1.0</v>
      </c>
      <c r="AI288" s="28">
        <v>0.0</v>
      </c>
      <c r="AJ288" s="70"/>
      <c r="AK288" s="28">
        <v>0.0</v>
      </c>
      <c r="AL288" s="28"/>
      <c r="AM288" s="28">
        <v>0.0</v>
      </c>
      <c r="AN288" s="28"/>
      <c r="AO288" s="28">
        <v>0.0</v>
      </c>
      <c r="AP288" s="28"/>
      <c r="AQ288" s="28">
        <v>0.0</v>
      </c>
      <c r="AR288" s="28"/>
      <c r="AS288" s="28">
        <v>0.0</v>
      </c>
      <c r="AT288" s="28"/>
      <c r="AU288" s="28">
        <v>0.0</v>
      </c>
      <c r="AV288" s="28"/>
      <c r="AW288" s="28">
        <v>0.0</v>
      </c>
      <c r="AX288" s="28"/>
      <c r="AY288" s="55" t="s">
        <v>184</v>
      </c>
      <c r="AZ288" s="55" t="s">
        <v>184</v>
      </c>
      <c r="BA288" s="55" t="s">
        <v>184</v>
      </c>
      <c r="BB288" s="55" t="s">
        <v>184</v>
      </c>
      <c r="BC288" s="77">
        <f t="shared" si="7"/>
        <v>100</v>
      </c>
    </row>
    <row r="289" ht="22.5" customHeight="1">
      <c r="A289" s="36">
        <v>288.0</v>
      </c>
      <c r="B289" s="28" t="s">
        <v>2484</v>
      </c>
      <c r="C289" s="28" t="s">
        <v>3594</v>
      </c>
      <c r="D289" s="28" t="s">
        <v>232</v>
      </c>
      <c r="E289" s="28" t="s">
        <v>593</v>
      </c>
      <c r="F289" s="28" t="s">
        <v>358</v>
      </c>
      <c r="G289" s="28"/>
      <c r="H289" s="28" t="s">
        <v>1859</v>
      </c>
      <c r="I289" s="28">
        <v>2.0</v>
      </c>
      <c r="J289" s="28">
        <v>20.0</v>
      </c>
      <c r="K289" s="28">
        <v>40.0</v>
      </c>
      <c r="L289" s="28" t="s">
        <v>546</v>
      </c>
      <c r="M289" s="28">
        <v>2.0</v>
      </c>
      <c r="N289" s="28" t="s">
        <v>175</v>
      </c>
      <c r="O289" s="28" t="s">
        <v>2362</v>
      </c>
      <c r="P289" s="28" t="s">
        <v>1609</v>
      </c>
      <c r="Q289" s="28" t="s">
        <v>1245</v>
      </c>
      <c r="R289" s="28">
        <v>50.0</v>
      </c>
      <c r="S289" s="50">
        <f t="shared" si="1"/>
        <v>25</v>
      </c>
      <c r="T289" s="28" t="str">
        <f t="shared" si="2"/>
        <v>DIATAS 8JAM</v>
      </c>
      <c r="U289" s="52">
        <v>45292.0</v>
      </c>
      <c r="V289" s="28" t="str">
        <f t="shared" si="3"/>
        <v>DIATAS 1 TAHUN</v>
      </c>
      <c r="W289" s="28"/>
      <c r="X289" s="28"/>
      <c r="Y289" s="28"/>
      <c r="Z289" s="28"/>
      <c r="AA289" s="28"/>
      <c r="AB289" s="28"/>
      <c r="AC289" s="65" t="b">
        <v>0</v>
      </c>
      <c r="AD289" s="28" t="str">
        <f t="shared" si="4"/>
        <v>Waktunya Dummy</v>
      </c>
      <c r="AE289" s="28" t="str">
        <f t="shared" si="5"/>
        <v>1</v>
      </c>
      <c r="AF289" s="28">
        <f t="shared" si="8"/>
        <v>50</v>
      </c>
      <c r="AG289" s="28">
        <v>50.0</v>
      </c>
      <c r="AH289" s="68">
        <v>1.0</v>
      </c>
      <c r="AI289" s="28">
        <v>0.0</v>
      </c>
      <c r="AJ289" s="70"/>
      <c r="AK289" s="28">
        <v>0.0</v>
      </c>
      <c r="AL289" s="28"/>
      <c r="AM289" s="28">
        <v>0.0</v>
      </c>
      <c r="AN289" s="28"/>
      <c r="AO289" s="28">
        <v>0.0</v>
      </c>
      <c r="AP289" s="28"/>
      <c r="AQ289" s="28">
        <v>0.0</v>
      </c>
      <c r="AR289" s="28"/>
      <c r="AS289" s="28">
        <v>0.0</v>
      </c>
      <c r="AT289" s="28"/>
      <c r="AU289" s="28">
        <v>0.0</v>
      </c>
      <c r="AV289" s="28"/>
      <c r="AW289" s="28">
        <v>0.0</v>
      </c>
      <c r="AX289" s="28"/>
      <c r="AY289" s="55" t="s">
        <v>184</v>
      </c>
      <c r="AZ289" s="55" t="s">
        <v>184</v>
      </c>
      <c r="BA289" s="55" t="s">
        <v>184</v>
      </c>
      <c r="BB289" s="55" t="s">
        <v>184</v>
      </c>
      <c r="BC289" s="77">
        <f t="shared" si="7"/>
        <v>100</v>
      </c>
    </row>
    <row r="290" ht="22.5" customHeight="1">
      <c r="A290" s="36">
        <v>289.0</v>
      </c>
      <c r="B290" s="28" t="s">
        <v>2493</v>
      </c>
      <c r="C290" s="28" t="s">
        <v>3598</v>
      </c>
      <c r="D290" s="28" t="s">
        <v>232</v>
      </c>
      <c r="E290" s="28" t="s">
        <v>593</v>
      </c>
      <c r="F290" s="28" t="s">
        <v>358</v>
      </c>
      <c r="G290" s="28"/>
      <c r="H290" s="28" t="s">
        <v>1859</v>
      </c>
      <c r="I290" s="28">
        <v>2.0</v>
      </c>
      <c r="J290" s="28">
        <v>20.0</v>
      </c>
      <c r="K290" s="28">
        <v>40.0</v>
      </c>
      <c r="L290" s="28" t="s">
        <v>546</v>
      </c>
      <c r="M290" s="28">
        <v>2.0</v>
      </c>
      <c r="N290" s="28" t="s">
        <v>175</v>
      </c>
      <c r="O290" s="28" t="s">
        <v>2362</v>
      </c>
      <c r="P290" s="28" t="s">
        <v>1609</v>
      </c>
      <c r="Q290" s="28" t="s">
        <v>1245</v>
      </c>
      <c r="R290" s="28">
        <v>50.0</v>
      </c>
      <c r="S290" s="50">
        <f t="shared" si="1"/>
        <v>25</v>
      </c>
      <c r="T290" s="28" t="str">
        <f t="shared" si="2"/>
        <v>DIATAS 8JAM</v>
      </c>
      <c r="U290" s="52">
        <v>45292.0</v>
      </c>
      <c r="V290" s="28" t="str">
        <f t="shared" si="3"/>
        <v>DIATAS 1 TAHUN</v>
      </c>
      <c r="W290" s="28"/>
      <c r="X290" s="28"/>
      <c r="Y290" s="28"/>
      <c r="Z290" s="28"/>
      <c r="AA290" s="28"/>
      <c r="AB290" s="28"/>
      <c r="AC290" s="65" t="b">
        <v>0</v>
      </c>
      <c r="AD290" s="28" t="str">
        <f t="shared" si="4"/>
        <v>Waktunya Dummy</v>
      </c>
      <c r="AE290" s="28" t="str">
        <f t="shared" si="5"/>
        <v>1</v>
      </c>
      <c r="AF290" s="28">
        <f t="shared" si="8"/>
        <v>50</v>
      </c>
      <c r="AG290" s="28">
        <v>50.0</v>
      </c>
      <c r="AH290" s="68">
        <v>1.0</v>
      </c>
      <c r="AI290" s="28">
        <v>0.0</v>
      </c>
      <c r="AJ290" s="70"/>
      <c r="AK290" s="28">
        <v>0.0</v>
      </c>
      <c r="AL290" s="28"/>
      <c r="AM290" s="28">
        <v>0.0</v>
      </c>
      <c r="AN290" s="28"/>
      <c r="AO290" s="28">
        <v>0.0</v>
      </c>
      <c r="AP290" s="28"/>
      <c r="AQ290" s="28">
        <v>0.0</v>
      </c>
      <c r="AR290" s="28"/>
      <c r="AS290" s="28">
        <v>0.0</v>
      </c>
      <c r="AT290" s="28"/>
      <c r="AU290" s="28">
        <v>0.0</v>
      </c>
      <c r="AV290" s="28"/>
      <c r="AW290" s="28">
        <v>0.0</v>
      </c>
      <c r="AX290" s="28"/>
      <c r="AY290" s="55" t="s">
        <v>184</v>
      </c>
      <c r="AZ290" s="55" t="s">
        <v>184</v>
      </c>
      <c r="BA290" s="55" t="s">
        <v>184</v>
      </c>
      <c r="BB290" s="55" t="s">
        <v>184</v>
      </c>
      <c r="BC290" s="77">
        <f t="shared" si="7"/>
        <v>100</v>
      </c>
    </row>
    <row r="291" ht="22.5" customHeight="1">
      <c r="A291" s="36">
        <v>290.0</v>
      </c>
      <c r="B291" s="28" t="s">
        <v>2496</v>
      </c>
      <c r="C291" s="28" t="s">
        <v>3604</v>
      </c>
      <c r="D291" s="28" t="s">
        <v>232</v>
      </c>
      <c r="E291" s="28" t="s">
        <v>593</v>
      </c>
      <c r="F291" s="28" t="s">
        <v>358</v>
      </c>
      <c r="G291" s="28"/>
      <c r="H291" s="28" t="s">
        <v>1859</v>
      </c>
      <c r="I291" s="28">
        <v>2.0</v>
      </c>
      <c r="J291" s="28">
        <v>20.0</v>
      </c>
      <c r="K291" s="28">
        <v>40.0</v>
      </c>
      <c r="L291" s="28" t="s">
        <v>546</v>
      </c>
      <c r="M291" s="28">
        <v>2.0</v>
      </c>
      <c r="N291" s="28" t="s">
        <v>175</v>
      </c>
      <c r="O291" s="28" t="s">
        <v>2362</v>
      </c>
      <c r="P291" s="28" t="s">
        <v>1609</v>
      </c>
      <c r="Q291" s="28" t="s">
        <v>1245</v>
      </c>
      <c r="R291" s="28">
        <v>50.0</v>
      </c>
      <c r="S291" s="50">
        <f t="shared" si="1"/>
        <v>25</v>
      </c>
      <c r="T291" s="28" t="str">
        <f t="shared" si="2"/>
        <v>DIATAS 8JAM</v>
      </c>
      <c r="U291" s="52">
        <v>45292.0</v>
      </c>
      <c r="V291" s="28" t="str">
        <f t="shared" si="3"/>
        <v>DIATAS 1 TAHUN</v>
      </c>
      <c r="W291" s="28"/>
      <c r="X291" s="28"/>
      <c r="Y291" s="28"/>
      <c r="Z291" s="28"/>
      <c r="AA291" s="28"/>
      <c r="AB291" s="28"/>
      <c r="AC291" s="65" t="b">
        <v>0</v>
      </c>
      <c r="AD291" s="28" t="str">
        <f t="shared" si="4"/>
        <v>Waktunya Dummy</v>
      </c>
      <c r="AE291" s="28" t="str">
        <f t="shared" si="5"/>
        <v>1</v>
      </c>
      <c r="AF291" s="28">
        <f t="shared" si="8"/>
        <v>50</v>
      </c>
      <c r="AG291" s="28">
        <v>50.0</v>
      </c>
      <c r="AH291" s="68">
        <v>1.0</v>
      </c>
      <c r="AI291" s="28">
        <v>0.0</v>
      </c>
      <c r="AJ291" s="70"/>
      <c r="AK291" s="28">
        <v>0.0</v>
      </c>
      <c r="AL291" s="28"/>
      <c r="AM291" s="28">
        <v>0.0</v>
      </c>
      <c r="AN291" s="28"/>
      <c r="AO291" s="28">
        <v>0.0</v>
      </c>
      <c r="AP291" s="28"/>
      <c r="AQ291" s="28">
        <v>0.0</v>
      </c>
      <c r="AR291" s="28"/>
      <c r="AS291" s="28">
        <v>0.0</v>
      </c>
      <c r="AT291" s="28"/>
      <c r="AU291" s="28">
        <v>0.0</v>
      </c>
      <c r="AV291" s="28"/>
      <c r="AW291" s="28">
        <v>0.0</v>
      </c>
      <c r="AX291" s="28"/>
      <c r="AY291" s="55" t="s">
        <v>184</v>
      </c>
      <c r="AZ291" s="55" t="s">
        <v>184</v>
      </c>
      <c r="BA291" s="55" t="s">
        <v>184</v>
      </c>
      <c r="BB291" s="55" t="s">
        <v>184</v>
      </c>
      <c r="BC291" s="77">
        <f t="shared" si="7"/>
        <v>100</v>
      </c>
    </row>
    <row r="292" ht="22.5" customHeight="1">
      <c r="A292" s="36">
        <v>291.0</v>
      </c>
      <c r="B292" s="28" t="s">
        <v>2500</v>
      </c>
      <c r="C292" s="28" t="s">
        <v>3609</v>
      </c>
      <c r="D292" s="28" t="s">
        <v>232</v>
      </c>
      <c r="E292" s="28" t="s">
        <v>593</v>
      </c>
      <c r="F292" s="28" t="s">
        <v>358</v>
      </c>
      <c r="G292" s="28"/>
      <c r="H292" s="28" t="s">
        <v>1859</v>
      </c>
      <c r="I292" s="28">
        <v>2.0</v>
      </c>
      <c r="J292" s="28">
        <v>20.0</v>
      </c>
      <c r="K292" s="28">
        <v>40.0</v>
      </c>
      <c r="L292" s="28" t="s">
        <v>546</v>
      </c>
      <c r="M292" s="28">
        <v>2.0</v>
      </c>
      <c r="N292" s="28" t="s">
        <v>175</v>
      </c>
      <c r="O292" s="28" t="s">
        <v>2362</v>
      </c>
      <c r="P292" s="28" t="s">
        <v>1609</v>
      </c>
      <c r="Q292" s="28" t="s">
        <v>1245</v>
      </c>
      <c r="R292" s="28">
        <v>50.0</v>
      </c>
      <c r="S292" s="50">
        <f t="shared" si="1"/>
        <v>25</v>
      </c>
      <c r="T292" s="28" t="str">
        <f t="shared" si="2"/>
        <v>DIATAS 8JAM</v>
      </c>
      <c r="U292" s="52">
        <v>45292.0</v>
      </c>
      <c r="V292" s="28" t="str">
        <f t="shared" si="3"/>
        <v>DIATAS 1 TAHUN</v>
      </c>
      <c r="W292" s="28"/>
      <c r="X292" s="28"/>
      <c r="Y292" s="28"/>
      <c r="Z292" s="28"/>
      <c r="AA292" s="28"/>
      <c r="AB292" s="28"/>
      <c r="AC292" s="65" t="b">
        <v>0</v>
      </c>
      <c r="AD292" s="28" t="str">
        <f t="shared" si="4"/>
        <v>Waktunya Dummy</v>
      </c>
      <c r="AE292" s="28" t="str">
        <f t="shared" si="5"/>
        <v>1</v>
      </c>
      <c r="AF292" s="28">
        <f t="shared" si="8"/>
        <v>50</v>
      </c>
      <c r="AG292" s="28">
        <v>50.0</v>
      </c>
      <c r="AH292" s="68">
        <v>1.0</v>
      </c>
      <c r="AI292" s="28">
        <v>0.0</v>
      </c>
      <c r="AJ292" s="70"/>
      <c r="AK292" s="28">
        <v>0.0</v>
      </c>
      <c r="AL292" s="28"/>
      <c r="AM292" s="28">
        <v>0.0</v>
      </c>
      <c r="AN292" s="28"/>
      <c r="AO292" s="28">
        <v>0.0</v>
      </c>
      <c r="AP292" s="28"/>
      <c r="AQ292" s="28">
        <v>0.0</v>
      </c>
      <c r="AR292" s="28"/>
      <c r="AS292" s="28">
        <v>0.0</v>
      </c>
      <c r="AT292" s="28"/>
      <c r="AU292" s="28">
        <v>0.0</v>
      </c>
      <c r="AV292" s="28"/>
      <c r="AW292" s="28">
        <v>0.0</v>
      </c>
      <c r="AX292" s="28"/>
      <c r="AY292" s="55" t="s">
        <v>184</v>
      </c>
      <c r="AZ292" s="55" t="s">
        <v>184</v>
      </c>
      <c r="BA292" s="55" t="s">
        <v>184</v>
      </c>
      <c r="BB292" s="55" t="s">
        <v>184</v>
      </c>
      <c r="BC292" s="77">
        <f t="shared" si="7"/>
        <v>100</v>
      </c>
    </row>
    <row r="293" ht="22.5" customHeight="1">
      <c r="A293" s="36">
        <v>292.0</v>
      </c>
      <c r="B293" s="28" t="s">
        <v>2504</v>
      </c>
      <c r="C293" s="28" t="s">
        <v>3616</v>
      </c>
      <c r="D293" s="28" t="s">
        <v>232</v>
      </c>
      <c r="E293" s="28" t="s">
        <v>593</v>
      </c>
      <c r="F293" s="28" t="s">
        <v>358</v>
      </c>
      <c r="G293" s="28"/>
      <c r="H293" s="28" t="s">
        <v>1859</v>
      </c>
      <c r="I293" s="28">
        <v>2.0</v>
      </c>
      <c r="J293" s="28">
        <v>20.0</v>
      </c>
      <c r="K293" s="28">
        <v>40.0</v>
      </c>
      <c r="L293" s="28" t="s">
        <v>546</v>
      </c>
      <c r="M293" s="28">
        <v>2.0</v>
      </c>
      <c r="N293" s="28" t="s">
        <v>175</v>
      </c>
      <c r="O293" s="28" t="s">
        <v>2362</v>
      </c>
      <c r="P293" s="28" t="s">
        <v>1609</v>
      </c>
      <c r="Q293" s="28" t="s">
        <v>1245</v>
      </c>
      <c r="R293" s="28">
        <v>50.0</v>
      </c>
      <c r="S293" s="50">
        <f t="shared" si="1"/>
        <v>25</v>
      </c>
      <c r="T293" s="28" t="str">
        <f t="shared" si="2"/>
        <v>DIATAS 8JAM</v>
      </c>
      <c r="U293" s="52">
        <v>45292.0</v>
      </c>
      <c r="V293" s="28" t="str">
        <f t="shared" si="3"/>
        <v>DIATAS 1 TAHUN</v>
      </c>
      <c r="W293" s="28"/>
      <c r="X293" s="28"/>
      <c r="Y293" s="28"/>
      <c r="Z293" s="28"/>
      <c r="AA293" s="28"/>
      <c r="AB293" s="28"/>
      <c r="AC293" s="65" t="b">
        <v>0</v>
      </c>
      <c r="AD293" s="28" t="str">
        <f t="shared" si="4"/>
        <v>Waktunya Dummy</v>
      </c>
      <c r="AE293" s="28" t="str">
        <f t="shared" si="5"/>
        <v>1</v>
      </c>
      <c r="AF293" s="28">
        <f t="shared" si="8"/>
        <v>50</v>
      </c>
      <c r="AG293" s="28">
        <v>50.0</v>
      </c>
      <c r="AH293" s="68">
        <v>1.0</v>
      </c>
      <c r="AI293" s="28">
        <v>0.0</v>
      </c>
      <c r="AJ293" s="70"/>
      <c r="AK293" s="28">
        <v>0.0</v>
      </c>
      <c r="AL293" s="28"/>
      <c r="AM293" s="28">
        <v>0.0</v>
      </c>
      <c r="AN293" s="28"/>
      <c r="AO293" s="28">
        <v>0.0</v>
      </c>
      <c r="AP293" s="28"/>
      <c r="AQ293" s="28">
        <v>0.0</v>
      </c>
      <c r="AR293" s="28"/>
      <c r="AS293" s="28">
        <v>0.0</v>
      </c>
      <c r="AT293" s="28"/>
      <c r="AU293" s="28">
        <v>0.0</v>
      </c>
      <c r="AV293" s="28"/>
      <c r="AW293" s="28">
        <v>0.0</v>
      </c>
      <c r="AX293" s="28"/>
      <c r="AY293" s="55" t="s">
        <v>184</v>
      </c>
      <c r="AZ293" s="55" t="s">
        <v>184</v>
      </c>
      <c r="BA293" s="55" t="s">
        <v>184</v>
      </c>
      <c r="BB293" s="55" t="s">
        <v>184</v>
      </c>
      <c r="BC293" s="77">
        <f t="shared" si="7"/>
        <v>100</v>
      </c>
    </row>
    <row r="294" ht="22.5" customHeight="1">
      <c r="A294" s="36">
        <v>293.0</v>
      </c>
      <c r="B294" s="28" t="s">
        <v>2507</v>
      </c>
      <c r="C294" s="28" t="s">
        <v>3622</v>
      </c>
      <c r="D294" s="28" t="s">
        <v>232</v>
      </c>
      <c r="E294" s="28" t="s">
        <v>593</v>
      </c>
      <c r="F294" s="28" t="s">
        <v>358</v>
      </c>
      <c r="G294" s="28"/>
      <c r="H294" s="28" t="s">
        <v>1859</v>
      </c>
      <c r="I294" s="28">
        <v>2.0</v>
      </c>
      <c r="J294" s="28">
        <v>20.0</v>
      </c>
      <c r="K294" s="28">
        <v>40.0</v>
      </c>
      <c r="L294" s="28" t="s">
        <v>546</v>
      </c>
      <c r="M294" s="28">
        <v>2.0</v>
      </c>
      <c r="N294" s="28" t="s">
        <v>175</v>
      </c>
      <c r="O294" s="28" t="s">
        <v>2362</v>
      </c>
      <c r="P294" s="28" t="s">
        <v>1609</v>
      </c>
      <c r="Q294" s="28" t="s">
        <v>1245</v>
      </c>
      <c r="R294" s="28">
        <v>50.0</v>
      </c>
      <c r="S294" s="50">
        <f t="shared" si="1"/>
        <v>25</v>
      </c>
      <c r="T294" s="28" t="str">
        <f t="shared" si="2"/>
        <v>DIATAS 8JAM</v>
      </c>
      <c r="U294" s="52">
        <v>45292.0</v>
      </c>
      <c r="V294" s="28" t="str">
        <f t="shared" si="3"/>
        <v>DIATAS 1 TAHUN</v>
      </c>
      <c r="W294" s="28"/>
      <c r="X294" s="28"/>
      <c r="Y294" s="28"/>
      <c r="Z294" s="28"/>
      <c r="AA294" s="28"/>
      <c r="AB294" s="28"/>
      <c r="AC294" s="65" t="b">
        <v>0</v>
      </c>
      <c r="AD294" s="28" t="str">
        <f t="shared" si="4"/>
        <v>Waktunya Dummy</v>
      </c>
      <c r="AE294" s="28" t="str">
        <f t="shared" si="5"/>
        <v>1</v>
      </c>
      <c r="AF294" s="28">
        <f t="shared" si="8"/>
        <v>50</v>
      </c>
      <c r="AG294" s="28">
        <v>50.0</v>
      </c>
      <c r="AH294" s="68">
        <v>1.0</v>
      </c>
      <c r="AI294" s="28">
        <v>0.0</v>
      </c>
      <c r="AJ294" s="70"/>
      <c r="AK294" s="28">
        <v>0.0</v>
      </c>
      <c r="AL294" s="28"/>
      <c r="AM294" s="28">
        <v>0.0</v>
      </c>
      <c r="AN294" s="28"/>
      <c r="AO294" s="28">
        <v>0.0</v>
      </c>
      <c r="AP294" s="28"/>
      <c r="AQ294" s="28">
        <v>0.0</v>
      </c>
      <c r="AR294" s="28"/>
      <c r="AS294" s="28">
        <v>0.0</v>
      </c>
      <c r="AT294" s="28"/>
      <c r="AU294" s="28">
        <v>0.0</v>
      </c>
      <c r="AV294" s="28"/>
      <c r="AW294" s="28">
        <v>0.0</v>
      </c>
      <c r="AX294" s="28"/>
      <c r="AY294" s="55" t="s">
        <v>184</v>
      </c>
      <c r="AZ294" s="55" t="s">
        <v>184</v>
      </c>
      <c r="BA294" s="55" t="s">
        <v>184</v>
      </c>
      <c r="BB294" s="55" t="s">
        <v>184</v>
      </c>
      <c r="BC294" s="77">
        <f t="shared" si="7"/>
        <v>100</v>
      </c>
    </row>
    <row r="295" ht="22.5" customHeight="1">
      <c r="A295" s="36">
        <v>294.0</v>
      </c>
      <c r="B295" s="28" t="s">
        <v>2510</v>
      </c>
      <c r="C295" s="28" t="s">
        <v>3628</v>
      </c>
      <c r="D295" s="28" t="s">
        <v>232</v>
      </c>
      <c r="E295" s="28" t="s">
        <v>593</v>
      </c>
      <c r="F295" s="28" t="s">
        <v>358</v>
      </c>
      <c r="G295" s="28"/>
      <c r="H295" s="28" t="s">
        <v>1859</v>
      </c>
      <c r="I295" s="28">
        <v>2.0</v>
      </c>
      <c r="J295" s="28">
        <v>20.0</v>
      </c>
      <c r="K295" s="28">
        <v>40.0</v>
      </c>
      <c r="L295" s="28" t="s">
        <v>546</v>
      </c>
      <c r="M295" s="28">
        <v>2.0</v>
      </c>
      <c r="N295" s="28" t="s">
        <v>175</v>
      </c>
      <c r="O295" s="28" t="s">
        <v>2362</v>
      </c>
      <c r="P295" s="28" t="s">
        <v>1609</v>
      </c>
      <c r="Q295" s="28" t="s">
        <v>1245</v>
      </c>
      <c r="R295" s="28">
        <v>50.0</v>
      </c>
      <c r="S295" s="50">
        <f t="shared" si="1"/>
        <v>25</v>
      </c>
      <c r="T295" s="28" t="str">
        <f t="shared" si="2"/>
        <v>DIATAS 8JAM</v>
      </c>
      <c r="U295" s="52">
        <v>45292.0</v>
      </c>
      <c r="V295" s="28" t="str">
        <f t="shared" si="3"/>
        <v>DIATAS 1 TAHUN</v>
      </c>
      <c r="W295" s="28"/>
      <c r="X295" s="28"/>
      <c r="Y295" s="28"/>
      <c r="Z295" s="28"/>
      <c r="AA295" s="28"/>
      <c r="AB295" s="28"/>
      <c r="AC295" s="65" t="b">
        <v>0</v>
      </c>
      <c r="AD295" s="28" t="str">
        <f t="shared" si="4"/>
        <v>Waktunya Dummy</v>
      </c>
      <c r="AE295" s="28" t="str">
        <f t="shared" si="5"/>
        <v>1</v>
      </c>
      <c r="AF295" s="28">
        <f t="shared" si="8"/>
        <v>50</v>
      </c>
      <c r="AG295" s="28">
        <v>50.0</v>
      </c>
      <c r="AH295" s="68">
        <v>1.0</v>
      </c>
      <c r="AI295" s="28">
        <v>0.0</v>
      </c>
      <c r="AJ295" s="70"/>
      <c r="AK295" s="28">
        <v>0.0</v>
      </c>
      <c r="AL295" s="28"/>
      <c r="AM295" s="28">
        <v>0.0</v>
      </c>
      <c r="AN295" s="28"/>
      <c r="AO295" s="28">
        <v>0.0</v>
      </c>
      <c r="AP295" s="28"/>
      <c r="AQ295" s="28">
        <v>0.0</v>
      </c>
      <c r="AR295" s="28"/>
      <c r="AS295" s="28">
        <v>0.0</v>
      </c>
      <c r="AT295" s="28"/>
      <c r="AU295" s="28">
        <v>0.0</v>
      </c>
      <c r="AV295" s="28"/>
      <c r="AW295" s="28">
        <v>0.0</v>
      </c>
      <c r="AX295" s="28"/>
      <c r="AY295" s="55" t="s">
        <v>184</v>
      </c>
      <c r="AZ295" s="55" t="s">
        <v>184</v>
      </c>
      <c r="BA295" s="55" t="s">
        <v>184</v>
      </c>
      <c r="BB295" s="55" t="s">
        <v>184</v>
      </c>
      <c r="BC295" s="77">
        <f t="shared" si="7"/>
        <v>100</v>
      </c>
    </row>
    <row r="296" ht="22.5" customHeight="1">
      <c r="A296" s="36">
        <v>295.0</v>
      </c>
      <c r="B296" s="28" t="s">
        <v>2385</v>
      </c>
      <c r="C296" s="28" t="s">
        <v>3636</v>
      </c>
      <c r="D296" s="28" t="s">
        <v>232</v>
      </c>
      <c r="E296" s="28" t="s">
        <v>593</v>
      </c>
      <c r="F296" s="28" t="s">
        <v>358</v>
      </c>
      <c r="G296" s="28"/>
      <c r="H296" s="28" t="s">
        <v>1859</v>
      </c>
      <c r="I296" s="28">
        <v>2.0</v>
      </c>
      <c r="J296" s="28">
        <v>20.0</v>
      </c>
      <c r="K296" s="28">
        <v>40.0</v>
      </c>
      <c r="L296" s="28" t="s">
        <v>546</v>
      </c>
      <c r="M296" s="28">
        <v>2.0</v>
      </c>
      <c r="N296" s="28" t="s">
        <v>175</v>
      </c>
      <c r="O296" s="28" t="s">
        <v>2362</v>
      </c>
      <c r="P296" s="28" t="s">
        <v>1609</v>
      </c>
      <c r="Q296" s="28" t="s">
        <v>1245</v>
      </c>
      <c r="R296" s="28">
        <v>50.0</v>
      </c>
      <c r="S296" s="50">
        <f t="shared" si="1"/>
        <v>25</v>
      </c>
      <c r="T296" s="28" t="str">
        <f t="shared" si="2"/>
        <v>DIATAS 8JAM</v>
      </c>
      <c r="U296" s="52">
        <v>45292.0</v>
      </c>
      <c r="V296" s="28" t="str">
        <f t="shared" si="3"/>
        <v>DIATAS 1 TAHUN</v>
      </c>
      <c r="W296" s="28"/>
      <c r="X296" s="28"/>
      <c r="Y296" s="28"/>
      <c r="Z296" s="28"/>
      <c r="AA296" s="28"/>
      <c r="AB296" s="28"/>
      <c r="AC296" s="65" t="b">
        <v>0</v>
      </c>
      <c r="AD296" s="28" t="str">
        <f t="shared" si="4"/>
        <v>Waktunya Dummy</v>
      </c>
      <c r="AE296" s="28" t="str">
        <f t="shared" si="5"/>
        <v>1</v>
      </c>
      <c r="AF296" s="28">
        <f t="shared" si="8"/>
        <v>50</v>
      </c>
      <c r="AG296" s="28">
        <v>50.0</v>
      </c>
      <c r="AH296" s="68">
        <v>1.0</v>
      </c>
      <c r="AI296" s="28">
        <v>0.0</v>
      </c>
      <c r="AJ296" s="70"/>
      <c r="AK296" s="28">
        <v>0.0</v>
      </c>
      <c r="AL296" s="28"/>
      <c r="AM296" s="28">
        <v>0.0</v>
      </c>
      <c r="AN296" s="28"/>
      <c r="AO296" s="28">
        <v>0.0</v>
      </c>
      <c r="AP296" s="28"/>
      <c r="AQ296" s="28">
        <v>0.0</v>
      </c>
      <c r="AR296" s="28"/>
      <c r="AS296" s="28">
        <v>0.0</v>
      </c>
      <c r="AT296" s="28"/>
      <c r="AU296" s="28">
        <v>0.0</v>
      </c>
      <c r="AV296" s="28"/>
      <c r="AW296" s="28">
        <v>0.0</v>
      </c>
      <c r="AX296" s="28"/>
      <c r="AY296" s="55" t="s">
        <v>184</v>
      </c>
      <c r="AZ296" s="55" t="s">
        <v>184</v>
      </c>
      <c r="BA296" s="55" t="s">
        <v>184</v>
      </c>
      <c r="BB296" s="55" t="s">
        <v>184</v>
      </c>
      <c r="BC296" s="77">
        <f t="shared" si="7"/>
        <v>100</v>
      </c>
    </row>
    <row r="297" ht="22.5" customHeight="1">
      <c r="A297" s="36">
        <v>296.0</v>
      </c>
      <c r="B297" s="28" t="s">
        <v>2487</v>
      </c>
      <c r="C297" s="28" t="s">
        <v>3641</v>
      </c>
      <c r="D297" s="28" t="s">
        <v>232</v>
      </c>
      <c r="E297" s="28" t="s">
        <v>593</v>
      </c>
      <c r="F297" s="28" t="s">
        <v>358</v>
      </c>
      <c r="G297" s="28"/>
      <c r="H297" s="28" t="s">
        <v>1859</v>
      </c>
      <c r="I297" s="28">
        <v>2.0</v>
      </c>
      <c r="J297" s="28">
        <v>20.0</v>
      </c>
      <c r="K297" s="28">
        <v>40.0</v>
      </c>
      <c r="L297" s="28" t="s">
        <v>546</v>
      </c>
      <c r="M297" s="28">
        <v>2.0</v>
      </c>
      <c r="N297" s="28" t="s">
        <v>175</v>
      </c>
      <c r="O297" s="28" t="s">
        <v>2362</v>
      </c>
      <c r="P297" s="28" t="s">
        <v>1609</v>
      </c>
      <c r="Q297" s="28" t="s">
        <v>1245</v>
      </c>
      <c r="R297" s="28">
        <v>50.0</v>
      </c>
      <c r="S297" s="50">
        <f t="shared" si="1"/>
        <v>25</v>
      </c>
      <c r="T297" s="28" t="str">
        <f t="shared" si="2"/>
        <v>DIATAS 8JAM</v>
      </c>
      <c r="U297" s="52">
        <v>45292.0</v>
      </c>
      <c r="V297" s="28" t="str">
        <f t="shared" si="3"/>
        <v>DIATAS 1 TAHUN</v>
      </c>
      <c r="W297" s="28"/>
      <c r="X297" s="28"/>
      <c r="Y297" s="28"/>
      <c r="Z297" s="28"/>
      <c r="AA297" s="28"/>
      <c r="AB297" s="28"/>
      <c r="AC297" s="65" t="b">
        <v>0</v>
      </c>
      <c r="AD297" s="28" t="str">
        <f t="shared" si="4"/>
        <v>Waktunya Dummy</v>
      </c>
      <c r="AE297" s="28" t="str">
        <f t="shared" si="5"/>
        <v>1</v>
      </c>
      <c r="AF297" s="28">
        <f t="shared" si="8"/>
        <v>50</v>
      </c>
      <c r="AG297" s="28">
        <v>50.0</v>
      </c>
      <c r="AH297" s="68">
        <v>1.0</v>
      </c>
      <c r="AI297" s="28">
        <v>0.0</v>
      </c>
      <c r="AJ297" s="70"/>
      <c r="AK297" s="28">
        <v>0.0</v>
      </c>
      <c r="AL297" s="28"/>
      <c r="AM297" s="28">
        <v>0.0</v>
      </c>
      <c r="AN297" s="28"/>
      <c r="AO297" s="28">
        <v>0.0</v>
      </c>
      <c r="AP297" s="28"/>
      <c r="AQ297" s="28">
        <v>0.0</v>
      </c>
      <c r="AR297" s="28"/>
      <c r="AS297" s="28">
        <v>0.0</v>
      </c>
      <c r="AT297" s="28"/>
      <c r="AU297" s="28">
        <v>0.0</v>
      </c>
      <c r="AV297" s="28"/>
      <c r="AW297" s="28">
        <v>0.0</v>
      </c>
      <c r="AX297" s="28"/>
      <c r="AY297" s="55" t="s">
        <v>184</v>
      </c>
      <c r="AZ297" s="55" t="s">
        <v>184</v>
      </c>
      <c r="BA297" s="55" t="s">
        <v>184</v>
      </c>
      <c r="BB297" s="55" t="s">
        <v>184</v>
      </c>
      <c r="BC297" s="77">
        <f t="shared" si="7"/>
        <v>100</v>
      </c>
    </row>
    <row r="298" ht="22.5" customHeight="1">
      <c r="A298" s="36">
        <v>297.0</v>
      </c>
      <c r="B298" s="28" t="s">
        <v>1964</v>
      </c>
      <c r="C298" s="28" t="s">
        <v>3647</v>
      </c>
      <c r="D298" s="28" t="s">
        <v>16</v>
      </c>
      <c r="E298" s="28" t="s">
        <v>593</v>
      </c>
      <c r="F298" s="28" t="s">
        <v>358</v>
      </c>
      <c r="G298" s="28"/>
      <c r="H298" s="28" t="s">
        <v>1859</v>
      </c>
      <c r="I298" s="28">
        <v>2.0</v>
      </c>
      <c r="J298" s="28">
        <v>20.0</v>
      </c>
      <c r="K298" s="28">
        <v>40.0</v>
      </c>
      <c r="L298" s="28" t="s">
        <v>546</v>
      </c>
      <c r="M298" s="28">
        <v>2.0</v>
      </c>
      <c r="N298" s="28" t="s">
        <v>175</v>
      </c>
      <c r="O298" s="28" t="s">
        <v>2362</v>
      </c>
      <c r="P298" s="28" t="s">
        <v>1609</v>
      </c>
      <c r="Q298" s="28" t="s">
        <v>1245</v>
      </c>
      <c r="R298" s="28">
        <v>50.0</v>
      </c>
      <c r="S298" s="50">
        <f t="shared" si="1"/>
        <v>25</v>
      </c>
      <c r="T298" s="28" t="str">
        <f t="shared" si="2"/>
        <v>DIATAS 8JAM</v>
      </c>
      <c r="U298" s="52">
        <v>45292.0</v>
      </c>
      <c r="V298" s="28" t="str">
        <f t="shared" si="3"/>
        <v>DIATAS 1 TAHUN</v>
      </c>
      <c r="W298" s="28"/>
      <c r="X298" s="28"/>
      <c r="Y298" s="28"/>
      <c r="Z298" s="28"/>
      <c r="AA298" s="28"/>
      <c r="AB298" s="28"/>
      <c r="AC298" s="65" t="b">
        <v>0</v>
      </c>
      <c r="AD298" s="28" t="str">
        <f t="shared" si="4"/>
        <v>Waktunya Dummy</v>
      </c>
      <c r="AE298" s="28" t="str">
        <f t="shared" si="5"/>
        <v>1</v>
      </c>
      <c r="AF298" s="28">
        <f t="shared" si="8"/>
        <v>50</v>
      </c>
      <c r="AG298" s="28">
        <v>50.0</v>
      </c>
      <c r="AH298" s="68">
        <v>1.0</v>
      </c>
      <c r="AI298" s="28">
        <v>0.0</v>
      </c>
      <c r="AJ298" s="70"/>
      <c r="AK298" s="28">
        <v>0.0</v>
      </c>
      <c r="AL298" s="28"/>
      <c r="AM298" s="28">
        <v>0.0</v>
      </c>
      <c r="AN298" s="28"/>
      <c r="AO298" s="28">
        <v>0.0</v>
      </c>
      <c r="AP298" s="28"/>
      <c r="AQ298" s="28">
        <v>0.0</v>
      </c>
      <c r="AR298" s="28"/>
      <c r="AS298" s="28">
        <v>0.0</v>
      </c>
      <c r="AT298" s="28"/>
      <c r="AU298" s="28">
        <v>0.0</v>
      </c>
      <c r="AV298" s="28"/>
      <c r="AW298" s="28">
        <v>0.0</v>
      </c>
      <c r="AX298" s="28"/>
      <c r="AY298" s="55" t="s">
        <v>184</v>
      </c>
      <c r="AZ298" s="55" t="s">
        <v>184</v>
      </c>
      <c r="BA298" s="55" t="s">
        <v>184</v>
      </c>
      <c r="BB298" s="55" t="s">
        <v>184</v>
      </c>
      <c r="BC298" s="77">
        <f t="shared" si="7"/>
        <v>100</v>
      </c>
    </row>
    <row r="299" ht="22.5" customHeight="1">
      <c r="A299" s="36">
        <v>298.0</v>
      </c>
      <c r="B299" s="28" t="s">
        <v>1967</v>
      </c>
      <c r="C299" s="28" t="s">
        <v>3655</v>
      </c>
      <c r="D299" s="28" t="s">
        <v>16</v>
      </c>
      <c r="E299" s="28" t="s">
        <v>593</v>
      </c>
      <c r="F299" s="28" t="s">
        <v>358</v>
      </c>
      <c r="G299" s="28"/>
      <c r="H299" s="28" t="s">
        <v>1859</v>
      </c>
      <c r="I299" s="28">
        <v>2.0</v>
      </c>
      <c r="J299" s="28">
        <v>20.0</v>
      </c>
      <c r="K299" s="28">
        <v>40.0</v>
      </c>
      <c r="L299" s="28" t="s">
        <v>546</v>
      </c>
      <c r="M299" s="28">
        <v>2.0</v>
      </c>
      <c r="N299" s="28" t="s">
        <v>175</v>
      </c>
      <c r="O299" s="28" t="s">
        <v>2362</v>
      </c>
      <c r="P299" s="28" t="s">
        <v>1609</v>
      </c>
      <c r="Q299" s="28" t="s">
        <v>1245</v>
      </c>
      <c r="R299" s="28">
        <v>50.0</v>
      </c>
      <c r="S299" s="50">
        <f t="shared" si="1"/>
        <v>25</v>
      </c>
      <c r="T299" s="28" t="str">
        <f t="shared" si="2"/>
        <v>DIATAS 8JAM</v>
      </c>
      <c r="U299" s="52">
        <v>45292.0</v>
      </c>
      <c r="V299" s="28" t="str">
        <f t="shared" si="3"/>
        <v>DIATAS 1 TAHUN</v>
      </c>
      <c r="W299" s="28"/>
      <c r="X299" s="28"/>
      <c r="Y299" s="28"/>
      <c r="Z299" s="28"/>
      <c r="AA299" s="28"/>
      <c r="AB299" s="28"/>
      <c r="AC299" s="65" t="b">
        <v>0</v>
      </c>
      <c r="AD299" s="28" t="str">
        <f t="shared" si="4"/>
        <v>Waktunya Dummy</v>
      </c>
      <c r="AE299" s="28" t="str">
        <f t="shared" si="5"/>
        <v>1</v>
      </c>
      <c r="AF299" s="28">
        <f t="shared" si="8"/>
        <v>50</v>
      </c>
      <c r="AG299" s="28">
        <v>50.0</v>
      </c>
      <c r="AH299" s="68">
        <v>1.0</v>
      </c>
      <c r="AI299" s="28">
        <v>0.0</v>
      </c>
      <c r="AJ299" s="70"/>
      <c r="AK299" s="28">
        <v>0.0</v>
      </c>
      <c r="AL299" s="28"/>
      <c r="AM299" s="28">
        <v>0.0</v>
      </c>
      <c r="AN299" s="28"/>
      <c r="AO299" s="28">
        <v>0.0</v>
      </c>
      <c r="AP299" s="28"/>
      <c r="AQ299" s="28">
        <v>0.0</v>
      </c>
      <c r="AR299" s="28"/>
      <c r="AS299" s="28">
        <v>0.0</v>
      </c>
      <c r="AT299" s="28"/>
      <c r="AU299" s="28">
        <v>0.0</v>
      </c>
      <c r="AV299" s="28"/>
      <c r="AW299" s="28">
        <v>0.0</v>
      </c>
      <c r="AX299" s="28"/>
      <c r="AY299" s="55" t="s">
        <v>184</v>
      </c>
      <c r="AZ299" s="55" t="s">
        <v>184</v>
      </c>
      <c r="BA299" s="55" t="s">
        <v>184</v>
      </c>
      <c r="BB299" s="55" t="s">
        <v>184</v>
      </c>
      <c r="BC299" s="77">
        <f t="shared" si="7"/>
        <v>100</v>
      </c>
    </row>
    <row r="300" ht="22.5" customHeight="1">
      <c r="A300" s="36">
        <v>299.0</v>
      </c>
      <c r="B300" s="28" t="s">
        <v>2377</v>
      </c>
      <c r="C300" s="28" t="s">
        <v>3662</v>
      </c>
      <c r="D300" s="28" t="e">
        <v>#N/A</v>
      </c>
      <c r="E300" s="28" t="s">
        <v>593</v>
      </c>
      <c r="F300" s="28" t="e">
        <v>#N/A</v>
      </c>
      <c r="G300" s="28"/>
      <c r="H300" s="28"/>
      <c r="I300" s="28">
        <v>2.0</v>
      </c>
      <c r="J300" s="28">
        <v>20.0</v>
      </c>
      <c r="K300" s="28">
        <v>40.0</v>
      </c>
      <c r="L300" s="28" t="s">
        <v>546</v>
      </c>
      <c r="M300" s="28">
        <v>2.0</v>
      </c>
      <c r="N300" s="28" t="s">
        <v>2353</v>
      </c>
      <c r="O300" s="28"/>
      <c r="P300" s="28"/>
      <c r="Q300" s="28" t="s">
        <v>368</v>
      </c>
      <c r="R300" s="28">
        <v>100.0</v>
      </c>
      <c r="S300" s="50">
        <f t="shared" si="1"/>
        <v>50</v>
      </c>
      <c r="T300" s="28" t="str">
        <f t="shared" si="2"/>
        <v>DIATAS 8JAM</v>
      </c>
      <c r="U300" s="52">
        <v>45292.0</v>
      </c>
      <c r="V300" s="28" t="str">
        <f t="shared" si="3"/>
        <v>DIATAS 1 TAHUN</v>
      </c>
      <c r="W300" s="28"/>
      <c r="X300" s="28"/>
      <c r="Y300" s="28"/>
      <c r="Z300" s="28"/>
      <c r="AA300" s="28"/>
      <c r="AB300" s="28"/>
      <c r="AC300" s="65" t="b">
        <v>0</v>
      </c>
      <c r="AD300" s="28" t="str">
        <f t="shared" si="4"/>
        <v>Waktunya Dummy</v>
      </c>
      <c r="AE300" s="28" t="str">
        <f t="shared" si="5"/>
        <v>1</v>
      </c>
      <c r="AF300" s="28">
        <f t="shared" si="8"/>
        <v>100</v>
      </c>
      <c r="AG300" s="28">
        <v>100.0</v>
      </c>
      <c r="AH300" s="68">
        <v>1.0</v>
      </c>
      <c r="AI300" s="28">
        <v>0.0</v>
      </c>
      <c r="AJ300" s="70"/>
      <c r="AK300" s="28">
        <v>0.0</v>
      </c>
      <c r="AL300" s="28"/>
      <c r="AM300" s="28">
        <v>0.0</v>
      </c>
      <c r="AN300" s="28"/>
      <c r="AO300" s="28">
        <v>0.0</v>
      </c>
      <c r="AP300" s="28"/>
      <c r="AQ300" s="28">
        <v>0.0</v>
      </c>
      <c r="AR300" s="28"/>
      <c r="AS300" s="28">
        <v>0.0</v>
      </c>
      <c r="AT300" s="28"/>
      <c r="AU300" s="28">
        <v>0.0</v>
      </c>
      <c r="AV300" s="28"/>
      <c r="AW300" s="28">
        <v>0.0</v>
      </c>
      <c r="AX300" s="28"/>
      <c r="AY300" s="55" t="s">
        <v>184</v>
      </c>
      <c r="AZ300" s="55" t="s">
        <v>184</v>
      </c>
      <c r="BA300" s="55" t="s">
        <v>184</v>
      </c>
      <c r="BB300" s="55" t="s">
        <v>184</v>
      </c>
      <c r="BC300" s="77">
        <f t="shared" si="7"/>
        <v>100</v>
      </c>
    </row>
    <row r="301" ht="22.5" customHeight="1">
      <c r="A301" s="36">
        <v>300.0</v>
      </c>
      <c r="B301" s="28" t="s">
        <v>2515</v>
      </c>
      <c r="C301" s="28" t="s">
        <v>3669</v>
      </c>
      <c r="D301" s="28" t="e">
        <v>#N/A</v>
      </c>
      <c r="E301" s="28" t="s">
        <v>593</v>
      </c>
      <c r="F301" s="28" t="e">
        <v>#N/A</v>
      </c>
      <c r="G301" s="28"/>
      <c r="H301" s="28"/>
      <c r="I301" s="28">
        <v>2.0</v>
      </c>
      <c r="J301" s="28">
        <v>20.0</v>
      </c>
      <c r="K301" s="28">
        <v>40.0</v>
      </c>
      <c r="L301" s="28" t="s">
        <v>546</v>
      </c>
      <c r="M301" s="28">
        <v>2.0</v>
      </c>
      <c r="N301" s="28" t="s">
        <v>2353</v>
      </c>
      <c r="O301" s="28"/>
      <c r="P301" s="28"/>
      <c r="Q301" s="28" t="s">
        <v>368</v>
      </c>
      <c r="R301" s="28">
        <v>100.0</v>
      </c>
      <c r="S301" s="50">
        <f t="shared" si="1"/>
        <v>50</v>
      </c>
      <c r="T301" s="28" t="str">
        <f t="shared" si="2"/>
        <v>DIATAS 8JAM</v>
      </c>
      <c r="U301" s="52">
        <v>45292.0</v>
      </c>
      <c r="V301" s="28" t="str">
        <f t="shared" si="3"/>
        <v>DIATAS 1 TAHUN</v>
      </c>
      <c r="W301" s="28"/>
      <c r="X301" s="28"/>
      <c r="Y301" s="28"/>
      <c r="Z301" s="28"/>
      <c r="AA301" s="28"/>
      <c r="AB301" s="28"/>
      <c r="AC301" s="65" t="b">
        <v>0</v>
      </c>
      <c r="AD301" s="28" t="str">
        <f t="shared" si="4"/>
        <v>Waktunya Dummy</v>
      </c>
      <c r="AE301" s="28" t="str">
        <f t="shared" si="5"/>
        <v>1</v>
      </c>
      <c r="AF301" s="28">
        <f t="shared" si="8"/>
        <v>100</v>
      </c>
      <c r="AG301" s="28">
        <v>100.0</v>
      </c>
      <c r="AH301" s="68">
        <v>1.0</v>
      </c>
      <c r="AI301" s="28">
        <v>0.0</v>
      </c>
      <c r="AJ301" s="70"/>
      <c r="AK301" s="28">
        <v>0.0</v>
      </c>
      <c r="AL301" s="28"/>
      <c r="AM301" s="28">
        <v>0.0</v>
      </c>
      <c r="AN301" s="28"/>
      <c r="AO301" s="28">
        <v>0.0</v>
      </c>
      <c r="AP301" s="28"/>
      <c r="AQ301" s="28">
        <v>0.0</v>
      </c>
      <c r="AR301" s="28"/>
      <c r="AS301" s="28">
        <v>0.0</v>
      </c>
      <c r="AT301" s="28"/>
      <c r="AU301" s="28">
        <v>0.0</v>
      </c>
      <c r="AV301" s="28"/>
      <c r="AW301" s="28">
        <v>0.0</v>
      </c>
      <c r="AX301" s="28"/>
      <c r="AY301" s="55" t="s">
        <v>184</v>
      </c>
      <c r="AZ301" s="55" t="s">
        <v>184</v>
      </c>
      <c r="BA301" s="55" t="s">
        <v>184</v>
      </c>
      <c r="BB301" s="55" t="s">
        <v>184</v>
      </c>
      <c r="BC301" s="77">
        <f t="shared" si="7"/>
        <v>100</v>
      </c>
    </row>
    <row r="302" ht="22.5" customHeight="1">
      <c r="A302" s="36">
        <v>301.0</v>
      </c>
      <c r="B302" s="28" t="s">
        <v>3674</v>
      </c>
      <c r="C302" s="28" t="s">
        <v>3675</v>
      </c>
      <c r="D302" s="28" t="e">
        <v>#N/A</v>
      </c>
      <c r="E302" s="28" t="s">
        <v>593</v>
      </c>
      <c r="F302" s="28" t="e">
        <v>#N/A</v>
      </c>
      <c r="G302" s="28"/>
      <c r="H302" s="28"/>
      <c r="I302" s="28">
        <v>2.0</v>
      </c>
      <c r="J302" s="28">
        <v>20.0</v>
      </c>
      <c r="K302" s="28">
        <v>40.0</v>
      </c>
      <c r="L302" s="28" t="s">
        <v>546</v>
      </c>
      <c r="M302" s="28">
        <v>2.0</v>
      </c>
      <c r="N302" s="28" t="s">
        <v>2353</v>
      </c>
      <c r="O302" s="28"/>
      <c r="P302" s="28"/>
      <c r="Q302" s="28" t="s">
        <v>368</v>
      </c>
      <c r="R302" s="28">
        <v>100.0</v>
      </c>
      <c r="S302" s="50">
        <f t="shared" si="1"/>
        <v>50</v>
      </c>
      <c r="T302" s="28" t="str">
        <f t="shared" si="2"/>
        <v>DIATAS 8JAM</v>
      </c>
      <c r="U302" s="52">
        <v>45292.0</v>
      </c>
      <c r="V302" s="28" t="str">
        <f t="shared" si="3"/>
        <v>DIATAS 1 TAHUN</v>
      </c>
      <c r="W302" s="28"/>
      <c r="X302" s="28"/>
      <c r="Y302" s="28"/>
      <c r="Z302" s="28"/>
      <c r="AA302" s="28"/>
      <c r="AB302" s="28"/>
      <c r="AC302" s="65" t="b">
        <v>0</v>
      </c>
      <c r="AD302" s="28" t="str">
        <f t="shared" si="4"/>
        <v>Waktunya Dummy</v>
      </c>
      <c r="AE302" s="28" t="str">
        <f t="shared" si="5"/>
        <v>1</v>
      </c>
      <c r="AF302" s="28">
        <f t="shared" si="8"/>
        <v>100</v>
      </c>
      <c r="AG302" s="28">
        <v>100.0</v>
      </c>
      <c r="AH302" s="68">
        <v>1.0</v>
      </c>
      <c r="AI302" s="28">
        <v>0.0</v>
      </c>
      <c r="AJ302" s="70"/>
      <c r="AK302" s="28">
        <v>0.0</v>
      </c>
      <c r="AL302" s="28"/>
      <c r="AM302" s="28">
        <v>0.0</v>
      </c>
      <c r="AN302" s="28"/>
      <c r="AO302" s="28">
        <v>0.0</v>
      </c>
      <c r="AP302" s="28"/>
      <c r="AQ302" s="28">
        <v>0.0</v>
      </c>
      <c r="AR302" s="28"/>
      <c r="AS302" s="28">
        <v>0.0</v>
      </c>
      <c r="AT302" s="28"/>
      <c r="AU302" s="28">
        <v>0.0</v>
      </c>
      <c r="AV302" s="28"/>
      <c r="AW302" s="28">
        <v>0.0</v>
      </c>
      <c r="AX302" s="28"/>
      <c r="AY302" s="55" t="s">
        <v>184</v>
      </c>
      <c r="AZ302" s="55" t="s">
        <v>184</v>
      </c>
      <c r="BA302" s="55" t="s">
        <v>184</v>
      </c>
      <c r="BB302" s="55" t="s">
        <v>184</v>
      </c>
      <c r="BC302" s="77">
        <f t="shared" si="7"/>
        <v>100</v>
      </c>
    </row>
    <row r="303" ht="22.5" customHeight="1">
      <c r="A303" s="36">
        <v>302.0</v>
      </c>
      <c r="B303" s="28" t="s">
        <v>2517</v>
      </c>
      <c r="C303" s="28" t="s">
        <v>3682</v>
      </c>
      <c r="D303" s="28" t="s">
        <v>96</v>
      </c>
      <c r="E303" s="28" t="s">
        <v>593</v>
      </c>
      <c r="F303" s="28" t="s">
        <v>358</v>
      </c>
      <c r="G303" s="28"/>
      <c r="H303" s="28" t="s">
        <v>1605</v>
      </c>
      <c r="I303" s="28">
        <v>2.0</v>
      </c>
      <c r="J303" s="28">
        <v>40.0</v>
      </c>
      <c r="K303" s="28">
        <v>80.0</v>
      </c>
      <c r="L303" s="28" t="s">
        <v>546</v>
      </c>
      <c r="M303" s="28">
        <v>2.0</v>
      </c>
      <c r="N303" s="28" t="s">
        <v>2353</v>
      </c>
      <c r="O303" s="28"/>
      <c r="P303" s="28"/>
      <c r="Q303" s="28" t="s">
        <v>368</v>
      </c>
      <c r="R303" s="28">
        <v>100.0</v>
      </c>
      <c r="S303" s="50">
        <f t="shared" si="1"/>
        <v>50</v>
      </c>
      <c r="T303" s="28" t="str">
        <f t="shared" si="2"/>
        <v>DIATAS 8JAM</v>
      </c>
      <c r="U303" s="52">
        <v>45292.0</v>
      </c>
      <c r="V303" s="28" t="str">
        <f t="shared" si="3"/>
        <v>DIATAS 1 TAHUN</v>
      </c>
      <c r="W303" s="28"/>
      <c r="X303" s="28"/>
      <c r="Y303" s="28"/>
      <c r="Z303" s="28"/>
      <c r="AA303" s="28"/>
      <c r="AB303" s="28"/>
      <c r="AC303" s="65" t="b">
        <v>0</v>
      </c>
      <c r="AD303" s="28" t="str">
        <f t="shared" si="4"/>
        <v>Waktunya Dummy</v>
      </c>
      <c r="AE303" s="28" t="str">
        <f t="shared" si="5"/>
        <v>1</v>
      </c>
      <c r="AF303" s="28">
        <f t="shared" si="8"/>
        <v>100</v>
      </c>
      <c r="AG303" s="28">
        <v>100.0</v>
      </c>
      <c r="AH303" s="68">
        <v>1.0</v>
      </c>
      <c r="AI303" s="28">
        <v>0.0</v>
      </c>
      <c r="AJ303" s="70"/>
      <c r="AK303" s="28">
        <v>0.0</v>
      </c>
      <c r="AL303" s="28"/>
      <c r="AM303" s="28">
        <v>0.0</v>
      </c>
      <c r="AN303" s="28"/>
      <c r="AO303" s="28">
        <v>0.0</v>
      </c>
      <c r="AP303" s="28"/>
      <c r="AQ303" s="28">
        <v>0.0</v>
      </c>
      <c r="AR303" s="28"/>
      <c r="AS303" s="28">
        <v>0.0</v>
      </c>
      <c r="AT303" s="28"/>
      <c r="AU303" s="28">
        <v>0.0</v>
      </c>
      <c r="AV303" s="28"/>
      <c r="AW303" s="28">
        <v>0.0</v>
      </c>
      <c r="AX303" s="28"/>
      <c r="AY303" s="55" t="s">
        <v>184</v>
      </c>
      <c r="AZ303" s="55" t="s">
        <v>184</v>
      </c>
      <c r="BA303" s="55" t="s">
        <v>184</v>
      </c>
      <c r="BB303" s="55" t="s">
        <v>184</v>
      </c>
      <c r="BC303" s="77">
        <f t="shared" si="7"/>
        <v>100</v>
      </c>
    </row>
    <row r="304" ht="22.5" customHeight="1">
      <c r="A304" s="36">
        <v>303.0</v>
      </c>
      <c r="B304" s="28" t="s">
        <v>2520</v>
      </c>
      <c r="C304" s="28" t="s">
        <v>3688</v>
      </c>
      <c r="D304" s="28" t="s">
        <v>96</v>
      </c>
      <c r="E304" s="28" t="s">
        <v>593</v>
      </c>
      <c r="F304" s="28" t="s">
        <v>358</v>
      </c>
      <c r="G304" s="28"/>
      <c r="H304" s="28" t="s">
        <v>1605</v>
      </c>
      <c r="I304" s="28">
        <v>2.0</v>
      </c>
      <c r="J304" s="28">
        <v>40.0</v>
      </c>
      <c r="K304" s="28">
        <v>80.0</v>
      </c>
      <c r="L304" s="28" t="s">
        <v>546</v>
      </c>
      <c r="M304" s="28">
        <v>2.0</v>
      </c>
      <c r="N304" s="28" t="s">
        <v>2353</v>
      </c>
      <c r="O304" s="28"/>
      <c r="P304" s="28"/>
      <c r="Q304" s="28" t="s">
        <v>368</v>
      </c>
      <c r="R304" s="28">
        <v>100.0</v>
      </c>
      <c r="S304" s="50">
        <f t="shared" si="1"/>
        <v>50</v>
      </c>
      <c r="T304" s="28" t="str">
        <f t="shared" si="2"/>
        <v>DIATAS 8JAM</v>
      </c>
      <c r="U304" s="52">
        <v>45292.0</v>
      </c>
      <c r="V304" s="28" t="str">
        <f t="shared" si="3"/>
        <v>DIATAS 1 TAHUN</v>
      </c>
      <c r="W304" s="28"/>
      <c r="X304" s="28"/>
      <c r="Y304" s="28"/>
      <c r="Z304" s="28"/>
      <c r="AA304" s="28"/>
      <c r="AB304" s="28"/>
      <c r="AC304" s="65" t="b">
        <v>0</v>
      </c>
      <c r="AD304" s="28" t="str">
        <f t="shared" si="4"/>
        <v>Waktunya Dummy</v>
      </c>
      <c r="AE304" s="28" t="str">
        <f t="shared" si="5"/>
        <v>1</v>
      </c>
      <c r="AF304" s="28">
        <f t="shared" si="8"/>
        <v>100</v>
      </c>
      <c r="AG304" s="28">
        <v>100.0</v>
      </c>
      <c r="AH304" s="68">
        <v>1.0</v>
      </c>
      <c r="AI304" s="28">
        <v>0.0</v>
      </c>
      <c r="AJ304" s="70"/>
      <c r="AK304" s="28">
        <v>0.0</v>
      </c>
      <c r="AL304" s="28"/>
      <c r="AM304" s="28">
        <v>0.0</v>
      </c>
      <c r="AN304" s="28"/>
      <c r="AO304" s="28">
        <v>0.0</v>
      </c>
      <c r="AP304" s="28"/>
      <c r="AQ304" s="28">
        <v>0.0</v>
      </c>
      <c r="AR304" s="28"/>
      <c r="AS304" s="28">
        <v>0.0</v>
      </c>
      <c r="AT304" s="28"/>
      <c r="AU304" s="28">
        <v>0.0</v>
      </c>
      <c r="AV304" s="28"/>
      <c r="AW304" s="28">
        <v>0.0</v>
      </c>
      <c r="AX304" s="28"/>
      <c r="AY304" s="55" t="s">
        <v>184</v>
      </c>
      <c r="AZ304" s="55" t="s">
        <v>184</v>
      </c>
      <c r="BA304" s="55" t="s">
        <v>184</v>
      </c>
      <c r="BB304" s="55" t="s">
        <v>184</v>
      </c>
      <c r="BC304" s="77">
        <f t="shared" si="7"/>
        <v>100</v>
      </c>
    </row>
    <row r="305" ht="22.5" customHeight="1">
      <c r="A305" s="36">
        <v>304.0</v>
      </c>
      <c r="B305" s="28" t="s">
        <v>2524</v>
      </c>
      <c r="C305" s="28" t="s">
        <v>3693</v>
      </c>
      <c r="D305" s="28" t="s">
        <v>96</v>
      </c>
      <c r="E305" s="28" t="s">
        <v>593</v>
      </c>
      <c r="F305" s="28" t="s">
        <v>358</v>
      </c>
      <c r="G305" s="28"/>
      <c r="H305" s="28" t="s">
        <v>1605</v>
      </c>
      <c r="I305" s="28">
        <v>2.0</v>
      </c>
      <c r="J305" s="28">
        <v>40.0</v>
      </c>
      <c r="K305" s="28">
        <v>80.0</v>
      </c>
      <c r="L305" s="28" t="s">
        <v>546</v>
      </c>
      <c r="M305" s="28">
        <v>2.0</v>
      </c>
      <c r="N305" s="28" t="s">
        <v>2353</v>
      </c>
      <c r="O305" s="28"/>
      <c r="P305" s="28"/>
      <c r="Q305" s="28" t="s">
        <v>368</v>
      </c>
      <c r="R305" s="28">
        <v>100.0</v>
      </c>
      <c r="S305" s="50">
        <f t="shared" si="1"/>
        <v>50</v>
      </c>
      <c r="T305" s="28" t="str">
        <f t="shared" si="2"/>
        <v>DIATAS 8JAM</v>
      </c>
      <c r="U305" s="52">
        <v>45292.0</v>
      </c>
      <c r="V305" s="28" t="str">
        <f t="shared" si="3"/>
        <v>DIATAS 1 TAHUN</v>
      </c>
      <c r="W305" s="28"/>
      <c r="X305" s="28"/>
      <c r="Y305" s="28"/>
      <c r="Z305" s="28"/>
      <c r="AA305" s="28"/>
      <c r="AB305" s="28"/>
      <c r="AC305" s="65" t="b">
        <v>0</v>
      </c>
      <c r="AD305" s="28" t="str">
        <f t="shared" si="4"/>
        <v>Waktunya Dummy</v>
      </c>
      <c r="AE305" s="28" t="str">
        <f t="shared" si="5"/>
        <v>1</v>
      </c>
      <c r="AF305" s="28">
        <f t="shared" si="8"/>
        <v>100</v>
      </c>
      <c r="AG305" s="28">
        <v>100.0</v>
      </c>
      <c r="AH305" s="68">
        <v>1.0</v>
      </c>
      <c r="AI305" s="28">
        <v>0.0</v>
      </c>
      <c r="AJ305" s="70"/>
      <c r="AK305" s="28">
        <v>0.0</v>
      </c>
      <c r="AL305" s="28"/>
      <c r="AM305" s="28">
        <v>0.0</v>
      </c>
      <c r="AN305" s="28"/>
      <c r="AO305" s="28">
        <v>0.0</v>
      </c>
      <c r="AP305" s="28"/>
      <c r="AQ305" s="28">
        <v>0.0</v>
      </c>
      <c r="AR305" s="28"/>
      <c r="AS305" s="28">
        <v>0.0</v>
      </c>
      <c r="AT305" s="28"/>
      <c r="AU305" s="28">
        <v>0.0</v>
      </c>
      <c r="AV305" s="28"/>
      <c r="AW305" s="28">
        <v>0.0</v>
      </c>
      <c r="AX305" s="28"/>
      <c r="AY305" s="55" t="s">
        <v>184</v>
      </c>
      <c r="AZ305" s="55" t="s">
        <v>184</v>
      </c>
      <c r="BA305" s="55" t="s">
        <v>184</v>
      </c>
      <c r="BB305" s="55" t="s">
        <v>184</v>
      </c>
      <c r="BC305" s="77">
        <f t="shared" si="7"/>
        <v>100</v>
      </c>
    </row>
    <row r="306" ht="22.5" customHeight="1">
      <c r="A306" s="36">
        <v>305.0</v>
      </c>
      <c r="B306" s="28" t="s">
        <v>2527</v>
      </c>
      <c r="C306" s="28" t="s">
        <v>3700</v>
      </c>
      <c r="D306" s="28" t="s">
        <v>96</v>
      </c>
      <c r="E306" s="28" t="s">
        <v>593</v>
      </c>
      <c r="F306" s="28" t="s">
        <v>358</v>
      </c>
      <c r="G306" s="28"/>
      <c r="H306" s="28" t="s">
        <v>1605</v>
      </c>
      <c r="I306" s="28">
        <v>2.0</v>
      </c>
      <c r="J306" s="28">
        <v>40.0</v>
      </c>
      <c r="K306" s="28">
        <v>80.0</v>
      </c>
      <c r="L306" s="28" t="s">
        <v>546</v>
      </c>
      <c r="M306" s="28">
        <v>2.0</v>
      </c>
      <c r="N306" s="28" t="s">
        <v>2353</v>
      </c>
      <c r="O306" s="28"/>
      <c r="P306" s="28"/>
      <c r="Q306" s="28" t="s">
        <v>368</v>
      </c>
      <c r="R306" s="28">
        <v>100.0</v>
      </c>
      <c r="S306" s="50">
        <f t="shared" si="1"/>
        <v>50</v>
      </c>
      <c r="T306" s="28" t="str">
        <f t="shared" si="2"/>
        <v>DIATAS 8JAM</v>
      </c>
      <c r="U306" s="52">
        <v>45292.0</v>
      </c>
      <c r="V306" s="28" t="str">
        <f t="shared" si="3"/>
        <v>DIATAS 1 TAHUN</v>
      </c>
      <c r="W306" s="28"/>
      <c r="X306" s="28"/>
      <c r="Y306" s="28"/>
      <c r="Z306" s="28"/>
      <c r="AA306" s="28"/>
      <c r="AB306" s="28"/>
      <c r="AC306" s="65" t="b">
        <v>0</v>
      </c>
      <c r="AD306" s="28" t="str">
        <f t="shared" si="4"/>
        <v>Waktunya Dummy</v>
      </c>
      <c r="AE306" s="28" t="str">
        <f t="shared" si="5"/>
        <v>1</v>
      </c>
      <c r="AF306" s="28">
        <f t="shared" si="8"/>
        <v>100</v>
      </c>
      <c r="AG306" s="28">
        <v>100.0</v>
      </c>
      <c r="AH306" s="68">
        <v>1.0</v>
      </c>
      <c r="AI306" s="28">
        <v>0.0</v>
      </c>
      <c r="AJ306" s="70"/>
      <c r="AK306" s="28">
        <v>0.0</v>
      </c>
      <c r="AL306" s="28"/>
      <c r="AM306" s="28">
        <v>0.0</v>
      </c>
      <c r="AN306" s="28"/>
      <c r="AO306" s="28">
        <v>0.0</v>
      </c>
      <c r="AP306" s="28"/>
      <c r="AQ306" s="28">
        <v>0.0</v>
      </c>
      <c r="AR306" s="28"/>
      <c r="AS306" s="28">
        <v>0.0</v>
      </c>
      <c r="AT306" s="28"/>
      <c r="AU306" s="28">
        <v>0.0</v>
      </c>
      <c r="AV306" s="28"/>
      <c r="AW306" s="28">
        <v>0.0</v>
      </c>
      <c r="AX306" s="28"/>
      <c r="AY306" s="55" t="s">
        <v>184</v>
      </c>
      <c r="AZ306" s="55" t="s">
        <v>184</v>
      </c>
      <c r="BA306" s="55" t="s">
        <v>184</v>
      </c>
      <c r="BB306" s="55" t="s">
        <v>184</v>
      </c>
      <c r="BC306" s="77">
        <f t="shared" si="7"/>
        <v>100</v>
      </c>
    </row>
    <row r="307" ht="22.5" customHeight="1">
      <c r="A307" s="36">
        <v>306.0</v>
      </c>
      <c r="B307" s="28" t="s">
        <v>2531</v>
      </c>
      <c r="C307" s="28" t="s">
        <v>3708</v>
      </c>
      <c r="D307" s="28" t="s">
        <v>96</v>
      </c>
      <c r="E307" s="28" t="s">
        <v>593</v>
      </c>
      <c r="F307" s="28" t="s">
        <v>358</v>
      </c>
      <c r="G307" s="28"/>
      <c r="H307" s="28" t="s">
        <v>1605</v>
      </c>
      <c r="I307" s="28">
        <v>2.0</v>
      </c>
      <c r="J307" s="28">
        <v>40.0</v>
      </c>
      <c r="K307" s="28">
        <v>80.0</v>
      </c>
      <c r="L307" s="28" t="s">
        <v>546</v>
      </c>
      <c r="M307" s="28">
        <v>2.0</v>
      </c>
      <c r="N307" s="28" t="s">
        <v>2353</v>
      </c>
      <c r="O307" s="28"/>
      <c r="P307" s="28"/>
      <c r="Q307" s="28" t="s">
        <v>368</v>
      </c>
      <c r="R307" s="28">
        <v>100.0</v>
      </c>
      <c r="S307" s="50">
        <f t="shared" si="1"/>
        <v>50</v>
      </c>
      <c r="T307" s="28" t="str">
        <f t="shared" si="2"/>
        <v>DIATAS 8JAM</v>
      </c>
      <c r="U307" s="52">
        <v>45292.0</v>
      </c>
      <c r="V307" s="28" t="str">
        <f t="shared" si="3"/>
        <v>DIATAS 1 TAHUN</v>
      </c>
      <c r="W307" s="28"/>
      <c r="X307" s="28"/>
      <c r="Y307" s="28"/>
      <c r="Z307" s="28"/>
      <c r="AA307" s="28"/>
      <c r="AB307" s="28"/>
      <c r="AC307" s="65" t="b">
        <v>0</v>
      </c>
      <c r="AD307" s="28" t="str">
        <f t="shared" si="4"/>
        <v>Waktunya Dummy</v>
      </c>
      <c r="AE307" s="28" t="str">
        <f t="shared" si="5"/>
        <v>1</v>
      </c>
      <c r="AF307" s="28">
        <f t="shared" si="8"/>
        <v>100</v>
      </c>
      <c r="AG307" s="28">
        <v>100.0</v>
      </c>
      <c r="AH307" s="68">
        <v>1.0</v>
      </c>
      <c r="AI307" s="28">
        <v>0.0</v>
      </c>
      <c r="AJ307" s="70"/>
      <c r="AK307" s="28">
        <v>0.0</v>
      </c>
      <c r="AL307" s="28"/>
      <c r="AM307" s="28">
        <v>0.0</v>
      </c>
      <c r="AN307" s="28"/>
      <c r="AO307" s="28">
        <v>0.0</v>
      </c>
      <c r="AP307" s="28"/>
      <c r="AQ307" s="28">
        <v>0.0</v>
      </c>
      <c r="AR307" s="28"/>
      <c r="AS307" s="28">
        <v>0.0</v>
      </c>
      <c r="AT307" s="28"/>
      <c r="AU307" s="28">
        <v>0.0</v>
      </c>
      <c r="AV307" s="28"/>
      <c r="AW307" s="28">
        <v>0.0</v>
      </c>
      <c r="AX307" s="28"/>
      <c r="AY307" s="55" t="s">
        <v>184</v>
      </c>
      <c r="AZ307" s="55" t="s">
        <v>184</v>
      </c>
      <c r="BA307" s="55" t="s">
        <v>184</v>
      </c>
      <c r="BB307" s="55" t="s">
        <v>184</v>
      </c>
      <c r="BC307" s="77">
        <f t="shared" si="7"/>
        <v>100</v>
      </c>
    </row>
    <row r="308" ht="22.5" customHeight="1">
      <c r="A308" s="36">
        <v>307.0</v>
      </c>
      <c r="B308" s="28" t="s">
        <v>2534</v>
      </c>
      <c r="C308" s="28" t="s">
        <v>3718</v>
      </c>
      <c r="D308" s="28" t="s">
        <v>181</v>
      </c>
      <c r="E308" s="28" t="s">
        <v>593</v>
      </c>
      <c r="F308" s="28" t="s">
        <v>358</v>
      </c>
      <c r="G308" s="28"/>
      <c r="H308" s="28" t="s">
        <v>1605</v>
      </c>
      <c r="I308" s="28">
        <v>2.0</v>
      </c>
      <c r="J308" s="28">
        <v>40.0</v>
      </c>
      <c r="K308" s="28">
        <v>80.0</v>
      </c>
      <c r="L308" s="28" t="s">
        <v>546</v>
      </c>
      <c r="M308" s="28">
        <v>2.0</v>
      </c>
      <c r="N308" s="28" t="s">
        <v>2353</v>
      </c>
      <c r="O308" s="28"/>
      <c r="P308" s="28"/>
      <c r="Q308" s="28" t="s">
        <v>368</v>
      </c>
      <c r="R308" s="28">
        <v>100.0</v>
      </c>
      <c r="S308" s="50">
        <f t="shared" si="1"/>
        <v>50</v>
      </c>
      <c r="T308" s="28" t="str">
        <f t="shared" si="2"/>
        <v>DIATAS 8JAM</v>
      </c>
      <c r="U308" s="52">
        <v>45292.0</v>
      </c>
      <c r="V308" s="28" t="str">
        <f t="shared" si="3"/>
        <v>DIATAS 1 TAHUN</v>
      </c>
      <c r="W308" s="28"/>
      <c r="X308" s="28"/>
      <c r="Y308" s="28"/>
      <c r="Z308" s="28"/>
      <c r="AA308" s="28"/>
      <c r="AB308" s="28"/>
      <c r="AC308" s="65" t="b">
        <v>0</v>
      </c>
      <c r="AD308" s="28" t="str">
        <f t="shared" si="4"/>
        <v>Waktunya Dummy</v>
      </c>
      <c r="AE308" s="28" t="str">
        <f t="shared" si="5"/>
        <v>1</v>
      </c>
      <c r="AF308" s="28">
        <f t="shared" si="8"/>
        <v>100</v>
      </c>
      <c r="AG308" s="28">
        <v>100.0</v>
      </c>
      <c r="AH308" s="68">
        <v>1.0</v>
      </c>
      <c r="AI308" s="28">
        <v>0.0</v>
      </c>
      <c r="AJ308" s="70"/>
      <c r="AK308" s="28">
        <v>0.0</v>
      </c>
      <c r="AL308" s="28"/>
      <c r="AM308" s="28">
        <v>0.0</v>
      </c>
      <c r="AN308" s="28"/>
      <c r="AO308" s="28">
        <v>0.0</v>
      </c>
      <c r="AP308" s="28"/>
      <c r="AQ308" s="28">
        <v>0.0</v>
      </c>
      <c r="AR308" s="28"/>
      <c r="AS308" s="28">
        <v>0.0</v>
      </c>
      <c r="AT308" s="28"/>
      <c r="AU308" s="28">
        <v>0.0</v>
      </c>
      <c r="AV308" s="28"/>
      <c r="AW308" s="28">
        <v>0.0</v>
      </c>
      <c r="AX308" s="28"/>
      <c r="AY308" s="55" t="s">
        <v>184</v>
      </c>
      <c r="AZ308" s="55" t="s">
        <v>184</v>
      </c>
      <c r="BA308" s="55" t="s">
        <v>184</v>
      </c>
      <c r="BB308" s="55" t="s">
        <v>184</v>
      </c>
      <c r="BC308" s="77">
        <f t="shared" si="7"/>
        <v>100</v>
      </c>
    </row>
    <row r="309" ht="22.5" customHeight="1">
      <c r="A309" s="36">
        <v>308.0</v>
      </c>
      <c r="B309" s="28" t="s">
        <v>2538</v>
      </c>
      <c r="C309" s="28" t="s">
        <v>3725</v>
      </c>
      <c r="D309" s="28" t="s">
        <v>226</v>
      </c>
      <c r="E309" s="28" t="s">
        <v>593</v>
      </c>
      <c r="F309" s="28" t="s">
        <v>358</v>
      </c>
      <c r="G309" s="28"/>
      <c r="H309" s="28" t="s">
        <v>1605</v>
      </c>
      <c r="I309" s="28">
        <v>2.0</v>
      </c>
      <c r="J309" s="28">
        <v>40.0</v>
      </c>
      <c r="K309" s="28">
        <v>80.0</v>
      </c>
      <c r="L309" s="28" t="s">
        <v>546</v>
      </c>
      <c r="M309" s="28">
        <v>2.0</v>
      </c>
      <c r="N309" s="28" t="s">
        <v>2353</v>
      </c>
      <c r="O309" s="28"/>
      <c r="P309" s="28"/>
      <c r="Q309" s="28" t="s">
        <v>368</v>
      </c>
      <c r="R309" s="28">
        <v>100.0</v>
      </c>
      <c r="S309" s="50">
        <f t="shared" si="1"/>
        <v>50</v>
      </c>
      <c r="T309" s="28" t="str">
        <f t="shared" si="2"/>
        <v>DIATAS 8JAM</v>
      </c>
      <c r="U309" s="52">
        <v>45292.0</v>
      </c>
      <c r="V309" s="28" t="str">
        <f t="shared" si="3"/>
        <v>DIATAS 1 TAHUN</v>
      </c>
      <c r="W309" s="28"/>
      <c r="X309" s="28"/>
      <c r="Y309" s="28"/>
      <c r="Z309" s="28"/>
      <c r="AA309" s="28"/>
      <c r="AB309" s="28"/>
      <c r="AC309" s="65" t="b">
        <v>0</v>
      </c>
      <c r="AD309" s="28" t="str">
        <f t="shared" si="4"/>
        <v>Waktunya Dummy</v>
      </c>
      <c r="AE309" s="28" t="str">
        <f t="shared" si="5"/>
        <v>1</v>
      </c>
      <c r="AF309" s="28">
        <f t="shared" si="8"/>
        <v>100</v>
      </c>
      <c r="AG309" s="28">
        <v>100.0</v>
      </c>
      <c r="AH309" s="68">
        <v>1.0</v>
      </c>
      <c r="AI309" s="28">
        <v>0.0</v>
      </c>
      <c r="AJ309" s="70"/>
      <c r="AK309" s="28">
        <v>0.0</v>
      </c>
      <c r="AL309" s="28"/>
      <c r="AM309" s="28">
        <v>0.0</v>
      </c>
      <c r="AN309" s="28"/>
      <c r="AO309" s="28">
        <v>0.0</v>
      </c>
      <c r="AP309" s="28"/>
      <c r="AQ309" s="28">
        <v>0.0</v>
      </c>
      <c r="AR309" s="28"/>
      <c r="AS309" s="28">
        <v>0.0</v>
      </c>
      <c r="AT309" s="28"/>
      <c r="AU309" s="28">
        <v>0.0</v>
      </c>
      <c r="AV309" s="28"/>
      <c r="AW309" s="28">
        <v>0.0</v>
      </c>
      <c r="AX309" s="28"/>
      <c r="AY309" s="55" t="s">
        <v>184</v>
      </c>
      <c r="AZ309" s="55" t="s">
        <v>184</v>
      </c>
      <c r="BA309" s="55" t="s">
        <v>184</v>
      </c>
      <c r="BB309" s="55" t="s">
        <v>184</v>
      </c>
      <c r="BC309" s="77">
        <f t="shared" si="7"/>
        <v>100</v>
      </c>
    </row>
    <row r="310" ht="22.5" customHeight="1">
      <c r="A310" s="36">
        <v>309.0</v>
      </c>
      <c r="B310" s="28" t="s">
        <v>2540</v>
      </c>
      <c r="C310" s="28" t="s">
        <v>3733</v>
      </c>
      <c r="D310" s="28" t="s">
        <v>226</v>
      </c>
      <c r="E310" s="28" t="s">
        <v>593</v>
      </c>
      <c r="F310" s="28" t="s">
        <v>358</v>
      </c>
      <c r="G310" s="28"/>
      <c r="H310" s="28" t="s">
        <v>1605</v>
      </c>
      <c r="I310" s="28">
        <v>2.0</v>
      </c>
      <c r="J310" s="28">
        <v>40.0</v>
      </c>
      <c r="K310" s="28">
        <v>80.0</v>
      </c>
      <c r="L310" s="28" t="s">
        <v>546</v>
      </c>
      <c r="M310" s="28">
        <v>2.0</v>
      </c>
      <c r="N310" s="28" t="s">
        <v>2353</v>
      </c>
      <c r="O310" s="28"/>
      <c r="P310" s="28"/>
      <c r="Q310" s="28" t="s">
        <v>368</v>
      </c>
      <c r="R310" s="28">
        <v>100.0</v>
      </c>
      <c r="S310" s="50">
        <f t="shared" si="1"/>
        <v>50</v>
      </c>
      <c r="T310" s="28" t="str">
        <f t="shared" si="2"/>
        <v>DIATAS 8JAM</v>
      </c>
      <c r="U310" s="52">
        <v>45292.0</v>
      </c>
      <c r="V310" s="28" t="str">
        <f t="shared" si="3"/>
        <v>DIATAS 1 TAHUN</v>
      </c>
      <c r="W310" s="28"/>
      <c r="X310" s="28"/>
      <c r="Y310" s="28"/>
      <c r="Z310" s="28"/>
      <c r="AA310" s="28"/>
      <c r="AB310" s="28"/>
      <c r="AC310" s="65" t="b">
        <v>0</v>
      </c>
      <c r="AD310" s="28" t="str">
        <f t="shared" si="4"/>
        <v>Waktunya Dummy</v>
      </c>
      <c r="AE310" s="28" t="str">
        <f t="shared" si="5"/>
        <v>1</v>
      </c>
      <c r="AF310" s="28">
        <f t="shared" si="8"/>
        <v>100</v>
      </c>
      <c r="AG310" s="28">
        <v>100.0</v>
      </c>
      <c r="AH310" s="68">
        <v>1.0</v>
      </c>
      <c r="AI310" s="28">
        <v>0.0</v>
      </c>
      <c r="AJ310" s="70"/>
      <c r="AK310" s="28">
        <v>0.0</v>
      </c>
      <c r="AL310" s="28"/>
      <c r="AM310" s="28">
        <v>0.0</v>
      </c>
      <c r="AN310" s="28"/>
      <c r="AO310" s="28">
        <v>0.0</v>
      </c>
      <c r="AP310" s="28"/>
      <c r="AQ310" s="28">
        <v>0.0</v>
      </c>
      <c r="AR310" s="28"/>
      <c r="AS310" s="28">
        <v>0.0</v>
      </c>
      <c r="AT310" s="28"/>
      <c r="AU310" s="28">
        <v>0.0</v>
      </c>
      <c r="AV310" s="28"/>
      <c r="AW310" s="28">
        <v>0.0</v>
      </c>
      <c r="AX310" s="28"/>
      <c r="AY310" s="55" t="s">
        <v>184</v>
      </c>
      <c r="AZ310" s="55" t="s">
        <v>184</v>
      </c>
      <c r="BA310" s="55" t="s">
        <v>184</v>
      </c>
      <c r="BB310" s="55" t="s">
        <v>184</v>
      </c>
      <c r="BC310" s="77">
        <f t="shared" si="7"/>
        <v>100</v>
      </c>
    </row>
    <row r="311" ht="22.5" customHeight="1">
      <c r="A311" s="36">
        <v>310.0</v>
      </c>
      <c r="B311" s="28" t="s">
        <v>2544</v>
      </c>
      <c r="C311" s="28" t="s">
        <v>3741</v>
      </c>
      <c r="D311" s="28" t="s">
        <v>232</v>
      </c>
      <c r="E311" s="28" t="s">
        <v>593</v>
      </c>
      <c r="F311" s="28" t="s">
        <v>358</v>
      </c>
      <c r="G311" s="28"/>
      <c r="H311" s="28" t="s">
        <v>1859</v>
      </c>
      <c r="I311" s="28">
        <v>2.0</v>
      </c>
      <c r="J311" s="28">
        <v>20.0</v>
      </c>
      <c r="K311" s="28">
        <v>40.0</v>
      </c>
      <c r="L311" s="28" t="s">
        <v>546</v>
      </c>
      <c r="M311" s="28">
        <v>4.0</v>
      </c>
      <c r="N311" s="28" t="s">
        <v>1605</v>
      </c>
      <c r="O311" s="28" t="s">
        <v>1608</v>
      </c>
      <c r="P311" s="28"/>
      <c r="Q311" s="28" t="s">
        <v>368</v>
      </c>
      <c r="R311" s="28">
        <v>100.0</v>
      </c>
      <c r="S311" s="50">
        <f t="shared" si="1"/>
        <v>25</v>
      </c>
      <c r="T311" s="28" t="str">
        <f t="shared" si="2"/>
        <v>DIATAS 8JAM</v>
      </c>
      <c r="U311" s="52">
        <v>44927.0</v>
      </c>
      <c r="V311" s="28" t="str">
        <f t="shared" si="3"/>
        <v>DIATAS 2 TAHUN</v>
      </c>
      <c r="W311" s="28"/>
      <c r="X311" s="28"/>
      <c r="Y311" s="28"/>
      <c r="Z311" s="28"/>
      <c r="AA311" s="28"/>
      <c r="AB311" s="28"/>
      <c r="AC311" s="65" t="b">
        <v>0</v>
      </c>
      <c r="AD311" s="28" t="str">
        <f t="shared" si="4"/>
        <v>Waktunya Dummy</v>
      </c>
      <c r="AE311" s="28" t="str">
        <f t="shared" si="5"/>
        <v>1</v>
      </c>
      <c r="AF311" s="28">
        <f t="shared" si="8"/>
        <v>100</v>
      </c>
      <c r="AG311" s="28">
        <v>100.0</v>
      </c>
      <c r="AH311" s="68">
        <v>1.0</v>
      </c>
      <c r="AI311" s="28">
        <v>0.0</v>
      </c>
      <c r="AJ311" s="70">
        <v>0.0</v>
      </c>
      <c r="AK311" s="28">
        <v>0.0</v>
      </c>
      <c r="AL311" s="68">
        <v>0.0</v>
      </c>
      <c r="AM311" s="28">
        <v>0.0</v>
      </c>
      <c r="AN311" s="68">
        <v>0.0</v>
      </c>
      <c r="AO311" s="28">
        <v>0.0</v>
      </c>
      <c r="AP311" s="68">
        <v>0.0</v>
      </c>
      <c r="AQ311" s="28">
        <v>0.0</v>
      </c>
      <c r="AR311" s="68">
        <v>0.0</v>
      </c>
      <c r="AS311" s="28">
        <v>0.0</v>
      </c>
      <c r="AT311" s="68">
        <v>0.0</v>
      </c>
      <c r="AU311" s="28">
        <v>0.0</v>
      </c>
      <c r="AV311" s="68">
        <v>0.0</v>
      </c>
      <c r="AW311" s="28">
        <v>0.0</v>
      </c>
      <c r="AX311" s="68">
        <v>0.0</v>
      </c>
      <c r="AY311" s="55" t="s">
        <v>184</v>
      </c>
      <c r="AZ311" s="55" t="s">
        <v>184</v>
      </c>
      <c r="BA311" s="55" t="s">
        <v>184</v>
      </c>
      <c r="BB311" s="55" t="s">
        <v>184</v>
      </c>
      <c r="BC311" s="77">
        <f t="shared" si="7"/>
        <v>100</v>
      </c>
    </row>
    <row r="312" ht="22.5" customHeight="1">
      <c r="A312" s="36">
        <v>311.0</v>
      </c>
      <c r="B312" s="28" t="s">
        <v>2548</v>
      </c>
      <c r="C312" s="28" t="s">
        <v>3747</v>
      </c>
      <c r="D312" s="28" t="s">
        <v>577</v>
      </c>
      <c r="E312" s="28" t="s">
        <v>593</v>
      </c>
      <c r="F312" s="28" t="s">
        <v>358</v>
      </c>
      <c r="G312" s="28"/>
      <c r="H312" s="28" t="s">
        <v>1605</v>
      </c>
      <c r="I312" s="28">
        <v>2.0</v>
      </c>
      <c r="J312" s="28">
        <v>40.0</v>
      </c>
      <c r="K312" s="28">
        <v>80.0</v>
      </c>
      <c r="L312" s="28" t="s">
        <v>546</v>
      </c>
      <c r="M312" s="28">
        <v>2.0</v>
      </c>
      <c r="N312" s="28" t="s">
        <v>2353</v>
      </c>
      <c r="O312" s="28"/>
      <c r="P312" s="28"/>
      <c r="Q312" s="28" t="s">
        <v>368</v>
      </c>
      <c r="R312" s="28">
        <v>100.0</v>
      </c>
      <c r="S312" s="50">
        <f t="shared" si="1"/>
        <v>50</v>
      </c>
      <c r="T312" s="28" t="str">
        <f t="shared" si="2"/>
        <v>DIATAS 8JAM</v>
      </c>
      <c r="U312" s="52">
        <v>45292.0</v>
      </c>
      <c r="V312" s="28" t="str">
        <f t="shared" si="3"/>
        <v>DIATAS 1 TAHUN</v>
      </c>
      <c r="W312" s="28"/>
      <c r="X312" s="28"/>
      <c r="Y312" s="28"/>
      <c r="Z312" s="28"/>
      <c r="AA312" s="28"/>
      <c r="AB312" s="28"/>
      <c r="AC312" s="65" t="b">
        <v>0</v>
      </c>
      <c r="AD312" s="28" t="str">
        <f t="shared" si="4"/>
        <v>Waktunya Dummy</v>
      </c>
      <c r="AE312" s="28" t="str">
        <f t="shared" si="5"/>
        <v>1</v>
      </c>
      <c r="AF312" s="28">
        <f t="shared" si="8"/>
        <v>100</v>
      </c>
      <c r="AG312" s="28">
        <v>100.0</v>
      </c>
      <c r="AH312" s="68">
        <v>1.0</v>
      </c>
      <c r="AI312" s="28">
        <v>0.0</v>
      </c>
      <c r="AJ312" s="70"/>
      <c r="AK312" s="28">
        <v>0.0</v>
      </c>
      <c r="AL312" s="28"/>
      <c r="AM312" s="28">
        <v>0.0</v>
      </c>
      <c r="AN312" s="28"/>
      <c r="AO312" s="28">
        <v>0.0</v>
      </c>
      <c r="AP312" s="28"/>
      <c r="AQ312" s="28">
        <v>0.0</v>
      </c>
      <c r="AR312" s="28"/>
      <c r="AS312" s="28">
        <v>0.0</v>
      </c>
      <c r="AT312" s="28"/>
      <c r="AU312" s="28">
        <v>0.0</v>
      </c>
      <c r="AV312" s="28"/>
      <c r="AW312" s="28">
        <v>0.0</v>
      </c>
      <c r="AX312" s="28"/>
      <c r="AY312" s="55" t="s">
        <v>184</v>
      </c>
      <c r="AZ312" s="55" t="s">
        <v>184</v>
      </c>
      <c r="BA312" s="55" t="s">
        <v>184</v>
      </c>
      <c r="BB312" s="55" t="s">
        <v>184</v>
      </c>
      <c r="BC312" s="77">
        <f t="shared" si="7"/>
        <v>100</v>
      </c>
    </row>
    <row r="313" ht="22.5" customHeight="1">
      <c r="A313" s="36">
        <v>312.0</v>
      </c>
      <c r="B313" s="28" t="s">
        <v>2551</v>
      </c>
      <c r="C313" s="28" t="s">
        <v>3756</v>
      </c>
      <c r="D313" s="28" t="s">
        <v>253</v>
      </c>
      <c r="E313" s="28" t="s">
        <v>593</v>
      </c>
      <c r="F313" s="28" t="s">
        <v>358</v>
      </c>
      <c r="G313" s="28"/>
      <c r="H313" s="28" t="s">
        <v>1605</v>
      </c>
      <c r="I313" s="28">
        <v>2.0</v>
      </c>
      <c r="J313" s="28">
        <v>40.0</v>
      </c>
      <c r="K313" s="28">
        <v>80.0</v>
      </c>
      <c r="L313" s="28" t="s">
        <v>546</v>
      </c>
      <c r="M313" s="28">
        <v>2.0</v>
      </c>
      <c r="N313" s="28" t="s">
        <v>2353</v>
      </c>
      <c r="O313" s="28"/>
      <c r="P313" s="28"/>
      <c r="Q313" s="28" t="s">
        <v>368</v>
      </c>
      <c r="R313" s="28">
        <v>100.0</v>
      </c>
      <c r="S313" s="50">
        <f t="shared" si="1"/>
        <v>50</v>
      </c>
      <c r="T313" s="28" t="str">
        <f t="shared" si="2"/>
        <v>DIATAS 8JAM</v>
      </c>
      <c r="U313" s="52">
        <v>45292.0</v>
      </c>
      <c r="V313" s="28" t="str">
        <f t="shared" si="3"/>
        <v>DIATAS 1 TAHUN</v>
      </c>
      <c r="W313" s="28"/>
      <c r="X313" s="28"/>
      <c r="Y313" s="28"/>
      <c r="Z313" s="28"/>
      <c r="AA313" s="28"/>
      <c r="AB313" s="28"/>
      <c r="AC313" s="65" t="b">
        <v>0</v>
      </c>
      <c r="AD313" s="28" t="str">
        <f t="shared" si="4"/>
        <v>Waktunya Dummy</v>
      </c>
      <c r="AE313" s="28" t="str">
        <f t="shared" si="5"/>
        <v>1</v>
      </c>
      <c r="AF313" s="28">
        <f t="shared" si="8"/>
        <v>100</v>
      </c>
      <c r="AG313" s="28">
        <v>100.0</v>
      </c>
      <c r="AH313" s="68">
        <v>1.0</v>
      </c>
      <c r="AI313" s="28">
        <v>0.0</v>
      </c>
      <c r="AJ313" s="70"/>
      <c r="AK313" s="28">
        <v>0.0</v>
      </c>
      <c r="AL313" s="28"/>
      <c r="AM313" s="28">
        <v>0.0</v>
      </c>
      <c r="AN313" s="28"/>
      <c r="AO313" s="28">
        <v>0.0</v>
      </c>
      <c r="AP313" s="28"/>
      <c r="AQ313" s="28">
        <v>0.0</v>
      </c>
      <c r="AR313" s="28"/>
      <c r="AS313" s="28">
        <v>0.0</v>
      </c>
      <c r="AT313" s="28"/>
      <c r="AU313" s="28">
        <v>0.0</v>
      </c>
      <c r="AV313" s="28"/>
      <c r="AW313" s="28">
        <v>0.0</v>
      </c>
      <c r="AX313" s="28"/>
      <c r="AY313" s="55" t="s">
        <v>184</v>
      </c>
      <c r="AZ313" s="55" t="s">
        <v>184</v>
      </c>
      <c r="BA313" s="55" t="s">
        <v>184</v>
      </c>
      <c r="BB313" s="55" t="s">
        <v>184</v>
      </c>
      <c r="BC313" s="77">
        <f t="shared" si="7"/>
        <v>100</v>
      </c>
    </row>
    <row r="314" ht="22.5" customHeight="1">
      <c r="A314" s="36">
        <v>313.0</v>
      </c>
      <c r="B314" s="28" t="s">
        <v>2556</v>
      </c>
      <c r="C314" s="28" t="s">
        <v>3765</v>
      </c>
      <c r="D314" s="28" t="s">
        <v>96</v>
      </c>
      <c r="E314" s="28" t="s">
        <v>593</v>
      </c>
      <c r="F314" s="28" t="s">
        <v>358</v>
      </c>
      <c r="G314" s="28"/>
      <c r="H314" s="28" t="s">
        <v>1605</v>
      </c>
      <c r="I314" s="28">
        <v>2.0</v>
      </c>
      <c r="J314" s="28">
        <v>40.0</v>
      </c>
      <c r="K314" s="28">
        <v>80.0</v>
      </c>
      <c r="L314" s="28" t="s">
        <v>546</v>
      </c>
      <c r="M314" s="28">
        <v>2.0</v>
      </c>
      <c r="N314" s="28" t="s">
        <v>2353</v>
      </c>
      <c r="O314" s="28"/>
      <c r="P314" s="28"/>
      <c r="Q314" s="28" t="s">
        <v>368</v>
      </c>
      <c r="R314" s="28">
        <v>100.0</v>
      </c>
      <c r="S314" s="50">
        <f t="shared" si="1"/>
        <v>50</v>
      </c>
      <c r="T314" s="28" t="str">
        <f t="shared" si="2"/>
        <v>DIATAS 8JAM</v>
      </c>
      <c r="U314" s="52">
        <v>45292.0</v>
      </c>
      <c r="V314" s="28" t="str">
        <f t="shared" si="3"/>
        <v>DIATAS 1 TAHUN</v>
      </c>
      <c r="W314" s="28"/>
      <c r="X314" s="28"/>
      <c r="Y314" s="28"/>
      <c r="Z314" s="28"/>
      <c r="AA314" s="28"/>
      <c r="AB314" s="28"/>
      <c r="AC314" s="65" t="b">
        <v>0</v>
      </c>
      <c r="AD314" s="28" t="str">
        <f t="shared" si="4"/>
        <v>Waktunya Dummy</v>
      </c>
      <c r="AE314" s="28" t="str">
        <f t="shared" si="5"/>
        <v>1</v>
      </c>
      <c r="AF314" s="28">
        <f t="shared" si="8"/>
        <v>100</v>
      </c>
      <c r="AG314" s="28">
        <v>100.0</v>
      </c>
      <c r="AH314" s="68">
        <v>1.0</v>
      </c>
      <c r="AI314" s="28">
        <v>0.0</v>
      </c>
      <c r="AJ314" s="70"/>
      <c r="AK314" s="28">
        <v>0.0</v>
      </c>
      <c r="AL314" s="28"/>
      <c r="AM314" s="28">
        <v>0.0</v>
      </c>
      <c r="AN314" s="28"/>
      <c r="AO314" s="28">
        <v>0.0</v>
      </c>
      <c r="AP314" s="28"/>
      <c r="AQ314" s="28">
        <v>0.0</v>
      </c>
      <c r="AR314" s="28"/>
      <c r="AS314" s="28">
        <v>0.0</v>
      </c>
      <c r="AT314" s="28"/>
      <c r="AU314" s="28">
        <v>0.0</v>
      </c>
      <c r="AV314" s="28"/>
      <c r="AW314" s="28">
        <v>0.0</v>
      </c>
      <c r="AX314" s="28"/>
      <c r="AY314" s="55" t="s">
        <v>184</v>
      </c>
      <c r="AZ314" s="55" t="s">
        <v>184</v>
      </c>
      <c r="BA314" s="55" t="s">
        <v>184</v>
      </c>
      <c r="BB314" s="55" t="s">
        <v>184</v>
      </c>
      <c r="BC314" s="77">
        <f t="shared" si="7"/>
        <v>100</v>
      </c>
    </row>
    <row r="315" ht="22.5" customHeight="1">
      <c r="A315" s="36">
        <v>314.0</v>
      </c>
      <c r="B315" s="28" t="s">
        <v>2559</v>
      </c>
      <c r="C315" s="28" t="s">
        <v>3774</v>
      </c>
      <c r="D315" s="28" t="s">
        <v>253</v>
      </c>
      <c r="E315" s="28" t="s">
        <v>593</v>
      </c>
      <c r="F315" s="28" t="s">
        <v>358</v>
      </c>
      <c r="G315" s="28"/>
      <c r="H315" s="28" t="s">
        <v>1605</v>
      </c>
      <c r="I315" s="28">
        <v>2.0</v>
      </c>
      <c r="J315" s="28">
        <v>40.0</v>
      </c>
      <c r="K315" s="28">
        <v>80.0</v>
      </c>
      <c r="L315" s="28" t="s">
        <v>546</v>
      </c>
      <c r="M315" s="28">
        <v>2.0</v>
      </c>
      <c r="N315" s="28" t="s">
        <v>2353</v>
      </c>
      <c r="O315" s="28"/>
      <c r="P315" s="28"/>
      <c r="Q315" s="28" t="s">
        <v>368</v>
      </c>
      <c r="R315" s="28">
        <v>100.0</v>
      </c>
      <c r="S315" s="50">
        <f t="shared" si="1"/>
        <v>50</v>
      </c>
      <c r="T315" s="28" t="str">
        <f t="shared" si="2"/>
        <v>DIATAS 8JAM</v>
      </c>
      <c r="U315" s="52">
        <v>45292.0</v>
      </c>
      <c r="V315" s="28" t="str">
        <f t="shared" si="3"/>
        <v>DIATAS 1 TAHUN</v>
      </c>
      <c r="W315" s="28"/>
      <c r="X315" s="28"/>
      <c r="Y315" s="28"/>
      <c r="Z315" s="28"/>
      <c r="AA315" s="28"/>
      <c r="AB315" s="28"/>
      <c r="AC315" s="65" t="b">
        <v>0</v>
      </c>
      <c r="AD315" s="28" t="str">
        <f t="shared" si="4"/>
        <v>Waktunya Dummy</v>
      </c>
      <c r="AE315" s="28" t="str">
        <f t="shared" si="5"/>
        <v>1</v>
      </c>
      <c r="AF315" s="28">
        <f t="shared" si="8"/>
        <v>100</v>
      </c>
      <c r="AG315" s="28">
        <v>100.0</v>
      </c>
      <c r="AH315" s="68">
        <v>1.0</v>
      </c>
      <c r="AI315" s="28">
        <v>0.0</v>
      </c>
      <c r="AJ315" s="70"/>
      <c r="AK315" s="28">
        <v>0.0</v>
      </c>
      <c r="AL315" s="28"/>
      <c r="AM315" s="28">
        <v>0.0</v>
      </c>
      <c r="AN315" s="28"/>
      <c r="AO315" s="28">
        <v>0.0</v>
      </c>
      <c r="AP315" s="28"/>
      <c r="AQ315" s="28">
        <v>0.0</v>
      </c>
      <c r="AR315" s="28"/>
      <c r="AS315" s="28">
        <v>0.0</v>
      </c>
      <c r="AT315" s="28"/>
      <c r="AU315" s="28">
        <v>0.0</v>
      </c>
      <c r="AV315" s="28"/>
      <c r="AW315" s="28">
        <v>0.0</v>
      </c>
      <c r="AX315" s="28"/>
      <c r="AY315" s="55" t="s">
        <v>184</v>
      </c>
      <c r="AZ315" s="55" t="s">
        <v>184</v>
      </c>
      <c r="BA315" s="55" t="s">
        <v>184</v>
      </c>
      <c r="BB315" s="55" t="s">
        <v>184</v>
      </c>
      <c r="BC315" s="77">
        <f t="shared" si="7"/>
        <v>100</v>
      </c>
    </row>
    <row r="316" ht="22.5" customHeight="1">
      <c r="A316" s="36">
        <v>315.0</v>
      </c>
      <c r="B316" s="28" t="s">
        <v>2564</v>
      </c>
      <c r="C316" s="28" t="s">
        <v>3783</v>
      </c>
      <c r="D316" s="28" t="s">
        <v>288</v>
      </c>
      <c r="E316" s="28" t="s">
        <v>593</v>
      </c>
      <c r="F316" s="28" t="s">
        <v>358</v>
      </c>
      <c r="G316" s="28"/>
      <c r="H316" s="28" t="s">
        <v>1605</v>
      </c>
      <c r="I316" s="28">
        <v>2.0</v>
      </c>
      <c r="J316" s="28">
        <v>40.0</v>
      </c>
      <c r="K316" s="28">
        <v>80.0</v>
      </c>
      <c r="L316" s="28" t="s">
        <v>546</v>
      </c>
      <c r="M316" s="28">
        <v>2.0</v>
      </c>
      <c r="N316" s="28" t="s">
        <v>2353</v>
      </c>
      <c r="O316" s="28"/>
      <c r="P316" s="28"/>
      <c r="Q316" s="28" t="s">
        <v>368</v>
      </c>
      <c r="R316" s="28">
        <v>100.0</v>
      </c>
      <c r="S316" s="50">
        <f t="shared" si="1"/>
        <v>50</v>
      </c>
      <c r="T316" s="28" t="str">
        <f t="shared" si="2"/>
        <v>DIATAS 8JAM</v>
      </c>
      <c r="U316" s="52">
        <v>45292.0</v>
      </c>
      <c r="V316" s="28" t="str">
        <f t="shared" si="3"/>
        <v>DIATAS 1 TAHUN</v>
      </c>
      <c r="W316" s="28"/>
      <c r="X316" s="28"/>
      <c r="Y316" s="28"/>
      <c r="Z316" s="28"/>
      <c r="AA316" s="28"/>
      <c r="AB316" s="28"/>
      <c r="AC316" s="65" t="b">
        <v>0</v>
      </c>
      <c r="AD316" s="28" t="str">
        <f t="shared" si="4"/>
        <v>Waktunya Dummy</v>
      </c>
      <c r="AE316" s="28" t="str">
        <f t="shared" si="5"/>
        <v>1</v>
      </c>
      <c r="AF316" s="28">
        <f t="shared" si="8"/>
        <v>100</v>
      </c>
      <c r="AG316" s="28">
        <v>100.0</v>
      </c>
      <c r="AH316" s="68">
        <v>1.0</v>
      </c>
      <c r="AI316" s="28">
        <v>0.0</v>
      </c>
      <c r="AJ316" s="70"/>
      <c r="AK316" s="28">
        <v>0.0</v>
      </c>
      <c r="AL316" s="28"/>
      <c r="AM316" s="28">
        <v>0.0</v>
      </c>
      <c r="AN316" s="28"/>
      <c r="AO316" s="28">
        <v>0.0</v>
      </c>
      <c r="AP316" s="28"/>
      <c r="AQ316" s="28">
        <v>0.0</v>
      </c>
      <c r="AR316" s="28"/>
      <c r="AS316" s="28">
        <v>0.0</v>
      </c>
      <c r="AT316" s="28"/>
      <c r="AU316" s="28">
        <v>0.0</v>
      </c>
      <c r="AV316" s="28"/>
      <c r="AW316" s="28">
        <v>0.0</v>
      </c>
      <c r="AX316" s="28"/>
      <c r="AY316" s="55" t="s">
        <v>184</v>
      </c>
      <c r="AZ316" s="55" t="s">
        <v>184</v>
      </c>
      <c r="BA316" s="55" t="s">
        <v>184</v>
      </c>
      <c r="BB316" s="55" t="s">
        <v>184</v>
      </c>
      <c r="BC316" s="77">
        <f t="shared" si="7"/>
        <v>100</v>
      </c>
    </row>
    <row r="317" ht="22.5" customHeight="1">
      <c r="A317" s="36">
        <v>316.0</v>
      </c>
      <c r="B317" s="28" t="s">
        <v>2568</v>
      </c>
      <c r="C317" s="28" t="s">
        <v>3789</v>
      </c>
      <c r="D317" s="28" t="s">
        <v>253</v>
      </c>
      <c r="E317" s="28" t="s">
        <v>593</v>
      </c>
      <c r="F317" s="28" t="s">
        <v>358</v>
      </c>
      <c r="G317" s="28"/>
      <c r="H317" s="28" t="s">
        <v>1605</v>
      </c>
      <c r="I317" s="28">
        <v>2.0</v>
      </c>
      <c r="J317" s="28">
        <v>40.0</v>
      </c>
      <c r="K317" s="28">
        <v>80.0</v>
      </c>
      <c r="L317" s="28" t="s">
        <v>546</v>
      </c>
      <c r="M317" s="28">
        <v>2.0</v>
      </c>
      <c r="N317" s="28" t="s">
        <v>2353</v>
      </c>
      <c r="O317" s="28"/>
      <c r="P317" s="28"/>
      <c r="Q317" s="28" t="s">
        <v>368</v>
      </c>
      <c r="R317" s="28">
        <v>100.0</v>
      </c>
      <c r="S317" s="50">
        <f t="shared" si="1"/>
        <v>50</v>
      </c>
      <c r="T317" s="28" t="str">
        <f t="shared" si="2"/>
        <v>DIATAS 8JAM</v>
      </c>
      <c r="U317" s="52">
        <v>45292.0</v>
      </c>
      <c r="V317" s="28" t="str">
        <f t="shared" si="3"/>
        <v>DIATAS 1 TAHUN</v>
      </c>
      <c r="W317" s="28"/>
      <c r="X317" s="28"/>
      <c r="Y317" s="28"/>
      <c r="Z317" s="28"/>
      <c r="AA317" s="28"/>
      <c r="AB317" s="28"/>
      <c r="AC317" s="65" t="b">
        <v>0</v>
      </c>
      <c r="AD317" s="28" t="str">
        <f t="shared" si="4"/>
        <v>Waktunya Dummy</v>
      </c>
      <c r="AE317" s="28" t="str">
        <f t="shared" si="5"/>
        <v>1</v>
      </c>
      <c r="AF317" s="28">
        <f t="shared" si="8"/>
        <v>100</v>
      </c>
      <c r="AG317" s="28">
        <v>100.0</v>
      </c>
      <c r="AH317" s="68">
        <v>1.0</v>
      </c>
      <c r="AI317" s="28">
        <v>0.0</v>
      </c>
      <c r="AJ317" s="70"/>
      <c r="AK317" s="28">
        <v>0.0</v>
      </c>
      <c r="AL317" s="28"/>
      <c r="AM317" s="28">
        <v>0.0</v>
      </c>
      <c r="AN317" s="28"/>
      <c r="AO317" s="28">
        <v>0.0</v>
      </c>
      <c r="AP317" s="28"/>
      <c r="AQ317" s="28">
        <v>0.0</v>
      </c>
      <c r="AR317" s="28"/>
      <c r="AS317" s="28">
        <v>0.0</v>
      </c>
      <c r="AT317" s="28"/>
      <c r="AU317" s="28">
        <v>0.0</v>
      </c>
      <c r="AV317" s="28"/>
      <c r="AW317" s="28">
        <v>0.0</v>
      </c>
      <c r="AX317" s="28"/>
      <c r="AY317" s="55" t="s">
        <v>184</v>
      </c>
      <c r="AZ317" s="55" t="s">
        <v>184</v>
      </c>
      <c r="BA317" s="55" t="s">
        <v>184</v>
      </c>
      <c r="BB317" s="55" t="s">
        <v>184</v>
      </c>
      <c r="BC317" s="77">
        <f t="shared" si="7"/>
        <v>100</v>
      </c>
    </row>
    <row r="318" ht="22.5" customHeight="1">
      <c r="A318" s="36">
        <v>317.0</v>
      </c>
      <c r="B318" s="28" t="s">
        <v>2572</v>
      </c>
      <c r="C318" s="28" t="s">
        <v>3798</v>
      </c>
      <c r="D318" s="28" t="s">
        <v>253</v>
      </c>
      <c r="E318" s="28" t="s">
        <v>593</v>
      </c>
      <c r="F318" s="28" t="s">
        <v>358</v>
      </c>
      <c r="G318" s="28"/>
      <c r="H318" s="28" t="s">
        <v>1605</v>
      </c>
      <c r="I318" s="28">
        <v>2.0</v>
      </c>
      <c r="J318" s="28">
        <v>40.0</v>
      </c>
      <c r="K318" s="28">
        <v>80.0</v>
      </c>
      <c r="L318" s="28" t="s">
        <v>546</v>
      </c>
      <c r="M318" s="28">
        <v>2.0</v>
      </c>
      <c r="N318" s="28" t="s">
        <v>2353</v>
      </c>
      <c r="O318" s="28"/>
      <c r="P318" s="28"/>
      <c r="Q318" s="28" t="s">
        <v>368</v>
      </c>
      <c r="R318" s="28">
        <v>100.0</v>
      </c>
      <c r="S318" s="50">
        <f t="shared" si="1"/>
        <v>50</v>
      </c>
      <c r="T318" s="28" t="str">
        <f t="shared" si="2"/>
        <v>DIATAS 8JAM</v>
      </c>
      <c r="U318" s="52">
        <v>45292.0</v>
      </c>
      <c r="V318" s="28" t="str">
        <f t="shared" si="3"/>
        <v>DIATAS 1 TAHUN</v>
      </c>
      <c r="W318" s="28"/>
      <c r="X318" s="28"/>
      <c r="Y318" s="28"/>
      <c r="Z318" s="28"/>
      <c r="AA318" s="28"/>
      <c r="AB318" s="28"/>
      <c r="AC318" s="65" t="b">
        <v>0</v>
      </c>
      <c r="AD318" s="28" t="str">
        <f t="shared" si="4"/>
        <v>Waktunya Dummy</v>
      </c>
      <c r="AE318" s="28" t="str">
        <f t="shared" si="5"/>
        <v>1</v>
      </c>
      <c r="AF318" s="28">
        <f t="shared" si="8"/>
        <v>100</v>
      </c>
      <c r="AG318" s="28">
        <v>100.0</v>
      </c>
      <c r="AH318" s="68">
        <v>1.0</v>
      </c>
      <c r="AI318" s="28">
        <v>0.0</v>
      </c>
      <c r="AJ318" s="70"/>
      <c r="AK318" s="28">
        <v>0.0</v>
      </c>
      <c r="AL318" s="28"/>
      <c r="AM318" s="28">
        <v>0.0</v>
      </c>
      <c r="AN318" s="28"/>
      <c r="AO318" s="28">
        <v>0.0</v>
      </c>
      <c r="AP318" s="28"/>
      <c r="AQ318" s="28">
        <v>0.0</v>
      </c>
      <c r="AR318" s="28"/>
      <c r="AS318" s="28">
        <v>0.0</v>
      </c>
      <c r="AT318" s="28"/>
      <c r="AU318" s="28">
        <v>0.0</v>
      </c>
      <c r="AV318" s="28"/>
      <c r="AW318" s="28">
        <v>0.0</v>
      </c>
      <c r="AX318" s="28"/>
      <c r="AY318" s="55" t="s">
        <v>184</v>
      </c>
      <c r="AZ318" s="55" t="s">
        <v>184</v>
      </c>
      <c r="BA318" s="55" t="s">
        <v>184</v>
      </c>
      <c r="BB318" s="55" t="s">
        <v>184</v>
      </c>
      <c r="BC318" s="77">
        <f t="shared" si="7"/>
        <v>100</v>
      </c>
    </row>
    <row r="319" ht="22.5" customHeight="1">
      <c r="A319" s="36">
        <v>318.0</v>
      </c>
      <c r="B319" s="28" t="s">
        <v>2575</v>
      </c>
      <c r="C319" s="28" t="s">
        <v>3805</v>
      </c>
      <c r="D319" s="28" t="s">
        <v>577</v>
      </c>
      <c r="E319" s="28" t="s">
        <v>593</v>
      </c>
      <c r="F319" s="28" t="s">
        <v>358</v>
      </c>
      <c r="G319" s="28"/>
      <c r="H319" s="28" t="s">
        <v>1605</v>
      </c>
      <c r="I319" s="28">
        <v>2.0</v>
      </c>
      <c r="J319" s="28">
        <v>40.0</v>
      </c>
      <c r="K319" s="28">
        <v>80.0</v>
      </c>
      <c r="L319" s="28" t="s">
        <v>546</v>
      </c>
      <c r="M319" s="28">
        <v>2.0</v>
      </c>
      <c r="N319" s="28" t="s">
        <v>2353</v>
      </c>
      <c r="O319" s="28"/>
      <c r="P319" s="28"/>
      <c r="Q319" s="28" t="s">
        <v>368</v>
      </c>
      <c r="R319" s="28">
        <v>100.0</v>
      </c>
      <c r="S319" s="50">
        <f t="shared" si="1"/>
        <v>50</v>
      </c>
      <c r="T319" s="28" t="str">
        <f t="shared" si="2"/>
        <v>DIATAS 8JAM</v>
      </c>
      <c r="U319" s="52">
        <v>45292.0</v>
      </c>
      <c r="V319" s="28" t="str">
        <f t="shared" si="3"/>
        <v>DIATAS 1 TAHUN</v>
      </c>
      <c r="W319" s="28"/>
      <c r="X319" s="28"/>
      <c r="Y319" s="28"/>
      <c r="Z319" s="28"/>
      <c r="AA319" s="28"/>
      <c r="AB319" s="28"/>
      <c r="AC319" s="65" t="b">
        <v>0</v>
      </c>
      <c r="AD319" s="28" t="str">
        <f t="shared" si="4"/>
        <v>Waktunya Dummy</v>
      </c>
      <c r="AE319" s="28" t="str">
        <f t="shared" si="5"/>
        <v>1</v>
      </c>
      <c r="AF319" s="28">
        <f t="shared" si="8"/>
        <v>100</v>
      </c>
      <c r="AG319" s="28">
        <v>100.0</v>
      </c>
      <c r="AH319" s="68">
        <v>1.0</v>
      </c>
      <c r="AI319" s="28">
        <v>0.0</v>
      </c>
      <c r="AJ319" s="70"/>
      <c r="AK319" s="28">
        <v>0.0</v>
      </c>
      <c r="AL319" s="28"/>
      <c r="AM319" s="28">
        <v>0.0</v>
      </c>
      <c r="AN319" s="28"/>
      <c r="AO319" s="28">
        <v>0.0</v>
      </c>
      <c r="AP319" s="28"/>
      <c r="AQ319" s="28">
        <v>0.0</v>
      </c>
      <c r="AR319" s="28"/>
      <c r="AS319" s="28">
        <v>0.0</v>
      </c>
      <c r="AT319" s="28"/>
      <c r="AU319" s="28">
        <v>0.0</v>
      </c>
      <c r="AV319" s="28"/>
      <c r="AW319" s="28">
        <v>0.0</v>
      </c>
      <c r="AX319" s="28"/>
      <c r="AY319" s="55" t="s">
        <v>184</v>
      </c>
      <c r="AZ319" s="55" t="s">
        <v>184</v>
      </c>
      <c r="BA319" s="55" t="s">
        <v>184</v>
      </c>
      <c r="BB319" s="55" t="s">
        <v>184</v>
      </c>
      <c r="BC319" s="77">
        <f t="shared" si="7"/>
        <v>100</v>
      </c>
    </row>
    <row r="320" ht="22.5" customHeight="1">
      <c r="A320" s="36">
        <v>319.0</v>
      </c>
      <c r="B320" s="28" t="s">
        <v>2580</v>
      </c>
      <c r="C320" s="28" t="s">
        <v>3814</v>
      </c>
      <c r="D320" s="28" t="s">
        <v>181</v>
      </c>
      <c r="E320" s="28" t="s">
        <v>593</v>
      </c>
      <c r="F320" s="28" t="s">
        <v>2343</v>
      </c>
      <c r="G320" s="28"/>
      <c r="H320" s="28"/>
      <c r="I320" s="28"/>
      <c r="J320" s="28"/>
      <c r="K320" s="28">
        <v>0.0</v>
      </c>
      <c r="L320" s="28" t="s">
        <v>2345</v>
      </c>
      <c r="M320" s="28">
        <v>1.0</v>
      </c>
      <c r="N320" s="28" t="s">
        <v>2346</v>
      </c>
      <c r="O320" s="28" t="s">
        <v>1608</v>
      </c>
      <c r="P320" s="28"/>
      <c r="Q320" s="28">
        <v>0.0</v>
      </c>
      <c r="R320" s="28">
        <v>0.0</v>
      </c>
      <c r="S320" s="50">
        <f t="shared" si="1"/>
        <v>0</v>
      </c>
      <c r="T320" s="28" t="str">
        <f t="shared" si="2"/>
        <v>KURANG 8JAM</v>
      </c>
      <c r="U320" s="52">
        <v>44927.0</v>
      </c>
      <c r="V320" s="28" t="str">
        <f t="shared" si="3"/>
        <v>DIATAS 2 TAHUN</v>
      </c>
      <c r="W320" s="28"/>
      <c r="X320" s="28"/>
      <c r="Y320" s="28"/>
      <c r="Z320" s="28"/>
      <c r="AA320" s="28"/>
      <c r="AB320" s="28"/>
      <c r="AC320" s="65" t="b">
        <v>0</v>
      </c>
      <c r="AD320" s="28" t="str">
        <f t="shared" si="4"/>
        <v>Waktunya Dummy</v>
      </c>
      <c r="AE320" s="28" t="str">
        <f t="shared" si="5"/>
        <v>0</v>
      </c>
      <c r="AF320" s="28">
        <f t="shared" si="8"/>
        <v>0</v>
      </c>
      <c r="AG320" s="28">
        <v>0.0</v>
      </c>
      <c r="AH320" s="68">
        <v>1.0</v>
      </c>
      <c r="AI320" s="28">
        <v>0.0</v>
      </c>
      <c r="AJ320" s="70">
        <v>0.0</v>
      </c>
      <c r="AK320" s="28">
        <v>0.0</v>
      </c>
      <c r="AL320" s="68">
        <v>0.0</v>
      </c>
      <c r="AM320" s="28">
        <v>0.0</v>
      </c>
      <c r="AN320" s="68">
        <v>0.0</v>
      </c>
      <c r="AO320" s="28">
        <v>0.0</v>
      </c>
      <c r="AP320" s="68">
        <v>0.0</v>
      </c>
      <c r="AQ320" s="28">
        <v>0.0</v>
      </c>
      <c r="AR320" s="68">
        <v>0.0</v>
      </c>
      <c r="AS320" s="28">
        <v>0.0</v>
      </c>
      <c r="AT320" s="68">
        <v>0.0</v>
      </c>
      <c r="AU320" s="28">
        <v>0.0</v>
      </c>
      <c r="AV320" s="68">
        <v>0.0</v>
      </c>
      <c r="AW320" s="28">
        <v>0.0</v>
      </c>
      <c r="AX320" s="68">
        <v>0.0</v>
      </c>
      <c r="AY320" s="55" t="s">
        <v>184</v>
      </c>
      <c r="AZ320" s="55" t="s">
        <v>184</v>
      </c>
      <c r="BA320" s="55" t="s">
        <v>184</v>
      </c>
      <c r="BB320" s="55" t="s">
        <v>184</v>
      </c>
      <c r="BC320" s="77">
        <f t="shared" si="7"/>
        <v>100</v>
      </c>
    </row>
    <row r="321" ht="22.5" customHeight="1">
      <c r="A321" s="36">
        <v>320.0</v>
      </c>
      <c r="B321" s="28" t="s">
        <v>2582</v>
      </c>
      <c r="C321" s="28" t="s">
        <v>3821</v>
      </c>
      <c r="D321" s="28" t="s">
        <v>96</v>
      </c>
      <c r="E321" s="28" t="s">
        <v>593</v>
      </c>
      <c r="F321" s="28" t="s">
        <v>358</v>
      </c>
      <c r="G321" s="28"/>
      <c r="H321" s="28" t="s">
        <v>1605</v>
      </c>
      <c r="I321" s="28">
        <v>2.0</v>
      </c>
      <c r="J321" s="28">
        <v>40.0</v>
      </c>
      <c r="K321" s="28">
        <v>80.0</v>
      </c>
      <c r="L321" s="28" t="s">
        <v>546</v>
      </c>
      <c r="M321" s="28">
        <v>2.0</v>
      </c>
      <c r="N321" s="28" t="s">
        <v>2353</v>
      </c>
      <c r="O321" s="28"/>
      <c r="P321" s="28"/>
      <c r="Q321" s="28" t="s">
        <v>368</v>
      </c>
      <c r="R321" s="28">
        <v>100.0</v>
      </c>
      <c r="S321" s="50">
        <f t="shared" si="1"/>
        <v>50</v>
      </c>
      <c r="T321" s="28" t="str">
        <f t="shared" si="2"/>
        <v>DIATAS 8JAM</v>
      </c>
      <c r="U321" s="52">
        <v>45292.0</v>
      </c>
      <c r="V321" s="28" t="str">
        <f t="shared" si="3"/>
        <v>DIATAS 1 TAHUN</v>
      </c>
      <c r="W321" s="28"/>
      <c r="X321" s="28"/>
      <c r="Y321" s="28"/>
      <c r="Z321" s="28"/>
      <c r="AA321" s="28"/>
      <c r="AB321" s="28"/>
      <c r="AC321" s="65" t="b">
        <v>0</v>
      </c>
      <c r="AD321" s="28" t="str">
        <f t="shared" si="4"/>
        <v>Waktunya Dummy</v>
      </c>
      <c r="AE321" s="28" t="str">
        <f t="shared" si="5"/>
        <v>1</v>
      </c>
      <c r="AF321" s="28">
        <f t="shared" si="8"/>
        <v>100</v>
      </c>
      <c r="AG321" s="28">
        <v>100.0</v>
      </c>
      <c r="AH321" s="68">
        <v>1.0</v>
      </c>
      <c r="AI321" s="28">
        <v>0.0</v>
      </c>
      <c r="AJ321" s="70"/>
      <c r="AK321" s="28">
        <v>0.0</v>
      </c>
      <c r="AL321" s="28"/>
      <c r="AM321" s="28">
        <v>0.0</v>
      </c>
      <c r="AN321" s="28"/>
      <c r="AO321" s="28">
        <v>0.0</v>
      </c>
      <c r="AP321" s="28"/>
      <c r="AQ321" s="28">
        <v>0.0</v>
      </c>
      <c r="AR321" s="28"/>
      <c r="AS321" s="28">
        <v>0.0</v>
      </c>
      <c r="AT321" s="28"/>
      <c r="AU321" s="28">
        <v>0.0</v>
      </c>
      <c r="AV321" s="28"/>
      <c r="AW321" s="28">
        <v>0.0</v>
      </c>
      <c r="AX321" s="28"/>
      <c r="AY321" s="55" t="s">
        <v>184</v>
      </c>
      <c r="AZ321" s="55" t="s">
        <v>184</v>
      </c>
      <c r="BA321" s="55" t="s">
        <v>184</v>
      </c>
      <c r="BB321" s="55" t="s">
        <v>184</v>
      </c>
      <c r="BC321" s="77">
        <f t="shared" si="7"/>
        <v>100</v>
      </c>
    </row>
    <row r="322" ht="22.5" customHeight="1">
      <c r="A322" s="36">
        <v>321.0</v>
      </c>
      <c r="B322" s="28" t="s">
        <v>2586</v>
      </c>
      <c r="C322" s="28" t="s">
        <v>3827</v>
      </c>
      <c r="D322" s="28" t="s">
        <v>96</v>
      </c>
      <c r="E322" s="28" t="s">
        <v>593</v>
      </c>
      <c r="F322" s="28" t="s">
        <v>358</v>
      </c>
      <c r="G322" s="28"/>
      <c r="H322" s="28" t="s">
        <v>1605</v>
      </c>
      <c r="I322" s="28">
        <v>2.0</v>
      </c>
      <c r="J322" s="28">
        <v>40.0</v>
      </c>
      <c r="K322" s="28">
        <v>80.0</v>
      </c>
      <c r="L322" s="28" t="s">
        <v>546</v>
      </c>
      <c r="M322" s="28">
        <v>2.0</v>
      </c>
      <c r="N322" s="28" t="s">
        <v>2353</v>
      </c>
      <c r="O322" s="28"/>
      <c r="P322" s="28"/>
      <c r="Q322" s="28" t="s">
        <v>368</v>
      </c>
      <c r="R322" s="28">
        <v>100.0</v>
      </c>
      <c r="S322" s="50">
        <f t="shared" si="1"/>
        <v>50</v>
      </c>
      <c r="T322" s="28" t="str">
        <f t="shared" si="2"/>
        <v>DIATAS 8JAM</v>
      </c>
      <c r="U322" s="52">
        <v>45292.0</v>
      </c>
      <c r="V322" s="28" t="str">
        <f t="shared" si="3"/>
        <v>DIATAS 1 TAHUN</v>
      </c>
      <c r="W322" s="28"/>
      <c r="X322" s="28"/>
      <c r="Y322" s="28"/>
      <c r="Z322" s="28"/>
      <c r="AA322" s="28"/>
      <c r="AB322" s="28"/>
      <c r="AC322" s="65" t="b">
        <v>0</v>
      </c>
      <c r="AD322" s="28" t="str">
        <f t="shared" si="4"/>
        <v>Waktunya Dummy</v>
      </c>
      <c r="AE322" s="28" t="str">
        <f t="shared" si="5"/>
        <v>1</v>
      </c>
      <c r="AF322" s="28">
        <f t="shared" si="8"/>
        <v>100</v>
      </c>
      <c r="AG322" s="28">
        <v>100.0</v>
      </c>
      <c r="AH322" s="68">
        <v>1.0</v>
      </c>
      <c r="AI322" s="28">
        <v>0.0</v>
      </c>
      <c r="AJ322" s="70"/>
      <c r="AK322" s="28">
        <v>0.0</v>
      </c>
      <c r="AL322" s="28"/>
      <c r="AM322" s="28">
        <v>0.0</v>
      </c>
      <c r="AN322" s="28"/>
      <c r="AO322" s="28">
        <v>0.0</v>
      </c>
      <c r="AP322" s="28"/>
      <c r="AQ322" s="28">
        <v>0.0</v>
      </c>
      <c r="AR322" s="28"/>
      <c r="AS322" s="28">
        <v>0.0</v>
      </c>
      <c r="AT322" s="28"/>
      <c r="AU322" s="28">
        <v>0.0</v>
      </c>
      <c r="AV322" s="28"/>
      <c r="AW322" s="28">
        <v>0.0</v>
      </c>
      <c r="AX322" s="28"/>
      <c r="AY322" s="55" t="s">
        <v>184</v>
      </c>
      <c r="AZ322" s="55" t="s">
        <v>184</v>
      </c>
      <c r="BA322" s="55" t="s">
        <v>184</v>
      </c>
      <c r="BB322" s="55" t="s">
        <v>184</v>
      </c>
      <c r="BC322" s="77">
        <f t="shared" si="7"/>
        <v>100</v>
      </c>
    </row>
    <row r="323" ht="22.5" customHeight="1">
      <c r="A323" s="36">
        <v>322.0</v>
      </c>
      <c r="B323" s="28" t="s">
        <v>2591</v>
      </c>
      <c r="C323" s="28" t="s">
        <v>3839</v>
      </c>
      <c r="D323" s="28" t="s">
        <v>96</v>
      </c>
      <c r="E323" s="28" t="s">
        <v>593</v>
      </c>
      <c r="F323" s="28" t="s">
        <v>358</v>
      </c>
      <c r="G323" s="28"/>
      <c r="H323" s="28" t="s">
        <v>1605</v>
      </c>
      <c r="I323" s="28">
        <v>2.0</v>
      </c>
      <c r="J323" s="28">
        <v>40.0</v>
      </c>
      <c r="K323" s="28">
        <v>80.0</v>
      </c>
      <c r="L323" s="28" t="s">
        <v>546</v>
      </c>
      <c r="M323" s="28">
        <v>2.0</v>
      </c>
      <c r="N323" s="28" t="s">
        <v>2353</v>
      </c>
      <c r="O323" s="28"/>
      <c r="P323" s="28"/>
      <c r="Q323" s="28" t="s">
        <v>368</v>
      </c>
      <c r="R323" s="28">
        <v>100.0</v>
      </c>
      <c r="S323" s="50">
        <f t="shared" si="1"/>
        <v>50</v>
      </c>
      <c r="T323" s="28" t="str">
        <f t="shared" si="2"/>
        <v>DIATAS 8JAM</v>
      </c>
      <c r="U323" s="52">
        <v>45292.0</v>
      </c>
      <c r="V323" s="28" t="str">
        <f t="shared" si="3"/>
        <v>DIATAS 1 TAHUN</v>
      </c>
      <c r="W323" s="28"/>
      <c r="X323" s="28"/>
      <c r="Y323" s="28"/>
      <c r="Z323" s="28"/>
      <c r="AA323" s="28"/>
      <c r="AB323" s="28"/>
      <c r="AC323" s="65" t="b">
        <v>0</v>
      </c>
      <c r="AD323" s="28" t="str">
        <f t="shared" si="4"/>
        <v>Waktunya Dummy</v>
      </c>
      <c r="AE323" s="28" t="str">
        <f t="shared" si="5"/>
        <v>1</v>
      </c>
      <c r="AF323" s="28">
        <f t="shared" si="8"/>
        <v>100</v>
      </c>
      <c r="AG323" s="28">
        <v>100.0</v>
      </c>
      <c r="AH323" s="68">
        <v>1.0</v>
      </c>
      <c r="AI323" s="28">
        <v>0.0</v>
      </c>
      <c r="AJ323" s="70"/>
      <c r="AK323" s="28">
        <v>0.0</v>
      </c>
      <c r="AL323" s="28"/>
      <c r="AM323" s="28">
        <v>0.0</v>
      </c>
      <c r="AN323" s="28"/>
      <c r="AO323" s="28">
        <v>0.0</v>
      </c>
      <c r="AP323" s="28"/>
      <c r="AQ323" s="28">
        <v>0.0</v>
      </c>
      <c r="AR323" s="28"/>
      <c r="AS323" s="28">
        <v>0.0</v>
      </c>
      <c r="AT323" s="28"/>
      <c r="AU323" s="28">
        <v>0.0</v>
      </c>
      <c r="AV323" s="28"/>
      <c r="AW323" s="28">
        <v>0.0</v>
      </c>
      <c r="AX323" s="28"/>
      <c r="AY323" s="55" t="s">
        <v>184</v>
      </c>
      <c r="AZ323" s="55" t="s">
        <v>184</v>
      </c>
      <c r="BA323" s="55" t="s">
        <v>184</v>
      </c>
      <c r="BB323" s="55" t="s">
        <v>184</v>
      </c>
      <c r="BC323" s="77">
        <f t="shared" si="7"/>
        <v>100</v>
      </c>
    </row>
    <row r="324" ht="22.5" customHeight="1">
      <c r="A324" s="36">
        <v>323.0</v>
      </c>
      <c r="B324" s="28" t="s">
        <v>2593</v>
      </c>
      <c r="C324" s="28" t="s">
        <v>3848</v>
      </c>
      <c r="D324" s="28" t="s">
        <v>181</v>
      </c>
      <c r="E324" s="28" t="s">
        <v>593</v>
      </c>
      <c r="F324" s="28" t="s">
        <v>358</v>
      </c>
      <c r="G324" s="28"/>
      <c r="H324" s="28" t="s">
        <v>1859</v>
      </c>
      <c r="I324" s="28">
        <v>2.0</v>
      </c>
      <c r="J324" s="28">
        <v>20.0</v>
      </c>
      <c r="K324" s="28">
        <v>40.0</v>
      </c>
      <c r="L324" s="28" t="s">
        <v>546</v>
      </c>
      <c r="M324" s="28">
        <v>2.0</v>
      </c>
      <c r="N324" s="28" t="s">
        <v>3851</v>
      </c>
      <c r="O324" s="28" t="s">
        <v>2362</v>
      </c>
      <c r="P324" s="28"/>
      <c r="Q324" s="28" t="s">
        <v>1245</v>
      </c>
      <c r="R324" s="28">
        <v>50.0</v>
      </c>
      <c r="S324" s="50">
        <f t="shared" si="1"/>
        <v>25</v>
      </c>
      <c r="T324" s="28" t="str">
        <f t="shared" si="2"/>
        <v>DIATAS 8JAM</v>
      </c>
      <c r="U324" s="52">
        <v>45292.0</v>
      </c>
      <c r="V324" s="28" t="str">
        <f t="shared" si="3"/>
        <v>DIATAS 1 TAHUN</v>
      </c>
      <c r="W324" s="28"/>
      <c r="X324" s="28"/>
      <c r="Y324" s="28"/>
      <c r="Z324" s="28"/>
      <c r="AA324" s="28"/>
      <c r="AB324" s="28"/>
      <c r="AC324" s="65" t="b">
        <v>0</v>
      </c>
      <c r="AD324" s="28" t="str">
        <f t="shared" si="4"/>
        <v>Waktunya Dummy</v>
      </c>
      <c r="AE324" s="28" t="str">
        <f t="shared" si="5"/>
        <v>1</v>
      </c>
      <c r="AF324" s="28">
        <f t="shared" si="8"/>
        <v>50</v>
      </c>
      <c r="AG324" s="28">
        <v>50.0</v>
      </c>
      <c r="AH324" s="68">
        <v>1.0</v>
      </c>
      <c r="AI324" s="28">
        <v>0.0</v>
      </c>
      <c r="AJ324" s="70"/>
      <c r="AK324" s="28">
        <v>0.0</v>
      </c>
      <c r="AL324" s="28"/>
      <c r="AM324" s="28">
        <v>0.0</v>
      </c>
      <c r="AN324" s="28"/>
      <c r="AO324" s="28">
        <v>0.0</v>
      </c>
      <c r="AP324" s="28"/>
      <c r="AQ324" s="28">
        <v>0.0</v>
      </c>
      <c r="AR324" s="28"/>
      <c r="AS324" s="28">
        <v>0.0</v>
      </c>
      <c r="AT324" s="28"/>
      <c r="AU324" s="28">
        <v>0.0</v>
      </c>
      <c r="AV324" s="28"/>
      <c r="AW324" s="28">
        <v>0.0</v>
      </c>
      <c r="AX324" s="28"/>
      <c r="AY324" s="55" t="s">
        <v>184</v>
      </c>
      <c r="AZ324" s="55" t="s">
        <v>184</v>
      </c>
      <c r="BA324" s="55" t="s">
        <v>184</v>
      </c>
      <c r="BB324" s="55" t="s">
        <v>184</v>
      </c>
      <c r="BC324" s="77">
        <f t="shared" si="7"/>
        <v>100</v>
      </c>
    </row>
    <row r="325" ht="22.5" customHeight="1">
      <c r="A325" s="36">
        <v>324.0</v>
      </c>
      <c r="B325" s="28" t="s">
        <v>2597</v>
      </c>
      <c r="C325" s="28" t="s">
        <v>3858</v>
      </c>
      <c r="D325" s="28" t="s">
        <v>96</v>
      </c>
      <c r="E325" s="28" t="s">
        <v>593</v>
      </c>
      <c r="F325" s="28" t="s">
        <v>358</v>
      </c>
      <c r="G325" s="28"/>
      <c r="H325" s="28" t="s">
        <v>1859</v>
      </c>
      <c r="I325" s="28">
        <v>2.0</v>
      </c>
      <c r="J325" s="28">
        <v>20.0</v>
      </c>
      <c r="K325" s="28">
        <v>40.0</v>
      </c>
      <c r="L325" s="28" t="s">
        <v>546</v>
      </c>
      <c r="M325" s="28">
        <v>2.0</v>
      </c>
      <c r="N325" s="28" t="s">
        <v>3851</v>
      </c>
      <c r="O325" s="28" t="s">
        <v>2362</v>
      </c>
      <c r="P325" s="28"/>
      <c r="Q325" s="28" t="s">
        <v>1245</v>
      </c>
      <c r="R325" s="28">
        <v>50.0</v>
      </c>
      <c r="S325" s="50">
        <f t="shared" si="1"/>
        <v>25</v>
      </c>
      <c r="T325" s="28" t="str">
        <f t="shared" si="2"/>
        <v>DIATAS 8JAM</v>
      </c>
      <c r="U325" s="52">
        <v>45292.0</v>
      </c>
      <c r="V325" s="28" t="str">
        <f t="shared" si="3"/>
        <v>DIATAS 1 TAHUN</v>
      </c>
      <c r="W325" s="28"/>
      <c r="X325" s="28"/>
      <c r="Y325" s="28"/>
      <c r="Z325" s="28"/>
      <c r="AA325" s="28"/>
      <c r="AB325" s="28"/>
      <c r="AC325" s="65" t="b">
        <v>0</v>
      </c>
      <c r="AD325" s="28" t="str">
        <f t="shared" si="4"/>
        <v>Waktunya Dummy</v>
      </c>
      <c r="AE325" s="28" t="str">
        <f t="shared" si="5"/>
        <v>1</v>
      </c>
      <c r="AF325" s="28">
        <f t="shared" si="8"/>
        <v>50</v>
      </c>
      <c r="AG325" s="28">
        <v>50.0</v>
      </c>
      <c r="AH325" s="68">
        <v>1.0</v>
      </c>
      <c r="AI325" s="28">
        <v>0.0</v>
      </c>
      <c r="AJ325" s="70"/>
      <c r="AK325" s="28">
        <v>0.0</v>
      </c>
      <c r="AL325" s="28"/>
      <c r="AM325" s="28">
        <v>0.0</v>
      </c>
      <c r="AN325" s="28"/>
      <c r="AO325" s="28">
        <v>0.0</v>
      </c>
      <c r="AP325" s="28"/>
      <c r="AQ325" s="28">
        <v>0.0</v>
      </c>
      <c r="AR325" s="28"/>
      <c r="AS325" s="28">
        <v>0.0</v>
      </c>
      <c r="AT325" s="28"/>
      <c r="AU325" s="28">
        <v>0.0</v>
      </c>
      <c r="AV325" s="28"/>
      <c r="AW325" s="28">
        <v>0.0</v>
      </c>
      <c r="AX325" s="28"/>
      <c r="AY325" s="55" t="s">
        <v>184</v>
      </c>
      <c r="AZ325" s="55" t="s">
        <v>184</v>
      </c>
      <c r="BA325" s="55" t="s">
        <v>184</v>
      </c>
      <c r="BB325" s="55" t="s">
        <v>184</v>
      </c>
      <c r="BC325" s="77">
        <f t="shared" si="7"/>
        <v>100</v>
      </c>
    </row>
    <row r="326" ht="22.5" customHeight="1">
      <c r="A326" s="36">
        <v>325.0</v>
      </c>
      <c r="B326" s="28" t="s">
        <v>2599</v>
      </c>
      <c r="C326" s="28" t="s">
        <v>3864</v>
      </c>
      <c r="D326" s="28" t="s">
        <v>434</v>
      </c>
      <c r="E326" s="28" t="s">
        <v>593</v>
      </c>
      <c r="F326" s="28" t="s">
        <v>358</v>
      </c>
      <c r="G326" s="28"/>
      <c r="H326" s="28" t="s">
        <v>1859</v>
      </c>
      <c r="I326" s="28">
        <v>2.0</v>
      </c>
      <c r="J326" s="28">
        <v>20.0</v>
      </c>
      <c r="K326" s="28">
        <v>40.0</v>
      </c>
      <c r="L326" s="28" t="s">
        <v>546</v>
      </c>
      <c r="M326" s="28">
        <v>2.0</v>
      </c>
      <c r="N326" s="28" t="s">
        <v>3851</v>
      </c>
      <c r="O326" s="28" t="s">
        <v>2362</v>
      </c>
      <c r="P326" s="28"/>
      <c r="Q326" s="28" t="s">
        <v>1245</v>
      </c>
      <c r="R326" s="28">
        <v>50.0</v>
      </c>
      <c r="S326" s="50">
        <f t="shared" si="1"/>
        <v>25</v>
      </c>
      <c r="T326" s="28" t="str">
        <f t="shared" si="2"/>
        <v>DIATAS 8JAM</v>
      </c>
      <c r="U326" s="52">
        <v>45292.0</v>
      </c>
      <c r="V326" s="28" t="str">
        <f t="shared" si="3"/>
        <v>DIATAS 1 TAHUN</v>
      </c>
      <c r="W326" s="28"/>
      <c r="X326" s="28"/>
      <c r="Y326" s="28"/>
      <c r="Z326" s="28"/>
      <c r="AA326" s="28"/>
      <c r="AB326" s="28"/>
      <c r="AC326" s="65" t="b">
        <v>0</v>
      </c>
      <c r="AD326" s="28" t="str">
        <f t="shared" si="4"/>
        <v>Waktunya Dummy</v>
      </c>
      <c r="AE326" s="28" t="str">
        <f t="shared" si="5"/>
        <v>1</v>
      </c>
      <c r="AF326" s="28">
        <f t="shared" si="8"/>
        <v>50</v>
      </c>
      <c r="AG326" s="28">
        <v>50.0</v>
      </c>
      <c r="AH326" s="68">
        <v>1.0</v>
      </c>
      <c r="AI326" s="28">
        <v>0.0</v>
      </c>
      <c r="AJ326" s="70"/>
      <c r="AK326" s="28">
        <v>0.0</v>
      </c>
      <c r="AL326" s="28"/>
      <c r="AM326" s="28">
        <v>0.0</v>
      </c>
      <c r="AN326" s="28"/>
      <c r="AO326" s="28">
        <v>0.0</v>
      </c>
      <c r="AP326" s="28"/>
      <c r="AQ326" s="28">
        <v>0.0</v>
      </c>
      <c r="AR326" s="28"/>
      <c r="AS326" s="28">
        <v>0.0</v>
      </c>
      <c r="AT326" s="28"/>
      <c r="AU326" s="28">
        <v>0.0</v>
      </c>
      <c r="AV326" s="28"/>
      <c r="AW326" s="28">
        <v>0.0</v>
      </c>
      <c r="AX326" s="28"/>
      <c r="AY326" s="55" t="s">
        <v>184</v>
      </c>
      <c r="AZ326" s="55" t="s">
        <v>184</v>
      </c>
      <c r="BA326" s="55" t="s">
        <v>184</v>
      </c>
      <c r="BB326" s="55" t="s">
        <v>184</v>
      </c>
      <c r="BC326" s="77">
        <f t="shared" si="7"/>
        <v>100</v>
      </c>
    </row>
    <row r="327" ht="22.5" customHeight="1">
      <c r="A327" s="36">
        <v>326.0</v>
      </c>
      <c r="B327" s="28" t="s">
        <v>2603</v>
      </c>
      <c r="C327" s="28" t="s">
        <v>3870</v>
      </c>
      <c r="D327" s="28" t="s">
        <v>577</v>
      </c>
      <c r="E327" s="28" t="s">
        <v>593</v>
      </c>
      <c r="F327" s="28" t="s">
        <v>358</v>
      </c>
      <c r="G327" s="28"/>
      <c r="H327" s="28" t="s">
        <v>1859</v>
      </c>
      <c r="I327" s="28">
        <v>2.0</v>
      </c>
      <c r="J327" s="28">
        <v>20.0</v>
      </c>
      <c r="K327" s="28">
        <v>40.0</v>
      </c>
      <c r="L327" s="28" t="s">
        <v>546</v>
      </c>
      <c r="M327" s="28">
        <v>2.0</v>
      </c>
      <c r="N327" s="28" t="s">
        <v>3851</v>
      </c>
      <c r="O327" s="28" t="s">
        <v>2362</v>
      </c>
      <c r="P327" s="28"/>
      <c r="Q327" s="28" t="s">
        <v>1245</v>
      </c>
      <c r="R327" s="28">
        <v>50.0</v>
      </c>
      <c r="S327" s="50">
        <f t="shared" si="1"/>
        <v>25</v>
      </c>
      <c r="T327" s="28" t="str">
        <f t="shared" si="2"/>
        <v>DIATAS 8JAM</v>
      </c>
      <c r="U327" s="52">
        <v>45292.0</v>
      </c>
      <c r="V327" s="28" t="str">
        <f t="shared" si="3"/>
        <v>DIATAS 1 TAHUN</v>
      </c>
      <c r="W327" s="28"/>
      <c r="X327" s="28"/>
      <c r="Y327" s="28"/>
      <c r="Z327" s="28"/>
      <c r="AA327" s="28"/>
      <c r="AB327" s="28"/>
      <c r="AC327" s="65" t="b">
        <v>0</v>
      </c>
      <c r="AD327" s="28" t="str">
        <f t="shared" si="4"/>
        <v>Waktunya Dummy</v>
      </c>
      <c r="AE327" s="28" t="str">
        <f t="shared" si="5"/>
        <v>1</v>
      </c>
      <c r="AF327" s="28">
        <f t="shared" si="8"/>
        <v>50</v>
      </c>
      <c r="AG327" s="28">
        <v>50.0</v>
      </c>
      <c r="AH327" s="68">
        <v>1.0</v>
      </c>
      <c r="AI327" s="28">
        <v>0.0</v>
      </c>
      <c r="AJ327" s="70"/>
      <c r="AK327" s="28">
        <v>0.0</v>
      </c>
      <c r="AL327" s="28"/>
      <c r="AM327" s="28">
        <v>0.0</v>
      </c>
      <c r="AN327" s="28"/>
      <c r="AO327" s="28">
        <v>0.0</v>
      </c>
      <c r="AP327" s="28"/>
      <c r="AQ327" s="28">
        <v>0.0</v>
      </c>
      <c r="AR327" s="28"/>
      <c r="AS327" s="28">
        <v>0.0</v>
      </c>
      <c r="AT327" s="28"/>
      <c r="AU327" s="28">
        <v>0.0</v>
      </c>
      <c r="AV327" s="28"/>
      <c r="AW327" s="28">
        <v>0.0</v>
      </c>
      <c r="AX327" s="28"/>
      <c r="AY327" s="55" t="s">
        <v>184</v>
      </c>
      <c r="AZ327" s="55" t="s">
        <v>184</v>
      </c>
      <c r="BA327" s="55" t="s">
        <v>184</v>
      </c>
      <c r="BB327" s="55" t="s">
        <v>184</v>
      </c>
      <c r="BC327" s="77">
        <f t="shared" si="7"/>
        <v>100</v>
      </c>
    </row>
    <row r="328" ht="22.5" customHeight="1">
      <c r="A328" s="36">
        <v>327.0</v>
      </c>
      <c r="B328" s="28" t="s">
        <v>2605</v>
      </c>
      <c r="C328" s="28" t="s">
        <v>3877</v>
      </c>
      <c r="D328" s="28" t="s">
        <v>232</v>
      </c>
      <c r="E328" s="28" t="s">
        <v>593</v>
      </c>
      <c r="F328" s="28" t="s">
        <v>358</v>
      </c>
      <c r="G328" s="28"/>
      <c r="H328" s="28" t="s">
        <v>1859</v>
      </c>
      <c r="I328" s="28">
        <v>2.0</v>
      </c>
      <c r="J328" s="28">
        <v>20.0</v>
      </c>
      <c r="K328" s="28">
        <v>40.0</v>
      </c>
      <c r="L328" s="28" t="s">
        <v>546</v>
      </c>
      <c r="M328" s="28">
        <v>4.0</v>
      </c>
      <c r="N328" s="28" t="s">
        <v>1605</v>
      </c>
      <c r="O328" s="28" t="s">
        <v>1608</v>
      </c>
      <c r="P328" s="28"/>
      <c r="Q328" s="28" t="s">
        <v>368</v>
      </c>
      <c r="R328" s="28">
        <v>100.0</v>
      </c>
      <c r="S328" s="50">
        <f t="shared" si="1"/>
        <v>25</v>
      </c>
      <c r="T328" s="28" t="str">
        <f t="shared" si="2"/>
        <v>DIATAS 8JAM</v>
      </c>
      <c r="U328" s="52">
        <v>44927.0</v>
      </c>
      <c r="V328" s="28" t="str">
        <f t="shared" si="3"/>
        <v>DIATAS 2 TAHUN</v>
      </c>
      <c r="W328" s="28"/>
      <c r="X328" s="28"/>
      <c r="Y328" s="28"/>
      <c r="Z328" s="28"/>
      <c r="AA328" s="28"/>
      <c r="AB328" s="28"/>
      <c r="AC328" s="65" t="b">
        <v>0</v>
      </c>
      <c r="AD328" s="28" t="str">
        <f t="shared" si="4"/>
        <v>Waktunya Dummy</v>
      </c>
      <c r="AE328" s="28" t="str">
        <f t="shared" si="5"/>
        <v>1</v>
      </c>
      <c r="AF328" s="28">
        <f t="shared" si="8"/>
        <v>100</v>
      </c>
      <c r="AG328" s="28">
        <v>100.0</v>
      </c>
      <c r="AH328" s="68">
        <v>1.0</v>
      </c>
      <c r="AI328" s="28">
        <v>0.0</v>
      </c>
      <c r="AJ328" s="70">
        <v>0.0</v>
      </c>
      <c r="AK328" s="28">
        <v>0.0</v>
      </c>
      <c r="AL328" s="68">
        <v>0.0</v>
      </c>
      <c r="AM328" s="28">
        <v>0.0</v>
      </c>
      <c r="AN328" s="68">
        <v>0.0</v>
      </c>
      <c r="AO328" s="28">
        <v>0.0</v>
      </c>
      <c r="AP328" s="68">
        <v>0.0</v>
      </c>
      <c r="AQ328" s="28">
        <v>0.0</v>
      </c>
      <c r="AR328" s="68">
        <v>0.0</v>
      </c>
      <c r="AS328" s="28">
        <v>0.0</v>
      </c>
      <c r="AT328" s="68">
        <v>0.0</v>
      </c>
      <c r="AU328" s="28">
        <v>0.0</v>
      </c>
      <c r="AV328" s="68">
        <v>0.0</v>
      </c>
      <c r="AW328" s="28">
        <v>0.0</v>
      </c>
      <c r="AX328" s="68">
        <v>0.0</v>
      </c>
      <c r="AY328" s="55" t="s">
        <v>184</v>
      </c>
      <c r="AZ328" s="55" t="s">
        <v>184</v>
      </c>
      <c r="BA328" s="55" t="s">
        <v>184</v>
      </c>
      <c r="BB328" s="55" t="s">
        <v>184</v>
      </c>
      <c r="BC328" s="77">
        <f t="shared" si="7"/>
        <v>100</v>
      </c>
    </row>
    <row r="329" ht="22.5" customHeight="1">
      <c r="A329" s="36">
        <v>328.0</v>
      </c>
      <c r="B329" s="28" t="s">
        <v>2608</v>
      </c>
      <c r="C329" s="28" t="s">
        <v>3884</v>
      </c>
      <c r="D329" s="28" t="s">
        <v>96</v>
      </c>
      <c r="E329" s="28" t="s">
        <v>593</v>
      </c>
      <c r="F329" s="28" t="s">
        <v>358</v>
      </c>
      <c r="G329" s="28"/>
      <c r="H329" s="28" t="s">
        <v>1859</v>
      </c>
      <c r="I329" s="28">
        <v>2.0</v>
      </c>
      <c r="J329" s="28">
        <v>20.0</v>
      </c>
      <c r="K329" s="28">
        <v>40.0</v>
      </c>
      <c r="L329" s="28" t="s">
        <v>546</v>
      </c>
      <c r="M329" s="28">
        <v>2.0</v>
      </c>
      <c r="N329" s="28" t="s">
        <v>3851</v>
      </c>
      <c r="O329" s="28" t="s">
        <v>2362</v>
      </c>
      <c r="P329" s="28"/>
      <c r="Q329" s="28" t="s">
        <v>1245</v>
      </c>
      <c r="R329" s="28">
        <v>50.0</v>
      </c>
      <c r="S329" s="50">
        <f t="shared" si="1"/>
        <v>25</v>
      </c>
      <c r="T329" s="28" t="str">
        <f t="shared" si="2"/>
        <v>DIATAS 8JAM</v>
      </c>
      <c r="U329" s="52">
        <v>45292.0</v>
      </c>
      <c r="V329" s="28" t="str">
        <f t="shared" si="3"/>
        <v>DIATAS 1 TAHUN</v>
      </c>
      <c r="W329" s="28"/>
      <c r="X329" s="28"/>
      <c r="Y329" s="28"/>
      <c r="Z329" s="28"/>
      <c r="AA329" s="28"/>
      <c r="AB329" s="28"/>
      <c r="AC329" s="65" t="b">
        <v>0</v>
      </c>
      <c r="AD329" s="28" t="str">
        <f t="shared" si="4"/>
        <v>Waktunya Dummy</v>
      </c>
      <c r="AE329" s="28" t="str">
        <f t="shared" si="5"/>
        <v>1</v>
      </c>
      <c r="AF329" s="28">
        <f t="shared" si="8"/>
        <v>50</v>
      </c>
      <c r="AG329" s="28">
        <v>50.0</v>
      </c>
      <c r="AH329" s="68">
        <v>1.0</v>
      </c>
      <c r="AI329" s="28">
        <v>0.0</v>
      </c>
      <c r="AJ329" s="70"/>
      <c r="AK329" s="28">
        <v>0.0</v>
      </c>
      <c r="AL329" s="28"/>
      <c r="AM329" s="28">
        <v>0.0</v>
      </c>
      <c r="AN329" s="28"/>
      <c r="AO329" s="28">
        <v>0.0</v>
      </c>
      <c r="AP329" s="28"/>
      <c r="AQ329" s="28">
        <v>0.0</v>
      </c>
      <c r="AR329" s="28"/>
      <c r="AS329" s="28">
        <v>0.0</v>
      </c>
      <c r="AT329" s="28"/>
      <c r="AU329" s="28">
        <v>0.0</v>
      </c>
      <c r="AV329" s="28"/>
      <c r="AW329" s="28">
        <v>0.0</v>
      </c>
      <c r="AX329" s="28"/>
      <c r="AY329" s="55" t="s">
        <v>184</v>
      </c>
      <c r="AZ329" s="55" t="s">
        <v>184</v>
      </c>
      <c r="BA329" s="55" t="s">
        <v>184</v>
      </c>
      <c r="BB329" s="55" t="s">
        <v>184</v>
      </c>
      <c r="BC329" s="77">
        <f t="shared" si="7"/>
        <v>100</v>
      </c>
    </row>
    <row r="330" ht="22.5" customHeight="1">
      <c r="A330" s="36">
        <v>329.0</v>
      </c>
      <c r="B330" s="28" t="s">
        <v>2611</v>
      </c>
      <c r="C330" s="28" t="s">
        <v>3892</v>
      </c>
      <c r="D330" s="28" t="s">
        <v>232</v>
      </c>
      <c r="E330" s="28" t="s">
        <v>593</v>
      </c>
      <c r="F330" s="28" t="s">
        <v>358</v>
      </c>
      <c r="G330" s="28"/>
      <c r="H330" s="28" t="s">
        <v>1859</v>
      </c>
      <c r="I330" s="28">
        <v>2.0</v>
      </c>
      <c r="J330" s="28">
        <v>20.0</v>
      </c>
      <c r="K330" s="28">
        <v>40.0</v>
      </c>
      <c r="L330" s="28" t="s">
        <v>546</v>
      </c>
      <c r="M330" s="28">
        <v>2.0</v>
      </c>
      <c r="N330" s="28" t="s">
        <v>3851</v>
      </c>
      <c r="O330" s="28" t="s">
        <v>2362</v>
      </c>
      <c r="P330" s="28"/>
      <c r="Q330" s="28" t="s">
        <v>1245</v>
      </c>
      <c r="R330" s="28">
        <v>50.0</v>
      </c>
      <c r="S330" s="50">
        <f t="shared" si="1"/>
        <v>25</v>
      </c>
      <c r="T330" s="28" t="str">
        <f t="shared" si="2"/>
        <v>DIATAS 8JAM</v>
      </c>
      <c r="U330" s="52">
        <v>45292.0</v>
      </c>
      <c r="V330" s="28" t="str">
        <f t="shared" si="3"/>
        <v>DIATAS 1 TAHUN</v>
      </c>
      <c r="W330" s="28"/>
      <c r="X330" s="28"/>
      <c r="Y330" s="28"/>
      <c r="Z330" s="28"/>
      <c r="AA330" s="28"/>
      <c r="AB330" s="28"/>
      <c r="AC330" s="65" t="b">
        <v>0</v>
      </c>
      <c r="AD330" s="28" t="str">
        <f t="shared" si="4"/>
        <v>Waktunya Dummy</v>
      </c>
      <c r="AE330" s="28" t="str">
        <f t="shared" si="5"/>
        <v>1</v>
      </c>
      <c r="AF330" s="28">
        <f t="shared" si="8"/>
        <v>50</v>
      </c>
      <c r="AG330" s="28">
        <v>50.0</v>
      </c>
      <c r="AH330" s="68">
        <v>1.0</v>
      </c>
      <c r="AI330" s="28">
        <v>0.0</v>
      </c>
      <c r="AJ330" s="70"/>
      <c r="AK330" s="28">
        <v>0.0</v>
      </c>
      <c r="AL330" s="28"/>
      <c r="AM330" s="28">
        <v>0.0</v>
      </c>
      <c r="AN330" s="28"/>
      <c r="AO330" s="28">
        <v>0.0</v>
      </c>
      <c r="AP330" s="28"/>
      <c r="AQ330" s="28">
        <v>0.0</v>
      </c>
      <c r="AR330" s="28"/>
      <c r="AS330" s="28">
        <v>0.0</v>
      </c>
      <c r="AT330" s="28"/>
      <c r="AU330" s="28">
        <v>0.0</v>
      </c>
      <c r="AV330" s="28"/>
      <c r="AW330" s="28">
        <v>0.0</v>
      </c>
      <c r="AX330" s="28"/>
      <c r="AY330" s="55" t="s">
        <v>184</v>
      </c>
      <c r="AZ330" s="55" t="s">
        <v>184</v>
      </c>
      <c r="BA330" s="55" t="s">
        <v>184</v>
      </c>
      <c r="BB330" s="55" t="s">
        <v>184</v>
      </c>
      <c r="BC330" s="77">
        <f t="shared" si="7"/>
        <v>100</v>
      </c>
    </row>
    <row r="331" ht="22.5" customHeight="1">
      <c r="A331" s="36">
        <v>330.0</v>
      </c>
      <c r="B331" s="28" t="s">
        <v>2616</v>
      </c>
      <c r="C331" s="28" t="s">
        <v>3899</v>
      </c>
      <c r="D331" s="28" t="s">
        <v>181</v>
      </c>
      <c r="E331" s="28" t="s">
        <v>593</v>
      </c>
      <c r="F331" s="28" t="s">
        <v>358</v>
      </c>
      <c r="G331" s="28"/>
      <c r="H331" s="28" t="s">
        <v>1859</v>
      </c>
      <c r="I331" s="28">
        <v>2.0</v>
      </c>
      <c r="J331" s="28">
        <v>20.0</v>
      </c>
      <c r="K331" s="28">
        <v>40.0</v>
      </c>
      <c r="L331" s="28" t="s">
        <v>546</v>
      </c>
      <c r="M331" s="28">
        <v>4.0</v>
      </c>
      <c r="N331" s="28" t="s">
        <v>1605</v>
      </c>
      <c r="O331" s="28" t="s">
        <v>1608</v>
      </c>
      <c r="P331" s="28"/>
      <c r="Q331" s="28" t="s">
        <v>368</v>
      </c>
      <c r="R331" s="28">
        <v>100.0</v>
      </c>
      <c r="S331" s="50">
        <f t="shared" si="1"/>
        <v>25</v>
      </c>
      <c r="T331" s="28" t="str">
        <f t="shared" si="2"/>
        <v>DIATAS 8JAM</v>
      </c>
      <c r="U331" s="52">
        <v>44927.0</v>
      </c>
      <c r="V331" s="28" t="str">
        <f t="shared" si="3"/>
        <v>DIATAS 2 TAHUN</v>
      </c>
      <c r="W331" s="28"/>
      <c r="X331" s="28"/>
      <c r="Y331" s="28"/>
      <c r="Z331" s="28"/>
      <c r="AA331" s="28"/>
      <c r="AB331" s="28"/>
      <c r="AC331" s="65" t="b">
        <v>0</v>
      </c>
      <c r="AD331" s="28" t="str">
        <f t="shared" si="4"/>
        <v>Waktunya Dummy</v>
      </c>
      <c r="AE331" s="28" t="str">
        <f t="shared" si="5"/>
        <v>1</v>
      </c>
      <c r="AF331" s="28">
        <f t="shared" si="8"/>
        <v>100</v>
      </c>
      <c r="AG331" s="28">
        <v>100.0</v>
      </c>
      <c r="AH331" s="68">
        <v>1.0</v>
      </c>
      <c r="AI331" s="28">
        <v>0.0</v>
      </c>
      <c r="AJ331" s="70">
        <v>0.0</v>
      </c>
      <c r="AK331" s="28">
        <v>0.0</v>
      </c>
      <c r="AL331" s="68">
        <v>0.0</v>
      </c>
      <c r="AM331" s="28">
        <v>0.0</v>
      </c>
      <c r="AN331" s="68">
        <v>0.0</v>
      </c>
      <c r="AO331" s="28">
        <v>0.0</v>
      </c>
      <c r="AP331" s="68">
        <v>0.0</v>
      </c>
      <c r="AQ331" s="28">
        <v>0.0</v>
      </c>
      <c r="AR331" s="68">
        <v>0.0</v>
      </c>
      <c r="AS331" s="28">
        <v>0.0</v>
      </c>
      <c r="AT331" s="68">
        <v>0.0</v>
      </c>
      <c r="AU331" s="28">
        <v>0.0</v>
      </c>
      <c r="AV331" s="68">
        <v>0.0</v>
      </c>
      <c r="AW331" s="28">
        <v>0.0</v>
      </c>
      <c r="AX331" s="68">
        <v>0.0</v>
      </c>
      <c r="AY331" s="55" t="s">
        <v>184</v>
      </c>
      <c r="AZ331" s="55" t="s">
        <v>184</v>
      </c>
      <c r="BA331" s="55" t="s">
        <v>184</v>
      </c>
      <c r="BB331" s="55" t="s">
        <v>184</v>
      </c>
      <c r="BC331" s="77">
        <f t="shared" si="7"/>
        <v>100</v>
      </c>
    </row>
    <row r="332" ht="22.5" customHeight="1">
      <c r="A332" s="36">
        <v>331.0</v>
      </c>
      <c r="B332" s="28" t="s">
        <v>2622</v>
      </c>
      <c r="C332" s="28" t="s">
        <v>3905</v>
      </c>
      <c r="D332" s="28" t="s">
        <v>96</v>
      </c>
      <c r="E332" s="28" t="s">
        <v>593</v>
      </c>
      <c r="F332" s="28" t="s">
        <v>358</v>
      </c>
      <c r="G332" s="28"/>
      <c r="H332" s="28" t="s">
        <v>1859</v>
      </c>
      <c r="I332" s="28">
        <v>2.0</v>
      </c>
      <c r="J332" s="28">
        <v>20.0</v>
      </c>
      <c r="K332" s="28">
        <v>40.0</v>
      </c>
      <c r="L332" s="28" t="s">
        <v>546</v>
      </c>
      <c r="M332" s="28">
        <v>2.0</v>
      </c>
      <c r="N332" s="28" t="s">
        <v>3851</v>
      </c>
      <c r="O332" s="28" t="s">
        <v>2362</v>
      </c>
      <c r="P332" s="28"/>
      <c r="Q332" s="28" t="s">
        <v>1245</v>
      </c>
      <c r="R332" s="28">
        <v>50.0</v>
      </c>
      <c r="S332" s="50">
        <f t="shared" si="1"/>
        <v>25</v>
      </c>
      <c r="T332" s="28" t="str">
        <f t="shared" si="2"/>
        <v>DIATAS 8JAM</v>
      </c>
      <c r="U332" s="52">
        <v>45292.0</v>
      </c>
      <c r="V332" s="28" t="str">
        <f t="shared" si="3"/>
        <v>DIATAS 1 TAHUN</v>
      </c>
      <c r="W332" s="28"/>
      <c r="X332" s="28"/>
      <c r="Y332" s="28"/>
      <c r="Z332" s="28"/>
      <c r="AA332" s="28"/>
      <c r="AB332" s="28"/>
      <c r="AC332" s="65" t="b">
        <v>0</v>
      </c>
      <c r="AD332" s="28" t="str">
        <f t="shared" si="4"/>
        <v>Waktunya Dummy</v>
      </c>
      <c r="AE332" s="28" t="str">
        <f t="shared" si="5"/>
        <v>1</v>
      </c>
      <c r="AF332" s="28">
        <f t="shared" si="8"/>
        <v>50</v>
      </c>
      <c r="AG332" s="28">
        <v>50.0</v>
      </c>
      <c r="AH332" s="68">
        <v>1.0</v>
      </c>
      <c r="AI332" s="28">
        <v>0.0</v>
      </c>
      <c r="AJ332" s="70"/>
      <c r="AK332" s="28">
        <v>0.0</v>
      </c>
      <c r="AL332" s="28"/>
      <c r="AM332" s="28">
        <v>0.0</v>
      </c>
      <c r="AN332" s="28"/>
      <c r="AO332" s="28">
        <v>0.0</v>
      </c>
      <c r="AP332" s="28"/>
      <c r="AQ332" s="28">
        <v>0.0</v>
      </c>
      <c r="AR332" s="28"/>
      <c r="AS332" s="28">
        <v>0.0</v>
      </c>
      <c r="AT332" s="28"/>
      <c r="AU332" s="28">
        <v>0.0</v>
      </c>
      <c r="AV332" s="28"/>
      <c r="AW332" s="28">
        <v>0.0</v>
      </c>
      <c r="AX332" s="28"/>
      <c r="AY332" s="55" t="s">
        <v>184</v>
      </c>
      <c r="AZ332" s="55" t="s">
        <v>184</v>
      </c>
      <c r="BA332" s="55" t="s">
        <v>184</v>
      </c>
      <c r="BB332" s="55" t="s">
        <v>184</v>
      </c>
      <c r="BC332" s="77">
        <f t="shared" si="7"/>
        <v>100</v>
      </c>
    </row>
    <row r="333" ht="22.5" customHeight="1">
      <c r="A333" s="36">
        <v>332.0</v>
      </c>
      <c r="B333" s="28" t="s">
        <v>2626</v>
      </c>
      <c r="C333" s="28" t="s">
        <v>3913</v>
      </c>
      <c r="D333" s="28" t="s">
        <v>253</v>
      </c>
      <c r="E333" s="28" t="s">
        <v>593</v>
      </c>
      <c r="F333" s="28" t="s">
        <v>358</v>
      </c>
      <c r="G333" s="28"/>
      <c r="H333" s="28" t="s">
        <v>1859</v>
      </c>
      <c r="I333" s="28">
        <v>2.0</v>
      </c>
      <c r="J333" s="28">
        <v>20.0</v>
      </c>
      <c r="K333" s="28">
        <v>40.0</v>
      </c>
      <c r="L333" s="28" t="s">
        <v>546</v>
      </c>
      <c r="M333" s="28">
        <v>2.0</v>
      </c>
      <c r="N333" s="28" t="s">
        <v>3851</v>
      </c>
      <c r="O333" s="28" t="s">
        <v>2362</v>
      </c>
      <c r="P333" s="28"/>
      <c r="Q333" s="28" t="s">
        <v>1245</v>
      </c>
      <c r="R333" s="28">
        <v>50.0</v>
      </c>
      <c r="S333" s="50">
        <f t="shared" si="1"/>
        <v>25</v>
      </c>
      <c r="T333" s="28" t="str">
        <f t="shared" si="2"/>
        <v>DIATAS 8JAM</v>
      </c>
      <c r="U333" s="52">
        <v>45292.0</v>
      </c>
      <c r="V333" s="28" t="str">
        <f t="shared" si="3"/>
        <v>DIATAS 1 TAHUN</v>
      </c>
      <c r="W333" s="28"/>
      <c r="X333" s="28"/>
      <c r="Y333" s="28"/>
      <c r="Z333" s="28"/>
      <c r="AA333" s="28"/>
      <c r="AB333" s="28"/>
      <c r="AC333" s="65" t="b">
        <v>0</v>
      </c>
      <c r="AD333" s="28" t="str">
        <f t="shared" si="4"/>
        <v>Waktunya Dummy</v>
      </c>
      <c r="AE333" s="28" t="str">
        <f t="shared" si="5"/>
        <v>1</v>
      </c>
      <c r="AF333" s="28">
        <f t="shared" si="8"/>
        <v>50</v>
      </c>
      <c r="AG333" s="28">
        <v>50.0</v>
      </c>
      <c r="AH333" s="68">
        <v>1.0</v>
      </c>
      <c r="AI333" s="28">
        <v>0.0</v>
      </c>
      <c r="AJ333" s="70"/>
      <c r="AK333" s="28">
        <v>0.0</v>
      </c>
      <c r="AL333" s="28"/>
      <c r="AM333" s="28">
        <v>0.0</v>
      </c>
      <c r="AN333" s="28"/>
      <c r="AO333" s="28">
        <v>0.0</v>
      </c>
      <c r="AP333" s="28"/>
      <c r="AQ333" s="28">
        <v>0.0</v>
      </c>
      <c r="AR333" s="28"/>
      <c r="AS333" s="28">
        <v>0.0</v>
      </c>
      <c r="AT333" s="28"/>
      <c r="AU333" s="28">
        <v>0.0</v>
      </c>
      <c r="AV333" s="28"/>
      <c r="AW333" s="28">
        <v>0.0</v>
      </c>
      <c r="AX333" s="28"/>
      <c r="AY333" s="55" t="s">
        <v>184</v>
      </c>
      <c r="AZ333" s="55" t="s">
        <v>184</v>
      </c>
      <c r="BA333" s="55" t="s">
        <v>184</v>
      </c>
      <c r="BB333" s="55" t="s">
        <v>184</v>
      </c>
      <c r="BC333" s="77">
        <f t="shared" si="7"/>
        <v>100</v>
      </c>
    </row>
    <row r="334" ht="22.5" customHeight="1">
      <c r="A334" s="36">
        <v>333.0</v>
      </c>
      <c r="B334" s="28" t="s">
        <v>2628</v>
      </c>
      <c r="C334" s="28" t="s">
        <v>3919</v>
      </c>
      <c r="D334" s="28" t="s">
        <v>96</v>
      </c>
      <c r="E334" s="28" t="s">
        <v>593</v>
      </c>
      <c r="F334" s="28" t="s">
        <v>358</v>
      </c>
      <c r="G334" s="28"/>
      <c r="H334" s="28" t="s">
        <v>1859</v>
      </c>
      <c r="I334" s="28">
        <v>2.0</v>
      </c>
      <c r="J334" s="28">
        <v>20.0</v>
      </c>
      <c r="K334" s="28">
        <v>40.0</v>
      </c>
      <c r="L334" s="28" t="s">
        <v>546</v>
      </c>
      <c r="M334" s="28">
        <v>2.0</v>
      </c>
      <c r="N334" s="28" t="s">
        <v>3851</v>
      </c>
      <c r="O334" s="28" t="s">
        <v>2362</v>
      </c>
      <c r="P334" s="28"/>
      <c r="Q334" s="28" t="s">
        <v>1245</v>
      </c>
      <c r="R334" s="28">
        <v>50.0</v>
      </c>
      <c r="S334" s="50">
        <f t="shared" si="1"/>
        <v>25</v>
      </c>
      <c r="T334" s="28" t="str">
        <f t="shared" si="2"/>
        <v>DIATAS 8JAM</v>
      </c>
      <c r="U334" s="52">
        <v>45292.0</v>
      </c>
      <c r="V334" s="28" t="str">
        <f t="shared" si="3"/>
        <v>DIATAS 1 TAHUN</v>
      </c>
      <c r="W334" s="28"/>
      <c r="X334" s="28"/>
      <c r="Y334" s="28"/>
      <c r="Z334" s="28"/>
      <c r="AA334" s="28"/>
      <c r="AB334" s="28"/>
      <c r="AC334" s="65" t="b">
        <v>0</v>
      </c>
      <c r="AD334" s="28" t="str">
        <f t="shared" si="4"/>
        <v>Waktunya Dummy</v>
      </c>
      <c r="AE334" s="28" t="str">
        <f t="shared" si="5"/>
        <v>1</v>
      </c>
      <c r="AF334" s="28">
        <f t="shared" si="8"/>
        <v>50</v>
      </c>
      <c r="AG334" s="28">
        <v>50.0</v>
      </c>
      <c r="AH334" s="68">
        <v>1.0</v>
      </c>
      <c r="AI334" s="28">
        <v>0.0</v>
      </c>
      <c r="AJ334" s="70"/>
      <c r="AK334" s="28">
        <v>0.0</v>
      </c>
      <c r="AL334" s="28"/>
      <c r="AM334" s="28">
        <v>0.0</v>
      </c>
      <c r="AN334" s="28"/>
      <c r="AO334" s="28">
        <v>0.0</v>
      </c>
      <c r="AP334" s="28"/>
      <c r="AQ334" s="28">
        <v>0.0</v>
      </c>
      <c r="AR334" s="28"/>
      <c r="AS334" s="28">
        <v>0.0</v>
      </c>
      <c r="AT334" s="28"/>
      <c r="AU334" s="28">
        <v>0.0</v>
      </c>
      <c r="AV334" s="28"/>
      <c r="AW334" s="28">
        <v>0.0</v>
      </c>
      <c r="AX334" s="28"/>
      <c r="AY334" s="55" t="s">
        <v>184</v>
      </c>
      <c r="AZ334" s="55" t="s">
        <v>184</v>
      </c>
      <c r="BA334" s="55" t="s">
        <v>184</v>
      </c>
      <c r="BB334" s="55" t="s">
        <v>184</v>
      </c>
      <c r="BC334" s="77">
        <f t="shared" si="7"/>
        <v>100</v>
      </c>
    </row>
    <row r="335" ht="22.5" customHeight="1">
      <c r="A335" s="36">
        <v>334.0</v>
      </c>
      <c r="B335" s="28" t="s">
        <v>2632</v>
      </c>
      <c r="C335" s="28" t="s">
        <v>3924</v>
      </c>
      <c r="D335" s="28" t="s">
        <v>253</v>
      </c>
      <c r="E335" s="28" t="s">
        <v>593</v>
      </c>
      <c r="F335" s="28" t="s">
        <v>358</v>
      </c>
      <c r="G335" s="28"/>
      <c r="H335" s="28" t="s">
        <v>1859</v>
      </c>
      <c r="I335" s="28">
        <v>2.0</v>
      </c>
      <c r="J335" s="28">
        <v>20.0</v>
      </c>
      <c r="K335" s="28">
        <v>40.0</v>
      </c>
      <c r="L335" s="28" t="s">
        <v>546</v>
      </c>
      <c r="M335" s="28">
        <v>2.0</v>
      </c>
      <c r="N335" s="28" t="s">
        <v>3851</v>
      </c>
      <c r="O335" s="28" t="s">
        <v>2362</v>
      </c>
      <c r="P335" s="28"/>
      <c r="Q335" s="28" t="s">
        <v>1245</v>
      </c>
      <c r="R335" s="28">
        <v>50.0</v>
      </c>
      <c r="S335" s="50">
        <f t="shared" si="1"/>
        <v>25</v>
      </c>
      <c r="T335" s="28" t="str">
        <f t="shared" si="2"/>
        <v>DIATAS 8JAM</v>
      </c>
      <c r="U335" s="52">
        <v>45292.0</v>
      </c>
      <c r="V335" s="28" t="str">
        <f t="shared" si="3"/>
        <v>DIATAS 1 TAHUN</v>
      </c>
      <c r="W335" s="28"/>
      <c r="X335" s="28"/>
      <c r="Y335" s="28"/>
      <c r="Z335" s="28"/>
      <c r="AA335" s="28"/>
      <c r="AB335" s="28"/>
      <c r="AC335" s="65" t="b">
        <v>0</v>
      </c>
      <c r="AD335" s="28" t="str">
        <f t="shared" si="4"/>
        <v>Waktunya Dummy</v>
      </c>
      <c r="AE335" s="28" t="str">
        <f t="shared" si="5"/>
        <v>1</v>
      </c>
      <c r="AF335" s="28">
        <f t="shared" si="8"/>
        <v>50</v>
      </c>
      <c r="AG335" s="28">
        <v>50.0</v>
      </c>
      <c r="AH335" s="68">
        <v>1.0</v>
      </c>
      <c r="AI335" s="28">
        <v>0.0</v>
      </c>
      <c r="AJ335" s="70"/>
      <c r="AK335" s="28">
        <v>0.0</v>
      </c>
      <c r="AL335" s="28"/>
      <c r="AM335" s="28">
        <v>0.0</v>
      </c>
      <c r="AN335" s="28"/>
      <c r="AO335" s="28">
        <v>0.0</v>
      </c>
      <c r="AP335" s="28"/>
      <c r="AQ335" s="28">
        <v>0.0</v>
      </c>
      <c r="AR335" s="28"/>
      <c r="AS335" s="28">
        <v>0.0</v>
      </c>
      <c r="AT335" s="28"/>
      <c r="AU335" s="28">
        <v>0.0</v>
      </c>
      <c r="AV335" s="28"/>
      <c r="AW335" s="28">
        <v>0.0</v>
      </c>
      <c r="AX335" s="28"/>
      <c r="AY335" s="55" t="s">
        <v>184</v>
      </c>
      <c r="AZ335" s="55" t="s">
        <v>184</v>
      </c>
      <c r="BA335" s="55" t="s">
        <v>184</v>
      </c>
      <c r="BB335" s="55" t="s">
        <v>184</v>
      </c>
      <c r="BC335" s="77">
        <f t="shared" si="7"/>
        <v>100</v>
      </c>
    </row>
    <row r="336" ht="22.5" customHeight="1">
      <c r="A336" s="36">
        <v>335.0</v>
      </c>
      <c r="B336" s="28" t="s">
        <v>2636</v>
      </c>
      <c r="C336" s="28" t="s">
        <v>3939</v>
      </c>
      <c r="D336" s="28" t="s">
        <v>181</v>
      </c>
      <c r="E336" s="28" t="s">
        <v>593</v>
      </c>
      <c r="F336" s="28" t="s">
        <v>358</v>
      </c>
      <c r="G336" s="28"/>
      <c r="H336" s="28" t="s">
        <v>1859</v>
      </c>
      <c r="I336" s="28">
        <v>2.0</v>
      </c>
      <c r="J336" s="28">
        <v>20.0</v>
      </c>
      <c r="K336" s="28">
        <v>40.0</v>
      </c>
      <c r="L336" s="28" t="s">
        <v>546</v>
      </c>
      <c r="M336" s="28">
        <v>4.0</v>
      </c>
      <c r="N336" s="28" t="s">
        <v>1605</v>
      </c>
      <c r="O336" s="28" t="s">
        <v>1608</v>
      </c>
      <c r="P336" s="28"/>
      <c r="Q336" s="28" t="s">
        <v>368</v>
      </c>
      <c r="R336" s="28">
        <v>100.0</v>
      </c>
      <c r="S336" s="50">
        <f t="shared" si="1"/>
        <v>25</v>
      </c>
      <c r="T336" s="28" t="str">
        <f t="shared" si="2"/>
        <v>DIATAS 8JAM</v>
      </c>
      <c r="U336" s="52">
        <v>44927.0</v>
      </c>
      <c r="V336" s="28" t="str">
        <f t="shared" si="3"/>
        <v>DIATAS 2 TAHUN</v>
      </c>
      <c r="W336" s="28"/>
      <c r="X336" s="28"/>
      <c r="Y336" s="28"/>
      <c r="Z336" s="28"/>
      <c r="AA336" s="28"/>
      <c r="AB336" s="28"/>
      <c r="AC336" s="65" t="b">
        <v>0</v>
      </c>
      <c r="AD336" s="28" t="str">
        <f t="shared" si="4"/>
        <v>Waktunya Dummy</v>
      </c>
      <c r="AE336" s="28" t="str">
        <f t="shared" si="5"/>
        <v>1</v>
      </c>
      <c r="AF336" s="28">
        <f t="shared" si="8"/>
        <v>100</v>
      </c>
      <c r="AG336" s="28">
        <v>100.0</v>
      </c>
      <c r="AH336" s="68">
        <v>1.0</v>
      </c>
      <c r="AI336" s="28">
        <v>0.0</v>
      </c>
      <c r="AJ336" s="70">
        <v>0.0</v>
      </c>
      <c r="AK336" s="28">
        <v>0.0</v>
      </c>
      <c r="AL336" s="68">
        <v>0.0</v>
      </c>
      <c r="AM336" s="28">
        <v>0.0</v>
      </c>
      <c r="AN336" s="68">
        <v>0.0</v>
      </c>
      <c r="AO336" s="28">
        <v>0.0</v>
      </c>
      <c r="AP336" s="68">
        <v>0.0</v>
      </c>
      <c r="AQ336" s="28">
        <v>0.0</v>
      </c>
      <c r="AR336" s="68">
        <v>0.0</v>
      </c>
      <c r="AS336" s="28">
        <v>0.0</v>
      </c>
      <c r="AT336" s="68">
        <v>0.0</v>
      </c>
      <c r="AU336" s="28">
        <v>0.0</v>
      </c>
      <c r="AV336" s="68">
        <v>0.0</v>
      </c>
      <c r="AW336" s="28">
        <v>0.0</v>
      </c>
      <c r="AX336" s="68">
        <v>0.0</v>
      </c>
      <c r="AY336" s="55" t="s">
        <v>184</v>
      </c>
      <c r="AZ336" s="55" t="s">
        <v>184</v>
      </c>
      <c r="BA336" s="55" t="s">
        <v>184</v>
      </c>
      <c r="BB336" s="55" t="s">
        <v>184</v>
      </c>
      <c r="BC336" s="77">
        <f t="shared" si="7"/>
        <v>100</v>
      </c>
    </row>
    <row r="337" ht="22.5" customHeight="1">
      <c r="A337" s="36">
        <v>336.0</v>
      </c>
      <c r="B337" s="28" t="s">
        <v>2639</v>
      </c>
      <c r="C337" s="28" t="s">
        <v>3949</v>
      </c>
      <c r="D337" s="28" t="s">
        <v>226</v>
      </c>
      <c r="E337" s="28" t="s">
        <v>593</v>
      </c>
      <c r="F337" s="28" t="s">
        <v>358</v>
      </c>
      <c r="G337" s="28"/>
      <c r="H337" s="28" t="s">
        <v>1859</v>
      </c>
      <c r="I337" s="28">
        <v>2.0</v>
      </c>
      <c r="J337" s="28">
        <v>20.0</v>
      </c>
      <c r="K337" s="28">
        <v>40.0</v>
      </c>
      <c r="L337" s="28" t="s">
        <v>546</v>
      </c>
      <c r="M337" s="28">
        <v>2.0</v>
      </c>
      <c r="N337" s="28" t="s">
        <v>3851</v>
      </c>
      <c r="O337" s="28" t="s">
        <v>2362</v>
      </c>
      <c r="P337" s="28"/>
      <c r="Q337" s="28" t="s">
        <v>1245</v>
      </c>
      <c r="R337" s="28">
        <v>50.0</v>
      </c>
      <c r="S337" s="50">
        <f t="shared" si="1"/>
        <v>25</v>
      </c>
      <c r="T337" s="28" t="str">
        <f t="shared" si="2"/>
        <v>DIATAS 8JAM</v>
      </c>
      <c r="U337" s="52">
        <v>45292.0</v>
      </c>
      <c r="V337" s="28" t="str">
        <f t="shared" si="3"/>
        <v>DIATAS 1 TAHUN</v>
      </c>
      <c r="W337" s="28"/>
      <c r="X337" s="28"/>
      <c r="Y337" s="28"/>
      <c r="Z337" s="28"/>
      <c r="AA337" s="28"/>
      <c r="AB337" s="28"/>
      <c r="AC337" s="65" t="b">
        <v>0</v>
      </c>
      <c r="AD337" s="28" t="str">
        <f t="shared" si="4"/>
        <v>Waktunya Dummy</v>
      </c>
      <c r="AE337" s="28" t="str">
        <f t="shared" si="5"/>
        <v>1</v>
      </c>
      <c r="AF337" s="28">
        <f t="shared" si="8"/>
        <v>50</v>
      </c>
      <c r="AG337" s="28">
        <v>50.0</v>
      </c>
      <c r="AH337" s="68">
        <v>1.0</v>
      </c>
      <c r="AI337" s="28">
        <v>0.0</v>
      </c>
      <c r="AJ337" s="70"/>
      <c r="AK337" s="28">
        <v>0.0</v>
      </c>
      <c r="AL337" s="28"/>
      <c r="AM337" s="28">
        <v>0.0</v>
      </c>
      <c r="AN337" s="28"/>
      <c r="AO337" s="28">
        <v>0.0</v>
      </c>
      <c r="AP337" s="28"/>
      <c r="AQ337" s="28">
        <v>0.0</v>
      </c>
      <c r="AR337" s="28"/>
      <c r="AS337" s="28">
        <v>0.0</v>
      </c>
      <c r="AT337" s="28"/>
      <c r="AU337" s="28">
        <v>0.0</v>
      </c>
      <c r="AV337" s="28"/>
      <c r="AW337" s="28">
        <v>0.0</v>
      </c>
      <c r="AX337" s="28"/>
      <c r="AY337" s="55" t="s">
        <v>184</v>
      </c>
      <c r="AZ337" s="55" t="s">
        <v>184</v>
      </c>
      <c r="BA337" s="55" t="s">
        <v>184</v>
      </c>
      <c r="BB337" s="55" t="s">
        <v>184</v>
      </c>
      <c r="BC337" s="77">
        <f t="shared" si="7"/>
        <v>100</v>
      </c>
    </row>
    <row r="338" ht="22.5" customHeight="1">
      <c r="A338" s="36">
        <v>337.0</v>
      </c>
      <c r="B338" s="28" t="s">
        <v>2642</v>
      </c>
      <c r="C338" s="28" t="s">
        <v>3956</v>
      </c>
      <c r="D338" s="28" t="s">
        <v>434</v>
      </c>
      <c r="E338" s="28" t="s">
        <v>593</v>
      </c>
      <c r="F338" s="28" t="s">
        <v>358</v>
      </c>
      <c r="G338" s="28"/>
      <c r="H338" s="28" t="s">
        <v>1859</v>
      </c>
      <c r="I338" s="28">
        <v>2.0</v>
      </c>
      <c r="J338" s="28">
        <v>20.0</v>
      </c>
      <c r="K338" s="28">
        <v>40.0</v>
      </c>
      <c r="L338" s="28" t="s">
        <v>546</v>
      </c>
      <c r="M338" s="28">
        <v>4.0</v>
      </c>
      <c r="N338" s="28" t="s">
        <v>1605</v>
      </c>
      <c r="O338" s="28" t="s">
        <v>1608</v>
      </c>
      <c r="P338" s="28"/>
      <c r="Q338" s="28" t="s">
        <v>368</v>
      </c>
      <c r="R338" s="28">
        <v>100.0</v>
      </c>
      <c r="S338" s="50">
        <f t="shared" si="1"/>
        <v>25</v>
      </c>
      <c r="T338" s="28" t="str">
        <f t="shared" si="2"/>
        <v>DIATAS 8JAM</v>
      </c>
      <c r="U338" s="52">
        <v>44927.0</v>
      </c>
      <c r="V338" s="28" t="str">
        <f t="shared" si="3"/>
        <v>DIATAS 2 TAHUN</v>
      </c>
      <c r="W338" s="28"/>
      <c r="X338" s="28"/>
      <c r="Y338" s="28"/>
      <c r="Z338" s="28"/>
      <c r="AA338" s="28"/>
      <c r="AB338" s="28"/>
      <c r="AC338" s="65" t="b">
        <v>0</v>
      </c>
      <c r="AD338" s="28" t="str">
        <f t="shared" si="4"/>
        <v>Waktunya Dummy</v>
      </c>
      <c r="AE338" s="28" t="str">
        <f t="shared" si="5"/>
        <v>1</v>
      </c>
      <c r="AF338" s="28">
        <f t="shared" si="8"/>
        <v>100</v>
      </c>
      <c r="AG338" s="28">
        <v>100.0</v>
      </c>
      <c r="AH338" s="68">
        <v>1.0</v>
      </c>
      <c r="AI338" s="28">
        <v>0.0</v>
      </c>
      <c r="AJ338" s="70">
        <v>0.0</v>
      </c>
      <c r="AK338" s="28">
        <v>0.0</v>
      </c>
      <c r="AL338" s="68">
        <v>0.0</v>
      </c>
      <c r="AM338" s="28">
        <v>0.0</v>
      </c>
      <c r="AN338" s="68">
        <v>0.0</v>
      </c>
      <c r="AO338" s="28">
        <v>0.0</v>
      </c>
      <c r="AP338" s="68">
        <v>0.0</v>
      </c>
      <c r="AQ338" s="28">
        <v>0.0</v>
      </c>
      <c r="AR338" s="68">
        <v>0.0</v>
      </c>
      <c r="AS338" s="28">
        <v>0.0</v>
      </c>
      <c r="AT338" s="68">
        <v>0.0</v>
      </c>
      <c r="AU338" s="28">
        <v>0.0</v>
      </c>
      <c r="AV338" s="68">
        <v>0.0</v>
      </c>
      <c r="AW338" s="28">
        <v>0.0</v>
      </c>
      <c r="AX338" s="68">
        <v>0.0</v>
      </c>
      <c r="AY338" s="55" t="s">
        <v>184</v>
      </c>
      <c r="AZ338" s="55" t="s">
        <v>184</v>
      </c>
      <c r="BA338" s="55" t="s">
        <v>184</v>
      </c>
      <c r="BB338" s="55" t="s">
        <v>184</v>
      </c>
      <c r="BC338" s="77">
        <f t="shared" si="7"/>
        <v>100</v>
      </c>
    </row>
    <row r="339" ht="22.5" customHeight="1">
      <c r="A339" s="36">
        <v>338.0</v>
      </c>
      <c r="B339" s="28" t="s">
        <v>2645</v>
      </c>
      <c r="C339" s="28" t="s">
        <v>3965</v>
      </c>
      <c r="D339" s="28" t="s">
        <v>181</v>
      </c>
      <c r="E339" s="28" t="s">
        <v>593</v>
      </c>
      <c r="F339" s="28" t="s">
        <v>358</v>
      </c>
      <c r="G339" s="28"/>
      <c r="H339" s="28" t="s">
        <v>1859</v>
      </c>
      <c r="I339" s="28">
        <v>2.0</v>
      </c>
      <c r="J339" s="28">
        <v>20.0</v>
      </c>
      <c r="K339" s="28">
        <v>40.0</v>
      </c>
      <c r="L339" s="28" t="s">
        <v>546</v>
      </c>
      <c r="M339" s="28">
        <v>4.0</v>
      </c>
      <c r="N339" s="28" t="s">
        <v>1605</v>
      </c>
      <c r="O339" s="28" t="s">
        <v>1608</v>
      </c>
      <c r="P339" s="28"/>
      <c r="Q339" s="28" t="s">
        <v>368</v>
      </c>
      <c r="R339" s="28">
        <v>100.0</v>
      </c>
      <c r="S339" s="50">
        <f t="shared" si="1"/>
        <v>25</v>
      </c>
      <c r="T339" s="28" t="str">
        <f t="shared" si="2"/>
        <v>DIATAS 8JAM</v>
      </c>
      <c r="U339" s="52">
        <v>44927.0</v>
      </c>
      <c r="V339" s="28" t="str">
        <f t="shared" si="3"/>
        <v>DIATAS 2 TAHUN</v>
      </c>
      <c r="W339" s="28"/>
      <c r="X339" s="28"/>
      <c r="Y339" s="28"/>
      <c r="Z339" s="28"/>
      <c r="AA339" s="28"/>
      <c r="AB339" s="28"/>
      <c r="AC339" s="65" t="b">
        <v>0</v>
      </c>
      <c r="AD339" s="28" t="str">
        <f t="shared" si="4"/>
        <v>Waktunya Dummy</v>
      </c>
      <c r="AE339" s="28" t="str">
        <f t="shared" si="5"/>
        <v>1</v>
      </c>
      <c r="AF339" s="28">
        <f t="shared" si="8"/>
        <v>100</v>
      </c>
      <c r="AG339" s="28">
        <v>100.0</v>
      </c>
      <c r="AH339" s="68">
        <v>1.0</v>
      </c>
      <c r="AI339" s="28">
        <v>0.0</v>
      </c>
      <c r="AJ339" s="70">
        <v>0.0</v>
      </c>
      <c r="AK339" s="28">
        <v>0.0</v>
      </c>
      <c r="AL339" s="68">
        <v>0.0</v>
      </c>
      <c r="AM339" s="28">
        <v>0.0</v>
      </c>
      <c r="AN339" s="68">
        <v>0.0</v>
      </c>
      <c r="AO339" s="28">
        <v>0.0</v>
      </c>
      <c r="AP339" s="68">
        <v>0.0</v>
      </c>
      <c r="AQ339" s="28">
        <v>0.0</v>
      </c>
      <c r="AR339" s="68">
        <v>0.0</v>
      </c>
      <c r="AS339" s="28">
        <v>0.0</v>
      </c>
      <c r="AT339" s="68">
        <v>0.0</v>
      </c>
      <c r="AU339" s="28">
        <v>0.0</v>
      </c>
      <c r="AV339" s="68">
        <v>0.0</v>
      </c>
      <c r="AW339" s="28">
        <v>0.0</v>
      </c>
      <c r="AX339" s="68">
        <v>0.0</v>
      </c>
      <c r="AY339" s="55" t="s">
        <v>184</v>
      </c>
      <c r="AZ339" s="55" t="s">
        <v>184</v>
      </c>
      <c r="BA339" s="55" t="s">
        <v>184</v>
      </c>
      <c r="BB339" s="55" t="s">
        <v>184</v>
      </c>
      <c r="BC339" s="77">
        <f t="shared" si="7"/>
        <v>100</v>
      </c>
    </row>
    <row r="340" ht="22.5" customHeight="1">
      <c r="A340" s="36">
        <v>339.0</v>
      </c>
      <c r="B340" s="28" t="s">
        <v>2648</v>
      </c>
      <c r="C340" s="28" t="s">
        <v>3976</v>
      </c>
      <c r="D340" s="28" t="s">
        <v>96</v>
      </c>
      <c r="E340" s="28" t="s">
        <v>593</v>
      </c>
      <c r="F340" s="28" t="s">
        <v>358</v>
      </c>
      <c r="G340" s="28"/>
      <c r="H340" s="28" t="s">
        <v>1859</v>
      </c>
      <c r="I340" s="28">
        <v>2.0</v>
      </c>
      <c r="J340" s="28">
        <v>20.0</v>
      </c>
      <c r="K340" s="28">
        <v>40.0</v>
      </c>
      <c r="L340" s="28" t="s">
        <v>546</v>
      </c>
      <c r="M340" s="28">
        <v>2.0</v>
      </c>
      <c r="N340" s="28" t="s">
        <v>3851</v>
      </c>
      <c r="O340" s="28" t="s">
        <v>2362</v>
      </c>
      <c r="P340" s="28"/>
      <c r="Q340" s="28" t="s">
        <v>1245</v>
      </c>
      <c r="R340" s="28">
        <v>50.0</v>
      </c>
      <c r="S340" s="50">
        <f t="shared" si="1"/>
        <v>25</v>
      </c>
      <c r="T340" s="28" t="str">
        <f t="shared" si="2"/>
        <v>DIATAS 8JAM</v>
      </c>
      <c r="U340" s="52">
        <v>45292.0</v>
      </c>
      <c r="V340" s="28" t="str">
        <f t="shared" si="3"/>
        <v>DIATAS 1 TAHUN</v>
      </c>
      <c r="W340" s="28"/>
      <c r="X340" s="28"/>
      <c r="Y340" s="28"/>
      <c r="Z340" s="28"/>
      <c r="AA340" s="28"/>
      <c r="AB340" s="28"/>
      <c r="AC340" s="65" t="b">
        <v>0</v>
      </c>
      <c r="AD340" s="28" t="str">
        <f t="shared" si="4"/>
        <v>Waktunya Dummy</v>
      </c>
      <c r="AE340" s="28" t="str">
        <f t="shared" si="5"/>
        <v>1</v>
      </c>
      <c r="AF340" s="28">
        <f t="shared" si="8"/>
        <v>50</v>
      </c>
      <c r="AG340" s="28">
        <v>50.0</v>
      </c>
      <c r="AH340" s="68">
        <v>1.0</v>
      </c>
      <c r="AI340" s="28">
        <v>0.0</v>
      </c>
      <c r="AJ340" s="70"/>
      <c r="AK340" s="28">
        <v>0.0</v>
      </c>
      <c r="AL340" s="28"/>
      <c r="AM340" s="28">
        <v>0.0</v>
      </c>
      <c r="AN340" s="28"/>
      <c r="AO340" s="28">
        <v>0.0</v>
      </c>
      <c r="AP340" s="28"/>
      <c r="AQ340" s="28">
        <v>0.0</v>
      </c>
      <c r="AR340" s="28"/>
      <c r="AS340" s="28">
        <v>0.0</v>
      </c>
      <c r="AT340" s="28"/>
      <c r="AU340" s="28">
        <v>0.0</v>
      </c>
      <c r="AV340" s="28"/>
      <c r="AW340" s="28">
        <v>0.0</v>
      </c>
      <c r="AX340" s="28"/>
      <c r="AY340" s="55" t="s">
        <v>184</v>
      </c>
      <c r="AZ340" s="55" t="s">
        <v>184</v>
      </c>
      <c r="BA340" s="55" t="s">
        <v>184</v>
      </c>
      <c r="BB340" s="55" t="s">
        <v>184</v>
      </c>
      <c r="BC340" s="77">
        <f t="shared" si="7"/>
        <v>100</v>
      </c>
    </row>
    <row r="341" ht="22.5" customHeight="1">
      <c r="A341" s="36">
        <v>340.0</v>
      </c>
      <c r="B341" s="28" t="s">
        <v>2651</v>
      </c>
      <c r="C341" s="28" t="s">
        <v>3986</v>
      </c>
      <c r="D341" s="28" t="s">
        <v>288</v>
      </c>
      <c r="E341" s="28" t="s">
        <v>593</v>
      </c>
      <c r="F341" s="28" t="s">
        <v>358</v>
      </c>
      <c r="G341" s="28"/>
      <c r="H341" s="28" t="s">
        <v>1605</v>
      </c>
      <c r="I341" s="28">
        <v>2.0</v>
      </c>
      <c r="J341" s="28">
        <v>40.0</v>
      </c>
      <c r="K341" s="28">
        <v>80.0</v>
      </c>
      <c r="L341" s="28" t="s">
        <v>546</v>
      </c>
      <c r="M341" s="28">
        <v>2.0</v>
      </c>
      <c r="N341" s="28" t="s">
        <v>1605</v>
      </c>
      <c r="O341" s="28" t="s">
        <v>1609</v>
      </c>
      <c r="P341" s="28"/>
      <c r="Q341" s="28" t="s">
        <v>368</v>
      </c>
      <c r="R341" s="28">
        <v>100.0</v>
      </c>
      <c r="S341" s="50">
        <f t="shared" si="1"/>
        <v>50</v>
      </c>
      <c r="T341" s="28" t="str">
        <f t="shared" si="2"/>
        <v>DIATAS 8JAM</v>
      </c>
      <c r="U341" s="52">
        <v>45292.0</v>
      </c>
      <c r="V341" s="28" t="str">
        <f t="shared" si="3"/>
        <v>DIATAS 1 TAHUN</v>
      </c>
      <c r="W341" s="28"/>
      <c r="X341" s="28"/>
      <c r="Y341" s="28"/>
      <c r="Z341" s="28"/>
      <c r="AA341" s="28"/>
      <c r="AB341" s="28"/>
      <c r="AC341" s="65" t="b">
        <v>0</v>
      </c>
      <c r="AD341" s="28" t="str">
        <f t="shared" si="4"/>
        <v>Waktunya Dummy</v>
      </c>
      <c r="AE341" s="28" t="str">
        <f t="shared" si="5"/>
        <v>1</v>
      </c>
      <c r="AF341" s="28">
        <f t="shared" si="8"/>
        <v>100</v>
      </c>
      <c r="AG341" s="28">
        <v>100.0</v>
      </c>
      <c r="AH341" s="68">
        <v>1.0</v>
      </c>
      <c r="AI341" s="28">
        <v>0.0</v>
      </c>
      <c r="AJ341" s="70"/>
      <c r="AK341" s="28">
        <v>0.0</v>
      </c>
      <c r="AL341" s="28"/>
      <c r="AM341" s="28">
        <v>0.0</v>
      </c>
      <c r="AN341" s="28"/>
      <c r="AO341" s="28">
        <v>0.0</v>
      </c>
      <c r="AP341" s="28"/>
      <c r="AQ341" s="28">
        <v>0.0</v>
      </c>
      <c r="AR341" s="28"/>
      <c r="AS341" s="28">
        <v>0.0</v>
      </c>
      <c r="AT341" s="28"/>
      <c r="AU341" s="28">
        <v>0.0</v>
      </c>
      <c r="AV341" s="28"/>
      <c r="AW341" s="28">
        <v>0.0</v>
      </c>
      <c r="AX341" s="28"/>
      <c r="AY341" s="55" t="s">
        <v>184</v>
      </c>
      <c r="AZ341" s="55" t="s">
        <v>184</v>
      </c>
      <c r="BA341" s="55" t="s">
        <v>184</v>
      </c>
      <c r="BB341" s="55" t="s">
        <v>184</v>
      </c>
      <c r="BC341" s="77">
        <f t="shared" si="7"/>
        <v>100</v>
      </c>
    </row>
    <row r="342" ht="22.5" customHeight="1">
      <c r="A342" s="36">
        <v>341.0</v>
      </c>
      <c r="B342" s="28" t="s">
        <v>2657</v>
      </c>
      <c r="C342" s="28" t="s">
        <v>3993</v>
      </c>
      <c r="D342" s="28" t="s">
        <v>253</v>
      </c>
      <c r="E342" s="28" t="s">
        <v>593</v>
      </c>
      <c r="F342" s="28" t="s">
        <v>358</v>
      </c>
      <c r="G342" s="28"/>
      <c r="H342" s="28" t="s">
        <v>1859</v>
      </c>
      <c r="I342" s="28">
        <v>2.0</v>
      </c>
      <c r="J342" s="28">
        <v>20.0</v>
      </c>
      <c r="K342" s="28">
        <v>40.0</v>
      </c>
      <c r="L342" s="28" t="s">
        <v>546</v>
      </c>
      <c r="M342" s="28">
        <v>2.0</v>
      </c>
      <c r="N342" s="28" t="s">
        <v>3851</v>
      </c>
      <c r="O342" s="28" t="s">
        <v>2362</v>
      </c>
      <c r="P342" s="28"/>
      <c r="Q342" s="28" t="s">
        <v>1245</v>
      </c>
      <c r="R342" s="28">
        <v>50.0</v>
      </c>
      <c r="S342" s="50">
        <f t="shared" si="1"/>
        <v>25</v>
      </c>
      <c r="T342" s="28" t="str">
        <f t="shared" si="2"/>
        <v>DIATAS 8JAM</v>
      </c>
      <c r="U342" s="52">
        <v>45292.0</v>
      </c>
      <c r="V342" s="28" t="str">
        <f t="shared" si="3"/>
        <v>DIATAS 1 TAHUN</v>
      </c>
      <c r="W342" s="28"/>
      <c r="X342" s="28"/>
      <c r="Y342" s="28"/>
      <c r="Z342" s="28"/>
      <c r="AA342" s="28"/>
      <c r="AB342" s="28"/>
      <c r="AC342" s="65" t="b">
        <v>0</v>
      </c>
      <c r="AD342" s="28" t="str">
        <f t="shared" si="4"/>
        <v>Waktunya Dummy</v>
      </c>
      <c r="AE342" s="28" t="str">
        <f t="shared" si="5"/>
        <v>1</v>
      </c>
      <c r="AF342" s="28">
        <f t="shared" si="8"/>
        <v>50</v>
      </c>
      <c r="AG342" s="28">
        <v>50.0</v>
      </c>
      <c r="AH342" s="68">
        <v>1.0</v>
      </c>
      <c r="AI342" s="28">
        <v>0.0</v>
      </c>
      <c r="AJ342" s="70"/>
      <c r="AK342" s="28">
        <v>0.0</v>
      </c>
      <c r="AL342" s="28"/>
      <c r="AM342" s="28">
        <v>0.0</v>
      </c>
      <c r="AN342" s="28"/>
      <c r="AO342" s="28">
        <v>0.0</v>
      </c>
      <c r="AP342" s="28"/>
      <c r="AQ342" s="28">
        <v>0.0</v>
      </c>
      <c r="AR342" s="28"/>
      <c r="AS342" s="28">
        <v>0.0</v>
      </c>
      <c r="AT342" s="28"/>
      <c r="AU342" s="28">
        <v>0.0</v>
      </c>
      <c r="AV342" s="28"/>
      <c r="AW342" s="28">
        <v>0.0</v>
      </c>
      <c r="AX342" s="28"/>
      <c r="AY342" s="55" t="s">
        <v>184</v>
      </c>
      <c r="AZ342" s="55" t="s">
        <v>184</v>
      </c>
      <c r="BA342" s="55" t="s">
        <v>184</v>
      </c>
      <c r="BB342" s="55" t="s">
        <v>184</v>
      </c>
      <c r="BC342" s="77">
        <f t="shared" si="7"/>
        <v>100</v>
      </c>
    </row>
    <row r="343" ht="22.5" customHeight="1">
      <c r="A343" s="36">
        <v>342.0</v>
      </c>
      <c r="B343" s="28" t="s">
        <v>2661</v>
      </c>
      <c r="C343" s="28" t="s">
        <v>4003</v>
      </c>
      <c r="D343" s="28" t="s">
        <v>577</v>
      </c>
      <c r="E343" s="28" t="s">
        <v>593</v>
      </c>
      <c r="F343" s="28" t="s">
        <v>358</v>
      </c>
      <c r="G343" s="28"/>
      <c r="H343" s="28" t="s">
        <v>1859</v>
      </c>
      <c r="I343" s="28">
        <v>2.0</v>
      </c>
      <c r="J343" s="28">
        <v>20.0</v>
      </c>
      <c r="K343" s="28">
        <v>40.0</v>
      </c>
      <c r="L343" s="28" t="s">
        <v>546</v>
      </c>
      <c r="M343" s="28">
        <v>2.0</v>
      </c>
      <c r="N343" s="28" t="s">
        <v>3851</v>
      </c>
      <c r="O343" s="28" t="s">
        <v>2362</v>
      </c>
      <c r="P343" s="28"/>
      <c r="Q343" s="28" t="s">
        <v>1245</v>
      </c>
      <c r="R343" s="28">
        <v>50.0</v>
      </c>
      <c r="S343" s="50">
        <f t="shared" si="1"/>
        <v>25</v>
      </c>
      <c r="T343" s="28" t="str">
        <f t="shared" si="2"/>
        <v>DIATAS 8JAM</v>
      </c>
      <c r="U343" s="52">
        <v>45292.0</v>
      </c>
      <c r="V343" s="28" t="str">
        <f t="shared" si="3"/>
        <v>DIATAS 1 TAHUN</v>
      </c>
      <c r="W343" s="28"/>
      <c r="X343" s="28"/>
      <c r="Y343" s="28"/>
      <c r="Z343" s="28"/>
      <c r="AA343" s="28"/>
      <c r="AB343" s="28"/>
      <c r="AC343" s="65" t="b">
        <v>0</v>
      </c>
      <c r="AD343" s="28" t="str">
        <f t="shared" si="4"/>
        <v>Waktunya Dummy</v>
      </c>
      <c r="AE343" s="28" t="str">
        <f t="shared" si="5"/>
        <v>1</v>
      </c>
      <c r="AF343" s="28">
        <f t="shared" si="8"/>
        <v>50</v>
      </c>
      <c r="AG343" s="28">
        <v>50.0</v>
      </c>
      <c r="AH343" s="68">
        <v>1.0</v>
      </c>
      <c r="AI343" s="28">
        <v>0.0</v>
      </c>
      <c r="AJ343" s="70"/>
      <c r="AK343" s="28">
        <v>0.0</v>
      </c>
      <c r="AL343" s="28"/>
      <c r="AM343" s="28">
        <v>0.0</v>
      </c>
      <c r="AN343" s="28"/>
      <c r="AO343" s="28">
        <v>0.0</v>
      </c>
      <c r="AP343" s="28"/>
      <c r="AQ343" s="28">
        <v>0.0</v>
      </c>
      <c r="AR343" s="28"/>
      <c r="AS343" s="28">
        <v>0.0</v>
      </c>
      <c r="AT343" s="28"/>
      <c r="AU343" s="28">
        <v>0.0</v>
      </c>
      <c r="AV343" s="28"/>
      <c r="AW343" s="28">
        <v>0.0</v>
      </c>
      <c r="AX343" s="28"/>
      <c r="AY343" s="55" t="s">
        <v>184</v>
      </c>
      <c r="AZ343" s="55" t="s">
        <v>184</v>
      </c>
      <c r="BA343" s="55" t="s">
        <v>184</v>
      </c>
      <c r="BB343" s="55" t="s">
        <v>184</v>
      </c>
      <c r="BC343" s="77">
        <f t="shared" si="7"/>
        <v>100</v>
      </c>
    </row>
    <row r="344" ht="22.5" customHeight="1">
      <c r="A344" s="36">
        <v>343.0</v>
      </c>
      <c r="B344" s="28" t="s">
        <v>2664</v>
      </c>
      <c r="C344" s="28" t="s">
        <v>4011</v>
      </c>
      <c r="D344" s="28" t="s">
        <v>450</v>
      </c>
      <c r="E344" s="28" t="s">
        <v>593</v>
      </c>
      <c r="F344" s="28" t="s">
        <v>358</v>
      </c>
      <c r="G344" s="28"/>
      <c r="H344" s="28" t="s">
        <v>1859</v>
      </c>
      <c r="I344" s="28">
        <v>2.0</v>
      </c>
      <c r="J344" s="28">
        <v>20.0</v>
      </c>
      <c r="K344" s="28">
        <v>40.0</v>
      </c>
      <c r="L344" s="28" t="s">
        <v>546</v>
      </c>
      <c r="M344" s="28">
        <v>2.0</v>
      </c>
      <c r="N344" s="28" t="s">
        <v>3851</v>
      </c>
      <c r="O344" s="28" t="s">
        <v>2362</v>
      </c>
      <c r="P344" s="28"/>
      <c r="Q344" s="28" t="s">
        <v>1245</v>
      </c>
      <c r="R344" s="28">
        <v>50.0</v>
      </c>
      <c r="S344" s="50">
        <f t="shared" si="1"/>
        <v>25</v>
      </c>
      <c r="T344" s="28" t="str">
        <f t="shared" si="2"/>
        <v>DIATAS 8JAM</v>
      </c>
      <c r="U344" s="52">
        <v>45292.0</v>
      </c>
      <c r="V344" s="28" t="str">
        <f t="shared" si="3"/>
        <v>DIATAS 1 TAHUN</v>
      </c>
      <c r="W344" s="28"/>
      <c r="X344" s="28"/>
      <c r="Y344" s="28"/>
      <c r="Z344" s="28"/>
      <c r="AA344" s="28"/>
      <c r="AB344" s="28"/>
      <c r="AC344" s="65" t="b">
        <v>0</v>
      </c>
      <c r="AD344" s="28" t="str">
        <f t="shared" si="4"/>
        <v>Waktunya Dummy</v>
      </c>
      <c r="AE344" s="28" t="str">
        <f t="shared" si="5"/>
        <v>1</v>
      </c>
      <c r="AF344" s="28">
        <f t="shared" si="8"/>
        <v>50</v>
      </c>
      <c r="AG344" s="28">
        <v>50.0</v>
      </c>
      <c r="AH344" s="68">
        <v>1.0</v>
      </c>
      <c r="AI344" s="28">
        <v>0.0</v>
      </c>
      <c r="AJ344" s="70"/>
      <c r="AK344" s="28">
        <v>0.0</v>
      </c>
      <c r="AL344" s="28"/>
      <c r="AM344" s="28">
        <v>0.0</v>
      </c>
      <c r="AN344" s="28"/>
      <c r="AO344" s="28">
        <v>0.0</v>
      </c>
      <c r="AP344" s="28"/>
      <c r="AQ344" s="28">
        <v>0.0</v>
      </c>
      <c r="AR344" s="28"/>
      <c r="AS344" s="28">
        <v>0.0</v>
      </c>
      <c r="AT344" s="28"/>
      <c r="AU344" s="28">
        <v>0.0</v>
      </c>
      <c r="AV344" s="28"/>
      <c r="AW344" s="28">
        <v>0.0</v>
      </c>
      <c r="AX344" s="28"/>
      <c r="AY344" s="55" t="s">
        <v>184</v>
      </c>
      <c r="AZ344" s="55" t="s">
        <v>184</v>
      </c>
      <c r="BA344" s="55" t="s">
        <v>184</v>
      </c>
      <c r="BB344" s="55" t="s">
        <v>184</v>
      </c>
      <c r="BC344" s="77">
        <f t="shared" si="7"/>
        <v>100</v>
      </c>
    </row>
    <row r="345" ht="22.5" customHeight="1">
      <c r="A345" s="36">
        <v>344.0</v>
      </c>
      <c r="B345" s="28" t="s">
        <v>2667</v>
      </c>
      <c r="C345" s="28" t="s">
        <v>4018</v>
      </c>
      <c r="D345" s="28" t="s">
        <v>288</v>
      </c>
      <c r="E345" s="28" t="s">
        <v>593</v>
      </c>
      <c r="F345" s="28" t="s">
        <v>358</v>
      </c>
      <c r="G345" s="28"/>
      <c r="H345" s="28" t="s">
        <v>1859</v>
      </c>
      <c r="I345" s="28">
        <v>2.0</v>
      </c>
      <c r="J345" s="28">
        <v>20.0</v>
      </c>
      <c r="K345" s="28">
        <v>40.0</v>
      </c>
      <c r="L345" s="28" t="s">
        <v>546</v>
      </c>
      <c r="M345" s="28">
        <v>2.0</v>
      </c>
      <c r="N345" s="28" t="s">
        <v>3851</v>
      </c>
      <c r="O345" s="28" t="s">
        <v>2362</v>
      </c>
      <c r="P345" s="28"/>
      <c r="Q345" s="28" t="s">
        <v>1245</v>
      </c>
      <c r="R345" s="28">
        <v>50.0</v>
      </c>
      <c r="S345" s="50">
        <f t="shared" si="1"/>
        <v>25</v>
      </c>
      <c r="T345" s="28" t="str">
        <f t="shared" si="2"/>
        <v>DIATAS 8JAM</v>
      </c>
      <c r="U345" s="52">
        <v>45292.0</v>
      </c>
      <c r="V345" s="28" t="str">
        <f t="shared" si="3"/>
        <v>DIATAS 1 TAHUN</v>
      </c>
      <c r="W345" s="28"/>
      <c r="X345" s="28"/>
      <c r="Y345" s="28"/>
      <c r="Z345" s="28"/>
      <c r="AA345" s="28"/>
      <c r="AB345" s="28"/>
      <c r="AC345" s="65" t="b">
        <v>0</v>
      </c>
      <c r="AD345" s="28" t="str">
        <f t="shared" si="4"/>
        <v>Waktunya Dummy</v>
      </c>
      <c r="AE345" s="28" t="str">
        <f t="shared" si="5"/>
        <v>1</v>
      </c>
      <c r="AF345" s="28">
        <f t="shared" si="8"/>
        <v>50</v>
      </c>
      <c r="AG345" s="28">
        <v>50.0</v>
      </c>
      <c r="AH345" s="68">
        <v>1.0</v>
      </c>
      <c r="AI345" s="28">
        <v>0.0</v>
      </c>
      <c r="AJ345" s="70"/>
      <c r="AK345" s="28">
        <v>0.0</v>
      </c>
      <c r="AL345" s="28"/>
      <c r="AM345" s="28">
        <v>0.0</v>
      </c>
      <c r="AN345" s="28"/>
      <c r="AO345" s="28">
        <v>0.0</v>
      </c>
      <c r="AP345" s="28"/>
      <c r="AQ345" s="28">
        <v>0.0</v>
      </c>
      <c r="AR345" s="28"/>
      <c r="AS345" s="28">
        <v>0.0</v>
      </c>
      <c r="AT345" s="28"/>
      <c r="AU345" s="28">
        <v>0.0</v>
      </c>
      <c r="AV345" s="28"/>
      <c r="AW345" s="28">
        <v>0.0</v>
      </c>
      <c r="AX345" s="28"/>
      <c r="AY345" s="55" t="s">
        <v>184</v>
      </c>
      <c r="AZ345" s="55" t="s">
        <v>184</v>
      </c>
      <c r="BA345" s="55" t="s">
        <v>184</v>
      </c>
      <c r="BB345" s="55" t="s">
        <v>184</v>
      </c>
      <c r="BC345" s="77">
        <f t="shared" si="7"/>
        <v>100</v>
      </c>
    </row>
    <row r="346" ht="22.5" customHeight="1">
      <c r="A346" s="36">
        <v>345.0</v>
      </c>
      <c r="B346" s="28" t="s">
        <v>2670</v>
      </c>
      <c r="C346" s="28" t="s">
        <v>4025</v>
      </c>
      <c r="D346" s="28" t="s">
        <v>577</v>
      </c>
      <c r="E346" s="28" t="s">
        <v>593</v>
      </c>
      <c r="F346" s="28" t="s">
        <v>358</v>
      </c>
      <c r="G346" s="28"/>
      <c r="H346" s="28" t="s">
        <v>1859</v>
      </c>
      <c r="I346" s="28">
        <v>2.0</v>
      </c>
      <c r="J346" s="28">
        <v>20.0</v>
      </c>
      <c r="K346" s="28">
        <v>40.0</v>
      </c>
      <c r="L346" s="28" t="s">
        <v>546</v>
      </c>
      <c r="M346" s="28">
        <v>2.0</v>
      </c>
      <c r="N346" s="28" t="s">
        <v>3851</v>
      </c>
      <c r="O346" s="28" t="s">
        <v>2362</v>
      </c>
      <c r="P346" s="28"/>
      <c r="Q346" s="28" t="s">
        <v>1245</v>
      </c>
      <c r="R346" s="28">
        <v>50.0</v>
      </c>
      <c r="S346" s="50">
        <f t="shared" si="1"/>
        <v>25</v>
      </c>
      <c r="T346" s="28" t="str">
        <f t="shared" si="2"/>
        <v>DIATAS 8JAM</v>
      </c>
      <c r="U346" s="52">
        <v>45292.0</v>
      </c>
      <c r="V346" s="28" t="str">
        <f t="shared" si="3"/>
        <v>DIATAS 1 TAHUN</v>
      </c>
      <c r="W346" s="28"/>
      <c r="X346" s="28"/>
      <c r="Y346" s="28"/>
      <c r="Z346" s="28"/>
      <c r="AA346" s="28"/>
      <c r="AB346" s="28"/>
      <c r="AC346" s="65" t="b">
        <v>0</v>
      </c>
      <c r="AD346" s="28" t="str">
        <f t="shared" si="4"/>
        <v>Waktunya Dummy</v>
      </c>
      <c r="AE346" s="28" t="str">
        <f t="shared" si="5"/>
        <v>1</v>
      </c>
      <c r="AF346" s="28">
        <f t="shared" si="8"/>
        <v>50</v>
      </c>
      <c r="AG346" s="28">
        <v>50.0</v>
      </c>
      <c r="AH346" s="68">
        <v>1.0</v>
      </c>
      <c r="AI346" s="28">
        <v>0.0</v>
      </c>
      <c r="AJ346" s="70"/>
      <c r="AK346" s="28">
        <v>0.0</v>
      </c>
      <c r="AL346" s="28"/>
      <c r="AM346" s="28">
        <v>0.0</v>
      </c>
      <c r="AN346" s="28"/>
      <c r="AO346" s="28">
        <v>0.0</v>
      </c>
      <c r="AP346" s="28"/>
      <c r="AQ346" s="28">
        <v>0.0</v>
      </c>
      <c r="AR346" s="28"/>
      <c r="AS346" s="28">
        <v>0.0</v>
      </c>
      <c r="AT346" s="28"/>
      <c r="AU346" s="28">
        <v>0.0</v>
      </c>
      <c r="AV346" s="28"/>
      <c r="AW346" s="28">
        <v>0.0</v>
      </c>
      <c r="AX346" s="28"/>
      <c r="AY346" s="55" t="s">
        <v>184</v>
      </c>
      <c r="AZ346" s="55" t="s">
        <v>184</v>
      </c>
      <c r="BA346" s="55" t="s">
        <v>184</v>
      </c>
      <c r="BB346" s="55" t="s">
        <v>184</v>
      </c>
      <c r="BC346" s="77">
        <f t="shared" si="7"/>
        <v>100</v>
      </c>
    </row>
    <row r="347" ht="22.5" customHeight="1">
      <c r="A347" s="36">
        <v>346.0</v>
      </c>
      <c r="B347" s="28" t="s">
        <v>2673</v>
      </c>
      <c r="C347" s="28" t="s">
        <v>4032</v>
      </c>
      <c r="D347" s="28" t="s">
        <v>96</v>
      </c>
      <c r="E347" s="28" t="s">
        <v>593</v>
      </c>
      <c r="F347" s="28" t="s">
        <v>358</v>
      </c>
      <c r="G347" s="28"/>
      <c r="H347" s="28" t="s">
        <v>1859</v>
      </c>
      <c r="I347" s="28">
        <v>2.0</v>
      </c>
      <c r="J347" s="28">
        <v>20.0</v>
      </c>
      <c r="K347" s="28">
        <v>40.0</v>
      </c>
      <c r="L347" s="28" t="s">
        <v>546</v>
      </c>
      <c r="M347" s="28">
        <v>2.0</v>
      </c>
      <c r="N347" s="28" t="s">
        <v>3851</v>
      </c>
      <c r="O347" s="28" t="s">
        <v>2362</v>
      </c>
      <c r="P347" s="28"/>
      <c r="Q347" s="28" t="s">
        <v>1245</v>
      </c>
      <c r="R347" s="28">
        <v>50.0</v>
      </c>
      <c r="S347" s="50">
        <f t="shared" si="1"/>
        <v>25</v>
      </c>
      <c r="T347" s="28" t="str">
        <f t="shared" si="2"/>
        <v>DIATAS 8JAM</v>
      </c>
      <c r="U347" s="52">
        <v>45292.0</v>
      </c>
      <c r="V347" s="28" t="str">
        <f t="shared" si="3"/>
        <v>DIATAS 1 TAHUN</v>
      </c>
      <c r="W347" s="28"/>
      <c r="X347" s="28"/>
      <c r="Y347" s="28"/>
      <c r="Z347" s="28"/>
      <c r="AA347" s="28"/>
      <c r="AB347" s="28"/>
      <c r="AC347" s="65" t="b">
        <v>0</v>
      </c>
      <c r="AD347" s="28" t="str">
        <f t="shared" si="4"/>
        <v>Waktunya Dummy</v>
      </c>
      <c r="AE347" s="28" t="str">
        <f t="shared" si="5"/>
        <v>1</v>
      </c>
      <c r="AF347" s="28">
        <f t="shared" si="8"/>
        <v>50</v>
      </c>
      <c r="AG347" s="28">
        <v>50.0</v>
      </c>
      <c r="AH347" s="68">
        <v>1.0</v>
      </c>
      <c r="AI347" s="28">
        <v>0.0</v>
      </c>
      <c r="AJ347" s="70"/>
      <c r="AK347" s="28">
        <v>0.0</v>
      </c>
      <c r="AL347" s="28"/>
      <c r="AM347" s="28">
        <v>0.0</v>
      </c>
      <c r="AN347" s="28"/>
      <c r="AO347" s="28">
        <v>0.0</v>
      </c>
      <c r="AP347" s="28"/>
      <c r="AQ347" s="28">
        <v>0.0</v>
      </c>
      <c r="AR347" s="28"/>
      <c r="AS347" s="28">
        <v>0.0</v>
      </c>
      <c r="AT347" s="28"/>
      <c r="AU347" s="28">
        <v>0.0</v>
      </c>
      <c r="AV347" s="28"/>
      <c r="AW347" s="28">
        <v>0.0</v>
      </c>
      <c r="AX347" s="28"/>
      <c r="AY347" s="55" t="s">
        <v>184</v>
      </c>
      <c r="AZ347" s="55" t="s">
        <v>184</v>
      </c>
      <c r="BA347" s="55" t="s">
        <v>184</v>
      </c>
      <c r="BB347" s="55" t="s">
        <v>184</v>
      </c>
      <c r="BC347" s="77">
        <f t="shared" si="7"/>
        <v>100</v>
      </c>
    </row>
    <row r="348" ht="22.5" customHeight="1">
      <c r="A348" s="36">
        <v>347.0</v>
      </c>
      <c r="B348" s="28" t="s">
        <v>2678</v>
      </c>
      <c r="C348" s="28" t="s">
        <v>4037</v>
      </c>
      <c r="D348" s="28" t="s">
        <v>288</v>
      </c>
      <c r="E348" s="28" t="s">
        <v>593</v>
      </c>
      <c r="F348" s="28" t="s">
        <v>358</v>
      </c>
      <c r="G348" s="28"/>
      <c r="H348" s="28" t="s">
        <v>1859</v>
      </c>
      <c r="I348" s="28">
        <v>2.0</v>
      </c>
      <c r="J348" s="28">
        <v>20.0</v>
      </c>
      <c r="K348" s="28">
        <v>40.0</v>
      </c>
      <c r="L348" s="28" t="s">
        <v>546</v>
      </c>
      <c r="M348" s="28">
        <v>2.0</v>
      </c>
      <c r="N348" s="28" t="s">
        <v>3851</v>
      </c>
      <c r="O348" s="28" t="s">
        <v>2362</v>
      </c>
      <c r="P348" s="28"/>
      <c r="Q348" s="28" t="s">
        <v>1245</v>
      </c>
      <c r="R348" s="28">
        <v>50.0</v>
      </c>
      <c r="S348" s="50">
        <f t="shared" si="1"/>
        <v>25</v>
      </c>
      <c r="T348" s="28" t="str">
        <f t="shared" si="2"/>
        <v>DIATAS 8JAM</v>
      </c>
      <c r="U348" s="52">
        <v>45292.0</v>
      </c>
      <c r="V348" s="28" t="str">
        <f t="shared" si="3"/>
        <v>DIATAS 1 TAHUN</v>
      </c>
      <c r="W348" s="28"/>
      <c r="X348" s="28"/>
      <c r="Y348" s="28"/>
      <c r="Z348" s="28"/>
      <c r="AA348" s="28"/>
      <c r="AB348" s="28"/>
      <c r="AC348" s="65" t="b">
        <v>0</v>
      </c>
      <c r="AD348" s="28" t="str">
        <f t="shared" si="4"/>
        <v>Waktunya Dummy</v>
      </c>
      <c r="AE348" s="28" t="str">
        <f t="shared" si="5"/>
        <v>1</v>
      </c>
      <c r="AF348" s="28">
        <f t="shared" si="8"/>
        <v>50</v>
      </c>
      <c r="AG348" s="28">
        <v>50.0</v>
      </c>
      <c r="AH348" s="68">
        <v>1.0</v>
      </c>
      <c r="AI348" s="28">
        <v>0.0</v>
      </c>
      <c r="AJ348" s="70"/>
      <c r="AK348" s="28">
        <v>0.0</v>
      </c>
      <c r="AL348" s="28"/>
      <c r="AM348" s="28">
        <v>0.0</v>
      </c>
      <c r="AN348" s="28"/>
      <c r="AO348" s="28">
        <v>0.0</v>
      </c>
      <c r="AP348" s="28"/>
      <c r="AQ348" s="28">
        <v>0.0</v>
      </c>
      <c r="AR348" s="28"/>
      <c r="AS348" s="28">
        <v>0.0</v>
      </c>
      <c r="AT348" s="28"/>
      <c r="AU348" s="28">
        <v>0.0</v>
      </c>
      <c r="AV348" s="28"/>
      <c r="AW348" s="28">
        <v>0.0</v>
      </c>
      <c r="AX348" s="28"/>
      <c r="AY348" s="55" t="s">
        <v>184</v>
      </c>
      <c r="AZ348" s="55" t="s">
        <v>184</v>
      </c>
      <c r="BA348" s="55" t="s">
        <v>184</v>
      </c>
      <c r="BB348" s="55" t="s">
        <v>184</v>
      </c>
      <c r="BC348" s="77">
        <f t="shared" si="7"/>
        <v>100</v>
      </c>
    </row>
    <row r="349" ht="22.5" customHeight="1">
      <c r="A349" s="36">
        <v>348.0</v>
      </c>
      <c r="B349" s="28" t="s">
        <v>2681</v>
      </c>
      <c r="C349" s="28" t="s">
        <v>4049</v>
      </c>
      <c r="D349" s="28" t="s">
        <v>226</v>
      </c>
      <c r="E349" s="28" t="s">
        <v>593</v>
      </c>
      <c r="F349" s="28" t="s">
        <v>358</v>
      </c>
      <c r="G349" s="28"/>
      <c r="H349" s="28" t="s">
        <v>1859</v>
      </c>
      <c r="I349" s="28">
        <v>2.0</v>
      </c>
      <c r="J349" s="28">
        <v>20.0</v>
      </c>
      <c r="K349" s="28">
        <v>40.0</v>
      </c>
      <c r="L349" s="28" t="s">
        <v>546</v>
      </c>
      <c r="M349" s="28">
        <v>2.0</v>
      </c>
      <c r="N349" s="28" t="s">
        <v>3851</v>
      </c>
      <c r="O349" s="28" t="s">
        <v>2362</v>
      </c>
      <c r="P349" s="28"/>
      <c r="Q349" s="28" t="s">
        <v>1245</v>
      </c>
      <c r="R349" s="28">
        <v>50.0</v>
      </c>
      <c r="S349" s="50">
        <f t="shared" si="1"/>
        <v>25</v>
      </c>
      <c r="T349" s="28" t="str">
        <f t="shared" si="2"/>
        <v>DIATAS 8JAM</v>
      </c>
      <c r="U349" s="52">
        <v>45292.0</v>
      </c>
      <c r="V349" s="28" t="str">
        <f t="shared" si="3"/>
        <v>DIATAS 1 TAHUN</v>
      </c>
      <c r="W349" s="28"/>
      <c r="X349" s="28"/>
      <c r="Y349" s="28"/>
      <c r="Z349" s="28"/>
      <c r="AA349" s="28"/>
      <c r="AB349" s="28"/>
      <c r="AC349" s="65" t="b">
        <v>0</v>
      </c>
      <c r="AD349" s="28" t="str">
        <f t="shared" si="4"/>
        <v>Waktunya Dummy</v>
      </c>
      <c r="AE349" s="28" t="str">
        <f t="shared" si="5"/>
        <v>1</v>
      </c>
      <c r="AF349" s="28">
        <f t="shared" si="8"/>
        <v>50</v>
      </c>
      <c r="AG349" s="28">
        <v>50.0</v>
      </c>
      <c r="AH349" s="68">
        <v>1.0</v>
      </c>
      <c r="AI349" s="28">
        <v>0.0</v>
      </c>
      <c r="AJ349" s="70"/>
      <c r="AK349" s="28">
        <v>0.0</v>
      </c>
      <c r="AL349" s="28"/>
      <c r="AM349" s="28">
        <v>0.0</v>
      </c>
      <c r="AN349" s="28"/>
      <c r="AO349" s="28">
        <v>0.0</v>
      </c>
      <c r="AP349" s="28"/>
      <c r="AQ349" s="28">
        <v>0.0</v>
      </c>
      <c r="AR349" s="28"/>
      <c r="AS349" s="28">
        <v>0.0</v>
      </c>
      <c r="AT349" s="28"/>
      <c r="AU349" s="28">
        <v>0.0</v>
      </c>
      <c r="AV349" s="28"/>
      <c r="AW349" s="28">
        <v>0.0</v>
      </c>
      <c r="AX349" s="28"/>
      <c r="AY349" s="55" t="s">
        <v>184</v>
      </c>
      <c r="AZ349" s="55" t="s">
        <v>184</v>
      </c>
      <c r="BA349" s="55" t="s">
        <v>184</v>
      </c>
      <c r="BB349" s="55" t="s">
        <v>184</v>
      </c>
      <c r="BC349" s="77">
        <f t="shared" si="7"/>
        <v>100</v>
      </c>
    </row>
    <row r="350" ht="22.5" customHeight="1">
      <c r="A350" s="36">
        <v>349.0</v>
      </c>
      <c r="B350" s="28" t="s">
        <v>2686</v>
      </c>
      <c r="C350" s="28" t="s">
        <v>4058</v>
      </c>
      <c r="D350" s="28" t="s">
        <v>253</v>
      </c>
      <c r="E350" s="28" t="s">
        <v>593</v>
      </c>
      <c r="F350" s="28" t="s">
        <v>358</v>
      </c>
      <c r="G350" s="28"/>
      <c r="H350" s="28" t="s">
        <v>1859</v>
      </c>
      <c r="I350" s="28">
        <v>2.0</v>
      </c>
      <c r="J350" s="28">
        <v>20.0</v>
      </c>
      <c r="K350" s="28">
        <v>40.0</v>
      </c>
      <c r="L350" s="28" t="s">
        <v>546</v>
      </c>
      <c r="M350" s="28">
        <v>2.0</v>
      </c>
      <c r="N350" s="28" t="s">
        <v>3851</v>
      </c>
      <c r="O350" s="28" t="s">
        <v>2362</v>
      </c>
      <c r="P350" s="28"/>
      <c r="Q350" s="28" t="s">
        <v>1245</v>
      </c>
      <c r="R350" s="28">
        <v>50.0</v>
      </c>
      <c r="S350" s="50">
        <f t="shared" si="1"/>
        <v>25</v>
      </c>
      <c r="T350" s="28" t="str">
        <f t="shared" si="2"/>
        <v>DIATAS 8JAM</v>
      </c>
      <c r="U350" s="52">
        <v>45292.0</v>
      </c>
      <c r="V350" s="28" t="str">
        <f t="shared" si="3"/>
        <v>DIATAS 1 TAHUN</v>
      </c>
      <c r="W350" s="28"/>
      <c r="X350" s="28"/>
      <c r="Y350" s="28"/>
      <c r="Z350" s="28"/>
      <c r="AA350" s="28"/>
      <c r="AB350" s="28"/>
      <c r="AC350" s="65" t="b">
        <v>0</v>
      </c>
      <c r="AD350" s="28" t="str">
        <f t="shared" si="4"/>
        <v>Waktunya Dummy</v>
      </c>
      <c r="AE350" s="28" t="str">
        <f t="shared" si="5"/>
        <v>1</v>
      </c>
      <c r="AF350" s="28">
        <f t="shared" si="8"/>
        <v>50</v>
      </c>
      <c r="AG350" s="28">
        <v>50.0</v>
      </c>
      <c r="AH350" s="68">
        <v>1.0</v>
      </c>
      <c r="AI350" s="28">
        <v>0.0</v>
      </c>
      <c r="AJ350" s="70"/>
      <c r="AK350" s="28">
        <v>0.0</v>
      </c>
      <c r="AL350" s="28"/>
      <c r="AM350" s="28">
        <v>0.0</v>
      </c>
      <c r="AN350" s="28"/>
      <c r="AO350" s="28">
        <v>0.0</v>
      </c>
      <c r="AP350" s="28"/>
      <c r="AQ350" s="28">
        <v>0.0</v>
      </c>
      <c r="AR350" s="28"/>
      <c r="AS350" s="28">
        <v>0.0</v>
      </c>
      <c r="AT350" s="28"/>
      <c r="AU350" s="28">
        <v>0.0</v>
      </c>
      <c r="AV350" s="28"/>
      <c r="AW350" s="28">
        <v>0.0</v>
      </c>
      <c r="AX350" s="28"/>
      <c r="AY350" s="55" t="s">
        <v>184</v>
      </c>
      <c r="AZ350" s="55" t="s">
        <v>184</v>
      </c>
      <c r="BA350" s="55" t="s">
        <v>184</v>
      </c>
      <c r="BB350" s="55" t="s">
        <v>184</v>
      </c>
      <c r="BC350" s="77">
        <f t="shared" si="7"/>
        <v>100</v>
      </c>
    </row>
    <row r="351" ht="22.5" customHeight="1">
      <c r="A351" s="36">
        <v>350.0</v>
      </c>
      <c r="B351" s="28" t="s">
        <v>2689</v>
      </c>
      <c r="C351" s="28" t="s">
        <v>4068</v>
      </c>
      <c r="D351" s="28" t="s">
        <v>253</v>
      </c>
      <c r="E351" s="28" t="s">
        <v>593</v>
      </c>
      <c r="F351" s="28" t="s">
        <v>358</v>
      </c>
      <c r="G351" s="28"/>
      <c r="H351" s="28" t="s">
        <v>1859</v>
      </c>
      <c r="I351" s="28">
        <v>2.0</v>
      </c>
      <c r="J351" s="28">
        <v>20.0</v>
      </c>
      <c r="K351" s="28">
        <v>40.0</v>
      </c>
      <c r="L351" s="28" t="s">
        <v>546</v>
      </c>
      <c r="M351" s="28">
        <v>2.0</v>
      </c>
      <c r="N351" s="28" t="s">
        <v>3851</v>
      </c>
      <c r="O351" s="28" t="s">
        <v>2362</v>
      </c>
      <c r="P351" s="28"/>
      <c r="Q351" s="28" t="s">
        <v>1245</v>
      </c>
      <c r="R351" s="28">
        <v>50.0</v>
      </c>
      <c r="S351" s="50">
        <f t="shared" si="1"/>
        <v>25</v>
      </c>
      <c r="T351" s="28" t="str">
        <f t="shared" si="2"/>
        <v>DIATAS 8JAM</v>
      </c>
      <c r="U351" s="52">
        <v>45292.0</v>
      </c>
      <c r="V351" s="28" t="str">
        <f t="shared" si="3"/>
        <v>DIATAS 1 TAHUN</v>
      </c>
      <c r="W351" s="28"/>
      <c r="X351" s="28"/>
      <c r="Y351" s="28"/>
      <c r="Z351" s="28"/>
      <c r="AA351" s="28"/>
      <c r="AB351" s="28"/>
      <c r="AC351" s="65" t="b">
        <v>0</v>
      </c>
      <c r="AD351" s="28" t="str">
        <f t="shared" si="4"/>
        <v>Waktunya Dummy</v>
      </c>
      <c r="AE351" s="28" t="str">
        <f t="shared" si="5"/>
        <v>1</v>
      </c>
      <c r="AF351" s="28">
        <f t="shared" si="8"/>
        <v>50</v>
      </c>
      <c r="AG351" s="28">
        <v>50.0</v>
      </c>
      <c r="AH351" s="68">
        <v>1.0</v>
      </c>
      <c r="AI351" s="28">
        <v>0.0</v>
      </c>
      <c r="AJ351" s="70"/>
      <c r="AK351" s="28">
        <v>0.0</v>
      </c>
      <c r="AL351" s="28"/>
      <c r="AM351" s="28">
        <v>0.0</v>
      </c>
      <c r="AN351" s="28"/>
      <c r="AO351" s="28">
        <v>0.0</v>
      </c>
      <c r="AP351" s="28"/>
      <c r="AQ351" s="28">
        <v>0.0</v>
      </c>
      <c r="AR351" s="28"/>
      <c r="AS351" s="28">
        <v>0.0</v>
      </c>
      <c r="AT351" s="28"/>
      <c r="AU351" s="28">
        <v>0.0</v>
      </c>
      <c r="AV351" s="28"/>
      <c r="AW351" s="28">
        <v>0.0</v>
      </c>
      <c r="AX351" s="28"/>
      <c r="AY351" s="55" t="s">
        <v>184</v>
      </c>
      <c r="AZ351" s="55" t="s">
        <v>184</v>
      </c>
      <c r="BA351" s="55" t="s">
        <v>184</v>
      </c>
      <c r="BB351" s="55" t="s">
        <v>184</v>
      </c>
      <c r="BC351" s="77">
        <f t="shared" si="7"/>
        <v>100</v>
      </c>
    </row>
    <row r="352" ht="22.5" customHeight="1">
      <c r="A352" s="36">
        <v>351.0</v>
      </c>
      <c r="B352" s="28" t="s">
        <v>2694</v>
      </c>
      <c r="C352" s="28" t="s">
        <v>4078</v>
      </c>
      <c r="D352" s="28" t="s">
        <v>253</v>
      </c>
      <c r="E352" s="28" t="s">
        <v>593</v>
      </c>
      <c r="F352" s="28" t="s">
        <v>358</v>
      </c>
      <c r="G352" s="28"/>
      <c r="H352" s="28" t="s">
        <v>1859</v>
      </c>
      <c r="I352" s="28">
        <v>2.0</v>
      </c>
      <c r="J352" s="28">
        <v>20.0</v>
      </c>
      <c r="K352" s="28">
        <v>40.0</v>
      </c>
      <c r="L352" s="28" t="s">
        <v>546</v>
      </c>
      <c r="M352" s="28">
        <v>2.0</v>
      </c>
      <c r="N352" s="28" t="s">
        <v>3851</v>
      </c>
      <c r="O352" s="28" t="s">
        <v>2362</v>
      </c>
      <c r="P352" s="28"/>
      <c r="Q352" s="28" t="s">
        <v>1245</v>
      </c>
      <c r="R352" s="28">
        <v>50.0</v>
      </c>
      <c r="S352" s="50">
        <f t="shared" si="1"/>
        <v>25</v>
      </c>
      <c r="T352" s="28" t="str">
        <f t="shared" si="2"/>
        <v>DIATAS 8JAM</v>
      </c>
      <c r="U352" s="52">
        <v>45292.0</v>
      </c>
      <c r="V352" s="28" t="str">
        <f t="shared" si="3"/>
        <v>DIATAS 1 TAHUN</v>
      </c>
      <c r="W352" s="28"/>
      <c r="X352" s="28"/>
      <c r="Y352" s="28"/>
      <c r="Z352" s="28"/>
      <c r="AA352" s="28"/>
      <c r="AB352" s="28"/>
      <c r="AC352" s="65" t="b">
        <v>0</v>
      </c>
      <c r="AD352" s="28" t="str">
        <f t="shared" si="4"/>
        <v>Waktunya Dummy</v>
      </c>
      <c r="AE352" s="28" t="str">
        <f t="shared" si="5"/>
        <v>1</v>
      </c>
      <c r="AF352" s="28">
        <f t="shared" si="8"/>
        <v>50</v>
      </c>
      <c r="AG352" s="28">
        <v>50.0</v>
      </c>
      <c r="AH352" s="68">
        <v>1.0</v>
      </c>
      <c r="AI352" s="28">
        <v>0.0</v>
      </c>
      <c r="AJ352" s="70"/>
      <c r="AK352" s="28">
        <v>0.0</v>
      </c>
      <c r="AL352" s="28"/>
      <c r="AM352" s="28">
        <v>0.0</v>
      </c>
      <c r="AN352" s="28"/>
      <c r="AO352" s="28">
        <v>0.0</v>
      </c>
      <c r="AP352" s="28"/>
      <c r="AQ352" s="28">
        <v>0.0</v>
      </c>
      <c r="AR352" s="28"/>
      <c r="AS352" s="28">
        <v>0.0</v>
      </c>
      <c r="AT352" s="28"/>
      <c r="AU352" s="28">
        <v>0.0</v>
      </c>
      <c r="AV352" s="28"/>
      <c r="AW352" s="28">
        <v>0.0</v>
      </c>
      <c r="AX352" s="28"/>
      <c r="AY352" s="55" t="s">
        <v>184</v>
      </c>
      <c r="AZ352" s="55" t="s">
        <v>184</v>
      </c>
      <c r="BA352" s="55" t="s">
        <v>184</v>
      </c>
      <c r="BB352" s="55" t="s">
        <v>184</v>
      </c>
      <c r="BC352" s="77">
        <f t="shared" si="7"/>
        <v>100</v>
      </c>
    </row>
    <row r="353" ht="22.5" customHeight="1">
      <c r="A353" s="36">
        <v>352.0</v>
      </c>
      <c r="B353" s="28" t="s">
        <v>2696</v>
      </c>
      <c r="C353" s="28" t="s">
        <v>4085</v>
      </c>
      <c r="D353" s="28" t="s">
        <v>288</v>
      </c>
      <c r="E353" s="28" t="s">
        <v>593</v>
      </c>
      <c r="F353" s="28" t="s">
        <v>358</v>
      </c>
      <c r="G353" s="28"/>
      <c r="H353" s="28" t="s">
        <v>1859</v>
      </c>
      <c r="I353" s="28">
        <v>2.0</v>
      </c>
      <c r="J353" s="28">
        <v>20.0</v>
      </c>
      <c r="K353" s="28">
        <v>40.0</v>
      </c>
      <c r="L353" s="28" t="s">
        <v>546</v>
      </c>
      <c r="M353" s="28">
        <v>2.0</v>
      </c>
      <c r="N353" s="28" t="s">
        <v>3851</v>
      </c>
      <c r="O353" s="28" t="s">
        <v>2362</v>
      </c>
      <c r="P353" s="28"/>
      <c r="Q353" s="28" t="s">
        <v>1245</v>
      </c>
      <c r="R353" s="28">
        <v>50.0</v>
      </c>
      <c r="S353" s="50">
        <f t="shared" si="1"/>
        <v>25</v>
      </c>
      <c r="T353" s="28" t="str">
        <f t="shared" si="2"/>
        <v>DIATAS 8JAM</v>
      </c>
      <c r="U353" s="52">
        <v>45292.0</v>
      </c>
      <c r="V353" s="28" t="str">
        <f t="shared" si="3"/>
        <v>DIATAS 1 TAHUN</v>
      </c>
      <c r="W353" s="28"/>
      <c r="X353" s="28"/>
      <c r="Y353" s="28"/>
      <c r="Z353" s="28"/>
      <c r="AA353" s="28"/>
      <c r="AB353" s="28"/>
      <c r="AC353" s="65" t="b">
        <v>0</v>
      </c>
      <c r="AD353" s="28" t="str">
        <f t="shared" si="4"/>
        <v>Waktunya Dummy</v>
      </c>
      <c r="AE353" s="28" t="str">
        <f t="shared" si="5"/>
        <v>1</v>
      </c>
      <c r="AF353" s="28">
        <f t="shared" si="8"/>
        <v>50</v>
      </c>
      <c r="AG353" s="28">
        <v>50.0</v>
      </c>
      <c r="AH353" s="68">
        <v>1.0</v>
      </c>
      <c r="AI353" s="28">
        <v>0.0</v>
      </c>
      <c r="AJ353" s="70"/>
      <c r="AK353" s="28">
        <v>0.0</v>
      </c>
      <c r="AL353" s="28"/>
      <c r="AM353" s="28">
        <v>0.0</v>
      </c>
      <c r="AN353" s="28"/>
      <c r="AO353" s="28">
        <v>0.0</v>
      </c>
      <c r="AP353" s="28"/>
      <c r="AQ353" s="28">
        <v>0.0</v>
      </c>
      <c r="AR353" s="28"/>
      <c r="AS353" s="28">
        <v>0.0</v>
      </c>
      <c r="AT353" s="28"/>
      <c r="AU353" s="28">
        <v>0.0</v>
      </c>
      <c r="AV353" s="28"/>
      <c r="AW353" s="28">
        <v>0.0</v>
      </c>
      <c r="AX353" s="28"/>
      <c r="AY353" s="55" t="s">
        <v>184</v>
      </c>
      <c r="AZ353" s="55" t="s">
        <v>184</v>
      </c>
      <c r="BA353" s="55" t="s">
        <v>184</v>
      </c>
      <c r="BB353" s="55" t="s">
        <v>184</v>
      </c>
      <c r="BC353" s="77">
        <f t="shared" si="7"/>
        <v>100</v>
      </c>
    </row>
    <row r="354" ht="22.5" customHeight="1">
      <c r="A354" s="36">
        <v>353.0</v>
      </c>
      <c r="B354" s="28" t="s">
        <v>2700</v>
      </c>
      <c r="C354" s="28" t="s">
        <v>4093</v>
      </c>
      <c r="D354" s="28" t="s">
        <v>96</v>
      </c>
      <c r="E354" s="28" t="s">
        <v>593</v>
      </c>
      <c r="F354" s="28" t="s">
        <v>358</v>
      </c>
      <c r="G354" s="28"/>
      <c r="H354" s="28" t="s">
        <v>1859</v>
      </c>
      <c r="I354" s="28">
        <v>2.0</v>
      </c>
      <c r="J354" s="28">
        <v>20.0</v>
      </c>
      <c r="K354" s="28">
        <v>40.0</v>
      </c>
      <c r="L354" s="28" t="s">
        <v>546</v>
      </c>
      <c r="M354" s="28">
        <v>2.0</v>
      </c>
      <c r="N354" s="28" t="s">
        <v>3851</v>
      </c>
      <c r="O354" s="28" t="s">
        <v>2362</v>
      </c>
      <c r="P354" s="28"/>
      <c r="Q354" s="28" t="s">
        <v>1245</v>
      </c>
      <c r="R354" s="28">
        <v>50.0</v>
      </c>
      <c r="S354" s="50">
        <f t="shared" si="1"/>
        <v>25</v>
      </c>
      <c r="T354" s="28" t="str">
        <f t="shared" si="2"/>
        <v>DIATAS 8JAM</v>
      </c>
      <c r="U354" s="52">
        <v>45292.0</v>
      </c>
      <c r="V354" s="28" t="str">
        <f t="shared" si="3"/>
        <v>DIATAS 1 TAHUN</v>
      </c>
      <c r="W354" s="28"/>
      <c r="X354" s="28"/>
      <c r="Y354" s="28"/>
      <c r="Z354" s="28"/>
      <c r="AA354" s="28"/>
      <c r="AB354" s="28"/>
      <c r="AC354" s="65" t="b">
        <v>0</v>
      </c>
      <c r="AD354" s="28" t="str">
        <f t="shared" si="4"/>
        <v>Waktunya Dummy</v>
      </c>
      <c r="AE354" s="28" t="str">
        <f t="shared" si="5"/>
        <v>1</v>
      </c>
      <c r="AF354" s="28">
        <f t="shared" si="8"/>
        <v>50</v>
      </c>
      <c r="AG354" s="28">
        <v>50.0</v>
      </c>
      <c r="AH354" s="68">
        <v>1.0</v>
      </c>
      <c r="AI354" s="28">
        <v>0.0</v>
      </c>
      <c r="AJ354" s="70"/>
      <c r="AK354" s="28">
        <v>0.0</v>
      </c>
      <c r="AL354" s="28"/>
      <c r="AM354" s="28">
        <v>0.0</v>
      </c>
      <c r="AN354" s="28"/>
      <c r="AO354" s="28">
        <v>0.0</v>
      </c>
      <c r="AP354" s="28"/>
      <c r="AQ354" s="28">
        <v>0.0</v>
      </c>
      <c r="AR354" s="28"/>
      <c r="AS354" s="28">
        <v>0.0</v>
      </c>
      <c r="AT354" s="28"/>
      <c r="AU354" s="28">
        <v>0.0</v>
      </c>
      <c r="AV354" s="28"/>
      <c r="AW354" s="28">
        <v>0.0</v>
      </c>
      <c r="AX354" s="28"/>
      <c r="AY354" s="55" t="s">
        <v>184</v>
      </c>
      <c r="AZ354" s="55" t="s">
        <v>184</v>
      </c>
      <c r="BA354" s="55" t="s">
        <v>184</v>
      </c>
      <c r="BB354" s="55" t="s">
        <v>184</v>
      </c>
      <c r="BC354" s="77">
        <f t="shared" si="7"/>
        <v>100</v>
      </c>
    </row>
    <row r="355" ht="22.5" customHeight="1">
      <c r="A355" s="36">
        <v>354.0</v>
      </c>
      <c r="B355" s="28" t="s">
        <v>2703</v>
      </c>
      <c r="C355" s="28" t="s">
        <v>4099</v>
      </c>
      <c r="D355" s="28" t="s">
        <v>181</v>
      </c>
      <c r="E355" s="28" t="s">
        <v>593</v>
      </c>
      <c r="F355" s="28" t="s">
        <v>358</v>
      </c>
      <c r="G355" s="28"/>
      <c r="H355" s="28" t="s">
        <v>1859</v>
      </c>
      <c r="I355" s="28">
        <v>2.0</v>
      </c>
      <c r="J355" s="28">
        <v>20.0</v>
      </c>
      <c r="K355" s="28">
        <v>40.0</v>
      </c>
      <c r="L355" s="28" t="s">
        <v>546</v>
      </c>
      <c r="M355" s="28">
        <v>4.0</v>
      </c>
      <c r="N355" s="28" t="s">
        <v>1605</v>
      </c>
      <c r="O355" s="28" t="s">
        <v>1608</v>
      </c>
      <c r="P355" s="28"/>
      <c r="Q355" s="28" t="s">
        <v>368</v>
      </c>
      <c r="R355" s="28">
        <v>100.0</v>
      </c>
      <c r="S355" s="50">
        <f t="shared" si="1"/>
        <v>25</v>
      </c>
      <c r="T355" s="28" t="str">
        <f t="shared" si="2"/>
        <v>DIATAS 8JAM</v>
      </c>
      <c r="U355" s="52">
        <v>44927.0</v>
      </c>
      <c r="V355" s="28" t="str">
        <f t="shared" si="3"/>
        <v>DIATAS 2 TAHUN</v>
      </c>
      <c r="W355" s="28"/>
      <c r="X355" s="28"/>
      <c r="Y355" s="28"/>
      <c r="Z355" s="28"/>
      <c r="AA355" s="28"/>
      <c r="AB355" s="28"/>
      <c r="AC355" s="65" t="b">
        <v>0</v>
      </c>
      <c r="AD355" s="28" t="str">
        <f t="shared" si="4"/>
        <v>Waktunya Dummy</v>
      </c>
      <c r="AE355" s="28" t="str">
        <f t="shared" si="5"/>
        <v>1</v>
      </c>
      <c r="AF355" s="28">
        <f t="shared" si="8"/>
        <v>100</v>
      </c>
      <c r="AG355" s="28">
        <v>100.0</v>
      </c>
      <c r="AH355" s="68">
        <v>1.0</v>
      </c>
      <c r="AI355" s="28">
        <v>0.0</v>
      </c>
      <c r="AJ355" s="70">
        <v>0.0</v>
      </c>
      <c r="AK355" s="28">
        <v>0.0</v>
      </c>
      <c r="AL355" s="68">
        <v>0.0</v>
      </c>
      <c r="AM355" s="28">
        <v>0.0</v>
      </c>
      <c r="AN355" s="68">
        <v>0.0</v>
      </c>
      <c r="AO355" s="28">
        <v>0.0</v>
      </c>
      <c r="AP355" s="68">
        <v>0.0</v>
      </c>
      <c r="AQ355" s="28">
        <v>0.0</v>
      </c>
      <c r="AR355" s="68">
        <v>0.0</v>
      </c>
      <c r="AS355" s="28">
        <v>0.0</v>
      </c>
      <c r="AT355" s="68">
        <v>0.0</v>
      </c>
      <c r="AU355" s="28">
        <v>0.0</v>
      </c>
      <c r="AV355" s="68">
        <v>0.0</v>
      </c>
      <c r="AW355" s="28">
        <v>0.0</v>
      </c>
      <c r="AX355" s="68">
        <v>0.0</v>
      </c>
      <c r="AY355" s="55" t="s">
        <v>184</v>
      </c>
      <c r="AZ355" s="55" t="s">
        <v>184</v>
      </c>
      <c r="BA355" s="55" t="s">
        <v>184</v>
      </c>
      <c r="BB355" s="55" t="s">
        <v>184</v>
      </c>
      <c r="BC355" s="77">
        <f t="shared" si="7"/>
        <v>100</v>
      </c>
    </row>
    <row r="356" ht="22.5" customHeight="1">
      <c r="A356" s="36">
        <v>355.0</v>
      </c>
      <c r="B356" s="28" t="s">
        <v>2706</v>
      </c>
      <c r="C356" s="28" t="s">
        <v>4107</v>
      </c>
      <c r="D356" s="28" t="s">
        <v>232</v>
      </c>
      <c r="E356" s="28" t="s">
        <v>593</v>
      </c>
      <c r="F356" s="28" t="s">
        <v>358</v>
      </c>
      <c r="G356" s="28"/>
      <c r="H356" s="28" t="s">
        <v>1859</v>
      </c>
      <c r="I356" s="28">
        <v>2.0</v>
      </c>
      <c r="J356" s="28">
        <v>20.0</v>
      </c>
      <c r="K356" s="28">
        <v>40.0</v>
      </c>
      <c r="L356" s="28" t="s">
        <v>546</v>
      </c>
      <c r="M356" s="28">
        <v>4.0</v>
      </c>
      <c r="N356" s="28" t="s">
        <v>1605</v>
      </c>
      <c r="O356" s="28" t="s">
        <v>1608</v>
      </c>
      <c r="P356" s="28"/>
      <c r="Q356" s="28" t="s">
        <v>368</v>
      </c>
      <c r="R356" s="28">
        <v>100.0</v>
      </c>
      <c r="S356" s="50">
        <f t="shared" si="1"/>
        <v>25</v>
      </c>
      <c r="T356" s="28" t="str">
        <f t="shared" si="2"/>
        <v>DIATAS 8JAM</v>
      </c>
      <c r="U356" s="52">
        <v>44927.0</v>
      </c>
      <c r="V356" s="28" t="str">
        <f t="shared" si="3"/>
        <v>DIATAS 2 TAHUN</v>
      </c>
      <c r="W356" s="28"/>
      <c r="X356" s="28"/>
      <c r="Y356" s="28"/>
      <c r="Z356" s="28"/>
      <c r="AA356" s="28"/>
      <c r="AB356" s="28"/>
      <c r="AC356" s="65" t="b">
        <v>0</v>
      </c>
      <c r="AD356" s="28" t="str">
        <f t="shared" si="4"/>
        <v>Waktunya Dummy</v>
      </c>
      <c r="AE356" s="28" t="str">
        <f t="shared" si="5"/>
        <v>1</v>
      </c>
      <c r="AF356" s="28">
        <f t="shared" si="8"/>
        <v>100</v>
      </c>
      <c r="AG356" s="28">
        <v>100.0</v>
      </c>
      <c r="AH356" s="68">
        <v>1.0</v>
      </c>
      <c r="AI356" s="28">
        <v>0.0</v>
      </c>
      <c r="AJ356" s="70">
        <v>0.0</v>
      </c>
      <c r="AK356" s="28">
        <v>0.0</v>
      </c>
      <c r="AL356" s="68">
        <v>0.0</v>
      </c>
      <c r="AM356" s="28">
        <v>0.0</v>
      </c>
      <c r="AN356" s="68">
        <v>0.0</v>
      </c>
      <c r="AO356" s="28">
        <v>0.0</v>
      </c>
      <c r="AP356" s="68">
        <v>0.0</v>
      </c>
      <c r="AQ356" s="28">
        <v>0.0</v>
      </c>
      <c r="AR356" s="68">
        <v>0.0</v>
      </c>
      <c r="AS356" s="28">
        <v>0.0</v>
      </c>
      <c r="AT356" s="68">
        <v>0.0</v>
      </c>
      <c r="AU356" s="28">
        <v>0.0</v>
      </c>
      <c r="AV356" s="68">
        <v>0.0</v>
      </c>
      <c r="AW356" s="28">
        <v>0.0</v>
      </c>
      <c r="AX356" s="68">
        <v>0.0</v>
      </c>
      <c r="AY356" s="55" t="s">
        <v>184</v>
      </c>
      <c r="AZ356" s="55" t="s">
        <v>184</v>
      </c>
      <c r="BA356" s="55" t="s">
        <v>184</v>
      </c>
      <c r="BB356" s="55" t="s">
        <v>184</v>
      </c>
      <c r="BC356" s="77">
        <f t="shared" si="7"/>
        <v>100</v>
      </c>
    </row>
    <row r="357" ht="22.5" customHeight="1">
      <c r="A357" s="36">
        <v>356.0</v>
      </c>
      <c r="B357" s="28" t="s">
        <v>2711</v>
      </c>
      <c r="C357" s="28" t="s">
        <v>4115</v>
      </c>
      <c r="D357" s="28" t="s">
        <v>288</v>
      </c>
      <c r="E357" s="28" t="s">
        <v>593</v>
      </c>
      <c r="F357" s="28" t="s">
        <v>358</v>
      </c>
      <c r="G357" s="28"/>
      <c r="H357" s="28" t="s">
        <v>1859</v>
      </c>
      <c r="I357" s="28">
        <v>2.0</v>
      </c>
      <c r="J357" s="28">
        <v>20.0</v>
      </c>
      <c r="K357" s="28">
        <v>40.0</v>
      </c>
      <c r="L357" s="28" t="s">
        <v>546</v>
      </c>
      <c r="M357" s="28">
        <v>2.0</v>
      </c>
      <c r="N357" s="28" t="s">
        <v>3851</v>
      </c>
      <c r="O357" s="28" t="s">
        <v>2362</v>
      </c>
      <c r="P357" s="28"/>
      <c r="Q357" s="28" t="s">
        <v>1245</v>
      </c>
      <c r="R357" s="28">
        <v>50.0</v>
      </c>
      <c r="S357" s="50">
        <f t="shared" si="1"/>
        <v>25</v>
      </c>
      <c r="T357" s="28" t="str">
        <f t="shared" si="2"/>
        <v>DIATAS 8JAM</v>
      </c>
      <c r="U357" s="52">
        <v>45292.0</v>
      </c>
      <c r="V357" s="28" t="str">
        <f t="shared" si="3"/>
        <v>DIATAS 1 TAHUN</v>
      </c>
      <c r="W357" s="28"/>
      <c r="X357" s="28"/>
      <c r="Y357" s="28"/>
      <c r="Z357" s="28"/>
      <c r="AA357" s="28"/>
      <c r="AB357" s="28"/>
      <c r="AC357" s="65" t="b">
        <v>0</v>
      </c>
      <c r="AD357" s="28" t="str">
        <f t="shared" si="4"/>
        <v>Waktunya Dummy</v>
      </c>
      <c r="AE357" s="28" t="str">
        <f t="shared" si="5"/>
        <v>1</v>
      </c>
      <c r="AF357" s="28">
        <f t="shared" si="8"/>
        <v>50</v>
      </c>
      <c r="AG357" s="28">
        <v>50.0</v>
      </c>
      <c r="AH357" s="68">
        <v>1.0</v>
      </c>
      <c r="AI357" s="28">
        <v>0.0</v>
      </c>
      <c r="AJ357" s="70"/>
      <c r="AK357" s="28">
        <v>0.0</v>
      </c>
      <c r="AL357" s="28"/>
      <c r="AM357" s="28">
        <v>0.0</v>
      </c>
      <c r="AN357" s="28"/>
      <c r="AO357" s="28">
        <v>0.0</v>
      </c>
      <c r="AP357" s="28"/>
      <c r="AQ357" s="28">
        <v>0.0</v>
      </c>
      <c r="AR357" s="28"/>
      <c r="AS357" s="28">
        <v>0.0</v>
      </c>
      <c r="AT357" s="28"/>
      <c r="AU357" s="28">
        <v>0.0</v>
      </c>
      <c r="AV357" s="28"/>
      <c r="AW357" s="28">
        <v>0.0</v>
      </c>
      <c r="AX357" s="28"/>
      <c r="AY357" s="55" t="s">
        <v>184</v>
      </c>
      <c r="AZ357" s="55" t="s">
        <v>184</v>
      </c>
      <c r="BA357" s="55" t="s">
        <v>184</v>
      </c>
      <c r="BB357" s="55" t="s">
        <v>184</v>
      </c>
      <c r="BC357" s="77">
        <f t="shared" si="7"/>
        <v>100</v>
      </c>
    </row>
    <row r="358" ht="22.5" customHeight="1">
      <c r="A358" s="36">
        <v>357.0</v>
      </c>
      <c r="B358" s="28" t="s">
        <v>2714</v>
      </c>
      <c r="C358" s="28" t="s">
        <v>4125</v>
      </c>
      <c r="D358" s="28" t="s">
        <v>96</v>
      </c>
      <c r="E358" s="28" t="s">
        <v>593</v>
      </c>
      <c r="F358" s="28" t="s">
        <v>358</v>
      </c>
      <c r="G358" s="28"/>
      <c r="H358" s="28" t="s">
        <v>1859</v>
      </c>
      <c r="I358" s="28">
        <v>2.0</v>
      </c>
      <c r="J358" s="28">
        <v>20.0</v>
      </c>
      <c r="K358" s="28">
        <v>40.0</v>
      </c>
      <c r="L358" s="28" t="s">
        <v>546</v>
      </c>
      <c r="M358" s="28">
        <v>2.0</v>
      </c>
      <c r="N358" s="28" t="s">
        <v>3851</v>
      </c>
      <c r="O358" s="28" t="s">
        <v>2362</v>
      </c>
      <c r="P358" s="28"/>
      <c r="Q358" s="28" t="s">
        <v>1245</v>
      </c>
      <c r="R358" s="28">
        <v>50.0</v>
      </c>
      <c r="S358" s="50">
        <f t="shared" si="1"/>
        <v>25</v>
      </c>
      <c r="T358" s="28" t="str">
        <f t="shared" si="2"/>
        <v>DIATAS 8JAM</v>
      </c>
      <c r="U358" s="52">
        <v>45292.0</v>
      </c>
      <c r="V358" s="28" t="str">
        <f t="shared" si="3"/>
        <v>DIATAS 1 TAHUN</v>
      </c>
      <c r="W358" s="28"/>
      <c r="X358" s="28"/>
      <c r="Y358" s="28"/>
      <c r="Z358" s="28"/>
      <c r="AA358" s="28"/>
      <c r="AB358" s="28"/>
      <c r="AC358" s="65" t="b">
        <v>0</v>
      </c>
      <c r="AD358" s="28" t="str">
        <f t="shared" si="4"/>
        <v>Waktunya Dummy</v>
      </c>
      <c r="AE358" s="28" t="str">
        <f t="shared" si="5"/>
        <v>1</v>
      </c>
      <c r="AF358" s="28">
        <f t="shared" si="8"/>
        <v>50</v>
      </c>
      <c r="AG358" s="28">
        <v>50.0</v>
      </c>
      <c r="AH358" s="68">
        <v>1.0</v>
      </c>
      <c r="AI358" s="28">
        <v>0.0</v>
      </c>
      <c r="AJ358" s="70"/>
      <c r="AK358" s="28">
        <v>0.0</v>
      </c>
      <c r="AL358" s="28"/>
      <c r="AM358" s="28">
        <v>0.0</v>
      </c>
      <c r="AN358" s="28"/>
      <c r="AO358" s="28">
        <v>0.0</v>
      </c>
      <c r="AP358" s="28"/>
      <c r="AQ358" s="28">
        <v>0.0</v>
      </c>
      <c r="AR358" s="28"/>
      <c r="AS358" s="28">
        <v>0.0</v>
      </c>
      <c r="AT358" s="28"/>
      <c r="AU358" s="28">
        <v>0.0</v>
      </c>
      <c r="AV358" s="28"/>
      <c r="AW358" s="28">
        <v>0.0</v>
      </c>
      <c r="AX358" s="28"/>
      <c r="AY358" s="55" t="s">
        <v>184</v>
      </c>
      <c r="AZ358" s="55" t="s">
        <v>184</v>
      </c>
      <c r="BA358" s="55" t="s">
        <v>184</v>
      </c>
      <c r="BB358" s="55" t="s">
        <v>184</v>
      </c>
      <c r="BC358" s="77">
        <f t="shared" si="7"/>
        <v>100</v>
      </c>
    </row>
    <row r="359" ht="22.5" customHeight="1">
      <c r="A359" s="36">
        <v>358.0</v>
      </c>
      <c r="B359" s="28" t="s">
        <v>2717</v>
      </c>
      <c r="C359" s="28" t="s">
        <v>4134</v>
      </c>
      <c r="D359" s="28" t="s">
        <v>288</v>
      </c>
      <c r="E359" s="28" t="s">
        <v>593</v>
      </c>
      <c r="F359" s="28" t="s">
        <v>358</v>
      </c>
      <c r="G359" s="28"/>
      <c r="H359" s="28" t="s">
        <v>1859</v>
      </c>
      <c r="I359" s="28">
        <v>2.0</v>
      </c>
      <c r="J359" s="28">
        <v>20.0</v>
      </c>
      <c r="K359" s="28">
        <v>40.0</v>
      </c>
      <c r="L359" s="28" t="s">
        <v>546</v>
      </c>
      <c r="M359" s="28">
        <v>2.0</v>
      </c>
      <c r="N359" s="28" t="s">
        <v>3851</v>
      </c>
      <c r="O359" s="28" t="s">
        <v>2362</v>
      </c>
      <c r="P359" s="28"/>
      <c r="Q359" s="28" t="s">
        <v>1245</v>
      </c>
      <c r="R359" s="28">
        <v>50.0</v>
      </c>
      <c r="S359" s="50">
        <f t="shared" si="1"/>
        <v>25</v>
      </c>
      <c r="T359" s="28" t="str">
        <f t="shared" si="2"/>
        <v>DIATAS 8JAM</v>
      </c>
      <c r="U359" s="52">
        <v>45292.0</v>
      </c>
      <c r="V359" s="28" t="str">
        <f t="shared" si="3"/>
        <v>DIATAS 1 TAHUN</v>
      </c>
      <c r="W359" s="28"/>
      <c r="X359" s="28"/>
      <c r="Y359" s="28"/>
      <c r="Z359" s="28"/>
      <c r="AA359" s="28"/>
      <c r="AB359" s="28"/>
      <c r="AC359" s="65" t="b">
        <v>0</v>
      </c>
      <c r="AD359" s="28" t="str">
        <f t="shared" si="4"/>
        <v>Waktunya Dummy</v>
      </c>
      <c r="AE359" s="28" t="str">
        <f t="shared" si="5"/>
        <v>1</v>
      </c>
      <c r="AF359" s="28">
        <f t="shared" si="8"/>
        <v>50</v>
      </c>
      <c r="AG359" s="28">
        <v>50.0</v>
      </c>
      <c r="AH359" s="68">
        <v>1.0</v>
      </c>
      <c r="AI359" s="28">
        <v>0.0</v>
      </c>
      <c r="AJ359" s="70"/>
      <c r="AK359" s="28">
        <v>0.0</v>
      </c>
      <c r="AL359" s="28"/>
      <c r="AM359" s="28">
        <v>0.0</v>
      </c>
      <c r="AN359" s="28"/>
      <c r="AO359" s="28">
        <v>0.0</v>
      </c>
      <c r="AP359" s="28"/>
      <c r="AQ359" s="28">
        <v>0.0</v>
      </c>
      <c r="AR359" s="28"/>
      <c r="AS359" s="28">
        <v>0.0</v>
      </c>
      <c r="AT359" s="28"/>
      <c r="AU359" s="28">
        <v>0.0</v>
      </c>
      <c r="AV359" s="28"/>
      <c r="AW359" s="28">
        <v>0.0</v>
      </c>
      <c r="AX359" s="28"/>
      <c r="AY359" s="55" t="s">
        <v>184</v>
      </c>
      <c r="AZ359" s="55" t="s">
        <v>184</v>
      </c>
      <c r="BA359" s="55" t="s">
        <v>184</v>
      </c>
      <c r="BB359" s="55" t="s">
        <v>184</v>
      </c>
      <c r="BC359" s="77">
        <f t="shared" si="7"/>
        <v>100</v>
      </c>
    </row>
    <row r="360" ht="22.5" customHeight="1">
      <c r="A360" s="36">
        <v>359.0</v>
      </c>
      <c r="B360" s="28" t="s">
        <v>2720</v>
      </c>
      <c r="C360" s="28" t="s">
        <v>4142</v>
      </c>
      <c r="D360" s="28" t="s">
        <v>232</v>
      </c>
      <c r="E360" s="28" t="s">
        <v>593</v>
      </c>
      <c r="F360" s="28" t="s">
        <v>358</v>
      </c>
      <c r="G360" s="28"/>
      <c r="H360" s="28" t="s">
        <v>1859</v>
      </c>
      <c r="I360" s="28">
        <v>2.0</v>
      </c>
      <c r="J360" s="28">
        <v>20.0</v>
      </c>
      <c r="K360" s="28">
        <v>40.0</v>
      </c>
      <c r="L360" s="28" t="s">
        <v>546</v>
      </c>
      <c r="M360" s="28">
        <v>4.0</v>
      </c>
      <c r="N360" s="28" t="s">
        <v>1605</v>
      </c>
      <c r="O360" s="28" t="s">
        <v>1608</v>
      </c>
      <c r="P360" s="28"/>
      <c r="Q360" s="28" t="s">
        <v>368</v>
      </c>
      <c r="R360" s="28">
        <v>100.0</v>
      </c>
      <c r="S360" s="50">
        <f t="shared" si="1"/>
        <v>25</v>
      </c>
      <c r="T360" s="28" t="str">
        <f t="shared" si="2"/>
        <v>DIATAS 8JAM</v>
      </c>
      <c r="U360" s="52">
        <v>44927.0</v>
      </c>
      <c r="V360" s="28" t="str">
        <f t="shared" si="3"/>
        <v>DIATAS 2 TAHUN</v>
      </c>
      <c r="W360" s="28"/>
      <c r="X360" s="28"/>
      <c r="Y360" s="28"/>
      <c r="Z360" s="28"/>
      <c r="AA360" s="28"/>
      <c r="AB360" s="28"/>
      <c r="AC360" s="65" t="b">
        <v>0</v>
      </c>
      <c r="AD360" s="28" t="str">
        <f t="shared" si="4"/>
        <v>Waktunya Dummy</v>
      </c>
      <c r="AE360" s="28" t="str">
        <f t="shared" si="5"/>
        <v>1</v>
      </c>
      <c r="AF360" s="28">
        <f t="shared" si="8"/>
        <v>100</v>
      </c>
      <c r="AG360" s="28">
        <v>100.0</v>
      </c>
      <c r="AH360" s="68">
        <v>1.0</v>
      </c>
      <c r="AI360" s="28">
        <v>0.0</v>
      </c>
      <c r="AJ360" s="70">
        <v>0.0</v>
      </c>
      <c r="AK360" s="28">
        <v>0.0</v>
      </c>
      <c r="AL360" s="68">
        <v>0.0</v>
      </c>
      <c r="AM360" s="28">
        <v>0.0</v>
      </c>
      <c r="AN360" s="68">
        <v>0.0</v>
      </c>
      <c r="AO360" s="28">
        <v>0.0</v>
      </c>
      <c r="AP360" s="68">
        <v>0.0</v>
      </c>
      <c r="AQ360" s="28">
        <v>0.0</v>
      </c>
      <c r="AR360" s="68">
        <v>0.0</v>
      </c>
      <c r="AS360" s="28">
        <v>0.0</v>
      </c>
      <c r="AT360" s="68">
        <v>0.0</v>
      </c>
      <c r="AU360" s="28">
        <v>0.0</v>
      </c>
      <c r="AV360" s="68">
        <v>0.0</v>
      </c>
      <c r="AW360" s="28">
        <v>0.0</v>
      </c>
      <c r="AX360" s="68">
        <v>0.0</v>
      </c>
      <c r="AY360" s="55" t="s">
        <v>184</v>
      </c>
      <c r="AZ360" s="55" t="s">
        <v>184</v>
      </c>
      <c r="BA360" s="55" t="s">
        <v>184</v>
      </c>
      <c r="BB360" s="55" t="s">
        <v>184</v>
      </c>
      <c r="BC360" s="77">
        <f t="shared" si="7"/>
        <v>100</v>
      </c>
    </row>
    <row r="361" ht="22.5" customHeight="1">
      <c r="A361" s="36">
        <v>360.0</v>
      </c>
      <c r="B361" s="28" t="s">
        <v>2725</v>
      </c>
      <c r="C361" s="28" t="s">
        <v>4151</v>
      </c>
      <c r="D361" s="28" t="s">
        <v>253</v>
      </c>
      <c r="E361" s="28" t="s">
        <v>593</v>
      </c>
      <c r="F361" s="28" t="s">
        <v>358</v>
      </c>
      <c r="G361" s="28"/>
      <c r="H361" s="28" t="s">
        <v>1859</v>
      </c>
      <c r="I361" s="28">
        <v>2.0</v>
      </c>
      <c r="J361" s="28">
        <v>20.0</v>
      </c>
      <c r="K361" s="28">
        <v>40.0</v>
      </c>
      <c r="L361" s="28" t="s">
        <v>546</v>
      </c>
      <c r="M361" s="28">
        <v>2.0</v>
      </c>
      <c r="N361" s="28" t="s">
        <v>3851</v>
      </c>
      <c r="O361" s="28" t="s">
        <v>2362</v>
      </c>
      <c r="P361" s="28"/>
      <c r="Q361" s="28" t="s">
        <v>1245</v>
      </c>
      <c r="R361" s="28">
        <v>50.0</v>
      </c>
      <c r="S361" s="50">
        <f t="shared" si="1"/>
        <v>25</v>
      </c>
      <c r="T361" s="28" t="str">
        <f t="shared" si="2"/>
        <v>DIATAS 8JAM</v>
      </c>
      <c r="U361" s="52">
        <v>45292.0</v>
      </c>
      <c r="V361" s="28" t="str">
        <f t="shared" si="3"/>
        <v>DIATAS 1 TAHUN</v>
      </c>
      <c r="W361" s="28"/>
      <c r="X361" s="28"/>
      <c r="Y361" s="28"/>
      <c r="Z361" s="28"/>
      <c r="AA361" s="28"/>
      <c r="AB361" s="28"/>
      <c r="AC361" s="65" t="b">
        <v>0</v>
      </c>
      <c r="AD361" s="28" t="str">
        <f t="shared" si="4"/>
        <v>Waktunya Dummy</v>
      </c>
      <c r="AE361" s="28" t="str">
        <f t="shared" si="5"/>
        <v>1</v>
      </c>
      <c r="AF361" s="28">
        <f t="shared" si="8"/>
        <v>50</v>
      </c>
      <c r="AG361" s="28">
        <v>50.0</v>
      </c>
      <c r="AH361" s="68">
        <v>1.0</v>
      </c>
      <c r="AI361" s="28">
        <v>0.0</v>
      </c>
      <c r="AJ361" s="70"/>
      <c r="AK361" s="28">
        <v>0.0</v>
      </c>
      <c r="AL361" s="28"/>
      <c r="AM361" s="28">
        <v>0.0</v>
      </c>
      <c r="AN361" s="28"/>
      <c r="AO361" s="28">
        <v>0.0</v>
      </c>
      <c r="AP361" s="28"/>
      <c r="AQ361" s="28">
        <v>0.0</v>
      </c>
      <c r="AR361" s="28"/>
      <c r="AS361" s="28">
        <v>0.0</v>
      </c>
      <c r="AT361" s="28"/>
      <c r="AU361" s="28">
        <v>0.0</v>
      </c>
      <c r="AV361" s="28"/>
      <c r="AW361" s="28">
        <v>0.0</v>
      </c>
      <c r="AX361" s="28"/>
      <c r="AY361" s="55" t="s">
        <v>184</v>
      </c>
      <c r="AZ361" s="55" t="s">
        <v>184</v>
      </c>
      <c r="BA361" s="55" t="s">
        <v>184</v>
      </c>
      <c r="BB361" s="55" t="s">
        <v>184</v>
      </c>
      <c r="BC361" s="77">
        <f t="shared" si="7"/>
        <v>100</v>
      </c>
    </row>
    <row r="362" ht="22.5" customHeight="1">
      <c r="A362" s="36">
        <v>361.0</v>
      </c>
      <c r="B362" s="28" t="s">
        <v>2728</v>
      </c>
      <c r="C362" s="28" t="s">
        <v>4164</v>
      </c>
      <c r="D362" s="28" t="s">
        <v>253</v>
      </c>
      <c r="E362" s="28" t="s">
        <v>593</v>
      </c>
      <c r="F362" s="28" t="s">
        <v>358</v>
      </c>
      <c r="G362" s="28"/>
      <c r="H362" s="28" t="s">
        <v>1859</v>
      </c>
      <c r="I362" s="28">
        <v>2.0</v>
      </c>
      <c r="J362" s="28">
        <v>20.0</v>
      </c>
      <c r="K362" s="28">
        <v>40.0</v>
      </c>
      <c r="L362" s="28" t="s">
        <v>546</v>
      </c>
      <c r="M362" s="28">
        <v>2.0</v>
      </c>
      <c r="N362" s="28" t="s">
        <v>3851</v>
      </c>
      <c r="O362" s="28" t="s">
        <v>2362</v>
      </c>
      <c r="P362" s="28"/>
      <c r="Q362" s="28" t="s">
        <v>1245</v>
      </c>
      <c r="R362" s="28">
        <v>50.0</v>
      </c>
      <c r="S362" s="50">
        <f t="shared" si="1"/>
        <v>25</v>
      </c>
      <c r="T362" s="28" t="str">
        <f t="shared" si="2"/>
        <v>DIATAS 8JAM</v>
      </c>
      <c r="U362" s="52">
        <v>45292.0</v>
      </c>
      <c r="V362" s="28" t="str">
        <f t="shared" si="3"/>
        <v>DIATAS 1 TAHUN</v>
      </c>
      <c r="W362" s="28"/>
      <c r="X362" s="28"/>
      <c r="Y362" s="28"/>
      <c r="Z362" s="28"/>
      <c r="AA362" s="28"/>
      <c r="AB362" s="28"/>
      <c r="AC362" s="65" t="b">
        <v>0</v>
      </c>
      <c r="AD362" s="28" t="str">
        <f t="shared" si="4"/>
        <v>Waktunya Dummy</v>
      </c>
      <c r="AE362" s="28" t="str">
        <f t="shared" si="5"/>
        <v>1</v>
      </c>
      <c r="AF362" s="28">
        <f t="shared" si="8"/>
        <v>50</v>
      </c>
      <c r="AG362" s="28">
        <v>50.0</v>
      </c>
      <c r="AH362" s="68">
        <v>1.0</v>
      </c>
      <c r="AI362" s="28">
        <v>0.0</v>
      </c>
      <c r="AJ362" s="70"/>
      <c r="AK362" s="28">
        <v>0.0</v>
      </c>
      <c r="AL362" s="28"/>
      <c r="AM362" s="28">
        <v>0.0</v>
      </c>
      <c r="AN362" s="28"/>
      <c r="AO362" s="28">
        <v>0.0</v>
      </c>
      <c r="AP362" s="28"/>
      <c r="AQ362" s="28">
        <v>0.0</v>
      </c>
      <c r="AR362" s="28"/>
      <c r="AS362" s="28">
        <v>0.0</v>
      </c>
      <c r="AT362" s="28"/>
      <c r="AU362" s="28">
        <v>0.0</v>
      </c>
      <c r="AV362" s="28"/>
      <c r="AW362" s="28">
        <v>0.0</v>
      </c>
      <c r="AX362" s="28"/>
      <c r="AY362" s="55" t="s">
        <v>184</v>
      </c>
      <c r="AZ362" s="55" t="s">
        <v>184</v>
      </c>
      <c r="BA362" s="55" t="s">
        <v>184</v>
      </c>
      <c r="BB362" s="55" t="s">
        <v>184</v>
      </c>
      <c r="BC362" s="77">
        <f t="shared" si="7"/>
        <v>100</v>
      </c>
    </row>
    <row r="363" ht="22.5" customHeight="1">
      <c r="A363" s="36">
        <v>362.0</v>
      </c>
      <c r="B363" s="28" t="s">
        <v>2733</v>
      </c>
      <c r="C363" s="28" t="s">
        <v>4172</v>
      </c>
      <c r="D363" s="28" t="s">
        <v>96</v>
      </c>
      <c r="E363" s="28" t="s">
        <v>593</v>
      </c>
      <c r="F363" s="28" t="s">
        <v>358</v>
      </c>
      <c r="G363" s="28"/>
      <c r="H363" s="28" t="s">
        <v>1859</v>
      </c>
      <c r="I363" s="28">
        <v>2.0</v>
      </c>
      <c r="J363" s="28">
        <v>20.0</v>
      </c>
      <c r="K363" s="28">
        <v>40.0</v>
      </c>
      <c r="L363" s="28" t="s">
        <v>546</v>
      </c>
      <c r="M363" s="28">
        <v>2.0</v>
      </c>
      <c r="N363" s="28" t="s">
        <v>3851</v>
      </c>
      <c r="O363" s="28" t="s">
        <v>2362</v>
      </c>
      <c r="P363" s="28"/>
      <c r="Q363" s="28" t="s">
        <v>1245</v>
      </c>
      <c r="R363" s="28">
        <v>50.0</v>
      </c>
      <c r="S363" s="50">
        <f t="shared" si="1"/>
        <v>25</v>
      </c>
      <c r="T363" s="28" t="str">
        <f t="shared" si="2"/>
        <v>DIATAS 8JAM</v>
      </c>
      <c r="U363" s="52">
        <v>45292.0</v>
      </c>
      <c r="V363" s="28" t="str">
        <f t="shared" si="3"/>
        <v>DIATAS 1 TAHUN</v>
      </c>
      <c r="W363" s="28"/>
      <c r="X363" s="28"/>
      <c r="Y363" s="28"/>
      <c r="Z363" s="28"/>
      <c r="AA363" s="28"/>
      <c r="AB363" s="28"/>
      <c r="AC363" s="65" t="b">
        <v>0</v>
      </c>
      <c r="AD363" s="28" t="str">
        <f t="shared" si="4"/>
        <v>Waktunya Dummy</v>
      </c>
      <c r="AE363" s="28" t="str">
        <f t="shared" si="5"/>
        <v>1</v>
      </c>
      <c r="AF363" s="28">
        <f t="shared" si="8"/>
        <v>50</v>
      </c>
      <c r="AG363" s="28">
        <v>50.0</v>
      </c>
      <c r="AH363" s="68">
        <v>1.0</v>
      </c>
      <c r="AI363" s="28">
        <v>0.0</v>
      </c>
      <c r="AJ363" s="70"/>
      <c r="AK363" s="28">
        <v>0.0</v>
      </c>
      <c r="AL363" s="28"/>
      <c r="AM363" s="28">
        <v>0.0</v>
      </c>
      <c r="AN363" s="28"/>
      <c r="AO363" s="28">
        <v>0.0</v>
      </c>
      <c r="AP363" s="28"/>
      <c r="AQ363" s="28">
        <v>0.0</v>
      </c>
      <c r="AR363" s="28"/>
      <c r="AS363" s="28">
        <v>0.0</v>
      </c>
      <c r="AT363" s="28"/>
      <c r="AU363" s="28">
        <v>0.0</v>
      </c>
      <c r="AV363" s="28"/>
      <c r="AW363" s="28">
        <v>0.0</v>
      </c>
      <c r="AX363" s="28"/>
      <c r="AY363" s="55" t="s">
        <v>184</v>
      </c>
      <c r="AZ363" s="55" t="s">
        <v>184</v>
      </c>
      <c r="BA363" s="55" t="s">
        <v>184</v>
      </c>
      <c r="BB363" s="55" t="s">
        <v>184</v>
      </c>
      <c r="BC363" s="77">
        <f t="shared" si="7"/>
        <v>100</v>
      </c>
    </row>
    <row r="364" ht="22.5" customHeight="1">
      <c r="A364" s="36">
        <v>363.0</v>
      </c>
      <c r="B364" s="28" t="s">
        <v>2736</v>
      </c>
      <c r="C364" s="28" t="s">
        <v>4183</v>
      </c>
      <c r="D364" s="28" t="s">
        <v>577</v>
      </c>
      <c r="E364" s="28" t="s">
        <v>593</v>
      </c>
      <c r="F364" s="28" t="s">
        <v>358</v>
      </c>
      <c r="G364" s="28"/>
      <c r="H364" s="28" t="s">
        <v>1859</v>
      </c>
      <c r="I364" s="28">
        <v>2.0</v>
      </c>
      <c r="J364" s="28">
        <v>20.0</v>
      </c>
      <c r="K364" s="28">
        <v>40.0</v>
      </c>
      <c r="L364" s="28" t="s">
        <v>546</v>
      </c>
      <c r="M364" s="28">
        <v>2.0</v>
      </c>
      <c r="N364" s="28" t="s">
        <v>3851</v>
      </c>
      <c r="O364" s="28" t="s">
        <v>2362</v>
      </c>
      <c r="P364" s="28"/>
      <c r="Q364" s="28" t="s">
        <v>1245</v>
      </c>
      <c r="R364" s="28">
        <v>50.0</v>
      </c>
      <c r="S364" s="50">
        <f t="shared" si="1"/>
        <v>25</v>
      </c>
      <c r="T364" s="28" t="str">
        <f t="shared" si="2"/>
        <v>DIATAS 8JAM</v>
      </c>
      <c r="U364" s="52">
        <v>45292.0</v>
      </c>
      <c r="V364" s="28" t="str">
        <f t="shared" si="3"/>
        <v>DIATAS 1 TAHUN</v>
      </c>
      <c r="W364" s="28"/>
      <c r="X364" s="28"/>
      <c r="Y364" s="28"/>
      <c r="Z364" s="28"/>
      <c r="AA364" s="28"/>
      <c r="AB364" s="28"/>
      <c r="AC364" s="65" t="b">
        <v>0</v>
      </c>
      <c r="AD364" s="28" t="str">
        <f t="shared" si="4"/>
        <v>Waktunya Dummy</v>
      </c>
      <c r="AE364" s="28" t="str">
        <f t="shared" si="5"/>
        <v>1</v>
      </c>
      <c r="AF364" s="28">
        <f t="shared" si="8"/>
        <v>50</v>
      </c>
      <c r="AG364" s="28">
        <v>50.0</v>
      </c>
      <c r="AH364" s="68">
        <v>1.0</v>
      </c>
      <c r="AI364" s="28">
        <v>0.0</v>
      </c>
      <c r="AJ364" s="70"/>
      <c r="AK364" s="28">
        <v>0.0</v>
      </c>
      <c r="AL364" s="28"/>
      <c r="AM364" s="28">
        <v>0.0</v>
      </c>
      <c r="AN364" s="28"/>
      <c r="AO364" s="28">
        <v>0.0</v>
      </c>
      <c r="AP364" s="28"/>
      <c r="AQ364" s="28">
        <v>0.0</v>
      </c>
      <c r="AR364" s="28"/>
      <c r="AS364" s="28">
        <v>0.0</v>
      </c>
      <c r="AT364" s="28"/>
      <c r="AU364" s="28">
        <v>0.0</v>
      </c>
      <c r="AV364" s="28"/>
      <c r="AW364" s="28">
        <v>0.0</v>
      </c>
      <c r="AX364" s="28"/>
      <c r="AY364" s="55" t="s">
        <v>184</v>
      </c>
      <c r="AZ364" s="55" t="s">
        <v>184</v>
      </c>
      <c r="BA364" s="55" t="s">
        <v>184</v>
      </c>
      <c r="BB364" s="55" t="s">
        <v>184</v>
      </c>
      <c r="BC364" s="77">
        <f t="shared" si="7"/>
        <v>100</v>
      </c>
    </row>
    <row r="365" ht="22.5" customHeight="1">
      <c r="A365" s="36">
        <v>364.0</v>
      </c>
      <c r="B365" s="28" t="s">
        <v>2738</v>
      </c>
      <c r="C365" s="28" t="s">
        <v>4192</v>
      </c>
      <c r="D365" s="28" t="s">
        <v>96</v>
      </c>
      <c r="E365" s="28" t="s">
        <v>593</v>
      </c>
      <c r="F365" s="28" t="s">
        <v>358</v>
      </c>
      <c r="G365" s="28"/>
      <c r="H365" s="28" t="s">
        <v>1859</v>
      </c>
      <c r="I365" s="28">
        <v>2.0</v>
      </c>
      <c r="J365" s="28">
        <v>20.0</v>
      </c>
      <c r="K365" s="28">
        <v>40.0</v>
      </c>
      <c r="L365" s="28" t="s">
        <v>546</v>
      </c>
      <c r="M365" s="28">
        <v>2.0</v>
      </c>
      <c r="N365" s="28" t="s">
        <v>3851</v>
      </c>
      <c r="O365" s="28" t="s">
        <v>2362</v>
      </c>
      <c r="P365" s="28"/>
      <c r="Q365" s="28" t="s">
        <v>1245</v>
      </c>
      <c r="R365" s="28">
        <v>50.0</v>
      </c>
      <c r="S365" s="50">
        <f t="shared" si="1"/>
        <v>25</v>
      </c>
      <c r="T365" s="28" t="str">
        <f t="shared" si="2"/>
        <v>DIATAS 8JAM</v>
      </c>
      <c r="U365" s="52">
        <v>45292.0</v>
      </c>
      <c r="V365" s="28" t="str">
        <f t="shared" si="3"/>
        <v>DIATAS 1 TAHUN</v>
      </c>
      <c r="W365" s="28"/>
      <c r="X365" s="28"/>
      <c r="Y365" s="28"/>
      <c r="Z365" s="28"/>
      <c r="AA365" s="28"/>
      <c r="AB365" s="28"/>
      <c r="AC365" s="65" t="b">
        <v>0</v>
      </c>
      <c r="AD365" s="28" t="str">
        <f t="shared" si="4"/>
        <v>Waktunya Dummy</v>
      </c>
      <c r="AE365" s="28" t="str">
        <f t="shared" si="5"/>
        <v>1</v>
      </c>
      <c r="AF365" s="28">
        <f t="shared" si="8"/>
        <v>50</v>
      </c>
      <c r="AG365" s="28">
        <v>50.0</v>
      </c>
      <c r="AH365" s="68">
        <v>1.0</v>
      </c>
      <c r="AI365" s="28">
        <v>0.0</v>
      </c>
      <c r="AJ365" s="70"/>
      <c r="AK365" s="28">
        <v>0.0</v>
      </c>
      <c r="AL365" s="28"/>
      <c r="AM365" s="28">
        <v>0.0</v>
      </c>
      <c r="AN365" s="28"/>
      <c r="AO365" s="28">
        <v>0.0</v>
      </c>
      <c r="AP365" s="28"/>
      <c r="AQ365" s="28">
        <v>0.0</v>
      </c>
      <c r="AR365" s="28"/>
      <c r="AS365" s="28">
        <v>0.0</v>
      </c>
      <c r="AT365" s="28"/>
      <c r="AU365" s="28">
        <v>0.0</v>
      </c>
      <c r="AV365" s="28"/>
      <c r="AW365" s="28">
        <v>0.0</v>
      </c>
      <c r="AX365" s="28"/>
      <c r="AY365" s="55" t="s">
        <v>184</v>
      </c>
      <c r="AZ365" s="55" t="s">
        <v>184</v>
      </c>
      <c r="BA365" s="55" t="s">
        <v>184</v>
      </c>
      <c r="BB365" s="55" t="s">
        <v>184</v>
      </c>
      <c r="BC365" s="77">
        <f t="shared" si="7"/>
        <v>100</v>
      </c>
    </row>
    <row r="366" ht="22.5" customHeight="1">
      <c r="A366" s="36">
        <v>365.0</v>
      </c>
      <c r="B366" s="28" t="s">
        <v>2742</v>
      </c>
      <c r="C366" s="28" t="s">
        <v>4196</v>
      </c>
      <c r="D366" s="28" t="s">
        <v>96</v>
      </c>
      <c r="E366" s="28" t="s">
        <v>593</v>
      </c>
      <c r="F366" s="28" t="s">
        <v>358</v>
      </c>
      <c r="G366" s="28"/>
      <c r="H366" s="28" t="s">
        <v>1859</v>
      </c>
      <c r="I366" s="28">
        <v>2.0</v>
      </c>
      <c r="J366" s="28">
        <v>20.0</v>
      </c>
      <c r="K366" s="28">
        <v>40.0</v>
      </c>
      <c r="L366" s="28" t="s">
        <v>546</v>
      </c>
      <c r="M366" s="28">
        <v>2.0</v>
      </c>
      <c r="N366" s="28" t="s">
        <v>3851</v>
      </c>
      <c r="O366" s="28" t="s">
        <v>2362</v>
      </c>
      <c r="P366" s="28"/>
      <c r="Q366" s="28" t="s">
        <v>1245</v>
      </c>
      <c r="R366" s="28">
        <v>50.0</v>
      </c>
      <c r="S366" s="50">
        <f t="shared" si="1"/>
        <v>25</v>
      </c>
      <c r="T366" s="28" t="str">
        <f t="shared" si="2"/>
        <v>DIATAS 8JAM</v>
      </c>
      <c r="U366" s="52">
        <v>45292.0</v>
      </c>
      <c r="V366" s="28" t="str">
        <f t="shared" si="3"/>
        <v>DIATAS 1 TAHUN</v>
      </c>
      <c r="W366" s="28"/>
      <c r="X366" s="28"/>
      <c r="Y366" s="28"/>
      <c r="Z366" s="28"/>
      <c r="AA366" s="28"/>
      <c r="AB366" s="28"/>
      <c r="AC366" s="65" t="b">
        <v>0</v>
      </c>
      <c r="AD366" s="28" t="str">
        <f t="shared" si="4"/>
        <v>Waktunya Dummy</v>
      </c>
      <c r="AE366" s="28" t="str">
        <f t="shared" si="5"/>
        <v>1</v>
      </c>
      <c r="AF366" s="28">
        <f t="shared" si="8"/>
        <v>50</v>
      </c>
      <c r="AG366" s="28">
        <v>50.0</v>
      </c>
      <c r="AH366" s="68">
        <v>1.0</v>
      </c>
      <c r="AI366" s="28">
        <v>0.0</v>
      </c>
      <c r="AJ366" s="70"/>
      <c r="AK366" s="28">
        <v>0.0</v>
      </c>
      <c r="AL366" s="28"/>
      <c r="AM366" s="28">
        <v>0.0</v>
      </c>
      <c r="AN366" s="28"/>
      <c r="AO366" s="28">
        <v>0.0</v>
      </c>
      <c r="AP366" s="28"/>
      <c r="AQ366" s="28">
        <v>0.0</v>
      </c>
      <c r="AR366" s="28"/>
      <c r="AS366" s="28">
        <v>0.0</v>
      </c>
      <c r="AT366" s="28"/>
      <c r="AU366" s="28">
        <v>0.0</v>
      </c>
      <c r="AV366" s="28"/>
      <c r="AW366" s="28">
        <v>0.0</v>
      </c>
      <c r="AX366" s="28"/>
      <c r="AY366" s="55" t="s">
        <v>184</v>
      </c>
      <c r="AZ366" s="55" t="s">
        <v>184</v>
      </c>
      <c r="BA366" s="55" t="s">
        <v>184</v>
      </c>
      <c r="BB366" s="55" t="s">
        <v>184</v>
      </c>
      <c r="BC366" s="77">
        <f t="shared" si="7"/>
        <v>100</v>
      </c>
    </row>
    <row r="367" ht="22.5" customHeight="1">
      <c r="A367" s="36">
        <v>366.0</v>
      </c>
      <c r="B367" s="28" t="s">
        <v>2744</v>
      </c>
      <c r="C367" s="28" t="s">
        <v>4201</v>
      </c>
      <c r="D367" s="28" t="s">
        <v>434</v>
      </c>
      <c r="E367" s="28" t="s">
        <v>593</v>
      </c>
      <c r="F367" s="28" t="s">
        <v>358</v>
      </c>
      <c r="G367" s="28"/>
      <c r="H367" s="28" t="s">
        <v>1859</v>
      </c>
      <c r="I367" s="28">
        <v>2.0</v>
      </c>
      <c r="J367" s="28">
        <v>20.0</v>
      </c>
      <c r="K367" s="28">
        <v>40.0</v>
      </c>
      <c r="L367" s="28" t="s">
        <v>546</v>
      </c>
      <c r="M367" s="28">
        <v>2.0</v>
      </c>
      <c r="N367" s="28" t="s">
        <v>3851</v>
      </c>
      <c r="O367" s="28" t="s">
        <v>2362</v>
      </c>
      <c r="P367" s="28"/>
      <c r="Q367" s="28" t="s">
        <v>1245</v>
      </c>
      <c r="R367" s="28">
        <v>50.0</v>
      </c>
      <c r="S367" s="50">
        <f t="shared" si="1"/>
        <v>25</v>
      </c>
      <c r="T367" s="28" t="str">
        <f t="shared" si="2"/>
        <v>DIATAS 8JAM</v>
      </c>
      <c r="U367" s="52">
        <v>45292.0</v>
      </c>
      <c r="V367" s="28" t="str">
        <f t="shared" si="3"/>
        <v>DIATAS 1 TAHUN</v>
      </c>
      <c r="W367" s="28"/>
      <c r="X367" s="28"/>
      <c r="Y367" s="28"/>
      <c r="Z367" s="28"/>
      <c r="AA367" s="28"/>
      <c r="AB367" s="28"/>
      <c r="AC367" s="65" t="b">
        <v>0</v>
      </c>
      <c r="AD367" s="28" t="str">
        <f t="shared" si="4"/>
        <v>Waktunya Dummy</v>
      </c>
      <c r="AE367" s="28" t="str">
        <f t="shared" si="5"/>
        <v>1</v>
      </c>
      <c r="AF367" s="28">
        <f t="shared" si="8"/>
        <v>50</v>
      </c>
      <c r="AG367" s="28">
        <v>50.0</v>
      </c>
      <c r="AH367" s="68">
        <v>1.0</v>
      </c>
      <c r="AI367" s="28">
        <v>0.0</v>
      </c>
      <c r="AJ367" s="70"/>
      <c r="AK367" s="28">
        <v>0.0</v>
      </c>
      <c r="AL367" s="28"/>
      <c r="AM367" s="28">
        <v>0.0</v>
      </c>
      <c r="AN367" s="28"/>
      <c r="AO367" s="28">
        <v>0.0</v>
      </c>
      <c r="AP367" s="28"/>
      <c r="AQ367" s="28">
        <v>0.0</v>
      </c>
      <c r="AR367" s="28"/>
      <c r="AS367" s="28">
        <v>0.0</v>
      </c>
      <c r="AT367" s="28"/>
      <c r="AU367" s="28">
        <v>0.0</v>
      </c>
      <c r="AV367" s="28"/>
      <c r="AW367" s="28">
        <v>0.0</v>
      </c>
      <c r="AX367" s="28"/>
      <c r="AY367" s="55" t="s">
        <v>184</v>
      </c>
      <c r="AZ367" s="55" t="s">
        <v>184</v>
      </c>
      <c r="BA367" s="55" t="s">
        <v>184</v>
      </c>
      <c r="BB367" s="55" t="s">
        <v>184</v>
      </c>
      <c r="BC367" s="77">
        <f t="shared" si="7"/>
        <v>100</v>
      </c>
    </row>
    <row r="368" ht="22.5" customHeight="1">
      <c r="A368" s="36">
        <v>367.0</v>
      </c>
      <c r="B368" s="28" t="s">
        <v>2748</v>
      </c>
      <c r="C368" s="28" t="s">
        <v>4205</v>
      </c>
      <c r="D368" s="28" t="s">
        <v>96</v>
      </c>
      <c r="E368" s="28" t="s">
        <v>593</v>
      </c>
      <c r="F368" s="28" t="s">
        <v>358</v>
      </c>
      <c r="G368" s="28"/>
      <c r="H368" s="28" t="s">
        <v>1859</v>
      </c>
      <c r="I368" s="28">
        <v>2.0</v>
      </c>
      <c r="J368" s="28">
        <v>20.0</v>
      </c>
      <c r="K368" s="28">
        <v>40.0</v>
      </c>
      <c r="L368" s="28" t="s">
        <v>546</v>
      </c>
      <c r="M368" s="28">
        <v>2.0</v>
      </c>
      <c r="N368" s="28" t="s">
        <v>3851</v>
      </c>
      <c r="O368" s="28" t="s">
        <v>2362</v>
      </c>
      <c r="P368" s="28"/>
      <c r="Q368" s="28" t="s">
        <v>1245</v>
      </c>
      <c r="R368" s="28">
        <v>50.0</v>
      </c>
      <c r="S368" s="50">
        <f t="shared" si="1"/>
        <v>25</v>
      </c>
      <c r="T368" s="28" t="str">
        <f t="shared" si="2"/>
        <v>DIATAS 8JAM</v>
      </c>
      <c r="U368" s="52">
        <v>45292.0</v>
      </c>
      <c r="V368" s="28" t="str">
        <f t="shared" si="3"/>
        <v>DIATAS 1 TAHUN</v>
      </c>
      <c r="W368" s="28"/>
      <c r="X368" s="28"/>
      <c r="Y368" s="28"/>
      <c r="Z368" s="28"/>
      <c r="AA368" s="28"/>
      <c r="AB368" s="28"/>
      <c r="AC368" s="65" t="b">
        <v>0</v>
      </c>
      <c r="AD368" s="28" t="str">
        <f t="shared" si="4"/>
        <v>Waktunya Dummy</v>
      </c>
      <c r="AE368" s="28" t="str">
        <f t="shared" si="5"/>
        <v>1</v>
      </c>
      <c r="AF368" s="28">
        <f t="shared" si="8"/>
        <v>50</v>
      </c>
      <c r="AG368" s="28">
        <v>50.0</v>
      </c>
      <c r="AH368" s="68">
        <v>1.0</v>
      </c>
      <c r="AI368" s="28">
        <v>0.0</v>
      </c>
      <c r="AJ368" s="70"/>
      <c r="AK368" s="28">
        <v>0.0</v>
      </c>
      <c r="AL368" s="28"/>
      <c r="AM368" s="28">
        <v>0.0</v>
      </c>
      <c r="AN368" s="28"/>
      <c r="AO368" s="28">
        <v>0.0</v>
      </c>
      <c r="AP368" s="28"/>
      <c r="AQ368" s="28">
        <v>0.0</v>
      </c>
      <c r="AR368" s="28"/>
      <c r="AS368" s="28">
        <v>0.0</v>
      </c>
      <c r="AT368" s="28"/>
      <c r="AU368" s="28">
        <v>0.0</v>
      </c>
      <c r="AV368" s="28"/>
      <c r="AW368" s="28">
        <v>0.0</v>
      </c>
      <c r="AX368" s="28"/>
      <c r="AY368" s="55" t="s">
        <v>184</v>
      </c>
      <c r="AZ368" s="55" t="s">
        <v>184</v>
      </c>
      <c r="BA368" s="55" t="s">
        <v>184</v>
      </c>
      <c r="BB368" s="55" t="s">
        <v>184</v>
      </c>
      <c r="BC368" s="77">
        <f t="shared" si="7"/>
        <v>100</v>
      </c>
    </row>
    <row r="369" ht="22.5" customHeight="1">
      <c r="A369" s="36">
        <v>368.0</v>
      </c>
      <c r="B369" s="28" t="s">
        <v>2753</v>
      </c>
      <c r="C369" s="28" t="s">
        <v>4209</v>
      </c>
      <c r="D369" s="28" t="s">
        <v>288</v>
      </c>
      <c r="E369" s="28" t="s">
        <v>593</v>
      </c>
      <c r="F369" s="28" t="s">
        <v>358</v>
      </c>
      <c r="G369" s="28"/>
      <c r="H369" s="28" t="s">
        <v>1859</v>
      </c>
      <c r="I369" s="28">
        <v>2.0</v>
      </c>
      <c r="J369" s="28">
        <v>20.0</v>
      </c>
      <c r="K369" s="28">
        <v>40.0</v>
      </c>
      <c r="L369" s="28" t="s">
        <v>546</v>
      </c>
      <c r="M369" s="28">
        <v>2.0</v>
      </c>
      <c r="N369" s="28" t="s">
        <v>3851</v>
      </c>
      <c r="O369" s="28" t="s">
        <v>2362</v>
      </c>
      <c r="P369" s="28"/>
      <c r="Q369" s="28" t="s">
        <v>1245</v>
      </c>
      <c r="R369" s="28">
        <v>50.0</v>
      </c>
      <c r="S369" s="50">
        <f t="shared" si="1"/>
        <v>25</v>
      </c>
      <c r="T369" s="28" t="str">
        <f t="shared" si="2"/>
        <v>DIATAS 8JAM</v>
      </c>
      <c r="U369" s="52">
        <v>45292.0</v>
      </c>
      <c r="V369" s="28" t="str">
        <f t="shared" si="3"/>
        <v>DIATAS 1 TAHUN</v>
      </c>
      <c r="W369" s="28"/>
      <c r="X369" s="28"/>
      <c r="Y369" s="28"/>
      <c r="Z369" s="28"/>
      <c r="AA369" s="28"/>
      <c r="AB369" s="28"/>
      <c r="AC369" s="65" t="b">
        <v>0</v>
      </c>
      <c r="AD369" s="28" t="str">
        <f t="shared" si="4"/>
        <v>Waktunya Dummy</v>
      </c>
      <c r="AE369" s="28" t="str">
        <f t="shared" si="5"/>
        <v>1</v>
      </c>
      <c r="AF369" s="28">
        <f t="shared" si="8"/>
        <v>50</v>
      </c>
      <c r="AG369" s="28">
        <v>50.0</v>
      </c>
      <c r="AH369" s="68">
        <v>1.0</v>
      </c>
      <c r="AI369" s="28">
        <v>0.0</v>
      </c>
      <c r="AJ369" s="70"/>
      <c r="AK369" s="28">
        <v>0.0</v>
      </c>
      <c r="AL369" s="28"/>
      <c r="AM369" s="28">
        <v>0.0</v>
      </c>
      <c r="AN369" s="28"/>
      <c r="AO369" s="28">
        <v>0.0</v>
      </c>
      <c r="AP369" s="28"/>
      <c r="AQ369" s="28">
        <v>0.0</v>
      </c>
      <c r="AR369" s="28"/>
      <c r="AS369" s="28">
        <v>0.0</v>
      </c>
      <c r="AT369" s="28"/>
      <c r="AU369" s="28">
        <v>0.0</v>
      </c>
      <c r="AV369" s="28"/>
      <c r="AW369" s="28">
        <v>0.0</v>
      </c>
      <c r="AX369" s="28"/>
      <c r="AY369" s="55" t="s">
        <v>184</v>
      </c>
      <c r="AZ369" s="55" t="s">
        <v>184</v>
      </c>
      <c r="BA369" s="55" t="s">
        <v>184</v>
      </c>
      <c r="BB369" s="55" t="s">
        <v>184</v>
      </c>
      <c r="BC369" s="77">
        <f t="shared" si="7"/>
        <v>100</v>
      </c>
    </row>
    <row r="370" ht="22.5" customHeight="1">
      <c r="A370" s="36">
        <v>369.0</v>
      </c>
      <c r="B370" s="28" t="s">
        <v>2757</v>
      </c>
      <c r="C370" s="28" t="s">
        <v>4213</v>
      </c>
      <c r="D370" s="28" t="s">
        <v>232</v>
      </c>
      <c r="E370" s="28" t="s">
        <v>593</v>
      </c>
      <c r="F370" s="28" t="s">
        <v>358</v>
      </c>
      <c r="G370" s="28"/>
      <c r="H370" s="28" t="s">
        <v>1605</v>
      </c>
      <c r="I370" s="28">
        <v>2.0</v>
      </c>
      <c r="J370" s="28">
        <v>40.0</v>
      </c>
      <c r="K370" s="28">
        <v>80.0</v>
      </c>
      <c r="L370" s="28" t="s">
        <v>546</v>
      </c>
      <c r="M370" s="28">
        <v>5.0</v>
      </c>
      <c r="N370" s="28" t="s">
        <v>1607</v>
      </c>
      <c r="O370" s="28" t="s">
        <v>4214</v>
      </c>
      <c r="P370" s="28" t="s">
        <v>4215</v>
      </c>
      <c r="Q370" s="28" t="s">
        <v>368</v>
      </c>
      <c r="R370" s="28">
        <v>100.0</v>
      </c>
      <c r="S370" s="50">
        <f t="shared" si="1"/>
        <v>20</v>
      </c>
      <c r="T370" s="28" t="str">
        <f t="shared" si="2"/>
        <v>DIATAS 8JAM</v>
      </c>
      <c r="U370" s="52">
        <v>44927.0</v>
      </c>
      <c r="V370" s="28" t="str">
        <f t="shared" si="3"/>
        <v>DIATAS 2 TAHUN</v>
      </c>
      <c r="W370" s="28"/>
      <c r="X370" s="28"/>
      <c r="Y370" s="28"/>
      <c r="Z370" s="28"/>
      <c r="AA370" s="28"/>
      <c r="AB370" s="28"/>
      <c r="AC370" s="65" t="b">
        <v>0</v>
      </c>
      <c r="AD370" s="28" t="str">
        <f t="shared" si="4"/>
        <v>Waktunya Dummy</v>
      </c>
      <c r="AE370" s="28" t="str">
        <f t="shared" si="5"/>
        <v>1</v>
      </c>
      <c r="AF370" s="28">
        <f t="shared" si="8"/>
        <v>100</v>
      </c>
      <c r="AG370" s="28">
        <v>100.0</v>
      </c>
      <c r="AH370" s="68">
        <v>1.0</v>
      </c>
      <c r="AI370" s="28">
        <v>0.0</v>
      </c>
      <c r="AJ370" s="70">
        <v>0.0</v>
      </c>
      <c r="AK370" s="28">
        <v>0.0</v>
      </c>
      <c r="AL370" s="68">
        <v>0.0</v>
      </c>
      <c r="AM370" s="28">
        <v>0.0</v>
      </c>
      <c r="AN370" s="68">
        <v>0.0</v>
      </c>
      <c r="AO370" s="28">
        <v>0.0</v>
      </c>
      <c r="AP370" s="68">
        <v>0.0</v>
      </c>
      <c r="AQ370" s="28">
        <v>0.0</v>
      </c>
      <c r="AR370" s="68">
        <v>0.0</v>
      </c>
      <c r="AS370" s="28">
        <v>0.0</v>
      </c>
      <c r="AT370" s="68">
        <v>0.0</v>
      </c>
      <c r="AU370" s="28">
        <v>0.0</v>
      </c>
      <c r="AV370" s="68">
        <v>0.0</v>
      </c>
      <c r="AW370" s="28">
        <v>0.0</v>
      </c>
      <c r="AX370" s="68">
        <v>0.0</v>
      </c>
      <c r="AY370" s="55" t="s">
        <v>184</v>
      </c>
      <c r="AZ370" s="55" t="s">
        <v>184</v>
      </c>
      <c r="BA370" s="55" t="s">
        <v>184</v>
      </c>
      <c r="BB370" s="55" t="s">
        <v>184</v>
      </c>
      <c r="BC370" s="77">
        <f t="shared" si="7"/>
        <v>100</v>
      </c>
    </row>
    <row r="371" ht="22.5" customHeight="1">
      <c r="A371" s="36">
        <v>370.0</v>
      </c>
      <c r="B371" s="28" t="s">
        <v>2761</v>
      </c>
      <c r="C371" s="28" t="s">
        <v>4219</v>
      </c>
      <c r="D371" s="28" t="s">
        <v>288</v>
      </c>
      <c r="E371" s="28" t="s">
        <v>593</v>
      </c>
      <c r="F371" s="28" t="s">
        <v>358</v>
      </c>
      <c r="G371" s="28"/>
      <c r="H371" s="28" t="s">
        <v>1859</v>
      </c>
      <c r="I371" s="28">
        <v>2.0</v>
      </c>
      <c r="J371" s="28">
        <v>20.0</v>
      </c>
      <c r="K371" s="28">
        <v>40.0</v>
      </c>
      <c r="L371" s="28" t="s">
        <v>546</v>
      </c>
      <c r="M371" s="28">
        <v>2.0</v>
      </c>
      <c r="N371" s="28" t="s">
        <v>3851</v>
      </c>
      <c r="O371" s="28" t="s">
        <v>2362</v>
      </c>
      <c r="P371" s="28"/>
      <c r="Q371" s="28" t="s">
        <v>1245</v>
      </c>
      <c r="R371" s="28">
        <v>50.0</v>
      </c>
      <c r="S371" s="50">
        <f t="shared" si="1"/>
        <v>25</v>
      </c>
      <c r="T371" s="28" t="str">
        <f t="shared" si="2"/>
        <v>DIATAS 8JAM</v>
      </c>
      <c r="U371" s="52">
        <v>45292.0</v>
      </c>
      <c r="V371" s="28" t="str">
        <f t="shared" si="3"/>
        <v>DIATAS 1 TAHUN</v>
      </c>
      <c r="W371" s="28"/>
      <c r="X371" s="28"/>
      <c r="Y371" s="28"/>
      <c r="Z371" s="28"/>
      <c r="AA371" s="28"/>
      <c r="AB371" s="28"/>
      <c r="AC371" s="65" t="b">
        <v>0</v>
      </c>
      <c r="AD371" s="28" t="str">
        <f t="shared" si="4"/>
        <v>Waktunya Dummy</v>
      </c>
      <c r="AE371" s="28" t="str">
        <f t="shared" si="5"/>
        <v>1</v>
      </c>
      <c r="AF371" s="28">
        <f t="shared" si="8"/>
        <v>50</v>
      </c>
      <c r="AG371" s="28">
        <v>50.0</v>
      </c>
      <c r="AH371" s="68">
        <v>1.0</v>
      </c>
      <c r="AI371" s="28">
        <v>0.0</v>
      </c>
      <c r="AJ371" s="70"/>
      <c r="AK371" s="28">
        <v>0.0</v>
      </c>
      <c r="AL371" s="28"/>
      <c r="AM371" s="28">
        <v>0.0</v>
      </c>
      <c r="AN371" s="28"/>
      <c r="AO371" s="28">
        <v>0.0</v>
      </c>
      <c r="AP371" s="28"/>
      <c r="AQ371" s="28">
        <v>0.0</v>
      </c>
      <c r="AR371" s="28"/>
      <c r="AS371" s="28">
        <v>0.0</v>
      </c>
      <c r="AT371" s="28"/>
      <c r="AU371" s="28">
        <v>0.0</v>
      </c>
      <c r="AV371" s="28"/>
      <c r="AW371" s="28">
        <v>0.0</v>
      </c>
      <c r="AX371" s="28"/>
      <c r="AY371" s="55" t="s">
        <v>184</v>
      </c>
      <c r="AZ371" s="55" t="s">
        <v>184</v>
      </c>
      <c r="BA371" s="55" t="s">
        <v>184</v>
      </c>
      <c r="BB371" s="55" t="s">
        <v>184</v>
      </c>
      <c r="BC371" s="77">
        <f t="shared" si="7"/>
        <v>100</v>
      </c>
    </row>
    <row r="372" ht="22.5" customHeight="1">
      <c r="A372" s="36">
        <v>371.0</v>
      </c>
      <c r="B372" s="28" t="s">
        <v>2764</v>
      </c>
      <c r="C372" s="28" t="s">
        <v>4229</v>
      </c>
      <c r="D372" s="28" t="s">
        <v>96</v>
      </c>
      <c r="E372" s="28" t="s">
        <v>593</v>
      </c>
      <c r="F372" s="28" t="s">
        <v>358</v>
      </c>
      <c r="G372" s="28"/>
      <c r="H372" s="28" t="s">
        <v>1859</v>
      </c>
      <c r="I372" s="28">
        <v>2.0</v>
      </c>
      <c r="J372" s="28">
        <v>20.0</v>
      </c>
      <c r="K372" s="28">
        <v>40.0</v>
      </c>
      <c r="L372" s="28" t="s">
        <v>546</v>
      </c>
      <c r="M372" s="28">
        <v>2.0</v>
      </c>
      <c r="N372" s="28" t="s">
        <v>3851</v>
      </c>
      <c r="O372" s="28" t="s">
        <v>2362</v>
      </c>
      <c r="P372" s="28"/>
      <c r="Q372" s="28" t="s">
        <v>1245</v>
      </c>
      <c r="R372" s="28">
        <v>50.0</v>
      </c>
      <c r="S372" s="50">
        <f t="shared" si="1"/>
        <v>25</v>
      </c>
      <c r="T372" s="28" t="str">
        <f t="shared" si="2"/>
        <v>DIATAS 8JAM</v>
      </c>
      <c r="U372" s="52">
        <v>45292.0</v>
      </c>
      <c r="V372" s="28" t="str">
        <f t="shared" si="3"/>
        <v>DIATAS 1 TAHUN</v>
      </c>
      <c r="W372" s="28"/>
      <c r="X372" s="28"/>
      <c r="Y372" s="28"/>
      <c r="Z372" s="28"/>
      <c r="AA372" s="28"/>
      <c r="AB372" s="28"/>
      <c r="AC372" s="65" t="b">
        <v>0</v>
      </c>
      <c r="AD372" s="28" t="str">
        <f t="shared" si="4"/>
        <v>Waktunya Dummy</v>
      </c>
      <c r="AE372" s="28" t="str">
        <f t="shared" si="5"/>
        <v>1</v>
      </c>
      <c r="AF372" s="28">
        <f t="shared" si="8"/>
        <v>50</v>
      </c>
      <c r="AG372" s="28">
        <v>50.0</v>
      </c>
      <c r="AH372" s="68">
        <v>1.0</v>
      </c>
      <c r="AI372" s="28">
        <v>0.0</v>
      </c>
      <c r="AJ372" s="70"/>
      <c r="AK372" s="28">
        <v>0.0</v>
      </c>
      <c r="AL372" s="28"/>
      <c r="AM372" s="28">
        <v>0.0</v>
      </c>
      <c r="AN372" s="28"/>
      <c r="AO372" s="28">
        <v>0.0</v>
      </c>
      <c r="AP372" s="28"/>
      <c r="AQ372" s="28">
        <v>0.0</v>
      </c>
      <c r="AR372" s="28"/>
      <c r="AS372" s="28">
        <v>0.0</v>
      </c>
      <c r="AT372" s="28"/>
      <c r="AU372" s="28">
        <v>0.0</v>
      </c>
      <c r="AV372" s="28"/>
      <c r="AW372" s="28">
        <v>0.0</v>
      </c>
      <c r="AX372" s="28"/>
      <c r="AY372" s="55" t="s">
        <v>184</v>
      </c>
      <c r="AZ372" s="55" t="s">
        <v>184</v>
      </c>
      <c r="BA372" s="55" t="s">
        <v>184</v>
      </c>
      <c r="BB372" s="55" t="s">
        <v>184</v>
      </c>
      <c r="BC372" s="77">
        <f t="shared" si="7"/>
        <v>100</v>
      </c>
    </row>
    <row r="373" ht="22.5" customHeight="1">
      <c r="A373" s="36">
        <v>372.0</v>
      </c>
      <c r="B373" s="28" t="s">
        <v>2769</v>
      </c>
      <c r="C373" s="28" t="s">
        <v>4237</v>
      </c>
      <c r="D373" s="28" t="s">
        <v>288</v>
      </c>
      <c r="E373" s="28" t="s">
        <v>593</v>
      </c>
      <c r="F373" s="28" t="s">
        <v>358</v>
      </c>
      <c r="G373" s="28"/>
      <c r="H373" s="28" t="s">
        <v>1859</v>
      </c>
      <c r="I373" s="28">
        <v>2.0</v>
      </c>
      <c r="J373" s="28">
        <v>20.0</v>
      </c>
      <c r="K373" s="28">
        <v>40.0</v>
      </c>
      <c r="L373" s="28" t="s">
        <v>546</v>
      </c>
      <c r="M373" s="28">
        <v>2.0</v>
      </c>
      <c r="N373" s="28" t="s">
        <v>3851</v>
      </c>
      <c r="O373" s="28" t="s">
        <v>2362</v>
      </c>
      <c r="P373" s="28"/>
      <c r="Q373" s="28" t="s">
        <v>1245</v>
      </c>
      <c r="R373" s="28">
        <v>50.0</v>
      </c>
      <c r="S373" s="50">
        <f t="shared" si="1"/>
        <v>25</v>
      </c>
      <c r="T373" s="28" t="str">
        <f t="shared" si="2"/>
        <v>DIATAS 8JAM</v>
      </c>
      <c r="U373" s="52">
        <v>45292.0</v>
      </c>
      <c r="V373" s="28" t="str">
        <f t="shared" si="3"/>
        <v>DIATAS 1 TAHUN</v>
      </c>
      <c r="W373" s="28"/>
      <c r="X373" s="28"/>
      <c r="Y373" s="28"/>
      <c r="Z373" s="28"/>
      <c r="AA373" s="28"/>
      <c r="AB373" s="28"/>
      <c r="AC373" s="65" t="b">
        <v>0</v>
      </c>
      <c r="AD373" s="28" t="str">
        <f t="shared" si="4"/>
        <v>Waktunya Dummy</v>
      </c>
      <c r="AE373" s="28" t="str">
        <f t="shared" si="5"/>
        <v>1</v>
      </c>
      <c r="AF373" s="28">
        <f t="shared" si="8"/>
        <v>50</v>
      </c>
      <c r="AG373" s="28">
        <v>50.0</v>
      </c>
      <c r="AH373" s="68">
        <v>1.0</v>
      </c>
      <c r="AI373" s="28">
        <v>0.0</v>
      </c>
      <c r="AJ373" s="70"/>
      <c r="AK373" s="28">
        <v>0.0</v>
      </c>
      <c r="AL373" s="28"/>
      <c r="AM373" s="28">
        <v>0.0</v>
      </c>
      <c r="AN373" s="28"/>
      <c r="AO373" s="28">
        <v>0.0</v>
      </c>
      <c r="AP373" s="28"/>
      <c r="AQ373" s="28">
        <v>0.0</v>
      </c>
      <c r="AR373" s="28"/>
      <c r="AS373" s="28">
        <v>0.0</v>
      </c>
      <c r="AT373" s="28"/>
      <c r="AU373" s="28">
        <v>0.0</v>
      </c>
      <c r="AV373" s="28"/>
      <c r="AW373" s="28">
        <v>0.0</v>
      </c>
      <c r="AX373" s="28"/>
      <c r="AY373" s="55" t="s">
        <v>184</v>
      </c>
      <c r="AZ373" s="55" t="s">
        <v>184</v>
      </c>
      <c r="BA373" s="55" t="s">
        <v>184</v>
      </c>
      <c r="BB373" s="55" t="s">
        <v>184</v>
      </c>
      <c r="BC373" s="77">
        <f t="shared" si="7"/>
        <v>100</v>
      </c>
    </row>
    <row r="374" ht="22.5" customHeight="1">
      <c r="A374" s="36">
        <v>373.0</v>
      </c>
      <c r="B374" s="28" t="s">
        <v>2772</v>
      </c>
      <c r="C374" s="28" t="s">
        <v>4246</v>
      </c>
      <c r="D374" s="28" t="s">
        <v>96</v>
      </c>
      <c r="E374" s="28" t="s">
        <v>593</v>
      </c>
      <c r="F374" s="28" t="s">
        <v>358</v>
      </c>
      <c r="G374" s="28"/>
      <c r="H374" s="28" t="s">
        <v>1859</v>
      </c>
      <c r="I374" s="28">
        <v>2.0</v>
      </c>
      <c r="J374" s="28">
        <v>20.0</v>
      </c>
      <c r="K374" s="28">
        <v>40.0</v>
      </c>
      <c r="L374" s="28" t="s">
        <v>546</v>
      </c>
      <c r="M374" s="28">
        <v>2.0</v>
      </c>
      <c r="N374" s="28" t="s">
        <v>3851</v>
      </c>
      <c r="O374" s="28" t="s">
        <v>2362</v>
      </c>
      <c r="P374" s="28"/>
      <c r="Q374" s="28" t="s">
        <v>1245</v>
      </c>
      <c r="R374" s="28">
        <v>50.0</v>
      </c>
      <c r="S374" s="50">
        <f t="shared" si="1"/>
        <v>25</v>
      </c>
      <c r="T374" s="28" t="str">
        <f t="shared" si="2"/>
        <v>DIATAS 8JAM</v>
      </c>
      <c r="U374" s="52">
        <v>45292.0</v>
      </c>
      <c r="V374" s="28" t="str">
        <f t="shared" si="3"/>
        <v>DIATAS 1 TAHUN</v>
      </c>
      <c r="W374" s="28"/>
      <c r="X374" s="28"/>
      <c r="Y374" s="28"/>
      <c r="Z374" s="28"/>
      <c r="AA374" s="28"/>
      <c r="AB374" s="28"/>
      <c r="AC374" s="65" t="b">
        <v>0</v>
      </c>
      <c r="AD374" s="28" t="str">
        <f t="shared" si="4"/>
        <v>Waktunya Dummy</v>
      </c>
      <c r="AE374" s="28" t="str">
        <f t="shared" si="5"/>
        <v>1</v>
      </c>
      <c r="AF374" s="28">
        <f t="shared" si="8"/>
        <v>50</v>
      </c>
      <c r="AG374" s="28">
        <v>50.0</v>
      </c>
      <c r="AH374" s="68">
        <v>1.0</v>
      </c>
      <c r="AI374" s="28">
        <v>0.0</v>
      </c>
      <c r="AJ374" s="70"/>
      <c r="AK374" s="28">
        <v>0.0</v>
      </c>
      <c r="AL374" s="28"/>
      <c r="AM374" s="28">
        <v>0.0</v>
      </c>
      <c r="AN374" s="28"/>
      <c r="AO374" s="28">
        <v>0.0</v>
      </c>
      <c r="AP374" s="28"/>
      <c r="AQ374" s="28">
        <v>0.0</v>
      </c>
      <c r="AR374" s="28"/>
      <c r="AS374" s="28">
        <v>0.0</v>
      </c>
      <c r="AT374" s="28"/>
      <c r="AU374" s="28">
        <v>0.0</v>
      </c>
      <c r="AV374" s="28"/>
      <c r="AW374" s="28">
        <v>0.0</v>
      </c>
      <c r="AX374" s="28"/>
      <c r="AY374" s="55" t="s">
        <v>184</v>
      </c>
      <c r="AZ374" s="55" t="s">
        <v>184</v>
      </c>
      <c r="BA374" s="55" t="s">
        <v>184</v>
      </c>
      <c r="BB374" s="55" t="s">
        <v>184</v>
      </c>
      <c r="BC374" s="77">
        <f t="shared" si="7"/>
        <v>100</v>
      </c>
    </row>
    <row r="375" ht="22.5" customHeight="1">
      <c r="A375" s="36">
        <v>374.0</v>
      </c>
      <c r="B375" s="28" t="s">
        <v>2776</v>
      </c>
      <c r="C375" s="28" t="s">
        <v>4255</v>
      </c>
      <c r="D375" s="28" t="s">
        <v>577</v>
      </c>
      <c r="E375" s="28" t="s">
        <v>593</v>
      </c>
      <c r="F375" s="28" t="s">
        <v>358</v>
      </c>
      <c r="G375" s="28"/>
      <c r="H375" s="28" t="s">
        <v>1859</v>
      </c>
      <c r="I375" s="28">
        <v>2.0</v>
      </c>
      <c r="J375" s="28">
        <v>20.0</v>
      </c>
      <c r="K375" s="28">
        <v>40.0</v>
      </c>
      <c r="L375" s="28" t="s">
        <v>546</v>
      </c>
      <c r="M375" s="28">
        <v>2.0</v>
      </c>
      <c r="N375" s="28" t="s">
        <v>3851</v>
      </c>
      <c r="O375" s="28" t="s">
        <v>2362</v>
      </c>
      <c r="P375" s="28"/>
      <c r="Q375" s="28" t="s">
        <v>1245</v>
      </c>
      <c r="R375" s="28">
        <v>50.0</v>
      </c>
      <c r="S375" s="50">
        <f t="shared" si="1"/>
        <v>25</v>
      </c>
      <c r="T375" s="28" t="str">
        <f t="shared" si="2"/>
        <v>DIATAS 8JAM</v>
      </c>
      <c r="U375" s="52">
        <v>45292.0</v>
      </c>
      <c r="V375" s="28" t="str">
        <f t="shared" si="3"/>
        <v>DIATAS 1 TAHUN</v>
      </c>
      <c r="W375" s="28"/>
      <c r="X375" s="28"/>
      <c r="Y375" s="28"/>
      <c r="Z375" s="28"/>
      <c r="AA375" s="28"/>
      <c r="AB375" s="28"/>
      <c r="AC375" s="65" t="b">
        <v>0</v>
      </c>
      <c r="AD375" s="28" t="str">
        <f t="shared" si="4"/>
        <v>Waktunya Dummy</v>
      </c>
      <c r="AE375" s="28" t="str">
        <f t="shared" si="5"/>
        <v>1</v>
      </c>
      <c r="AF375" s="28">
        <f t="shared" si="8"/>
        <v>50</v>
      </c>
      <c r="AG375" s="28">
        <v>50.0</v>
      </c>
      <c r="AH375" s="68">
        <v>1.0</v>
      </c>
      <c r="AI375" s="28">
        <v>0.0</v>
      </c>
      <c r="AJ375" s="70"/>
      <c r="AK375" s="28">
        <v>0.0</v>
      </c>
      <c r="AL375" s="28"/>
      <c r="AM375" s="28">
        <v>0.0</v>
      </c>
      <c r="AN375" s="28"/>
      <c r="AO375" s="28">
        <v>0.0</v>
      </c>
      <c r="AP375" s="28"/>
      <c r="AQ375" s="28">
        <v>0.0</v>
      </c>
      <c r="AR375" s="28"/>
      <c r="AS375" s="28">
        <v>0.0</v>
      </c>
      <c r="AT375" s="28"/>
      <c r="AU375" s="28">
        <v>0.0</v>
      </c>
      <c r="AV375" s="28"/>
      <c r="AW375" s="28">
        <v>0.0</v>
      </c>
      <c r="AX375" s="28"/>
      <c r="AY375" s="55" t="s">
        <v>184</v>
      </c>
      <c r="AZ375" s="55" t="s">
        <v>184</v>
      </c>
      <c r="BA375" s="55" t="s">
        <v>184</v>
      </c>
      <c r="BB375" s="55" t="s">
        <v>184</v>
      </c>
      <c r="BC375" s="77">
        <f t="shared" si="7"/>
        <v>100</v>
      </c>
    </row>
    <row r="376" ht="22.5" customHeight="1">
      <c r="A376" s="36">
        <v>375.0</v>
      </c>
      <c r="B376" s="28" t="s">
        <v>2780</v>
      </c>
      <c r="C376" s="28" t="s">
        <v>4262</v>
      </c>
      <c r="D376" s="28" t="s">
        <v>577</v>
      </c>
      <c r="E376" s="28" t="s">
        <v>593</v>
      </c>
      <c r="F376" s="28" t="s">
        <v>358</v>
      </c>
      <c r="G376" s="28"/>
      <c r="H376" s="28" t="s">
        <v>1859</v>
      </c>
      <c r="I376" s="28">
        <v>2.0</v>
      </c>
      <c r="J376" s="28">
        <v>20.0</v>
      </c>
      <c r="K376" s="28">
        <v>40.0</v>
      </c>
      <c r="L376" s="28" t="s">
        <v>546</v>
      </c>
      <c r="M376" s="28">
        <v>2.0</v>
      </c>
      <c r="N376" s="28" t="s">
        <v>3851</v>
      </c>
      <c r="O376" s="28" t="s">
        <v>2362</v>
      </c>
      <c r="P376" s="28"/>
      <c r="Q376" s="28" t="s">
        <v>1245</v>
      </c>
      <c r="R376" s="28">
        <v>50.0</v>
      </c>
      <c r="S376" s="50">
        <f t="shared" si="1"/>
        <v>25</v>
      </c>
      <c r="T376" s="28" t="str">
        <f t="shared" si="2"/>
        <v>DIATAS 8JAM</v>
      </c>
      <c r="U376" s="52">
        <v>45292.0</v>
      </c>
      <c r="V376" s="28" t="str">
        <f t="shared" si="3"/>
        <v>DIATAS 1 TAHUN</v>
      </c>
      <c r="W376" s="28"/>
      <c r="X376" s="28"/>
      <c r="Y376" s="28"/>
      <c r="Z376" s="28"/>
      <c r="AA376" s="28"/>
      <c r="AB376" s="28"/>
      <c r="AC376" s="65" t="b">
        <v>0</v>
      </c>
      <c r="AD376" s="28" t="str">
        <f t="shared" si="4"/>
        <v>Waktunya Dummy</v>
      </c>
      <c r="AE376" s="28" t="str">
        <f t="shared" si="5"/>
        <v>1</v>
      </c>
      <c r="AF376" s="28">
        <f t="shared" si="8"/>
        <v>50</v>
      </c>
      <c r="AG376" s="28">
        <v>50.0</v>
      </c>
      <c r="AH376" s="68">
        <v>1.0</v>
      </c>
      <c r="AI376" s="28">
        <v>0.0</v>
      </c>
      <c r="AJ376" s="70"/>
      <c r="AK376" s="28">
        <v>0.0</v>
      </c>
      <c r="AL376" s="28"/>
      <c r="AM376" s="28">
        <v>0.0</v>
      </c>
      <c r="AN376" s="28"/>
      <c r="AO376" s="28">
        <v>0.0</v>
      </c>
      <c r="AP376" s="28"/>
      <c r="AQ376" s="28">
        <v>0.0</v>
      </c>
      <c r="AR376" s="28"/>
      <c r="AS376" s="28">
        <v>0.0</v>
      </c>
      <c r="AT376" s="28"/>
      <c r="AU376" s="28">
        <v>0.0</v>
      </c>
      <c r="AV376" s="28"/>
      <c r="AW376" s="28">
        <v>0.0</v>
      </c>
      <c r="AX376" s="28"/>
      <c r="AY376" s="55" t="s">
        <v>184</v>
      </c>
      <c r="AZ376" s="55" t="s">
        <v>184</v>
      </c>
      <c r="BA376" s="55" t="s">
        <v>184</v>
      </c>
      <c r="BB376" s="55" t="s">
        <v>184</v>
      </c>
      <c r="BC376" s="77">
        <f t="shared" si="7"/>
        <v>100</v>
      </c>
    </row>
    <row r="377" ht="22.5" customHeight="1">
      <c r="A377" s="36">
        <v>376.0</v>
      </c>
      <c r="B377" s="28" t="s">
        <v>2784</v>
      </c>
      <c r="C377" s="28" t="s">
        <v>4273</v>
      </c>
      <c r="D377" s="28" t="s">
        <v>96</v>
      </c>
      <c r="E377" s="28" t="s">
        <v>593</v>
      </c>
      <c r="F377" s="28" t="s">
        <v>358</v>
      </c>
      <c r="G377" s="28"/>
      <c r="H377" s="28" t="s">
        <v>1859</v>
      </c>
      <c r="I377" s="28">
        <v>2.0</v>
      </c>
      <c r="J377" s="28">
        <v>20.0</v>
      </c>
      <c r="K377" s="28">
        <v>40.0</v>
      </c>
      <c r="L377" s="28" t="s">
        <v>546</v>
      </c>
      <c r="M377" s="28">
        <v>2.0</v>
      </c>
      <c r="N377" s="28" t="s">
        <v>3851</v>
      </c>
      <c r="O377" s="28" t="s">
        <v>2362</v>
      </c>
      <c r="P377" s="28"/>
      <c r="Q377" s="28" t="s">
        <v>1245</v>
      </c>
      <c r="R377" s="28">
        <v>50.0</v>
      </c>
      <c r="S377" s="50">
        <f t="shared" si="1"/>
        <v>25</v>
      </c>
      <c r="T377" s="28" t="str">
        <f t="shared" si="2"/>
        <v>DIATAS 8JAM</v>
      </c>
      <c r="U377" s="52">
        <v>45292.0</v>
      </c>
      <c r="V377" s="28" t="str">
        <f t="shared" si="3"/>
        <v>DIATAS 1 TAHUN</v>
      </c>
      <c r="W377" s="28"/>
      <c r="X377" s="28"/>
      <c r="Y377" s="28"/>
      <c r="Z377" s="28"/>
      <c r="AA377" s="28"/>
      <c r="AB377" s="28"/>
      <c r="AC377" s="65" t="b">
        <v>0</v>
      </c>
      <c r="AD377" s="28" t="str">
        <f t="shared" si="4"/>
        <v>Waktunya Dummy</v>
      </c>
      <c r="AE377" s="28" t="str">
        <f t="shared" si="5"/>
        <v>1</v>
      </c>
      <c r="AF377" s="28">
        <f t="shared" si="8"/>
        <v>50</v>
      </c>
      <c r="AG377" s="28">
        <v>50.0</v>
      </c>
      <c r="AH377" s="68">
        <v>1.0</v>
      </c>
      <c r="AI377" s="28">
        <v>0.0</v>
      </c>
      <c r="AJ377" s="70"/>
      <c r="AK377" s="28">
        <v>0.0</v>
      </c>
      <c r="AL377" s="28"/>
      <c r="AM377" s="28">
        <v>0.0</v>
      </c>
      <c r="AN377" s="28"/>
      <c r="AO377" s="28">
        <v>0.0</v>
      </c>
      <c r="AP377" s="28"/>
      <c r="AQ377" s="28">
        <v>0.0</v>
      </c>
      <c r="AR377" s="28"/>
      <c r="AS377" s="28">
        <v>0.0</v>
      </c>
      <c r="AT377" s="28"/>
      <c r="AU377" s="28">
        <v>0.0</v>
      </c>
      <c r="AV377" s="28"/>
      <c r="AW377" s="28">
        <v>0.0</v>
      </c>
      <c r="AX377" s="28"/>
      <c r="AY377" s="55" t="s">
        <v>184</v>
      </c>
      <c r="AZ377" s="55" t="s">
        <v>184</v>
      </c>
      <c r="BA377" s="55" t="s">
        <v>184</v>
      </c>
      <c r="BB377" s="55" t="s">
        <v>184</v>
      </c>
      <c r="BC377" s="77">
        <f t="shared" si="7"/>
        <v>100</v>
      </c>
    </row>
    <row r="378" ht="22.5" customHeight="1">
      <c r="A378" s="36">
        <v>377.0</v>
      </c>
      <c r="B378" s="28" t="s">
        <v>2788</v>
      </c>
      <c r="C378" s="28" t="s">
        <v>4281</v>
      </c>
      <c r="D378" s="28" t="s">
        <v>577</v>
      </c>
      <c r="E378" s="28" t="s">
        <v>593</v>
      </c>
      <c r="F378" s="28" t="s">
        <v>358</v>
      </c>
      <c r="G378" s="28"/>
      <c r="H378" s="28" t="s">
        <v>4284</v>
      </c>
      <c r="I378" s="28">
        <v>2.0</v>
      </c>
      <c r="J378" s="28">
        <v>20.0</v>
      </c>
      <c r="K378" s="28">
        <v>40.0</v>
      </c>
      <c r="L378" s="28" t="s">
        <v>546</v>
      </c>
      <c r="M378" s="28">
        <v>2.0</v>
      </c>
      <c r="N378" s="28" t="s">
        <v>4286</v>
      </c>
      <c r="O378" s="28" t="s">
        <v>4286</v>
      </c>
      <c r="P378" s="28"/>
      <c r="Q378" s="28" t="s">
        <v>1245</v>
      </c>
      <c r="R378" s="28">
        <v>50.0</v>
      </c>
      <c r="S378" s="50">
        <f t="shared" si="1"/>
        <v>25</v>
      </c>
      <c r="T378" s="28" t="str">
        <f t="shared" si="2"/>
        <v>DIATAS 8JAM</v>
      </c>
      <c r="U378" s="52">
        <v>45292.0</v>
      </c>
      <c r="V378" s="28" t="str">
        <f t="shared" si="3"/>
        <v>DIATAS 1 TAHUN</v>
      </c>
      <c r="W378" s="28"/>
      <c r="X378" s="28"/>
      <c r="Y378" s="28"/>
      <c r="Z378" s="28"/>
      <c r="AA378" s="28"/>
      <c r="AB378" s="28"/>
      <c r="AC378" s="65" t="b">
        <v>0</v>
      </c>
      <c r="AD378" s="28" t="str">
        <f t="shared" si="4"/>
        <v>Waktunya Dummy</v>
      </c>
      <c r="AE378" s="28" t="str">
        <f t="shared" si="5"/>
        <v>1</v>
      </c>
      <c r="AF378" s="28">
        <f t="shared" si="8"/>
        <v>50</v>
      </c>
      <c r="AG378" s="28">
        <v>50.0</v>
      </c>
      <c r="AH378" s="68">
        <v>1.0</v>
      </c>
      <c r="AI378" s="28">
        <v>0.0</v>
      </c>
      <c r="AJ378" s="70"/>
      <c r="AK378" s="28">
        <v>0.0</v>
      </c>
      <c r="AL378" s="28"/>
      <c r="AM378" s="28">
        <v>0.0</v>
      </c>
      <c r="AN378" s="28"/>
      <c r="AO378" s="28">
        <v>0.0</v>
      </c>
      <c r="AP378" s="28"/>
      <c r="AQ378" s="28">
        <v>0.0</v>
      </c>
      <c r="AR378" s="28"/>
      <c r="AS378" s="28">
        <v>0.0</v>
      </c>
      <c r="AT378" s="28"/>
      <c r="AU378" s="28">
        <v>0.0</v>
      </c>
      <c r="AV378" s="28"/>
      <c r="AW378" s="28">
        <v>0.0</v>
      </c>
      <c r="AX378" s="28"/>
      <c r="AY378" s="55" t="s">
        <v>184</v>
      </c>
      <c r="AZ378" s="55" t="s">
        <v>184</v>
      </c>
      <c r="BA378" s="55" t="s">
        <v>184</v>
      </c>
      <c r="BB378" s="55" t="s">
        <v>184</v>
      </c>
      <c r="BC378" s="77">
        <f t="shared" si="7"/>
        <v>100</v>
      </c>
    </row>
    <row r="379" ht="22.5" customHeight="1">
      <c r="A379" s="36">
        <v>378.0</v>
      </c>
      <c r="B379" s="28" t="s">
        <v>2791</v>
      </c>
      <c r="C379" s="28" t="s">
        <v>4294</v>
      </c>
      <c r="D379" s="28" t="s">
        <v>253</v>
      </c>
      <c r="E379" s="28" t="s">
        <v>593</v>
      </c>
      <c r="F379" s="28" t="s">
        <v>358</v>
      </c>
      <c r="G379" s="28"/>
      <c r="H379" s="28" t="s">
        <v>1859</v>
      </c>
      <c r="I379" s="28">
        <v>2.0</v>
      </c>
      <c r="J379" s="28">
        <v>20.0</v>
      </c>
      <c r="K379" s="28">
        <v>40.0</v>
      </c>
      <c r="L379" s="28" t="s">
        <v>546</v>
      </c>
      <c r="M379" s="28">
        <v>2.0</v>
      </c>
      <c r="N379" s="28" t="s">
        <v>3851</v>
      </c>
      <c r="O379" s="28" t="s">
        <v>2362</v>
      </c>
      <c r="P379" s="28"/>
      <c r="Q379" s="28" t="s">
        <v>1245</v>
      </c>
      <c r="R379" s="28">
        <v>50.0</v>
      </c>
      <c r="S379" s="50">
        <f t="shared" si="1"/>
        <v>25</v>
      </c>
      <c r="T379" s="28" t="str">
        <f t="shared" si="2"/>
        <v>DIATAS 8JAM</v>
      </c>
      <c r="U379" s="52">
        <v>45292.0</v>
      </c>
      <c r="V379" s="28" t="str">
        <f t="shared" si="3"/>
        <v>DIATAS 1 TAHUN</v>
      </c>
      <c r="W379" s="28"/>
      <c r="X379" s="28"/>
      <c r="Y379" s="28"/>
      <c r="Z379" s="28"/>
      <c r="AA379" s="28"/>
      <c r="AB379" s="28"/>
      <c r="AC379" s="65" t="b">
        <v>0</v>
      </c>
      <c r="AD379" s="28" t="str">
        <f t="shared" si="4"/>
        <v>Waktunya Dummy</v>
      </c>
      <c r="AE379" s="28" t="str">
        <f t="shared" si="5"/>
        <v>1</v>
      </c>
      <c r="AF379" s="28">
        <f t="shared" si="8"/>
        <v>50</v>
      </c>
      <c r="AG379" s="28">
        <v>50.0</v>
      </c>
      <c r="AH379" s="68">
        <v>1.0</v>
      </c>
      <c r="AI379" s="28">
        <v>0.0</v>
      </c>
      <c r="AJ379" s="70"/>
      <c r="AK379" s="28">
        <v>0.0</v>
      </c>
      <c r="AL379" s="28"/>
      <c r="AM379" s="28">
        <v>0.0</v>
      </c>
      <c r="AN379" s="28"/>
      <c r="AO379" s="28">
        <v>0.0</v>
      </c>
      <c r="AP379" s="28"/>
      <c r="AQ379" s="28">
        <v>0.0</v>
      </c>
      <c r="AR379" s="28"/>
      <c r="AS379" s="28">
        <v>0.0</v>
      </c>
      <c r="AT379" s="28"/>
      <c r="AU379" s="28">
        <v>0.0</v>
      </c>
      <c r="AV379" s="28"/>
      <c r="AW379" s="28">
        <v>0.0</v>
      </c>
      <c r="AX379" s="28"/>
      <c r="AY379" s="55" t="s">
        <v>184</v>
      </c>
      <c r="AZ379" s="55" t="s">
        <v>184</v>
      </c>
      <c r="BA379" s="55" t="s">
        <v>184</v>
      </c>
      <c r="BB379" s="55" t="s">
        <v>184</v>
      </c>
      <c r="BC379" s="77">
        <f t="shared" si="7"/>
        <v>100</v>
      </c>
    </row>
    <row r="380" ht="22.5" customHeight="1">
      <c r="A380" s="36">
        <v>379.0</v>
      </c>
      <c r="B380" s="28" t="s">
        <v>2795</v>
      </c>
      <c r="C380" s="28" t="s">
        <v>4303</v>
      </c>
      <c r="D380" s="28" t="s">
        <v>181</v>
      </c>
      <c r="E380" s="28" t="s">
        <v>593</v>
      </c>
      <c r="F380" s="28" t="s">
        <v>358</v>
      </c>
      <c r="G380" s="28"/>
      <c r="H380" s="28" t="s">
        <v>1859</v>
      </c>
      <c r="I380" s="28">
        <v>2.0</v>
      </c>
      <c r="J380" s="28">
        <v>20.0</v>
      </c>
      <c r="K380" s="28">
        <v>40.0</v>
      </c>
      <c r="L380" s="28" t="s">
        <v>546</v>
      </c>
      <c r="M380" s="28">
        <v>4.0</v>
      </c>
      <c r="N380" s="28" t="s">
        <v>1605</v>
      </c>
      <c r="O380" s="28" t="s">
        <v>1608</v>
      </c>
      <c r="P380" s="28"/>
      <c r="Q380" s="28" t="s">
        <v>368</v>
      </c>
      <c r="R380" s="28">
        <v>100.0</v>
      </c>
      <c r="S380" s="50">
        <f t="shared" si="1"/>
        <v>25</v>
      </c>
      <c r="T380" s="28" t="str">
        <f t="shared" si="2"/>
        <v>DIATAS 8JAM</v>
      </c>
      <c r="U380" s="52">
        <v>44927.0</v>
      </c>
      <c r="V380" s="28" t="str">
        <f t="shared" si="3"/>
        <v>DIATAS 2 TAHUN</v>
      </c>
      <c r="W380" s="28"/>
      <c r="X380" s="28"/>
      <c r="Y380" s="28"/>
      <c r="Z380" s="28"/>
      <c r="AA380" s="28"/>
      <c r="AB380" s="28"/>
      <c r="AC380" s="65" t="b">
        <v>0</v>
      </c>
      <c r="AD380" s="28" t="str">
        <f t="shared" si="4"/>
        <v>Waktunya Dummy</v>
      </c>
      <c r="AE380" s="28" t="str">
        <f t="shared" si="5"/>
        <v>1</v>
      </c>
      <c r="AF380" s="28">
        <f t="shared" si="8"/>
        <v>100</v>
      </c>
      <c r="AG380" s="28">
        <v>100.0</v>
      </c>
      <c r="AH380" s="68">
        <v>1.0</v>
      </c>
      <c r="AI380" s="28">
        <v>0.0</v>
      </c>
      <c r="AJ380" s="70">
        <v>0.0</v>
      </c>
      <c r="AK380" s="28">
        <v>0.0</v>
      </c>
      <c r="AL380" s="68">
        <v>0.0</v>
      </c>
      <c r="AM380" s="28">
        <v>0.0</v>
      </c>
      <c r="AN380" s="68">
        <v>0.0</v>
      </c>
      <c r="AO380" s="28">
        <v>0.0</v>
      </c>
      <c r="AP380" s="68">
        <v>0.0</v>
      </c>
      <c r="AQ380" s="28">
        <v>0.0</v>
      </c>
      <c r="AR380" s="68">
        <v>0.0</v>
      </c>
      <c r="AS380" s="28">
        <v>0.0</v>
      </c>
      <c r="AT380" s="68">
        <v>0.0</v>
      </c>
      <c r="AU380" s="28">
        <v>0.0</v>
      </c>
      <c r="AV380" s="68">
        <v>0.0</v>
      </c>
      <c r="AW380" s="28">
        <v>0.0</v>
      </c>
      <c r="AX380" s="68">
        <v>0.0</v>
      </c>
      <c r="AY380" s="55" t="s">
        <v>184</v>
      </c>
      <c r="AZ380" s="55" t="s">
        <v>184</v>
      </c>
      <c r="BA380" s="55" t="s">
        <v>184</v>
      </c>
      <c r="BB380" s="55" t="s">
        <v>184</v>
      </c>
      <c r="BC380" s="77">
        <f t="shared" si="7"/>
        <v>100</v>
      </c>
    </row>
    <row r="381" ht="22.5" customHeight="1">
      <c r="A381" s="36">
        <v>380.0</v>
      </c>
      <c r="B381" s="28" t="s">
        <v>2798</v>
      </c>
      <c r="C381" s="28" t="s">
        <v>4313</v>
      </c>
      <c r="D381" s="28" t="s">
        <v>181</v>
      </c>
      <c r="E381" s="28" t="s">
        <v>593</v>
      </c>
      <c r="F381" s="28" t="s">
        <v>358</v>
      </c>
      <c r="G381" s="28"/>
      <c r="H381" s="28" t="s">
        <v>1859</v>
      </c>
      <c r="I381" s="28">
        <v>2.0</v>
      </c>
      <c r="J381" s="28">
        <v>20.0</v>
      </c>
      <c r="K381" s="28">
        <v>40.0</v>
      </c>
      <c r="L381" s="28" t="s">
        <v>546</v>
      </c>
      <c r="M381" s="28">
        <v>2.0</v>
      </c>
      <c r="N381" s="28" t="s">
        <v>3851</v>
      </c>
      <c r="O381" s="28" t="s">
        <v>2362</v>
      </c>
      <c r="P381" s="28"/>
      <c r="Q381" s="28" t="s">
        <v>1245</v>
      </c>
      <c r="R381" s="28">
        <v>50.0</v>
      </c>
      <c r="S381" s="50">
        <f t="shared" si="1"/>
        <v>25</v>
      </c>
      <c r="T381" s="28" t="str">
        <f t="shared" si="2"/>
        <v>DIATAS 8JAM</v>
      </c>
      <c r="U381" s="52">
        <v>45292.0</v>
      </c>
      <c r="V381" s="28" t="str">
        <f t="shared" si="3"/>
        <v>DIATAS 1 TAHUN</v>
      </c>
      <c r="W381" s="28"/>
      <c r="X381" s="28"/>
      <c r="Y381" s="28"/>
      <c r="Z381" s="28"/>
      <c r="AA381" s="28"/>
      <c r="AB381" s="28"/>
      <c r="AC381" s="65" t="b">
        <v>0</v>
      </c>
      <c r="AD381" s="28" t="str">
        <f t="shared" si="4"/>
        <v>Waktunya Dummy</v>
      </c>
      <c r="AE381" s="28" t="str">
        <f t="shared" si="5"/>
        <v>1</v>
      </c>
      <c r="AF381" s="28">
        <f t="shared" si="8"/>
        <v>50</v>
      </c>
      <c r="AG381" s="28">
        <v>50.0</v>
      </c>
      <c r="AH381" s="68">
        <v>1.0</v>
      </c>
      <c r="AI381" s="28">
        <v>0.0</v>
      </c>
      <c r="AJ381" s="70"/>
      <c r="AK381" s="28">
        <v>0.0</v>
      </c>
      <c r="AL381" s="28"/>
      <c r="AM381" s="28">
        <v>0.0</v>
      </c>
      <c r="AN381" s="28"/>
      <c r="AO381" s="28">
        <v>0.0</v>
      </c>
      <c r="AP381" s="28"/>
      <c r="AQ381" s="28">
        <v>0.0</v>
      </c>
      <c r="AR381" s="28"/>
      <c r="AS381" s="28">
        <v>0.0</v>
      </c>
      <c r="AT381" s="28"/>
      <c r="AU381" s="28">
        <v>0.0</v>
      </c>
      <c r="AV381" s="28"/>
      <c r="AW381" s="28">
        <v>0.0</v>
      </c>
      <c r="AX381" s="28"/>
      <c r="AY381" s="55" t="s">
        <v>184</v>
      </c>
      <c r="AZ381" s="55" t="s">
        <v>184</v>
      </c>
      <c r="BA381" s="55" t="s">
        <v>184</v>
      </c>
      <c r="BB381" s="55" t="s">
        <v>184</v>
      </c>
      <c r="BC381" s="77">
        <f t="shared" si="7"/>
        <v>100</v>
      </c>
    </row>
    <row r="382" ht="22.5" customHeight="1">
      <c r="A382" s="36">
        <v>381.0</v>
      </c>
      <c r="B382" s="28" t="s">
        <v>2802</v>
      </c>
      <c r="C382" s="28" t="s">
        <v>4320</v>
      </c>
      <c r="D382" s="28" t="s">
        <v>96</v>
      </c>
      <c r="E382" s="28" t="s">
        <v>593</v>
      </c>
      <c r="F382" s="28" t="s">
        <v>358</v>
      </c>
      <c r="G382" s="28"/>
      <c r="H382" s="28" t="s">
        <v>1859</v>
      </c>
      <c r="I382" s="28">
        <v>2.0</v>
      </c>
      <c r="J382" s="28">
        <v>20.0</v>
      </c>
      <c r="K382" s="28">
        <v>40.0</v>
      </c>
      <c r="L382" s="28" t="s">
        <v>546</v>
      </c>
      <c r="M382" s="28">
        <v>2.0</v>
      </c>
      <c r="N382" s="28" t="s">
        <v>3851</v>
      </c>
      <c r="O382" s="28" t="s">
        <v>2362</v>
      </c>
      <c r="P382" s="28"/>
      <c r="Q382" s="28" t="s">
        <v>1245</v>
      </c>
      <c r="R382" s="28">
        <v>50.0</v>
      </c>
      <c r="S382" s="50">
        <f t="shared" si="1"/>
        <v>25</v>
      </c>
      <c r="T382" s="28" t="str">
        <f t="shared" si="2"/>
        <v>DIATAS 8JAM</v>
      </c>
      <c r="U382" s="52">
        <v>45292.0</v>
      </c>
      <c r="V382" s="28" t="str">
        <f t="shared" si="3"/>
        <v>DIATAS 1 TAHUN</v>
      </c>
      <c r="W382" s="28"/>
      <c r="X382" s="28"/>
      <c r="Y382" s="28"/>
      <c r="Z382" s="28"/>
      <c r="AA382" s="28"/>
      <c r="AB382" s="28"/>
      <c r="AC382" s="65" t="b">
        <v>0</v>
      </c>
      <c r="AD382" s="28" t="str">
        <f t="shared" si="4"/>
        <v>Waktunya Dummy</v>
      </c>
      <c r="AE382" s="28" t="str">
        <f t="shared" si="5"/>
        <v>1</v>
      </c>
      <c r="AF382" s="28">
        <f t="shared" si="8"/>
        <v>50</v>
      </c>
      <c r="AG382" s="28">
        <v>50.0</v>
      </c>
      <c r="AH382" s="68">
        <v>1.0</v>
      </c>
      <c r="AI382" s="28">
        <v>0.0</v>
      </c>
      <c r="AJ382" s="70"/>
      <c r="AK382" s="28">
        <v>0.0</v>
      </c>
      <c r="AL382" s="28"/>
      <c r="AM382" s="28">
        <v>0.0</v>
      </c>
      <c r="AN382" s="28"/>
      <c r="AO382" s="28">
        <v>0.0</v>
      </c>
      <c r="AP382" s="28"/>
      <c r="AQ382" s="28">
        <v>0.0</v>
      </c>
      <c r="AR382" s="28"/>
      <c r="AS382" s="28">
        <v>0.0</v>
      </c>
      <c r="AT382" s="28"/>
      <c r="AU382" s="28">
        <v>0.0</v>
      </c>
      <c r="AV382" s="28"/>
      <c r="AW382" s="28">
        <v>0.0</v>
      </c>
      <c r="AX382" s="28"/>
      <c r="AY382" s="55" t="s">
        <v>184</v>
      </c>
      <c r="AZ382" s="55" t="s">
        <v>184</v>
      </c>
      <c r="BA382" s="55" t="s">
        <v>184</v>
      </c>
      <c r="BB382" s="55" t="s">
        <v>184</v>
      </c>
      <c r="BC382" s="77">
        <f t="shared" si="7"/>
        <v>100</v>
      </c>
    </row>
    <row r="383" ht="22.5" customHeight="1">
      <c r="A383" s="36">
        <v>382.0</v>
      </c>
      <c r="B383" s="28" t="s">
        <v>2806</v>
      </c>
      <c r="C383" s="28" t="s">
        <v>4327</v>
      </c>
      <c r="D383" s="28" t="s">
        <v>450</v>
      </c>
      <c r="E383" s="28" t="s">
        <v>593</v>
      </c>
      <c r="F383" s="28" t="s">
        <v>358</v>
      </c>
      <c r="G383" s="28"/>
      <c r="H383" s="28" t="s">
        <v>1859</v>
      </c>
      <c r="I383" s="28">
        <v>2.0</v>
      </c>
      <c r="J383" s="28">
        <v>20.0</v>
      </c>
      <c r="K383" s="28">
        <v>40.0</v>
      </c>
      <c r="L383" s="28" t="s">
        <v>546</v>
      </c>
      <c r="M383" s="28">
        <v>2.0</v>
      </c>
      <c r="N383" s="28" t="s">
        <v>3851</v>
      </c>
      <c r="O383" s="28" t="s">
        <v>2362</v>
      </c>
      <c r="P383" s="28"/>
      <c r="Q383" s="28" t="s">
        <v>1245</v>
      </c>
      <c r="R383" s="28">
        <v>50.0</v>
      </c>
      <c r="S383" s="50">
        <f t="shared" si="1"/>
        <v>25</v>
      </c>
      <c r="T383" s="28" t="str">
        <f t="shared" si="2"/>
        <v>DIATAS 8JAM</v>
      </c>
      <c r="U383" s="52">
        <v>45292.0</v>
      </c>
      <c r="V383" s="28" t="str">
        <f t="shared" si="3"/>
        <v>DIATAS 1 TAHUN</v>
      </c>
      <c r="W383" s="28"/>
      <c r="X383" s="28"/>
      <c r="Y383" s="28"/>
      <c r="Z383" s="28"/>
      <c r="AA383" s="28"/>
      <c r="AB383" s="28"/>
      <c r="AC383" s="65" t="b">
        <v>0</v>
      </c>
      <c r="AD383" s="28" t="str">
        <f t="shared" si="4"/>
        <v>Waktunya Dummy</v>
      </c>
      <c r="AE383" s="28" t="str">
        <f t="shared" si="5"/>
        <v>1</v>
      </c>
      <c r="AF383" s="28">
        <f t="shared" si="8"/>
        <v>50</v>
      </c>
      <c r="AG383" s="28">
        <v>50.0</v>
      </c>
      <c r="AH383" s="68">
        <v>1.0</v>
      </c>
      <c r="AI383" s="28">
        <v>0.0</v>
      </c>
      <c r="AJ383" s="70"/>
      <c r="AK383" s="28">
        <v>0.0</v>
      </c>
      <c r="AL383" s="28"/>
      <c r="AM383" s="28">
        <v>0.0</v>
      </c>
      <c r="AN383" s="28"/>
      <c r="AO383" s="28">
        <v>0.0</v>
      </c>
      <c r="AP383" s="28"/>
      <c r="AQ383" s="28">
        <v>0.0</v>
      </c>
      <c r="AR383" s="28"/>
      <c r="AS383" s="28">
        <v>0.0</v>
      </c>
      <c r="AT383" s="28"/>
      <c r="AU383" s="28">
        <v>0.0</v>
      </c>
      <c r="AV383" s="28"/>
      <c r="AW383" s="28">
        <v>0.0</v>
      </c>
      <c r="AX383" s="28"/>
      <c r="AY383" s="55" t="s">
        <v>184</v>
      </c>
      <c r="AZ383" s="55" t="s">
        <v>184</v>
      </c>
      <c r="BA383" s="55" t="s">
        <v>184</v>
      </c>
      <c r="BB383" s="55" t="s">
        <v>184</v>
      </c>
      <c r="BC383" s="77">
        <f t="shared" si="7"/>
        <v>100</v>
      </c>
    </row>
    <row r="384" ht="22.5" customHeight="1">
      <c r="A384" s="36">
        <v>383.0</v>
      </c>
      <c r="B384" s="28" t="s">
        <v>2811</v>
      </c>
      <c r="C384" s="28" t="s">
        <v>4336</v>
      </c>
      <c r="D384" s="28" t="s">
        <v>434</v>
      </c>
      <c r="E384" s="28" t="s">
        <v>593</v>
      </c>
      <c r="F384" s="28" t="s">
        <v>358</v>
      </c>
      <c r="G384" s="28"/>
      <c r="H384" s="28" t="s">
        <v>1859</v>
      </c>
      <c r="I384" s="28">
        <v>2.0</v>
      </c>
      <c r="J384" s="28">
        <v>20.0</v>
      </c>
      <c r="K384" s="28">
        <v>40.0</v>
      </c>
      <c r="L384" s="28" t="s">
        <v>546</v>
      </c>
      <c r="M384" s="28">
        <v>2.0</v>
      </c>
      <c r="N384" s="28" t="s">
        <v>3851</v>
      </c>
      <c r="O384" s="28" t="s">
        <v>2362</v>
      </c>
      <c r="P384" s="28"/>
      <c r="Q384" s="28" t="s">
        <v>1245</v>
      </c>
      <c r="R384" s="28">
        <v>50.0</v>
      </c>
      <c r="S384" s="50">
        <f t="shared" si="1"/>
        <v>25</v>
      </c>
      <c r="T384" s="28" t="str">
        <f t="shared" si="2"/>
        <v>DIATAS 8JAM</v>
      </c>
      <c r="U384" s="52">
        <v>45292.0</v>
      </c>
      <c r="V384" s="28" t="str">
        <f t="shared" si="3"/>
        <v>DIATAS 1 TAHUN</v>
      </c>
      <c r="W384" s="28"/>
      <c r="X384" s="28"/>
      <c r="Y384" s="28"/>
      <c r="Z384" s="28"/>
      <c r="AA384" s="28"/>
      <c r="AB384" s="28"/>
      <c r="AC384" s="65" t="b">
        <v>0</v>
      </c>
      <c r="AD384" s="28" t="str">
        <f t="shared" si="4"/>
        <v>Waktunya Dummy</v>
      </c>
      <c r="AE384" s="28" t="str">
        <f t="shared" si="5"/>
        <v>1</v>
      </c>
      <c r="AF384" s="28">
        <f t="shared" si="8"/>
        <v>50</v>
      </c>
      <c r="AG384" s="28">
        <v>50.0</v>
      </c>
      <c r="AH384" s="68">
        <v>1.0</v>
      </c>
      <c r="AI384" s="28">
        <v>0.0</v>
      </c>
      <c r="AJ384" s="70"/>
      <c r="AK384" s="28">
        <v>0.0</v>
      </c>
      <c r="AL384" s="28"/>
      <c r="AM384" s="28">
        <v>0.0</v>
      </c>
      <c r="AN384" s="28"/>
      <c r="AO384" s="28">
        <v>0.0</v>
      </c>
      <c r="AP384" s="28"/>
      <c r="AQ384" s="28">
        <v>0.0</v>
      </c>
      <c r="AR384" s="28"/>
      <c r="AS384" s="28">
        <v>0.0</v>
      </c>
      <c r="AT384" s="28"/>
      <c r="AU384" s="28">
        <v>0.0</v>
      </c>
      <c r="AV384" s="28"/>
      <c r="AW384" s="28">
        <v>0.0</v>
      </c>
      <c r="AX384" s="28"/>
      <c r="AY384" s="55" t="s">
        <v>184</v>
      </c>
      <c r="AZ384" s="55" t="s">
        <v>184</v>
      </c>
      <c r="BA384" s="55" t="s">
        <v>184</v>
      </c>
      <c r="BB384" s="55" t="s">
        <v>184</v>
      </c>
      <c r="BC384" s="77">
        <f t="shared" si="7"/>
        <v>100</v>
      </c>
    </row>
    <row r="385" ht="22.5" customHeight="1">
      <c r="A385" s="36">
        <v>384.0</v>
      </c>
      <c r="B385" s="28" t="s">
        <v>2814</v>
      </c>
      <c r="C385" s="28" t="s">
        <v>4346</v>
      </c>
      <c r="D385" s="28" t="s">
        <v>434</v>
      </c>
      <c r="E385" s="28" t="s">
        <v>593</v>
      </c>
      <c r="F385" s="28" t="s">
        <v>358</v>
      </c>
      <c r="G385" s="28"/>
      <c r="H385" s="28" t="s">
        <v>1859</v>
      </c>
      <c r="I385" s="28">
        <v>2.0</v>
      </c>
      <c r="J385" s="28">
        <v>20.0</v>
      </c>
      <c r="K385" s="28">
        <v>40.0</v>
      </c>
      <c r="L385" s="28" t="s">
        <v>546</v>
      </c>
      <c r="M385" s="28">
        <v>4.0</v>
      </c>
      <c r="N385" s="28" t="s">
        <v>1605</v>
      </c>
      <c r="O385" s="28" t="s">
        <v>1608</v>
      </c>
      <c r="P385" s="28"/>
      <c r="Q385" s="28" t="s">
        <v>368</v>
      </c>
      <c r="R385" s="28">
        <v>100.0</v>
      </c>
      <c r="S385" s="50">
        <f t="shared" si="1"/>
        <v>25</v>
      </c>
      <c r="T385" s="28" t="str">
        <f t="shared" si="2"/>
        <v>DIATAS 8JAM</v>
      </c>
      <c r="U385" s="52">
        <v>44927.0</v>
      </c>
      <c r="V385" s="28" t="str">
        <f t="shared" si="3"/>
        <v>DIATAS 2 TAHUN</v>
      </c>
      <c r="W385" s="28"/>
      <c r="X385" s="28"/>
      <c r="Y385" s="28"/>
      <c r="Z385" s="28"/>
      <c r="AA385" s="28"/>
      <c r="AB385" s="28"/>
      <c r="AC385" s="65" t="b">
        <v>0</v>
      </c>
      <c r="AD385" s="28" t="str">
        <f t="shared" si="4"/>
        <v>Waktunya Dummy</v>
      </c>
      <c r="AE385" s="28" t="str">
        <f t="shared" si="5"/>
        <v>1</v>
      </c>
      <c r="AF385" s="28">
        <f t="shared" si="8"/>
        <v>100</v>
      </c>
      <c r="AG385" s="28">
        <v>100.0</v>
      </c>
      <c r="AH385" s="68">
        <v>1.0</v>
      </c>
      <c r="AI385" s="28">
        <v>0.0</v>
      </c>
      <c r="AJ385" s="70">
        <v>0.0</v>
      </c>
      <c r="AK385" s="28">
        <v>0.0</v>
      </c>
      <c r="AL385" s="68">
        <v>0.0</v>
      </c>
      <c r="AM385" s="28">
        <v>0.0</v>
      </c>
      <c r="AN385" s="68">
        <v>0.0</v>
      </c>
      <c r="AO385" s="28">
        <v>0.0</v>
      </c>
      <c r="AP385" s="68">
        <v>0.0</v>
      </c>
      <c r="AQ385" s="28">
        <v>0.0</v>
      </c>
      <c r="AR385" s="68">
        <v>0.0</v>
      </c>
      <c r="AS385" s="28">
        <v>0.0</v>
      </c>
      <c r="AT385" s="68">
        <v>0.0</v>
      </c>
      <c r="AU385" s="28">
        <v>0.0</v>
      </c>
      <c r="AV385" s="68">
        <v>0.0</v>
      </c>
      <c r="AW385" s="28">
        <v>0.0</v>
      </c>
      <c r="AX385" s="68">
        <v>0.0</v>
      </c>
      <c r="AY385" s="55" t="s">
        <v>184</v>
      </c>
      <c r="AZ385" s="55" t="s">
        <v>184</v>
      </c>
      <c r="BA385" s="55" t="s">
        <v>184</v>
      </c>
      <c r="BB385" s="55" t="s">
        <v>184</v>
      </c>
      <c r="BC385" s="77">
        <f t="shared" si="7"/>
        <v>100</v>
      </c>
    </row>
    <row r="386" ht="22.5" customHeight="1">
      <c r="A386" s="36">
        <v>385.0</v>
      </c>
      <c r="B386" s="28" t="s">
        <v>2817</v>
      </c>
      <c r="C386" s="28" t="s">
        <v>4356</v>
      </c>
      <c r="D386" s="28" t="s">
        <v>253</v>
      </c>
      <c r="E386" s="28" t="s">
        <v>593</v>
      </c>
      <c r="F386" s="28" t="s">
        <v>358</v>
      </c>
      <c r="G386" s="28"/>
      <c r="H386" s="28" t="s">
        <v>1859</v>
      </c>
      <c r="I386" s="28">
        <v>2.0</v>
      </c>
      <c r="J386" s="28">
        <v>20.0</v>
      </c>
      <c r="K386" s="28">
        <v>40.0</v>
      </c>
      <c r="L386" s="28" t="s">
        <v>546</v>
      </c>
      <c r="M386" s="28">
        <v>2.0</v>
      </c>
      <c r="N386" s="28" t="s">
        <v>3851</v>
      </c>
      <c r="O386" s="28" t="s">
        <v>2362</v>
      </c>
      <c r="P386" s="28"/>
      <c r="Q386" s="28" t="s">
        <v>1245</v>
      </c>
      <c r="R386" s="28">
        <v>50.0</v>
      </c>
      <c r="S386" s="50">
        <f t="shared" si="1"/>
        <v>25</v>
      </c>
      <c r="T386" s="28" t="str">
        <f t="shared" si="2"/>
        <v>DIATAS 8JAM</v>
      </c>
      <c r="U386" s="52">
        <v>45292.0</v>
      </c>
      <c r="V386" s="28" t="str">
        <f t="shared" si="3"/>
        <v>DIATAS 1 TAHUN</v>
      </c>
      <c r="W386" s="28"/>
      <c r="X386" s="28"/>
      <c r="Y386" s="28"/>
      <c r="Z386" s="28"/>
      <c r="AA386" s="28"/>
      <c r="AB386" s="28"/>
      <c r="AC386" s="65" t="b">
        <v>0</v>
      </c>
      <c r="AD386" s="28" t="str">
        <f t="shared" si="4"/>
        <v>Waktunya Dummy</v>
      </c>
      <c r="AE386" s="28" t="str">
        <f t="shared" si="5"/>
        <v>1</v>
      </c>
      <c r="AF386" s="28">
        <f t="shared" si="8"/>
        <v>50</v>
      </c>
      <c r="AG386" s="28">
        <v>50.0</v>
      </c>
      <c r="AH386" s="68">
        <v>1.0</v>
      </c>
      <c r="AI386" s="28">
        <v>0.0</v>
      </c>
      <c r="AJ386" s="70"/>
      <c r="AK386" s="28">
        <v>0.0</v>
      </c>
      <c r="AL386" s="28"/>
      <c r="AM386" s="28">
        <v>0.0</v>
      </c>
      <c r="AN386" s="28"/>
      <c r="AO386" s="28">
        <v>0.0</v>
      </c>
      <c r="AP386" s="28"/>
      <c r="AQ386" s="28">
        <v>0.0</v>
      </c>
      <c r="AR386" s="28"/>
      <c r="AS386" s="28">
        <v>0.0</v>
      </c>
      <c r="AT386" s="28"/>
      <c r="AU386" s="28">
        <v>0.0</v>
      </c>
      <c r="AV386" s="28"/>
      <c r="AW386" s="28">
        <v>0.0</v>
      </c>
      <c r="AX386" s="28"/>
      <c r="AY386" s="55" t="s">
        <v>184</v>
      </c>
      <c r="AZ386" s="55" t="s">
        <v>184</v>
      </c>
      <c r="BA386" s="55" t="s">
        <v>184</v>
      </c>
      <c r="BB386" s="55" t="s">
        <v>184</v>
      </c>
      <c r="BC386" s="77">
        <f t="shared" si="7"/>
        <v>100</v>
      </c>
    </row>
    <row r="387" ht="22.5" customHeight="1">
      <c r="A387" s="36">
        <v>386.0</v>
      </c>
      <c r="B387" s="28" t="s">
        <v>2821</v>
      </c>
      <c r="C387" s="28" t="s">
        <v>4363</v>
      </c>
      <c r="D387" s="28" t="s">
        <v>288</v>
      </c>
      <c r="E387" s="28" t="s">
        <v>593</v>
      </c>
      <c r="F387" s="28" t="s">
        <v>358</v>
      </c>
      <c r="G387" s="28"/>
      <c r="H387" s="28" t="s">
        <v>1859</v>
      </c>
      <c r="I387" s="28">
        <v>2.0</v>
      </c>
      <c r="J387" s="28">
        <v>20.0</v>
      </c>
      <c r="K387" s="28">
        <v>40.0</v>
      </c>
      <c r="L387" s="28" t="s">
        <v>546</v>
      </c>
      <c r="M387" s="28">
        <v>2.0</v>
      </c>
      <c r="N387" s="28" t="s">
        <v>3851</v>
      </c>
      <c r="O387" s="28" t="s">
        <v>2362</v>
      </c>
      <c r="P387" s="28"/>
      <c r="Q387" s="28" t="s">
        <v>1245</v>
      </c>
      <c r="R387" s="28">
        <v>50.0</v>
      </c>
      <c r="S387" s="50">
        <f t="shared" si="1"/>
        <v>25</v>
      </c>
      <c r="T387" s="28" t="str">
        <f t="shared" si="2"/>
        <v>DIATAS 8JAM</v>
      </c>
      <c r="U387" s="52">
        <v>45292.0</v>
      </c>
      <c r="V387" s="28" t="str">
        <f t="shared" si="3"/>
        <v>DIATAS 1 TAHUN</v>
      </c>
      <c r="W387" s="28"/>
      <c r="X387" s="28"/>
      <c r="Y387" s="28"/>
      <c r="Z387" s="28"/>
      <c r="AA387" s="28"/>
      <c r="AB387" s="28"/>
      <c r="AC387" s="65" t="b">
        <v>0</v>
      </c>
      <c r="AD387" s="28" t="str">
        <f t="shared" si="4"/>
        <v>Waktunya Dummy</v>
      </c>
      <c r="AE387" s="28" t="str">
        <f t="shared" si="5"/>
        <v>1</v>
      </c>
      <c r="AF387" s="28">
        <f t="shared" si="8"/>
        <v>50</v>
      </c>
      <c r="AG387" s="28">
        <v>50.0</v>
      </c>
      <c r="AH387" s="68">
        <v>1.0</v>
      </c>
      <c r="AI387" s="28">
        <v>0.0</v>
      </c>
      <c r="AJ387" s="70"/>
      <c r="AK387" s="28">
        <v>0.0</v>
      </c>
      <c r="AL387" s="28"/>
      <c r="AM387" s="28">
        <v>0.0</v>
      </c>
      <c r="AN387" s="28"/>
      <c r="AO387" s="28">
        <v>0.0</v>
      </c>
      <c r="AP387" s="28"/>
      <c r="AQ387" s="28">
        <v>0.0</v>
      </c>
      <c r="AR387" s="28"/>
      <c r="AS387" s="28">
        <v>0.0</v>
      </c>
      <c r="AT387" s="28"/>
      <c r="AU387" s="28">
        <v>0.0</v>
      </c>
      <c r="AV387" s="28"/>
      <c r="AW387" s="28">
        <v>0.0</v>
      </c>
      <c r="AX387" s="28"/>
      <c r="AY387" s="55" t="s">
        <v>184</v>
      </c>
      <c r="AZ387" s="55" t="s">
        <v>184</v>
      </c>
      <c r="BA387" s="55" t="s">
        <v>184</v>
      </c>
      <c r="BB387" s="55" t="s">
        <v>184</v>
      </c>
      <c r="BC387" s="77">
        <f t="shared" si="7"/>
        <v>100</v>
      </c>
    </row>
    <row r="388" ht="22.5" customHeight="1">
      <c r="A388" s="36">
        <v>387.0</v>
      </c>
      <c r="B388" s="28" t="s">
        <v>2825</v>
      </c>
      <c r="C388" s="28" t="s">
        <v>4370</v>
      </c>
      <c r="D388" s="28" t="s">
        <v>577</v>
      </c>
      <c r="E388" s="28" t="s">
        <v>593</v>
      </c>
      <c r="F388" s="28" t="s">
        <v>358</v>
      </c>
      <c r="G388" s="28"/>
      <c r="H388" s="28" t="s">
        <v>1859</v>
      </c>
      <c r="I388" s="28">
        <v>2.0</v>
      </c>
      <c r="J388" s="28">
        <v>20.0</v>
      </c>
      <c r="K388" s="28">
        <v>40.0</v>
      </c>
      <c r="L388" s="28" t="s">
        <v>546</v>
      </c>
      <c r="M388" s="28">
        <v>2.0</v>
      </c>
      <c r="N388" s="28" t="s">
        <v>3851</v>
      </c>
      <c r="O388" s="28" t="s">
        <v>2362</v>
      </c>
      <c r="P388" s="28"/>
      <c r="Q388" s="28" t="s">
        <v>1245</v>
      </c>
      <c r="R388" s="28">
        <v>50.0</v>
      </c>
      <c r="S388" s="50">
        <f t="shared" si="1"/>
        <v>25</v>
      </c>
      <c r="T388" s="28" t="str">
        <f t="shared" si="2"/>
        <v>DIATAS 8JAM</v>
      </c>
      <c r="U388" s="52">
        <v>45292.0</v>
      </c>
      <c r="V388" s="28" t="str">
        <f t="shared" si="3"/>
        <v>DIATAS 1 TAHUN</v>
      </c>
      <c r="W388" s="28"/>
      <c r="X388" s="28"/>
      <c r="Y388" s="28"/>
      <c r="Z388" s="28"/>
      <c r="AA388" s="28"/>
      <c r="AB388" s="28"/>
      <c r="AC388" s="65" t="b">
        <v>0</v>
      </c>
      <c r="AD388" s="28" t="str">
        <f t="shared" si="4"/>
        <v>Waktunya Dummy</v>
      </c>
      <c r="AE388" s="28" t="str">
        <f t="shared" si="5"/>
        <v>1</v>
      </c>
      <c r="AF388" s="28">
        <f t="shared" si="8"/>
        <v>50</v>
      </c>
      <c r="AG388" s="28">
        <v>50.0</v>
      </c>
      <c r="AH388" s="68">
        <v>1.0</v>
      </c>
      <c r="AI388" s="28">
        <v>0.0</v>
      </c>
      <c r="AJ388" s="70"/>
      <c r="AK388" s="28">
        <v>0.0</v>
      </c>
      <c r="AL388" s="28"/>
      <c r="AM388" s="28">
        <v>0.0</v>
      </c>
      <c r="AN388" s="28"/>
      <c r="AO388" s="28">
        <v>0.0</v>
      </c>
      <c r="AP388" s="28"/>
      <c r="AQ388" s="28">
        <v>0.0</v>
      </c>
      <c r="AR388" s="28"/>
      <c r="AS388" s="28">
        <v>0.0</v>
      </c>
      <c r="AT388" s="28"/>
      <c r="AU388" s="28">
        <v>0.0</v>
      </c>
      <c r="AV388" s="28"/>
      <c r="AW388" s="28">
        <v>0.0</v>
      </c>
      <c r="AX388" s="28"/>
      <c r="AY388" s="55" t="s">
        <v>184</v>
      </c>
      <c r="AZ388" s="55" t="s">
        <v>184</v>
      </c>
      <c r="BA388" s="55" t="s">
        <v>184</v>
      </c>
      <c r="BB388" s="55" t="s">
        <v>184</v>
      </c>
      <c r="BC388" s="77">
        <f t="shared" si="7"/>
        <v>100</v>
      </c>
    </row>
    <row r="389" ht="22.5" customHeight="1">
      <c r="A389" s="36">
        <v>388.0</v>
      </c>
      <c r="B389" s="28" t="s">
        <v>2828</v>
      </c>
      <c r="C389" s="28" t="s">
        <v>4378</v>
      </c>
      <c r="D389" s="28" t="s">
        <v>253</v>
      </c>
      <c r="E389" s="28" t="s">
        <v>593</v>
      </c>
      <c r="F389" s="28" t="s">
        <v>358</v>
      </c>
      <c r="G389" s="28"/>
      <c r="H389" s="28" t="s">
        <v>1859</v>
      </c>
      <c r="I389" s="28">
        <v>2.0</v>
      </c>
      <c r="J389" s="28">
        <v>20.0</v>
      </c>
      <c r="K389" s="28">
        <v>40.0</v>
      </c>
      <c r="L389" s="28" t="s">
        <v>546</v>
      </c>
      <c r="M389" s="28">
        <v>2.0</v>
      </c>
      <c r="N389" s="28" t="s">
        <v>3851</v>
      </c>
      <c r="O389" s="28" t="s">
        <v>2362</v>
      </c>
      <c r="P389" s="28"/>
      <c r="Q389" s="28" t="s">
        <v>1245</v>
      </c>
      <c r="R389" s="28">
        <v>50.0</v>
      </c>
      <c r="S389" s="50">
        <f t="shared" si="1"/>
        <v>25</v>
      </c>
      <c r="T389" s="28" t="str">
        <f t="shared" si="2"/>
        <v>DIATAS 8JAM</v>
      </c>
      <c r="U389" s="52">
        <v>45292.0</v>
      </c>
      <c r="V389" s="28" t="str">
        <f t="shared" si="3"/>
        <v>DIATAS 1 TAHUN</v>
      </c>
      <c r="W389" s="28"/>
      <c r="X389" s="28"/>
      <c r="Y389" s="28"/>
      <c r="Z389" s="28"/>
      <c r="AA389" s="28"/>
      <c r="AB389" s="28"/>
      <c r="AC389" s="65" t="b">
        <v>0</v>
      </c>
      <c r="AD389" s="28" t="str">
        <f t="shared" si="4"/>
        <v>Waktunya Dummy</v>
      </c>
      <c r="AE389" s="28" t="str">
        <f t="shared" si="5"/>
        <v>1</v>
      </c>
      <c r="AF389" s="28">
        <f t="shared" si="8"/>
        <v>50</v>
      </c>
      <c r="AG389" s="28">
        <v>50.0</v>
      </c>
      <c r="AH389" s="68">
        <v>1.0</v>
      </c>
      <c r="AI389" s="28">
        <v>0.0</v>
      </c>
      <c r="AJ389" s="70"/>
      <c r="AK389" s="28">
        <v>0.0</v>
      </c>
      <c r="AL389" s="28"/>
      <c r="AM389" s="28">
        <v>0.0</v>
      </c>
      <c r="AN389" s="28"/>
      <c r="AO389" s="28">
        <v>0.0</v>
      </c>
      <c r="AP389" s="28"/>
      <c r="AQ389" s="28">
        <v>0.0</v>
      </c>
      <c r="AR389" s="28"/>
      <c r="AS389" s="28">
        <v>0.0</v>
      </c>
      <c r="AT389" s="28"/>
      <c r="AU389" s="28">
        <v>0.0</v>
      </c>
      <c r="AV389" s="28"/>
      <c r="AW389" s="28">
        <v>0.0</v>
      </c>
      <c r="AX389" s="28"/>
      <c r="AY389" s="55" t="s">
        <v>184</v>
      </c>
      <c r="AZ389" s="55" t="s">
        <v>184</v>
      </c>
      <c r="BA389" s="55" t="s">
        <v>184</v>
      </c>
      <c r="BB389" s="55" t="s">
        <v>184</v>
      </c>
      <c r="BC389" s="77">
        <f t="shared" si="7"/>
        <v>100</v>
      </c>
    </row>
    <row r="390" ht="22.5" customHeight="1">
      <c r="A390" s="36">
        <v>389.0</v>
      </c>
      <c r="B390" s="28" t="s">
        <v>2832</v>
      </c>
      <c r="C390" s="28" t="s">
        <v>4387</v>
      </c>
      <c r="D390" s="28" t="s">
        <v>288</v>
      </c>
      <c r="E390" s="28" t="s">
        <v>593</v>
      </c>
      <c r="F390" s="28" t="s">
        <v>358</v>
      </c>
      <c r="G390" s="28"/>
      <c r="H390" s="28" t="s">
        <v>1859</v>
      </c>
      <c r="I390" s="28">
        <v>2.0</v>
      </c>
      <c r="J390" s="28">
        <v>20.0</v>
      </c>
      <c r="K390" s="28">
        <v>40.0</v>
      </c>
      <c r="L390" s="28" t="s">
        <v>546</v>
      </c>
      <c r="M390" s="28">
        <v>2.0</v>
      </c>
      <c r="N390" s="28" t="s">
        <v>3851</v>
      </c>
      <c r="O390" s="28" t="s">
        <v>2362</v>
      </c>
      <c r="P390" s="28"/>
      <c r="Q390" s="28" t="s">
        <v>1245</v>
      </c>
      <c r="R390" s="28">
        <v>50.0</v>
      </c>
      <c r="S390" s="50">
        <f t="shared" si="1"/>
        <v>25</v>
      </c>
      <c r="T390" s="28" t="str">
        <f t="shared" si="2"/>
        <v>DIATAS 8JAM</v>
      </c>
      <c r="U390" s="52">
        <v>45292.0</v>
      </c>
      <c r="V390" s="28" t="str">
        <f t="shared" si="3"/>
        <v>DIATAS 1 TAHUN</v>
      </c>
      <c r="W390" s="28"/>
      <c r="X390" s="28"/>
      <c r="Y390" s="28"/>
      <c r="Z390" s="28"/>
      <c r="AA390" s="28"/>
      <c r="AB390" s="28"/>
      <c r="AC390" s="65" t="b">
        <v>0</v>
      </c>
      <c r="AD390" s="28" t="str">
        <f t="shared" si="4"/>
        <v>Waktunya Dummy</v>
      </c>
      <c r="AE390" s="28" t="str">
        <f t="shared" si="5"/>
        <v>1</v>
      </c>
      <c r="AF390" s="28">
        <f t="shared" si="8"/>
        <v>50</v>
      </c>
      <c r="AG390" s="28">
        <v>50.0</v>
      </c>
      <c r="AH390" s="68">
        <v>1.0</v>
      </c>
      <c r="AI390" s="28">
        <v>0.0</v>
      </c>
      <c r="AJ390" s="70"/>
      <c r="AK390" s="28">
        <v>0.0</v>
      </c>
      <c r="AL390" s="28"/>
      <c r="AM390" s="28">
        <v>0.0</v>
      </c>
      <c r="AN390" s="28"/>
      <c r="AO390" s="28">
        <v>0.0</v>
      </c>
      <c r="AP390" s="28"/>
      <c r="AQ390" s="28">
        <v>0.0</v>
      </c>
      <c r="AR390" s="28"/>
      <c r="AS390" s="28">
        <v>0.0</v>
      </c>
      <c r="AT390" s="28"/>
      <c r="AU390" s="28">
        <v>0.0</v>
      </c>
      <c r="AV390" s="28"/>
      <c r="AW390" s="28">
        <v>0.0</v>
      </c>
      <c r="AX390" s="28"/>
      <c r="AY390" s="55" t="s">
        <v>184</v>
      </c>
      <c r="AZ390" s="55" t="s">
        <v>184</v>
      </c>
      <c r="BA390" s="55" t="s">
        <v>184</v>
      </c>
      <c r="BB390" s="55" t="s">
        <v>184</v>
      </c>
      <c r="BC390" s="77">
        <f t="shared" si="7"/>
        <v>100</v>
      </c>
    </row>
    <row r="391" ht="22.5" customHeight="1">
      <c r="A391" s="36">
        <v>390.0</v>
      </c>
      <c r="B391" s="28" t="s">
        <v>2834</v>
      </c>
      <c r="C391" s="28" t="s">
        <v>4394</v>
      </c>
      <c r="D391" s="28" t="s">
        <v>253</v>
      </c>
      <c r="E391" s="28" t="s">
        <v>593</v>
      </c>
      <c r="F391" s="28" t="s">
        <v>358</v>
      </c>
      <c r="G391" s="28"/>
      <c r="H391" s="28" t="s">
        <v>1859</v>
      </c>
      <c r="I391" s="28">
        <v>2.0</v>
      </c>
      <c r="J391" s="28">
        <v>20.0</v>
      </c>
      <c r="K391" s="28">
        <v>40.0</v>
      </c>
      <c r="L391" s="28" t="s">
        <v>546</v>
      </c>
      <c r="M391" s="28">
        <v>2.0</v>
      </c>
      <c r="N391" s="28" t="s">
        <v>3851</v>
      </c>
      <c r="O391" s="28" t="s">
        <v>2362</v>
      </c>
      <c r="P391" s="28"/>
      <c r="Q391" s="28" t="s">
        <v>1245</v>
      </c>
      <c r="R391" s="28">
        <v>50.0</v>
      </c>
      <c r="S391" s="50">
        <f t="shared" si="1"/>
        <v>25</v>
      </c>
      <c r="T391" s="28" t="str">
        <f t="shared" si="2"/>
        <v>DIATAS 8JAM</v>
      </c>
      <c r="U391" s="52">
        <v>45292.0</v>
      </c>
      <c r="V391" s="28" t="str">
        <f t="shared" si="3"/>
        <v>DIATAS 1 TAHUN</v>
      </c>
      <c r="W391" s="28"/>
      <c r="X391" s="28"/>
      <c r="Y391" s="28"/>
      <c r="Z391" s="28"/>
      <c r="AA391" s="28"/>
      <c r="AB391" s="28"/>
      <c r="AC391" s="65" t="b">
        <v>0</v>
      </c>
      <c r="AD391" s="28" t="str">
        <f t="shared" si="4"/>
        <v>Waktunya Dummy</v>
      </c>
      <c r="AE391" s="28" t="str">
        <f t="shared" si="5"/>
        <v>1</v>
      </c>
      <c r="AF391" s="28">
        <f t="shared" si="8"/>
        <v>50</v>
      </c>
      <c r="AG391" s="28">
        <v>50.0</v>
      </c>
      <c r="AH391" s="68">
        <v>1.0</v>
      </c>
      <c r="AI391" s="28">
        <v>0.0</v>
      </c>
      <c r="AJ391" s="70"/>
      <c r="AK391" s="28">
        <v>0.0</v>
      </c>
      <c r="AL391" s="28"/>
      <c r="AM391" s="28">
        <v>0.0</v>
      </c>
      <c r="AN391" s="28"/>
      <c r="AO391" s="28">
        <v>0.0</v>
      </c>
      <c r="AP391" s="28"/>
      <c r="AQ391" s="28">
        <v>0.0</v>
      </c>
      <c r="AR391" s="28"/>
      <c r="AS391" s="28">
        <v>0.0</v>
      </c>
      <c r="AT391" s="28"/>
      <c r="AU391" s="28">
        <v>0.0</v>
      </c>
      <c r="AV391" s="28"/>
      <c r="AW391" s="28">
        <v>0.0</v>
      </c>
      <c r="AX391" s="28"/>
      <c r="AY391" s="55" t="s">
        <v>184</v>
      </c>
      <c r="AZ391" s="55" t="s">
        <v>184</v>
      </c>
      <c r="BA391" s="55" t="s">
        <v>184</v>
      </c>
      <c r="BB391" s="55" t="s">
        <v>184</v>
      </c>
      <c r="BC391" s="77">
        <f t="shared" si="7"/>
        <v>100</v>
      </c>
    </row>
    <row r="392" ht="22.5" customHeight="1">
      <c r="A392" s="36">
        <v>391.0</v>
      </c>
      <c r="B392" s="28" t="s">
        <v>2840</v>
      </c>
      <c r="C392" s="28" t="s">
        <v>4403</v>
      </c>
      <c r="D392" s="28" t="s">
        <v>253</v>
      </c>
      <c r="E392" s="28" t="s">
        <v>593</v>
      </c>
      <c r="F392" s="28" t="s">
        <v>358</v>
      </c>
      <c r="G392" s="28"/>
      <c r="H392" s="28" t="s">
        <v>1859</v>
      </c>
      <c r="I392" s="28">
        <v>2.0</v>
      </c>
      <c r="J392" s="28">
        <v>20.0</v>
      </c>
      <c r="K392" s="28">
        <v>40.0</v>
      </c>
      <c r="L392" s="28" t="s">
        <v>546</v>
      </c>
      <c r="M392" s="28">
        <v>2.0</v>
      </c>
      <c r="N392" s="28" t="s">
        <v>3851</v>
      </c>
      <c r="O392" s="28" t="s">
        <v>2362</v>
      </c>
      <c r="P392" s="28"/>
      <c r="Q392" s="28" t="s">
        <v>1245</v>
      </c>
      <c r="R392" s="28">
        <v>50.0</v>
      </c>
      <c r="S392" s="50">
        <f t="shared" si="1"/>
        <v>25</v>
      </c>
      <c r="T392" s="28" t="str">
        <f t="shared" si="2"/>
        <v>DIATAS 8JAM</v>
      </c>
      <c r="U392" s="52">
        <v>45292.0</v>
      </c>
      <c r="V392" s="28" t="str">
        <f t="shared" si="3"/>
        <v>DIATAS 1 TAHUN</v>
      </c>
      <c r="W392" s="28"/>
      <c r="X392" s="28"/>
      <c r="Y392" s="28"/>
      <c r="Z392" s="28"/>
      <c r="AA392" s="28"/>
      <c r="AB392" s="28"/>
      <c r="AC392" s="65" t="b">
        <v>0</v>
      </c>
      <c r="AD392" s="28" t="str">
        <f t="shared" si="4"/>
        <v>Waktunya Dummy</v>
      </c>
      <c r="AE392" s="28" t="str">
        <f t="shared" si="5"/>
        <v>1</v>
      </c>
      <c r="AF392" s="28">
        <f t="shared" si="8"/>
        <v>50</v>
      </c>
      <c r="AG392" s="28">
        <v>50.0</v>
      </c>
      <c r="AH392" s="68">
        <v>1.0</v>
      </c>
      <c r="AI392" s="28">
        <v>0.0</v>
      </c>
      <c r="AJ392" s="70"/>
      <c r="AK392" s="28">
        <v>0.0</v>
      </c>
      <c r="AL392" s="28"/>
      <c r="AM392" s="28">
        <v>0.0</v>
      </c>
      <c r="AN392" s="28"/>
      <c r="AO392" s="28">
        <v>0.0</v>
      </c>
      <c r="AP392" s="28"/>
      <c r="AQ392" s="28">
        <v>0.0</v>
      </c>
      <c r="AR392" s="28"/>
      <c r="AS392" s="28">
        <v>0.0</v>
      </c>
      <c r="AT392" s="28"/>
      <c r="AU392" s="28">
        <v>0.0</v>
      </c>
      <c r="AV392" s="28"/>
      <c r="AW392" s="28">
        <v>0.0</v>
      </c>
      <c r="AX392" s="28"/>
      <c r="AY392" s="55" t="s">
        <v>184</v>
      </c>
      <c r="AZ392" s="55" t="s">
        <v>184</v>
      </c>
      <c r="BA392" s="55" t="s">
        <v>184</v>
      </c>
      <c r="BB392" s="55" t="s">
        <v>184</v>
      </c>
      <c r="BC392" s="77">
        <f t="shared" si="7"/>
        <v>100</v>
      </c>
    </row>
    <row r="393" ht="22.5" customHeight="1">
      <c r="A393" s="36">
        <v>392.0</v>
      </c>
      <c r="B393" s="28" t="s">
        <v>2845</v>
      </c>
      <c r="C393" s="28" t="s">
        <v>4413</v>
      </c>
      <c r="D393" s="28" t="s">
        <v>577</v>
      </c>
      <c r="E393" s="28" t="s">
        <v>593</v>
      </c>
      <c r="F393" s="28" t="s">
        <v>358</v>
      </c>
      <c r="G393" s="28"/>
      <c r="H393" s="28" t="s">
        <v>1859</v>
      </c>
      <c r="I393" s="28">
        <v>2.0</v>
      </c>
      <c r="J393" s="28">
        <v>20.0</v>
      </c>
      <c r="K393" s="28">
        <v>40.0</v>
      </c>
      <c r="L393" s="28" t="s">
        <v>546</v>
      </c>
      <c r="M393" s="28">
        <v>2.0</v>
      </c>
      <c r="N393" s="28" t="s">
        <v>3851</v>
      </c>
      <c r="O393" s="28" t="s">
        <v>2362</v>
      </c>
      <c r="P393" s="28"/>
      <c r="Q393" s="28" t="s">
        <v>1245</v>
      </c>
      <c r="R393" s="28">
        <v>50.0</v>
      </c>
      <c r="S393" s="50">
        <f t="shared" si="1"/>
        <v>25</v>
      </c>
      <c r="T393" s="28" t="str">
        <f t="shared" si="2"/>
        <v>DIATAS 8JAM</v>
      </c>
      <c r="U393" s="52">
        <v>45292.0</v>
      </c>
      <c r="V393" s="28" t="str">
        <f t="shared" si="3"/>
        <v>DIATAS 1 TAHUN</v>
      </c>
      <c r="W393" s="28"/>
      <c r="X393" s="28"/>
      <c r="Y393" s="28"/>
      <c r="Z393" s="28"/>
      <c r="AA393" s="28"/>
      <c r="AB393" s="28"/>
      <c r="AC393" s="65" t="b">
        <v>0</v>
      </c>
      <c r="AD393" s="28" t="str">
        <f t="shared" si="4"/>
        <v>Waktunya Dummy</v>
      </c>
      <c r="AE393" s="28" t="str">
        <f t="shared" si="5"/>
        <v>1</v>
      </c>
      <c r="AF393" s="28">
        <f t="shared" si="8"/>
        <v>50</v>
      </c>
      <c r="AG393" s="28">
        <v>50.0</v>
      </c>
      <c r="AH393" s="68">
        <v>1.0</v>
      </c>
      <c r="AI393" s="28">
        <v>0.0</v>
      </c>
      <c r="AJ393" s="70"/>
      <c r="AK393" s="28">
        <v>0.0</v>
      </c>
      <c r="AL393" s="28"/>
      <c r="AM393" s="28">
        <v>0.0</v>
      </c>
      <c r="AN393" s="28"/>
      <c r="AO393" s="28">
        <v>0.0</v>
      </c>
      <c r="AP393" s="28"/>
      <c r="AQ393" s="28">
        <v>0.0</v>
      </c>
      <c r="AR393" s="28"/>
      <c r="AS393" s="28">
        <v>0.0</v>
      </c>
      <c r="AT393" s="28"/>
      <c r="AU393" s="28">
        <v>0.0</v>
      </c>
      <c r="AV393" s="28"/>
      <c r="AW393" s="28">
        <v>0.0</v>
      </c>
      <c r="AX393" s="28"/>
      <c r="AY393" s="55" t="s">
        <v>184</v>
      </c>
      <c r="AZ393" s="55" t="s">
        <v>184</v>
      </c>
      <c r="BA393" s="55" t="s">
        <v>184</v>
      </c>
      <c r="BB393" s="55" t="s">
        <v>184</v>
      </c>
      <c r="BC393" s="77">
        <f t="shared" si="7"/>
        <v>100</v>
      </c>
    </row>
    <row r="394" ht="22.5" customHeight="1">
      <c r="A394" s="36">
        <v>393.0</v>
      </c>
      <c r="B394" s="28" t="s">
        <v>2851</v>
      </c>
      <c r="C394" s="28" t="s">
        <v>4426</v>
      </c>
      <c r="D394" s="28" t="s">
        <v>96</v>
      </c>
      <c r="E394" s="28" t="s">
        <v>593</v>
      </c>
      <c r="F394" s="28" t="s">
        <v>358</v>
      </c>
      <c r="G394" s="28"/>
      <c r="H394" s="28" t="s">
        <v>1859</v>
      </c>
      <c r="I394" s="28">
        <v>2.0</v>
      </c>
      <c r="J394" s="28">
        <v>20.0</v>
      </c>
      <c r="K394" s="28">
        <v>40.0</v>
      </c>
      <c r="L394" s="28" t="s">
        <v>546</v>
      </c>
      <c r="M394" s="28">
        <v>2.0</v>
      </c>
      <c r="N394" s="28" t="s">
        <v>3851</v>
      </c>
      <c r="O394" s="28" t="s">
        <v>2362</v>
      </c>
      <c r="P394" s="28"/>
      <c r="Q394" s="28" t="s">
        <v>1245</v>
      </c>
      <c r="R394" s="28">
        <v>50.0</v>
      </c>
      <c r="S394" s="50">
        <f t="shared" si="1"/>
        <v>25</v>
      </c>
      <c r="T394" s="28" t="str">
        <f t="shared" si="2"/>
        <v>DIATAS 8JAM</v>
      </c>
      <c r="U394" s="52">
        <v>45292.0</v>
      </c>
      <c r="V394" s="28" t="str">
        <f t="shared" si="3"/>
        <v>DIATAS 1 TAHUN</v>
      </c>
      <c r="W394" s="28"/>
      <c r="X394" s="28"/>
      <c r="Y394" s="28"/>
      <c r="Z394" s="28"/>
      <c r="AA394" s="28"/>
      <c r="AB394" s="28"/>
      <c r="AC394" s="65" t="b">
        <v>0</v>
      </c>
      <c r="AD394" s="28" t="str">
        <f t="shared" si="4"/>
        <v>Waktunya Dummy</v>
      </c>
      <c r="AE394" s="28" t="str">
        <f t="shared" si="5"/>
        <v>1</v>
      </c>
      <c r="AF394" s="28">
        <f t="shared" si="8"/>
        <v>50</v>
      </c>
      <c r="AG394" s="28">
        <v>50.0</v>
      </c>
      <c r="AH394" s="68">
        <v>1.0</v>
      </c>
      <c r="AI394" s="28">
        <v>0.0</v>
      </c>
      <c r="AJ394" s="70"/>
      <c r="AK394" s="28">
        <v>0.0</v>
      </c>
      <c r="AL394" s="28"/>
      <c r="AM394" s="28">
        <v>0.0</v>
      </c>
      <c r="AN394" s="28"/>
      <c r="AO394" s="28">
        <v>0.0</v>
      </c>
      <c r="AP394" s="28"/>
      <c r="AQ394" s="28">
        <v>0.0</v>
      </c>
      <c r="AR394" s="28"/>
      <c r="AS394" s="28">
        <v>0.0</v>
      </c>
      <c r="AT394" s="28"/>
      <c r="AU394" s="28">
        <v>0.0</v>
      </c>
      <c r="AV394" s="28"/>
      <c r="AW394" s="28">
        <v>0.0</v>
      </c>
      <c r="AX394" s="28"/>
      <c r="AY394" s="55" t="s">
        <v>184</v>
      </c>
      <c r="AZ394" s="55" t="s">
        <v>184</v>
      </c>
      <c r="BA394" s="55" t="s">
        <v>184</v>
      </c>
      <c r="BB394" s="55" t="s">
        <v>184</v>
      </c>
      <c r="BC394" s="77">
        <f t="shared" si="7"/>
        <v>100</v>
      </c>
    </row>
    <row r="395" ht="22.5" customHeight="1">
      <c r="A395" s="36">
        <v>394.0</v>
      </c>
      <c r="B395" s="28" t="s">
        <v>2855</v>
      </c>
      <c r="C395" s="28" t="s">
        <v>4437</v>
      </c>
      <c r="D395" s="28" t="s">
        <v>253</v>
      </c>
      <c r="E395" s="28" t="s">
        <v>593</v>
      </c>
      <c r="F395" s="28" t="s">
        <v>358</v>
      </c>
      <c r="G395" s="28"/>
      <c r="H395" s="28" t="s">
        <v>1859</v>
      </c>
      <c r="I395" s="28">
        <v>2.0</v>
      </c>
      <c r="J395" s="28">
        <v>20.0</v>
      </c>
      <c r="K395" s="28">
        <v>40.0</v>
      </c>
      <c r="L395" s="28" t="s">
        <v>546</v>
      </c>
      <c r="M395" s="28">
        <v>2.0</v>
      </c>
      <c r="N395" s="28" t="s">
        <v>3851</v>
      </c>
      <c r="O395" s="28" t="s">
        <v>2362</v>
      </c>
      <c r="P395" s="28"/>
      <c r="Q395" s="28" t="s">
        <v>1245</v>
      </c>
      <c r="R395" s="28">
        <v>50.0</v>
      </c>
      <c r="S395" s="50">
        <f t="shared" si="1"/>
        <v>25</v>
      </c>
      <c r="T395" s="28" t="str">
        <f t="shared" si="2"/>
        <v>DIATAS 8JAM</v>
      </c>
      <c r="U395" s="52">
        <v>45292.0</v>
      </c>
      <c r="V395" s="28" t="str">
        <f t="shared" si="3"/>
        <v>DIATAS 1 TAHUN</v>
      </c>
      <c r="W395" s="28"/>
      <c r="X395" s="28"/>
      <c r="Y395" s="28"/>
      <c r="Z395" s="28"/>
      <c r="AA395" s="28"/>
      <c r="AB395" s="28"/>
      <c r="AC395" s="65" t="b">
        <v>0</v>
      </c>
      <c r="AD395" s="28" t="str">
        <f t="shared" si="4"/>
        <v>Waktunya Dummy</v>
      </c>
      <c r="AE395" s="28" t="str">
        <f t="shared" si="5"/>
        <v>1</v>
      </c>
      <c r="AF395" s="28">
        <f t="shared" si="8"/>
        <v>50</v>
      </c>
      <c r="AG395" s="28">
        <v>50.0</v>
      </c>
      <c r="AH395" s="68">
        <v>1.0</v>
      </c>
      <c r="AI395" s="28">
        <v>0.0</v>
      </c>
      <c r="AJ395" s="70"/>
      <c r="AK395" s="28">
        <v>0.0</v>
      </c>
      <c r="AL395" s="28"/>
      <c r="AM395" s="28">
        <v>0.0</v>
      </c>
      <c r="AN395" s="28"/>
      <c r="AO395" s="28">
        <v>0.0</v>
      </c>
      <c r="AP395" s="28"/>
      <c r="AQ395" s="28">
        <v>0.0</v>
      </c>
      <c r="AR395" s="28"/>
      <c r="AS395" s="28">
        <v>0.0</v>
      </c>
      <c r="AT395" s="28"/>
      <c r="AU395" s="28">
        <v>0.0</v>
      </c>
      <c r="AV395" s="28"/>
      <c r="AW395" s="28">
        <v>0.0</v>
      </c>
      <c r="AX395" s="28"/>
      <c r="AY395" s="55" t="s">
        <v>184</v>
      </c>
      <c r="AZ395" s="55" t="s">
        <v>184</v>
      </c>
      <c r="BA395" s="55" t="s">
        <v>184</v>
      </c>
      <c r="BB395" s="55" t="s">
        <v>184</v>
      </c>
      <c r="BC395" s="77">
        <f t="shared" si="7"/>
        <v>100</v>
      </c>
    </row>
    <row r="396" ht="22.5" customHeight="1">
      <c r="A396" s="36">
        <v>395.0</v>
      </c>
      <c r="B396" s="28" t="s">
        <v>2861</v>
      </c>
      <c r="C396" s="28" t="s">
        <v>4447</v>
      </c>
      <c r="D396" s="28" t="s">
        <v>577</v>
      </c>
      <c r="E396" s="28" t="s">
        <v>593</v>
      </c>
      <c r="F396" s="28" t="s">
        <v>358</v>
      </c>
      <c r="G396" s="28"/>
      <c r="H396" s="28" t="s">
        <v>1859</v>
      </c>
      <c r="I396" s="28">
        <v>2.0</v>
      </c>
      <c r="J396" s="28">
        <v>20.0</v>
      </c>
      <c r="K396" s="28">
        <v>40.0</v>
      </c>
      <c r="L396" s="28" t="s">
        <v>546</v>
      </c>
      <c r="M396" s="28">
        <v>2.0</v>
      </c>
      <c r="N396" s="28" t="s">
        <v>3851</v>
      </c>
      <c r="O396" s="28" t="s">
        <v>2362</v>
      </c>
      <c r="P396" s="28"/>
      <c r="Q396" s="28" t="s">
        <v>1245</v>
      </c>
      <c r="R396" s="28">
        <v>50.0</v>
      </c>
      <c r="S396" s="50">
        <f t="shared" si="1"/>
        <v>25</v>
      </c>
      <c r="T396" s="28" t="str">
        <f t="shared" si="2"/>
        <v>DIATAS 8JAM</v>
      </c>
      <c r="U396" s="52">
        <v>45292.0</v>
      </c>
      <c r="V396" s="28" t="str">
        <f t="shared" si="3"/>
        <v>DIATAS 1 TAHUN</v>
      </c>
      <c r="W396" s="28"/>
      <c r="X396" s="28"/>
      <c r="Y396" s="28"/>
      <c r="Z396" s="28"/>
      <c r="AA396" s="28"/>
      <c r="AB396" s="28"/>
      <c r="AC396" s="65" t="b">
        <v>0</v>
      </c>
      <c r="AD396" s="28" t="str">
        <f t="shared" si="4"/>
        <v>Waktunya Dummy</v>
      </c>
      <c r="AE396" s="28" t="str">
        <f t="shared" si="5"/>
        <v>1</v>
      </c>
      <c r="AF396" s="28">
        <f t="shared" si="8"/>
        <v>50</v>
      </c>
      <c r="AG396" s="28">
        <v>50.0</v>
      </c>
      <c r="AH396" s="68">
        <v>1.0</v>
      </c>
      <c r="AI396" s="28">
        <v>0.0</v>
      </c>
      <c r="AJ396" s="70"/>
      <c r="AK396" s="28">
        <v>0.0</v>
      </c>
      <c r="AL396" s="28"/>
      <c r="AM396" s="28">
        <v>0.0</v>
      </c>
      <c r="AN396" s="28"/>
      <c r="AO396" s="28">
        <v>0.0</v>
      </c>
      <c r="AP396" s="28"/>
      <c r="AQ396" s="28">
        <v>0.0</v>
      </c>
      <c r="AR396" s="28"/>
      <c r="AS396" s="28">
        <v>0.0</v>
      </c>
      <c r="AT396" s="28"/>
      <c r="AU396" s="28">
        <v>0.0</v>
      </c>
      <c r="AV396" s="28"/>
      <c r="AW396" s="28">
        <v>0.0</v>
      </c>
      <c r="AX396" s="28"/>
      <c r="AY396" s="55" t="s">
        <v>184</v>
      </c>
      <c r="AZ396" s="55" t="s">
        <v>184</v>
      </c>
      <c r="BA396" s="55" t="s">
        <v>184</v>
      </c>
      <c r="BB396" s="55" t="s">
        <v>184</v>
      </c>
      <c r="BC396" s="77">
        <f t="shared" si="7"/>
        <v>100</v>
      </c>
    </row>
    <row r="397" ht="22.5" customHeight="1">
      <c r="A397" s="36">
        <v>396.0</v>
      </c>
      <c r="B397" s="28" t="s">
        <v>2864</v>
      </c>
      <c r="C397" s="28" t="s">
        <v>4454</v>
      </c>
      <c r="D397" s="28" t="s">
        <v>96</v>
      </c>
      <c r="E397" s="28" t="s">
        <v>593</v>
      </c>
      <c r="F397" s="28" t="s">
        <v>358</v>
      </c>
      <c r="G397" s="28"/>
      <c r="H397" s="28" t="s">
        <v>1859</v>
      </c>
      <c r="I397" s="28">
        <v>2.0</v>
      </c>
      <c r="J397" s="28">
        <v>20.0</v>
      </c>
      <c r="K397" s="28">
        <v>40.0</v>
      </c>
      <c r="L397" s="28" t="s">
        <v>546</v>
      </c>
      <c r="M397" s="28">
        <v>2.0</v>
      </c>
      <c r="N397" s="28" t="s">
        <v>3851</v>
      </c>
      <c r="O397" s="28" t="s">
        <v>2362</v>
      </c>
      <c r="P397" s="28"/>
      <c r="Q397" s="28" t="s">
        <v>1245</v>
      </c>
      <c r="R397" s="28">
        <v>50.0</v>
      </c>
      <c r="S397" s="50">
        <f t="shared" si="1"/>
        <v>25</v>
      </c>
      <c r="T397" s="28" t="str">
        <f t="shared" si="2"/>
        <v>DIATAS 8JAM</v>
      </c>
      <c r="U397" s="52">
        <v>45292.0</v>
      </c>
      <c r="V397" s="28" t="str">
        <f t="shared" si="3"/>
        <v>DIATAS 1 TAHUN</v>
      </c>
      <c r="W397" s="28"/>
      <c r="X397" s="28"/>
      <c r="Y397" s="28"/>
      <c r="Z397" s="28"/>
      <c r="AA397" s="28"/>
      <c r="AB397" s="28"/>
      <c r="AC397" s="65" t="b">
        <v>0</v>
      </c>
      <c r="AD397" s="28" t="str">
        <f t="shared" si="4"/>
        <v>Waktunya Dummy</v>
      </c>
      <c r="AE397" s="28" t="str">
        <f t="shared" si="5"/>
        <v>1</v>
      </c>
      <c r="AF397" s="28">
        <f t="shared" si="8"/>
        <v>50</v>
      </c>
      <c r="AG397" s="28">
        <v>50.0</v>
      </c>
      <c r="AH397" s="68">
        <v>1.0</v>
      </c>
      <c r="AI397" s="28">
        <v>0.0</v>
      </c>
      <c r="AJ397" s="70"/>
      <c r="AK397" s="28">
        <v>0.0</v>
      </c>
      <c r="AL397" s="28"/>
      <c r="AM397" s="28">
        <v>0.0</v>
      </c>
      <c r="AN397" s="28"/>
      <c r="AO397" s="28">
        <v>0.0</v>
      </c>
      <c r="AP397" s="28"/>
      <c r="AQ397" s="28">
        <v>0.0</v>
      </c>
      <c r="AR397" s="28"/>
      <c r="AS397" s="28">
        <v>0.0</v>
      </c>
      <c r="AT397" s="28"/>
      <c r="AU397" s="28">
        <v>0.0</v>
      </c>
      <c r="AV397" s="28"/>
      <c r="AW397" s="28">
        <v>0.0</v>
      </c>
      <c r="AX397" s="28"/>
      <c r="AY397" s="55" t="s">
        <v>184</v>
      </c>
      <c r="AZ397" s="55" t="s">
        <v>184</v>
      </c>
      <c r="BA397" s="55" t="s">
        <v>184</v>
      </c>
      <c r="BB397" s="55" t="s">
        <v>184</v>
      </c>
      <c r="BC397" s="77">
        <f t="shared" si="7"/>
        <v>100</v>
      </c>
    </row>
    <row r="398" ht="22.5" customHeight="1">
      <c r="A398" s="36">
        <v>397.0</v>
      </c>
      <c r="B398" s="28" t="s">
        <v>2868</v>
      </c>
      <c r="C398" s="28" t="s">
        <v>4461</v>
      </c>
      <c r="D398" s="28" t="s">
        <v>181</v>
      </c>
      <c r="E398" s="28" t="s">
        <v>593</v>
      </c>
      <c r="F398" s="28" t="s">
        <v>358</v>
      </c>
      <c r="G398" s="28"/>
      <c r="H398" s="28" t="s">
        <v>1859</v>
      </c>
      <c r="I398" s="28">
        <v>2.0</v>
      </c>
      <c r="J398" s="28">
        <v>20.0</v>
      </c>
      <c r="K398" s="28">
        <v>40.0</v>
      </c>
      <c r="L398" s="28" t="s">
        <v>546</v>
      </c>
      <c r="M398" s="28">
        <v>4.0</v>
      </c>
      <c r="N398" s="28" t="s">
        <v>1605</v>
      </c>
      <c r="O398" s="28" t="s">
        <v>1608</v>
      </c>
      <c r="P398" s="28"/>
      <c r="Q398" s="28" t="s">
        <v>368</v>
      </c>
      <c r="R398" s="28">
        <v>100.0</v>
      </c>
      <c r="S398" s="50">
        <f t="shared" si="1"/>
        <v>25</v>
      </c>
      <c r="T398" s="28" t="str">
        <f t="shared" si="2"/>
        <v>DIATAS 8JAM</v>
      </c>
      <c r="U398" s="52">
        <v>44927.0</v>
      </c>
      <c r="V398" s="28" t="str">
        <f t="shared" si="3"/>
        <v>DIATAS 2 TAHUN</v>
      </c>
      <c r="W398" s="28"/>
      <c r="X398" s="28"/>
      <c r="Y398" s="28"/>
      <c r="Z398" s="28"/>
      <c r="AA398" s="28"/>
      <c r="AB398" s="28"/>
      <c r="AC398" s="65" t="b">
        <v>0</v>
      </c>
      <c r="AD398" s="28" t="str">
        <f t="shared" si="4"/>
        <v>Waktunya Dummy</v>
      </c>
      <c r="AE398" s="28" t="str">
        <f t="shared" si="5"/>
        <v>1</v>
      </c>
      <c r="AF398" s="28">
        <f t="shared" si="8"/>
        <v>100</v>
      </c>
      <c r="AG398" s="28">
        <v>100.0</v>
      </c>
      <c r="AH398" s="68">
        <v>1.0</v>
      </c>
      <c r="AI398" s="28">
        <v>0.0</v>
      </c>
      <c r="AJ398" s="70">
        <v>0.0</v>
      </c>
      <c r="AK398" s="28">
        <v>0.0</v>
      </c>
      <c r="AL398" s="68">
        <v>0.0</v>
      </c>
      <c r="AM398" s="28">
        <v>0.0</v>
      </c>
      <c r="AN398" s="68">
        <v>0.0</v>
      </c>
      <c r="AO398" s="28">
        <v>0.0</v>
      </c>
      <c r="AP398" s="68">
        <v>0.0</v>
      </c>
      <c r="AQ398" s="28">
        <v>0.0</v>
      </c>
      <c r="AR398" s="68">
        <v>0.0</v>
      </c>
      <c r="AS398" s="28">
        <v>0.0</v>
      </c>
      <c r="AT398" s="68">
        <v>0.0</v>
      </c>
      <c r="AU398" s="28">
        <v>0.0</v>
      </c>
      <c r="AV398" s="68">
        <v>0.0</v>
      </c>
      <c r="AW398" s="28">
        <v>0.0</v>
      </c>
      <c r="AX398" s="68">
        <v>0.0</v>
      </c>
      <c r="AY398" s="55" t="s">
        <v>184</v>
      </c>
      <c r="AZ398" s="55" t="s">
        <v>184</v>
      </c>
      <c r="BA398" s="55" t="s">
        <v>184</v>
      </c>
      <c r="BB398" s="55" t="s">
        <v>184</v>
      </c>
      <c r="BC398" s="77">
        <f t="shared" si="7"/>
        <v>100</v>
      </c>
    </row>
    <row r="399" ht="22.5" customHeight="1">
      <c r="A399" s="36">
        <v>398.0</v>
      </c>
      <c r="B399" s="28" t="s">
        <v>2870</v>
      </c>
      <c r="C399" s="28" t="s">
        <v>4467</v>
      </c>
      <c r="D399" s="28" t="s">
        <v>577</v>
      </c>
      <c r="E399" s="28" t="s">
        <v>593</v>
      </c>
      <c r="F399" s="28" t="s">
        <v>358</v>
      </c>
      <c r="G399" s="28"/>
      <c r="H399" s="28" t="s">
        <v>1859</v>
      </c>
      <c r="I399" s="28">
        <v>2.0</v>
      </c>
      <c r="J399" s="28">
        <v>20.0</v>
      </c>
      <c r="K399" s="28">
        <v>40.0</v>
      </c>
      <c r="L399" s="28" t="s">
        <v>546</v>
      </c>
      <c r="M399" s="28">
        <v>2.0</v>
      </c>
      <c r="N399" s="28" t="s">
        <v>3851</v>
      </c>
      <c r="O399" s="28" t="s">
        <v>2362</v>
      </c>
      <c r="P399" s="28"/>
      <c r="Q399" s="28" t="s">
        <v>1245</v>
      </c>
      <c r="R399" s="28">
        <v>50.0</v>
      </c>
      <c r="S399" s="50">
        <f t="shared" si="1"/>
        <v>25</v>
      </c>
      <c r="T399" s="28" t="str">
        <f t="shared" si="2"/>
        <v>DIATAS 8JAM</v>
      </c>
      <c r="U399" s="52">
        <v>45292.0</v>
      </c>
      <c r="V399" s="28" t="str">
        <f t="shared" si="3"/>
        <v>DIATAS 1 TAHUN</v>
      </c>
      <c r="W399" s="28"/>
      <c r="X399" s="28"/>
      <c r="Y399" s="28"/>
      <c r="Z399" s="28"/>
      <c r="AA399" s="28"/>
      <c r="AB399" s="28"/>
      <c r="AC399" s="65" t="b">
        <v>0</v>
      </c>
      <c r="AD399" s="28" t="str">
        <f t="shared" si="4"/>
        <v>Waktunya Dummy</v>
      </c>
      <c r="AE399" s="28" t="str">
        <f t="shared" si="5"/>
        <v>1</v>
      </c>
      <c r="AF399" s="28">
        <f t="shared" si="8"/>
        <v>50</v>
      </c>
      <c r="AG399" s="28">
        <v>50.0</v>
      </c>
      <c r="AH399" s="68">
        <v>1.0</v>
      </c>
      <c r="AI399" s="28">
        <v>0.0</v>
      </c>
      <c r="AJ399" s="70"/>
      <c r="AK399" s="28">
        <v>0.0</v>
      </c>
      <c r="AL399" s="28"/>
      <c r="AM399" s="28">
        <v>0.0</v>
      </c>
      <c r="AN399" s="28"/>
      <c r="AO399" s="28">
        <v>0.0</v>
      </c>
      <c r="AP399" s="28"/>
      <c r="AQ399" s="28">
        <v>0.0</v>
      </c>
      <c r="AR399" s="28"/>
      <c r="AS399" s="28">
        <v>0.0</v>
      </c>
      <c r="AT399" s="28"/>
      <c r="AU399" s="28">
        <v>0.0</v>
      </c>
      <c r="AV399" s="28"/>
      <c r="AW399" s="28">
        <v>0.0</v>
      </c>
      <c r="AX399" s="28"/>
      <c r="AY399" s="55" t="s">
        <v>184</v>
      </c>
      <c r="AZ399" s="55" t="s">
        <v>184</v>
      </c>
      <c r="BA399" s="55" t="s">
        <v>184</v>
      </c>
      <c r="BB399" s="55" t="s">
        <v>184</v>
      </c>
      <c r="BC399" s="77">
        <f t="shared" si="7"/>
        <v>100</v>
      </c>
    </row>
    <row r="400" ht="22.5" customHeight="1">
      <c r="A400" s="36">
        <v>399.0</v>
      </c>
      <c r="B400" s="28" t="s">
        <v>2874</v>
      </c>
      <c r="C400" s="28" t="s">
        <v>4475</v>
      </c>
      <c r="D400" s="28" t="s">
        <v>253</v>
      </c>
      <c r="E400" s="28" t="s">
        <v>593</v>
      </c>
      <c r="F400" s="28" t="s">
        <v>358</v>
      </c>
      <c r="G400" s="28"/>
      <c r="H400" s="28" t="s">
        <v>1859</v>
      </c>
      <c r="I400" s="28">
        <v>2.0</v>
      </c>
      <c r="J400" s="28">
        <v>20.0</v>
      </c>
      <c r="K400" s="28">
        <v>40.0</v>
      </c>
      <c r="L400" s="28" t="s">
        <v>546</v>
      </c>
      <c r="M400" s="28">
        <v>2.0</v>
      </c>
      <c r="N400" s="28" t="s">
        <v>3851</v>
      </c>
      <c r="O400" s="28" t="s">
        <v>2362</v>
      </c>
      <c r="P400" s="28"/>
      <c r="Q400" s="28" t="s">
        <v>1245</v>
      </c>
      <c r="R400" s="28">
        <v>50.0</v>
      </c>
      <c r="S400" s="50">
        <f t="shared" si="1"/>
        <v>25</v>
      </c>
      <c r="T400" s="28" t="str">
        <f t="shared" si="2"/>
        <v>DIATAS 8JAM</v>
      </c>
      <c r="U400" s="52">
        <v>45292.0</v>
      </c>
      <c r="V400" s="28" t="str">
        <f t="shared" si="3"/>
        <v>DIATAS 1 TAHUN</v>
      </c>
      <c r="W400" s="28"/>
      <c r="X400" s="28"/>
      <c r="Y400" s="28"/>
      <c r="Z400" s="28"/>
      <c r="AA400" s="28"/>
      <c r="AB400" s="28"/>
      <c r="AC400" s="65" t="b">
        <v>0</v>
      </c>
      <c r="AD400" s="28" t="str">
        <f t="shared" si="4"/>
        <v>Waktunya Dummy</v>
      </c>
      <c r="AE400" s="28" t="str">
        <f t="shared" si="5"/>
        <v>1</v>
      </c>
      <c r="AF400" s="28">
        <f t="shared" si="8"/>
        <v>50</v>
      </c>
      <c r="AG400" s="28">
        <v>50.0</v>
      </c>
      <c r="AH400" s="68">
        <v>1.0</v>
      </c>
      <c r="AI400" s="28">
        <v>0.0</v>
      </c>
      <c r="AJ400" s="70"/>
      <c r="AK400" s="28">
        <v>0.0</v>
      </c>
      <c r="AL400" s="28"/>
      <c r="AM400" s="28">
        <v>0.0</v>
      </c>
      <c r="AN400" s="28"/>
      <c r="AO400" s="28">
        <v>0.0</v>
      </c>
      <c r="AP400" s="28"/>
      <c r="AQ400" s="28">
        <v>0.0</v>
      </c>
      <c r="AR400" s="28"/>
      <c r="AS400" s="28">
        <v>0.0</v>
      </c>
      <c r="AT400" s="28"/>
      <c r="AU400" s="28">
        <v>0.0</v>
      </c>
      <c r="AV400" s="28"/>
      <c r="AW400" s="28">
        <v>0.0</v>
      </c>
      <c r="AX400" s="28"/>
      <c r="AY400" s="55" t="s">
        <v>184</v>
      </c>
      <c r="AZ400" s="55" t="s">
        <v>184</v>
      </c>
      <c r="BA400" s="55" t="s">
        <v>184</v>
      </c>
      <c r="BB400" s="55" t="s">
        <v>184</v>
      </c>
      <c r="BC400" s="77">
        <f t="shared" si="7"/>
        <v>100</v>
      </c>
    </row>
    <row r="401" ht="22.5" customHeight="1">
      <c r="A401" s="36">
        <v>400.0</v>
      </c>
      <c r="B401" s="28" t="s">
        <v>2878</v>
      </c>
      <c r="C401" s="28" t="s">
        <v>4482</v>
      </c>
      <c r="D401" s="28" t="s">
        <v>577</v>
      </c>
      <c r="E401" s="28" t="s">
        <v>593</v>
      </c>
      <c r="F401" s="28" t="s">
        <v>358</v>
      </c>
      <c r="G401" s="28"/>
      <c r="H401" s="28" t="s">
        <v>1859</v>
      </c>
      <c r="I401" s="28">
        <v>2.0</v>
      </c>
      <c r="J401" s="28">
        <v>20.0</v>
      </c>
      <c r="K401" s="28">
        <v>40.0</v>
      </c>
      <c r="L401" s="28" t="s">
        <v>546</v>
      </c>
      <c r="M401" s="28">
        <v>2.0</v>
      </c>
      <c r="N401" s="28" t="s">
        <v>3851</v>
      </c>
      <c r="O401" s="28" t="s">
        <v>2362</v>
      </c>
      <c r="P401" s="28"/>
      <c r="Q401" s="28" t="s">
        <v>1245</v>
      </c>
      <c r="R401" s="28">
        <v>50.0</v>
      </c>
      <c r="S401" s="50">
        <f t="shared" si="1"/>
        <v>25</v>
      </c>
      <c r="T401" s="28" t="str">
        <f t="shared" si="2"/>
        <v>DIATAS 8JAM</v>
      </c>
      <c r="U401" s="52">
        <v>45292.0</v>
      </c>
      <c r="V401" s="28" t="str">
        <f t="shared" si="3"/>
        <v>DIATAS 1 TAHUN</v>
      </c>
      <c r="W401" s="28"/>
      <c r="X401" s="28"/>
      <c r="Y401" s="28"/>
      <c r="Z401" s="28"/>
      <c r="AA401" s="28"/>
      <c r="AB401" s="28"/>
      <c r="AC401" s="65" t="b">
        <v>0</v>
      </c>
      <c r="AD401" s="28" t="str">
        <f t="shared" si="4"/>
        <v>Waktunya Dummy</v>
      </c>
      <c r="AE401" s="28" t="str">
        <f t="shared" si="5"/>
        <v>1</v>
      </c>
      <c r="AF401" s="28">
        <f t="shared" si="8"/>
        <v>50</v>
      </c>
      <c r="AG401" s="28">
        <v>50.0</v>
      </c>
      <c r="AH401" s="68">
        <v>1.0</v>
      </c>
      <c r="AI401" s="28">
        <v>0.0</v>
      </c>
      <c r="AJ401" s="70"/>
      <c r="AK401" s="28">
        <v>0.0</v>
      </c>
      <c r="AL401" s="28"/>
      <c r="AM401" s="28">
        <v>0.0</v>
      </c>
      <c r="AN401" s="28"/>
      <c r="AO401" s="28">
        <v>0.0</v>
      </c>
      <c r="AP401" s="28"/>
      <c r="AQ401" s="28">
        <v>0.0</v>
      </c>
      <c r="AR401" s="28"/>
      <c r="AS401" s="28">
        <v>0.0</v>
      </c>
      <c r="AT401" s="28"/>
      <c r="AU401" s="28">
        <v>0.0</v>
      </c>
      <c r="AV401" s="28"/>
      <c r="AW401" s="28">
        <v>0.0</v>
      </c>
      <c r="AX401" s="28"/>
      <c r="AY401" s="55" t="s">
        <v>184</v>
      </c>
      <c r="AZ401" s="55" t="s">
        <v>184</v>
      </c>
      <c r="BA401" s="55" t="s">
        <v>184</v>
      </c>
      <c r="BB401" s="55" t="s">
        <v>184</v>
      </c>
      <c r="BC401" s="77">
        <f t="shared" si="7"/>
        <v>100</v>
      </c>
    </row>
    <row r="402" ht="22.5" customHeight="1">
      <c r="A402" s="36">
        <v>401.0</v>
      </c>
      <c r="B402" s="28" t="s">
        <v>2882</v>
      </c>
      <c r="C402" s="28" t="s">
        <v>4487</v>
      </c>
      <c r="D402" s="28" t="s">
        <v>253</v>
      </c>
      <c r="E402" s="28" t="s">
        <v>593</v>
      </c>
      <c r="F402" s="28" t="s">
        <v>358</v>
      </c>
      <c r="G402" s="28"/>
      <c r="H402" s="28" t="s">
        <v>1859</v>
      </c>
      <c r="I402" s="28">
        <v>2.0</v>
      </c>
      <c r="J402" s="28">
        <v>20.0</v>
      </c>
      <c r="K402" s="28">
        <v>40.0</v>
      </c>
      <c r="L402" s="28" t="s">
        <v>546</v>
      </c>
      <c r="M402" s="28">
        <v>2.0</v>
      </c>
      <c r="N402" s="28" t="s">
        <v>3851</v>
      </c>
      <c r="O402" s="28" t="s">
        <v>2362</v>
      </c>
      <c r="P402" s="28"/>
      <c r="Q402" s="28" t="s">
        <v>1245</v>
      </c>
      <c r="R402" s="28">
        <v>50.0</v>
      </c>
      <c r="S402" s="50">
        <f t="shared" si="1"/>
        <v>25</v>
      </c>
      <c r="T402" s="28" t="str">
        <f t="shared" si="2"/>
        <v>DIATAS 8JAM</v>
      </c>
      <c r="U402" s="52">
        <v>45292.0</v>
      </c>
      <c r="V402" s="28" t="str">
        <f t="shared" si="3"/>
        <v>DIATAS 1 TAHUN</v>
      </c>
      <c r="W402" s="28"/>
      <c r="X402" s="28"/>
      <c r="Y402" s="28"/>
      <c r="Z402" s="28"/>
      <c r="AA402" s="28"/>
      <c r="AB402" s="28"/>
      <c r="AC402" s="65" t="b">
        <v>0</v>
      </c>
      <c r="AD402" s="28" t="str">
        <f t="shared" si="4"/>
        <v>Waktunya Dummy</v>
      </c>
      <c r="AE402" s="28" t="str">
        <f t="shared" si="5"/>
        <v>1</v>
      </c>
      <c r="AF402" s="28">
        <f t="shared" si="8"/>
        <v>50</v>
      </c>
      <c r="AG402" s="28">
        <v>50.0</v>
      </c>
      <c r="AH402" s="68">
        <v>1.0</v>
      </c>
      <c r="AI402" s="28">
        <v>0.0</v>
      </c>
      <c r="AJ402" s="70"/>
      <c r="AK402" s="28">
        <v>0.0</v>
      </c>
      <c r="AL402" s="28"/>
      <c r="AM402" s="28">
        <v>0.0</v>
      </c>
      <c r="AN402" s="28"/>
      <c r="AO402" s="28">
        <v>0.0</v>
      </c>
      <c r="AP402" s="28"/>
      <c r="AQ402" s="28">
        <v>0.0</v>
      </c>
      <c r="AR402" s="28"/>
      <c r="AS402" s="28">
        <v>0.0</v>
      </c>
      <c r="AT402" s="28"/>
      <c r="AU402" s="28">
        <v>0.0</v>
      </c>
      <c r="AV402" s="28"/>
      <c r="AW402" s="28">
        <v>0.0</v>
      </c>
      <c r="AX402" s="28"/>
      <c r="AY402" s="55" t="s">
        <v>184</v>
      </c>
      <c r="AZ402" s="55" t="s">
        <v>184</v>
      </c>
      <c r="BA402" s="55" t="s">
        <v>184</v>
      </c>
      <c r="BB402" s="55" t="s">
        <v>184</v>
      </c>
      <c r="BC402" s="77">
        <f t="shared" si="7"/>
        <v>100</v>
      </c>
    </row>
    <row r="403" ht="22.5" customHeight="1">
      <c r="A403" s="36">
        <v>402.0</v>
      </c>
      <c r="B403" s="28" t="s">
        <v>2885</v>
      </c>
      <c r="C403" s="28" t="s">
        <v>4496</v>
      </c>
      <c r="D403" s="28" t="s">
        <v>253</v>
      </c>
      <c r="E403" s="28" t="s">
        <v>593</v>
      </c>
      <c r="F403" s="28" t="s">
        <v>358</v>
      </c>
      <c r="G403" s="28"/>
      <c r="H403" s="28" t="s">
        <v>1859</v>
      </c>
      <c r="I403" s="28">
        <v>2.0</v>
      </c>
      <c r="J403" s="28">
        <v>20.0</v>
      </c>
      <c r="K403" s="28">
        <v>40.0</v>
      </c>
      <c r="L403" s="28" t="s">
        <v>546</v>
      </c>
      <c r="M403" s="28">
        <v>2.0</v>
      </c>
      <c r="N403" s="28" t="s">
        <v>3851</v>
      </c>
      <c r="O403" s="28" t="s">
        <v>2362</v>
      </c>
      <c r="P403" s="28"/>
      <c r="Q403" s="28" t="s">
        <v>1245</v>
      </c>
      <c r="R403" s="28">
        <v>50.0</v>
      </c>
      <c r="S403" s="50">
        <f t="shared" si="1"/>
        <v>25</v>
      </c>
      <c r="T403" s="28" t="str">
        <f t="shared" si="2"/>
        <v>DIATAS 8JAM</v>
      </c>
      <c r="U403" s="52">
        <v>45292.0</v>
      </c>
      <c r="V403" s="28" t="str">
        <f t="shared" si="3"/>
        <v>DIATAS 1 TAHUN</v>
      </c>
      <c r="W403" s="28"/>
      <c r="X403" s="28"/>
      <c r="Y403" s="28"/>
      <c r="Z403" s="28"/>
      <c r="AA403" s="28"/>
      <c r="AB403" s="28"/>
      <c r="AC403" s="65" t="b">
        <v>0</v>
      </c>
      <c r="AD403" s="28" t="str">
        <f t="shared" si="4"/>
        <v>Waktunya Dummy</v>
      </c>
      <c r="AE403" s="28" t="str">
        <f t="shared" si="5"/>
        <v>1</v>
      </c>
      <c r="AF403" s="28">
        <f t="shared" si="8"/>
        <v>50</v>
      </c>
      <c r="AG403" s="28">
        <v>50.0</v>
      </c>
      <c r="AH403" s="68">
        <v>1.0</v>
      </c>
      <c r="AI403" s="28">
        <v>0.0</v>
      </c>
      <c r="AJ403" s="70"/>
      <c r="AK403" s="28">
        <v>0.0</v>
      </c>
      <c r="AL403" s="28"/>
      <c r="AM403" s="28">
        <v>0.0</v>
      </c>
      <c r="AN403" s="28"/>
      <c r="AO403" s="28">
        <v>0.0</v>
      </c>
      <c r="AP403" s="28"/>
      <c r="AQ403" s="28">
        <v>0.0</v>
      </c>
      <c r="AR403" s="28"/>
      <c r="AS403" s="28">
        <v>0.0</v>
      </c>
      <c r="AT403" s="28"/>
      <c r="AU403" s="28">
        <v>0.0</v>
      </c>
      <c r="AV403" s="28"/>
      <c r="AW403" s="28">
        <v>0.0</v>
      </c>
      <c r="AX403" s="28"/>
      <c r="AY403" s="55" t="s">
        <v>184</v>
      </c>
      <c r="AZ403" s="55" t="s">
        <v>184</v>
      </c>
      <c r="BA403" s="55" t="s">
        <v>184</v>
      </c>
      <c r="BB403" s="55" t="s">
        <v>184</v>
      </c>
      <c r="BC403" s="77">
        <f t="shared" si="7"/>
        <v>100</v>
      </c>
    </row>
    <row r="404" ht="22.5" customHeight="1">
      <c r="A404" s="36">
        <v>403.0</v>
      </c>
      <c r="B404" s="28" t="s">
        <v>2890</v>
      </c>
      <c r="C404" s="28" t="s">
        <v>4501</v>
      </c>
      <c r="D404" s="28" t="s">
        <v>96</v>
      </c>
      <c r="E404" s="28" t="s">
        <v>593</v>
      </c>
      <c r="F404" s="28" t="s">
        <v>358</v>
      </c>
      <c r="G404" s="28"/>
      <c r="H404" s="28" t="s">
        <v>1859</v>
      </c>
      <c r="I404" s="28">
        <v>2.0</v>
      </c>
      <c r="J404" s="28">
        <v>20.0</v>
      </c>
      <c r="K404" s="28">
        <v>40.0</v>
      </c>
      <c r="L404" s="28" t="s">
        <v>546</v>
      </c>
      <c r="M404" s="28">
        <v>2.0</v>
      </c>
      <c r="N404" s="28" t="s">
        <v>3851</v>
      </c>
      <c r="O404" s="28" t="s">
        <v>2362</v>
      </c>
      <c r="P404" s="28"/>
      <c r="Q404" s="28" t="s">
        <v>1245</v>
      </c>
      <c r="R404" s="28">
        <v>50.0</v>
      </c>
      <c r="S404" s="50">
        <f t="shared" si="1"/>
        <v>25</v>
      </c>
      <c r="T404" s="28" t="str">
        <f t="shared" si="2"/>
        <v>DIATAS 8JAM</v>
      </c>
      <c r="U404" s="52">
        <v>45292.0</v>
      </c>
      <c r="V404" s="28" t="str">
        <f t="shared" si="3"/>
        <v>DIATAS 1 TAHUN</v>
      </c>
      <c r="W404" s="28"/>
      <c r="X404" s="28"/>
      <c r="Y404" s="28"/>
      <c r="Z404" s="28"/>
      <c r="AA404" s="28"/>
      <c r="AB404" s="28"/>
      <c r="AC404" s="65" t="b">
        <v>0</v>
      </c>
      <c r="AD404" s="28" t="str">
        <f t="shared" si="4"/>
        <v>Waktunya Dummy</v>
      </c>
      <c r="AE404" s="28" t="str">
        <f t="shared" si="5"/>
        <v>1</v>
      </c>
      <c r="AF404" s="28">
        <f t="shared" si="8"/>
        <v>50</v>
      </c>
      <c r="AG404" s="28">
        <v>50.0</v>
      </c>
      <c r="AH404" s="68">
        <v>1.0</v>
      </c>
      <c r="AI404" s="28">
        <v>0.0</v>
      </c>
      <c r="AJ404" s="70"/>
      <c r="AK404" s="28">
        <v>0.0</v>
      </c>
      <c r="AL404" s="28"/>
      <c r="AM404" s="28">
        <v>0.0</v>
      </c>
      <c r="AN404" s="28"/>
      <c r="AO404" s="28">
        <v>0.0</v>
      </c>
      <c r="AP404" s="28"/>
      <c r="AQ404" s="28">
        <v>0.0</v>
      </c>
      <c r="AR404" s="28"/>
      <c r="AS404" s="28">
        <v>0.0</v>
      </c>
      <c r="AT404" s="28"/>
      <c r="AU404" s="28">
        <v>0.0</v>
      </c>
      <c r="AV404" s="28"/>
      <c r="AW404" s="28">
        <v>0.0</v>
      </c>
      <c r="AX404" s="28"/>
      <c r="AY404" s="55" t="s">
        <v>184</v>
      </c>
      <c r="AZ404" s="55" t="s">
        <v>184</v>
      </c>
      <c r="BA404" s="55" t="s">
        <v>184</v>
      </c>
      <c r="BB404" s="55" t="s">
        <v>184</v>
      </c>
      <c r="BC404" s="77">
        <f t="shared" si="7"/>
        <v>100</v>
      </c>
    </row>
    <row r="405" ht="22.5" customHeight="1">
      <c r="A405" s="36">
        <v>404.0</v>
      </c>
      <c r="B405" s="28" t="s">
        <v>2894</v>
      </c>
      <c r="C405" s="28" t="s">
        <v>4509</v>
      </c>
      <c r="D405" s="28" t="s">
        <v>577</v>
      </c>
      <c r="E405" s="28" t="s">
        <v>593</v>
      </c>
      <c r="F405" s="28" t="s">
        <v>358</v>
      </c>
      <c r="G405" s="28"/>
      <c r="H405" s="28" t="s">
        <v>1859</v>
      </c>
      <c r="I405" s="28">
        <v>2.0</v>
      </c>
      <c r="J405" s="28">
        <v>20.0</v>
      </c>
      <c r="K405" s="28">
        <v>40.0</v>
      </c>
      <c r="L405" s="28" t="s">
        <v>546</v>
      </c>
      <c r="M405" s="28">
        <v>2.0</v>
      </c>
      <c r="N405" s="28" t="s">
        <v>3851</v>
      </c>
      <c r="O405" s="28" t="s">
        <v>2362</v>
      </c>
      <c r="P405" s="28"/>
      <c r="Q405" s="28" t="s">
        <v>1245</v>
      </c>
      <c r="R405" s="28">
        <v>50.0</v>
      </c>
      <c r="S405" s="50">
        <f t="shared" si="1"/>
        <v>25</v>
      </c>
      <c r="T405" s="28" t="str">
        <f t="shared" si="2"/>
        <v>DIATAS 8JAM</v>
      </c>
      <c r="U405" s="52">
        <v>45292.0</v>
      </c>
      <c r="V405" s="28" t="str">
        <f t="shared" si="3"/>
        <v>DIATAS 1 TAHUN</v>
      </c>
      <c r="W405" s="28"/>
      <c r="X405" s="28"/>
      <c r="Y405" s="28"/>
      <c r="Z405" s="28"/>
      <c r="AA405" s="28"/>
      <c r="AB405" s="28"/>
      <c r="AC405" s="65" t="b">
        <v>0</v>
      </c>
      <c r="AD405" s="28" t="str">
        <f t="shared" si="4"/>
        <v>Waktunya Dummy</v>
      </c>
      <c r="AE405" s="28" t="str">
        <f t="shared" si="5"/>
        <v>1</v>
      </c>
      <c r="AF405" s="28">
        <f t="shared" si="8"/>
        <v>50</v>
      </c>
      <c r="AG405" s="28">
        <v>50.0</v>
      </c>
      <c r="AH405" s="68">
        <v>1.0</v>
      </c>
      <c r="AI405" s="28">
        <v>0.0</v>
      </c>
      <c r="AJ405" s="70"/>
      <c r="AK405" s="28">
        <v>0.0</v>
      </c>
      <c r="AL405" s="28"/>
      <c r="AM405" s="28">
        <v>0.0</v>
      </c>
      <c r="AN405" s="28"/>
      <c r="AO405" s="28">
        <v>0.0</v>
      </c>
      <c r="AP405" s="28"/>
      <c r="AQ405" s="28">
        <v>0.0</v>
      </c>
      <c r="AR405" s="28"/>
      <c r="AS405" s="28">
        <v>0.0</v>
      </c>
      <c r="AT405" s="28"/>
      <c r="AU405" s="28">
        <v>0.0</v>
      </c>
      <c r="AV405" s="28"/>
      <c r="AW405" s="28">
        <v>0.0</v>
      </c>
      <c r="AX405" s="28"/>
      <c r="AY405" s="55" t="s">
        <v>184</v>
      </c>
      <c r="AZ405" s="55" t="s">
        <v>184</v>
      </c>
      <c r="BA405" s="55" t="s">
        <v>184</v>
      </c>
      <c r="BB405" s="55" t="s">
        <v>184</v>
      </c>
      <c r="BC405" s="77">
        <f t="shared" si="7"/>
        <v>100</v>
      </c>
    </row>
    <row r="406" ht="22.5" customHeight="1">
      <c r="A406" s="36">
        <v>405.0</v>
      </c>
      <c r="B406" s="28" t="s">
        <v>2898</v>
      </c>
      <c r="C406" s="28" t="s">
        <v>4516</v>
      </c>
      <c r="D406" s="28" t="s">
        <v>232</v>
      </c>
      <c r="E406" s="28" t="s">
        <v>593</v>
      </c>
      <c r="F406" s="28" t="s">
        <v>358</v>
      </c>
      <c r="G406" s="28"/>
      <c r="H406" s="28" t="s">
        <v>1859</v>
      </c>
      <c r="I406" s="28">
        <v>2.0</v>
      </c>
      <c r="J406" s="28">
        <v>20.0</v>
      </c>
      <c r="K406" s="28">
        <v>40.0</v>
      </c>
      <c r="L406" s="28" t="s">
        <v>546</v>
      </c>
      <c r="M406" s="28">
        <v>4.0</v>
      </c>
      <c r="N406" s="28" t="s">
        <v>1605</v>
      </c>
      <c r="O406" s="28" t="s">
        <v>1608</v>
      </c>
      <c r="P406" s="28"/>
      <c r="Q406" s="28" t="s">
        <v>368</v>
      </c>
      <c r="R406" s="28">
        <v>100.0</v>
      </c>
      <c r="S406" s="50">
        <f t="shared" si="1"/>
        <v>25</v>
      </c>
      <c r="T406" s="28" t="str">
        <f t="shared" si="2"/>
        <v>DIATAS 8JAM</v>
      </c>
      <c r="U406" s="52">
        <v>44927.0</v>
      </c>
      <c r="V406" s="28" t="str">
        <f t="shared" si="3"/>
        <v>DIATAS 2 TAHUN</v>
      </c>
      <c r="W406" s="28"/>
      <c r="X406" s="28"/>
      <c r="Y406" s="28"/>
      <c r="Z406" s="28"/>
      <c r="AA406" s="28"/>
      <c r="AB406" s="28"/>
      <c r="AC406" s="65" t="b">
        <v>0</v>
      </c>
      <c r="AD406" s="28" t="str">
        <f t="shared" si="4"/>
        <v>Waktunya Dummy</v>
      </c>
      <c r="AE406" s="28" t="str">
        <f t="shared" si="5"/>
        <v>1</v>
      </c>
      <c r="AF406" s="28">
        <f t="shared" si="8"/>
        <v>100</v>
      </c>
      <c r="AG406" s="28">
        <v>100.0</v>
      </c>
      <c r="AH406" s="68">
        <v>1.0</v>
      </c>
      <c r="AI406" s="28">
        <v>0.0</v>
      </c>
      <c r="AJ406" s="70">
        <v>0.0</v>
      </c>
      <c r="AK406" s="28">
        <v>0.0</v>
      </c>
      <c r="AL406" s="68">
        <v>0.0</v>
      </c>
      <c r="AM406" s="28">
        <v>0.0</v>
      </c>
      <c r="AN406" s="68">
        <v>0.0</v>
      </c>
      <c r="AO406" s="28">
        <v>0.0</v>
      </c>
      <c r="AP406" s="68">
        <v>0.0</v>
      </c>
      <c r="AQ406" s="28">
        <v>0.0</v>
      </c>
      <c r="AR406" s="68">
        <v>0.0</v>
      </c>
      <c r="AS406" s="28">
        <v>0.0</v>
      </c>
      <c r="AT406" s="68">
        <v>0.0</v>
      </c>
      <c r="AU406" s="28">
        <v>0.0</v>
      </c>
      <c r="AV406" s="68">
        <v>0.0</v>
      </c>
      <c r="AW406" s="28">
        <v>0.0</v>
      </c>
      <c r="AX406" s="68">
        <v>0.0</v>
      </c>
      <c r="AY406" s="55" t="s">
        <v>184</v>
      </c>
      <c r="AZ406" s="55" t="s">
        <v>184</v>
      </c>
      <c r="BA406" s="55" t="s">
        <v>184</v>
      </c>
      <c r="BB406" s="55" t="s">
        <v>184</v>
      </c>
      <c r="BC406" s="77">
        <f t="shared" si="7"/>
        <v>100</v>
      </c>
    </row>
    <row r="407" ht="22.5" customHeight="1">
      <c r="A407" s="36">
        <v>406.0</v>
      </c>
      <c r="B407" s="28" t="s">
        <v>2901</v>
      </c>
      <c r="C407" s="28" t="s">
        <v>4523</v>
      </c>
      <c r="D407" s="28" t="s">
        <v>96</v>
      </c>
      <c r="E407" s="28" t="s">
        <v>593</v>
      </c>
      <c r="F407" s="28" t="s">
        <v>358</v>
      </c>
      <c r="G407" s="28"/>
      <c r="H407" s="28" t="s">
        <v>1859</v>
      </c>
      <c r="I407" s="28">
        <v>2.0</v>
      </c>
      <c r="J407" s="28">
        <v>20.0</v>
      </c>
      <c r="K407" s="28">
        <v>40.0</v>
      </c>
      <c r="L407" s="28" t="s">
        <v>546</v>
      </c>
      <c r="M407" s="28">
        <v>2.0</v>
      </c>
      <c r="N407" s="28" t="s">
        <v>3851</v>
      </c>
      <c r="O407" s="28" t="s">
        <v>2362</v>
      </c>
      <c r="P407" s="28"/>
      <c r="Q407" s="28" t="s">
        <v>1245</v>
      </c>
      <c r="R407" s="28">
        <v>50.0</v>
      </c>
      <c r="S407" s="50">
        <f t="shared" si="1"/>
        <v>25</v>
      </c>
      <c r="T407" s="28" t="str">
        <f t="shared" si="2"/>
        <v>DIATAS 8JAM</v>
      </c>
      <c r="U407" s="52">
        <v>45292.0</v>
      </c>
      <c r="V407" s="28" t="str">
        <f t="shared" si="3"/>
        <v>DIATAS 1 TAHUN</v>
      </c>
      <c r="W407" s="28"/>
      <c r="X407" s="28"/>
      <c r="Y407" s="28"/>
      <c r="Z407" s="28"/>
      <c r="AA407" s="28"/>
      <c r="AB407" s="28"/>
      <c r="AC407" s="65" t="b">
        <v>0</v>
      </c>
      <c r="AD407" s="28" t="str">
        <f t="shared" si="4"/>
        <v>Waktunya Dummy</v>
      </c>
      <c r="AE407" s="28" t="str">
        <f t="shared" si="5"/>
        <v>1</v>
      </c>
      <c r="AF407" s="28">
        <f t="shared" si="8"/>
        <v>50</v>
      </c>
      <c r="AG407" s="28">
        <v>50.0</v>
      </c>
      <c r="AH407" s="68">
        <v>1.0</v>
      </c>
      <c r="AI407" s="28">
        <v>0.0</v>
      </c>
      <c r="AJ407" s="70"/>
      <c r="AK407" s="28">
        <v>0.0</v>
      </c>
      <c r="AL407" s="28"/>
      <c r="AM407" s="28">
        <v>0.0</v>
      </c>
      <c r="AN407" s="28"/>
      <c r="AO407" s="28">
        <v>0.0</v>
      </c>
      <c r="AP407" s="28"/>
      <c r="AQ407" s="28">
        <v>0.0</v>
      </c>
      <c r="AR407" s="28"/>
      <c r="AS407" s="28">
        <v>0.0</v>
      </c>
      <c r="AT407" s="28"/>
      <c r="AU407" s="28">
        <v>0.0</v>
      </c>
      <c r="AV407" s="28"/>
      <c r="AW407" s="28">
        <v>0.0</v>
      </c>
      <c r="AX407" s="28"/>
      <c r="AY407" s="55" t="s">
        <v>184</v>
      </c>
      <c r="AZ407" s="55" t="s">
        <v>184</v>
      </c>
      <c r="BA407" s="55" t="s">
        <v>184</v>
      </c>
      <c r="BB407" s="55" t="s">
        <v>184</v>
      </c>
      <c r="BC407" s="77">
        <f t="shared" si="7"/>
        <v>100</v>
      </c>
    </row>
    <row r="408" ht="22.5" customHeight="1">
      <c r="A408" s="36">
        <v>407.0</v>
      </c>
      <c r="B408" s="28" t="s">
        <v>2905</v>
      </c>
      <c r="C408" s="28" t="s">
        <v>4529</v>
      </c>
      <c r="D408" s="28" t="s">
        <v>181</v>
      </c>
      <c r="E408" s="28" t="s">
        <v>593</v>
      </c>
      <c r="F408" s="28" t="s">
        <v>358</v>
      </c>
      <c r="G408" s="28"/>
      <c r="H408" s="28" t="s">
        <v>1859</v>
      </c>
      <c r="I408" s="28">
        <v>2.0</v>
      </c>
      <c r="J408" s="28">
        <v>20.0</v>
      </c>
      <c r="K408" s="28">
        <v>40.0</v>
      </c>
      <c r="L408" s="28" t="s">
        <v>546</v>
      </c>
      <c r="M408" s="28">
        <v>4.0</v>
      </c>
      <c r="N408" s="28" t="s">
        <v>1605</v>
      </c>
      <c r="O408" s="28" t="s">
        <v>1608</v>
      </c>
      <c r="P408" s="28"/>
      <c r="Q408" s="28" t="s">
        <v>368</v>
      </c>
      <c r="R408" s="28">
        <v>100.0</v>
      </c>
      <c r="S408" s="50">
        <f t="shared" si="1"/>
        <v>25</v>
      </c>
      <c r="T408" s="28" t="str">
        <f t="shared" si="2"/>
        <v>DIATAS 8JAM</v>
      </c>
      <c r="U408" s="52">
        <v>44927.0</v>
      </c>
      <c r="V408" s="28" t="str">
        <f t="shared" si="3"/>
        <v>DIATAS 2 TAHUN</v>
      </c>
      <c r="W408" s="28"/>
      <c r="X408" s="28"/>
      <c r="Y408" s="28"/>
      <c r="Z408" s="28"/>
      <c r="AA408" s="28"/>
      <c r="AB408" s="28"/>
      <c r="AC408" s="65" t="b">
        <v>0</v>
      </c>
      <c r="AD408" s="28" t="str">
        <f t="shared" si="4"/>
        <v>Waktunya Dummy</v>
      </c>
      <c r="AE408" s="28" t="str">
        <f t="shared" si="5"/>
        <v>1</v>
      </c>
      <c r="AF408" s="28">
        <f t="shared" si="8"/>
        <v>100</v>
      </c>
      <c r="AG408" s="28">
        <v>100.0</v>
      </c>
      <c r="AH408" s="68">
        <v>1.0</v>
      </c>
      <c r="AI408" s="28">
        <v>0.0</v>
      </c>
      <c r="AJ408" s="70">
        <v>0.0</v>
      </c>
      <c r="AK408" s="28">
        <v>0.0</v>
      </c>
      <c r="AL408" s="68">
        <v>0.0</v>
      </c>
      <c r="AM408" s="28">
        <v>0.0</v>
      </c>
      <c r="AN408" s="68">
        <v>0.0</v>
      </c>
      <c r="AO408" s="28">
        <v>0.0</v>
      </c>
      <c r="AP408" s="68">
        <v>0.0</v>
      </c>
      <c r="AQ408" s="28">
        <v>0.0</v>
      </c>
      <c r="AR408" s="68">
        <v>0.0</v>
      </c>
      <c r="AS408" s="28">
        <v>0.0</v>
      </c>
      <c r="AT408" s="68">
        <v>0.0</v>
      </c>
      <c r="AU408" s="28">
        <v>0.0</v>
      </c>
      <c r="AV408" s="68">
        <v>0.0</v>
      </c>
      <c r="AW408" s="28">
        <v>0.0</v>
      </c>
      <c r="AX408" s="68">
        <v>0.0</v>
      </c>
      <c r="AY408" s="55" t="s">
        <v>184</v>
      </c>
      <c r="AZ408" s="55" t="s">
        <v>184</v>
      </c>
      <c r="BA408" s="55" t="s">
        <v>184</v>
      </c>
      <c r="BB408" s="55" t="s">
        <v>184</v>
      </c>
      <c r="BC408" s="77">
        <f t="shared" si="7"/>
        <v>100</v>
      </c>
    </row>
    <row r="409" ht="22.5" customHeight="1">
      <c r="A409" s="36">
        <v>408.0</v>
      </c>
      <c r="B409" s="28" t="s">
        <v>2908</v>
      </c>
      <c r="C409" s="28" t="s">
        <v>4535</v>
      </c>
      <c r="D409" s="28" t="s">
        <v>96</v>
      </c>
      <c r="E409" s="28" t="s">
        <v>593</v>
      </c>
      <c r="F409" s="28" t="s">
        <v>358</v>
      </c>
      <c r="G409" s="28"/>
      <c r="H409" s="28" t="s">
        <v>1859</v>
      </c>
      <c r="I409" s="28">
        <v>2.0</v>
      </c>
      <c r="J409" s="28">
        <v>20.0</v>
      </c>
      <c r="K409" s="28">
        <v>40.0</v>
      </c>
      <c r="L409" s="28" t="s">
        <v>546</v>
      </c>
      <c r="M409" s="28">
        <v>2.0</v>
      </c>
      <c r="N409" s="28" t="s">
        <v>3851</v>
      </c>
      <c r="O409" s="28" t="s">
        <v>2362</v>
      </c>
      <c r="P409" s="28"/>
      <c r="Q409" s="28" t="s">
        <v>1245</v>
      </c>
      <c r="R409" s="28">
        <v>50.0</v>
      </c>
      <c r="S409" s="50">
        <f t="shared" si="1"/>
        <v>25</v>
      </c>
      <c r="T409" s="28" t="str">
        <f t="shared" si="2"/>
        <v>DIATAS 8JAM</v>
      </c>
      <c r="U409" s="52">
        <v>45292.0</v>
      </c>
      <c r="V409" s="28" t="str">
        <f t="shared" si="3"/>
        <v>DIATAS 1 TAHUN</v>
      </c>
      <c r="W409" s="28"/>
      <c r="X409" s="28"/>
      <c r="Y409" s="28"/>
      <c r="Z409" s="28"/>
      <c r="AA409" s="28"/>
      <c r="AB409" s="28"/>
      <c r="AC409" s="65" t="b">
        <v>0</v>
      </c>
      <c r="AD409" s="28" t="str">
        <f t="shared" si="4"/>
        <v>Waktunya Dummy</v>
      </c>
      <c r="AE409" s="28" t="str">
        <f t="shared" si="5"/>
        <v>1</v>
      </c>
      <c r="AF409" s="28">
        <f t="shared" si="8"/>
        <v>50</v>
      </c>
      <c r="AG409" s="28">
        <v>50.0</v>
      </c>
      <c r="AH409" s="68">
        <v>1.0</v>
      </c>
      <c r="AI409" s="28">
        <v>0.0</v>
      </c>
      <c r="AJ409" s="70"/>
      <c r="AK409" s="28">
        <v>0.0</v>
      </c>
      <c r="AL409" s="28"/>
      <c r="AM409" s="28">
        <v>0.0</v>
      </c>
      <c r="AN409" s="28"/>
      <c r="AO409" s="28">
        <v>0.0</v>
      </c>
      <c r="AP409" s="28"/>
      <c r="AQ409" s="28">
        <v>0.0</v>
      </c>
      <c r="AR409" s="28"/>
      <c r="AS409" s="28">
        <v>0.0</v>
      </c>
      <c r="AT409" s="28"/>
      <c r="AU409" s="28">
        <v>0.0</v>
      </c>
      <c r="AV409" s="28"/>
      <c r="AW409" s="28">
        <v>0.0</v>
      </c>
      <c r="AX409" s="28"/>
      <c r="AY409" s="55" t="s">
        <v>184</v>
      </c>
      <c r="AZ409" s="55" t="s">
        <v>184</v>
      </c>
      <c r="BA409" s="55" t="s">
        <v>184</v>
      </c>
      <c r="BB409" s="55" t="s">
        <v>184</v>
      </c>
      <c r="BC409" s="77">
        <f t="shared" si="7"/>
        <v>100</v>
      </c>
    </row>
    <row r="410" ht="22.5" customHeight="1">
      <c r="A410" s="36">
        <v>409.0</v>
      </c>
      <c r="B410" s="28" t="s">
        <v>2913</v>
      </c>
      <c r="C410" s="28" t="s">
        <v>4542</v>
      </c>
      <c r="D410" s="28" t="s">
        <v>288</v>
      </c>
      <c r="E410" s="28" t="s">
        <v>593</v>
      </c>
      <c r="F410" s="28" t="s">
        <v>358</v>
      </c>
      <c r="G410" s="28"/>
      <c r="H410" s="28" t="s">
        <v>1859</v>
      </c>
      <c r="I410" s="28">
        <v>2.0</v>
      </c>
      <c r="J410" s="28">
        <v>20.0</v>
      </c>
      <c r="K410" s="28">
        <v>40.0</v>
      </c>
      <c r="L410" s="28" t="s">
        <v>546</v>
      </c>
      <c r="M410" s="28">
        <v>2.0</v>
      </c>
      <c r="N410" s="28" t="s">
        <v>3851</v>
      </c>
      <c r="O410" s="28" t="s">
        <v>2362</v>
      </c>
      <c r="P410" s="28"/>
      <c r="Q410" s="28" t="s">
        <v>1245</v>
      </c>
      <c r="R410" s="28">
        <v>50.0</v>
      </c>
      <c r="S410" s="50">
        <f t="shared" si="1"/>
        <v>25</v>
      </c>
      <c r="T410" s="28" t="str">
        <f t="shared" si="2"/>
        <v>DIATAS 8JAM</v>
      </c>
      <c r="U410" s="52">
        <v>45292.0</v>
      </c>
      <c r="V410" s="28" t="str">
        <f t="shared" si="3"/>
        <v>DIATAS 1 TAHUN</v>
      </c>
      <c r="W410" s="28"/>
      <c r="X410" s="28"/>
      <c r="Y410" s="28"/>
      <c r="Z410" s="28"/>
      <c r="AA410" s="28"/>
      <c r="AB410" s="28"/>
      <c r="AC410" s="65" t="b">
        <v>0</v>
      </c>
      <c r="AD410" s="28" t="str">
        <f t="shared" si="4"/>
        <v>Waktunya Dummy</v>
      </c>
      <c r="AE410" s="28" t="str">
        <f t="shared" si="5"/>
        <v>1</v>
      </c>
      <c r="AF410" s="28">
        <f t="shared" si="8"/>
        <v>50</v>
      </c>
      <c r="AG410" s="28">
        <v>50.0</v>
      </c>
      <c r="AH410" s="68">
        <v>1.0</v>
      </c>
      <c r="AI410" s="28">
        <v>0.0</v>
      </c>
      <c r="AJ410" s="70"/>
      <c r="AK410" s="28">
        <v>0.0</v>
      </c>
      <c r="AL410" s="28"/>
      <c r="AM410" s="28">
        <v>0.0</v>
      </c>
      <c r="AN410" s="28"/>
      <c r="AO410" s="28">
        <v>0.0</v>
      </c>
      <c r="AP410" s="28"/>
      <c r="AQ410" s="28">
        <v>0.0</v>
      </c>
      <c r="AR410" s="28"/>
      <c r="AS410" s="28">
        <v>0.0</v>
      </c>
      <c r="AT410" s="28"/>
      <c r="AU410" s="28">
        <v>0.0</v>
      </c>
      <c r="AV410" s="28"/>
      <c r="AW410" s="28">
        <v>0.0</v>
      </c>
      <c r="AX410" s="28"/>
      <c r="AY410" s="55" t="s">
        <v>184</v>
      </c>
      <c r="AZ410" s="55" t="s">
        <v>184</v>
      </c>
      <c r="BA410" s="55" t="s">
        <v>184</v>
      </c>
      <c r="BB410" s="55" t="s">
        <v>184</v>
      </c>
      <c r="BC410" s="77">
        <f t="shared" si="7"/>
        <v>100</v>
      </c>
    </row>
    <row r="411" ht="22.5" customHeight="1">
      <c r="A411" s="36">
        <v>410.0</v>
      </c>
      <c r="B411" s="28" t="s">
        <v>2916</v>
      </c>
      <c r="C411" s="28" t="s">
        <v>4549</v>
      </c>
      <c r="D411" s="28" t="s">
        <v>577</v>
      </c>
      <c r="E411" s="28" t="s">
        <v>593</v>
      </c>
      <c r="F411" s="28" t="s">
        <v>358</v>
      </c>
      <c r="G411" s="28"/>
      <c r="H411" s="28" t="s">
        <v>1859</v>
      </c>
      <c r="I411" s="28">
        <v>2.0</v>
      </c>
      <c r="J411" s="28">
        <v>20.0</v>
      </c>
      <c r="K411" s="28">
        <v>40.0</v>
      </c>
      <c r="L411" s="28" t="s">
        <v>546</v>
      </c>
      <c r="M411" s="28">
        <v>2.0</v>
      </c>
      <c r="N411" s="28" t="s">
        <v>3851</v>
      </c>
      <c r="O411" s="28" t="s">
        <v>2362</v>
      </c>
      <c r="P411" s="28"/>
      <c r="Q411" s="28" t="s">
        <v>1245</v>
      </c>
      <c r="R411" s="28">
        <v>50.0</v>
      </c>
      <c r="S411" s="50">
        <f t="shared" si="1"/>
        <v>25</v>
      </c>
      <c r="T411" s="28" t="str">
        <f t="shared" si="2"/>
        <v>DIATAS 8JAM</v>
      </c>
      <c r="U411" s="52">
        <v>45292.0</v>
      </c>
      <c r="V411" s="28" t="str">
        <f t="shared" si="3"/>
        <v>DIATAS 1 TAHUN</v>
      </c>
      <c r="W411" s="28"/>
      <c r="X411" s="28"/>
      <c r="Y411" s="28"/>
      <c r="Z411" s="28"/>
      <c r="AA411" s="28"/>
      <c r="AB411" s="28"/>
      <c r="AC411" s="65" t="b">
        <v>0</v>
      </c>
      <c r="AD411" s="28" t="str">
        <f t="shared" si="4"/>
        <v>Waktunya Dummy</v>
      </c>
      <c r="AE411" s="28" t="str">
        <f t="shared" si="5"/>
        <v>1</v>
      </c>
      <c r="AF411" s="28">
        <f t="shared" si="8"/>
        <v>50</v>
      </c>
      <c r="AG411" s="28">
        <v>50.0</v>
      </c>
      <c r="AH411" s="68">
        <v>1.0</v>
      </c>
      <c r="AI411" s="28">
        <v>0.0</v>
      </c>
      <c r="AJ411" s="70"/>
      <c r="AK411" s="28">
        <v>0.0</v>
      </c>
      <c r="AL411" s="28"/>
      <c r="AM411" s="28">
        <v>0.0</v>
      </c>
      <c r="AN411" s="28"/>
      <c r="AO411" s="28">
        <v>0.0</v>
      </c>
      <c r="AP411" s="28"/>
      <c r="AQ411" s="28">
        <v>0.0</v>
      </c>
      <c r="AR411" s="28"/>
      <c r="AS411" s="28">
        <v>0.0</v>
      </c>
      <c r="AT411" s="28"/>
      <c r="AU411" s="28">
        <v>0.0</v>
      </c>
      <c r="AV411" s="28"/>
      <c r="AW411" s="28">
        <v>0.0</v>
      </c>
      <c r="AX411" s="28"/>
      <c r="AY411" s="55" t="s">
        <v>184</v>
      </c>
      <c r="AZ411" s="55" t="s">
        <v>184</v>
      </c>
      <c r="BA411" s="55" t="s">
        <v>184</v>
      </c>
      <c r="BB411" s="55" t="s">
        <v>184</v>
      </c>
      <c r="BC411" s="77">
        <f t="shared" si="7"/>
        <v>100</v>
      </c>
    </row>
    <row r="412" ht="22.5" customHeight="1">
      <c r="A412" s="36">
        <v>411.0</v>
      </c>
      <c r="B412" s="28" t="s">
        <v>2923</v>
      </c>
      <c r="C412" s="28" t="s">
        <v>4556</v>
      </c>
      <c r="D412" s="28" t="s">
        <v>577</v>
      </c>
      <c r="E412" s="28" t="s">
        <v>593</v>
      </c>
      <c r="F412" s="28" t="s">
        <v>358</v>
      </c>
      <c r="G412" s="28"/>
      <c r="H412" s="28" t="s">
        <v>1859</v>
      </c>
      <c r="I412" s="28">
        <v>2.0</v>
      </c>
      <c r="J412" s="28">
        <v>20.0</v>
      </c>
      <c r="K412" s="28">
        <v>40.0</v>
      </c>
      <c r="L412" s="28" t="s">
        <v>546</v>
      </c>
      <c r="M412" s="28">
        <v>2.0</v>
      </c>
      <c r="N412" s="28" t="s">
        <v>3851</v>
      </c>
      <c r="O412" s="28" t="s">
        <v>2362</v>
      </c>
      <c r="P412" s="28"/>
      <c r="Q412" s="28" t="s">
        <v>1245</v>
      </c>
      <c r="R412" s="28">
        <v>50.0</v>
      </c>
      <c r="S412" s="50">
        <f t="shared" si="1"/>
        <v>25</v>
      </c>
      <c r="T412" s="28" t="str">
        <f t="shared" si="2"/>
        <v>DIATAS 8JAM</v>
      </c>
      <c r="U412" s="52">
        <v>45292.0</v>
      </c>
      <c r="V412" s="28" t="str">
        <f t="shared" si="3"/>
        <v>DIATAS 1 TAHUN</v>
      </c>
      <c r="W412" s="28"/>
      <c r="X412" s="28"/>
      <c r="Y412" s="28"/>
      <c r="Z412" s="28"/>
      <c r="AA412" s="28"/>
      <c r="AB412" s="28"/>
      <c r="AC412" s="65" t="b">
        <v>0</v>
      </c>
      <c r="AD412" s="28" t="str">
        <f t="shared" si="4"/>
        <v>Waktunya Dummy</v>
      </c>
      <c r="AE412" s="28" t="str">
        <f t="shared" si="5"/>
        <v>1</v>
      </c>
      <c r="AF412" s="28">
        <f t="shared" si="8"/>
        <v>50</v>
      </c>
      <c r="AG412" s="28">
        <v>50.0</v>
      </c>
      <c r="AH412" s="68">
        <v>1.0</v>
      </c>
      <c r="AI412" s="28">
        <v>0.0</v>
      </c>
      <c r="AJ412" s="70"/>
      <c r="AK412" s="28">
        <v>0.0</v>
      </c>
      <c r="AL412" s="28"/>
      <c r="AM412" s="28">
        <v>0.0</v>
      </c>
      <c r="AN412" s="28"/>
      <c r="AO412" s="28">
        <v>0.0</v>
      </c>
      <c r="AP412" s="28"/>
      <c r="AQ412" s="28">
        <v>0.0</v>
      </c>
      <c r="AR412" s="28"/>
      <c r="AS412" s="28">
        <v>0.0</v>
      </c>
      <c r="AT412" s="28"/>
      <c r="AU412" s="28">
        <v>0.0</v>
      </c>
      <c r="AV412" s="28"/>
      <c r="AW412" s="28">
        <v>0.0</v>
      </c>
      <c r="AX412" s="28"/>
      <c r="AY412" s="55" t="s">
        <v>184</v>
      </c>
      <c r="AZ412" s="55" t="s">
        <v>1522</v>
      </c>
      <c r="BA412" s="55" t="s">
        <v>1522</v>
      </c>
      <c r="BB412" s="55" t="s">
        <v>184</v>
      </c>
      <c r="BC412" s="77">
        <f t="shared" si="7"/>
        <v>50</v>
      </c>
    </row>
    <row r="413" ht="22.5" customHeight="1">
      <c r="A413" s="36">
        <v>412.0</v>
      </c>
      <c r="B413" s="28" t="s">
        <v>2927</v>
      </c>
      <c r="C413" s="28" t="s">
        <v>4564</v>
      </c>
      <c r="D413" s="28" t="s">
        <v>577</v>
      </c>
      <c r="E413" s="28" t="s">
        <v>593</v>
      </c>
      <c r="F413" s="28" t="s">
        <v>358</v>
      </c>
      <c r="G413" s="28"/>
      <c r="H413" s="28" t="s">
        <v>1859</v>
      </c>
      <c r="I413" s="28">
        <v>2.0</v>
      </c>
      <c r="J413" s="28">
        <v>20.0</v>
      </c>
      <c r="K413" s="28">
        <v>40.0</v>
      </c>
      <c r="L413" s="28" t="s">
        <v>546</v>
      </c>
      <c r="M413" s="28">
        <v>2.0</v>
      </c>
      <c r="N413" s="28" t="s">
        <v>3851</v>
      </c>
      <c r="O413" s="28" t="s">
        <v>2362</v>
      </c>
      <c r="P413" s="28"/>
      <c r="Q413" s="28" t="s">
        <v>1245</v>
      </c>
      <c r="R413" s="28">
        <v>50.0</v>
      </c>
      <c r="S413" s="50">
        <f t="shared" si="1"/>
        <v>25</v>
      </c>
      <c r="T413" s="28" t="str">
        <f t="shared" si="2"/>
        <v>DIATAS 8JAM</v>
      </c>
      <c r="U413" s="52">
        <v>45292.0</v>
      </c>
      <c r="V413" s="28" t="str">
        <f t="shared" si="3"/>
        <v>DIATAS 1 TAHUN</v>
      </c>
      <c r="W413" s="28"/>
      <c r="X413" s="28"/>
      <c r="Y413" s="28"/>
      <c r="Z413" s="28"/>
      <c r="AA413" s="28"/>
      <c r="AB413" s="28"/>
      <c r="AC413" s="65" t="b">
        <v>0</v>
      </c>
      <c r="AD413" s="28" t="str">
        <f t="shared" si="4"/>
        <v>Waktunya Dummy</v>
      </c>
      <c r="AE413" s="28" t="str">
        <f t="shared" si="5"/>
        <v>1</v>
      </c>
      <c r="AF413" s="28">
        <f t="shared" si="8"/>
        <v>50</v>
      </c>
      <c r="AG413" s="28">
        <v>50.0</v>
      </c>
      <c r="AH413" s="68">
        <v>1.0</v>
      </c>
      <c r="AI413" s="28">
        <v>0.0</v>
      </c>
      <c r="AJ413" s="70"/>
      <c r="AK413" s="28">
        <v>0.0</v>
      </c>
      <c r="AL413" s="28"/>
      <c r="AM413" s="28">
        <v>0.0</v>
      </c>
      <c r="AN413" s="28"/>
      <c r="AO413" s="28">
        <v>0.0</v>
      </c>
      <c r="AP413" s="28"/>
      <c r="AQ413" s="28">
        <v>0.0</v>
      </c>
      <c r="AR413" s="28"/>
      <c r="AS413" s="28">
        <v>0.0</v>
      </c>
      <c r="AT413" s="28"/>
      <c r="AU413" s="28">
        <v>0.0</v>
      </c>
      <c r="AV413" s="28"/>
      <c r="AW413" s="28">
        <v>0.0</v>
      </c>
      <c r="AX413" s="28"/>
      <c r="AY413" s="55" t="s">
        <v>184</v>
      </c>
      <c r="AZ413" s="55" t="s">
        <v>184</v>
      </c>
      <c r="BA413" s="55" t="s">
        <v>184</v>
      </c>
      <c r="BB413" s="55" t="s">
        <v>184</v>
      </c>
      <c r="BC413" s="77">
        <f t="shared" si="7"/>
        <v>100</v>
      </c>
    </row>
    <row r="414" ht="22.5" customHeight="1">
      <c r="A414" s="36">
        <v>413.0</v>
      </c>
      <c r="B414" s="28" t="s">
        <v>2931</v>
      </c>
      <c r="C414" s="28" t="s">
        <v>4574</v>
      </c>
      <c r="D414" s="28" t="s">
        <v>232</v>
      </c>
      <c r="E414" s="28" t="s">
        <v>593</v>
      </c>
      <c r="F414" s="28" t="s">
        <v>358</v>
      </c>
      <c r="G414" s="28"/>
      <c r="H414" s="28" t="s">
        <v>1859</v>
      </c>
      <c r="I414" s="28">
        <v>2.0</v>
      </c>
      <c r="J414" s="28">
        <v>20.0</v>
      </c>
      <c r="K414" s="28">
        <v>40.0</v>
      </c>
      <c r="L414" s="28" t="s">
        <v>546</v>
      </c>
      <c r="M414" s="28">
        <v>4.0</v>
      </c>
      <c r="N414" s="28" t="s">
        <v>1605</v>
      </c>
      <c r="O414" s="28" t="s">
        <v>1608</v>
      </c>
      <c r="P414" s="28"/>
      <c r="Q414" s="28" t="s">
        <v>368</v>
      </c>
      <c r="R414" s="28">
        <v>100.0</v>
      </c>
      <c r="S414" s="50">
        <f t="shared" si="1"/>
        <v>25</v>
      </c>
      <c r="T414" s="28" t="str">
        <f t="shared" si="2"/>
        <v>DIATAS 8JAM</v>
      </c>
      <c r="U414" s="52">
        <v>44927.0</v>
      </c>
      <c r="V414" s="28" t="str">
        <f t="shared" si="3"/>
        <v>DIATAS 2 TAHUN</v>
      </c>
      <c r="W414" s="28"/>
      <c r="X414" s="28"/>
      <c r="Y414" s="28"/>
      <c r="Z414" s="28"/>
      <c r="AA414" s="28"/>
      <c r="AB414" s="28"/>
      <c r="AC414" s="65" t="b">
        <v>0</v>
      </c>
      <c r="AD414" s="28" t="str">
        <f t="shared" si="4"/>
        <v>Waktunya Dummy</v>
      </c>
      <c r="AE414" s="28" t="str">
        <f t="shared" si="5"/>
        <v>1</v>
      </c>
      <c r="AF414" s="28">
        <f t="shared" si="8"/>
        <v>100</v>
      </c>
      <c r="AG414" s="28">
        <v>100.0</v>
      </c>
      <c r="AH414" s="68">
        <v>1.0</v>
      </c>
      <c r="AI414" s="28">
        <v>0.0</v>
      </c>
      <c r="AJ414" s="70">
        <v>0.0</v>
      </c>
      <c r="AK414" s="28">
        <v>0.0</v>
      </c>
      <c r="AL414" s="68">
        <v>0.0</v>
      </c>
      <c r="AM414" s="28">
        <v>0.0</v>
      </c>
      <c r="AN414" s="68">
        <v>0.0</v>
      </c>
      <c r="AO414" s="28">
        <v>0.0</v>
      </c>
      <c r="AP414" s="68">
        <v>0.0</v>
      </c>
      <c r="AQ414" s="28">
        <v>0.0</v>
      </c>
      <c r="AR414" s="68">
        <v>0.0</v>
      </c>
      <c r="AS414" s="28">
        <v>0.0</v>
      </c>
      <c r="AT414" s="68">
        <v>0.0</v>
      </c>
      <c r="AU414" s="28">
        <v>0.0</v>
      </c>
      <c r="AV414" s="68">
        <v>0.0</v>
      </c>
      <c r="AW414" s="28">
        <v>0.0</v>
      </c>
      <c r="AX414" s="68">
        <v>0.0</v>
      </c>
      <c r="AY414" s="55" t="s">
        <v>184</v>
      </c>
      <c r="AZ414" s="55" t="s">
        <v>184</v>
      </c>
      <c r="BA414" s="55" t="s">
        <v>184</v>
      </c>
      <c r="BB414" s="55" t="s">
        <v>184</v>
      </c>
      <c r="BC414" s="77">
        <f t="shared" si="7"/>
        <v>100</v>
      </c>
    </row>
    <row r="415" ht="22.5" customHeight="1">
      <c r="A415" s="36">
        <v>414.0</v>
      </c>
      <c r="B415" s="28" t="s">
        <v>2934</v>
      </c>
      <c r="C415" s="28" t="s">
        <v>4583</v>
      </c>
      <c r="D415" s="28" t="s">
        <v>226</v>
      </c>
      <c r="E415" s="28" t="s">
        <v>593</v>
      </c>
      <c r="F415" s="28" t="s">
        <v>358</v>
      </c>
      <c r="G415" s="28"/>
      <c r="H415" s="28" t="s">
        <v>1859</v>
      </c>
      <c r="I415" s="28">
        <v>2.0</v>
      </c>
      <c r="J415" s="28">
        <v>20.0</v>
      </c>
      <c r="K415" s="28">
        <v>40.0</v>
      </c>
      <c r="L415" s="28" t="s">
        <v>546</v>
      </c>
      <c r="M415" s="28">
        <v>2.0</v>
      </c>
      <c r="N415" s="28" t="s">
        <v>3851</v>
      </c>
      <c r="O415" s="28" t="s">
        <v>2362</v>
      </c>
      <c r="P415" s="28"/>
      <c r="Q415" s="28" t="s">
        <v>1245</v>
      </c>
      <c r="R415" s="28">
        <v>50.0</v>
      </c>
      <c r="S415" s="50">
        <f t="shared" si="1"/>
        <v>25</v>
      </c>
      <c r="T415" s="28" t="str">
        <f t="shared" si="2"/>
        <v>DIATAS 8JAM</v>
      </c>
      <c r="U415" s="52">
        <v>45292.0</v>
      </c>
      <c r="V415" s="28" t="str">
        <f t="shared" si="3"/>
        <v>DIATAS 1 TAHUN</v>
      </c>
      <c r="W415" s="28"/>
      <c r="X415" s="28"/>
      <c r="Y415" s="28"/>
      <c r="Z415" s="28"/>
      <c r="AA415" s="28"/>
      <c r="AB415" s="28"/>
      <c r="AC415" s="65" t="b">
        <v>0</v>
      </c>
      <c r="AD415" s="28" t="str">
        <f t="shared" si="4"/>
        <v>Waktunya Dummy</v>
      </c>
      <c r="AE415" s="28" t="str">
        <f t="shared" si="5"/>
        <v>1</v>
      </c>
      <c r="AF415" s="28">
        <f t="shared" si="8"/>
        <v>50</v>
      </c>
      <c r="AG415" s="28">
        <v>50.0</v>
      </c>
      <c r="AH415" s="68">
        <v>1.0</v>
      </c>
      <c r="AI415" s="28">
        <v>0.0</v>
      </c>
      <c r="AJ415" s="70"/>
      <c r="AK415" s="28">
        <v>0.0</v>
      </c>
      <c r="AL415" s="28"/>
      <c r="AM415" s="28">
        <v>0.0</v>
      </c>
      <c r="AN415" s="28"/>
      <c r="AO415" s="28">
        <v>0.0</v>
      </c>
      <c r="AP415" s="28"/>
      <c r="AQ415" s="28">
        <v>0.0</v>
      </c>
      <c r="AR415" s="28"/>
      <c r="AS415" s="28">
        <v>0.0</v>
      </c>
      <c r="AT415" s="28"/>
      <c r="AU415" s="28">
        <v>0.0</v>
      </c>
      <c r="AV415" s="28"/>
      <c r="AW415" s="28">
        <v>0.0</v>
      </c>
      <c r="AX415" s="28"/>
      <c r="AY415" s="55" t="s">
        <v>184</v>
      </c>
      <c r="AZ415" s="55" t="s">
        <v>184</v>
      </c>
      <c r="BA415" s="55" t="s">
        <v>184</v>
      </c>
      <c r="BB415" s="55" t="s">
        <v>184</v>
      </c>
      <c r="BC415" s="77">
        <f t="shared" si="7"/>
        <v>100</v>
      </c>
    </row>
    <row r="416" ht="22.5" customHeight="1">
      <c r="A416" s="36">
        <v>415.0</v>
      </c>
      <c r="B416" s="28" t="s">
        <v>2939</v>
      </c>
      <c r="C416" s="28" t="s">
        <v>4588</v>
      </c>
      <c r="D416" s="28" t="s">
        <v>253</v>
      </c>
      <c r="E416" s="28" t="s">
        <v>593</v>
      </c>
      <c r="F416" s="28" t="s">
        <v>358</v>
      </c>
      <c r="G416" s="28"/>
      <c r="H416" s="28" t="s">
        <v>1859</v>
      </c>
      <c r="I416" s="28">
        <v>2.0</v>
      </c>
      <c r="J416" s="28">
        <v>20.0</v>
      </c>
      <c r="K416" s="28">
        <v>40.0</v>
      </c>
      <c r="L416" s="28" t="s">
        <v>546</v>
      </c>
      <c r="M416" s="28">
        <v>2.0</v>
      </c>
      <c r="N416" s="28" t="s">
        <v>3851</v>
      </c>
      <c r="O416" s="28" t="s">
        <v>2362</v>
      </c>
      <c r="P416" s="28"/>
      <c r="Q416" s="28" t="s">
        <v>1245</v>
      </c>
      <c r="R416" s="28">
        <v>50.0</v>
      </c>
      <c r="S416" s="50">
        <f t="shared" si="1"/>
        <v>25</v>
      </c>
      <c r="T416" s="28" t="str">
        <f t="shared" si="2"/>
        <v>DIATAS 8JAM</v>
      </c>
      <c r="U416" s="52">
        <v>45292.0</v>
      </c>
      <c r="V416" s="28" t="str">
        <f t="shared" si="3"/>
        <v>DIATAS 1 TAHUN</v>
      </c>
      <c r="W416" s="28"/>
      <c r="X416" s="28"/>
      <c r="Y416" s="28"/>
      <c r="Z416" s="28"/>
      <c r="AA416" s="28"/>
      <c r="AB416" s="28"/>
      <c r="AC416" s="65" t="b">
        <v>0</v>
      </c>
      <c r="AD416" s="28" t="str">
        <f t="shared" si="4"/>
        <v>Waktunya Dummy</v>
      </c>
      <c r="AE416" s="28" t="str">
        <f t="shared" si="5"/>
        <v>1</v>
      </c>
      <c r="AF416" s="28">
        <f t="shared" si="8"/>
        <v>50</v>
      </c>
      <c r="AG416" s="28">
        <v>50.0</v>
      </c>
      <c r="AH416" s="68">
        <v>1.0</v>
      </c>
      <c r="AI416" s="28">
        <v>0.0</v>
      </c>
      <c r="AJ416" s="70"/>
      <c r="AK416" s="28">
        <v>0.0</v>
      </c>
      <c r="AL416" s="28"/>
      <c r="AM416" s="28">
        <v>0.0</v>
      </c>
      <c r="AN416" s="28"/>
      <c r="AO416" s="28">
        <v>0.0</v>
      </c>
      <c r="AP416" s="28"/>
      <c r="AQ416" s="28">
        <v>0.0</v>
      </c>
      <c r="AR416" s="28"/>
      <c r="AS416" s="28">
        <v>0.0</v>
      </c>
      <c r="AT416" s="28"/>
      <c r="AU416" s="28">
        <v>0.0</v>
      </c>
      <c r="AV416" s="28"/>
      <c r="AW416" s="28">
        <v>0.0</v>
      </c>
      <c r="AX416" s="28"/>
      <c r="AY416" s="55" t="s">
        <v>184</v>
      </c>
      <c r="AZ416" s="55" t="s">
        <v>184</v>
      </c>
      <c r="BA416" s="55" t="s">
        <v>184</v>
      </c>
      <c r="BB416" s="55" t="s">
        <v>184</v>
      </c>
      <c r="BC416" s="77">
        <f t="shared" si="7"/>
        <v>100</v>
      </c>
    </row>
    <row r="417" ht="22.5" customHeight="1">
      <c r="A417" s="36">
        <v>416.0</v>
      </c>
      <c r="B417" s="28" t="s">
        <v>2942</v>
      </c>
      <c r="C417" s="28" t="s">
        <v>4595</v>
      </c>
      <c r="D417" s="28" t="s">
        <v>96</v>
      </c>
      <c r="E417" s="28" t="s">
        <v>593</v>
      </c>
      <c r="F417" s="28" t="s">
        <v>358</v>
      </c>
      <c r="G417" s="28"/>
      <c r="H417" s="28" t="s">
        <v>1859</v>
      </c>
      <c r="I417" s="28">
        <v>2.0</v>
      </c>
      <c r="J417" s="28">
        <v>20.0</v>
      </c>
      <c r="K417" s="28">
        <v>40.0</v>
      </c>
      <c r="L417" s="28" t="s">
        <v>546</v>
      </c>
      <c r="M417" s="28">
        <v>2.0</v>
      </c>
      <c r="N417" s="28" t="s">
        <v>3851</v>
      </c>
      <c r="O417" s="28" t="s">
        <v>2362</v>
      </c>
      <c r="P417" s="28"/>
      <c r="Q417" s="28" t="s">
        <v>1245</v>
      </c>
      <c r="R417" s="28">
        <v>50.0</v>
      </c>
      <c r="S417" s="50">
        <f t="shared" si="1"/>
        <v>25</v>
      </c>
      <c r="T417" s="28" t="str">
        <f t="shared" si="2"/>
        <v>DIATAS 8JAM</v>
      </c>
      <c r="U417" s="52">
        <v>45292.0</v>
      </c>
      <c r="V417" s="28" t="str">
        <f t="shared" si="3"/>
        <v>DIATAS 1 TAHUN</v>
      </c>
      <c r="W417" s="28"/>
      <c r="X417" s="28"/>
      <c r="Y417" s="28"/>
      <c r="Z417" s="28"/>
      <c r="AA417" s="28"/>
      <c r="AB417" s="28"/>
      <c r="AC417" s="65" t="b">
        <v>0</v>
      </c>
      <c r="AD417" s="28" t="str">
        <f t="shared" si="4"/>
        <v>Waktunya Dummy</v>
      </c>
      <c r="AE417" s="28" t="str">
        <f t="shared" si="5"/>
        <v>1</v>
      </c>
      <c r="AF417" s="28">
        <f t="shared" si="8"/>
        <v>50</v>
      </c>
      <c r="AG417" s="28">
        <v>50.0</v>
      </c>
      <c r="AH417" s="68">
        <v>1.0</v>
      </c>
      <c r="AI417" s="28">
        <v>0.0</v>
      </c>
      <c r="AJ417" s="70"/>
      <c r="AK417" s="28">
        <v>0.0</v>
      </c>
      <c r="AL417" s="28"/>
      <c r="AM417" s="28">
        <v>0.0</v>
      </c>
      <c r="AN417" s="28"/>
      <c r="AO417" s="28">
        <v>0.0</v>
      </c>
      <c r="AP417" s="28"/>
      <c r="AQ417" s="28">
        <v>0.0</v>
      </c>
      <c r="AR417" s="28"/>
      <c r="AS417" s="28">
        <v>0.0</v>
      </c>
      <c r="AT417" s="28"/>
      <c r="AU417" s="28">
        <v>0.0</v>
      </c>
      <c r="AV417" s="28"/>
      <c r="AW417" s="28">
        <v>0.0</v>
      </c>
      <c r="AX417" s="28"/>
      <c r="AY417" s="55" t="s">
        <v>184</v>
      </c>
      <c r="AZ417" s="55" t="s">
        <v>184</v>
      </c>
      <c r="BA417" s="55" t="s">
        <v>184</v>
      </c>
      <c r="BB417" s="55" t="s">
        <v>184</v>
      </c>
      <c r="BC417" s="77">
        <f t="shared" si="7"/>
        <v>100</v>
      </c>
    </row>
    <row r="418" ht="22.5" customHeight="1">
      <c r="A418" s="36">
        <v>417.0</v>
      </c>
      <c r="B418" s="28" t="s">
        <v>2945</v>
      </c>
      <c r="C418" s="28" t="s">
        <v>4609</v>
      </c>
      <c r="D418" s="28" t="s">
        <v>288</v>
      </c>
      <c r="E418" s="28" t="s">
        <v>593</v>
      </c>
      <c r="F418" s="28" t="s">
        <v>358</v>
      </c>
      <c r="G418" s="28"/>
      <c r="H418" s="28" t="s">
        <v>1859</v>
      </c>
      <c r="I418" s="28">
        <v>2.0</v>
      </c>
      <c r="J418" s="28">
        <v>20.0</v>
      </c>
      <c r="K418" s="28">
        <v>40.0</v>
      </c>
      <c r="L418" s="28" t="s">
        <v>546</v>
      </c>
      <c r="M418" s="28">
        <v>2.0</v>
      </c>
      <c r="N418" s="28" t="s">
        <v>3851</v>
      </c>
      <c r="O418" s="28" t="s">
        <v>2362</v>
      </c>
      <c r="P418" s="28"/>
      <c r="Q418" s="28" t="s">
        <v>1245</v>
      </c>
      <c r="R418" s="28">
        <v>50.0</v>
      </c>
      <c r="S418" s="50">
        <f t="shared" si="1"/>
        <v>25</v>
      </c>
      <c r="T418" s="28" t="str">
        <f t="shared" si="2"/>
        <v>DIATAS 8JAM</v>
      </c>
      <c r="U418" s="52">
        <v>45292.0</v>
      </c>
      <c r="V418" s="28" t="str">
        <f t="shared" si="3"/>
        <v>DIATAS 1 TAHUN</v>
      </c>
      <c r="W418" s="28"/>
      <c r="X418" s="28"/>
      <c r="Y418" s="28"/>
      <c r="Z418" s="28"/>
      <c r="AA418" s="28"/>
      <c r="AB418" s="28"/>
      <c r="AC418" s="65" t="b">
        <v>0</v>
      </c>
      <c r="AD418" s="28" t="str">
        <f t="shared" si="4"/>
        <v>Waktunya Dummy</v>
      </c>
      <c r="AE418" s="28" t="str">
        <f t="shared" si="5"/>
        <v>1</v>
      </c>
      <c r="AF418" s="28">
        <f t="shared" si="8"/>
        <v>50</v>
      </c>
      <c r="AG418" s="28">
        <v>50.0</v>
      </c>
      <c r="AH418" s="68">
        <v>1.0</v>
      </c>
      <c r="AI418" s="28">
        <v>0.0</v>
      </c>
      <c r="AJ418" s="70"/>
      <c r="AK418" s="28">
        <v>0.0</v>
      </c>
      <c r="AL418" s="28"/>
      <c r="AM418" s="28">
        <v>0.0</v>
      </c>
      <c r="AN418" s="28"/>
      <c r="AO418" s="28">
        <v>0.0</v>
      </c>
      <c r="AP418" s="28"/>
      <c r="AQ418" s="28">
        <v>0.0</v>
      </c>
      <c r="AR418" s="28"/>
      <c r="AS418" s="28">
        <v>0.0</v>
      </c>
      <c r="AT418" s="28"/>
      <c r="AU418" s="28">
        <v>0.0</v>
      </c>
      <c r="AV418" s="28"/>
      <c r="AW418" s="28">
        <v>0.0</v>
      </c>
      <c r="AX418" s="28"/>
      <c r="AY418" s="55" t="s">
        <v>184</v>
      </c>
      <c r="AZ418" s="55" t="s">
        <v>184</v>
      </c>
      <c r="BA418" s="55" t="s">
        <v>184</v>
      </c>
      <c r="BB418" s="55" t="s">
        <v>184</v>
      </c>
      <c r="BC418" s="77">
        <f t="shared" si="7"/>
        <v>100</v>
      </c>
    </row>
    <row r="419" ht="22.5" customHeight="1">
      <c r="A419" s="36">
        <v>418.0</v>
      </c>
      <c r="B419" s="28" t="s">
        <v>2950</v>
      </c>
      <c r="C419" s="28" t="s">
        <v>4619</v>
      </c>
      <c r="D419" s="28" t="s">
        <v>253</v>
      </c>
      <c r="E419" s="28" t="s">
        <v>593</v>
      </c>
      <c r="F419" s="28" t="s">
        <v>358</v>
      </c>
      <c r="G419" s="28"/>
      <c r="H419" s="28" t="s">
        <v>1859</v>
      </c>
      <c r="I419" s="28">
        <v>2.0</v>
      </c>
      <c r="J419" s="28">
        <v>20.0</v>
      </c>
      <c r="K419" s="28">
        <v>40.0</v>
      </c>
      <c r="L419" s="28" t="s">
        <v>546</v>
      </c>
      <c r="M419" s="28">
        <v>2.0</v>
      </c>
      <c r="N419" s="28" t="s">
        <v>3851</v>
      </c>
      <c r="O419" s="28" t="s">
        <v>2362</v>
      </c>
      <c r="P419" s="28"/>
      <c r="Q419" s="28" t="s">
        <v>1245</v>
      </c>
      <c r="R419" s="28">
        <v>50.0</v>
      </c>
      <c r="S419" s="50">
        <f t="shared" si="1"/>
        <v>25</v>
      </c>
      <c r="T419" s="28" t="str">
        <f t="shared" si="2"/>
        <v>DIATAS 8JAM</v>
      </c>
      <c r="U419" s="52">
        <v>45292.0</v>
      </c>
      <c r="V419" s="28" t="str">
        <f t="shared" si="3"/>
        <v>DIATAS 1 TAHUN</v>
      </c>
      <c r="W419" s="28"/>
      <c r="X419" s="28"/>
      <c r="Y419" s="28"/>
      <c r="Z419" s="28"/>
      <c r="AA419" s="28"/>
      <c r="AB419" s="28"/>
      <c r="AC419" s="65" t="b">
        <v>0</v>
      </c>
      <c r="AD419" s="28" t="str">
        <f t="shared" si="4"/>
        <v>Waktunya Dummy</v>
      </c>
      <c r="AE419" s="28" t="str">
        <f t="shared" si="5"/>
        <v>1</v>
      </c>
      <c r="AF419" s="28">
        <f t="shared" si="8"/>
        <v>50</v>
      </c>
      <c r="AG419" s="28">
        <v>50.0</v>
      </c>
      <c r="AH419" s="68">
        <v>1.0</v>
      </c>
      <c r="AI419" s="28">
        <v>0.0</v>
      </c>
      <c r="AJ419" s="70"/>
      <c r="AK419" s="28">
        <v>0.0</v>
      </c>
      <c r="AL419" s="28"/>
      <c r="AM419" s="28">
        <v>0.0</v>
      </c>
      <c r="AN419" s="28"/>
      <c r="AO419" s="28">
        <v>0.0</v>
      </c>
      <c r="AP419" s="28"/>
      <c r="AQ419" s="28">
        <v>0.0</v>
      </c>
      <c r="AR419" s="28"/>
      <c r="AS419" s="28">
        <v>0.0</v>
      </c>
      <c r="AT419" s="28"/>
      <c r="AU419" s="28">
        <v>0.0</v>
      </c>
      <c r="AV419" s="28"/>
      <c r="AW419" s="28">
        <v>0.0</v>
      </c>
      <c r="AX419" s="28"/>
      <c r="AY419" s="55" t="s">
        <v>184</v>
      </c>
      <c r="AZ419" s="55" t="s">
        <v>184</v>
      </c>
      <c r="BA419" s="55" t="s">
        <v>184</v>
      </c>
      <c r="BB419" s="55" t="s">
        <v>184</v>
      </c>
      <c r="BC419" s="77">
        <f t="shared" si="7"/>
        <v>100</v>
      </c>
    </row>
    <row r="420" ht="22.5" customHeight="1">
      <c r="A420" s="36">
        <v>419.0</v>
      </c>
      <c r="B420" s="28" t="s">
        <v>2953</v>
      </c>
      <c r="C420" s="28" t="s">
        <v>4626</v>
      </c>
      <c r="D420" s="28" t="s">
        <v>288</v>
      </c>
      <c r="E420" s="28" t="s">
        <v>593</v>
      </c>
      <c r="F420" s="28" t="s">
        <v>358</v>
      </c>
      <c r="G420" s="28"/>
      <c r="H420" s="28" t="s">
        <v>1859</v>
      </c>
      <c r="I420" s="28">
        <v>2.0</v>
      </c>
      <c r="J420" s="28">
        <v>20.0</v>
      </c>
      <c r="K420" s="28">
        <v>40.0</v>
      </c>
      <c r="L420" s="28" t="s">
        <v>546</v>
      </c>
      <c r="M420" s="28">
        <v>2.0</v>
      </c>
      <c r="N420" s="28" t="s">
        <v>3851</v>
      </c>
      <c r="O420" s="28" t="s">
        <v>2362</v>
      </c>
      <c r="P420" s="28"/>
      <c r="Q420" s="28" t="s">
        <v>1245</v>
      </c>
      <c r="R420" s="28">
        <v>50.0</v>
      </c>
      <c r="S420" s="50">
        <f t="shared" si="1"/>
        <v>25</v>
      </c>
      <c r="T420" s="28" t="str">
        <f t="shared" si="2"/>
        <v>DIATAS 8JAM</v>
      </c>
      <c r="U420" s="52">
        <v>45292.0</v>
      </c>
      <c r="V420" s="28" t="str">
        <f t="shared" si="3"/>
        <v>DIATAS 1 TAHUN</v>
      </c>
      <c r="W420" s="28"/>
      <c r="X420" s="28"/>
      <c r="Y420" s="28"/>
      <c r="Z420" s="28"/>
      <c r="AA420" s="28"/>
      <c r="AB420" s="28"/>
      <c r="AC420" s="65" t="b">
        <v>0</v>
      </c>
      <c r="AD420" s="28" t="str">
        <f t="shared" si="4"/>
        <v>Waktunya Dummy</v>
      </c>
      <c r="AE420" s="28" t="str">
        <f t="shared" si="5"/>
        <v>1</v>
      </c>
      <c r="AF420" s="28">
        <f t="shared" si="8"/>
        <v>50</v>
      </c>
      <c r="AG420" s="28">
        <v>50.0</v>
      </c>
      <c r="AH420" s="68">
        <v>1.0</v>
      </c>
      <c r="AI420" s="28">
        <v>0.0</v>
      </c>
      <c r="AJ420" s="70"/>
      <c r="AK420" s="28">
        <v>0.0</v>
      </c>
      <c r="AL420" s="28"/>
      <c r="AM420" s="28">
        <v>0.0</v>
      </c>
      <c r="AN420" s="28"/>
      <c r="AO420" s="28">
        <v>0.0</v>
      </c>
      <c r="AP420" s="28"/>
      <c r="AQ420" s="28">
        <v>0.0</v>
      </c>
      <c r="AR420" s="28"/>
      <c r="AS420" s="28">
        <v>0.0</v>
      </c>
      <c r="AT420" s="28"/>
      <c r="AU420" s="28">
        <v>0.0</v>
      </c>
      <c r="AV420" s="28"/>
      <c r="AW420" s="28">
        <v>0.0</v>
      </c>
      <c r="AX420" s="28"/>
      <c r="AY420" s="55" t="s">
        <v>184</v>
      </c>
      <c r="AZ420" s="55" t="s">
        <v>184</v>
      </c>
      <c r="BA420" s="55" t="s">
        <v>184</v>
      </c>
      <c r="BB420" s="55" t="s">
        <v>184</v>
      </c>
      <c r="BC420" s="77">
        <f t="shared" si="7"/>
        <v>100</v>
      </c>
    </row>
    <row r="421" ht="22.5" customHeight="1">
      <c r="A421" s="36">
        <v>420.0</v>
      </c>
      <c r="B421" s="28" t="s">
        <v>2957</v>
      </c>
      <c r="C421" s="28" t="s">
        <v>4635</v>
      </c>
      <c r="D421" s="28" t="s">
        <v>232</v>
      </c>
      <c r="E421" s="28" t="s">
        <v>593</v>
      </c>
      <c r="F421" s="28" t="s">
        <v>2343</v>
      </c>
      <c r="G421" s="28"/>
      <c r="H421" s="28"/>
      <c r="I421" s="28"/>
      <c r="J421" s="28"/>
      <c r="K421" s="28">
        <v>0.0</v>
      </c>
      <c r="L421" s="28" t="s">
        <v>2343</v>
      </c>
      <c r="M421" s="28">
        <v>1.0</v>
      </c>
      <c r="N421" s="28" t="s">
        <v>2346</v>
      </c>
      <c r="O421" s="28" t="s">
        <v>1608</v>
      </c>
      <c r="P421" s="28"/>
      <c r="Q421" s="28">
        <v>0.0</v>
      </c>
      <c r="R421" s="28">
        <v>0.0</v>
      </c>
      <c r="S421" s="50">
        <f t="shared" si="1"/>
        <v>0</v>
      </c>
      <c r="T421" s="28" t="str">
        <f t="shared" si="2"/>
        <v>KURANG 8JAM</v>
      </c>
      <c r="U421" s="52">
        <v>44927.0</v>
      </c>
      <c r="V421" s="28" t="str">
        <f t="shared" si="3"/>
        <v>DIATAS 2 TAHUN</v>
      </c>
      <c r="W421" s="28"/>
      <c r="X421" s="28"/>
      <c r="Y421" s="28"/>
      <c r="Z421" s="28"/>
      <c r="AA421" s="28"/>
      <c r="AB421" s="28"/>
      <c r="AC421" s="65" t="b">
        <v>0</v>
      </c>
      <c r="AD421" s="28" t="str">
        <f t="shared" si="4"/>
        <v>Waktunya Dummy</v>
      </c>
      <c r="AE421" s="28" t="str">
        <f t="shared" si="5"/>
        <v>0</v>
      </c>
      <c r="AF421" s="28">
        <f t="shared" si="8"/>
        <v>0</v>
      </c>
      <c r="AG421" s="28">
        <v>0.0</v>
      </c>
      <c r="AH421" s="68">
        <v>1.0</v>
      </c>
      <c r="AI421" s="28">
        <v>0.0</v>
      </c>
      <c r="AJ421" s="70">
        <v>0.0</v>
      </c>
      <c r="AK421" s="28">
        <v>0.0</v>
      </c>
      <c r="AL421" s="68">
        <v>0.0</v>
      </c>
      <c r="AM421" s="28">
        <v>0.0</v>
      </c>
      <c r="AN421" s="68">
        <v>0.0</v>
      </c>
      <c r="AO421" s="28">
        <v>0.0</v>
      </c>
      <c r="AP421" s="68">
        <v>0.0</v>
      </c>
      <c r="AQ421" s="28">
        <v>0.0</v>
      </c>
      <c r="AR421" s="68">
        <v>0.0</v>
      </c>
      <c r="AS421" s="28">
        <v>0.0</v>
      </c>
      <c r="AT421" s="68">
        <v>0.0</v>
      </c>
      <c r="AU421" s="28">
        <v>0.0</v>
      </c>
      <c r="AV421" s="68">
        <v>0.0</v>
      </c>
      <c r="AW421" s="28">
        <v>0.0</v>
      </c>
      <c r="AX421" s="68">
        <v>0.0</v>
      </c>
      <c r="AY421" s="55" t="s">
        <v>184</v>
      </c>
      <c r="AZ421" s="55" t="s">
        <v>184</v>
      </c>
      <c r="BA421" s="55" t="s">
        <v>184</v>
      </c>
      <c r="BB421" s="55" t="s">
        <v>184</v>
      </c>
      <c r="BC421" s="77">
        <f t="shared" si="7"/>
        <v>100</v>
      </c>
    </row>
    <row r="422" ht="22.5" customHeight="1">
      <c r="A422" s="36">
        <v>421.0</v>
      </c>
      <c r="B422" s="28" t="s">
        <v>4182</v>
      </c>
      <c r="C422" s="28" t="s">
        <v>4647</v>
      </c>
      <c r="D422" s="28" t="s">
        <v>232</v>
      </c>
      <c r="E422" s="28" t="s">
        <v>593</v>
      </c>
      <c r="F422" s="28" t="s">
        <v>358</v>
      </c>
      <c r="G422" s="28"/>
      <c r="H422" s="28" t="s">
        <v>1859</v>
      </c>
      <c r="I422" s="28">
        <v>2.0</v>
      </c>
      <c r="J422" s="28">
        <v>20.0</v>
      </c>
      <c r="K422" s="28">
        <v>40.0</v>
      </c>
      <c r="L422" s="28" t="s">
        <v>546</v>
      </c>
      <c r="M422" s="28">
        <v>2.0</v>
      </c>
      <c r="N422" s="28" t="s">
        <v>3851</v>
      </c>
      <c r="O422" s="28" t="s">
        <v>2362</v>
      </c>
      <c r="P422" s="28"/>
      <c r="Q422" s="28" t="s">
        <v>1245</v>
      </c>
      <c r="R422" s="28">
        <v>50.0</v>
      </c>
      <c r="S422" s="50">
        <f t="shared" si="1"/>
        <v>25</v>
      </c>
      <c r="T422" s="28" t="str">
        <f t="shared" si="2"/>
        <v>DIATAS 8JAM</v>
      </c>
      <c r="U422" s="52">
        <v>45292.0</v>
      </c>
      <c r="V422" s="28" t="str">
        <f t="shared" si="3"/>
        <v>DIATAS 1 TAHUN</v>
      </c>
      <c r="W422" s="28"/>
      <c r="X422" s="28"/>
      <c r="Y422" s="28"/>
      <c r="Z422" s="28"/>
      <c r="AA422" s="28"/>
      <c r="AB422" s="28"/>
      <c r="AC422" s="65" t="b">
        <v>0</v>
      </c>
      <c r="AD422" s="28" t="str">
        <f t="shared" si="4"/>
        <v>Waktunya Dummy</v>
      </c>
      <c r="AE422" s="28" t="str">
        <f t="shared" si="5"/>
        <v>1</v>
      </c>
      <c r="AF422" s="28">
        <f t="shared" si="8"/>
        <v>50</v>
      </c>
      <c r="AG422" s="28">
        <v>50.0</v>
      </c>
      <c r="AH422" s="68">
        <v>1.0</v>
      </c>
      <c r="AI422" s="28">
        <v>0.0</v>
      </c>
      <c r="AJ422" s="70"/>
      <c r="AK422" s="28">
        <v>0.0</v>
      </c>
      <c r="AL422" s="28"/>
      <c r="AM422" s="28">
        <v>0.0</v>
      </c>
      <c r="AN422" s="28"/>
      <c r="AO422" s="28">
        <v>0.0</v>
      </c>
      <c r="AP422" s="28"/>
      <c r="AQ422" s="28">
        <v>0.0</v>
      </c>
      <c r="AR422" s="28"/>
      <c r="AS422" s="28">
        <v>0.0</v>
      </c>
      <c r="AT422" s="28"/>
      <c r="AU422" s="28">
        <v>0.0</v>
      </c>
      <c r="AV422" s="28"/>
      <c r="AW422" s="28">
        <v>0.0</v>
      </c>
      <c r="AX422" s="28"/>
      <c r="AY422" s="55" t="s">
        <v>184</v>
      </c>
      <c r="AZ422" s="55" t="s">
        <v>184</v>
      </c>
      <c r="BA422" s="55" t="s">
        <v>184</v>
      </c>
      <c r="BB422" s="55" t="s">
        <v>184</v>
      </c>
      <c r="BC422" s="77">
        <f t="shared" si="7"/>
        <v>100</v>
      </c>
    </row>
    <row r="423" ht="22.5" customHeight="1">
      <c r="A423" s="36">
        <v>422.0</v>
      </c>
      <c r="B423" s="28" t="s">
        <v>2959</v>
      </c>
      <c r="C423" s="28" t="s">
        <v>4654</v>
      </c>
      <c r="D423" s="28" t="s">
        <v>253</v>
      </c>
      <c r="E423" s="28" t="s">
        <v>593</v>
      </c>
      <c r="F423" s="28" t="s">
        <v>358</v>
      </c>
      <c r="G423" s="28"/>
      <c r="H423" s="28" t="s">
        <v>1859</v>
      </c>
      <c r="I423" s="28">
        <v>2.0</v>
      </c>
      <c r="J423" s="28">
        <v>20.0</v>
      </c>
      <c r="K423" s="28">
        <v>40.0</v>
      </c>
      <c r="L423" s="28" t="s">
        <v>546</v>
      </c>
      <c r="M423" s="28">
        <v>2.0</v>
      </c>
      <c r="N423" s="28" t="s">
        <v>3851</v>
      </c>
      <c r="O423" s="28" t="s">
        <v>2362</v>
      </c>
      <c r="P423" s="28"/>
      <c r="Q423" s="28" t="s">
        <v>1245</v>
      </c>
      <c r="R423" s="28">
        <v>50.0</v>
      </c>
      <c r="S423" s="50">
        <f t="shared" si="1"/>
        <v>25</v>
      </c>
      <c r="T423" s="28" t="str">
        <f t="shared" si="2"/>
        <v>DIATAS 8JAM</v>
      </c>
      <c r="U423" s="52">
        <v>45292.0</v>
      </c>
      <c r="V423" s="28" t="str">
        <f t="shared" si="3"/>
        <v>DIATAS 1 TAHUN</v>
      </c>
      <c r="W423" s="28"/>
      <c r="X423" s="28"/>
      <c r="Y423" s="28"/>
      <c r="Z423" s="28"/>
      <c r="AA423" s="28"/>
      <c r="AB423" s="28"/>
      <c r="AC423" s="65" t="b">
        <v>0</v>
      </c>
      <c r="AD423" s="28" t="str">
        <f t="shared" si="4"/>
        <v>Waktunya Dummy</v>
      </c>
      <c r="AE423" s="28" t="str">
        <f t="shared" si="5"/>
        <v>1</v>
      </c>
      <c r="AF423" s="28">
        <f t="shared" si="8"/>
        <v>50</v>
      </c>
      <c r="AG423" s="28">
        <v>50.0</v>
      </c>
      <c r="AH423" s="68">
        <v>1.0</v>
      </c>
      <c r="AI423" s="28">
        <v>0.0</v>
      </c>
      <c r="AJ423" s="70"/>
      <c r="AK423" s="28">
        <v>0.0</v>
      </c>
      <c r="AL423" s="28"/>
      <c r="AM423" s="28">
        <v>0.0</v>
      </c>
      <c r="AN423" s="28"/>
      <c r="AO423" s="28">
        <v>0.0</v>
      </c>
      <c r="AP423" s="28"/>
      <c r="AQ423" s="28">
        <v>0.0</v>
      </c>
      <c r="AR423" s="28"/>
      <c r="AS423" s="28">
        <v>0.0</v>
      </c>
      <c r="AT423" s="28"/>
      <c r="AU423" s="28">
        <v>0.0</v>
      </c>
      <c r="AV423" s="28"/>
      <c r="AW423" s="28">
        <v>0.0</v>
      </c>
      <c r="AX423" s="28"/>
      <c r="AY423" s="55" t="s">
        <v>184</v>
      </c>
      <c r="AZ423" s="55" t="s">
        <v>184</v>
      </c>
      <c r="BA423" s="55" t="s">
        <v>184</v>
      </c>
      <c r="BB423" s="55" t="s">
        <v>184</v>
      </c>
      <c r="BC423" s="77">
        <f t="shared" si="7"/>
        <v>100</v>
      </c>
    </row>
    <row r="424" ht="22.5" customHeight="1">
      <c r="A424" s="36">
        <v>423.0</v>
      </c>
      <c r="B424" s="28" t="s">
        <v>2962</v>
      </c>
      <c r="C424" s="28" t="s">
        <v>4665</v>
      </c>
      <c r="D424" s="28" t="s">
        <v>181</v>
      </c>
      <c r="E424" s="28" t="s">
        <v>593</v>
      </c>
      <c r="F424" s="28" t="s">
        <v>358</v>
      </c>
      <c r="G424" s="28"/>
      <c r="H424" s="28" t="s">
        <v>1859</v>
      </c>
      <c r="I424" s="28">
        <v>2.0</v>
      </c>
      <c r="J424" s="28">
        <v>20.0</v>
      </c>
      <c r="K424" s="28">
        <v>40.0</v>
      </c>
      <c r="L424" s="28" t="s">
        <v>546</v>
      </c>
      <c r="M424" s="28">
        <v>4.0</v>
      </c>
      <c r="N424" s="28" t="s">
        <v>1605</v>
      </c>
      <c r="O424" s="28" t="s">
        <v>1608</v>
      </c>
      <c r="P424" s="28"/>
      <c r="Q424" s="28" t="s">
        <v>368</v>
      </c>
      <c r="R424" s="28">
        <v>100.0</v>
      </c>
      <c r="S424" s="50">
        <f t="shared" si="1"/>
        <v>25</v>
      </c>
      <c r="T424" s="28" t="str">
        <f t="shared" si="2"/>
        <v>DIATAS 8JAM</v>
      </c>
      <c r="U424" s="52">
        <v>44927.0</v>
      </c>
      <c r="V424" s="28" t="str">
        <f t="shared" si="3"/>
        <v>DIATAS 2 TAHUN</v>
      </c>
      <c r="W424" s="28"/>
      <c r="X424" s="28"/>
      <c r="Y424" s="28"/>
      <c r="Z424" s="28"/>
      <c r="AA424" s="28"/>
      <c r="AB424" s="28"/>
      <c r="AC424" s="65" t="b">
        <v>0</v>
      </c>
      <c r="AD424" s="28" t="str">
        <f t="shared" si="4"/>
        <v>Waktunya Dummy</v>
      </c>
      <c r="AE424" s="28" t="str">
        <f t="shared" si="5"/>
        <v>1</v>
      </c>
      <c r="AF424" s="28">
        <f t="shared" si="8"/>
        <v>100</v>
      </c>
      <c r="AG424" s="28">
        <v>100.0</v>
      </c>
      <c r="AH424" s="68">
        <v>1.0</v>
      </c>
      <c r="AI424" s="28">
        <v>0.0</v>
      </c>
      <c r="AJ424" s="70">
        <v>0.0</v>
      </c>
      <c r="AK424" s="28">
        <v>0.0</v>
      </c>
      <c r="AL424" s="68">
        <v>0.0</v>
      </c>
      <c r="AM424" s="28">
        <v>0.0</v>
      </c>
      <c r="AN424" s="68">
        <v>0.0</v>
      </c>
      <c r="AO424" s="28">
        <v>0.0</v>
      </c>
      <c r="AP424" s="68">
        <v>0.0</v>
      </c>
      <c r="AQ424" s="28">
        <v>0.0</v>
      </c>
      <c r="AR424" s="68">
        <v>0.0</v>
      </c>
      <c r="AS424" s="28">
        <v>0.0</v>
      </c>
      <c r="AT424" s="68">
        <v>0.0</v>
      </c>
      <c r="AU424" s="28">
        <v>0.0</v>
      </c>
      <c r="AV424" s="68">
        <v>0.0</v>
      </c>
      <c r="AW424" s="28">
        <v>0.0</v>
      </c>
      <c r="AX424" s="68">
        <v>0.0</v>
      </c>
      <c r="AY424" s="55" t="s">
        <v>184</v>
      </c>
      <c r="AZ424" s="55" t="s">
        <v>184</v>
      </c>
      <c r="BA424" s="55" t="s">
        <v>184</v>
      </c>
      <c r="BB424" s="55" t="s">
        <v>184</v>
      </c>
      <c r="BC424" s="77">
        <f t="shared" si="7"/>
        <v>100</v>
      </c>
    </row>
    <row r="425" ht="22.5" customHeight="1">
      <c r="A425" s="36">
        <v>424.0</v>
      </c>
      <c r="B425" s="28" t="s">
        <v>2966</v>
      </c>
      <c r="C425" s="28" t="s">
        <v>4673</v>
      </c>
      <c r="D425" s="28" t="s">
        <v>181</v>
      </c>
      <c r="E425" s="28" t="s">
        <v>593</v>
      </c>
      <c r="F425" s="28" t="s">
        <v>358</v>
      </c>
      <c r="G425" s="28"/>
      <c r="H425" s="28" t="s">
        <v>1605</v>
      </c>
      <c r="I425" s="28">
        <v>2.0</v>
      </c>
      <c r="J425" s="28">
        <v>60.0</v>
      </c>
      <c r="K425" s="28">
        <v>120.0</v>
      </c>
      <c r="L425" s="28" t="s">
        <v>546</v>
      </c>
      <c r="M425" s="28">
        <v>4.0</v>
      </c>
      <c r="N425" s="28" t="s">
        <v>1605</v>
      </c>
      <c r="O425" s="28" t="s">
        <v>1605</v>
      </c>
      <c r="P425" s="28"/>
      <c r="Q425" s="28" t="s">
        <v>368</v>
      </c>
      <c r="R425" s="28">
        <v>100.0</v>
      </c>
      <c r="S425" s="50">
        <f t="shared" si="1"/>
        <v>25</v>
      </c>
      <c r="T425" s="28" t="str">
        <f t="shared" si="2"/>
        <v>DIATAS 8JAM</v>
      </c>
      <c r="U425" s="52">
        <v>44927.0</v>
      </c>
      <c r="V425" s="28" t="str">
        <f t="shared" si="3"/>
        <v>DIATAS 2 TAHUN</v>
      </c>
      <c r="W425" s="28"/>
      <c r="X425" s="28"/>
      <c r="Y425" s="28"/>
      <c r="Z425" s="28"/>
      <c r="AA425" s="28"/>
      <c r="AB425" s="28"/>
      <c r="AC425" s="65" t="b">
        <v>0</v>
      </c>
      <c r="AD425" s="28" t="str">
        <f t="shared" si="4"/>
        <v>Waktunya Dummy</v>
      </c>
      <c r="AE425" s="28" t="str">
        <f t="shared" si="5"/>
        <v>1</v>
      </c>
      <c r="AF425" s="28">
        <f t="shared" si="8"/>
        <v>100</v>
      </c>
      <c r="AG425" s="28">
        <v>100.0</v>
      </c>
      <c r="AH425" s="68">
        <v>1.0</v>
      </c>
      <c r="AI425" s="28">
        <v>0.0</v>
      </c>
      <c r="AJ425" s="70">
        <v>0.0</v>
      </c>
      <c r="AK425" s="28">
        <v>0.0</v>
      </c>
      <c r="AL425" s="68">
        <v>0.0</v>
      </c>
      <c r="AM425" s="28">
        <v>0.0</v>
      </c>
      <c r="AN425" s="68">
        <v>0.0</v>
      </c>
      <c r="AO425" s="28">
        <v>0.0</v>
      </c>
      <c r="AP425" s="68">
        <v>0.0</v>
      </c>
      <c r="AQ425" s="28">
        <v>0.0</v>
      </c>
      <c r="AR425" s="68">
        <v>0.0</v>
      </c>
      <c r="AS425" s="28">
        <v>0.0</v>
      </c>
      <c r="AT425" s="68">
        <v>0.0</v>
      </c>
      <c r="AU425" s="28">
        <v>0.0</v>
      </c>
      <c r="AV425" s="68">
        <v>0.0</v>
      </c>
      <c r="AW425" s="28">
        <v>0.0</v>
      </c>
      <c r="AX425" s="68">
        <v>0.0</v>
      </c>
      <c r="AY425" s="55" t="s">
        <v>184</v>
      </c>
      <c r="AZ425" s="55" t="s">
        <v>184</v>
      </c>
      <c r="BA425" s="55" t="s">
        <v>184</v>
      </c>
      <c r="BB425" s="55" t="s">
        <v>184</v>
      </c>
      <c r="BC425" s="77">
        <f t="shared" si="7"/>
        <v>100</v>
      </c>
    </row>
    <row r="426" ht="22.5" customHeight="1">
      <c r="A426" s="36">
        <v>425.0</v>
      </c>
      <c r="B426" s="28" t="s">
        <v>2968</v>
      </c>
      <c r="C426" s="28" t="s">
        <v>4680</v>
      </c>
      <c r="D426" s="28" t="s">
        <v>253</v>
      </c>
      <c r="E426" s="28" t="s">
        <v>593</v>
      </c>
      <c r="F426" s="28" t="s">
        <v>358</v>
      </c>
      <c r="G426" s="28"/>
      <c r="H426" s="28" t="s">
        <v>1859</v>
      </c>
      <c r="I426" s="28">
        <v>2.0</v>
      </c>
      <c r="J426" s="28">
        <v>20.0</v>
      </c>
      <c r="K426" s="28">
        <v>40.0</v>
      </c>
      <c r="L426" s="28" t="s">
        <v>546</v>
      </c>
      <c r="M426" s="28">
        <v>2.0</v>
      </c>
      <c r="N426" s="28" t="s">
        <v>3851</v>
      </c>
      <c r="O426" s="28" t="s">
        <v>2362</v>
      </c>
      <c r="P426" s="28"/>
      <c r="Q426" s="28" t="s">
        <v>1245</v>
      </c>
      <c r="R426" s="28">
        <v>50.0</v>
      </c>
      <c r="S426" s="50">
        <f t="shared" si="1"/>
        <v>25</v>
      </c>
      <c r="T426" s="28" t="str">
        <f t="shared" si="2"/>
        <v>DIATAS 8JAM</v>
      </c>
      <c r="U426" s="52">
        <v>45292.0</v>
      </c>
      <c r="V426" s="28" t="str">
        <f t="shared" si="3"/>
        <v>DIATAS 1 TAHUN</v>
      </c>
      <c r="W426" s="28"/>
      <c r="X426" s="28"/>
      <c r="Y426" s="28"/>
      <c r="Z426" s="28"/>
      <c r="AA426" s="28"/>
      <c r="AB426" s="28"/>
      <c r="AC426" s="65" t="b">
        <v>0</v>
      </c>
      <c r="AD426" s="28" t="str">
        <f t="shared" si="4"/>
        <v>Waktunya Dummy</v>
      </c>
      <c r="AE426" s="28" t="str">
        <f t="shared" si="5"/>
        <v>1</v>
      </c>
      <c r="AF426" s="28">
        <f t="shared" si="8"/>
        <v>50</v>
      </c>
      <c r="AG426" s="28">
        <v>50.0</v>
      </c>
      <c r="AH426" s="68">
        <v>1.0</v>
      </c>
      <c r="AI426" s="28">
        <v>0.0</v>
      </c>
      <c r="AJ426" s="70"/>
      <c r="AK426" s="28">
        <v>0.0</v>
      </c>
      <c r="AL426" s="28"/>
      <c r="AM426" s="28">
        <v>0.0</v>
      </c>
      <c r="AN426" s="28"/>
      <c r="AO426" s="28">
        <v>0.0</v>
      </c>
      <c r="AP426" s="28"/>
      <c r="AQ426" s="28">
        <v>0.0</v>
      </c>
      <c r="AR426" s="28"/>
      <c r="AS426" s="28">
        <v>0.0</v>
      </c>
      <c r="AT426" s="28"/>
      <c r="AU426" s="28">
        <v>0.0</v>
      </c>
      <c r="AV426" s="28"/>
      <c r="AW426" s="28">
        <v>0.0</v>
      </c>
      <c r="AX426" s="28"/>
      <c r="AY426" s="55" t="s">
        <v>184</v>
      </c>
      <c r="AZ426" s="55" t="s">
        <v>184</v>
      </c>
      <c r="BA426" s="55" t="s">
        <v>184</v>
      </c>
      <c r="BB426" s="55" t="s">
        <v>184</v>
      </c>
      <c r="BC426" s="77">
        <f t="shared" si="7"/>
        <v>100</v>
      </c>
    </row>
    <row r="427" ht="22.5" customHeight="1">
      <c r="A427" s="36">
        <v>426.0</v>
      </c>
      <c r="B427" s="28" t="s">
        <v>2972</v>
      </c>
      <c r="C427" s="28" t="s">
        <v>4683</v>
      </c>
      <c r="D427" s="28" t="s">
        <v>288</v>
      </c>
      <c r="E427" s="28" t="s">
        <v>593</v>
      </c>
      <c r="F427" s="28" t="s">
        <v>2343</v>
      </c>
      <c r="G427" s="28"/>
      <c r="H427" s="28"/>
      <c r="I427" s="28"/>
      <c r="J427" s="28"/>
      <c r="K427" s="28">
        <v>0.0</v>
      </c>
      <c r="L427" s="28" t="s">
        <v>2343</v>
      </c>
      <c r="M427" s="28">
        <v>2.0</v>
      </c>
      <c r="N427" s="28" t="s">
        <v>2353</v>
      </c>
      <c r="O427" s="28"/>
      <c r="P427" s="28"/>
      <c r="Q427" s="28" t="s">
        <v>368</v>
      </c>
      <c r="R427" s="28">
        <v>100.0</v>
      </c>
      <c r="S427" s="50">
        <f t="shared" si="1"/>
        <v>50</v>
      </c>
      <c r="T427" s="28" t="str">
        <f t="shared" si="2"/>
        <v>DIATAS 8JAM</v>
      </c>
      <c r="U427" s="52">
        <v>45292.0</v>
      </c>
      <c r="V427" s="28" t="str">
        <f t="shared" si="3"/>
        <v>DIATAS 1 TAHUN</v>
      </c>
      <c r="W427" s="28"/>
      <c r="X427" s="28"/>
      <c r="Y427" s="28"/>
      <c r="Z427" s="28"/>
      <c r="AA427" s="28"/>
      <c r="AB427" s="28"/>
      <c r="AC427" s="65" t="b">
        <v>0</v>
      </c>
      <c r="AD427" s="28" t="str">
        <f t="shared" si="4"/>
        <v>Waktunya Dummy</v>
      </c>
      <c r="AE427" s="28" t="str">
        <f t="shared" si="5"/>
        <v>1</v>
      </c>
      <c r="AF427" s="28">
        <f t="shared" si="8"/>
        <v>100</v>
      </c>
      <c r="AG427" s="28">
        <v>100.0</v>
      </c>
      <c r="AH427" s="68">
        <v>1.0</v>
      </c>
      <c r="AI427" s="28">
        <v>0.0</v>
      </c>
      <c r="AJ427" s="70"/>
      <c r="AK427" s="28">
        <v>0.0</v>
      </c>
      <c r="AL427" s="28"/>
      <c r="AM427" s="28">
        <v>0.0</v>
      </c>
      <c r="AN427" s="28"/>
      <c r="AO427" s="28">
        <v>0.0</v>
      </c>
      <c r="AP427" s="28"/>
      <c r="AQ427" s="28">
        <v>0.0</v>
      </c>
      <c r="AR427" s="28"/>
      <c r="AS427" s="28">
        <v>0.0</v>
      </c>
      <c r="AT427" s="28"/>
      <c r="AU427" s="28">
        <v>0.0</v>
      </c>
      <c r="AV427" s="28"/>
      <c r="AW427" s="28">
        <v>0.0</v>
      </c>
      <c r="AX427" s="28"/>
      <c r="AY427" s="55" t="s">
        <v>184</v>
      </c>
      <c r="AZ427" s="55" t="s">
        <v>184</v>
      </c>
      <c r="BA427" s="55" t="s">
        <v>184</v>
      </c>
      <c r="BB427" s="55" t="s">
        <v>184</v>
      </c>
      <c r="BC427" s="77">
        <f t="shared" si="7"/>
        <v>100</v>
      </c>
    </row>
    <row r="428" ht="22.5" customHeight="1">
      <c r="A428" s="36">
        <v>427.0</v>
      </c>
      <c r="B428" s="28" t="s">
        <v>2975</v>
      </c>
      <c r="C428" s="28" t="s">
        <v>4692</v>
      </c>
      <c r="D428" s="28" t="s">
        <v>288</v>
      </c>
      <c r="E428" s="28" t="s">
        <v>593</v>
      </c>
      <c r="F428" s="28" t="s">
        <v>358</v>
      </c>
      <c r="G428" s="28"/>
      <c r="H428" s="28" t="s">
        <v>1859</v>
      </c>
      <c r="I428" s="28">
        <v>2.0</v>
      </c>
      <c r="J428" s="28">
        <v>20.0</v>
      </c>
      <c r="K428" s="28">
        <v>40.0</v>
      </c>
      <c r="L428" s="28" t="s">
        <v>546</v>
      </c>
      <c r="M428" s="28">
        <v>2.0</v>
      </c>
      <c r="N428" s="28" t="s">
        <v>3851</v>
      </c>
      <c r="O428" s="28" t="s">
        <v>2362</v>
      </c>
      <c r="P428" s="28"/>
      <c r="Q428" s="28" t="s">
        <v>1245</v>
      </c>
      <c r="R428" s="28">
        <v>50.0</v>
      </c>
      <c r="S428" s="50">
        <f t="shared" si="1"/>
        <v>25</v>
      </c>
      <c r="T428" s="28" t="str">
        <f t="shared" si="2"/>
        <v>DIATAS 8JAM</v>
      </c>
      <c r="U428" s="52">
        <v>45292.0</v>
      </c>
      <c r="V428" s="28" t="str">
        <f t="shared" si="3"/>
        <v>DIATAS 1 TAHUN</v>
      </c>
      <c r="W428" s="28"/>
      <c r="X428" s="28"/>
      <c r="Y428" s="28"/>
      <c r="Z428" s="28"/>
      <c r="AA428" s="28"/>
      <c r="AB428" s="28"/>
      <c r="AC428" s="65" t="b">
        <v>0</v>
      </c>
      <c r="AD428" s="28" t="str">
        <f t="shared" si="4"/>
        <v>Waktunya Dummy</v>
      </c>
      <c r="AE428" s="28" t="str">
        <f t="shared" si="5"/>
        <v>1</v>
      </c>
      <c r="AF428" s="28">
        <f t="shared" si="8"/>
        <v>50</v>
      </c>
      <c r="AG428" s="28">
        <v>50.0</v>
      </c>
      <c r="AH428" s="68">
        <v>1.0</v>
      </c>
      <c r="AI428" s="28">
        <v>0.0</v>
      </c>
      <c r="AJ428" s="70"/>
      <c r="AK428" s="28">
        <v>0.0</v>
      </c>
      <c r="AL428" s="28"/>
      <c r="AM428" s="28">
        <v>0.0</v>
      </c>
      <c r="AN428" s="28"/>
      <c r="AO428" s="28">
        <v>0.0</v>
      </c>
      <c r="AP428" s="28"/>
      <c r="AQ428" s="28">
        <v>0.0</v>
      </c>
      <c r="AR428" s="28"/>
      <c r="AS428" s="28">
        <v>0.0</v>
      </c>
      <c r="AT428" s="28"/>
      <c r="AU428" s="28">
        <v>0.0</v>
      </c>
      <c r="AV428" s="28"/>
      <c r="AW428" s="28">
        <v>0.0</v>
      </c>
      <c r="AX428" s="28"/>
      <c r="AY428" s="55" t="s">
        <v>184</v>
      </c>
      <c r="AZ428" s="55" t="s">
        <v>184</v>
      </c>
      <c r="BA428" s="55" t="s">
        <v>184</v>
      </c>
      <c r="BB428" s="55" t="s">
        <v>184</v>
      </c>
      <c r="BC428" s="77">
        <f t="shared" si="7"/>
        <v>100</v>
      </c>
    </row>
    <row r="429" ht="22.5" customHeight="1">
      <c r="A429" s="36">
        <v>428.0</v>
      </c>
      <c r="B429" s="28" t="s">
        <v>2979</v>
      </c>
      <c r="C429" s="28" t="s">
        <v>4702</v>
      </c>
      <c r="D429" s="28" t="s">
        <v>253</v>
      </c>
      <c r="E429" s="28" t="s">
        <v>593</v>
      </c>
      <c r="F429" s="28" t="s">
        <v>358</v>
      </c>
      <c r="G429" s="28"/>
      <c r="H429" s="28" t="s">
        <v>1859</v>
      </c>
      <c r="I429" s="28">
        <v>2.0</v>
      </c>
      <c r="J429" s="28">
        <v>20.0</v>
      </c>
      <c r="K429" s="28">
        <v>40.0</v>
      </c>
      <c r="L429" s="28" t="s">
        <v>546</v>
      </c>
      <c r="M429" s="28">
        <v>2.0</v>
      </c>
      <c r="N429" s="28" t="s">
        <v>3851</v>
      </c>
      <c r="O429" s="28" t="s">
        <v>2362</v>
      </c>
      <c r="P429" s="28"/>
      <c r="Q429" s="28" t="s">
        <v>1245</v>
      </c>
      <c r="R429" s="28">
        <v>50.0</v>
      </c>
      <c r="S429" s="50">
        <f t="shared" si="1"/>
        <v>25</v>
      </c>
      <c r="T429" s="28" t="str">
        <f t="shared" si="2"/>
        <v>DIATAS 8JAM</v>
      </c>
      <c r="U429" s="52">
        <v>45292.0</v>
      </c>
      <c r="V429" s="28" t="str">
        <f t="shared" si="3"/>
        <v>DIATAS 1 TAHUN</v>
      </c>
      <c r="W429" s="28"/>
      <c r="X429" s="28"/>
      <c r="Y429" s="28"/>
      <c r="Z429" s="28"/>
      <c r="AA429" s="28"/>
      <c r="AB429" s="28"/>
      <c r="AC429" s="65" t="b">
        <v>0</v>
      </c>
      <c r="AD429" s="28" t="str">
        <f t="shared" si="4"/>
        <v>Waktunya Dummy</v>
      </c>
      <c r="AE429" s="28" t="str">
        <f t="shared" si="5"/>
        <v>1</v>
      </c>
      <c r="AF429" s="28">
        <f t="shared" si="8"/>
        <v>50</v>
      </c>
      <c r="AG429" s="28">
        <v>50.0</v>
      </c>
      <c r="AH429" s="68">
        <v>1.0</v>
      </c>
      <c r="AI429" s="28">
        <v>0.0</v>
      </c>
      <c r="AJ429" s="70"/>
      <c r="AK429" s="28">
        <v>0.0</v>
      </c>
      <c r="AL429" s="28"/>
      <c r="AM429" s="28">
        <v>0.0</v>
      </c>
      <c r="AN429" s="28"/>
      <c r="AO429" s="28">
        <v>0.0</v>
      </c>
      <c r="AP429" s="28"/>
      <c r="AQ429" s="28">
        <v>0.0</v>
      </c>
      <c r="AR429" s="28"/>
      <c r="AS429" s="28">
        <v>0.0</v>
      </c>
      <c r="AT429" s="28"/>
      <c r="AU429" s="28">
        <v>0.0</v>
      </c>
      <c r="AV429" s="28"/>
      <c r="AW429" s="28">
        <v>0.0</v>
      </c>
      <c r="AX429" s="28"/>
      <c r="AY429" s="55" t="s">
        <v>184</v>
      </c>
      <c r="AZ429" s="55" t="s">
        <v>184</v>
      </c>
      <c r="BA429" s="55" t="s">
        <v>184</v>
      </c>
      <c r="BB429" s="55" t="s">
        <v>184</v>
      </c>
      <c r="BC429" s="77">
        <f t="shared" si="7"/>
        <v>100</v>
      </c>
    </row>
    <row r="430" ht="22.5" customHeight="1">
      <c r="A430" s="36">
        <v>429.0</v>
      </c>
      <c r="B430" s="28" t="s">
        <v>2982</v>
      </c>
      <c r="C430" s="28" t="s">
        <v>4710</v>
      </c>
      <c r="D430" s="28" t="s">
        <v>226</v>
      </c>
      <c r="E430" s="28" t="s">
        <v>593</v>
      </c>
      <c r="F430" s="28" t="s">
        <v>358</v>
      </c>
      <c r="G430" s="28"/>
      <c r="H430" s="28" t="s">
        <v>1859</v>
      </c>
      <c r="I430" s="28">
        <v>2.0</v>
      </c>
      <c r="J430" s="28">
        <v>20.0</v>
      </c>
      <c r="K430" s="28">
        <v>40.0</v>
      </c>
      <c r="L430" s="28" t="s">
        <v>546</v>
      </c>
      <c r="M430" s="28">
        <v>2.0</v>
      </c>
      <c r="N430" s="28" t="s">
        <v>3851</v>
      </c>
      <c r="O430" s="28" t="s">
        <v>2362</v>
      </c>
      <c r="P430" s="28"/>
      <c r="Q430" s="28" t="s">
        <v>1245</v>
      </c>
      <c r="R430" s="28">
        <v>50.0</v>
      </c>
      <c r="S430" s="50">
        <f t="shared" si="1"/>
        <v>25</v>
      </c>
      <c r="T430" s="28" t="str">
        <f t="shared" si="2"/>
        <v>DIATAS 8JAM</v>
      </c>
      <c r="U430" s="52">
        <v>45292.0</v>
      </c>
      <c r="V430" s="28" t="str">
        <f t="shared" si="3"/>
        <v>DIATAS 1 TAHUN</v>
      </c>
      <c r="W430" s="28"/>
      <c r="X430" s="28"/>
      <c r="Y430" s="28"/>
      <c r="Z430" s="28"/>
      <c r="AA430" s="28"/>
      <c r="AB430" s="28"/>
      <c r="AC430" s="65" t="b">
        <v>0</v>
      </c>
      <c r="AD430" s="28" t="str">
        <f t="shared" si="4"/>
        <v>Waktunya Dummy</v>
      </c>
      <c r="AE430" s="28" t="str">
        <f t="shared" si="5"/>
        <v>1</v>
      </c>
      <c r="AF430" s="28">
        <f t="shared" si="8"/>
        <v>50</v>
      </c>
      <c r="AG430" s="28">
        <v>50.0</v>
      </c>
      <c r="AH430" s="68">
        <v>1.0</v>
      </c>
      <c r="AI430" s="28">
        <v>0.0</v>
      </c>
      <c r="AJ430" s="70"/>
      <c r="AK430" s="28">
        <v>0.0</v>
      </c>
      <c r="AL430" s="28"/>
      <c r="AM430" s="28">
        <v>0.0</v>
      </c>
      <c r="AN430" s="28"/>
      <c r="AO430" s="28">
        <v>0.0</v>
      </c>
      <c r="AP430" s="28"/>
      <c r="AQ430" s="28">
        <v>0.0</v>
      </c>
      <c r="AR430" s="28"/>
      <c r="AS430" s="28">
        <v>0.0</v>
      </c>
      <c r="AT430" s="28"/>
      <c r="AU430" s="28">
        <v>0.0</v>
      </c>
      <c r="AV430" s="28"/>
      <c r="AW430" s="28">
        <v>0.0</v>
      </c>
      <c r="AX430" s="28"/>
      <c r="AY430" s="55" t="s">
        <v>184</v>
      </c>
      <c r="AZ430" s="55" t="s">
        <v>184</v>
      </c>
      <c r="BA430" s="55" t="s">
        <v>184</v>
      </c>
      <c r="BB430" s="55" t="s">
        <v>184</v>
      </c>
      <c r="BC430" s="77">
        <f t="shared" si="7"/>
        <v>100</v>
      </c>
    </row>
    <row r="431" ht="22.5" customHeight="1">
      <c r="A431" s="36">
        <v>430.0</v>
      </c>
      <c r="B431" s="28" t="s">
        <v>2986</v>
      </c>
      <c r="C431" s="28" t="s">
        <v>4718</v>
      </c>
      <c r="D431" s="28" t="s">
        <v>288</v>
      </c>
      <c r="E431" s="28" t="s">
        <v>593</v>
      </c>
      <c r="F431" s="28" t="s">
        <v>358</v>
      </c>
      <c r="G431" s="28"/>
      <c r="H431" s="28" t="s">
        <v>1859</v>
      </c>
      <c r="I431" s="28">
        <v>2.0</v>
      </c>
      <c r="J431" s="28">
        <v>20.0</v>
      </c>
      <c r="K431" s="28">
        <v>40.0</v>
      </c>
      <c r="L431" s="28" t="s">
        <v>546</v>
      </c>
      <c r="M431" s="28">
        <v>2.0</v>
      </c>
      <c r="N431" s="28" t="s">
        <v>3851</v>
      </c>
      <c r="O431" s="28" t="s">
        <v>2362</v>
      </c>
      <c r="P431" s="28"/>
      <c r="Q431" s="28" t="s">
        <v>1245</v>
      </c>
      <c r="R431" s="28">
        <v>50.0</v>
      </c>
      <c r="S431" s="50">
        <f t="shared" si="1"/>
        <v>25</v>
      </c>
      <c r="T431" s="28" t="str">
        <f t="shared" si="2"/>
        <v>DIATAS 8JAM</v>
      </c>
      <c r="U431" s="52">
        <v>45292.0</v>
      </c>
      <c r="V431" s="28" t="str">
        <f t="shared" si="3"/>
        <v>DIATAS 1 TAHUN</v>
      </c>
      <c r="W431" s="28"/>
      <c r="X431" s="28"/>
      <c r="Y431" s="28"/>
      <c r="Z431" s="28"/>
      <c r="AA431" s="28"/>
      <c r="AB431" s="28"/>
      <c r="AC431" s="65" t="b">
        <v>0</v>
      </c>
      <c r="AD431" s="28" t="str">
        <f t="shared" si="4"/>
        <v>Waktunya Dummy</v>
      </c>
      <c r="AE431" s="28" t="str">
        <f t="shared" si="5"/>
        <v>1</v>
      </c>
      <c r="AF431" s="28">
        <f t="shared" si="8"/>
        <v>50</v>
      </c>
      <c r="AG431" s="28">
        <v>50.0</v>
      </c>
      <c r="AH431" s="68">
        <v>1.0</v>
      </c>
      <c r="AI431" s="28">
        <v>0.0</v>
      </c>
      <c r="AJ431" s="70"/>
      <c r="AK431" s="28">
        <v>0.0</v>
      </c>
      <c r="AL431" s="28"/>
      <c r="AM431" s="28">
        <v>0.0</v>
      </c>
      <c r="AN431" s="28"/>
      <c r="AO431" s="28">
        <v>0.0</v>
      </c>
      <c r="AP431" s="28"/>
      <c r="AQ431" s="28">
        <v>0.0</v>
      </c>
      <c r="AR431" s="28"/>
      <c r="AS431" s="28">
        <v>0.0</v>
      </c>
      <c r="AT431" s="28"/>
      <c r="AU431" s="28">
        <v>0.0</v>
      </c>
      <c r="AV431" s="28"/>
      <c r="AW431" s="28">
        <v>0.0</v>
      </c>
      <c r="AX431" s="28"/>
      <c r="AY431" s="55" t="s">
        <v>184</v>
      </c>
      <c r="AZ431" s="55" t="s">
        <v>184</v>
      </c>
      <c r="BA431" s="55" t="s">
        <v>184</v>
      </c>
      <c r="BB431" s="55" t="s">
        <v>184</v>
      </c>
      <c r="BC431" s="77">
        <f t="shared" si="7"/>
        <v>100</v>
      </c>
    </row>
    <row r="432" ht="22.5" customHeight="1">
      <c r="A432" s="36">
        <v>431.0</v>
      </c>
      <c r="B432" s="28" t="s">
        <v>3743</v>
      </c>
      <c r="C432" s="28" t="s">
        <v>4725</v>
      </c>
      <c r="D432" s="28" t="e">
        <v>#N/A</v>
      </c>
      <c r="E432" s="28" t="s">
        <v>593</v>
      </c>
      <c r="F432" s="28" t="e">
        <v>#N/A</v>
      </c>
      <c r="G432" s="28"/>
      <c r="H432" s="28"/>
      <c r="I432" s="28">
        <v>2.0</v>
      </c>
      <c r="J432" s="28">
        <v>20.0</v>
      </c>
      <c r="K432" s="28">
        <v>40.0</v>
      </c>
      <c r="L432" s="28" t="s">
        <v>546</v>
      </c>
      <c r="M432" s="28">
        <v>2.0</v>
      </c>
      <c r="N432" s="28" t="s">
        <v>2353</v>
      </c>
      <c r="O432" s="28"/>
      <c r="P432" s="28"/>
      <c r="Q432" s="28" t="s">
        <v>368</v>
      </c>
      <c r="R432" s="28">
        <v>100.0</v>
      </c>
      <c r="S432" s="50">
        <f t="shared" si="1"/>
        <v>50</v>
      </c>
      <c r="T432" s="28" t="str">
        <f t="shared" si="2"/>
        <v>DIATAS 8JAM</v>
      </c>
      <c r="U432" s="52">
        <v>45292.0</v>
      </c>
      <c r="V432" s="28" t="str">
        <f t="shared" si="3"/>
        <v>DIATAS 1 TAHUN</v>
      </c>
      <c r="W432" s="28"/>
      <c r="X432" s="28"/>
      <c r="Y432" s="28"/>
      <c r="Z432" s="28"/>
      <c r="AA432" s="28"/>
      <c r="AB432" s="28"/>
      <c r="AC432" s="65" t="b">
        <v>0</v>
      </c>
      <c r="AD432" s="28" t="str">
        <f t="shared" si="4"/>
        <v>Waktunya Dummy</v>
      </c>
      <c r="AE432" s="28" t="str">
        <f t="shared" si="5"/>
        <v>1</v>
      </c>
      <c r="AF432" s="28">
        <f t="shared" si="8"/>
        <v>100</v>
      </c>
      <c r="AG432" s="28">
        <v>100.0</v>
      </c>
      <c r="AH432" s="68">
        <v>1.0</v>
      </c>
      <c r="AI432" s="28">
        <v>0.0</v>
      </c>
      <c r="AJ432" s="70"/>
      <c r="AK432" s="28">
        <v>0.0</v>
      </c>
      <c r="AL432" s="28"/>
      <c r="AM432" s="28">
        <v>0.0</v>
      </c>
      <c r="AN432" s="28"/>
      <c r="AO432" s="28">
        <v>0.0</v>
      </c>
      <c r="AP432" s="28"/>
      <c r="AQ432" s="28">
        <v>0.0</v>
      </c>
      <c r="AR432" s="28"/>
      <c r="AS432" s="28">
        <v>0.0</v>
      </c>
      <c r="AT432" s="28"/>
      <c r="AU432" s="28">
        <v>0.0</v>
      </c>
      <c r="AV432" s="28"/>
      <c r="AW432" s="28">
        <v>0.0</v>
      </c>
      <c r="AX432" s="28"/>
      <c r="AY432" s="55" t="s">
        <v>184</v>
      </c>
      <c r="AZ432" s="55" t="s">
        <v>184</v>
      </c>
      <c r="BA432" s="55" t="s">
        <v>184</v>
      </c>
      <c r="BB432" s="55" t="s">
        <v>184</v>
      </c>
      <c r="BC432" s="77">
        <f t="shared" si="7"/>
        <v>100</v>
      </c>
    </row>
    <row r="433" ht="22.5" customHeight="1">
      <c r="A433" s="36">
        <v>432.0</v>
      </c>
      <c r="B433" s="28" t="s">
        <v>2989</v>
      </c>
      <c r="C433" s="28" t="s">
        <v>4733</v>
      </c>
      <c r="D433" s="28" t="s">
        <v>253</v>
      </c>
      <c r="E433" s="28" t="s">
        <v>593</v>
      </c>
      <c r="F433" s="28" t="s">
        <v>358</v>
      </c>
      <c r="G433" s="28"/>
      <c r="H433" s="28" t="s">
        <v>1859</v>
      </c>
      <c r="I433" s="28">
        <v>2.0</v>
      </c>
      <c r="J433" s="28">
        <v>20.0</v>
      </c>
      <c r="K433" s="28">
        <v>40.0</v>
      </c>
      <c r="L433" s="28" t="s">
        <v>546</v>
      </c>
      <c r="M433" s="28">
        <v>2.0</v>
      </c>
      <c r="N433" s="28" t="s">
        <v>3851</v>
      </c>
      <c r="O433" s="28" t="s">
        <v>2362</v>
      </c>
      <c r="P433" s="28"/>
      <c r="Q433" s="28" t="s">
        <v>1245</v>
      </c>
      <c r="R433" s="28">
        <v>50.0</v>
      </c>
      <c r="S433" s="50">
        <f t="shared" si="1"/>
        <v>25</v>
      </c>
      <c r="T433" s="28" t="str">
        <f t="shared" si="2"/>
        <v>DIATAS 8JAM</v>
      </c>
      <c r="U433" s="52">
        <v>45292.0</v>
      </c>
      <c r="V433" s="28" t="str">
        <f t="shared" si="3"/>
        <v>DIATAS 1 TAHUN</v>
      </c>
      <c r="W433" s="28"/>
      <c r="X433" s="28"/>
      <c r="Y433" s="28"/>
      <c r="Z433" s="28"/>
      <c r="AA433" s="28"/>
      <c r="AB433" s="28"/>
      <c r="AC433" s="65" t="b">
        <v>0</v>
      </c>
      <c r="AD433" s="28" t="str">
        <f t="shared" si="4"/>
        <v>Waktunya Dummy</v>
      </c>
      <c r="AE433" s="28" t="str">
        <f t="shared" si="5"/>
        <v>1</v>
      </c>
      <c r="AF433" s="28">
        <f t="shared" si="8"/>
        <v>50</v>
      </c>
      <c r="AG433" s="28">
        <v>50.0</v>
      </c>
      <c r="AH433" s="68">
        <v>1.0</v>
      </c>
      <c r="AI433" s="28">
        <v>0.0</v>
      </c>
      <c r="AJ433" s="70"/>
      <c r="AK433" s="28">
        <v>0.0</v>
      </c>
      <c r="AL433" s="28"/>
      <c r="AM433" s="28">
        <v>0.0</v>
      </c>
      <c r="AN433" s="28"/>
      <c r="AO433" s="28">
        <v>0.0</v>
      </c>
      <c r="AP433" s="28"/>
      <c r="AQ433" s="28">
        <v>0.0</v>
      </c>
      <c r="AR433" s="28"/>
      <c r="AS433" s="28">
        <v>0.0</v>
      </c>
      <c r="AT433" s="28"/>
      <c r="AU433" s="28">
        <v>0.0</v>
      </c>
      <c r="AV433" s="28"/>
      <c r="AW433" s="28">
        <v>0.0</v>
      </c>
      <c r="AX433" s="28"/>
      <c r="AY433" s="55" t="s">
        <v>184</v>
      </c>
      <c r="AZ433" s="55" t="s">
        <v>184</v>
      </c>
      <c r="BA433" s="55" t="s">
        <v>184</v>
      </c>
      <c r="BB433" s="55" t="s">
        <v>184</v>
      </c>
      <c r="BC433" s="77">
        <f t="shared" si="7"/>
        <v>100</v>
      </c>
    </row>
    <row r="434" ht="22.5" customHeight="1">
      <c r="A434" s="36">
        <v>433.0</v>
      </c>
      <c r="B434" s="28" t="s">
        <v>2992</v>
      </c>
      <c r="C434" s="28" t="s">
        <v>4744</v>
      </c>
      <c r="D434" s="28" t="s">
        <v>96</v>
      </c>
      <c r="E434" s="28" t="s">
        <v>593</v>
      </c>
      <c r="F434" s="28" t="s">
        <v>358</v>
      </c>
      <c r="G434" s="28"/>
      <c r="H434" s="28" t="s">
        <v>1859</v>
      </c>
      <c r="I434" s="28">
        <v>2.0</v>
      </c>
      <c r="J434" s="28">
        <v>20.0</v>
      </c>
      <c r="K434" s="28">
        <v>40.0</v>
      </c>
      <c r="L434" s="28" t="s">
        <v>546</v>
      </c>
      <c r="M434" s="28">
        <v>4.0</v>
      </c>
      <c r="N434" s="28" t="s">
        <v>1605</v>
      </c>
      <c r="O434" s="28" t="s">
        <v>1608</v>
      </c>
      <c r="P434" s="28"/>
      <c r="Q434" s="28" t="s">
        <v>368</v>
      </c>
      <c r="R434" s="28">
        <v>100.0</v>
      </c>
      <c r="S434" s="50">
        <f t="shared" si="1"/>
        <v>25</v>
      </c>
      <c r="T434" s="28" t="str">
        <f t="shared" si="2"/>
        <v>DIATAS 8JAM</v>
      </c>
      <c r="U434" s="52">
        <v>44927.0</v>
      </c>
      <c r="V434" s="28" t="str">
        <f t="shared" si="3"/>
        <v>DIATAS 2 TAHUN</v>
      </c>
      <c r="W434" s="28"/>
      <c r="X434" s="28"/>
      <c r="Y434" s="28"/>
      <c r="Z434" s="28"/>
      <c r="AA434" s="28"/>
      <c r="AB434" s="28"/>
      <c r="AC434" s="65" t="b">
        <v>0</v>
      </c>
      <c r="AD434" s="28" t="str">
        <f t="shared" si="4"/>
        <v>Waktunya Dummy</v>
      </c>
      <c r="AE434" s="28" t="str">
        <f t="shared" si="5"/>
        <v>1</v>
      </c>
      <c r="AF434" s="28">
        <f t="shared" si="8"/>
        <v>100</v>
      </c>
      <c r="AG434" s="28">
        <v>100.0</v>
      </c>
      <c r="AH434" s="68">
        <v>1.0</v>
      </c>
      <c r="AI434" s="28">
        <v>0.0</v>
      </c>
      <c r="AJ434" s="70">
        <v>0.0</v>
      </c>
      <c r="AK434" s="28">
        <v>0.0</v>
      </c>
      <c r="AL434" s="68">
        <v>0.0</v>
      </c>
      <c r="AM434" s="28">
        <v>0.0</v>
      </c>
      <c r="AN434" s="68">
        <v>0.0</v>
      </c>
      <c r="AO434" s="28">
        <v>0.0</v>
      </c>
      <c r="AP434" s="68">
        <v>0.0</v>
      </c>
      <c r="AQ434" s="28">
        <v>0.0</v>
      </c>
      <c r="AR434" s="68">
        <v>0.0</v>
      </c>
      <c r="AS434" s="28">
        <v>0.0</v>
      </c>
      <c r="AT434" s="68">
        <v>0.0</v>
      </c>
      <c r="AU434" s="28">
        <v>0.0</v>
      </c>
      <c r="AV434" s="68">
        <v>0.0</v>
      </c>
      <c r="AW434" s="28">
        <v>0.0</v>
      </c>
      <c r="AX434" s="68">
        <v>0.0</v>
      </c>
      <c r="AY434" s="55" t="s">
        <v>184</v>
      </c>
      <c r="AZ434" s="55" t="s">
        <v>184</v>
      </c>
      <c r="BA434" s="55" t="s">
        <v>184</v>
      </c>
      <c r="BB434" s="55" t="s">
        <v>184</v>
      </c>
      <c r="BC434" s="77">
        <f t="shared" si="7"/>
        <v>100</v>
      </c>
    </row>
    <row r="435" ht="22.5" customHeight="1">
      <c r="A435" s="36">
        <v>434.0</v>
      </c>
      <c r="B435" s="28" t="s">
        <v>3000</v>
      </c>
      <c r="C435" s="28" t="s">
        <v>4751</v>
      </c>
      <c r="D435" s="28" t="s">
        <v>96</v>
      </c>
      <c r="E435" s="28" t="s">
        <v>593</v>
      </c>
      <c r="F435" s="28" t="s">
        <v>358</v>
      </c>
      <c r="G435" s="28"/>
      <c r="H435" s="28" t="s">
        <v>1859</v>
      </c>
      <c r="I435" s="28">
        <v>2.0</v>
      </c>
      <c r="J435" s="28">
        <v>20.0</v>
      </c>
      <c r="K435" s="28">
        <v>40.0</v>
      </c>
      <c r="L435" s="28" t="s">
        <v>546</v>
      </c>
      <c r="M435" s="28">
        <v>4.0</v>
      </c>
      <c r="N435" s="28" t="s">
        <v>1605</v>
      </c>
      <c r="O435" s="28" t="s">
        <v>1608</v>
      </c>
      <c r="P435" s="28"/>
      <c r="Q435" s="28" t="s">
        <v>368</v>
      </c>
      <c r="R435" s="28">
        <v>100.0</v>
      </c>
      <c r="S435" s="50">
        <f t="shared" si="1"/>
        <v>25</v>
      </c>
      <c r="T435" s="28" t="str">
        <f t="shared" si="2"/>
        <v>DIATAS 8JAM</v>
      </c>
      <c r="U435" s="52">
        <v>44927.0</v>
      </c>
      <c r="V435" s="28" t="str">
        <f t="shared" si="3"/>
        <v>DIATAS 2 TAHUN</v>
      </c>
      <c r="W435" s="28"/>
      <c r="X435" s="28"/>
      <c r="Y435" s="28"/>
      <c r="Z435" s="28"/>
      <c r="AA435" s="28"/>
      <c r="AB435" s="28"/>
      <c r="AC435" s="65" t="b">
        <v>0</v>
      </c>
      <c r="AD435" s="28" t="str">
        <f t="shared" si="4"/>
        <v>Waktunya Dummy</v>
      </c>
      <c r="AE435" s="28" t="str">
        <f t="shared" si="5"/>
        <v>1</v>
      </c>
      <c r="AF435" s="28">
        <f t="shared" si="8"/>
        <v>100</v>
      </c>
      <c r="AG435" s="28">
        <v>100.0</v>
      </c>
      <c r="AH435" s="68">
        <v>1.0</v>
      </c>
      <c r="AI435" s="28">
        <v>0.0</v>
      </c>
      <c r="AJ435" s="70">
        <v>0.0</v>
      </c>
      <c r="AK435" s="28">
        <v>0.0</v>
      </c>
      <c r="AL435" s="68">
        <v>0.0</v>
      </c>
      <c r="AM435" s="28">
        <v>0.0</v>
      </c>
      <c r="AN435" s="68">
        <v>0.0</v>
      </c>
      <c r="AO435" s="28">
        <v>0.0</v>
      </c>
      <c r="AP435" s="68">
        <v>0.0</v>
      </c>
      <c r="AQ435" s="28">
        <v>0.0</v>
      </c>
      <c r="AR435" s="68">
        <v>0.0</v>
      </c>
      <c r="AS435" s="28">
        <v>0.0</v>
      </c>
      <c r="AT435" s="68">
        <v>0.0</v>
      </c>
      <c r="AU435" s="28">
        <v>0.0</v>
      </c>
      <c r="AV435" s="68">
        <v>0.0</v>
      </c>
      <c r="AW435" s="28">
        <v>0.0</v>
      </c>
      <c r="AX435" s="68">
        <v>0.0</v>
      </c>
      <c r="AY435" s="55" t="s">
        <v>184</v>
      </c>
      <c r="AZ435" s="55" t="s">
        <v>184</v>
      </c>
      <c r="BA435" s="55" t="s">
        <v>184</v>
      </c>
      <c r="BB435" s="55" t="s">
        <v>184</v>
      </c>
      <c r="BC435" s="77">
        <f t="shared" si="7"/>
        <v>100</v>
      </c>
    </row>
    <row r="436" ht="22.5" customHeight="1">
      <c r="A436" s="36">
        <v>435.0</v>
      </c>
      <c r="B436" s="28" t="s">
        <v>3003</v>
      </c>
      <c r="C436" s="28" t="s">
        <v>4759</v>
      </c>
      <c r="D436" s="28" t="s">
        <v>434</v>
      </c>
      <c r="E436" s="28" t="s">
        <v>593</v>
      </c>
      <c r="F436" s="28" t="s">
        <v>358</v>
      </c>
      <c r="G436" s="28"/>
      <c r="H436" s="28" t="s">
        <v>1859</v>
      </c>
      <c r="I436" s="28">
        <v>2.0</v>
      </c>
      <c r="J436" s="28">
        <v>20.0</v>
      </c>
      <c r="K436" s="28">
        <v>40.0</v>
      </c>
      <c r="L436" s="28" t="s">
        <v>546</v>
      </c>
      <c r="M436" s="28">
        <v>4.0</v>
      </c>
      <c r="N436" s="28" t="s">
        <v>1605</v>
      </c>
      <c r="O436" s="28" t="s">
        <v>1608</v>
      </c>
      <c r="P436" s="28"/>
      <c r="Q436" s="28" t="s">
        <v>368</v>
      </c>
      <c r="R436" s="28">
        <v>100.0</v>
      </c>
      <c r="S436" s="50">
        <f t="shared" si="1"/>
        <v>25</v>
      </c>
      <c r="T436" s="28" t="str">
        <f t="shared" si="2"/>
        <v>DIATAS 8JAM</v>
      </c>
      <c r="U436" s="52">
        <v>44927.0</v>
      </c>
      <c r="V436" s="28" t="str">
        <f t="shared" si="3"/>
        <v>DIATAS 2 TAHUN</v>
      </c>
      <c r="W436" s="28"/>
      <c r="X436" s="28"/>
      <c r="Y436" s="28"/>
      <c r="Z436" s="28"/>
      <c r="AA436" s="28"/>
      <c r="AB436" s="28"/>
      <c r="AC436" s="65" t="b">
        <v>0</v>
      </c>
      <c r="AD436" s="28" t="str">
        <f t="shared" si="4"/>
        <v>Waktunya Dummy</v>
      </c>
      <c r="AE436" s="28" t="str">
        <f t="shared" si="5"/>
        <v>1</v>
      </c>
      <c r="AF436" s="28">
        <f t="shared" si="8"/>
        <v>100</v>
      </c>
      <c r="AG436" s="28">
        <v>100.0</v>
      </c>
      <c r="AH436" s="68">
        <v>1.0</v>
      </c>
      <c r="AI436" s="28">
        <v>0.0</v>
      </c>
      <c r="AJ436" s="70">
        <v>0.0</v>
      </c>
      <c r="AK436" s="28">
        <v>0.0</v>
      </c>
      <c r="AL436" s="68">
        <v>0.0</v>
      </c>
      <c r="AM436" s="28">
        <v>0.0</v>
      </c>
      <c r="AN436" s="68">
        <v>0.0</v>
      </c>
      <c r="AO436" s="28">
        <v>0.0</v>
      </c>
      <c r="AP436" s="68">
        <v>0.0</v>
      </c>
      <c r="AQ436" s="28">
        <v>0.0</v>
      </c>
      <c r="AR436" s="68">
        <v>0.0</v>
      </c>
      <c r="AS436" s="28">
        <v>0.0</v>
      </c>
      <c r="AT436" s="68">
        <v>0.0</v>
      </c>
      <c r="AU436" s="28">
        <v>0.0</v>
      </c>
      <c r="AV436" s="68">
        <v>0.0</v>
      </c>
      <c r="AW436" s="28">
        <v>0.0</v>
      </c>
      <c r="AX436" s="68">
        <v>0.0</v>
      </c>
      <c r="AY436" s="55" t="s">
        <v>184</v>
      </c>
      <c r="AZ436" s="55" t="s">
        <v>184</v>
      </c>
      <c r="BA436" s="55" t="s">
        <v>184</v>
      </c>
      <c r="BB436" s="55" t="s">
        <v>184</v>
      </c>
      <c r="BC436" s="77">
        <f t="shared" si="7"/>
        <v>100</v>
      </c>
    </row>
    <row r="437" ht="22.5" customHeight="1">
      <c r="A437" s="36">
        <v>436.0</v>
      </c>
      <c r="B437" s="28" t="s">
        <v>3012</v>
      </c>
      <c r="C437" s="28" t="s">
        <v>4769</v>
      </c>
      <c r="D437" s="28" t="s">
        <v>434</v>
      </c>
      <c r="E437" s="28" t="s">
        <v>593</v>
      </c>
      <c r="F437" s="28" t="s">
        <v>358</v>
      </c>
      <c r="G437" s="28"/>
      <c r="H437" s="28" t="s">
        <v>1859</v>
      </c>
      <c r="I437" s="28">
        <v>2.0</v>
      </c>
      <c r="J437" s="28">
        <v>20.0</v>
      </c>
      <c r="K437" s="28">
        <v>40.0</v>
      </c>
      <c r="L437" s="28" t="s">
        <v>546</v>
      </c>
      <c r="M437" s="28">
        <v>4.0</v>
      </c>
      <c r="N437" s="28" t="s">
        <v>1605</v>
      </c>
      <c r="O437" s="28" t="s">
        <v>1608</v>
      </c>
      <c r="P437" s="28"/>
      <c r="Q437" s="28" t="s">
        <v>368</v>
      </c>
      <c r="R437" s="28">
        <v>100.0</v>
      </c>
      <c r="S437" s="50">
        <f t="shared" si="1"/>
        <v>25</v>
      </c>
      <c r="T437" s="28" t="str">
        <f t="shared" si="2"/>
        <v>DIATAS 8JAM</v>
      </c>
      <c r="U437" s="52">
        <v>44927.0</v>
      </c>
      <c r="V437" s="28" t="str">
        <f t="shared" si="3"/>
        <v>DIATAS 2 TAHUN</v>
      </c>
      <c r="W437" s="28"/>
      <c r="X437" s="28"/>
      <c r="Y437" s="28"/>
      <c r="Z437" s="28"/>
      <c r="AA437" s="28"/>
      <c r="AB437" s="28"/>
      <c r="AC437" s="65" t="b">
        <v>0</v>
      </c>
      <c r="AD437" s="28" t="str">
        <f t="shared" si="4"/>
        <v>Waktunya Dummy</v>
      </c>
      <c r="AE437" s="28" t="str">
        <f t="shared" si="5"/>
        <v>1</v>
      </c>
      <c r="AF437" s="28">
        <f t="shared" si="8"/>
        <v>100</v>
      </c>
      <c r="AG437" s="28">
        <v>100.0</v>
      </c>
      <c r="AH437" s="68">
        <v>1.0</v>
      </c>
      <c r="AI437" s="28">
        <v>0.0</v>
      </c>
      <c r="AJ437" s="70">
        <v>0.0</v>
      </c>
      <c r="AK437" s="28">
        <v>0.0</v>
      </c>
      <c r="AL437" s="68">
        <v>0.0</v>
      </c>
      <c r="AM437" s="28">
        <v>0.0</v>
      </c>
      <c r="AN437" s="68">
        <v>0.0</v>
      </c>
      <c r="AO437" s="28">
        <v>0.0</v>
      </c>
      <c r="AP437" s="68">
        <v>0.0</v>
      </c>
      <c r="AQ437" s="28">
        <v>0.0</v>
      </c>
      <c r="AR437" s="68">
        <v>0.0</v>
      </c>
      <c r="AS437" s="28">
        <v>0.0</v>
      </c>
      <c r="AT437" s="68">
        <v>0.0</v>
      </c>
      <c r="AU437" s="28">
        <v>0.0</v>
      </c>
      <c r="AV437" s="68">
        <v>0.0</v>
      </c>
      <c r="AW437" s="28">
        <v>0.0</v>
      </c>
      <c r="AX437" s="68">
        <v>0.0</v>
      </c>
      <c r="AY437" s="55" t="s">
        <v>184</v>
      </c>
      <c r="AZ437" s="55" t="s">
        <v>184</v>
      </c>
      <c r="BA437" s="55" t="s">
        <v>184</v>
      </c>
      <c r="BB437" s="55" t="s">
        <v>184</v>
      </c>
      <c r="BC437" s="77">
        <f t="shared" si="7"/>
        <v>100</v>
      </c>
    </row>
    <row r="438" ht="22.5" customHeight="1">
      <c r="A438" s="36">
        <v>437.0</v>
      </c>
      <c r="B438" s="28" t="s">
        <v>3022</v>
      </c>
      <c r="C438" s="28" t="s">
        <v>4777</v>
      </c>
      <c r="D438" s="28" t="s">
        <v>434</v>
      </c>
      <c r="E438" s="28" t="s">
        <v>593</v>
      </c>
      <c r="F438" s="28" t="s">
        <v>358</v>
      </c>
      <c r="G438" s="28"/>
      <c r="H438" s="28" t="s">
        <v>1859</v>
      </c>
      <c r="I438" s="28">
        <v>2.0</v>
      </c>
      <c r="J438" s="28">
        <v>20.0</v>
      </c>
      <c r="K438" s="28">
        <v>40.0</v>
      </c>
      <c r="L438" s="28" t="s">
        <v>546</v>
      </c>
      <c r="M438" s="28">
        <v>4.0</v>
      </c>
      <c r="N438" s="28" t="s">
        <v>1605</v>
      </c>
      <c r="O438" s="28" t="s">
        <v>1608</v>
      </c>
      <c r="P438" s="28"/>
      <c r="Q438" s="28" t="s">
        <v>368</v>
      </c>
      <c r="R438" s="28">
        <v>100.0</v>
      </c>
      <c r="S438" s="50">
        <f t="shared" si="1"/>
        <v>25</v>
      </c>
      <c r="T438" s="28" t="str">
        <f t="shared" si="2"/>
        <v>DIATAS 8JAM</v>
      </c>
      <c r="U438" s="52">
        <v>44927.0</v>
      </c>
      <c r="V438" s="28" t="str">
        <f t="shared" si="3"/>
        <v>DIATAS 2 TAHUN</v>
      </c>
      <c r="W438" s="28"/>
      <c r="X438" s="28"/>
      <c r="Y438" s="28"/>
      <c r="Z438" s="28"/>
      <c r="AA438" s="28"/>
      <c r="AB438" s="28"/>
      <c r="AC438" s="65" t="b">
        <v>0</v>
      </c>
      <c r="AD438" s="28" t="str">
        <f t="shared" si="4"/>
        <v>Waktunya Dummy</v>
      </c>
      <c r="AE438" s="28" t="str">
        <f t="shared" si="5"/>
        <v>1</v>
      </c>
      <c r="AF438" s="28">
        <f t="shared" si="8"/>
        <v>100</v>
      </c>
      <c r="AG438" s="28">
        <v>100.0</v>
      </c>
      <c r="AH438" s="68">
        <v>1.0</v>
      </c>
      <c r="AI438" s="28">
        <v>0.0</v>
      </c>
      <c r="AJ438" s="70">
        <v>0.0</v>
      </c>
      <c r="AK438" s="28">
        <v>0.0</v>
      </c>
      <c r="AL438" s="68">
        <v>0.0</v>
      </c>
      <c r="AM438" s="28">
        <v>0.0</v>
      </c>
      <c r="AN438" s="68">
        <v>0.0</v>
      </c>
      <c r="AO438" s="28">
        <v>0.0</v>
      </c>
      <c r="AP438" s="68">
        <v>0.0</v>
      </c>
      <c r="AQ438" s="28">
        <v>0.0</v>
      </c>
      <c r="AR438" s="68">
        <v>0.0</v>
      </c>
      <c r="AS438" s="28">
        <v>0.0</v>
      </c>
      <c r="AT438" s="68">
        <v>0.0</v>
      </c>
      <c r="AU438" s="28">
        <v>0.0</v>
      </c>
      <c r="AV438" s="68">
        <v>0.0</v>
      </c>
      <c r="AW438" s="28">
        <v>0.0</v>
      </c>
      <c r="AX438" s="68">
        <v>0.0</v>
      </c>
      <c r="AY438" s="55" t="s">
        <v>184</v>
      </c>
      <c r="AZ438" s="55" t="s">
        <v>184</v>
      </c>
      <c r="BA438" s="55" t="s">
        <v>184</v>
      </c>
      <c r="BB438" s="55" t="s">
        <v>184</v>
      </c>
      <c r="BC438" s="77">
        <f t="shared" si="7"/>
        <v>100</v>
      </c>
    </row>
    <row r="439" ht="22.5" customHeight="1">
      <c r="A439" s="36">
        <v>438.0</v>
      </c>
      <c r="B439" s="28" t="s">
        <v>3029</v>
      </c>
      <c r="C439" s="28" t="s">
        <v>4785</v>
      </c>
      <c r="D439" s="28" t="s">
        <v>463</v>
      </c>
      <c r="E439" s="28" t="s">
        <v>593</v>
      </c>
      <c r="F439" s="28" t="s">
        <v>2343</v>
      </c>
      <c r="G439" s="28"/>
      <c r="H439" s="28"/>
      <c r="I439" s="28"/>
      <c r="J439" s="28"/>
      <c r="K439" s="28">
        <v>0.0</v>
      </c>
      <c r="L439" s="28" t="s">
        <v>2343</v>
      </c>
      <c r="M439" s="28">
        <v>1.0</v>
      </c>
      <c r="N439" s="28" t="s">
        <v>2346</v>
      </c>
      <c r="O439" s="28" t="s">
        <v>1608</v>
      </c>
      <c r="P439" s="28"/>
      <c r="Q439" s="28">
        <v>0.0</v>
      </c>
      <c r="R439" s="28">
        <v>0.0</v>
      </c>
      <c r="S439" s="50">
        <f t="shared" si="1"/>
        <v>0</v>
      </c>
      <c r="T439" s="28" t="str">
        <f t="shared" si="2"/>
        <v>KURANG 8JAM</v>
      </c>
      <c r="U439" s="52">
        <v>44927.0</v>
      </c>
      <c r="V439" s="28" t="str">
        <f t="shared" si="3"/>
        <v>DIATAS 2 TAHUN</v>
      </c>
      <c r="W439" s="28"/>
      <c r="X439" s="28"/>
      <c r="Y439" s="28"/>
      <c r="Z439" s="28"/>
      <c r="AA439" s="28"/>
      <c r="AB439" s="28"/>
      <c r="AC439" s="65" t="b">
        <v>0</v>
      </c>
      <c r="AD439" s="28" t="str">
        <f t="shared" si="4"/>
        <v>Waktunya Dummy</v>
      </c>
      <c r="AE439" s="28" t="str">
        <f t="shared" si="5"/>
        <v>0</v>
      </c>
      <c r="AF439" s="28">
        <f t="shared" si="8"/>
        <v>0</v>
      </c>
      <c r="AG439" s="28">
        <v>0.0</v>
      </c>
      <c r="AH439" s="68">
        <v>1.0</v>
      </c>
      <c r="AI439" s="28">
        <v>0.0</v>
      </c>
      <c r="AJ439" s="70">
        <v>0.0</v>
      </c>
      <c r="AK439" s="28">
        <v>0.0</v>
      </c>
      <c r="AL439" s="68">
        <v>0.0</v>
      </c>
      <c r="AM439" s="28">
        <v>0.0</v>
      </c>
      <c r="AN439" s="68">
        <v>0.0</v>
      </c>
      <c r="AO439" s="28">
        <v>0.0</v>
      </c>
      <c r="AP439" s="68">
        <v>0.0</v>
      </c>
      <c r="AQ439" s="28">
        <v>0.0</v>
      </c>
      <c r="AR439" s="68">
        <v>0.0</v>
      </c>
      <c r="AS439" s="28">
        <v>0.0</v>
      </c>
      <c r="AT439" s="68">
        <v>0.0</v>
      </c>
      <c r="AU439" s="28">
        <v>0.0</v>
      </c>
      <c r="AV439" s="68">
        <v>0.0</v>
      </c>
      <c r="AW439" s="28">
        <v>0.0</v>
      </c>
      <c r="AX439" s="68">
        <v>0.0</v>
      </c>
      <c r="AY439" s="55" t="s">
        <v>184</v>
      </c>
      <c r="AZ439" s="55" t="s">
        <v>184</v>
      </c>
      <c r="BA439" s="55" t="s">
        <v>184</v>
      </c>
      <c r="BB439" s="55" t="s">
        <v>184</v>
      </c>
      <c r="BC439" s="77">
        <f t="shared" si="7"/>
        <v>100</v>
      </c>
    </row>
    <row r="440" ht="22.5" customHeight="1">
      <c r="A440" s="36">
        <v>439.0</v>
      </c>
      <c r="B440" s="28" t="s">
        <v>3032</v>
      </c>
      <c r="C440" s="28" t="s">
        <v>4792</v>
      </c>
      <c r="D440" s="28" t="s">
        <v>434</v>
      </c>
      <c r="E440" s="28" t="s">
        <v>593</v>
      </c>
      <c r="F440" s="28" t="s">
        <v>358</v>
      </c>
      <c r="G440" s="28"/>
      <c r="H440" s="28" t="s">
        <v>1859</v>
      </c>
      <c r="I440" s="28">
        <v>2.0</v>
      </c>
      <c r="J440" s="28">
        <v>20.0</v>
      </c>
      <c r="K440" s="28">
        <v>40.0</v>
      </c>
      <c r="L440" s="28" t="s">
        <v>546</v>
      </c>
      <c r="M440" s="28">
        <v>4.0</v>
      </c>
      <c r="N440" s="28" t="s">
        <v>1605</v>
      </c>
      <c r="O440" s="28" t="s">
        <v>1608</v>
      </c>
      <c r="P440" s="28"/>
      <c r="Q440" s="28" t="s">
        <v>368</v>
      </c>
      <c r="R440" s="28">
        <v>100.0</v>
      </c>
      <c r="S440" s="50">
        <f t="shared" si="1"/>
        <v>25</v>
      </c>
      <c r="T440" s="28" t="str">
        <f t="shared" si="2"/>
        <v>DIATAS 8JAM</v>
      </c>
      <c r="U440" s="52">
        <v>44927.0</v>
      </c>
      <c r="V440" s="28" t="str">
        <f t="shared" si="3"/>
        <v>DIATAS 2 TAHUN</v>
      </c>
      <c r="W440" s="28"/>
      <c r="X440" s="28"/>
      <c r="Y440" s="28"/>
      <c r="Z440" s="28"/>
      <c r="AA440" s="28"/>
      <c r="AB440" s="28"/>
      <c r="AC440" s="65" t="b">
        <v>0</v>
      </c>
      <c r="AD440" s="28" t="str">
        <f t="shared" si="4"/>
        <v>Waktunya Dummy</v>
      </c>
      <c r="AE440" s="28" t="str">
        <f t="shared" si="5"/>
        <v>1</v>
      </c>
      <c r="AF440" s="28">
        <f t="shared" si="8"/>
        <v>100</v>
      </c>
      <c r="AG440" s="28">
        <v>100.0</v>
      </c>
      <c r="AH440" s="68">
        <v>1.0</v>
      </c>
      <c r="AI440" s="28">
        <v>0.0</v>
      </c>
      <c r="AJ440" s="70">
        <v>0.0</v>
      </c>
      <c r="AK440" s="28">
        <v>0.0</v>
      </c>
      <c r="AL440" s="68">
        <v>0.0</v>
      </c>
      <c r="AM440" s="28">
        <v>0.0</v>
      </c>
      <c r="AN440" s="68">
        <v>0.0</v>
      </c>
      <c r="AO440" s="28">
        <v>0.0</v>
      </c>
      <c r="AP440" s="68">
        <v>0.0</v>
      </c>
      <c r="AQ440" s="28">
        <v>0.0</v>
      </c>
      <c r="AR440" s="68">
        <v>0.0</v>
      </c>
      <c r="AS440" s="28">
        <v>0.0</v>
      </c>
      <c r="AT440" s="68">
        <v>0.0</v>
      </c>
      <c r="AU440" s="28">
        <v>0.0</v>
      </c>
      <c r="AV440" s="68">
        <v>0.0</v>
      </c>
      <c r="AW440" s="28">
        <v>0.0</v>
      </c>
      <c r="AX440" s="68">
        <v>0.0</v>
      </c>
      <c r="AY440" s="55" t="s">
        <v>184</v>
      </c>
      <c r="AZ440" s="55" t="s">
        <v>184</v>
      </c>
      <c r="BA440" s="55" t="s">
        <v>184</v>
      </c>
      <c r="BB440" s="55" t="s">
        <v>184</v>
      </c>
      <c r="BC440" s="77">
        <f t="shared" si="7"/>
        <v>100</v>
      </c>
    </row>
    <row r="441" ht="22.5" customHeight="1">
      <c r="A441" s="36">
        <v>440.0</v>
      </c>
      <c r="B441" s="28" t="s">
        <v>3036</v>
      </c>
      <c r="C441" s="28" t="s">
        <v>4800</v>
      </c>
      <c r="D441" s="28" t="s">
        <v>253</v>
      </c>
      <c r="E441" s="28" t="s">
        <v>593</v>
      </c>
      <c r="F441" s="28" t="s">
        <v>358</v>
      </c>
      <c r="G441" s="28"/>
      <c r="H441" s="28" t="s">
        <v>1859</v>
      </c>
      <c r="I441" s="28">
        <v>2.0</v>
      </c>
      <c r="J441" s="28">
        <v>20.0</v>
      </c>
      <c r="K441" s="28">
        <v>40.0</v>
      </c>
      <c r="L441" s="28" t="s">
        <v>546</v>
      </c>
      <c r="M441" s="28">
        <v>4.0</v>
      </c>
      <c r="N441" s="28" t="s">
        <v>1605</v>
      </c>
      <c r="O441" s="28" t="s">
        <v>1608</v>
      </c>
      <c r="P441" s="28"/>
      <c r="Q441" s="28" t="s">
        <v>368</v>
      </c>
      <c r="R441" s="28">
        <v>100.0</v>
      </c>
      <c r="S441" s="50">
        <f t="shared" si="1"/>
        <v>25</v>
      </c>
      <c r="T441" s="28" t="str">
        <f t="shared" si="2"/>
        <v>DIATAS 8JAM</v>
      </c>
      <c r="U441" s="52">
        <v>44927.0</v>
      </c>
      <c r="V441" s="28" t="str">
        <f t="shared" si="3"/>
        <v>DIATAS 2 TAHUN</v>
      </c>
      <c r="W441" s="28"/>
      <c r="X441" s="28"/>
      <c r="Y441" s="28"/>
      <c r="Z441" s="28"/>
      <c r="AA441" s="28"/>
      <c r="AB441" s="28"/>
      <c r="AC441" s="65" t="b">
        <v>0</v>
      </c>
      <c r="AD441" s="28" t="str">
        <f t="shared" si="4"/>
        <v>Waktunya Dummy</v>
      </c>
      <c r="AE441" s="28" t="str">
        <f t="shared" si="5"/>
        <v>1</v>
      </c>
      <c r="AF441" s="28">
        <f t="shared" si="8"/>
        <v>100</v>
      </c>
      <c r="AG441" s="28">
        <v>100.0</v>
      </c>
      <c r="AH441" s="68">
        <v>1.0</v>
      </c>
      <c r="AI441" s="28">
        <v>0.0</v>
      </c>
      <c r="AJ441" s="70">
        <v>0.0</v>
      </c>
      <c r="AK441" s="28">
        <v>0.0</v>
      </c>
      <c r="AL441" s="68">
        <v>0.0</v>
      </c>
      <c r="AM441" s="28">
        <v>0.0</v>
      </c>
      <c r="AN441" s="68">
        <v>0.0</v>
      </c>
      <c r="AO441" s="28">
        <v>0.0</v>
      </c>
      <c r="AP441" s="68">
        <v>0.0</v>
      </c>
      <c r="AQ441" s="28">
        <v>0.0</v>
      </c>
      <c r="AR441" s="68">
        <v>0.0</v>
      </c>
      <c r="AS441" s="28">
        <v>0.0</v>
      </c>
      <c r="AT441" s="68">
        <v>0.0</v>
      </c>
      <c r="AU441" s="28">
        <v>0.0</v>
      </c>
      <c r="AV441" s="68">
        <v>0.0</v>
      </c>
      <c r="AW441" s="28">
        <v>0.0</v>
      </c>
      <c r="AX441" s="68">
        <v>0.0</v>
      </c>
      <c r="AY441" s="55" t="s">
        <v>184</v>
      </c>
      <c r="AZ441" s="55" t="s">
        <v>184</v>
      </c>
      <c r="BA441" s="55" t="s">
        <v>184</v>
      </c>
      <c r="BB441" s="55" t="s">
        <v>184</v>
      </c>
      <c r="BC441" s="77">
        <f t="shared" si="7"/>
        <v>100</v>
      </c>
    </row>
    <row r="442" ht="22.5" customHeight="1">
      <c r="A442" s="36">
        <v>441.0</v>
      </c>
      <c r="B442" s="28" t="s">
        <v>3043</v>
      </c>
      <c r="C442" s="28" t="s">
        <v>4808</v>
      </c>
      <c r="D442" s="28" t="s">
        <v>434</v>
      </c>
      <c r="E442" s="28" t="s">
        <v>593</v>
      </c>
      <c r="F442" s="28" t="s">
        <v>2343</v>
      </c>
      <c r="G442" s="28"/>
      <c r="H442" s="28"/>
      <c r="I442" s="28"/>
      <c r="J442" s="28"/>
      <c r="K442" s="28">
        <v>0.0</v>
      </c>
      <c r="L442" s="28" t="s">
        <v>2343</v>
      </c>
      <c r="M442" s="28">
        <v>1.0</v>
      </c>
      <c r="N442" s="28" t="s">
        <v>2346</v>
      </c>
      <c r="O442" s="28" t="s">
        <v>1608</v>
      </c>
      <c r="P442" s="28"/>
      <c r="Q442" s="28">
        <v>0.0</v>
      </c>
      <c r="R442" s="28">
        <v>0.0</v>
      </c>
      <c r="S442" s="50">
        <f t="shared" si="1"/>
        <v>0</v>
      </c>
      <c r="T442" s="28" t="str">
        <f t="shared" si="2"/>
        <v>KURANG 8JAM</v>
      </c>
      <c r="U442" s="52">
        <v>44927.0</v>
      </c>
      <c r="V442" s="28" t="str">
        <f t="shared" si="3"/>
        <v>DIATAS 2 TAHUN</v>
      </c>
      <c r="W442" s="28"/>
      <c r="X442" s="28"/>
      <c r="Y442" s="28"/>
      <c r="Z442" s="28"/>
      <c r="AA442" s="28"/>
      <c r="AB442" s="28"/>
      <c r="AC442" s="65" t="b">
        <v>0</v>
      </c>
      <c r="AD442" s="28" t="str">
        <f t="shared" si="4"/>
        <v>Waktunya Dummy</v>
      </c>
      <c r="AE442" s="28" t="str">
        <f t="shared" si="5"/>
        <v>0</v>
      </c>
      <c r="AF442" s="28">
        <f t="shared" si="8"/>
        <v>0</v>
      </c>
      <c r="AG442" s="28">
        <v>0.0</v>
      </c>
      <c r="AH442" s="68">
        <v>1.0</v>
      </c>
      <c r="AI442" s="28">
        <v>0.0</v>
      </c>
      <c r="AJ442" s="70">
        <v>0.0</v>
      </c>
      <c r="AK442" s="28">
        <v>0.0</v>
      </c>
      <c r="AL442" s="68">
        <v>0.0</v>
      </c>
      <c r="AM442" s="28">
        <v>0.0</v>
      </c>
      <c r="AN442" s="68">
        <v>0.0</v>
      </c>
      <c r="AO442" s="28">
        <v>0.0</v>
      </c>
      <c r="AP442" s="68">
        <v>0.0</v>
      </c>
      <c r="AQ442" s="28">
        <v>0.0</v>
      </c>
      <c r="AR442" s="68">
        <v>0.0</v>
      </c>
      <c r="AS442" s="28">
        <v>0.0</v>
      </c>
      <c r="AT442" s="68">
        <v>0.0</v>
      </c>
      <c r="AU442" s="28">
        <v>0.0</v>
      </c>
      <c r="AV442" s="68">
        <v>0.0</v>
      </c>
      <c r="AW442" s="28">
        <v>0.0</v>
      </c>
      <c r="AX442" s="68">
        <v>0.0</v>
      </c>
      <c r="AY442" s="55" t="s">
        <v>184</v>
      </c>
      <c r="AZ442" s="55" t="s">
        <v>184</v>
      </c>
      <c r="BA442" s="55" t="s">
        <v>184</v>
      </c>
      <c r="BB442" s="55" t="s">
        <v>184</v>
      </c>
      <c r="BC442" s="77">
        <f t="shared" si="7"/>
        <v>100</v>
      </c>
    </row>
    <row r="443" ht="22.5" customHeight="1">
      <c r="A443" s="36">
        <v>442.0</v>
      </c>
      <c r="B443" s="28" t="s">
        <v>3057</v>
      </c>
      <c r="C443" s="28" t="s">
        <v>4817</v>
      </c>
      <c r="D443" s="28" t="s">
        <v>434</v>
      </c>
      <c r="E443" s="28" t="s">
        <v>593</v>
      </c>
      <c r="F443" s="28" t="s">
        <v>358</v>
      </c>
      <c r="G443" s="28"/>
      <c r="H443" s="28" t="s">
        <v>1859</v>
      </c>
      <c r="I443" s="28">
        <v>2.0</v>
      </c>
      <c r="J443" s="28">
        <v>20.0</v>
      </c>
      <c r="K443" s="28">
        <v>40.0</v>
      </c>
      <c r="L443" s="28" t="s">
        <v>546</v>
      </c>
      <c r="M443" s="28">
        <v>4.0</v>
      </c>
      <c r="N443" s="28" t="s">
        <v>1605</v>
      </c>
      <c r="O443" s="28" t="s">
        <v>1608</v>
      </c>
      <c r="P443" s="28"/>
      <c r="Q443" s="28" t="s">
        <v>368</v>
      </c>
      <c r="R443" s="28">
        <v>100.0</v>
      </c>
      <c r="S443" s="50">
        <f t="shared" si="1"/>
        <v>25</v>
      </c>
      <c r="T443" s="28" t="str">
        <f t="shared" si="2"/>
        <v>DIATAS 8JAM</v>
      </c>
      <c r="U443" s="52">
        <v>44927.0</v>
      </c>
      <c r="V443" s="28" t="str">
        <f t="shared" si="3"/>
        <v>DIATAS 2 TAHUN</v>
      </c>
      <c r="W443" s="28"/>
      <c r="X443" s="28"/>
      <c r="Y443" s="28"/>
      <c r="Z443" s="28"/>
      <c r="AA443" s="28"/>
      <c r="AB443" s="28"/>
      <c r="AC443" s="65" t="b">
        <v>0</v>
      </c>
      <c r="AD443" s="28" t="str">
        <f t="shared" si="4"/>
        <v>Waktunya Dummy</v>
      </c>
      <c r="AE443" s="28" t="str">
        <f t="shared" si="5"/>
        <v>1</v>
      </c>
      <c r="AF443" s="28">
        <f t="shared" si="8"/>
        <v>100</v>
      </c>
      <c r="AG443" s="28">
        <v>100.0</v>
      </c>
      <c r="AH443" s="68">
        <v>1.0</v>
      </c>
      <c r="AI443" s="28">
        <v>0.0</v>
      </c>
      <c r="AJ443" s="70">
        <v>0.0</v>
      </c>
      <c r="AK443" s="28">
        <v>0.0</v>
      </c>
      <c r="AL443" s="68">
        <v>0.0</v>
      </c>
      <c r="AM443" s="28">
        <v>0.0</v>
      </c>
      <c r="AN443" s="68">
        <v>0.0</v>
      </c>
      <c r="AO443" s="28">
        <v>0.0</v>
      </c>
      <c r="AP443" s="68">
        <v>0.0</v>
      </c>
      <c r="AQ443" s="28">
        <v>0.0</v>
      </c>
      <c r="AR443" s="68">
        <v>0.0</v>
      </c>
      <c r="AS443" s="28">
        <v>0.0</v>
      </c>
      <c r="AT443" s="68">
        <v>0.0</v>
      </c>
      <c r="AU443" s="28">
        <v>0.0</v>
      </c>
      <c r="AV443" s="68">
        <v>0.0</v>
      </c>
      <c r="AW443" s="28">
        <v>0.0</v>
      </c>
      <c r="AX443" s="68">
        <v>0.0</v>
      </c>
      <c r="AY443" s="55" t="s">
        <v>184</v>
      </c>
      <c r="AZ443" s="55" t="s">
        <v>184</v>
      </c>
      <c r="BA443" s="55" t="s">
        <v>184</v>
      </c>
      <c r="BB443" s="55" t="s">
        <v>184</v>
      </c>
      <c r="BC443" s="77">
        <f t="shared" si="7"/>
        <v>100</v>
      </c>
    </row>
    <row r="444" ht="22.5" customHeight="1">
      <c r="A444" s="36">
        <v>443.0</v>
      </c>
      <c r="B444" s="28" t="s">
        <v>3062</v>
      </c>
      <c r="C444" s="28" t="s">
        <v>4823</v>
      </c>
      <c r="D444" s="28" t="s">
        <v>191</v>
      </c>
      <c r="E444" s="28" t="s">
        <v>593</v>
      </c>
      <c r="F444" s="28" t="s">
        <v>2343</v>
      </c>
      <c r="G444" s="28"/>
      <c r="H444" s="28"/>
      <c r="I444" s="28"/>
      <c r="J444" s="28"/>
      <c r="K444" s="28">
        <v>0.0</v>
      </c>
      <c r="L444" s="28" t="s">
        <v>2343</v>
      </c>
      <c r="M444" s="28">
        <v>1.0</v>
      </c>
      <c r="N444" s="28" t="s">
        <v>2346</v>
      </c>
      <c r="O444" s="28" t="s">
        <v>1608</v>
      </c>
      <c r="P444" s="28"/>
      <c r="Q444" s="28">
        <v>0.0</v>
      </c>
      <c r="R444" s="28">
        <v>0.0</v>
      </c>
      <c r="S444" s="50">
        <f t="shared" si="1"/>
        <v>0</v>
      </c>
      <c r="T444" s="28" t="str">
        <f t="shared" si="2"/>
        <v>KURANG 8JAM</v>
      </c>
      <c r="U444" s="52">
        <v>44927.0</v>
      </c>
      <c r="V444" s="28" t="str">
        <f t="shared" si="3"/>
        <v>DIATAS 2 TAHUN</v>
      </c>
      <c r="W444" s="28"/>
      <c r="X444" s="28"/>
      <c r="Y444" s="28"/>
      <c r="Z444" s="28"/>
      <c r="AA444" s="28"/>
      <c r="AB444" s="28"/>
      <c r="AC444" s="65" t="b">
        <v>0</v>
      </c>
      <c r="AD444" s="28" t="str">
        <f t="shared" si="4"/>
        <v>Waktunya Dummy</v>
      </c>
      <c r="AE444" s="28" t="str">
        <f t="shared" si="5"/>
        <v>0</v>
      </c>
      <c r="AF444" s="28">
        <f t="shared" si="8"/>
        <v>0</v>
      </c>
      <c r="AG444" s="28">
        <v>0.0</v>
      </c>
      <c r="AH444" s="68">
        <v>1.0</v>
      </c>
      <c r="AI444" s="28">
        <v>0.0</v>
      </c>
      <c r="AJ444" s="70">
        <v>0.0</v>
      </c>
      <c r="AK444" s="28">
        <v>0.0</v>
      </c>
      <c r="AL444" s="68">
        <v>0.0</v>
      </c>
      <c r="AM444" s="28">
        <v>0.0</v>
      </c>
      <c r="AN444" s="68">
        <v>0.0</v>
      </c>
      <c r="AO444" s="28">
        <v>0.0</v>
      </c>
      <c r="AP444" s="68">
        <v>0.0</v>
      </c>
      <c r="AQ444" s="28">
        <v>0.0</v>
      </c>
      <c r="AR444" s="68">
        <v>0.0</v>
      </c>
      <c r="AS444" s="28">
        <v>0.0</v>
      </c>
      <c r="AT444" s="68">
        <v>0.0</v>
      </c>
      <c r="AU444" s="28">
        <v>0.0</v>
      </c>
      <c r="AV444" s="68">
        <v>0.0</v>
      </c>
      <c r="AW444" s="28">
        <v>0.0</v>
      </c>
      <c r="AX444" s="68">
        <v>0.0</v>
      </c>
      <c r="AY444" s="55" t="s">
        <v>184</v>
      </c>
      <c r="AZ444" s="55" t="s">
        <v>184</v>
      </c>
      <c r="BA444" s="55" t="s">
        <v>184</v>
      </c>
      <c r="BB444" s="55" t="s">
        <v>184</v>
      </c>
      <c r="BC444" s="77">
        <f t="shared" si="7"/>
        <v>100</v>
      </c>
    </row>
    <row r="445" ht="22.5" customHeight="1">
      <c r="A445" s="36">
        <v>444.0</v>
      </c>
      <c r="B445" s="28" t="s">
        <v>964</v>
      </c>
      <c r="C445" s="28" t="s">
        <v>965</v>
      </c>
      <c r="D445" s="28" t="s">
        <v>96</v>
      </c>
      <c r="E445" s="28" t="s">
        <v>593</v>
      </c>
      <c r="F445" s="28" t="s">
        <v>2343</v>
      </c>
      <c r="G445" s="28"/>
      <c r="H445" s="28" t="s">
        <v>1859</v>
      </c>
      <c r="I445" s="28">
        <v>2.0</v>
      </c>
      <c r="J445" s="28">
        <v>20.0</v>
      </c>
      <c r="K445" s="28">
        <v>40.0</v>
      </c>
      <c r="L445" s="28" t="s">
        <v>546</v>
      </c>
      <c r="M445" s="28">
        <v>4.0</v>
      </c>
      <c r="N445" s="28" t="s">
        <v>1605</v>
      </c>
      <c r="O445" s="28" t="s">
        <v>1608</v>
      </c>
      <c r="P445" s="28"/>
      <c r="Q445" s="28" t="s">
        <v>368</v>
      </c>
      <c r="R445" s="28">
        <v>100.0</v>
      </c>
      <c r="S445" s="50">
        <f t="shared" si="1"/>
        <v>25</v>
      </c>
      <c r="T445" s="28" t="str">
        <f t="shared" si="2"/>
        <v>DIATAS 8JAM</v>
      </c>
      <c r="U445" s="52">
        <v>44927.0</v>
      </c>
      <c r="V445" s="28" t="str">
        <f t="shared" si="3"/>
        <v>DIATAS 2 TAHUN</v>
      </c>
      <c r="W445" s="28"/>
      <c r="X445" s="28"/>
      <c r="Y445" s="28"/>
      <c r="Z445" s="28"/>
      <c r="AA445" s="28"/>
      <c r="AB445" s="28"/>
      <c r="AC445" s="65" t="b">
        <v>0</v>
      </c>
      <c r="AD445" s="28" t="str">
        <f t="shared" si="4"/>
        <v>Waktunya Dummy</v>
      </c>
      <c r="AE445" s="28" t="str">
        <f t="shared" si="5"/>
        <v>1</v>
      </c>
      <c r="AF445" s="28">
        <f t="shared" si="8"/>
        <v>100</v>
      </c>
      <c r="AG445" s="28">
        <v>100.0</v>
      </c>
      <c r="AH445" s="68">
        <v>1.0</v>
      </c>
      <c r="AI445" s="28">
        <v>0.0</v>
      </c>
      <c r="AJ445" s="70">
        <v>0.0</v>
      </c>
      <c r="AK445" s="28">
        <v>0.0</v>
      </c>
      <c r="AL445" s="68">
        <v>0.0</v>
      </c>
      <c r="AM445" s="28">
        <v>0.0</v>
      </c>
      <c r="AN445" s="68">
        <v>0.0</v>
      </c>
      <c r="AO445" s="28">
        <v>0.0</v>
      </c>
      <c r="AP445" s="68">
        <v>0.0</v>
      </c>
      <c r="AQ445" s="28">
        <v>0.0</v>
      </c>
      <c r="AR445" s="68">
        <v>0.0</v>
      </c>
      <c r="AS445" s="28">
        <v>0.0</v>
      </c>
      <c r="AT445" s="68">
        <v>0.0</v>
      </c>
      <c r="AU445" s="28">
        <v>0.0</v>
      </c>
      <c r="AV445" s="68">
        <v>0.0</v>
      </c>
      <c r="AW445" s="28">
        <v>0.0</v>
      </c>
      <c r="AX445" s="68">
        <v>0.0</v>
      </c>
      <c r="AY445" s="55" t="s">
        <v>184</v>
      </c>
      <c r="AZ445" s="55" t="s">
        <v>184</v>
      </c>
      <c r="BA445" s="55" t="s">
        <v>184</v>
      </c>
      <c r="BB445" s="55" t="s">
        <v>184</v>
      </c>
      <c r="BC445" s="77">
        <f t="shared" si="7"/>
        <v>100</v>
      </c>
    </row>
    <row r="446" ht="22.5" customHeight="1">
      <c r="A446" s="36">
        <v>445.0</v>
      </c>
      <c r="B446" s="28" t="s">
        <v>3071</v>
      </c>
      <c r="C446" s="28" t="s">
        <v>4837</v>
      </c>
      <c r="D446" s="28" t="s">
        <v>434</v>
      </c>
      <c r="E446" s="28" t="s">
        <v>593</v>
      </c>
      <c r="F446" s="28" t="s">
        <v>358</v>
      </c>
      <c r="G446" s="28"/>
      <c r="H446" s="28" t="s">
        <v>1859</v>
      </c>
      <c r="I446" s="28">
        <v>2.0</v>
      </c>
      <c r="J446" s="28">
        <v>20.0</v>
      </c>
      <c r="K446" s="28">
        <v>40.0</v>
      </c>
      <c r="L446" s="28" t="s">
        <v>546</v>
      </c>
      <c r="M446" s="28">
        <v>4.0</v>
      </c>
      <c r="N446" s="28" t="s">
        <v>1605</v>
      </c>
      <c r="O446" s="28" t="s">
        <v>1608</v>
      </c>
      <c r="P446" s="28"/>
      <c r="Q446" s="28" t="s">
        <v>368</v>
      </c>
      <c r="R446" s="28">
        <v>100.0</v>
      </c>
      <c r="S446" s="50">
        <f t="shared" si="1"/>
        <v>25</v>
      </c>
      <c r="T446" s="28" t="str">
        <f t="shared" si="2"/>
        <v>DIATAS 8JAM</v>
      </c>
      <c r="U446" s="52">
        <v>44927.0</v>
      </c>
      <c r="V446" s="28" t="str">
        <f t="shared" si="3"/>
        <v>DIATAS 2 TAHUN</v>
      </c>
      <c r="W446" s="28"/>
      <c r="X446" s="28"/>
      <c r="Y446" s="28"/>
      <c r="Z446" s="28"/>
      <c r="AA446" s="28"/>
      <c r="AB446" s="28"/>
      <c r="AC446" s="65" t="b">
        <v>0</v>
      </c>
      <c r="AD446" s="28" t="str">
        <f t="shared" si="4"/>
        <v>Waktunya Dummy</v>
      </c>
      <c r="AE446" s="28" t="str">
        <f t="shared" si="5"/>
        <v>1</v>
      </c>
      <c r="AF446" s="28">
        <f t="shared" si="8"/>
        <v>100</v>
      </c>
      <c r="AG446" s="28">
        <v>100.0</v>
      </c>
      <c r="AH446" s="68">
        <v>1.0</v>
      </c>
      <c r="AI446" s="28">
        <v>0.0</v>
      </c>
      <c r="AJ446" s="70">
        <v>0.0</v>
      </c>
      <c r="AK446" s="28">
        <v>0.0</v>
      </c>
      <c r="AL446" s="68">
        <v>0.0</v>
      </c>
      <c r="AM446" s="28">
        <v>0.0</v>
      </c>
      <c r="AN446" s="68">
        <v>0.0</v>
      </c>
      <c r="AO446" s="28">
        <v>0.0</v>
      </c>
      <c r="AP446" s="68">
        <v>0.0</v>
      </c>
      <c r="AQ446" s="28">
        <v>0.0</v>
      </c>
      <c r="AR446" s="68">
        <v>0.0</v>
      </c>
      <c r="AS446" s="28">
        <v>0.0</v>
      </c>
      <c r="AT446" s="68">
        <v>0.0</v>
      </c>
      <c r="AU446" s="28">
        <v>0.0</v>
      </c>
      <c r="AV446" s="68">
        <v>0.0</v>
      </c>
      <c r="AW446" s="28">
        <v>0.0</v>
      </c>
      <c r="AX446" s="68">
        <v>0.0</v>
      </c>
      <c r="AY446" s="55" t="s">
        <v>184</v>
      </c>
      <c r="AZ446" s="55" t="s">
        <v>184</v>
      </c>
      <c r="BA446" s="55" t="s">
        <v>184</v>
      </c>
      <c r="BB446" s="55" t="s">
        <v>184</v>
      </c>
      <c r="BC446" s="77">
        <f t="shared" si="7"/>
        <v>100</v>
      </c>
    </row>
    <row r="447" ht="22.5" customHeight="1">
      <c r="A447" s="36">
        <v>446.0</v>
      </c>
      <c r="B447" s="28" t="s">
        <v>4163</v>
      </c>
      <c r="C447" s="28" t="s">
        <v>4844</v>
      </c>
      <c r="D447" s="28" t="s">
        <v>96</v>
      </c>
      <c r="E447" s="28" t="s">
        <v>593</v>
      </c>
      <c r="F447" s="28" t="s">
        <v>358</v>
      </c>
      <c r="G447" s="28"/>
      <c r="H447" s="28" t="s">
        <v>1859</v>
      </c>
      <c r="I447" s="28">
        <v>2.0</v>
      </c>
      <c r="J447" s="28">
        <v>20.0</v>
      </c>
      <c r="K447" s="28">
        <v>40.0</v>
      </c>
      <c r="L447" s="28" t="s">
        <v>546</v>
      </c>
      <c r="M447" s="28">
        <v>4.0</v>
      </c>
      <c r="N447" s="28" t="s">
        <v>1605</v>
      </c>
      <c r="O447" s="28" t="s">
        <v>1608</v>
      </c>
      <c r="P447" s="28"/>
      <c r="Q447" s="28" t="s">
        <v>368</v>
      </c>
      <c r="R447" s="28">
        <v>100.0</v>
      </c>
      <c r="S447" s="50">
        <f t="shared" si="1"/>
        <v>25</v>
      </c>
      <c r="T447" s="28" t="str">
        <f t="shared" si="2"/>
        <v>DIATAS 8JAM</v>
      </c>
      <c r="U447" s="52">
        <v>44927.0</v>
      </c>
      <c r="V447" s="28" t="str">
        <f t="shared" si="3"/>
        <v>DIATAS 2 TAHUN</v>
      </c>
      <c r="W447" s="28"/>
      <c r="X447" s="28"/>
      <c r="Y447" s="28"/>
      <c r="Z447" s="28"/>
      <c r="AA447" s="28"/>
      <c r="AB447" s="28"/>
      <c r="AC447" s="65" t="b">
        <v>0</v>
      </c>
      <c r="AD447" s="28" t="str">
        <f t="shared" si="4"/>
        <v>Waktunya Dummy</v>
      </c>
      <c r="AE447" s="28" t="str">
        <f t="shared" si="5"/>
        <v>1</v>
      </c>
      <c r="AF447" s="28">
        <f t="shared" si="8"/>
        <v>100</v>
      </c>
      <c r="AG447" s="28">
        <v>100.0</v>
      </c>
      <c r="AH447" s="68">
        <v>1.0</v>
      </c>
      <c r="AI447" s="28">
        <v>0.0</v>
      </c>
      <c r="AJ447" s="70">
        <v>0.0</v>
      </c>
      <c r="AK447" s="28">
        <v>0.0</v>
      </c>
      <c r="AL447" s="68">
        <v>0.0</v>
      </c>
      <c r="AM447" s="28">
        <v>0.0</v>
      </c>
      <c r="AN447" s="68">
        <v>0.0</v>
      </c>
      <c r="AO447" s="28">
        <v>0.0</v>
      </c>
      <c r="AP447" s="68">
        <v>0.0</v>
      </c>
      <c r="AQ447" s="28">
        <v>0.0</v>
      </c>
      <c r="AR447" s="68">
        <v>0.0</v>
      </c>
      <c r="AS447" s="28">
        <v>0.0</v>
      </c>
      <c r="AT447" s="68">
        <v>0.0</v>
      </c>
      <c r="AU447" s="28">
        <v>0.0</v>
      </c>
      <c r="AV447" s="68">
        <v>0.0</v>
      </c>
      <c r="AW447" s="28">
        <v>0.0</v>
      </c>
      <c r="AX447" s="68">
        <v>0.0</v>
      </c>
      <c r="AY447" s="55" t="s">
        <v>184</v>
      </c>
      <c r="AZ447" s="55" t="s">
        <v>184</v>
      </c>
      <c r="BA447" s="55" t="s">
        <v>184</v>
      </c>
      <c r="BB447" s="55" t="s">
        <v>184</v>
      </c>
      <c r="BC447" s="77">
        <f t="shared" si="7"/>
        <v>100</v>
      </c>
    </row>
    <row r="448" ht="22.5" customHeight="1">
      <c r="A448" s="36">
        <v>447.0</v>
      </c>
      <c r="B448" s="28" t="s">
        <v>3087</v>
      </c>
      <c r="C448" s="28" t="s">
        <v>4850</v>
      </c>
      <c r="D448" s="28" t="s">
        <v>253</v>
      </c>
      <c r="E448" s="28" t="s">
        <v>593</v>
      </c>
      <c r="F448" s="28" t="s">
        <v>358</v>
      </c>
      <c r="G448" s="28"/>
      <c r="H448" s="28" t="s">
        <v>1859</v>
      </c>
      <c r="I448" s="28">
        <v>2.0</v>
      </c>
      <c r="J448" s="28">
        <v>20.0</v>
      </c>
      <c r="K448" s="28">
        <v>40.0</v>
      </c>
      <c r="L448" s="28" t="s">
        <v>546</v>
      </c>
      <c r="M448" s="28">
        <v>4.0</v>
      </c>
      <c r="N448" s="28" t="s">
        <v>1605</v>
      </c>
      <c r="O448" s="28" t="s">
        <v>1608</v>
      </c>
      <c r="P448" s="28"/>
      <c r="Q448" s="28" t="s">
        <v>368</v>
      </c>
      <c r="R448" s="28">
        <v>100.0</v>
      </c>
      <c r="S448" s="50">
        <f t="shared" si="1"/>
        <v>25</v>
      </c>
      <c r="T448" s="28" t="str">
        <f t="shared" si="2"/>
        <v>DIATAS 8JAM</v>
      </c>
      <c r="U448" s="52">
        <v>44927.0</v>
      </c>
      <c r="V448" s="28" t="str">
        <f t="shared" si="3"/>
        <v>DIATAS 2 TAHUN</v>
      </c>
      <c r="W448" s="28"/>
      <c r="X448" s="28"/>
      <c r="Y448" s="28"/>
      <c r="Z448" s="28"/>
      <c r="AA448" s="28"/>
      <c r="AB448" s="28"/>
      <c r="AC448" s="65" t="b">
        <v>0</v>
      </c>
      <c r="AD448" s="28" t="str">
        <f t="shared" si="4"/>
        <v>Waktunya Dummy</v>
      </c>
      <c r="AE448" s="28" t="str">
        <f t="shared" si="5"/>
        <v>1</v>
      </c>
      <c r="AF448" s="28">
        <f t="shared" si="8"/>
        <v>100</v>
      </c>
      <c r="AG448" s="28">
        <v>100.0</v>
      </c>
      <c r="AH448" s="68">
        <v>1.0</v>
      </c>
      <c r="AI448" s="28">
        <v>0.0</v>
      </c>
      <c r="AJ448" s="70">
        <v>0.0</v>
      </c>
      <c r="AK448" s="28">
        <v>0.0</v>
      </c>
      <c r="AL448" s="68">
        <v>0.0</v>
      </c>
      <c r="AM448" s="28">
        <v>0.0</v>
      </c>
      <c r="AN448" s="68">
        <v>0.0</v>
      </c>
      <c r="AO448" s="28">
        <v>0.0</v>
      </c>
      <c r="AP448" s="68">
        <v>0.0</v>
      </c>
      <c r="AQ448" s="28">
        <v>0.0</v>
      </c>
      <c r="AR448" s="68">
        <v>0.0</v>
      </c>
      <c r="AS448" s="28">
        <v>0.0</v>
      </c>
      <c r="AT448" s="68">
        <v>0.0</v>
      </c>
      <c r="AU448" s="28">
        <v>0.0</v>
      </c>
      <c r="AV448" s="68">
        <v>0.0</v>
      </c>
      <c r="AW448" s="28">
        <v>0.0</v>
      </c>
      <c r="AX448" s="68">
        <v>0.0</v>
      </c>
      <c r="AY448" s="55" t="s">
        <v>184</v>
      </c>
      <c r="AZ448" s="55" t="s">
        <v>184</v>
      </c>
      <c r="BA448" s="55" t="s">
        <v>184</v>
      </c>
      <c r="BB448" s="55" t="s">
        <v>184</v>
      </c>
      <c r="BC448" s="77">
        <f t="shared" si="7"/>
        <v>100</v>
      </c>
    </row>
    <row r="449" ht="22.5" customHeight="1">
      <c r="A449" s="36">
        <v>448.0</v>
      </c>
      <c r="B449" s="28" t="s">
        <v>3094</v>
      </c>
      <c r="C449" s="28" t="s">
        <v>4857</v>
      </c>
      <c r="D449" s="28" t="s">
        <v>96</v>
      </c>
      <c r="E449" s="28" t="s">
        <v>593</v>
      </c>
      <c r="F449" s="28" t="s">
        <v>2343</v>
      </c>
      <c r="G449" s="28"/>
      <c r="H449" s="28"/>
      <c r="I449" s="28"/>
      <c r="J449" s="28"/>
      <c r="K449" s="28">
        <v>0.0</v>
      </c>
      <c r="L449" s="28" t="s">
        <v>2343</v>
      </c>
      <c r="M449" s="28">
        <v>1.0</v>
      </c>
      <c r="N449" s="28" t="s">
        <v>2346</v>
      </c>
      <c r="O449" s="28" t="s">
        <v>1608</v>
      </c>
      <c r="P449" s="28"/>
      <c r="Q449" s="28">
        <v>0.0</v>
      </c>
      <c r="R449" s="28">
        <v>0.0</v>
      </c>
      <c r="S449" s="50">
        <f t="shared" si="1"/>
        <v>0</v>
      </c>
      <c r="T449" s="28" t="str">
        <f t="shared" si="2"/>
        <v>KURANG 8JAM</v>
      </c>
      <c r="U449" s="52">
        <v>44927.0</v>
      </c>
      <c r="V449" s="28" t="str">
        <f t="shared" si="3"/>
        <v>DIATAS 2 TAHUN</v>
      </c>
      <c r="W449" s="28"/>
      <c r="X449" s="28"/>
      <c r="Y449" s="28"/>
      <c r="Z449" s="28"/>
      <c r="AA449" s="28"/>
      <c r="AB449" s="28"/>
      <c r="AC449" s="65" t="b">
        <v>0</v>
      </c>
      <c r="AD449" s="28" t="str">
        <f t="shared" si="4"/>
        <v>Waktunya Dummy</v>
      </c>
      <c r="AE449" s="28" t="str">
        <f t="shared" si="5"/>
        <v>0</v>
      </c>
      <c r="AF449" s="28">
        <f t="shared" si="8"/>
        <v>0</v>
      </c>
      <c r="AG449" s="28">
        <v>0.0</v>
      </c>
      <c r="AH449" s="68">
        <v>1.0</v>
      </c>
      <c r="AI449" s="28">
        <v>0.0</v>
      </c>
      <c r="AJ449" s="70">
        <v>0.0</v>
      </c>
      <c r="AK449" s="28">
        <v>0.0</v>
      </c>
      <c r="AL449" s="68">
        <v>0.0</v>
      </c>
      <c r="AM449" s="28">
        <v>0.0</v>
      </c>
      <c r="AN449" s="68">
        <v>0.0</v>
      </c>
      <c r="AO449" s="28">
        <v>0.0</v>
      </c>
      <c r="AP449" s="68">
        <v>0.0</v>
      </c>
      <c r="AQ449" s="28">
        <v>0.0</v>
      </c>
      <c r="AR449" s="68">
        <v>0.0</v>
      </c>
      <c r="AS449" s="28">
        <v>0.0</v>
      </c>
      <c r="AT449" s="68">
        <v>0.0</v>
      </c>
      <c r="AU449" s="28">
        <v>0.0</v>
      </c>
      <c r="AV449" s="68">
        <v>0.0</v>
      </c>
      <c r="AW449" s="28">
        <v>0.0</v>
      </c>
      <c r="AX449" s="68">
        <v>0.0</v>
      </c>
      <c r="AY449" s="55" t="s">
        <v>184</v>
      </c>
      <c r="AZ449" s="55" t="s">
        <v>184</v>
      </c>
      <c r="BA449" s="55" t="s">
        <v>184</v>
      </c>
      <c r="BB449" s="55" t="s">
        <v>184</v>
      </c>
      <c r="BC449" s="77">
        <f t="shared" si="7"/>
        <v>100</v>
      </c>
    </row>
    <row r="450" ht="22.5" customHeight="1">
      <c r="A450" s="36">
        <v>449.0</v>
      </c>
      <c r="B450" s="28" t="s">
        <v>3096</v>
      </c>
      <c r="C450" s="28" t="s">
        <v>4865</v>
      </c>
      <c r="D450" s="28" t="s">
        <v>253</v>
      </c>
      <c r="E450" s="28" t="s">
        <v>593</v>
      </c>
      <c r="F450" s="28" t="s">
        <v>358</v>
      </c>
      <c r="G450" s="28"/>
      <c r="H450" s="28" t="s">
        <v>1859</v>
      </c>
      <c r="I450" s="28">
        <v>2.0</v>
      </c>
      <c r="J450" s="28">
        <v>20.0</v>
      </c>
      <c r="K450" s="28">
        <v>40.0</v>
      </c>
      <c r="L450" s="28" t="s">
        <v>546</v>
      </c>
      <c r="M450" s="28">
        <v>4.0</v>
      </c>
      <c r="N450" s="28" t="s">
        <v>1605</v>
      </c>
      <c r="O450" s="28" t="s">
        <v>1608</v>
      </c>
      <c r="P450" s="28"/>
      <c r="Q450" s="28" t="s">
        <v>368</v>
      </c>
      <c r="R450" s="28">
        <v>100.0</v>
      </c>
      <c r="S450" s="50">
        <f t="shared" si="1"/>
        <v>25</v>
      </c>
      <c r="T450" s="28" t="str">
        <f t="shared" si="2"/>
        <v>DIATAS 8JAM</v>
      </c>
      <c r="U450" s="52">
        <v>44927.0</v>
      </c>
      <c r="V450" s="28" t="str">
        <f t="shared" si="3"/>
        <v>DIATAS 2 TAHUN</v>
      </c>
      <c r="W450" s="28"/>
      <c r="X450" s="28"/>
      <c r="Y450" s="28"/>
      <c r="Z450" s="28"/>
      <c r="AA450" s="28"/>
      <c r="AB450" s="28"/>
      <c r="AC450" s="65" t="b">
        <v>0</v>
      </c>
      <c r="AD450" s="28" t="str">
        <f t="shared" si="4"/>
        <v>Waktunya Dummy</v>
      </c>
      <c r="AE450" s="28" t="str">
        <f t="shared" si="5"/>
        <v>1</v>
      </c>
      <c r="AF450" s="28">
        <f t="shared" si="8"/>
        <v>100</v>
      </c>
      <c r="AG450" s="28">
        <v>100.0</v>
      </c>
      <c r="AH450" s="68">
        <v>1.0</v>
      </c>
      <c r="AI450" s="28">
        <v>0.0</v>
      </c>
      <c r="AJ450" s="70">
        <v>0.0</v>
      </c>
      <c r="AK450" s="28">
        <v>0.0</v>
      </c>
      <c r="AL450" s="68">
        <v>0.0</v>
      </c>
      <c r="AM450" s="28">
        <v>0.0</v>
      </c>
      <c r="AN450" s="68">
        <v>0.0</v>
      </c>
      <c r="AO450" s="28">
        <v>0.0</v>
      </c>
      <c r="AP450" s="68">
        <v>0.0</v>
      </c>
      <c r="AQ450" s="28">
        <v>0.0</v>
      </c>
      <c r="AR450" s="68">
        <v>0.0</v>
      </c>
      <c r="AS450" s="28">
        <v>0.0</v>
      </c>
      <c r="AT450" s="68">
        <v>0.0</v>
      </c>
      <c r="AU450" s="28">
        <v>0.0</v>
      </c>
      <c r="AV450" s="68">
        <v>0.0</v>
      </c>
      <c r="AW450" s="28">
        <v>0.0</v>
      </c>
      <c r="AX450" s="68">
        <v>0.0</v>
      </c>
      <c r="AY450" s="55" t="s">
        <v>184</v>
      </c>
      <c r="AZ450" s="55" t="s">
        <v>184</v>
      </c>
      <c r="BA450" s="55" t="s">
        <v>184</v>
      </c>
      <c r="BB450" s="55" t="s">
        <v>184</v>
      </c>
      <c r="BC450" s="77">
        <f t="shared" si="7"/>
        <v>100</v>
      </c>
    </row>
    <row r="451" ht="22.5" customHeight="1">
      <c r="A451" s="36">
        <v>450.0</v>
      </c>
      <c r="B451" s="28" t="s">
        <v>3100</v>
      </c>
      <c r="C451" s="28" t="s">
        <v>4873</v>
      </c>
      <c r="D451" s="28" t="s">
        <v>577</v>
      </c>
      <c r="E451" s="28" t="s">
        <v>593</v>
      </c>
      <c r="F451" s="28" t="s">
        <v>2343</v>
      </c>
      <c r="G451" s="28"/>
      <c r="H451" s="28"/>
      <c r="I451" s="28"/>
      <c r="J451" s="28"/>
      <c r="K451" s="28">
        <v>0.0</v>
      </c>
      <c r="L451" s="28" t="s">
        <v>2343</v>
      </c>
      <c r="M451" s="28">
        <v>1.0</v>
      </c>
      <c r="N451" s="28" t="s">
        <v>2346</v>
      </c>
      <c r="O451" s="28" t="s">
        <v>1608</v>
      </c>
      <c r="P451" s="28"/>
      <c r="Q451" s="28">
        <v>0.0</v>
      </c>
      <c r="R451" s="28">
        <v>0.0</v>
      </c>
      <c r="S451" s="50">
        <f t="shared" si="1"/>
        <v>0</v>
      </c>
      <c r="T451" s="28" t="str">
        <f t="shared" si="2"/>
        <v>KURANG 8JAM</v>
      </c>
      <c r="U451" s="52">
        <v>44927.0</v>
      </c>
      <c r="V451" s="28" t="str">
        <f t="shared" si="3"/>
        <v>DIATAS 2 TAHUN</v>
      </c>
      <c r="W451" s="28"/>
      <c r="X451" s="28"/>
      <c r="Y451" s="28"/>
      <c r="Z451" s="28"/>
      <c r="AA451" s="28"/>
      <c r="AB451" s="28"/>
      <c r="AC451" s="65" t="b">
        <v>0</v>
      </c>
      <c r="AD451" s="28" t="str">
        <f t="shared" si="4"/>
        <v>Waktunya Dummy</v>
      </c>
      <c r="AE451" s="28" t="str">
        <f t="shared" si="5"/>
        <v>0</v>
      </c>
      <c r="AF451" s="28">
        <f t="shared" si="8"/>
        <v>0</v>
      </c>
      <c r="AG451" s="28">
        <v>0.0</v>
      </c>
      <c r="AH451" s="68">
        <v>1.0</v>
      </c>
      <c r="AI451" s="28">
        <v>0.0</v>
      </c>
      <c r="AJ451" s="70">
        <v>0.0</v>
      </c>
      <c r="AK451" s="28">
        <v>0.0</v>
      </c>
      <c r="AL451" s="68">
        <v>0.0</v>
      </c>
      <c r="AM451" s="28">
        <v>0.0</v>
      </c>
      <c r="AN451" s="68">
        <v>0.0</v>
      </c>
      <c r="AO451" s="28">
        <v>0.0</v>
      </c>
      <c r="AP451" s="68">
        <v>0.0</v>
      </c>
      <c r="AQ451" s="28">
        <v>0.0</v>
      </c>
      <c r="AR451" s="68">
        <v>0.0</v>
      </c>
      <c r="AS451" s="28">
        <v>0.0</v>
      </c>
      <c r="AT451" s="68">
        <v>0.0</v>
      </c>
      <c r="AU451" s="28">
        <v>0.0</v>
      </c>
      <c r="AV451" s="68">
        <v>0.0</v>
      </c>
      <c r="AW451" s="28">
        <v>0.0</v>
      </c>
      <c r="AX451" s="68">
        <v>0.0</v>
      </c>
      <c r="AY451" s="55" t="s">
        <v>184</v>
      </c>
      <c r="AZ451" s="55" t="s">
        <v>184</v>
      </c>
      <c r="BA451" s="55" t="s">
        <v>184</v>
      </c>
      <c r="BB451" s="55" t="s">
        <v>184</v>
      </c>
      <c r="BC451" s="77">
        <f t="shared" si="7"/>
        <v>100</v>
      </c>
    </row>
    <row r="452" ht="22.5" customHeight="1">
      <c r="A452" s="36">
        <v>451.0</v>
      </c>
      <c r="B452" s="28" t="s">
        <v>3104</v>
      </c>
      <c r="C452" s="28" t="s">
        <v>4883</v>
      </c>
      <c r="D452" s="28" t="s">
        <v>96</v>
      </c>
      <c r="E452" s="28" t="s">
        <v>593</v>
      </c>
      <c r="F452" s="28" t="s">
        <v>358</v>
      </c>
      <c r="G452" s="28"/>
      <c r="H452" s="28" t="s">
        <v>1859</v>
      </c>
      <c r="I452" s="28">
        <v>2.0</v>
      </c>
      <c r="J452" s="28">
        <v>20.0</v>
      </c>
      <c r="K452" s="28">
        <v>40.0</v>
      </c>
      <c r="L452" s="28" t="s">
        <v>546</v>
      </c>
      <c r="M452" s="28">
        <v>4.0</v>
      </c>
      <c r="N452" s="28" t="s">
        <v>1605</v>
      </c>
      <c r="O452" s="28" t="s">
        <v>1608</v>
      </c>
      <c r="P452" s="28"/>
      <c r="Q452" s="28" t="s">
        <v>368</v>
      </c>
      <c r="R452" s="28">
        <v>100.0</v>
      </c>
      <c r="S452" s="50">
        <f t="shared" si="1"/>
        <v>25</v>
      </c>
      <c r="T452" s="28" t="str">
        <f t="shared" si="2"/>
        <v>DIATAS 8JAM</v>
      </c>
      <c r="U452" s="52">
        <v>44927.0</v>
      </c>
      <c r="V452" s="28" t="str">
        <f t="shared" si="3"/>
        <v>DIATAS 2 TAHUN</v>
      </c>
      <c r="W452" s="28"/>
      <c r="X452" s="28"/>
      <c r="Y452" s="28"/>
      <c r="Z452" s="28"/>
      <c r="AA452" s="28"/>
      <c r="AB452" s="28"/>
      <c r="AC452" s="65" t="b">
        <v>0</v>
      </c>
      <c r="AD452" s="28" t="str">
        <f t="shared" si="4"/>
        <v>Waktunya Dummy</v>
      </c>
      <c r="AE452" s="28" t="str">
        <f t="shared" si="5"/>
        <v>1</v>
      </c>
      <c r="AF452" s="28">
        <f t="shared" si="8"/>
        <v>100</v>
      </c>
      <c r="AG452" s="28">
        <v>100.0</v>
      </c>
      <c r="AH452" s="68">
        <v>1.0</v>
      </c>
      <c r="AI452" s="28">
        <v>0.0</v>
      </c>
      <c r="AJ452" s="70">
        <v>0.0</v>
      </c>
      <c r="AK452" s="28">
        <v>0.0</v>
      </c>
      <c r="AL452" s="68">
        <v>0.0</v>
      </c>
      <c r="AM452" s="28">
        <v>0.0</v>
      </c>
      <c r="AN452" s="68">
        <v>0.0</v>
      </c>
      <c r="AO452" s="28">
        <v>0.0</v>
      </c>
      <c r="AP452" s="68">
        <v>0.0</v>
      </c>
      <c r="AQ452" s="28">
        <v>0.0</v>
      </c>
      <c r="AR452" s="68">
        <v>0.0</v>
      </c>
      <c r="AS452" s="28">
        <v>0.0</v>
      </c>
      <c r="AT452" s="68">
        <v>0.0</v>
      </c>
      <c r="AU452" s="28">
        <v>0.0</v>
      </c>
      <c r="AV452" s="68">
        <v>0.0</v>
      </c>
      <c r="AW452" s="28">
        <v>0.0</v>
      </c>
      <c r="AX452" s="68">
        <v>0.0</v>
      </c>
      <c r="AY452" s="55" t="s">
        <v>184</v>
      </c>
      <c r="AZ452" s="55" t="s">
        <v>184</v>
      </c>
      <c r="BA452" s="55" t="s">
        <v>184</v>
      </c>
      <c r="BB452" s="55" t="s">
        <v>184</v>
      </c>
      <c r="BC452" s="77">
        <f t="shared" si="7"/>
        <v>100</v>
      </c>
    </row>
    <row r="453" ht="22.5" customHeight="1">
      <c r="A453" s="36">
        <v>452.0</v>
      </c>
      <c r="B453" s="28" t="s">
        <v>3107</v>
      </c>
      <c r="C453" s="28" t="s">
        <v>4892</v>
      </c>
      <c r="D453" s="28" t="s">
        <v>96</v>
      </c>
      <c r="E453" s="28" t="s">
        <v>593</v>
      </c>
      <c r="F453" s="28" t="s">
        <v>358</v>
      </c>
      <c r="G453" s="28"/>
      <c r="H453" s="28" t="s">
        <v>1859</v>
      </c>
      <c r="I453" s="28">
        <v>2.0</v>
      </c>
      <c r="J453" s="28">
        <v>20.0</v>
      </c>
      <c r="K453" s="28">
        <v>40.0</v>
      </c>
      <c r="L453" s="28" t="s">
        <v>546</v>
      </c>
      <c r="M453" s="28">
        <v>4.0</v>
      </c>
      <c r="N453" s="28" t="s">
        <v>1605</v>
      </c>
      <c r="O453" s="28" t="s">
        <v>1608</v>
      </c>
      <c r="P453" s="28"/>
      <c r="Q453" s="28" t="s">
        <v>368</v>
      </c>
      <c r="R453" s="28">
        <v>100.0</v>
      </c>
      <c r="S453" s="50">
        <f t="shared" si="1"/>
        <v>25</v>
      </c>
      <c r="T453" s="28" t="str">
        <f t="shared" si="2"/>
        <v>DIATAS 8JAM</v>
      </c>
      <c r="U453" s="52">
        <v>44927.0</v>
      </c>
      <c r="V453" s="28" t="str">
        <f t="shared" si="3"/>
        <v>DIATAS 2 TAHUN</v>
      </c>
      <c r="W453" s="28"/>
      <c r="X453" s="28"/>
      <c r="Y453" s="28"/>
      <c r="Z453" s="28"/>
      <c r="AA453" s="28"/>
      <c r="AB453" s="28"/>
      <c r="AC453" s="65" t="b">
        <v>0</v>
      </c>
      <c r="AD453" s="28" t="str">
        <f t="shared" si="4"/>
        <v>Waktunya Dummy</v>
      </c>
      <c r="AE453" s="28" t="str">
        <f t="shared" si="5"/>
        <v>1</v>
      </c>
      <c r="AF453" s="28">
        <f t="shared" si="8"/>
        <v>100</v>
      </c>
      <c r="AG453" s="28">
        <v>100.0</v>
      </c>
      <c r="AH453" s="68">
        <v>1.0</v>
      </c>
      <c r="AI453" s="28">
        <v>0.0</v>
      </c>
      <c r="AJ453" s="70">
        <v>0.0</v>
      </c>
      <c r="AK453" s="28">
        <v>0.0</v>
      </c>
      <c r="AL453" s="68">
        <v>0.0</v>
      </c>
      <c r="AM453" s="28">
        <v>0.0</v>
      </c>
      <c r="AN453" s="68">
        <v>0.0</v>
      </c>
      <c r="AO453" s="28">
        <v>0.0</v>
      </c>
      <c r="AP453" s="68">
        <v>0.0</v>
      </c>
      <c r="AQ453" s="28">
        <v>0.0</v>
      </c>
      <c r="AR453" s="68">
        <v>0.0</v>
      </c>
      <c r="AS453" s="28">
        <v>0.0</v>
      </c>
      <c r="AT453" s="68">
        <v>0.0</v>
      </c>
      <c r="AU453" s="28">
        <v>0.0</v>
      </c>
      <c r="AV453" s="68">
        <v>0.0</v>
      </c>
      <c r="AW453" s="28">
        <v>0.0</v>
      </c>
      <c r="AX453" s="68">
        <v>0.0</v>
      </c>
      <c r="AY453" s="55" t="s">
        <v>184</v>
      </c>
      <c r="AZ453" s="55" t="s">
        <v>184</v>
      </c>
      <c r="BA453" s="55" t="s">
        <v>184</v>
      </c>
      <c r="BB453" s="55" t="s">
        <v>184</v>
      </c>
      <c r="BC453" s="77">
        <f t="shared" si="7"/>
        <v>100</v>
      </c>
    </row>
    <row r="454" ht="22.5" customHeight="1">
      <c r="A454" s="36">
        <v>453.0</v>
      </c>
      <c r="B454" s="28" t="s">
        <v>3110</v>
      </c>
      <c r="C454" s="28" t="s">
        <v>4900</v>
      </c>
      <c r="D454" s="28" t="s">
        <v>253</v>
      </c>
      <c r="E454" s="28" t="s">
        <v>593</v>
      </c>
      <c r="F454" s="28" t="s">
        <v>358</v>
      </c>
      <c r="G454" s="28"/>
      <c r="H454" s="28" t="s">
        <v>1859</v>
      </c>
      <c r="I454" s="28">
        <v>2.0</v>
      </c>
      <c r="J454" s="28">
        <v>20.0</v>
      </c>
      <c r="K454" s="28">
        <v>40.0</v>
      </c>
      <c r="L454" s="28" t="s">
        <v>546</v>
      </c>
      <c r="M454" s="28">
        <v>4.0</v>
      </c>
      <c r="N454" s="28" t="s">
        <v>1605</v>
      </c>
      <c r="O454" s="28" t="s">
        <v>1608</v>
      </c>
      <c r="P454" s="28"/>
      <c r="Q454" s="28" t="s">
        <v>368</v>
      </c>
      <c r="R454" s="28">
        <v>100.0</v>
      </c>
      <c r="S454" s="50">
        <f t="shared" si="1"/>
        <v>25</v>
      </c>
      <c r="T454" s="28" t="str">
        <f t="shared" si="2"/>
        <v>DIATAS 8JAM</v>
      </c>
      <c r="U454" s="52">
        <v>44927.0</v>
      </c>
      <c r="V454" s="28" t="str">
        <f t="shared" si="3"/>
        <v>DIATAS 2 TAHUN</v>
      </c>
      <c r="W454" s="28"/>
      <c r="X454" s="28"/>
      <c r="Y454" s="28"/>
      <c r="Z454" s="28"/>
      <c r="AA454" s="28"/>
      <c r="AB454" s="28"/>
      <c r="AC454" s="65" t="b">
        <v>0</v>
      </c>
      <c r="AD454" s="28" t="str">
        <f t="shared" si="4"/>
        <v>Waktunya Dummy</v>
      </c>
      <c r="AE454" s="28" t="str">
        <f t="shared" si="5"/>
        <v>1</v>
      </c>
      <c r="AF454" s="28">
        <f t="shared" si="8"/>
        <v>100</v>
      </c>
      <c r="AG454" s="28">
        <v>100.0</v>
      </c>
      <c r="AH454" s="68">
        <v>1.0</v>
      </c>
      <c r="AI454" s="28">
        <v>0.0</v>
      </c>
      <c r="AJ454" s="70">
        <v>0.0</v>
      </c>
      <c r="AK454" s="28">
        <v>0.0</v>
      </c>
      <c r="AL454" s="68">
        <v>0.0</v>
      </c>
      <c r="AM454" s="28">
        <v>0.0</v>
      </c>
      <c r="AN454" s="68">
        <v>0.0</v>
      </c>
      <c r="AO454" s="28">
        <v>0.0</v>
      </c>
      <c r="AP454" s="68">
        <v>0.0</v>
      </c>
      <c r="AQ454" s="28">
        <v>0.0</v>
      </c>
      <c r="AR454" s="68">
        <v>0.0</v>
      </c>
      <c r="AS454" s="28">
        <v>0.0</v>
      </c>
      <c r="AT454" s="68">
        <v>0.0</v>
      </c>
      <c r="AU454" s="28">
        <v>0.0</v>
      </c>
      <c r="AV454" s="68">
        <v>0.0</v>
      </c>
      <c r="AW454" s="28">
        <v>0.0</v>
      </c>
      <c r="AX454" s="68">
        <v>0.0</v>
      </c>
      <c r="AY454" s="55" t="s">
        <v>184</v>
      </c>
      <c r="AZ454" s="55" t="s">
        <v>184</v>
      </c>
      <c r="BA454" s="55" t="s">
        <v>184</v>
      </c>
      <c r="BB454" s="55" t="s">
        <v>184</v>
      </c>
      <c r="BC454" s="77">
        <f t="shared" si="7"/>
        <v>100</v>
      </c>
    </row>
    <row r="455" ht="22.5" customHeight="1">
      <c r="A455" s="36">
        <v>454.0</v>
      </c>
      <c r="B455" s="28" t="s">
        <v>3112</v>
      </c>
      <c r="C455" s="28" t="s">
        <v>4908</v>
      </c>
      <c r="D455" s="28" t="s">
        <v>96</v>
      </c>
      <c r="E455" s="28" t="s">
        <v>593</v>
      </c>
      <c r="F455" s="28" t="s">
        <v>2343</v>
      </c>
      <c r="G455" s="28"/>
      <c r="H455" s="28"/>
      <c r="I455" s="28"/>
      <c r="J455" s="28"/>
      <c r="K455" s="28">
        <v>0.0</v>
      </c>
      <c r="L455" s="28" t="s">
        <v>2343</v>
      </c>
      <c r="M455" s="28">
        <v>1.0</v>
      </c>
      <c r="N455" s="28" t="s">
        <v>2346</v>
      </c>
      <c r="O455" s="28" t="s">
        <v>1608</v>
      </c>
      <c r="P455" s="28"/>
      <c r="Q455" s="28">
        <v>0.0</v>
      </c>
      <c r="R455" s="28">
        <v>0.0</v>
      </c>
      <c r="S455" s="50">
        <f t="shared" si="1"/>
        <v>0</v>
      </c>
      <c r="T455" s="28" t="str">
        <f t="shared" si="2"/>
        <v>KURANG 8JAM</v>
      </c>
      <c r="U455" s="52">
        <v>44927.0</v>
      </c>
      <c r="V455" s="28" t="str">
        <f t="shared" si="3"/>
        <v>DIATAS 2 TAHUN</v>
      </c>
      <c r="W455" s="28"/>
      <c r="X455" s="28"/>
      <c r="Y455" s="28"/>
      <c r="Z455" s="28"/>
      <c r="AA455" s="28"/>
      <c r="AB455" s="28"/>
      <c r="AC455" s="65" t="b">
        <v>0</v>
      </c>
      <c r="AD455" s="28" t="str">
        <f t="shared" si="4"/>
        <v>Waktunya Dummy</v>
      </c>
      <c r="AE455" s="28" t="str">
        <f t="shared" si="5"/>
        <v>0</v>
      </c>
      <c r="AF455" s="28">
        <f t="shared" si="8"/>
        <v>0</v>
      </c>
      <c r="AG455" s="28">
        <v>0.0</v>
      </c>
      <c r="AH455" s="68">
        <v>1.0</v>
      </c>
      <c r="AI455" s="28">
        <v>0.0</v>
      </c>
      <c r="AJ455" s="70">
        <v>0.0</v>
      </c>
      <c r="AK455" s="28">
        <v>0.0</v>
      </c>
      <c r="AL455" s="68">
        <v>0.0</v>
      </c>
      <c r="AM455" s="28">
        <v>0.0</v>
      </c>
      <c r="AN455" s="68">
        <v>0.0</v>
      </c>
      <c r="AO455" s="28">
        <v>0.0</v>
      </c>
      <c r="AP455" s="68">
        <v>0.0</v>
      </c>
      <c r="AQ455" s="28">
        <v>0.0</v>
      </c>
      <c r="AR455" s="68">
        <v>0.0</v>
      </c>
      <c r="AS455" s="28">
        <v>0.0</v>
      </c>
      <c r="AT455" s="68">
        <v>0.0</v>
      </c>
      <c r="AU455" s="28">
        <v>0.0</v>
      </c>
      <c r="AV455" s="68">
        <v>0.0</v>
      </c>
      <c r="AW455" s="28">
        <v>0.0</v>
      </c>
      <c r="AX455" s="68">
        <v>0.0</v>
      </c>
      <c r="AY455" s="55" t="s">
        <v>184</v>
      </c>
      <c r="AZ455" s="55" t="s">
        <v>184</v>
      </c>
      <c r="BA455" s="55" t="s">
        <v>184</v>
      </c>
      <c r="BB455" s="55" t="s">
        <v>184</v>
      </c>
      <c r="BC455" s="77">
        <f t="shared" si="7"/>
        <v>100</v>
      </c>
    </row>
    <row r="456" ht="22.5" customHeight="1">
      <c r="A456" s="36">
        <v>455.0</v>
      </c>
      <c r="B456" s="28" t="s">
        <v>3115</v>
      </c>
      <c r="C456" s="28" t="s">
        <v>4915</v>
      </c>
      <c r="D456" s="28" t="s">
        <v>253</v>
      </c>
      <c r="E456" s="28" t="s">
        <v>593</v>
      </c>
      <c r="F456" s="28" t="s">
        <v>358</v>
      </c>
      <c r="G456" s="28"/>
      <c r="H456" s="28" t="s">
        <v>1605</v>
      </c>
      <c r="I456" s="28">
        <v>2.0</v>
      </c>
      <c r="J456" s="28">
        <v>40.0</v>
      </c>
      <c r="K456" s="28">
        <v>80.0</v>
      </c>
      <c r="L456" s="28" t="s">
        <v>546</v>
      </c>
      <c r="M456" s="28">
        <v>4.0</v>
      </c>
      <c r="N456" s="28" t="s">
        <v>1607</v>
      </c>
      <c r="O456" s="28" t="s">
        <v>1607</v>
      </c>
      <c r="P456" s="28"/>
      <c r="Q456" s="28" t="s">
        <v>368</v>
      </c>
      <c r="R456" s="28">
        <v>100.0</v>
      </c>
      <c r="S456" s="50">
        <f t="shared" si="1"/>
        <v>25</v>
      </c>
      <c r="T456" s="28" t="str">
        <f t="shared" si="2"/>
        <v>DIATAS 8JAM</v>
      </c>
      <c r="U456" s="52">
        <v>44927.0</v>
      </c>
      <c r="V456" s="28" t="str">
        <f t="shared" si="3"/>
        <v>DIATAS 2 TAHUN</v>
      </c>
      <c r="W456" s="28"/>
      <c r="X456" s="28"/>
      <c r="Y456" s="28"/>
      <c r="Z456" s="28"/>
      <c r="AA456" s="28"/>
      <c r="AB456" s="28"/>
      <c r="AC456" s="65" t="b">
        <v>0</v>
      </c>
      <c r="AD456" s="28" t="str">
        <f t="shared" si="4"/>
        <v>Waktunya Dummy</v>
      </c>
      <c r="AE456" s="28" t="str">
        <f t="shared" si="5"/>
        <v>1</v>
      </c>
      <c r="AF456" s="28">
        <f t="shared" si="8"/>
        <v>100</v>
      </c>
      <c r="AG456" s="28">
        <v>100.0</v>
      </c>
      <c r="AH456" s="68">
        <v>1.0</v>
      </c>
      <c r="AI456" s="28">
        <v>0.0</v>
      </c>
      <c r="AJ456" s="70">
        <v>0.0</v>
      </c>
      <c r="AK456" s="28">
        <v>0.0</v>
      </c>
      <c r="AL456" s="68">
        <v>0.0</v>
      </c>
      <c r="AM456" s="28">
        <v>0.0</v>
      </c>
      <c r="AN456" s="68">
        <v>0.0</v>
      </c>
      <c r="AO456" s="28">
        <v>0.0</v>
      </c>
      <c r="AP456" s="68">
        <v>0.0</v>
      </c>
      <c r="AQ456" s="28">
        <v>0.0</v>
      </c>
      <c r="AR456" s="68">
        <v>0.0</v>
      </c>
      <c r="AS456" s="28">
        <v>0.0</v>
      </c>
      <c r="AT456" s="68">
        <v>0.0</v>
      </c>
      <c r="AU456" s="28">
        <v>0.0</v>
      </c>
      <c r="AV456" s="68">
        <v>0.0</v>
      </c>
      <c r="AW456" s="28">
        <v>0.0</v>
      </c>
      <c r="AX456" s="68">
        <v>0.0</v>
      </c>
      <c r="AY456" s="55" t="s">
        <v>184</v>
      </c>
      <c r="AZ456" s="55" t="s">
        <v>184</v>
      </c>
      <c r="BA456" s="55" t="s">
        <v>184</v>
      </c>
      <c r="BB456" s="55" t="s">
        <v>184</v>
      </c>
      <c r="BC456" s="77">
        <f t="shared" si="7"/>
        <v>100</v>
      </c>
    </row>
    <row r="457" ht="22.5" customHeight="1">
      <c r="A457" s="36">
        <v>456.0</v>
      </c>
      <c r="B457" s="28" t="s">
        <v>3121</v>
      </c>
      <c r="C457" s="28" t="s">
        <v>4922</v>
      </c>
      <c r="D457" s="28" t="s">
        <v>434</v>
      </c>
      <c r="E457" s="28" t="s">
        <v>593</v>
      </c>
      <c r="F457" s="28" t="s">
        <v>2343</v>
      </c>
      <c r="G457" s="28"/>
      <c r="H457" s="28"/>
      <c r="I457" s="28"/>
      <c r="J457" s="28"/>
      <c r="K457" s="28">
        <v>0.0</v>
      </c>
      <c r="L457" s="28" t="s">
        <v>2343</v>
      </c>
      <c r="M457" s="28">
        <v>1.0</v>
      </c>
      <c r="N457" s="28" t="s">
        <v>2346</v>
      </c>
      <c r="O457" s="28" t="s">
        <v>1608</v>
      </c>
      <c r="P457" s="28"/>
      <c r="Q457" s="28">
        <v>0.0</v>
      </c>
      <c r="R457" s="28">
        <v>0.0</v>
      </c>
      <c r="S457" s="50">
        <f t="shared" si="1"/>
        <v>0</v>
      </c>
      <c r="T457" s="28" t="str">
        <f t="shared" si="2"/>
        <v>KURANG 8JAM</v>
      </c>
      <c r="U457" s="52">
        <v>44927.0</v>
      </c>
      <c r="V457" s="28" t="str">
        <f t="shared" si="3"/>
        <v>DIATAS 2 TAHUN</v>
      </c>
      <c r="W457" s="28"/>
      <c r="X457" s="28"/>
      <c r="Y457" s="28"/>
      <c r="Z457" s="28"/>
      <c r="AA457" s="28"/>
      <c r="AB457" s="28"/>
      <c r="AC457" s="65" t="b">
        <v>0</v>
      </c>
      <c r="AD457" s="28" t="str">
        <f t="shared" si="4"/>
        <v>Waktunya Dummy</v>
      </c>
      <c r="AE457" s="28" t="str">
        <f t="shared" si="5"/>
        <v>0</v>
      </c>
      <c r="AF457" s="28">
        <f t="shared" si="8"/>
        <v>0</v>
      </c>
      <c r="AG457" s="28">
        <v>0.0</v>
      </c>
      <c r="AH457" s="68">
        <v>1.0</v>
      </c>
      <c r="AI457" s="28">
        <v>0.0</v>
      </c>
      <c r="AJ457" s="70">
        <v>0.0</v>
      </c>
      <c r="AK457" s="28">
        <v>0.0</v>
      </c>
      <c r="AL457" s="68">
        <v>0.0</v>
      </c>
      <c r="AM457" s="28">
        <v>0.0</v>
      </c>
      <c r="AN457" s="68">
        <v>0.0</v>
      </c>
      <c r="AO457" s="28">
        <v>0.0</v>
      </c>
      <c r="AP457" s="68">
        <v>0.0</v>
      </c>
      <c r="AQ457" s="28">
        <v>0.0</v>
      </c>
      <c r="AR457" s="68">
        <v>0.0</v>
      </c>
      <c r="AS457" s="28">
        <v>0.0</v>
      </c>
      <c r="AT457" s="68">
        <v>0.0</v>
      </c>
      <c r="AU457" s="28">
        <v>0.0</v>
      </c>
      <c r="AV457" s="68">
        <v>0.0</v>
      </c>
      <c r="AW457" s="28">
        <v>0.0</v>
      </c>
      <c r="AX457" s="68">
        <v>0.0</v>
      </c>
      <c r="AY457" s="55" t="s">
        <v>184</v>
      </c>
      <c r="AZ457" s="55" t="s">
        <v>184</v>
      </c>
      <c r="BA457" s="55" t="s">
        <v>184</v>
      </c>
      <c r="BB457" s="55" t="s">
        <v>184</v>
      </c>
      <c r="BC457" s="77">
        <f t="shared" si="7"/>
        <v>100</v>
      </c>
    </row>
    <row r="458" ht="22.5" customHeight="1">
      <c r="A458" s="36">
        <v>457.0</v>
      </c>
      <c r="B458" s="28" t="s">
        <v>3123</v>
      </c>
      <c r="C458" s="28" t="s">
        <v>4930</v>
      </c>
      <c r="D458" s="28" t="s">
        <v>96</v>
      </c>
      <c r="E458" s="28" t="s">
        <v>593</v>
      </c>
      <c r="F458" s="28" t="s">
        <v>358</v>
      </c>
      <c r="G458" s="28"/>
      <c r="H458" s="28" t="s">
        <v>1605</v>
      </c>
      <c r="I458" s="28">
        <v>2.0</v>
      </c>
      <c r="J458" s="28">
        <v>60.0</v>
      </c>
      <c r="K458" s="28">
        <v>120.0</v>
      </c>
      <c r="L458" s="28" t="s">
        <v>546</v>
      </c>
      <c r="M458" s="28">
        <v>4.0</v>
      </c>
      <c r="N458" s="28" t="s">
        <v>1605</v>
      </c>
      <c r="O458" s="28" t="s">
        <v>1608</v>
      </c>
      <c r="P458" s="28"/>
      <c r="Q458" s="28" t="s">
        <v>368</v>
      </c>
      <c r="R458" s="28">
        <v>100.0</v>
      </c>
      <c r="S458" s="50">
        <f t="shared" si="1"/>
        <v>25</v>
      </c>
      <c r="T458" s="28" t="str">
        <f t="shared" si="2"/>
        <v>DIATAS 8JAM</v>
      </c>
      <c r="U458" s="52">
        <v>44927.0</v>
      </c>
      <c r="V458" s="28" t="str">
        <f t="shared" si="3"/>
        <v>DIATAS 2 TAHUN</v>
      </c>
      <c r="W458" s="28"/>
      <c r="X458" s="28"/>
      <c r="Y458" s="28"/>
      <c r="Z458" s="28"/>
      <c r="AA458" s="28"/>
      <c r="AB458" s="28"/>
      <c r="AC458" s="65" t="b">
        <v>0</v>
      </c>
      <c r="AD458" s="28" t="str">
        <f t="shared" si="4"/>
        <v>Waktunya Dummy</v>
      </c>
      <c r="AE458" s="28" t="str">
        <f t="shared" si="5"/>
        <v>1</v>
      </c>
      <c r="AF458" s="28">
        <f t="shared" si="8"/>
        <v>100</v>
      </c>
      <c r="AG458" s="28">
        <v>100.0</v>
      </c>
      <c r="AH458" s="68">
        <v>1.0</v>
      </c>
      <c r="AI458" s="28">
        <v>0.0</v>
      </c>
      <c r="AJ458" s="70">
        <v>0.0</v>
      </c>
      <c r="AK458" s="28">
        <v>0.0</v>
      </c>
      <c r="AL458" s="68">
        <v>0.0</v>
      </c>
      <c r="AM458" s="28">
        <v>0.0</v>
      </c>
      <c r="AN458" s="68">
        <v>0.0</v>
      </c>
      <c r="AO458" s="28">
        <v>0.0</v>
      </c>
      <c r="AP458" s="68">
        <v>0.0</v>
      </c>
      <c r="AQ458" s="28">
        <v>0.0</v>
      </c>
      <c r="AR458" s="68">
        <v>0.0</v>
      </c>
      <c r="AS458" s="28">
        <v>0.0</v>
      </c>
      <c r="AT458" s="68">
        <v>0.0</v>
      </c>
      <c r="AU458" s="28">
        <v>0.0</v>
      </c>
      <c r="AV458" s="68">
        <v>0.0</v>
      </c>
      <c r="AW458" s="28">
        <v>0.0</v>
      </c>
      <c r="AX458" s="68">
        <v>0.0</v>
      </c>
      <c r="AY458" s="55" t="s">
        <v>184</v>
      </c>
      <c r="AZ458" s="55" t="s">
        <v>184</v>
      </c>
      <c r="BA458" s="55" t="s">
        <v>184</v>
      </c>
      <c r="BB458" s="55" t="s">
        <v>184</v>
      </c>
      <c r="BC458" s="77">
        <f t="shared" si="7"/>
        <v>100</v>
      </c>
    </row>
    <row r="459" ht="22.5" customHeight="1">
      <c r="A459" s="36">
        <v>458.0</v>
      </c>
      <c r="B459" s="28" t="s">
        <v>3127</v>
      </c>
      <c r="C459" s="28" t="s">
        <v>4937</v>
      </c>
      <c r="D459" s="28" t="s">
        <v>577</v>
      </c>
      <c r="E459" s="28" t="s">
        <v>593</v>
      </c>
      <c r="F459" s="28" t="s">
        <v>2343</v>
      </c>
      <c r="G459" s="28"/>
      <c r="H459" s="28"/>
      <c r="I459" s="28"/>
      <c r="J459" s="28"/>
      <c r="K459" s="28">
        <v>0.0</v>
      </c>
      <c r="L459" s="28" t="s">
        <v>2343</v>
      </c>
      <c r="M459" s="28">
        <v>1.0</v>
      </c>
      <c r="N459" s="28" t="s">
        <v>2346</v>
      </c>
      <c r="O459" s="28" t="s">
        <v>1608</v>
      </c>
      <c r="P459" s="28"/>
      <c r="Q459" s="28">
        <v>0.0</v>
      </c>
      <c r="R459" s="28">
        <v>0.0</v>
      </c>
      <c r="S459" s="50">
        <f t="shared" si="1"/>
        <v>0</v>
      </c>
      <c r="T459" s="28" t="str">
        <f t="shared" si="2"/>
        <v>KURANG 8JAM</v>
      </c>
      <c r="U459" s="52">
        <v>44927.0</v>
      </c>
      <c r="V459" s="28" t="str">
        <f t="shared" si="3"/>
        <v>DIATAS 2 TAHUN</v>
      </c>
      <c r="W459" s="28"/>
      <c r="X459" s="28"/>
      <c r="Y459" s="28"/>
      <c r="Z459" s="28"/>
      <c r="AA459" s="28"/>
      <c r="AB459" s="28"/>
      <c r="AC459" s="65" t="b">
        <v>0</v>
      </c>
      <c r="AD459" s="28" t="str">
        <f t="shared" si="4"/>
        <v>Waktunya Dummy</v>
      </c>
      <c r="AE459" s="28" t="str">
        <f t="shared" si="5"/>
        <v>0</v>
      </c>
      <c r="AF459" s="28">
        <f t="shared" si="8"/>
        <v>0</v>
      </c>
      <c r="AG459" s="28">
        <v>0.0</v>
      </c>
      <c r="AH459" s="68">
        <v>1.0</v>
      </c>
      <c r="AI459" s="28">
        <v>0.0</v>
      </c>
      <c r="AJ459" s="70">
        <v>0.0</v>
      </c>
      <c r="AK459" s="28">
        <v>0.0</v>
      </c>
      <c r="AL459" s="68">
        <v>0.0</v>
      </c>
      <c r="AM459" s="28">
        <v>0.0</v>
      </c>
      <c r="AN459" s="68">
        <v>0.0</v>
      </c>
      <c r="AO459" s="28">
        <v>0.0</v>
      </c>
      <c r="AP459" s="68">
        <v>0.0</v>
      </c>
      <c r="AQ459" s="28">
        <v>0.0</v>
      </c>
      <c r="AR459" s="68">
        <v>0.0</v>
      </c>
      <c r="AS459" s="28">
        <v>0.0</v>
      </c>
      <c r="AT459" s="68">
        <v>0.0</v>
      </c>
      <c r="AU459" s="28">
        <v>0.0</v>
      </c>
      <c r="AV459" s="68">
        <v>0.0</v>
      </c>
      <c r="AW459" s="28">
        <v>0.0</v>
      </c>
      <c r="AX459" s="68">
        <v>0.0</v>
      </c>
      <c r="AY459" s="55" t="s">
        <v>184</v>
      </c>
      <c r="AZ459" s="55" t="s">
        <v>184</v>
      </c>
      <c r="BA459" s="55" t="s">
        <v>184</v>
      </c>
      <c r="BB459" s="55" t="s">
        <v>184</v>
      </c>
      <c r="BC459" s="77">
        <f t="shared" si="7"/>
        <v>100</v>
      </c>
    </row>
    <row r="460" ht="22.5" customHeight="1">
      <c r="A460" s="36">
        <v>459.0</v>
      </c>
      <c r="B460" s="28" t="s">
        <v>3141</v>
      </c>
      <c r="C460" s="28" t="s">
        <v>4944</v>
      </c>
      <c r="D460" s="28" t="s">
        <v>463</v>
      </c>
      <c r="E460" s="28" t="s">
        <v>593</v>
      </c>
      <c r="F460" s="28" t="s">
        <v>2343</v>
      </c>
      <c r="G460" s="28"/>
      <c r="H460" s="28"/>
      <c r="I460" s="28"/>
      <c r="J460" s="28"/>
      <c r="K460" s="28">
        <v>0.0</v>
      </c>
      <c r="L460" s="28" t="s">
        <v>2343</v>
      </c>
      <c r="M460" s="28">
        <v>1.0</v>
      </c>
      <c r="N460" s="28" t="s">
        <v>2346</v>
      </c>
      <c r="O460" s="28" t="s">
        <v>1608</v>
      </c>
      <c r="P460" s="28"/>
      <c r="Q460" s="28">
        <v>0.0</v>
      </c>
      <c r="R460" s="28">
        <v>0.0</v>
      </c>
      <c r="S460" s="50">
        <f t="shared" si="1"/>
        <v>0</v>
      </c>
      <c r="T460" s="28" t="str">
        <f t="shared" si="2"/>
        <v>KURANG 8JAM</v>
      </c>
      <c r="U460" s="52">
        <v>44927.0</v>
      </c>
      <c r="V460" s="28" t="str">
        <f t="shared" si="3"/>
        <v>DIATAS 2 TAHUN</v>
      </c>
      <c r="W460" s="28"/>
      <c r="X460" s="28"/>
      <c r="Y460" s="28"/>
      <c r="Z460" s="28"/>
      <c r="AA460" s="28"/>
      <c r="AB460" s="28"/>
      <c r="AC460" s="65" t="b">
        <v>0</v>
      </c>
      <c r="AD460" s="28" t="str">
        <f t="shared" si="4"/>
        <v>Waktunya Dummy</v>
      </c>
      <c r="AE460" s="28" t="str">
        <f t="shared" si="5"/>
        <v>0</v>
      </c>
      <c r="AF460" s="28">
        <f t="shared" si="8"/>
        <v>0</v>
      </c>
      <c r="AG460" s="28">
        <v>0.0</v>
      </c>
      <c r="AH460" s="68">
        <v>1.0</v>
      </c>
      <c r="AI460" s="28">
        <v>0.0</v>
      </c>
      <c r="AJ460" s="70">
        <v>0.0</v>
      </c>
      <c r="AK460" s="28">
        <v>0.0</v>
      </c>
      <c r="AL460" s="68">
        <v>0.0</v>
      </c>
      <c r="AM460" s="28">
        <v>0.0</v>
      </c>
      <c r="AN460" s="68">
        <v>0.0</v>
      </c>
      <c r="AO460" s="28">
        <v>0.0</v>
      </c>
      <c r="AP460" s="68">
        <v>0.0</v>
      </c>
      <c r="AQ460" s="28">
        <v>0.0</v>
      </c>
      <c r="AR460" s="68">
        <v>0.0</v>
      </c>
      <c r="AS460" s="28">
        <v>0.0</v>
      </c>
      <c r="AT460" s="68">
        <v>0.0</v>
      </c>
      <c r="AU460" s="28">
        <v>0.0</v>
      </c>
      <c r="AV460" s="68">
        <v>0.0</v>
      </c>
      <c r="AW460" s="28">
        <v>0.0</v>
      </c>
      <c r="AX460" s="68">
        <v>0.0</v>
      </c>
      <c r="AY460" s="55" t="s">
        <v>184</v>
      </c>
      <c r="AZ460" s="55" t="s">
        <v>184</v>
      </c>
      <c r="BA460" s="55" t="s">
        <v>184</v>
      </c>
      <c r="BB460" s="55" t="s">
        <v>184</v>
      </c>
      <c r="BC460" s="77">
        <f t="shared" si="7"/>
        <v>100</v>
      </c>
    </row>
    <row r="461" ht="22.5" customHeight="1">
      <c r="A461" s="36">
        <v>460.0</v>
      </c>
      <c r="B461" s="28" t="s">
        <v>3147</v>
      </c>
      <c r="C461" s="28" t="s">
        <v>4952</v>
      </c>
      <c r="D461" s="28" t="s">
        <v>226</v>
      </c>
      <c r="E461" s="28" t="s">
        <v>593</v>
      </c>
      <c r="F461" s="28" t="s">
        <v>2343</v>
      </c>
      <c r="G461" s="28"/>
      <c r="H461" s="28"/>
      <c r="I461" s="28"/>
      <c r="J461" s="28"/>
      <c r="K461" s="28">
        <v>0.0</v>
      </c>
      <c r="L461" s="28" t="s">
        <v>2343</v>
      </c>
      <c r="M461" s="28">
        <v>1.0</v>
      </c>
      <c r="N461" s="28" t="s">
        <v>2346</v>
      </c>
      <c r="O461" s="28" t="s">
        <v>1608</v>
      </c>
      <c r="P461" s="28"/>
      <c r="Q461" s="28">
        <v>0.0</v>
      </c>
      <c r="R461" s="28">
        <v>0.0</v>
      </c>
      <c r="S461" s="50">
        <f t="shared" si="1"/>
        <v>0</v>
      </c>
      <c r="T461" s="28" t="str">
        <f t="shared" si="2"/>
        <v>KURANG 8JAM</v>
      </c>
      <c r="U461" s="52">
        <v>44927.0</v>
      </c>
      <c r="V461" s="28" t="str">
        <f t="shared" si="3"/>
        <v>DIATAS 2 TAHUN</v>
      </c>
      <c r="W461" s="28"/>
      <c r="X461" s="28"/>
      <c r="Y461" s="28"/>
      <c r="Z461" s="28"/>
      <c r="AA461" s="28"/>
      <c r="AB461" s="28"/>
      <c r="AC461" s="65" t="b">
        <v>0</v>
      </c>
      <c r="AD461" s="28" t="str">
        <f t="shared" si="4"/>
        <v>Waktunya Dummy</v>
      </c>
      <c r="AE461" s="28" t="str">
        <f t="shared" si="5"/>
        <v>0</v>
      </c>
      <c r="AF461" s="28">
        <f t="shared" si="8"/>
        <v>0</v>
      </c>
      <c r="AG461" s="28">
        <v>0.0</v>
      </c>
      <c r="AH461" s="68">
        <v>1.0</v>
      </c>
      <c r="AI461" s="28">
        <v>0.0</v>
      </c>
      <c r="AJ461" s="70">
        <v>0.0</v>
      </c>
      <c r="AK461" s="28">
        <v>0.0</v>
      </c>
      <c r="AL461" s="68">
        <v>0.0</v>
      </c>
      <c r="AM461" s="28">
        <v>0.0</v>
      </c>
      <c r="AN461" s="68">
        <v>0.0</v>
      </c>
      <c r="AO461" s="28">
        <v>0.0</v>
      </c>
      <c r="AP461" s="68">
        <v>0.0</v>
      </c>
      <c r="AQ461" s="28">
        <v>0.0</v>
      </c>
      <c r="AR461" s="68">
        <v>0.0</v>
      </c>
      <c r="AS461" s="28">
        <v>0.0</v>
      </c>
      <c r="AT461" s="68">
        <v>0.0</v>
      </c>
      <c r="AU461" s="28">
        <v>0.0</v>
      </c>
      <c r="AV461" s="68">
        <v>0.0</v>
      </c>
      <c r="AW461" s="28">
        <v>0.0</v>
      </c>
      <c r="AX461" s="68">
        <v>0.0</v>
      </c>
      <c r="AY461" s="55" t="s">
        <v>184</v>
      </c>
      <c r="AZ461" s="55" t="s">
        <v>184</v>
      </c>
      <c r="BA461" s="55" t="s">
        <v>184</v>
      </c>
      <c r="BB461" s="55" t="s">
        <v>184</v>
      </c>
      <c r="BC461" s="77">
        <f t="shared" si="7"/>
        <v>100</v>
      </c>
    </row>
    <row r="462" ht="22.5" customHeight="1">
      <c r="A462" s="36">
        <v>461.0</v>
      </c>
      <c r="B462" s="28" t="s">
        <v>3157</v>
      </c>
      <c r="C462" s="28" t="s">
        <v>4959</v>
      </c>
      <c r="D462" s="28" t="s">
        <v>253</v>
      </c>
      <c r="E462" s="28" t="s">
        <v>593</v>
      </c>
      <c r="F462" s="28" t="s">
        <v>358</v>
      </c>
      <c r="G462" s="28"/>
      <c r="H462" s="28" t="s">
        <v>1859</v>
      </c>
      <c r="I462" s="28">
        <v>2.0</v>
      </c>
      <c r="J462" s="28">
        <v>20.0</v>
      </c>
      <c r="K462" s="28">
        <v>40.0</v>
      </c>
      <c r="L462" s="28" t="s">
        <v>546</v>
      </c>
      <c r="M462" s="28">
        <v>4.0</v>
      </c>
      <c r="N462" s="28" t="s">
        <v>1605</v>
      </c>
      <c r="O462" s="28" t="s">
        <v>1608</v>
      </c>
      <c r="P462" s="28"/>
      <c r="Q462" s="28" t="s">
        <v>368</v>
      </c>
      <c r="R462" s="28">
        <v>100.0</v>
      </c>
      <c r="S462" s="50">
        <f t="shared" si="1"/>
        <v>25</v>
      </c>
      <c r="T462" s="28" t="str">
        <f t="shared" si="2"/>
        <v>DIATAS 8JAM</v>
      </c>
      <c r="U462" s="52">
        <v>44927.0</v>
      </c>
      <c r="V462" s="28" t="str">
        <f t="shared" si="3"/>
        <v>DIATAS 2 TAHUN</v>
      </c>
      <c r="W462" s="28"/>
      <c r="X462" s="28"/>
      <c r="Y462" s="28"/>
      <c r="Z462" s="28"/>
      <c r="AA462" s="28"/>
      <c r="AB462" s="28"/>
      <c r="AC462" s="65" t="b">
        <v>0</v>
      </c>
      <c r="AD462" s="28" t="str">
        <f t="shared" si="4"/>
        <v>Waktunya Dummy</v>
      </c>
      <c r="AE462" s="28" t="str">
        <f t="shared" si="5"/>
        <v>1</v>
      </c>
      <c r="AF462" s="28">
        <f t="shared" si="8"/>
        <v>100</v>
      </c>
      <c r="AG462" s="28">
        <v>100.0</v>
      </c>
      <c r="AH462" s="68">
        <v>1.0</v>
      </c>
      <c r="AI462" s="28">
        <v>0.0</v>
      </c>
      <c r="AJ462" s="70">
        <v>0.0</v>
      </c>
      <c r="AK462" s="28">
        <v>0.0</v>
      </c>
      <c r="AL462" s="68">
        <v>0.0</v>
      </c>
      <c r="AM462" s="28">
        <v>0.0</v>
      </c>
      <c r="AN462" s="68">
        <v>0.0</v>
      </c>
      <c r="AO462" s="28">
        <v>0.0</v>
      </c>
      <c r="AP462" s="68">
        <v>0.0</v>
      </c>
      <c r="AQ462" s="28">
        <v>0.0</v>
      </c>
      <c r="AR462" s="68">
        <v>0.0</v>
      </c>
      <c r="AS462" s="28">
        <v>0.0</v>
      </c>
      <c r="AT462" s="68">
        <v>0.0</v>
      </c>
      <c r="AU462" s="28">
        <v>0.0</v>
      </c>
      <c r="AV462" s="68">
        <v>0.0</v>
      </c>
      <c r="AW462" s="28">
        <v>0.0</v>
      </c>
      <c r="AX462" s="68">
        <v>0.0</v>
      </c>
      <c r="AY462" s="55" t="s">
        <v>184</v>
      </c>
      <c r="AZ462" s="55" t="s">
        <v>184</v>
      </c>
      <c r="BA462" s="55" t="s">
        <v>184</v>
      </c>
      <c r="BB462" s="55" t="s">
        <v>184</v>
      </c>
      <c r="BC462" s="77">
        <f t="shared" si="7"/>
        <v>100</v>
      </c>
    </row>
    <row r="463" ht="22.5" customHeight="1">
      <c r="A463" s="36">
        <v>462.0</v>
      </c>
      <c r="B463" s="28" t="s">
        <v>3160</v>
      </c>
      <c r="C463" s="28" t="s">
        <v>4968</v>
      </c>
      <c r="D463" s="28" t="s">
        <v>434</v>
      </c>
      <c r="E463" s="28" t="s">
        <v>593</v>
      </c>
      <c r="F463" s="28" t="s">
        <v>2343</v>
      </c>
      <c r="G463" s="28"/>
      <c r="H463" s="28"/>
      <c r="I463" s="28"/>
      <c r="J463" s="28"/>
      <c r="K463" s="28">
        <v>0.0</v>
      </c>
      <c r="L463" s="28" t="s">
        <v>2343</v>
      </c>
      <c r="M463" s="28">
        <v>1.0</v>
      </c>
      <c r="N463" s="28" t="s">
        <v>2346</v>
      </c>
      <c r="O463" s="28" t="s">
        <v>1608</v>
      </c>
      <c r="P463" s="28"/>
      <c r="Q463" s="28">
        <v>0.0</v>
      </c>
      <c r="R463" s="28">
        <v>0.0</v>
      </c>
      <c r="S463" s="50">
        <f t="shared" si="1"/>
        <v>0</v>
      </c>
      <c r="T463" s="28" t="str">
        <f t="shared" si="2"/>
        <v>KURANG 8JAM</v>
      </c>
      <c r="U463" s="52">
        <v>44927.0</v>
      </c>
      <c r="V463" s="28" t="str">
        <f t="shared" si="3"/>
        <v>DIATAS 2 TAHUN</v>
      </c>
      <c r="W463" s="28"/>
      <c r="X463" s="28"/>
      <c r="Y463" s="28"/>
      <c r="Z463" s="28"/>
      <c r="AA463" s="28"/>
      <c r="AB463" s="28"/>
      <c r="AC463" s="65" t="b">
        <v>0</v>
      </c>
      <c r="AD463" s="28" t="str">
        <f t="shared" si="4"/>
        <v>Waktunya Dummy</v>
      </c>
      <c r="AE463" s="28" t="str">
        <f t="shared" si="5"/>
        <v>0</v>
      </c>
      <c r="AF463" s="28">
        <f t="shared" si="8"/>
        <v>0</v>
      </c>
      <c r="AG463" s="28">
        <v>0.0</v>
      </c>
      <c r="AH463" s="68">
        <v>1.0</v>
      </c>
      <c r="AI463" s="28">
        <v>0.0</v>
      </c>
      <c r="AJ463" s="70">
        <v>0.0</v>
      </c>
      <c r="AK463" s="28">
        <v>0.0</v>
      </c>
      <c r="AL463" s="68">
        <v>0.0</v>
      </c>
      <c r="AM463" s="28">
        <v>0.0</v>
      </c>
      <c r="AN463" s="68">
        <v>0.0</v>
      </c>
      <c r="AO463" s="28">
        <v>0.0</v>
      </c>
      <c r="AP463" s="68">
        <v>0.0</v>
      </c>
      <c r="AQ463" s="28">
        <v>0.0</v>
      </c>
      <c r="AR463" s="68">
        <v>0.0</v>
      </c>
      <c r="AS463" s="28">
        <v>0.0</v>
      </c>
      <c r="AT463" s="68">
        <v>0.0</v>
      </c>
      <c r="AU463" s="28">
        <v>0.0</v>
      </c>
      <c r="AV463" s="68">
        <v>0.0</v>
      </c>
      <c r="AW463" s="28">
        <v>0.0</v>
      </c>
      <c r="AX463" s="68">
        <v>0.0</v>
      </c>
      <c r="AY463" s="55" t="s">
        <v>184</v>
      </c>
      <c r="AZ463" s="55" t="s">
        <v>184</v>
      </c>
      <c r="BA463" s="55" t="s">
        <v>184</v>
      </c>
      <c r="BB463" s="55" t="s">
        <v>184</v>
      </c>
      <c r="BC463" s="77">
        <f t="shared" si="7"/>
        <v>100</v>
      </c>
    </row>
    <row r="464" ht="22.5" customHeight="1">
      <c r="A464" s="36">
        <v>463.0</v>
      </c>
      <c r="B464" s="28" t="s">
        <v>3164</v>
      </c>
      <c r="C464" s="28" t="s">
        <v>4973</v>
      </c>
      <c r="D464" s="28" t="s">
        <v>96</v>
      </c>
      <c r="E464" s="28" t="s">
        <v>593</v>
      </c>
      <c r="F464" s="28" t="s">
        <v>358</v>
      </c>
      <c r="G464" s="28"/>
      <c r="H464" s="28" t="s">
        <v>1859</v>
      </c>
      <c r="I464" s="28">
        <v>2.0</v>
      </c>
      <c r="J464" s="28">
        <v>20.0</v>
      </c>
      <c r="K464" s="28">
        <v>40.0</v>
      </c>
      <c r="L464" s="28" t="s">
        <v>546</v>
      </c>
      <c r="M464" s="28">
        <v>4.0</v>
      </c>
      <c r="N464" s="28" t="s">
        <v>1605</v>
      </c>
      <c r="O464" s="28" t="s">
        <v>1608</v>
      </c>
      <c r="P464" s="28"/>
      <c r="Q464" s="28" t="s">
        <v>368</v>
      </c>
      <c r="R464" s="28">
        <v>100.0</v>
      </c>
      <c r="S464" s="50">
        <f t="shared" si="1"/>
        <v>25</v>
      </c>
      <c r="T464" s="28" t="str">
        <f t="shared" si="2"/>
        <v>DIATAS 8JAM</v>
      </c>
      <c r="U464" s="52">
        <v>44927.0</v>
      </c>
      <c r="V464" s="28" t="str">
        <f t="shared" si="3"/>
        <v>DIATAS 2 TAHUN</v>
      </c>
      <c r="W464" s="28"/>
      <c r="X464" s="28"/>
      <c r="Y464" s="28"/>
      <c r="Z464" s="28"/>
      <c r="AA464" s="28"/>
      <c r="AB464" s="28"/>
      <c r="AC464" s="65" t="b">
        <v>0</v>
      </c>
      <c r="AD464" s="28" t="str">
        <f t="shared" si="4"/>
        <v>Waktunya Dummy</v>
      </c>
      <c r="AE464" s="28" t="str">
        <f t="shared" si="5"/>
        <v>1</v>
      </c>
      <c r="AF464" s="28">
        <f t="shared" si="8"/>
        <v>100</v>
      </c>
      <c r="AG464" s="28">
        <v>100.0</v>
      </c>
      <c r="AH464" s="68">
        <v>1.0</v>
      </c>
      <c r="AI464" s="28">
        <v>0.0</v>
      </c>
      <c r="AJ464" s="70">
        <v>0.0</v>
      </c>
      <c r="AK464" s="28">
        <v>0.0</v>
      </c>
      <c r="AL464" s="68">
        <v>0.0</v>
      </c>
      <c r="AM464" s="28">
        <v>0.0</v>
      </c>
      <c r="AN464" s="68">
        <v>0.0</v>
      </c>
      <c r="AO464" s="28">
        <v>0.0</v>
      </c>
      <c r="AP464" s="68">
        <v>0.0</v>
      </c>
      <c r="AQ464" s="28">
        <v>0.0</v>
      </c>
      <c r="AR464" s="68">
        <v>0.0</v>
      </c>
      <c r="AS464" s="28">
        <v>0.0</v>
      </c>
      <c r="AT464" s="68">
        <v>0.0</v>
      </c>
      <c r="AU464" s="28">
        <v>0.0</v>
      </c>
      <c r="AV464" s="68">
        <v>0.0</v>
      </c>
      <c r="AW464" s="28">
        <v>0.0</v>
      </c>
      <c r="AX464" s="68">
        <v>0.0</v>
      </c>
      <c r="AY464" s="55" t="s">
        <v>184</v>
      </c>
      <c r="AZ464" s="55" t="s">
        <v>184</v>
      </c>
      <c r="BA464" s="55" t="s">
        <v>184</v>
      </c>
      <c r="BB464" s="55" t="s">
        <v>184</v>
      </c>
      <c r="BC464" s="77">
        <f t="shared" si="7"/>
        <v>100</v>
      </c>
    </row>
    <row r="465" ht="22.5" customHeight="1">
      <c r="A465" s="36">
        <v>464.0</v>
      </c>
      <c r="B465" s="28" t="s">
        <v>3167</v>
      </c>
      <c r="C465" s="28" t="s">
        <v>4981</v>
      </c>
      <c r="D465" s="28" t="s">
        <v>434</v>
      </c>
      <c r="E465" s="28" t="s">
        <v>593</v>
      </c>
      <c r="F465" s="28" t="s">
        <v>358</v>
      </c>
      <c r="G465" s="28"/>
      <c r="H465" s="28" t="s">
        <v>1859</v>
      </c>
      <c r="I465" s="28">
        <v>2.0</v>
      </c>
      <c r="J465" s="28">
        <v>20.0</v>
      </c>
      <c r="K465" s="28">
        <v>40.0</v>
      </c>
      <c r="L465" s="28" t="s">
        <v>546</v>
      </c>
      <c r="M465" s="28">
        <v>4.0</v>
      </c>
      <c r="N465" s="28" t="s">
        <v>1605</v>
      </c>
      <c r="O465" s="28" t="s">
        <v>1608</v>
      </c>
      <c r="P465" s="28"/>
      <c r="Q465" s="28" t="s">
        <v>368</v>
      </c>
      <c r="R465" s="28">
        <v>100.0</v>
      </c>
      <c r="S465" s="50">
        <f t="shared" si="1"/>
        <v>25</v>
      </c>
      <c r="T465" s="28" t="str">
        <f t="shared" si="2"/>
        <v>DIATAS 8JAM</v>
      </c>
      <c r="U465" s="52">
        <v>44927.0</v>
      </c>
      <c r="V465" s="28" t="str">
        <f t="shared" si="3"/>
        <v>DIATAS 2 TAHUN</v>
      </c>
      <c r="W465" s="28"/>
      <c r="X465" s="28"/>
      <c r="Y465" s="28"/>
      <c r="Z465" s="28"/>
      <c r="AA465" s="28"/>
      <c r="AB465" s="28"/>
      <c r="AC465" s="65" t="b">
        <v>0</v>
      </c>
      <c r="AD465" s="28" t="str">
        <f t="shared" si="4"/>
        <v>Waktunya Dummy</v>
      </c>
      <c r="AE465" s="28" t="str">
        <f t="shared" si="5"/>
        <v>1</v>
      </c>
      <c r="AF465" s="28">
        <f t="shared" si="8"/>
        <v>100</v>
      </c>
      <c r="AG465" s="28">
        <v>100.0</v>
      </c>
      <c r="AH465" s="68">
        <v>1.0</v>
      </c>
      <c r="AI465" s="28">
        <v>0.0</v>
      </c>
      <c r="AJ465" s="70">
        <v>0.0</v>
      </c>
      <c r="AK465" s="28">
        <v>0.0</v>
      </c>
      <c r="AL465" s="68">
        <v>0.0</v>
      </c>
      <c r="AM465" s="28">
        <v>0.0</v>
      </c>
      <c r="AN465" s="68">
        <v>0.0</v>
      </c>
      <c r="AO465" s="28">
        <v>0.0</v>
      </c>
      <c r="AP465" s="68">
        <v>0.0</v>
      </c>
      <c r="AQ465" s="28">
        <v>0.0</v>
      </c>
      <c r="AR465" s="68">
        <v>0.0</v>
      </c>
      <c r="AS465" s="28">
        <v>0.0</v>
      </c>
      <c r="AT465" s="68">
        <v>0.0</v>
      </c>
      <c r="AU465" s="28">
        <v>0.0</v>
      </c>
      <c r="AV465" s="68">
        <v>0.0</v>
      </c>
      <c r="AW465" s="28">
        <v>0.0</v>
      </c>
      <c r="AX465" s="68">
        <v>0.0</v>
      </c>
      <c r="AY465" s="55" t="s">
        <v>184</v>
      </c>
      <c r="AZ465" s="55" t="s">
        <v>184</v>
      </c>
      <c r="BA465" s="55" t="s">
        <v>184</v>
      </c>
      <c r="BB465" s="55" t="s">
        <v>184</v>
      </c>
      <c r="BC465" s="77">
        <f t="shared" si="7"/>
        <v>100</v>
      </c>
    </row>
    <row r="466" ht="22.5" customHeight="1">
      <c r="A466" s="36">
        <v>465.0</v>
      </c>
      <c r="B466" s="28" t="s">
        <v>3172</v>
      </c>
      <c r="C466" s="28" t="s">
        <v>4989</v>
      </c>
      <c r="D466" s="28" t="s">
        <v>96</v>
      </c>
      <c r="E466" s="28" t="s">
        <v>593</v>
      </c>
      <c r="F466" s="28" t="s">
        <v>150</v>
      </c>
      <c r="G466" s="28"/>
      <c r="H466" s="28" t="s">
        <v>4990</v>
      </c>
      <c r="I466" s="28">
        <v>2.0</v>
      </c>
      <c r="J466" s="28">
        <v>20.0</v>
      </c>
      <c r="K466" s="28">
        <v>40.0</v>
      </c>
      <c r="L466" s="28" t="s">
        <v>546</v>
      </c>
      <c r="M466" s="28">
        <v>1.0</v>
      </c>
      <c r="N466" s="28" t="s">
        <v>1605</v>
      </c>
      <c r="O466" s="28" t="s">
        <v>1608</v>
      </c>
      <c r="P466" s="28"/>
      <c r="Q466" s="28" t="s">
        <v>368</v>
      </c>
      <c r="R466" s="28">
        <v>100.0</v>
      </c>
      <c r="S466" s="50">
        <f t="shared" si="1"/>
        <v>100</v>
      </c>
      <c r="T466" s="28" t="str">
        <f t="shared" si="2"/>
        <v>DIATAS 8JAM</v>
      </c>
      <c r="U466" s="52">
        <v>44927.0</v>
      </c>
      <c r="V466" s="28" t="str">
        <f t="shared" si="3"/>
        <v>DIATAS 2 TAHUN</v>
      </c>
      <c r="W466" s="28"/>
      <c r="X466" s="28"/>
      <c r="Y466" s="28"/>
      <c r="Z466" s="28"/>
      <c r="AA466" s="28"/>
      <c r="AB466" s="28"/>
      <c r="AC466" s="65" t="b">
        <v>0</v>
      </c>
      <c r="AD466" s="28" t="str">
        <f t="shared" si="4"/>
        <v>Waktunya Dummy</v>
      </c>
      <c r="AE466" s="28" t="str">
        <f t="shared" si="5"/>
        <v>1</v>
      </c>
      <c r="AF466" s="28">
        <f t="shared" si="8"/>
        <v>100</v>
      </c>
      <c r="AG466" s="28">
        <v>100.0</v>
      </c>
      <c r="AH466" s="68">
        <v>1.0</v>
      </c>
      <c r="AI466" s="28">
        <v>0.0</v>
      </c>
      <c r="AJ466" s="70">
        <v>0.0</v>
      </c>
      <c r="AK466" s="28">
        <v>0.0</v>
      </c>
      <c r="AL466" s="68">
        <v>0.0</v>
      </c>
      <c r="AM466" s="28">
        <v>0.0</v>
      </c>
      <c r="AN466" s="68">
        <v>0.0</v>
      </c>
      <c r="AO466" s="28">
        <v>0.0</v>
      </c>
      <c r="AP466" s="68">
        <v>0.0</v>
      </c>
      <c r="AQ466" s="28">
        <v>0.0</v>
      </c>
      <c r="AR466" s="68">
        <v>0.0</v>
      </c>
      <c r="AS466" s="28">
        <v>0.0</v>
      </c>
      <c r="AT466" s="68">
        <v>0.0</v>
      </c>
      <c r="AU466" s="28">
        <v>0.0</v>
      </c>
      <c r="AV466" s="68">
        <v>0.0</v>
      </c>
      <c r="AW466" s="28">
        <v>0.0</v>
      </c>
      <c r="AX466" s="68">
        <v>0.0</v>
      </c>
      <c r="AY466" s="55" t="s">
        <v>184</v>
      </c>
      <c r="AZ466" s="55" t="s">
        <v>184</v>
      </c>
      <c r="BA466" s="55" t="s">
        <v>184</v>
      </c>
      <c r="BB466" s="55" t="s">
        <v>184</v>
      </c>
      <c r="BC466" s="77">
        <f t="shared" si="7"/>
        <v>100</v>
      </c>
    </row>
    <row r="467" ht="22.5" customHeight="1">
      <c r="A467" s="36">
        <v>466.0</v>
      </c>
      <c r="B467" s="28" t="s">
        <v>3175</v>
      </c>
      <c r="C467" s="28" t="s">
        <v>4994</v>
      </c>
      <c r="D467" s="28" t="s">
        <v>253</v>
      </c>
      <c r="E467" s="28" t="s">
        <v>593</v>
      </c>
      <c r="F467" s="28" t="s">
        <v>358</v>
      </c>
      <c r="G467" s="28"/>
      <c r="H467" s="28" t="s">
        <v>1859</v>
      </c>
      <c r="I467" s="28">
        <v>2.0</v>
      </c>
      <c r="J467" s="28">
        <v>20.0</v>
      </c>
      <c r="K467" s="28">
        <v>40.0</v>
      </c>
      <c r="L467" s="28" t="s">
        <v>546</v>
      </c>
      <c r="M467" s="28">
        <v>4.0</v>
      </c>
      <c r="N467" s="28" t="s">
        <v>1605</v>
      </c>
      <c r="O467" s="28" t="s">
        <v>1608</v>
      </c>
      <c r="P467" s="28"/>
      <c r="Q467" s="28" t="s">
        <v>368</v>
      </c>
      <c r="R467" s="28">
        <v>100.0</v>
      </c>
      <c r="S467" s="50">
        <f t="shared" si="1"/>
        <v>25</v>
      </c>
      <c r="T467" s="28" t="str">
        <f t="shared" si="2"/>
        <v>DIATAS 8JAM</v>
      </c>
      <c r="U467" s="52">
        <v>44927.0</v>
      </c>
      <c r="V467" s="28" t="str">
        <f t="shared" si="3"/>
        <v>DIATAS 2 TAHUN</v>
      </c>
      <c r="W467" s="28"/>
      <c r="X467" s="28"/>
      <c r="Y467" s="28"/>
      <c r="Z467" s="28"/>
      <c r="AA467" s="28"/>
      <c r="AB467" s="28"/>
      <c r="AC467" s="65" t="b">
        <v>0</v>
      </c>
      <c r="AD467" s="28" t="str">
        <f t="shared" si="4"/>
        <v>Waktunya Dummy</v>
      </c>
      <c r="AE467" s="28" t="str">
        <f t="shared" si="5"/>
        <v>1</v>
      </c>
      <c r="AF467" s="28">
        <f t="shared" si="8"/>
        <v>100</v>
      </c>
      <c r="AG467" s="28">
        <v>100.0</v>
      </c>
      <c r="AH467" s="68">
        <v>1.0</v>
      </c>
      <c r="AI467" s="28">
        <v>0.0</v>
      </c>
      <c r="AJ467" s="70">
        <v>0.0</v>
      </c>
      <c r="AK467" s="28">
        <v>0.0</v>
      </c>
      <c r="AL467" s="68">
        <v>0.0</v>
      </c>
      <c r="AM467" s="28">
        <v>0.0</v>
      </c>
      <c r="AN467" s="68">
        <v>0.0</v>
      </c>
      <c r="AO467" s="28">
        <v>0.0</v>
      </c>
      <c r="AP467" s="68">
        <v>0.0</v>
      </c>
      <c r="AQ467" s="28">
        <v>0.0</v>
      </c>
      <c r="AR467" s="68">
        <v>0.0</v>
      </c>
      <c r="AS467" s="28">
        <v>0.0</v>
      </c>
      <c r="AT467" s="68">
        <v>0.0</v>
      </c>
      <c r="AU467" s="28">
        <v>0.0</v>
      </c>
      <c r="AV467" s="68">
        <v>0.0</v>
      </c>
      <c r="AW467" s="28">
        <v>0.0</v>
      </c>
      <c r="AX467" s="68">
        <v>0.0</v>
      </c>
      <c r="AY467" s="55" t="s">
        <v>184</v>
      </c>
      <c r="AZ467" s="55" t="s">
        <v>184</v>
      </c>
      <c r="BA467" s="55" t="s">
        <v>184</v>
      </c>
      <c r="BB467" s="55" t="s">
        <v>184</v>
      </c>
      <c r="BC467" s="77">
        <f t="shared" si="7"/>
        <v>100</v>
      </c>
    </row>
    <row r="468" ht="22.5" customHeight="1">
      <c r="A468" s="36">
        <v>467.0</v>
      </c>
      <c r="B468" s="28" t="s">
        <v>3180</v>
      </c>
      <c r="C468" s="28" t="s">
        <v>5000</v>
      </c>
      <c r="D468" s="28" t="s">
        <v>96</v>
      </c>
      <c r="E468" s="28" t="s">
        <v>593</v>
      </c>
      <c r="F468" s="28" t="s">
        <v>358</v>
      </c>
      <c r="G468" s="28"/>
      <c r="H468" s="28" t="s">
        <v>1859</v>
      </c>
      <c r="I468" s="28">
        <v>2.0</v>
      </c>
      <c r="J468" s="28">
        <v>20.0</v>
      </c>
      <c r="K468" s="28">
        <v>40.0</v>
      </c>
      <c r="L468" s="28" t="s">
        <v>546</v>
      </c>
      <c r="M468" s="28">
        <v>4.0</v>
      </c>
      <c r="N468" s="28" t="s">
        <v>1605</v>
      </c>
      <c r="O468" s="28" t="s">
        <v>1608</v>
      </c>
      <c r="P468" s="28"/>
      <c r="Q468" s="28" t="s">
        <v>368</v>
      </c>
      <c r="R468" s="28">
        <v>100.0</v>
      </c>
      <c r="S468" s="50">
        <f t="shared" si="1"/>
        <v>25</v>
      </c>
      <c r="T468" s="28" t="str">
        <f t="shared" si="2"/>
        <v>DIATAS 8JAM</v>
      </c>
      <c r="U468" s="52">
        <v>44927.0</v>
      </c>
      <c r="V468" s="28" t="str">
        <f t="shared" si="3"/>
        <v>DIATAS 2 TAHUN</v>
      </c>
      <c r="W468" s="28"/>
      <c r="X468" s="28"/>
      <c r="Y468" s="28"/>
      <c r="Z468" s="28"/>
      <c r="AA468" s="28"/>
      <c r="AB468" s="28"/>
      <c r="AC468" s="65" t="b">
        <v>0</v>
      </c>
      <c r="AD468" s="28" t="str">
        <f t="shared" si="4"/>
        <v>Waktunya Dummy</v>
      </c>
      <c r="AE468" s="28" t="str">
        <f t="shared" si="5"/>
        <v>1</v>
      </c>
      <c r="AF468" s="28">
        <f t="shared" si="8"/>
        <v>100</v>
      </c>
      <c r="AG468" s="28">
        <v>100.0</v>
      </c>
      <c r="AH468" s="68">
        <v>1.0</v>
      </c>
      <c r="AI468" s="28">
        <v>0.0</v>
      </c>
      <c r="AJ468" s="70">
        <v>0.0</v>
      </c>
      <c r="AK468" s="28">
        <v>0.0</v>
      </c>
      <c r="AL468" s="68">
        <v>0.0</v>
      </c>
      <c r="AM468" s="28">
        <v>0.0</v>
      </c>
      <c r="AN468" s="68">
        <v>0.0</v>
      </c>
      <c r="AO468" s="28">
        <v>0.0</v>
      </c>
      <c r="AP468" s="68">
        <v>0.0</v>
      </c>
      <c r="AQ468" s="28">
        <v>0.0</v>
      </c>
      <c r="AR468" s="68">
        <v>0.0</v>
      </c>
      <c r="AS468" s="28">
        <v>0.0</v>
      </c>
      <c r="AT468" s="68">
        <v>0.0</v>
      </c>
      <c r="AU468" s="28">
        <v>0.0</v>
      </c>
      <c r="AV468" s="68">
        <v>0.0</v>
      </c>
      <c r="AW468" s="28">
        <v>0.0</v>
      </c>
      <c r="AX468" s="68">
        <v>0.0</v>
      </c>
      <c r="AY468" s="55" t="s">
        <v>184</v>
      </c>
      <c r="AZ468" s="55" t="s">
        <v>184</v>
      </c>
      <c r="BA468" s="55" t="s">
        <v>184</v>
      </c>
      <c r="BB468" s="55" t="s">
        <v>184</v>
      </c>
      <c r="BC468" s="77">
        <f t="shared" si="7"/>
        <v>100</v>
      </c>
    </row>
    <row r="469" ht="22.5" customHeight="1">
      <c r="A469" s="36">
        <v>468.0</v>
      </c>
      <c r="B469" s="28" t="s">
        <v>3185</v>
      </c>
      <c r="C469" s="28" t="s">
        <v>5006</v>
      </c>
      <c r="D469" s="28" t="s">
        <v>191</v>
      </c>
      <c r="E469" s="28" t="s">
        <v>593</v>
      </c>
      <c r="F469" s="28" t="s">
        <v>2343</v>
      </c>
      <c r="G469" s="28"/>
      <c r="H469" s="28"/>
      <c r="I469" s="28"/>
      <c r="J469" s="28"/>
      <c r="K469" s="28">
        <v>0.0</v>
      </c>
      <c r="L469" s="28" t="s">
        <v>2343</v>
      </c>
      <c r="M469" s="28">
        <v>1.0</v>
      </c>
      <c r="N469" s="28" t="s">
        <v>2346</v>
      </c>
      <c r="O469" s="28" t="s">
        <v>1608</v>
      </c>
      <c r="P469" s="28"/>
      <c r="Q469" s="28">
        <v>0.0</v>
      </c>
      <c r="R469" s="28">
        <v>0.0</v>
      </c>
      <c r="S469" s="50">
        <f t="shared" si="1"/>
        <v>0</v>
      </c>
      <c r="T469" s="28" t="str">
        <f t="shared" si="2"/>
        <v>KURANG 8JAM</v>
      </c>
      <c r="U469" s="52">
        <v>44927.0</v>
      </c>
      <c r="V469" s="28" t="str">
        <f t="shared" si="3"/>
        <v>DIATAS 2 TAHUN</v>
      </c>
      <c r="W469" s="28"/>
      <c r="X469" s="28"/>
      <c r="Y469" s="28"/>
      <c r="Z469" s="28"/>
      <c r="AA469" s="28"/>
      <c r="AB469" s="28"/>
      <c r="AC469" s="65" t="b">
        <v>0</v>
      </c>
      <c r="AD469" s="28" t="str">
        <f t="shared" si="4"/>
        <v>Waktunya Dummy</v>
      </c>
      <c r="AE469" s="28" t="str">
        <f t="shared" si="5"/>
        <v>0</v>
      </c>
      <c r="AF469" s="28">
        <f t="shared" si="8"/>
        <v>0</v>
      </c>
      <c r="AG469" s="28">
        <v>0.0</v>
      </c>
      <c r="AH469" s="68">
        <v>1.0</v>
      </c>
      <c r="AI469" s="28">
        <v>0.0</v>
      </c>
      <c r="AJ469" s="70">
        <v>0.0</v>
      </c>
      <c r="AK469" s="28">
        <v>0.0</v>
      </c>
      <c r="AL469" s="68">
        <v>0.0</v>
      </c>
      <c r="AM469" s="28">
        <v>0.0</v>
      </c>
      <c r="AN469" s="68">
        <v>0.0</v>
      </c>
      <c r="AO469" s="28">
        <v>0.0</v>
      </c>
      <c r="AP469" s="68">
        <v>0.0</v>
      </c>
      <c r="AQ469" s="28">
        <v>0.0</v>
      </c>
      <c r="AR469" s="68">
        <v>0.0</v>
      </c>
      <c r="AS469" s="28">
        <v>0.0</v>
      </c>
      <c r="AT469" s="68">
        <v>0.0</v>
      </c>
      <c r="AU469" s="28">
        <v>0.0</v>
      </c>
      <c r="AV469" s="68">
        <v>0.0</v>
      </c>
      <c r="AW469" s="28">
        <v>0.0</v>
      </c>
      <c r="AX469" s="68">
        <v>0.0</v>
      </c>
      <c r="AY469" s="55" t="s">
        <v>184</v>
      </c>
      <c r="AZ469" s="55" t="s">
        <v>184</v>
      </c>
      <c r="BA469" s="55" t="s">
        <v>184</v>
      </c>
      <c r="BB469" s="55" t="s">
        <v>184</v>
      </c>
      <c r="BC469" s="77">
        <f t="shared" si="7"/>
        <v>100</v>
      </c>
    </row>
    <row r="470" ht="22.5" customHeight="1">
      <c r="A470" s="36">
        <v>469.0</v>
      </c>
      <c r="B470" s="28" t="s">
        <v>3190</v>
      </c>
      <c r="C470" s="28" t="s">
        <v>5014</v>
      </c>
      <c r="D470" s="28" t="s">
        <v>253</v>
      </c>
      <c r="E470" s="28" t="s">
        <v>593</v>
      </c>
      <c r="F470" s="28" t="s">
        <v>358</v>
      </c>
      <c r="G470" s="28"/>
      <c r="H470" s="28" t="s">
        <v>1859</v>
      </c>
      <c r="I470" s="28">
        <v>2.0</v>
      </c>
      <c r="J470" s="28">
        <v>20.0</v>
      </c>
      <c r="K470" s="28">
        <v>40.0</v>
      </c>
      <c r="L470" s="28" t="s">
        <v>546</v>
      </c>
      <c r="M470" s="28">
        <v>4.0</v>
      </c>
      <c r="N470" s="28" t="s">
        <v>1605</v>
      </c>
      <c r="O470" s="28" t="s">
        <v>1608</v>
      </c>
      <c r="P470" s="28"/>
      <c r="Q470" s="28" t="s">
        <v>368</v>
      </c>
      <c r="R470" s="28">
        <v>100.0</v>
      </c>
      <c r="S470" s="50">
        <f t="shared" si="1"/>
        <v>25</v>
      </c>
      <c r="T470" s="28" t="str">
        <f t="shared" si="2"/>
        <v>DIATAS 8JAM</v>
      </c>
      <c r="U470" s="52">
        <v>44927.0</v>
      </c>
      <c r="V470" s="28" t="str">
        <f t="shared" si="3"/>
        <v>DIATAS 2 TAHUN</v>
      </c>
      <c r="W470" s="28"/>
      <c r="X470" s="28"/>
      <c r="Y470" s="28"/>
      <c r="Z470" s="28"/>
      <c r="AA470" s="28"/>
      <c r="AB470" s="28"/>
      <c r="AC470" s="65" t="b">
        <v>0</v>
      </c>
      <c r="AD470" s="28" t="str">
        <f t="shared" si="4"/>
        <v>Waktunya Dummy</v>
      </c>
      <c r="AE470" s="28" t="str">
        <f t="shared" si="5"/>
        <v>1</v>
      </c>
      <c r="AF470" s="28">
        <f t="shared" si="8"/>
        <v>100</v>
      </c>
      <c r="AG470" s="28">
        <v>100.0</v>
      </c>
      <c r="AH470" s="68">
        <v>1.0</v>
      </c>
      <c r="AI470" s="28">
        <v>0.0</v>
      </c>
      <c r="AJ470" s="70">
        <v>0.0</v>
      </c>
      <c r="AK470" s="28">
        <v>0.0</v>
      </c>
      <c r="AL470" s="68">
        <v>0.0</v>
      </c>
      <c r="AM470" s="28">
        <v>0.0</v>
      </c>
      <c r="AN470" s="68">
        <v>0.0</v>
      </c>
      <c r="AO470" s="28">
        <v>0.0</v>
      </c>
      <c r="AP470" s="68">
        <v>0.0</v>
      </c>
      <c r="AQ470" s="28">
        <v>0.0</v>
      </c>
      <c r="AR470" s="68">
        <v>0.0</v>
      </c>
      <c r="AS470" s="28">
        <v>0.0</v>
      </c>
      <c r="AT470" s="68">
        <v>0.0</v>
      </c>
      <c r="AU470" s="28">
        <v>0.0</v>
      </c>
      <c r="AV470" s="68">
        <v>0.0</v>
      </c>
      <c r="AW470" s="28">
        <v>0.0</v>
      </c>
      <c r="AX470" s="68">
        <v>0.0</v>
      </c>
      <c r="AY470" s="55" t="s">
        <v>184</v>
      </c>
      <c r="AZ470" s="55" t="s">
        <v>184</v>
      </c>
      <c r="BA470" s="55" t="s">
        <v>184</v>
      </c>
      <c r="BB470" s="55" t="s">
        <v>184</v>
      </c>
      <c r="BC470" s="77">
        <f t="shared" si="7"/>
        <v>100</v>
      </c>
    </row>
    <row r="471" ht="22.5" customHeight="1">
      <c r="A471" s="36">
        <v>470.0</v>
      </c>
      <c r="B471" s="28" t="s">
        <v>3193</v>
      </c>
      <c r="C471" s="28" t="s">
        <v>5023</v>
      </c>
      <c r="D471" s="28" t="s">
        <v>434</v>
      </c>
      <c r="E471" s="28" t="s">
        <v>593</v>
      </c>
      <c r="F471" s="28" t="s">
        <v>358</v>
      </c>
      <c r="G471" s="28"/>
      <c r="H471" s="28" t="s">
        <v>1859</v>
      </c>
      <c r="I471" s="28">
        <v>2.0</v>
      </c>
      <c r="J471" s="28">
        <v>20.0</v>
      </c>
      <c r="K471" s="28">
        <v>40.0</v>
      </c>
      <c r="L471" s="28" t="s">
        <v>546</v>
      </c>
      <c r="M471" s="28">
        <v>2.0</v>
      </c>
      <c r="N471" s="28" t="s">
        <v>3851</v>
      </c>
      <c r="O471" s="28" t="s">
        <v>2362</v>
      </c>
      <c r="P471" s="28"/>
      <c r="Q471" s="28" t="s">
        <v>1245</v>
      </c>
      <c r="R471" s="28">
        <v>50.0</v>
      </c>
      <c r="S471" s="50">
        <f t="shared" si="1"/>
        <v>25</v>
      </c>
      <c r="T471" s="28" t="str">
        <f t="shared" si="2"/>
        <v>DIATAS 8JAM</v>
      </c>
      <c r="U471" s="52">
        <v>45292.0</v>
      </c>
      <c r="V471" s="28" t="str">
        <f t="shared" si="3"/>
        <v>DIATAS 1 TAHUN</v>
      </c>
      <c r="W471" s="28"/>
      <c r="X471" s="28"/>
      <c r="Y471" s="28"/>
      <c r="Z471" s="28"/>
      <c r="AA471" s="28"/>
      <c r="AB471" s="28"/>
      <c r="AC471" s="65" t="b">
        <v>0</v>
      </c>
      <c r="AD471" s="28" t="str">
        <f t="shared" si="4"/>
        <v>Waktunya Dummy</v>
      </c>
      <c r="AE471" s="28" t="str">
        <f t="shared" si="5"/>
        <v>1</v>
      </c>
      <c r="AF471" s="28">
        <f t="shared" si="8"/>
        <v>50</v>
      </c>
      <c r="AG471" s="28">
        <v>50.0</v>
      </c>
      <c r="AH471" s="68">
        <v>1.0</v>
      </c>
      <c r="AI471" s="28">
        <v>0.0</v>
      </c>
      <c r="AJ471" s="70"/>
      <c r="AK471" s="28">
        <v>0.0</v>
      </c>
      <c r="AL471" s="28"/>
      <c r="AM471" s="28">
        <v>0.0</v>
      </c>
      <c r="AN471" s="28"/>
      <c r="AO471" s="28">
        <v>0.0</v>
      </c>
      <c r="AP471" s="28"/>
      <c r="AQ471" s="28">
        <v>0.0</v>
      </c>
      <c r="AR471" s="28"/>
      <c r="AS471" s="28">
        <v>0.0</v>
      </c>
      <c r="AT471" s="28"/>
      <c r="AU471" s="28">
        <v>0.0</v>
      </c>
      <c r="AV471" s="28"/>
      <c r="AW471" s="28">
        <v>0.0</v>
      </c>
      <c r="AX471" s="28"/>
      <c r="AY471" s="55" t="s">
        <v>184</v>
      </c>
      <c r="AZ471" s="55" t="s">
        <v>184</v>
      </c>
      <c r="BA471" s="55" t="s">
        <v>184</v>
      </c>
      <c r="BB471" s="55" t="s">
        <v>184</v>
      </c>
      <c r="BC471" s="77">
        <f t="shared" si="7"/>
        <v>100</v>
      </c>
    </row>
    <row r="472" ht="22.5" customHeight="1">
      <c r="A472" s="36">
        <v>471.0</v>
      </c>
      <c r="B472" s="28" t="s">
        <v>3196</v>
      </c>
      <c r="C472" s="28" t="s">
        <v>5029</v>
      </c>
      <c r="D472" s="28" t="s">
        <v>96</v>
      </c>
      <c r="E472" s="28" t="s">
        <v>593</v>
      </c>
      <c r="F472" s="28" t="s">
        <v>358</v>
      </c>
      <c r="G472" s="28"/>
      <c r="H472" s="28" t="s">
        <v>1859</v>
      </c>
      <c r="I472" s="28">
        <v>2.0</v>
      </c>
      <c r="J472" s="28">
        <v>20.0</v>
      </c>
      <c r="K472" s="28">
        <v>40.0</v>
      </c>
      <c r="L472" s="28" t="s">
        <v>546</v>
      </c>
      <c r="M472" s="28">
        <v>4.0</v>
      </c>
      <c r="N472" s="28" t="s">
        <v>1605</v>
      </c>
      <c r="O472" s="28" t="s">
        <v>1608</v>
      </c>
      <c r="P472" s="28"/>
      <c r="Q472" s="28" t="s">
        <v>368</v>
      </c>
      <c r="R472" s="28">
        <v>100.0</v>
      </c>
      <c r="S472" s="50">
        <f t="shared" si="1"/>
        <v>25</v>
      </c>
      <c r="T472" s="28" t="str">
        <f t="shared" si="2"/>
        <v>DIATAS 8JAM</v>
      </c>
      <c r="U472" s="52">
        <v>44927.0</v>
      </c>
      <c r="V472" s="28" t="str">
        <f t="shared" si="3"/>
        <v>DIATAS 2 TAHUN</v>
      </c>
      <c r="W472" s="28"/>
      <c r="X472" s="28"/>
      <c r="Y472" s="28"/>
      <c r="Z472" s="28"/>
      <c r="AA472" s="28"/>
      <c r="AB472" s="28"/>
      <c r="AC472" s="65" t="b">
        <v>0</v>
      </c>
      <c r="AD472" s="28" t="str">
        <f t="shared" si="4"/>
        <v>Waktunya Dummy</v>
      </c>
      <c r="AE472" s="28" t="str">
        <f t="shared" si="5"/>
        <v>1</v>
      </c>
      <c r="AF472" s="28">
        <f t="shared" si="8"/>
        <v>100</v>
      </c>
      <c r="AG472" s="28">
        <v>100.0</v>
      </c>
      <c r="AH472" s="68">
        <v>1.0</v>
      </c>
      <c r="AI472" s="28">
        <v>0.0</v>
      </c>
      <c r="AJ472" s="70">
        <v>0.0</v>
      </c>
      <c r="AK472" s="28">
        <v>0.0</v>
      </c>
      <c r="AL472" s="68">
        <v>0.0</v>
      </c>
      <c r="AM472" s="28">
        <v>0.0</v>
      </c>
      <c r="AN472" s="68">
        <v>0.0</v>
      </c>
      <c r="AO472" s="28">
        <v>0.0</v>
      </c>
      <c r="AP472" s="68">
        <v>0.0</v>
      </c>
      <c r="AQ472" s="28">
        <v>0.0</v>
      </c>
      <c r="AR472" s="68">
        <v>0.0</v>
      </c>
      <c r="AS472" s="28">
        <v>0.0</v>
      </c>
      <c r="AT472" s="68">
        <v>0.0</v>
      </c>
      <c r="AU472" s="28">
        <v>0.0</v>
      </c>
      <c r="AV472" s="68">
        <v>0.0</v>
      </c>
      <c r="AW472" s="28">
        <v>0.0</v>
      </c>
      <c r="AX472" s="68">
        <v>0.0</v>
      </c>
      <c r="AY472" s="55" t="s">
        <v>184</v>
      </c>
      <c r="AZ472" s="55" t="s">
        <v>184</v>
      </c>
      <c r="BA472" s="55" t="s">
        <v>184</v>
      </c>
      <c r="BB472" s="55" t="s">
        <v>184</v>
      </c>
      <c r="BC472" s="77">
        <f t="shared" si="7"/>
        <v>100</v>
      </c>
    </row>
    <row r="473" ht="22.5" customHeight="1">
      <c r="A473" s="36">
        <v>472.0</v>
      </c>
      <c r="B473" s="28" t="s">
        <v>3198</v>
      </c>
      <c r="C473" s="28" t="s">
        <v>5037</v>
      </c>
      <c r="D473" s="28" t="s">
        <v>434</v>
      </c>
      <c r="E473" s="28" t="s">
        <v>593</v>
      </c>
      <c r="F473" s="28" t="s">
        <v>2343</v>
      </c>
      <c r="G473" s="28"/>
      <c r="H473" s="28"/>
      <c r="I473" s="28"/>
      <c r="J473" s="28"/>
      <c r="K473" s="28">
        <v>0.0</v>
      </c>
      <c r="L473" s="28" t="s">
        <v>2343</v>
      </c>
      <c r="M473" s="28">
        <v>1.0</v>
      </c>
      <c r="N473" s="28" t="s">
        <v>2346</v>
      </c>
      <c r="O473" s="28" t="s">
        <v>1608</v>
      </c>
      <c r="P473" s="28"/>
      <c r="Q473" s="28">
        <v>0.0</v>
      </c>
      <c r="R473" s="28">
        <v>0.0</v>
      </c>
      <c r="S473" s="50">
        <f t="shared" si="1"/>
        <v>0</v>
      </c>
      <c r="T473" s="28" t="str">
        <f t="shared" si="2"/>
        <v>KURANG 8JAM</v>
      </c>
      <c r="U473" s="52">
        <v>44927.0</v>
      </c>
      <c r="V473" s="28" t="str">
        <f t="shared" si="3"/>
        <v>DIATAS 2 TAHUN</v>
      </c>
      <c r="W473" s="28"/>
      <c r="X473" s="28"/>
      <c r="Y473" s="28"/>
      <c r="Z473" s="28"/>
      <c r="AA473" s="28"/>
      <c r="AB473" s="28"/>
      <c r="AC473" s="65" t="b">
        <v>0</v>
      </c>
      <c r="AD473" s="28" t="str">
        <f t="shared" si="4"/>
        <v>Waktunya Dummy</v>
      </c>
      <c r="AE473" s="28" t="str">
        <f t="shared" si="5"/>
        <v>0</v>
      </c>
      <c r="AF473" s="28">
        <f t="shared" si="8"/>
        <v>0</v>
      </c>
      <c r="AG473" s="28">
        <v>0.0</v>
      </c>
      <c r="AH473" s="68">
        <v>1.0</v>
      </c>
      <c r="AI473" s="28">
        <v>0.0</v>
      </c>
      <c r="AJ473" s="70">
        <v>0.0</v>
      </c>
      <c r="AK473" s="28">
        <v>0.0</v>
      </c>
      <c r="AL473" s="68">
        <v>0.0</v>
      </c>
      <c r="AM473" s="28">
        <v>0.0</v>
      </c>
      <c r="AN473" s="68">
        <v>0.0</v>
      </c>
      <c r="AO473" s="28">
        <v>0.0</v>
      </c>
      <c r="AP473" s="68">
        <v>0.0</v>
      </c>
      <c r="AQ473" s="28">
        <v>0.0</v>
      </c>
      <c r="AR473" s="68">
        <v>0.0</v>
      </c>
      <c r="AS473" s="28">
        <v>0.0</v>
      </c>
      <c r="AT473" s="68">
        <v>0.0</v>
      </c>
      <c r="AU473" s="28">
        <v>0.0</v>
      </c>
      <c r="AV473" s="68">
        <v>0.0</v>
      </c>
      <c r="AW473" s="28">
        <v>0.0</v>
      </c>
      <c r="AX473" s="68">
        <v>0.0</v>
      </c>
      <c r="AY473" s="55" t="s">
        <v>184</v>
      </c>
      <c r="AZ473" s="55" t="s">
        <v>184</v>
      </c>
      <c r="BA473" s="55" t="s">
        <v>184</v>
      </c>
      <c r="BB473" s="55" t="s">
        <v>184</v>
      </c>
      <c r="BC473" s="77">
        <f t="shared" si="7"/>
        <v>100</v>
      </c>
    </row>
    <row r="474" ht="22.5" customHeight="1">
      <c r="A474" s="36">
        <v>473.0</v>
      </c>
      <c r="B474" s="28" t="s">
        <v>1384</v>
      </c>
      <c r="C474" s="28" t="s">
        <v>1385</v>
      </c>
      <c r="D474" s="28" t="s">
        <v>253</v>
      </c>
      <c r="E474" s="28" t="s">
        <v>593</v>
      </c>
      <c r="F474" s="28" t="s">
        <v>2343</v>
      </c>
      <c r="G474" s="28"/>
      <c r="H474" s="28" t="s">
        <v>157</v>
      </c>
      <c r="I474" s="28">
        <v>2.0</v>
      </c>
      <c r="J474" s="28">
        <v>20.0</v>
      </c>
      <c r="K474" s="28">
        <v>40.0</v>
      </c>
      <c r="L474" s="28" t="s">
        <v>546</v>
      </c>
      <c r="M474" s="28">
        <v>1.0</v>
      </c>
      <c r="N474" s="28" t="s">
        <v>457</v>
      </c>
      <c r="O474" s="28" t="s">
        <v>5044</v>
      </c>
      <c r="P474" s="28"/>
      <c r="Q474" s="28" t="s">
        <v>1245</v>
      </c>
      <c r="R474" s="28">
        <v>50.0</v>
      </c>
      <c r="S474" s="50">
        <f t="shared" si="1"/>
        <v>50</v>
      </c>
      <c r="T474" s="28" t="str">
        <f t="shared" si="2"/>
        <v>DIATAS 8JAM</v>
      </c>
      <c r="U474" s="52">
        <v>44927.0</v>
      </c>
      <c r="V474" s="28" t="str">
        <f t="shared" si="3"/>
        <v>DIATAS 2 TAHUN</v>
      </c>
      <c r="W474" s="28"/>
      <c r="X474" s="28"/>
      <c r="Y474" s="28"/>
      <c r="Z474" s="28"/>
      <c r="AA474" s="28"/>
      <c r="AB474" s="28"/>
      <c r="AC474" s="65" t="b">
        <v>0</v>
      </c>
      <c r="AD474" s="28" t="str">
        <f t="shared" si="4"/>
        <v>Waktunya Dummy</v>
      </c>
      <c r="AE474" s="28" t="str">
        <f t="shared" si="5"/>
        <v>1</v>
      </c>
      <c r="AF474" s="28">
        <f t="shared" si="8"/>
        <v>50</v>
      </c>
      <c r="AG474" s="28">
        <v>50.0</v>
      </c>
      <c r="AH474" s="68">
        <v>1.0</v>
      </c>
      <c r="AI474" s="28">
        <v>0.0</v>
      </c>
      <c r="AJ474" s="70">
        <v>0.0</v>
      </c>
      <c r="AK474" s="28">
        <v>0.0</v>
      </c>
      <c r="AL474" s="68">
        <v>0.0</v>
      </c>
      <c r="AM474" s="28">
        <v>0.0</v>
      </c>
      <c r="AN474" s="68">
        <v>0.0</v>
      </c>
      <c r="AO474" s="28">
        <v>0.0</v>
      </c>
      <c r="AP474" s="68">
        <v>0.0</v>
      </c>
      <c r="AQ474" s="28">
        <v>0.0</v>
      </c>
      <c r="AR474" s="68">
        <v>0.0</v>
      </c>
      <c r="AS474" s="28">
        <v>0.0</v>
      </c>
      <c r="AT474" s="68">
        <v>0.0</v>
      </c>
      <c r="AU474" s="28">
        <v>0.0</v>
      </c>
      <c r="AV474" s="68">
        <v>0.0</v>
      </c>
      <c r="AW474" s="28">
        <v>0.0</v>
      </c>
      <c r="AX474" s="68">
        <v>0.0</v>
      </c>
      <c r="AY474" s="55" t="s">
        <v>184</v>
      </c>
      <c r="AZ474" s="55" t="s">
        <v>184</v>
      </c>
      <c r="BA474" s="55" t="s">
        <v>184</v>
      </c>
      <c r="BB474" s="55" t="s">
        <v>184</v>
      </c>
      <c r="BC474" s="77">
        <f t="shared" si="7"/>
        <v>100</v>
      </c>
    </row>
    <row r="475" ht="22.5" customHeight="1">
      <c r="A475" s="36">
        <v>474.0</v>
      </c>
      <c r="B475" s="28" t="s">
        <v>3204</v>
      </c>
      <c r="C475" s="28" t="s">
        <v>5047</v>
      </c>
      <c r="D475" s="28" t="s">
        <v>96</v>
      </c>
      <c r="E475" s="28" t="s">
        <v>593</v>
      </c>
      <c r="F475" s="28" t="s">
        <v>2343</v>
      </c>
      <c r="G475" s="28"/>
      <c r="H475" s="28"/>
      <c r="I475" s="28"/>
      <c r="J475" s="28"/>
      <c r="K475" s="28">
        <v>0.0</v>
      </c>
      <c r="L475" s="28" t="s">
        <v>2343</v>
      </c>
      <c r="M475" s="28">
        <v>1.0</v>
      </c>
      <c r="N475" s="28" t="s">
        <v>2346</v>
      </c>
      <c r="O475" s="28" t="s">
        <v>1608</v>
      </c>
      <c r="P475" s="28"/>
      <c r="Q475" s="28">
        <v>0.0</v>
      </c>
      <c r="R475" s="28">
        <v>0.0</v>
      </c>
      <c r="S475" s="50">
        <f t="shared" si="1"/>
        <v>0</v>
      </c>
      <c r="T475" s="28" t="str">
        <f t="shared" si="2"/>
        <v>KURANG 8JAM</v>
      </c>
      <c r="U475" s="52">
        <v>44927.0</v>
      </c>
      <c r="V475" s="28" t="str">
        <f t="shared" si="3"/>
        <v>DIATAS 2 TAHUN</v>
      </c>
      <c r="W475" s="28"/>
      <c r="X475" s="28"/>
      <c r="Y475" s="28"/>
      <c r="Z475" s="28"/>
      <c r="AA475" s="28"/>
      <c r="AB475" s="28"/>
      <c r="AC475" s="65" t="b">
        <v>0</v>
      </c>
      <c r="AD475" s="28" t="str">
        <f t="shared" si="4"/>
        <v>Waktunya Dummy</v>
      </c>
      <c r="AE475" s="28" t="str">
        <f t="shared" si="5"/>
        <v>0</v>
      </c>
      <c r="AF475" s="28">
        <f t="shared" si="8"/>
        <v>0</v>
      </c>
      <c r="AG475" s="28">
        <v>0.0</v>
      </c>
      <c r="AH475" s="68">
        <v>1.0</v>
      </c>
      <c r="AI475" s="28">
        <v>0.0</v>
      </c>
      <c r="AJ475" s="70">
        <v>0.0</v>
      </c>
      <c r="AK475" s="28">
        <v>0.0</v>
      </c>
      <c r="AL475" s="68">
        <v>0.0</v>
      </c>
      <c r="AM475" s="28">
        <v>0.0</v>
      </c>
      <c r="AN475" s="68">
        <v>0.0</v>
      </c>
      <c r="AO475" s="28">
        <v>0.0</v>
      </c>
      <c r="AP475" s="68">
        <v>0.0</v>
      </c>
      <c r="AQ475" s="28">
        <v>0.0</v>
      </c>
      <c r="AR475" s="68">
        <v>0.0</v>
      </c>
      <c r="AS475" s="28">
        <v>0.0</v>
      </c>
      <c r="AT475" s="68">
        <v>0.0</v>
      </c>
      <c r="AU475" s="28">
        <v>0.0</v>
      </c>
      <c r="AV475" s="68">
        <v>0.0</v>
      </c>
      <c r="AW475" s="28">
        <v>0.0</v>
      </c>
      <c r="AX475" s="68">
        <v>0.0</v>
      </c>
      <c r="AY475" s="55" t="s">
        <v>184</v>
      </c>
      <c r="AZ475" s="55" t="s">
        <v>184</v>
      </c>
      <c r="BA475" s="55" t="s">
        <v>184</v>
      </c>
      <c r="BB475" s="55" t="s">
        <v>184</v>
      </c>
      <c r="BC475" s="77">
        <f t="shared" si="7"/>
        <v>100</v>
      </c>
    </row>
    <row r="476" ht="22.5" customHeight="1">
      <c r="A476" s="36">
        <v>475.0</v>
      </c>
      <c r="B476" s="28" t="s">
        <v>3207</v>
      </c>
      <c r="C476" s="28" t="s">
        <v>5052</v>
      </c>
      <c r="D476" s="28" t="s">
        <v>181</v>
      </c>
      <c r="E476" s="28" t="s">
        <v>593</v>
      </c>
      <c r="F476" s="28" t="s">
        <v>358</v>
      </c>
      <c r="G476" s="28"/>
      <c r="H476" s="28" t="s">
        <v>1859</v>
      </c>
      <c r="I476" s="28">
        <v>2.0</v>
      </c>
      <c r="J476" s="28">
        <v>20.0</v>
      </c>
      <c r="K476" s="28">
        <v>40.0</v>
      </c>
      <c r="L476" s="28" t="s">
        <v>546</v>
      </c>
      <c r="M476" s="28">
        <v>4.0</v>
      </c>
      <c r="N476" s="28" t="s">
        <v>1605</v>
      </c>
      <c r="O476" s="28" t="s">
        <v>1608</v>
      </c>
      <c r="P476" s="28"/>
      <c r="Q476" s="28" t="s">
        <v>368</v>
      </c>
      <c r="R476" s="28">
        <v>100.0</v>
      </c>
      <c r="S476" s="50">
        <f t="shared" si="1"/>
        <v>25</v>
      </c>
      <c r="T476" s="28" t="str">
        <f t="shared" si="2"/>
        <v>DIATAS 8JAM</v>
      </c>
      <c r="U476" s="52">
        <v>44927.0</v>
      </c>
      <c r="V476" s="28" t="str">
        <f t="shared" si="3"/>
        <v>DIATAS 2 TAHUN</v>
      </c>
      <c r="W476" s="28"/>
      <c r="X476" s="28"/>
      <c r="Y476" s="28"/>
      <c r="Z476" s="28"/>
      <c r="AA476" s="28"/>
      <c r="AB476" s="28"/>
      <c r="AC476" s="65" t="b">
        <v>0</v>
      </c>
      <c r="AD476" s="28" t="str">
        <f t="shared" si="4"/>
        <v>Waktunya Dummy</v>
      </c>
      <c r="AE476" s="28" t="str">
        <f t="shared" si="5"/>
        <v>1</v>
      </c>
      <c r="AF476" s="28">
        <f t="shared" si="8"/>
        <v>100</v>
      </c>
      <c r="AG476" s="28">
        <v>100.0</v>
      </c>
      <c r="AH476" s="68">
        <v>1.0</v>
      </c>
      <c r="AI476" s="28">
        <v>0.0</v>
      </c>
      <c r="AJ476" s="70">
        <v>0.0</v>
      </c>
      <c r="AK476" s="28">
        <v>0.0</v>
      </c>
      <c r="AL476" s="68">
        <v>0.0</v>
      </c>
      <c r="AM476" s="28">
        <v>0.0</v>
      </c>
      <c r="AN476" s="68">
        <v>0.0</v>
      </c>
      <c r="AO476" s="28">
        <v>0.0</v>
      </c>
      <c r="AP476" s="68">
        <v>0.0</v>
      </c>
      <c r="AQ476" s="28">
        <v>0.0</v>
      </c>
      <c r="AR476" s="68">
        <v>0.0</v>
      </c>
      <c r="AS476" s="28">
        <v>0.0</v>
      </c>
      <c r="AT476" s="68">
        <v>0.0</v>
      </c>
      <c r="AU476" s="28">
        <v>0.0</v>
      </c>
      <c r="AV476" s="68">
        <v>0.0</v>
      </c>
      <c r="AW476" s="28">
        <v>0.0</v>
      </c>
      <c r="AX476" s="68">
        <v>0.0</v>
      </c>
      <c r="AY476" s="55" t="s">
        <v>184</v>
      </c>
      <c r="AZ476" s="55" t="s">
        <v>184</v>
      </c>
      <c r="BA476" s="55" t="s">
        <v>184</v>
      </c>
      <c r="BB476" s="55" t="s">
        <v>184</v>
      </c>
      <c r="BC476" s="77">
        <f t="shared" si="7"/>
        <v>100</v>
      </c>
    </row>
    <row r="477" ht="22.5" customHeight="1">
      <c r="A477" s="36">
        <v>476.0</v>
      </c>
      <c r="B477" s="28" t="s">
        <v>3210</v>
      </c>
      <c r="C477" s="28" t="s">
        <v>5059</v>
      </c>
      <c r="D477" s="28" t="s">
        <v>253</v>
      </c>
      <c r="E477" s="28" t="s">
        <v>593</v>
      </c>
      <c r="F477" s="28" t="s">
        <v>358</v>
      </c>
      <c r="G477" s="28"/>
      <c r="H477" s="28" t="s">
        <v>1859</v>
      </c>
      <c r="I477" s="28">
        <v>2.0</v>
      </c>
      <c r="J477" s="28">
        <v>20.0</v>
      </c>
      <c r="K477" s="28">
        <v>40.0</v>
      </c>
      <c r="L477" s="28" t="s">
        <v>546</v>
      </c>
      <c r="M477" s="28">
        <v>4.0</v>
      </c>
      <c r="N477" s="28" t="s">
        <v>1605</v>
      </c>
      <c r="O477" s="28" t="s">
        <v>1608</v>
      </c>
      <c r="P477" s="28"/>
      <c r="Q477" s="28" t="s">
        <v>368</v>
      </c>
      <c r="R477" s="28">
        <v>100.0</v>
      </c>
      <c r="S477" s="50">
        <f t="shared" si="1"/>
        <v>25</v>
      </c>
      <c r="T477" s="28" t="str">
        <f t="shared" si="2"/>
        <v>DIATAS 8JAM</v>
      </c>
      <c r="U477" s="52">
        <v>44927.0</v>
      </c>
      <c r="V477" s="28" t="str">
        <f t="shared" si="3"/>
        <v>DIATAS 2 TAHUN</v>
      </c>
      <c r="W477" s="28"/>
      <c r="X477" s="28"/>
      <c r="Y477" s="28"/>
      <c r="Z477" s="28"/>
      <c r="AA477" s="28"/>
      <c r="AB477" s="28"/>
      <c r="AC477" s="65" t="b">
        <v>0</v>
      </c>
      <c r="AD477" s="28" t="str">
        <f t="shared" si="4"/>
        <v>Waktunya Dummy</v>
      </c>
      <c r="AE477" s="28" t="str">
        <f t="shared" si="5"/>
        <v>1</v>
      </c>
      <c r="AF477" s="28">
        <f t="shared" si="8"/>
        <v>100</v>
      </c>
      <c r="AG477" s="28">
        <v>100.0</v>
      </c>
      <c r="AH477" s="68">
        <v>1.0</v>
      </c>
      <c r="AI477" s="28">
        <v>0.0</v>
      </c>
      <c r="AJ477" s="70">
        <v>0.0</v>
      </c>
      <c r="AK477" s="28">
        <v>0.0</v>
      </c>
      <c r="AL477" s="68">
        <v>0.0</v>
      </c>
      <c r="AM477" s="28">
        <v>0.0</v>
      </c>
      <c r="AN477" s="68">
        <v>0.0</v>
      </c>
      <c r="AO477" s="28">
        <v>0.0</v>
      </c>
      <c r="AP477" s="68">
        <v>0.0</v>
      </c>
      <c r="AQ477" s="28">
        <v>0.0</v>
      </c>
      <c r="AR477" s="68">
        <v>0.0</v>
      </c>
      <c r="AS477" s="28">
        <v>0.0</v>
      </c>
      <c r="AT477" s="68">
        <v>0.0</v>
      </c>
      <c r="AU477" s="28">
        <v>0.0</v>
      </c>
      <c r="AV477" s="68">
        <v>0.0</v>
      </c>
      <c r="AW477" s="28">
        <v>0.0</v>
      </c>
      <c r="AX477" s="68">
        <v>0.0</v>
      </c>
      <c r="AY477" s="55" t="s">
        <v>184</v>
      </c>
      <c r="AZ477" s="55" t="s">
        <v>184</v>
      </c>
      <c r="BA477" s="55" t="s">
        <v>184</v>
      </c>
      <c r="BB477" s="55" t="s">
        <v>184</v>
      </c>
      <c r="BC477" s="77">
        <f t="shared" si="7"/>
        <v>100</v>
      </c>
    </row>
    <row r="478" ht="22.5" customHeight="1">
      <c r="A478" s="36">
        <v>477.0</v>
      </c>
      <c r="B478" s="28" t="s">
        <v>3213</v>
      </c>
      <c r="C478" s="28" t="s">
        <v>5066</v>
      </c>
      <c r="D478" s="28" t="s">
        <v>191</v>
      </c>
      <c r="E478" s="28" t="s">
        <v>593</v>
      </c>
      <c r="F478" s="28" t="s">
        <v>358</v>
      </c>
      <c r="G478" s="28"/>
      <c r="H478" s="28" t="s">
        <v>1859</v>
      </c>
      <c r="I478" s="28">
        <v>2.0</v>
      </c>
      <c r="J478" s="28">
        <v>20.0</v>
      </c>
      <c r="K478" s="28">
        <v>40.0</v>
      </c>
      <c r="L478" s="28" t="s">
        <v>546</v>
      </c>
      <c r="M478" s="28">
        <v>2.0</v>
      </c>
      <c r="N478" s="28" t="s">
        <v>3851</v>
      </c>
      <c r="O478" s="28" t="s">
        <v>2362</v>
      </c>
      <c r="P478" s="28"/>
      <c r="Q478" s="28" t="s">
        <v>1245</v>
      </c>
      <c r="R478" s="28">
        <v>50.0</v>
      </c>
      <c r="S478" s="50">
        <f t="shared" si="1"/>
        <v>25</v>
      </c>
      <c r="T478" s="28" t="str">
        <f t="shared" si="2"/>
        <v>DIATAS 8JAM</v>
      </c>
      <c r="U478" s="52">
        <v>45292.0</v>
      </c>
      <c r="V478" s="28" t="str">
        <f t="shared" si="3"/>
        <v>DIATAS 1 TAHUN</v>
      </c>
      <c r="W478" s="28"/>
      <c r="X478" s="28"/>
      <c r="Y478" s="28"/>
      <c r="Z478" s="28"/>
      <c r="AA478" s="28"/>
      <c r="AB478" s="28"/>
      <c r="AC478" s="65" t="b">
        <v>0</v>
      </c>
      <c r="AD478" s="28" t="str">
        <f t="shared" si="4"/>
        <v>Waktunya Dummy</v>
      </c>
      <c r="AE478" s="28" t="str">
        <f t="shared" si="5"/>
        <v>1</v>
      </c>
      <c r="AF478" s="28">
        <f t="shared" si="8"/>
        <v>50</v>
      </c>
      <c r="AG478" s="28">
        <v>50.0</v>
      </c>
      <c r="AH478" s="68">
        <v>1.0</v>
      </c>
      <c r="AI478" s="28">
        <v>0.0</v>
      </c>
      <c r="AJ478" s="70"/>
      <c r="AK478" s="28">
        <v>0.0</v>
      </c>
      <c r="AL478" s="28"/>
      <c r="AM478" s="28">
        <v>0.0</v>
      </c>
      <c r="AN478" s="28"/>
      <c r="AO478" s="28">
        <v>0.0</v>
      </c>
      <c r="AP478" s="28"/>
      <c r="AQ478" s="28">
        <v>0.0</v>
      </c>
      <c r="AR478" s="28"/>
      <c r="AS478" s="28">
        <v>0.0</v>
      </c>
      <c r="AT478" s="28"/>
      <c r="AU478" s="28">
        <v>0.0</v>
      </c>
      <c r="AV478" s="28"/>
      <c r="AW478" s="28">
        <v>0.0</v>
      </c>
      <c r="AX478" s="28"/>
      <c r="AY478" s="55" t="s">
        <v>184</v>
      </c>
      <c r="AZ478" s="55" t="s">
        <v>184</v>
      </c>
      <c r="BA478" s="55" t="s">
        <v>184</v>
      </c>
      <c r="BB478" s="55" t="s">
        <v>184</v>
      </c>
      <c r="BC478" s="77">
        <f t="shared" si="7"/>
        <v>100</v>
      </c>
    </row>
    <row r="479" ht="22.5" customHeight="1">
      <c r="A479" s="36">
        <v>478.0</v>
      </c>
      <c r="B479" s="28" t="s">
        <v>3216</v>
      </c>
      <c r="C479" s="28" t="s">
        <v>5074</v>
      </c>
      <c r="D479" s="28" t="s">
        <v>253</v>
      </c>
      <c r="E479" s="28" t="s">
        <v>593</v>
      </c>
      <c r="F479" s="28" t="s">
        <v>358</v>
      </c>
      <c r="G479" s="28"/>
      <c r="H479" s="28" t="s">
        <v>1859</v>
      </c>
      <c r="I479" s="28">
        <v>2.0</v>
      </c>
      <c r="J479" s="28">
        <v>20.0</v>
      </c>
      <c r="K479" s="28">
        <v>40.0</v>
      </c>
      <c r="L479" s="28" t="s">
        <v>546</v>
      </c>
      <c r="M479" s="28">
        <v>4.0</v>
      </c>
      <c r="N479" s="28" t="s">
        <v>1605</v>
      </c>
      <c r="O479" s="28" t="s">
        <v>1608</v>
      </c>
      <c r="P479" s="28"/>
      <c r="Q479" s="28" t="s">
        <v>368</v>
      </c>
      <c r="R479" s="28">
        <v>100.0</v>
      </c>
      <c r="S479" s="50">
        <f t="shared" si="1"/>
        <v>25</v>
      </c>
      <c r="T479" s="28" t="str">
        <f t="shared" si="2"/>
        <v>DIATAS 8JAM</v>
      </c>
      <c r="U479" s="52">
        <v>44927.0</v>
      </c>
      <c r="V479" s="28" t="str">
        <f t="shared" si="3"/>
        <v>DIATAS 2 TAHUN</v>
      </c>
      <c r="W479" s="28"/>
      <c r="X479" s="28"/>
      <c r="Y479" s="28"/>
      <c r="Z479" s="28"/>
      <c r="AA479" s="28"/>
      <c r="AB479" s="28"/>
      <c r="AC479" s="65" t="b">
        <v>0</v>
      </c>
      <c r="AD479" s="28" t="str">
        <f t="shared" si="4"/>
        <v>Waktunya Dummy</v>
      </c>
      <c r="AE479" s="28" t="str">
        <f t="shared" si="5"/>
        <v>1</v>
      </c>
      <c r="AF479" s="28">
        <f t="shared" si="8"/>
        <v>100</v>
      </c>
      <c r="AG479" s="28">
        <v>100.0</v>
      </c>
      <c r="AH479" s="68">
        <v>1.0</v>
      </c>
      <c r="AI479" s="28">
        <v>0.0</v>
      </c>
      <c r="AJ479" s="70">
        <v>0.0</v>
      </c>
      <c r="AK479" s="28">
        <v>0.0</v>
      </c>
      <c r="AL479" s="68">
        <v>0.0</v>
      </c>
      <c r="AM479" s="28">
        <v>0.0</v>
      </c>
      <c r="AN479" s="68">
        <v>0.0</v>
      </c>
      <c r="AO479" s="28">
        <v>0.0</v>
      </c>
      <c r="AP479" s="68">
        <v>0.0</v>
      </c>
      <c r="AQ479" s="28">
        <v>0.0</v>
      </c>
      <c r="AR479" s="68">
        <v>0.0</v>
      </c>
      <c r="AS479" s="28">
        <v>0.0</v>
      </c>
      <c r="AT479" s="68">
        <v>0.0</v>
      </c>
      <c r="AU479" s="28">
        <v>0.0</v>
      </c>
      <c r="AV479" s="68">
        <v>0.0</v>
      </c>
      <c r="AW479" s="28">
        <v>0.0</v>
      </c>
      <c r="AX479" s="68">
        <v>0.0</v>
      </c>
      <c r="AY479" s="55" t="s">
        <v>184</v>
      </c>
      <c r="AZ479" s="55" t="s">
        <v>184</v>
      </c>
      <c r="BA479" s="55" t="s">
        <v>184</v>
      </c>
      <c r="BB479" s="55" t="s">
        <v>184</v>
      </c>
      <c r="BC479" s="77">
        <f t="shared" si="7"/>
        <v>100</v>
      </c>
    </row>
    <row r="480" ht="22.5" customHeight="1">
      <c r="A480" s="36">
        <v>479.0</v>
      </c>
      <c r="B480" s="28" t="s">
        <v>3221</v>
      </c>
      <c r="C480" s="28" t="s">
        <v>5083</v>
      </c>
      <c r="D480" s="28" t="s">
        <v>577</v>
      </c>
      <c r="E480" s="28" t="s">
        <v>593</v>
      </c>
      <c r="F480" s="28" t="s">
        <v>2343</v>
      </c>
      <c r="G480" s="28"/>
      <c r="H480" s="28"/>
      <c r="I480" s="28"/>
      <c r="J480" s="28"/>
      <c r="K480" s="28">
        <v>0.0</v>
      </c>
      <c r="L480" s="28" t="s">
        <v>2343</v>
      </c>
      <c r="M480" s="28">
        <v>1.0</v>
      </c>
      <c r="N480" s="28" t="s">
        <v>2346</v>
      </c>
      <c r="O480" s="28" t="s">
        <v>1608</v>
      </c>
      <c r="P480" s="28"/>
      <c r="Q480" s="28">
        <v>0.0</v>
      </c>
      <c r="R480" s="28">
        <v>0.0</v>
      </c>
      <c r="S480" s="50">
        <f t="shared" si="1"/>
        <v>0</v>
      </c>
      <c r="T480" s="28" t="str">
        <f t="shared" si="2"/>
        <v>KURANG 8JAM</v>
      </c>
      <c r="U480" s="52">
        <v>44927.0</v>
      </c>
      <c r="V480" s="28" t="str">
        <f t="shared" si="3"/>
        <v>DIATAS 2 TAHUN</v>
      </c>
      <c r="W480" s="28"/>
      <c r="X480" s="28"/>
      <c r="Y480" s="28"/>
      <c r="Z480" s="28"/>
      <c r="AA480" s="28"/>
      <c r="AB480" s="28"/>
      <c r="AC480" s="65" t="b">
        <v>0</v>
      </c>
      <c r="AD480" s="28" t="str">
        <f t="shared" si="4"/>
        <v>Waktunya Dummy</v>
      </c>
      <c r="AE480" s="28" t="str">
        <f t="shared" si="5"/>
        <v>0</v>
      </c>
      <c r="AF480" s="28">
        <f t="shared" si="8"/>
        <v>0</v>
      </c>
      <c r="AG480" s="28">
        <v>0.0</v>
      </c>
      <c r="AH480" s="68">
        <v>1.0</v>
      </c>
      <c r="AI480" s="28">
        <v>0.0</v>
      </c>
      <c r="AJ480" s="70">
        <v>0.0</v>
      </c>
      <c r="AK480" s="28">
        <v>0.0</v>
      </c>
      <c r="AL480" s="68">
        <v>0.0</v>
      </c>
      <c r="AM480" s="28">
        <v>0.0</v>
      </c>
      <c r="AN480" s="68">
        <v>0.0</v>
      </c>
      <c r="AO480" s="28">
        <v>0.0</v>
      </c>
      <c r="AP480" s="68">
        <v>0.0</v>
      </c>
      <c r="AQ480" s="28">
        <v>0.0</v>
      </c>
      <c r="AR480" s="68">
        <v>0.0</v>
      </c>
      <c r="AS480" s="28">
        <v>0.0</v>
      </c>
      <c r="AT480" s="68">
        <v>0.0</v>
      </c>
      <c r="AU480" s="28">
        <v>0.0</v>
      </c>
      <c r="AV480" s="68">
        <v>0.0</v>
      </c>
      <c r="AW480" s="28">
        <v>0.0</v>
      </c>
      <c r="AX480" s="68">
        <v>0.0</v>
      </c>
      <c r="AY480" s="55" t="s">
        <v>184</v>
      </c>
      <c r="AZ480" s="55" t="s">
        <v>184</v>
      </c>
      <c r="BA480" s="55" t="s">
        <v>184</v>
      </c>
      <c r="BB480" s="55" t="s">
        <v>184</v>
      </c>
      <c r="BC480" s="77">
        <f t="shared" si="7"/>
        <v>100</v>
      </c>
    </row>
    <row r="481" ht="22.5" customHeight="1">
      <c r="A481" s="36">
        <v>480.0</v>
      </c>
      <c r="B481" s="28" t="s">
        <v>3226</v>
      </c>
      <c r="C481" s="28" t="s">
        <v>5092</v>
      </c>
      <c r="D481" s="28" t="s">
        <v>434</v>
      </c>
      <c r="E481" s="28" t="s">
        <v>593</v>
      </c>
      <c r="F481" s="28" t="s">
        <v>358</v>
      </c>
      <c r="G481" s="28"/>
      <c r="H481" s="28" t="s">
        <v>1859</v>
      </c>
      <c r="I481" s="28">
        <v>2.0</v>
      </c>
      <c r="J481" s="28">
        <v>20.0</v>
      </c>
      <c r="K481" s="28">
        <v>40.0</v>
      </c>
      <c r="L481" s="28" t="s">
        <v>546</v>
      </c>
      <c r="M481" s="28">
        <v>4.0</v>
      </c>
      <c r="N481" s="28" t="s">
        <v>1605</v>
      </c>
      <c r="O481" s="28" t="s">
        <v>1608</v>
      </c>
      <c r="P481" s="28"/>
      <c r="Q481" s="28" t="s">
        <v>368</v>
      </c>
      <c r="R481" s="28">
        <v>100.0</v>
      </c>
      <c r="S481" s="50">
        <f t="shared" si="1"/>
        <v>25</v>
      </c>
      <c r="T481" s="28" t="str">
        <f t="shared" si="2"/>
        <v>DIATAS 8JAM</v>
      </c>
      <c r="U481" s="52">
        <v>44927.0</v>
      </c>
      <c r="V481" s="28" t="str">
        <f t="shared" si="3"/>
        <v>DIATAS 2 TAHUN</v>
      </c>
      <c r="W481" s="28"/>
      <c r="X481" s="28"/>
      <c r="Y481" s="28"/>
      <c r="Z481" s="28"/>
      <c r="AA481" s="28"/>
      <c r="AB481" s="28"/>
      <c r="AC481" s="65" t="b">
        <v>0</v>
      </c>
      <c r="AD481" s="28" t="str">
        <f t="shared" si="4"/>
        <v>Waktunya Dummy</v>
      </c>
      <c r="AE481" s="28" t="str">
        <f t="shared" si="5"/>
        <v>1</v>
      </c>
      <c r="AF481" s="28">
        <f t="shared" si="8"/>
        <v>100</v>
      </c>
      <c r="AG481" s="28">
        <v>100.0</v>
      </c>
      <c r="AH481" s="68">
        <v>1.0</v>
      </c>
      <c r="AI481" s="28">
        <v>0.0</v>
      </c>
      <c r="AJ481" s="70">
        <v>0.0</v>
      </c>
      <c r="AK481" s="28">
        <v>0.0</v>
      </c>
      <c r="AL481" s="68">
        <v>0.0</v>
      </c>
      <c r="AM481" s="28">
        <v>0.0</v>
      </c>
      <c r="AN481" s="68">
        <v>0.0</v>
      </c>
      <c r="AO481" s="28">
        <v>0.0</v>
      </c>
      <c r="AP481" s="68">
        <v>0.0</v>
      </c>
      <c r="AQ481" s="28">
        <v>0.0</v>
      </c>
      <c r="AR481" s="68">
        <v>0.0</v>
      </c>
      <c r="AS481" s="28">
        <v>0.0</v>
      </c>
      <c r="AT481" s="68">
        <v>0.0</v>
      </c>
      <c r="AU481" s="28">
        <v>0.0</v>
      </c>
      <c r="AV481" s="68">
        <v>0.0</v>
      </c>
      <c r="AW481" s="28">
        <v>0.0</v>
      </c>
      <c r="AX481" s="68">
        <v>0.0</v>
      </c>
      <c r="AY481" s="55" t="s">
        <v>184</v>
      </c>
      <c r="AZ481" s="55" t="s">
        <v>184</v>
      </c>
      <c r="BA481" s="55" t="s">
        <v>184</v>
      </c>
      <c r="BB481" s="55" t="s">
        <v>184</v>
      </c>
      <c r="BC481" s="77">
        <f t="shared" si="7"/>
        <v>100</v>
      </c>
    </row>
    <row r="482" ht="22.5" customHeight="1">
      <c r="A482" s="36">
        <v>481.0</v>
      </c>
      <c r="B482" s="28" t="s">
        <v>3235</v>
      </c>
      <c r="C482" s="28" t="s">
        <v>5100</v>
      </c>
      <c r="D482" s="28" t="s">
        <v>288</v>
      </c>
      <c r="E482" s="28" t="s">
        <v>593</v>
      </c>
      <c r="F482" s="28" t="s">
        <v>2343</v>
      </c>
      <c r="G482" s="28"/>
      <c r="H482" s="28"/>
      <c r="I482" s="28"/>
      <c r="J482" s="28"/>
      <c r="K482" s="28">
        <v>0.0</v>
      </c>
      <c r="L482" s="28" t="s">
        <v>2343</v>
      </c>
      <c r="M482" s="28">
        <v>1.0</v>
      </c>
      <c r="N482" s="28" t="s">
        <v>2346</v>
      </c>
      <c r="O482" s="28" t="s">
        <v>1608</v>
      </c>
      <c r="P482" s="28"/>
      <c r="Q482" s="28">
        <v>0.0</v>
      </c>
      <c r="R482" s="28">
        <v>0.0</v>
      </c>
      <c r="S482" s="50">
        <f t="shared" si="1"/>
        <v>0</v>
      </c>
      <c r="T482" s="28" t="str">
        <f t="shared" si="2"/>
        <v>KURANG 8JAM</v>
      </c>
      <c r="U482" s="52">
        <v>44927.0</v>
      </c>
      <c r="V482" s="28" t="str">
        <f t="shared" si="3"/>
        <v>DIATAS 2 TAHUN</v>
      </c>
      <c r="W482" s="28"/>
      <c r="X482" s="28"/>
      <c r="Y482" s="28"/>
      <c r="Z482" s="28"/>
      <c r="AA482" s="28"/>
      <c r="AB482" s="28"/>
      <c r="AC482" s="65" t="b">
        <v>0</v>
      </c>
      <c r="AD482" s="28" t="str">
        <f t="shared" si="4"/>
        <v>Waktunya Dummy</v>
      </c>
      <c r="AE482" s="28" t="str">
        <f t="shared" si="5"/>
        <v>0</v>
      </c>
      <c r="AF482" s="28">
        <f t="shared" si="8"/>
        <v>0</v>
      </c>
      <c r="AG482" s="28">
        <v>0.0</v>
      </c>
      <c r="AH482" s="68">
        <v>1.0</v>
      </c>
      <c r="AI482" s="28">
        <v>0.0</v>
      </c>
      <c r="AJ482" s="70">
        <v>0.0</v>
      </c>
      <c r="AK482" s="28">
        <v>0.0</v>
      </c>
      <c r="AL482" s="68">
        <v>0.0</v>
      </c>
      <c r="AM482" s="28">
        <v>0.0</v>
      </c>
      <c r="AN482" s="68">
        <v>0.0</v>
      </c>
      <c r="AO482" s="28">
        <v>0.0</v>
      </c>
      <c r="AP482" s="68">
        <v>0.0</v>
      </c>
      <c r="AQ482" s="28">
        <v>0.0</v>
      </c>
      <c r="AR482" s="68">
        <v>0.0</v>
      </c>
      <c r="AS482" s="28">
        <v>0.0</v>
      </c>
      <c r="AT482" s="68">
        <v>0.0</v>
      </c>
      <c r="AU482" s="28">
        <v>0.0</v>
      </c>
      <c r="AV482" s="68">
        <v>0.0</v>
      </c>
      <c r="AW482" s="28">
        <v>0.0</v>
      </c>
      <c r="AX482" s="68">
        <v>0.0</v>
      </c>
      <c r="AY482" s="55" t="s">
        <v>184</v>
      </c>
      <c r="AZ482" s="55" t="s">
        <v>184</v>
      </c>
      <c r="BA482" s="55" t="s">
        <v>184</v>
      </c>
      <c r="BB482" s="55" t="s">
        <v>184</v>
      </c>
      <c r="BC482" s="77">
        <f t="shared" si="7"/>
        <v>100</v>
      </c>
    </row>
    <row r="483" ht="22.5" customHeight="1">
      <c r="A483" s="36">
        <v>482.0</v>
      </c>
      <c r="B483" s="28" t="s">
        <v>3239</v>
      </c>
      <c r="C483" s="28" t="s">
        <v>5109</v>
      </c>
      <c r="D483" s="28" t="s">
        <v>232</v>
      </c>
      <c r="E483" s="28" t="s">
        <v>593</v>
      </c>
      <c r="F483" s="28" t="s">
        <v>358</v>
      </c>
      <c r="G483" s="28"/>
      <c r="H483" s="28" t="s">
        <v>1859</v>
      </c>
      <c r="I483" s="28">
        <v>2.0</v>
      </c>
      <c r="J483" s="28">
        <v>20.0</v>
      </c>
      <c r="K483" s="28">
        <v>40.0</v>
      </c>
      <c r="L483" s="28" t="s">
        <v>546</v>
      </c>
      <c r="M483" s="28">
        <v>4.0</v>
      </c>
      <c r="N483" s="28" t="s">
        <v>1605</v>
      </c>
      <c r="O483" s="28" t="s">
        <v>1608</v>
      </c>
      <c r="P483" s="28"/>
      <c r="Q483" s="28" t="s">
        <v>368</v>
      </c>
      <c r="R483" s="28">
        <v>100.0</v>
      </c>
      <c r="S483" s="50">
        <f t="shared" si="1"/>
        <v>25</v>
      </c>
      <c r="T483" s="28" t="str">
        <f t="shared" si="2"/>
        <v>DIATAS 8JAM</v>
      </c>
      <c r="U483" s="52">
        <v>44927.0</v>
      </c>
      <c r="V483" s="28" t="str">
        <f t="shared" si="3"/>
        <v>DIATAS 2 TAHUN</v>
      </c>
      <c r="W483" s="28"/>
      <c r="X483" s="28"/>
      <c r="Y483" s="28"/>
      <c r="Z483" s="28"/>
      <c r="AA483" s="28"/>
      <c r="AB483" s="28"/>
      <c r="AC483" s="65" t="b">
        <v>0</v>
      </c>
      <c r="AD483" s="28" t="str">
        <f t="shared" si="4"/>
        <v>Waktunya Dummy</v>
      </c>
      <c r="AE483" s="28" t="str">
        <f t="shared" si="5"/>
        <v>1</v>
      </c>
      <c r="AF483" s="28">
        <f t="shared" si="8"/>
        <v>100</v>
      </c>
      <c r="AG483" s="28">
        <v>100.0</v>
      </c>
      <c r="AH483" s="68">
        <v>1.0</v>
      </c>
      <c r="AI483" s="28">
        <v>0.0</v>
      </c>
      <c r="AJ483" s="70">
        <v>0.0</v>
      </c>
      <c r="AK483" s="28">
        <v>0.0</v>
      </c>
      <c r="AL483" s="68">
        <v>0.0</v>
      </c>
      <c r="AM483" s="28">
        <v>0.0</v>
      </c>
      <c r="AN483" s="68">
        <v>0.0</v>
      </c>
      <c r="AO483" s="28">
        <v>0.0</v>
      </c>
      <c r="AP483" s="68">
        <v>0.0</v>
      </c>
      <c r="AQ483" s="28">
        <v>0.0</v>
      </c>
      <c r="AR483" s="68">
        <v>0.0</v>
      </c>
      <c r="AS483" s="28">
        <v>0.0</v>
      </c>
      <c r="AT483" s="68">
        <v>0.0</v>
      </c>
      <c r="AU483" s="28">
        <v>0.0</v>
      </c>
      <c r="AV483" s="68">
        <v>0.0</v>
      </c>
      <c r="AW483" s="28">
        <v>0.0</v>
      </c>
      <c r="AX483" s="68">
        <v>0.0</v>
      </c>
      <c r="AY483" s="55" t="s">
        <v>184</v>
      </c>
      <c r="AZ483" s="55" t="s">
        <v>184</v>
      </c>
      <c r="BA483" s="55" t="s">
        <v>184</v>
      </c>
      <c r="BB483" s="55" t="s">
        <v>184</v>
      </c>
      <c r="BC483" s="77">
        <f t="shared" si="7"/>
        <v>100</v>
      </c>
    </row>
    <row r="484" ht="22.5" customHeight="1">
      <c r="A484" s="36">
        <v>483.0</v>
      </c>
      <c r="B484" s="28" t="s">
        <v>3241</v>
      </c>
      <c r="C484" s="28" t="s">
        <v>5116</v>
      </c>
      <c r="D484" s="28" t="s">
        <v>253</v>
      </c>
      <c r="E484" s="28" t="s">
        <v>593</v>
      </c>
      <c r="F484" s="28" t="s">
        <v>358</v>
      </c>
      <c r="G484" s="28"/>
      <c r="H484" s="28" t="s">
        <v>1859</v>
      </c>
      <c r="I484" s="28">
        <v>2.0</v>
      </c>
      <c r="J484" s="28">
        <v>20.0</v>
      </c>
      <c r="K484" s="28">
        <v>40.0</v>
      </c>
      <c r="L484" s="28" t="s">
        <v>546</v>
      </c>
      <c r="M484" s="28">
        <v>4.0</v>
      </c>
      <c r="N484" s="28" t="s">
        <v>1605</v>
      </c>
      <c r="O484" s="28" t="s">
        <v>1608</v>
      </c>
      <c r="P484" s="28"/>
      <c r="Q484" s="28" t="s">
        <v>368</v>
      </c>
      <c r="R484" s="28">
        <v>100.0</v>
      </c>
      <c r="S484" s="50">
        <f t="shared" si="1"/>
        <v>25</v>
      </c>
      <c r="T484" s="28" t="str">
        <f t="shared" si="2"/>
        <v>DIATAS 8JAM</v>
      </c>
      <c r="U484" s="52">
        <v>44927.0</v>
      </c>
      <c r="V484" s="28" t="str">
        <f t="shared" si="3"/>
        <v>DIATAS 2 TAHUN</v>
      </c>
      <c r="W484" s="28"/>
      <c r="X484" s="28"/>
      <c r="Y484" s="28"/>
      <c r="Z484" s="28"/>
      <c r="AA484" s="28"/>
      <c r="AB484" s="28"/>
      <c r="AC484" s="65" t="b">
        <v>0</v>
      </c>
      <c r="AD484" s="28" t="str">
        <f t="shared" si="4"/>
        <v>Waktunya Dummy</v>
      </c>
      <c r="AE484" s="28" t="str">
        <f t="shared" si="5"/>
        <v>1</v>
      </c>
      <c r="AF484" s="28">
        <f t="shared" si="8"/>
        <v>100</v>
      </c>
      <c r="AG484" s="28">
        <v>100.0</v>
      </c>
      <c r="AH484" s="68">
        <v>1.0</v>
      </c>
      <c r="AI484" s="28">
        <v>0.0</v>
      </c>
      <c r="AJ484" s="70">
        <v>0.0</v>
      </c>
      <c r="AK484" s="28">
        <v>0.0</v>
      </c>
      <c r="AL484" s="68">
        <v>0.0</v>
      </c>
      <c r="AM484" s="28">
        <v>0.0</v>
      </c>
      <c r="AN484" s="68">
        <v>0.0</v>
      </c>
      <c r="AO484" s="28">
        <v>0.0</v>
      </c>
      <c r="AP484" s="68">
        <v>0.0</v>
      </c>
      <c r="AQ484" s="28">
        <v>0.0</v>
      </c>
      <c r="AR484" s="68">
        <v>0.0</v>
      </c>
      <c r="AS484" s="28">
        <v>0.0</v>
      </c>
      <c r="AT484" s="68">
        <v>0.0</v>
      </c>
      <c r="AU484" s="28">
        <v>0.0</v>
      </c>
      <c r="AV484" s="68">
        <v>0.0</v>
      </c>
      <c r="AW484" s="28">
        <v>0.0</v>
      </c>
      <c r="AX484" s="68">
        <v>0.0</v>
      </c>
      <c r="AY484" s="55" t="s">
        <v>184</v>
      </c>
      <c r="AZ484" s="55" t="s">
        <v>184</v>
      </c>
      <c r="BA484" s="55" t="s">
        <v>184</v>
      </c>
      <c r="BB484" s="55" t="s">
        <v>184</v>
      </c>
      <c r="BC484" s="77">
        <f t="shared" si="7"/>
        <v>100</v>
      </c>
    </row>
    <row r="485" ht="22.5" customHeight="1">
      <c r="A485" s="36">
        <v>484.0</v>
      </c>
      <c r="B485" s="28" t="s">
        <v>3244</v>
      </c>
      <c r="C485" s="28" t="s">
        <v>5122</v>
      </c>
      <c r="D485" s="28" t="s">
        <v>181</v>
      </c>
      <c r="E485" s="28" t="s">
        <v>593</v>
      </c>
      <c r="F485" s="28" t="s">
        <v>358</v>
      </c>
      <c r="G485" s="28"/>
      <c r="H485" s="28" t="s">
        <v>1859</v>
      </c>
      <c r="I485" s="28">
        <v>2.0</v>
      </c>
      <c r="J485" s="28">
        <v>20.0</v>
      </c>
      <c r="K485" s="28">
        <v>40.0</v>
      </c>
      <c r="L485" s="28" t="s">
        <v>546</v>
      </c>
      <c r="M485" s="28">
        <v>4.0</v>
      </c>
      <c r="N485" s="28" t="s">
        <v>1605</v>
      </c>
      <c r="O485" s="28" t="s">
        <v>1608</v>
      </c>
      <c r="P485" s="28"/>
      <c r="Q485" s="28" t="s">
        <v>368</v>
      </c>
      <c r="R485" s="28">
        <v>100.0</v>
      </c>
      <c r="S485" s="50">
        <f t="shared" si="1"/>
        <v>25</v>
      </c>
      <c r="T485" s="28" t="str">
        <f t="shared" si="2"/>
        <v>DIATAS 8JAM</v>
      </c>
      <c r="U485" s="52">
        <v>44927.0</v>
      </c>
      <c r="V485" s="28" t="str">
        <f t="shared" si="3"/>
        <v>DIATAS 2 TAHUN</v>
      </c>
      <c r="W485" s="28"/>
      <c r="X485" s="28"/>
      <c r="Y485" s="28"/>
      <c r="Z485" s="28"/>
      <c r="AA485" s="28"/>
      <c r="AB485" s="28"/>
      <c r="AC485" s="65" t="b">
        <v>0</v>
      </c>
      <c r="AD485" s="28" t="str">
        <f t="shared" si="4"/>
        <v>Waktunya Dummy</v>
      </c>
      <c r="AE485" s="28" t="str">
        <f t="shared" si="5"/>
        <v>1</v>
      </c>
      <c r="AF485" s="28">
        <f t="shared" si="8"/>
        <v>100</v>
      </c>
      <c r="AG485" s="28">
        <v>100.0</v>
      </c>
      <c r="AH485" s="68">
        <v>1.0</v>
      </c>
      <c r="AI485" s="28">
        <v>0.0</v>
      </c>
      <c r="AJ485" s="70">
        <v>0.0</v>
      </c>
      <c r="AK485" s="28">
        <v>0.0</v>
      </c>
      <c r="AL485" s="68">
        <v>0.0</v>
      </c>
      <c r="AM485" s="28">
        <v>0.0</v>
      </c>
      <c r="AN485" s="68">
        <v>0.0</v>
      </c>
      <c r="AO485" s="28">
        <v>0.0</v>
      </c>
      <c r="AP485" s="68">
        <v>0.0</v>
      </c>
      <c r="AQ485" s="28">
        <v>0.0</v>
      </c>
      <c r="AR485" s="68">
        <v>0.0</v>
      </c>
      <c r="AS485" s="28">
        <v>0.0</v>
      </c>
      <c r="AT485" s="68">
        <v>0.0</v>
      </c>
      <c r="AU485" s="28">
        <v>0.0</v>
      </c>
      <c r="AV485" s="68">
        <v>0.0</v>
      </c>
      <c r="AW485" s="28">
        <v>0.0</v>
      </c>
      <c r="AX485" s="68">
        <v>0.0</v>
      </c>
      <c r="AY485" s="55" t="s">
        <v>184</v>
      </c>
      <c r="AZ485" s="55" t="s">
        <v>184</v>
      </c>
      <c r="BA485" s="55" t="s">
        <v>184</v>
      </c>
      <c r="BB485" s="55" t="s">
        <v>184</v>
      </c>
      <c r="BC485" s="77">
        <f t="shared" si="7"/>
        <v>100</v>
      </c>
    </row>
    <row r="486" ht="22.5" customHeight="1">
      <c r="A486" s="36">
        <v>485.0</v>
      </c>
      <c r="B486" s="28" t="s">
        <v>3248</v>
      </c>
      <c r="C486" s="28" t="s">
        <v>5130</v>
      </c>
      <c r="D486" s="28" t="s">
        <v>96</v>
      </c>
      <c r="E486" s="28" t="s">
        <v>593</v>
      </c>
      <c r="F486" s="28" t="s">
        <v>2343</v>
      </c>
      <c r="G486" s="28"/>
      <c r="H486" s="28"/>
      <c r="I486" s="28"/>
      <c r="J486" s="28"/>
      <c r="K486" s="28">
        <v>0.0</v>
      </c>
      <c r="L486" s="28" t="s">
        <v>2343</v>
      </c>
      <c r="M486" s="28">
        <v>1.0</v>
      </c>
      <c r="N486" s="28" t="s">
        <v>2346</v>
      </c>
      <c r="O486" s="28" t="s">
        <v>1608</v>
      </c>
      <c r="P486" s="28"/>
      <c r="Q486" s="28">
        <v>0.0</v>
      </c>
      <c r="R486" s="28">
        <v>0.0</v>
      </c>
      <c r="S486" s="50">
        <f t="shared" si="1"/>
        <v>0</v>
      </c>
      <c r="T486" s="28" t="str">
        <f t="shared" si="2"/>
        <v>KURANG 8JAM</v>
      </c>
      <c r="U486" s="52">
        <v>44927.0</v>
      </c>
      <c r="V486" s="28" t="str">
        <f t="shared" si="3"/>
        <v>DIATAS 2 TAHUN</v>
      </c>
      <c r="W486" s="28"/>
      <c r="X486" s="28"/>
      <c r="Y486" s="28"/>
      <c r="Z486" s="28"/>
      <c r="AA486" s="28"/>
      <c r="AB486" s="28"/>
      <c r="AC486" s="65" t="b">
        <v>0</v>
      </c>
      <c r="AD486" s="28" t="str">
        <f t="shared" si="4"/>
        <v>Waktunya Dummy</v>
      </c>
      <c r="AE486" s="28" t="str">
        <f t="shared" si="5"/>
        <v>0</v>
      </c>
      <c r="AF486" s="28">
        <f t="shared" si="8"/>
        <v>0</v>
      </c>
      <c r="AG486" s="28">
        <v>0.0</v>
      </c>
      <c r="AH486" s="68">
        <v>1.0</v>
      </c>
      <c r="AI486" s="28">
        <v>0.0</v>
      </c>
      <c r="AJ486" s="70">
        <v>0.0</v>
      </c>
      <c r="AK486" s="28">
        <v>0.0</v>
      </c>
      <c r="AL486" s="68">
        <v>0.0</v>
      </c>
      <c r="AM486" s="28">
        <v>0.0</v>
      </c>
      <c r="AN486" s="68">
        <v>0.0</v>
      </c>
      <c r="AO486" s="28">
        <v>0.0</v>
      </c>
      <c r="AP486" s="68">
        <v>0.0</v>
      </c>
      <c r="AQ486" s="28">
        <v>0.0</v>
      </c>
      <c r="AR486" s="68">
        <v>0.0</v>
      </c>
      <c r="AS486" s="28">
        <v>0.0</v>
      </c>
      <c r="AT486" s="68">
        <v>0.0</v>
      </c>
      <c r="AU486" s="28">
        <v>0.0</v>
      </c>
      <c r="AV486" s="68">
        <v>0.0</v>
      </c>
      <c r="AW486" s="28">
        <v>0.0</v>
      </c>
      <c r="AX486" s="68">
        <v>0.0</v>
      </c>
      <c r="AY486" s="55" t="s">
        <v>184</v>
      </c>
      <c r="AZ486" s="55" t="s">
        <v>184</v>
      </c>
      <c r="BA486" s="55" t="s">
        <v>184</v>
      </c>
      <c r="BB486" s="55" t="s">
        <v>184</v>
      </c>
      <c r="BC486" s="77">
        <f t="shared" si="7"/>
        <v>100</v>
      </c>
    </row>
    <row r="487" ht="22.5" customHeight="1">
      <c r="A487" s="36">
        <v>486.0</v>
      </c>
      <c r="B487" s="28" t="s">
        <v>3250</v>
      </c>
      <c r="C487" s="28" t="s">
        <v>5138</v>
      </c>
      <c r="D487" s="28" t="s">
        <v>16</v>
      </c>
      <c r="E487" s="28" t="s">
        <v>593</v>
      </c>
      <c r="F487" s="28" t="s">
        <v>440</v>
      </c>
      <c r="G487" s="28"/>
      <c r="H487" s="28" t="s">
        <v>1859</v>
      </c>
      <c r="I487" s="28">
        <v>2.0</v>
      </c>
      <c r="J487" s="28">
        <v>20.0</v>
      </c>
      <c r="K487" s="28">
        <v>40.0</v>
      </c>
      <c r="L487" s="28" t="s">
        <v>546</v>
      </c>
      <c r="M487" s="28">
        <v>1.0</v>
      </c>
      <c r="N487" s="28" t="s">
        <v>1605</v>
      </c>
      <c r="O487" s="28" t="s">
        <v>1608</v>
      </c>
      <c r="P487" s="28"/>
      <c r="Q487" s="28" t="s">
        <v>368</v>
      </c>
      <c r="R487" s="28">
        <v>100.0</v>
      </c>
      <c r="S487" s="50">
        <f t="shared" si="1"/>
        <v>100</v>
      </c>
      <c r="T487" s="28" t="str">
        <f t="shared" si="2"/>
        <v>DIATAS 8JAM</v>
      </c>
      <c r="U487" s="52">
        <v>44927.0</v>
      </c>
      <c r="V487" s="28" t="str">
        <f t="shared" si="3"/>
        <v>DIATAS 2 TAHUN</v>
      </c>
      <c r="W487" s="28"/>
      <c r="X487" s="28"/>
      <c r="Y487" s="28"/>
      <c r="Z487" s="28"/>
      <c r="AA487" s="28"/>
      <c r="AB487" s="28"/>
      <c r="AC487" s="65" t="b">
        <v>0</v>
      </c>
      <c r="AD487" s="28" t="str">
        <f t="shared" si="4"/>
        <v>Waktunya Dummy</v>
      </c>
      <c r="AE487" s="28" t="str">
        <f t="shared" si="5"/>
        <v>1</v>
      </c>
      <c r="AF487" s="28">
        <f t="shared" si="8"/>
        <v>100</v>
      </c>
      <c r="AG487" s="28">
        <v>100.0</v>
      </c>
      <c r="AH487" s="68">
        <v>1.0</v>
      </c>
      <c r="AI487" s="28">
        <v>0.0</v>
      </c>
      <c r="AJ487" s="70">
        <v>0.0</v>
      </c>
      <c r="AK487" s="28">
        <v>0.0</v>
      </c>
      <c r="AL487" s="68">
        <v>0.0</v>
      </c>
      <c r="AM487" s="28">
        <v>0.0</v>
      </c>
      <c r="AN487" s="68">
        <v>0.0</v>
      </c>
      <c r="AO487" s="28">
        <v>0.0</v>
      </c>
      <c r="AP487" s="68">
        <v>0.0</v>
      </c>
      <c r="AQ487" s="28">
        <v>0.0</v>
      </c>
      <c r="AR487" s="68">
        <v>0.0</v>
      </c>
      <c r="AS487" s="28">
        <v>0.0</v>
      </c>
      <c r="AT487" s="68">
        <v>0.0</v>
      </c>
      <c r="AU487" s="28">
        <v>0.0</v>
      </c>
      <c r="AV487" s="68">
        <v>0.0</v>
      </c>
      <c r="AW487" s="28">
        <v>0.0</v>
      </c>
      <c r="AX487" s="68">
        <v>0.0</v>
      </c>
      <c r="AY487" s="55" t="s">
        <v>184</v>
      </c>
      <c r="AZ487" s="55" t="s">
        <v>184</v>
      </c>
      <c r="BA487" s="55" t="s">
        <v>184</v>
      </c>
      <c r="BB487" s="55" t="s">
        <v>184</v>
      </c>
      <c r="BC487" s="77">
        <f t="shared" si="7"/>
        <v>100</v>
      </c>
    </row>
    <row r="488" ht="22.5" customHeight="1">
      <c r="A488" s="36">
        <v>487.0</v>
      </c>
      <c r="B488" s="28" t="s">
        <v>3253</v>
      </c>
      <c r="C488" s="28" t="s">
        <v>5147</v>
      </c>
      <c r="D488" s="28" t="s">
        <v>253</v>
      </c>
      <c r="E488" s="28" t="s">
        <v>593</v>
      </c>
      <c r="F488" s="28" t="s">
        <v>358</v>
      </c>
      <c r="G488" s="28"/>
      <c r="H488" s="28" t="s">
        <v>1859</v>
      </c>
      <c r="I488" s="28">
        <v>2.0</v>
      </c>
      <c r="J488" s="28">
        <v>20.0</v>
      </c>
      <c r="K488" s="28">
        <v>40.0</v>
      </c>
      <c r="L488" s="28" t="s">
        <v>546</v>
      </c>
      <c r="M488" s="28">
        <v>4.0</v>
      </c>
      <c r="N488" s="28" t="s">
        <v>1605</v>
      </c>
      <c r="O488" s="28" t="s">
        <v>1608</v>
      </c>
      <c r="P488" s="28"/>
      <c r="Q488" s="28" t="s">
        <v>368</v>
      </c>
      <c r="R488" s="28">
        <v>100.0</v>
      </c>
      <c r="S488" s="50">
        <f t="shared" si="1"/>
        <v>25</v>
      </c>
      <c r="T488" s="28" t="str">
        <f t="shared" si="2"/>
        <v>DIATAS 8JAM</v>
      </c>
      <c r="U488" s="52">
        <v>44927.0</v>
      </c>
      <c r="V488" s="28" t="str">
        <f t="shared" si="3"/>
        <v>DIATAS 2 TAHUN</v>
      </c>
      <c r="W488" s="28"/>
      <c r="X488" s="28"/>
      <c r="Y488" s="28"/>
      <c r="Z488" s="28"/>
      <c r="AA488" s="28"/>
      <c r="AB488" s="28"/>
      <c r="AC488" s="65" t="b">
        <v>0</v>
      </c>
      <c r="AD488" s="28" t="str">
        <f t="shared" si="4"/>
        <v>Waktunya Dummy</v>
      </c>
      <c r="AE488" s="28" t="str">
        <f t="shared" si="5"/>
        <v>1</v>
      </c>
      <c r="AF488" s="28">
        <f t="shared" si="8"/>
        <v>100</v>
      </c>
      <c r="AG488" s="28">
        <v>100.0</v>
      </c>
      <c r="AH488" s="68">
        <v>1.0</v>
      </c>
      <c r="AI488" s="28">
        <v>0.0</v>
      </c>
      <c r="AJ488" s="70">
        <v>0.0</v>
      </c>
      <c r="AK488" s="28">
        <v>0.0</v>
      </c>
      <c r="AL488" s="68">
        <v>0.0</v>
      </c>
      <c r="AM488" s="28">
        <v>0.0</v>
      </c>
      <c r="AN488" s="68">
        <v>0.0</v>
      </c>
      <c r="AO488" s="28">
        <v>0.0</v>
      </c>
      <c r="AP488" s="68">
        <v>0.0</v>
      </c>
      <c r="AQ488" s="28">
        <v>0.0</v>
      </c>
      <c r="AR488" s="68">
        <v>0.0</v>
      </c>
      <c r="AS488" s="28">
        <v>0.0</v>
      </c>
      <c r="AT488" s="68">
        <v>0.0</v>
      </c>
      <c r="AU488" s="28">
        <v>0.0</v>
      </c>
      <c r="AV488" s="68">
        <v>0.0</v>
      </c>
      <c r="AW488" s="28">
        <v>0.0</v>
      </c>
      <c r="AX488" s="68">
        <v>0.0</v>
      </c>
      <c r="AY488" s="55" t="s">
        <v>184</v>
      </c>
      <c r="AZ488" s="55" t="s">
        <v>184</v>
      </c>
      <c r="BA488" s="55" t="s">
        <v>184</v>
      </c>
      <c r="BB488" s="55" t="s">
        <v>184</v>
      </c>
      <c r="BC488" s="77">
        <f t="shared" si="7"/>
        <v>100</v>
      </c>
    </row>
    <row r="489" ht="22.5" customHeight="1">
      <c r="A489" s="36">
        <v>488.0</v>
      </c>
      <c r="B489" s="28" t="s">
        <v>3257</v>
      </c>
      <c r="C489" s="28" t="s">
        <v>5156</v>
      </c>
      <c r="D489" s="28" t="s">
        <v>463</v>
      </c>
      <c r="E489" s="28" t="s">
        <v>593</v>
      </c>
      <c r="F489" s="28" t="s">
        <v>2343</v>
      </c>
      <c r="G489" s="28"/>
      <c r="H489" s="28"/>
      <c r="I489" s="28"/>
      <c r="J489" s="28"/>
      <c r="K489" s="28">
        <v>0.0</v>
      </c>
      <c r="L489" s="28" t="s">
        <v>2343</v>
      </c>
      <c r="M489" s="28">
        <v>1.0</v>
      </c>
      <c r="N489" s="28" t="s">
        <v>2346</v>
      </c>
      <c r="O489" s="28" t="s">
        <v>1608</v>
      </c>
      <c r="P489" s="28"/>
      <c r="Q489" s="28">
        <v>0.0</v>
      </c>
      <c r="R489" s="28">
        <v>0.0</v>
      </c>
      <c r="S489" s="50">
        <f t="shared" si="1"/>
        <v>0</v>
      </c>
      <c r="T489" s="28" t="str">
        <f t="shared" si="2"/>
        <v>KURANG 8JAM</v>
      </c>
      <c r="U489" s="52">
        <v>44927.0</v>
      </c>
      <c r="V489" s="28" t="str">
        <f t="shared" si="3"/>
        <v>DIATAS 2 TAHUN</v>
      </c>
      <c r="W489" s="28"/>
      <c r="X489" s="28"/>
      <c r="Y489" s="28"/>
      <c r="Z489" s="28"/>
      <c r="AA489" s="28"/>
      <c r="AB489" s="28"/>
      <c r="AC489" s="65" t="b">
        <v>0</v>
      </c>
      <c r="AD489" s="28" t="str">
        <f t="shared" si="4"/>
        <v>Waktunya Dummy</v>
      </c>
      <c r="AE489" s="28" t="str">
        <f t="shared" si="5"/>
        <v>0</v>
      </c>
      <c r="AF489" s="28">
        <f t="shared" si="8"/>
        <v>0</v>
      </c>
      <c r="AG489" s="28">
        <v>0.0</v>
      </c>
      <c r="AH489" s="68">
        <v>1.0</v>
      </c>
      <c r="AI489" s="28">
        <v>0.0</v>
      </c>
      <c r="AJ489" s="70">
        <v>0.0</v>
      </c>
      <c r="AK489" s="28">
        <v>0.0</v>
      </c>
      <c r="AL489" s="68">
        <v>0.0</v>
      </c>
      <c r="AM489" s="28">
        <v>0.0</v>
      </c>
      <c r="AN489" s="68">
        <v>0.0</v>
      </c>
      <c r="AO489" s="28">
        <v>0.0</v>
      </c>
      <c r="AP489" s="68">
        <v>0.0</v>
      </c>
      <c r="AQ489" s="28">
        <v>0.0</v>
      </c>
      <c r="AR489" s="68">
        <v>0.0</v>
      </c>
      <c r="AS489" s="28">
        <v>0.0</v>
      </c>
      <c r="AT489" s="68">
        <v>0.0</v>
      </c>
      <c r="AU489" s="28">
        <v>0.0</v>
      </c>
      <c r="AV489" s="68">
        <v>0.0</v>
      </c>
      <c r="AW489" s="28">
        <v>0.0</v>
      </c>
      <c r="AX489" s="68">
        <v>0.0</v>
      </c>
      <c r="AY489" s="55" t="s">
        <v>184</v>
      </c>
      <c r="AZ489" s="55" t="s">
        <v>184</v>
      </c>
      <c r="BA489" s="55" t="s">
        <v>184</v>
      </c>
      <c r="BB489" s="55" t="s">
        <v>184</v>
      </c>
      <c r="BC489" s="77">
        <f t="shared" si="7"/>
        <v>100</v>
      </c>
    </row>
    <row r="490" ht="22.5" customHeight="1">
      <c r="A490" s="36">
        <v>489.0</v>
      </c>
      <c r="B490" s="28" t="s">
        <v>3261</v>
      </c>
      <c r="C490" s="28" t="s">
        <v>5163</v>
      </c>
      <c r="D490" s="28" t="s">
        <v>434</v>
      </c>
      <c r="E490" s="28" t="s">
        <v>593</v>
      </c>
      <c r="F490" s="28" t="s">
        <v>358</v>
      </c>
      <c r="G490" s="28"/>
      <c r="H490" s="28" t="s">
        <v>1859</v>
      </c>
      <c r="I490" s="28">
        <v>2.0</v>
      </c>
      <c r="J490" s="28">
        <v>20.0</v>
      </c>
      <c r="K490" s="28">
        <v>40.0</v>
      </c>
      <c r="L490" s="28" t="s">
        <v>546</v>
      </c>
      <c r="M490" s="28">
        <v>4.0</v>
      </c>
      <c r="N490" s="28" t="s">
        <v>1605</v>
      </c>
      <c r="O490" s="28" t="s">
        <v>1608</v>
      </c>
      <c r="P490" s="28"/>
      <c r="Q490" s="28" t="s">
        <v>368</v>
      </c>
      <c r="R490" s="28">
        <v>100.0</v>
      </c>
      <c r="S490" s="50">
        <f t="shared" si="1"/>
        <v>25</v>
      </c>
      <c r="T490" s="28" t="str">
        <f t="shared" si="2"/>
        <v>DIATAS 8JAM</v>
      </c>
      <c r="U490" s="52">
        <v>44927.0</v>
      </c>
      <c r="V490" s="28" t="str">
        <f t="shared" si="3"/>
        <v>DIATAS 2 TAHUN</v>
      </c>
      <c r="W490" s="28"/>
      <c r="X490" s="28"/>
      <c r="Y490" s="28"/>
      <c r="Z490" s="28"/>
      <c r="AA490" s="28"/>
      <c r="AB490" s="28"/>
      <c r="AC490" s="65" t="b">
        <v>0</v>
      </c>
      <c r="AD490" s="28" t="str">
        <f t="shared" si="4"/>
        <v>Waktunya Dummy</v>
      </c>
      <c r="AE490" s="28" t="str">
        <f t="shared" si="5"/>
        <v>1</v>
      </c>
      <c r="AF490" s="28">
        <f t="shared" si="8"/>
        <v>100</v>
      </c>
      <c r="AG490" s="28">
        <v>100.0</v>
      </c>
      <c r="AH490" s="68">
        <v>1.0</v>
      </c>
      <c r="AI490" s="28">
        <v>0.0</v>
      </c>
      <c r="AJ490" s="70">
        <v>0.0</v>
      </c>
      <c r="AK490" s="28">
        <v>0.0</v>
      </c>
      <c r="AL490" s="68">
        <v>0.0</v>
      </c>
      <c r="AM490" s="28">
        <v>0.0</v>
      </c>
      <c r="AN490" s="68">
        <v>0.0</v>
      </c>
      <c r="AO490" s="28">
        <v>0.0</v>
      </c>
      <c r="AP490" s="68">
        <v>0.0</v>
      </c>
      <c r="AQ490" s="28">
        <v>0.0</v>
      </c>
      <c r="AR490" s="68">
        <v>0.0</v>
      </c>
      <c r="AS490" s="28">
        <v>0.0</v>
      </c>
      <c r="AT490" s="68">
        <v>0.0</v>
      </c>
      <c r="AU490" s="28">
        <v>0.0</v>
      </c>
      <c r="AV490" s="68">
        <v>0.0</v>
      </c>
      <c r="AW490" s="28">
        <v>0.0</v>
      </c>
      <c r="AX490" s="68">
        <v>0.0</v>
      </c>
      <c r="AY490" s="55" t="s">
        <v>184</v>
      </c>
      <c r="AZ490" s="55" t="s">
        <v>184</v>
      </c>
      <c r="BA490" s="55" t="s">
        <v>184</v>
      </c>
      <c r="BB490" s="55" t="s">
        <v>184</v>
      </c>
      <c r="BC490" s="77">
        <f t="shared" si="7"/>
        <v>100</v>
      </c>
    </row>
    <row r="491" ht="22.5" customHeight="1">
      <c r="A491" s="36">
        <v>490.0</v>
      </c>
      <c r="B491" s="28" t="s">
        <v>3267</v>
      </c>
      <c r="C491" s="28" t="s">
        <v>5170</v>
      </c>
      <c r="D491" s="28" t="s">
        <v>181</v>
      </c>
      <c r="E491" s="28" t="s">
        <v>593</v>
      </c>
      <c r="F491" s="28" t="s">
        <v>358</v>
      </c>
      <c r="G491" s="28"/>
      <c r="H491" s="28" t="s">
        <v>1859</v>
      </c>
      <c r="I491" s="28">
        <v>2.0</v>
      </c>
      <c r="J491" s="28">
        <v>20.0</v>
      </c>
      <c r="K491" s="28">
        <v>40.0</v>
      </c>
      <c r="L491" s="28" t="s">
        <v>546</v>
      </c>
      <c r="M491" s="28">
        <v>4.0</v>
      </c>
      <c r="N491" s="28" t="s">
        <v>1605</v>
      </c>
      <c r="O491" s="28" t="s">
        <v>1608</v>
      </c>
      <c r="P491" s="28"/>
      <c r="Q491" s="28" t="s">
        <v>368</v>
      </c>
      <c r="R491" s="28">
        <v>100.0</v>
      </c>
      <c r="S491" s="50">
        <f t="shared" si="1"/>
        <v>25</v>
      </c>
      <c r="T491" s="28" t="str">
        <f t="shared" si="2"/>
        <v>DIATAS 8JAM</v>
      </c>
      <c r="U491" s="52">
        <v>44927.0</v>
      </c>
      <c r="V491" s="28" t="str">
        <f t="shared" si="3"/>
        <v>DIATAS 2 TAHUN</v>
      </c>
      <c r="W491" s="28"/>
      <c r="X491" s="28"/>
      <c r="Y491" s="28"/>
      <c r="Z491" s="28"/>
      <c r="AA491" s="28"/>
      <c r="AB491" s="28"/>
      <c r="AC491" s="65" t="b">
        <v>0</v>
      </c>
      <c r="AD491" s="28" t="str">
        <f t="shared" si="4"/>
        <v>Waktunya Dummy</v>
      </c>
      <c r="AE491" s="28" t="str">
        <f t="shared" si="5"/>
        <v>1</v>
      </c>
      <c r="AF491" s="28">
        <f t="shared" si="8"/>
        <v>100</v>
      </c>
      <c r="AG491" s="28">
        <v>100.0</v>
      </c>
      <c r="AH491" s="68">
        <v>1.0</v>
      </c>
      <c r="AI491" s="28">
        <v>0.0</v>
      </c>
      <c r="AJ491" s="70">
        <v>0.0</v>
      </c>
      <c r="AK491" s="28">
        <v>0.0</v>
      </c>
      <c r="AL491" s="68">
        <v>0.0</v>
      </c>
      <c r="AM491" s="28">
        <v>0.0</v>
      </c>
      <c r="AN491" s="68">
        <v>0.0</v>
      </c>
      <c r="AO491" s="28">
        <v>0.0</v>
      </c>
      <c r="AP491" s="68">
        <v>0.0</v>
      </c>
      <c r="AQ491" s="28">
        <v>0.0</v>
      </c>
      <c r="AR491" s="68">
        <v>0.0</v>
      </c>
      <c r="AS491" s="28">
        <v>0.0</v>
      </c>
      <c r="AT491" s="68">
        <v>0.0</v>
      </c>
      <c r="AU491" s="28">
        <v>0.0</v>
      </c>
      <c r="AV491" s="68">
        <v>0.0</v>
      </c>
      <c r="AW491" s="28">
        <v>0.0</v>
      </c>
      <c r="AX491" s="68">
        <v>0.0</v>
      </c>
      <c r="AY491" s="55" t="s">
        <v>184</v>
      </c>
      <c r="AZ491" s="55" t="s">
        <v>184</v>
      </c>
      <c r="BA491" s="55" t="s">
        <v>184</v>
      </c>
      <c r="BB491" s="55" t="s">
        <v>184</v>
      </c>
      <c r="BC491" s="77">
        <f t="shared" si="7"/>
        <v>100</v>
      </c>
    </row>
    <row r="492" ht="22.5" customHeight="1">
      <c r="A492" s="36">
        <v>491.0</v>
      </c>
      <c r="B492" s="28" t="s">
        <v>3270</v>
      </c>
      <c r="C492" s="28" t="s">
        <v>5177</v>
      </c>
      <c r="D492" s="28" t="s">
        <v>434</v>
      </c>
      <c r="E492" s="28" t="s">
        <v>593</v>
      </c>
      <c r="F492" s="28" t="s">
        <v>358</v>
      </c>
      <c r="G492" s="28"/>
      <c r="H492" s="28" t="s">
        <v>1859</v>
      </c>
      <c r="I492" s="28">
        <v>2.0</v>
      </c>
      <c r="J492" s="28">
        <v>20.0</v>
      </c>
      <c r="K492" s="28">
        <v>40.0</v>
      </c>
      <c r="L492" s="28" t="s">
        <v>546</v>
      </c>
      <c r="M492" s="28">
        <v>4.0</v>
      </c>
      <c r="N492" s="28" t="s">
        <v>1605</v>
      </c>
      <c r="O492" s="28" t="s">
        <v>1608</v>
      </c>
      <c r="P492" s="28"/>
      <c r="Q492" s="28" t="s">
        <v>368</v>
      </c>
      <c r="R492" s="28">
        <v>100.0</v>
      </c>
      <c r="S492" s="50">
        <f t="shared" si="1"/>
        <v>25</v>
      </c>
      <c r="T492" s="28" t="str">
        <f t="shared" si="2"/>
        <v>DIATAS 8JAM</v>
      </c>
      <c r="U492" s="52">
        <v>44927.0</v>
      </c>
      <c r="V492" s="28" t="str">
        <f t="shared" si="3"/>
        <v>DIATAS 2 TAHUN</v>
      </c>
      <c r="W492" s="28"/>
      <c r="X492" s="28"/>
      <c r="Y492" s="28"/>
      <c r="Z492" s="28"/>
      <c r="AA492" s="28"/>
      <c r="AB492" s="28"/>
      <c r="AC492" s="65" t="b">
        <v>0</v>
      </c>
      <c r="AD492" s="28" t="str">
        <f t="shared" si="4"/>
        <v>Waktunya Dummy</v>
      </c>
      <c r="AE492" s="28" t="str">
        <f t="shared" si="5"/>
        <v>1</v>
      </c>
      <c r="AF492" s="28">
        <f t="shared" si="8"/>
        <v>100</v>
      </c>
      <c r="AG492" s="28">
        <v>100.0</v>
      </c>
      <c r="AH492" s="68">
        <v>1.0</v>
      </c>
      <c r="AI492" s="28">
        <v>0.0</v>
      </c>
      <c r="AJ492" s="70">
        <v>0.0</v>
      </c>
      <c r="AK492" s="28">
        <v>0.0</v>
      </c>
      <c r="AL492" s="68">
        <v>0.0</v>
      </c>
      <c r="AM492" s="28">
        <v>0.0</v>
      </c>
      <c r="AN492" s="68">
        <v>0.0</v>
      </c>
      <c r="AO492" s="28">
        <v>0.0</v>
      </c>
      <c r="AP492" s="68">
        <v>0.0</v>
      </c>
      <c r="AQ492" s="28">
        <v>0.0</v>
      </c>
      <c r="AR492" s="68">
        <v>0.0</v>
      </c>
      <c r="AS492" s="28">
        <v>0.0</v>
      </c>
      <c r="AT492" s="68">
        <v>0.0</v>
      </c>
      <c r="AU492" s="28">
        <v>0.0</v>
      </c>
      <c r="AV492" s="68">
        <v>0.0</v>
      </c>
      <c r="AW492" s="28">
        <v>0.0</v>
      </c>
      <c r="AX492" s="68">
        <v>0.0</v>
      </c>
      <c r="AY492" s="55" t="s">
        <v>184</v>
      </c>
      <c r="AZ492" s="55" t="s">
        <v>184</v>
      </c>
      <c r="BA492" s="55" t="s">
        <v>184</v>
      </c>
      <c r="BB492" s="55" t="s">
        <v>184</v>
      </c>
      <c r="BC492" s="77">
        <f t="shared" si="7"/>
        <v>100</v>
      </c>
    </row>
    <row r="493" ht="22.5" customHeight="1">
      <c r="A493" s="36">
        <v>492.0</v>
      </c>
      <c r="B493" s="28" t="s">
        <v>3274</v>
      </c>
      <c r="C493" s="28" t="s">
        <v>5185</v>
      </c>
      <c r="D493" s="28" t="s">
        <v>96</v>
      </c>
      <c r="E493" s="28" t="s">
        <v>593</v>
      </c>
      <c r="F493" s="28" t="s">
        <v>358</v>
      </c>
      <c r="G493" s="28"/>
      <c r="H493" s="28" t="s">
        <v>1859</v>
      </c>
      <c r="I493" s="28">
        <v>2.0</v>
      </c>
      <c r="J493" s="28">
        <v>20.0</v>
      </c>
      <c r="K493" s="28">
        <v>40.0</v>
      </c>
      <c r="L493" s="28" t="s">
        <v>546</v>
      </c>
      <c r="M493" s="28">
        <v>4.0</v>
      </c>
      <c r="N493" s="28" t="s">
        <v>1605</v>
      </c>
      <c r="O493" s="28" t="s">
        <v>1608</v>
      </c>
      <c r="P493" s="28"/>
      <c r="Q493" s="28" t="s">
        <v>368</v>
      </c>
      <c r="R493" s="28">
        <v>100.0</v>
      </c>
      <c r="S493" s="50">
        <f t="shared" si="1"/>
        <v>25</v>
      </c>
      <c r="T493" s="28" t="str">
        <f t="shared" si="2"/>
        <v>DIATAS 8JAM</v>
      </c>
      <c r="U493" s="52">
        <v>44927.0</v>
      </c>
      <c r="V493" s="28" t="str">
        <f t="shared" si="3"/>
        <v>DIATAS 2 TAHUN</v>
      </c>
      <c r="W493" s="28"/>
      <c r="X493" s="28"/>
      <c r="Y493" s="28"/>
      <c r="Z493" s="28"/>
      <c r="AA493" s="28"/>
      <c r="AB493" s="28"/>
      <c r="AC493" s="65" t="b">
        <v>0</v>
      </c>
      <c r="AD493" s="28" t="str">
        <f t="shared" si="4"/>
        <v>Waktunya Dummy</v>
      </c>
      <c r="AE493" s="28" t="str">
        <f t="shared" si="5"/>
        <v>1</v>
      </c>
      <c r="AF493" s="28">
        <f t="shared" si="8"/>
        <v>100</v>
      </c>
      <c r="AG493" s="28">
        <v>100.0</v>
      </c>
      <c r="AH493" s="68">
        <v>1.0</v>
      </c>
      <c r="AI493" s="28">
        <v>0.0</v>
      </c>
      <c r="AJ493" s="70">
        <v>0.0</v>
      </c>
      <c r="AK493" s="28">
        <v>0.0</v>
      </c>
      <c r="AL493" s="68">
        <v>0.0</v>
      </c>
      <c r="AM493" s="28">
        <v>0.0</v>
      </c>
      <c r="AN493" s="68">
        <v>0.0</v>
      </c>
      <c r="AO493" s="28">
        <v>0.0</v>
      </c>
      <c r="AP493" s="68">
        <v>0.0</v>
      </c>
      <c r="AQ493" s="28">
        <v>0.0</v>
      </c>
      <c r="AR493" s="68">
        <v>0.0</v>
      </c>
      <c r="AS493" s="28">
        <v>0.0</v>
      </c>
      <c r="AT493" s="68">
        <v>0.0</v>
      </c>
      <c r="AU493" s="28">
        <v>0.0</v>
      </c>
      <c r="AV493" s="68">
        <v>0.0</v>
      </c>
      <c r="AW493" s="28">
        <v>0.0</v>
      </c>
      <c r="AX493" s="68">
        <v>0.0</v>
      </c>
      <c r="AY493" s="55" t="s">
        <v>184</v>
      </c>
      <c r="AZ493" s="55" t="s">
        <v>184</v>
      </c>
      <c r="BA493" s="55" t="s">
        <v>184</v>
      </c>
      <c r="BB493" s="55" t="s">
        <v>184</v>
      </c>
      <c r="BC493" s="77">
        <f t="shared" si="7"/>
        <v>100</v>
      </c>
    </row>
    <row r="494" ht="22.5" customHeight="1">
      <c r="A494" s="36">
        <v>493.0</v>
      </c>
      <c r="B494" s="28" t="s">
        <v>3278</v>
      </c>
      <c r="C494" s="28" t="s">
        <v>5193</v>
      </c>
      <c r="D494" s="28" t="s">
        <v>253</v>
      </c>
      <c r="E494" s="28" t="s">
        <v>593</v>
      </c>
      <c r="F494" s="28" t="s">
        <v>358</v>
      </c>
      <c r="G494" s="28"/>
      <c r="H494" s="28" t="s">
        <v>1859</v>
      </c>
      <c r="I494" s="28">
        <v>2.0</v>
      </c>
      <c r="J494" s="28">
        <v>20.0</v>
      </c>
      <c r="K494" s="28">
        <v>40.0</v>
      </c>
      <c r="L494" s="28" t="s">
        <v>546</v>
      </c>
      <c r="M494" s="28">
        <v>4.0</v>
      </c>
      <c r="N494" s="28" t="s">
        <v>1605</v>
      </c>
      <c r="O494" s="28" t="s">
        <v>1608</v>
      </c>
      <c r="P494" s="28"/>
      <c r="Q494" s="28" t="s">
        <v>368</v>
      </c>
      <c r="R494" s="28">
        <v>100.0</v>
      </c>
      <c r="S494" s="50">
        <f t="shared" si="1"/>
        <v>25</v>
      </c>
      <c r="T494" s="28" t="str">
        <f t="shared" si="2"/>
        <v>DIATAS 8JAM</v>
      </c>
      <c r="U494" s="52">
        <v>44927.0</v>
      </c>
      <c r="V494" s="28" t="str">
        <f t="shared" si="3"/>
        <v>DIATAS 2 TAHUN</v>
      </c>
      <c r="W494" s="28"/>
      <c r="X494" s="28"/>
      <c r="Y494" s="28"/>
      <c r="Z494" s="28"/>
      <c r="AA494" s="28"/>
      <c r="AB494" s="28"/>
      <c r="AC494" s="65" t="b">
        <v>0</v>
      </c>
      <c r="AD494" s="28" t="str">
        <f t="shared" si="4"/>
        <v>Waktunya Dummy</v>
      </c>
      <c r="AE494" s="28" t="str">
        <f t="shared" si="5"/>
        <v>1</v>
      </c>
      <c r="AF494" s="28">
        <f t="shared" si="8"/>
        <v>100</v>
      </c>
      <c r="AG494" s="28">
        <v>100.0</v>
      </c>
      <c r="AH494" s="68">
        <v>1.0</v>
      </c>
      <c r="AI494" s="28">
        <v>0.0</v>
      </c>
      <c r="AJ494" s="70">
        <v>0.0</v>
      </c>
      <c r="AK494" s="28">
        <v>0.0</v>
      </c>
      <c r="AL494" s="68">
        <v>0.0</v>
      </c>
      <c r="AM494" s="28">
        <v>0.0</v>
      </c>
      <c r="AN494" s="68">
        <v>0.0</v>
      </c>
      <c r="AO494" s="28">
        <v>0.0</v>
      </c>
      <c r="AP494" s="68">
        <v>0.0</v>
      </c>
      <c r="AQ494" s="28">
        <v>0.0</v>
      </c>
      <c r="AR494" s="68">
        <v>0.0</v>
      </c>
      <c r="AS494" s="28">
        <v>0.0</v>
      </c>
      <c r="AT494" s="68">
        <v>0.0</v>
      </c>
      <c r="AU494" s="28">
        <v>0.0</v>
      </c>
      <c r="AV494" s="68">
        <v>0.0</v>
      </c>
      <c r="AW494" s="28">
        <v>0.0</v>
      </c>
      <c r="AX494" s="68">
        <v>0.0</v>
      </c>
      <c r="AY494" s="55" t="s">
        <v>184</v>
      </c>
      <c r="AZ494" s="55" t="s">
        <v>184</v>
      </c>
      <c r="BA494" s="55" t="s">
        <v>184</v>
      </c>
      <c r="BB494" s="55" t="s">
        <v>184</v>
      </c>
      <c r="BC494" s="77">
        <f t="shared" si="7"/>
        <v>100</v>
      </c>
    </row>
    <row r="495" ht="22.5" customHeight="1">
      <c r="A495" s="36">
        <v>494.0</v>
      </c>
      <c r="B495" s="28" t="s">
        <v>3281</v>
      </c>
      <c r="C495" s="28" t="s">
        <v>5202</v>
      </c>
      <c r="D495" s="28" t="s">
        <v>96</v>
      </c>
      <c r="E495" s="28" t="s">
        <v>593</v>
      </c>
      <c r="F495" s="28" t="s">
        <v>358</v>
      </c>
      <c r="G495" s="28"/>
      <c r="H495" s="28" t="s">
        <v>1859</v>
      </c>
      <c r="I495" s="28">
        <v>2.0</v>
      </c>
      <c r="J495" s="28">
        <v>20.0</v>
      </c>
      <c r="K495" s="28">
        <v>40.0</v>
      </c>
      <c r="L495" s="28" t="s">
        <v>546</v>
      </c>
      <c r="M495" s="28">
        <v>4.0</v>
      </c>
      <c r="N495" s="28" t="s">
        <v>1605</v>
      </c>
      <c r="O495" s="28" t="s">
        <v>1608</v>
      </c>
      <c r="P495" s="28"/>
      <c r="Q495" s="28" t="s">
        <v>368</v>
      </c>
      <c r="R495" s="28">
        <v>100.0</v>
      </c>
      <c r="S495" s="50">
        <f t="shared" si="1"/>
        <v>25</v>
      </c>
      <c r="T495" s="28" t="str">
        <f t="shared" si="2"/>
        <v>DIATAS 8JAM</v>
      </c>
      <c r="U495" s="52">
        <v>44927.0</v>
      </c>
      <c r="V495" s="28" t="str">
        <f t="shared" si="3"/>
        <v>DIATAS 2 TAHUN</v>
      </c>
      <c r="W495" s="28"/>
      <c r="X495" s="28"/>
      <c r="Y495" s="28"/>
      <c r="Z495" s="28"/>
      <c r="AA495" s="28"/>
      <c r="AB495" s="28"/>
      <c r="AC495" s="65" t="b">
        <v>0</v>
      </c>
      <c r="AD495" s="28" t="str">
        <f t="shared" si="4"/>
        <v>Waktunya Dummy</v>
      </c>
      <c r="AE495" s="28" t="str">
        <f t="shared" si="5"/>
        <v>1</v>
      </c>
      <c r="AF495" s="28">
        <f t="shared" si="8"/>
        <v>100</v>
      </c>
      <c r="AG495" s="28">
        <v>100.0</v>
      </c>
      <c r="AH495" s="68">
        <v>1.0</v>
      </c>
      <c r="AI495" s="28">
        <v>0.0</v>
      </c>
      <c r="AJ495" s="70">
        <v>0.0</v>
      </c>
      <c r="AK495" s="28">
        <v>0.0</v>
      </c>
      <c r="AL495" s="68">
        <v>0.0</v>
      </c>
      <c r="AM495" s="28">
        <v>0.0</v>
      </c>
      <c r="AN495" s="68">
        <v>0.0</v>
      </c>
      <c r="AO495" s="28">
        <v>0.0</v>
      </c>
      <c r="AP495" s="68">
        <v>0.0</v>
      </c>
      <c r="AQ495" s="28">
        <v>0.0</v>
      </c>
      <c r="AR495" s="68">
        <v>0.0</v>
      </c>
      <c r="AS495" s="28">
        <v>0.0</v>
      </c>
      <c r="AT495" s="68">
        <v>0.0</v>
      </c>
      <c r="AU495" s="28">
        <v>0.0</v>
      </c>
      <c r="AV495" s="68">
        <v>0.0</v>
      </c>
      <c r="AW495" s="28">
        <v>0.0</v>
      </c>
      <c r="AX495" s="68">
        <v>0.0</v>
      </c>
      <c r="AY495" s="55" t="s">
        <v>184</v>
      </c>
      <c r="AZ495" s="55" t="s">
        <v>184</v>
      </c>
      <c r="BA495" s="55" t="s">
        <v>184</v>
      </c>
      <c r="BB495" s="55" t="s">
        <v>184</v>
      </c>
      <c r="BC495" s="77">
        <f t="shared" si="7"/>
        <v>100</v>
      </c>
    </row>
    <row r="496" ht="22.5" customHeight="1">
      <c r="A496" s="36">
        <v>495.0</v>
      </c>
      <c r="B496" s="28" t="s">
        <v>3285</v>
      </c>
      <c r="C496" s="28" t="s">
        <v>5215</v>
      </c>
      <c r="D496" s="28" t="s">
        <v>181</v>
      </c>
      <c r="E496" s="28" t="s">
        <v>593</v>
      </c>
      <c r="F496" s="28" t="s">
        <v>2343</v>
      </c>
      <c r="G496" s="28"/>
      <c r="H496" s="28"/>
      <c r="I496" s="28"/>
      <c r="J496" s="28"/>
      <c r="K496" s="28">
        <v>0.0</v>
      </c>
      <c r="L496" s="28" t="s">
        <v>2343</v>
      </c>
      <c r="M496" s="28">
        <v>1.0</v>
      </c>
      <c r="N496" s="28" t="s">
        <v>2346</v>
      </c>
      <c r="O496" s="28" t="s">
        <v>1608</v>
      </c>
      <c r="P496" s="28"/>
      <c r="Q496" s="28">
        <v>0.0</v>
      </c>
      <c r="R496" s="28">
        <v>0.0</v>
      </c>
      <c r="S496" s="50">
        <f t="shared" si="1"/>
        <v>0</v>
      </c>
      <c r="T496" s="28" t="str">
        <f t="shared" si="2"/>
        <v>KURANG 8JAM</v>
      </c>
      <c r="U496" s="52">
        <v>44927.0</v>
      </c>
      <c r="V496" s="28" t="str">
        <f t="shared" si="3"/>
        <v>DIATAS 2 TAHUN</v>
      </c>
      <c r="W496" s="28"/>
      <c r="X496" s="28"/>
      <c r="Y496" s="28"/>
      <c r="Z496" s="28"/>
      <c r="AA496" s="28"/>
      <c r="AB496" s="28"/>
      <c r="AC496" s="65" t="b">
        <v>0</v>
      </c>
      <c r="AD496" s="28" t="str">
        <f t="shared" si="4"/>
        <v>Waktunya Dummy</v>
      </c>
      <c r="AE496" s="28" t="str">
        <f t="shared" si="5"/>
        <v>0</v>
      </c>
      <c r="AF496" s="28">
        <f t="shared" si="8"/>
        <v>0</v>
      </c>
      <c r="AG496" s="28">
        <v>0.0</v>
      </c>
      <c r="AH496" s="68">
        <v>1.0</v>
      </c>
      <c r="AI496" s="28">
        <v>0.0</v>
      </c>
      <c r="AJ496" s="70">
        <v>0.0</v>
      </c>
      <c r="AK496" s="28">
        <v>0.0</v>
      </c>
      <c r="AL496" s="68">
        <v>0.0</v>
      </c>
      <c r="AM496" s="28">
        <v>0.0</v>
      </c>
      <c r="AN496" s="68">
        <v>0.0</v>
      </c>
      <c r="AO496" s="28">
        <v>0.0</v>
      </c>
      <c r="AP496" s="68">
        <v>0.0</v>
      </c>
      <c r="AQ496" s="28">
        <v>0.0</v>
      </c>
      <c r="AR496" s="68">
        <v>0.0</v>
      </c>
      <c r="AS496" s="28">
        <v>0.0</v>
      </c>
      <c r="AT496" s="68">
        <v>0.0</v>
      </c>
      <c r="AU496" s="28">
        <v>0.0</v>
      </c>
      <c r="AV496" s="68">
        <v>0.0</v>
      </c>
      <c r="AW496" s="28">
        <v>0.0</v>
      </c>
      <c r="AX496" s="68">
        <v>0.0</v>
      </c>
      <c r="AY496" s="55" t="s">
        <v>184</v>
      </c>
      <c r="AZ496" s="55" t="s">
        <v>184</v>
      </c>
      <c r="BA496" s="55" t="s">
        <v>184</v>
      </c>
      <c r="BB496" s="55" t="s">
        <v>184</v>
      </c>
      <c r="BC496" s="77">
        <f t="shared" si="7"/>
        <v>100</v>
      </c>
    </row>
    <row r="497" ht="22.5" customHeight="1">
      <c r="A497" s="36">
        <v>496.0</v>
      </c>
      <c r="B497" s="28" t="s">
        <v>3289</v>
      </c>
      <c r="C497" s="28" t="s">
        <v>5224</v>
      </c>
      <c r="D497" s="28" t="s">
        <v>181</v>
      </c>
      <c r="E497" s="28" t="s">
        <v>593</v>
      </c>
      <c r="F497" s="28" t="s">
        <v>2343</v>
      </c>
      <c r="G497" s="28"/>
      <c r="H497" s="28"/>
      <c r="I497" s="28"/>
      <c r="J497" s="28"/>
      <c r="K497" s="28">
        <v>0.0</v>
      </c>
      <c r="L497" s="28" t="s">
        <v>2343</v>
      </c>
      <c r="M497" s="28">
        <v>1.0</v>
      </c>
      <c r="N497" s="28" t="s">
        <v>2346</v>
      </c>
      <c r="O497" s="28" t="s">
        <v>1608</v>
      </c>
      <c r="P497" s="28"/>
      <c r="Q497" s="28">
        <v>0.0</v>
      </c>
      <c r="R497" s="28">
        <v>0.0</v>
      </c>
      <c r="S497" s="50">
        <f t="shared" si="1"/>
        <v>0</v>
      </c>
      <c r="T497" s="28" t="str">
        <f t="shared" si="2"/>
        <v>KURANG 8JAM</v>
      </c>
      <c r="U497" s="52">
        <v>44927.0</v>
      </c>
      <c r="V497" s="28" t="str">
        <f t="shared" si="3"/>
        <v>DIATAS 2 TAHUN</v>
      </c>
      <c r="W497" s="28"/>
      <c r="X497" s="28"/>
      <c r="Y497" s="28"/>
      <c r="Z497" s="28"/>
      <c r="AA497" s="28"/>
      <c r="AB497" s="28"/>
      <c r="AC497" s="65" t="b">
        <v>0</v>
      </c>
      <c r="AD497" s="28" t="str">
        <f t="shared" si="4"/>
        <v>Waktunya Dummy</v>
      </c>
      <c r="AE497" s="28" t="str">
        <f t="shared" si="5"/>
        <v>0</v>
      </c>
      <c r="AF497" s="28">
        <f t="shared" si="8"/>
        <v>0</v>
      </c>
      <c r="AG497" s="28">
        <v>0.0</v>
      </c>
      <c r="AH497" s="68">
        <v>1.0</v>
      </c>
      <c r="AI497" s="28">
        <v>0.0</v>
      </c>
      <c r="AJ497" s="70">
        <v>0.0</v>
      </c>
      <c r="AK497" s="28">
        <v>0.0</v>
      </c>
      <c r="AL497" s="68">
        <v>0.0</v>
      </c>
      <c r="AM497" s="28">
        <v>0.0</v>
      </c>
      <c r="AN497" s="68">
        <v>0.0</v>
      </c>
      <c r="AO497" s="28">
        <v>0.0</v>
      </c>
      <c r="AP497" s="68">
        <v>0.0</v>
      </c>
      <c r="AQ497" s="28">
        <v>0.0</v>
      </c>
      <c r="AR497" s="68">
        <v>0.0</v>
      </c>
      <c r="AS497" s="28">
        <v>0.0</v>
      </c>
      <c r="AT497" s="68">
        <v>0.0</v>
      </c>
      <c r="AU497" s="28">
        <v>0.0</v>
      </c>
      <c r="AV497" s="68">
        <v>0.0</v>
      </c>
      <c r="AW497" s="28">
        <v>0.0</v>
      </c>
      <c r="AX497" s="68">
        <v>0.0</v>
      </c>
      <c r="AY497" s="55" t="s">
        <v>184</v>
      </c>
      <c r="AZ497" s="55" t="s">
        <v>184</v>
      </c>
      <c r="BA497" s="55" t="s">
        <v>184</v>
      </c>
      <c r="BB497" s="55" t="s">
        <v>184</v>
      </c>
      <c r="BC497" s="77">
        <f t="shared" si="7"/>
        <v>100</v>
      </c>
    </row>
    <row r="498" ht="22.5" customHeight="1">
      <c r="A498" s="36">
        <v>497.0</v>
      </c>
      <c r="B498" s="28" t="s">
        <v>3297</v>
      </c>
      <c r="C498" s="28" t="s">
        <v>5231</v>
      </c>
      <c r="D498" s="28" t="s">
        <v>181</v>
      </c>
      <c r="E498" s="28" t="s">
        <v>593</v>
      </c>
      <c r="F498" s="28" t="s">
        <v>358</v>
      </c>
      <c r="G498" s="28"/>
      <c r="H498" s="28" t="s">
        <v>1859</v>
      </c>
      <c r="I498" s="28">
        <v>2.0</v>
      </c>
      <c r="J498" s="28">
        <v>20.0</v>
      </c>
      <c r="K498" s="28">
        <v>40.0</v>
      </c>
      <c r="L498" s="28" t="s">
        <v>546</v>
      </c>
      <c r="M498" s="28">
        <v>4.0</v>
      </c>
      <c r="N498" s="28" t="s">
        <v>1605</v>
      </c>
      <c r="O498" s="28" t="s">
        <v>1608</v>
      </c>
      <c r="P498" s="28"/>
      <c r="Q498" s="28" t="s">
        <v>368</v>
      </c>
      <c r="R498" s="28">
        <v>100.0</v>
      </c>
      <c r="S498" s="50">
        <f t="shared" si="1"/>
        <v>25</v>
      </c>
      <c r="T498" s="28" t="str">
        <f t="shared" si="2"/>
        <v>DIATAS 8JAM</v>
      </c>
      <c r="U498" s="52">
        <v>44927.0</v>
      </c>
      <c r="V498" s="28" t="str">
        <f t="shared" si="3"/>
        <v>DIATAS 2 TAHUN</v>
      </c>
      <c r="W498" s="28"/>
      <c r="X498" s="28"/>
      <c r="Y498" s="28"/>
      <c r="Z498" s="28"/>
      <c r="AA498" s="28"/>
      <c r="AB498" s="28"/>
      <c r="AC498" s="65" t="b">
        <v>0</v>
      </c>
      <c r="AD498" s="28" t="str">
        <f t="shared" si="4"/>
        <v>Waktunya Dummy</v>
      </c>
      <c r="AE498" s="28" t="str">
        <f t="shared" si="5"/>
        <v>1</v>
      </c>
      <c r="AF498" s="28">
        <f t="shared" si="8"/>
        <v>100</v>
      </c>
      <c r="AG498" s="28">
        <v>100.0</v>
      </c>
      <c r="AH498" s="68">
        <v>1.0</v>
      </c>
      <c r="AI498" s="28">
        <v>0.0</v>
      </c>
      <c r="AJ498" s="70">
        <v>0.0</v>
      </c>
      <c r="AK498" s="28">
        <v>0.0</v>
      </c>
      <c r="AL498" s="68">
        <v>0.0</v>
      </c>
      <c r="AM498" s="28">
        <v>0.0</v>
      </c>
      <c r="AN498" s="68">
        <v>0.0</v>
      </c>
      <c r="AO498" s="28">
        <v>0.0</v>
      </c>
      <c r="AP498" s="68">
        <v>0.0</v>
      </c>
      <c r="AQ498" s="28">
        <v>0.0</v>
      </c>
      <c r="AR498" s="68">
        <v>0.0</v>
      </c>
      <c r="AS498" s="28">
        <v>0.0</v>
      </c>
      <c r="AT498" s="68">
        <v>0.0</v>
      </c>
      <c r="AU498" s="28">
        <v>0.0</v>
      </c>
      <c r="AV498" s="68">
        <v>0.0</v>
      </c>
      <c r="AW498" s="28">
        <v>0.0</v>
      </c>
      <c r="AX498" s="68">
        <v>0.0</v>
      </c>
      <c r="AY498" s="55" t="s">
        <v>184</v>
      </c>
      <c r="AZ498" s="55" t="s">
        <v>184</v>
      </c>
      <c r="BA498" s="55" t="s">
        <v>184</v>
      </c>
      <c r="BB498" s="55" t="s">
        <v>184</v>
      </c>
      <c r="BC498" s="77">
        <f t="shared" si="7"/>
        <v>100</v>
      </c>
    </row>
    <row r="499" ht="22.5" customHeight="1">
      <c r="A499" s="36">
        <v>498.0</v>
      </c>
      <c r="B499" s="28" t="s">
        <v>3300</v>
      </c>
      <c r="C499" s="28" t="s">
        <v>5236</v>
      </c>
      <c r="D499" s="28" t="s">
        <v>288</v>
      </c>
      <c r="E499" s="28" t="s">
        <v>593</v>
      </c>
      <c r="F499" s="28" t="s">
        <v>2343</v>
      </c>
      <c r="G499" s="28"/>
      <c r="H499" s="28"/>
      <c r="I499" s="28"/>
      <c r="J499" s="28"/>
      <c r="K499" s="28">
        <v>0.0</v>
      </c>
      <c r="L499" s="28" t="s">
        <v>2343</v>
      </c>
      <c r="M499" s="28">
        <v>1.0</v>
      </c>
      <c r="N499" s="28" t="s">
        <v>2346</v>
      </c>
      <c r="O499" s="28" t="s">
        <v>1608</v>
      </c>
      <c r="P499" s="28"/>
      <c r="Q499" s="28">
        <v>0.0</v>
      </c>
      <c r="R499" s="28">
        <v>0.0</v>
      </c>
      <c r="S499" s="50">
        <f t="shared" si="1"/>
        <v>0</v>
      </c>
      <c r="T499" s="28" t="str">
        <f t="shared" si="2"/>
        <v>KURANG 8JAM</v>
      </c>
      <c r="U499" s="52">
        <v>44927.0</v>
      </c>
      <c r="V499" s="28" t="str">
        <f t="shared" si="3"/>
        <v>DIATAS 2 TAHUN</v>
      </c>
      <c r="W499" s="28"/>
      <c r="X499" s="28"/>
      <c r="Y499" s="28"/>
      <c r="Z499" s="28"/>
      <c r="AA499" s="28"/>
      <c r="AB499" s="28"/>
      <c r="AC499" s="65" t="b">
        <v>0</v>
      </c>
      <c r="AD499" s="28" t="str">
        <f t="shared" si="4"/>
        <v>Waktunya Dummy</v>
      </c>
      <c r="AE499" s="28" t="str">
        <f t="shared" si="5"/>
        <v>0</v>
      </c>
      <c r="AF499" s="28">
        <f t="shared" si="8"/>
        <v>0</v>
      </c>
      <c r="AG499" s="28">
        <v>0.0</v>
      </c>
      <c r="AH499" s="68">
        <v>1.0</v>
      </c>
      <c r="AI499" s="28">
        <v>0.0</v>
      </c>
      <c r="AJ499" s="70">
        <v>0.0</v>
      </c>
      <c r="AK499" s="28">
        <v>0.0</v>
      </c>
      <c r="AL499" s="68">
        <v>0.0</v>
      </c>
      <c r="AM499" s="28">
        <v>0.0</v>
      </c>
      <c r="AN499" s="68">
        <v>0.0</v>
      </c>
      <c r="AO499" s="28">
        <v>0.0</v>
      </c>
      <c r="AP499" s="68">
        <v>0.0</v>
      </c>
      <c r="AQ499" s="28">
        <v>0.0</v>
      </c>
      <c r="AR499" s="68">
        <v>0.0</v>
      </c>
      <c r="AS499" s="28">
        <v>0.0</v>
      </c>
      <c r="AT499" s="68">
        <v>0.0</v>
      </c>
      <c r="AU499" s="28">
        <v>0.0</v>
      </c>
      <c r="AV499" s="68">
        <v>0.0</v>
      </c>
      <c r="AW499" s="28">
        <v>0.0</v>
      </c>
      <c r="AX499" s="68">
        <v>0.0</v>
      </c>
      <c r="AY499" s="55" t="s">
        <v>184</v>
      </c>
      <c r="AZ499" s="55" t="s">
        <v>184</v>
      </c>
      <c r="BA499" s="55" t="s">
        <v>184</v>
      </c>
      <c r="BB499" s="55" t="s">
        <v>184</v>
      </c>
      <c r="BC499" s="77">
        <f t="shared" si="7"/>
        <v>100</v>
      </c>
    </row>
    <row r="500" ht="22.5" customHeight="1">
      <c r="A500" s="36">
        <v>499.0</v>
      </c>
      <c r="B500" s="28" t="s">
        <v>3304</v>
      </c>
      <c r="C500" s="28" t="s">
        <v>5244</v>
      </c>
      <c r="D500" s="28" t="s">
        <v>577</v>
      </c>
      <c r="E500" s="28" t="s">
        <v>593</v>
      </c>
      <c r="F500" s="28" t="s">
        <v>2343</v>
      </c>
      <c r="G500" s="28"/>
      <c r="H500" s="28"/>
      <c r="I500" s="28"/>
      <c r="J500" s="28"/>
      <c r="K500" s="28">
        <v>0.0</v>
      </c>
      <c r="L500" s="28" t="s">
        <v>2343</v>
      </c>
      <c r="M500" s="28">
        <v>1.0</v>
      </c>
      <c r="N500" s="28" t="s">
        <v>2346</v>
      </c>
      <c r="O500" s="28" t="s">
        <v>1608</v>
      </c>
      <c r="P500" s="28"/>
      <c r="Q500" s="28">
        <v>0.0</v>
      </c>
      <c r="R500" s="28">
        <v>0.0</v>
      </c>
      <c r="S500" s="50">
        <f t="shared" si="1"/>
        <v>0</v>
      </c>
      <c r="T500" s="28" t="str">
        <f t="shared" si="2"/>
        <v>KURANG 8JAM</v>
      </c>
      <c r="U500" s="52">
        <v>44927.0</v>
      </c>
      <c r="V500" s="28" t="str">
        <f t="shared" si="3"/>
        <v>DIATAS 2 TAHUN</v>
      </c>
      <c r="W500" s="28"/>
      <c r="X500" s="28"/>
      <c r="Y500" s="28"/>
      <c r="Z500" s="28"/>
      <c r="AA500" s="28"/>
      <c r="AB500" s="28"/>
      <c r="AC500" s="65" t="b">
        <v>0</v>
      </c>
      <c r="AD500" s="28" t="str">
        <f t="shared" si="4"/>
        <v>Waktunya Dummy</v>
      </c>
      <c r="AE500" s="28" t="str">
        <f t="shared" si="5"/>
        <v>0</v>
      </c>
      <c r="AF500" s="28">
        <f t="shared" si="8"/>
        <v>0</v>
      </c>
      <c r="AG500" s="28">
        <v>0.0</v>
      </c>
      <c r="AH500" s="68">
        <v>1.0</v>
      </c>
      <c r="AI500" s="28">
        <v>0.0</v>
      </c>
      <c r="AJ500" s="70">
        <v>0.0</v>
      </c>
      <c r="AK500" s="28">
        <v>0.0</v>
      </c>
      <c r="AL500" s="68">
        <v>0.0</v>
      </c>
      <c r="AM500" s="28">
        <v>0.0</v>
      </c>
      <c r="AN500" s="68">
        <v>0.0</v>
      </c>
      <c r="AO500" s="28">
        <v>0.0</v>
      </c>
      <c r="AP500" s="68">
        <v>0.0</v>
      </c>
      <c r="AQ500" s="28">
        <v>0.0</v>
      </c>
      <c r="AR500" s="68">
        <v>0.0</v>
      </c>
      <c r="AS500" s="28">
        <v>0.0</v>
      </c>
      <c r="AT500" s="68">
        <v>0.0</v>
      </c>
      <c r="AU500" s="28">
        <v>0.0</v>
      </c>
      <c r="AV500" s="68">
        <v>0.0</v>
      </c>
      <c r="AW500" s="28">
        <v>0.0</v>
      </c>
      <c r="AX500" s="68">
        <v>0.0</v>
      </c>
      <c r="AY500" s="55" t="s">
        <v>184</v>
      </c>
      <c r="AZ500" s="55" t="s">
        <v>184</v>
      </c>
      <c r="BA500" s="55" t="s">
        <v>184</v>
      </c>
      <c r="BB500" s="55" t="s">
        <v>184</v>
      </c>
      <c r="BC500" s="77">
        <f t="shared" si="7"/>
        <v>100</v>
      </c>
    </row>
    <row r="501" ht="22.5" customHeight="1">
      <c r="A501" s="36">
        <v>500.0</v>
      </c>
      <c r="B501" s="28" t="s">
        <v>3307</v>
      </c>
      <c r="C501" s="28" t="s">
        <v>5253</v>
      </c>
      <c r="D501" s="28" t="s">
        <v>253</v>
      </c>
      <c r="E501" s="28" t="s">
        <v>593</v>
      </c>
      <c r="F501" s="28" t="s">
        <v>358</v>
      </c>
      <c r="G501" s="28"/>
      <c r="H501" s="28" t="s">
        <v>1859</v>
      </c>
      <c r="I501" s="28">
        <v>2.0</v>
      </c>
      <c r="J501" s="28">
        <v>20.0</v>
      </c>
      <c r="K501" s="28">
        <v>40.0</v>
      </c>
      <c r="L501" s="28" t="s">
        <v>546</v>
      </c>
      <c r="M501" s="28">
        <v>4.0</v>
      </c>
      <c r="N501" s="28" t="s">
        <v>1605</v>
      </c>
      <c r="O501" s="28" t="s">
        <v>1608</v>
      </c>
      <c r="P501" s="28"/>
      <c r="Q501" s="28" t="s">
        <v>368</v>
      </c>
      <c r="R501" s="28">
        <v>100.0</v>
      </c>
      <c r="S501" s="50">
        <f t="shared" si="1"/>
        <v>25</v>
      </c>
      <c r="T501" s="28" t="str">
        <f t="shared" si="2"/>
        <v>DIATAS 8JAM</v>
      </c>
      <c r="U501" s="52">
        <v>44927.0</v>
      </c>
      <c r="V501" s="28" t="str">
        <f t="shared" si="3"/>
        <v>DIATAS 2 TAHUN</v>
      </c>
      <c r="W501" s="28"/>
      <c r="X501" s="28"/>
      <c r="Y501" s="28"/>
      <c r="Z501" s="28"/>
      <c r="AA501" s="28"/>
      <c r="AB501" s="28"/>
      <c r="AC501" s="65" t="b">
        <v>0</v>
      </c>
      <c r="AD501" s="28" t="str">
        <f t="shared" si="4"/>
        <v>Waktunya Dummy</v>
      </c>
      <c r="AE501" s="28" t="str">
        <f t="shared" si="5"/>
        <v>1</v>
      </c>
      <c r="AF501" s="28">
        <f t="shared" si="8"/>
        <v>100</v>
      </c>
      <c r="AG501" s="28">
        <v>100.0</v>
      </c>
      <c r="AH501" s="68">
        <v>1.0</v>
      </c>
      <c r="AI501" s="28">
        <v>0.0</v>
      </c>
      <c r="AJ501" s="70">
        <v>0.0</v>
      </c>
      <c r="AK501" s="28">
        <v>0.0</v>
      </c>
      <c r="AL501" s="68">
        <v>0.0</v>
      </c>
      <c r="AM501" s="28">
        <v>0.0</v>
      </c>
      <c r="AN501" s="68">
        <v>0.0</v>
      </c>
      <c r="AO501" s="28">
        <v>0.0</v>
      </c>
      <c r="AP501" s="68">
        <v>0.0</v>
      </c>
      <c r="AQ501" s="28">
        <v>0.0</v>
      </c>
      <c r="AR501" s="68">
        <v>0.0</v>
      </c>
      <c r="AS501" s="28">
        <v>0.0</v>
      </c>
      <c r="AT501" s="68">
        <v>0.0</v>
      </c>
      <c r="AU501" s="28">
        <v>0.0</v>
      </c>
      <c r="AV501" s="68">
        <v>0.0</v>
      </c>
      <c r="AW501" s="28">
        <v>0.0</v>
      </c>
      <c r="AX501" s="68">
        <v>0.0</v>
      </c>
      <c r="AY501" s="55" t="s">
        <v>184</v>
      </c>
      <c r="AZ501" s="55" t="s">
        <v>184</v>
      </c>
      <c r="BA501" s="55" t="s">
        <v>184</v>
      </c>
      <c r="BB501" s="55" t="s">
        <v>184</v>
      </c>
      <c r="BC501" s="77">
        <f t="shared" si="7"/>
        <v>100</v>
      </c>
    </row>
    <row r="502" ht="22.5" customHeight="1">
      <c r="A502" s="36">
        <v>501.0</v>
      </c>
      <c r="B502" s="28" t="s">
        <v>3310</v>
      </c>
      <c r="C502" s="28" t="s">
        <v>5260</v>
      </c>
      <c r="D502" s="28" t="s">
        <v>253</v>
      </c>
      <c r="E502" s="28" t="s">
        <v>593</v>
      </c>
      <c r="F502" s="28" t="s">
        <v>358</v>
      </c>
      <c r="G502" s="28"/>
      <c r="H502" s="28" t="s">
        <v>1859</v>
      </c>
      <c r="I502" s="28">
        <v>2.0</v>
      </c>
      <c r="J502" s="28">
        <v>20.0</v>
      </c>
      <c r="K502" s="28">
        <v>40.0</v>
      </c>
      <c r="L502" s="28" t="s">
        <v>546</v>
      </c>
      <c r="M502" s="28">
        <v>4.0</v>
      </c>
      <c r="N502" s="28" t="s">
        <v>1605</v>
      </c>
      <c r="O502" s="28" t="s">
        <v>1608</v>
      </c>
      <c r="P502" s="28"/>
      <c r="Q502" s="28" t="s">
        <v>368</v>
      </c>
      <c r="R502" s="28">
        <v>100.0</v>
      </c>
      <c r="S502" s="50">
        <f t="shared" si="1"/>
        <v>25</v>
      </c>
      <c r="T502" s="28" t="str">
        <f t="shared" si="2"/>
        <v>DIATAS 8JAM</v>
      </c>
      <c r="U502" s="52">
        <v>44927.0</v>
      </c>
      <c r="V502" s="28" t="str">
        <f t="shared" si="3"/>
        <v>DIATAS 2 TAHUN</v>
      </c>
      <c r="W502" s="28"/>
      <c r="X502" s="28"/>
      <c r="Y502" s="28"/>
      <c r="Z502" s="28"/>
      <c r="AA502" s="28"/>
      <c r="AB502" s="28"/>
      <c r="AC502" s="65" t="b">
        <v>0</v>
      </c>
      <c r="AD502" s="28" t="str">
        <f t="shared" si="4"/>
        <v>Waktunya Dummy</v>
      </c>
      <c r="AE502" s="28" t="str">
        <f t="shared" si="5"/>
        <v>1</v>
      </c>
      <c r="AF502" s="28">
        <f t="shared" si="8"/>
        <v>100</v>
      </c>
      <c r="AG502" s="28">
        <v>100.0</v>
      </c>
      <c r="AH502" s="68">
        <v>1.0</v>
      </c>
      <c r="AI502" s="28">
        <v>0.0</v>
      </c>
      <c r="AJ502" s="70">
        <v>0.0</v>
      </c>
      <c r="AK502" s="28">
        <v>0.0</v>
      </c>
      <c r="AL502" s="68">
        <v>0.0</v>
      </c>
      <c r="AM502" s="28">
        <v>0.0</v>
      </c>
      <c r="AN502" s="68">
        <v>0.0</v>
      </c>
      <c r="AO502" s="28">
        <v>0.0</v>
      </c>
      <c r="AP502" s="68">
        <v>0.0</v>
      </c>
      <c r="AQ502" s="28">
        <v>0.0</v>
      </c>
      <c r="AR502" s="68">
        <v>0.0</v>
      </c>
      <c r="AS502" s="28">
        <v>0.0</v>
      </c>
      <c r="AT502" s="68">
        <v>0.0</v>
      </c>
      <c r="AU502" s="28">
        <v>0.0</v>
      </c>
      <c r="AV502" s="68">
        <v>0.0</v>
      </c>
      <c r="AW502" s="28">
        <v>0.0</v>
      </c>
      <c r="AX502" s="68">
        <v>0.0</v>
      </c>
      <c r="AY502" s="55" t="s">
        <v>184</v>
      </c>
      <c r="AZ502" s="55" t="s">
        <v>184</v>
      </c>
      <c r="BA502" s="55" t="s">
        <v>184</v>
      </c>
      <c r="BB502" s="55" t="s">
        <v>184</v>
      </c>
      <c r="BC502" s="77">
        <f t="shared" si="7"/>
        <v>100</v>
      </c>
    </row>
    <row r="503" ht="22.5" customHeight="1">
      <c r="A503" s="36">
        <v>502.0</v>
      </c>
      <c r="B503" s="28" t="s">
        <v>3312</v>
      </c>
      <c r="C503" s="28" t="s">
        <v>5267</v>
      </c>
      <c r="D503" s="28" t="s">
        <v>434</v>
      </c>
      <c r="E503" s="28" t="s">
        <v>593</v>
      </c>
      <c r="F503" s="28" t="s">
        <v>358</v>
      </c>
      <c r="G503" s="28"/>
      <c r="H503" s="28" t="s">
        <v>1859</v>
      </c>
      <c r="I503" s="28">
        <v>2.0</v>
      </c>
      <c r="J503" s="28">
        <v>20.0</v>
      </c>
      <c r="K503" s="28">
        <v>40.0</v>
      </c>
      <c r="L503" s="28" t="s">
        <v>546</v>
      </c>
      <c r="M503" s="28">
        <v>4.0</v>
      </c>
      <c r="N503" s="28" t="s">
        <v>1605</v>
      </c>
      <c r="O503" s="28" t="s">
        <v>1608</v>
      </c>
      <c r="P503" s="28"/>
      <c r="Q503" s="28" t="s">
        <v>368</v>
      </c>
      <c r="R503" s="28">
        <v>100.0</v>
      </c>
      <c r="S503" s="50">
        <f t="shared" si="1"/>
        <v>25</v>
      </c>
      <c r="T503" s="28" t="str">
        <f t="shared" si="2"/>
        <v>DIATAS 8JAM</v>
      </c>
      <c r="U503" s="52">
        <v>44927.0</v>
      </c>
      <c r="V503" s="28" t="str">
        <f t="shared" si="3"/>
        <v>DIATAS 2 TAHUN</v>
      </c>
      <c r="W503" s="28"/>
      <c r="X503" s="28"/>
      <c r="Y503" s="28"/>
      <c r="Z503" s="28"/>
      <c r="AA503" s="28"/>
      <c r="AB503" s="28"/>
      <c r="AC503" s="65" t="b">
        <v>0</v>
      </c>
      <c r="AD503" s="28" t="str">
        <f t="shared" si="4"/>
        <v>Waktunya Dummy</v>
      </c>
      <c r="AE503" s="28" t="str">
        <f t="shared" si="5"/>
        <v>1</v>
      </c>
      <c r="AF503" s="28">
        <f t="shared" si="8"/>
        <v>100</v>
      </c>
      <c r="AG503" s="28">
        <v>100.0</v>
      </c>
      <c r="AH503" s="68">
        <v>1.0</v>
      </c>
      <c r="AI503" s="28">
        <v>0.0</v>
      </c>
      <c r="AJ503" s="70">
        <v>0.0</v>
      </c>
      <c r="AK503" s="28">
        <v>0.0</v>
      </c>
      <c r="AL503" s="68">
        <v>0.0</v>
      </c>
      <c r="AM503" s="28">
        <v>0.0</v>
      </c>
      <c r="AN503" s="68">
        <v>0.0</v>
      </c>
      <c r="AO503" s="28">
        <v>0.0</v>
      </c>
      <c r="AP503" s="68">
        <v>0.0</v>
      </c>
      <c r="AQ503" s="28">
        <v>0.0</v>
      </c>
      <c r="AR503" s="68">
        <v>0.0</v>
      </c>
      <c r="AS503" s="28">
        <v>0.0</v>
      </c>
      <c r="AT503" s="68">
        <v>0.0</v>
      </c>
      <c r="AU503" s="28">
        <v>0.0</v>
      </c>
      <c r="AV503" s="68">
        <v>0.0</v>
      </c>
      <c r="AW503" s="28">
        <v>0.0</v>
      </c>
      <c r="AX503" s="68">
        <v>0.0</v>
      </c>
      <c r="AY503" s="55" t="s">
        <v>184</v>
      </c>
      <c r="AZ503" s="55" t="s">
        <v>184</v>
      </c>
      <c r="BA503" s="55" t="s">
        <v>184</v>
      </c>
      <c r="BB503" s="55" t="s">
        <v>184</v>
      </c>
      <c r="BC503" s="77">
        <f t="shared" si="7"/>
        <v>100</v>
      </c>
    </row>
    <row r="504" ht="22.5" customHeight="1">
      <c r="A504" s="36">
        <v>503.0</v>
      </c>
      <c r="B504" s="28" t="s">
        <v>3319</v>
      </c>
      <c r="C504" s="28" t="s">
        <v>5279</v>
      </c>
      <c r="D504" s="28" t="s">
        <v>288</v>
      </c>
      <c r="E504" s="28" t="s">
        <v>593</v>
      </c>
      <c r="F504" s="28" t="s">
        <v>358</v>
      </c>
      <c r="G504" s="28"/>
      <c r="H504" s="28" t="s">
        <v>1859</v>
      </c>
      <c r="I504" s="28">
        <v>2.0</v>
      </c>
      <c r="J504" s="28">
        <v>20.0</v>
      </c>
      <c r="K504" s="28">
        <v>40.0</v>
      </c>
      <c r="L504" s="28" t="s">
        <v>546</v>
      </c>
      <c r="M504" s="28">
        <v>2.0</v>
      </c>
      <c r="N504" s="28" t="s">
        <v>3851</v>
      </c>
      <c r="O504" s="28" t="s">
        <v>2362</v>
      </c>
      <c r="P504" s="28"/>
      <c r="Q504" s="28" t="s">
        <v>1245</v>
      </c>
      <c r="R504" s="28">
        <v>50.0</v>
      </c>
      <c r="S504" s="50">
        <f t="shared" si="1"/>
        <v>25</v>
      </c>
      <c r="T504" s="28" t="str">
        <f t="shared" si="2"/>
        <v>DIATAS 8JAM</v>
      </c>
      <c r="U504" s="52">
        <v>45292.0</v>
      </c>
      <c r="V504" s="28" t="str">
        <f t="shared" si="3"/>
        <v>DIATAS 1 TAHUN</v>
      </c>
      <c r="W504" s="28"/>
      <c r="X504" s="28"/>
      <c r="Y504" s="28"/>
      <c r="Z504" s="28"/>
      <c r="AA504" s="28"/>
      <c r="AB504" s="28"/>
      <c r="AC504" s="65" t="b">
        <v>0</v>
      </c>
      <c r="AD504" s="28" t="str">
        <f t="shared" si="4"/>
        <v>Waktunya Dummy</v>
      </c>
      <c r="AE504" s="28" t="str">
        <f t="shared" si="5"/>
        <v>1</v>
      </c>
      <c r="AF504" s="28">
        <f t="shared" si="8"/>
        <v>50</v>
      </c>
      <c r="AG504" s="28">
        <v>50.0</v>
      </c>
      <c r="AH504" s="68">
        <v>1.0</v>
      </c>
      <c r="AI504" s="28">
        <v>0.0</v>
      </c>
      <c r="AJ504" s="70"/>
      <c r="AK504" s="28">
        <v>0.0</v>
      </c>
      <c r="AL504" s="28"/>
      <c r="AM504" s="28">
        <v>0.0</v>
      </c>
      <c r="AN504" s="28"/>
      <c r="AO504" s="28">
        <v>0.0</v>
      </c>
      <c r="AP504" s="28"/>
      <c r="AQ504" s="28">
        <v>0.0</v>
      </c>
      <c r="AR504" s="28"/>
      <c r="AS504" s="28">
        <v>0.0</v>
      </c>
      <c r="AT504" s="28"/>
      <c r="AU504" s="28">
        <v>0.0</v>
      </c>
      <c r="AV504" s="28"/>
      <c r="AW504" s="28">
        <v>0.0</v>
      </c>
      <c r="AX504" s="28"/>
      <c r="AY504" s="55" t="s">
        <v>184</v>
      </c>
      <c r="AZ504" s="55" t="s">
        <v>184</v>
      </c>
      <c r="BA504" s="55" t="s">
        <v>184</v>
      </c>
      <c r="BB504" s="55" t="s">
        <v>184</v>
      </c>
      <c r="BC504" s="77">
        <f t="shared" si="7"/>
        <v>100</v>
      </c>
    </row>
    <row r="505" ht="22.5" customHeight="1">
      <c r="A505" s="36">
        <v>504.0</v>
      </c>
      <c r="B505" s="28" t="s">
        <v>3331</v>
      </c>
      <c r="C505" s="28" t="s">
        <v>5287</v>
      </c>
      <c r="D505" s="28" t="s">
        <v>96</v>
      </c>
      <c r="E505" s="28" t="s">
        <v>593</v>
      </c>
      <c r="F505" s="28" t="s">
        <v>358</v>
      </c>
      <c r="G505" s="28"/>
      <c r="H505" s="28" t="s">
        <v>1859</v>
      </c>
      <c r="I505" s="28">
        <v>2.0</v>
      </c>
      <c r="J505" s="28">
        <v>20.0</v>
      </c>
      <c r="K505" s="28">
        <v>40.0</v>
      </c>
      <c r="L505" s="28" t="s">
        <v>546</v>
      </c>
      <c r="M505" s="28">
        <v>4.0</v>
      </c>
      <c r="N505" s="28" t="s">
        <v>1605</v>
      </c>
      <c r="O505" s="28" t="s">
        <v>1608</v>
      </c>
      <c r="P505" s="28"/>
      <c r="Q505" s="28" t="s">
        <v>368</v>
      </c>
      <c r="R505" s="28">
        <v>100.0</v>
      </c>
      <c r="S505" s="50">
        <f t="shared" si="1"/>
        <v>25</v>
      </c>
      <c r="T505" s="28" t="str">
        <f t="shared" si="2"/>
        <v>DIATAS 8JAM</v>
      </c>
      <c r="U505" s="52">
        <v>44927.0</v>
      </c>
      <c r="V505" s="28" t="str">
        <f t="shared" si="3"/>
        <v>DIATAS 2 TAHUN</v>
      </c>
      <c r="W505" s="28"/>
      <c r="X505" s="28"/>
      <c r="Y505" s="28"/>
      <c r="Z505" s="28"/>
      <c r="AA505" s="28"/>
      <c r="AB505" s="28"/>
      <c r="AC505" s="65" t="b">
        <v>0</v>
      </c>
      <c r="AD505" s="28" t="str">
        <f t="shared" si="4"/>
        <v>Waktunya Dummy</v>
      </c>
      <c r="AE505" s="28" t="str">
        <f t="shared" si="5"/>
        <v>1</v>
      </c>
      <c r="AF505" s="28">
        <f t="shared" si="8"/>
        <v>100</v>
      </c>
      <c r="AG505" s="28">
        <v>100.0</v>
      </c>
      <c r="AH505" s="68">
        <v>1.0</v>
      </c>
      <c r="AI505" s="28">
        <v>0.0</v>
      </c>
      <c r="AJ505" s="70">
        <v>0.0</v>
      </c>
      <c r="AK505" s="28">
        <v>0.0</v>
      </c>
      <c r="AL505" s="68">
        <v>0.0</v>
      </c>
      <c r="AM505" s="28">
        <v>0.0</v>
      </c>
      <c r="AN505" s="68">
        <v>0.0</v>
      </c>
      <c r="AO505" s="28">
        <v>0.0</v>
      </c>
      <c r="AP505" s="68">
        <v>0.0</v>
      </c>
      <c r="AQ505" s="28">
        <v>0.0</v>
      </c>
      <c r="AR505" s="68">
        <v>0.0</v>
      </c>
      <c r="AS505" s="28">
        <v>0.0</v>
      </c>
      <c r="AT505" s="68">
        <v>0.0</v>
      </c>
      <c r="AU505" s="28">
        <v>0.0</v>
      </c>
      <c r="AV505" s="68">
        <v>0.0</v>
      </c>
      <c r="AW505" s="28">
        <v>0.0</v>
      </c>
      <c r="AX505" s="68">
        <v>0.0</v>
      </c>
      <c r="AY505" s="55" t="s">
        <v>184</v>
      </c>
      <c r="AZ505" s="55" t="s">
        <v>184</v>
      </c>
      <c r="BA505" s="55" t="s">
        <v>184</v>
      </c>
      <c r="BB505" s="55" t="s">
        <v>184</v>
      </c>
      <c r="BC505" s="77">
        <f t="shared" si="7"/>
        <v>100</v>
      </c>
    </row>
    <row r="506" ht="22.5" customHeight="1">
      <c r="A506" s="36">
        <v>505.0</v>
      </c>
      <c r="B506" s="28" t="s">
        <v>3333</v>
      </c>
      <c r="C506" s="28" t="s">
        <v>5297</v>
      </c>
      <c r="D506" s="28" t="s">
        <v>463</v>
      </c>
      <c r="E506" s="28" t="s">
        <v>593</v>
      </c>
      <c r="F506" s="28" t="s">
        <v>2343</v>
      </c>
      <c r="G506" s="28"/>
      <c r="H506" s="28"/>
      <c r="I506" s="28"/>
      <c r="J506" s="28"/>
      <c r="K506" s="28">
        <v>0.0</v>
      </c>
      <c r="L506" s="28" t="s">
        <v>2343</v>
      </c>
      <c r="M506" s="28">
        <v>1.0</v>
      </c>
      <c r="N506" s="28" t="s">
        <v>2346</v>
      </c>
      <c r="O506" s="28" t="s">
        <v>1608</v>
      </c>
      <c r="P506" s="28"/>
      <c r="Q506" s="28">
        <v>0.0</v>
      </c>
      <c r="R506" s="28">
        <v>0.0</v>
      </c>
      <c r="S506" s="50">
        <f t="shared" si="1"/>
        <v>0</v>
      </c>
      <c r="T506" s="28" t="str">
        <f t="shared" si="2"/>
        <v>KURANG 8JAM</v>
      </c>
      <c r="U506" s="52">
        <v>44927.0</v>
      </c>
      <c r="V506" s="28" t="str">
        <f t="shared" si="3"/>
        <v>DIATAS 2 TAHUN</v>
      </c>
      <c r="W506" s="28"/>
      <c r="X506" s="28"/>
      <c r="Y506" s="28"/>
      <c r="Z506" s="28"/>
      <c r="AA506" s="28"/>
      <c r="AB506" s="28"/>
      <c r="AC506" s="65" t="b">
        <v>0</v>
      </c>
      <c r="AD506" s="28" t="str">
        <f t="shared" si="4"/>
        <v>Waktunya Dummy</v>
      </c>
      <c r="AE506" s="28" t="str">
        <f t="shared" si="5"/>
        <v>0</v>
      </c>
      <c r="AF506" s="28">
        <f t="shared" si="8"/>
        <v>0</v>
      </c>
      <c r="AG506" s="28">
        <v>0.0</v>
      </c>
      <c r="AH506" s="68">
        <v>1.0</v>
      </c>
      <c r="AI506" s="28">
        <v>0.0</v>
      </c>
      <c r="AJ506" s="70">
        <v>0.0</v>
      </c>
      <c r="AK506" s="28">
        <v>0.0</v>
      </c>
      <c r="AL506" s="68">
        <v>0.0</v>
      </c>
      <c r="AM506" s="28">
        <v>0.0</v>
      </c>
      <c r="AN506" s="68">
        <v>0.0</v>
      </c>
      <c r="AO506" s="28">
        <v>0.0</v>
      </c>
      <c r="AP506" s="68">
        <v>0.0</v>
      </c>
      <c r="AQ506" s="28">
        <v>0.0</v>
      </c>
      <c r="AR506" s="68">
        <v>0.0</v>
      </c>
      <c r="AS506" s="28">
        <v>0.0</v>
      </c>
      <c r="AT506" s="68">
        <v>0.0</v>
      </c>
      <c r="AU506" s="28">
        <v>0.0</v>
      </c>
      <c r="AV506" s="68">
        <v>0.0</v>
      </c>
      <c r="AW506" s="28">
        <v>0.0</v>
      </c>
      <c r="AX506" s="68">
        <v>0.0</v>
      </c>
      <c r="AY506" s="55" t="s">
        <v>184</v>
      </c>
      <c r="AZ506" s="55" t="s">
        <v>184</v>
      </c>
      <c r="BA506" s="55" t="s">
        <v>184</v>
      </c>
      <c r="BB506" s="55" t="s">
        <v>184</v>
      </c>
      <c r="BC506" s="77">
        <f t="shared" si="7"/>
        <v>100</v>
      </c>
    </row>
    <row r="507" ht="22.5" customHeight="1">
      <c r="A507" s="36">
        <v>506.0</v>
      </c>
      <c r="B507" s="28" t="s">
        <v>3346</v>
      </c>
      <c r="C507" s="28" t="s">
        <v>5303</v>
      </c>
      <c r="D507" s="28" t="s">
        <v>181</v>
      </c>
      <c r="E507" s="28" t="s">
        <v>593</v>
      </c>
      <c r="F507" s="28" t="s">
        <v>2343</v>
      </c>
      <c r="G507" s="28"/>
      <c r="H507" s="28"/>
      <c r="I507" s="28"/>
      <c r="J507" s="28"/>
      <c r="K507" s="28">
        <v>0.0</v>
      </c>
      <c r="L507" s="28" t="s">
        <v>2343</v>
      </c>
      <c r="M507" s="28">
        <v>1.0</v>
      </c>
      <c r="N507" s="28" t="s">
        <v>2346</v>
      </c>
      <c r="O507" s="28" t="s">
        <v>1608</v>
      </c>
      <c r="P507" s="28"/>
      <c r="Q507" s="28">
        <v>0.0</v>
      </c>
      <c r="R507" s="28">
        <v>0.0</v>
      </c>
      <c r="S507" s="50">
        <f t="shared" si="1"/>
        <v>0</v>
      </c>
      <c r="T507" s="28" t="str">
        <f t="shared" si="2"/>
        <v>KURANG 8JAM</v>
      </c>
      <c r="U507" s="52">
        <v>44927.0</v>
      </c>
      <c r="V507" s="28" t="str">
        <f t="shared" si="3"/>
        <v>DIATAS 2 TAHUN</v>
      </c>
      <c r="W507" s="28"/>
      <c r="X507" s="28"/>
      <c r="Y507" s="28"/>
      <c r="Z507" s="28"/>
      <c r="AA507" s="28"/>
      <c r="AB507" s="28"/>
      <c r="AC507" s="65" t="b">
        <v>0</v>
      </c>
      <c r="AD507" s="28" t="str">
        <f t="shared" si="4"/>
        <v>Waktunya Dummy</v>
      </c>
      <c r="AE507" s="28" t="str">
        <f t="shared" si="5"/>
        <v>0</v>
      </c>
      <c r="AF507" s="28">
        <f t="shared" si="8"/>
        <v>0</v>
      </c>
      <c r="AG507" s="28">
        <v>0.0</v>
      </c>
      <c r="AH507" s="68">
        <v>1.0</v>
      </c>
      <c r="AI507" s="28">
        <v>0.0</v>
      </c>
      <c r="AJ507" s="70">
        <v>0.0</v>
      </c>
      <c r="AK507" s="28">
        <v>0.0</v>
      </c>
      <c r="AL507" s="68">
        <v>0.0</v>
      </c>
      <c r="AM507" s="28">
        <v>0.0</v>
      </c>
      <c r="AN507" s="68">
        <v>0.0</v>
      </c>
      <c r="AO507" s="28">
        <v>0.0</v>
      </c>
      <c r="AP507" s="68">
        <v>0.0</v>
      </c>
      <c r="AQ507" s="28">
        <v>0.0</v>
      </c>
      <c r="AR507" s="68">
        <v>0.0</v>
      </c>
      <c r="AS507" s="28">
        <v>0.0</v>
      </c>
      <c r="AT507" s="68">
        <v>0.0</v>
      </c>
      <c r="AU507" s="28">
        <v>0.0</v>
      </c>
      <c r="AV507" s="68">
        <v>0.0</v>
      </c>
      <c r="AW507" s="28">
        <v>0.0</v>
      </c>
      <c r="AX507" s="68">
        <v>0.0</v>
      </c>
      <c r="AY507" s="55" t="s">
        <v>184</v>
      </c>
      <c r="AZ507" s="55" t="s">
        <v>184</v>
      </c>
      <c r="BA507" s="55" t="s">
        <v>184</v>
      </c>
      <c r="BB507" s="55" t="s">
        <v>184</v>
      </c>
      <c r="BC507" s="77">
        <f t="shared" si="7"/>
        <v>100</v>
      </c>
    </row>
    <row r="508" ht="22.5" customHeight="1">
      <c r="A508" s="36">
        <v>507.0</v>
      </c>
      <c r="B508" s="28" t="s">
        <v>3354</v>
      </c>
      <c r="C508" s="28" t="s">
        <v>5312</v>
      </c>
      <c r="D508" s="28" t="s">
        <v>288</v>
      </c>
      <c r="E508" s="28" t="s">
        <v>593</v>
      </c>
      <c r="F508" s="28" t="s">
        <v>2343</v>
      </c>
      <c r="G508" s="28"/>
      <c r="H508" s="28"/>
      <c r="I508" s="28"/>
      <c r="J508" s="28"/>
      <c r="K508" s="28">
        <v>0.0</v>
      </c>
      <c r="L508" s="28" t="s">
        <v>2343</v>
      </c>
      <c r="M508" s="28">
        <v>1.0</v>
      </c>
      <c r="N508" s="28" t="s">
        <v>2346</v>
      </c>
      <c r="O508" s="28" t="s">
        <v>1608</v>
      </c>
      <c r="P508" s="28"/>
      <c r="Q508" s="28">
        <v>0.0</v>
      </c>
      <c r="R508" s="28">
        <v>0.0</v>
      </c>
      <c r="S508" s="50">
        <f t="shared" si="1"/>
        <v>0</v>
      </c>
      <c r="T508" s="28" t="str">
        <f t="shared" si="2"/>
        <v>KURANG 8JAM</v>
      </c>
      <c r="U508" s="52">
        <v>44927.0</v>
      </c>
      <c r="V508" s="28" t="str">
        <f t="shared" si="3"/>
        <v>DIATAS 2 TAHUN</v>
      </c>
      <c r="W508" s="28"/>
      <c r="X508" s="28"/>
      <c r="Y508" s="28"/>
      <c r="Z508" s="28"/>
      <c r="AA508" s="28"/>
      <c r="AB508" s="28"/>
      <c r="AC508" s="65" t="b">
        <v>0</v>
      </c>
      <c r="AD508" s="28" t="str">
        <f t="shared" si="4"/>
        <v>Waktunya Dummy</v>
      </c>
      <c r="AE508" s="28" t="str">
        <f t="shared" si="5"/>
        <v>0</v>
      </c>
      <c r="AF508" s="28">
        <f t="shared" si="8"/>
        <v>0</v>
      </c>
      <c r="AG508" s="28">
        <v>0.0</v>
      </c>
      <c r="AH508" s="68">
        <v>1.0</v>
      </c>
      <c r="AI508" s="28">
        <v>0.0</v>
      </c>
      <c r="AJ508" s="70">
        <v>0.0</v>
      </c>
      <c r="AK508" s="28">
        <v>0.0</v>
      </c>
      <c r="AL508" s="68">
        <v>0.0</v>
      </c>
      <c r="AM508" s="28">
        <v>0.0</v>
      </c>
      <c r="AN508" s="68">
        <v>0.0</v>
      </c>
      <c r="AO508" s="28">
        <v>0.0</v>
      </c>
      <c r="AP508" s="68">
        <v>0.0</v>
      </c>
      <c r="AQ508" s="28">
        <v>0.0</v>
      </c>
      <c r="AR508" s="68">
        <v>0.0</v>
      </c>
      <c r="AS508" s="28">
        <v>0.0</v>
      </c>
      <c r="AT508" s="68">
        <v>0.0</v>
      </c>
      <c r="AU508" s="28">
        <v>0.0</v>
      </c>
      <c r="AV508" s="68">
        <v>0.0</v>
      </c>
      <c r="AW508" s="28">
        <v>0.0</v>
      </c>
      <c r="AX508" s="68">
        <v>0.0</v>
      </c>
      <c r="AY508" s="55" t="s">
        <v>184</v>
      </c>
      <c r="AZ508" s="55" t="s">
        <v>184</v>
      </c>
      <c r="BA508" s="55" t="s">
        <v>184</v>
      </c>
      <c r="BB508" s="55" t="s">
        <v>184</v>
      </c>
      <c r="BC508" s="77">
        <f t="shared" si="7"/>
        <v>100</v>
      </c>
    </row>
    <row r="509" ht="22.5" customHeight="1">
      <c r="A509" s="36">
        <v>508.0</v>
      </c>
      <c r="B509" s="28" t="s">
        <v>3358</v>
      </c>
      <c r="C509" s="28" t="s">
        <v>5322</v>
      </c>
      <c r="D509" s="28" t="s">
        <v>288</v>
      </c>
      <c r="E509" s="28" t="s">
        <v>593</v>
      </c>
      <c r="F509" s="28" t="s">
        <v>2343</v>
      </c>
      <c r="G509" s="28"/>
      <c r="H509" s="28"/>
      <c r="I509" s="28"/>
      <c r="J509" s="28"/>
      <c r="K509" s="28">
        <v>0.0</v>
      </c>
      <c r="L509" s="28" t="s">
        <v>2343</v>
      </c>
      <c r="M509" s="28">
        <v>1.0</v>
      </c>
      <c r="N509" s="28" t="s">
        <v>2346</v>
      </c>
      <c r="O509" s="28" t="s">
        <v>1608</v>
      </c>
      <c r="P509" s="28"/>
      <c r="Q509" s="28">
        <v>0.0</v>
      </c>
      <c r="R509" s="28">
        <v>0.0</v>
      </c>
      <c r="S509" s="50">
        <f t="shared" si="1"/>
        <v>0</v>
      </c>
      <c r="T509" s="28" t="str">
        <f t="shared" si="2"/>
        <v>KURANG 8JAM</v>
      </c>
      <c r="U509" s="52">
        <v>44927.0</v>
      </c>
      <c r="V509" s="28" t="str">
        <f t="shared" si="3"/>
        <v>DIATAS 2 TAHUN</v>
      </c>
      <c r="W509" s="28"/>
      <c r="X509" s="28"/>
      <c r="Y509" s="28"/>
      <c r="Z509" s="28"/>
      <c r="AA509" s="28"/>
      <c r="AB509" s="28"/>
      <c r="AC509" s="65" t="b">
        <v>0</v>
      </c>
      <c r="AD509" s="28" t="str">
        <f t="shared" si="4"/>
        <v>Waktunya Dummy</v>
      </c>
      <c r="AE509" s="28" t="str">
        <f t="shared" si="5"/>
        <v>0</v>
      </c>
      <c r="AF509" s="28">
        <f t="shared" si="8"/>
        <v>0</v>
      </c>
      <c r="AG509" s="28">
        <v>0.0</v>
      </c>
      <c r="AH509" s="68">
        <v>1.0</v>
      </c>
      <c r="AI509" s="28">
        <v>0.0</v>
      </c>
      <c r="AJ509" s="70">
        <v>0.0</v>
      </c>
      <c r="AK509" s="28">
        <v>0.0</v>
      </c>
      <c r="AL509" s="68">
        <v>0.0</v>
      </c>
      <c r="AM509" s="28">
        <v>0.0</v>
      </c>
      <c r="AN509" s="68">
        <v>0.0</v>
      </c>
      <c r="AO509" s="28">
        <v>0.0</v>
      </c>
      <c r="AP509" s="68">
        <v>0.0</v>
      </c>
      <c r="AQ509" s="28">
        <v>0.0</v>
      </c>
      <c r="AR509" s="68">
        <v>0.0</v>
      </c>
      <c r="AS509" s="28">
        <v>0.0</v>
      </c>
      <c r="AT509" s="68">
        <v>0.0</v>
      </c>
      <c r="AU509" s="28">
        <v>0.0</v>
      </c>
      <c r="AV509" s="68">
        <v>0.0</v>
      </c>
      <c r="AW509" s="28">
        <v>0.0</v>
      </c>
      <c r="AX509" s="68">
        <v>0.0</v>
      </c>
      <c r="AY509" s="55" t="s">
        <v>184</v>
      </c>
      <c r="AZ509" s="55" t="s">
        <v>184</v>
      </c>
      <c r="BA509" s="55" t="s">
        <v>184</v>
      </c>
      <c r="BB509" s="55" t="s">
        <v>184</v>
      </c>
      <c r="BC509" s="77">
        <f t="shared" si="7"/>
        <v>100</v>
      </c>
    </row>
    <row r="510" ht="22.5" customHeight="1">
      <c r="A510" s="36">
        <v>509.0</v>
      </c>
      <c r="B510" s="28" t="s">
        <v>3366</v>
      </c>
      <c r="C510" s="28" t="s">
        <v>5330</v>
      </c>
      <c r="D510" s="28" t="s">
        <v>96</v>
      </c>
      <c r="E510" s="28" t="s">
        <v>593</v>
      </c>
      <c r="F510" s="28" t="s">
        <v>358</v>
      </c>
      <c r="G510" s="28"/>
      <c r="H510" s="28" t="s">
        <v>1859</v>
      </c>
      <c r="I510" s="28">
        <v>2.0</v>
      </c>
      <c r="J510" s="28">
        <v>20.0</v>
      </c>
      <c r="K510" s="28">
        <v>40.0</v>
      </c>
      <c r="L510" s="28" t="s">
        <v>546</v>
      </c>
      <c r="M510" s="28">
        <v>4.0</v>
      </c>
      <c r="N510" s="28" t="s">
        <v>1605</v>
      </c>
      <c r="O510" s="28" t="s">
        <v>1608</v>
      </c>
      <c r="P510" s="28"/>
      <c r="Q510" s="28" t="s">
        <v>368</v>
      </c>
      <c r="R510" s="28">
        <v>100.0</v>
      </c>
      <c r="S510" s="50">
        <f t="shared" si="1"/>
        <v>25</v>
      </c>
      <c r="T510" s="28" t="str">
        <f t="shared" si="2"/>
        <v>DIATAS 8JAM</v>
      </c>
      <c r="U510" s="52">
        <v>44927.0</v>
      </c>
      <c r="V510" s="28" t="str">
        <f t="shared" si="3"/>
        <v>DIATAS 2 TAHUN</v>
      </c>
      <c r="W510" s="28"/>
      <c r="X510" s="28"/>
      <c r="Y510" s="28"/>
      <c r="Z510" s="28"/>
      <c r="AA510" s="28"/>
      <c r="AB510" s="28"/>
      <c r="AC510" s="65" t="b">
        <v>0</v>
      </c>
      <c r="AD510" s="28" t="str">
        <f t="shared" si="4"/>
        <v>Waktunya Dummy</v>
      </c>
      <c r="AE510" s="28" t="str">
        <f t="shared" si="5"/>
        <v>1</v>
      </c>
      <c r="AF510" s="28">
        <f t="shared" si="8"/>
        <v>100</v>
      </c>
      <c r="AG510" s="28">
        <v>100.0</v>
      </c>
      <c r="AH510" s="68">
        <v>1.0</v>
      </c>
      <c r="AI510" s="28">
        <v>0.0</v>
      </c>
      <c r="AJ510" s="70">
        <v>0.0</v>
      </c>
      <c r="AK510" s="28">
        <v>0.0</v>
      </c>
      <c r="AL510" s="68">
        <v>0.0</v>
      </c>
      <c r="AM510" s="28">
        <v>0.0</v>
      </c>
      <c r="AN510" s="68">
        <v>0.0</v>
      </c>
      <c r="AO510" s="28">
        <v>0.0</v>
      </c>
      <c r="AP510" s="68">
        <v>0.0</v>
      </c>
      <c r="AQ510" s="28">
        <v>0.0</v>
      </c>
      <c r="AR510" s="68">
        <v>0.0</v>
      </c>
      <c r="AS510" s="28">
        <v>0.0</v>
      </c>
      <c r="AT510" s="68">
        <v>0.0</v>
      </c>
      <c r="AU510" s="28">
        <v>0.0</v>
      </c>
      <c r="AV510" s="68">
        <v>0.0</v>
      </c>
      <c r="AW510" s="28">
        <v>0.0</v>
      </c>
      <c r="AX510" s="68">
        <v>0.0</v>
      </c>
      <c r="AY510" s="55" t="s">
        <v>184</v>
      </c>
      <c r="AZ510" s="55" t="s">
        <v>184</v>
      </c>
      <c r="BA510" s="55" t="s">
        <v>184</v>
      </c>
      <c r="BB510" s="55" t="s">
        <v>184</v>
      </c>
      <c r="BC510" s="77">
        <f t="shared" si="7"/>
        <v>100</v>
      </c>
    </row>
    <row r="511" ht="22.5" customHeight="1">
      <c r="A511" s="36">
        <v>510.0</v>
      </c>
      <c r="B511" s="28" t="s">
        <v>3370</v>
      </c>
      <c r="C511" s="28" t="s">
        <v>5337</v>
      </c>
      <c r="D511" s="28" t="s">
        <v>434</v>
      </c>
      <c r="E511" s="28" t="s">
        <v>593</v>
      </c>
      <c r="F511" s="28" t="s">
        <v>358</v>
      </c>
      <c r="G511" s="28"/>
      <c r="H511" s="28" t="s">
        <v>1859</v>
      </c>
      <c r="I511" s="28">
        <v>2.0</v>
      </c>
      <c r="J511" s="28">
        <v>20.0</v>
      </c>
      <c r="K511" s="28">
        <v>40.0</v>
      </c>
      <c r="L511" s="28" t="s">
        <v>546</v>
      </c>
      <c r="M511" s="28">
        <v>4.0</v>
      </c>
      <c r="N511" s="28" t="s">
        <v>1605</v>
      </c>
      <c r="O511" s="28" t="s">
        <v>1608</v>
      </c>
      <c r="P511" s="28"/>
      <c r="Q511" s="28" t="s">
        <v>368</v>
      </c>
      <c r="R511" s="28">
        <v>100.0</v>
      </c>
      <c r="S511" s="50">
        <f t="shared" si="1"/>
        <v>25</v>
      </c>
      <c r="T511" s="28" t="str">
        <f t="shared" si="2"/>
        <v>DIATAS 8JAM</v>
      </c>
      <c r="U511" s="52">
        <v>44927.0</v>
      </c>
      <c r="V511" s="28" t="str">
        <f t="shared" si="3"/>
        <v>DIATAS 2 TAHUN</v>
      </c>
      <c r="W511" s="28"/>
      <c r="X511" s="28"/>
      <c r="Y511" s="28"/>
      <c r="Z511" s="28"/>
      <c r="AA511" s="28"/>
      <c r="AB511" s="28"/>
      <c r="AC511" s="65" t="b">
        <v>0</v>
      </c>
      <c r="AD511" s="28" t="str">
        <f t="shared" si="4"/>
        <v>Waktunya Dummy</v>
      </c>
      <c r="AE511" s="28" t="str">
        <f t="shared" si="5"/>
        <v>1</v>
      </c>
      <c r="AF511" s="28">
        <f t="shared" si="8"/>
        <v>100</v>
      </c>
      <c r="AG511" s="28">
        <v>100.0</v>
      </c>
      <c r="AH511" s="68">
        <v>1.0</v>
      </c>
      <c r="AI511" s="28">
        <v>0.0</v>
      </c>
      <c r="AJ511" s="70">
        <v>0.0</v>
      </c>
      <c r="AK511" s="28">
        <v>0.0</v>
      </c>
      <c r="AL511" s="68">
        <v>0.0</v>
      </c>
      <c r="AM511" s="28">
        <v>0.0</v>
      </c>
      <c r="AN511" s="68">
        <v>0.0</v>
      </c>
      <c r="AO511" s="28">
        <v>0.0</v>
      </c>
      <c r="AP511" s="68">
        <v>0.0</v>
      </c>
      <c r="AQ511" s="28">
        <v>0.0</v>
      </c>
      <c r="AR511" s="68">
        <v>0.0</v>
      </c>
      <c r="AS511" s="28">
        <v>0.0</v>
      </c>
      <c r="AT511" s="68">
        <v>0.0</v>
      </c>
      <c r="AU511" s="28">
        <v>0.0</v>
      </c>
      <c r="AV511" s="68">
        <v>0.0</v>
      </c>
      <c r="AW511" s="28">
        <v>0.0</v>
      </c>
      <c r="AX511" s="68">
        <v>0.0</v>
      </c>
      <c r="AY511" s="55" t="s">
        <v>184</v>
      </c>
      <c r="AZ511" s="55" t="s">
        <v>184</v>
      </c>
      <c r="BA511" s="55" t="s">
        <v>184</v>
      </c>
      <c r="BB511" s="55" t="s">
        <v>184</v>
      </c>
      <c r="BC511" s="77">
        <f t="shared" si="7"/>
        <v>100</v>
      </c>
    </row>
    <row r="512" ht="22.5" customHeight="1">
      <c r="A512" s="36">
        <v>511.0</v>
      </c>
      <c r="B512" s="28" t="s">
        <v>3393</v>
      </c>
      <c r="C512" s="28" t="s">
        <v>5342</v>
      </c>
      <c r="D512" s="28" t="s">
        <v>96</v>
      </c>
      <c r="E512" s="28" t="s">
        <v>593</v>
      </c>
      <c r="F512" s="28" t="s">
        <v>2343</v>
      </c>
      <c r="G512" s="28"/>
      <c r="H512" s="28"/>
      <c r="I512" s="28"/>
      <c r="J512" s="28"/>
      <c r="K512" s="28">
        <v>0.0</v>
      </c>
      <c r="L512" s="28" t="s">
        <v>2343</v>
      </c>
      <c r="M512" s="28">
        <v>1.0</v>
      </c>
      <c r="N512" s="28" t="s">
        <v>2346</v>
      </c>
      <c r="O512" s="28" t="s">
        <v>1608</v>
      </c>
      <c r="P512" s="28"/>
      <c r="Q512" s="28">
        <v>0.0</v>
      </c>
      <c r="R512" s="28">
        <v>0.0</v>
      </c>
      <c r="S512" s="50">
        <f t="shared" si="1"/>
        <v>0</v>
      </c>
      <c r="T512" s="28" t="str">
        <f t="shared" si="2"/>
        <v>KURANG 8JAM</v>
      </c>
      <c r="U512" s="52">
        <v>44927.0</v>
      </c>
      <c r="V512" s="28" t="str">
        <f t="shared" si="3"/>
        <v>DIATAS 2 TAHUN</v>
      </c>
      <c r="W512" s="28"/>
      <c r="X512" s="28"/>
      <c r="Y512" s="28"/>
      <c r="Z512" s="28"/>
      <c r="AA512" s="28"/>
      <c r="AB512" s="28"/>
      <c r="AC512" s="65" t="b">
        <v>0</v>
      </c>
      <c r="AD512" s="28" t="str">
        <f t="shared" si="4"/>
        <v>Waktunya Dummy</v>
      </c>
      <c r="AE512" s="28" t="str">
        <f t="shared" si="5"/>
        <v>0</v>
      </c>
      <c r="AF512" s="28">
        <f t="shared" si="8"/>
        <v>0</v>
      </c>
      <c r="AG512" s="28">
        <v>0.0</v>
      </c>
      <c r="AH512" s="68">
        <v>1.0</v>
      </c>
      <c r="AI512" s="28">
        <v>0.0</v>
      </c>
      <c r="AJ512" s="70">
        <v>0.0</v>
      </c>
      <c r="AK512" s="28">
        <v>0.0</v>
      </c>
      <c r="AL512" s="68">
        <v>0.0</v>
      </c>
      <c r="AM512" s="28">
        <v>0.0</v>
      </c>
      <c r="AN512" s="68">
        <v>0.0</v>
      </c>
      <c r="AO512" s="28">
        <v>0.0</v>
      </c>
      <c r="AP512" s="68">
        <v>0.0</v>
      </c>
      <c r="AQ512" s="28">
        <v>0.0</v>
      </c>
      <c r="AR512" s="68">
        <v>0.0</v>
      </c>
      <c r="AS512" s="28">
        <v>0.0</v>
      </c>
      <c r="AT512" s="68">
        <v>0.0</v>
      </c>
      <c r="AU512" s="28">
        <v>0.0</v>
      </c>
      <c r="AV512" s="68">
        <v>0.0</v>
      </c>
      <c r="AW512" s="28">
        <v>0.0</v>
      </c>
      <c r="AX512" s="68">
        <v>0.0</v>
      </c>
      <c r="AY512" s="55" t="s">
        <v>184</v>
      </c>
      <c r="AZ512" s="55" t="s">
        <v>184</v>
      </c>
      <c r="BA512" s="55" t="s">
        <v>184</v>
      </c>
      <c r="BB512" s="55" t="s">
        <v>184</v>
      </c>
      <c r="BC512" s="77">
        <f t="shared" si="7"/>
        <v>100</v>
      </c>
    </row>
    <row r="513" ht="22.5" customHeight="1">
      <c r="A513" s="36">
        <v>512.0</v>
      </c>
      <c r="B513" s="28" t="s">
        <v>3414</v>
      </c>
      <c r="C513" s="28" t="s">
        <v>5350</v>
      </c>
      <c r="D513" s="28" t="s">
        <v>463</v>
      </c>
      <c r="E513" s="28" t="s">
        <v>593</v>
      </c>
      <c r="F513" s="28" t="s">
        <v>358</v>
      </c>
      <c r="G513" s="28"/>
      <c r="H513" s="28" t="s">
        <v>1859</v>
      </c>
      <c r="I513" s="28">
        <v>2.0</v>
      </c>
      <c r="J513" s="28">
        <v>20.0</v>
      </c>
      <c r="K513" s="28">
        <v>40.0</v>
      </c>
      <c r="L513" s="28" t="s">
        <v>546</v>
      </c>
      <c r="M513" s="28">
        <v>4.0</v>
      </c>
      <c r="N513" s="28" t="s">
        <v>1605</v>
      </c>
      <c r="O513" s="28" t="s">
        <v>1608</v>
      </c>
      <c r="P513" s="28"/>
      <c r="Q513" s="28" t="s">
        <v>368</v>
      </c>
      <c r="R513" s="28">
        <v>100.0</v>
      </c>
      <c r="S513" s="50">
        <f t="shared" si="1"/>
        <v>25</v>
      </c>
      <c r="T513" s="28" t="str">
        <f t="shared" si="2"/>
        <v>DIATAS 8JAM</v>
      </c>
      <c r="U513" s="52">
        <v>44927.0</v>
      </c>
      <c r="V513" s="28" t="str">
        <f t="shared" si="3"/>
        <v>DIATAS 2 TAHUN</v>
      </c>
      <c r="W513" s="28"/>
      <c r="X513" s="28"/>
      <c r="Y513" s="28"/>
      <c r="Z513" s="28"/>
      <c r="AA513" s="28"/>
      <c r="AB513" s="28"/>
      <c r="AC513" s="65" t="b">
        <v>0</v>
      </c>
      <c r="AD513" s="28" t="str">
        <f t="shared" si="4"/>
        <v>Waktunya Dummy</v>
      </c>
      <c r="AE513" s="28" t="str">
        <f t="shared" si="5"/>
        <v>1</v>
      </c>
      <c r="AF513" s="28">
        <f t="shared" si="8"/>
        <v>100</v>
      </c>
      <c r="AG513" s="28">
        <v>100.0</v>
      </c>
      <c r="AH513" s="68">
        <v>1.0</v>
      </c>
      <c r="AI513" s="28">
        <v>0.0</v>
      </c>
      <c r="AJ513" s="70">
        <v>0.0</v>
      </c>
      <c r="AK513" s="28">
        <v>0.0</v>
      </c>
      <c r="AL513" s="68">
        <v>0.0</v>
      </c>
      <c r="AM513" s="28">
        <v>0.0</v>
      </c>
      <c r="AN513" s="68">
        <v>0.0</v>
      </c>
      <c r="AO513" s="28">
        <v>0.0</v>
      </c>
      <c r="AP513" s="68">
        <v>0.0</v>
      </c>
      <c r="AQ513" s="28">
        <v>0.0</v>
      </c>
      <c r="AR513" s="68">
        <v>0.0</v>
      </c>
      <c r="AS513" s="28">
        <v>0.0</v>
      </c>
      <c r="AT513" s="68">
        <v>0.0</v>
      </c>
      <c r="AU513" s="28">
        <v>0.0</v>
      </c>
      <c r="AV513" s="68">
        <v>0.0</v>
      </c>
      <c r="AW513" s="28">
        <v>0.0</v>
      </c>
      <c r="AX513" s="68">
        <v>0.0</v>
      </c>
      <c r="AY513" s="55" t="s">
        <v>184</v>
      </c>
      <c r="AZ513" s="55" t="s">
        <v>184</v>
      </c>
      <c r="BA513" s="55" t="s">
        <v>184</v>
      </c>
      <c r="BB513" s="55" t="s">
        <v>184</v>
      </c>
      <c r="BC513" s="77">
        <f t="shared" si="7"/>
        <v>100</v>
      </c>
    </row>
    <row r="514" ht="22.5" customHeight="1">
      <c r="A514" s="36">
        <v>513.0</v>
      </c>
      <c r="B514" s="28" t="s">
        <v>3418</v>
      </c>
      <c r="C514" s="28" t="s">
        <v>5357</v>
      </c>
      <c r="D514" s="28" t="s">
        <v>232</v>
      </c>
      <c r="E514" s="28" t="s">
        <v>593</v>
      </c>
      <c r="F514" s="28" t="s">
        <v>358</v>
      </c>
      <c r="G514" s="28"/>
      <c r="H514" s="28" t="s">
        <v>5358</v>
      </c>
      <c r="I514" s="28">
        <v>2.0</v>
      </c>
      <c r="J514" s="28">
        <v>30.0</v>
      </c>
      <c r="K514" s="28">
        <v>60.0</v>
      </c>
      <c r="L514" s="28" t="s">
        <v>546</v>
      </c>
      <c r="M514" s="28">
        <v>2.0</v>
      </c>
      <c r="N514" s="28" t="s">
        <v>1607</v>
      </c>
      <c r="O514" s="28" t="s">
        <v>5359</v>
      </c>
      <c r="P514" s="28"/>
      <c r="Q514" s="28" t="s">
        <v>368</v>
      </c>
      <c r="R514" s="28">
        <v>100.0</v>
      </c>
      <c r="S514" s="50">
        <f t="shared" si="1"/>
        <v>50</v>
      </c>
      <c r="T514" s="28" t="str">
        <f t="shared" si="2"/>
        <v>DIATAS 8JAM</v>
      </c>
      <c r="U514" s="52">
        <v>44927.0</v>
      </c>
      <c r="V514" s="28" t="str">
        <f t="shared" si="3"/>
        <v>DIATAS 2 TAHUN</v>
      </c>
      <c r="W514" s="28"/>
      <c r="X514" s="28"/>
      <c r="Y514" s="28"/>
      <c r="Z514" s="28"/>
      <c r="AA514" s="28"/>
      <c r="AB514" s="28"/>
      <c r="AC514" s="65" t="b">
        <v>0</v>
      </c>
      <c r="AD514" s="28" t="str">
        <f t="shared" si="4"/>
        <v>Waktunya Dummy</v>
      </c>
      <c r="AE514" s="28" t="str">
        <f t="shared" si="5"/>
        <v>1</v>
      </c>
      <c r="AF514" s="28">
        <f t="shared" si="8"/>
        <v>100</v>
      </c>
      <c r="AG514" s="28">
        <v>100.0</v>
      </c>
      <c r="AH514" s="68">
        <v>1.0</v>
      </c>
      <c r="AI514" s="28">
        <v>0.0</v>
      </c>
      <c r="AJ514" s="70">
        <v>0.0</v>
      </c>
      <c r="AK514" s="28">
        <v>0.0</v>
      </c>
      <c r="AL514" s="68">
        <v>0.0</v>
      </c>
      <c r="AM514" s="28">
        <v>0.0</v>
      </c>
      <c r="AN514" s="68">
        <v>0.0</v>
      </c>
      <c r="AO514" s="28">
        <v>0.0</v>
      </c>
      <c r="AP514" s="68">
        <v>0.0</v>
      </c>
      <c r="AQ514" s="28">
        <v>0.0</v>
      </c>
      <c r="AR514" s="68">
        <v>0.0</v>
      </c>
      <c r="AS514" s="28">
        <v>0.0</v>
      </c>
      <c r="AT514" s="68">
        <v>0.0</v>
      </c>
      <c r="AU514" s="28">
        <v>0.0</v>
      </c>
      <c r="AV514" s="68">
        <v>0.0</v>
      </c>
      <c r="AW514" s="28">
        <v>0.0</v>
      </c>
      <c r="AX514" s="68">
        <v>0.0</v>
      </c>
      <c r="AY514" s="55" t="s">
        <v>184</v>
      </c>
      <c r="AZ514" s="55" t="s">
        <v>184</v>
      </c>
      <c r="BA514" s="55" t="s">
        <v>184</v>
      </c>
      <c r="BB514" s="55" t="s">
        <v>184</v>
      </c>
      <c r="BC514" s="77">
        <f t="shared" si="7"/>
        <v>100</v>
      </c>
    </row>
    <row r="515" ht="22.5" customHeight="1">
      <c r="A515" s="36">
        <v>514.0</v>
      </c>
      <c r="B515" s="28" t="s">
        <v>3421</v>
      </c>
      <c r="C515" s="28" t="s">
        <v>5366</v>
      </c>
      <c r="D515" s="28" t="s">
        <v>232</v>
      </c>
      <c r="E515" s="28" t="s">
        <v>593</v>
      </c>
      <c r="F515" s="28" t="s">
        <v>358</v>
      </c>
      <c r="G515" s="28"/>
      <c r="H515" s="28" t="s">
        <v>1859</v>
      </c>
      <c r="I515" s="28">
        <v>2.0</v>
      </c>
      <c r="J515" s="28">
        <v>20.0</v>
      </c>
      <c r="K515" s="28">
        <v>40.0</v>
      </c>
      <c r="L515" s="28" t="s">
        <v>546</v>
      </c>
      <c r="M515" s="28">
        <v>4.0</v>
      </c>
      <c r="N515" s="28" t="s">
        <v>1605</v>
      </c>
      <c r="O515" s="28" t="s">
        <v>1608</v>
      </c>
      <c r="P515" s="28"/>
      <c r="Q515" s="28" t="s">
        <v>368</v>
      </c>
      <c r="R515" s="28">
        <v>100.0</v>
      </c>
      <c r="S515" s="50">
        <f t="shared" si="1"/>
        <v>25</v>
      </c>
      <c r="T515" s="28" t="str">
        <f t="shared" si="2"/>
        <v>DIATAS 8JAM</v>
      </c>
      <c r="U515" s="52">
        <v>44927.0</v>
      </c>
      <c r="V515" s="28" t="str">
        <f t="shared" si="3"/>
        <v>DIATAS 2 TAHUN</v>
      </c>
      <c r="W515" s="28"/>
      <c r="X515" s="28"/>
      <c r="Y515" s="28"/>
      <c r="Z515" s="28"/>
      <c r="AA515" s="28"/>
      <c r="AB515" s="28"/>
      <c r="AC515" s="65" t="b">
        <v>0</v>
      </c>
      <c r="AD515" s="28" t="str">
        <f t="shared" si="4"/>
        <v>Waktunya Dummy</v>
      </c>
      <c r="AE515" s="28" t="str">
        <f t="shared" si="5"/>
        <v>1</v>
      </c>
      <c r="AF515" s="28">
        <f t="shared" si="8"/>
        <v>100</v>
      </c>
      <c r="AG515" s="28">
        <v>100.0</v>
      </c>
      <c r="AH515" s="68">
        <v>1.0</v>
      </c>
      <c r="AI515" s="28">
        <v>0.0</v>
      </c>
      <c r="AJ515" s="70">
        <v>0.0</v>
      </c>
      <c r="AK515" s="28">
        <v>0.0</v>
      </c>
      <c r="AL515" s="68">
        <v>0.0</v>
      </c>
      <c r="AM515" s="28">
        <v>0.0</v>
      </c>
      <c r="AN515" s="68">
        <v>0.0</v>
      </c>
      <c r="AO515" s="28">
        <v>0.0</v>
      </c>
      <c r="AP515" s="68">
        <v>0.0</v>
      </c>
      <c r="AQ515" s="28">
        <v>0.0</v>
      </c>
      <c r="AR515" s="68">
        <v>0.0</v>
      </c>
      <c r="AS515" s="28">
        <v>0.0</v>
      </c>
      <c r="AT515" s="68">
        <v>0.0</v>
      </c>
      <c r="AU515" s="28">
        <v>0.0</v>
      </c>
      <c r="AV515" s="68">
        <v>0.0</v>
      </c>
      <c r="AW515" s="28">
        <v>0.0</v>
      </c>
      <c r="AX515" s="68">
        <v>0.0</v>
      </c>
      <c r="AY515" s="55" t="s">
        <v>184</v>
      </c>
      <c r="AZ515" s="55" t="s">
        <v>184</v>
      </c>
      <c r="BA515" s="55" t="s">
        <v>184</v>
      </c>
      <c r="BB515" s="55" t="s">
        <v>184</v>
      </c>
      <c r="BC515" s="77">
        <f t="shared" si="7"/>
        <v>100</v>
      </c>
    </row>
    <row r="516" ht="22.5" customHeight="1">
      <c r="A516" s="36">
        <v>515.0</v>
      </c>
      <c r="B516" s="28" t="s">
        <v>3424</v>
      </c>
      <c r="C516" s="28" t="s">
        <v>5376</v>
      </c>
      <c r="D516" s="28" t="s">
        <v>232</v>
      </c>
      <c r="E516" s="28" t="s">
        <v>593</v>
      </c>
      <c r="F516" s="28" t="s">
        <v>358</v>
      </c>
      <c r="G516" s="28"/>
      <c r="H516" s="28" t="s">
        <v>1859</v>
      </c>
      <c r="I516" s="28">
        <v>2.0</v>
      </c>
      <c r="J516" s="28">
        <v>20.0</v>
      </c>
      <c r="K516" s="28">
        <v>40.0</v>
      </c>
      <c r="L516" s="28" t="s">
        <v>546</v>
      </c>
      <c r="M516" s="28">
        <v>4.0</v>
      </c>
      <c r="N516" s="28" t="s">
        <v>1605</v>
      </c>
      <c r="O516" s="28" t="s">
        <v>1608</v>
      </c>
      <c r="P516" s="28"/>
      <c r="Q516" s="28" t="s">
        <v>368</v>
      </c>
      <c r="R516" s="28">
        <v>100.0</v>
      </c>
      <c r="S516" s="50">
        <f t="shared" si="1"/>
        <v>25</v>
      </c>
      <c r="T516" s="28" t="str">
        <f t="shared" si="2"/>
        <v>DIATAS 8JAM</v>
      </c>
      <c r="U516" s="52">
        <v>44927.0</v>
      </c>
      <c r="V516" s="28" t="str">
        <f t="shared" si="3"/>
        <v>DIATAS 2 TAHUN</v>
      </c>
      <c r="W516" s="28"/>
      <c r="X516" s="28"/>
      <c r="Y516" s="28"/>
      <c r="Z516" s="28"/>
      <c r="AA516" s="28"/>
      <c r="AB516" s="28"/>
      <c r="AC516" s="65" t="b">
        <v>0</v>
      </c>
      <c r="AD516" s="28" t="str">
        <f t="shared" si="4"/>
        <v>Waktunya Dummy</v>
      </c>
      <c r="AE516" s="28" t="str">
        <f t="shared" si="5"/>
        <v>1</v>
      </c>
      <c r="AF516" s="28">
        <f t="shared" si="8"/>
        <v>100</v>
      </c>
      <c r="AG516" s="28">
        <v>100.0</v>
      </c>
      <c r="AH516" s="68">
        <v>1.0</v>
      </c>
      <c r="AI516" s="28">
        <v>0.0</v>
      </c>
      <c r="AJ516" s="70">
        <v>0.0</v>
      </c>
      <c r="AK516" s="28">
        <v>0.0</v>
      </c>
      <c r="AL516" s="68">
        <v>0.0</v>
      </c>
      <c r="AM516" s="28">
        <v>0.0</v>
      </c>
      <c r="AN516" s="68">
        <v>0.0</v>
      </c>
      <c r="AO516" s="28">
        <v>0.0</v>
      </c>
      <c r="AP516" s="68">
        <v>0.0</v>
      </c>
      <c r="AQ516" s="28">
        <v>0.0</v>
      </c>
      <c r="AR516" s="68">
        <v>0.0</v>
      </c>
      <c r="AS516" s="28">
        <v>0.0</v>
      </c>
      <c r="AT516" s="68">
        <v>0.0</v>
      </c>
      <c r="AU516" s="28">
        <v>0.0</v>
      </c>
      <c r="AV516" s="68">
        <v>0.0</v>
      </c>
      <c r="AW516" s="28">
        <v>0.0</v>
      </c>
      <c r="AX516" s="68">
        <v>0.0</v>
      </c>
      <c r="AY516" s="55" t="s">
        <v>184</v>
      </c>
      <c r="AZ516" s="55" t="s">
        <v>184</v>
      </c>
      <c r="BA516" s="55" t="s">
        <v>184</v>
      </c>
      <c r="BB516" s="55" t="s">
        <v>184</v>
      </c>
      <c r="BC516" s="77">
        <f t="shared" si="7"/>
        <v>100</v>
      </c>
    </row>
    <row r="517" ht="22.5" customHeight="1">
      <c r="A517" s="36">
        <v>516.0</v>
      </c>
      <c r="B517" s="28" t="s">
        <v>3428</v>
      </c>
      <c r="C517" s="28" t="s">
        <v>5384</v>
      </c>
      <c r="D517" s="28" t="s">
        <v>191</v>
      </c>
      <c r="E517" s="28" t="s">
        <v>593</v>
      </c>
      <c r="F517" s="28" t="s">
        <v>358</v>
      </c>
      <c r="G517" s="28"/>
      <c r="H517" s="28" t="s">
        <v>1859</v>
      </c>
      <c r="I517" s="28">
        <v>2.0</v>
      </c>
      <c r="J517" s="28">
        <v>20.0</v>
      </c>
      <c r="K517" s="28">
        <v>40.0</v>
      </c>
      <c r="L517" s="28" t="s">
        <v>546</v>
      </c>
      <c r="M517" s="28">
        <v>2.0</v>
      </c>
      <c r="N517" s="28" t="s">
        <v>3851</v>
      </c>
      <c r="O517" s="28" t="s">
        <v>2362</v>
      </c>
      <c r="P517" s="28"/>
      <c r="Q517" s="28" t="s">
        <v>1245</v>
      </c>
      <c r="R517" s="28">
        <v>50.0</v>
      </c>
      <c r="S517" s="50">
        <f t="shared" si="1"/>
        <v>25</v>
      </c>
      <c r="T517" s="28" t="str">
        <f t="shared" si="2"/>
        <v>DIATAS 8JAM</v>
      </c>
      <c r="U517" s="52">
        <v>45292.0</v>
      </c>
      <c r="V517" s="28" t="str">
        <f t="shared" si="3"/>
        <v>DIATAS 1 TAHUN</v>
      </c>
      <c r="W517" s="28"/>
      <c r="X517" s="28"/>
      <c r="Y517" s="28"/>
      <c r="Z517" s="28"/>
      <c r="AA517" s="28"/>
      <c r="AB517" s="28"/>
      <c r="AC517" s="65" t="b">
        <v>0</v>
      </c>
      <c r="AD517" s="28" t="str">
        <f t="shared" si="4"/>
        <v>Waktunya Dummy</v>
      </c>
      <c r="AE517" s="28" t="str">
        <f t="shared" si="5"/>
        <v>1</v>
      </c>
      <c r="AF517" s="28">
        <f t="shared" si="8"/>
        <v>50</v>
      </c>
      <c r="AG517" s="28">
        <v>50.0</v>
      </c>
      <c r="AH517" s="68">
        <v>1.0</v>
      </c>
      <c r="AI517" s="28">
        <v>0.0</v>
      </c>
      <c r="AJ517" s="70"/>
      <c r="AK517" s="28">
        <v>0.0</v>
      </c>
      <c r="AL517" s="28"/>
      <c r="AM517" s="28">
        <v>0.0</v>
      </c>
      <c r="AN517" s="28"/>
      <c r="AO517" s="28">
        <v>0.0</v>
      </c>
      <c r="AP517" s="28"/>
      <c r="AQ517" s="28">
        <v>0.0</v>
      </c>
      <c r="AR517" s="28"/>
      <c r="AS517" s="28">
        <v>0.0</v>
      </c>
      <c r="AT517" s="28"/>
      <c r="AU517" s="28">
        <v>0.0</v>
      </c>
      <c r="AV517" s="28"/>
      <c r="AW517" s="28">
        <v>0.0</v>
      </c>
      <c r="AX517" s="28"/>
      <c r="AY517" s="55" t="s">
        <v>184</v>
      </c>
      <c r="AZ517" s="55" t="s">
        <v>184</v>
      </c>
      <c r="BA517" s="55" t="s">
        <v>184</v>
      </c>
      <c r="BB517" s="55" t="s">
        <v>184</v>
      </c>
      <c r="BC517" s="77">
        <f t="shared" si="7"/>
        <v>100</v>
      </c>
    </row>
    <row r="518" ht="22.5" customHeight="1">
      <c r="A518" s="36">
        <v>517.0</v>
      </c>
      <c r="B518" s="28" t="s">
        <v>3434</v>
      </c>
      <c r="C518" s="28" t="s">
        <v>5388</v>
      </c>
      <c r="D518" s="28" t="s">
        <v>96</v>
      </c>
      <c r="E518" s="28" t="s">
        <v>593</v>
      </c>
      <c r="F518" s="28" t="s">
        <v>358</v>
      </c>
      <c r="G518" s="28"/>
      <c r="H518" s="28" t="s">
        <v>1859</v>
      </c>
      <c r="I518" s="28">
        <v>2.0</v>
      </c>
      <c r="J518" s="28">
        <v>20.0</v>
      </c>
      <c r="K518" s="28">
        <v>40.0</v>
      </c>
      <c r="L518" s="28" t="s">
        <v>546</v>
      </c>
      <c r="M518" s="28">
        <v>2.0</v>
      </c>
      <c r="N518" s="28" t="s">
        <v>3851</v>
      </c>
      <c r="O518" s="28" t="s">
        <v>2362</v>
      </c>
      <c r="P518" s="28"/>
      <c r="Q518" s="28" t="s">
        <v>1245</v>
      </c>
      <c r="R518" s="28">
        <v>50.0</v>
      </c>
      <c r="S518" s="50">
        <f t="shared" si="1"/>
        <v>25</v>
      </c>
      <c r="T518" s="28" t="str">
        <f t="shared" si="2"/>
        <v>DIATAS 8JAM</v>
      </c>
      <c r="U518" s="52">
        <v>45292.0</v>
      </c>
      <c r="V518" s="28" t="str">
        <f t="shared" si="3"/>
        <v>DIATAS 1 TAHUN</v>
      </c>
      <c r="W518" s="28"/>
      <c r="X518" s="28"/>
      <c r="Y518" s="28"/>
      <c r="Z518" s="28"/>
      <c r="AA518" s="28"/>
      <c r="AB518" s="28"/>
      <c r="AC518" s="65" t="b">
        <v>0</v>
      </c>
      <c r="AD518" s="28" t="str">
        <f t="shared" si="4"/>
        <v>Waktunya Dummy</v>
      </c>
      <c r="AE518" s="28" t="str">
        <f t="shared" si="5"/>
        <v>1</v>
      </c>
      <c r="AF518" s="28">
        <f t="shared" si="8"/>
        <v>50</v>
      </c>
      <c r="AG518" s="28">
        <v>50.0</v>
      </c>
      <c r="AH518" s="68">
        <v>1.0</v>
      </c>
      <c r="AI518" s="28">
        <v>0.0</v>
      </c>
      <c r="AJ518" s="70"/>
      <c r="AK518" s="28">
        <v>0.0</v>
      </c>
      <c r="AL518" s="28"/>
      <c r="AM518" s="28">
        <v>0.0</v>
      </c>
      <c r="AN518" s="28"/>
      <c r="AO518" s="28">
        <v>0.0</v>
      </c>
      <c r="AP518" s="28"/>
      <c r="AQ518" s="28">
        <v>0.0</v>
      </c>
      <c r="AR518" s="28"/>
      <c r="AS518" s="28">
        <v>0.0</v>
      </c>
      <c r="AT518" s="28"/>
      <c r="AU518" s="28">
        <v>0.0</v>
      </c>
      <c r="AV518" s="28"/>
      <c r="AW518" s="28">
        <v>0.0</v>
      </c>
      <c r="AX518" s="28"/>
      <c r="AY518" s="55" t="s">
        <v>184</v>
      </c>
      <c r="AZ518" s="55" t="s">
        <v>184</v>
      </c>
      <c r="BA518" s="55" t="s">
        <v>184</v>
      </c>
      <c r="BB518" s="55" t="s">
        <v>184</v>
      </c>
      <c r="BC518" s="77">
        <f t="shared" si="7"/>
        <v>100</v>
      </c>
    </row>
    <row r="519" ht="22.5" customHeight="1">
      <c r="A519" s="36">
        <v>518.0</v>
      </c>
      <c r="B519" s="28" t="s">
        <v>3437</v>
      </c>
      <c r="C519" s="28" t="s">
        <v>5394</v>
      </c>
      <c r="D519" s="28" t="s">
        <v>181</v>
      </c>
      <c r="E519" s="28" t="s">
        <v>593</v>
      </c>
      <c r="F519" s="28" t="s">
        <v>1641</v>
      </c>
      <c r="G519" s="28"/>
      <c r="H519" s="28" t="s">
        <v>1859</v>
      </c>
      <c r="I519" s="28">
        <v>2.0</v>
      </c>
      <c r="J519" s="28">
        <v>20.0</v>
      </c>
      <c r="K519" s="28">
        <v>40.0</v>
      </c>
      <c r="L519" s="28" t="s">
        <v>546</v>
      </c>
      <c r="M519" s="28">
        <v>4.0</v>
      </c>
      <c r="N519" s="28" t="s">
        <v>1605</v>
      </c>
      <c r="O519" s="28" t="s">
        <v>1608</v>
      </c>
      <c r="P519" s="28"/>
      <c r="Q519" s="28" t="s">
        <v>368</v>
      </c>
      <c r="R519" s="28">
        <v>100.0</v>
      </c>
      <c r="S519" s="50">
        <f t="shared" si="1"/>
        <v>25</v>
      </c>
      <c r="T519" s="28" t="str">
        <f t="shared" si="2"/>
        <v>DIATAS 8JAM</v>
      </c>
      <c r="U519" s="52">
        <v>44927.0</v>
      </c>
      <c r="V519" s="28" t="str">
        <f t="shared" si="3"/>
        <v>DIATAS 2 TAHUN</v>
      </c>
      <c r="W519" s="28"/>
      <c r="X519" s="28"/>
      <c r="Y519" s="28"/>
      <c r="Z519" s="28"/>
      <c r="AA519" s="28"/>
      <c r="AB519" s="28"/>
      <c r="AC519" s="65" t="b">
        <v>0</v>
      </c>
      <c r="AD519" s="28" t="str">
        <f t="shared" si="4"/>
        <v>Waktunya Dummy</v>
      </c>
      <c r="AE519" s="28" t="str">
        <f t="shared" si="5"/>
        <v>1</v>
      </c>
      <c r="AF519" s="28">
        <f t="shared" si="8"/>
        <v>100</v>
      </c>
      <c r="AG519" s="28">
        <v>100.0</v>
      </c>
      <c r="AH519" s="68">
        <v>1.0</v>
      </c>
      <c r="AI519" s="28">
        <v>0.0</v>
      </c>
      <c r="AJ519" s="70">
        <v>0.0</v>
      </c>
      <c r="AK519" s="28">
        <v>0.0</v>
      </c>
      <c r="AL519" s="68">
        <v>0.0</v>
      </c>
      <c r="AM519" s="28">
        <v>0.0</v>
      </c>
      <c r="AN519" s="68">
        <v>0.0</v>
      </c>
      <c r="AO519" s="28">
        <v>0.0</v>
      </c>
      <c r="AP519" s="68">
        <v>0.0</v>
      </c>
      <c r="AQ519" s="28">
        <v>0.0</v>
      </c>
      <c r="AR519" s="68">
        <v>0.0</v>
      </c>
      <c r="AS519" s="28">
        <v>0.0</v>
      </c>
      <c r="AT519" s="68">
        <v>0.0</v>
      </c>
      <c r="AU519" s="28">
        <v>0.0</v>
      </c>
      <c r="AV519" s="68">
        <v>0.0</v>
      </c>
      <c r="AW519" s="28">
        <v>0.0</v>
      </c>
      <c r="AX519" s="68">
        <v>0.0</v>
      </c>
      <c r="AY519" s="55" t="s">
        <v>184</v>
      </c>
      <c r="AZ519" s="55" t="s">
        <v>184</v>
      </c>
      <c r="BA519" s="55" t="s">
        <v>184</v>
      </c>
      <c r="BB519" s="55" t="s">
        <v>184</v>
      </c>
      <c r="BC519" s="77">
        <f t="shared" si="7"/>
        <v>100</v>
      </c>
    </row>
    <row r="520" ht="22.5" customHeight="1">
      <c r="A520" s="36">
        <v>519.0</v>
      </c>
      <c r="B520" s="28" t="s">
        <v>3440</v>
      </c>
      <c r="C520" s="28" t="s">
        <v>5404</v>
      </c>
      <c r="D520" s="28" t="s">
        <v>181</v>
      </c>
      <c r="E520" s="28" t="s">
        <v>593</v>
      </c>
      <c r="F520" s="28" t="s">
        <v>358</v>
      </c>
      <c r="G520" s="28"/>
      <c r="H520" s="28" t="s">
        <v>1859</v>
      </c>
      <c r="I520" s="28">
        <v>2.0</v>
      </c>
      <c r="J520" s="28">
        <v>20.0</v>
      </c>
      <c r="K520" s="28">
        <v>40.0</v>
      </c>
      <c r="L520" s="28" t="s">
        <v>546</v>
      </c>
      <c r="M520" s="28">
        <v>4.0</v>
      </c>
      <c r="N520" s="28" t="s">
        <v>1605</v>
      </c>
      <c r="O520" s="28" t="s">
        <v>1608</v>
      </c>
      <c r="P520" s="28"/>
      <c r="Q520" s="28" t="s">
        <v>368</v>
      </c>
      <c r="R520" s="28">
        <v>100.0</v>
      </c>
      <c r="S520" s="50">
        <f t="shared" si="1"/>
        <v>25</v>
      </c>
      <c r="T520" s="28" t="str">
        <f t="shared" si="2"/>
        <v>DIATAS 8JAM</v>
      </c>
      <c r="U520" s="52">
        <v>44927.0</v>
      </c>
      <c r="V520" s="28" t="str">
        <f t="shared" si="3"/>
        <v>DIATAS 2 TAHUN</v>
      </c>
      <c r="W520" s="28"/>
      <c r="X520" s="28"/>
      <c r="Y520" s="28"/>
      <c r="Z520" s="28"/>
      <c r="AA520" s="28"/>
      <c r="AB520" s="28"/>
      <c r="AC520" s="65" t="b">
        <v>0</v>
      </c>
      <c r="AD520" s="28" t="str">
        <f t="shared" si="4"/>
        <v>Waktunya Dummy</v>
      </c>
      <c r="AE520" s="28" t="str">
        <f t="shared" si="5"/>
        <v>1</v>
      </c>
      <c r="AF520" s="28">
        <f t="shared" si="8"/>
        <v>100</v>
      </c>
      <c r="AG520" s="28">
        <v>100.0</v>
      </c>
      <c r="AH520" s="68">
        <v>1.0</v>
      </c>
      <c r="AI520" s="28">
        <v>0.0</v>
      </c>
      <c r="AJ520" s="70">
        <v>0.0</v>
      </c>
      <c r="AK520" s="28">
        <v>0.0</v>
      </c>
      <c r="AL520" s="68">
        <v>0.0</v>
      </c>
      <c r="AM520" s="28">
        <v>0.0</v>
      </c>
      <c r="AN520" s="68">
        <v>0.0</v>
      </c>
      <c r="AO520" s="28">
        <v>0.0</v>
      </c>
      <c r="AP520" s="68">
        <v>0.0</v>
      </c>
      <c r="AQ520" s="28">
        <v>0.0</v>
      </c>
      <c r="AR520" s="68">
        <v>0.0</v>
      </c>
      <c r="AS520" s="28">
        <v>0.0</v>
      </c>
      <c r="AT520" s="68">
        <v>0.0</v>
      </c>
      <c r="AU520" s="28">
        <v>0.0</v>
      </c>
      <c r="AV520" s="68">
        <v>0.0</v>
      </c>
      <c r="AW520" s="28">
        <v>0.0</v>
      </c>
      <c r="AX520" s="68">
        <v>0.0</v>
      </c>
      <c r="AY520" s="55" t="s">
        <v>184</v>
      </c>
      <c r="AZ520" s="55" t="s">
        <v>184</v>
      </c>
      <c r="BA520" s="55" t="s">
        <v>184</v>
      </c>
      <c r="BB520" s="55" t="s">
        <v>184</v>
      </c>
      <c r="BC520" s="77">
        <f t="shared" si="7"/>
        <v>100</v>
      </c>
    </row>
    <row r="521" ht="22.5" customHeight="1">
      <c r="A521" s="36">
        <v>520.0</v>
      </c>
      <c r="B521" s="28" t="s">
        <v>3442</v>
      </c>
      <c r="C521" s="28" t="s">
        <v>5407</v>
      </c>
      <c r="D521" s="28" t="s">
        <v>191</v>
      </c>
      <c r="E521" s="28" t="s">
        <v>593</v>
      </c>
      <c r="F521" s="28" t="s">
        <v>358</v>
      </c>
      <c r="G521" s="28"/>
      <c r="H521" s="28" t="s">
        <v>1859</v>
      </c>
      <c r="I521" s="28">
        <v>2.0</v>
      </c>
      <c r="J521" s="28">
        <v>20.0</v>
      </c>
      <c r="K521" s="28">
        <v>40.0</v>
      </c>
      <c r="L521" s="28" t="s">
        <v>546</v>
      </c>
      <c r="M521" s="28">
        <v>2.0</v>
      </c>
      <c r="N521" s="28" t="s">
        <v>3851</v>
      </c>
      <c r="O521" s="28" t="s">
        <v>2362</v>
      </c>
      <c r="P521" s="28"/>
      <c r="Q521" s="28" t="s">
        <v>1245</v>
      </c>
      <c r="R521" s="28">
        <v>50.0</v>
      </c>
      <c r="S521" s="50">
        <f t="shared" si="1"/>
        <v>25</v>
      </c>
      <c r="T521" s="28" t="str">
        <f t="shared" si="2"/>
        <v>DIATAS 8JAM</v>
      </c>
      <c r="U521" s="52">
        <v>45292.0</v>
      </c>
      <c r="V521" s="28" t="str">
        <f t="shared" si="3"/>
        <v>DIATAS 1 TAHUN</v>
      </c>
      <c r="W521" s="28"/>
      <c r="X521" s="28"/>
      <c r="Y521" s="28"/>
      <c r="Z521" s="28"/>
      <c r="AA521" s="28"/>
      <c r="AB521" s="28"/>
      <c r="AC521" s="65" t="b">
        <v>0</v>
      </c>
      <c r="AD521" s="28" t="str">
        <f t="shared" si="4"/>
        <v>Waktunya Dummy</v>
      </c>
      <c r="AE521" s="28" t="str">
        <f t="shared" si="5"/>
        <v>1</v>
      </c>
      <c r="AF521" s="28">
        <f t="shared" si="8"/>
        <v>50</v>
      </c>
      <c r="AG521" s="28">
        <v>50.0</v>
      </c>
      <c r="AH521" s="68">
        <v>1.0</v>
      </c>
      <c r="AI521" s="28">
        <v>0.0</v>
      </c>
      <c r="AJ521" s="70"/>
      <c r="AK521" s="28">
        <v>0.0</v>
      </c>
      <c r="AL521" s="28"/>
      <c r="AM521" s="28">
        <v>0.0</v>
      </c>
      <c r="AN521" s="28"/>
      <c r="AO521" s="28">
        <v>0.0</v>
      </c>
      <c r="AP521" s="28"/>
      <c r="AQ521" s="28">
        <v>0.0</v>
      </c>
      <c r="AR521" s="28"/>
      <c r="AS521" s="28">
        <v>0.0</v>
      </c>
      <c r="AT521" s="28"/>
      <c r="AU521" s="28">
        <v>0.0</v>
      </c>
      <c r="AV521" s="28"/>
      <c r="AW521" s="28">
        <v>0.0</v>
      </c>
      <c r="AX521" s="28"/>
      <c r="AY521" s="55" t="s">
        <v>184</v>
      </c>
      <c r="AZ521" s="55" t="s">
        <v>184</v>
      </c>
      <c r="BA521" s="55" t="s">
        <v>184</v>
      </c>
      <c r="BB521" s="55" t="s">
        <v>184</v>
      </c>
      <c r="BC521" s="77">
        <f t="shared" si="7"/>
        <v>100</v>
      </c>
    </row>
    <row r="522" ht="22.5" customHeight="1">
      <c r="A522" s="36">
        <v>521.0</v>
      </c>
      <c r="B522" s="28" t="s">
        <v>3446</v>
      </c>
      <c r="C522" s="28" t="s">
        <v>5414</v>
      </c>
      <c r="D522" s="28" t="s">
        <v>96</v>
      </c>
      <c r="E522" s="28" t="s">
        <v>593</v>
      </c>
      <c r="F522" s="28" t="s">
        <v>358</v>
      </c>
      <c r="G522" s="28"/>
      <c r="H522" s="28" t="s">
        <v>1859</v>
      </c>
      <c r="I522" s="28">
        <v>2.0</v>
      </c>
      <c r="J522" s="28">
        <v>20.0</v>
      </c>
      <c r="K522" s="28">
        <v>40.0</v>
      </c>
      <c r="L522" s="28" t="s">
        <v>546</v>
      </c>
      <c r="M522" s="28">
        <v>2.0</v>
      </c>
      <c r="N522" s="28" t="s">
        <v>3851</v>
      </c>
      <c r="O522" s="28" t="s">
        <v>2362</v>
      </c>
      <c r="P522" s="28"/>
      <c r="Q522" s="28" t="s">
        <v>1245</v>
      </c>
      <c r="R522" s="28">
        <v>50.0</v>
      </c>
      <c r="S522" s="50">
        <f t="shared" si="1"/>
        <v>25</v>
      </c>
      <c r="T522" s="28" t="str">
        <f t="shared" si="2"/>
        <v>DIATAS 8JAM</v>
      </c>
      <c r="U522" s="52">
        <v>45292.0</v>
      </c>
      <c r="V522" s="28" t="str">
        <f t="shared" si="3"/>
        <v>DIATAS 1 TAHUN</v>
      </c>
      <c r="W522" s="28"/>
      <c r="X522" s="28"/>
      <c r="Y522" s="28"/>
      <c r="Z522" s="28"/>
      <c r="AA522" s="28"/>
      <c r="AB522" s="28"/>
      <c r="AC522" s="65" t="b">
        <v>0</v>
      </c>
      <c r="AD522" s="28" t="str">
        <f t="shared" si="4"/>
        <v>Waktunya Dummy</v>
      </c>
      <c r="AE522" s="28" t="str">
        <f t="shared" si="5"/>
        <v>1</v>
      </c>
      <c r="AF522" s="28">
        <f t="shared" si="8"/>
        <v>50</v>
      </c>
      <c r="AG522" s="28">
        <v>50.0</v>
      </c>
      <c r="AH522" s="68">
        <v>1.0</v>
      </c>
      <c r="AI522" s="28">
        <v>0.0</v>
      </c>
      <c r="AJ522" s="70"/>
      <c r="AK522" s="28">
        <v>0.0</v>
      </c>
      <c r="AL522" s="28"/>
      <c r="AM522" s="28">
        <v>0.0</v>
      </c>
      <c r="AN522" s="28"/>
      <c r="AO522" s="28">
        <v>0.0</v>
      </c>
      <c r="AP522" s="28"/>
      <c r="AQ522" s="28">
        <v>0.0</v>
      </c>
      <c r="AR522" s="28"/>
      <c r="AS522" s="28">
        <v>0.0</v>
      </c>
      <c r="AT522" s="28"/>
      <c r="AU522" s="28">
        <v>0.0</v>
      </c>
      <c r="AV522" s="28"/>
      <c r="AW522" s="28">
        <v>0.0</v>
      </c>
      <c r="AX522" s="28"/>
      <c r="AY522" s="55" t="s">
        <v>184</v>
      </c>
      <c r="AZ522" s="55" t="s">
        <v>184</v>
      </c>
      <c r="BA522" s="55" t="s">
        <v>184</v>
      </c>
      <c r="BB522" s="55" t="s">
        <v>184</v>
      </c>
      <c r="BC522" s="77">
        <f t="shared" si="7"/>
        <v>100</v>
      </c>
    </row>
    <row r="523" ht="22.5" customHeight="1">
      <c r="A523" s="36">
        <v>522.0</v>
      </c>
      <c r="B523" s="28" t="s">
        <v>3449</v>
      </c>
      <c r="C523" s="28" t="s">
        <v>5423</v>
      </c>
      <c r="D523" s="28" t="s">
        <v>191</v>
      </c>
      <c r="E523" s="28" t="s">
        <v>593</v>
      </c>
      <c r="F523" s="28" t="s">
        <v>358</v>
      </c>
      <c r="G523" s="28"/>
      <c r="H523" s="28" t="s">
        <v>1859</v>
      </c>
      <c r="I523" s="28">
        <v>2.0</v>
      </c>
      <c r="J523" s="28">
        <v>20.0</v>
      </c>
      <c r="K523" s="28">
        <v>40.0</v>
      </c>
      <c r="L523" s="28" t="s">
        <v>546</v>
      </c>
      <c r="M523" s="28">
        <v>2.0</v>
      </c>
      <c r="N523" s="28" t="s">
        <v>3851</v>
      </c>
      <c r="O523" s="28" t="s">
        <v>2362</v>
      </c>
      <c r="P523" s="28"/>
      <c r="Q523" s="28" t="s">
        <v>1245</v>
      </c>
      <c r="R523" s="28">
        <v>50.0</v>
      </c>
      <c r="S523" s="50">
        <f t="shared" si="1"/>
        <v>25</v>
      </c>
      <c r="T523" s="28" t="str">
        <f t="shared" si="2"/>
        <v>DIATAS 8JAM</v>
      </c>
      <c r="U523" s="52">
        <v>45292.0</v>
      </c>
      <c r="V523" s="28" t="str">
        <f t="shared" si="3"/>
        <v>DIATAS 1 TAHUN</v>
      </c>
      <c r="W523" s="28"/>
      <c r="X523" s="28"/>
      <c r="Y523" s="28"/>
      <c r="Z523" s="28"/>
      <c r="AA523" s="28"/>
      <c r="AB523" s="28"/>
      <c r="AC523" s="65" t="b">
        <v>0</v>
      </c>
      <c r="AD523" s="28" t="str">
        <f t="shared" si="4"/>
        <v>Waktunya Dummy</v>
      </c>
      <c r="AE523" s="28" t="str">
        <f t="shared" si="5"/>
        <v>1</v>
      </c>
      <c r="AF523" s="28">
        <f t="shared" si="8"/>
        <v>50</v>
      </c>
      <c r="AG523" s="28">
        <v>50.0</v>
      </c>
      <c r="AH523" s="68">
        <v>1.0</v>
      </c>
      <c r="AI523" s="28">
        <v>0.0</v>
      </c>
      <c r="AJ523" s="70"/>
      <c r="AK523" s="28">
        <v>0.0</v>
      </c>
      <c r="AL523" s="28"/>
      <c r="AM523" s="28">
        <v>0.0</v>
      </c>
      <c r="AN523" s="28"/>
      <c r="AO523" s="28">
        <v>0.0</v>
      </c>
      <c r="AP523" s="28"/>
      <c r="AQ523" s="28">
        <v>0.0</v>
      </c>
      <c r="AR523" s="28"/>
      <c r="AS523" s="28">
        <v>0.0</v>
      </c>
      <c r="AT523" s="28"/>
      <c r="AU523" s="28">
        <v>0.0</v>
      </c>
      <c r="AV523" s="28"/>
      <c r="AW523" s="28">
        <v>0.0</v>
      </c>
      <c r="AX523" s="28"/>
      <c r="AY523" s="55" t="s">
        <v>184</v>
      </c>
      <c r="AZ523" s="55" t="s">
        <v>184</v>
      </c>
      <c r="BA523" s="55" t="s">
        <v>184</v>
      </c>
      <c r="BB523" s="55" t="s">
        <v>184</v>
      </c>
      <c r="BC523" s="77">
        <f t="shared" si="7"/>
        <v>100</v>
      </c>
    </row>
    <row r="524" ht="22.5" customHeight="1">
      <c r="A524" s="36">
        <v>523.0</v>
      </c>
      <c r="B524" s="28" t="s">
        <v>3453</v>
      </c>
      <c r="C524" s="28" t="s">
        <v>5425</v>
      </c>
      <c r="D524" s="28" t="s">
        <v>181</v>
      </c>
      <c r="E524" s="28" t="s">
        <v>593</v>
      </c>
      <c r="F524" s="28" t="s">
        <v>358</v>
      </c>
      <c r="G524" s="28"/>
      <c r="H524" s="28" t="s">
        <v>1859</v>
      </c>
      <c r="I524" s="28">
        <v>2.0</v>
      </c>
      <c r="J524" s="28">
        <v>20.0</v>
      </c>
      <c r="K524" s="28">
        <v>40.0</v>
      </c>
      <c r="L524" s="28" t="s">
        <v>546</v>
      </c>
      <c r="M524" s="28">
        <v>4.0</v>
      </c>
      <c r="N524" s="28" t="s">
        <v>1605</v>
      </c>
      <c r="O524" s="28" t="s">
        <v>1608</v>
      </c>
      <c r="P524" s="28"/>
      <c r="Q524" s="28" t="s">
        <v>368</v>
      </c>
      <c r="R524" s="28">
        <v>100.0</v>
      </c>
      <c r="S524" s="50">
        <f t="shared" si="1"/>
        <v>25</v>
      </c>
      <c r="T524" s="28" t="str">
        <f t="shared" si="2"/>
        <v>DIATAS 8JAM</v>
      </c>
      <c r="U524" s="52">
        <v>44927.0</v>
      </c>
      <c r="V524" s="28" t="str">
        <f t="shared" si="3"/>
        <v>DIATAS 2 TAHUN</v>
      </c>
      <c r="W524" s="28"/>
      <c r="X524" s="28"/>
      <c r="Y524" s="28"/>
      <c r="Z524" s="28"/>
      <c r="AA524" s="28"/>
      <c r="AB524" s="28"/>
      <c r="AC524" s="65" t="b">
        <v>0</v>
      </c>
      <c r="AD524" s="28" t="str">
        <f t="shared" si="4"/>
        <v>Waktunya Dummy</v>
      </c>
      <c r="AE524" s="28" t="str">
        <f t="shared" si="5"/>
        <v>1</v>
      </c>
      <c r="AF524" s="28">
        <f t="shared" si="8"/>
        <v>100</v>
      </c>
      <c r="AG524" s="28">
        <v>100.0</v>
      </c>
      <c r="AH524" s="68">
        <v>1.0</v>
      </c>
      <c r="AI524" s="28">
        <v>0.0</v>
      </c>
      <c r="AJ524" s="70">
        <v>0.0</v>
      </c>
      <c r="AK524" s="28">
        <v>0.0</v>
      </c>
      <c r="AL524" s="68">
        <v>0.0</v>
      </c>
      <c r="AM524" s="28">
        <v>0.0</v>
      </c>
      <c r="AN524" s="68">
        <v>0.0</v>
      </c>
      <c r="AO524" s="28">
        <v>0.0</v>
      </c>
      <c r="AP524" s="68">
        <v>0.0</v>
      </c>
      <c r="AQ524" s="28">
        <v>0.0</v>
      </c>
      <c r="AR524" s="68">
        <v>0.0</v>
      </c>
      <c r="AS524" s="28">
        <v>0.0</v>
      </c>
      <c r="AT524" s="68">
        <v>0.0</v>
      </c>
      <c r="AU524" s="28">
        <v>0.0</v>
      </c>
      <c r="AV524" s="68">
        <v>0.0</v>
      </c>
      <c r="AW524" s="28">
        <v>0.0</v>
      </c>
      <c r="AX524" s="68">
        <v>0.0</v>
      </c>
      <c r="AY524" s="55" t="s">
        <v>184</v>
      </c>
      <c r="AZ524" s="55" t="s">
        <v>184</v>
      </c>
      <c r="BA524" s="55" t="s">
        <v>184</v>
      </c>
      <c r="BB524" s="55" t="s">
        <v>184</v>
      </c>
      <c r="BC524" s="77">
        <f t="shared" si="7"/>
        <v>100</v>
      </c>
    </row>
    <row r="525" ht="22.5" customHeight="1">
      <c r="A525" s="36">
        <v>524.0</v>
      </c>
      <c r="B525" s="28" t="s">
        <v>3457</v>
      </c>
      <c r="C525" s="28" t="s">
        <v>5428</v>
      </c>
      <c r="D525" s="28" t="s">
        <v>463</v>
      </c>
      <c r="E525" s="28" t="s">
        <v>593</v>
      </c>
      <c r="F525" s="28" t="s">
        <v>358</v>
      </c>
      <c r="G525" s="28"/>
      <c r="H525" s="28" t="s">
        <v>1859</v>
      </c>
      <c r="I525" s="28">
        <v>2.0</v>
      </c>
      <c r="J525" s="28">
        <v>20.0</v>
      </c>
      <c r="K525" s="28">
        <v>40.0</v>
      </c>
      <c r="L525" s="28" t="s">
        <v>546</v>
      </c>
      <c r="M525" s="28">
        <v>4.0</v>
      </c>
      <c r="N525" s="28" t="s">
        <v>1605</v>
      </c>
      <c r="O525" s="28" t="s">
        <v>1608</v>
      </c>
      <c r="P525" s="28"/>
      <c r="Q525" s="28" t="s">
        <v>368</v>
      </c>
      <c r="R525" s="28">
        <v>100.0</v>
      </c>
      <c r="S525" s="50">
        <f t="shared" si="1"/>
        <v>25</v>
      </c>
      <c r="T525" s="28" t="str">
        <f t="shared" si="2"/>
        <v>DIATAS 8JAM</v>
      </c>
      <c r="U525" s="52">
        <v>44927.0</v>
      </c>
      <c r="V525" s="28" t="str">
        <f t="shared" si="3"/>
        <v>DIATAS 2 TAHUN</v>
      </c>
      <c r="W525" s="28"/>
      <c r="X525" s="28"/>
      <c r="Y525" s="28"/>
      <c r="Z525" s="28"/>
      <c r="AA525" s="28"/>
      <c r="AB525" s="28"/>
      <c r="AC525" s="65" t="b">
        <v>0</v>
      </c>
      <c r="AD525" s="28" t="str">
        <f t="shared" si="4"/>
        <v>Waktunya Dummy</v>
      </c>
      <c r="AE525" s="28" t="str">
        <f t="shared" si="5"/>
        <v>1</v>
      </c>
      <c r="AF525" s="28">
        <f t="shared" si="8"/>
        <v>100</v>
      </c>
      <c r="AG525" s="28">
        <v>100.0</v>
      </c>
      <c r="AH525" s="68">
        <v>1.0</v>
      </c>
      <c r="AI525" s="28">
        <v>0.0</v>
      </c>
      <c r="AJ525" s="70">
        <v>0.0</v>
      </c>
      <c r="AK525" s="28">
        <v>0.0</v>
      </c>
      <c r="AL525" s="68">
        <v>0.0</v>
      </c>
      <c r="AM525" s="28">
        <v>0.0</v>
      </c>
      <c r="AN525" s="68">
        <v>0.0</v>
      </c>
      <c r="AO525" s="28">
        <v>0.0</v>
      </c>
      <c r="AP525" s="68">
        <v>0.0</v>
      </c>
      <c r="AQ525" s="28">
        <v>0.0</v>
      </c>
      <c r="AR525" s="68">
        <v>0.0</v>
      </c>
      <c r="AS525" s="28">
        <v>0.0</v>
      </c>
      <c r="AT525" s="68">
        <v>0.0</v>
      </c>
      <c r="AU525" s="28">
        <v>0.0</v>
      </c>
      <c r="AV525" s="68">
        <v>0.0</v>
      </c>
      <c r="AW525" s="28">
        <v>0.0</v>
      </c>
      <c r="AX525" s="68">
        <v>0.0</v>
      </c>
      <c r="AY525" s="55" t="s">
        <v>184</v>
      </c>
      <c r="AZ525" s="55" t="s">
        <v>184</v>
      </c>
      <c r="BA525" s="55" t="s">
        <v>184</v>
      </c>
      <c r="BB525" s="55" t="s">
        <v>184</v>
      </c>
      <c r="BC525" s="77">
        <f t="shared" si="7"/>
        <v>100</v>
      </c>
    </row>
    <row r="526" ht="22.5" customHeight="1">
      <c r="A526" s="36">
        <v>525.0</v>
      </c>
      <c r="B526" s="28" t="s">
        <v>3460</v>
      </c>
      <c r="C526" s="28" t="s">
        <v>5431</v>
      </c>
      <c r="D526" s="28" t="s">
        <v>226</v>
      </c>
      <c r="E526" s="28" t="s">
        <v>593</v>
      </c>
      <c r="F526" s="28" t="s">
        <v>358</v>
      </c>
      <c r="G526" s="28"/>
      <c r="H526" s="28" t="s">
        <v>1859</v>
      </c>
      <c r="I526" s="28">
        <v>2.0</v>
      </c>
      <c r="J526" s="28">
        <v>20.0</v>
      </c>
      <c r="K526" s="28">
        <v>40.0</v>
      </c>
      <c r="L526" s="28" t="s">
        <v>546</v>
      </c>
      <c r="M526" s="28">
        <v>2.0</v>
      </c>
      <c r="N526" s="28" t="s">
        <v>3851</v>
      </c>
      <c r="O526" s="28" t="s">
        <v>2362</v>
      </c>
      <c r="P526" s="28"/>
      <c r="Q526" s="28" t="s">
        <v>1245</v>
      </c>
      <c r="R526" s="28">
        <v>50.0</v>
      </c>
      <c r="S526" s="50">
        <f t="shared" si="1"/>
        <v>25</v>
      </c>
      <c r="T526" s="28" t="str">
        <f t="shared" si="2"/>
        <v>DIATAS 8JAM</v>
      </c>
      <c r="U526" s="52">
        <v>45292.0</v>
      </c>
      <c r="V526" s="28" t="str">
        <f t="shared" si="3"/>
        <v>DIATAS 1 TAHUN</v>
      </c>
      <c r="W526" s="28"/>
      <c r="X526" s="28"/>
      <c r="Y526" s="28"/>
      <c r="Z526" s="28"/>
      <c r="AA526" s="28"/>
      <c r="AB526" s="28"/>
      <c r="AC526" s="65" t="b">
        <v>0</v>
      </c>
      <c r="AD526" s="28" t="str">
        <f t="shared" si="4"/>
        <v>Waktunya Dummy</v>
      </c>
      <c r="AE526" s="28" t="str">
        <f t="shared" si="5"/>
        <v>1</v>
      </c>
      <c r="AF526" s="28">
        <f t="shared" si="8"/>
        <v>50</v>
      </c>
      <c r="AG526" s="28">
        <v>50.0</v>
      </c>
      <c r="AH526" s="68">
        <v>1.0</v>
      </c>
      <c r="AI526" s="28">
        <v>0.0</v>
      </c>
      <c r="AJ526" s="70"/>
      <c r="AK526" s="28">
        <v>0.0</v>
      </c>
      <c r="AL526" s="28"/>
      <c r="AM526" s="28">
        <v>0.0</v>
      </c>
      <c r="AN526" s="28"/>
      <c r="AO526" s="28">
        <v>0.0</v>
      </c>
      <c r="AP526" s="28"/>
      <c r="AQ526" s="28">
        <v>0.0</v>
      </c>
      <c r="AR526" s="28"/>
      <c r="AS526" s="28">
        <v>0.0</v>
      </c>
      <c r="AT526" s="28"/>
      <c r="AU526" s="28">
        <v>0.0</v>
      </c>
      <c r="AV526" s="28"/>
      <c r="AW526" s="28">
        <v>0.0</v>
      </c>
      <c r="AX526" s="28"/>
      <c r="AY526" s="55" t="s">
        <v>184</v>
      </c>
      <c r="AZ526" s="55" t="s">
        <v>184</v>
      </c>
      <c r="BA526" s="55" t="s">
        <v>184</v>
      </c>
      <c r="BB526" s="55" t="s">
        <v>184</v>
      </c>
      <c r="BC526" s="77">
        <f t="shared" si="7"/>
        <v>100</v>
      </c>
    </row>
    <row r="527" ht="22.5" customHeight="1">
      <c r="A527" s="36">
        <v>526.0</v>
      </c>
      <c r="B527" s="28" t="s">
        <v>3466</v>
      </c>
      <c r="C527" s="28" t="s">
        <v>5435</v>
      </c>
      <c r="D527" s="28" t="s">
        <v>232</v>
      </c>
      <c r="E527" s="28" t="s">
        <v>593</v>
      </c>
      <c r="F527" s="28" t="s">
        <v>358</v>
      </c>
      <c r="G527" s="28"/>
      <c r="H527" s="28" t="s">
        <v>5358</v>
      </c>
      <c r="I527" s="28">
        <v>2.0</v>
      </c>
      <c r="J527" s="28">
        <v>30.0</v>
      </c>
      <c r="K527" s="28">
        <v>60.0</v>
      </c>
      <c r="L527" s="28" t="s">
        <v>546</v>
      </c>
      <c r="M527" s="28">
        <v>2.0</v>
      </c>
      <c r="N527" s="28" t="s">
        <v>1607</v>
      </c>
      <c r="O527" s="28" t="s">
        <v>5359</v>
      </c>
      <c r="P527" s="28"/>
      <c r="Q527" s="28" t="s">
        <v>368</v>
      </c>
      <c r="R527" s="28">
        <v>100.0</v>
      </c>
      <c r="S527" s="50">
        <f t="shared" si="1"/>
        <v>50</v>
      </c>
      <c r="T527" s="28" t="str">
        <f t="shared" si="2"/>
        <v>DIATAS 8JAM</v>
      </c>
      <c r="U527" s="52">
        <v>44927.0</v>
      </c>
      <c r="V527" s="28" t="str">
        <f t="shared" si="3"/>
        <v>DIATAS 2 TAHUN</v>
      </c>
      <c r="W527" s="28"/>
      <c r="X527" s="28"/>
      <c r="Y527" s="28"/>
      <c r="Z527" s="28"/>
      <c r="AA527" s="28"/>
      <c r="AB527" s="28"/>
      <c r="AC527" s="65" t="b">
        <v>0</v>
      </c>
      <c r="AD527" s="28" t="str">
        <f t="shared" si="4"/>
        <v>Waktunya Dummy</v>
      </c>
      <c r="AE527" s="28" t="str">
        <f t="shared" si="5"/>
        <v>1</v>
      </c>
      <c r="AF527" s="28">
        <f t="shared" si="8"/>
        <v>100</v>
      </c>
      <c r="AG527" s="28">
        <v>100.0</v>
      </c>
      <c r="AH527" s="68">
        <v>1.0</v>
      </c>
      <c r="AI527" s="28">
        <v>0.0</v>
      </c>
      <c r="AJ527" s="70">
        <v>0.0</v>
      </c>
      <c r="AK527" s="28">
        <v>0.0</v>
      </c>
      <c r="AL527" s="68">
        <v>0.0</v>
      </c>
      <c r="AM527" s="28">
        <v>0.0</v>
      </c>
      <c r="AN527" s="68">
        <v>0.0</v>
      </c>
      <c r="AO527" s="28">
        <v>0.0</v>
      </c>
      <c r="AP527" s="68">
        <v>0.0</v>
      </c>
      <c r="AQ527" s="28">
        <v>0.0</v>
      </c>
      <c r="AR527" s="68">
        <v>0.0</v>
      </c>
      <c r="AS527" s="28">
        <v>0.0</v>
      </c>
      <c r="AT527" s="68">
        <v>0.0</v>
      </c>
      <c r="AU527" s="28">
        <v>0.0</v>
      </c>
      <c r="AV527" s="68">
        <v>0.0</v>
      </c>
      <c r="AW527" s="28">
        <v>0.0</v>
      </c>
      <c r="AX527" s="68">
        <v>0.0</v>
      </c>
      <c r="AY527" s="55" t="s">
        <v>184</v>
      </c>
      <c r="AZ527" s="55" t="s">
        <v>184</v>
      </c>
      <c r="BA527" s="55" t="s">
        <v>184</v>
      </c>
      <c r="BB527" s="55" t="s">
        <v>184</v>
      </c>
      <c r="BC527" s="77">
        <f t="shared" si="7"/>
        <v>100</v>
      </c>
    </row>
    <row r="528" ht="22.5" customHeight="1">
      <c r="A528" s="36">
        <v>527.0</v>
      </c>
      <c r="B528" s="28" t="s">
        <v>3471</v>
      </c>
      <c r="C528" s="28" t="s">
        <v>5439</v>
      </c>
      <c r="D528" s="28" t="s">
        <v>434</v>
      </c>
      <c r="E528" s="28" t="s">
        <v>593</v>
      </c>
      <c r="F528" s="28" t="s">
        <v>358</v>
      </c>
      <c r="G528" s="28"/>
      <c r="H528" s="28" t="s">
        <v>1859</v>
      </c>
      <c r="I528" s="28">
        <v>2.0</v>
      </c>
      <c r="J528" s="28">
        <v>20.0</v>
      </c>
      <c r="K528" s="28">
        <v>40.0</v>
      </c>
      <c r="L528" s="28" t="s">
        <v>546</v>
      </c>
      <c r="M528" s="28">
        <v>2.0</v>
      </c>
      <c r="N528" s="28" t="s">
        <v>3851</v>
      </c>
      <c r="O528" s="28" t="s">
        <v>2362</v>
      </c>
      <c r="P528" s="28"/>
      <c r="Q528" s="28" t="s">
        <v>1245</v>
      </c>
      <c r="R528" s="28">
        <v>50.0</v>
      </c>
      <c r="S528" s="50">
        <f t="shared" si="1"/>
        <v>25</v>
      </c>
      <c r="T528" s="28" t="str">
        <f t="shared" si="2"/>
        <v>DIATAS 8JAM</v>
      </c>
      <c r="U528" s="52">
        <v>45292.0</v>
      </c>
      <c r="V528" s="28" t="str">
        <f t="shared" si="3"/>
        <v>DIATAS 1 TAHUN</v>
      </c>
      <c r="W528" s="28"/>
      <c r="X528" s="28"/>
      <c r="Y528" s="28"/>
      <c r="Z528" s="28"/>
      <c r="AA528" s="28"/>
      <c r="AB528" s="28"/>
      <c r="AC528" s="65" t="b">
        <v>0</v>
      </c>
      <c r="AD528" s="28" t="str">
        <f t="shared" si="4"/>
        <v>Waktunya Dummy</v>
      </c>
      <c r="AE528" s="28" t="str">
        <f t="shared" si="5"/>
        <v>1</v>
      </c>
      <c r="AF528" s="28">
        <f t="shared" si="8"/>
        <v>50</v>
      </c>
      <c r="AG528" s="28">
        <v>50.0</v>
      </c>
      <c r="AH528" s="68">
        <v>1.0</v>
      </c>
      <c r="AI528" s="28">
        <v>0.0</v>
      </c>
      <c r="AJ528" s="70"/>
      <c r="AK528" s="28">
        <v>0.0</v>
      </c>
      <c r="AL528" s="28"/>
      <c r="AM528" s="28">
        <v>0.0</v>
      </c>
      <c r="AN528" s="28"/>
      <c r="AO528" s="28">
        <v>0.0</v>
      </c>
      <c r="AP528" s="28"/>
      <c r="AQ528" s="28">
        <v>0.0</v>
      </c>
      <c r="AR528" s="28"/>
      <c r="AS528" s="28">
        <v>0.0</v>
      </c>
      <c r="AT528" s="28"/>
      <c r="AU528" s="28">
        <v>0.0</v>
      </c>
      <c r="AV528" s="28"/>
      <c r="AW528" s="28">
        <v>0.0</v>
      </c>
      <c r="AX528" s="28"/>
      <c r="AY528" s="55" t="s">
        <v>184</v>
      </c>
      <c r="AZ528" s="55" t="s">
        <v>184</v>
      </c>
      <c r="BA528" s="55" t="s">
        <v>184</v>
      </c>
      <c r="BB528" s="55" t="s">
        <v>184</v>
      </c>
      <c r="BC528" s="77">
        <f t="shared" si="7"/>
        <v>100</v>
      </c>
    </row>
    <row r="529" ht="22.5" customHeight="1">
      <c r="A529" s="36">
        <v>528.0</v>
      </c>
      <c r="B529" s="28" t="s">
        <v>3479</v>
      </c>
      <c r="C529" s="28" t="s">
        <v>5442</v>
      </c>
      <c r="D529" s="28" t="s">
        <v>463</v>
      </c>
      <c r="E529" s="28" t="s">
        <v>593</v>
      </c>
      <c r="F529" s="28" t="s">
        <v>2343</v>
      </c>
      <c r="G529" s="28"/>
      <c r="H529" s="28"/>
      <c r="I529" s="28"/>
      <c r="J529" s="28"/>
      <c r="K529" s="28">
        <v>0.0</v>
      </c>
      <c r="L529" s="28" t="s">
        <v>2343</v>
      </c>
      <c r="M529" s="28">
        <v>1.0</v>
      </c>
      <c r="N529" s="28" t="s">
        <v>2346</v>
      </c>
      <c r="O529" s="28" t="s">
        <v>1608</v>
      </c>
      <c r="P529" s="28"/>
      <c r="Q529" s="28">
        <v>0.0</v>
      </c>
      <c r="R529" s="28">
        <v>0.0</v>
      </c>
      <c r="S529" s="50">
        <f t="shared" si="1"/>
        <v>0</v>
      </c>
      <c r="T529" s="28" t="str">
        <f t="shared" si="2"/>
        <v>KURANG 8JAM</v>
      </c>
      <c r="U529" s="52">
        <v>44927.0</v>
      </c>
      <c r="V529" s="28" t="str">
        <f t="shared" si="3"/>
        <v>DIATAS 2 TAHUN</v>
      </c>
      <c r="W529" s="28"/>
      <c r="X529" s="28"/>
      <c r="Y529" s="28"/>
      <c r="Z529" s="28"/>
      <c r="AA529" s="28"/>
      <c r="AB529" s="28"/>
      <c r="AC529" s="65" t="b">
        <v>0</v>
      </c>
      <c r="AD529" s="28" t="str">
        <f t="shared" si="4"/>
        <v>Waktunya Dummy</v>
      </c>
      <c r="AE529" s="28" t="str">
        <f t="shared" si="5"/>
        <v>0</v>
      </c>
      <c r="AF529" s="28">
        <f t="shared" si="8"/>
        <v>0</v>
      </c>
      <c r="AG529" s="28">
        <v>0.0</v>
      </c>
      <c r="AH529" s="68">
        <v>1.0</v>
      </c>
      <c r="AI529" s="28">
        <v>0.0</v>
      </c>
      <c r="AJ529" s="70">
        <v>0.0</v>
      </c>
      <c r="AK529" s="28">
        <v>0.0</v>
      </c>
      <c r="AL529" s="68">
        <v>0.0</v>
      </c>
      <c r="AM529" s="28">
        <v>0.0</v>
      </c>
      <c r="AN529" s="68">
        <v>0.0</v>
      </c>
      <c r="AO529" s="28">
        <v>0.0</v>
      </c>
      <c r="AP529" s="68">
        <v>0.0</v>
      </c>
      <c r="AQ529" s="28">
        <v>0.0</v>
      </c>
      <c r="AR529" s="68">
        <v>0.0</v>
      </c>
      <c r="AS529" s="28">
        <v>0.0</v>
      </c>
      <c r="AT529" s="68">
        <v>0.0</v>
      </c>
      <c r="AU529" s="28">
        <v>0.0</v>
      </c>
      <c r="AV529" s="68">
        <v>0.0</v>
      </c>
      <c r="AW529" s="28">
        <v>0.0</v>
      </c>
      <c r="AX529" s="68">
        <v>0.0</v>
      </c>
      <c r="AY529" s="55" t="s">
        <v>184</v>
      </c>
      <c r="AZ529" s="55" t="s">
        <v>184</v>
      </c>
      <c r="BA529" s="55" t="s">
        <v>184</v>
      </c>
      <c r="BB529" s="55" t="s">
        <v>184</v>
      </c>
      <c r="BC529" s="77">
        <f t="shared" si="7"/>
        <v>100</v>
      </c>
    </row>
    <row r="530" ht="22.5" customHeight="1">
      <c r="A530" s="36">
        <v>529.0</v>
      </c>
      <c r="B530" s="28" t="s">
        <v>3481</v>
      </c>
      <c r="C530" s="28" t="s">
        <v>5446</v>
      </c>
      <c r="D530" s="28" t="s">
        <v>434</v>
      </c>
      <c r="E530" s="28" t="s">
        <v>593</v>
      </c>
      <c r="F530" s="28" t="s">
        <v>2343</v>
      </c>
      <c r="G530" s="28"/>
      <c r="H530" s="28"/>
      <c r="I530" s="28"/>
      <c r="J530" s="28"/>
      <c r="K530" s="28">
        <v>0.0</v>
      </c>
      <c r="L530" s="28" t="s">
        <v>2343</v>
      </c>
      <c r="M530" s="28">
        <v>1.0</v>
      </c>
      <c r="N530" s="28" t="s">
        <v>2346</v>
      </c>
      <c r="O530" s="28" t="s">
        <v>1608</v>
      </c>
      <c r="P530" s="28"/>
      <c r="Q530" s="28">
        <v>0.0</v>
      </c>
      <c r="R530" s="28">
        <v>0.0</v>
      </c>
      <c r="S530" s="50">
        <f t="shared" si="1"/>
        <v>0</v>
      </c>
      <c r="T530" s="28" t="str">
        <f t="shared" si="2"/>
        <v>KURANG 8JAM</v>
      </c>
      <c r="U530" s="52">
        <v>44927.0</v>
      </c>
      <c r="V530" s="28" t="str">
        <f t="shared" si="3"/>
        <v>DIATAS 2 TAHUN</v>
      </c>
      <c r="W530" s="28"/>
      <c r="X530" s="28"/>
      <c r="Y530" s="28"/>
      <c r="Z530" s="28"/>
      <c r="AA530" s="28"/>
      <c r="AB530" s="28"/>
      <c r="AC530" s="65" t="b">
        <v>0</v>
      </c>
      <c r="AD530" s="28" t="str">
        <f t="shared" si="4"/>
        <v>Waktunya Dummy</v>
      </c>
      <c r="AE530" s="28" t="str">
        <f t="shared" si="5"/>
        <v>0</v>
      </c>
      <c r="AF530" s="28">
        <f t="shared" si="8"/>
        <v>0</v>
      </c>
      <c r="AG530" s="28">
        <v>0.0</v>
      </c>
      <c r="AH530" s="68">
        <v>1.0</v>
      </c>
      <c r="AI530" s="28">
        <v>0.0</v>
      </c>
      <c r="AJ530" s="70">
        <v>0.0</v>
      </c>
      <c r="AK530" s="28">
        <v>0.0</v>
      </c>
      <c r="AL530" s="68">
        <v>0.0</v>
      </c>
      <c r="AM530" s="28">
        <v>0.0</v>
      </c>
      <c r="AN530" s="68">
        <v>0.0</v>
      </c>
      <c r="AO530" s="28">
        <v>0.0</v>
      </c>
      <c r="AP530" s="68">
        <v>0.0</v>
      </c>
      <c r="AQ530" s="28">
        <v>0.0</v>
      </c>
      <c r="AR530" s="68">
        <v>0.0</v>
      </c>
      <c r="AS530" s="28">
        <v>0.0</v>
      </c>
      <c r="AT530" s="68">
        <v>0.0</v>
      </c>
      <c r="AU530" s="28">
        <v>0.0</v>
      </c>
      <c r="AV530" s="68">
        <v>0.0</v>
      </c>
      <c r="AW530" s="28">
        <v>0.0</v>
      </c>
      <c r="AX530" s="68">
        <v>0.0</v>
      </c>
      <c r="AY530" s="55" t="s">
        <v>184</v>
      </c>
      <c r="AZ530" s="55" t="s">
        <v>184</v>
      </c>
      <c r="BA530" s="55" t="s">
        <v>184</v>
      </c>
      <c r="BB530" s="55" t="s">
        <v>184</v>
      </c>
      <c r="BC530" s="77">
        <f t="shared" si="7"/>
        <v>100</v>
      </c>
    </row>
    <row r="531" ht="22.5" customHeight="1">
      <c r="A531" s="36">
        <v>530.0</v>
      </c>
      <c r="B531" s="28" t="s">
        <v>3485</v>
      </c>
      <c r="C531" s="28" t="s">
        <v>5450</v>
      </c>
      <c r="D531" s="28" t="s">
        <v>434</v>
      </c>
      <c r="E531" s="28" t="s">
        <v>593</v>
      </c>
      <c r="F531" s="28" t="s">
        <v>358</v>
      </c>
      <c r="G531" s="28"/>
      <c r="H531" s="28" t="s">
        <v>1859</v>
      </c>
      <c r="I531" s="28">
        <v>2.0</v>
      </c>
      <c r="J531" s="28">
        <v>20.0</v>
      </c>
      <c r="K531" s="28">
        <v>40.0</v>
      </c>
      <c r="L531" s="28" t="s">
        <v>546</v>
      </c>
      <c r="M531" s="28">
        <v>2.0</v>
      </c>
      <c r="N531" s="28" t="s">
        <v>3851</v>
      </c>
      <c r="O531" s="28" t="s">
        <v>2362</v>
      </c>
      <c r="P531" s="28"/>
      <c r="Q531" s="28" t="s">
        <v>1245</v>
      </c>
      <c r="R531" s="28">
        <v>50.0</v>
      </c>
      <c r="S531" s="50">
        <f t="shared" si="1"/>
        <v>25</v>
      </c>
      <c r="T531" s="28" t="str">
        <f t="shared" si="2"/>
        <v>DIATAS 8JAM</v>
      </c>
      <c r="U531" s="52">
        <v>45292.0</v>
      </c>
      <c r="V531" s="28" t="str">
        <f t="shared" si="3"/>
        <v>DIATAS 1 TAHUN</v>
      </c>
      <c r="W531" s="28"/>
      <c r="X531" s="28"/>
      <c r="Y531" s="28"/>
      <c r="Z531" s="28"/>
      <c r="AA531" s="28"/>
      <c r="AB531" s="28"/>
      <c r="AC531" s="65" t="b">
        <v>0</v>
      </c>
      <c r="AD531" s="28" t="str">
        <f t="shared" si="4"/>
        <v>Waktunya Dummy</v>
      </c>
      <c r="AE531" s="28" t="str">
        <f t="shared" si="5"/>
        <v>1</v>
      </c>
      <c r="AF531" s="28">
        <f t="shared" si="8"/>
        <v>50</v>
      </c>
      <c r="AG531" s="28">
        <v>50.0</v>
      </c>
      <c r="AH531" s="68">
        <v>1.0</v>
      </c>
      <c r="AI531" s="28">
        <v>0.0</v>
      </c>
      <c r="AJ531" s="70"/>
      <c r="AK531" s="28">
        <v>0.0</v>
      </c>
      <c r="AL531" s="28"/>
      <c r="AM531" s="28">
        <v>0.0</v>
      </c>
      <c r="AN531" s="28"/>
      <c r="AO531" s="28">
        <v>0.0</v>
      </c>
      <c r="AP531" s="28"/>
      <c r="AQ531" s="28">
        <v>0.0</v>
      </c>
      <c r="AR531" s="28"/>
      <c r="AS531" s="28">
        <v>0.0</v>
      </c>
      <c r="AT531" s="28"/>
      <c r="AU531" s="28">
        <v>0.0</v>
      </c>
      <c r="AV531" s="28"/>
      <c r="AW531" s="28">
        <v>0.0</v>
      </c>
      <c r="AX531" s="28"/>
      <c r="AY531" s="55" t="s">
        <v>184</v>
      </c>
      <c r="AZ531" s="55" t="s">
        <v>184</v>
      </c>
      <c r="BA531" s="55" t="s">
        <v>184</v>
      </c>
      <c r="BB531" s="55" t="s">
        <v>184</v>
      </c>
      <c r="BC531" s="77">
        <f t="shared" si="7"/>
        <v>100</v>
      </c>
    </row>
    <row r="532" ht="22.5" customHeight="1">
      <c r="A532" s="36">
        <v>531.0</v>
      </c>
      <c r="B532" s="28" t="s">
        <v>3489</v>
      </c>
      <c r="C532" s="28" t="s">
        <v>5454</v>
      </c>
      <c r="D532" s="28" t="s">
        <v>232</v>
      </c>
      <c r="E532" s="28" t="s">
        <v>593</v>
      </c>
      <c r="F532" s="28" t="s">
        <v>358</v>
      </c>
      <c r="G532" s="28"/>
      <c r="H532" s="28" t="s">
        <v>1859</v>
      </c>
      <c r="I532" s="28">
        <v>2.0</v>
      </c>
      <c r="J532" s="28">
        <v>20.0</v>
      </c>
      <c r="K532" s="28">
        <v>40.0</v>
      </c>
      <c r="L532" s="28" t="s">
        <v>546</v>
      </c>
      <c r="M532" s="28">
        <v>4.0</v>
      </c>
      <c r="N532" s="28" t="s">
        <v>1605</v>
      </c>
      <c r="O532" s="28" t="s">
        <v>1608</v>
      </c>
      <c r="P532" s="28"/>
      <c r="Q532" s="28" t="s">
        <v>368</v>
      </c>
      <c r="R532" s="28">
        <v>100.0</v>
      </c>
      <c r="S532" s="50">
        <f t="shared" si="1"/>
        <v>25</v>
      </c>
      <c r="T532" s="28" t="str">
        <f t="shared" si="2"/>
        <v>DIATAS 8JAM</v>
      </c>
      <c r="U532" s="52">
        <v>44927.0</v>
      </c>
      <c r="V532" s="28" t="str">
        <f t="shared" si="3"/>
        <v>DIATAS 2 TAHUN</v>
      </c>
      <c r="W532" s="28"/>
      <c r="X532" s="28"/>
      <c r="Y532" s="28"/>
      <c r="Z532" s="28"/>
      <c r="AA532" s="28"/>
      <c r="AB532" s="28"/>
      <c r="AC532" s="65" t="b">
        <v>0</v>
      </c>
      <c r="AD532" s="28" t="str">
        <f t="shared" si="4"/>
        <v>Waktunya Dummy</v>
      </c>
      <c r="AE532" s="28" t="str">
        <f t="shared" si="5"/>
        <v>1</v>
      </c>
      <c r="AF532" s="28">
        <f t="shared" si="8"/>
        <v>100</v>
      </c>
      <c r="AG532" s="28">
        <v>100.0</v>
      </c>
      <c r="AH532" s="68">
        <v>1.0</v>
      </c>
      <c r="AI532" s="28">
        <v>0.0</v>
      </c>
      <c r="AJ532" s="70">
        <v>0.0</v>
      </c>
      <c r="AK532" s="28">
        <v>0.0</v>
      </c>
      <c r="AL532" s="68">
        <v>0.0</v>
      </c>
      <c r="AM532" s="28">
        <v>0.0</v>
      </c>
      <c r="AN532" s="68">
        <v>0.0</v>
      </c>
      <c r="AO532" s="28">
        <v>0.0</v>
      </c>
      <c r="AP532" s="68">
        <v>0.0</v>
      </c>
      <c r="AQ532" s="28">
        <v>0.0</v>
      </c>
      <c r="AR532" s="68">
        <v>0.0</v>
      </c>
      <c r="AS532" s="28">
        <v>0.0</v>
      </c>
      <c r="AT532" s="68">
        <v>0.0</v>
      </c>
      <c r="AU532" s="28">
        <v>0.0</v>
      </c>
      <c r="AV532" s="68">
        <v>0.0</v>
      </c>
      <c r="AW532" s="28">
        <v>0.0</v>
      </c>
      <c r="AX532" s="68">
        <v>0.0</v>
      </c>
      <c r="AY532" s="55" t="s">
        <v>184</v>
      </c>
      <c r="AZ532" s="55" t="s">
        <v>184</v>
      </c>
      <c r="BA532" s="55" t="s">
        <v>184</v>
      </c>
      <c r="BB532" s="55" t="s">
        <v>184</v>
      </c>
      <c r="BC532" s="77">
        <f t="shared" si="7"/>
        <v>100</v>
      </c>
    </row>
    <row r="533" ht="22.5" customHeight="1">
      <c r="A533" s="36">
        <v>532.0</v>
      </c>
      <c r="B533" s="28" t="s">
        <v>3491</v>
      </c>
      <c r="C533" s="28" t="s">
        <v>5457</v>
      </c>
      <c r="D533" s="28" t="s">
        <v>181</v>
      </c>
      <c r="E533" s="28" t="s">
        <v>593</v>
      </c>
      <c r="F533" s="28" t="s">
        <v>358</v>
      </c>
      <c r="G533" s="28"/>
      <c r="H533" s="28" t="s">
        <v>1859</v>
      </c>
      <c r="I533" s="28">
        <v>2.0</v>
      </c>
      <c r="J533" s="28">
        <v>20.0</v>
      </c>
      <c r="K533" s="28">
        <v>40.0</v>
      </c>
      <c r="L533" s="28" t="s">
        <v>546</v>
      </c>
      <c r="M533" s="28">
        <v>4.0</v>
      </c>
      <c r="N533" s="28" t="s">
        <v>1605</v>
      </c>
      <c r="O533" s="28" t="s">
        <v>1608</v>
      </c>
      <c r="P533" s="28"/>
      <c r="Q533" s="28" t="s">
        <v>368</v>
      </c>
      <c r="R533" s="28">
        <v>100.0</v>
      </c>
      <c r="S533" s="50">
        <f t="shared" si="1"/>
        <v>25</v>
      </c>
      <c r="T533" s="28" t="str">
        <f t="shared" si="2"/>
        <v>DIATAS 8JAM</v>
      </c>
      <c r="U533" s="52">
        <v>44927.0</v>
      </c>
      <c r="V533" s="28" t="str">
        <f t="shared" si="3"/>
        <v>DIATAS 2 TAHUN</v>
      </c>
      <c r="W533" s="28"/>
      <c r="X533" s="28"/>
      <c r="Y533" s="28"/>
      <c r="Z533" s="28"/>
      <c r="AA533" s="28"/>
      <c r="AB533" s="28"/>
      <c r="AC533" s="65" t="b">
        <v>0</v>
      </c>
      <c r="AD533" s="28" t="str">
        <f t="shared" si="4"/>
        <v>Waktunya Dummy</v>
      </c>
      <c r="AE533" s="28" t="str">
        <f t="shared" si="5"/>
        <v>1</v>
      </c>
      <c r="AF533" s="28">
        <f t="shared" si="8"/>
        <v>100</v>
      </c>
      <c r="AG533" s="28">
        <v>100.0</v>
      </c>
      <c r="AH533" s="68">
        <v>1.0</v>
      </c>
      <c r="AI533" s="28">
        <v>0.0</v>
      </c>
      <c r="AJ533" s="70">
        <v>0.0</v>
      </c>
      <c r="AK533" s="28">
        <v>0.0</v>
      </c>
      <c r="AL533" s="68">
        <v>0.0</v>
      </c>
      <c r="AM533" s="28">
        <v>0.0</v>
      </c>
      <c r="AN533" s="68">
        <v>0.0</v>
      </c>
      <c r="AO533" s="28">
        <v>0.0</v>
      </c>
      <c r="AP533" s="68">
        <v>0.0</v>
      </c>
      <c r="AQ533" s="28">
        <v>0.0</v>
      </c>
      <c r="AR533" s="68">
        <v>0.0</v>
      </c>
      <c r="AS533" s="28">
        <v>0.0</v>
      </c>
      <c r="AT533" s="68">
        <v>0.0</v>
      </c>
      <c r="AU533" s="28">
        <v>0.0</v>
      </c>
      <c r="AV533" s="68">
        <v>0.0</v>
      </c>
      <c r="AW533" s="28">
        <v>0.0</v>
      </c>
      <c r="AX533" s="68">
        <v>0.0</v>
      </c>
      <c r="AY533" s="55" t="s">
        <v>184</v>
      </c>
      <c r="AZ533" s="55" t="s">
        <v>184</v>
      </c>
      <c r="BA533" s="55" t="s">
        <v>184</v>
      </c>
      <c r="BB533" s="55" t="s">
        <v>184</v>
      </c>
      <c r="BC533" s="77">
        <f t="shared" si="7"/>
        <v>100</v>
      </c>
    </row>
    <row r="534" ht="22.5" customHeight="1">
      <c r="A534" s="36">
        <v>533.0</v>
      </c>
      <c r="B534" s="28" t="s">
        <v>3495</v>
      </c>
      <c r="C534" s="28" t="s">
        <v>5460</v>
      </c>
      <c r="D534" s="28" t="s">
        <v>434</v>
      </c>
      <c r="E534" s="28" t="s">
        <v>593</v>
      </c>
      <c r="F534" s="28" t="s">
        <v>358</v>
      </c>
      <c r="G534" s="28"/>
      <c r="H534" s="28" t="s">
        <v>1859</v>
      </c>
      <c r="I534" s="28">
        <v>2.0</v>
      </c>
      <c r="J534" s="28">
        <v>20.0</v>
      </c>
      <c r="K534" s="28">
        <v>40.0</v>
      </c>
      <c r="L534" s="28" t="s">
        <v>546</v>
      </c>
      <c r="M534" s="28">
        <v>4.0</v>
      </c>
      <c r="N534" s="28" t="s">
        <v>1605</v>
      </c>
      <c r="O534" s="28" t="s">
        <v>1608</v>
      </c>
      <c r="P534" s="28"/>
      <c r="Q534" s="28" t="s">
        <v>368</v>
      </c>
      <c r="R534" s="28">
        <v>100.0</v>
      </c>
      <c r="S534" s="50">
        <f t="shared" si="1"/>
        <v>25</v>
      </c>
      <c r="T534" s="28" t="str">
        <f t="shared" si="2"/>
        <v>DIATAS 8JAM</v>
      </c>
      <c r="U534" s="52">
        <v>44927.0</v>
      </c>
      <c r="V534" s="28" t="str">
        <f t="shared" si="3"/>
        <v>DIATAS 2 TAHUN</v>
      </c>
      <c r="W534" s="28"/>
      <c r="X534" s="28"/>
      <c r="Y534" s="28"/>
      <c r="Z534" s="28"/>
      <c r="AA534" s="28"/>
      <c r="AB534" s="28"/>
      <c r="AC534" s="65" t="b">
        <v>0</v>
      </c>
      <c r="AD534" s="28" t="str">
        <f t="shared" si="4"/>
        <v>Waktunya Dummy</v>
      </c>
      <c r="AE534" s="28" t="str">
        <f t="shared" si="5"/>
        <v>1</v>
      </c>
      <c r="AF534" s="28">
        <f t="shared" si="8"/>
        <v>100</v>
      </c>
      <c r="AG534" s="28">
        <v>100.0</v>
      </c>
      <c r="AH534" s="68">
        <v>1.0</v>
      </c>
      <c r="AI534" s="28">
        <v>0.0</v>
      </c>
      <c r="AJ534" s="70">
        <v>0.0</v>
      </c>
      <c r="AK534" s="28">
        <v>0.0</v>
      </c>
      <c r="AL534" s="68">
        <v>0.0</v>
      </c>
      <c r="AM534" s="28">
        <v>0.0</v>
      </c>
      <c r="AN534" s="68">
        <v>0.0</v>
      </c>
      <c r="AO534" s="28">
        <v>0.0</v>
      </c>
      <c r="AP534" s="68">
        <v>0.0</v>
      </c>
      <c r="AQ534" s="28">
        <v>0.0</v>
      </c>
      <c r="AR534" s="68">
        <v>0.0</v>
      </c>
      <c r="AS534" s="28">
        <v>0.0</v>
      </c>
      <c r="AT534" s="68">
        <v>0.0</v>
      </c>
      <c r="AU534" s="28">
        <v>0.0</v>
      </c>
      <c r="AV534" s="68">
        <v>0.0</v>
      </c>
      <c r="AW534" s="28">
        <v>0.0</v>
      </c>
      <c r="AX534" s="68">
        <v>0.0</v>
      </c>
      <c r="AY534" s="55" t="s">
        <v>184</v>
      </c>
      <c r="AZ534" s="55" t="s">
        <v>184</v>
      </c>
      <c r="BA534" s="55" t="s">
        <v>184</v>
      </c>
      <c r="BB534" s="55" t="s">
        <v>184</v>
      </c>
      <c r="BC534" s="77">
        <f t="shared" si="7"/>
        <v>100</v>
      </c>
    </row>
    <row r="535" ht="22.5" customHeight="1">
      <c r="A535" s="36">
        <v>534.0</v>
      </c>
      <c r="B535" s="28" t="s">
        <v>3503</v>
      </c>
      <c r="C535" s="28" t="s">
        <v>5464</v>
      </c>
      <c r="D535" s="28" t="s">
        <v>232</v>
      </c>
      <c r="E535" s="28" t="s">
        <v>593</v>
      </c>
      <c r="F535" s="28" t="s">
        <v>358</v>
      </c>
      <c r="G535" s="28"/>
      <c r="H535" s="28" t="s">
        <v>1859</v>
      </c>
      <c r="I535" s="28">
        <v>2.0</v>
      </c>
      <c r="J535" s="28">
        <v>20.0</v>
      </c>
      <c r="K535" s="28">
        <v>40.0</v>
      </c>
      <c r="L535" s="28" t="s">
        <v>546</v>
      </c>
      <c r="M535" s="28">
        <v>4.0</v>
      </c>
      <c r="N535" s="28" t="s">
        <v>1605</v>
      </c>
      <c r="O535" s="28" t="s">
        <v>1608</v>
      </c>
      <c r="P535" s="28"/>
      <c r="Q535" s="28" t="s">
        <v>368</v>
      </c>
      <c r="R535" s="28">
        <v>100.0</v>
      </c>
      <c r="S535" s="50">
        <f t="shared" si="1"/>
        <v>25</v>
      </c>
      <c r="T535" s="28" t="str">
        <f t="shared" si="2"/>
        <v>DIATAS 8JAM</v>
      </c>
      <c r="U535" s="52">
        <v>44927.0</v>
      </c>
      <c r="V535" s="28" t="str">
        <f t="shared" si="3"/>
        <v>DIATAS 2 TAHUN</v>
      </c>
      <c r="W535" s="28"/>
      <c r="X535" s="28"/>
      <c r="Y535" s="28"/>
      <c r="Z535" s="28"/>
      <c r="AA535" s="28"/>
      <c r="AB535" s="28"/>
      <c r="AC535" s="65" t="b">
        <v>0</v>
      </c>
      <c r="AD535" s="28" t="str">
        <f t="shared" si="4"/>
        <v>Waktunya Dummy</v>
      </c>
      <c r="AE535" s="28" t="str">
        <f t="shared" si="5"/>
        <v>1</v>
      </c>
      <c r="AF535" s="28">
        <f t="shared" si="8"/>
        <v>100</v>
      </c>
      <c r="AG535" s="28">
        <v>100.0</v>
      </c>
      <c r="AH535" s="68">
        <v>1.0</v>
      </c>
      <c r="AI535" s="28">
        <v>0.0</v>
      </c>
      <c r="AJ535" s="70">
        <v>0.0</v>
      </c>
      <c r="AK535" s="28">
        <v>0.0</v>
      </c>
      <c r="AL535" s="68">
        <v>0.0</v>
      </c>
      <c r="AM535" s="28">
        <v>0.0</v>
      </c>
      <c r="AN535" s="68">
        <v>0.0</v>
      </c>
      <c r="AO535" s="28">
        <v>0.0</v>
      </c>
      <c r="AP535" s="68">
        <v>0.0</v>
      </c>
      <c r="AQ535" s="28">
        <v>0.0</v>
      </c>
      <c r="AR535" s="68">
        <v>0.0</v>
      </c>
      <c r="AS535" s="28">
        <v>0.0</v>
      </c>
      <c r="AT535" s="68">
        <v>0.0</v>
      </c>
      <c r="AU535" s="28">
        <v>0.0</v>
      </c>
      <c r="AV535" s="68">
        <v>0.0</v>
      </c>
      <c r="AW535" s="28">
        <v>0.0</v>
      </c>
      <c r="AX535" s="68">
        <v>0.0</v>
      </c>
      <c r="AY535" s="55" t="s">
        <v>184</v>
      </c>
      <c r="AZ535" s="55" t="s">
        <v>184</v>
      </c>
      <c r="BA535" s="55" t="s">
        <v>184</v>
      </c>
      <c r="BB535" s="55" t="s">
        <v>184</v>
      </c>
      <c r="BC535" s="77">
        <f t="shared" si="7"/>
        <v>100</v>
      </c>
    </row>
    <row r="536" ht="22.5" customHeight="1">
      <c r="A536" s="36">
        <v>535.0</v>
      </c>
      <c r="B536" s="28" t="s">
        <v>3505</v>
      </c>
      <c r="C536" s="28" t="s">
        <v>5466</v>
      </c>
      <c r="D536" s="28" t="s">
        <v>232</v>
      </c>
      <c r="E536" s="28" t="s">
        <v>593</v>
      </c>
      <c r="F536" s="28" t="s">
        <v>358</v>
      </c>
      <c r="G536" s="28"/>
      <c r="H536" s="28" t="s">
        <v>1859</v>
      </c>
      <c r="I536" s="28">
        <v>2.0</v>
      </c>
      <c r="J536" s="28">
        <v>20.0</v>
      </c>
      <c r="K536" s="28">
        <v>40.0</v>
      </c>
      <c r="L536" s="28" t="s">
        <v>546</v>
      </c>
      <c r="M536" s="28">
        <v>4.0</v>
      </c>
      <c r="N536" s="28" t="s">
        <v>1605</v>
      </c>
      <c r="O536" s="28" t="s">
        <v>1608</v>
      </c>
      <c r="P536" s="28"/>
      <c r="Q536" s="28" t="s">
        <v>368</v>
      </c>
      <c r="R536" s="28">
        <v>100.0</v>
      </c>
      <c r="S536" s="50">
        <f t="shared" si="1"/>
        <v>25</v>
      </c>
      <c r="T536" s="28" t="str">
        <f t="shared" si="2"/>
        <v>DIATAS 8JAM</v>
      </c>
      <c r="U536" s="52">
        <v>44927.0</v>
      </c>
      <c r="V536" s="28" t="str">
        <f t="shared" si="3"/>
        <v>DIATAS 2 TAHUN</v>
      </c>
      <c r="W536" s="28"/>
      <c r="X536" s="28"/>
      <c r="Y536" s="28"/>
      <c r="Z536" s="28"/>
      <c r="AA536" s="28"/>
      <c r="AB536" s="28"/>
      <c r="AC536" s="65" t="b">
        <v>0</v>
      </c>
      <c r="AD536" s="28" t="str">
        <f t="shared" si="4"/>
        <v>Waktunya Dummy</v>
      </c>
      <c r="AE536" s="28" t="str">
        <f t="shared" si="5"/>
        <v>1</v>
      </c>
      <c r="AF536" s="28">
        <f t="shared" si="8"/>
        <v>100</v>
      </c>
      <c r="AG536" s="28">
        <v>100.0</v>
      </c>
      <c r="AH536" s="68">
        <v>1.0</v>
      </c>
      <c r="AI536" s="28">
        <v>0.0</v>
      </c>
      <c r="AJ536" s="70">
        <v>0.0</v>
      </c>
      <c r="AK536" s="28">
        <v>0.0</v>
      </c>
      <c r="AL536" s="68">
        <v>0.0</v>
      </c>
      <c r="AM536" s="28">
        <v>0.0</v>
      </c>
      <c r="AN536" s="68">
        <v>0.0</v>
      </c>
      <c r="AO536" s="28">
        <v>0.0</v>
      </c>
      <c r="AP536" s="68">
        <v>0.0</v>
      </c>
      <c r="AQ536" s="28">
        <v>0.0</v>
      </c>
      <c r="AR536" s="68">
        <v>0.0</v>
      </c>
      <c r="AS536" s="28">
        <v>0.0</v>
      </c>
      <c r="AT536" s="68">
        <v>0.0</v>
      </c>
      <c r="AU536" s="28">
        <v>0.0</v>
      </c>
      <c r="AV536" s="68">
        <v>0.0</v>
      </c>
      <c r="AW536" s="28">
        <v>0.0</v>
      </c>
      <c r="AX536" s="68">
        <v>0.0</v>
      </c>
      <c r="AY536" s="55" t="s">
        <v>184</v>
      </c>
      <c r="AZ536" s="55" t="s">
        <v>184</v>
      </c>
      <c r="BA536" s="55" t="s">
        <v>184</v>
      </c>
      <c r="BB536" s="55" t="s">
        <v>184</v>
      </c>
      <c r="BC536" s="77">
        <f t="shared" si="7"/>
        <v>100</v>
      </c>
    </row>
    <row r="537" ht="22.5" customHeight="1">
      <c r="A537" s="36">
        <v>536.0</v>
      </c>
      <c r="B537" s="28" t="s">
        <v>3508</v>
      </c>
      <c r="C537" s="28" t="s">
        <v>5468</v>
      </c>
      <c r="D537" s="28" t="s">
        <v>434</v>
      </c>
      <c r="E537" s="28" t="s">
        <v>593</v>
      </c>
      <c r="F537" s="28" t="s">
        <v>2343</v>
      </c>
      <c r="G537" s="28"/>
      <c r="H537" s="28"/>
      <c r="I537" s="28"/>
      <c r="J537" s="28"/>
      <c r="K537" s="28">
        <v>0.0</v>
      </c>
      <c r="L537" s="28" t="s">
        <v>2343</v>
      </c>
      <c r="M537" s="28">
        <v>1.0</v>
      </c>
      <c r="N537" s="28" t="s">
        <v>2346</v>
      </c>
      <c r="O537" s="28" t="s">
        <v>1608</v>
      </c>
      <c r="P537" s="28"/>
      <c r="Q537" s="28">
        <v>0.0</v>
      </c>
      <c r="R537" s="28">
        <v>0.0</v>
      </c>
      <c r="S537" s="50">
        <f t="shared" si="1"/>
        <v>0</v>
      </c>
      <c r="T537" s="28" t="str">
        <f t="shared" si="2"/>
        <v>KURANG 8JAM</v>
      </c>
      <c r="U537" s="52">
        <v>44927.0</v>
      </c>
      <c r="V537" s="28" t="str">
        <f t="shared" si="3"/>
        <v>DIATAS 2 TAHUN</v>
      </c>
      <c r="W537" s="28"/>
      <c r="X537" s="28"/>
      <c r="Y537" s="28"/>
      <c r="Z537" s="28"/>
      <c r="AA537" s="28"/>
      <c r="AB537" s="28"/>
      <c r="AC537" s="65" t="b">
        <v>0</v>
      </c>
      <c r="AD537" s="28" t="str">
        <f t="shared" si="4"/>
        <v>Waktunya Dummy</v>
      </c>
      <c r="AE537" s="28" t="str">
        <f t="shared" si="5"/>
        <v>0</v>
      </c>
      <c r="AF537" s="28">
        <f t="shared" si="8"/>
        <v>0</v>
      </c>
      <c r="AG537" s="28">
        <v>0.0</v>
      </c>
      <c r="AH537" s="68">
        <v>1.0</v>
      </c>
      <c r="AI537" s="28">
        <v>0.0</v>
      </c>
      <c r="AJ537" s="70">
        <v>0.0</v>
      </c>
      <c r="AK537" s="28">
        <v>0.0</v>
      </c>
      <c r="AL537" s="68">
        <v>0.0</v>
      </c>
      <c r="AM537" s="28">
        <v>0.0</v>
      </c>
      <c r="AN537" s="68">
        <v>0.0</v>
      </c>
      <c r="AO537" s="28">
        <v>0.0</v>
      </c>
      <c r="AP537" s="68">
        <v>0.0</v>
      </c>
      <c r="AQ537" s="28">
        <v>0.0</v>
      </c>
      <c r="AR537" s="68">
        <v>0.0</v>
      </c>
      <c r="AS537" s="28">
        <v>0.0</v>
      </c>
      <c r="AT537" s="68">
        <v>0.0</v>
      </c>
      <c r="AU537" s="28">
        <v>0.0</v>
      </c>
      <c r="AV537" s="68">
        <v>0.0</v>
      </c>
      <c r="AW537" s="28">
        <v>0.0</v>
      </c>
      <c r="AX537" s="68">
        <v>0.0</v>
      </c>
      <c r="AY537" s="55" t="s">
        <v>184</v>
      </c>
      <c r="AZ537" s="55" t="s">
        <v>184</v>
      </c>
      <c r="BA537" s="55" t="s">
        <v>184</v>
      </c>
      <c r="BB537" s="55" t="s">
        <v>184</v>
      </c>
      <c r="BC537" s="77">
        <f t="shared" si="7"/>
        <v>100</v>
      </c>
    </row>
    <row r="538" ht="22.5" customHeight="1">
      <c r="A538" s="36">
        <v>537.0</v>
      </c>
      <c r="B538" s="28" t="s">
        <v>3512</v>
      </c>
      <c r="C538" s="28" t="s">
        <v>5471</v>
      </c>
      <c r="D538" s="28" t="s">
        <v>226</v>
      </c>
      <c r="E538" s="28" t="s">
        <v>593</v>
      </c>
      <c r="F538" s="28" t="s">
        <v>358</v>
      </c>
      <c r="G538" s="28"/>
      <c r="H538" s="28" t="s">
        <v>1859</v>
      </c>
      <c r="I538" s="28">
        <v>2.0</v>
      </c>
      <c r="J538" s="28">
        <v>20.0</v>
      </c>
      <c r="K538" s="28">
        <v>40.0</v>
      </c>
      <c r="L538" s="28" t="s">
        <v>546</v>
      </c>
      <c r="M538" s="28">
        <v>2.0</v>
      </c>
      <c r="N538" s="28" t="s">
        <v>3851</v>
      </c>
      <c r="O538" s="28" t="s">
        <v>2362</v>
      </c>
      <c r="P538" s="28"/>
      <c r="Q538" s="28" t="s">
        <v>1245</v>
      </c>
      <c r="R538" s="28">
        <v>50.0</v>
      </c>
      <c r="S538" s="50">
        <f t="shared" si="1"/>
        <v>25</v>
      </c>
      <c r="T538" s="28" t="str">
        <f t="shared" si="2"/>
        <v>DIATAS 8JAM</v>
      </c>
      <c r="U538" s="52">
        <v>45292.0</v>
      </c>
      <c r="V538" s="28" t="str">
        <f t="shared" si="3"/>
        <v>DIATAS 1 TAHUN</v>
      </c>
      <c r="W538" s="28"/>
      <c r="X538" s="28"/>
      <c r="Y538" s="28"/>
      <c r="Z538" s="28"/>
      <c r="AA538" s="28"/>
      <c r="AB538" s="28"/>
      <c r="AC538" s="65" t="b">
        <v>0</v>
      </c>
      <c r="AD538" s="28" t="str">
        <f t="shared" si="4"/>
        <v>Waktunya Dummy</v>
      </c>
      <c r="AE538" s="28" t="str">
        <f t="shared" si="5"/>
        <v>1</v>
      </c>
      <c r="AF538" s="28">
        <f t="shared" si="8"/>
        <v>50</v>
      </c>
      <c r="AG538" s="28">
        <v>50.0</v>
      </c>
      <c r="AH538" s="68">
        <v>1.0</v>
      </c>
      <c r="AI538" s="28">
        <v>0.0</v>
      </c>
      <c r="AJ538" s="70"/>
      <c r="AK538" s="28">
        <v>0.0</v>
      </c>
      <c r="AL538" s="28"/>
      <c r="AM538" s="28">
        <v>0.0</v>
      </c>
      <c r="AN538" s="28"/>
      <c r="AO538" s="28">
        <v>0.0</v>
      </c>
      <c r="AP538" s="28"/>
      <c r="AQ538" s="28">
        <v>0.0</v>
      </c>
      <c r="AR538" s="28"/>
      <c r="AS538" s="28">
        <v>0.0</v>
      </c>
      <c r="AT538" s="28"/>
      <c r="AU538" s="28">
        <v>0.0</v>
      </c>
      <c r="AV538" s="28"/>
      <c r="AW538" s="28">
        <v>0.0</v>
      </c>
      <c r="AX538" s="28"/>
      <c r="AY538" s="55" t="s">
        <v>184</v>
      </c>
      <c r="AZ538" s="55" t="s">
        <v>184</v>
      </c>
      <c r="BA538" s="55" t="s">
        <v>184</v>
      </c>
      <c r="BB538" s="55" t="s">
        <v>184</v>
      </c>
      <c r="BC538" s="77">
        <f t="shared" si="7"/>
        <v>100</v>
      </c>
    </row>
    <row r="539" ht="22.5" customHeight="1">
      <c r="A539" s="36">
        <v>538.0</v>
      </c>
      <c r="B539" s="28" t="s">
        <v>3523</v>
      </c>
      <c r="C539" s="28" t="s">
        <v>5474</v>
      </c>
      <c r="D539" s="28" t="s">
        <v>226</v>
      </c>
      <c r="E539" s="28" t="s">
        <v>593</v>
      </c>
      <c r="F539" s="28" t="s">
        <v>358</v>
      </c>
      <c r="G539" s="28"/>
      <c r="H539" s="28" t="s">
        <v>1859</v>
      </c>
      <c r="I539" s="28">
        <v>2.0</v>
      </c>
      <c r="J539" s="28">
        <v>20.0</v>
      </c>
      <c r="K539" s="28">
        <v>40.0</v>
      </c>
      <c r="L539" s="28" t="s">
        <v>546</v>
      </c>
      <c r="M539" s="28">
        <v>2.0</v>
      </c>
      <c r="N539" s="28" t="s">
        <v>3851</v>
      </c>
      <c r="O539" s="28" t="s">
        <v>2362</v>
      </c>
      <c r="P539" s="28"/>
      <c r="Q539" s="28" t="s">
        <v>1245</v>
      </c>
      <c r="R539" s="28">
        <v>50.0</v>
      </c>
      <c r="S539" s="50">
        <f t="shared" si="1"/>
        <v>25</v>
      </c>
      <c r="T539" s="28" t="str">
        <f t="shared" si="2"/>
        <v>DIATAS 8JAM</v>
      </c>
      <c r="U539" s="52">
        <v>45292.0</v>
      </c>
      <c r="V539" s="28" t="str">
        <f t="shared" si="3"/>
        <v>DIATAS 1 TAHUN</v>
      </c>
      <c r="W539" s="28"/>
      <c r="X539" s="28"/>
      <c r="Y539" s="28"/>
      <c r="Z539" s="28"/>
      <c r="AA539" s="28"/>
      <c r="AB539" s="28"/>
      <c r="AC539" s="65" t="b">
        <v>0</v>
      </c>
      <c r="AD539" s="28" t="str">
        <f t="shared" si="4"/>
        <v>Waktunya Dummy</v>
      </c>
      <c r="AE539" s="28" t="str">
        <f t="shared" si="5"/>
        <v>1</v>
      </c>
      <c r="AF539" s="28">
        <f t="shared" si="8"/>
        <v>50</v>
      </c>
      <c r="AG539" s="28">
        <v>50.0</v>
      </c>
      <c r="AH539" s="68">
        <v>1.0</v>
      </c>
      <c r="AI539" s="28">
        <v>0.0</v>
      </c>
      <c r="AJ539" s="70"/>
      <c r="AK539" s="28">
        <v>0.0</v>
      </c>
      <c r="AL539" s="28"/>
      <c r="AM539" s="28">
        <v>0.0</v>
      </c>
      <c r="AN539" s="28"/>
      <c r="AO539" s="28">
        <v>0.0</v>
      </c>
      <c r="AP539" s="28"/>
      <c r="AQ539" s="28">
        <v>0.0</v>
      </c>
      <c r="AR539" s="28"/>
      <c r="AS539" s="28">
        <v>0.0</v>
      </c>
      <c r="AT539" s="28"/>
      <c r="AU539" s="28">
        <v>0.0</v>
      </c>
      <c r="AV539" s="28"/>
      <c r="AW539" s="28">
        <v>0.0</v>
      </c>
      <c r="AX539" s="28"/>
      <c r="AY539" s="55" t="s">
        <v>184</v>
      </c>
      <c r="AZ539" s="55" t="s">
        <v>184</v>
      </c>
      <c r="BA539" s="55" t="s">
        <v>184</v>
      </c>
      <c r="BB539" s="55" t="s">
        <v>184</v>
      </c>
      <c r="BC539" s="77">
        <f t="shared" si="7"/>
        <v>100</v>
      </c>
    </row>
    <row r="540" ht="22.5" customHeight="1">
      <c r="A540" s="36">
        <v>539.0</v>
      </c>
      <c r="B540" s="28" t="s">
        <v>3535</v>
      </c>
      <c r="C540" s="28" t="s">
        <v>5477</v>
      </c>
      <c r="D540" s="28" t="s">
        <v>96</v>
      </c>
      <c r="E540" s="28" t="s">
        <v>593</v>
      </c>
      <c r="F540" s="28" t="s">
        <v>358</v>
      </c>
      <c r="G540" s="28"/>
      <c r="H540" s="28" t="s">
        <v>1859</v>
      </c>
      <c r="I540" s="28">
        <v>2.0</v>
      </c>
      <c r="J540" s="28">
        <v>20.0</v>
      </c>
      <c r="K540" s="28">
        <v>40.0</v>
      </c>
      <c r="L540" s="28" t="s">
        <v>546</v>
      </c>
      <c r="M540" s="28">
        <v>2.0</v>
      </c>
      <c r="N540" s="28" t="s">
        <v>3851</v>
      </c>
      <c r="O540" s="28" t="s">
        <v>2362</v>
      </c>
      <c r="P540" s="28"/>
      <c r="Q540" s="28" t="s">
        <v>1245</v>
      </c>
      <c r="R540" s="28">
        <v>50.0</v>
      </c>
      <c r="S540" s="50">
        <f t="shared" si="1"/>
        <v>25</v>
      </c>
      <c r="T540" s="28" t="str">
        <f t="shared" si="2"/>
        <v>DIATAS 8JAM</v>
      </c>
      <c r="U540" s="52">
        <v>45292.0</v>
      </c>
      <c r="V540" s="28" t="str">
        <f t="shared" si="3"/>
        <v>DIATAS 1 TAHUN</v>
      </c>
      <c r="W540" s="28"/>
      <c r="X540" s="28"/>
      <c r="Y540" s="28"/>
      <c r="Z540" s="28"/>
      <c r="AA540" s="28"/>
      <c r="AB540" s="28"/>
      <c r="AC540" s="65" t="b">
        <v>0</v>
      </c>
      <c r="AD540" s="28" t="str">
        <f t="shared" si="4"/>
        <v>Waktunya Dummy</v>
      </c>
      <c r="AE540" s="28" t="str">
        <f t="shared" si="5"/>
        <v>1</v>
      </c>
      <c r="AF540" s="28">
        <f t="shared" si="8"/>
        <v>50</v>
      </c>
      <c r="AG540" s="28">
        <v>50.0</v>
      </c>
      <c r="AH540" s="68">
        <v>1.0</v>
      </c>
      <c r="AI540" s="28">
        <v>0.0</v>
      </c>
      <c r="AJ540" s="70"/>
      <c r="AK540" s="28">
        <v>0.0</v>
      </c>
      <c r="AL540" s="28"/>
      <c r="AM540" s="28">
        <v>0.0</v>
      </c>
      <c r="AN540" s="28"/>
      <c r="AO540" s="28">
        <v>0.0</v>
      </c>
      <c r="AP540" s="28"/>
      <c r="AQ540" s="28">
        <v>0.0</v>
      </c>
      <c r="AR540" s="28"/>
      <c r="AS540" s="28">
        <v>0.0</v>
      </c>
      <c r="AT540" s="28"/>
      <c r="AU540" s="28">
        <v>0.0</v>
      </c>
      <c r="AV540" s="28"/>
      <c r="AW540" s="28">
        <v>0.0</v>
      </c>
      <c r="AX540" s="28"/>
      <c r="AY540" s="55" t="s">
        <v>184</v>
      </c>
      <c r="AZ540" s="55" t="s">
        <v>184</v>
      </c>
      <c r="BA540" s="55" t="s">
        <v>184</v>
      </c>
      <c r="BB540" s="55" t="s">
        <v>184</v>
      </c>
      <c r="BC540" s="77">
        <f t="shared" si="7"/>
        <v>100</v>
      </c>
    </row>
    <row r="541" ht="22.5" customHeight="1">
      <c r="A541" s="36">
        <v>540.0</v>
      </c>
      <c r="B541" s="28" t="s">
        <v>3541</v>
      </c>
      <c r="C541" s="28" t="s">
        <v>5480</v>
      </c>
      <c r="D541" s="28" t="s">
        <v>434</v>
      </c>
      <c r="E541" s="28" t="s">
        <v>593</v>
      </c>
      <c r="F541" s="28" t="s">
        <v>358</v>
      </c>
      <c r="G541" s="28"/>
      <c r="H541" s="28" t="s">
        <v>1859</v>
      </c>
      <c r="I541" s="28">
        <v>2.0</v>
      </c>
      <c r="J541" s="28">
        <v>20.0</v>
      </c>
      <c r="K541" s="28">
        <v>40.0</v>
      </c>
      <c r="L541" s="28" t="s">
        <v>546</v>
      </c>
      <c r="M541" s="28">
        <v>2.0</v>
      </c>
      <c r="N541" s="28" t="s">
        <v>3851</v>
      </c>
      <c r="O541" s="28" t="s">
        <v>2362</v>
      </c>
      <c r="P541" s="28"/>
      <c r="Q541" s="28" t="s">
        <v>1245</v>
      </c>
      <c r="R541" s="28">
        <v>50.0</v>
      </c>
      <c r="S541" s="50">
        <f t="shared" si="1"/>
        <v>25</v>
      </c>
      <c r="T541" s="28" t="str">
        <f t="shared" si="2"/>
        <v>DIATAS 8JAM</v>
      </c>
      <c r="U541" s="52">
        <v>45292.0</v>
      </c>
      <c r="V541" s="28" t="str">
        <f t="shared" si="3"/>
        <v>DIATAS 1 TAHUN</v>
      </c>
      <c r="W541" s="28"/>
      <c r="X541" s="28"/>
      <c r="Y541" s="28"/>
      <c r="Z541" s="28"/>
      <c r="AA541" s="28"/>
      <c r="AB541" s="28"/>
      <c r="AC541" s="65" t="b">
        <v>0</v>
      </c>
      <c r="AD541" s="28" t="str">
        <f t="shared" si="4"/>
        <v>Waktunya Dummy</v>
      </c>
      <c r="AE541" s="28" t="str">
        <f t="shared" si="5"/>
        <v>1</v>
      </c>
      <c r="AF541" s="28">
        <f t="shared" si="8"/>
        <v>50</v>
      </c>
      <c r="AG541" s="28">
        <v>50.0</v>
      </c>
      <c r="AH541" s="68">
        <v>1.0</v>
      </c>
      <c r="AI541" s="28">
        <v>0.0</v>
      </c>
      <c r="AJ541" s="70"/>
      <c r="AK541" s="28">
        <v>0.0</v>
      </c>
      <c r="AL541" s="28"/>
      <c r="AM541" s="28">
        <v>0.0</v>
      </c>
      <c r="AN541" s="28"/>
      <c r="AO541" s="28">
        <v>0.0</v>
      </c>
      <c r="AP541" s="28"/>
      <c r="AQ541" s="28">
        <v>0.0</v>
      </c>
      <c r="AR541" s="28"/>
      <c r="AS541" s="28">
        <v>0.0</v>
      </c>
      <c r="AT541" s="28"/>
      <c r="AU541" s="28">
        <v>0.0</v>
      </c>
      <c r="AV541" s="28"/>
      <c r="AW541" s="28">
        <v>0.0</v>
      </c>
      <c r="AX541" s="28"/>
      <c r="AY541" s="55" t="s">
        <v>184</v>
      </c>
      <c r="AZ541" s="55" t="s">
        <v>184</v>
      </c>
      <c r="BA541" s="55" t="s">
        <v>184</v>
      </c>
      <c r="BB541" s="55" t="s">
        <v>184</v>
      </c>
      <c r="BC541" s="77">
        <f t="shared" si="7"/>
        <v>100</v>
      </c>
    </row>
    <row r="542" ht="22.5" customHeight="1">
      <c r="A542" s="36">
        <v>541.0</v>
      </c>
      <c r="B542" s="28" t="s">
        <v>3544</v>
      </c>
      <c r="C542" s="28" t="s">
        <v>5482</v>
      </c>
      <c r="D542" s="28" t="s">
        <v>434</v>
      </c>
      <c r="E542" s="28" t="s">
        <v>593</v>
      </c>
      <c r="F542" s="28" t="s">
        <v>358</v>
      </c>
      <c r="G542" s="28"/>
      <c r="H542" s="28" t="s">
        <v>1859</v>
      </c>
      <c r="I542" s="28">
        <v>2.0</v>
      </c>
      <c r="J542" s="28">
        <v>20.0</v>
      </c>
      <c r="K542" s="28">
        <v>40.0</v>
      </c>
      <c r="L542" s="28" t="s">
        <v>546</v>
      </c>
      <c r="M542" s="28">
        <v>2.0</v>
      </c>
      <c r="N542" s="28" t="s">
        <v>3851</v>
      </c>
      <c r="O542" s="28" t="s">
        <v>2362</v>
      </c>
      <c r="P542" s="28"/>
      <c r="Q542" s="28" t="s">
        <v>1245</v>
      </c>
      <c r="R542" s="28">
        <v>50.0</v>
      </c>
      <c r="S542" s="50">
        <f t="shared" si="1"/>
        <v>25</v>
      </c>
      <c r="T542" s="28" t="str">
        <f t="shared" si="2"/>
        <v>DIATAS 8JAM</v>
      </c>
      <c r="U542" s="52">
        <v>45292.0</v>
      </c>
      <c r="V542" s="28" t="str">
        <f t="shared" si="3"/>
        <v>DIATAS 1 TAHUN</v>
      </c>
      <c r="W542" s="28"/>
      <c r="X542" s="28"/>
      <c r="Y542" s="28"/>
      <c r="Z542" s="28"/>
      <c r="AA542" s="28"/>
      <c r="AB542" s="28"/>
      <c r="AC542" s="65" t="b">
        <v>0</v>
      </c>
      <c r="AD542" s="28" t="str">
        <f t="shared" si="4"/>
        <v>Waktunya Dummy</v>
      </c>
      <c r="AE542" s="28" t="str">
        <f t="shared" si="5"/>
        <v>1</v>
      </c>
      <c r="AF542" s="28">
        <f t="shared" si="8"/>
        <v>50</v>
      </c>
      <c r="AG542" s="28">
        <v>50.0</v>
      </c>
      <c r="AH542" s="68">
        <v>1.0</v>
      </c>
      <c r="AI542" s="28">
        <v>0.0</v>
      </c>
      <c r="AJ542" s="70"/>
      <c r="AK542" s="28">
        <v>0.0</v>
      </c>
      <c r="AL542" s="28"/>
      <c r="AM542" s="28">
        <v>0.0</v>
      </c>
      <c r="AN542" s="28"/>
      <c r="AO542" s="28">
        <v>0.0</v>
      </c>
      <c r="AP542" s="28"/>
      <c r="AQ542" s="28">
        <v>0.0</v>
      </c>
      <c r="AR542" s="28"/>
      <c r="AS542" s="28">
        <v>0.0</v>
      </c>
      <c r="AT542" s="28"/>
      <c r="AU542" s="28">
        <v>0.0</v>
      </c>
      <c r="AV542" s="28"/>
      <c r="AW542" s="28">
        <v>0.0</v>
      </c>
      <c r="AX542" s="28"/>
      <c r="AY542" s="55" t="s">
        <v>184</v>
      </c>
      <c r="AZ542" s="55" t="s">
        <v>184</v>
      </c>
      <c r="BA542" s="55" t="s">
        <v>184</v>
      </c>
      <c r="BB542" s="55" t="s">
        <v>184</v>
      </c>
      <c r="BC542" s="77">
        <f t="shared" si="7"/>
        <v>100</v>
      </c>
    </row>
    <row r="543" ht="22.5" customHeight="1">
      <c r="A543" s="36">
        <v>542.0</v>
      </c>
      <c r="B543" s="28" t="s">
        <v>3548</v>
      </c>
      <c r="C543" s="28" t="s">
        <v>5485</v>
      </c>
      <c r="D543" s="28" t="s">
        <v>577</v>
      </c>
      <c r="E543" s="28" t="s">
        <v>593</v>
      </c>
      <c r="F543" s="28" t="s">
        <v>150</v>
      </c>
      <c r="G543" s="28"/>
      <c r="H543" s="28" t="s">
        <v>5486</v>
      </c>
      <c r="I543" s="28">
        <v>2.0</v>
      </c>
      <c r="J543" s="28">
        <v>20.0</v>
      </c>
      <c r="K543" s="28">
        <v>40.0</v>
      </c>
      <c r="L543" s="28" t="s">
        <v>546</v>
      </c>
      <c r="M543" s="28">
        <v>1.0</v>
      </c>
      <c r="N543" s="28" t="s">
        <v>1605</v>
      </c>
      <c r="O543" s="28" t="s">
        <v>1608</v>
      </c>
      <c r="P543" s="28"/>
      <c r="Q543" s="28" t="s">
        <v>368</v>
      </c>
      <c r="R543" s="28">
        <v>100.0</v>
      </c>
      <c r="S543" s="50">
        <f t="shared" si="1"/>
        <v>100</v>
      </c>
      <c r="T543" s="28" t="str">
        <f t="shared" si="2"/>
        <v>DIATAS 8JAM</v>
      </c>
      <c r="U543" s="52">
        <v>44927.0</v>
      </c>
      <c r="V543" s="28" t="str">
        <f t="shared" si="3"/>
        <v>DIATAS 2 TAHUN</v>
      </c>
      <c r="W543" s="28"/>
      <c r="X543" s="28"/>
      <c r="Y543" s="28"/>
      <c r="Z543" s="28"/>
      <c r="AA543" s="28"/>
      <c r="AB543" s="28"/>
      <c r="AC543" s="65" t="b">
        <v>0</v>
      </c>
      <c r="AD543" s="28" t="str">
        <f t="shared" si="4"/>
        <v>Waktunya Dummy</v>
      </c>
      <c r="AE543" s="28" t="str">
        <f t="shared" si="5"/>
        <v>1</v>
      </c>
      <c r="AF543" s="28">
        <f t="shared" si="8"/>
        <v>100</v>
      </c>
      <c r="AG543" s="28">
        <v>100.0</v>
      </c>
      <c r="AH543" s="68">
        <v>1.0</v>
      </c>
      <c r="AI543" s="28">
        <v>0.0</v>
      </c>
      <c r="AJ543" s="70">
        <v>0.0</v>
      </c>
      <c r="AK543" s="28">
        <v>0.0</v>
      </c>
      <c r="AL543" s="68">
        <v>0.0</v>
      </c>
      <c r="AM543" s="28">
        <v>0.0</v>
      </c>
      <c r="AN543" s="68">
        <v>0.0</v>
      </c>
      <c r="AO543" s="28">
        <v>0.0</v>
      </c>
      <c r="AP543" s="68">
        <v>0.0</v>
      </c>
      <c r="AQ543" s="28">
        <v>0.0</v>
      </c>
      <c r="AR543" s="68">
        <v>0.0</v>
      </c>
      <c r="AS543" s="28">
        <v>0.0</v>
      </c>
      <c r="AT543" s="68">
        <v>0.0</v>
      </c>
      <c r="AU543" s="28">
        <v>0.0</v>
      </c>
      <c r="AV543" s="68">
        <v>0.0</v>
      </c>
      <c r="AW543" s="28">
        <v>0.0</v>
      </c>
      <c r="AX543" s="68">
        <v>0.0</v>
      </c>
      <c r="AY543" s="55" t="s">
        <v>184</v>
      </c>
      <c r="AZ543" s="55" t="s">
        <v>184</v>
      </c>
      <c r="BA543" s="55" t="s">
        <v>184</v>
      </c>
      <c r="BB543" s="55" t="s">
        <v>184</v>
      </c>
      <c r="BC543" s="77">
        <f t="shared" si="7"/>
        <v>100</v>
      </c>
    </row>
    <row r="544" ht="22.5" customHeight="1">
      <c r="A544" s="36">
        <v>543.0</v>
      </c>
      <c r="B544" s="28" t="s">
        <v>3554</v>
      </c>
      <c r="C544" s="28" t="s">
        <v>5488</v>
      </c>
      <c r="D544" s="28" t="s">
        <v>181</v>
      </c>
      <c r="E544" s="28" t="s">
        <v>593</v>
      </c>
      <c r="F544" s="28" t="s">
        <v>358</v>
      </c>
      <c r="G544" s="28"/>
      <c r="H544" s="28" t="s">
        <v>1859</v>
      </c>
      <c r="I544" s="28">
        <v>2.0</v>
      </c>
      <c r="J544" s="28">
        <v>20.0</v>
      </c>
      <c r="K544" s="28">
        <v>40.0</v>
      </c>
      <c r="L544" s="28" t="s">
        <v>546</v>
      </c>
      <c r="M544" s="28">
        <v>4.0</v>
      </c>
      <c r="N544" s="28" t="s">
        <v>1605</v>
      </c>
      <c r="O544" s="28" t="s">
        <v>1608</v>
      </c>
      <c r="P544" s="28"/>
      <c r="Q544" s="28" t="s">
        <v>368</v>
      </c>
      <c r="R544" s="28">
        <v>100.0</v>
      </c>
      <c r="S544" s="50">
        <f t="shared" si="1"/>
        <v>25</v>
      </c>
      <c r="T544" s="28" t="str">
        <f t="shared" si="2"/>
        <v>DIATAS 8JAM</v>
      </c>
      <c r="U544" s="52">
        <v>44927.0</v>
      </c>
      <c r="V544" s="28" t="str">
        <f t="shared" si="3"/>
        <v>DIATAS 2 TAHUN</v>
      </c>
      <c r="W544" s="28"/>
      <c r="X544" s="28"/>
      <c r="Y544" s="28"/>
      <c r="Z544" s="28"/>
      <c r="AA544" s="28"/>
      <c r="AB544" s="28"/>
      <c r="AC544" s="65" t="b">
        <v>0</v>
      </c>
      <c r="AD544" s="28" t="str">
        <f t="shared" si="4"/>
        <v>Waktunya Dummy</v>
      </c>
      <c r="AE544" s="28" t="str">
        <f t="shared" si="5"/>
        <v>1</v>
      </c>
      <c r="AF544" s="28">
        <f t="shared" si="8"/>
        <v>100</v>
      </c>
      <c r="AG544" s="28">
        <v>100.0</v>
      </c>
      <c r="AH544" s="68">
        <v>1.0</v>
      </c>
      <c r="AI544" s="28">
        <v>0.0</v>
      </c>
      <c r="AJ544" s="70">
        <v>0.0</v>
      </c>
      <c r="AK544" s="28">
        <v>0.0</v>
      </c>
      <c r="AL544" s="68">
        <v>0.0</v>
      </c>
      <c r="AM544" s="28">
        <v>0.0</v>
      </c>
      <c r="AN544" s="68">
        <v>0.0</v>
      </c>
      <c r="AO544" s="28">
        <v>0.0</v>
      </c>
      <c r="AP544" s="68">
        <v>0.0</v>
      </c>
      <c r="AQ544" s="28">
        <v>0.0</v>
      </c>
      <c r="AR544" s="68">
        <v>0.0</v>
      </c>
      <c r="AS544" s="28">
        <v>0.0</v>
      </c>
      <c r="AT544" s="68">
        <v>0.0</v>
      </c>
      <c r="AU544" s="28">
        <v>0.0</v>
      </c>
      <c r="AV544" s="68">
        <v>0.0</v>
      </c>
      <c r="AW544" s="28">
        <v>0.0</v>
      </c>
      <c r="AX544" s="68">
        <v>0.0</v>
      </c>
      <c r="AY544" s="55" t="s">
        <v>184</v>
      </c>
      <c r="AZ544" s="55" t="s">
        <v>184</v>
      </c>
      <c r="BA544" s="55" t="s">
        <v>184</v>
      </c>
      <c r="BB544" s="55" t="s">
        <v>184</v>
      </c>
      <c r="BC544" s="77">
        <f t="shared" si="7"/>
        <v>100</v>
      </c>
    </row>
    <row r="545" ht="22.5" customHeight="1">
      <c r="A545" s="36">
        <v>544.0</v>
      </c>
      <c r="B545" s="28" t="s">
        <v>3558</v>
      </c>
      <c r="C545" s="28" t="s">
        <v>5490</v>
      </c>
      <c r="D545" s="28" t="s">
        <v>288</v>
      </c>
      <c r="E545" s="28" t="s">
        <v>593</v>
      </c>
      <c r="F545" s="28" t="s">
        <v>358</v>
      </c>
      <c r="G545" s="28"/>
      <c r="H545" s="28" t="s">
        <v>1859</v>
      </c>
      <c r="I545" s="28">
        <v>2.0</v>
      </c>
      <c r="J545" s="28">
        <v>20.0</v>
      </c>
      <c r="K545" s="28">
        <v>40.0</v>
      </c>
      <c r="L545" s="28" t="s">
        <v>546</v>
      </c>
      <c r="M545" s="28">
        <v>2.0</v>
      </c>
      <c r="N545" s="28" t="s">
        <v>3851</v>
      </c>
      <c r="O545" s="28" t="s">
        <v>2362</v>
      </c>
      <c r="P545" s="28"/>
      <c r="Q545" s="28" t="s">
        <v>1245</v>
      </c>
      <c r="R545" s="28">
        <v>50.0</v>
      </c>
      <c r="S545" s="50">
        <f t="shared" si="1"/>
        <v>25</v>
      </c>
      <c r="T545" s="28" t="str">
        <f t="shared" si="2"/>
        <v>DIATAS 8JAM</v>
      </c>
      <c r="U545" s="52">
        <v>45292.0</v>
      </c>
      <c r="V545" s="28" t="str">
        <f t="shared" si="3"/>
        <v>DIATAS 1 TAHUN</v>
      </c>
      <c r="W545" s="28"/>
      <c r="X545" s="28"/>
      <c r="Y545" s="28"/>
      <c r="Z545" s="28"/>
      <c r="AA545" s="28"/>
      <c r="AB545" s="28"/>
      <c r="AC545" s="65" t="b">
        <v>0</v>
      </c>
      <c r="AD545" s="28" t="str">
        <f t="shared" si="4"/>
        <v>Waktunya Dummy</v>
      </c>
      <c r="AE545" s="28" t="str">
        <f t="shared" si="5"/>
        <v>1</v>
      </c>
      <c r="AF545" s="28">
        <f t="shared" si="8"/>
        <v>50</v>
      </c>
      <c r="AG545" s="28">
        <v>50.0</v>
      </c>
      <c r="AH545" s="68">
        <v>1.0</v>
      </c>
      <c r="AI545" s="28">
        <v>0.0</v>
      </c>
      <c r="AJ545" s="70"/>
      <c r="AK545" s="28">
        <v>0.0</v>
      </c>
      <c r="AL545" s="28"/>
      <c r="AM545" s="28">
        <v>0.0</v>
      </c>
      <c r="AN545" s="28"/>
      <c r="AO545" s="28">
        <v>0.0</v>
      </c>
      <c r="AP545" s="28"/>
      <c r="AQ545" s="28">
        <v>0.0</v>
      </c>
      <c r="AR545" s="28"/>
      <c r="AS545" s="28">
        <v>0.0</v>
      </c>
      <c r="AT545" s="28"/>
      <c r="AU545" s="28">
        <v>0.0</v>
      </c>
      <c r="AV545" s="28"/>
      <c r="AW545" s="28">
        <v>0.0</v>
      </c>
      <c r="AX545" s="28"/>
      <c r="AY545" s="55" t="s">
        <v>184</v>
      </c>
      <c r="AZ545" s="55" t="s">
        <v>184</v>
      </c>
      <c r="BA545" s="55" t="s">
        <v>184</v>
      </c>
      <c r="BB545" s="55" t="s">
        <v>184</v>
      </c>
      <c r="BC545" s="77">
        <f t="shared" si="7"/>
        <v>100</v>
      </c>
    </row>
    <row r="546" ht="22.5" customHeight="1">
      <c r="A546" s="36">
        <v>545.0</v>
      </c>
      <c r="B546" s="28" t="s">
        <v>3574</v>
      </c>
      <c r="C546" s="28" t="s">
        <v>5492</v>
      </c>
      <c r="D546" s="28" t="s">
        <v>434</v>
      </c>
      <c r="E546" s="28" t="s">
        <v>593</v>
      </c>
      <c r="F546" s="28" t="s">
        <v>2343</v>
      </c>
      <c r="G546" s="28"/>
      <c r="H546" s="28"/>
      <c r="I546" s="28"/>
      <c r="J546" s="28"/>
      <c r="K546" s="28">
        <v>0.0</v>
      </c>
      <c r="L546" s="28" t="s">
        <v>2343</v>
      </c>
      <c r="M546" s="28">
        <v>1.0</v>
      </c>
      <c r="N546" s="28" t="s">
        <v>2346</v>
      </c>
      <c r="O546" s="28" t="s">
        <v>1608</v>
      </c>
      <c r="P546" s="28"/>
      <c r="Q546" s="28">
        <v>0.0</v>
      </c>
      <c r="R546" s="28">
        <v>0.0</v>
      </c>
      <c r="S546" s="50">
        <f t="shared" si="1"/>
        <v>0</v>
      </c>
      <c r="T546" s="28" t="str">
        <f t="shared" si="2"/>
        <v>KURANG 8JAM</v>
      </c>
      <c r="U546" s="52">
        <v>44927.0</v>
      </c>
      <c r="V546" s="28" t="str">
        <f t="shared" si="3"/>
        <v>DIATAS 2 TAHUN</v>
      </c>
      <c r="W546" s="28"/>
      <c r="X546" s="28"/>
      <c r="Y546" s="28"/>
      <c r="Z546" s="28"/>
      <c r="AA546" s="28"/>
      <c r="AB546" s="28"/>
      <c r="AC546" s="65" t="b">
        <v>0</v>
      </c>
      <c r="AD546" s="28" t="str">
        <f t="shared" si="4"/>
        <v>Waktunya Dummy</v>
      </c>
      <c r="AE546" s="28" t="str">
        <f t="shared" si="5"/>
        <v>0</v>
      </c>
      <c r="AF546" s="28">
        <f t="shared" si="8"/>
        <v>0</v>
      </c>
      <c r="AG546" s="28">
        <v>0.0</v>
      </c>
      <c r="AH546" s="68">
        <v>1.0</v>
      </c>
      <c r="AI546" s="28">
        <v>0.0</v>
      </c>
      <c r="AJ546" s="70">
        <v>0.0</v>
      </c>
      <c r="AK546" s="28">
        <v>0.0</v>
      </c>
      <c r="AL546" s="68">
        <v>0.0</v>
      </c>
      <c r="AM546" s="28">
        <v>0.0</v>
      </c>
      <c r="AN546" s="68">
        <v>0.0</v>
      </c>
      <c r="AO546" s="28">
        <v>0.0</v>
      </c>
      <c r="AP546" s="68">
        <v>0.0</v>
      </c>
      <c r="AQ546" s="28">
        <v>0.0</v>
      </c>
      <c r="AR546" s="68">
        <v>0.0</v>
      </c>
      <c r="AS546" s="28">
        <v>0.0</v>
      </c>
      <c r="AT546" s="68">
        <v>0.0</v>
      </c>
      <c r="AU546" s="28">
        <v>0.0</v>
      </c>
      <c r="AV546" s="68">
        <v>0.0</v>
      </c>
      <c r="AW546" s="28">
        <v>0.0</v>
      </c>
      <c r="AX546" s="68">
        <v>0.0</v>
      </c>
      <c r="AY546" s="55" t="s">
        <v>184</v>
      </c>
      <c r="AZ546" s="55" t="s">
        <v>184</v>
      </c>
      <c r="BA546" s="55" t="s">
        <v>184</v>
      </c>
      <c r="BB546" s="55" t="s">
        <v>184</v>
      </c>
      <c r="BC546" s="77">
        <f t="shared" si="7"/>
        <v>100</v>
      </c>
    </row>
    <row r="547" ht="22.5" customHeight="1">
      <c r="A547" s="36">
        <v>546.0</v>
      </c>
      <c r="B547" s="28" t="s">
        <v>3578</v>
      </c>
      <c r="C547" s="28" t="s">
        <v>5495</v>
      </c>
      <c r="D547" s="28" t="s">
        <v>434</v>
      </c>
      <c r="E547" s="28" t="s">
        <v>593</v>
      </c>
      <c r="F547" s="28" t="s">
        <v>2343</v>
      </c>
      <c r="G547" s="28"/>
      <c r="H547" s="28"/>
      <c r="I547" s="28"/>
      <c r="J547" s="28"/>
      <c r="K547" s="28">
        <v>0.0</v>
      </c>
      <c r="L547" s="28" t="s">
        <v>2343</v>
      </c>
      <c r="M547" s="28">
        <v>1.0</v>
      </c>
      <c r="N547" s="28" t="s">
        <v>2346</v>
      </c>
      <c r="O547" s="28" t="s">
        <v>1608</v>
      </c>
      <c r="P547" s="28"/>
      <c r="Q547" s="28">
        <v>0.0</v>
      </c>
      <c r="R547" s="28">
        <v>0.0</v>
      </c>
      <c r="S547" s="50">
        <f t="shared" si="1"/>
        <v>0</v>
      </c>
      <c r="T547" s="28" t="str">
        <f t="shared" si="2"/>
        <v>KURANG 8JAM</v>
      </c>
      <c r="U547" s="52">
        <v>44927.0</v>
      </c>
      <c r="V547" s="28" t="str">
        <f t="shared" si="3"/>
        <v>DIATAS 2 TAHUN</v>
      </c>
      <c r="W547" s="28"/>
      <c r="X547" s="28"/>
      <c r="Y547" s="28"/>
      <c r="Z547" s="28"/>
      <c r="AA547" s="28"/>
      <c r="AB547" s="28"/>
      <c r="AC547" s="65" t="b">
        <v>0</v>
      </c>
      <c r="AD547" s="28" t="str">
        <f t="shared" si="4"/>
        <v>Waktunya Dummy</v>
      </c>
      <c r="AE547" s="28" t="str">
        <f t="shared" si="5"/>
        <v>0</v>
      </c>
      <c r="AF547" s="28">
        <f t="shared" si="8"/>
        <v>0</v>
      </c>
      <c r="AG547" s="28">
        <v>0.0</v>
      </c>
      <c r="AH547" s="68">
        <v>1.0</v>
      </c>
      <c r="AI547" s="28">
        <v>0.0</v>
      </c>
      <c r="AJ547" s="70">
        <v>0.0</v>
      </c>
      <c r="AK547" s="28">
        <v>0.0</v>
      </c>
      <c r="AL547" s="68">
        <v>0.0</v>
      </c>
      <c r="AM547" s="28">
        <v>0.0</v>
      </c>
      <c r="AN547" s="68">
        <v>0.0</v>
      </c>
      <c r="AO547" s="28">
        <v>0.0</v>
      </c>
      <c r="AP547" s="68">
        <v>0.0</v>
      </c>
      <c r="AQ547" s="28">
        <v>0.0</v>
      </c>
      <c r="AR547" s="68">
        <v>0.0</v>
      </c>
      <c r="AS547" s="28">
        <v>0.0</v>
      </c>
      <c r="AT547" s="68">
        <v>0.0</v>
      </c>
      <c r="AU547" s="28">
        <v>0.0</v>
      </c>
      <c r="AV547" s="68">
        <v>0.0</v>
      </c>
      <c r="AW547" s="28">
        <v>0.0</v>
      </c>
      <c r="AX547" s="68">
        <v>0.0</v>
      </c>
      <c r="AY547" s="55" t="s">
        <v>184</v>
      </c>
      <c r="AZ547" s="55" t="s">
        <v>184</v>
      </c>
      <c r="BA547" s="55" t="s">
        <v>184</v>
      </c>
      <c r="BB547" s="55" t="s">
        <v>184</v>
      </c>
      <c r="BC547" s="77">
        <f t="shared" si="7"/>
        <v>100</v>
      </c>
    </row>
    <row r="548" ht="22.5" customHeight="1">
      <c r="A548" s="36">
        <v>547.0</v>
      </c>
      <c r="B548" s="28" t="s">
        <v>3582</v>
      </c>
      <c r="C548" s="28" t="s">
        <v>5498</v>
      </c>
      <c r="D548" s="28" t="s">
        <v>232</v>
      </c>
      <c r="E548" s="28" t="s">
        <v>593</v>
      </c>
      <c r="F548" s="28" t="s">
        <v>2343</v>
      </c>
      <c r="G548" s="28"/>
      <c r="H548" s="28"/>
      <c r="I548" s="28"/>
      <c r="J548" s="28"/>
      <c r="K548" s="28">
        <v>0.0</v>
      </c>
      <c r="L548" s="28" t="s">
        <v>2343</v>
      </c>
      <c r="M548" s="28">
        <v>1.0</v>
      </c>
      <c r="N548" s="28" t="s">
        <v>2346</v>
      </c>
      <c r="O548" s="28" t="s">
        <v>1608</v>
      </c>
      <c r="P548" s="28"/>
      <c r="Q548" s="28">
        <v>0.0</v>
      </c>
      <c r="R548" s="28">
        <v>0.0</v>
      </c>
      <c r="S548" s="50">
        <f t="shared" si="1"/>
        <v>0</v>
      </c>
      <c r="T548" s="28" t="str">
        <f t="shared" si="2"/>
        <v>KURANG 8JAM</v>
      </c>
      <c r="U548" s="52">
        <v>44927.0</v>
      </c>
      <c r="V548" s="28" t="str">
        <f t="shared" si="3"/>
        <v>DIATAS 2 TAHUN</v>
      </c>
      <c r="W548" s="28"/>
      <c r="X548" s="28"/>
      <c r="Y548" s="28"/>
      <c r="Z548" s="28"/>
      <c r="AA548" s="28"/>
      <c r="AB548" s="28"/>
      <c r="AC548" s="65" t="b">
        <v>0</v>
      </c>
      <c r="AD548" s="28" t="str">
        <f t="shared" si="4"/>
        <v>Waktunya Dummy</v>
      </c>
      <c r="AE548" s="28" t="str">
        <f t="shared" si="5"/>
        <v>0</v>
      </c>
      <c r="AF548" s="28">
        <f t="shared" si="8"/>
        <v>0</v>
      </c>
      <c r="AG548" s="28">
        <v>0.0</v>
      </c>
      <c r="AH548" s="68">
        <v>1.0</v>
      </c>
      <c r="AI548" s="28">
        <v>0.0</v>
      </c>
      <c r="AJ548" s="70">
        <v>0.0</v>
      </c>
      <c r="AK548" s="28">
        <v>0.0</v>
      </c>
      <c r="AL548" s="68">
        <v>0.0</v>
      </c>
      <c r="AM548" s="28">
        <v>0.0</v>
      </c>
      <c r="AN548" s="68">
        <v>0.0</v>
      </c>
      <c r="AO548" s="28">
        <v>0.0</v>
      </c>
      <c r="AP548" s="68">
        <v>0.0</v>
      </c>
      <c r="AQ548" s="28">
        <v>0.0</v>
      </c>
      <c r="AR548" s="68">
        <v>0.0</v>
      </c>
      <c r="AS548" s="28">
        <v>0.0</v>
      </c>
      <c r="AT548" s="68">
        <v>0.0</v>
      </c>
      <c r="AU548" s="28">
        <v>0.0</v>
      </c>
      <c r="AV548" s="68">
        <v>0.0</v>
      </c>
      <c r="AW548" s="28">
        <v>0.0</v>
      </c>
      <c r="AX548" s="68">
        <v>0.0</v>
      </c>
      <c r="AY548" s="55" t="s">
        <v>184</v>
      </c>
      <c r="AZ548" s="55" t="s">
        <v>184</v>
      </c>
      <c r="BA548" s="55" t="s">
        <v>184</v>
      </c>
      <c r="BB548" s="55" t="s">
        <v>184</v>
      </c>
      <c r="BC548" s="77">
        <f t="shared" si="7"/>
        <v>100</v>
      </c>
    </row>
    <row r="549" ht="22.5" customHeight="1">
      <c r="A549" s="36">
        <v>548.0</v>
      </c>
      <c r="B549" s="28" t="s">
        <v>3585</v>
      </c>
      <c r="C549" s="28" t="s">
        <v>5502</v>
      </c>
      <c r="D549" s="28" t="s">
        <v>232</v>
      </c>
      <c r="E549" s="28" t="s">
        <v>593</v>
      </c>
      <c r="F549" s="28" t="s">
        <v>2343</v>
      </c>
      <c r="G549" s="28"/>
      <c r="H549" s="28"/>
      <c r="I549" s="28"/>
      <c r="J549" s="28"/>
      <c r="K549" s="28">
        <v>0.0</v>
      </c>
      <c r="L549" s="28" t="s">
        <v>2343</v>
      </c>
      <c r="M549" s="28">
        <v>1.0</v>
      </c>
      <c r="N549" s="28" t="s">
        <v>2346</v>
      </c>
      <c r="O549" s="28" t="s">
        <v>1608</v>
      </c>
      <c r="P549" s="28"/>
      <c r="Q549" s="28">
        <v>0.0</v>
      </c>
      <c r="R549" s="28">
        <v>0.0</v>
      </c>
      <c r="S549" s="50">
        <f t="shared" si="1"/>
        <v>0</v>
      </c>
      <c r="T549" s="28" t="str">
        <f t="shared" si="2"/>
        <v>KURANG 8JAM</v>
      </c>
      <c r="U549" s="52">
        <v>44927.0</v>
      </c>
      <c r="V549" s="28" t="str">
        <f t="shared" si="3"/>
        <v>DIATAS 2 TAHUN</v>
      </c>
      <c r="W549" s="28"/>
      <c r="X549" s="28"/>
      <c r="Y549" s="28"/>
      <c r="Z549" s="28"/>
      <c r="AA549" s="28"/>
      <c r="AB549" s="28"/>
      <c r="AC549" s="65" t="b">
        <v>0</v>
      </c>
      <c r="AD549" s="28" t="str">
        <f t="shared" si="4"/>
        <v>Waktunya Dummy</v>
      </c>
      <c r="AE549" s="28" t="str">
        <f t="shared" si="5"/>
        <v>0</v>
      </c>
      <c r="AF549" s="28">
        <f t="shared" si="8"/>
        <v>0</v>
      </c>
      <c r="AG549" s="28">
        <v>0.0</v>
      </c>
      <c r="AH549" s="68">
        <v>1.0</v>
      </c>
      <c r="AI549" s="28">
        <v>0.0</v>
      </c>
      <c r="AJ549" s="70">
        <v>0.0</v>
      </c>
      <c r="AK549" s="28">
        <v>0.0</v>
      </c>
      <c r="AL549" s="68">
        <v>0.0</v>
      </c>
      <c r="AM549" s="28">
        <v>0.0</v>
      </c>
      <c r="AN549" s="68">
        <v>0.0</v>
      </c>
      <c r="AO549" s="28">
        <v>0.0</v>
      </c>
      <c r="AP549" s="68">
        <v>0.0</v>
      </c>
      <c r="AQ549" s="28">
        <v>0.0</v>
      </c>
      <c r="AR549" s="68">
        <v>0.0</v>
      </c>
      <c r="AS549" s="28">
        <v>0.0</v>
      </c>
      <c r="AT549" s="68">
        <v>0.0</v>
      </c>
      <c r="AU549" s="28">
        <v>0.0</v>
      </c>
      <c r="AV549" s="68">
        <v>0.0</v>
      </c>
      <c r="AW549" s="28">
        <v>0.0</v>
      </c>
      <c r="AX549" s="68">
        <v>0.0</v>
      </c>
      <c r="AY549" s="55" t="s">
        <v>184</v>
      </c>
      <c r="AZ549" s="55" t="s">
        <v>184</v>
      </c>
      <c r="BA549" s="55" t="s">
        <v>184</v>
      </c>
      <c r="BB549" s="55" t="s">
        <v>184</v>
      </c>
      <c r="BC549" s="77">
        <f t="shared" si="7"/>
        <v>100</v>
      </c>
    </row>
    <row r="550" ht="22.5" customHeight="1">
      <c r="A550" s="36">
        <v>549.0</v>
      </c>
      <c r="B550" s="28" t="s">
        <v>3593</v>
      </c>
      <c r="C550" s="28" t="s">
        <v>5506</v>
      </c>
      <c r="D550" s="28" t="s">
        <v>434</v>
      </c>
      <c r="E550" s="28" t="s">
        <v>593</v>
      </c>
      <c r="F550" s="28" t="s">
        <v>2343</v>
      </c>
      <c r="G550" s="28"/>
      <c r="H550" s="28"/>
      <c r="I550" s="28"/>
      <c r="J550" s="28"/>
      <c r="K550" s="28">
        <v>0.0</v>
      </c>
      <c r="L550" s="28" t="s">
        <v>2343</v>
      </c>
      <c r="M550" s="28">
        <v>1.0</v>
      </c>
      <c r="N550" s="28" t="s">
        <v>2346</v>
      </c>
      <c r="O550" s="28" t="s">
        <v>1608</v>
      </c>
      <c r="P550" s="28"/>
      <c r="Q550" s="28">
        <v>0.0</v>
      </c>
      <c r="R550" s="28">
        <v>0.0</v>
      </c>
      <c r="S550" s="50">
        <f t="shared" si="1"/>
        <v>0</v>
      </c>
      <c r="T550" s="28" t="str">
        <f t="shared" si="2"/>
        <v>KURANG 8JAM</v>
      </c>
      <c r="U550" s="52">
        <v>44927.0</v>
      </c>
      <c r="V550" s="28" t="str">
        <f t="shared" si="3"/>
        <v>DIATAS 2 TAHUN</v>
      </c>
      <c r="W550" s="28"/>
      <c r="X550" s="28"/>
      <c r="Y550" s="28"/>
      <c r="Z550" s="28"/>
      <c r="AA550" s="28"/>
      <c r="AB550" s="28"/>
      <c r="AC550" s="65" t="b">
        <v>0</v>
      </c>
      <c r="AD550" s="28" t="str">
        <f t="shared" si="4"/>
        <v>Waktunya Dummy</v>
      </c>
      <c r="AE550" s="28" t="str">
        <f t="shared" si="5"/>
        <v>0</v>
      </c>
      <c r="AF550" s="28">
        <f t="shared" si="8"/>
        <v>0</v>
      </c>
      <c r="AG550" s="28">
        <v>0.0</v>
      </c>
      <c r="AH550" s="68">
        <v>1.0</v>
      </c>
      <c r="AI550" s="28">
        <v>0.0</v>
      </c>
      <c r="AJ550" s="70">
        <v>0.0</v>
      </c>
      <c r="AK550" s="28">
        <v>0.0</v>
      </c>
      <c r="AL550" s="68">
        <v>0.0</v>
      </c>
      <c r="AM550" s="28">
        <v>0.0</v>
      </c>
      <c r="AN550" s="68">
        <v>0.0</v>
      </c>
      <c r="AO550" s="28">
        <v>0.0</v>
      </c>
      <c r="AP550" s="68">
        <v>0.0</v>
      </c>
      <c r="AQ550" s="28">
        <v>0.0</v>
      </c>
      <c r="AR550" s="68">
        <v>0.0</v>
      </c>
      <c r="AS550" s="28">
        <v>0.0</v>
      </c>
      <c r="AT550" s="68">
        <v>0.0</v>
      </c>
      <c r="AU550" s="28">
        <v>0.0</v>
      </c>
      <c r="AV550" s="68">
        <v>0.0</v>
      </c>
      <c r="AW550" s="28">
        <v>0.0</v>
      </c>
      <c r="AX550" s="68">
        <v>0.0</v>
      </c>
      <c r="AY550" s="55" t="s">
        <v>184</v>
      </c>
      <c r="AZ550" s="55" t="s">
        <v>184</v>
      </c>
      <c r="BA550" s="55" t="s">
        <v>184</v>
      </c>
      <c r="BB550" s="55" t="s">
        <v>184</v>
      </c>
      <c r="BC550" s="77">
        <f t="shared" si="7"/>
        <v>100</v>
      </c>
    </row>
    <row r="551" ht="22.5" customHeight="1">
      <c r="A551" s="36">
        <v>550.0</v>
      </c>
      <c r="B551" s="28" t="s">
        <v>3597</v>
      </c>
      <c r="C551" s="28" t="s">
        <v>5508</v>
      </c>
      <c r="D551" s="28" t="s">
        <v>253</v>
      </c>
      <c r="E551" s="28" t="s">
        <v>593</v>
      </c>
      <c r="F551" s="28" t="s">
        <v>2343</v>
      </c>
      <c r="G551" s="28"/>
      <c r="H551" s="28"/>
      <c r="I551" s="28"/>
      <c r="J551" s="28"/>
      <c r="K551" s="28">
        <v>0.0</v>
      </c>
      <c r="L551" s="28" t="s">
        <v>2343</v>
      </c>
      <c r="M551" s="28">
        <v>1.0</v>
      </c>
      <c r="N551" s="28" t="s">
        <v>2346</v>
      </c>
      <c r="O551" s="28" t="s">
        <v>1608</v>
      </c>
      <c r="P551" s="28"/>
      <c r="Q551" s="28">
        <v>0.0</v>
      </c>
      <c r="R551" s="28">
        <v>0.0</v>
      </c>
      <c r="S551" s="50">
        <f t="shared" si="1"/>
        <v>0</v>
      </c>
      <c r="T551" s="28" t="str">
        <f t="shared" si="2"/>
        <v>KURANG 8JAM</v>
      </c>
      <c r="U551" s="52">
        <v>44927.0</v>
      </c>
      <c r="V551" s="28" t="str">
        <f t="shared" si="3"/>
        <v>DIATAS 2 TAHUN</v>
      </c>
      <c r="W551" s="28"/>
      <c r="X551" s="28"/>
      <c r="Y551" s="28"/>
      <c r="Z551" s="28"/>
      <c r="AA551" s="28"/>
      <c r="AB551" s="28"/>
      <c r="AC551" s="65" t="b">
        <v>0</v>
      </c>
      <c r="AD551" s="28" t="str">
        <f t="shared" si="4"/>
        <v>Waktunya Dummy</v>
      </c>
      <c r="AE551" s="28" t="str">
        <f t="shared" si="5"/>
        <v>0</v>
      </c>
      <c r="AF551" s="28">
        <f t="shared" si="8"/>
        <v>0</v>
      </c>
      <c r="AG551" s="28">
        <v>0.0</v>
      </c>
      <c r="AH551" s="68">
        <v>1.0</v>
      </c>
      <c r="AI551" s="28">
        <v>0.0</v>
      </c>
      <c r="AJ551" s="70">
        <v>0.0</v>
      </c>
      <c r="AK551" s="28">
        <v>0.0</v>
      </c>
      <c r="AL551" s="68">
        <v>0.0</v>
      </c>
      <c r="AM551" s="28">
        <v>0.0</v>
      </c>
      <c r="AN551" s="68">
        <v>0.0</v>
      </c>
      <c r="AO551" s="28">
        <v>0.0</v>
      </c>
      <c r="AP551" s="68">
        <v>0.0</v>
      </c>
      <c r="AQ551" s="28">
        <v>0.0</v>
      </c>
      <c r="AR551" s="68">
        <v>0.0</v>
      </c>
      <c r="AS551" s="28">
        <v>0.0</v>
      </c>
      <c r="AT551" s="68">
        <v>0.0</v>
      </c>
      <c r="AU551" s="28">
        <v>0.0</v>
      </c>
      <c r="AV551" s="68">
        <v>0.0</v>
      </c>
      <c r="AW551" s="28">
        <v>0.0</v>
      </c>
      <c r="AX551" s="68">
        <v>0.0</v>
      </c>
      <c r="AY551" s="55" t="s">
        <v>184</v>
      </c>
      <c r="AZ551" s="55" t="s">
        <v>184</v>
      </c>
      <c r="BA551" s="55" t="s">
        <v>184</v>
      </c>
      <c r="BB551" s="55" t="s">
        <v>184</v>
      </c>
      <c r="BC551" s="77">
        <f t="shared" si="7"/>
        <v>100</v>
      </c>
    </row>
    <row r="552" ht="22.5" customHeight="1">
      <c r="A552" s="36">
        <v>551.0</v>
      </c>
      <c r="B552" s="28" t="s">
        <v>3605</v>
      </c>
      <c r="C552" s="28" t="s">
        <v>5511</v>
      </c>
      <c r="D552" s="28" t="s">
        <v>232</v>
      </c>
      <c r="E552" s="28" t="s">
        <v>593</v>
      </c>
      <c r="F552" s="28" t="s">
        <v>2343</v>
      </c>
      <c r="G552" s="28"/>
      <c r="H552" s="28"/>
      <c r="I552" s="28"/>
      <c r="J552" s="28"/>
      <c r="K552" s="28">
        <v>0.0</v>
      </c>
      <c r="L552" s="28" t="s">
        <v>2343</v>
      </c>
      <c r="M552" s="28">
        <v>1.0</v>
      </c>
      <c r="N552" s="28" t="s">
        <v>2346</v>
      </c>
      <c r="O552" s="28" t="s">
        <v>1608</v>
      </c>
      <c r="P552" s="28"/>
      <c r="Q552" s="28">
        <v>0.0</v>
      </c>
      <c r="R552" s="28">
        <v>0.0</v>
      </c>
      <c r="S552" s="50">
        <f t="shared" si="1"/>
        <v>0</v>
      </c>
      <c r="T552" s="28" t="str">
        <f t="shared" si="2"/>
        <v>KURANG 8JAM</v>
      </c>
      <c r="U552" s="52">
        <v>44927.0</v>
      </c>
      <c r="V552" s="28" t="str">
        <f t="shared" si="3"/>
        <v>DIATAS 2 TAHUN</v>
      </c>
      <c r="W552" s="28"/>
      <c r="X552" s="28"/>
      <c r="Y552" s="28"/>
      <c r="Z552" s="28"/>
      <c r="AA552" s="28"/>
      <c r="AB552" s="28"/>
      <c r="AC552" s="65" t="b">
        <v>0</v>
      </c>
      <c r="AD552" s="28" t="str">
        <f t="shared" si="4"/>
        <v>Waktunya Dummy</v>
      </c>
      <c r="AE552" s="28" t="str">
        <f t="shared" si="5"/>
        <v>0</v>
      </c>
      <c r="AF552" s="28">
        <f t="shared" si="8"/>
        <v>0</v>
      </c>
      <c r="AG552" s="28">
        <v>0.0</v>
      </c>
      <c r="AH552" s="68">
        <v>1.0</v>
      </c>
      <c r="AI552" s="28">
        <v>0.0</v>
      </c>
      <c r="AJ552" s="70">
        <v>0.0</v>
      </c>
      <c r="AK552" s="28">
        <v>0.0</v>
      </c>
      <c r="AL552" s="68">
        <v>0.0</v>
      </c>
      <c r="AM552" s="28">
        <v>0.0</v>
      </c>
      <c r="AN552" s="68">
        <v>0.0</v>
      </c>
      <c r="AO552" s="28">
        <v>0.0</v>
      </c>
      <c r="AP552" s="68">
        <v>0.0</v>
      </c>
      <c r="AQ552" s="28">
        <v>0.0</v>
      </c>
      <c r="AR552" s="68">
        <v>0.0</v>
      </c>
      <c r="AS552" s="28">
        <v>0.0</v>
      </c>
      <c r="AT552" s="68">
        <v>0.0</v>
      </c>
      <c r="AU552" s="28">
        <v>0.0</v>
      </c>
      <c r="AV552" s="68">
        <v>0.0</v>
      </c>
      <c r="AW552" s="28">
        <v>0.0</v>
      </c>
      <c r="AX552" s="68">
        <v>0.0</v>
      </c>
      <c r="AY552" s="55" t="s">
        <v>184</v>
      </c>
      <c r="AZ552" s="55" t="s">
        <v>184</v>
      </c>
      <c r="BA552" s="55" t="s">
        <v>184</v>
      </c>
      <c r="BB552" s="55" t="s">
        <v>184</v>
      </c>
      <c r="BC552" s="77">
        <f t="shared" si="7"/>
        <v>100</v>
      </c>
    </row>
    <row r="553" ht="22.5" customHeight="1">
      <c r="A553" s="36">
        <v>552.0</v>
      </c>
      <c r="B553" s="28" t="s">
        <v>3608</v>
      </c>
      <c r="C553" s="28" t="s">
        <v>5514</v>
      </c>
      <c r="D553" s="28" t="s">
        <v>232</v>
      </c>
      <c r="E553" s="28" t="s">
        <v>593</v>
      </c>
      <c r="F553" s="28" t="s">
        <v>2343</v>
      </c>
      <c r="G553" s="28"/>
      <c r="H553" s="28"/>
      <c r="I553" s="28"/>
      <c r="J553" s="28"/>
      <c r="K553" s="28">
        <v>0.0</v>
      </c>
      <c r="L553" s="28" t="s">
        <v>2343</v>
      </c>
      <c r="M553" s="28">
        <v>1.0</v>
      </c>
      <c r="N553" s="28" t="s">
        <v>2346</v>
      </c>
      <c r="O553" s="28" t="s">
        <v>1608</v>
      </c>
      <c r="P553" s="28"/>
      <c r="Q553" s="28">
        <v>0.0</v>
      </c>
      <c r="R553" s="28">
        <v>0.0</v>
      </c>
      <c r="S553" s="50">
        <f t="shared" si="1"/>
        <v>0</v>
      </c>
      <c r="T553" s="28" t="str">
        <f t="shared" si="2"/>
        <v>KURANG 8JAM</v>
      </c>
      <c r="U553" s="52">
        <v>44927.0</v>
      </c>
      <c r="V553" s="28" t="str">
        <f t="shared" si="3"/>
        <v>DIATAS 2 TAHUN</v>
      </c>
      <c r="W553" s="28"/>
      <c r="X553" s="28"/>
      <c r="Y553" s="28"/>
      <c r="Z553" s="28"/>
      <c r="AA553" s="28"/>
      <c r="AB553" s="28"/>
      <c r="AC553" s="65" t="b">
        <v>0</v>
      </c>
      <c r="AD553" s="28" t="str">
        <f t="shared" si="4"/>
        <v>Waktunya Dummy</v>
      </c>
      <c r="AE553" s="28" t="str">
        <f t="shared" si="5"/>
        <v>0</v>
      </c>
      <c r="AF553" s="28">
        <f t="shared" si="8"/>
        <v>0</v>
      </c>
      <c r="AG553" s="28">
        <v>0.0</v>
      </c>
      <c r="AH553" s="68">
        <v>1.0</v>
      </c>
      <c r="AI553" s="28">
        <v>0.0</v>
      </c>
      <c r="AJ553" s="70">
        <v>0.0</v>
      </c>
      <c r="AK553" s="28">
        <v>0.0</v>
      </c>
      <c r="AL553" s="68">
        <v>0.0</v>
      </c>
      <c r="AM553" s="28">
        <v>0.0</v>
      </c>
      <c r="AN553" s="68">
        <v>0.0</v>
      </c>
      <c r="AO553" s="28">
        <v>0.0</v>
      </c>
      <c r="AP553" s="68">
        <v>0.0</v>
      </c>
      <c r="AQ553" s="28">
        <v>0.0</v>
      </c>
      <c r="AR553" s="68">
        <v>0.0</v>
      </c>
      <c r="AS553" s="28">
        <v>0.0</v>
      </c>
      <c r="AT553" s="68">
        <v>0.0</v>
      </c>
      <c r="AU553" s="28">
        <v>0.0</v>
      </c>
      <c r="AV553" s="68">
        <v>0.0</v>
      </c>
      <c r="AW553" s="28">
        <v>0.0</v>
      </c>
      <c r="AX553" s="68">
        <v>0.0</v>
      </c>
      <c r="AY553" s="55" t="s">
        <v>184</v>
      </c>
      <c r="AZ553" s="55" t="s">
        <v>184</v>
      </c>
      <c r="BA553" s="55" t="s">
        <v>184</v>
      </c>
      <c r="BB553" s="55" t="s">
        <v>184</v>
      </c>
      <c r="BC553" s="77">
        <f t="shared" si="7"/>
        <v>100</v>
      </c>
    </row>
    <row r="554" ht="22.5" customHeight="1">
      <c r="A554" s="36">
        <v>553.0</v>
      </c>
      <c r="B554" s="28" t="s">
        <v>3612</v>
      </c>
      <c r="C554" s="28" t="s">
        <v>5518</v>
      </c>
      <c r="D554" s="28" t="s">
        <v>232</v>
      </c>
      <c r="E554" s="28" t="s">
        <v>593</v>
      </c>
      <c r="F554" s="28" t="s">
        <v>2343</v>
      </c>
      <c r="G554" s="28"/>
      <c r="H554" s="28"/>
      <c r="I554" s="28"/>
      <c r="J554" s="28"/>
      <c r="K554" s="28">
        <v>0.0</v>
      </c>
      <c r="L554" s="28" t="s">
        <v>2343</v>
      </c>
      <c r="M554" s="28">
        <v>1.0</v>
      </c>
      <c r="N554" s="28" t="s">
        <v>2346</v>
      </c>
      <c r="O554" s="28" t="s">
        <v>1608</v>
      </c>
      <c r="P554" s="28"/>
      <c r="Q554" s="28">
        <v>0.0</v>
      </c>
      <c r="R554" s="28">
        <v>0.0</v>
      </c>
      <c r="S554" s="50">
        <f t="shared" si="1"/>
        <v>0</v>
      </c>
      <c r="T554" s="28" t="str">
        <f t="shared" si="2"/>
        <v>KURANG 8JAM</v>
      </c>
      <c r="U554" s="52">
        <v>44927.0</v>
      </c>
      <c r="V554" s="28" t="str">
        <f t="shared" si="3"/>
        <v>DIATAS 2 TAHUN</v>
      </c>
      <c r="W554" s="28"/>
      <c r="X554" s="28"/>
      <c r="Y554" s="28"/>
      <c r="Z554" s="28"/>
      <c r="AA554" s="28"/>
      <c r="AB554" s="28"/>
      <c r="AC554" s="65" t="b">
        <v>0</v>
      </c>
      <c r="AD554" s="28" t="str">
        <f t="shared" si="4"/>
        <v>Waktunya Dummy</v>
      </c>
      <c r="AE554" s="28" t="str">
        <f t="shared" si="5"/>
        <v>0</v>
      </c>
      <c r="AF554" s="28">
        <f t="shared" si="8"/>
        <v>0</v>
      </c>
      <c r="AG554" s="28">
        <v>0.0</v>
      </c>
      <c r="AH554" s="68">
        <v>1.0</v>
      </c>
      <c r="AI554" s="28">
        <v>0.0</v>
      </c>
      <c r="AJ554" s="70">
        <v>0.0</v>
      </c>
      <c r="AK554" s="28">
        <v>0.0</v>
      </c>
      <c r="AL554" s="68">
        <v>0.0</v>
      </c>
      <c r="AM554" s="28">
        <v>0.0</v>
      </c>
      <c r="AN554" s="68">
        <v>0.0</v>
      </c>
      <c r="AO554" s="28">
        <v>0.0</v>
      </c>
      <c r="AP554" s="68">
        <v>0.0</v>
      </c>
      <c r="AQ554" s="28">
        <v>0.0</v>
      </c>
      <c r="AR554" s="68">
        <v>0.0</v>
      </c>
      <c r="AS554" s="28">
        <v>0.0</v>
      </c>
      <c r="AT554" s="68">
        <v>0.0</v>
      </c>
      <c r="AU554" s="28">
        <v>0.0</v>
      </c>
      <c r="AV554" s="68">
        <v>0.0</v>
      </c>
      <c r="AW554" s="28">
        <v>0.0</v>
      </c>
      <c r="AX554" s="68">
        <v>0.0</v>
      </c>
      <c r="AY554" s="55" t="s">
        <v>184</v>
      </c>
      <c r="AZ554" s="55" t="s">
        <v>184</v>
      </c>
      <c r="BA554" s="55" t="s">
        <v>184</v>
      </c>
      <c r="BB554" s="55" t="s">
        <v>184</v>
      </c>
      <c r="BC554" s="77">
        <f t="shared" si="7"/>
        <v>100</v>
      </c>
    </row>
    <row r="555" ht="22.5" customHeight="1">
      <c r="A555" s="36">
        <v>554.0</v>
      </c>
      <c r="B555" s="28" t="s">
        <v>3615</v>
      </c>
      <c r="C555" s="28" t="s">
        <v>5522</v>
      </c>
      <c r="D555" s="28" t="s">
        <v>232</v>
      </c>
      <c r="E555" s="28" t="s">
        <v>593</v>
      </c>
      <c r="F555" s="28" t="s">
        <v>2343</v>
      </c>
      <c r="G555" s="28"/>
      <c r="H555" s="28"/>
      <c r="I555" s="28"/>
      <c r="J555" s="28"/>
      <c r="K555" s="28">
        <v>0.0</v>
      </c>
      <c r="L555" s="28" t="s">
        <v>2343</v>
      </c>
      <c r="M555" s="28">
        <v>1.0</v>
      </c>
      <c r="N555" s="28" t="s">
        <v>2346</v>
      </c>
      <c r="O555" s="28" t="s">
        <v>1608</v>
      </c>
      <c r="P555" s="28"/>
      <c r="Q555" s="28">
        <v>0.0</v>
      </c>
      <c r="R555" s="28">
        <v>0.0</v>
      </c>
      <c r="S555" s="50">
        <f t="shared" si="1"/>
        <v>0</v>
      </c>
      <c r="T555" s="28" t="str">
        <f t="shared" si="2"/>
        <v>KURANG 8JAM</v>
      </c>
      <c r="U555" s="52">
        <v>44927.0</v>
      </c>
      <c r="V555" s="28" t="str">
        <f t="shared" si="3"/>
        <v>DIATAS 2 TAHUN</v>
      </c>
      <c r="W555" s="28"/>
      <c r="X555" s="28"/>
      <c r="Y555" s="28"/>
      <c r="Z555" s="28"/>
      <c r="AA555" s="28"/>
      <c r="AB555" s="28"/>
      <c r="AC555" s="65" t="b">
        <v>0</v>
      </c>
      <c r="AD555" s="28" t="str">
        <f t="shared" si="4"/>
        <v>Waktunya Dummy</v>
      </c>
      <c r="AE555" s="28" t="str">
        <f t="shared" si="5"/>
        <v>0</v>
      </c>
      <c r="AF555" s="28">
        <f t="shared" si="8"/>
        <v>0</v>
      </c>
      <c r="AG555" s="28">
        <v>0.0</v>
      </c>
      <c r="AH555" s="68">
        <v>1.0</v>
      </c>
      <c r="AI555" s="28">
        <v>0.0</v>
      </c>
      <c r="AJ555" s="70">
        <v>0.0</v>
      </c>
      <c r="AK555" s="28">
        <v>0.0</v>
      </c>
      <c r="AL555" s="68">
        <v>0.0</v>
      </c>
      <c r="AM555" s="28">
        <v>0.0</v>
      </c>
      <c r="AN555" s="68">
        <v>0.0</v>
      </c>
      <c r="AO555" s="28">
        <v>0.0</v>
      </c>
      <c r="AP555" s="68">
        <v>0.0</v>
      </c>
      <c r="AQ555" s="28">
        <v>0.0</v>
      </c>
      <c r="AR555" s="68">
        <v>0.0</v>
      </c>
      <c r="AS555" s="28">
        <v>0.0</v>
      </c>
      <c r="AT555" s="68">
        <v>0.0</v>
      </c>
      <c r="AU555" s="28">
        <v>0.0</v>
      </c>
      <c r="AV555" s="68">
        <v>0.0</v>
      </c>
      <c r="AW555" s="28">
        <v>0.0</v>
      </c>
      <c r="AX555" s="68">
        <v>0.0</v>
      </c>
      <c r="AY555" s="55" t="s">
        <v>184</v>
      </c>
      <c r="AZ555" s="55" t="s">
        <v>184</v>
      </c>
      <c r="BA555" s="55" t="s">
        <v>184</v>
      </c>
      <c r="BB555" s="55" t="s">
        <v>184</v>
      </c>
      <c r="BC555" s="77">
        <f t="shared" si="7"/>
        <v>100</v>
      </c>
    </row>
    <row r="556" ht="22.5" customHeight="1">
      <c r="A556" s="36">
        <v>555.0</v>
      </c>
      <c r="B556" s="28" t="s">
        <v>3620</v>
      </c>
      <c r="C556" s="28" t="s">
        <v>5526</v>
      </c>
      <c r="D556" s="28" t="s">
        <v>232</v>
      </c>
      <c r="E556" s="28" t="s">
        <v>593</v>
      </c>
      <c r="F556" s="28" t="s">
        <v>2343</v>
      </c>
      <c r="G556" s="28"/>
      <c r="H556" s="28"/>
      <c r="I556" s="28"/>
      <c r="J556" s="28"/>
      <c r="K556" s="28">
        <v>0.0</v>
      </c>
      <c r="L556" s="28" t="s">
        <v>2343</v>
      </c>
      <c r="M556" s="28">
        <v>1.0</v>
      </c>
      <c r="N556" s="28" t="s">
        <v>2346</v>
      </c>
      <c r="O556" s="28" t="s">
        <v>1608</v>
      </c>
      <c r="P556" s="28"/>
      <c r="Q556" s="28">
        <v>0.0</v>
      </c>
      <c r="R556" s="28">
        <v>0.0</v>
      </c>
      <c r="S556" s="50">
        <f t="shared" si="1"/>
        <v>0</v>
      </c>
      <c r="T556" s="28" t="str">
        <f t="shared" si="2"/>
        <v>KURANG 8JAM</v>
      </c>
      <c r="U556" s="52">
        <v>44927.0</v>
      </c>
      <c r="V556" s="28" t="str">
        <f t="shared" si="3"/>
        <v>DIATAS 2 TAHUN</v>
      </c>
      <c r="W556" s="28"/>
      <c r="X556" s="28"/>
      <c r="Y556" s="28"/>
      <c r="Z556" s="28"/>
      <c r="AA556" s="28"/>
      <c r="AB556" s="28"/>
      <c r="AC556" s="65" t="b">
        <v>0</v>
      </c>
      <c r="AD556" s="28" t="str">
        <f t="shared" si="4"/>
        <v>Waktunya Dummy</v>
      </c>
      <c r="AE556" s="28" t="str">
        <f t="shared" si="5"/>
        <v>0</v>
      </c>
      <c r="AF556" s="28">
        <f t="shared" si="8"/>
        <v>0</v>
      </c>
      <c r="AG556" s="28">
        <v>0.0</v>
      </c>
      <c r="AH556" s="68">
        <v>1.0</v>
      </c>
      <c r="AI556" s="28">
        <v>0.0</v>
      </c>
      <c r="AJ556" s="70">
        <v>0.0</v>
      </c>
      <c r="AK556" s="28">
        <v>0.0</v>
      </c>
      <c r="AL556" s="68">
        <v>0.0</v>
      </c>
      <c r="AM556" s="28">
        <v>0.0</v>
      </c>
      <c r="AN556" s="68">
        <v>0.0</v>
      </c>
      <c r="AO556" s="28">
        <v>0.0</v>
      </c>
      <c r="AP556" s="68">
        <v>0.0</v>
      </c>
      <c r="AQ556" s="28">
        <v>0.0</v>
      </c>
      <c r="AR556" s="68">
        <v>0.0</v>
      </c>
      <c r="AS556" s="28">
        <v>0.0</v>
      </c>
      <c r="AT556" s="68">
        <v>0.0</v>
      </c>
      <c r="AU556" s="28">
        <v>0.0</v>
      </c>
      <c r="AV556" s="68">
        <v>0.0</v>
      </c>
      <c r="AW556" s="28">
        <v>0.0</v>
      </c>
      <c r="AX556" s="68">
        <v>0.0</v>
      </c>
      <c r="AY556" s="55" t="s">
        <v>184</v>
      </c>
      <c r="AZ556" s="55" t="s">
        <v>184</v>
      </c>
      <c r="BA556" s="55" t="s">
        <v>184</v>
      </c>
      <c r="BB556" s="55" t="s">
        <v>184</v>
      </c>
      <c r="BC556" s="77">
        <f t="shared" si="7"/>
        <v>100</v>
      </c>
    </row>
    <row r="557" ht="22.5" customHeight="1">
      <c r="A557" s="36">
        <v>556.0</v>
      </c>
      <c r="B557" s="28" t="s">
        <v>3624</v>
      </c>
      <c r="C557" s="28" t="s">
        <v>5528</v>
      </c>
      <c r="D557" s="28" t="s">
        <v>232</v>
      </c>
      <c r="E557" s="28" t="s">
        <v>593</v>
      </c>
      <c r="F557" s="28" t="s">
        <v>2343</v>
      </c>
      <c r="G557" s="28"/>
      <c r="H557" s="28"/>
      <c r="I557" s="28"/>
      <c r="J557" s="28"/>
      <c r="K557" s="28">
        <v>0.0</v>
      </c>
      <c r="L557" s="28" t="s">
        <v>2343</v>
      </c>
      <c r="M557" s="28">
        <v>1.0</v>
      </c>
      <c r="N557" s="28" t="s">
        <v>2346</v>
      </c>
      <c r="O557" s="28" t="s">
        <v>1608</v>
      </c>
      <c r="P557" s="28"/>
      <c r="Q557" s="28">
        <v>0.0</v>
      </c>
      <c r="R557" s="28">
        <v>0.0</v>
      </c>
      <c r="S557" s="50">
        <f t="shared" si="1"/>
        <v>0</v>
      </c>
      <c r="T557" s="28" t="str">
        <f t="shared" si="2"/>
        <v>KURANG 8JAM</v>
      </c>
      <c r="U557" s="52">
        <v>44927.0</v>
      </c>
      <c r="V557" s="28" t="str">
        <f t="shared" si="3"/>
        <v>DIATAS 2 TAHUN</v>
      </c>
      <c r="W557" s="28"/>
      <c r="X557" s="28"/>
      <c r="Y557" s="28"/>
      <c r="Z557" s="28"/>
      <c r="AA557" s="28"/>
      <c r="AB557" s="28"/>
      <c r="AC557" s="65" t="b">
        <v>0</v>
      </c>
      <c r="AD557" s="28" t="str">
        <f t="shared" si="4"/>
        <v>Waktunya Dummy</v>
      </c>
      <c r="AE557" s="28" t="str">
        <f t="shared" si="5"/>
        <v>0</v>
      </c>
      <c r="AF557" s="28">
        <f t="shared" si="8"/>
        <v>0</v>
      </c>
      <c r="AG557" s="28">
        <v>0.0</v>
      </c>
      <c r="AH557" s="68">
        <v>1.0</v>
      </c>
      <c r="AI557" s="28">
        <v>0.0</v>
      </c>
      <c r="AJ557" s="70">
        <v>0.0</v>
      </c>
      <c r="AK557" s="28">
        <v>0.0</v>
      </c>
      <c r="AL557" s="68">
        <v>0.0</v>
      </c>
      <c r="AM557" s="28">
        <v>0.0</v>
      </c>
      <c r="AN557" s="68">
        <v>0.0</v>
      </c>
      <c r="AO557" s="28">
        <v>0.0</v>
      </c>
      <c r="AP557" s="68">
        <v>0.0</v>
      </c>
      <c r="AQ557" s="28">
        <v>0.0</v>
      </c>
      <c r="AR557" s="68">
        <v>0.0</v>
      </c>
      <c r="AS557" s="28">
        <v>0.0</v>
      </c>
      <c r="AT557" s="68">
        <v>0.0</v>
      </c>
      <c r="AU557" s="28">
        <v>0.0</v>
      </c>
      <c r="AV557" s="68">
        <v>0.0</v>
      </c>
      <c r="AW557" s="28">
        <v>0.0</v>
      </c>
      <c r="AX557" s="68">
        <v>0.0</v>
      </c>
      <c r="AY557" s="55" t="s">
        <v>184</v>
      </c>
      <c r="AZ557" s="55" t="s">
        <v>184</v>
      </c>
      <c r="BA557" s="55" t="s">
        <v>184</v>
      </c>
      <c r="BB557" s="55" t="s">
        <v>184</v>
      </c>
      <c r="BC557" s="77">
        <f t="shared" si="7"/>
        <v>100</v>
      </c>
    </row>
    <row r="558" ht="22.5" customHeight="1">
      <c r="A558" s="36">
        <v>557.0</v>
      </c>
      <c r="B558" s="28" t="s">
        <v>3627</v>
      </c>
      <c r="C558" s="28" t="s">
        <v>5531</v>
      </c>
      <c r="D558" s="28" t="s">
        <v>232</v>
      </c>
      <c r="E558" s="28" t="s">
        <v>593</v>
      </c>
      <c r="F558" s="28" t="s">
        <v>2343</v>
      </c>
      <c r="G558" s="28"/>
      <c r="H558" s="28"/>
      <c r="I558" s="28"/>
      <c r="J558" s="28"/>
      <c r="K558" s="28">
        <v>0.0</v>
      </c>
      <c r="L558" s="28" t="s">
        <v>2343</v>
      </c>
      <c r="M558" s="28">
        <v>1.0</v>
      </c>
      <c r="N558" s="28" t="s">
        <v>2346</v>
      </c>
      <c r="O558" s="28" t="s">
        <v>1608</v>
      </c>
      <c r="P558" s="28"/>
      <c r="Q558" s="28">
        <v>0.0</v>
      </c>
      <c r="R558" s="28">
        <v>0.0</v>
      </c>
      <c r="S558" s="50">
        <f t="shared" si="1"/>
        <v>0</v>
      </c>
      <c r="T558" s="28" t="str">
        <f t="shared" si="2"/>
        <v>KURANG 8JAM</v>
      </c>
      <c r="U558" s="52">
        <v>44927.0</v>
      </c>
      <c r="V558" s="28" t="str">
        <f t="shared" si="3"/>
        <v>DIATAS 2 TAHUN</v>
      </c>
      <c r="W558" s="28"/>
      <c r="X558" s="28"/>
      <c r="Y558" s="28"/>
      <c r="Z558" s="28"/>
      <c r="AA558" s="28"/>
      <c r="AB558" s="28"/>
      <c r="AC558" s="65" t="b">
        <v>0</v>
      </c>
      <c r="AD558" s="28" t="str">
        <f t="shared" si="4"/>
        <v>Waktunya Dummy</v>
      </c>
      <c r="AE558" s="28" t="str">
        <f t="shared" si="5"/>
        <v>0</v>
      </c>
      <c r="AF558" s="28">
        <f t="shared" si="8"/>
        <v>0</v>
      </c>
      <c r="AG558" s="28">
        <v>0.0</v>
      </c>
      <c r="AH558" s="68">
        <v>1.0</v>
      </c>
      <c r="AI558" s="28">
        <v>0.0</v>
      </c>
      <c r="AJ558" s="70">
        <v>0.0</v>
      </c>
      <c r="AK558" s="28">
        <v>0.0</v>
      </c>
      <c r="AL558" s="68">
        <v>0.0</v>
      </c>
      <c r="AM558" s="28">
        <v>0.0</v>
      </c>
      <c r="AN558" s="68">
        <v>0.0</v>
      </c>
      <c r="AO558" s="28">
        <v>0.0</v>
      </c>
      <c r="AP558" s="68">
        <v>0.0</v>
      </c>
      <c r="AQ558" s="28">
        <v>0.0</v>
      </c>
      <c r="AR558" s="68">
        <v>0.0</v>
      </c>
      <c r="AS558" s="28">
        <v>0.0</v>
      </c>
      <c r="AT558" s="68">
        <v>0.0</v>
      </c>
      <c r="AU558" s="28">
        <v>0.0</v>
      </c>
      <c r="AV558" s="68">
        <v>0.0</v>
      </c>
      <c r="AW558" s="28">
        <v>0.0</v>
      </c>
      <c r="AX558" s="68">
        <v>0.0</v>
      </c>
      <c r="AY558" s="55" t="s">
        <v>184</v>
      </c>
      <c r="AZ558" s="55" t="s">
        <v>184</v>
      </c>
      <c r="BA558" s="55" t="s">
        <v>184</v>
      </c>
      <c r="BB558" s="55" t="s">
        <v>184</v>
      </c>
      <c r="BC558" s="77">
        <f t="shared" si="7"/>
        <v>100</v>
      </c>
    </row>
    <row r="559" ht="22.5" customHeight="1">
      <c r="A559" s="36">
        <v>558.0</v>
      </c>
      <c r="B559" s="28" t="s">
        <v>3632</v>
      </c>
      <c r="C559" s="28" t="s">
        <v>5533</v>
      </c>
      <c r="D559" s="28" t="s">
        <v>232</v>
      </c>
      <c r="E559" s="28" t="s">
        <v>593</v>
      </c>
      <c r="F559" s="28" t="s">
        <v>2343</v>
      </c>
      <c r="G559" s="28"/>
      <c r="H559" s="28"/>
      <c r="I559" s="28"/>
      <c r="J559" s="28"/>
      <c r="K559" s="28">
        <v>0.0</v>
      </c>
      <c r="L559" s="28" t="s">
        <v>2343</v>
      </c>
      <c r="M559" s="28">
        <v>1.0</v>
      </c>
      <c r="N559" s="28" t="s">
        <v>2346</v>
      </c>
      <c r="O559" s="28" t="s">
        <v>1608</v>
      </c>
      <c r="P559" s="28"/>
      <c r="Q559" s="28">
        <v>0.0</v>
      </c>
      <c r="R559" s="28">
        <v>0.0</v>
      </c>
      <c r="S559" s="50">
        <f t="shared" si="1"/>
        <v>0</v>
      </c>
      <c r="T559" s="28" t="str">
        <f t="shared" si="2"/>
        <v>KURANG 8JAM</v>
      </c>
      <c r="U559" s="52">
        <v>44927.0</v>
      </c>
      <c r="V559" s="28" t="str">
        <f t="shared" si="3"/>
        <v>DIATAS 2 TAHUN</v>
      </c>
      <c r="W559" s="28"/>
      <c r="X559" s="28"/>
      <c r="Y559" s="28"/>
      <c r="Z559" s="28"/>
      <c r="AA559" s="28"/>
      <c r="AB559" s="28"/>
      <c r="AC559" s="65" t="b">
        <v>0</v>
      </c>
      <c r="AD559" s="28" t="str">
        <f t="shared" si="4"/>
        <v>Waktunya Dummy</v>
      </c>
      <c r="AE559" s="28" t="str">
        <f t="shared" si="5"/>
        <v>0</v>
      </c>
      <c r="AF559" s="28">
        <f t="shared" si="8"/>
        <v>0</v>
      </c>
      <c r="AG559" s="28">
        <v>0.0</v>
      </c>
      <c r="AH559" s="68">
        <v>1.0</v>
      </c>
      <c r="AI559" s="28">
        <v>0.0</v>
      </c>
      <c r="AJ559" s="70">
        <v>0.0</v>
      </c>
      <c r="AK559" s="28">
        <v>0.0</v>
      </c>
      <c r="AL559" s="68">
        <v>0.0</v>
      </c>
      <c r="AM559" s="28">
        <v>0.0</v>
      </c>
      <c r="AN559" s="68">
        <v>0.0</v>
      </c>
      <c r="AO559" s="28">
        <v>0.0</v>
      </c>
      <c r="AP559" s="68">
        <v>0.0</v>
      </c>
      <c r="AQ559" s="28">
        <v>0.0</v>
      </c>
      <c r="AR559" s="68">
        <v>0.0</v>
      </c>
      <c r="AS559" s="28">
        <v>0.0</v>
      </c>
      <c r="AT559" s="68">
        <v>0.0</v>
      </c>
      <c r="AU559" s="28">
        <v>0.0</v>
      </c>
      <c r="AV559" s="68">
        <v>0.0</v>
      </c>
      <c r="AW559" s="28">
        <v>0.0</v>
      </c>
      <c r="AX559" s="68">
        <v>0.0</v>
      </c>
      <c r="AY559" s="55" t="s">
        <v>184</v>
      </c>
      <c r="AZ559" s="55" t="s">
        <v>184</v>
      </c>
      <c r="BA559" s="55" t="s">
        <v>184</v>
      </c>
      <c r="BB559" s="55" t="s">
        <v>184</v>
      </c>
      <c r="BC559" s="77">
        <f t="shared" si="7"/>
        <v>100</v>
      </c>
    </row>
    <row r="560" ht="22.5" customHeight="1">
      <c r="A560" s="36">
        <v>559.0</v>
      </c>
      <c r="B560" s="28" t="s">
        <v>5535</v>
      </c>
      <c r="C560" s="28" t="s">
        <v>5536</v>
      </c>
      <c r="D560" s="28" t="e">
        <v>#N/A</v>
      </c>
      <c r="E560" s="28" t="s">
        <v>240</v>
      </c>
      <c r="F560" s="28" t="e">
        <v>#N/A</v>
      </c>
      <c r="G560" s="28"/>
      <c r="H560" s="28"/>
      <c r="I560" s="28"/>
      <c r="J560" s="28"/>
      <c r="K560" s="28">
        <v>0.0</v>
      </c>
      <c r="L560" s="28" t="e">
        <v>#DIV/0!</v>
      </c>
      <c r="M560" s="28">
        <v>2.0</v>
      </c>
      <c r="N560" s="28" t="s">
        <v>2353</v>
      </c>
      <c r="O560" s="28"/>
      <c r="P560" s="28"/>
      <c r="Q560" s="28" t="s">
        <v>368</v>
      </c>
      <c r="R560" s="28">
        <v>100.0</v>
      </c>
      <c r="S560" s="50">
        <f t="shared" si="1"/>
        <v>50</v>
      </c>
      <c r="T560" s="28" t="str">
        <f t="shared" si="2"/>
        <v>DIATAS 8JAM</v>
      </c>
      <c r="U560" s="52">
        <v>45292.0</v>
      </c>
      <c r="V560" s="28" t="str">
        <f t="shared" si="3"/>
        <v>DIATAS 1 TAHUN</v>
      </c>
      <c r="W560" s="28"/>
      <c r="X560" s="28"/>
      <c r="Y560" s="28"/>
      <c r="Z560" s="28"/>
      <c r="AA560" s="28"/>
      <c r="AB560" s="28"/>
      <c r="AC560" s="65" t="b">
        <v>0</v>
      </c>
      <c r="AD560" s="28" t="str">
        <f t="shared" si="4"/>
        <v>Waktunya Dummy</v>
      </c>
      <c r="AE560" s="28" t="str">
        <f t="shared" si="5"/>
        <v>1</v>
      </c>
      <c r="AF560" s="28">
        <f t="shared" si="8"/>
        <v>100</v>
      </c>
      <c r="AG560" s="28">
        <v>100.0</v>
      </c>
      <c r="AH560" s="68">
        <v>1.0</v>
      </c>
      <c r="AI560" s="28">
        <v>0.0</v>
      </c>
      <c r="AJ560" s="70"/>
      <c r="AK560" s="28">
        <v>0.0</v>
      </c>
      <c r="AL560" s="28"/>
      <c r="AM560" s="28">
        <v>0.0</v>
      </c>
      <c r="AN560" s="28"/>
      <c r="AO560" s="28">
        <v>0.0</v>
      </c>
      <c r="AP560" s="28"/>
      <c r="AQ560" s="28">
        <v>0.0</v>
      </c>
      <c r="AR560" s="28"/>
      <c r="AS560" s="28">
        <v>0.0</v>
      </c>
      <c r="AT560" s="28"/>
      <c r="AU560" s="28">
        <v>0.0</v>
      </c>
      <c r="AV560" s="28"/>
      <c r="AW560" s="28">
        <v>0.0</v>
      </c>
      <c r="AX560" s="28"/>
      <c r="AY560" s="55" t="s">
        <v>184</v>
      </c>
      <c r="AZ560" s="55" t="s">
        <v>184</v>
      </c>
      <c r="BA560" s="55" t="s">
        <v>184</v>
      </c>
      <c r="BB560" s="55" t="s">
        <v>184</v>
      </c>
      <c r="BC560" s="77">
        <f t="shared" si="7"/>
        <v>100</v>
      </c>
    </row>
    <row r="561" ht="22.5" customHeight="1">
      <c r="A561" s="36">
        <v>560.0</v>
      </c>
      <c r="B561" s="28" t="s">
        <v>3640</v>
      </c>
      <c r="C561" s="28" t="s">
        <v>5540</v>
      </c>
      <c r="D561" s="28" t="s">
        <v>253</v>
      </c>
      <c r="E561" s="28" t="s">
        <v>593</v>
      </c>
      <c r="F561" s="28" t="s">
        <v>2343</v>
      </c>
      <c r="G561" s="28"/>
      <c r="H561" s="28" t="s">
        <v>157</v>
      </c>
      <c r="I561" s="28" t="e">
        <v>#N/A</v>
      </c>
      <c r="J561" s="28">
        <v>20.0</v>
      </c>
      <c r="K561" s="28" t="e">
        <v>#N/A</v>
      </c>
      <c r="L561" s="28" t="e">
        <v>#N/A</v>
      </c>
      <c r="M561" s="28">
        <v>1.5</v>
      </c>
      <c r="N561" s="28" t="s">
        <v>457</v>
      </c>
      <c r="O561" s="28" t="s">
        <v>1608</v>
      </c>
      <c r="P561" s="28"/>
      <c r="Q561" s="28" t="s">
        <v>1245</v>
      </c>
      <c r="R561" s="28">
        <v>50.0</v>
      </c>
      <c r="S561" s="50">
        <f t="shared" si="1"/>
        <v>33.33333333</v>
      </c>
      <c r="T561" s="28" t="str">
        <f t="shared" si="2"/>
        <v>DIATAS 8JAM</v>
      </c>
      <c r="U561" s="52">
        <v>44927.0</v>
      </c>
      <c r="V561" s="28" t="str">
        <f t="shared" si="3"/>
        <v>DIATAS 2 TAHUN</v>
      </c>
      <c r="W561" s="28"/>
      <c r="X561" s="28"/>
      <c r="Y561" s="28"/>
      <c r="Z561" s="28"/>
      <c r="AA561" s="28"/>
      <c r="AB561" s="28"/>
      <c r="AC561" s="65" t="b">
        <v>0</v>
      </c>
      <c r="AD561" s="28" t="str">
        <f t="shared" si="4"/>
        <v>Waktunya Dummy</v>
      </c>
      <c r="AE561" s="28" t="str">
        <f t="shared" si="5"/>
        <v>1</v>
      </c>
      <c r="AF561" s="28">
        <f t="shared" si="8"/>
        <v>50</v>
      </c>
      <c r="AG561" s="28">
        <v>50.0</v>
      </c>
      <c r="AH561" s="68">
        <v>1.0</v>
      </c>
      <c r="AI561" s="28">
        <v>0.0</v>
      </c>
      <c r="AJ561" s="70">
        <v>0.0</v>
      </c>
      <c r="AK561" s="28">
        <v>0.0</v>
      </c>
      <c r="AL561" s="68">
        <v>0.0</v>
      </c>
      <c r="AM561" s="28">
        <v>0.0</v>
      </c>
      <c r="AN561" s="68">
        <v>0.0</v>
      </c>
      <c r="AO561" s="28">
        <v>0.0</v>
      </c>
      <c r="AP561" s="68">
        <v>0.0</v>
      </c>
      <c r="AQ561" s="28">
        <v>0.0</v>
      </c>
      <c r="AR561" s="68">
        <v>0.0</v>
      </c>
      <c r="AS561" s="28">
        <v>0.0</v>
      </c>
      <c r="AT561" s="68">
        <v>0.0</v>
      </c>
      <c r="AU561" s="28">
        <v>0.0</v>
      </c>
      <c r="AV561" s="68">
        <v>0.0</v>
      </c>
      <c r="AW561" s="28">
        <v>0.0</v>
      </c>
      <c r="AX561" s="68">
        <v>0.0</v>
      </c>
      <c r="AY561" s="55" t="s">
        <v>184</v>
      </c>
      <c r="AZ561" s="55" t="s">
        <v>184</v>
      </c>
      <c r="BA561" s="55" t="s">
        <v>184</v>
      </c>
      <c r="BB561" s="55" t="s">
        <v>184</v>
      </c>
      <c r="BC561" s="77">
        <f t="shared" si="7"/>
        <v>100</v>
      </c>
    </row>
    <row r="562" ht="22.5" customHeight="1">
      <c r="A562" s="36">
        <v>561.0</v>
      </c>
      <c r="B562" s="28" t="s">
        <v>3650</v>
      </c>
      <c r="C562" s="28" t="s">
        <v>5544</v>
      </c>
      <c r="D562" s="28" t="s">
        <v>288</v>
      </c>
      <c r="E562" s="28" t="s">
        <v>593</v>
      </c>
      <c r="F562" s="28" t="s">
        <v>2343</v>
      </c>
      <c r="G562" s="28"/>
      <c r="H562" s="28"/>
      <c r="I562" s="28"/>
      <c r="J562" s="28"/>
      <c r="K562" s="28">
        <v>0.0</v>
      </c>
      <c r="L562" s="28" t="s">
        <v>2343</v>
      </c>
      <c r="M562" s="28">
        <v>1.0</v>
      </c>
      <c r="N562" s="28" t="s">
        <v>2346</v>
      </c>
      <c r="O562" s="28" t="s">
        <v>1608</v>
      </c>
      <c r="P562" s="28"/>
      <c r="Q562" s="28">
        <v>0.0</v>
      </c>
      <c r="R562" s="28">
        <v>0.0</v>
      </c>
      <c r="S562" s="50">
        <f t="shared" si="1"/>
        <v>0</v>
      </c>
      <c r="T562" s="28" t="str">
        <f t="shared" si="2"/>
        <v>KURANG 8JAM</v>
      </c>
      <c r="U562" s="52">
        <v>44927.0</v>
      </c>
      <c r="V562" s="28" t="str">
        <f t="shared" si="3"/>
        <v>DIATAS 2 TAHUN</v>
      </c>
      <c r="W562" s="28"/>
      <c r="X562" s="28"/>
      <c r="Y562" s="28"/>
      <c r="Z562" s="28"/>
      <c r="AA562" s="28"/>
      <c r="AB562" s="28"/>
      <c r="AC562" s="65" t="b">
        <v>0</v>
      </c>
      <c r="AD562" s="28" t="str">
        <f t="shared" si="4"/>
        <v>Waktunya Dummy</v>
      </c>
      <c r="AE562" s="28" t="str">
        <f t="shared" si="5"/>
        <v>0</v>
      </c>
      <c r="AF562" s="28">
        <f t="shared" si="8"/>
        <v>0</v>
      </c>
      <c r="AG562" s="28">
        <v>0.0</v>
      </c>
      <c r="AH562" s="68">
        <v>1.0</v>
      </c>
      <c r="AI562" s="28">
        <v>0.0</v>
      </c>
      <c r="AJ562" s="70">
        <v>0.0</v>
      </c>
      <c r="AK562" s="28">
        <v>0.0</v>
      </c>
      <c r="AL562" s="68">
        <v>0.0</v>
      </c>
      <c r="AM562" s="28">
        <v>0.0</v>
      </c>
      <c r="AN562" s="68">
        <v>0.0</v>
      </c>
      <c r="AO562" s="28">
        <v>0.0</v>
      </c>
      <c r="AP562" s="68">
        <v>0.0</v>
      </c>
      <c r="AQ562" s="28">
        <v>0.0</v>
      </c>
      <c r="AR562" s="68">
        <v>0.0</v>
      </c>
      <c r="AS562" s="28">
        <v>0.0</v>
      </c>
      <c r="AT562" s="68">
        <v>0.0</v>
      </c>
      <c r="AU562" s="28">
        <v>0.0</v>
      </c>
      <c r="AV562" s="68">
        <v>0.0</v>
      </c>
      <c r="AW562" s="28">
        <v>0.0</v>
      </c>
      <c r="AX562" s="68">
        <v>0.0</v>
      </c>
      <c r="AY562" s="55" t="s">
        <v>184</v>
      </c>
      <c r="AZ562" s="55" t="s">
        <v>184</v>
      </c>
      <c r="BA562" s="55" t="s">
        <v>184</v>
      </c>
      <c r="BB562" s="55" t="s">
        <v>184</v>
      </c>
      <c r="BC562" s="77">
        <f t="shared" si="7"/>
        <v>100</v>
      </c>
    </row>
    <row r="563" ht="22.5" customHeight="1">
      <c r="A563" s="36">
        <v>562.0</v>
      </c>
      <c r="B563" s="28" t="s">
        <v>1225</v>
      </c>
      <c r="C563" s="28" t="s">
        <v>1226</v>
      </c>
      <c r="D563" s="28" t="s">
        <v>288</v>
      </c>
      <c r="E563" s="28" t="s">
        <v>593</v>
      </c>
      <c r="F563" s="28" t="s">
        <v>358</v>
      </c>
      <c r="G563" s="28"/>
      <c r="H563" s="28" t="s">
        <v>1703</v>
      </c>
      <c r="I563" s="28">
        <v>2.0</v>
      </c>
      <c r="J563" s="28">
        <v>40.0</v>
      </c>
      <c r="K563" s="28">
        <v>80.0</v>
      </c>
      <c r="L563" s="28" t="s">
        <v>546</v>
      </c>
      <c r="M563" s="28">
        <v>3.0</v>
      </c>
      <c r="N563" s="28" t="s">
        <v>2353</v>
      </c>
      <c r="O563" s="28"/>
      <c r="P563" s="28"/>
      <c r="Q563" s="28" t="s">
        <v>368</v>
      </c>
      <c r="R563" s="28">
        <v>100.0</v>
      </c>
      <c r="S563" s="50">
        <f t="shared" si="1"/>
        <v>33.33333333</v>
      </c>
      <c r="T563" s="28" t="str">
        <f t="shared" si="2"/>
        <v>DIATAS 8JAM</v>
      </c>
      <c r="U563" s="52">
        <v>45292.0</v>
      </c>
      <c r="V563" s="28" t="str">
        <f t="shared" si="3"/>
        <v>DIATAS 1 TAHUN</v>
      </c>
      <c r="W563" s="28"/>
      <c r="X563" s="28"/>
      <c r="Y563" s="28"/>
      <c r="Z563" s="28"/>
      <c r="AA563" s="28"/>
      <c r="AB563" s="28"/>
      <c r="AC563" s="65" t="b">
        <v>0</v>
      </c>
      <c r="AD563" s="28" t="str">
        <f t="shared" si="4"/>
        <v>Waktunya Dummy</v>
      </c>
      <c r="AE563" s="28" t="str">
        <f t="shared" si="5"/>
        <v>1</v>
      </c>
      <c r="AF563" s="28">
        <f t="shared" si="8"/>
        <v>100</v>
      </c>
      <c r="AG563" s="28">
        <v>100.0</v>
      </c>
      <c r="AH563" s="68">
        <v>1.0</v>
      </c>
      <c r="AI563" s="28">
        <v>0.0</v>
      </c>
      <c r="AJ563" s="70"/>
      <c r="AK563" s="28">
        <v>0.0</v>
      </c>
      <c r="AL563" s="28"/>
      <c r="AM563" s="28">
        <v>0.0</v>
      </c>
      <c r="AN563" s="28"/>
      <c r="AO563" s="28">
        <v>0.0</v>
      </c>
      <c r="AP563" s="28"/>
      <c r="AQ563" s="28">
        <v>0.0</v>
      </c>
      <c r="AR563" s="28"/>
      <c r="AS563" s="28">
        <v>0.0</v>
      </c>
      <c r="AT563" s="28"/>
      <c r="AU563" s="28">
        <v>0.0</v>
      </c>
      <c r="AV563" s="28"/>
      <c r="AW563" s="28">
        <v>0.0</v>
      </c>
      <c r="AX563" s="28"/>
      <c r="AY563" s="55" t="s">
        <v>184</v>
      </c>
      <c r="AZ563" s="55" t="s">
        <v>184</v>
      </c>
      <c r="BA563" s="55" t="s">
        <v>184</v>
      </c>
      <c r="BB563" s="55" t="s">
        <v>184</v>
      </c>
      <c r="BC563" s="77">
        <f t="shared" si="7"/>
        <v>100</v>
      </c>
    </row>
    <row r="564" ht="22.5" customHeight="1">
      <c r="A564" s="36">
        <v>563.0</v>
      </c>
      <c r="B564" s="28" t="s">
        <v>3653</v>
      </c>
      <c r="C564" s="28" t="s">
        <v>5550</v>
      </c>
      <c r="D564" s="28" t="s">
        <v>288</v>
      </c>
      <c r="E564" s="28" t="s">
        <v>593</v>
      </c>
      <c r="F564" s="28" t="s">
        <v>2343</v>
      </c>
      <c r="G564" s="28"/>
      <c r="H564" s="28"/>
      <c r="I564" s="28"/>
      <c r="J564" s="28"/>
      <c r="K564" s="28">
        <v>0.0</v>
      </c>
      <c r="L564" s="28" t="s">
        <v>2343</v>
      </c>
      <c r="M564" s="28">
        <v>1.0</v>
      </c>
      <c r="N564" s="28" t="s">
        <v>2346</v>
      </c>
      <c r="O564" s="28" t="s">
        <v>1608</v>
      </c>
      <c r="P564" s="28"/>
      <c r="Q564" s="28">
        <v>0.0</v>
      </c>
      <c r="R564" s="28">
        <v>0.0</v>
      </c>
      <c r="S564" s="50">
        <f t="shared" si="1"/>
        <v>0</v>
      </c>
      <c r="T564" s="28" t="str">
        <f t="shared" si="2"/>
        <v>KURANG 8JAM</v>
      </c>
      <c r="U564" s="52">
        <v>44927.0</v>
      </c>
      <c r="V564" s="28" t="str">
        <f t="shared" si="3"/>
        <v>DIATAS 2 TAHUN</v>
      </c>
      <c r="W564" s="28"/>
      <c r="X564" s="28"/>
      <c r="Y564" s="28"/>
      <c r="Z564" s="28"/>
      <c r="AA564" s="28"/>
      <c r="AB564" s="28"/>
      <c r="AC564" s="65" t="b">
        <v>0</v>
      </c>
      <c r="AD564" s="28" t="str">
        <f t="shared" si="4"/>
        <v>Waktunya Dummy</v>
      </c>
      <c r="AE564" s="28" t="str">
        <f t="shared" si="5"/>
        <v>0</v>
      </c>
      <c r="AF564" s="28">
        <f t="shared" si="8"/>
        <v>0</v>
      </c>
      <c r="AG564" s="28">
        <v>0.0</v>
      </c>
      <c r="AH564" s="68">
        <v>1.0</v>
      </c>
      <c r="AI564" s="28">
        <v>0.0</v>
      </c>
      <c r="AJ564" s="70">
        <v>0.0</v>
      </c>
      <c r="AK564" s="28">
        <v>0.0</v>
      </c>
      <c r="AL564" s="68">
        <v>0.0</v>
      </c>
      <c r="AM564" s="28">
        <v>0.0</v>
      </c>
      <c r="AN564" s="68">
        <v>0.0</v>
      </c>
      <c r="AO564" s="28">
        <v>0.0</v>
      </c>
      <c r="AP564" s="68">
        <v>0.0</v>
      </c>
      <c r="AQ564" s="28">
        <v>0.0</v>
      </c>
      <c r="AR564" s="68">
        <v>0.0</v>
      </c>
      <c r="AS564" s="28">
        <v>0.0</v>
      </c>
      <c r="AT564" s="68">
        <v>0.0</v>
      </c>
      <c r="AU564" s="28">
        <v>0.0</v>
      </c>
      <c r="AV564" s="68">
        <v>0.0</v>
      </c>
      <c r="AW564" s="28">
        <v>0.0</v>
      </c>
      <c r="AX564" s="68">
        <v>0.0</v>
      </c>
      <c r="AY564" s="55" t="s">
        <v>184</v>
      </c>
      <c r="AZ564" s="55" t="s">
        <v>184</v>
      </c>
      <c r="BA564" s="55" t="s">
        <v>184</v>
      </c>
      <c r="BB564" s="55" t="s">
        <v>184</v>
      </c>
      <c r="BC564" s="77">
        <f t="shared" si="7"/>
        <v>100</v>
      </c>
    </row>
    <row r="565" ht="22.5" customHeight="1">
      <c r="A565" s="36">
        <v>564.0</v>
      </c>
      <c r="B565" s="28" t="s">
        <v>3658</v>
      </c>
      <c r="C565" s="28" t="s">
        <v>5552</v>
      </c>
      <c r="D565" s="28" t="s">
        <v>96</v>
      </c>
      <c r="E565" s="28" t="s">
        <v>593</v>
      </c>
      <c r="F565" s="28" t="s">
        <v>358</v>
      </c>
      <c r="G565" s="28"/>
      <c r="H565" s="28" t="s">
        <v>1859</v>
      </c>
      <c r="I565" s="28">
        <v>2.0</v>
      </c>
      <c r="J565" s="28">
        <v>20.0</v>
      </c>
      <c r="K565" s="28">
        <v>40.0</v>
      </c>
      <c r="L565" s="28" t="s">
        <v>546</v>
      </c>
      <c r="M565" s="28">
        <v>4.0</v>
      </c>
      <c r="N565" s="28" t="s">
        <v>1605</v>
      </c>
      <c r="O565" s="28" t="s">
        <v>1608</v>
      </c>
      <c r="P565" s="28"/>
      <c r="Q565" s="28" t="s">
        <v>368</v>
      </c>
      <c r="R565" s="28">
        <v>100.0</v>
      </c>
      <c r="S565" s="50">
        <f t="shared" si="1"/>
        <v>25</v>
      </c>
      <c r="T565" s="28" t="str">
        <f t="shared" si="2"/>
        <v>DIATAS 8JAM</v>
      </c>
      <c r="U565" s="52">
        <v>44927.0</v>
      </c>
      <c r="V565" s="28" t="str">
        <f t="shared" si="3"/>
        <v>DIATAS 2 TAHUN</v>
      </c>
      <c r="W565" s="28"/>
      <c r="X565" s="28"/>
      <c r="Y565" s="28"/>
      <c r="Z565" s="28"/>
      <c r="AA565" s="28"/>
      <c r="AB565" s="28"/>
      <c r="AC565" s="65" t="b">
        <v>0</v>
      </c>
      <c r="AD565" s="28" t="str">
        <f t="shared" si="4"/>
        <v>Waktunya Dummy</v>
      </c>
      <c r="AE565" s="28" t="str">
        <f t="shared" si="5"/>
        <v>1</v>
      </c>
      <c r="AF565" s="28">
        <f t="shared" si="8"/>
        <v>100</v>
      </c>
      <c r="AG565" s="28">
        <v>100.0</v>
      </c>
      <c r="AH565" s="68">
        <v>1.0</v>
      </c>
      <c r="AI565" s="28">
        <v>0.0</v>
      </c>
      <c r="AJ565" s="70">
        <v>0.0</v>
      </c>
      <c r="AK565" s="28">
        <v>0.0</v>
      </c>
      <c r="AL565" s="68">
        <v>0.0</v>
      </c>
      <c r="AM565" s="28">
        <v>0.0</v>
      </c>
      <c r="AN565" s="68">
        <v>0.0</v>
      </c>
      <c r="AO565" s="28">
        <v>0.0</v>
      </c>
      <c r="AP565" s="68">
        <v>0.0</v>
      </c>
      <c r="AQ565" s="28">
        <v>0.0</v>
      </c>
      <c r="AR565" s="68">
        <v>0.0</v>
      </c>
      <c r="AS565" s="28">
        <v>0.0</v>
      </c>
      <c r="AT565" s="68">
        <v>0.0</v>
      </c>
      <c r="AU565" s="28">
        <v>0.0</v>
      </c>
      <c r="AV565" s="68">
        <v>0.0</v>
      </c>
      <c r="AW565" s="28">
        <v>0.0</v>
      </c>
      <c r="AX565" s="68">
        <v>0.0</v>
      </c>
      <c r="AY565" s="55" t="s">
        <v>184</v>
      </c>
      <c r="AZ565" s="55" t="s">
        <v>184</v>
      </c>
      <c r="BA565" s="55" t="s">
        <v>184</v>
      </c>
      <c r="BB565" s="55" t="s">
        <v>184</v>
      </c>
      <c r="BC565" s="77">
        <f t="shared" si="7"/>
        <v>100</v>
      </c>
    </row>
    <row r="566" ht="22.5" customHeight="1">
      <c r="A566" s="36">
        <v>565.0</v>
      </c>
      <c r="B566" s="28" t="s">
        <v>3661</v>
      </c>
      <c r="C566" s="28" t="s">
        <v>5555</v>
      </c>
      <c r="D566" s="28" t="s">
        <v>96</v>
      </c>
      <c r="E566" s="28" t="s">
        <v>593</v>
      </c>
      <c r="F566" s="28" t="s">
        <v>358</v>
      </c>
      <c r="G566" s="28"/>
      <c r="H566" s="28" t="s">
        <v>1859</v>
      </c>
      <c r="I566" s="28">
        <v>2.0</v>
      </c>
      <c r="J566" s="28">
        <v>20.0</v>
      </c>
      <c r="K566" s="28">
        <v>40.0</v>
      </c>
      <c r="L566" s="28" t="s">
        <v>546</v>
      </c>
      <c r="M566" s="28">
        <v>4.0</v>
      </c>
      <c r="N566" s="28" t="s">
        <v>1605</v>
      </c>
      <c r="O566" s="28" t="s">
        <v>1608</v>
      </c>
      <c r="P566" s="28"/>
      <c r="Q566" s="28" t="s">
        <v>368</v>
      </c>
      <c r="R566" s="28">
        <v>100.0</v>
      </c>
      <c r="S566" s="50">
        <f t="shared" si="1"/>
        <v>25</v>
      </c>
      <c r="T566" s="28" t="str">
        <f t="shared" si="2"/>
        <v>DIATAS 8JAM</v>
      </c>
      <c r="U566" s="52">
        <v>44927.0</v>
      </c>
      <c r="V566" s="28" t="str">
        <f t="shared" si="3"/>
        <v>DIATAS 2 TAHUN</v>
      </c>
      <c r="W566" s="28"/>
      <c r="X566" s="28"/>
      <c r="Y566" s="28"/>
      <c r="Z566" s="28"/>
      <c r="AA566" s="28"/>
      <c r="AB566" s="28"/>
      <c r="AC566" s="65" t="b">
        <v>0</v>
      </c>
      <c r="AD566" s="28" t="str">
        <f t="shared" si="4"/>
        <v>Waktunya Dummy</v>
      </c>
      <c r="AE566" s="28" t="str">
        <f t="shared" si="5"/>
        <v>1</v>
      </c>
      <c r="AF566" s="28">
        <f t="shared" si="8"/>
        <v>100</v>
      </c>
      <c r="AG566" s="28">
        <v>100.0</v>
      </c>
      <c r="AH566" s="68">
        <v>1.0</v>
      </c>
      <c r="AI566" s="28">
        <v>0.0</v>
      </c>
      <c r="AJ566" s="70">
        <v>0.0</v>
      </c>
      <c r="AK566" s="28">
        <v>0.0</v>
      </c>
      <c r="AL566" s="68">
        <v>0.0</v>
      </c>
      <c r="AM566" s="28">
        <v>0.0</v>
      </c>
      <c r="AN566" s="68">
        <v>0.0</v>
      </c>
      <c r="AO566" s="28">
        <v>0.0</v>
      </c>
      <c r="AP566" s="68">
        <v>0.0</v>
      </c>
      <c r="AQ566" s="28">
        <v>0.0</v>
      </c>
      <c r="AR566" s="68">
        <v>0.0</v>
      </c>
      <c r="AS566" s="28">
        <v>0.0</v>
      </c>
      <c r="AT566" s="68">
        <v>0.0</v>
      </c>
      <c r="AU566" s="28">
        <v>0.0</v>
      </c>
      <c r="AV566" s="68">
        <v>0.0</v>
      </c>
      <c r="AW566" s="28">
        <v>0.0</v>
      </c>
      <c r="AX566" s="68">
        <v>0.0</v>
      </c>
      <c r="AY566" s="55" t="s">
        <v>184</v>
      </c>
      <c r="AZ566" s="55" t="s">
        <v>184</v>
      </c>
      <c r="BA566" s="55" t="s">
        <v>184</v>
      </c>
      <c r="BB566" s="55" t="s">
        <v>184</v>
      </c>
      <c r="BC566" s="77">
        <f t="shared" si="7"/>
        <v>100</v>
      </c>
    </row>
    <row r="567" ht="22.5" customHeight="1">
      <c r="A567" s="36">
        <v>566.0</v>
      </c>
      <c r="B567" s="28" t="s">
        <v>3665</v>
      </c>
      <c r="C567" s="28" t="s">
        <v>5559</v>
      </c>
      <c r="D567" s="28" t="s">
        <v>96</v>
      </c>
      <c r="E567" s="28" t="s">
        <v>593</v>
      </c>
      <c r="F567" s="28" t="s">
        <v>358</v>
      </c>
      <c r="G567" s="28"/>
      <c r="H567" s="28" t="s">
        <v>1859</v>
      </c>
      <c r="I567" s="28">
        <v>2.0</v>
      </c>
      <c r="J567" s="28">
        <v>20.0</v>
      </c>
      <c r="K567" s="28">
        <v>40.0</v>
      </c>
      <c r="L567" s="28" t="s">
        <v>546</v>
      </c>
      <c r="M567" s="28">
        <v>2.0</v>
      </c>
      <c r="N567" s="28" t="s">
        <v>3851</v>
      </c>
      <c r="O567" s="28" t="s">
        <v>2362</v>
      </c>
      <c r="P567" s="28"/>
      <c r="Q567" s="28" t="s">
        <v>1245</v>
      </c>
      <c r="R567" s="28">
        <v>50.0</v>
      </c>
      <c r="S567" s="50">
        <f t="shared" si="1"/>
        <v>25</v>
      </c>
      <c r="T567" s="28" t="str">
        <f t="shared" si="2"/>
        <v>DIATAS 8JAM</v>
      </c>
      <c r="U567" s="52">
        <v>45292.0</v>
      </c>
      <c r="V567" s="28" t="str">
        <f t="shared" si="3"/>
        <v>DIATAS 1 TAHUN</v>
      </c>
      <c r="W567" s="28"/>
      <c r="X567" s="28"/>
      <c r="Y567" s="28"/>
      <c r="Z567" s="28"/>
      <c r="AA567" s="28"/>
      <c r="AB567" s="28"/>
      <c r="AC567" s="65" t="b">
        <v>0</v>
      </c>
      <c r="AD567" s="28" t="str">
        <f t="shared" si="4"/>
        <v>Waktunya Dummy</v>
      </c>
      <c r="AE567" s="28" t="str">
        <f t="shared" si="5"/>
        <v>1</v>
      </c>
      <c r="AF567" s="28">
        <f t="shared" si="8"/>
        <v>50</v>
      </c>
      <c r="AG567" s="28">
        <v>50.0</v>
      </c>
      <c r="AH567" s="68">
        <v>1.0</v>
      </c>
      <c r="AI567" s="28">
        <v>0.0</v>
      </c>
      <c r="AJ567" s="70"/>
      <c r="AK567" s="28">
        <v>0.0</v>
      </c>
      <c r="AL567" s="28"/>
      <c r="AM567" s="28">
        <v>0.0</v>
      </c>
      <c r="AN567" s="28"/>
      <c r="AO567" s="28">
        <v>0.0</v>
      </c>
      <c r="AP567" s="28"/>
      <c r="AQ567" s="28">
        <v>0.0</v>
      </c>
      <c r="AR567" s="28"/>
      <c r="AS567" s="28">
        <v>0.0</v>
      </c>
      <c r="AT567" s="28"/>
      <c r="AU567" s="28">
        <v>0.0</v>
      </c>
      <c r="AV567" s="28"/>
      <c r="AW567" s="28">
        <v>0.0</v>
      </c>
      <c r="AX567" s="28"/>
      <c r="AY567" s="55" t="s">
        <v>184</v>
      </c>
      <c r="AZ567" s="55" t="s">
        <v>184</v>
      </c>
      <c r="BA567" s="55" t="s">
        <v>184</v>
      </c>
      <c r="BB567" s="55" t="s">
        <v>184</v>
      </c>
      <c r="BC567" s="77">
        <f t="shared" si="7"/>
        <v>100</v>
      </c>
    </row>
    <row r="568" ht="22.5" customHeight="1">
      <c r="A568" s="36">
        <v>567.0</v>
      </c>
      <c r="B568" s="28" t="s">
        <v>3670</v>
      </c>
      <c r="C568" s="28" t="s">
        <v>5562</v>
      </c>
      <c r="D568" s="28" t="s">
        <v>232</v>
      </c>
      <c r="E568" s="28" t="s">
        <v>593</v>
      </c>
      <c r="F568" s="28" t="s">
        <v>358</v>
      </c>
      <c r="G568" s="28"/>
      <c r="H568" s="28" t="s">
        <v>1859</v>
      </c>
      <c r="I568" s="28">
        <v>2.0</v>
      </c>
      <c r="J568" s="28">
        <v>20.0</v>
      </c>
      <c r="K568" s="28">
        <v>40.0</v>
      </c>
      <c r="L568" s="28" t="s">
        <v>546</v>
      </c>
      <c r="M568" s="28">
        <v>4.0</v>
      </c>
      <c r="N568" s="28" t="s">
        <v>1605</v>
      </c>
      <c r="O568" s="28" t="s">
        <v>1608</v>
      </c>
      <c r="P568" s="28"/>
      <c r="Q568" s="28" t="s">
        <v>368</v>
      </c>
      <c r="R568" s="28">
        <v>100.0</v>
      </c>
      <c r="S568" s="50">
        <f t="shared" si="1"/>
        <v>25</v>
      </c>
      <c r="T568" s="28" t="str">
        <f t="shared" si="2"/>
        <v>DIATAS 8JAM</v>
      </c>
      <c r="U568" s="52">
        <v>44927.0</v>
      </c>
      <c r="V568" s="28" t="str">
        <f t="shared" si="3"/>
        <v>DIATAS 2 TAHUN</v>
      </c>
      <c r="W568" s="28"/>
      <c r="X568" s="28"/>
      <c r="Y568" s="28"/>
      <c r="Z568" s="28"/>
      <c r="AA568" s="28"/>
      <c r="AB568" s="28"/>
      <c r="AC568" s="65" t="b">
        <v>0</v>
      </c>
      <c r="AD568" s="28" t="str">
        <f t="shared" si="4"/>
        <v>Waktunya Dummy</v>
      </c>
      <c r="AE568" s="28" t="str">
        <f t="shared" si="5"/>
        <v>1</v>
      </c>
      <c r="AF568" s="28">
        <f t="shared" si="8"/>
        <v>100</v>
      </c>
      <c r="AG568" s="28">
        <v>100.0</v>
      </c>
      <c r="AH568" s="68">
        <v>1.0</v>
      </c>
      <c r="AI568" s="28">
        <v>0.0</v>
      </c>
      <c r="AJ568" s="70">
        <v>0.0</v>
      </c>
      <c r="AK568" s="28">
        <v>0.0</v>
      </c>
      <c r="AL568" s="68">
        <v>0.0</v>
      </c>
      <c r="AM568" s="28">
        <v>0.0</v>
      </c>
      <c r="AN568" s="68">
        <v>0.0</v>
      </c>
      <c r="AO568" s="28">
        <v>0.0</v>
      </c>
      <c r="AP568" s="68">
        <v>0.0</v>
      </c>
      <c r="AQ568" s="28">
        <v>0.0</v>
      </c>
      <c r="AR568" s="68">
        <v>0.0</v>
      </c>
      <c r="AS568" s="28">
        <v>0.0</v>
      </c>
      <c r="AT568" s="68">
        <v>0.0</v>
      </c>
      <c r="AU568" s="28">
        <v>0.0</v>
      </c>
      <c r="AV568" s="68">
        <v>0.0</v>
      </c>
      <c r="AW568" s="28">
        <v>0.0</v>
      </c>
      <c r="AX568" s="68">
        <v>0.0</v>
      </c>
      <c r="AY568" s="55" t="s">
        <v>184</v>
      </c>
      <c r="AZ568" s="55" t="s">
        <v>184</v>
      </c>
      <c r="BA568" s="55" t="s">
        <v>184</v>
      </c>
      <c r="BB568" s="55" t="s">
        <v>184</v>
      </c>
      <c r="BC568" s="77">
        <f t="shared" si="7"/>
        <v>100</v>
      </c>
    </row>
    <row r="569" ht="22.5" customHeight="1">
      <c r="A569" s="36">
        <v>568.0</v>
      </c>
      <c r="B569" s="28" t="s">
        <v>1393</v>
      </c>
      <c r="C569" s="28" t="s">
        <v>1394</v>
      </c>
      <c r="D569" s="28" t="s">
        <v>191</v>
      </c>
      <c r="E569" s="28" t="s">
        <v>240</v>
      </c>
      <c r="F569" s="28" t="e">
        <v>#N/A</v>
      </c>
      <c r="G569" s="28"/>
      <c r="H569" s="28"/>
      <c r="I569" s="28">
        <v>2.0</v>
      </c>
      <c r="J569" s="28">
        <v>40.0</v>
      </c>
      <c r="K569" s="28">
        <v>80.0</v>
      </c>
      <c r="L569" s="28" t="s">
        <v>546</v>
      </c>
      <c r="M569" s="28">
        <v>2.0</v>
      </c>
      <c r="N569" s="28" t="s">
        <v>2353</v>
      </c>
      <c r="O569" s="28"/>
      <c r="P569" s="28"/>
      <c r="Q569" s="28" t="s">
        <v>368</v>
      </c>
      <c r="R569" s="28">
        <v>100.0</v>
      </c>
      <c r="S569" s="50">
        <f t="shared" si="1"/>
        <v>50</v>
      </c>
      <c r="T569" s="28" t="str">
        <f t="shared" si="2"/>
        <v>DIATAS 8JAM</v>
      </c>
      <c r="U569" s="52">
        <v>45292.0</v>
      </c>
      <c r="V569" s="28" t="str">
        <f t="shared" si="3"/>
        <v>DIATAS 1 TAHUN</v>
      </c>
      <c r="W569" s="28"/>
      <c r="X569" s="28"/>
      <c r="Y569" s="28"/>
      <c r="Z569" s="28"/>
      <c r="AA569" s="28"/>
      <c r="AB569" s="28"/>
      <c r="AC569" s="65" t="b">
        <v>0</v>
      </c>
      <c r="AD569" s="28" t="str">
        <f t="shared" si="4"/>
        <v>Waktunya Dummy</v>
      </c>
      <c r="AE569" s="28" t="str">
        <f t="shared" si="5"/>
        <v>1</v>
      </c>
      <c r="AF569" s="28">
        <f t="shared" si="8"/>
        <v>100</v>
      </c>
      <c r="AG569" s="28">
        <v>100.0</v>
      </c>
      <c r="AH569" s="68">
        <v>1.0</v>
      </c>
      <c r="AI569" s="28">
        <v>0.0</v>
      </c>
      <c r="AJ569" s="70"/>
      <c r="AK569" s="28">
        <v>0.0</v>
      </c>
      <c r="AL569" s="28"/>
      <c r="AM569" s="28">
        <v>0.0</v>
      </c>
      <c r="AN569" s="28"/>
      <c r="AO569" s="28">
        <v>0.0</v>
      </c>
      <c r="AP569" s="28"/>
      <c r="AQ569" s="28">
        <v>0.0</v>
      </c>
      <c r="AR569" s="28"/>
      <c r="AS569" s="28">
        <v>0.0</v>
      </c>
      <c r="AT569" s="28"/>
      <c r="AU569" s="28">
        <v>0.0</v>
      </c>
      <c r="AV569" s="28"/>
      <c r="AW569" s="28">
        <v>0.0</v>
      </c>
      <c r="AX569" s="28"/>
      <c r="AY569" s="55" t="s">
        <v>184</v>
      </c>
      <c r="AZ569" s="55" t="s">
        <v>184</v>
      </c>
      <c r="BA569" s="55" t="s">
        <v>184</v>
      </c>
      <c r="BB569" s="55" t="s">
        <v>184</v>
      </c>
      <c r="BC569" s="77">
        <f t="shared" si="7"/>
        <v>100</v>
      </c>
    </row>
    <row r="570" ht="22.5" customHeight="1">
      <c r="A570" s="36">
        <v>569.0</v>
      </c>
      <c r="B570" s="28" t="s">
        <v>3695</v>
      </c>
      <c r="C570" s="28" t="s">
        <v>5567</v>
      </c>
      <c r="D570" s="28" t="s">
        <v>191</v>
      </c>
      <c r="E570" s="28" t="s">
        <v>593</v>
      </c>
      <c r="F570" s="28" t="s">
        <v>358</v>
      </c>
      <c r="G570" s="28"/>
      <c r="H570" s="28" t="s">
        <v>1859</v>
      </c>
      <c r="I570" s="28">
        <v>2.0</v>
      </c>
      <c r="J570" s="28">
        <v>20.0</v>
      </c>
      <c r="K570" s="28">
        <v>40.0</v>
      </c>
      <c r="L570" s="28" t="s">
        <v>546</v>
      </c>
      <c r="M570" s="28">
        <v>2.0</v>
      </c>
      <c r="N570" s="28" t="s">
        <v>3851</v>
      </c>
      <c r="O570" s="28" t="s">
        <v>2362</v>
      </c>
      <c r="P570" s="28"/>
      <c r="Q570" s="28" t="s">
        <v>1245</v>
      </c>
      <c r="R570" s="28">
        <v>50.0</v>
      </c>
      <c r="S570" s="50">
        <f t="shared" si="1"/>
        <v>25</v>
      </c>
      <c r="T570" s="28" t="str">
        <f t="shared" si="2"/>
        <v>DIATAS 8JAM</v>
      </c>
      <c r="U570" s="52">
        <v>45292.0</v>
      </c>
      <c r="V570" s="28" t="str">
        <f t="shared" si="3"/>
        <v>DIATAS 1 TAHUN</v>
      </c>
      <c r="W570" s="28"/>
      <c r="X570" s="28"/>
      <c r="Y570" s="28"/>
      <c r="Z570" s="28"/>
      <c r="AA570" s="28"/>
      <c r="AB570" s="28"/>
      <c r="AC570" s="65" t="b">
        <v>0</v>
      </c>
      <c r="AD570" s="28" t="str">
        <f t="shared" si="4"/>
        <v>Waktunya Dummy</v>
      </c>
      <c r="AE570" s="28" t="str">
        <f t="shared" si="5"/>
        <v>1</v>
      </c>
      <c r="AF570" s="28">
        <f t="shared" si="8"/>
        <v>50</v>
      </c>
      <c r="AG570" s="28">
        <v>50.0</v>
      </c>
      <c r="AH570" s="68">
        <v>1.0</v>
      </c>
      <c r="AI570" s="28">
        <v>0.0</v>
      </c>
      <c r="AJ570" s="70"/>
      <c r="AK570" s="28">
        <v>0.0</v>
      </c>
      <c r="AL570" s="28"/>
      <c r="AM570" s="28">
        <v>0.0</v>
      </c>
      <c r="AN570" s="28"/>
      <c r="AO570" s="28">
        <v>0.0</v>
      </c>
      <c r="AP570" s="28"/>
      <c r="AQ570" s="28">
        <v>0.0</v>
      </c>
      <c r="AR570" s="28"/>
      <c r="AS570" s="28">
        <v>0.0</v>
      </c>
      <c r="AT570" s="28"/>
      <c r="AU570" s="28">
        <v>0.0</v>
      </c>
      <c r="AV570" s="28"/>
      <c r="AW570" s="28">
        <v>0.0</v>
      </c>
      <c r="AX570" s="28"/>
      <c r="AY570" s="55" t="s">
        <v>184</v>
      </c>
      <c r="AZ570" s="55" t="s">
        <v>184</v>
      </c>
      <c r="BA570" s="55" t="s">
        <v>184</v>
      </c>
      <c r="BB570" s="55" t="s">
        <v>184</v>
      </c>
      <c r="BC570" s="77">
        <f t="shared" si="7"/>
        <v>100</v>
      </c>
    </row>
    <row r="571" ht="22.5" customHeight="1">
      <c r="A571" s="36">
        <v>570.0</v>
      </c>
      <c r="B571" s="28" t="s">
        <v>3711</v>
      </c>
      <c r="C571" s="28" t="s">
        <v>5569</v>
      </c>
      <c r="D571" s="28" t="s">
        <v>191</v>
      </c>
      <c r="E571" s="28" t="s">
        <v>593</v>
      </c>
      <c r="F571" s="28" t="s">
        <v>358</v>
      </c>
      <c r="G571" s="28"/>
      <c r="H571" s="28" t="s">
        <v>1859</v>
      </c>
      <c r="I571" s="28">
        <v>2.0</v>
      </c>
      <c r="J571" s="28">
        <v>20.0</v>
      </c>
      <c r="K571" s="28">
        <v>40.0</v>
      </c>
      <c r="L571" s="28" t="s">
        <v>546</v>
      </c>
      <c r="M571" s="28">
        <v>2.0</v>
      </c>
      <c r="N571" s="28" t="s">
        <v>3851</v>
      </c>
      <c r="O571" s="28" t="s">
        <v>2362</v>
      </c>
      <c r="P571" s="28"/>
      <c r="Q571" s="28" t="s">
        <v>1245</v>
      </c>
      <c r="R571" s="28">
        <v>50.0</v>
      </c>
      <c r="S571" s="50">
        <f t="shared" si="1"/>
        <v>25</v>
      </c>
      <c r="T571" s="28" t="str">
        <f t="shared" si="2"/>
        <v>DIATAS 8JAM</v>
      </c>
      <c r="U571" s="52">
        <v>45292.0</v>
      </c>
      <c r="V571" s="28" t="str">
        <f t="shared" si="3"/>
        <v>DIATAS 1 TAHUN</v>
      </c>
      <c r="W571" s="28"/>
      <c r="X571" s="28"/>
      <c r="Y571" s="28"/>
      <c r="Z571" s="28"/>
      <c r="AA571" s="28"/>
      <c r="AB571" s="28"/>
      <c r="AC571" s="65" t="b">
        <v>0</v>
      </c>
      <c r="AD571" s="28" t="str">
        <f t="shared" si="4"/>
        <v>Waktunya Dummy</v>
      </c>
      <c r="AE571" s="28" t="str">
        <f t="shared" si="5"/>
        <v>1</v>
      </c>
      <c r="AF571" s="28">
        <f t="shared" si="8"/>
        <v>50</v>
      </c>
      <c r="AG571" s="28">
        <v>50.0</v>
      </c>
      <c r="AH571" s="68">
        <v>1.0</v>
      </c>
      <c r="AI571" s="28">
        <v>0.0</v>
      </c>
      <c r="AJ571" s="70"/>
      <c r="AK571" s="28">
        <v>0.0</v>
      </c>
      <c r="AL571" s="28"/>
      <c r="AM571" s="28">
        <v>0.0</v>
      </c>
      <c r="AN571" s="28"/>
      <c r="AO571" s="28">
        <v>0.0</v>
      </c>
      <c r="AP571" s="28"/>
      <c r="AQ571" s="28">
        <v>0.0</v>
      </c>
      <c r="AR571" s="28"/>
      <c r="AS571" s="28">
        <v>0.0</v>
      </c>
      <c r="AT571" s="28"/>
      <c r="AU571" s="28">
        <v>0.0</v>
      </c>
      <c r="AV571" s="28"/>
      <c r="AW571" s="28">
        <v>0.0</v>
      </c>
      <c r="AX571" s="28"/>
      <c r="AY571" s="55" t="s">
        <v>184</v>
      </c>
      <c r="AZ571" s="55" t="s">
        <v>184</v>
      </c>
      <c r="BA571" s="55" t="s">
        <v>184</v>
      </c>
      <c r="BB571" s="55" t="s">
        <v>184</v>
      </c>
      <c r="BC571" s="77">
        <f t="shared" si="7"/>
        <v>100</v>
      </c>
    </row>
    <row r="572" ht="22.5" customHeight="1">
      <c r="A572" s="36">
        <v>571.0</v>
      </c>
      <c r="B572" s="28" t="s">
        <v>3673</v>
      </c>
      <c r="C572" s="28" t="s">
        <v>5572</v>
      </c>
      <c r="D572" s="28" t="s">
        <v>191</v>
      </c>
      <c r="E572" s="28" t="s">
        <v>593</v>
      </c>
      <c r="F572" s="28" t="s">
        <v>358</v>
      </c>
      <c r="G572" s="28"/>
      <c r="H572" s="28" t="s">
        <v>1859</v>
      </c>
      <c r="I572" s="28">
        <v>2.0</v>
      </c>
      <c r="J572" s="28">
        <v>20.0</v>
      </c>
      <c r="K572" s="28">
        <v>40.0</v>
      </c>
      <c r="L572" s="28" t="s">
        <v>546</v>
      </c>
      <c r="M572" s="28">
        <v>2.0</v>
      </c>
      <c r="N572" s="28" t="s">
        <v>3851</v>
      </c>
      <c r="O572" s="28" t="s">
        <v>2362</v>
      </c>
      <c r="P572" s="28"/>
      <c r="Q572" s="28" t="s">
        <v>1245</v>
      </c>
      <c r="R572" s="28">
        <v>50.0</v>
      </c>
      <c r="S572" s="50">
        <f t="shared" si="1"/>
        <v>25</v>
      </c>
      <c r="T572" s="28" t="str">
        <f t="shared" si="2"/>
        <v>DIATAS 8JAM</v>
      </c>
      <c r="U572" s="52">
        <v>45292.0</v>
      </c>
      <c r="V572" s="28" t="str">
        <f t="shared" si="3"/>
        <v>DIATAS 1 TAHUN</v>
      </c>
      <c r="W572" s="28"/>
      <c r="X572" s="28"/>
      <c r="Y572" s="28"/>
      <c r="Z572" s="28"/>
      <c r="AA572" s="28"/>
      <c r="AB572" s="28"/>
      <c r="AC572" s="65" t="b">
        <v>0</v>
      </c>
      <c r="AD572" s="28" t="str">
        <f t="shared" si="4"/>
        <v>Waktunya Dummy</v>
      </c>
      <c r="AE572" s="28" t="str">
        <f t="shared" si="5"/>
        <v>1</v>
      </c>
      <c r="AF572" s="28">
        <f t="shared" si="8"/>
        <v>50</v>
      </c>
      <c r="AG572" s="28">
        <v>50.0</v>
      </c>
      <c r="AH572" s="68">
        <v>1.0</v>
      </c>
      <c r="AI572" s="28">
        <v>0.0</v>
      </c>
      <c r="AJ572" s="70"/>
      <c r="AK572" s="28">
        <v>0.0</v>
      </c>
      <c r="AL572" s="28"/>
      <c r="AM572" s="28">
        <v>0.0</v>
      </c>
      <c r="AN572" s="28"/>
      <c r="AO572" s="28">
        <v>0.0</v>
      </c>
      <c r="AP572" s="28"/>
      <c r="AQ572" s="28">
        <v>0.0</v>
      </c>
      <c r="AR572" s="28"/>
      <c r="AS572" s="28">
        <v>0.0</v>
      </c>
      <c r="AT572" s="28"/>
      <c r="AU572" s="28">
        <v>0.0</v>
      </c>
      <c r="AV572" s="28"/>
      <c r="AW572" s="28">
        <v>0.0</v>
      </c>
      <c r="AX572" s="28"/>
      <c r="AY572" s="55" t="s">
        <v>184</v>
      </c>
      <c r="AZ572" s="55" t="s">
        <v>184</v>
      </c>
      <c r="BA572" s="55" t="s">
        <v>184</v>
      </c>
      <c r="BB572" s="55" t="s">
        <v>184</v>
      </c>
      <c r="BC572" s="77">
        <f t="shared" si="7"/>
        <v>100</v>
      </c>
    </row>
    <row r="573" ht="22.5" customHeight="1">
      <c r="A573" s="36">
        <v>572.0</v>
      </c>
      <c r="B573" s="28" t="s">
        <v>3699</v>
      </c>
      <c r="C573" s="28" t="s">
        <v>5574</v>
      </c>
      <c r="D573" s="28" t="s">
        <v>191</v>
      </c>
      <c r="E573" s="28" t="s">
        <v>593</v>
      </c>
      <c r="F573" s="28" t="s">
        <v>358</v>
      </c>
      <c r="G573" s="28"/>
      <c r="H573" s="28" t="s">
        <v>1859</v>
      </c>
      <c r="I573" s="28">
        <v>2.0</v>
      </c>
      <c r="J573" s="28">
        <v>20.0</v>
      </c>
      <c r="K573" s="28">
        <v>40.0</v>
      </c>
      <c r="L573" s="28" t="s">
        <v>546</v>
      </c>
      <c r="M573" s="28">
        <v>2.0</v>
      </c>
      <c r="N573" s="28" t="s">
        <v>3851</v>
      </c>
      <c r="O573" s="28" t="s">
        <v>2362</v>
      </c>
      <c r="P573" s="28"/>
      <c r="Q573" s="28" t="s">
        <v>1245</v>
      </c>
      <c r="R573" s="28">
        <v>50.0</v>
      </c>
      <c r="S573" s="50">
        <f t="shared" si="1"/>
        <v>25</v>
      </c>
      <c r="T573" s="28" t="str">
        <f t="shared" si="2"/>
        <v>DIATAS 8JAM</v>
      </c>
      <c r="U573" s="52">
        <v>45292.0</v>
      </c>
      <c r="V573" s="28" t="str">
        <f t="shared" si="3"/>
        <v>DIATAS 1 TAHUN</v>
      </c>
      <c r="W573" s="28"/>
      <c r="X573" s="28"/>
      <c r="Y573" s="28"/>
      <c r="Z573" s="28"/>
      <c r="AA573" s="28"/>
      <c r="AB573" s="28"/>
      <c r="AC573" s="65" t="b">
        <v>0</v>
      </c>
      <c r="AD573" s="28" t="str">
        <f t="shared" si="4"/>
        <v>Waktunya Dummy</v>
      </c>
      <c r="AE573" s="28" t="str">
        <f t="shared" si="5"/>
        <v>1</v>
      </c>
      <c r="AF573" s="28">
        <f t="shared" si="8"/>
        <v>50</v>
      </c>
      <c r="AG573" s="28">
        <v>50.0</v>
      </c>
      <c r="AH573" s="68">
        <v>1.0</v>
      </c>
      <c r="AI573" s="28">
        <v>0.0</v>
      </c>
      <c r="AJ573" s="70"/>
      <c r="AK573" s="28">
        <v>0.0</v>
      </c>
      <c r="AL573" s="28"/>
      <c r="AM573" s="28">
        <v>0.0</v>
      </c>
      <c r="AN573" s="28"/>
      <c r="AO573" s="28">
        <v>0.0</v>
      </c>
      <c r="AP573" s="28"/>
      <c r="AQ573" s="28">
        <v>0.0</v>
      </c>
      <c r="AR573" s="28"/>
      <c r="AS573" s="28">
        <v>0.0</v>
      </c>
      <c r="AT573" s="28"/>
      <c r="AU573" s="28">
        <v>0.0</v>
      </c>
      <c r="AV573" s="28"/>
      <c r="AW573" s="28">
        <v>0.0</v>
      </c>
      <c r="AX573" s="28"/>
      <c r="AY573" s="55" t="s">
        <v>184</v>
      </c>
      <c r="AZ573" s="55" t="s">
        <v>184</v>
      </c>
      <c r="BA573" s="55" t="s">
        <v>184</v>
      </c>
      <c r="BB573" s="55" t="s">
        <v>184</v>
      </c>
      <c r="BC573" s="77">
        <f t="shared" si="7"/>
        <v>100</v>
      </c>
    </row>
    <row r="574" ht="22.5" customHeight="1">
      <c r="A574" s="36">
        <v>573.0</v>
      </c>
      <c r="B574" s="28" t="s">
        <v>3717</v>
      </c>
      <c r="C574" s="28" t="s">
        <v>5577</v>
      </c>
      <c r="D574" s="28" t="s">
        <v>191</v>
      </c>
      <c r="E574" s="28" t="s">
        <v>593</v>
      </c>
      <c r="F574" s="28" t="s">
        <v>358</v>
      </c>
      <c r="G574" s="28"/>
      <c r="H574" s="28" t="s">
        <v>1859</v>
      </c>
      <c r="I574" s="28">
        <v>2.0</v>
      </c>
      <c r="J574" s="28">
        <v>20.0</v>
      </c>
      <c r="K574" s="28">
        <v>40.0</v>
      </c>
      <c r="L574" s="28" t="s">
        <v>546</v>
      </c>
      <c r="M574" s="28">
        <v>2.0</v>
      </c>
      <c r="N574" s="28" t="s">
        <v>3851</v>
      </c>
      <c r="O574" s="28" t="s">
        <v>2362</v>
      </c>
      <c r="P574" s="28"/>
      <c r="Q574" s="28" t="s">
        <v>1245</v>
      </c>
      <c r="R574" s="28">
        <v>50.0</v>
      </c>
      <c r="S574" s="50">
        <f t="shared" si="1"/>
        <v>25</v>
      </c>
      <c r="T574" s="28" t="str">
        <f t="shared" si="2"/>
        <v>DIATAS 8JAM</v>
      </c>
      <c r="U574" s="52">
        <v>45292.0</v>
      </c>
      <c r="V574" s="28" t="str">
        <f t="shared" si="3"/>
        <v>DIATAS 1 TAHUN</v>
      </c>
      <c r="W574" s="28"/>
      <c r="X574" s="28"/>
      <c r="Y574" s="28"/>
      <c r="Z574" s="28"/>
      <c r="AA574" s="28"/>
      <c r="AB574" s="28"/>
      <c r="AC574" s="65" t="b">
        <v>0</v>
      </c>
      <c r="AD574" s="28" t="str">
        <f t="shared" si="4"/>
        <v>Waktunya Dummy</v>
      </c>
      <c r="AE574" s="28" t="str">
        <f t="shared" si="5"/>
        <v>1</v>
      </c>
      <c r="AF574" s="28">
        <f t="shared" si="8"/>
        <v>50</v>
      </c>
      <c r="AG574" s="28">
        <v>50.0</v>
      </c>
      <c r="AH574" s="68">
        <v>1.0</v>
      </c>
      <c r="AI574" s="28">
        <v>0.0</v>
      </c>
      <c r="AJ574" s="70"/>
      <c r="AK574" s="28">
        <v>0.0</v>
      </c>
      <c r="AL574" s="28"/>
      <c r="AM574" s="28">
        <v>0.0</v>
      </c>
      <c r="AN574" s="28"/>
      <c r="AO574" s="28">
        <v>0.0</v>
      </c>
      <c r="AP574" s="28"/>
      <c r="AQ574" s="28">
        <v>0.0</v>
      </c>
      <c r="AR574" s="28"/>
      <c r="AS574" s="28">
        <v>0.0</v>
      </c>
      <c r="AT574" s="28"/>
      <c r="AU574" s="28">
        <v>0.0</v>
      </c>
      <c r="AV574" s="28"/>
      <c r="AW574" s="28">
        <v>0.0</v>
      </c>
      <c r="AX574" s="28"/>
      <c r="AY574" s="55" t="s">
        <v>184</v>
      </c>
      <c r="AZ574" s="55" t="s">
        <v>184</v>
      </c>
      <c r="BA574" s="55" t="s">
        <v>184</v>
      </c>
      <c r="BB574" s="55" t="s">
        <v>184</v>
      </c>
      <c r="BC574" s="77">
        <f t="shared" si="7"/>
        <v>100</v>
      </c>
    </row>
    <row r="575" ht="22.5" customHeight="1">
      <c r="A575" s="36">
        <v>574.0</v>
      </c>
      <c r="B575" s="28" t="s">
        <v>3706</v>
      </c>
      <c r="C575" s="28" t="s">
        <v>5579</v>
      </c>
      <c r="D575" s="28" t="s">
        <v>191</v>
      </c>
      <c r="E575" s="28" t="s">
        <v>593</v>
      </c>
      <c r="F575" s="28" t="s">
        <v>358</v>
      </c>
      <c r="G575" s="28"/>
      <c r="H575" s="28" t="s">
        <v>1859</v>
      </c>
      <c r="I575" s="28">
        <v>2.0</v>
      </c>
      <c r="J575" s="28">
        <v>20.0</v>
      </c>
      <c r="K575" s="28">
        <v>40.0</v>
      </c>
      <c r="L575" s="28" t="s">
        <v>546</v>
      </c>
      <c r="M575" s="28">
        <v>2.0</v>
      </c>
      <c r="N575" s="28" t="s">
        <v>3851</v>
      </c>
      <c r="O575" s="28" t="s">
        <v>2362</v>
      </c>
      <c r="P575" s="28"/>
      <c r="Q575" s="28" t="s">
        <v>1245</v>
      </c>
      <c r="R575" s="28">
        <v>50.0</v>
      </c>
      <c r="S575" s="50">
        <f t="shared" si="1"/>
        <v>25</v>
      </c>
      <c r="T575" s="28" t="str">
        <f t="shared" si="2"/>
        <v>DIATAS 8JAM</v>
      </c>
      <c r="U575" s="52">
        <v>45292.0</v>
      </c>
      <c r="V575" s="28" t="str">
        <f t="shared" si="3"/>
        <v>DIATAS 1 TAHUN</v>
      </c>
      <c r="W575" s="28"/>
      <c r="X575" s="28"/>
      <c r="Y575" s="28"/>
      <c r="Z575" s="28"/>
      <c r="AA575" s="28"/>
      <c r="AB575" s="28"/>
      <c r="AC575" s="65" t="b">
        <v>0</v>
      </c>
      <c r="AD575" s="28" t="str">
        <f t="shared" si="4"/>
        <v>Waktunya Dummy</v>
      </c>
      <c r="AE575" s="28" t="str">
        <f t="shared" si="5"/>
        <v>1</v>
      </c>
      <c r="AF575" s="28">
        <f t="shared" si="8"/>
        <v>50</v>
      </c>
      <c r="AG575" s="28">
        <v>50.0</v>
      </c>
      <c r="AH575" s="68">
        <v>1.0</v>
      </c>
      <c r="AI575" s="28">
        <v>0.0</v>
      </c>
      <c r="AJ575" s="70"/>
      <c r="AK575" s="28">
        <v>0.0</v>
      </c>
      <c r="AL575" s="28"/>
      <c r="AM575" s="28">
        <v>0.0</v>
      </c>
      <c r="AN575" s="28"/>
      <c r="AO575" s="28">
        <v>0.0</v>
      </c>
      <c r="AP575" s="28"/>
      <c r="AQ575" s="28">
        <v>0.0</v>
      </c>
      <c r="AR575" s="28"/>
      <c r="AS575" s="28">
        <v>0.0</v>
      </c>
      <c r="AT575" s="28"/>
      <c r="AU575" s="28">
        <v>0.0</v>
      </c>
      <c r="AV575" s="28"/>
      <c r="AW575" s="28">
        <v>0.0</v>
      </c>
      <c r="AX575" s="28"/>
      <c r="AY575" s="55" t="s">
        <v>184</v>
      </c>
      <c r="AZ575" s="55" t="s">
        <v>184</v>
      </c>
      <c r="BA575" s="55" t="s">
        <v>184</v>
      </c>
      <c r="BB575" s="55" t="s">
        <v>184</v>
      </c>
      <c r="BC575" s="77">
        <f t="shared" si="7"/>
        <v>100</v>
      </c>
    </row>
    <row r="576" ht="22.5" customHeight="1">
      <c r="A576" s="36">
        <v>575.0</v>
      </c>
      <c r="B576" s="28" t="s">
        <v>3678</v>
      </c>
      <c r="C576" s="28" t="s">
        <v>5582</v>
      </c>
      <c r="D576" s="28" t="s">
        <v>288</v>
      </c>
      <c r="E576" s="28" t="s">
        <v>593</v>
      </c>
      <c r="F576" s="28" t="s">
        <v>358</v>
      </c>
      <c r="G576" s="28"/>
      <c r="H576" s="28" t="s">
        <v>1859</v>
      </c>
      <c r="I576" s="28">
        <v>2.0</v>
      </c>
      <c r="J576" s="28">
        <v>20.0</v>
      </c>
      <c r="K576" s="28">
        <v>40.0</v>
      </c>
      <c r="L576" s="28" t="s">
        <v>546</v>
      </c>
      <c r="M576" s="28">
        <v>2.0</v>
      </c>
      <c r="N576" s="28" t="s">
        <v>3851</v>
      </c>
      <c r="O576" s="28" t="s">
        <v>2362</v>
      </c>
      <c r="P576" s="28"/>
      <c r="Q576" s="28" t="s">
        <v>1245</v>
      </c>
      <c r="R576" s="28">
        <v>50.0</v>
      </c>
      <c r="S576" s="50">
        <f t="shared" si="1"/>
        <v>25</v>
      </c>
      <c r="T576" s="28" t="str">
        <f t="shared" si="2"/>
        <v>DIATAS 8JAM</v>
      </c>
      <c r="U576" s="52">
        <v>45292.0</v>
      </c>
      <c r="V576" s="28" t="str">
        <f t="shared" si="3"/>
        <v>DIATAS 1 TAHUN</v>
      </c>
      <c r="W576" s="28"/>
      <c r="X576" s="28"/>
      <c r="Y576" s="28"/>
      <c r="Z576" s="28"/>
      <c r="AA576" s="28"/>
      <c r="AB576" s="28"/>
      <c r="AC576" s="65" t="b">
        <v>0</v>
      </c>
      <c r="AD576" s="28" t="str">
        <f t="shared" si="4"/>
        <v>Waktunya Dummy</v>
      </c>
      <c r="AE576" s="28" t="str">
        <f t="shared" si="5"/>
        <v>1</v>
      </c>
      <c r="AF576" s="28">
        <f t="shared" si="8"/>
        <v>50</v>
      </c>
      <c r="AG576" s="28">
        <v>50.0</v>
      </c>
      <c r="AH576" s="68">
        <v>1.0</v>
      </c>
      <c r="AI576" s="28">
        <v>0.0</v>
      </c>
      <c r="AJ576" s="70"/>
      <c r="AK576" s="28">
        <v>0.0</v>
      </c>
      <c r="AL576" s="28"/>
      <c r="AM576" s="28">
        <v>0.0</v>
      </c>
      <c r="AN576" s="28"/>
      <c r="AO576" s="28">
        <v>0.0</v>
      </c>
      <c r="AP576" s="28"/>
      <c r="AQ576" s="28">
        <v>0.0</v>
      </c>
      <c r="AR576" s="28"/>
      <c r="AS576" s="28">
        <v>0.0</v>
      </c>
      <c r="AT576" s="28"/>
      <c r="AU576" s="28">
        <v>0.0</v>
      </c>
      <c r="AV576" s="28"/>
      <c r="AW576" s="28">
        <v>0.0</v>
      </c>
      <c r="AX576" s="28"/>
      <c r="AY576" s="55" t="s">
        <v>184</v>
      </c>
      <c r="AZ576" s="55" t="s">
        <v>184</v>
      </c>
      <c r="BA576" s="55" t="s">
        <v>184</v>
      </c>
      <c r="BB576" s="55" t="s">
        <v>184</v>
      </c>
      <c r="BC576" s="77">
        <f t="shared" si="7"/>
        <v>100</v>
      </c>
    </row>
    <row r="577" ht="22.5" customHeight="1">
      <c r="A577" s="36">
        <v>576.0</v>
      </c>
      <c r="B577" s="28" t="s">
        <v>4187</v>
      </c>
      <c r="C577" s="28" t="s">
        <v>5584</v>
      </c>
      <c r="D577" s="28" t="s">
        <v>191</v>
      </c>
      <c r="E577" s="28" t="s">
        <v>593</v>
      </c>
      <c r="F577" s="28" t="s">
        <v>358</v>
      </c>
      <c r="G577" s="28"/>
      <c r="H577" s="28" t="s">
        <v>362</v>
      </c>
      <c r="I577" s="28">
        <v>2.0</v>
      </c>
      <c r="J577" s="28">
        <v>32.0</v>
      </c>
      <c r="K577" s="28">
        <v>64.0</v>
      </c>
      <c r="L577" s="28" t="s">
        <v>546</v>
      </c>
      <c r="M577" s="28">
        <v>1.0</v>
      </c>
      <c r="N577" s="28" t="s">
        <v>234</v>
      </c>
      <c r="O577" s="28" t="s">
        <v>235</v>
      </c>
      <c r="P577" s="28"/>
      <c r="Q577" s="28" t="s">
        <v>532</v>
      </c>
      <c r="R577" s="28">
        <v>200.0</v>
      </c>
      <c r="S577" s="50">
        <f t="shared" si="1"/>
        <v>200</v>
      </c>
      <c r="T577" s="28" t="str">
        <f t="shared" si="2"/>
        <v>DIATAS 8JAM</v>
      </c>
      <c r="U577" s="52">
        <v>45187.0</v>
      </c>
      <c r="V577" s="28" t="str">
        <f t="shared" si="3"/>
        <v>DIATAS 2 TAHUN</v>
      </c>
      <c r="W577" s="28"/>
      <c r="X577" s="28"/>
      <c r="Y577" s="28"/>
      <c r="Z577" s="28"/>
      <c r="AA577" s="28"/>
      <c r="AB577" s="28"/>
      <c r="AC577" s="65" t="b">
        <v>0</v>
      </c>
      <c r="AD577" s="28" t="str">
        <f t="shared" si="4"/>
        <v>Waktunya Dummy</v>
      </c>
      <c r="AE577" s="28" t="str">
        <f t="shared" si="5"/>
        <v>2</v>
      </c>
      <c r="AF577" s="28">
        <f t="shared" si="8"/>
        <v>200</v>
      </c>
      <c r="AG577" s="28">
        <v>100.0</v>
      </c>
      <c r="AH577" s="68">
        <v>1.0</v>
      </c>
      <c r="AI577" s="28">
        <v>100.0</v>
      </c>
      <c r="AJ577" s="70">
        <v>1.0</v>
      </c>
      <c r="AK577" s="28">
        <v>0.0</v>
      </c>
      <c r="AL577" s="28"/>
      <c r="AM577" s="28">
        <v>0.0</v>
      </c>
      <c r="AN577" s="28"/>
      <c r="AO577" s="28">
        <v>0.0</v>
      </c>
      <c r="AP577" s="28"/>
      <c r="AQ577" s="28">
        <v>0.0</v>
      </c>
      <c r="AR577" s="28"/>
      <c r="AS577" s="28">
        <v>0.0</v>
      </c>
      <c r="AT577" s="28"/>
      <c r="AU577" s="28">
        <v>0.0</v>
      </c>
      <c r="AV577" s="28"/>
      <c r="AW577" s="28">
        <v>0.0</v>
      </c>
      <c r="AX577" s="28"/>
      <c r="AY577" s="55" t="s">
        <v>184</v>
      </c>
      <c r="AZ577" s="55" t="s">
        <v>184</v>
      </c>
      <c r="BA577" s="55" t="s">
        <v>184</v>
      </c>
      <c r="BB577" s="55" t="s">
        <v>184</v>
      </c>
      <c r="BC577" s="77">
        <f t="shared" si="7"/>
        <v>100</v>
      </c>
    </row>
    <row r="578" ht="22.5" customHeight="1">
      <c r="A578" s="36">
        <v>577.0</v>
      </c>
      <c r="B578" s="28" t="s">
        <v>3721</v>
      </c>
      <c r="C578" s="28" t="s">
        <v>5587</v>
      </c>
      <c r="D578" s="28" t="s">
        <v>226</v>
      </c>
      <c r="E578" s="28" t="s">
        <v>593</v>
      </c>
      <c r="F578" s="28" t="s">
        <v>358</v>
      </c>
      <c r="G578" s="28"/>
      <c r="H578" s="28" t="s">
        <v>1859</v>
      </c>
      <c r="I578" s="28">
        <v>2.0</v>
      </c>
      <c r="J578" s="28">
        <v>20.0</v>
      </c>
      <c r="K578" s="28">
        <v>40.0</v>
      </c>
      <c r="L578" s="28" t="s">
        <v>546</v>
      </c>
      <c r="M578" s="28">
        <v>2.0</v>
      </c>
      <c r="N578" s="28" t="s">
        <v>3851</v>
      </c>
      <c r="O578" s="28" t="s">
        <v>2362</v>
      </c>
      <c r="P578" s="28"/>
      <c r="Q578" s="28" t="s">
        <v>1245</v>
      </c>
      <c r="R578" s="28">
        <v>50.0</v>
      </c>
      <c r="S578" s="50">
        <f t="shared" si="1"/>
        <v>25</v>
      </c>
      <c r="T578" s="28" t="str">
        <f t="shared" si="2"/>
        <v>DIATAS 8JAM</v>
      </c>
      <c r="U578" s="52">
        <v>45292.0</v>
      </c>
      <c r="V578" s="28" t="str">
        <f t="shared" si="3"/>
        <v>DIATAS 1 TAHUN</v>
      </c>
      <c r="W578" s="28"/>
      <c r="X578" s="28"/>
      <c r="Y578" s="28"/>
      <c r="Z578" s="28"/>
      <c r="AA578" s="28"/>
      <c r="AB578" s="28"/>
      <c r="AC578" s="65" t="b">
        <v>0</v>
      </c>
      <c r="AD578" s="28" t="str">
        <f t="shared" si="4"/>
        <v>Waktunya Dummy</v>
      </c>
      <c r="AE578" s="28" t="str">
        <f t="shared" si="5"/>
        <v>1</v>
      </c>
      <c r="AF578" s="28">
        <f t="shared" si="8"/>
        <v>50</v>
      </c>
      <c r="AG578" s="28">
        <v>50.0</v>
      </c>
      <c r="AH578" s="68">
        <v>1.0</v>
      </c>
      <c r="AI578" s="28">
        <v>0.0</v>
      </c>
      <c r="AJ578" s="70"/>
      <c r="AK578" s="28">
        <v>0.0</v>
      </c>
      <c r="AL578" s="28"/>
      <c r="AM578" s="28">
        <v>0.0</v>
      </c>
      <c r="AN578" s="28"/>
      <c r="AO578" s="28">
        <v>0.0</v>
      </c>
      <c r="AP578" s="28"/>
      <c r="AQ578" s="28">
        <v>0.0</v>
      </c>
      <c r="AR578" s="28"/>
      <c r="AS578" s="28">
        <v>0.0</v>
      </c>
      <c r="AT578" s="28"/>
      <c r="AU578" s="28">
        <v>0.0</v>
      </c>
      <c r="AV578" s="28"/>
      <c r="AW578" s="28">
        <v>0.0</v>
      </c>
      <c r="AX578" s="28"/>
      <c r="AY578" s="55" t="s">
        <v>184</v>
      </c>
      <c r="AZ578" s="55" t="s">
        <v>1522</v>
      </c>
      <c r="BA578" s="55" t="s">
        <v>184</v>
      </c>
      <c r="BB578" s="55" t="s">
        <v>184</v>
      </c>
      <c r="BC578" s="77">
        <f t="shared" si="7"/>
        <v>75</v>
      </c>
    </row>
    <row r="579" ht="22.5" customHeight="1">
      <c r="A579" s="36">
        <v>578.0</v>
      </c>
      <c r="B579" s="28" t="s">
        <v>3723</v>
      </c>
      <c r="C579" s="28" t="s">
        <v>5590</v>
      </c>
      <c r="D579" s="28" t="s">
        <v>226</v>
      </c>
      <c r="E579" s="28" t="s">
        <v>593</v>
      </c>
      <c r="F579" s="28" t="s">
        <v>358</v>
      </c>
      <c r="G579" s="28"/>
      <c r="H579" s="28" t="s">
        <v>1859</v>
      </c>
      <c r="I579" s="28">
        <v>2.0</v>
      </c>
      <c r="J579" s="28">
        <v>20.0</v>
      </c>
      <c r="K579" s="28">
        <v>40.0</v>
      </c>
      <c r="L579" s="28" t="s">
        <v>546</v>
      </c>
      <c r="M579" s="28">
        <v>2.0</v>
      </c>
      <c r="N579" s="28" t="s">
        <v>3851</v>
      </c>
      <c r="O579" s="28" t="s">
        <v>2362</v>
      </c>
      <c r="P579" s="28"/>
      <c r="Q579" s="28" t="s">
        <v>1245</v>
      </c>
      <c r="R579" s="28">
        <v>50.0</v>
      </c>
      <c r="S579" s="50">
        <f t="shared" si="1"/>
        <v>25</v>
      </c>
      <c r="T579" s="28" t="str">
        <f t="shared" si="2"/>
        <v>DIATAS 8JAM</v>
      </c>
      <c r="U579" s="52">
        <v>45292.0</v>
      </c>
      <c r="V579" s="28" t="str">
        <f t="shared" si="3"/>
        <v>DIATAS 1 TAHUN</v>
      </c>
      <c r="W579" s="28"/>
      <c r="X579" s="28"/>
      <c r="Y579" s="28"/>
      <c r="Z579" s="28"/>
      <c r="AA579" s="28"/>
      <c r="AB579" s="28"/>
      <c r="AC579" s="65" t="b">
        <v>0</v>
      </c>
      <c r="AD579" s="28" t="str">
        <f t="shared" si="4"/>
        <v>Waktunya Dummy</v>
      </c>
      <c r="AE579" s="28" t="str">
        <f t="shared" si="5"/>
        <v>1</v>
      </c>
      <c r="AF579" s="28">
        <f t="shared" si="8"/>
        <v>50</v>
      </c>
      <c r="AG579" s="28">
        <v>50.0</v>
      </c>
      <c r="AH579" s="68">
        <v>1.0</v>
      </c>
      <c r="AI579" s="28">
        <v>0.0</v>
      </c>
      <c r="AJ579" s="70"/>
      <c r="AK579" s="28">
        <v>0.0</v>
      </c>
      <c r="AL579" s="28"/>
      <c r="AM579" s="28">
        <v>0.0</v>
      </c>
      <c r="AN579" s="28"/>
      <c r="AO579" s="28">
        <v>0.0</v>
      </c>
      <c r="AP579" s="28"/>
      <c r="AQ579" s="28">
        <v>0.0</v>
      </c>
      <c r="AR579" s="28"/>
      <c r="AS579" s="28">
        <v>0.0</v>
      </c>
      <c r="AT579" s="28"/>
      <c r="AU579" s="28">
        <v>0.0</v>
      </c>
      <c r="AV579" s="28"/>
      <c r="AW579" s="28">
        <v>0.0</v>
      </c>
      <c r="AX579" s="28"/>
      <c r="AY579" s="55" t="s">
        <v>184</v>
      </c>
      <c r="AZ579" s="55" t="s">
        <v>184</v>
      </c>
      <c r="BA579" s="55" t="s">
        <v>184</v>
      </c>
      <c r="BB579" s="55" t="s">
        <v>184</v>
      </c>
      <c r="BC579" s="77">
        <f t="shared" si="7"/>
        <v>100</v>
      </c>
    </row>
    <row r="580" ht="22.5" customHeight="1">
      <c r="A580" s="36">
        <v>579.0</v>
      </c>
      <c r="B580" s="28" t="s">
        <v>3727</v>
      </c>
      <c r="C580" s="28" t="s">
        <v>5593</v>
      </c>
      <c r="D580" s="28" t="s">
        <v>226</v>
      </c>
      <c r="E580" s="28" t="s">
        <v>593</v>
      </c>
      <c r="F580" s="28" t="s">
        <v>358</v>
      </c>
      <c r="G580" s="28"/>
      <c r="H580" s="28" t="s">
        <v>1859</v>
      </c>
      <c r="I580" s="28">
        <v>2.0</v>
      </c>
      <c r="J580" s="28">
        <v>20.0</v>
      </c>
      <c r="K580" s="28">
        <v>40.0</v>
      </c>
      <c r="L580" s="28" t="s">
        <v>546</v>
      </c>
      <c r="M580" s="28">
        <v>2.0</v>
      </c>
      <c r="N580" s="28" t="s">
        <v>3851</v>
      </c>
      <c r="O580" s="28" t="s">
        <v>2362</v>
      </c>
      <c r="P580" s="28"/>
      <c r="Q580" s="28" t="s">
        <v>1245</v>
      </c>
      <c r="R580" s="28">
        <v>50.0</v>
      </c>
      <c r="S580" s="50">
        <f t="shared" si="1"/>
        <v>25</v>
      </c>
      <c r="T580" s="28" t="str">
        <f t="shared" si="2"/>
        <v>DIATAS 8JAM</v>
      </c>
      <c r="U580" s="52">
        <v>45292.0</v>
      </c>
      <c r="V580" s="28" t="str">
        <f t="shared" si="3"/>
        <v>DIATAS 1 TAHUN</v>
      </c>
      <c r="W580" s="28"/>
      <c r="X580" s="28"/>
      <c r="Y580" s="28"/>
      <c r="Z580" s="28"/>
      <c r="AA580" s="28"/>
      <c r="AB580" s="28"/>
      <c r="AC580" s="65" t="b">
        <v>0</v>
      </c>
      <c r="AD580" s="28" t="str">
        <f t="shared" si="4"/>
        <v>Waktunya Dummy</v>
      </c>
      <c r="AE580" s="28" t="str">
        <f t="shared" si="5"/>
        <v>1</v>
      </c>
      <c r="AF580" s="28">
        <f t="shared" si="8"/>
        <v>50</v>
      </c>
      <c r="AG580" s="28">
        <v>50.0</v>
      </c>
      <c r="AH580" s="68">
        <v>1.0</v>
      </c>
      <c r="AI580" s="28">
        <v>0.0</v>
      </c>
      <c r="AJ580" s="70"/>
      <c r="AK580" s="28">
        <v>0.0</v>
      </c>
      <c r="AL580" s="28"/>
      <c r="AM580" s="28">
        <v>0.0</v>
      </c>
      <c r="AN580" s="28"/>
      <c r="AO580" s="28">
        <v>0.0</v>
      </c>
      <c r="AP580" s="28"/>
      <c r="AQ580" s="28">
        <v>0.0</v>
      </c>
      <c r="AR580" s="28"/>
      <c r="AS580" s="28">
        <v>0.0</v>
      </c>
      <c r="AT580" s="28"/>
      <c r="AU580" s="28">
        <v>0.0</v>
      </c>
      <c r="AV580" s="28"/>
      <c r="AW580" s="28">
        <v>0.0</v>
      </c>
      <c r="AX580" s="28"/>
      <c r="AY580" s="55" t="s">
        <v>184</v>
      </c>
      <c r="AZ580" s="55" t="s">
        <v>184</v>
      </c>
      <c r="BA580" s="55" t="s">
        <v>184</v>
      </c>
      <c r="BB580" s="55" t="s">
        <v>184</v>
      </c>
      <c r="BC580" s="77">
        <f t="shared" si="7"/>
        <v>100</v>
      </c>
    </row>
    <row r="581" ht="22.5" customHeight="1">
      <c r="A581" s="36">
        <v>580.0</v>
      </c>
      <c r="B581" s="28" t="s">
        <v>3732</v>
      </c>
      <c r="C581" s="28" t="s">
        <v>5595</v>
      </c>
      <c r="D581" s="28" t="s">
        <v>191</v>
      </c>
      <c r="E581" s="28" t="s">
        <v>593</v>
      </c>
      <c r="F581" s="28" t="s">
        <v>358</v>
      </c>
      <c r="G581" s="28"/>
      <c r="H581" s="28" t="s">
        <v>1859</v>
      </c>
      <c r="I581" s="28">
        <v>2.0</v>
      </c>
      <c r="J581" s="28">
        <v>20.0</v>
      </c>
      <c r="K581" s="28">
        <v>40.0</v>
      </c>
      <c r="L581" s="28" t="s">
        <v>546</v>
      </c>
      <c r="M581" s="28">
        <v>2.0</v>
      </c>
      <c r="N581" s="28" t="s">
        <v>3851</v>
      </c>
      <c r="O581" s="28" t="s">
        <v>2362</v>
      </c>
      <c r="P581" s="28"/>
      <c r="Q581" s="28" t="s">
        <v>1245</v>
      </c>
      <c r="R581" s="28">
        <v>50.0</v>
      </c>
      <c r="S581" s="50">
        <f t="shared" si="1"/>
        <v>25</v>
      </c>
      <c r="T581" s="28" t="str">
        <f t="shared" si="2"/>
        <v>DIATAS 8JAM</v>
      </c>
      <c r="U581" s="52">
        <v>45292.0</v>
      </c>
      <c r="V581" s="28" t="str">
        <f t="shared" si="3"/>
        <v>DIATAS 1 TAHUN</v>
      </c>
      <c r="W581" s="28"/>
      <c r="X581" s="28"/>
      <c r="Y581" s="28"/>
      <c r="Z581" s="28"/>
      <c r="AA581" s="28"/>
      <c r="AB581" s="28"/>
      <c r="AC581" s="65" t="b">
        <v>0</v>
      </c>
      <c r="AD581" s="28" t="str">
        <f t="shared" si="4"/>
        <v>Waktunya Dummy</v>
      </c>
      <c r="AE581" s="28" t="str">
        <f t="shared" si="5"/>
        <v>1</v>
      </c>
      <c r="AF581" s="28">
        <f t="shared" si="8"/>
        <v>50</v>
      </c>
      <c r="AG581" s="28">
        <v>50.0</v>
      </c>
      <c r="AH581" s="68">
        <v>1.0</v>
      </c>
      <c r="AI581" s="28">
        <v>0.0</v>
      </c>
      <c r="AJ581" s="70"/>
      <c r="AK581" s="28">
        <v>0.0</v>
      </c>
      <c r="AL581" s="28"/>
      <c r="AM581" s="28">
        <v>0.0</v>
      </c>
      <c r="AN581" s="28"/>
      <c r="AO581" s="28">
        <v>0.0</v>
      </c>
      <c r="AP581" s="28"/>
      <c r="AQ581" s="28">
        <v>0.0</v>
      </c>
      <c r="AR581" s="28"/>
      <c r="AS581" s="28">
        <v>0.0</v>
      </c>
      <c r="AT581" s="28"/>
      <c r="AU581" s="28">
        <v>0.0</v>
      </c>
      <c r="AV581" s="28"/>
      <c r="AW581" s="28">
        <v>0.0</v>
      </c>
      <c r="AX581" s="28"/>
      <c r="AY581" s="55" t="s">
        <v>184</v>
      </c>
      <c r="AZ581" s="55" t="s">
        <v>184</v>
      </c>
      <c r="BA581" s="55" t="s">
        <v>184</v>
      </c>
      <c r="BB581" s="55" t="s">
        <v>184</v>
      </c>
      <c r="BC581" s="77">
        <f t="shared" si="7"/>
        <v>100</v>
      </c>
    </row>
    <row r="582" ht="22.5" customHeight="1">
      <c r="A582" s="36">
        <v>581.0</v>
      </c>
      <c r="B582" s="28" t="s">
        <v>3736</v>
      </c>
      <c r="C582" s="28" t="s">
        <v>5599</v>
      </c>
      <c r="D582" s="28" t="s">
        <v>96</v>
      </c>
      <c r="E582" s="28" t="s">
        <v>593</v>
      </c>
      <c r="F582" s="28" t="s">
        <v>358</v>
      </c>
      <c r="G582" s="28"/>
      <c r="H582" s="28" t="s">
        <v>1859</v>
      </c>
      <c r="I582" s="28">
        <v>2.0</v>
      </c>
      <c r="J582" s="28">
        <v>20.0</v>
      </c>
      <c r="K582" s="28">
        <v>40.0</v>
      </c>
      <c r="L582" s="28" t="s">
        <v>546</v>
      </c>
      <c r="M582" s="28">
        <v>2.0</v>
      </c>
      <c r="N582" s="28" t="s">
        <v>3851</v>
      </c>
      <c r="O582" s="28" t="s">
        <v>2362</v>
      </c>
      <c r="P582" s="28"/>
      <c r="Q582" s="28" t="s">
        <v>1245</v>
      </c>
      <c r="R582" s="28">
        <v>50.0</v>
      </c>
      <c r="S582" s="50">
        <f t="shared" si="1"/>
        <v>25</v>
      </c>
      <c r="T582" s="28" t="str">
        <f t="shared" si="2"/>
        <v>DIATAS 8JAM</v>
      </c>
      <c r="U582" s="52">
        <v>45292.0</v>
      </c>
      <c r="V582" s="28" t="str">
        <f t="shared" si="3"/>
        <v>DIATAS 1 TAHUN</v>
      </c>
      <c r="W582" s="28"/>
      <c r="X582" s="28"/>
      <c r="Y582" s="28"/>
      <c r="Z582" s="28"/>
      <c r="AA582" s="28"/>
      <c r="AB582" s="28"/>
      <c r="AC582" s="65" t="b">
        <v>0</v>
      </c>
      <c r="AD582" s="28" t="str">
        <f t="shared" si="4"/>
        <v>Waktunya Dummy</v>
      </c>
      <c r="AE582" s="28" t="str">
        <f t="shared" si="5"/>
        <v>1</v>
      </c>
      <c r="AF582" s="28">
        <f t="shared" si="8"/>
        <v>50</v>
      </c>
      <c r="AG582" s="28">
        <v>50.0</v>
      </c>
      <c r="AH582" s="68">
        <v>1.0</v>
      </c>
      <c r="AI582" s="28">
        <v>0.0</v>
      </c>
      <c r="AJ582" s="70"/>
      <c r="AK582" s="28">
        <v>0.0</v>
      </c>
      <c r="AL582" s="28"/>
      <c r="AM582" s="28">
        <v>0.0</v>
      </c>
      <c r="AN582" s="28"/>
      <c r="AO582" s="28">
        <v>0.0</v>
      </c>
      <c r="AP582" s="28"/>
      <c r="AQ582" s="28">
        <v>0.0</v>
      </c>
      <c r="AR582" s="28"/>
      <c r="AS582" s="28">
        <v>0.0</v>
      </c>
      <c r="AT582" s="28"/>
      <c r="AU582" s="28">
        <v>0.0</v>
      </c>
      <c r="AV582" s="28"/>
      <c r="AW582" s="28">
        <v>0.0</v>
      </c>
      <c r="AX582" s="28"/>
      <c r="AY582" s="55" t="s">
        <v>184</v>
      </c>
      <c r="AZ582" s="55" t="s">
        <v>184</v>
      </c>
      <c r="BA582" s="55" t="s">
        <v>184</v>
      </c>
      <c r="BB582" s="55" t="s">
        <v>184</v>
      </c>
      <c r="BC582" s="77">
        <f t="shared" si="7"/>
        <v>100</v>
      </c>
    </row>
    <row r="583" ht="22.5" customHeight="1">
      <c r="A583" s="36">
        <v>582.0</v>
      </c>
      <c r="B583" s="28" t="s">
        <v>3680</v>
      </c>
      <c r="C583" s="28" t="s">
        <v>5601</v>
      </c>
      <c r="D583" s="28" t="s">
        <v>450</v>
      </c>
      <c r="E583" s="28" t="s">
        <v>593</v>
      </c>
      <c r="F583" s="28" t="s">
        <v>358</v>
      </c>
      <c r="G583" s="28"/>
      <c r="H583" s="28" t="s">
        <v>1859</v>
      </c>
      <c r="I583" s="28">
        <v>2.0</v>
      </c>
      <c r="J583" s="28">
        <v>20.0</v>
      </c>
      <c r="K583" s="28">
        <v>40.0</v>
      </c>
      <c r="L583" s="28" t="s">
        <v>546</v>
      </c>
      <c r="M583" s="28">
        <v>2.0</v>
      </c>
      <c r="N583" s="28" t="s">
        <v>3851</v>
      </c>
      <c r="O583" s="28" t="s">
        <v>2362</v>
      </c>
      <c r="P583" s="28"/>
      <c r="Q583" s="28" t="s">
        <v>1245</v>
      </c>
      <c r="R583" s="28">
        <v>50.0</v>
      </c>
      <c r="S583" s="50">
        <f t="shared" si="1"/>
        <v>25</v>
      </c>
      <c r="T583" s="28" t="str">
        <f t="shared" si="2"/>
        <v>DIATAS 8JAM</v>
      </c>
      <c r="U583" s="52">
        <v>45292.0</v>
      </c>
      <c r="V583" s="28" t="str">
        <f t="shared" si="3"/>
        <v>DIATAS 1 TAHUN</v>
      </c>
      <c r="W583" s="28"/>
      <c r="X583" s="28"/>
      <c r="Y583" s="28"/>
      <c r="Z583" s="28"/>
      <c r="AA583" s="28"/>
      <c r="AB583" s="28"/>
      <c r="AC583" s="65" t="b">
        <v>0</v>
      </c>
      <c r="AD583" s="28" t="str">
        <f t="shared" si="4"/>
        <v>Waktunya Dummy</v>
      </c>
      <c r="AE583" s="28" t="str">
        <f t="shared" si="5"/>
        <v>1</v>
      </c>
      <c r="AF583" s="28">
        <f t="shared" si="8"/>
        <v>50</v>
      </c>
      <c r="AG583" s="28">
        <v>50.0</v>
      </c>
      <c r="AH583" s="68">
        <v>1.0</v>
      </c>
      <c r="AI583" s="28">
        <v>0.0</v>
      </c>
      <c r="AJ583" s="70"/>
      <c r="AK583" s="28">
        <v>0.0</v>
      </c>
      <c r="AL583" s="28"/>
      <c r="AM583" s="28">
        <v>0.0</v>
      </c>
      <c r="AN583" s="28"/>
      <c r="AO583" s="28">
        <v>0.0</v>
      </c>
      <c r="AP583" s="28"/>
      <c r="AQ583" s="28">
        <v>0.0</v>
      </c>
      <c r="AR583" s="28"/>
      <c r="AS583" s="28">
        <v>0.0</v>
      </c>
      <c r="AT583" s="28"/>
      <c r="AU583" s="28">
        <v>0.0</v>
      </c>
      <c r="AV583" s="28"/>
      <c r="AW583" s="28">
        <v>0.0</v>
      </c>
      <c r="AX583" s="28"/>
      <c r="AY583" s="55" t="s">
        <v>184</v>
      </c>
      <c r="AZ583" s="55" t="s">
        <v>184</v>
      </c>
      <c r="BA583" s="55" t="s">
        <v>184</v>
      </c>
      <c r="BB583" s="55" t="s">
        <v>184</v>
      </c>
      <c r="BC583" s="77">
        <f t="shared" si="7"/>
        <v>100</v>
      </c>
    </row>
    <row r="584" ht="22.5" customHeight="1">
      <c r="A584" s="36">
        <v>583.0</v>
      </c>
      <c r="B584" s="28" t="s">
        <v>3685</v>
      </c>
      <c r="C584" s="28" t="s">
        <v>5604</v>
      </c>
      <c r="D584" s="28" t="s">
        <v>96</v>
      </c>
      <c r="E584" s="28" t="s">
        <v>593</v>
      </c>
      <c r="F584" s="28" t="s">
        <v>358</v>
      </c>
      <c r="G584" s="28"/>
      <c r="H584" s="28" t="s">
        <v>1859</v>
      </c>
      <c r="I584" s="28">
        <v>2.0</v>
      </c>
      <c r="J584" s="28">
        <v>20.0</v>
      </c>
      <c r="K584" s="28">
        <v>40.0</v>
      </c>
      <c r="L584" s="28" t="s">
        <v>546</v>
      </c>
      <c r="M584" s="28">
        <v>2.0</v>
      </c>
      <c r="N584" s="28" t="s">
        <v>3851</v>
      </c>
      <c r="O584" s="28" t="s">
        <v>2362</v>
      </c>
      <c r="P584" s="28"/>
      <c r="Q584" s="28" t="s">
        <v>1245</v>
      </c>
      <c r="R584" s="28">
        <v>50.0</v>
      </c>
      <c r="S584" s="50">
        <f t="shared" si="1"/>
        <v>25</v>
      </c>
      <c r="T584" s="28" t="str">
        <f t="shared" si="2"/>
        <v>DIATAS 8JAM</v>
      </c>
      <c r="U584" s="52">
        <v>45292.0</v>
      </c>
      <c r="V584" s="28" t="str">
        <f t="shared" si="3"/>
        <v>DIATAS 1 TAHUN</v>
      </c>
      <c r="W584" s="28"/>
      <c r="X584" s="28"/>
      <c r="Y584" s="28"/>
      <c r="Z584" s="28"/>
      <c r="AA584" s="28"/>
      <c r="AB584" s="28"/>
      <c r="AC584" s="65" t="b">
        <v>0</v>
      </c>
      <c r="AD584" s="28" t="str">
        <f t="shared" si="4"/>
        <v>Waktunya Dummy</v>
      </c>
      <c r="AE584" s="28" t="str">
        <f t="shared" si="5"/>
        <v>1</v>
      </c>
      <c r="AF584" s="28">
        <f t="shared" si="8"/>
        <v>50</v>
      </c>
      <c r="AG584" s="28">
        <v>50.0</v>
      </c>
      <c r="AH584" s="68">
        <v>1.0</v>
      </c>
      <c r="AI584" s="28">
        <v>0.0</v>
      </c>
      <c r="AJ584" s="70"/>
      <c r="AK584" s="28">
        <v>0.0</v>
      </c>
      <c r="AL584" s="28"/>
      <c r="AM584" s="28">
        <v>0.0</v>
      </c>
      <c r="AN584" s="28"/>
      <c r="AO584" s="28">
        <v>0.0</v>
      </c>
      <c r="AP584" s="28"/>
      <c r="AQ584" s="28">
        <v>0.0</v>
      </c>
      <c r="AR584" s="28"/>
      <c r="AS584" s="28">
        <v>0.0</v>
      </c>
      <c r="AT584" s="28"/>
      <c r="AU584" s="28">
        <v>0.0</v>
      </c>
      <c r="AV584" s="28"/>
      <c r="AW584" s="28">
        <v>0.0</v>
      </c>
      <c r="AX584" s="28"/>
      <c r="AY584" s="55" t="s">
        <v>184</v>
      </c>
      <c r="AZ584" s="55" t="s">
        <v>184</v>
      </c>
      <c r="BA584" s="55" t="s">
        <v>184</v>
      </c>
      <c r="BB584" s="55" t="s">
        <v>184</v>
      </c>
      <c r="BC584" s="77">
        <f t="shared" si="7"/>
        <v>100</v>
      </c>
    </row>
    <row r="585" ht="22.5" customHeight="1">
      <c r="A585" s="36">
        <v>584.0</v>
      </c>
      <c r="B585" s="28" t="s">
        <v>3689</v>
      </c>
      <c r="C585" s="28" t="s">
        <v>5606</v>
      </c>
      <c r="D585" s="28" t="s">
        <v>96</v>
      </c>
      <c r="E585" s="28" t="s">
        <v>593</v>
      </c>
      <c r="F585" s="28" t="s">
        <v>358</v>
      </c>
      <c r="G585" s="28"/>
      <c r="H585" s="28" t="s">
        <v>1859</v>
      </c>
      <c r="I585" s="28">
        <v>2.0</v>
      </c>
      <c r="J585" s="28">
        <v>20.0</v>
      </c>
      <c r="K585" s="28">
        <v>40.0</v>
      </c>
      <c r="L585" s="28" t="s">
        <v>546</v>
      </c>
      <c r="M585" s="28">
        <v>2.0</v>
      </c>
      <c r="N585" s="28" t="s">
        <v>3851</v>
      </c>
      <c r="O585" s="28" t="s">
        <v>2362</v>
      </c>
      <c r="P585" s="28"/>
      <c r="Q585" s="28" t="s">
        <v>1245</v>
      </c>
      <c r="R585" s="28">
        <v>50.0</v>
      </c>
      <c r="S585" s="50">
        <f t="shared" si="1"/>
        <v>25</v>
      </c>
      <c r="T585" s="28" t="str">
        <f t="shared" si="2"/>
        <v>DIATAS 8JAM</v>
      </c>
      <c r="U585" s="52">
        <v>45292.0</v>
      </c>
      <c r="V585" s="28" t="str">
        <f t="shared" si="3"/>
        <v>DIATAS 1 TAHUN</v>
      </c>
      <c r="W585" s="28"/>
      <c r="X585" s="28"/>
      <c r="Y585" s="28"/>
      <c r="Z585" s="28"/>
      <c r="AA585" s="28"/>
      <c r="AB585" s="28"/>
      <c r="AC585" s="65" t="b">
        <v>0</v>
      </c>
      <c r="AD585" s="28" t="str">
        <f t="shared" si="4"/>
        <v>Waktunya Dummy</v>
      </c>
      <c r="AE585" s="28" t="str">
        <f t="shared" si="5"/>
        <v>1</v>
      </c>
      <c r="AF585" s="28">
        <f t="shared" si="8"/>
        <v>50</v>
      </c>
      <c r="AG585" s="28">
        <v>50.0</v>
      </c>
      <c r="AH585" s="68">
        <v>1.0</v>
      </c>
      <c r="AI585" s="28">
        <v>0.0</v>
      </c>
      <c r="AJ585" s="70"/>
      <c r="AK585" s="28">
        <v>0.0</v>
      </c>
      <c r="AL585" s="28"/>
      <c r="AM585" s="28">
        <v>0.0</v>
      </c>
      <c r="AN585" s="28"/>
      <c r="AO585" s="28">
        <v>0.0</v>
      </c>
      <c r="AP585" s="28"/>
      <c r="AQ585" s="28">
        <v>0.0</v>
      </c>
      <c r="AR585" s="28"/>
      <c r="AS585" s="28">
        <v>0.0</v>
      </c>
      <c r="AT585" s="28"/>
      <c r="AU585" s="28">
        <v>0.0</v>
      </c>
      <c r="AV585" s="28"/>
      <c r="AW585" s="28">
        <v>0.0</v>
      </c>
      <c r="AX585" s="28"/>
      <c r="AY585" s="55" t="s">
        <v>184</v>
      </c>
      <c r="AZ585" s="55" t="s">
        <v>184</v>
      </c>
      <c r="BA585" s="55" t="s">
        <v>184</v>
      </c>
      <c r="BB585" s="55" t="s">
        <v>184</v>
      </c>
      <c r="BC585" s="77">
        <f t="shared" si="7"/>
        <v>100</v>
      </c>
    </row>
    <row r="586" ht="22.5" customHeight="1">
      <c r="A586" s="36">
        <v>585.0</v>
      </c>
      <c r="B586" s="28" t="s">
        <v>3746</v>
      </c>
      <c r="C586" s="28" t="s">
        <v>5609</v>
      </c>
      <c r="D586" s="28" t="s">
        <v>288</v>
      </c>
      <c r="E586" s="28" t="s">
        <v>593</v>
      </c>
      <c r="F586" s="28" t="s">
        <v>2343</v>
      </c>
      <c r="G586" s="28"/>
      <c r="H586" s="28"/>
      <c r="I586" s="28"/>
      <c r="J586" s="28"/>
      <c r="K586" s="28">
        <v>0.0</v>
      </c>
      <c r="L586" s="28" t="s">
        <v>2343</v>
      </c>
      <c r="M586" s="28">
        <v>2.0</v>
      </c>
      <c r="N586" s="28" t="s">
        <v>2353</v>
      </c>
      <c r="O586" s="28"/>
      <c r="P586" s="28"/>
      <c r="Q586" s="28" t="s">
        <v>368</v>
      </c>
      <c r="R586" s="28">
        <v>100.0</v>
      </c>
      <c r="S586" s="50">
        <f t="shared" si="1"/>
        <v>50</v>
      </c>
      <c r="T586" s="28" t="str">
        <f t="shared" si="2"/>
        <v>DIATAS 8JAM</v>
      </c>
      <c r="U586" s="52">
        <v>45292.0</v>
      </c>
      <c r="V586" s="28" t="str">
        <f t="shared" si="3"/>
        <v>DIATAS 1 TAHUN</v>
      </c>
      <c r="W586" s="28"/>
      <c r="X586" s="28"/>
      <c r="Y586" s="28"/>
      <c r="Z586" s="28"/>
      <c r="AA586" s="28"/>
      <c r="AB586" s="28"/>
      <c r="AC586" s="65" t="b">
        <v>0</v>
      </c>
      <c r="AD586" s="28" t="str">
        <f t="shared" si="4"/>
        <v>Waktunya Dummy</v>
      </c>
      <c r="AE586" s="28" t="str">
        <f t="shared" si="5"/>
        <v>1</v>
      </c>
      <c r="AF586" s="28">
        <f t="shared" si="8"/>
        <v>100</v>
      </c>
      <c r="AG586" s="28">
        <v>100.0</v>
      </c>
      <c r="AH586" s="68">
        <v>1.0</v>
      </c>
      <c r="AI586" s="28">
        <v>0.0</v>
      </c>
      <c r="AJ586" s="70"/>
      <c r="AK586" s="28">
        <v>0.0</v>
      </c>
      <c r="AL586" s="28"/>
      <c r="AM586" s="28">
        <v>0.0</v>
      </c>
      <c r="AN586" s="28"/>
      <c r="AO586" s="28">
        <v>0.0</v>
      </c>
      <c r="AP586" s="28"/>
      <c r="AQ586" s="28">
        <v>0.0</v>
      </c>
      <c r="AR586" s="28"/>
      <c r="AS586" s="28">
        <v>0.0</v>
      </c>
      <c r="AT586" s="28"/>
      <c r="AU586" s="28">
        <v>0.0</v>
      </c>
      <c r="AV586" s="28"/>
      <c r="AW586" s="28">
        <v>0.0</v>
      </c>
      <c r="AX586" s="28"/>
      <c r="AY586" s="55" t="s">
        <v>184</v>
      </c>
      <c r="AZ586" s="55" t="s">
        <v>184</v>
      </c>
      <c r="BA586" s="55" t="s">
        <v>184</v>
      </c>
      <c r="BB586" s="55" t="s">
        <v>184</v>
      </c>
      <c r="BC586" s="77">
        <f t="shared" si="7"/>
        <v>100</v>
      </c>
    </row>
    <row r="587" ht="22.5" customHeight="1">
      <c r="A587" s="36">
        <v>586.0</v>
      </c>
      <c r="B587" s="28" t="s">
        <v>3751</v>
      </c>
      <c r="C587" s="28" t="s">
        <v>5612</v>
      </c>
      <c r="D587" s="28" t="s">
        <v>288</v>
      </c>
      <c r="E587" s="28" t="s">
        <v>593</v>
      </c>
      <c r="F587" s="28" t="s">
        <v>358</v>
      </c>
      <c r="G587" s="28"/>
      <c r="H587" s="28" t="s">
        <v>1859</v>
      </c>
      <c r="I587" s="28">
        <v>2.0</v>
      </c>
      <c r="J587" s="28">
        <v>20.0</v>
      </c>
      <c r="K587" s="28">
        <v>40.0</v>
      </c>
      <c r="L587" s="28" t="s">
        <v>546</v>
      </c>
      <c r="M587" s="28">
        <v>2.0</v>
      </c>
      <c r="N587" s="28" t="s">
        <v>3851</v>
      </c>
      <c r="O587" s="28" t="s">
        <v>2362</v>
      </c>
      <c r="P587" s="28"/>
      <c r="Q587" s="28" t="s">
        <v>1245</v>
      </c>
      <c r="R587" s="28">
        <v>50.0</v>
      </c>
      <c r="S587" s="50">
        <f t="shared" si="1"/>
        <v>25</v>
      </c>
      <c r="T587" s="28" t="str">
        <f t="shared" si="2"/>
        <v>DIATAS 8JAM</v>
      </c>
      <c r="U587" s="52">
        <v>45292.0</v>
      </c>
      <c r="V587" s="28" t="str">
        <f t="shared" si="3"/>
        <v>DIATAS 1 TAHUN</v>
      </c>
      <c r="W587" s="28"/>
      <c r="X587" s="28"/>
      <c r="Y587" s="28"/>
      <c r="Z587" s="28"/>
      <c r="AA587" s="28"/>
      <c r="AB587" s="28"/>
      <c r="AC587" s="65" t="b">
        <v>0</v>
      </c>
      <c r="AD587" s="28" t="str">
        <f t="shared" si="4"/>
        <v>Waktunya Dummy</v>
      </c>
      <c r="AE587" s="28" t="str">
        <f t="shared" si="5"/>
        <v>1</v>
      </c>
      <c r="AF587" s="28">
        <f t="shared" si="8"/>
        <v>50</v>
      </c>
      <c r="AG587" s="28">
        <v>50.0</v>
      </c>
      <c r="AH587" s="68">
        <v>1.0</v>
      </c>
      <c r="AI587" s="28">
        <v>0.0</v>
      </c>
      <c r="AJ587" s="70"/>
      <c r="AK587" s="28">
        <v>0.0</v>
      </c>
      <c r="AL587" s="28"/>
      <c r="AM587" s="28">
        <v>0.0</v>
      </c>
      <c r="AN587" s="28"/>
      <c r="AO587" s="28">
        <v>0.0</v>
      </c>
      <c r="AP587" s="28"/>
      <c r="AQ587" s="28">
        <v>0.0</v>
      </c>
      <c r="AR587" s="28"/>
      <c r="AS587" s="28">
        <v>0.0</v>
      </c>
      <c r="AT587" s="28"/>
      <c r="AU587" s="28">
        <v>0.0</v>
      </c>
      <c r="AV587" s="28"/>
      <c r="AW587" s="28">
        <v>0.0</v>
      </c>
      <c r="AX587" s="28"/>
      <c r="AY587" s="55" t="s">
        <v>184</v>
      </c>
      <c r="AZ587" s="55" t="s">
        <v>184</v>
      </c>
      <c r="BA587" s="55" t="s">
        <v>184</v>
      </c>
      <c r="BB587" s="55" t="s">
        <v>184</v>
      </c>
      <c r="BC587" s="77">
        <f t="shared" si="7"/>
        <v>100</v>
      </c>
    </row>
    <row r="588" ht="22.5" customHeight="1">
      <c r="A588" s="36">
        <v>587.0</v>
      </c>
      <c r="B588" s="28" t="s">
        <v>1410</v>
      </c>
      <c r="C588" s="28" t="s">
        <v>5614</v>
      </c>
      <c r="D588" s="28" t="s">
        <v>450</v>
      </c>
      <c r="E588" s="28" t="s">
        <v>593</v>
      </c>
      <c r="F588" s="28" t="s">
        <v>358</v>
      </c>
      <c r="G588" s="28"/>
      <c r="H588" s="28" t="s">
        <v>1859</v>
      </c>
      <c r="I588" s="28">
        <v>2.0</v>
      </c>
      <c r="J588" s="28">
        <v>20.0</v>
      </c>
      <c r="K588" s="28">
        <v>40.0</v>
      </c>
      <c r="L588" s="28" t="s">
        <v>546</v>
      </c>
      <c r="M588" s="28">
        <v>4.0</v>
      </c>
      <c r="N588" s="28" t="s">
        <v>1283</v>
      </c>
      <c r="O588" s="28" t="s">
        <v>5616</v>
      </c>
      <c r="P588" s="28" t="s">
        <v>4215</v>
      </c>
      <c r="Q588" s="28" t="s">
        <v>368</v>
      </c>
      <c r="R588" s="28">
        <v>100.0</v>
      </c>
      <c r="S588" s="50">
        <f t="shared" si="1"/>
        <v>25</v>
      </c>
      <c r="T588" s="28" t="str">
        <f t="shared" si="2"/>
        <v>DIATAS 8JAM</v>
      </c>
      <c r="U588" s="52">
        <v>44927.0</v>
      </c>
      <c r="V588" s="28" t="str">
        <f t="shared" si="3"/>
        <v>DIATAS 2 TAHUN</v>
      </c>
      <c r="W588" s="28"/>
      <c r="X588" s="28"/>
      <c r="Y588" s="28"/>
      <c r="Z588" s="28"/>
      <c r="AA588" s="28"/>
      <c r="AB588" s="28"/>
      <c r="AC588" s="65" t="b">
        <v>0</v>
      </c>
      <c r="AD588" s="28" t="str">
        <f t="shared" si="4"/>
        <v>Waktunya Dummy</v>
      </c>
      <c r="AE588" s="28" t="str">
        <f t="shared" si="5"/>
        <v>1</v>
      </c>
      <c r="AF588" s="28">
        <f t="shared" si="8"/>
        <v>100</v>
      </c>
      <c r="AG588" s="28">
        <v>100.0</v>
      </c>
      <c r="AH588" s="68">
        <v>1.0</v>
      </c>
      <c r="AI588" s="28">
        <v>0.0</v>
      </c>
      <c r="AJ588" s="70"/>
      <c r="AK588" s="28">
        <v>0.0</v>
      </c>
      <c r="AL588" s="28"/>
      <c r="AM588" s="28">
        <v>0.0</v>
      </c>
      <c r="AN588" s="28"/>
      <c r="AO588" s="28">
        <v>0.0</v>
      </c>
      <c r="AP588" s="28"/>
      <c r="AQ588" s="28">
        <v>0.0</v>
      </c>
      <c r="AR588" s="28"/>
      <c r="AS588" s="28">
        <v>0.0</v>
      </c>
      <c r="AT588" s="28"/>
      <c r="AU588" s="28">
        <v>0.0</v>
      </c>
      <c r="AV588" s="28"/>
      <c r="AW588" s="28">
        <v>0.0</v>
      </c>
      <c r="AX588" s="28"/>
      <c r="AY588" s="55" t="s">
        <v>184</v>
      </c>
      <c r="AZ588" s="55" t="s">
        <v>184</v>
      </c>
      <c r="BA588" s="55" t="s">
        <v>184</v>
      </c>
      <c r="BB588" s="55" t="s">
        <v>184</v>
      </c>
      <c r="BC588" s="77">
        <f t="shared" si="7"/>
        <v>100</v>
      </c>
    </row>
    <row r="589" ht="22.5" customHeight="1">
      <c r="A589" s="36">
        <v>588.0</v>
      </c>
      <c r="B589" s="28" t="s">
        <v>3754</v>
      </c>
      <c r="C589" s="28" t="s">
        <v>5618</v>
      </c>
      <c r="D589" s="28" t="s">
        <v>450</v>
      </c>
      <c r="E589" s="28" t="s">
        <v>593</v>
      </c>
      <c r="F589" s="28" t="s">
        <v>358</v>
      </c>
      <c r="G589" s="28"/>
      <c r="H589" s="28" t="s">
        <v>1859</v>
      </c>
      <c r="I589" s="28">
        <v>2.0</v>
      </c>
      <c r="J589" s="28">
        <v>20.0</v>
      </c>
      <c r="K589" s="28">
        <v>40.0</v>
      </c>
      <c r="L589" s="28" t="s">
        <v>546</v>
      </c>
      <c r="M589" s="28">
        <v>2.0</v>
      </c>
      <c r="N589" s="28" t="s">
        <v>3851</v>
      </c>
      <c r="O589" s="28" t="s">
        <v>2362</v>
      </c>
      <c r="P589" s="28"/>
      <c r="Q589" s="28" t="s">
        <v>1245</v>
      </c>
      <c r="R589" s="28">
        <v>50.0</v>
      </c>
      <c r="S589" s="50">
        <f t="shared" si="1"/>
        <v>25</v>
      </c>
      <c r="T589" s="28" t="str">
        <f t="shared" si="2"/>
        <v>DIATAS 8JAM</v>
      </c>
      <c r="U589" s="52">
        <v>45292.0</v>
      </c>
      <c r="V589" s="28" t="str">
        <f t="shared" si="3"/>
        <v>DIATAS 1 TAHUN</v>
      </c>
      <c r="W589" s="28"/>
      <c r="X589" s="28"/>
      <c r="Y589" s="28"/>
      <c r="Z589" s="28"/>
      <c r="AA589" s="28"/>
      <c r="AB589" s="28"/>
      <c r="AC589" s="65" t="b">
        <v>0</v>
      </c>
      <c r="AD589" s="28" t="str">
        <f t="shared" si="4"/>
        <v>Waktunya Dummy</v>
      </c>
      <c r="AE589" s="28" t="str">
        <f t="shared" si="5"/>
        <v>1</v>
      </c>
      <c r="AF589" s="28">
        <f t="shared" si="8"/>
        <v>50</v>
      </c>
      <c r="AG589" s="28">
        <v>50.0</v>
      </c>
      <c r="AH589" s="68">
        <v>1.0</v>
      </c>
      <c r="AI589" s="28">
        <v>0.0</v>
      </c>
      <c r="AJ589" s="70"/>
      <c r="AK589" s="28">
        <v>0.0</v>
      </c>
      <c r="AL589" s="28"/>
      <c r="AM589" s="28">
        <v>0.0</v>
      </c>
      <c r="AN589" s="28"/>
      <c r="AO589" s="28">
        <v>0.0</v>
      </c>
      <c r="AP589" s="28"/>
      <c r="AQ589" s="28">
        <v>0.0</v>
      </c>
      <c r="AR589" s="28"/>
      <c r="AS589" s="28">
        <v>0.0</v>
      </c>
      <c r="AT589" s="28"/>
      <c r="AU589" s="28">
        <v>0.0</v>
      </c>
      <c r="AV589" s="28"/>
      <c r="AW589" s="28">
        <v>0.0</v>
      </c>
      <c r="AX589" s="28"/>
      <c r="AY589" s="55" t="s">
        <v>184</v>
      </c>
      <c r="AZ589" s="55" t="s">
        <v>184</v>
      </c>
      <c r="BA589" s="55" t="s">
        <v>184</v>
      </c>
      <c r="BB589" s="55" t="s">
        <v>184</v>
      </c>
      <c r="BC589" s="77">
        <f t="shared" si="7"/>
        <v>100</v>
      </c>
    </row>
    <row r="590" ht="22.5" customHeight="1">
      <c r="A590" s="36">
        <v>589.0</v>
      </c>
      <c r="B590" s="28" t="s">
        <v>3760</v>
      </c>
      <c r="C590" s="28" t="s">
        <v>5621</v>
      </c>
      <c r="D590" s="28" t="s">
        <v>191</v>
      </c>
      <c r="E590" s="28" t="s">
        <v>593</v>
      </c>
      <c r="F590" s="28" t="s">
        <v>358</v>
      </c>
      <c r="G590" s="28"/>
      <c r="H590" s="28" t="s">
        <v>1859</v>
      </c>
      <c r="I590" s="28">
        <v>2.0</v>
      </c>
      <c r="J590" s="28">
        <v>20.0</v>
      </c>
      <c r="K590" s="28">
        <v>40.0</v>
      </c>
      <c r="L590" s="28" t="s">
        <v>546</v>
      </c>
      <c r="M590" s="28">
        <v>2.0</v>
      </c>
      <c r="N590" s="28" t="s">
        <v>3851</v>
      </c>
      <c r="O590" s="28" t="s">
        <v>2362</v>
      </c>
      <c r="P590" s="28"/>
      <c r="Q590" s="28" t="s">
        <v>1245</v>
      </c>
      <c r="R590" s="28">
        <v>50.0</v>
      </c>
      <c r="S590" s="50">
        <f t="shared" si="1"/>
        <v>25</v>
      </c>
      <c r="T590" s="28" t="str">
        <f t="shared" si="2"/>
        <v>DIATAS 8JAM</v>
      </c>
      <c r="U590" s="52">
        <v>45292.0</v>
      </c>
      <c r="V590" s="28" t="str">
        <f t="shared" si="3"/>
        <v>DIATAS 1 TAHUN</v>
      </c>
      <c r="W590" s="28"/>
      <c r="X590" s="28"/>
      <c r="Y590" s="28"/>
      <c r="Z590" s="28"/>
      <c r="AA590" s="28"/>
      <c r="AB590" s="28"/>
      <c r="AC590" s="65" t="b">
        <v>0</v>
      </c>
      <c r="AD590" s="28" t="str">
        <f t="shared" si="4"/>
        <v>Waktunya Dummy</v>
      </c>
      <c r="AE590" s="28" t="str">
        <f t="shared" si="5"/>
        <v>1</v>
      </c>
      <c r="AF590" s="28">
        <f t="shared" si="8"/>
        <v>50</v>
      </c>
      <c r="AG590" s="28">
        <v>50.0</v>
      </c>
      <c r="AH590" s="68">
        <v>1.0</v>
      </c>
      <c r="AI590" s="28">
        <v>0.0</v>
      </c>
      <c r="AJ590" s="70"/>
      <c r="AK590" s="28">
        <v>0.0</v>
      </c>
      <c r="AL590" s="28"/>
      <c r="AM590" s="28">
        <v>0.0</v>
      </c>
      <c r="AN590" s="28"/>
      <c r="AO590" s="28">
        <v>0.0</v>
      </c>
      <c r="AP590" s="28"/>
      <c r="AQ590" s="28">
        <v>0.0</v>
      </c>
      <c r="AR590" s="28"/>
      <c r="AS590" s="28">
        <v>0.0</v>
      </c>
      <c r="AT590" s="28"/>
      <c r="AU590" s="28">
        <v>0.0</v>
      </c>
      <c r="AV590" s="28"/>
      <c r="AW590" s="28">
        <v>0.0</v>
      </c>
      <c r="AX590" s="28"/>
      <c r="AY590" s="55" t="s">
        <v>184</v>
      </c>
      <c r="AZ590" s="55" t="s">
        <v>184</v>
      </c>
      <c r="BA590" s="55" t="s">
        <v>184</v>
      </c>
      <c r="BB590" s="55" t="s">
        <v>184</v>
      </c>
      <c r="BC590" s="77">
        <f t="shared" si="7"/>
        <v>100</v>
      </c>
    </row>
    <row r="591" ht="22.5" customHeight="1">
      <c r="A591" s="36">
        <v>590.0</v>
      </c>
      <c r="B591" s="28" t="s">
        <v>3764</v>
      </c>
      <c r="C591" s="28" t="s">
        <v>5623</v>
      </c>
      <c r="D591" s="28" t="s">
        <v>191</v>
      </c>
      <c r="E591" s="28" t="s">
        <v>593</v>
      </c>
      <c r="F591" s="28" t="s">
        <v>358</v>
      </c>
      <c r="G591" s="28"/>
      <c r="H591" s="28" t="s">
        <v>1859</v>
      </c>
      <c r="I591" s="28">
        <v>2.0</v>
      </c>
      <c r="J591" s="28">
        <v>20.0</v>
      </c>
      <c r="K591" s="28">
        <v>40.0</v>
      </c>
      <c r="L591" s="28" t="s">
        <v>546</v>
      </c>
      <c r="M591" s="28">
        <v>2.0</v>
      </c>
      <c r="N591" s="28" t="s">
        <v>3851</v>
      </c>
      <c r="O591" s="28" t="s">
        <v>2362</v>
      </c>
      <c r="P591" s="28"/>
      <c r="Q591" s="28" t="s">
        <v>1245</v>
      </c>
      <c r="R591" s="28">
        <v>50.0</v>
      </c>
      <c r="S591" s="50">
        <f t="shared" si="1"/>
        <v>25</v>
      </c>
      <c r="T591" s="28" t="str">
        <f t="shared" si="2"/>
        <v>DIATAS 8JAM</v>
      </c>
      <c r="U591" s="52">
        <v>45292.0</v>
      </c>
      <c r="V591" s="28" t="str">
        <f t="shared" si="3"/>
        <v>DIATAS 1 TAHUN</v>
      </c>
      <c r="W591" s="28"/>
      <c r="X591" s="28"/>
      <c r="Y591" s="28"/>
      <c r="Z591" s="28"/>
      <c r="AA591" s="28"/>
      <c r="AB591" s="28"/>
      <c r="AC591" s="65" t="b">
        <v>0</v>
      </c>
      <c r="AD591" s="28" t="str">
        <f t="shared" si="4"/>
        <v>Waktunya Dummy</v>
      </c>
      <c r="AE591" s="28" t="str">
        <f t="shared" si="5"/>
        <v>1</v>
      </c>
      <c r="AF591" s="28">
        <f t="shared" si="8"/>
        <v>50</v>
      </c>
      <c r="AG591" s="28">
        <v>50.0</v>
      </c>
      <c r="AH591" s="68">
        <v>1.0</v>
      </c>
      <c r="AI591" s="28">
        <v>0.0</v>
      </c>
      <c r="AJ591" s="70"/>
      <c r="AK591" s="28">
        <v>0.0</v>
      </c>
      <c r="AL591" s="28"/>
      <c r="AM591" s="28">
        <v>0.0</v>
      </c>
      <c r="AN591" s="28"/>
      <c r="AO591" s="28">
        <v>0.0</v>
      </c>
      <c r="AP591" s="28"/>
      <c r="AQ591" s="28">
        <v>0.0</v>
      </c>
      <c r="AR591" s="28"/>
      <c r="AS591" s="28">
        <v>0.0</v>
      </c>
      <c r="AT591" s="28"/>
      <c r="AU591" s="28">
        <v>0.0</v>
      </c>
      <c r="AV591" s="28"/>
      <c r="AW591" s="28">
        <v>0.0</v>
      </c>
      <c r="AX591" s="28"/>
      <c r="AY591" s="55" t="s">
        <v>184</v>
      </c>
      <c r="AZ591" s="55" t="s">
        <v>184</v>
      </c>
      <c r="BA591" s="55" t="s">
        <v>184</v>
      </c>
      <c r="BB591" s="55" t="s">
        <v>184</v>
      </c>
      <c r="BC591" s="77">
        <f t="shared" si="7"/>
        <v>100</v>
      </c>
    </row>
    <row r="592" ht="22.5" customHeight="1">
      <c r="A592" s="36">
        <v>591.0</v>
      </c>
      <c r="B592" s="28" t="s">
        <v>3768</v>
      </c>
      <c r="C592" s="28" t="s">
        <v>5628</v>
      </c>
      <c r="D592" s="28" t="s">
        <v>191</v>
      </c>
      <c r="E592" s="28" t="s">
        <v>593</v>
      </c>
      <c r="F592" s="28" t="s">
        <v>358</v>
      </c>
      <c r="G592" s="28"/>
      <c r="H592" s="28" t="s">
        <v>1859</v>
      </c>
      <c r="I592" s="28">
        <v>2.0</v>
      </c>
      <c r="J592" s="28">
        <v>20.0</v>
      </c>
      <c r="K592" s="28">
        <v>40.0</v>
      </c>
      <c r="L592" s="28" t="s">
        <v>546</v>
      </c>
      <c r="M592" s="28">
        <v>2.0</v>
      </c>
      <c r="N592" s="28" t="s">
        <v>3851</v>
      </c>
      <c r="O592" s="28" t="s">
        <v>2362</v>
      </c>
      <c r="P592" s="28"/>
      <c r="Q592" s="28" t="s">
        <v>1245</v>
      </c>
      <c r="R592" s="28">
        <v>50.0</v>
      </c>
      <c r="S592" s="50">
        <f t="shared" si="1"/>
        <v>25</v>
      </c>
      <c r="T592" s="28" t="str">
        <f t="shared" si="2"/>
        <v>DIATAS 8JAM</v>
      </c>
      <c r="U592" s="52">
        <v>45292.0</v>
      </c>
      <c r="V592" s="28" t="str">
        <f t="shared" si="3"/>
        <v>DIATAS 1 TAHUN</v>
      </c>
      <c r="W592" s="28"/>
      <c r="X592" s="28"/>
      <c r="Y592" s="28"/>
      <c r="Z592" s="28"/>
      <c r="AA592" s="28"/>
      <c r="AB592" s="28"/>
      <c r="AC592" s="65" t="b">
        <v>0</v>
      </c>
      <c r="AD592" s="28" t="str">
        <f t="shared" si="4"/>
        <v>Waktunya Dummy</v>
      </c>
      <c r="AE592" s="28" t="str">
        <f t="shared" si="5"/>
        <v>1</v>
      </c>
      <c r="AF592" s="28">
        <f t="shared" si="8"/>
        <v>50</v>
      </c>
      <c r="AG592" s="28">
        <v>50.0</v>
      </c>
      <c r="AH592" s="68">
        <v>1.0</v>
      </c>
      <c r="AI592" s="28">
        <v>0.0</v>
      </c>
      <c r="AJ592" s="70"/>
      <c r="AK592" s="28">
        <v>0.0</v>
      </c>
      <c r="AL592" s="28"/>
      <c r="AM592" s="28">
        <v>0.0</v>
      </c>
      <c r="AN592" s="28"/>
      <c r="AO592" s="28">
        <v>0.0</v>
      </c>
      <c r="AP592" s="28"/>
      <c r="AQ592" s="28">
        <v>0.0</v>
      </c>
      <c r="AR592" s="28"/>
      <c r="AS592" s="28">
        <v>0.0</v>
      </c>
      <c r="AT592" s="28"/>
      <c r="AU592" s="28">
        <v>0.0</v>
      </c>
      <c r="AV592" s="28"/>
      <c r="AW592" s="28">
        <v>0.0</v>
      </c>
      <c r="AX592" s="28"/>
      <c r="AY592" s="55" t="s">
        <v>184</v>
      </c>
      <c r="AZ592" s="55" t="s">
        <v>184</v>
      </c>
      <c r="BA592" s="55" t="s">
        <v>184</v>
      </c>
      <c r="BB592" s="55" t="s">
        <v>184</v>
      </c>
      <c r="BC592" s="77">
        <f t="shared" si="7"/>
        <v>100</v>
      </c>
    </row>
    <row r="593" ht="22.5" customHeight="1">
      <c r="A593" s="36">
        <v>592.0</v>
      </c>
      <c r="B593" s="28" t="s">
        <v>3771</v>
      </c>
      <c r="C593" s="28" t="s">
        <v>5631</v>
      </c>
      <c r="D593" s="28" t="s">
        <v>191</v>
      </c>
      <c r="E593" s="28" t="s">
        <v>593</v>
      </c>
      <c r="F593" s="28" t="s">
        <v>358</v>
      </c>
      <c r="G593" s="28"/>
      <c r="H593" s="28" t="s">
        <v>1859</v>
      </c>
      <c r="I593" s="28">
        <v>2.0</v>
      </c>
      <c r="J593" s="28">
        <v>20.0</v>
      </c>
      <c r="K593" s="28">
        <v>40.0</v>
      </c>
      <c r="L593" s="28" t="s">
        <v>546</v>
      </c>
      <c r="M593" s="28">
        <v>2.0</v>
      </c>
      <c r="N593" s="28" t="s">
        <v>3851</v>
      </c>
      <c r="O593" s="28" t="s">
        <v>2362</v>
      </c>
      <c r="P593" s="28"/>
      <c r="Q593" s="28" t="s">
        <v>1245</v>
      </c>
      <c r="R593" s="28">
        <v>50.0</v>
      </c>
      <c r="S593" s="50">
        <f t="shared" si="1"/>
        <v>25</v>
      </c>
      <c r="T593" s="28" t="str">
        <f t="shared" si="2"/>
        <v>DIATAS 8JAM</v>
      </c>
      <c r="U593" s="52">
        <v>45292.0</v>
      </c>
      <c r="V593" s="28" t="str">
        <f t="shared" si="3"/>
        <v>DIATAS 1 TAHUN</v>
      </c>
      <c r="W593" s="28"/>
      <c r="X593" s="28"/>
      <c r="Y593" s="28"/>
      <c r="Z593" s="28"/>
      <c r="AA593" s="28"/>
      <c r="AB593" s="28"/>
      <c r="AC593" s="65" t="b">
        <v>0</v>
      </c>
      <c r="AD593" s="28" t="str">
        <f t="shared" si="4"/>
        <v>Waktunya Dummy</v>
      </c>
      <c r="AE593" s="28" t="str">
        <f t="shared" si="5"/>
        <v>1</v>
      </c>
      <c r="AF593" s="28">
        <f t="shared" si="8"/>
        <v>50</v>
      </c>
      <c r="AG593" s="28">
        <v>50.0</v>
      </c>
      <c r="AH593" s="68">
        <v>1.0</v>
      </c>
      <c r="AI593" s="28">
        <v>0.0</v>
      </c>
      <c r="AJ593" s="70"/>
      <c r="AK593" s="28">
        <v>0.0</v>
      </c>
      <c r="AL593" s="28"/>
      <c r="AM593" s="28">
        <v>0.0</v>
      </c>
      <c r="AN593" s="28"/>
      <c r="AO593" s="28">
        <v>0.0</v>
      </c>
      <c r="AP593" s="28"/>
      <c r="AQ593" s="28">
        <v>0.0</v>
      </c>
      <c r="AR593" s="28"/>
      <c r="AS593" s="28">
        <v>0.0</v>
      </c>
      <c r="AT593" s="28"/>
      <c r="AU593" s="28">
        <v>0.0</v>
      </c>
      <c r="AV593" s="28"/>
      <c r="AW593" s="28">
        <v>0.0</v>
      </c>
      <c r="AX593" s="28"/>
      <c r="AY593" s="55" t="s">
        <v>184</v>
      </c>
      <c r="AZ593" s="55" t="s">
        <v>184</v>
      </c>
      <c r="BA593" s="55" t="s">
        <v>184</v>
      </c>
      <c r="BB593" s="55" t="s">
        <v>184</v>
      </c>
      <c r="BC593" s="77">
        <f t="shared" si="7"/>
        <v>100</v>
      </c>
    </row>
    <row r="594" ht="22.5" customHeight="1">
      <c r="A594" s="36">
        <v>593.0</v>
      </c>
      <c r="B594" s="28" t="s">
        <v>3776</v>
      </c>
      <c r="C594" s="28" t="s">
        <v>5635</v>
      </c>
      <c r="D594" s="28" t="s">
        <v>191</v>
      </c>
      <c r="E594" s="28" t="s">
        <v>593</v>
      </c>
      <c r="F594" s="28" t="s">
        <v>358</v>
      </c>
      <c r="G594" s="28"/>
      <c r="H594" s="28" t="s">
        <v>1859</v>
      </c>
      <c r="I594" s="28">
        <v>2.0</v>
      </c>
      <c r="J594" s="28">
        <v>20.0</v>
      </c>
      <c r="K594" s="28">
        <v>40.0</v>
      </c>
      <c r="L594" s="28" t="s">
        <v>546</v>
      </c>
      <c r="M594" s="28">
        <v>2.0</v>
      </c>
      <c r="N594" s="28" t="s">
        <v>3851</v>
      </c>
      <c r="O594" s="28" t="s">
        <v>2362</v>
      </c>
      <c r="P594" s="28"/>
      <c r="Q594" s="28" t="s">
        <v>1245</v>
      </c>
      <c r="R594" s="28">
        <v>50.0</v>
      </c>
      <c r="S594" s="50">
        <f t="shared" si="1"/>
        <v>25</v>
      </c>
      <c r="T594" s="28" t="str">
        <f t="shared" si="2"/>
        <v>DIATAS 8JAM</v>
      </c>
      <c r="U594" s="52">
        <v>45292.0</v>
      </c>
      <c r="V594" s="28" t="str">
        <f t="shared" si="3"/>
        <v>DIATAS 1 TAHUN</v>
      </c>
      <c r="W594" s="28"/>
      <c r="X594" s="28"/>
      <c r="Y594" s="28"/>
      <c r="Z594" s="28"/>
      <c r="AA594" s="28"/>
      <c r="AB594" s="28"/>
      <c r="AC594" s="65" t="b">
        <v>0</v>
      </c>
      <c r="AD594" s="28" t="str">
        <f t="shared" si="4"/>
        <v>Waktunya Dummy</v>
      </c>
      <c r="AE594" s="28" t="str">
        <f t="shared" si="5"/>
        <v>1</v>
      </c>
      <c r="AF594" s="28">
        <f t="shared" si="8"/>
        <v>50</v>
      </c>
      <c r="AG594" s="28">
        <v>50.0</v>
      </c>
      <c r="AH594" s="68">
        <v>1.0</v>
      </c>
      <c r="AI594" s="28">
        <v>0.0</v>
      </c>
      <c r="AJ594" s="70"/>
      <c r="AK594" s="28">
        <v>0.0</v>
      </c>
      <c r="AL594" s="28"/>
      <c r="AM594" s="28">
        <v>0.0</v>
      </c>
      <c r="AN594" s="28"/>
      <c r="AO594" s="28">
        <v>0.0</v>
      </c>
      <c r="AP594" s="28"/>
      <c r="AQ594" s="28">
        <v>0.0</v>
      </c>
      <c r="AR594" s="28"/>
      <c r="AS594" s="28">
        <v>0.0</v>
      </c>
      <c r="AT594" s="28"/>
      <c r="AU594" s="28">
        <v>0.0</v>
      </c>
      <c r="AV594" s="28"/>
      <c r="AW594" s="28">
        <v>0.0</v>
      </c>
      <c r="AX594" s="28"/>
      <c r="AY594" s="55" t="s">
        <v>184</v>
      </c>
      <c r="AZ594" s="55" t="s">
        <v>184</v>
      </c>
      <c r="BA594" s="55" t="s">
        <v>184</v>
      </c>
      <c r="BB594" s="55" t="s">
        <v>184</v>
      </c>
      <c r="BC594" s="77">
        <f t="shared" si="7"/>
        <v>100</v>
      </c>
    </row>
    <row r="595" ht="22.5" customHeight="1">
      <c r="A595" s="36">
        <v>594.0</v>
      </c>
      <c r="B595" s="28" t="s">
        <v>3779</v>
      </c>
      <c r="C595" s="28" t="s">
        <v>5638</v>
      </c>
      <c r="D595" s="28" t="s">
        <v>191</v>
      </c>
      <c r="E595" s="28" t="s">
        <v>593</v>
      </c>
      <c r="F595" s="28" t="s">
        <v>358</v>
      </c>
      <c r="G595" s="28"/>
      <c r="H595" s="28" t="s">
        <v>1859</v>
      </c>
      <c r="I595" s="28">
        <v>2.0</v>
      </c>
      <c r="J595" s="28">
        <v>20.0</v>
      </c>
      <c r="K595" s="28">
        <v>40.0</v>
      </c>
      <c r="L595" s="28" t="s">
        <v>546</v>
      </c>
      <c r="M595" s="28">
        <v>2.0</v>
      </c>
      <c r="N595" s="28" t="s">
        <v>3851</v>
      </c>
      <c r="O595" s="28" t="s">
        <v>2362</v>
      </c>
      <c r="P595" s="28"/>
      <c r="Q595" s="28" t="s">
        <v>1245</v>
      </c>
      <c r="R595" s="28">
        <v>50.0</v>
      </c>
      <c r="S595" s="50">
        <f t="shared" si="1"/>
        <v>25</v>
      </c>
      <c r="T595" s="28" t="str">
        <f t="shared" si="2"/>
        <v>DIATAS 8JAM</v>
      </c>
      <c r="U595" s="52">
        <v>45292.0</v>
      </c>
      <c r="V595" s="28" t="str">
        <f t="shared" si="3"/>
        <v>DIATAS 1 TAHUN</v>
      </c>
      <c r="W595" s="28"/>
      <c r="X595" s="28"/>
      <c r="Y595" s="28"/>
      <c r="Z595" s="28"/>
      <c r="AA595" s="28"/>
      <c r="AB595" s="28"/>
      <c r="AC595" s="65" t="b">
        <v>0</v>
      </c>
      <c r="AD595" s="28" t="str">
        <f t="shared" si="4"/>
        <v>Waktunya Dummy</v>
      </c>
      <c r="AE595" s="28" t="str">
        <f t="shared" si="5"/>
        <v>1</v>
      </c>
      <c r="AF595" s="28">
        <f t="shared" si="8"/>
        <v>50</v>
      </c>
      <c r="AG595" s="28">
        <v>50.0</v>
      </c>
      <c r="AH595" s="68">
        <v>1.0</v>
      </c>
      <c r="AI595" s="28">
        <v>0.0</v>
      </c>
      <c r="AJ595" s="70"/>
      <c r="AK595" s="28">
        <v>0.0</v>
      </c>
      <c r="AL595" s="28"/>
      <c r="AM595" s="28">
        <v>0.0</v>
      </c>
      <c r="AN595" s="28"/>
      <c r="AO595" s="28">
        <v>0.0</v>
      </c>
      <c r="AP595" s="28"/>
      <c r="AQ595" s="28">
        <v>0.0</v>
      </c>
      <c r="AR595" s="28"/>
      <c r="AS595" s="28">
        <v>0.0</v>
      </c>
      <c r="AT595" s="28"/>
      <c r="AU595" s="28">
        <v>0.0</v>
      </c>
      <c r="AV595" s="28"/>
      <c r="AW595" s="28">
        <v>0.0</v>
      </c>
      <c r="AX595" s="28"/>
      <c r="AY595" s="55" t="s">
        <v>184</v>
      </c>
      <c r="AZ595" s="55" t="s">
        <v>184</v>
      </c>
      <c r="BA595" s="55" t="s">
        <v>184</v>
      </c>
      <c r="BB595" s="55" t="s">
        <v>184</v>
      </c>
      <c r="BC595" s="77">
        <f t="shared" si="7"/>
        <v>100</v>
      </c>
    </row>
    <row r="596" ht="22.5" customHeight="1">
      <c r="A596" s="36">
        <v>595.0</v>
      </c>
      <c r="B596" s="28" t="s">
        <v>3781</v>
      </c>
      <c r="C596" s="28" t="s">
        <v>5641</v>
      </c>
      <c r="D596" s="28" t="s">
        <v>191</v>
      </c>
      <c r="E596" s="28" t="s">
        <v>593</v>
      </c>
      <c r="F596" s="28" t="s">
        <v>358</v>
      </c>
      <c r="G596" s="28"/>
      <c r="H596" s="28" t="s">
        <v>1859</v>
      </c>
      <c r="I596" s="28">
        <v>2.0</v>
      </c>
      <c r="J596" s="28">
        <v>20.0</v>
      </c>
      <c r="K596" s="28">
        <v>40.0</v>
      </c>
      <c r="L596" s="28" t="s">
        <v>546</v>
      </c>
      <c r="M596" s="28">
        <v>2.0</v>
      </c>
      <c r="N596" s="28" t="s">
        <v>3851</v>
      </c>
      <c r="O596" s="28" t="s">
        <v>2362</v>
      </c>
      <c r="P596" s="28"/>
      <c r="Q596" s="28" t="s">
        <v>1245</v>
      </c>
      <c r="R596" s="28">
        <v>50.0</v>
      </c>
      <c r="S596" s="50">
        <f t="shared" si="1"/>
        <v>25</v>
      </c>
      <c r="T596" s="28" t="str">
        <f t="shared" si="2"/>
        <v>DIATAS 8JAM</v>
      </c>
      <c r="U596" s="52">
        <v>45292.0</v>
      </c>
      <c r="V596" s="28" t="str">
        <f t="shared" si="3"/>
        <v>DIATAS 1 TAHUN</v>
      </c>
      <c r="W596" s="28"/>
      <c r="X596" s="28"/>
      <c r="Y596" s="28"/>
      <c r="Z596" s="28"/>
      <c r="AA596" s="28"/>
      <c r="AB596" s="28"/>
      <c r="AC596" s="65" t="b">
        <v>0</v>
      </c>
      <c r="AD596" s="28" t="str">
        <f t="shared" si="4"/>
        <v>Waktunya Dummy</v>
      </c>
      <c r="AE596" s="28" t="str">
        <f t="shared" si="5"/>
        <v>1</v>
      </c>
      <c r="AF596" s="28">
        <f t="shared" si="8"/>
        <v>50</v>
      </c>
      <c r="AG596" s="28">
        <v>50.0</v>
      </c>
      <c r="AH596" s="68">
        <v>1.0</v>
      </c>
      <c r="AI596" s="28">
        <v>0.0</v>
      </c>
      <c r="AJ596" s="70"/>
      <c r="AK596" s="28">
        <v>0.0</v>
      </c>
      <c r="AL596" s="28"/>
      <c r="AM596" s="28">
        <v>0.0</v>
      </c>
      <c r="AN596" s="28"/>
      <c r="AO596" s="28">
        <v>0.0</v>
      </c>
      <c r="AP596" s="28"/>
      <c r="AQ596" s="28">
        <v>0.0</v>
      </c>
      <c r="AR596" s="28"/>
      <c r="AS596" s="28">
        <v>0.0</v>
      </c>
      <c r="AT596" s="28"/>
      <c r="AU596" s="28">
        <v>0.0</v>
      </c>
      <c r="AV596" s="28"/>
      <c r="AW596" s="28">
        <v>0.0</v>
      </c>
      <c r="AX596" s="28"/>
      <c r="AY596" s="55" t="s">
        <v>184</v>
      </c>
      <c r="AZ596" s="55" t="s">
        <v>184</v>
      </c>
      <c r="BA596" s="55" t="s">
        <v>184</v>
      </c>
      <c r="BB596" s="55" t="s">
        <v>184</v>
      </c>
      <c r="BC596" s="77">
        <f t="shared" si="7"/>
        <v>100</v>
      </c>
    </row>
    <row r="597" ht="22.5" customHeight="1">
      <c r="A597" s="36">
        <v>596.0</v>
      </c>
      <c r="B597" s="28" t="s">
        <v>3788</v>
      </c>
      <c r="C597" s="28" t="s">
        <v>5644</v>
      </c>
      <c r="D597" s="28" t="s">
        <v>253</v>
      </c>
      <c r="E597" s="28" t="s">
        <v>593</v>
      </c>
      <c r="F597" s="28" t="s">
        <v>358</v>
      </c>
      <c r="G597" s="28"/>
      <c r="H597" s="28" t="s">
        <v>1859</v>
      </c>
      <c r="I597" s="28">
        <v>2.0</v>
      </c>
      <c r="J597" s="28">
        <v>20.0</v>
      </c>
      <c r="K597" s="28">
        <v>40.0</v>
      </c>
      <c r="L597" s="28" t="s">
        <v>546</v>
      </c>
      <c r="M597" s="28">
        <v>2.0</v>
      </c>
      <c r="N597" s="28" t="s">
        <v>3851</v>
      </c>
      <c r="O597" s="28" t="s">
        <v>2362</v>
      </c>
      <c r="P597" s="28"/>
      <c r="Q597" s="28" t="s">
        <v>1245</v>
      </c>
      <c r="R597" s="28">
        <v>50.0</v>
      </c>
      <c r="S597" s="50">
        <f t="shared" si="1"/>
        <v>25</v>
      </c>
      <c r="T597" s="28" t="str">
        <f t="shared" si="2"/>
        <v>DIATAS 8JAM</v>
      </c>
      <c r="U597" s="52">
        <v>45292.0</v>
      </c>
      <c r="V597" s="28" t="str">
        <f t="shared" si="3"/>
        <v>DIATAS 1 TAHUN</v>
      </c>
      <c r="W597" s="28"/>
      <c r="X597" s="28"/>
      <c r="Y597" s="28"/>
      <c r="Z597" s="28"/>
      <c r="AA597" s="28"/>
      <c r="AB597" s="28"/>
      <c r="AC597" s="65" t="b">
        <v>0</v>
      </c>
      <c r="AD597" s="28" t="str">
        <f t="shared" si="4"/>
        <v>Waktunya Dummy</v>
      </c>
      <c r="AE597" s="28" t="str">
        <f t="shared" si="5"/>
        <v>1</v>
      </c>
      <c r="AF597" s="28">
        <f t="shared" si="8"/>
        <v>50</v>
      </c>
      <c r="AG597" s="28">
        <v>50.0</v>
      </c>
      <c r="AH597" s="68">
        <v>1.0</v>
      </c>
      <c r="AI597" s="28">
        <v>0.0</v>
      </c>
      <c r="AJ597" s="70"/>
      <c r="AK597" s="28">
        <v>0.0</v>
      </c>
      <c r="AL597" s="28"/>
      <c r="AM597" s="28">
        <v>0.0</v>
      </c>
      <c r="AN597" s="28"/>
      <c r="AO597" s="28">
        <v>0.0</v>
      </c>
      <c r="AP597" s="28"/>
      <c r="AQ597" s="28">
        <v>0.0</v>
      </c>
      <c r="AR597" s="28"/>
      <c r="AS597" s="28">
        <v>0.0</v>
      </c>
      <c r="AT597" s="28"/>
      <c r="AU597" s="28">
        <v>0.0</v>
      </c>
      <c r="AV597" s="28"/>
      <c r="AW597" s="28">
        <v>0.0</v>
      </c>
      <c r="AX597" s="28"/>
      <c r="AY597" s="55" t="s">
        <v>184</v>
      </c>
      <c r="AZ597" s="55" t="s">
        <v>184</v>
      </c>
      <c r="BA597" s="55" t="s">
        <v>184</v>
      </c>
      <c r="BB597" s="55" t="s">
        <v>184</v>
      </c>
      <c r="BC597" s="77">
        <f t="shared" si="7"/>
        <v>100</v>
      </c>
    </row>
    <row r="598" ht="22.5" customHeight="1">
      <c r="A598" s="36">
        <v>597.0</v>
      </c>
      <c r="B598" s="28" t="s">
        <v>3797</v>
      </c>
      <c r="C598" s="28" t="s">
        <v>5647</v>
      </c>
      <c r="D598" s="28" t="s">
        <v>288</v>
      </c>
      <c r="E598" s="28" t="s">
        <v>593</v>
      </c>
      <c r="F598" s="28" t="s">
        <v>2343</v>
      </c>
      <c r="G598" s="28"/>
      <c r="H598" s="28"/>
      <c r="I598" s="28"/>
      <c r="J598" s="28"/>
      <c r="K598" s="28">
        <v>0.0</v>
      </c>
      <c r="L598" s="28" t="s">
        <v>2343</v>
      </c>
      <c r="M598" s="28">
        <v>1.0</v>
      </c>
      <c r="N598" s="28" t="s">
        <v>2346</v>
      </c>
      <c r="O598" s="28" t="s">
        <v>1608</v>
      </c>
      <c r="P598" s="28"/>
      <c r="Q598" s="28">
        <v>0.0</v>
      </c>
      <c r="R598" s="28">
        <v>0.0</v>
      </c>
      <c r="S598" s="50">
        <f t="shared" si="1"/>
        <v>0</v>
      </c>
      <c r="T598" s="28" t="str">
        <f t="shared" si="2"/>
        <v>KURANG 8JAM</v>
      </c>
      <c r="U598" s="52">
        <v>44927.0</v>
      </c>
      <c r="V598" s="28" t="str">
        <f t="shared" si="3"/>
        <v>DIATAS 2 TAHUN</v>
      </c>
      <c r="W598" s="28"/>
      <c r="X598" s="28"/>
      <c r="Y598" s="28"/>
      <c r="Z598" s="28"/>
      <c r="AA598" s="28"/>
      <c r="AB598" s="28"/>
      <c r="AC598" s="65" t="b">
        <v>0</v>
      </c>
      <c r="AD598" s="28" t="str">
        <f t="shared" si="4"/>
        <v>Waktunya Dummy</v>
      </c>
      <c r="AE598" s="28" t="str">
        <f t="shared" si="5"/>
        <v>0</v>
      </c>
      <c r="AF598" s="28">
        <f t="shared" si="8"/>
        <v>0</v>
      </c>
      <c r="AG598" s="28">
        <v>0.0</v>
      </c>
      <c r="AH598" s="68">
        <v>1.0</v>
      </c>
      <c r="AI598" s="28">
        <v>0.0</v>
      </c>
      <c r="AJ598" s="70">
        <v>0.0</v>
      </c>
      <c r="AK598" s="28">
        <v>0.0</v>
      </c>
      <c r="AL598" s="68">
        <v>0.0</v>
      </c>
      <c r="AM598" s="28">
        <v>0.0</v>
      </c>
      <c r="AN598" s="68">
        <v>0.0</v>
      </c>
      <c r="AO598" s="28">
        <v>0.0</v>
      </c>
      <c r="AP598" s="68">
        <v>0.0</v>
      </c>
      <c r="AQ598" s="28">
        <v>0.0</v>
      </c>
      <c r="AR598" s="68">
        <v>0.0</v>
      </c>
      <c r="AS598" s="28">
        <v>0.0</v>
      </c>
      <c r="AT598" s="68">
        <v>0.0</v>
      </c>
      <c r="AU598" s="28">
        <v>0.0</v>
      </c>
      <c r="AV598" s="68">
        <v>0.0</v>
      </c>
      <c r="AW598" s="28">
        <v>0.0</v>
      </c>
      <c r="AX598" s="68">
        <v>0.0</v>
      </c>
      <c r="AY598" s="55" t="s">
        <v>184</v>
      </c>
      <c r="AZ598" s="55" t="s">
        <v>184</v>
      </c>
      <c r="BA598" s="55" t="s">
        <v>184</v>
      </c>
      <c r="BB598" s="55" t="s">
        <v>184</v>
      </c>
      <c r="BC598" s="77">
        <f t="shared" si="7"/>
        <v>100</v>
      </c>
    </row>
    <row r="599" ht="22.5" customHeight="1">
      <c r="A599" s="36">
        <v>598.0</v>
      </c>
      <c r="B599" s="28" t="s">
        <v>3807</v>
      </c>
      <c r="C599" s="28" t="s">
        <v>5651</v>
      </c>
      <c r="D599" s="28" t="s">
        <v>253</v>
      </c>
      <c r="E599" s="28" t="s">
        <v>593</v>
      </c>
      <c r="F599" s="28" t="s">
        <v>358</v>
      </c>
      <c r="G599" s="28"/>
      <c r="H599" s="28" t="s">
        <v>1859</v>
      </c>
      <c r="I599" s="28">
        <v>2.0</v>
      </c>
      <c r="J599" s="28">
        <v>20.0</v>
      </c>
      <c r="K599" s="28">
        <v>40.0</v>
      </c>
      <c r="L599" s="28" t="s">
        <v>546</v>
      </c>
      <c r="M599" s="28">
        <v>4.0</v>
      </c>
      <c r="N599" s="28" t="s">
        <v>1605</v>
      </c>
      <c r="O599" s="28" t="s">
        <v>1608</v>
      </c>
      <c r="P599" s="28"/>
      <c r="Q599" s="28" t="s">
        <v>368</v>
      </c>
      <c r="R599" s="28">
        <v>100.0</v>
      </c>
      <c r="S599" s="50">
        <f t="shared" si="1"/>
        <v>25</v>
      </c>
      <c r="T599" s="28" t="str">
        <f t="shared" si="2"/>
        <v>DIATAS 8JAM</v>
      </c>
      <c r="U599" s="52">
        <v>44927.0</v>
      </c>
      <c r="V599" s="28" t="str">
        <f t="shared" si="3"/>
        <v>DIATAS 2 TAHUN</v>
      </c>
      <c r="W599" s="28"/>
      <c r="X599" s="28"/>
      <c r="Y599" s="28"/>
      <c r="Z599" s="28"/>
      <c r="AA599" s="28"/>
      <c r="AB599" s="28"/>
      <c r="AC599" s="65" t="b">
        <v>0</v>
      </c>
      <c r="AD599" s="28" t="str">
        <f t="shared" si="4"/>
        <v>Waktunya Dummy</v>
      </c>
      <c r="AE599" s="28" t="str">
        <f t="shared" si="5"/>
        <v>1</v>
      </c>
      <c r="AF599" s="28">
        <f t="shared" si="8"/>
        <v>100</v>
      </c>
      <c r="AG599" s="28">
        <v>100.0</v>
      </c>
      <c r="AH599" s="68">
        <v>1.0</v>
      </c>
      <c r="AI599" s="28">
        <v>0.0</v>
      </c>
      <c r="AJ599" s="70">
        <v>0.0</v>
      </c>
      <c r="AK599" s="28">
        <v>0.0</v>
      </c>
      <c r="AL599" s="68">
        <v>0.0</v>
      </c>
      <c r="AM599" s="28">
        <v>0.0</v>
      </c>
      <c r="AN599" s="68">
        <v>0.0</v>
      </c>
      <c r="AO599" s="28">
        <v>0.0</v>
      </c>
      <c r="AP599" s="68">
        <v>0.0</v>
      </c>
      <c r="AQ599" s="28">
        <v>0.0</v>
      </c>
      <c r="AR599" s="68">
        <v>0.0</v>
      </c>
      <c r="AS599" s="28">
        <v>0.0</v>
      </c>
      <c r="AT599" s="68">
        <v>0.0</v>
      </c>
      <c r="AU599" s="28">
        <v>0.0</v>
      </c>
      <c r="AV599" s="68">
        <v>0.0</v>
      </c>
      <c r="AW599" s="28">
        <v>0.0</v>
      </c>
      <c r="AX599" s="68">
        <v>0.0</v>
      </c>
      <c r="AY599" s="55" t="s">
        <v>184</v>
      </c>
      <c r="AZ599" s="55" t="s">
        <v>184</v>
      </c>
      <c r="BA599" s="55" t="s">
        <v>184</v>
      </c>
      <c r="BB599" s="55" t="s">
        <v>184</v>
      </c>
      <c r="BC599" s="77">
        <f t="shared" si="7"/>
        <v>100</v>
      </c>
    </row>
    <row r="600" ht="22.5" customHeight="1">
      <c r="A600" s="36">
        <v>599.0</v>
      </c>
      <c r="B600" s="28" t="s">
        <v>3810</v>
      </c>
      <c r="C600" s="28" t="s">
        <v>5653</v>
      </c>
      <c r="D600" s="28" t="s">
        <v>226</v>
      </c>
      <c r="E600" s="28" t="s">
        <v>593</v>
      </c>
      <c r="F600" s="28" t="s">
        <v>358</v>
      </c>
      <c r="G600" s="28"/>
      <c r="H600" s="28" t="s">
        <v>1859</v>
      </c>
      <c r="I600" s="28">
        <v>2.0</v>
      </c>
      <c r="J600" s="28">
        <v>20.0</v>
      </c>
      <c r="K600" s="28">
        <v>40.0</v>
      </c>
      <c r="L600" s="28" t="s">
        <v>546</v>
      </c>
      <c r="M600" s="28">
        <v>2.0</v>
      </c>
      <c r="N600" s="28" t="s">
        <v>3851</v>
      </c>
      <c r="O600" s="28" t="s">
        <v>2362</v>
      </c>
      <c r="P600" s="28"/>
      <c r="Q600" s="28" t="s">
        <v>1245</v>
      </c>
      <c r="R600" s="28">
        <v>50.0</v>
      </c>
      <c r="S600" s="50">
        <f t="shared" si="1"/>
        <v>25</v>
      </c>
      <c r="T600" s="28" t="str">
        <f t="shared" si="2"/>
        <v>DIATAS 8JAM</v>
      </c>
      <c r="U600" s="52">
        <v>45292.0</v>
      </c>
      <c r="V600" s="28" t="str">
        <f t="shared" si="3"/>
        <v>DIATAS 1 TAHUN</v>
      </c>
      <c r="W600" s="28"/>
      <c r="X600" s="28"/>
      <c r="Y600" s="28"/>
      <c r="Z600" s="28"/>
      <c r="AA600" s="28"/>
      <c r="AB600" s="28"/>
      <c r="AC600" s="65" t="b">
        <v>0</v>
      </c>
      <c r="AD600" s="28" t="str">
        <f t="shared" si="4"/>
        <v>Waktunya Dummy</v>
      </c>
      <c r="AE600" s="28" t="str">
        <f t="shared" si="5"/>
        <v>1</v>
      </c>
      <c r="AF600" s="28">
        <f t="shared" si="8"/>
        <v>50</v>
      </c>
      <c r="AG600" s="28">
        <v>50.0</v>
      </c>
      <c r="AH600" s="68">
        <v>1.0</v>
      </c>
      <c r="AI600" s="28">
        <v>0.0</v>
      </c>
      <c r="AJ600" s="70"/>
      <c r="AK600" s="28">
        <v>0.0</v>
      </c>
      <c r="AL600" s="28"/>
      <c r="AM600" s="28">
        <v>0.0</v>
      </c>
      <c r="AN600" s="28"/>
      <c r="AO600" s="28">
        <v>0.0</v>
      </c>
      <c r="AP600" s="28"/>
      <c r="AQ600" s="28">
        <v>0.0</v>
      </c>
      <c r="AR600" s="28"/>
      <c r="AS600" s="28">
        <v>0.0</v>
      </c>
      <c r="AT600" s="28"/>
      <c r="AU600" s="28">
        <v>0.0</v>
      </c>
      <c r="AV600" s="28"/>
      <c r="AW600" s="28">
        <v>0.0</v>
      </c>
      <c r="AX600" s="28"/>
      <c r="AY600" s="55" t="s">
        <v>184</v>
      </c>
      <c r="AZ600" s="55" t="s">
        <v>184</v>
      </c>
      <c r="BA600" s="55" t="s">
        <v>184</v>
      </c>
      <c r="BB600" s="55" t="s">
        <v>184</v>
      </c>
      <c r="BC600" s="77">
        <f t="shared" si="7"/>
        <v>100</v>
      </c>
    </row>
    <row r="601" ht="22.5" customHeight="1">
      <c r="A601" s="36">
        <v>600.0</v>
      </c>
      <c r="B601" s="28" t="s">
        <v>3813</v>
      </c>
      <c r="C601" s="28" t="s">
        <v>5656</v>
      </c>
      <c r="D601" s="28" t="s">
        <v>253</v>
      </c>
      <c r="E601" s="28" t="s">
        <v>593</v>
      </c>
      <c r="F601" s="28" t="s">
        <v>358</v>
      </c>
      <c r="G601" s="28"/>
      <c r="H601" s="28"/>
      <c r="I601" s="28">
        <v>2.0</v>
      </c>
      <c r="J601" s="28">
        <v>40.0</v>
      </c>
      <c r="K601" s="28">
        <v>80.0</v>
      </c>
      <c r="L601" s="28" t="s">
        <v>546</v>
      </c>
      <c r="M601" s="28">
        <v>2.0</v>
      </c>
      <c r="N601" s="28" t="s">
        <v>2353</v>
      </c>
      <c r="O601" s="28"/>
      <c r="P601" s="28"/>
      <c r="Q601" s="28" t="s">
        <v>368</v>
      </c>
      <c r="R601" s="28">
        <v>100.0</v>
      </c>
      <c r="S601" s="50">
        <f t="shared" si="1"/>
        <v>50</v>
      </c>
      <c r="T601" s="28" t="str">
        <f t="shared" si="2"/>
        <v>DIATAS 8JAM</v>
      </c>
      <c r="U601" s="52">
        <v>45292.0</v>
      </c>
      <c r="V601" s="28" t="str">
        <f t="shared" si="3"/>
        <v>DIATAS 1 TAHUN</v>
      </c>
      <c r="W601" s="28"/>
      <c r="X601" s="28"/>
      <c r="Y601" s="28"/>
      <c r="Z601" s="28"/>
      <c r="AA601" s="28"/>
      <c r="AB601" s="28"/>
      <c r="AC601" s="65" t="b">
        <v>0</v>
      </c>
      <c r="AD601" s="28" t="str">
        <f t="shared" si="4"/>
        <v>Waktunya Dummy</v>
      </c>
      <c r="AE601" s="28" t="str">
        <f t="shared" si="5"/>
        <v>1</v>
      </c>
      <c r="AF601" s="28">
        <f t="shared" si="8"/>
        <v>100</v>
      </c>
      <c r="AG601" s="28">
        <v>100.0</v>
      </c>
      <c r="AH601" s="68">
        <v>1.0</v>
      </c>
      <c r="AI601" s="28">
        <v>0.0</v>
      </c>
      <c r="AJ601" s="70"/>
      <c r="AK601" s="28">
        <v>0.0</v>
      </c>
      <c r="AL601" s="28"/>
      <c r="AM601" s="28">
        <v>0.0</v>
      </c>
      <c r="AN601" s="28"/>
      <c r="AO601" s="28">
        <v>0.0</v>
      </c>
      <c r="AP601" s="28"/>
      <c r="AQ601" s="28">
        <v>0.0</v>
      </c>
      <c r="AR601" s="28"/>
      <c r="AS601" s="28">
        <v>0.0</v>
      </c>
      <c r="AT601" s="28"/>
      <c r="AU601" s="28">
        <v>0.0</v>
      </c>
      <c r="AV601" s="28"/>
      <c r="AW601" s="28">
        <v>0.0</v>
      </c>
      <c r="AX601" s="28"/>
      <c r="AY601" s="55" t="s">
        <v>184</v>
      </c>
      <c r="AZ601" s="55" t="s">
        <v>184</v>
      </c>
      <c r="BA601" s="55" t="s">
        <v>184</v>
      </c>
      <c r="BB601" s="55" t="s">
        <v>184</v>
      </c>
      <c r="BC601" s="77">
        <f t="shared" si="7"/>
        <v>100</v>
      </c>
    </row>
    <row r="602" ht="22.5" customHeight="1">
      <c r="A602" s="36">
        <v>601.0</v>
      </c>
      <c r="B602" s="28" t="s">
        <v>3937</v>
      </c>
      <c r="C602" s="28" t="s">
        <v>5658</v>
      </c>
      <c r="D602" s="28" t="s">
        <v>253</v>
      </c>
      <c r="E602" s="28" t="s">
        <v>593</v>
      </c>
      <c r="F602" s="28" t="s">
        <v>358</v>
      </c>
      <c r="G602" s="28"/>
      <c r="H602" s="28"/>
      <c r="I602" s="28">
        <v>2.0</v>
      </c>
      <c r="J602" s="28">
        <v>40.0</v>
      </c>
      <c r="K602" s="28">
        <v>80.0</v>
      </c>
      <c r="L602" s="28" t="s">
        <v>546</v>
      </c>
      <c r="M602" s="28">
        <v>2.0</v>
      </c>
      <c r="N602" s="28" t="s">
        <v>2353</v>
      </c>
      <c r="O602" s="28"/>
      <c r="P602" s="28"/>
      <c r="Q602" s="28" t="s">
        <v>368</v>
      </c>
      <c r="R602" s="28">
        <v>100.0</v>
      </c>
      <c r="S602" s="50">
        <f t="shared" si="1"/>
        <v>50</v>
      </c>
      <c r="T602" s="28" t="str">
        <f t="shared" si="2"/>
        <v>DIATAS 8JAM</v>
      </c>
      <c r="U602" s="52">
        <v>45292.0</v>
      </c>
      <c r="V602" s="28" t="str">
        <f t="shared" si="3"/>
        <v>DIATAS 1 TAHUN</v>
      </c>
      <c r="W602" s="28"/>
      <c r="X602" s="28"/>
      <c r="Y602" s="28"/>
      <c r="Z602" s="28"/>
      <c r="AA602" s="28"/>
      <c r="AB602" s="28"/>
      <c r="AC602" s="65" t="b">
        <v>0</v>
      </c>
      <c r="AD602" s="28" t="str">
        <f t="shared" si="4"/>
        <v>Waktunya Dummy</v>
      </c>
      <c r="AE602" s="28" t="str">
        <f t="shared" si="5"/>
        <v>1</v>
      </c>
      <c r="AF602" s="28">
        <f t="shared" si="8"/>
        <v>100</v>
      </c>
      <c r="AG602" s="28">
        <v>100.0</v>
      </c>
      <c r="AH602" s="68">
        <v>1.0</v>
      </c>
      <c r="AI602" s="28">
        <v>0.0</v>
      </c>
      <c r="AJ602" s="70"/>
      <c r="AK602" s="28">
        <v>0.0</v>
      </c>
      <c r="AL602" s="28"/>
      <c r="AM602" s="28">
        <v>0.0</v>
      </c>
      <c r="AN602" s="28"/>
      <c r="AO602" s="28">
        <v>0.0</v>
      </c>
      <c r="AP602" s="28"/>
      <c r="AQ602" s="28">
        <v>0.0</v>
      </c>
      <c r="AR602" s="28"/>
      <c r="AS602" s="28">
        <v>0.0</v>
      </c>
      <c r="AT602" s="28"/>
      <c r="AU602" s="28">
        <v>0.0</v>
      </c>
      <c r="AV602" s="28"/>
      <c r="AW602" s="28">
        <v>0.0</v>
      </c>
      <c r="AX602" s="28"/>
      <c r="AY602" s="55" t="s">
        <v>184</v>
      </c>
      <c r="AZ602" s="55" t="s">
        <v>184</v>
      </c>
      <c r="BA602" s="55" t="s">
        <v>184</v>
      </c>
      <c r="BB602" s="55" t="s">
        <v>184</v>
      </c>
      <c r="BC602" s="77">
        <f t="shared" si="7"/>
        <v>100</v>
      </c>
    </row>
    <row r="603" ht="22.5" customHeight="1">
      <c r="A603" s="36">
        <v>602.0</v>
      </c>
      <c r="B603" s="28" t="s">
        <v>3816</v>
      </c>
      <c r="C603" s="28" t="s">
        <v>5660</v>
      </c>
      <c r="D603" s="28" t="s">
        <v>253</v>
      </c>
      <c r="E603" s="28" t="s">
        <v>593</v>
      </c>
      <c r="F603" s="28" t="s">
        <v>358</v>
      </c>
      <c r="G603" s="28"/>
      <c r="H603" s="28"/>
      <c r="I603" s="28">
        <v>2.0</v>
      </c>
      <c r="J603" s="28">
        <v>40.0</v>
      </c>
      <c r="K603" s="28">
        <v>80.0</v>
      </c>
      <c r="L603" s="28" t="s">
        <v>546</v>
      </c>
      <c r="M603" s="28">
        <v>2.0</v>
      </c>
      <c r="N603" s="28" t="s">
        <v>2353</v>
      </c>
      <c r="O603" s="28"/>
      <c r="P603" s="28"/>
      <c r="Q603" s="28" t="s">
        <v>368</v>
      </c>
      <c r="R603" s="28">
        <v>100.0</v>
      </c>
      <c r="S603" s="50">
        <f t="shared" si="1"/>
        <v>50</v>
      </c>
      <c r="T603" s="28" t="str">
        <f t="shared" si="2"/>
        <v>DIATAS 8JAM</v>
      </c>
      <c r="U603" s="52">
        <v>45292.0</v>
      </c>
      <c r="V603" s="28" t="str">
        <f t="shared" si="3"/>
        <v>DIATAS 1 TAHUN</v>
      </c>
      <c r="W603" s="28"/>
      <c r="X603" s="28"/>
      <c r="Y603" s="28"/>
      <c r="Z603" s="28"/>
      <c r="AA603" s="28"/>
      <c r="AB603" s="28"/>
      <c r="AC603" s="65" t="b">
        <v>0</v>
      </c>
      <c r="AD603" s="28" t="str">
        <f t="shared" si="4"/>
        <v>Waktunya Dummy</v>
      </c>
      <c r="AE603" s="28" t="str">
        <f t="shared" si="5"/>
        <v>1</v>
      </c>
      <c r="AF603" s="28">
        <f t="shared" si="8"/>
        <v>100</v>
      </c>
      <c r="AG603" s="28">
        <v>100.0</v>
      </c>
      <c r="AH603" s="68">
        <v>1.0</v>
      </c>
      <c r="AI603" s="28">
        <v>0.0</v>
      </c>
      <c r="AJ603" s="70"/>
      <c r="AK603" s="28">
        <v>0.0</v>
      </c>
      <c r="AL603" s="28"/>
      <c r="AM603" s="28">
        <v>0.0</v>
      </c>
      <c r="AN603" s="28"/>
      <c r="AO603" s="28">
        <v>0.0</v>
      </c>
      <c r="AP603" s="28"/>
      <c r="AQ603" s="28">
        <v>0.0</v>
      </c>
      <c r="AR603" s="28"/>
      <c r="AS603" s="28">
        <v>0.0</v>
      </c>
      <c r="AT603" s="28"/>
      <c r="AU603" s="28">
        <v>0.0</v>
      </c>
      <c r="AV603" s="28"/>
      <c r="AW603" s="28">
        <v>0.0</v>
      </c>
      <c r="AX603" s="28"/>
      <c r="AY603" s="55" t="s">
        <v>184</v>
      </c>
      <c r="AZ603" s="55" t="s">
        <v>184</v>
      </c>
      <c r="BA603" s="55" t="s">
        <v>184</v>
      </c>
      <c r="BB603" s="55" t="s">
        <v>184</v>
      </c>
      <c r="BC603" s="77">
        <f t="shared" si="7"/>
        <v>100</v>
      </c>
    </row>
    <row r="604" ht="22.5" customHeight="1">
      <c r="A604" s="36">
        <v>603.0</v>
      </c>
      <c r="B604" s="28" t="s">
        <v>3820</v>
      </c>
      <c r="C604" s="28" t="s">
        <v>5662</v>
      </c>
      <c r="D604" s="28" t="s">
        <v>253</v>
      </c>
      <c r="E604" s="28" t="s">
        <v>593</v>
      </c>
      <c r="F604" s="28" t="s">
        <v>358</v>
      </c>
      <c r="G604" s="28"/>
      <c r="H604" s="28"/>
      <c r="I604" s="28">
        <v>2.0</v>
      </c>
      <c r="J604" s="28">
        <v>40.0</v>
      </c>
      <c r="K604" s="28">
        <v>80.0</v>
      </c>
      <c r="L604" s="28" t="s">
        <v>546</v>
      </c>
      <c r="M604" s="28">
        <v>2.0</v>
      </c>
      <c r="N604" s="28" t="s">
        <v>2353</v>
      </c>
      <c r="O604" s="28"/>
      <c r="P604" s="28"/>
      <c r="Q604" s="28" t="s">
        <v>368</v>
      </c>
      <c r="R604" s="28">
        <v>100.0</v>
      </c>
      <c r="S604" s="50">
        <f t="shared" si="1"/>
        <v>50</v>
      </c>
      <c r="T604" s="28" t="str">
        <f t="shared" si="2"/>
        <v>DIATAS 8JAM</v>
      </c>
      <c r="U604" s="52">
        <v>45292.0</v>
      </c>
      <c r="V604" s="28" t="str">
        <f t="shared" si="3"/>
        <v>DIATAS 1 TAHUN</v>
      </c>
      <c r="W604" s="28"/>
      <c r="X604" s="28"/>
      <c r="Y604" s="28"/>
      <c r="Z604" s="28"/>
      <c r="AA604" s="28"/>
      <c r="AB604" s="28"/>
      <c r="AC604" s="65" t="b">
        <v>0</v>
      </c>
      <c r="AD604" s="28" t="str">
        <f t="shared" si="4"/>
        <v>Waktunya Dummy</v>
      </c>
      <c r="AE604" s="28" t="str">
        <f t="shared" si="5"/>
        <v>1</v>
      </c>
      <c r="AF604" s="28">
        <f t="shared" si="8"/>
        <v>100</v>
      </c>
      <c r="AG604" s="28">
        <v>100.0</v>
      </c>
      <c r="AH604" s="68">
        <v>1.0</v>
      </c>
      <c r="AI604" s="28">
        <v>0.0</v>
      </c>
      <c r="AJ604" s="70"/>
      <c r="AK604" s="28">
        <v>0.0</v>
      </c>
      <c r="AL604" s="28"/>
      <c r="AM604" s="28">
        <v>0.0</v>
      </c>
      <c r="AN604" s="28"/>
      <c r="AO604" s="28">
        <v>0.0</v>
      </c>
      <c r="AP604" s="28"/>
      <c r="AQ604" s="28">
        <v>0.0</v>
      </c>
      <c r="AR604" s="28"/>
      <c r="AS604" s="28">
        <v>0.0</v>
      </c>
      <c r="AT604" s="28"/>
      <c r="AU604" s="28">
        <v>0.0</v>
      </c>
      <c r="AV604" s="28"/>
      <c r="AW604" s="28">
        <v>0.0</v>
      </c>
      <c r="AX604" s="28"/>
      <c r="AY604" s="55" t="s">
        <v>184</v>
      </c>
      <c r="AZ604" s="55" t="s">
        <v>184</v>
      </c>
      <c r="BA604" s="55" t="s">
        <v>184</v>
      </c>
      <c r="BB604" s="55" t="s">
        <v>184</v>
      </c>
      <c r="BC604" s="77">
        <f t="shared" si="7"/>
        <v>100</v>
      </c>
    </row>
    <row r="605" ht="22.5" customHeight="1">
      <c r="A605" s="36">
        <v>604.0</v>
      </c>
      <c r="B605" s="28" t="s">
        <v>3824</v>
      </c>
      <c r="C605" s="28" t="s">
        <v>5664</v>
      </c>
      <c r="D605" s="28" t="s">
        <v>253</v>
      </c>
      <c r="E605" s="28" t="s">
        <v>593</v>
      </c>
      <c r="F605" s="28" t="s">
        <v>358</v>
      </c>
      <c r="G605" s="28"/>
      <c r="H605" s="28"/>
      <c r="I605" s="28">
        <v>2.0</v>
      </c>
      <c r="J605" s="28">
        <v>40.0</v>
      </c>
      <c r="K605" s="28">
        <v>80.0</v>
      </c>
      <c r="L605" s="28" t="s">
        <v>546</v>
      </c>
      <c r="M605" s="28">
        <v>2.0</v>
      </c>
      <c r="N605" s="28" t="s">
        <v>2353</v>
      </c>
      <c r="O605" s="28"/>
      <c r="P605" s="28"/>
      <c r="Q605" s="28" t="s">
        <v>368</v>
      </c>
      <c r="R605" s="28">
        <v>100.0</v>
      </c>
      <c r="S605" s="50">
        <f t="shared" si="1"/>
        <v>50</v>
      </c>
      <c r="T605" s="28" t="str">
        <f t="shared" si="2"/>
        <v>DIATAS 8JAM</v>
      </c>
      <c r="U605" s="52">
        <v>45292.0</v>
      </c>
      <c r="V605" s="28" t="str">
        <f t="shared" si="3"/>
        <v>DIATAS 1 TAHUN</v>
      </c>
      <c r="W605" s="28"/>
      <c r="X605" s="28"/>
      <c r="Y605" s="28"/>
      <c r="Z605" s="28"/>
      <c r="AA605" s="28"/>
      <c r="AB605" s="28"/>
      <c r="AC605" s="65" t="b">
        <v>0</v>
      </c>
      <c r="AD605" s="28" t="str">
        <f t="shared" si="4"/>
        <v>Waktunya Dummy</v>
      </c>
      <c r="AE605" s="28" t="str">
        <f t="shared" si="5"/>
        <v>1</v>
      </c>
      <c r="AF605" s="28">
        <f t="shared" si="8"/>
        <v>100</v>
      </c>
      <c r="AG605" s="28">
        <v>100.0</v>
      </c>
      <c r="AH605" s="68">
        <v>1.0</v>
      </c>
      <c r="AI605" s="28">
        <v>0.0</v>
      </c>
      <c r="AJ605" s="70"/>
      <c r="AK605" s="28">
        <v>0.0</v>
      </c>
      <c r="AL605" s="28"/>
      <c r="AM605" s="28">
        <v>0.0</v>
      </c>
      <c r="AN605" s="28"/>
      <c r="AO605" s="28">
        <v>0.0</v>
      </c>
      <c r="AP605" s="28"/>
      <c r="AQ605" s="28">
        <v>0.0</v>
      </c>
      <c r="AR605" s="28"/>
      <c r="AS605" s="28">
        <v>0.0</v>
      </c>
      <c r="AT605" s="28"/>
      <c r="AU605" s="28">
        <v>0.0</v>
      </c>
      <c r="AV605" s="28"/>
      <c r="AW605" s="28">
        <v>0.0</v>
      </c>
      <c r="AX605" s="28"/>
      <c r="AY605" s="55" t="s">
        <v>184</v>
      </c>
      <c r="AZ605" s="55" t="s">
        <v>184</v>
      </c>
      <c r="BA605" s="55" t="s">
        <v>184</v>
      </c>
      <c r="BB605" s="55" t="s">
        <v>184</v>
      </c>
      <c r="BC605" s="77">
        <f t="shared" si="7"/>
        <v>100</v>
      </c>
    </row>
    <row r="606" ht="22.5" customHeight="1">
      <c r="A606" s="36">
        <v>605.0</v>
      </c>
      <c r="B606" s="28" t="s">
        <v>3826</v>
      </c>
      <c r="C606" s="28" t="s">
        <v>5667</v>
      </c>
      <c r="D606" s="28" t="s">
        <v>253</v>
      </c>
      <c r="E606" s="28" t="s">
        <v>593</v>
      </c>
      <c r="F606" s="28" t="s">
        <v>358</v>
      </c>
      <c r="G606" s="28"/>
      <c r="H606" s="28"/>
      <c r="I606" s="28">
        <v>2.0</v>
      </c>
      <c r="J606" s="28">
        <v>40.0</v>
      </c>
      <c r="K606" s="28">
        <v>80.0</v>
      </c>
      <c r="L606" s="28" t="s">
        <v>546</v>
      </c>
      <c r="M606" s="28">
        <v>2.0</v>
      </c>
      <c r="N606" s="28" t="s">
        <v>2353</v>
      </c>
      <c r="O606" s="28"/>
      <c r="P606" s="28"/>
      <c r="Q606" s="28" t="s">
        <v>368</v>
      </c>
      <c r="R606" s="28">
        <v>100.0</v>
      </c>
      <c r="S606" s="50">
        <f t="shared" si="1"/>
        <v>50</v>
      </c>
      <c r="T606" s="28" t="str">
        <f t="shared" si="2"/>
        <v>DIATAS 8JAM</v>
      </c>
      <c r="U606" s="52">
        <v>45292.0</v>
      </c>
      <c r="V606" s="28" t="str">
        <f t="shared" si="3"/>
        <v>DIATAS 1 TAHUN</v>
      </c>
      <c r="W606" s="28"/>
      <c r="X606" s="28"/>
      <c r="Y606" s="28"/>
      <c r="Z606" s="28"/>
      <c r="AA606" s="28"/>
      <c r="AB606" s="28"/>
      <c r="AC606" s="65" t="b">
        <v>0</v>
      </c>
      <c r="AD606" s="28" t="str">
        <f t="shared" si="4"/>
        <v>Waktunya Dummy</v>
      </c>
      <c r="AE606" s="28" t="str">
        <f t="shared" si="5"/>
        <v>1</v>
      </c>
      <c r="AF606" s="28">
        <f t="shared" si="8"/>
        <v>100</v>
      </c>
      <c r="AG606" s="28">
        <v>100.0</v>
      </c>
      <c r="AH606" s="68">
        <v>1.0</v>
      </c>
      <c r="AI606" s="28">
        <v>0.0</v>
      </c>
      <c r="AJ606" s="70"/>
      <c r="AK606" s="28">
        <v>0.0</v>
      </c>
      <c r="AL606" s="28"/>
      <c r="AM606" s="28">
        <v>0.0</v>
      </c>
      <c r="AN606" s="28"/>
      <c r="AO606" s="28">
        <v>0.0</v>
      </c>
      <c r="AP606" s="28"/>
      <c r="AQ606" s="28">
        <v>0.0</v>
      </c>
      <c r="AR606" s="28"/>
      <c r="AS606" s="28">
        <v>0.0</v>
      </c>
      <c r="AT606" s="28"/>
      <c r="AU606" s="28">
        <v>0.0</v>
      </c>
      <c r="AV606" s="28"/>
      <c r="AW606" s="28">
        <v>0.0</v>
      </c>
      <c r="AX606" s="28"/>
      <c r="AY606" s="55" t="s">
        <v>184</v>
      </c>
      <c r="AZ606" s="55" t="s">
        <v>184</v>
      </c>
      <c r="BA606" s="55" t="s">
        <v>184</v>
      </c>
      <c r="BB606" s="55" t="s">
        <v>184</v>
      </c>
      <c r="BC606" s="77">
        <f t="shared" si="7"/>
        <v>100</v>
      </c>
    </row>
    <row r="607" ht="22.5" customHeight="1">
      <c r="A607" s="36">
        <v>606.0</v>
      </c>
      <c r="B607" s="28" t="s">
        <v>3830</v>
      </c>
      <c r="C607" s="28" t="s">
        <v>5671</v>
      </c>
      <c r="D607" s="28" t="s">
        <v>253</v>
      </c>
      <c r="E607" s="28" t="s">
        <v>593</v>
      </c>
      <c r="F607" s="28" t="s">
        <v>358</v>
      </c>
      <c r="G607" s="28"/>
      <c r="H607" s="28"/>
      <c r="I607" s="28">
        <v>2.0</v>
      </c>
      <c r="J607" s="28">
        <v>40.0</v>
      </c>
      <c r="K607" s="28">
        <v>80.0</v>
      </c>
      <c r="L607" s="28" t="s">
        <v>546</v>
      </c>
      <c r="M607" s="28">
        <v>2.0</v>
      </c>
      <c r="N607" s="28" t="s">
        <v>2353</v>
      </c>
      <c r="O607" s="28"/>
      <c r="P607" s="28"/>
      <c r="Q607" s="28" t="s">
        <v>368</v>
      </c>
      <c r="R607" s="28">
        <v>100.0</v>
      </c>
      <c r="S607" s="50">
        <f t="shared" si="1"/>
        <v>50</v>
      </c>
      <c r="T607" s="28" t="str">
        <f t="shared" si="2"/>
        <v>DIATAS 8JAM</v>
      </c>
      <c r="U607" s="52">
        <v>45292.0</v>
      </c>
      <c r="V607" s="28" t="str">
        <f t="shared" si="3"/>
        <v>DIATAS 1 TAHUN</v>
      </c>
      <c r="W607" s="28"/>
      <c r="X607" s="28"/>
      <c r="Y607" s="28"/>
      <c r="Z607" s="28"/>
      <c r="AA607" s="28"/>
      <c r="AB607" s="28"/>
      <c r="AC607" s="65" t="b">
        <v>0</v>
      </c>
      <c r="AD607" s="28" t="str">
        <f t="shared" si="4"/>
        <v>Waktunya Dummy</v>
      </c>
      <c r="AE607" s="28" t="str">
        <f t="shared" si="5"/>
        <v>1</v>
      </c>
      <c r="AF607" s="28">
        <f t="shared" si="8"/>
        <v>100</v>
      </c>
      <c r="AG607" s="28">
        <v>100.0</v>
      </c>
      <c r="AH607" s="68">
        <v>1.0</v>
      </c>
      <c r="AI607" s="28">
        <v>0.0</v>
      </c>
      <c r="AJ607" s="70"/>
      <c r="AK607" s="28">
        <v>0.0</v>
      </c>
      <c r="AL607" s="28"/>
      <c r="AM607" s="28">
        <v>0.0</v>
      </c>
      <c r="AN607" s="28"/>
      <c r="AO607" s="28">
        <v>0.0</v>
      </c>
      <c r="AP607" s="28"/>
      <c r="AQ607" s="28">
        <v>0.0</v>
      </c>
      <c r="AR607" s="28"/>
      <c r="AS607" s="28">
        <v>0.0</v>
      </c>
      <c r="AT607" s="28"/>
      <c r="AU607" s="28">
        <v>0.0</v>
      </c>
      <c r="AV607" s="28"/>
      <c r="AW607" s="28">
        <v>0.0</v>
      </c>
      <c r="AX607" s="28"/>
      <c r="AY607" s="55" t="s">
        <v>184</v>
      </c>
      <c r="AZ607" s="55" t="s">
        <v>184</v>
      </c>
      <c r="BA607" s="55" t="s">
        <v>184</v>
      </c>
      <c r="BB607" s="55" t="s">
        <v>184</v>
      </c>
      <c r="BC607" s="77">
        <f t="shared" si="7"/>
        <v>100</v>
      </c>
    </row>
    <row r="608" ht="22.5" customHeight="1">
      <c r="A608" s="36">
        <v>607.0</v>
      </c>
      <c r="B608" s="28" t="s">
        <v>3836</v>
      </c>
      <c r="C608" s="28" t="s">
        <v>5673</v>
      </c>
      <c r="D608" s="28" t="s">
        <v>253</v>
      </c>
      <c r="E608" s="28" t="s">
        <v>593</v>
      </c>
      <c r="F608" s="28" t="s">
        <v>358</v>
      </c>
      <c r="G608" s="28"/>
      <c r="H608" s="28"/>
      <c r="I608" s="28">
        <v>2.0</v>
      </c>
      <c r="J608" s="28">
        <v>40.0</v>
      </c>
      <c r="K608" s="28">
        <v>80.0</v>
      </c>
      <c r="L608" s="28" t="s">
        <v>546</v>
      </c>
      <c r="M608" s="28">
        <v>2.0</v>
      </c>
      <c r="N608" s="28" t="s">
        <v>2353</v>
      </c>
      <c r="O608" s="28"/>
      <c r="P608" s="28"/>
      <c r="Q608" s="28" t="s">
        <v>368</v>
      </c>
      <c r="R608" s="28">
        <v>100.0</v>
      </c>
      <c r="S608" s="50">
        <f t="shared" si="1"/>
        <v>50</v>
      </c>
      <c r="T608" s="28" t="str">
        <f t="shared" si="2"/>
        <v>DIATAS 8JAM</v>
      </c>
      <c r="U608" s="52">
        <v>45292.0</v>
      </c>
      <c r="V608" s="28" t="str">
        <f t="shared" si="3"/>
        <v>DIATAS 1 TAHUN</v>
      </c>
      <c r="W608" s="28"/>
      <c r="X608" s="28"/>
      <c r="Y608" s="28"/>
      <c r="Z608" s="28"/>
      <c r="AA608" s="28"/>
      <c r="AB608" s="28"/>
      <c r="AC608" s="65" t="b">
        <v>0</v>
      </c>
      <c r="AD608" s="28" t="str">
        <f t="shared" si="4"/>
        <v>Waktunya Dummy</v>
      </c>
      <c r="AE608" s="28" t="str">
        <f t="shared" si="5"/>
        <v>1</v>
      </c>
      <c r="AF608" s="28">
        <f t="shared" si="8"/>
        <v>100</v>
      </c>
      <c r="AG608" s="28">
        <v>100.0</v>
      </c>
      <c r="AH608" s="68">
        <v>1.0</v>
      </c>
      <c r="AI608" s="28">
        <v>0.0</v>
      </c>
      <c r="AJ608" s="70"/>
      <c r="AK608" s="28">
        <v>0.0</v>
      </c>
      <c r="AL608" s="28"/>
      <c r="AM608" s="28">
        <v>0.0</v>
      </c>
      <c r="AN608" s="28"/>
      <c r="AO608" s="28">
        <v>0.0</v>
      </c>
      <c r="AP608" s="28"/>
      <c r="AQ608" s="28">
        <v>0.0</v>
      </c>
      <c r="AR608" s="28"/>
      <c r="AS608" s="28">
        <v>0.0</v>
      </c>
      <c r="AT608" s="28"/>
      <c r="AU608" s="28">
        <v>0.0</v>
      </c>
      <c r="AV608" s="28"/>
      <c r="AW608" s="28">
        <v>0.0</v>
      </c>
      <c r="AX608" s="28"/>
      <c r="AY608" s="55" t="s">
        <v>184</v>
      </c>
      <c r="AZ608" s="55" t="s">
        <v>184</v>
      </c>
      <c r="BA608" s="55" t="s">
        <v>184</v>
      </c>
      <c r="BB608" s="55" t="s">
        <v>184</v>
      </c>
      <c r="BC608" s="77">
        <f t="shared" si="7"/>
        <v>100</v>
      </c>
    </row>
    <row r="609" ht="22.5" customHeight="1">
      <c r="A609" s="36">
        <v>608.0</v>
      </c>
      <c r="B609" s="28" t="s">
        <v>4113</v>
      </c>
      <c r="C609" s="28" t="s">
        <v>5675</v>
      </c>
      <c r="D609" s="28" t="s">
        <v>181</v>
      </c>
      <c r="E609" s="28" t="s">
        <v>593</v>
      </c>
      <c r="F609" s="28" t="s">
        <v>358</v>
      </c>
      <c r="G609" s="28"/>
      <c r="H609" s="28"/>
      <c r="I609" s="28">
        <v>2.0</v>
      </c>
      <c r="J609" s="28">
        <v>40.0</v>
      </c>
      <c r="K609" s="28">
        <v>80.0</v>
      </c>
      <c r="L609" s="28" t="s">
        <v>546</v>
      </c>
      <c r="M609" s="28">
        <v>2.0</v>
      </c>
      <c r="N609" s="28" t="s">
        <v>2353</v>
      </c>
      <c r="O609" s="28"/>
      <c r="P609" s="28"/>
      <c r="Q609" s="28" t="s">
        <v>368</v>
      </c>
      <c r="R609" s="28">
        <v>100.0</v>
      </c>
      <c r="S609" s="50">
        <f t="shared" si="1"/>
        <v>50</v>
      </c>
      <c r="T609" s="28" t="str">
        <f t="shared" si="2"/>
        <v>DIATAS 8JAM</v>
      </c>
      <c r="U609" s="52">
        <v>45292.0</v>
      </c>
      <c r="V609" s="28" t="str">
        <f t="shared" si="3"/>
        <v>DIATAS 1 TAHUN</v>
      </c>
      <c r="W609" s="28"/>
      <c r="X609" s="28"/>
      <c r="Y609" s="28"/>
      <c r="Z609" s="28"/>
      <c r="AA609" s="28"/>
      <c r="AB609" s="28"/>
      <c r="AC609" s="65" t="b">
        <v>0</v>
      </c>
      <c r="AD609" s="28" t="str">
        <f t="shared" si="4"/>
        <v>Waktunya Dummy</v>
      </c>
      <c r="AE609" s="28" t="str">
        <f t="shared" si="5"/>
        <v>1</v>
      </c>
      <c r="AF609" s="28">
        <f t="shared" si="8"/>
        <v>100</v>
      </c>
      <c r="AG609" s="28">
        <v>100.0</v>
      </c>
      <c r="AH609" s="68">
        <v>1.0</v>
      </c>
      <c r="AI609" s="28">
        <v>0.0</v>
      </c>
      <c r="AJ609" s="70"/>
      <c r="AK609" s="28">
        <v>0.0</v>
      </c>
      <c r="AL609" s="28"/>
      <c r="AM609" s="28">
        <v>0.0</v>
      </c>
      <c r="AN609" s="28"/>
      <c r="AO609" s="28">
        <v>0.0</v>
      </c>
      <c r="AP609" s="28"/>
      <c r="AQ609" s="28">
        <v>0.0</v>
      </c>
      <c r="AR609" s="28"/>
      <c r="AS609" s="28">
        <v>0.0</v>
      </c>
      <c r="AT609" s="28"/>
      <c r="AU609" s="28">
        <v>0.0</v>
      </c>
      <c r="AV609" s="28"/>
      <c r="AW609" s="28">
        <v>0.0</v>
      </c>
      <c r="AX609" s="28"/>
      <c r="AY609" s="55" t="s">
        <v>184</v>
      </c>
      <c r="AZ609" s="55" t="s">
        <v>184</v>
      </c>
      <c r="BA609" s="55" t="s">
        <v>184</v>
      </c>
      <c r="BB609" s="55" t="s">
        <v>184</v>
      </c>
      <c r="BC609" s="77">
        <f t="shared" si="7"/>
        <v>100</v>
      </c>
    </row>
    <row r="610" ht="22.5" customHeight="1">
      <c r="A610" s="36">
        <v>609.0</v>
      </c>
      <c r="B610" s="28" t="s">
        <v>3840</v>
      </c>
      <c r="C610" s="28" t="s">
        <v>5678</v>
      </c>
      <c r="D610" s="28" t="s">
        <v>191</v>
      </c>
      <c r="E610" s="28" t="s">
        <v>593</v>
      </c>
      <c r="F610" s="28" t="s">
        <v>358</v>
      </c>
      <c r="G610" s="28"/>
      <c r="H610" s="28"/>
      <c r="I610" s="28">
        <v>2.0</v>
      </c>
      <c r="J610" s="28">
        <v>40.0</v>
      </c>
      <c r="K610" s="28">
        <v>80.0</v>
      </c>
      <c r="L610" s="28" t="s">
        <v>546</v>
      </c>
      <c r="M610" s="28">
        <v>2.0</v>
      </c>
      <c r="N610" s="28" t="s">
        <v>2353</v>
      </c>
      <c r="O610" s="28"/>
      <c r="P610" s="28"/>
      <c r="Q610" s="28" t="s">
        <v>368</v>
      </c>
      <c r="R610" s="28">
        <v>100.0</v>
      </c>
      <c r="S610" s="50">
        <f t="shared" si="1"/>
        <v>50</v>
      </c>
      <c r="T610" s="28" t="str">
        <f t="shared" si="2"/>
        <v>DIATAS 8JAM</v>
      </c>
      <c r="U610" s="52">
        <v>45292.0</v>
      </c>
      <c r="V610" s="28" t="str">
        <f t="shared" si="3"/>
        <v>DIATAS 1 TAHUN</v>
      </c>
      <c r="W610" s="28"/>
      <c r="X610" s="28"/>
      <c r="Y610" s="28"/>
      <c r="Z610" s="28"/>
      <c r="AA610" s="28"/>
      <c r="AB610" s="28"/>
      <c r="AC610" s="65" t="b">
        <v>0</v>
      </c>
      <c r="AD610" s="28" t="str">
        <f t="shared" si="4"/>
        <v>Waktunya Dummy</v>
      </c>
      <c r="AE610" s="28" t="str">
        <f t="shared" si="5"/>
        <v>1</v>
      </c>
      <c r="AF610" s="28">
        <f t="shared" si="8"/>
        <v>100</v>
      </c>
      <c r="AG610" s="28">
        <v>100.0</v>
      </c>
      <c r="AH610" s="68">
        <v>1.0</v>
      </c>
      <c r="AI610" s="28">
        <v>0.0</v>
      </c>
      <c r="AJ610" s="70"/>
      <c r="AK610" s="28">
        <v>0.0</v>
      </c>
      <c r="AL610" s="28"/>
      <c r="AM610" s="28">
        <v>0.0</v>
      </c>
      <c r="AN610" s="28"/>
      <c r="AO610" s="28">
        <v>0.0</v>
      </c>
      <c r="AP610" s="28"/>
      <c r="AQ610" s="28">
        <v>0.0</v>
      </c>
      <c r="AR610" s="28"/>
      <c r="AS610" s="28">
        <v>0.0</v>
      </c>
      <c r="AT610" s="28"/>
      <c r="AU610" s="28">
        <v>0.0</v>
      </c>
      <c r="AV610" s="28"/>
      <c r="AW610" s="28">
        <v>0.0</v>
      </c>
      <c r="AX610" s="28"/>
      <c r="AY610" s="55" t="s">
        <v>184</v>
      </c>
      <c r="AZ610" s="55" t="s">
        <v>184</v>
      </c>
      <c r="BA610" s="55" t="s">
        <v>184</v>
      </c>
      <c r="BB610" s="55" t="s">
        <v>184</v>
      </c>
      <c r="BC610" s="77">
        <f t="shared" si="7"/>
        <v>100</v>
      </c>
    </row>
    <row r="611" ht="22.5" customHeight="1">
      <c r="A611" s="36">
        <v>610.0</v>
      </c>
      <c r="B611" s="28" t="s">
        <v>3842</v>
      </c>
      <c r="C611" s="28" t="s">
        <v>5681</v>
      </c>
      <c r="D611" s="28" t="s">
        <v>191</v>
      </c>
      <c r="E611" s="28" t="s">
        <v>593</v>
      </c>
      <c r="F611" s="28" t="s">
        <v>358</v>
      </c>
      <c r="G611" s="28"/>
      <c r="H611" s="28"/>
      <c r="I611" s="28">
        <v>2.0</v>
      </c>
      <c r="J611" s="28">
        <v>40.0</v>
      </c>
      <c r="K611" s="28">
        <v>80.0</v>
      </c>
      <c r="L611" s="28" t="s">
        <v>546</v>
      </c>
      <c r="M611" s="28">
        <v>2.0</v>
      </c>
      <c r="N611" s="28" t="s">
        <v>2353</v>
      </c>
      <c r="O611" s="28"/>
      <c r="P611" s="28"/>
      <c r="Q611" s="28" t="s">
        <v>368</v>
      </c>
      <c r="R611" s="28">
        <v>100.0</v>
      </c>
      <c r="S611" s="50">
        <f t="shared" si="1"/>
        <v>50</v>
      </c>
      <c r="T611" s="28" t="str">
        <f t="shared" si="2"/>
        <v>DIATAS 8JAM</v>
      </c>
      <c r="U611" s="52">
        <v>45292.0</v>
      </c>
      <c r="V611" s="28" t="str">
        <f t="shared" si="3"/>
        <v>DIATAS 1 TAHUN</v>
      </c>
      <c r="W611" s="28"/>
      <c r="X611" s="28"/>
      <c r="Y611" s="28"/>
      <c r="Z611" s="28"/>
      <c r="AA611" s="28"/>
      <c r="AB611" s="28"/>
      <c r="AC611" s="65" t="b">
        <v>0</v>
      </c>
      <c r="AD611" s="28" t="str">
        <f t="shared" si="4"/>
        <v>Waktunya Dummy</v>
      </c>
      <c r="AE611" s="28" t="str">
        <f t="shared" si="5"/>
        <v>1</v>
      </c>
      <c r="AF611" s="28">
        <f t="shared" si="8"/>
        <v>100</v>
      </c>
      <c r="AG611" s="28">
        <v>100.0</v>
      </c>
      <c r="AH611" s="68">
        <v>1.0</v>
      </c>
      <c r="AI611" s="28">
        <v>0.0</v>
      </c>
      <c r="AJ611" s="70"/>
      <c r="AK611" s="28">
        <v>0.0</v>
      </c>
      <c r="AL611" s="28"/>
      <c r="AM611" s="28">
        <v>0.0</v>
      </c>
      <c r="AN611" s="28"/>
      <c r="AO611" s="28">
        <v>0.0</v>
      </c>
      <c r="AP611" s="28"/>
      <c r="AQ611" s="28">
        <v>0.0</v>
      </c>
      <c r="AR611" s="28"/>
      <c r="AS611" s="28">
        <v>0.0</v>
      </c>
      <c r="AT611" s="28"/>
      <c r="AU611" s="28">
        <v>0.0</v>
      </c>
      <c r="AV611" s="28"/>
      <c r="AW611" s="28">
        <v>0.0</v>
      </c>
      <c r="AX611" s="28"/>
      <c r="AY611" s="55" t="s">
        <v>184</v>
      </c>
      <c r="AZ611" s="55" t="s">
        <v>184</v>
      </c>
      <c r="BA611" s="55" t="s">
        <v>184</v>
      </c>
      <c r="BB611" s="55" t="s">
        <v>184</v>
      </c>
      <c r="BC611" s="77">
        <f t="shared" si="7"/>
        <v>100</v>
      </c>
    </row>
    <row r="612" ht="22.5" customHeight="1">
      <c r="A612" s="36">
        <v>611.0</v>
      </c>
      <c r="B612" s="28" t="s">
        <v>3845</v>
      </c>
      <c r="C612" s="28" t="s">
        <v>5684</v>
      </c>
      <c r="D612" s="28" t="s">
        <v>191</v>
      </c>
      <c r="E612" s="28" t="s">
        <v>593</v>
      </c>
      <c r="F612" s="28" t="s">
        <v>358</v>
      </c>
      <c r="G612" s="28"/>
      <c r="H612" s="28"/>
      <c r="I612" s="28">
        <v>2.0</v>
      </c>
      <c r="J612" s="28">
        <v>40.0</v>
      </c>
      <c r="K612" s="28">
        <v>80.0</v>
      </c>
      <c r="L612" s="28" t="s">
        <v>546</v>
      </c>
      <c r="M612" s="28">
        <v>2.0</v>
      </c>
      <c r="N612" s="28" t="s">
        <v>2353</v>
      </c>
      <c r="O612" s="28"/>
      <c r="P612" s="28"/>
      <c r="Q612" s="28" t="s">
        <v>368</v>
      </c>
      <c r="R612" s="28">
        <v>100.0</v>
      </c>
      <c r="S612" s="50">
        <f t="shared" si="1"/>
        <v>50</v>
      </c>
      <c r="T612" s="28" t="str">
        <f t="shared" si="2"/>
        <v>DIATAS 8JAM</v>
      </c>
      <c r="U612" s="52">
        <v>45292.0</v>
      </c>
      <c r="V612" s="28" t="str">
        <f t="shared" si="3"/>
        <v>DIATAS 1 TAHUN</v>
      </c>
      <c r="W612" s="28"/>
      <c r="X612" s="28"/>
      <c r="Y612" s="28"/>
      <c r="Z612" s="28"/>
      <c r="AA612" s="28"/>
      <c r="AB612" s="28"/>
      <c r="AC612" s="65" t="b">
        <v>0</v>
      </c>
      <c r="AD612" s="28" t="str">
        <f t="shared" si="4"/>
        <v>Waktunya Dummy</v>
      </c>
      <c r="AE612" s="28" t="str">
        <f t="shared" si="5"/>
        <v>1</v>
      </c>
      <c r="AF612" s="28">
        <f t="shared" si="8"/>
        <v>100</v>
      </c>
      <c r="AG612" s="28">
        <v>100.0</v>
      </c>
      <c r="AH612" s="68">
        <v>1.0</v>
      </c>
      <c r="AI612" s="28">
        <v>0.0</v>
      </c>
      <c r="AJ612" s="70"/>
      <c r="AK612" s="28">
        <v>0.0</v>
      </c>
      <c r="AL612" s="28"/>
      <c r="AM612" s="28">
        <v>0.0</v>
      </c>
      <c r="AN612" s="28"/>
      <c r="AO612" s="28">
        <v>0.0</v>
      </c>
      <c r="AP612" s="28"/>
      <c r="AQ612" s="28">
        <v>0.0</v>
      </c>
      <c r="AR612" s="28"/>
      <c r="AS612" s="28">
        <v>0.0</v>
      </c>
      <c r="AT612" s="28"/>
      <c r="AU612" s="28">
        <v>0.0</v>
      </c>
      <c r="AV612" s="28"/>
      <c r="AW612" s="28">
        <v>0.0</v>
      </c>
      <c r="AX612" s="28"/>
      <c r="AY612" s="55" t="s">
        <v>184</v>
      </c>
      <c r="AZ612" s="55" t="s">
        <v>184</v>
      </c>
      <c r="BA612" s="55" t="s">
        <v>184</v>
      </c>
      <c r="BB612" s="55" t="s">
        <v>184</v>
      </c>
      <c r="BC612" s="77">
        <f t="shared" si="7"/>
        <v>100</v>
      </c>
    </row>
    <row r="613" ht="22.5" customHeight="1">
      <c r="A613" s="36">
        <v>612.0</v>
      </c>
      <c r="B613" s="28" t="s">
        <v>3847</v>
      </c>
      <c r="C613" s="28" t="s">
        <v>5687</v>
      </c>
      <c r="D613" s="28" t="s">
        <v>191</v>
      </c>
      <c r="E613" s="28" t="s">
        <v>593</v>
      </c>
      <c r="F613" s="28" t="s">
        <v>358</v>
      </c>
      <c r="G613" s="28"/>
      <c r="H613" s="28"/>
      <c r="I613" s="28">
        <v>2.0</v>
      </c>
      <c r="J613" s="28">
        <v>40.0</v>
      </c>
      <c r="K613" s="28">
        <v>80.0</v>
      </c>
      <c r="L613" s="28" t="s">
        <v>546</v>
      </c>
      <c r="M613" s="28">
        <v>2.0</v>
      </c>
      <c r="N613" s="28" t="s">
        <v>2353</v>
      </c>
      <c r="O613" s="28"/>
      <c r="P613" s="28"/>
      <c r="Q613" s="28" t="s">
        <v>368</v>
      </c>
      <c r="R613" s="28">
        <v>100.0</v>
      </c>
      <c r="S613" s="50">
        <f t="shared" si="1"/>
        <v>50</v>
      </c>
      <c r="T613" s="28" t="str">
        <f t="shared" si="2"/>
        <v>DIATAS 8JAM</v>
      </c>
      <c r="U613" s="52">
        <v>45292.0</v>
      </c>
      <c r="V613" s="28" t="str">
        <f t="shared" si="3"/>
        <v>DIATAS 1 TAHUN</v>
      </c>
      <c r="W613" s="28"/>
      <c r="X613" s="28"/>
      <c r="Y613" s="28"/>
      <c r="Z613" s="28"/>
      <c r="AA613" s="28"/>
      <c r="AB613" s="28"/>
      <c r="AC613" s="65" t="b">
        <v>0</v>
      </c>
      <c r="AD613" s="28" t="str">
        <f t="shared" si="4"/>
        <v>Waktunya Dummy</v>
      </c>
      <c r="AE613" s="28" t="str">
        <f t="shared" si="5"/>
        <v>1</v>
      </c>
      <c r="AF613" s="28">
        <f t="shared" si="8"/>
        <v>100</v>
      </c>
      <c r="AG613" s="28">
        <v>100.0</v>
      </c>
      <c r="AH613" s="68">
        <v>1.0</v>
      </c>
      <c r="AI613" s="28">
        <v>0.0</v>
      </c>
      <c r="AJ613" s="70"/>
      <c r="AK613" s="28">
        <v>0.0</v>
      </c>
      <c r="AL613" s="28"/>
      <c r="AM613" s="28">
        <v>0.0</v>
      </c>
      <c r="AN613" s="28"/>
      <c r="AO613" s="28">
        <v>0.0</v>
      </c>
      <c r="AP613" s="28"/>
      <c r="AQ613" s="28">
        <v>0.0</v>
      </c>
      <c r="AR613" s="28"/>
      <c r="AS613" s="28">
        <v>0.0</v>
      </c>
      <c r="AT613" s="28"/>
      <c r="AU613" s="28">
        <v>0.0</v>
      </c>
      <c r="AV613" s="28"/>
      <c r="AW613" s="28">
        <v>0.0</v>
      </c>
      <c r="AX613" s="28"/>
      <c r="AY613" s="55" t="s">
        <v>184</v>
      </c>
      <c r="AZ613" s="55" t="s">
        <v>184</v>
      </c>
      <c r="BA613" s="55" t="s">
        <v>184</v>
      </c>
      <c r="BB613" s="55" t="s">
        <v>184</v>
      </c>
      <c r="BC613" s="77">
        <f t="shared" si="7"/>
        <v>100</v>
      </c>
    </row>
    <row r="614" ht="22.5" customHeight="1">
      <c r="A614" s="36">
        <v>613.0</v>
      </c>
      <c r="B614" s="28" t="s">
        <v>3852</v>
      </c>
      <c r="C614" s="28" t="s">
        <v>5691</v>
      </c>
      <c r="D614" s="28" t="s">
        <v>191</v>
      </c>
      <c r="E614" s="28" t="s">
        <v>593</v>
      </c>
      <c r="F614" s="28" t="s">
        <v>358</v>
      </c>
      <c r="G614" s="28"/>
      <c r="H614" s="28"/>
      <c r="I614" s="28">
        <v>2.0</v>
      </c>
      <c r="J614" s="28">
        <v>40.0</v>
      </c>
      <c r="K614" s="28">
        <v>80.0</v>
      </c>
      <c r="L614" s="28" t="s">
        <v>546</v>
      </c>
      <c r="M614" s="28">
        <v>2.0</v>
      </c>
      <c r="N614" s="28" t="s">
        <v>2353</v>
      </c>
      <c r="O614" s="28"/>
      <c r="P614" s="28"/>
      <c r="Q614" s="28" t="s">
        <v>368</v>
      </c>
      <c r="R614" s="28">
        <v>100.0</v>
      </c>
      <c r="S614" s="50">
        <f t="shared" si="1"/>
        <v>50</v>
      </c>
      <c r="T614" s="28" t="str">
        <f t="shared" si="2"/>
        <v>DIATAS 8JAM</v>
      </c>
      <c r="U614" s="52">
        <v>45292.0</v>
      </c>
      <c r="V614" s="28" t="str">
        <f t="shared" si="3"/>
        <v>DIATAS 1 TAHUN</v>
      </c>
      <c r="W614" s="28"/>
      <c r="X614" s="28"/>
      <c r="Y614" s="28"/>
      <c r="Z614" s="28"/>
      <c r="AA614" s="28"/>
      <c r="AB614" s="28"/>
      <c r="AC614" s="65" t="b">
        <v>0</v>
      </c>
      <c r="AD614" s="28" t="str">
        <f t="shared" si="4"/>
        <v>Waktunya Dummy</v>
      </c>
      <c r="AE614" s="28" t="str">
        <f t="shared" si="5"/>
        <v>1</v>
      </c>
      <c r="AF614" s="28">
        <f t="shared" si="8"/>
        <v>100</v>
      </c>
      <c r="AG614" s="28">
        <v>100.0</v>
      </c>
      <c r="AH614" s="68">
        <v>1.0</v>
      </c>
      <c r="AI614" s="28">
        <v>0.0</v>
      </c>
      <c r="AJ614" s="70"/>
      <c r="AK614" s="28">
        <v>0.0</v>
      </c>
      <c r="AL614" s="28"/>
      <c r="AM614" s="28">
        <v>0.0</v>
      </c>
      <c r="AN614" s="28"/>
      <c r="AO614" s="28">
        <v>0.0</v>
      </c>
      <c r="AP614" s="28"/>
      <c r="AQ614" s="28">
        <v>0.0</v>
      </c>
      <c r="AR614" s="28"/>
      <c r="AS614" s="28">
        <v>0.0</v>
      </c>
      <c r="AT614" s="28"/>
      <c r="AU614" s="28">
        <v>0.0</v>
      </c>
      <c r="AV614" s="28"/>
      <c r="AW614" s="28">
        <v>0.0</v>
      </c>
      <c r="AX614" s="28"/>
      <c r="AY614" s="55" t="s">
        <v>184</v>
      </c>
      <c r="AZ614" s="55" t="s">
        <v>184</v>
      </c>
      <c r="BA614" s="55" t="s">
        <v>184</v>
      </c>
      <c r="BB614" s="55" t="s">
        <v>184</v>
      </c>
      <c r="BC614" s="77">
        <f t="shared" si="7"/>
        <v>100</v>
      </c>
    </row>
    <row r="615" ht="22.5" customHeight="1">
      <c r="A615" s="36">
        <v>614.0</v>
      </c>
      <c r="B615" s="28" t="s">
        <v>3854</v>
      </c>
      <c r="C615" s="28" t="s">
        <v>5693</v>
      </c>
      <c r="D615" s="28" t="s">
        <v>191</v>
      </c>
      <c r="E615" s="28" t="s">
        <v>593</v>
      </c>
      <c r="F615" s="28" t="s">
        <v>358</v>
      </c>
      <c r="G615" s="28"/>
      <c r="H615" s="28"/>
      <c r="I615" s="28">
        <v>2.0</v>
      </c>
      <c r="J615" s="28">
        <v>40.0</v>
      </c>
      <c r="K615" s="28">
        <v>80.0</v>
      </c>
      <c r="L615" s="28" t="s">
        <v>546</v>
      </c>
      <c r="M615" s="28">
        <v>2.0</v>
      </c>
      <c r="N615" s="28" t="s">
        <v>2353</v>
      </c>
      <c r="O615" s="28"/>
      <c r="P615" s="28"/>
      <c r="Q615" s="28" t="s">
        <v>368</v>
      </c>
      <c r="R615" s="28">
        <v>100.0</v>
      </c>
      <c r="S615" s="50">
        <f t="shared" si="1"/>
        <v>50</v>
      </c>
      <c r="T615" s="28" t="str">
        <f t="shared" si="2"/>
        <v>DIATAS 8JAM</v>
      </c>
      <c r="U615" s="52">
        <v>45292.0</v>
      </c>
      <c r="V615" s="28" t="str">
        <f t="shared" si="3"/>
        <v>DIATAS 1 TAHUN</v>
      </c>
      <c r="W615" s="28"/>
      <c r="X615" s="28"/>
      <c r="Y615" s="28"/>
      <c r="Z615" s="28"/>
      <c r="AA615" s="28"/>
      <c r="AB615" s="28"/>
      <c r="AC615" s="65" t="b">
        <v>0</v>
      </c>
      <c r="AD615" s="28" t="str">
        <f t="shared" si="4"/>
        <v>Waktunya Dummy</v>
      </c>
      <c r="AE615" s="28" t="str">
        <f t="shared" si="5"/>
        <v>1</v>
      </c>
      <c r="AF615" s="28">
        <f t="shared" si="8"/>
        <v>100</v>
      </c>
      <c r="AG615" s="28">
        <v>100.0</v>
      </c>
      <c r="AH615" s="68">
        <v>1.0</v>
      </c>
      <c r="AI615" s="28">
        <v>0.0</v>
      </c>
      <c r="AJ615" s="70"/>
      <c r="AK615" s="28">
        <v>0.0</v>
      </c>
      <c r="AL615" s="28"/>
      <c r="AM615" s="28">
        <v>0.0</v>
      </c>
      <c r="AN615" s="28"/>
      <c r="AO615" s="28">
        <v>0.0</v>
      </c>
      <c r="AP615" s="28"/>
      <c r="AQ615" s="28">
        <v>0.0</v>
      </c>
      <c r="AR615" s="28"/>
      <c r="AS615" s="28">
        <v>0.0</v>
      </c>
      <c r="AT615" s="28"/>
      <c r="AU615" s="28">
        <v>0.0</v>
      </c>
      <c r="AV615" s="28"/>
      <c r="AW615" s="28">
        <v>0.0</v>
      </c>
      <c r="AX615" s="28"/>
      <c r="AY615" s="55" t="s">
        <v>184</v>
      </c>
      <c r="AZ615" s="55" t="s">
        <v>184</v>
      </c>
      <c r="BA615" s="55" t="s">
        <v>184</v>
      </c>
      <c r="BB615" s="55" t="s">
        <v>184</v>
      </c>
      <c r="BC615" s="77">
        <f t="shared" si="7"/>
        <v>100</v>
      </c>
    </row>
    <row r="616" ht="22.5" customHeight="1">
      <c r="A616" s="36">
        <v>615.0</v>
      </c>
      <c r="B616" s="28" t="s">
        <v>3857</v>
      </c>
      <c r="C616" s="28" t="s">
        <v>5696</v>
      </c>
      <c r="D616" s="28" t="s">
        <v>434</v>
      </c>
      <c r="E616" s="28" t="s">
        <v>593</v>
      </c>
      <c r="F616" s="28" t="s">
        <v>358</v>
      </c>
      <c r="G616" s="28"/>
      <c r="H616" s="28"/>
      <c r="I616" s="28">
        <v>2.0</v>
      </c>
      <c r="J616" s="28">
        <v>40.0</v>
      </c>
      <c r="K616" s="28">
        <v>80.0</v>
      </c>
      <c r="L616" s="28" t="s">
        <v>546</v>
      </c>
      <c r="M616" s="28">
        <v>2.0</v>
      </c>
      <c r="N616" s="28" t="s">
        <v>2353</v>
      </c>
      <c r="O616" s="28"/>
      <c r="P616" s="28"/>
      <c r="Q616" s="28" t="s">
        <v>368</v>
      </c>
      <c r="R616" s="28">
        <v>100.0</v>
      </c>
      <c r="S616" s="50">
        <f t="shared" si="1"/>
        <v>50</v>
      </c>
      <c r="T616" s="28" t="str">
        <f t="shared" si="2"/>
        <v>DIATAS 8JAM</v>
      </c>
      <c r="U616" s="52">
        <v>45292.0</v>
      </c>
      <c r="V616" s="28" t="str">
        <f t="shared" si="3"/>
        <v>DIATAS 1 TAHUN</v>
      </c>
      <c r="W616" s="28"/>
      <c r="X616" s="28"/>
      <c r="Y616" s="28"/>
      <c r="Z616" s="28"/>
      <c r="AA616" s="28"/>
      <c r="AB616" s="28"/>
      <c r="AC616" s="65" t="b">
        <v>0</v>
      </c>
      <c r="AD616" s="28" t="str">
        <f t="shared" si="4"/>
        <v>Waktunya Dummy</v>
      </c>
      <c r="AE616" s="28" t="str">
        <f t="shared" si="5"/>
        <v>1</v>
      </c>
      <c r="AF616" s="28">
        <f t="shared" si="8"/>
        <v>100</v>
      </c>
      <c r="AG616" s="28">
        <v>100.0</v>
      </c>
      <c r="AH616" s="68">
        <v>1.0</v>
      </c>
      <c r="AI616" s="28">
        <v>0.0</v>
      </c>
      <c r="AJ616" s="70"/>
      <c r="AK616" s="28">
        <v>0.0</v>
      </c>
      <c r="AL616" s="28"/>
      <c r="AM616" s="28">
        <v>0.0</v>
      </c>
      <c r="AN616" s="28"/>
      <c r="AO616" s="28">
        <v>0.0</v>
      </c>
      <c r="AP616" s="28"/>
      <c r="AQ616" s="28">
        <v>0.0</v>
      </c>
      <c r="AR616" s="28"/>
      <c r="AS616" s="28">
        <v>0.0</v>
      </c>
      <c r="AT616" s="28"/>
      <c r="AU616" s="28">
        <v>0.0</v>
      </c>
      <c r="AV616" s="28"/>
      <c r="AW616" s="28">
        <v>0.0</v>
      </c>
      <c r="AX616" s="28"/>
      <c r="AY616" s="55" t="s">
        <v>184</v>
      </c>
      <c r="AZ616" s="55" t="s">
        <v>184</v>
      </c>
      <c r="BA616" s="55" t="s">
        <v>184</v>
      </c>
      <c r="BB616" s="55" t="s">
        <v>184</v>
      </c>
      <c r="BC616" s="77">
        <f t="shared" si="7"/>
        <v>100</v>
      </c>
    </row>
    <row r="617" ht="22.5" customHeight="1">
      <c r="A617" s="36">
        <v>616.0</v>
      </c>
      <c r="B617" s="28" t="s">
        <v>3860</v>
      </c>
      <c r="C617" s="28" t="s">
        <v>5698</v>
      </c>
      <c r="D617" s="28" t="s">
        <v>434</v>
      </c>
      <c r="E617" s="28" t="s">
        <v>593</v>
      </c>
      <c r="F617" s="28" t="s">
        <v>358</v>
      </c>
      <c r="G617" s="28"/>
      <c r="H617" s="28"/>
      <c r="I617" s="28">
        <v>2.0</v>
      </c>
      <c r="J617" s="28">
        <v>40.0</v>
      </c>
      <c r="K617" s="28">
        <v>80.0</v>
      </c>
      <c r="L617" s="28" t="s">
        <v>546</v>
      </c>
      <c r="M617" s="28">
        <v>2.0</v>
      </c>
      <c r="N617" s="28" t="s">
        <v>2353</v>
      </c>
      <c r="O617" s="28"/>
      <c r="P617" s="28"/>
      <c r="Q617" s="28" t="s">
        <v>368</v>
      </c>
      <c r="R617" s="28">
        <v>100.0</v>
      </c>
      <c r="S617" s="50">
        <f t="shared" si="1"/>
        <v>50</v>
      </c>
      <c r="T617" s="28" t="str">
        <f t="shared" si="2"/>
        <v>DIATAS 8JAM</v>
      </c>
      <c r="U617" s="52">
        <v>45292.0</v>
      </c>
      <c r="V617" s="28" t="str">
        <f t="shared" si="3"/>
        <v>DIATAS 1 TAHUN</v>
      </c>
      <c r="W617" s="28"/>
      <c r="X617" s="28"/>
      <c r="Y617" s="28"/>
      <c r="Z617" s="28"/>
      <c r="AA617" s="28"/>
      <c r="AB617" s="28"/>
      <c r="AC617" s="65" t="b">
        <v>0</v>
      </c>
      <c r="AD617" s="28" t="str">
        <f t="shared" si="4"/>
        <v>Waktunya Dummy</v>
      </c>
      <c r="AE617" s="28" t="str">
        <f t="shared" si="5"/>
        <v>1</v>
      </c>
      <c r="AF617" s="28">
        <f t="shared" si="8"/>
        <v>100</v>
      </c>
      <c r="AG617" s="28">
        <v>100.0</v>
      </c>
      <c r="AH617" s="68">
        <v>1.0</v>
      </c>
      <c r="AI617" s="28">
        <v>0.0</v>
      </c>
      <c r="AJ617" s="70"/>
      <c r="AK617" s="28">
        <v>0.0</v>
      </c>
      <c r="AL617" s="28"/>
      <c r="AM617" s="28">
        <v>0.0</v>
      </c>
      <c r="AN617" s="28"/>
      <c r="AO617" s="28">
        <v>0.0</v>
      </c>
      <c r="AP617" s="28"/>
      <c r="AQ617" s="28">
        <v>0.0</v>
      </c>
      <c r="AR617" s="28"/>
      <c r="AS617" s="28">
        <v>0.0</v>
      </c>
      <c r="AT617" s="28"/>
      <c r="AU617" s="28">
        <v>0.0</v>
      </c>
      <c r="AV617" s="28"/>
      <c r="AW617" s="28">
        <v>0.0</v>
      </c>
      <c r="AX617" s="28"/>
      <c r="AY617" s="55" t="s">
        <v>184</v>
      </c>
      <c r="AZ617" s="55" t="s">
        <v>184</v>
      </c>
      <c r="BA617" s="55" t="s">
        <v>184</v>
      </c>
      <c r="BB617" s="55" t="s">
        <v>184</v>
      </c>
      <c r="BC617" s="77">
        <f t="shared" si="7"/>
        <v>100</v>
      </c>
    </row>
    <row r="618" ht="22.5" customHeight="1">
      <c r="A618" s="36">
        <v>617.0</v>
      </c>
      <c r="B618" s="28" t="s">
        <v>3863</v>
      </c>
      <c r="C618" s="28" t="s">
        <v>5701</v>
      </c>
      <c r="D618" s="28" t="s">
        <v>434</v>
      </c>
      <c r="E618" s="28" t="s">
        <v>593</v>
      </c>
      <c r="F618" s="28" t="s">
        <v>358</v>
      </c>
      <c r="G618" s="28"/>
      <c r="H618" s="28"/>
      <c r="I618" s="28">
        <v>2.0</v>
      </c>
      <c r="J618" s="28">
        <v>40.0</v>
      </c>
      <c r="K618" s="28">
        <v>80.0</v>
      </c>
      <c r="L618" s="28" t="s">
        <v>546</v>
      </c>
      <c r="M618" s="28">
        <v>2.0</v>
      </c>
      <c r="N618" s="28" t="s">
        <v>2353</v>
      </c>
      <c r="O618" s="28"/>
      <c r="P618" s="28"/>
      <c r="Q618" s="28" t="s">
        <v>368</v>
      </c>
      <c r="R618" s="28">
        <v>100.0</v>
      </c>
      <c r="S618" s="50">
        <f t="shared" si="1"/>
        <v>50</v>
      </c>
      <c r="T618" s="28" t="str">
        <f t="shared" si="2"/>
        <v>DIATAS 8JAM</v>
      </c>
      <c r="U618" s="52">
        <v>45292.0</v>
      </c>
      <c r="V618" s="28" t="str">
        <f t="shared" si="3"/>
        <v>DIATAS 1 TAHUN</v>
      </c>
      <c r="W618" s="28"/>
      <c r="X618" s="28"/>
      <c r="Y618" s="28"/>
      <c r="Z618" s="28"/>
      <c r="AA618" s="28"/>
      <c r="AB618" s="28"/>
      <c r="AC618" s="65" t="b">
        <v>0</v>
      </c>
      <c r="AD618" s="28" t="str">
        <f t="shared" si="4"/>
        <v>Waktunya Dummy</v>
      </c>
      <c r="AE618" s="28" t="str">
        <f t="shared" si="5"/>
        <v>1</v>
      </c>
      <c r="AF618" s="28">
        <f t="shared" si="8"/>
        <v>100</v>
      </c>
      <c r="AG618" s="28">
        <v>100.0</v>
      </c>
      <c r="AH618" s="68">
        <v>1.0</v>
      </c>
      <c r="AI618" s="28">
        <v>0.0</v>
      </c>
      <c r="AJ618" s="70"/>
      <c r="AK618" s="28">
        <v>0.0</v>
      </c>
      <c r="AL618" s="28"/>
      <c r="AM618" s="28">
        <v>0.0</v>
      </c>
      <c r="AN618" s="28"/>
      <c r="AO618" s="28">
        <v>0.0</v>
      </c>
      <c r="AP618" s="28"/>
      <c r="AQ618" s="28">
        <v>0.0</v>
      </c>
      <c r="AR618" s="28"/>
      <c r="AS618" s="28">
        <v>0.0</v>
      </c>
      <c r="AT618" s="28"/>
      <c r="AU618" s="28">
        <v>0.0</v>
      </c>
      <c r="AV618" s="28"/>
      <c r="AW618" s="28">
        <v>0.0</v>
      </c>
      <c r="AX618" s="28"/>
      <c r="AY618" s="55" t="s">
        <v>184</v>
      </c>
      <c r="AZ618" s="55" t="s">
        <v>184</v>
      </c>
      <c r="BA618" s="55" t="s">
        <v>184</v>
      </c>
      <c r="BB618" s="55" t="s">
        <v>184</v>
      </c>
      <c r="BC618" s="77">
        <f t="shared" si="7"/>
        <v>100</v>
      </c>
    </row>
    <row r="619" ht="22.5" customHeight="1">
      <c r="A619" s="36">
        <v>618.0</v>
      </c>
      <c r="B619" s="28" t="s">
        <v>3866</v>
      </c>
      <c r="C619" s="28" t="s">
        <v>5704</v>
      </c>
      <c r="D619" s="28" t="s">
        <v>434</v>
      </c>
      <c r="E619" s="28" t="s">
        <v>593</v>
      </c>
      <c r="F619" s="28" t="s">
        <v>358</v>
      </c>
      <c r="G619" s="28"/>
      <c r="H619" s="28"/>
      <c r="I619" s="28">
        <v>2.0</v>
      </c>
      <c r="J619" s="28">
        <v>40.0</v>
      </c>
      <c r="K619" s="28">
        <v>80.0</v>
      </c>
      <c r="L619" s="28" t="s">
        <v>546</v>
      </c>
      <c r="M619" s="28">
        <v>2.0</v>
      </c>
      <c r="N619" s="28" t="s">
        <v>2353</v>
      </c>
      <c r="O619" s="28"/>
      <c r="P619" s="28"/>
      <c r="Q619" s="28" t="s">
        <v>368</v>
      </c>
      <c r="R619" s="28">
        <v>100.0</v>
      </c>
      <c r="S619" s="50">
        <f t="shared" si="1"/>
        <v>50</v>
      </c>
      <c r="T619" s="28" t="str">
        <f t="shared" si="2"/>
        <v>DIATAS 8JAM</v>
      </c>
      <c r="U619" s="52">
        <v>45292.0</v>
      </c>
      <c r="V619" s="28" t="str">
        <f t="shared" si="3"/>
        <v>DIATAS 1 TAHUN</v>
      </c>
      <c r="W619" s="28"/>
      <c r="X619" s="28"/>
      <c r="Y619" s="28"/>
      <c r="Z619" s="28"/>
      <c r="AA619" s="28"/>
      <c r="AB619" s="28"/>
      <c r="AC619" s="65" t="b">
        <v>0</v>
      </c>
      <c r="AD619" s="28" t="str">
        <f t="shared" si="4"/>
        <v>Waktunya Dummy</v>
      </c>
      <c r="AE619" s="28" t="str">
        <f t="shared" si="5"/>
        <v>1</v>
      </c>
      <c r="AF619" s="28">
        <f t="shared" si="8"/>
        <v>100</v>
      </c>
      <c r="AG619" s="28">
        <v>100.0</v>
      </c>
      <c r="AH619" s="68">
        <v>1.0</v>
      </c>
      <c r="AI619" s="28">
        <v>0.0</v>
      </c>
      <c r="AJ619" s="70"/>
      <c r="AK619" s="28">
        <v>0.0</v>
      </c>
      <c r="AL619" s="28"/>
      <c r="AM619" s="28">
        <v>0.0</v>
      </c>
      <c r="AN619" s="28"/>
      <c r="AO619" s="28">
        <v>0.0</v>
      </c>
      <c r="AP619" s="28"/>
      <c r="AQ619" s="28">
        <v>0.0</v>
      </c>
      <c r="AR619" s="28"/>
      <c r="AS619" s="28">
        <v>0.0</v>
      </c>
      <c r="AT619" s="28"/>
      <c r="AU619" s="28">
        <v>0.0</v>
      </c>
      <c r="AV619" s="28"/>
      <c r="AW619" s="28">
        <v>0.0</v>
      </c>
      <c r="AX619" s="28"/>
      <c r="AY619" s="55" t="s">
        <v>184</v>
      </c>
      <c r="AZ619" s="55" t="s">
        <v>184</v>
      </c>
      <c r="BA619" s="55" t="s">
        <v>184</v>
      </c>
      <c r="BB619" s="55" t="s">
        <v>184</v>
      </c>
      <c r="BC619" s="77">
        <f t="shared" si="7"/>
        <v>100</v>
      </c>
    </row>
    <row r="620" ht="22.5" customHeight="1">
      <c r="A620" s="36">
        <v>619.0</v>
      </c>
      <c r="B620" s="28" t="s">
        <v>4118</v>
      </c>
      <c r="C620" s="28" t="s">
        <v>5707</v>
      </c>
      <c r="D620" s="28" t="s">
        <v>288</v>
      </c>
      <c r="E620" s="28" t="s">
        <v>593</v>
      </c>
      <c r="F620" s="28" t="s">
        <v>358</v>
      </c>
      <c r="G620" s="28"/>
      <c r="H620" s="28"/>
      <c r="I620" s="28">
        <v>2.0</v>
      </c>
      <c r="J620" s="28">
        <v>40.0</v>
      </c>
      <c r="K620" s="28">
        <v>80.0</v>
      </c>
      <c r="L620" s="28" t="s">
        <v>546</v>
      </c>
      <c r="M620" s="28">
        <v>2.0</v>
      </c>
      <c r="N620" s="28" t="s">
        <v>2353</v>
      </c>
      <c r="O620" s="28"/>
      <c r="P620" s="28"/>
      <c r="Q620" s="28" t="s">
        <v>368</v>
      </c>
      <c r="R620" s="28">
        <v>100.0</v>
      </c>
      <c r="S620" s="50">
        <f t="shared" si="1"/>
        <v>50</v>
      </c>
      <c r="T620" s="28" t="str">
        <f t="shared" si="2"/>
        <v>DIATAS 8JAM</v>
      </c>
      <c r="U620" s="52">
        <v>45292.0</v>
      </c>
      <c r="V620" s="28" t="str">
        <f t="shared" si="3"/>
        <v>DIATAS 1 TAHUN</v>
      </c>
      <c r="W620" s="28"/>
      <c r="X620" s="28"/>
      <c r="Y620" s="28"/>
      <c r="Z620" s="28"/>
      <c r="AA620" s="28"/>
      <c r="AB620" s="28"/>
      <c r="AC620" s="65" t="b">
        <v>0</v>
      </c>
      <c r="AD620" s="28" t="str">
        <f t="shared" si="4"/>
        <v>Waktunya Dummy</v>
      </c>
      <c r="AE620" s="28" t="str">
        <f t="shared" si="5"/>
        <v>1</v>
      </c>
      <c r="AF620" s="28">
        <f t="shared" si="8"/>
        <v>100</v>
      </c>
      <c r="AG620" s="28">
        <v>100.0</v>
      </c>
      <c r="AH620" s="68">
        <v>1.0</v>
      </c>
      <c r="AI620" s="28">
        <v>0.0</v>
      </c>
      <c r="AJ620" s="70"/>
      <c r="AK620" s="28">
        <v>0.0</v>
      </c>
      <c r="AL620" s="28"/>
      <c r="AM620" s="28">
        <v>0.0</v>
      </c>
      <c r="AN620" s="28"/>
      <c r="AO620" s="28">
        <v>0.0</v>
      </c>
      <c r="AP620" s="28"/>
      <c r="AQ620" s="28">
        <v>0.0</v>
      </c>
      <c r="AR620" s="28"/>
      <c r="AS620" s="28">
        <v>0.0</v>
      </c>
      <c r="AT620" s="28"/>
      <c r="AU620" s="28">
        <v>0.0</v>
      </c>
      <c r="AV620" s="28"/>
      <c r="AW620" s="28">
        <v>0.0</v>
      </c>
      <c r="AX620" s="28"/>
      <c r="AY620" s="55" t="s">
        <v>184</v>
      </c>
      <c r="AZ620" s="55" t="s">
        <v>184</v>
      </c>
      <c r="BA620" s="55" t="s">
        <v>184</v>
      </c>
      <c r="BB620" s="55" t="s">
        <v>184</v>
      </c>
      <c r="BC620" s="77">
        <f t="shared" si="7"/>
        <v>100</v>
      </c>
    </row>
    <row r="621" ht="22.5" customHeight="1">
      <c r="A621" s="36">
        <v>620.0</v>
      </c>
      <c r="B621" s="28" t="s">
        <v>3869</v>
      </c>
      <c r="C621" s="28" t="s">
        <v>5711</v>
      </c>
      <c r="D621" s="28" t="s">
        <v>226</v>
      </c>
      <c r="E621" s="28" t="s">
        <v>593</v>
      </c>
      <c r="F621" s="28" t="s">
        <v>358</v>
      </c>
      <c r="G621" s="28"/>
      <c r="H621" s="28"/>
      <c r="I621" s="28">
        <v>2.0</v>
      </c>
      <c r="J621" s="28">
        <v>40.0</v>
      </c>
      <c r="K621" s="28">
        <v>80.0</v>
      </c>
      <c r="L621" s="28" t="s">
        <v>546</v>
      </c>
      <c r="M621" s="28">
        <v>2.0</v>
      </c>
      <c r="N621" s="28" t="s">
        <v>2353</v>
      </c>
      <c r="O621" s="28"/>
      <c r="P621" s="28"/>
      <c r="Q621" s="28" t="s">
        <v>368</v>
      </c>
      <c r="R621" s="28">
        <v>100.0</v>
      </c>
      <c r="S621" s="50">
        <f t="shared" si="1"/>
        <v>50</v>
      </c>
      <c r="T621" s="28" t="str">
        <f t="shared" si="2"/>
        <v>DIATAS 8JAM</v>
      </c>
      <c r="U621" s="52">
        <v>45292.0</v>
      </c>
      <c r="V621" s="28" t="str">
        <f t="shared" si="3"/>
        <v>DIATAS 1 TAHUN</v>
      </c>
      <c r="W621" s="28"/>
      <c r="X621" s="28"/>
      <c r="Y621" s="28"/>
      <c r="Z621" s="28"/>
      <c r="AA621" s="28"/>
      <c r="AB621" s="28"/>
      <c r="AC621" s="65" t="b">
        <v>0</v>
      </c>
      <c r="AD621" s="28" t="str">
        <f t="shared" si="4"/>
        <v>Waktunya Dummy</v>
      </c>
      <c r="AE621" s="28" t="str">
        <f t="shared" si="5"/>
        <v>1</v>
      </c>
      <c r="AF621" s="28">
        <f t="shared" si="8"/>
        <v>100</v>
      </c>
      <c r="AG621" s="28">
        <v>100.0</v>
      </c>
      <c r="AH621" s="68">
        <v>1.0</v>
      </c>
      <c r="AI621" s="28">
        <v>0.0</v>
      </c>
      <c r="AJ621" s="70"/>
      <c r="AK621" s="28">
        <v>0.0</v>
      </c>
      <c r="AL621" s="28"/>
      <c r="AM621" s="28">
        <v>0.0</v>
      </c>
      <c r="AN621" s="28"/>
      <c r="AO621" s="28">
        <v>0.0</v>
      </c>
      <c r="AP621" s="28"/>
      <c r="AQ621" s="28">
        <v>0.0</v>
      </c>
      <c r="AR621" s="28"/>
      <c r="AS621" s="28">
        <v>0.0</v>
      </c>
      <c r="AT621" s="28"/>
      <c r="AU621" s="28">
        <v>0.0</v>
      </c>
      <c r="AV621" s="28"/>
      <c r="AW621" s="28">
        <v>0.0</v>
      </c>
      <c r="AX621" s="28"/>
      <c r="AY621" s="55" t="s">
        <v>184</v>
      </c>
      <c r="AZ621" s="55" t="s">
        <v>184</v>
      </c>
      <c r="BA621" s="55" t="s">
        <v>184</v>
      </c>
      <c r="BB621" s="55" t="s">
        <v>184</v>
      </c>
      <c r="BC621" s="77">
        <f t="shared" si="7"/>
        <v>100</v>
      </c>
    </row>
    <row r="622" ht="22.5" customHeight="1">
      <c r="A622" s="36">
        <v>621.0</v>
      </c>
      <c r="B622" s="28" t="s">
        <v>3872</v>
      </c>
      <c r="C622" s="28" t="s">
        <v>5715</v>
      </c>
      <c r="D622" s="28" t="s">
        <v>226</v>
      </c>
      <c r="E622" s="28" t="s">
        <v>593</v>
      </c>
      <c r="F622" s="28" t="s">
        <v>358</v>
      </c>
      <c r="G622" s="28"/>
      <c r="H622" s="28"/>
      <c r="I622" s="28">
        <v>2.0</v>
      </c>
      <c r="J622" s="28">
        <v>40.0</v>
      </c>
      <c r="K622" s="28">
        <v>80.0</v>
      </c>
      <c r="L622" s="28" t="s">
        <v>546</v>
      </c>
      <c r="M622" s="28">
        <v>2.0</v>
      </c>
      <c r="N622" s="28" t="s">
        <v>2353</v>
      </c>
      <c r="O622" s="28"/>
      <c r="P622" s="28"/>
      <c r="Q622" s="28" t="s">
        <v>368</v>
      </c>
      <c r="R622" s="28">
        <v>100.0</v>
      </c>
      <c r="S622" s="50">
        <f t="shared" si="1"/>
        <v>50</v>
      </c>
      <c r="T622" s="28" t="str">
        <f t="shared" si="2"/>
        <v>DIATAS 8JAM</v>
      </c>
      <c r="U622" s="52">
        <v>45292.0</v>
      </c>
      <c r="V622" s="28" t="str">
        <f t="shared" si="3"/>
        <v>DIATAS 1 TAHUN</v>
      </c>
      <c r="W622" s="28"/>
      <c r="X622" s="28"/>
      <c r="Y622" s="28"/>
      <c r="Z622" s="28"/>
      <c r="AA622" s="28"/>
      <c r="AB622" s="28"/>
      <c r="AC622" s="65" t="b">
        <v>0</v>
      </c>
      <c r="AD622" s="28" t="str">
        <f t="shared" si="4"/>
        <v>Waktunya Dummy</v>
      </c>
      <c r="AE622" s="28" t="str">
        <f t="shared" si="5"/>
        <v>1</v>
      </c>
      <c r="AF622" s="28">
        <f t="shared" si="8"/>
        <v>100</v>
      </c>
      <c r="AG622" s="28">
        <v>100.0</v>
      </c>
      <c r="AH622" s="68">
        <v>1.0</v>
      </c>
      <c r="AI622" s="28">
        <v>0.0</v>
      </c>
      <c r="AJ622" s="70"/>
      <c r="AK622" s="28">
        <v>0.0</v>
      </c>
      <c r="AL622" s="28"/>
      <c r="AM622" s="28">
        <v>0.0</v>
      </c>
      <c r="AN622" s="28"/>
      <c r="AO622" s="28">
        <v>0.0</v>
      </c>
      <c r="AP622" s="28"/>
      <c r="AQ622" s="28">
        <v>0.0</v>
      </c>
      <c r="AR622" s="28"/>
      <c r="AS622" s="28">
        <v>0.0</v>
      </c>
      <c r="AT622" s="28"/>
      <c r="AU622" s="28">
        <v>0.0</v>
      </c>
      <c r="AV622" s="28"/>
      <c r="AW622" s="28">
        <v>0.0</v>
      </c>
      <c r="AX622" s="28"/>
      <c r="AY622" s="55" t="s">
        <v>184</v>
      </c>
      <c r="AZ622" s="55" t="s">
        <v>184</v>
      </c>
      <c r="BA622" s="55" t="s">
        <v>184</v>
      </c>
      <c r="BB622" s="55" t="s">
        <v>184</v>
      </c>
      <c r="BC622" s="77">
        <f t="shared" si="7"/>
        <v>100</v>
      </c>
    </row>
    <row r="623" ht="22.5" customHeight="1">
      <c r="A623" s="36">
        <v>622.0</v>
      </c>
      <c r="B623" s="28" t="s">
        <v>3875</v>
      </c>
      <c r="C623" s="28" t="s">
        <v>5718</v>
      </c>
      <c r="D623" s="28" t="s">
        <v>226</v>
      </c>
      <c r="E623" s="28" t="s">
        <v>593</v>
      </c>
      <c r="F623" s="28" t="s">
        <v>358</v>
      </c>
      <c r="G623" s="28"/>
      <c r="H623" s="28"/>
      <c r="I623" s="28">
        <v>2.0</v>
      </c>
      <c r="J623" s="28">
        <v>40.0</v>
      </c>
      <c r="K623" s="28">
        <v>80.0</v>
      </c>
      <c r="L623" s="28" t="s">
        <v>546</v>
      </c>
      <c r="M623" s="28">
        <v>2.0</v>
      </c>
      <c r="N623" s="28" t="s">
        <v>2353</v>
      </c>
      <c r="O623" s="28"/>
      <c r="P623" s="28"/>
      <c r="Q623" s="28" t="s">
        <v>368</v>
      </c>
      <c r="R623" s="28">
        <v>100.0</v>
      </c>
      <c r="S623" s="50">
        <f t="shared" si="1"/>
        <v>50</v>
      </c>
      <c r="T623" s="28" t="str">
        <f t="shared" si="2"/>
        <v>DIATAS 8JAM</v>
      </c>
      <c r="U623" s="52">
        <v>45292.0</v>
      </c>
      <c r="V623" s="28" t="str">
        <f t="shared" si="3"/>
        <v>DIATAS 1 TAHUN</v>
      </c>
      <c r="W623" s="28"/>
      <c r="X623" s="28"/>
      <c r="Y623" s="28"/>
      <c r="Z623" s="28"/>
      <c r="AA623" s="28"/>
      <c r="AB623" s="28"/>
      <c r="AC623" s="65" t="b">
        <v>0</v>
      </c>
      <c r="AD623" s="28" t="str">
        <f t="shared" si="4"/>
        <v>Waktunya Dummy</v>
      </c>
      <c r="AE623" s="28" t="str">
        <f t="shared" si="5"/>
        <v>1</v>
      </c>
      <c r="AF623" s="28">
        <f t="shared" si="8"/>
        <v>100</v>
      </c>
      <c r="AG623" s="28">
        <v>100.0</v>
      </c>
      <c r="AH623" s="68">
        <v>1.0</v>
      </c>
      <c r="AI623" s="28">
        <v>0.0</v>
      </c>
      <c r="AJ623" s="70"/>
      <c r="AK623" s="28">
        <v>0.0</v>
      </c>
      <c r="AL623" s="28"/>
      <c r="AM623" s="28">
        <v>0.0</v>
      </c>
      <c r="AN623" s="28"/>
      <c r="AO623" s="28">
        <v>0.0</v>
      </c>
      <c r="AP623" s="28"/>
      <c r="AQ623" s="28">
        <v>0.0</v>
      </c>
      <c r="AR623" s="28"/>
      <c r="AS623" s="28">
        <v>0.0</v>
      </c>
      <c r="AT623" s="28"/>
      <c r="AU623" s="28">
        <v>0.0</v>
      </c>
      <c r="AV623" s="28"/>
      <c r="AW623" s="28">
        <v>0.0</v>
      </c>
      <c r="AX623" s="28"/>
      <c r="AY623" s="55" t="s">
        <v>184</v>
      </c>
      <c r="AZ623" s="55" t="s">
        <v>184</v>
      </c>
      <c r="BA623" s="55" t="s">
        <v>184</v>
      </c>
      <c r="BB623" s="55" t="s">
        <v>184</v>
      </c>
      <c r="BC623" s="77">
        <f t="shared" si="7"/>
        <v>100</v>
      </c>
    </row>
    <row r="624" ht="22.5" customHeight="1">
      <c r="A624" s="36">
        <v>623.0</v>
      </c>
      <c r="B624" s="28" t="s">
        <v>3879</v>
      </c>
      <c r="C624" s="28" t="s">
        <v>5721</v>
      </c>
      <c r="D624" s="28" t="s">
        <v>226</v>
      </c>
      <c r="E624" s="28" t="s">
        <v>593</v>
      </c>
      <c r="F624" s="28" t="s">
        <v>358</v>
      </c>
      <c r="G624" s="28"/>
      <c r="H624" s="28"/>
      <c r="I624" s="28">
        <v>2.0</v>
      </c>
      <c r="J624" s="28">
        <v>40.0</v>
      </c>
      <c r="K624" s="28">
        <v>80.0</v>
      </c>
      <c r="L624" s="28" t="s">
        <v>546</v>
      </c>
      <c r="M624" s="28">
        <v>2.0</v>
      </c>
      <c r="N624" s="28" t="s">
        <v>2353</v>
      </c>
      <c r="O624" s="28"/>
      <c r="P624" s="28"/>
      <c r="Q624" s="28" t="s">
        <v>368</v>
      </c>
      <c r="R624" s="28">
        <v>100.0</v>
      </c>
      <c r="S624" s="50">
        <f t="shared" si="1"/>
        <v>50</v>
      </c>
      <c r="T624" s="28" t="str">
        <f t="shared" si="2"/>
        <v>DIATAS 8JAM</v>
      </c>
      <c r="U624" s="52">
        <v>45292.0</v>
      </c>
      <c r="V624" s="28" t="str">
        <f t="shared" si="3"/>
        <v>DIATAS 1 TAHUN</v>
      </c>
      <c r="W624" s="28"/>
      <c r="X624" s="28"/>
      <c r="Y624" s="28"/>
      <c r="Z624" s="28"/>
      <c r="AA624" s="28"/>
      <c r="AB624" s="28"/>
      <c r="AC624" s="65" t="b">
        <v>0</v>
      </c>
      <c r="AD624" s="28" t="str">
        <f t="shared" si="4"/>
        <v>Waktunya Dummy</v>
      </c>
      <c r="AE624" s="28" t="str">
        <f t="shared" si="5"/>
        <v>1</v>
      </c>
      <c r="AF624" s="28">
        <f t="shared" si="8"/>
        <v>100</v>
      </c>
      <c r="AG624" s="28">
        <v>100.0</v>
      </c>
      <c r="AH624" s="68">
        <v>1.0</v>
      </c>
      <c r="AI624" s="28">
        <v>0.0</v>
      </c>
      <c r="AJ624" s="70"/>
      <c r="AK624" s="28">
        <v>0.0</v>
      </c>
      <c r="AL624" s="28"/>
      <c r="AM624" s="28">
        <v>0.0</v>
      </c>
      <c r="AN624" s="28"/>
      <c r="AO624" s="28">
        <v>0.0</v>
      </c>
      <c r="AP624" s="28"/>
      <c r="AQ624" s="28">
        <v>0.0</v>
      </c>
      <c r="AR624" s="28"/>
      <c r="AS624" s="28">
        <v>0.0</v>
      </c>
      <c r="AT624" s="28"/>
      <c r="AU624" s="28">
        <v>0.0</v>
      </c>
      <c r="AV624" s="28"/>
      <c r="AW624" s="28">
        <v>0.0</v>
      </c>
      <c r="AX624" s="28"/>
      <c r="AY624" s="55" t="s">
        <v>184</v>
      </c>
      <c r="AZ624" s="55" t="s">
        <v>184</v>
      </c>
      <c r="BA624" s="55" t="s">
        <v>184</v>
      </c>
      <c r="BB624" s="55" t="s">
        <v>184</v>
      </c>
      <c r="BC624" s="77">
        <f t="shared" si="7"/>
        <v>100</v>
      </c>
    </row>
    <row r="625" ht="22.5" customHeight="1">
      <c r="A625" s="36">
        <v>624.0</v>
      </c>
      <c r="B625" s="28" t="s">
        <v>3882</v>
      </c>
      <c r="C625" s="28" t="s">
        <v>5723</v>
      </c>
      <c r="D625" s="28" t="s">
        <v>226</v>
      </c>
      <c r="E625" s="28" t="s">
        <v>593</v>
      </c>
      <c r="F625" s="28" t="s">
        <v>358</v>
      </c>
      <c r="G625" s="28"/>
      <c r="H625" s="28"/>
      <c r="I625" s="28">
        <v>2.0</v>
      </c>
      <c r="J625" s="28">
        <v>40.0</v>
      </c>
      <c r="K625" s="28">
        <v>80.0</v>
      </c>
      <c r="L625" s="28" t="s">
        <v>546</v>
      </c>
      <c r="M625" s="28">
        <v>2.0</v>
      </c>
      <c r="N625" s="28" t="s">
        <v>2353</v>
      </c>
      <c r="O625" s="28"/>
      <c r="P625" s="28"/>
      <c r="Q625" s="28" t="s">
        <v>368</v>
      </c>
      <c r="R625" s="28">
        <v>100.0</v>
      </c>
      <c r="S625" s="50">
        <f t="shared" si="1"/>
        <v>50</v>
      </c>
      <c r="T625" s="28" t="str">
        <f t="shared" si="2"/>
        <v>DIATAS 8JAM</v>
      </c>
      <c r="U625" s="52">
        <v>45292.0</v>
      </c>
      <c r="V625" s="28" t="str">
        <f t="shared" si="3"/>
        <v>DIATAS 1 TAHUN</v>
      </c>
      <c r="W625" s="28"/>
      <c r="X625" s="28"/>
      <c r="Y625" s="28"/>
      <c r="Z625" s="28"/>
      <c r="AA625" s="28"/>
      <c r="AB625" s="28"/>
      <c r="AC625" s="65" t="b">
        <v>0</v>
      </c>
      <c r="AD625" s="28" t="str">
        <f t="shared" si="4"/>
        <v>Waktunya Dummy</v>
      </c>
      <c r="AE625" s="28" t="str">
        <f t="shared" si="5"/>
        <v>1</v>
      </c>
      <c r="AF625" s="28">
        <f t="shared" si="8"/>
        <v>100</v>
      </c>
      <c r="AG625" s="28">
        <v>100.0</v>
      </c>
      <c r="AH625" s="68">
        <v>1.0</v>
      </c>
      <c r="AI625" s="28">
        <v>0.0</v>
      </c>
      <c r="AJ625" s="70"/>
      <c r="AK625" s="28">
        <v>0.0</v>
      </c>
      <c r="AL625" s="28"/>
      <c r="AM625" s="28">
        <v>0.0</v>
      </c>
      <c r="AN625" s="28"/>
      <c r="AO625" s="28">
        <v>0.0</v>
      </c>
      <c r="AP625" s="28"/>
      <c r="AQ625" s="28">
        <v>0.0</v>
      </c>
      <c r="AR625" s="28"/>
      <c r="AS625" s="28">
        <v>0.0</v>
      </c>
      <c r="AT625" s="28"/>
      <c r="AU625" s="28">
        <v>0.0</v>
      </c>
      <c r="AV625" s="28"/>
      <c r="AW625" s="28">
        <v>0.0</v>
      </c>
      <c r="AX625" s="28"/>
      <c r="AY625" s="55" t="s">
        <v>184</v>
      </c>
      <c r="AZ625" s="55" t="s">
        <v>184</v>
      </c>
      <c r="BA625" s="55" t="s">
        <v>184</v>
      </c>
      <c r="BB625" s="55" t="s">
        <v>184</v>
      </c>
      <c r="BC625" s="77">
        <f t="shared" si="7"/>
        <v>100</v>
      </c>
    </row>
    <row r="626" ht="22.5" customHeight="1">
      <c r="A626" s="36">
        <v>625.0</v>
      </c>
      <c r="B626" s="28" t="s">
        <v>3885</v>
      </c>
      <c r="C626" s="28" t="s">
        <v>5726</v>
      </c>
      <c r="D626" s="28" t="s">
        <v>226</v>
      </c>
      <c r="E626" s="28" t="s">
        <v>593</v>
      </c>
      <c r="F626" s="28" t="s">
        <v>358</v>
      </c>
      <c r="G626" s="28"/>
      <c r="H626" s="28"/>
      <c r="I626" s="28">
        <v>2.0</v>
      </c>
      <c r="J626" s="28">
        <v>40.0</v>
      </c>
      <c r="K626" s="28">
        <v>80.0</v>
      </c>
      <c r="L626" s="28" t="s">
        <v>546</v>
      </c>
      <c r="M626" s="28">
        <v>2.0</v>
      </c>
      <c r="N626" s="28" t="s">
        <v>2353</v>
      </c>
      <c r="O626" s="28"/>
      <c r="P626" s="28"/>
      <c r="Q626" s="28" t="s">
        <v>368</v>
      </c>
      <c r="R626" s="28">
        <v>100.0</v>
      </c>
      <c r="S626" s="50">
        <f t="shared" si="1"/>
        <v>50</v>
      </c>
      <c r="T626" s="28" t="str">
        <f t="shared" si="2"/>
        <v>DIATAS 8JAM</v>
      </c>
      <c r="U626" s="52">
        <v>45292.0</v>
      </c>
      <c r="V626" s="28" t="str">
        <f t="shared" si="3"/>
        <v>DIATAS 1 TAHUN</v>
      </c>
      <c r="W626" s="28"/>
      <c r="X626" s="28"/>
      <c r="Y626" s="28"/>
      <c r="Z626" s="28"/>
      <c r="AA626" s="28"/>
      <c r="AB626" s="28"/>
      <c r="AC626" s="65" t="b">
        <v>0</v>
      </c>
      <c r="AD626" s="28" t="str">
        <f t="shared" si="4"/>
        <v>Waktunya Dummy</v>
      </c>
      <c r="AE626" s="28" t="str">
        <f t="shared" si="5"/>
        <v>1</v>
      </c>
      <c r="AF626" s="28">
        <f t="shared" si="8"/>
        <v>100</v>
      </c>
      <c r="AG626" s="28">
        <v>100.0</v>
      </c>
      <c r="AH626" s="68">
        <v>1.0</v>
      </c>
      <c r="AI626" s="28">
        <v>0.0</v>
      </c>
      <c r="AJ626" s="70"/>
      <c r="AK626" s="28">
        <v>0.0</v>
      </c>
      <c r="AL626" s="28"/>
      <c r="AM626" s="28">
        <v>0.0</v>
      </c>
      <c r="AN626" s="28"/>
      <c r="AO626" s="28">
        <v>0.0</v>
      </c>
      <c r="AP626" s="28"/>
      <c r="AQ626" s="28">
        <v>0.0</v>
      </c>
      <c r="AR626" s="28"/>
      <c r="AS626" s="28">
        <v>0.0</v>
      </c>
      <c r="AT626" s="28"/>
      <c r="AU626" s="28">
        <v>0.0</v>
      </c>
      <c r="AV626" s="28"/>
      <c r="AW626" s="28">
        <v>0.0</v>
      </c>
      <c r="AX626" s="28"/>
      <c r="AY626" s="55" t="s">
        <v>184</v>
      </c>
      <c r="AZ626" s="55" t="s">
        <v>184</v>
      </c>
      <c r="BA626" s="55" t="s">
        <v>184</v>
      </c>
      <c r="BB626" s="55" t="s">
        <v>184</v>
      </c>
      <c r="BC626" s="77">
        <f t="shared" si="7"/>
        <v>100</v>
      </c>
    </row>
    <row r="627" ht="22.5" customHeight="1">
      <c r="A627" s="36">
        <v>626.0</v>
      </c>
      <c r="B627" s="28" t="s">
        <v>3888</v>
      </c>
      <c r="C627" s="28" t="s">
        <v>5729</v>
      </c>
      <c r="D627" s="28" t="s">
        <v>226</v>
      </c>
      <c r="E627" s="28" t="s">
        <v>593</v>
      </c>
      <c r="F627" s="28" t="s">
        <v>358</v>
      </c>
      <c r="G627" s="28"/>
      <c r="H627" s="28"/>
      <c r="I627" s="28">
        <v>2.0</v>
      </c>
      <c r="J627" s="28">
        <v>40.0</v>
      </c>
      <c r="K627" s="28">
        <v>80.0</v>
      </c>
      <c r="L627" s="28" t="s">
        <v>546</v>
      </c>
      <c r="M627" s="28">
        <v>2.0</v>
      </c>
      <c r="N627" s="28" t="s">
        <v>2353</v>
      </c>
      <c r="O627" s="28"/>
      <c r="P627" s="28"/>
      <c r="Q627" s="28" t="s">
        <v>368</v>
      </c>
      <c r="R627" s="28">
        <v>100.0</v>
      </c>
      <c r="S627" s="50">
        <f t="shared" si="1"/>
        <v>50</v>
      </c>
      <c r="T627" s="28" t="str">
        <f t="shared" si="2"/>
        <v>DIATAS 8JAM</v>
      </c>
      <c r="U627" s="52">
        <v>45292.0</v>
      </c>
      <c r="V627" s="28" t="str">
        <f t="shared" si="3"/>
        <v>DIATAS 1 TAHUN</v>
      </c>
      <c r="W627" s="28"/>
      <c r="X627" s="28"/>
      <c r="Y627" s="28"/>
      <c r="Z627" s="28"/>
      <c r="AA627" s="28"/>
      <c r="AB627" s="28"/>
      <c r="AC627" s="65" t="b">
        <v>0</v>
      </c>
      <c r="AD627" s="28" t="str">
        <f t="shared" si="4"/>
        <v>Waktunya Dummy</v>
      </c>
      <c r="AE627" s="28" t="str">
        <f t="shared" si="5"/>
        <v>1</v>
      </c>
      <c r="AF627" s="28">
        <f t="shared" si="8"/>
        <v>100</v>
      </c>
      <c r="AG627" s="28">
        <v>100.0</v>
      </c>
      <c r="AH627" s="68">
        <v>1.0</v>
      </c>
      <c r="AI627" s="28">
        <v>0.0</v>
      </c>
      <c r="AJ627" s="70"/>
      <c r="AK627" s="28">
        <v>0.0</v>
      </c>
      <c r="AL627" s="28"/>
      <c r="AM627" s="28">
        <v>0.0</v>
      </c>
      <c r="AN627" s="28"/>
      <c r="AO627" s="28">
        <v>0.0</v>
      </c>
      <c r="AP627" s="28"/>
      <c r="AQ627" s="28">
        <v>0.0</v>
      </c>
      <c r="AR627" s="28"/>
      <c r="AS627" s="28">
        <v>0.0</v>
      </c>
      <c r="AT627" s="28"/>
      <c r="AU627" s="28">
        <v>0.0</v>
      </c>
      <c r="AV627" s="28"/>
      <c r="AW627" s="28">
        <v>0.0</v>
      </c>
      <c r="AX627" s="28"/>
      <c r="AY627" s="55" t="s">
        <v>184</v>
      </c>
      <c r="AZ627" s="55" t="s">
        <v>184</v>
      </c>
      <c r="BA627" s="55" t="s">
        <v>184</v>
      </c>
      <c r="BB627" s="55" t="s">
        <v>184</v>
      </c>
      <c r="BC627" s="77">
        <f t="shared" si="7"/>
        <v>100</v>
      </c>
    </row>
    <row r="628" ht="22.5" customHeight="1">
      <c r="A628" s="36">
        <v>627.0</v>
      </c>
      <c r="B628" s="28" t="s">
        <v>3891</v>
      </c>
      <c r="C628" s="28" t="s">
        <v>5731</v>
      </c>
      <c r="D628" s="28" t="s">
        <v>226</v>
      </c>
      <c r="E628" s="28" t="s">
        <v>593</v>
      </c>
      <c r="F628" s="28" t="s">
        <v>358</v>
      </c>
      <c r="G628" s="28"/>
      <c r="H628" s="28"/>
      <c r="I628" s="28">
        <v>2.0</v>
      </c>
      <c r="J628" s="28">
        <v>40.0</v>
      </c>
      <c r="K628" s="28">
        <v>80.0</v>
      </c>
      <c r="L628" s="28" t="s">
        <v>546</v>
      </c>
      <c r="M628" s="28">
        <v>2.0</v>
      </c>
      <c r="N628" s="28" t="s">
        <v>2353</v>
      </c>
      <c r="O628" s="28"/>
      <c r="P628" s="28"/>
      <c r="Q628" s="28" t="s">
        <v>368</v>
      </c>
      <c r="R628" s="28">
        <v>100.0</v>
      </c>
      <c r="S628" s="50">
        <f t="shared" si="1"/>
        <v>50</v>
      </c>
      <c r="T628" s="28" t="str">
        <f t="shared" si="2"/>
        <v>DIATAS 8JAM</v>
      </c>
      <c r="U628" s="52">
        <v>45292.0</v>
      </c>
      <c r="V628" s="28" t="str">
        <f t="shared" si="3"/>
        <v>DIATAS 1 TAHUN</v>
      </c>
      <c r="W628" s="28"/>
      <c r="X628" s="28"/>
      <c r="Y628" s="28"/>
      <c r="Z628" s="28"/>
      <c r="AA628" s="28"/>
      <c r="AB628" s="28"/>
      <c r="AC628" s="65" t="b">
        <v>0</v>
      </c>
      <c r="AD628" s="28" t="str">
        <f t="shared" si="4"/>
        <v>Waktunya Dummy</v>
      </c>
      <c r="AE628" s="28" t="str">
        <f t="shared" si="5"/>
        <v>1</v>
      </c>
      <c r="AF628" s="28">
        <f t="shared" si="8"/>
        <v>100</v>
      </c>
      <c r="AG628" s="28">
        <v>100.0</v>
      </c>
      <c r="AH628" s="68">
        <v>1.0</v>
      </c>
      <c r="AI628" s="28">
        <v>0.0</v>
      </c>
      <c r="AJ628" s="70"/>
      <c r="AK628" s="28">
        <v>0.0</v>
      </c>
      <c r="AL628" s="28"/>
      <c r="AM628" s="28">
        <v>0.0</v>
      </c>
      <c r="AN628" s="28"/>
      <c r="AO628" s="28">
        <v>0.0</v>
      </c>
      <c r="AP628" s="28"/>
      <c r="AQ628" s="28">
        <v>0.0</v>
      </c>
      <c r="AR628" s="28"/>
      <c r="AS628" s="28">
        <v>0.0</v>
      </c>
      <c r="AT628" s="28"/>
      <c r="AU628" s="28">
        <v>0.0</v>
      </c>
      <c r="AV628" s="28"/>
      <c r="AW628" s="28">
        <v>0.0</v>
      </c>
      <c r="AX628" s="28"/>
      <c r="AY628" s="55" t="s">
        <v>184</v>
      </c>
      <c r="AZ628" s="55" t="s">
        <v>184</v>
      </c>
      <c r="BA628" s="55" t="s">
        <v>184</v>
      </c>
      <c r="BB628" s="55" t="s">
        <v>184</v>
      </c>
      <c r="BC628" s="77">
        <f t="shared" si="7"/>
        <v>100</v>
      </c>
    </row>
    <row r="629" ht="22.5" customHeight="1">
      <c r="A629" s="36">
        <v>628.0</v>
      </c>
      <c r="B629" s="28" t="s">
        <v>3895</v>
      </c>
      <c r="C629" s="28" t="s">
        <v>5734</v>
      </c>
      <c r="D629" s="28" t="s">
        <v>226</v>
      </c>
      <c r="E629" s="28" t="s">
        <v>593</v>
      </c>
      <c r="F629" s="28" t="s">
        <v>358</v>
      </c>
      <c r="G629" s="28"/>
      <c r="H629" s="28"/>
      <c r="I629" s="28">
        <v>2.0</v>
      </c>
      <c r="J629" s="28">
        <v>40.0</v>
      </c>
      <c r="K629" s="28">
        <v>80.0</v>
      </c>
      <c r="L629" s="28" t="s">
        <v>546</v>
      </c>
      <c r="M629" s="28">
        <v>2.0</v>
      </c>
      <c r="N629" s="28" t="s">
        <v>2353</v>
      </c>
      <c r="O629" s="28"/>
      <c r="P629" s="28"/>
      <c r="Q629" s="28" t="s">
        <v>368</v>
      </c>
      <c r="R629" s="28">
        <v>100.0</v>
      </c>
      <c r="S629" s="50">
        <f t="shared" si="1"/>
        <v>50</v>
      </c>
      <c r="T629" s="28" t="str">
        <f t="shared" si="2"/>
        <v>DIATAS 8JAM</v>
      </c>
      <c r="U629" s="52">
        <v>45292.0</v>
      </c>
      <c r="V629" s="28" t="str">
        <f t="shared" si="3"/>
        <v>DIATAS 1 TAHUN</v>
      </c>
      <c r="W629" s="28"/>
      <c r="X629" s="28"/>
      <c r="Y629" s="28"/>
      <c r="Z629" s="28"/>
      <c r="AA629" s="28"/>
      <c r="AB629" s="28"/>
      <c r="AC629" s="65" t="b">
        <v>0</v>
      </c>
      <c r="AD629" s="28" t="str">
        <f t="shared" si="4"/>
        <v>Waktunya Dummy</v>
      </c>
      <c r="AE629" s="28" t="str">
        <f t="shared" si="5"/>
        <v>1</v>
      </c>
      <c r="AF629" s="28">
        <f t="shared" si="8"/>
        <v>100</v>
      </c>
      <c r="AG629" s="28">
        <v>100.0</v>
      </c>
      <c r="AH629" s="68">
        <v>1.0</v>
      </c>
      <c r="AI629" s="28">
        <v>0.0</v>
      </c>
      <c r="AJ629" s="70"/>
      <c r="AK629" s="28">
        <v>0.0</v>
      </c>
      <c r="AL629" s="28"/>
      <c r="AM629" s="28">
        <v>0.0</v>
      </c>
      <c r="AN629" s="28"/>
      <c r="AO629" s="28">
        <v>0.0</v>
      </c>
      <c r="AP629" s="28"/>
      <c r="AQ629" s="28">
        <v>0.0</v>
      </c>
      <c r="AR629" s="28"/>
      <c r="AS629" s="28">
        <v>0.0</v>
      </c>
      <c r="AT629" s="28"/>
      <c r="AU629" s="28">
        <v>0.0</v>
      </c>
      <c r="AV629" s="28"/>
      <c r="AW629" s="28">
        <v>0.0</v>
      </c>
      <c r="AX629" s="28"/>
      <c r="AY629" s="55" t="s">
        <v>184</v>
      </c>
      <c r="AZ629" s="55" t="s">
        <v>184</v>
      </c>
      <c r="BA629" s="55" t="s">
        <v>184</v>
      </c>
      <c r="BB629" s="55" t="s">
        <v>184</v>
      </c>
      <c r="BC629" s="77">
        <f t="shared" si="7"/>
        <v>100</v>
      </c>
    </row>
    <row r="630" ht="22.5" customHeight="1">
      <c r="A630" s="36">
        <v>629.0</v>
      </c>
      <c r="B630" s="28" t="s">
        <v>3897</v>
      </c>
      <c r="C630" s="28" t="s">
        <v>5737</v>
      </c>
      <c r="D630" s="28" t="s">
        <v>253</v>
      </c>
      <c r="E630" s="28" t="s">
        <v>593</v>
      </c>
      <c r="F630" s="28" t="s">
        <v>358</v>
      </c>
      <c r="G630" s="28"/>
      <c r="H630" s="28"/>
      <c r="I630" s="28">
        <v>2.0</v>
      </c>
      <c r="J630" s="28">
        <v>40.0</v>
      </c>
      <c r="K630" s="28">
        <v>80.0</v>
      </c>
      <c r="L630" s="28" t="s">
        <v>546</v>
      </c>
      <c r="M630" s="28">
        <v>2.0</v>
      </c>
      <c r="N630" s="28" t="s">
        <v>2353</v>
      </c>
      <c r="O630" s="28"/>
      <c r="P630" s="28"/>
      <c r="Q630" s="28" t="s">
        <v>368</v>
      </c>
      <c r="R630" s="28">
        <v>100.0</v>
      </c>
      <c r="S630" s="50">
        <f t="shared" si="1"/>
        <v>50</v>
      </c>
      <c r="T630" s="28" t="str">
        <f t="shared" si="2"/>
        <v>DIATAS 8JAM</v>
      </c>
      <c r="U630" s="52">
        <v>45292.0</v>
      </c>
      <c r="V630" s="28" t="str">
        <f t="shared" si="3"/>
        <v>DIATAS 1 TAHUN</v>
      </c>
      <c r="W630" s="28"/>
      <c r="X630" s="28"/>
      <c r="Y630" s="28"/>
      <c r="Z630" s="28"/>
      <c r="AA630" s="28"/>
      <c r="AB630" s="28"/>
      <c r="AC630" s="65" t="b">
        <v>0</v>
      </c>
      <c r="AD630" s="28" t="str">
        <f t="shared" si="4"/>
        <v>Waktunya Dummy</v>
      </c>
      <c r="AE630" s="28" t="str">
        <f t="shared" si="5"/>
        <v>1</v>
      </c>
      <c r="AF630" s="28">
        <f t="shared" si="8"/>
        <v>100</v>
      </c>
      <c r="AG630" s="28">
        <v>100.0</v>
      </c>
      <c r="AH630" s="68">
        <v>1.0</v>
      </c>
      <c r="AI630" s="28">
        <v>0.0</v>
      </c>
      <c r="AJ630" s="70"/>
      <c r="AK630" s="28">
        <v>0.0</v>
      </c>
      <c r="AL630" s="28"/>
      <c r="AM630" s="28">
        <v>0.0</v>
      </c>
      <c r="AN630" s="28"/>
      <c r="AO630" s="28">
        <v>0.0</v>
      </c>
      <c r="AP630" s="28"/>
      <c r="AQ630" s="28">
        <v>0.0</v>
      </c>
      <c r="AR630" s="28"/>
      <c r="AS630" s="28">
        <v>0.0</v>
      </c>
      <c r="AT630" s="28"/>
      <c r="AU630" s="28">
        <v>0.0</v>
      </c>
      <c r="AV630" s="28"/>
      <c r="AW630" s="28">
        <v>0.0</v>
      </c>
      <c r="AX630" s="28"/>
      <c r="AY630" s="55" t="s">
        <v>184</v>
      </c>
      <c r="AZ630" s="55" t="s">
        <v>184</v>
      </c>
      <c r="BA630" s="55" t="s">
        <v>184</v>
      </c>
      <c r="BB630" s="55" t="s">
        <v>184</v>
      </c>
      <c r="BC630" s="77">
        <f t="shared" si="7"/>
        <v>100</v>
      </c>
    </row>
    <row r="631" ht="22.5" customHeight="1">
      <c r="A631" s="36">
        <v>630.0</v>
      </c>
      <c r="B631" s="28" t="s">
        <v>3901</v>
      </c>
      <c r="C631" s="28" t="s">
        <v>5873</v>
      </c>
      <c r="D631" s="28" t="s">
        <v>253</v>
      </c>
      <c r="E631" s="28" t="s">
        <v>593</v>
      </c>
      <c r="F631" s="28" t="s">
        <v>358</v>
      </c>
      <c r="G631" s="28"/>
      <c r="H631" s="28"/>
      <c r="I631" s="28">
        <v>2.0</v>
      </c>
      <c r="J631" s="28">
        <v>40.0</v>
      </c>
      <c r="K631" s="28">
        <v>80.0</v>
      </c>
      <c r="L631" s="28" t="s">
        <v>546</v>
      </c>
      <c r="M631" s="28">
        <v>2.0</v>
      </c>
      <c r="N631" s="28" t="s">
        <v>2353</v>
      </c>
      <c r="O631" s="28"/>
      <c r="P631" s="28"/>
      <c r="Q631" s="28" t="s">
        <v>368</v>
      </c>
      <c r="R631" s="28">
        <v>100.0</v>
      </c>
      <c r="S631" s="50">
        <f t="shared" si="1"/>
        <v>50</v>
      </c>
      <c r="T631" s="28" t="str">
        <f t="shared" si="2"/>
        <v>DIATAS 8JAM</v>
      </c>
      <c r="U631" s="52">
        <v>45292.0</v>
      </c>
      <c r="V631" s="28" t="str">
        <f t="shared" si="3"/>
        <v>DIATAS 1 TAHUN</v>
      </c>
      <c r="W631" s="28"/>
      <c r="X631" s="28"/>
      <c r="Y631" s="28"/>
      <c r="Z631" s="28"/>
      <c r="AA631" s="28"/>
      <c r="AB631" s="28"/>
      <c r="AC631" s="65" t="b">
        <v>0</v>
      </c>
      <c r="AD631" s="28" t="str">
        <f t="shared" si="4"/>
        <v>Waktunya Dummy</v>
      </c>
      <c r="AE631" s="28" t="str">
        <f t="shared" si="5"/>
        <v>1</v>
      </c>
      <c r="AF631" s="28">
        <f t="shared" si="8"/>
        <v>100</v>
      </c>
      <c r="AG631" s="28">
        <v>100.0</v>
      </c>
      <c r="AH631" s="68">
        <v>1.0</v>
      </c>
      <c r="AI631" s="28">
        <v>0.0</v>
      </c>
      <c r="AJ631" s="70"/>
      <c r="AK631" s="28">
        <v>0.0</v>
      </c>
      <c r="AL631" s="28"/>
      <c r="AM631" s="28">
        <v>0.0</v>
      </c>
      <c r="AN631" s="28"/>
      <c r="AO631" s="28">
        <v>0.0</v>
      </c>
      <c r="AP631" s="28"/>
      <c r="AQ631" s="28">
        <v>0.0</v>
      </c>
      <c r="AR631" s="28"/>
      <c r="AS631" s="28">
        <v>0.0</v>
      </c>
      <c r="AT631" s="28"/>
      <c r="AU631" s="28">
        <v>0.0</v>
      </c>
      <c r="AV631" s="28"/>
      <c r="AW631" s="28">
        <v>0.0</v>
      </c>
      <c r="AX631" s="28"/>
      <c r="AY631" s="55" t="s">
        <v>184</v>
      </c>
      <c r="AZ631" s="55" t="s">
        <v>184</v>
      </c>
      <c r="BA631" s="55" t="s">
        <v>184</v>
      </c>
      <c r="BB631" s="55" t="s">
        <v>184</v>
      </c>
      <c r="BC631" s="77">
        <f t="shared" si="7"/>
        <v>100</v>
      </c>
    </row>
    <row r="632" ht="22.5" customHeight="1">
      <c r="A632" s="36">
        <v>631.0</v>
      </c>
      <c r="B632" s="28" t="s">
        <v>3903</v>
      </c>
      <c r="C632" s="28" t="s">
        <v>6047</v>
      </c>
      <c r="D632" s="28" t="s">
        <v>253</v>
      </c>
      <c r="E632" s="28" t="s">
        <v>593</v>
      </c>
      <c r="F632" s="28" t="s">
        <v>358</v>
      </c>
      <c r="G632" s="28"/>
      <c r="H632" s="28"/>
      <c r="I632" s="28">
        <v>2.0</v>
      </c>
      <c r="J632" s="28">
        <v>40.0</v>
      </c>
      <c r="K632" s="28">
        <v>80.0</v>
      </c>
      <c r="L632" s="28" t="s">
        <v>546</v>
      </c>
      <c r="M632" s="28">
        <v>2.0</v>
      </c>
      <c r="N632" s="28" t="s">
        <v>2353</v>
      </c>
      <c r="O632" s="28"/>
      <c r="P632" s="28"/>
      <c r="Q632" s="28" t="s">
        <v>368</v>
      </c>
      <c r="R632" s="28">
        <v>100.0</v>
      </c>
      <c r="S632" s="50">
        <f t="shared" si="1"/>
        <v>50</v>
      </c>
      <c r="T632" s="28" t="str">
        <f t="shared" si="2"/>
        <v>DIATAS 8JAM</v>
      </c>
      <c r="U632" s="52">
        <v>45292.0</v>
      </c>
      <c r="V632" s="28" t="str">
        <f t="shared" si="3"/>
        <v>DIATAS 1 TAHUN</v>
      </c>
      <c r="W632" s="28"/>
      <c r="X632" s="28"/>
      <c r="Y632" s="28"/>
      <c r="Z632" s="28"/>
      <c r="AA632" s="28"/>
      <c r="AB632" s="28"/>
      <c r="AC632" s="65" t="b">
        <v>0</v>
      </c>
      <c r="AD632" s="28" t="str">
        <f t="shared" si="4"/>
        <v>Waktunya Dummy</v>
      </c>
      <c r="AE632" s="28" t="str">
        <f t="shared" si="5"/>
        <v>1</v>
      </c>
      <c r="AF632" s="28">
        <f t="shared" si="8"/>
        <v>100</v>
      </c>
      <c r="AG632" s="28">
        <v>100.0</v>
      </c>
      <c r="AH632" s="68">
        <v>1.0</v>
      </c>
      <c r="AI632" s="28">
        <v>0.0</v>
      </c>
      <c r="AJ632" s="70"/>
      <c r="AK632" s="28">
        <v>0.0</v>
      </c>
      <c r="AL632" s="28"/>
      <c r="AM632" s="28">
        <v>0.0</v>
      </c>
      <c r="AN632" s="28"/>
      <c r="AO632" s="28">
        <v>0.0</v>
      </c>
      <c r="AP632" s="28"/>
      <c r="AQ632" s="28">
        <v>0.0</v>
      </c>
      <c r="AR632" s="28"/>
      <c r="AS632" s="28">
        <v>0.0</v>
      </c>
      <c r="AT632" s="28"/>
      <c r="AU632" s="28">
        <v>0.0</v>
      </c>
      <c r="AV632" s="28"/>
      <c r="AW632" s="28">
        <v>0.0</v>
      </c>
      <c r="AX632" s="28"/>
      <c r="AY632" s="55" t="s">
        <v>184</v>
      </c>
      <c r="AZ632" s="55" t="s">
        <v>184</v>
      </c>
      <c r="BA632" s="55" t="s">
        <v>184</v>
      </c>
      <c r="BB632" s="55" t="s">
        <v>184</v>
      </c>
      <c r="BC632" s="77">
        <f t="shared" si="7"/>
        <v>100</v>
      </c>
    </row>
    <row r="633" ht="22.5" customHeight="1">
      <c r="A633" s="36">
        <v>632.0</v>
      </c>
      <c r="B633" s="28" t="s">
        <v>3907</v>
      </c>
      <c r="C633" s="28" t="s">
        <v>6076</v>
      </c>
      <c r="D633" s="28" t="s">
        <v>253</v>
      </c>
      <c r="E633" s="28" t="s">
        <v>593</v>
      </c>
      <c r="F633" s="28" t="s">
        <v>358</v>
      </c>
      <c r="G633" s="28"/>
      <c r="H633" s="28"/>
      <c r="I633" s="28">
        <v>2.0</v>
      </c>
      <c r="J633" s="28">
        <v>40.0</v>
      </c>
      <c r="K633" s="28">
        <v>80.0</v>
      </c>
      <c r="L633" s="28" t="s">
        <v>546</v>
      </c>
      <c r="M633" s="28">
        <v>2.0</v>
      </c>
      <c r="N633" s="28" t="s">
        <v>2353</v>
      </c>
      <c r="O633" s="28"/>
      <c r="P633" s="28"/>
      <c r="Q633" s="28" t="s">
        <v>368</v>
      </c>
      <c r="R633" s="28">
        <v>100.0</v>
      </c>
      <c r="S633" s="50">
        <f t="shared" si="1"/>
        <v>50</v>
      </c>
      <c r="T633" s="28" t="str">
        <f t="shared" si="2"/>
        <v>DIATAS 8JAM</v>
      </c>
      <c r="U633" s="52">
        <v>45292.0</v>
      </c>
      <c r="V633" s="28" t="str">
        <f t="shared" si="3"/>
        <v>DIATAS 1 TAHUN</v>
      </c>
      <c r="W633" s="28"/>
      <c r="X633" s="28"/>
      <c r="Y633" s="28"/>
      <c r="Z633" s="28"/>
      <c r="AA633" s="28"/>
      <c r="AB633" s="28"/>
      <c r="AC633" s="65" t="b">
        <v>0</v>
      </c>
      <c r="AD633" s="28" t="str">
        <f t="shared" si="4"/>
        <v>Waktunya Dummy</v>
      </c>
      <c r="AE633" s="28" t="str">
        <f t="shared" si="5"/>
        <v>1</v>
      </c>
      <c r="AF633" s="28">
        <f t="shared" si="8"/>
        <v>100</v>
      </c>
      <c r="AG633" s="28">
        <v>100.0</v>
      </c>
      <c r="AH633" s="68">
        <v>1.0</v>
      </c>
      <c r="AI633" s="28">
        <v>0.0</v>
      </c>
      <c r="AJ633" s="70"/>
      <c r="AK633" s="28">
        <v>0.0</v>
      </c>
      <c r="AL633" s="28"/>
      <c r="AM633" s="28">
        <v>0.0</v>
      </c>
      <c r="AN633" s="28"/>
      <c r="AO633" s="28">
        <v>0.0</v>
      </c>
      <c r="AP633" s="28"/>
      <c r="AQ633" s="28">
        <v>0.0</v>
      </c>
      <c r="AR633" s="28"/>
      <c r="AS633" s="28">
        <v>0.0</v>
      </c>
      <c r="AT633" s="28"/>
      <c r="AU633" s="28">
        <v>0.0</v>
      </c>
      <c r="AV633" s="28"/>
      <c r="AW633" s="28">
        <v>0.0</v>
      </c>
      <c r="AX633" s="28"/>
      <c r="AY633" s="55" t="s">
        <v>184</v>
      </c>
      <c r="AZ633" s="55" t="s">
        <v>184</v>
      </c>
      <c r="BA633" s="55" t="s">
        <v>184</v>
      </c>
      <c r="BB633" s="55" t="s">
        <v>184</v>
      </c>
      <c r="BC633" s="77">
        <f t="shared" si="7"/>
        <v>100</v>
      </c>
    </row>
    <row r="634" ht="22.5" customHeight="1">
      <c r="A634" s="36">
        <v>633.0</v>
      </c>
      <c r="B634" s="28" t="s">
        <v>3909</v>
      </c>
      <c r="C634" s="28" t="s">
        <v>6078</v>
      </c>
      <c r="D634" s="28" t="s">
        <v>253</v>
      </c>
      <c r="E634" s="28" t="s">
        <v>593</v>
      </c>
      <c r="F634" s="28" t="s">
        <v>358</v>
      </c>
      <c r="G634" s="28"/>
      <c r="H634" s="28"/>
      <c r="I634" s="28">
        <v>2.0</v>
      </c>
      <c r="J634" s="28">
        <v>40.0</v>
      </c>
      <c r="K634" s="28">
        <v>80.0</v>
      </c>
      <c r="L634" s="28" t="s">
        <v>546</v>
      </c>
      <c r="M634" s="28">
        <v>2.0</v>
      </c>
      <c r="N634" s="28" t="s">
        <v>2353</v>
      </c>
      <c r="O634" s="28"/>
      <c r="P634" s="28"/>
      <c r="Q634" s="28" t="s">
        <v>368</v>
      </c>
      <c r="R634" s="28">
        <v>100.0</v>
      </c>
      <c r="S634" s="50">
        <f t="shared" si="1"/>
        <v>50</v>
      </c>
      <c r="T634" s="28" t="str">
        <f t="shared" si="2"/>
        <v>DIATAS 8JAM</v>
      </c>
      <c r="U634" s="52">
        <v>45292.0</v>
      </c>
      <c r="V634" s="28" t="str">
        <f t="shared" si="3"/>
        <v>DIATAS 1 TAHUN</v>
      </c>
      <c r="W634" s="28"/>
      <c r="X634" s="28"/>
      <c r="Y634" s="28"/>
      <c r="Z634" s="28"/>
      <c r="AA634" s="28"/>
      <c r="AB634" s="28"/>
      <c r="AC634" s="65" t="b">
        <v>0</v>
      </c>
      <c r="AD634" s="28" t="str">
        <f t="shared" si="4"/>
        <v>Waktunya Dummy</v>
      </c>
      <c r="AE634" s="28" t="str">
        <f t="shared" si="5"/>
        <v>1</v>
      </c>
      <c r="AF634" s="28">
        <f t="shared" si="8"/>
        <v>100</v>
      </c>
      <c r="AG634" s="28">
        <v>100.0</v>
      </c>
      <c r="AH634" s="68">
        <v>1.0</v>
      </c>
      <c r="AI634" s="28">
        <v>0.0</v>
      </c>
      <c r="AJ634" s="70"/>
      <c r="AK634" s="28">
        <v>0.0</v>
      </c>
      <c r="AL634" s="28"/>
      <c r="AM634" s="28">
        <v>0.0</v>
      </c>
      <c r="AN634" s="28"/>
      <c r="AO634" s="28">
        <v>0.0</v>
      </c>
      <c r="AP634" s="28"/>
      <c r="AQ634" s="28">
        <v>0.0</v>
      </c>
      <c r="AR634" s="28"/>
      <c r="AS634" s="28">
        <v>0.0</v>
      </c>
      <c r="AT634" s="28"/>
      <c r="AU634" s="28">
        <v>0.0</v>
      </c>
      <c r="AV634" s="28"/>
      <c r="AW634" s="28">
        <v>0.0</v>
      </c>
      <c r="AX634" s="28"/>
      <c r="AY634" s="55" t="s">
        <v>184</v>
      </c>
      <c r="AZ634" s="55" t="s">
        <v>184</v>
      </c>
      <c r="BA634" s="55" t="s">
        <v>184</v>
      </c>
      <c r="BB634" s="55" t="s">
        <v>184</v>
      </c>
      <c r="BC634" s="77">
        <f t="shared" si="7"/>
        <v>100</v>
      </c>
    </row>
    <row r="635" ht="22.5" customHeight="1">
      <c r="A635" s="36">
        <v>634.0</v>
      </c>
      <c r="B635" s="28" t="s">
        <v>3912</v>
      </c>
      <c r="C635" s="28" t="s">
        <v>6082</v>
      </c>
      <c r="D635" s="28" t="s">
        <v>253</v>
      </c>
      <c r="E635" s="28" t="s">
        <v>593</v>
      </c>
      <c r="F635" s="28" t="s">
        <v>358</v>
      </c>
      <c r="G635" s="28"/>
      <c r="H635" s="28"/>
      <c r="I635" s="28">
        <v>2.0</v>
      </c>
      <c r="J635" s="28">
        <v>40.0</v>
      </c>
      <c r="K635" s="28">
        <v>80.0</v>
      </c>
      <c r="L635" s="28" t="s">
        <v>546</v>
      </c>
      <c r="M635" s="28">
        <v>2.0</v>
      </c>
      <c r="N635" s="28" t="s">
        <v>2353</v>
      </c>
      <c r="O635" s="28"/>
      <c r="P635" s="28"/>
      <c r="Q635" s="28" t="s">
        <v>368</v>
      </c>
      <c r="R635" s="28">
        <v>100.0</v>
      </c>
      <c r="S635" s="50">
        <f t="shared" si="1"/>
        <v>50</v>
      </c>
      <c r="T635" s="28" t="str">
        <f t="shared" si="2"/>
        <v>DIATAS 8JAM</v>
      </c>
      <c r="U635" s="52">
        <v>45292.0</v>
      </c>
      <c r="V635" s="28" t="str">
        <f t="shared" si="3"/>
        <v>DIATAS 1 TAHUN</v>
      </c>
      <c r="W635" s="28"/>
      <c r="X635" s="28"/>
      <c r="Y635" s="28"/>
      <c r="Z635" s="28"/>
      <c r="AA635" s="28"/>
      <c r="AB635" s="28"/>
      <c r="AC635" s="65" t="b">
        <v>0</v>
      </c>
      <c r="AD635" s="28" t="str">
        <f t="shared" si="4"/>
        <v>Waktunya Dummy</v>
      </c>
      <c r="AE635" s="28" t="str">
        <f t="shared" si="5"/>
        <v>1</v>
      </c>
      <c r="AF635" s="28">
        <f t="shared" si="8"/>
        <v>100</v>
      </c>
      <c r="AG635" s="28">
        <v>100.0</v>
      </c>
      <c r="AH635" s="68">
        <v>1.0</v>
      </c>
      <c r="AI635" s="28">
        <v>0.0</v>
      </c>
      <c r="AJ635" s="70"/>
      <c r="AK635" s="28">
        <v>0.0</v>
      </c>
      <c r="AL635" s="28"/>
      <c r="AM635" s="28">
        <v>0.0</v>
      </c>
      <c r="AN635" s="28"/>
      <c r="AO635" s="28">
        <v>0.0</v>
      </c>
      <c r="AP635" s="28"/>
      <c r="AQ635" s="28">
        <v>0.0</v>
      </c>
      <c r="AR635" s="28"/>
      <c r="AS635" s="28">
        <v>0.0</v>
      </c>
      <c r="AT635" s="28"/>
      <c r="AU635" s="28">
        <v>0.0</v>
      </c>
      <c r="AV635" s="28"/>
      <c r="AW635" s="28">
        <v>0.0</v>
      </c>
      <c r="AX635" s="28"/>
      <c r="AY635" s="55" t="s">
        <v>184</v>
      </c>
      <c r="AZ635" s="55" t="s">
        <v>184</v>
      </c>
      <c r="BA635" s="55" t="s">
        <v>184</v>
      </c>
      <c r="BB635" s="55" t="s">
        <v>184</v>
      </c>
      <c r="BC635" s="77">
        <f t="shared" si="7"/>
        <v>100</v>
      </c>
    </row>
    <row r="636" ht="22.5" customHeight="1">
      <c r="A636" s="36">
        <v>635.0</v>
      </c>
      <c r="B636" s="28" t="s">
        <v>3915</v>
      </c>
      <c r="C636" s="28" t="s">
        <v>6085</v>
      </c>
      <c r="D636" s="28" t="s">
        <v>253</v>
      </c>
      <c r="E636" s="28" t="s">
        <v>593</v>
      </c>
      <c r="F636" s="28" t="s">
        <v>358</v>
      </c>
      <c r="G636" s="28"/>
      <c r="H636" s="28"/>
      <c r="I636" s="28">
        <v>2.0</v>
      </c>
      <c r="J636" s="28">
        <v>40.0</v>
      </c>
      <c r="K636" s="28">
        <v>80.0</v>
      </c>
      <c r="L636" s="28" t="s">
        <v>546</v>
      </c>
      <c r="M636" s="28">
        <v>2.0</v>
      </c>
      <c r="N636" s="28" t="s">
        <v>2353</v>
      </c>
      <c r="O636" s="28"/>
      <c r="P636" s="28"/>
      <c r="Q636" s="28" t="s">
        <v>368</v>
      </c>
      <c r="R636" s="28">
        <v>100.0</v>
      </c>
      <c r="S636" s="50">
        <f t="shared" si="1"/>
        <v>50</v>
      </c>
      <c r="T636" s="28" t="str">
        <f t="shared" si="2"/>
        <v>DIATAS 8JAM</v>
      </c>
      <c r="U636" s="52">
        <v>45292.0</v>
      </c>
      <c r="V636" s="28" t="str">
        <f t="shared" si="3"/>
        <v>DIATAS 1 TAHUN</v>
      </c>
      <c r="W636" s="28"/>
      <c r="X636" s="28"/>
      <c r="Y636" s="28"/>
      <c r="Z636" s="28"/>
      <c r="AA636" s="28"/>
      <c r="AB636" s="28"/>
      <c r="AC636" s="65" t="b">
        <v>0</v>
      </c>
      <c r="AD636" s="28" t="str">
        <f t="shared" si="4"/>
        <v>Waktunya Dummy</v>
      </c>
      <c r="AE636" s="28" t="str">
        <f t="shared" si="5"/>
        <v>1</v>
      </c>
      <c r="AF636" s="28">
        <f t="shared" si="8"/>
        <v>100</v>
      </c>
      <c r="AG636" s="28">
        <v>100.0</v>
      </c>
      <c r="AH636" s="68">
        <v>1.0</v>
      </c>
      <c r="AI636" s="28">
        <v>0.0</v>
      </c>
      <c r="AJ636" s="70"/>
      <c r="AK636" s="28">
        <v>0.0</v>
      </c>
      <c r="AL636" s="28"/>
      <c r="AM636" s="28">
        <v>0.0</v>
      </c>
      <c r="AN636" s="28"/>
      <c r="AO636" s="28">
        <v>0.0</v>
      </c>
      <c r="AP636" s="28"/>
      <c r="AQ636" s="28">
        <v>0.0</v>
      </c>
      <c r="AR636" s="28"/>
      <c r="AS636" s="28">
        <v>0.0</v>
      </c>
      <c r="AT636" s="28"/>
      <c r="AU636" s="28">
        <v>0.0</v>
      </c>
      <c r="AV636" s="28"/>
      <c r="AW636" s="28">
        <v>0.0</v>
      </c>
      <c r="AX636" s="28"/>
      <c r="AY636" s="55" t="s">
        <v>184</v>
      </c>
      <c r="AZ636" s="55" t="s">
        <v>184</v>
      </c>
      <c r="BA636" s="55" t="s">
        <v>184</v>
      </c>
      <c r="BB636" s="55" t="s">
        <v>184</v>
      </c>
      <c r="BC636" s="77">
        <f t="shared" si="7"/>
        <v>100</v>
      </c>
    </row>
    <row r="637" ht="22.5" customHeight="1">
      <c r="A637" s="36">
        <v>636.0</v>
      </c>
      <c r="B637" s="28" t="s">
        <v>3918</v>
      </c>
      <c r="C637" s="28" t="s">
        <v>6089</v>
      </c>
      <c r="D637" s="28" t="s">
        <v>253</v>
      </c>
      <c r="E637" s="28" t="s">
        <v>593</v>
      </c>
      <c r="F637" s="28" t="s">
        <v>358</v>
      </c>
      <c r="G637" s="28"/>
      <c r="H637" s="28"/>
      <c r="I637" s="28">
        <v>2.0</v>
      </c>
      <c r="J637" s="28">
        <v>40.0</v>
      </c>
      <c r="K637" s="28">
        <v>80.0</v>
      </c>
      <c r="L637" s="28" t="s">
        <v>546</v>
      </c>
      <c r="M637" s="28">
        <v>2.0</v>
      </c>
      <c r="N637" s="28" t="s">
        <v>2353</v>
      </c>
      <c r="O637" s="28"/>
      <c r="P637" s="28"/>
      <c r="Q637" s="28" t="s">
        <v>368</v>
      </c>
      <c r="R637" s="28">
        <v>100.0</v>
      </c>
      <c r="S637" s="50">
        <f t="shared" si="1"/>
        <v>50</v>
      </c>
      <c r="T637" s="28" t="str">
        <f t="shared" si="2"/>
        <v>DIATAS 8JAM</v>
      </c>
      <c r="U637" s="52">
        <v>45292.0</v>
      </c>
      <c r="V637" s="28" t="str">
        <f t="shared" si="3"/>
        <v>DIATAS 1 TAHUN</v>
      </c>
      <c r="W637" s="28"/>
      <c r="X637" s="28"/>
      <c r="Y637" s="28"/>
      <c r="Z637" s="28"/>
      <c r="AA637" s="28"/>
      <c r="AB637" s="28"/>
      <c r="AC637" s="65" t="b">
        <v>0</v>
      </c>
      <c r="AD637" s="28" t="str">
        <f t="shared" si="4"/>
        <v>Waktunya Dummy</v>
      </c>
      <c r="AE637" s="28" t="str">
        <f t="shared" si="5"/>
        <v>1</v>
      </c>
      <c r="AF637" s="28">
        <f t="shared" si="8"/>
        <v>100</v>
      </c>
      <c r="AG637" s="28">
        <v>100.0</v>
      </c>
      <c r="AH637" s="68">
        <v>1.0</v>
      </c>
      <c r="AI637" s="28">
        <v>0.0</v>
      </c>
      <c r="AJ637" s="70"/>
      <c r="AK637" s="28">
        <v>0.0</v>
      </c>
      <c r="AL637" s="28"/>
      <c r="AM637" s="28">
        <v>0.0</v>
      </c>
      <c r="AN637" s="28"/>
      <c r="AO637" s="28">
        <v>0.0</v>
      </c>
      <c r="AP637" s="28"/>
      <c r="AQ637" s="28">
        <v>0.0</v>
      </c>
      <c r="AR637" s="28"/>
      <c r="AS637" s="28">
        <v>0.0</v>
      </c>
      <c r="AT637" s="28"/>
      <c r="AU637" s="28">
        <v>0.0</v>
      </c>
      <c r="AV637" s="28"/>
      <c r="AW637" s="28">
        <v>0.0</v>
      </c>
      <c r="AX637" s="28"/>
      <c r="AY637" s="55" t="s">
        <v>184</v>
      </c>
      <c r="AZ637" s="55" t="s">
        <v>184</v>
      </c>
      <c r="BA637" s="55" t="s">
        <v>184</v>
      </c>
      <c r="BB637" s="55" t="s">
        <v>184</v>
      </c>
      <c r="BC637" s="77">
        <f t="shared" si="7"/>
        <v>100</v>
      </c>
    </row>
    <row r="638" ht="22.5" customHeight="1">
      <c r="A638" s="36">
        <v>637.0</v>
      </c>
      <c r="B638" s="28" t="s">
        <v>3926</v>
      </c>
      <c r="C638" s="28" t="s">
        <v>6092</v>
      </c>
      <c r="D638" s="28" t="s">
        <v>96</v>
      </c>
      <c r="E638" s="28" t="s">
        <v>593</v>
      </c>
      <c r="F638" s="28" t="s">
        <v>358</v>
      </c>
      <c r="G638" s="28"/>
      <c r="H638" s="28"/>
      <c r="I638" s="28">
        <v>2.0</v>
      </c>
      <c r="J638" s="28">
        <v>40.0</v>
      </c>
      <c r="K638" s="28">
        <v>80.0</v>
      </c>
      <c r="L638" s="28" t="s">
        <v>546</v>
      </c>
      <c r="M638" s="28">
        <v>2.0</v>
      </c>
      <c r="N638" s="28" t="s">
        <v>2353</v>
      </c>
      <c r="O638" s="28"/>
      <c r="P638" s="28"/>
      <c r="Q638" s="28" t="s">
        <v>368</v>
      </c>
      <c r="R638" s="28">
        <v>100.0</v>
      </c>
      <c r="S638" s="50">
        <f t="shared" si="1"/>
        <v>50</v>
      </c>
      <c r="T638" s="28" t="str">
        <f t="shared" si="2"/>
        <v>DIATAS 8JAM</v>
      </c>
      <c r="U638" s="52">
        <v>45292.0</v>
      </c>
      <c r="V638" s="28" t="str">
        <f t="shared" si="3"/>
        <v>DIATAS 1 TAHUN</v>
      </c>
      <c r="W638" s="28"/>
      <c r="X638" s="28"/>
      <c r="Y638" s="28"/>
      <c r="Z638" s="28"/>
      <c r="AA638" s="28"/>
      <c r="AB638" s="28"/>
      <c r="AC638" s="65" t="b">
        <v>0</v>
      </c>
      <c r="AD638" s="28" t="str">
        <f t="shared" si="4"/>
        <v>Waktunya Dummy</v>
      </c>
      <c r="AE638" s="28" t="str">
        <f t="shared" si="5"/>
        <v>1</v>
      </c>
      <c r="AF638" s="28">
        <f t="shared" si="8"/>
        <v>100</v>
      </c>
      <c r="AG638" s="28">
        <v>100.0</v>
      </c>
      <c r="AH638" s="68">
        <v>1.0</v>
      </c>
      <c r="AI638" s="28">
        <v>0.0</v>
      </c>
      <c r="AJ638" s="70"/>
      <c r="AK638" s="28">
        <v>0.0</v>
      </c>
      <c r="AL638" s="28"/>
      <c r="AM638" s="28">
        <v>0.0</v>
      </c>
      <c r="AN638" s="28"/>
      <c r="AO638" s="28">
        <v>0.0</v>
      </c>
      <c r="AP638" s="28"/>
      <c r="AQ638" s="28">
        <v>0.0</v>
      </c>
      <c r="AR638" s="28"/>
      <c r="AS638" s="28">
        <v>0.0</v>
      </c>
      <c r="AT638" s="28"/>
      <c r="AU638" s="28">
        <v>0.0</v>
      </c>
      <c r="AV638" s="28"/>
      <c r="AW638" s="28">
        <v>0.0</v>
      </c>
      <c r="AX638" s="28"/>
      <c r="AY638" s="55" t="s">
        <v>184</v>
      </c>
      <c r="AZ638" s="55" t="s">
        <v>184</v>
      </c>
      <c r="BA638" s="55" t="s">
        <v>184</v>
      </c>
      <c r="BB638" s="55" t="s">
        <v>184</v>
      </c>
      <c r="BC638" s="77">
        <f t="shared" si="7"/>
        <v>100</v>
      </c>
    </row>
    <row r="639" ht="22.5" customHeight="1">
      <c r="A639" s="36">
        <v>638.0</v>
      </c>
      <c r="B639" s="28" t="s">
        <v>3928</v>
      </c>
      <c r="C639" s="28" t="s">
        <v>6095</v>
      </c>
      <c r="D639" s="28" t="s">
        <v>96</v>
      </c>
      <c r="E639" s="28" t="s">
        <v>593</v>
      </c>
      <c r="F639" s="28" t="s">
        <v>358</v>
      </c>
      <c r="G639" s="28"/>
      <c r="H639" s="28"/>
      <c r="I639" s="28">
        <v>2.0</v>
      </c>
      <c r="J639" s="28">
        <v>40.0</v>
      </c>
      <c r="K639" s="28">
        <v>80.0</v>
      </c>
      <c r="L639" s="28" t="s">
        <v>546</v>
      </c>
      <c r="M639" s="28">
        <v>2.0</v>
      </c>
      <c r="N639" s="28" t="s">
        <v>2353</v>
      </c>
      <c r="O639" s="28"/>
      <c r="P639" s="28"/>
      <c r="Q639" s="28" t="s">
        <v>368</v>
      </c>
      <c r="R639" s="28">
        <v>100.0</v>
      </c>
      <c r="S639" s="50">
        <f t="shared" si="1"/>
        <v>50</v>
      </c>
      <c r="T639" s="28" t="str">
        <f t="shared" si="2"/>
        <v>DIATAS 8JAM</v>
      </c>
      <c r="U639" s="52">
        <v>45292.0</v>
      </c>
      <c r="V639" s="28" t="str">
        <f t="shared" si="3"/>
        <v>DIATAS 1 TAHUN</v>
      </c>
      <c r="W639" s="28"/>
      <c r="X639" s="28"/>
      <c r="Y639" s="28"/>
      <c r="Z639" s="28"/>
      <c r="AA639" s="28"/>
      <c r="AB639" s="28"/>
      <c r="AC639" s="65" t="b">
        <v>0</v>
      </c>
      <c r="AD639" s="28" t="str">
        <f t="shared" si="4"/>
        <v>Waktunya Dummy</v>
      </c>
      <c r="AE639" s="28" t="str">
        <f t="shared" si="5"/>
        <v>1</v>
      </c>
      <c r="AF639" s="28">
        <f t="shared" si="8"/>
        <v>100</v>
      </c>
      <c r="AG639" s="28">
        <v>100.0</v>
      </c>
      <c r="AH639" s="68">
        <v>1.0</v>
      </c>
      <c r="AI639" s="28">
        <v>0.0</v>
      </c>
      <c r="AJ639" s="70"/>
      <c r="AK639" s="28">
        <v>0.0</v>
      </c>
      <c r="AL639" s="28"/>
      <c r="AM639" s="28">
        <v>0.0</v>
      </c>
      <c r="AN639" s="28"/>
      <c r="AO639" s="28">
        <v>0.0</v>
      </c>
      <c r="AP639" s="28"/>
      <c r="AQ639" s="28">
        <v>0.0</v>
      </c>
      <c r="AR639" s="28"/>
      <c r="AS639" s="28">
        <v>0.0</v>
      </c>
      <c r="AT639" s="28"/>
      <c r="AU639" s="28">
        <v>0.0</v>
      </c>
      <c r="AV639" s="28"/>
      <c r="AW639" s="28">
        <v>0.0</v>
      </c>
      <c r="AX639" s="28"/>
      <c r="AY639" s="55" t="s">
        <v>184</v>
      </c>
      <c r="AZ639" s="55" t="s">
        <v>184</v>
      </c>
      <c r="BA639" s="55" t="s">
        <v>184</v>
      </c>
      <c r="BB639" s="55" t="s">
        <v>184</v>
      </c>
      <c r="BC639" s="77">
        <f t="shared" si="7"/>
        <v>100</v>
      </c>
    </row>
    <row r="640" ht="22.5" customHeight="1">
      <c r="A640" s="36">
        <v>639.0</v>
      </c>
      <c r="B640" s="28" t="s">
        <v>3931</v>
      </c>
      <c r="C640" s="28" t="s">
        <v>6113</v>
      </c>
      <c r="D640" s="28" t="s">
        <v>96</v>
      </c>
      <c r="E640" s="28" t="s">
        <v>593</v>
      </c>
      <c r="F640" s="28" t="s">
        <v>358</v>
      </c>
      <c r="G640" s="28"/>
      <c r="H640" s="28"/>
      <c r="I640" s="28">
        <v>2.0</v>
      </c>
      <c r="J640" s="28">
        <v>40.0</v>
      </c>
      <c r="K640" s="28">
        <v>80.0</v>
      </c>
      <c r="L640" s="28" t="s">
        <v>546</v>
      </c>
      <c r="M640" s="28">
        <v>2.0</v>
      </c>
      <c r="N640" s="28" t="s">
        <v>2353</v>
      </c>
      <c r="O640" s="28"/>
      <c r="P640" s="28"/>
      <c r="Q640" s="28" t="s">
        <v>368</v>
      </c>
      <c r="R640" s="28">
        <v>100.0</v>
      </c>
      <c r="S640" s="50">
        <f t="shared" si="1"/>
        <v>50</v>
      </c>
      <c r="T640" s="28" t="str">
        <f t="shared" si="2"/>
        <v>DIATAS 8JAM</v>
      </c>
      <c r="U640" s="52">
        <v>45292.0</v>
      </c>
      <c r="V640" s="28" t="str">
        <f t="shared" si="3"/>
        <v>DIATAS 1 TAHUN</v>
      </c>
      <c r="W640" s="28"/>
      <c r="X640" s="28"/>
      <c r="Y640" s="28"/>
      <c r="Z640" s="28"/>
      <c r="AA640" s="28"/>
      <c r="AB640" s="28"/>
      <c r="AC640" s="65" t="b">
        <v>0</v>
      </c>
      <c r="AD640" s="28" t="str">
        <f t="shared" si="4"/>
        <v>Waktunya Dummy</v>
      </c>
      <c r="AE640" s="28" t="str">
        <f t="shared" si="5"/>
        <v>1</v>
      </c>
      <c r="AF640" s="28">
        <f t="shared" si="8"/>
        <v>100</v>
      </c>
      <c r="AG640" s="28">
        <v>100.0</v>
      </c>
      <c r="AH640" s="68">
        <v>1.0</v>
      </c>
      <c r="AI640" s="28">
        <v>0.0</v>
      </c>
      <c r="AJ640" s="70"/>
      <c r="AK640" s="28">
        <v>0.0</v>
      </c>
      <c r="AL640" s="28"/>
      <c r="AM640" s="28">
        <v>0.0</v>
      </c>
      <c r="AN640" s="28"/>
      <c r="AO640" s="28">
        <v>0.0</v>
      </c>
      <c r="AP640" s="28"/>
      <c r="AQ640" s="28">
        <v>0.0</v>
      </c>
      <c r="AR640" s="28"/>
      <c r="AS640" s="28">
        <v>0.0</v>
      </c>
      <c r="AT640" s="28"/>
      <c r="AU640" s="28">
        <v>0.0</v>
      </c>
      <c r="AV640" s="28"/>
      <c r="AW640" s="28">
        <v>0.0</v>
      </c>
      <c r="AX640" s="28"/>
      <c r="AY640" s="55" t="s">
        <v>184</v>
      </c>
      <c r="AZ640" s="55" t="s">
        <v>184</v>
      </c>
      <c r="BA640" s="55" t="s">
        <v>184</v>
      </c>
      <c r="BB640" s="55" t="s">
        <v>184</v>
      </c>
      <c r="BC640" s="77">
        <f t="shared" si="7"/>
        <v>100</v>
      </c>
    </row>
    <row r="641" ht="22.5" customHeight="1">
      <c r="A641" s="36">
        <v>640.0</v>
      </c>
      <c r="B641" s="28" t="s">
        <v>3922</v>
      </c>
      <c r="C641" s="28" t="s">
        <v>6139</v>
      </c>
      <c r="D641" s="28" t="s">
        <v>96</v>
      </c>
      <c r="E641" s="28" t="s">
        <v>593</v>
      </c>
      <c r="F641" s="28" t="s">
        <v>358</v>
      </c>
      <c r="G641" s="28"/>
      <c r="H641" s="28"/>
      <c r="I641" s="28">
        <v>2.0</v>
      </c>
      <c r="J641" s="28">
        <v>40.0</v>
      </c>
      <c r="K641" s="28">
        <v>80.0</v>
      </c>
      <c r="L641" s="28" t="s">
        <v>546</v>
      </c>
      <c r="M641" s="28">
        <v>2.0</v>
      </c>
      <c r="N641" s="28" t="s">
        <v>2353</v>
      </c>
      <c r="O641" s="28"/>
      <c r="P641" s="28"/>
      <c r="Q641" s="28" t="s">
        <v>368</v>
      </c>
      <c r="R641" s="28">
        <v>100.0</v>
      </c>
      <c r="S641" s="50">
        <f t="shared" si="1"/>
        <v>50</v>
      </c>
      <c r="T641" s="28" t="str">
        <f t="shared" si="2"/>
        <v>DIATAS 8JAM</v>
      </c>
      <c r="U641" s="52">
        <v>45292.0</v>
      </c>
      <c r="V641" s="28" t="str">
        <f t="shared" si="3"/>
        <v>DIATAS 1 TAHUN</v>
      </c>
      <c r="W641" s="28"/>
      <c r="X641" s="28"/>
      <c r="Y641" s="28"/>
      <c r="Z641" s="28"/>
      <c r="AA641" s="28"/>
      <c r="AB641" s="28"/>
      <c r="AC641" s="65" t="b">
        <v>0</v>
      </c>
      <c r="AD641" s="28" t="str">
        <f t="shared" si="4"/>
        <v>Waktunya Dummy</v>
      </c>
      <c r="AE641" s="28" t="str">
        <f t="shared" si="5"/>
        <v>1</v>
      </c>
      <c r="AF641" s="28">
        <f t="shared" si="8"/>
        <v>100</v>
      </c>
      <c r="AG641" s="28">
        <v>100.0</v>
      </c>
      <c r="AH641" s="68">
        <v>1.0</v>
      </c>
      <c r="AI641" s="28">
        <v>0.0</v>
      </c>
      <c r="AJ641" s="70"/>
      <c r="AK641" s="28">
        <v>0.0</v>
      </c>
      <c r="AL641" s="28"/>
      <c r="AM641" s="28">
        <v>0.0</v>
      </c>
      <c r="AN641" s="28"/>
      <c r="AO641" s="28">
        <v>0.0</v>
      </c>
      <c r="AP641" s="28"/>
      <c r="AQ641" s="28">
        <v>0.0</v>
      </c>
      <c r="AR641" s="28"/>
      <c r="AS641" s="28">
        <v>0.0</v>
      </c>
      <c r="AT641" s="28"/>
      <c r="AU641" s="28">
        <v>0.0</v>
      </c>
      <c r="AV641" s="28"/>
      <c r="AW641" s="28">
        <v>0.0</v>
      </c>
      <c r="AX641" s="28"/>
      <c r="AY641" s="55" t="s">
        <v>184</v>
      </c>
      <c r="AZ641" s="55" t="s">
        <v>184</v>
      </c>
      <c r="BA641" s="55" t="s">
        <v>184</v>
      </c>
      <c r="BB641" s="55" t="s">
        <v>184</v>
      </c>
      <c r="BC641" s="77">
        <f t="shared" si="7"/>
        <v>100</v>
      </c>
    </row>
    <row r="642" ht="22.5" customHeight="1">
      <c r="A642" s="36">
        <v>641.0</v>
      </c>
      <c r="B642" s="28" t="s">
        <v>4121</v>
      </c>
      <c r="C642" s="28" t="s">
        <v>6171</v>
      </c>
      <c r="D642" s="28" t="s">
        <v>96</v>
      </c>
      <c r="E642" s="28" t="s">
        <v>593</v>
      </c>
      <c r="F642" s="28" t="s">
        <v>358</v>
      </c>
      <c r="G642" s="28"/>
      <c r="H642" s="28"/>
      <c r="I642" s="28">
        <v>2.0</v>
      </c>
      <c r="J642" s="28">
        <v>40.0</v>
      </c>
      <c r="K642" s="28">
        <v>80.0</v>
      </c>
      <c r="L642" s="28" t="s">
        <v>546</v>
      </c>
      <c r="M642" s="28">
        <v>2.0</v>
      </c>
      <c r="N642" s="28" t="s">
        <v>2353</v>
      </c>
      <c r="O642" s="28"/>
      <c r="P642" s="28"/>
      <c r="Q642" s="28" t="s">
        <v>368</v>
      </c>
      <c r="R642" s="28">
        <v>100.0</v>
      </c>
      <c r="S642" s="50">
        <f t="shared" si="1"/>
        <v>50</v>
      </c>
      <c r="T642" s="28" t="str">
        <f t="shared" si="2"/>
        <v>DIATAS 8JAM</v>
      </c>
      <c r="U642" s="52">
        <v>45292.0</v>
      </c>
      <c r="V642" s="28" t="str">
        <f t="shared" si="3"/>
        <v>DIATAS 1 TAHUN</v>
      </c>
      <c r="W642" s="28"/>
      <c r="X642" s="28"/>
      <c r="Y642" s="28"/>
      <c r="Z642" s="28"/>
      <c r="AA642" s="28"/>
      <c r="AB642" s="28"/>
      <c r="AC642" s="65" t="b">
        <v>0</v>
      </c>
      <c r="AD642" s="28" t="str">
        <f t="shared" si="4"/>
        <v>Waktunya Dummy</v>
      </c>
      <c r="AE642" s="28" t="str">
        <f t="shared" si="5"/>
        <v>1</v>
      </c>
      <c r="AF642" s="28">
        <f t="shared" si="8"/>
        <v>100</v>
      </c>
      <c r="AG642" s="28">
        <v>100.0</v>
      </c>
      <c r="AH642" s="68">
        <v>1.0</v>
      </c>
      <c r="AI642" s="28">
        <v>0.0</v>
      </c>
      <c r="AJ642" s="70"/>
      <c r="AK642" s="28">
        <v>0.0</v>
      </c>
      <c r="AL642" s="28"/>
      <c r="AM642" s="28">
        <v>0.0</v>
      </c>
      <c r="AN642" s="28"/>
      <c r="AO642" s="28">
        <v>0.0</v>
      </c>
      <c r="AP642" s="28"/>
      <c r="AQ642" s="28">
        <v>0.0</v>
      </c>
      <c r="AR642" s="28"/>
      <c r="AS642" s="28">
        <v>0.0</v>
      </c>
      <c r="AT642" s="28"/>
      <c r="AU642" s="28">
        <v>0.0</v>
      </c>
      <c r="AV642" s="28"/>
      <c r="AW642" s="28">
        <v>0.0</v>
      </c>
      <c r="AX642" s="28"/>
      <c r="AY642" s="55" t="s">
        <v>184</v>
      </c>
      <c r="AZ642" s="55" t="s">
        <v>184</v>
      </c>
      <c r="BA642" s="55" t="s">
        <v>184</v>
      </c>
      <c r="BB642" s="55" t="s">
        <v>184</v>
      </c>
      <c r="BC642" s="77">
        <f t="shared" si="7"/>
        <v>100</v>
      </c>
    </row>
    <row r="643" ht="22.5" customHeight="1">
      <c r="A643" s="36">
        <v>642.0</v>
      </c>
      <c r="B643" s="28" t="s">
        <v>3934</v>
      </c>
      <c r="C643" s="28" t="s">
        <v>6211</v>
      </c>
      <c r="D643" s="28" t="s">
        <v>181</v>
      </c>
      <c r="E643" s="28" t="s">
        <v>593</v>
      </c>
      <c r="F643" s="28" t="s">
        <v>358</v>
      </c>
      <c r="G643" s="28"/>
      <c r="H643" s="28"/>
      <c r="I643" s="28">
        <v>2.0</v>
      </c>
      <c r="J643" s="28">
        <v>40.0</v>
      </c>
      <c r="K643" s="28">
        <v>80.0</v>
      </c>
      <c r="L643" s="28" t="s">
        <v>546</v>
      </c>
      <c r="M643" s="28">
        <v>2.0</v>
      </c>
      <c r="N643" s="28" t="s">
        <v>2353</v>
      </c>
      <c r="O643" s="28"/>
      <c r="P643" s="28"/>
      <c r="Q643" s="28" t="s">
        <v>368</v>
      </c>
      <c r="R643" s="28">
        <v>100.0</v>
      </c>
      <c r="S643" s="50">
        <f t="shared" si="1"/>
        <v>50</v>
      </c>
      <c r="T643" s="28" t="str">
        <f t="shared" si="2"/>
        <v>DIATAS 8JAM</v>
      </c>
      <c r="U643" s="52">
        <v>45292.0</v>
      </c>
      <c r="V643" s="28" t="str">
        <f t="shared" si="3"/>
        <v>DIATAS 1 TAHUN</v>
      </c>
      <c r="W643" s="28"/>
      <c r="X643" s="28"/>
      <c r="Y643" s="28"/>
      <c r="Z643" s="28"/>
      <c r="AA643" s="28"/>
      <c r="AB643" s="28"/>
      <c r="AC643" s="65" t="b">
        <v>0</v>
      </c>
      <c r="AD643" s="28" t="str">
        <f t="shared" si="4"/>
        <v>Waktunya Dummy</v>
      </c>
      <c r="AE643" s="28" t="str">
        <f t="shared" si="5"/>
        <v>1</v>
      </c>
      <c r="AF643" s="28">
        <f t="shared" si="8"/>
        <v>100</v>
      </c>
      <c r="AG643" s="28">
        <v>100.0</v>
      </c>
      <c r="AH643" s="68">
        <v>1.0</v>
      </c>
      <c r="AI643" s="28">
        <v>0.0</v>
      </c>
      <c r="AJ643" s="70"/>
      <c r="AK643" s="28">
        <v>0.0</v>
      </c>
      <c r="AL643" s="28"/>
      <c r="AM643" s="28">
        <v>0.0</v>
      </c>
      <c r="AN643" s="28"/>
      <c r="AO643" s="28">
        <v>0.0</v>
      </c>
      <c r="AP643" s="28"/>
      <c r="AQ643" s="28">
        <v>0.0</v>
      </c>
      <c r="AR643" s="28"/>
      <c r="AS643" s="28">
        <v>0.0</v>
      </c>
      <c r="AT643" s="28"/>
      <c r="AU643" s="28">
        <v>0.0</v>
      </c>
      <c r="AV643" s="28"/>
      <c r="AW643" s="28">
        <v>0.0</v>
      </c>
      <c r="AX643" s="28"/>
      <c r="AY643" s="55" t="s">
        <v>184</v>
      </c>
      <c r="AZ643" s="55" t="s">
        <v>184</v>
      </c>
      <c r="BA643" s="55" t="s">
        <v>184</v>
      </c>
      <c r="BB643" s="55" t="s">
        <v>184</v>
      </c>
      <c r="BC643" s="77">
        <f t="shared" si="7"/>
        <v>100</v>
      </c>
    </row>
    <row r="644" ht="22.5" customHeight="1">
      <c r="A644" s="36">
        <v>643.0</v>
      </c>
      <c r="B644" s="28" t="s">
        <v>2055</v>
      </c>
      <c r="C644" s="28" t="s">
        <v>6234</v>
      </c>
      <c r="D644" s="28" t="s">
        <v>181</v>
      </c>
      <c r="E644" s="28" t="s">
        <v>593</v>
      </c>
      <c r="F644" s="28" t="s">
        <v>358</v>
      </c>
      <c r="G644" s="28"/>
      <c r="H644" s="28"/>
      <c r="I644" s="28">
        <v>2.0</v>
      </c>
      <c r="J644" s="28">
        <v>40.0</v>
      </c>
      <c r="K644" s="28">
        <v>80.0</v>
      </c>
      <c r="L644" s="28" t="s">
        <v>546</v>
      </c>
      <c r="M644" s="28">
        <v>2.0</v>
      </c>
      <c r="N644" s="28" t="s">
        <v>2353</v>
      </c>
      <c r="O644" s="28"/>
      <c r="P644" s="28"/>
      <c r="Q644" s="28" t="s">
        <v>368</v>
      </c>
      <c r="R644" s="28">
        <v>100.0</v>
      </c>
      <c r="S644" s="50">
        <f t="shared" si="1"/>
        <v>50</v>
      </c>
      <c r="T644" s="28" t="str">
        <f t="shared" si="2"/>
        <v>DIATAS 8JAM</v>
      </c>
      <c r="U644" s="52">
        <v>45292.0</v>
      </c>
      <c r="V644" s="28" t="str">
        <f t="shared" si="3"/>
        <v>DIATAS 1 TAHUN</v>
      </c>
      <c r="W644" s="28"/>
      <c r="X644" s="28"/>
      <c r="Y644" s="28"/>
      <c r="Z644" s="28"/>
      <c r="AA644" s="28"/>
      <c r="AB644" s="28"/>
      <c r="AC644" s="65" t="b">
        <v>0</v>
      </c>
      <c r="AD644" s="28" t="str">
        <f t="shared" si="4"/>
        <v>Waktunya Dummy</v>
      </c>
      <c r="AE644" s="28" t="str">
        <f t="shared" si="5"/>
        <v>1</v>
      </c>
      <c r="AF644" s="28">
        <f t="shared" si="8"/>
        <v>100</v>
      </c>
      <c r="AG644" s="28">
        <v>100.0</v>
      </c>
      <c r="AH644" s="68">
        <v>1.0</v>
      </c>
      <c r="AI644" s="28">
        <v>0.0</v>
      </c>
      <c r="AJ644" s="70"/>
      <c r="AK644" s="28">
        <v>0.0</v>
      </c>
      <c r="AL644" s="28"/>
      <c r="AM644" s="28">
        <v>0.0</v>
      </c>
      <c r="AN644" s="28"/>
      <c r="AO644" s="28">
        <v>0.0</v>
      </c>
      <c r="AP644" s="28"/>
      <c r="AQ644" s="28">
        <v>0.0</v>
      </c>
      <c r="AR644" s="28"/>
      <c r="AS644" s="28">
        <v>0.0</v>
      </c>
      <c r="AT644" s="28"/>
      <c r="AU644" s="28">
        <v>0.0</v>
      </c>
      <c r="AV644" s="28"/>
      <c r="AW644" s="28">
        <v>0.0</v>
      </c>
      <c r="AX644" s="28"/>
      <c r="AY644" s="55" t="s">
        <v>184</v>
      </c>
      <c r="AZ644" s="55" t="s">
        <v>184</v>
      </c>
      <c r="BA644" s="55" t="s">
        <v>184</v>
      </c>
      <c r="BB644" s="55" t="s">
        <v>184</v>
      </c>
      <c r="BC644" s="77">
        <f t="shared" si="7"/>
        <v>100</v>
      </c>
    </row>
    <row r="645" ht="22.5" customHeight="1">
      <c r="A645" s="36">
        <v>644.0</v>
      </c>
      <c r="B645" s="28" t="s">
        <v>3941</v>
      </c>
      <c r="C645" s="28" t="s">
        <v>6245</v>
      </c>
      <c r="D645" s="28" t="s">
        <v>181</v>
      </c>
      <c r="E645" s="28" t="s">
        <v>593</v>
      </c>
      <c r="F645" s="28" t="s">
        <v>358</v>
      </c>
      <c r="G645" s="28"/>
      <c r="H645" s="28"/>
      <c r="I645" s="28">
        <v>2.0</v>
      </c>
      <c r="J645" s="28">
        <v>40.0</v>
      </c>
      <c r="K645" s="28">
        <v>80.0</v>
      </c>
      <c r="L645" s="28" t="s">
        <v>546</v>
      </c>
      <c r="M645" s="28">
        <v>2.0</v>
      </c>
      <c r="N645" s="28" t="s">
        <v>2353</v>
      </c>
      <c r="O645" s="28"/>
      <c r="P645" s="28"/>
      <c r="Q645" s="28" t="s">
        <v>368</v>
      </c>
      <c r="R645" s="28">
        <v>100.0</v>
      </c>
      <c r="S645" s="50">
        <f t="shared" si="1"/>
        <v>50</v>
      </c>
      <c r="T645" s="28" t="str">
        <f t="shared" si="2"/>
        <v>DIATAS 8JAM</v>
      </c>
      <c r="U645" s="52">
        <v>45292.0</v>
      </c>
      <c r="V645" s="28" t="str">
        <f t="shared" si="3"/>
        <v>DIATAS 1 TAHUN</v>
      </c>
      <c r="W645" s="28"/>
      <c r="X645" s="28"/>
      <c r="Y645" s="28"/>
      <c r="Z645" s="28"/>
      <c r="AA645" s="28"/>
      <c r="AB645" s="28"/>
      <c r="AC645" s="65" t="b">
        <v>0</v>
      </c>
      <c r="AD645" s="28" t="str">
        <f t="shared" si="4"/>
        <v>Waktunya Dummy</v>
      </c>
      <c r="AE645" s="28" t="str">
        <f t="shared" si="5"/>
        <v>1</v>
      </c>
      <c r="AF645" s="28">
        <f t="shared" si="8"/>
        <v>100</v>
      </c>
      <c r="AG645" s="28">
        <v>100.0</v>
      </c>
      <c r="AH645" s="68">
        <v>1.0</v>
      </c>
      <c r="AI645" s="28">
        <v>0.0</v>
      </c>
      <c r="AJ645" s="70"/>
      <c r="AK645" s="28">
        <v>0.0</v>
      </c>
      <c r="AL645" s="28"/>
      <c r="AM645" s="28">
        <v>0.0</v>
      </c>
      <c r="AN645" s="28"/>
      <c r="AO645" s="28">
        <v>0.0</v>
      </c>
      <c r="AP645" s="28"/>
      <c r="AQ645" s="28">
        <v>0.0</v>
      </c>
      <c r="AR645" s="28"/>
      <c r="AS645" s="28">
        <v>0.0</v>
      </c>
      <c r="AT645" s="28"/>
      <c r="AU645" s="28">
        <v>0.0</v>
      </c>
      <c r="AV645" s="28"/>
      <c r="AW645" s="28">
        <v>0.0</v>
      </c>
      <c r="AX645" s="28"/>
      <c r="AY645" s="55" t="s">
        <v>184</v>
      </c>
      <c r="AZ645" s="55" t="s">
        <v>184</v>
      </c>
      <c r="BA645" s="55" t="s">
        <v>184</v>
      </c>
      <c r="BB645" s="55" t="s">
        <v>184</v>
      </c>
      <c r="BC645" s="77">
        <f t="shared" si="7"/>
        <v>100</v>
      </c>
    </row>
    <row r="646" ht="22.5" customHeight="1">
      <c r="A646" s="36">
        <v>645.0</v>
      </c>
      <c r="B646" s="28" t="s">
        <v>3944</v>
      </c>
      <c r="C646" s="28" t="s">
        <v>6249</v>
      </c>
      <c r="D646" s="28" t="s">
        <v>181</v>
      </c>
      <c r="E646" s="28" t="s">
        <v>593</v>
      </c>
      <c r="F646" s="28" t="s">
        <v>358</v>
      </c>
      <c r="G646" s="28"/>
      <c r="H646" s="28"/>
      <c r="I646" s="28">
        <v>2.0</v>
      </c>
      <c r="J646" s="28">
        <v>40.0</v>
      </c>
      <c r="K646" s="28">
        <v>80.0</v>
      </c>
      <c r="L646" s="28" t="s">
        <v>546</v>
      </c>
      <c r="M646" s="28">
        <v>2.0</v>
      </c>
      <c r="N646" s="28" t="s">
        <v>2353</v>
      </c>
      <c r="O646" s="28"/>
      <c r="P646" s="28"/>
      <c r="Q646" s="28" t="s">
        <v>368</v>
      </c>
      <c r="R646" s="28">
        <v>100.0</v>
      </c>
      <c r="S646" s="50">
        <f t="shared" si="1"/>
        <v>50</v>
      </c>
      <c r="T646" s="28" t="str">
        <f t="shared" si="2"/>
        <v>DIATAS 8JAM</v>
      </c>
      <c r="U646" s="52">
        <v>45292.0</v>
      </c>
      <c r="V646" s="28" t="str">
        <f t="shared" si="3"/>
        <v>DIATAS 1 TAHUN</v>
      </c>
      <c r="W646" s="28"/>
      <c r="X646" s="28"/>
      <c r="Y646" s="28"/>
      <c r="Z646" s="28"/>
      <c r="AA646" s="28"/>
      <c r="AB646" s="28"/>
      <c r="AC646" s="65" t="b">
        <v>0</v>
      </c>
      <c r="AD646" s="28" t="str">
        <f t="shared" si="4"/>
        <v>Waktunya Dummy</v>
      </c>
      <c r="AE646" s="28" t="str">
        <f t="shared" si="5"/>
        <v>1</v>
      </c>
      <c r="AF646" s="28">
        <f t="shared" si="8"/>
        <v>100</v>
      </c>
      <c r="AG646" s="28">
        <v>100.0</v>
      </c>
      <c r="AH646" s="68">
        <v>1.0</v>
      </c>
      <c r="AI646" s="28">
        <v>0.0</v>
      </c>
      <c r="AJ646" s="70"/>
      <c r="AK646" s="28">
        <v>0.0</v>
      </c>
      <c r="AL646" s="28"/>
      <c r="AM646" s="28">
        <v>0.0</v>
      </c>
      <c r="AN646" s="28"/>
      <c r="AO646" s="28">
        <v>0.0</v>
      </c>
      <c r="AP646" s="28"/>
      <c r="AQ646" s="28">
        <v>0.0</v>
      </c>
      <c r="AR646" s="28"/>
      <c r="AS646" s="28">
        <v>0.0</v>
      </c>
      <c r="AT646" s="28"/>
      <c r="AU646" s="28">
        <v>0.0</v>
      </c>
      <c r="AV646" s="28"/>
      <c r="AW646" s="28">
        <v>0.0</v>
      </c>
      <c r="AX646" s="28"/>
      <c r="AY646" s="55" t="s">
        <v>184</v>
      </c>
      <c r="AZ646" s="55" t="s">
        <v>184</v>
      </c>
      <c r="BA646" s="55" t="s">
        <v>184</v>
      </c>
      <c r="BB646" s="55" t="s">
        <v>184</v>
      </c>
      <c r="BC646" s="77">
        <f t="shared" si="7"/>
        <v>100</v>
      </c>
    </row>
    <row r="647" ht="22.5" customHeight="1">
      <c r="A647" s="36">
        <v>646.0</v>
      </c>
      <c r="B647" s="28" t="s">
        <v>3948</v>
      </c>
      <c r="C647" s="28" t="s">
        <v>6253</v>
      </c>
      <c r="D647" s="28" t="s">
        <v>181</v>
      </c>
      <c r="E647" s="28" t="s">
        <v>593</v>
      </c>
      <c r="F647" s="28" t="s">
        <v>358</v>
      </c>
      <c r="G647" s="28"/>
      <c r="H647" s="28"/>
      <c r="I647" s="28">
        <v>2.0</v>
      </c>
      <c r="J647" s="28">
        <v>40.0</v>
      </c>
      <c r="K647" s="28">
        <v>80.0</v>
      </c>
      <c r="L647" s="28" t="s">
        <v>546</v>
      </c>
      <c r="M647" s="28">
        <v>2.0</v>
      </c>
      <c r="N647" s="28" t="s">
        <v>2353</v>
      </c>
      <c r="O647" s="28"/>
      <c r="P647" s="28"/>
      <c r="Q647" s="28" t="s">
        <v>368</v>
      </c>
      <c r="R647" s="28">
        <v>100.0</v>
      </c>
      <c r="S647" s="50">
        <f t="shared" si="1"/>
        <v>50</v>
      </c>
      <c r="T647" s="28" t="str">
        <f t="shared" si="2"/>
        <v>DIATAS 8JAM</v>
      </c>
      <c r="U647" s="52">
        <v>45292.0</v>
      </c>
      <c r="V647" s="28" t="str">
        <f t="shared" si="3"/>
        <v>DIATAS 1 TAHUN</v>
      </c>
      <c r="W647" s="28"/>
      <c r="X647" s="28"/>
      <c r="Y647" s="28"/>
      <c r="Z647" s="28"/>
      <c r="AA647" s="28"/>
      <c r="AB647" s="28"/>
      <c r="AC647" s="65" t="b">
        <v>0</v>
      </c>
      <c r="AD647" s="28" t="str">
        <f t="shared" si="4"/>
        <v>Waktunya Dummy</v>
      </c>
      <c r="AE647" s="28" t="str">
        <f t="shared" si="5"/>
        <v>1</v>
      </c>
      <c r="AF647" s="28">
        <f t="shared" si="8"/>
        <v>100</v>
      </c>
      <c r="AG647" s="28">
        <v>100.0</v>
      </c>
      <c r="AH647" s="68">
        <v>1.0</v>
      </c>
      <c r="AI647" s="28">
        <v>0.0</v>
      </c>
      <c r="AJ647" s="70"/>
      <c r="AK647" s="28">
        <v>0.0</v>
      </c>
      <c r="AL647" s="28"/>
      <c r="AM647" s="28">
        <v>0.0</v>
      </c>
      <c r="AN647" s="28"/>
      <c r="AO647" s="28">
        <v>0.0</v>
      </c>
      <c r="AP647" s="28"/>
      <c r="AQ647" s="28">
        <v>0.0</v>
      </c>
      <c r="AR647" s="28"/>
      <c r="AS647" s="28">
        <v>0.0</v>
      </c>
      <c r="AT647" s="28"/>
      <c r="AU647" s="28">
        <v>0.0</v>
      </c>
      <c r="AV647" s="28"/>
      <c r="AW647" s="28">
        <v>0.0</v>
      </c>
      <c r="AX647" s="28"/>
      <c r="AY647" s="55" t="s">
        <v>184</v>
      </c>
      <c r="AZ647" s="55" t="s">
        <v>184</v>
      </c>
      <c r="BA647" s="55" t="s">
        <v>184</v>
      </c>
      <c r="BB647" s="55" t="s">
        <v>184</v>
      </c>
      <c r="BC647" s="77">
        <f t="shared" si="7"/>
        <v>100</v>
      </c>
    </row>
    <row r="648" ht="22.5" customHeight="1">
      <c r="A648" s="36">
        <v>647.0</v>
      </c>
      <c r="B648" s="28" t="s">
        <v>3952</v>
      </c>
      <c r="C648" s="28" t="s">
        <v>6261</v>
      </c>
      <c r="D648" s="28" t="s">
        <v>181</v>
      </c>
      <c r="E648" s="28" t="s">
        <v>593</v>
      </c>
      <c r="F648" s="28" t="s">
        <v>358</v>
      </c>
      <c r="G648" s="28"/>
      <c r="H648" s="28"/>
      <c r="I648" s="28">
        <v>2.0</v>
      </c>
      <c r="J648" s="28">
        <v>40.0</v>
      </c>
      <c r="K648" s="28">
        <v>80.0</v>
      </c>
      <c r="L648" s="28" t="s">
        <v>546</v>
      </c>
      <c r="M648" s="28">
        <v>2.0</v>
      </c>
      <c r="N648" s="28" t="s">
        <v>2353</v>
      </c>
      <c r="O648" s="28"/>
      <c r="P648" s="28"/>
      <c r="Q648" s="28" t="s">
        <v>368</v>
      </c>
      <c r="R648" s="28">
        <v>100.0</v>
      </c>
      <c r="S648" s="50">
        <f t="shared" si="1"/>
        <v>50</v>
      </c>
      <c r="T648" s="28" t="str">
        <f t="shared" si="2"/>
        <v>DIATAS 8JAM</v>
      </c>
      <c r="U648" s="52">
        <v>45292.0</v>
      </c>
      <c r="V648" s="28" t="str">
        <f t="shared" si="3"/>
        <v>DIATAS 1 TAHUN</v>
      </c>
      <c r="W648" s="28"/>
      <c r="X648" s="28"/>
      <c r="Y648" s="28"/>
      <c r="Z648" s="28"/>
      <c r="AA648" s="28"/>
      <c r="AB648" s="28"/>
      <c r="AC648" s="65" t="b">
        <v>0</v>
      </c>
      <c r="AD648" s="28" t="str">
        <f t="shared" si="4"/>
        <v>Waktunya Dummy</v>
      </c>
      <c r="AE648" s="28" t="str">
        <f t="shared" si="5"/>
        <v>1</v>
      </c>
      <c r="AF648" s="28">
        <f t="shared" si="8"/>
        <v>100</v>
      </c>
      <c r="AG648" s="28">
        <v>100.0</v>
      </c>
      <c r="AH648" s="68">
        <v>1.0</v>
      </c>
      <c r="AI648" s="28">
        <v>0.0</v>
      </c>
      <c r="AJ648" s="70"/>
      <c r="AK648" s="28">
        <v>0.0</v>
      </c>
      <c r="AL648" s="28"/>
      <c r="AM648" s="28">
        <v>0.0</v>
      </c>
      <c r="AN648" s="28"/>
      <c r="AO648" s="28">
        <v>0.0</v>
      </c>
      <c r="AP648" s="28"/>
      <c r="AQ648" s="28">
        <v>0.0</v>
      </c>
      <c r="AR648" s="28"/>
      <c r="AS648" s="28">
        <v>0.0</v>
      </c>
      <c r="AT648" s="28"/>
      <c r="AU648" s="28">
        <v>0.0</v>
      </c>
      <c r="AV648" s="28"/>
      <c r="AW648" s="28">
        <v>0.0</v>
      </c>
      <c r="AX648" s="28"/>
      <c r="AY648" s="55" t="s">
        <v>184</v>
      </c>
      <c r="AZ648" s="55" t="s">
        <v>184</v>
      </c>
      <c r="BA648" s="55" t="s">
        <v>184</v>
      </c>
      <c r="BB648" s="55" t="s">
        <v>184</v>
      </c>
      <c r="BC648" s="77">
        <f t="shared" si="7"/>
        <v>100</v>
      </c>
    </row>
    <row r="649" ht="22.5" customHeight="1">
      <c r="A649" s="36">
        <v>648.0</v>
      </c>
      <c r="B649" s="28" t="s">
        <v>3954</v>
      </c>
      <c r="C649" s="28" t="s">
        <v>6263</v>
      </c>
      <c r="D649" s="28" t="s">
        <v>181</v>
      </c>
      <c r="E649" s="28" t="s">
        <v>593</v>
      </c>
      <c r="F649" s="28" t="s">
        <v>358</v>
      </c>
      <c r="G649" s="28"/>
      <c r="H649" s="28"/>
      <c r="I649" s="28">
        <v>2.0</v>
      </c>
      <c r="J649" s="28">
        <v>40.0</v>
      </c>
      <c r="K649" s="28">
        <v>80.0</v>
      </c>
      <c r="L649" s="28" t="s">
        <v>546</v>
      </c>
      <c r="M649" s="28">
        <v>2.0</v>
      </c>
      <c r="N649" s="28" t="s">
        <v>2353</v>
      </c>
      <c r="O649" s="28"/>
      <c r="P649" s="28"/>
      <c r="Q649" s="28" t="s">
        <v>368</v>
      </c>
      <c r="R649" s="28">
        <v>100.0</v>
      </c>
      <c r="S649" s="50">
        <f t="shared" si="1"/>
        <v>50</v>
      </c>
      <c r="T649" s="28" t="str">
        <f t="shared" si="2"/>
        <v>DIATAS 8JAM</v>
      </c>
      <c r="U649" s="52">
        <v>45292.0</v>
      </c>
      <c r="V649" s="28" t="str">
        <f t="shared" si="3"/>
        <v>DIATAS 1 TAHUN</v>
      </c>
      <c r="W649" s="28"/>
      <c r="X649" s="28"/>
      <c r="Y649" s="28"/>
      <c r="Z649" s="28"/>
      <c r="AA649" s="28"/>
      <c r="AB649" s="28"/>
      <c r="AC649" s="65" t="b">
        <v>0</v>
      </c>
      <c r="AD649" s="28" t="str">
        <f t="shared" si="4"/>
        <v>Waktunya Dummy</v>
      </c>
      <c r="AE649" s="28" t="str">
        <f t="shared" si="5"/>
        <v>1</v>
      </c>
      <c r="AF649" s="28">
        <f t="shared" si="8"/>
        <v>100</v>
      </c>
      <c r="AG649" s="28">
        <v>100.0</v>
      </c>
      <c r="AH649" s="68">
        <v>1.0</v>
      </c>
      <c r="AI649" s="28">
        <v>0.0</v>
      </c>
      <c r="AJ649" s="70"/>
      <c r="AK649" s="28">
        <v>0.0</v>
      </c>
      <c r="AL649" s="28"/>
      <c r="AM649" s="28">
        <v>0.0</v>
      </c>
      <c r="AN649" s="28"/>
      <c r="AO649" s="28">
        <v>0.0</v>
      </c>
      <c r="AP649" s="28"/>
      <c r="AQ649" s="28">
        <v>0.0</v>
      </c>
      <c r="AR649" s="28"/>
      <c r="AS649" s="28">
        <v>0.0</v>
      </c>
      <c r="AT649" s="28"/>
      <c r="AU649" s="28">
        <v>0.0</v>
      </c>
      <c r="AV649" s="28"/>
      <c r="AW649" s="28">
        <v>0.0</v>
      </c>
      <c r="AX649" s="28"/>
      <c r="AY649" s="55" t="s">
        <v>184</v>
      </c>
      <c r="AZ649" s="55" t="s">
        <v>184</v>
      </c>
      <c r="BA649" s="55" t="s">
        <v>184</v>
      </c>
      <c r="BB649" s="55" t="s">
        <v>184</v>
      </c>
      <c r="BC649" s="77">
        <f t="shared" si="7"/>
        <v>100</v>
      </c>
    </row>
    <row r="650" ht="22.5" customHeight="1">
      <c r="A650" s="36">
        <v>649.0</v>
      </c>
      <c r="B650" s="28" t="s">
        <v>3958</v>
      </c>
      <c r="C650" s="28" t="s">
        <v>6266</v>
      </c>
      <c r="D650" s="28" t="s">
        <v>181</v>
      </c>
      <c r="E650" s="28" t="s">
        <v>593</v>
      </c>
      <c r="F650" s="28" t="s">
        <v>358</v>
      </c>
      <c r="G650" s="28"/>
      <c r="H650" s="28"/>
      <c r="I650" s="28">
        <v>2.0</v>
      </c>
      <c r="J650" s="28">
        <v>40.0</v>
      </c>
      <c r="K650" s="28">
        <v>80.0</v>
      </c>
      <c r="L650" s="28" t="s">
        <v>546</v>
      </c>
      <c r="M650" s="28">
        <v>2.0</v>
      </c>
      <c r="N650" s="28" t="s">
        <v>2353</v>
      </c>
      <c r="O650" s="28"/>
      <c r="P650" s="28"/>
      <c r="Q650" s="28" t="s">
        <v>368</v>
      </c>
      <c r="R650" s="28">
        <v>100.0</v>
      </c>
      <c r="S650" s="50">
        <f t="shared" si="1"/>
        <v>50</v>
      </c>
      <c r="T650" s="28" t="str">
        <f t="shared" si="2"/>
        <v>DIATAS 8JAM</v>
      </c>
      <c r="U650" s="52">
        <v>45292.0</v>
      </c>
      <c r="V650" s="28" t="str">
        <f t="shared" si="3"/>
        <v>DIATAS 1 TAHUN</v>
      </c>
      <c r="W650" s="28"/>
      <c r="X650" s="28"/>
      <c r="Y650" s="28"/>
      <c r="Z650" s="28"/>
      <c r="AA650" s="28"/>
      <c r="AB650" s="28"/>
      <c r="AC650" s="65" t="b">
        <v>0</v>
      </c>
      <c r="AD650" s="28" t="str">
        <f t="shared" si="4"/>
        <v>Waktunya Dummy</v>
      </c>
      <c r="AE650" s="28" t="str">
        <f t="shared" si="5"/>
        <v>1</v>
      </c>
      <c r="AF650" s="28">
        <f t="shared" si="8"/>
        <v>100</v>
      </c>
      <c r="AG650" s="28">
        <v>100.0</v>
      </c>
      <c r="AH650" s="68">
        <v>1.0</v>
      </c>
      <c r="AI650" s="28">
        <v>0.0</v>
      </c>
      <c r="AJ650" s="70"/>
      <c r="AK650" s="28">
        <v>0.0</v>
      </c>
      <c r="AL650" s="28"/>
      <c r="AM650" s="28">
        <v>0.0</v>
      </c>
      <c r="AN650" s="28"/>
      <c r="AO650" s="28">
        <v>0.0</v>
      </c>
      <c r="AP650" s="28"/>
      <c r="AQ650" s="28">
        <v>0.0</v>
      </c>
      <c r="AR650" s="28"/>
      <c r="AS650" s="28">
        <v>0.0</v>
      </c>
      <c r="AT650" s="28"/>
      <c r="AU650" s="28">
        <v>0.0</v>
      </c>
      <c r="AV650" s="28"/>
      <c r="AW650" s="28">
        <v>0.0</v>
      </c>
      <c r="AX650" s="28"/>
      <c r="AY650" s="55" t="s">
        <v>184</v>
      </c>
      <c r="AZ650" s="55" t="s">
        <v>184</v>
      </c>
      <c r="BA650" s="55" t="s">
        <v>184</v>
      </c>
      <c r="BB650" s="55" t="s">
        <v>184</v>
      </c>
      <c r="BC650" s="77">
        <f t="shared" si="7"/>
        <v>100</v>
      </c>
    </row>
    <row r="651" ht="22.5" customHeight="1">
      <c r="A651" s="36">
        <v>650.0</v>
      </c>
      <c r="B651" s="28" t="s">
        <v>3960</v>
      </c>
      <c r="C651" s="28" t="s">
        <v>6269</v>
      </c>
      <c r="D651" s="28" t="s">
        <v>181</v>
      </c>
      <c r="E651" s="28" t="s">
        <v>593</v>
      </c>
      <c r="F651" s="28" t="s">
        <v>358</v>
      </c>
      <c r="G651" s="28"/>
      <c r="H651" s="28"/>
      <c r="I651" s="28">
        <v>2.0</v>
      </c>
      <c r="J651" s="28">
        <v>40.0</v>
      </c>
      <c r="K651" s="28">
        <v>80.0</v>
      </c>
      <c r="L651" s="28" t="s">
        <v>546</v>
      </c>
      <c r="M651" s="28">
        <v>2.0</v>
      </c>
      <c r="N651" s="28" t="s">
        <v>2353</v>
      </c>
      <c r="O651" s="28"/>
      <c r="P651" s="28"/>
      <c r="Q651" s="28" t="s">
        <v>368</v>
      </c>
      <c r="R651" s="28">
        <v>100.0</v>
      </c>
      <c r="S651" s="50">
        <f t="shared" si="1"/>
        <v>50</v>
      </c>
      <c r="T651" s="28" t="str">
        <f t="shared" si="2"/>
        <v>DIATAS 8JAM</v>
      </c>
      <c r="U651" s="52">
        <v>45292.0</v>
      </c>
      <c r="V651" s="28" t="str">
        <f t="shared" si="3"/>
        <v>DIATAS 1 TAHUN</v>
      </c>
      <c r="W651" s="28"/>
      <c r="X651" s="28"/>
      <c r="Y651" s="28"/>
      <c r="Z651" s="28"/>
      <c r="AA651" s="28"/>
      <c r="AB651" s="28"/>
      <c r="AC651" s="65" t="b">
        <v>0</v>
      </c>
      <c r="AD651" s="28" t="str">
        <f t="shared" si="4"/>
        <v>Waktunya Dummy</v>
      </c>
      <c r="AE651" s="28" t="str">
        <f t="shared" si="5"/>
        <v>1</v>
      </c>
      <c r="AF651" s="28">
        <f t="shared" si="8"/>
        <v>100</v>
      </c>
      <c r="AG651" s="28">
        <v>100.0</v>
      </c>
      <c r="AH651" s="68">
        <v>1.0</v>
      </c>
      <c r="AI651" s="28">
        <v>0.0</v>
      </c>
      <c r="AJ651" s="70"/>
      <c r="AK651" s="28">
        <v>0.0</v>
      </c>
      <c r="AL651" s="28"/>
      <c r="AM651" s="28">
        <v>0.0</v>
      </c>
      <c r="AN651" s="28"/>
      <c r="AO651" s="28">
        <v>0.0</v>
      </c>
      <c r="AP651" s="28"/>
      <c r="AQ651" s="28">
        <v>0.0</v>
      </c>
      <c r="AR651" s="28"/>
      <c r="AS651" s="28">
        <v>0.0</v>
      </c>
      <c r="AT651" s="28"/>
      <c r="AU651" s="28">
        <v>0.0</v>
      </c>
      <c r="AV651" s="28"/>
      <c r="AW651" s="28">
        <v>0.0</v>
      </c>
      <c r="AX651" s="28"/>
      <c r="AY651" s="55" t="s">
        <v>184</v>
      </c>
      <c r="AZ651" s="55" t="s">
        <v>184</v>
      </c>
      <c r="BA651" s="55" t="s">
        <v>184</v>
      </c>
      <c r="BB651" s="55" t="s">
        <v>184</v>
      </c>
      <c r="BC651" s="77">
        <f t="shared" si="7"/>
        <v>100</v>
      </c>
    </row>
    <row r="652" ht="22.5" customHeight="1">
      <c r="A652" s="36">
        <v>651.0</v>
      </c>
      <c r="B652" s="28" t="s">
        <v>3963</v>
      </c>
      <c r="C652" s="28" t="s">
        <v>6271</v>
      </c>
      <c r="D652" s="28" t="s">
        <v>181</v>
      </c>
      <c r="E652" s="28" t="s">
        <v>593</v>
      </c>
      <c r="F652" s="28" t="s">
        <v>358</v>
      </c>
      <c r="G652" s="28"/>
      <c r="H652" s="28"/>
      <c r="I652" s="28">
        <v>2.0</v>
      </c>
      <c r="J652" s="28">
        <v>40.0</v>
      </c>
      <c r="K652" s="28">
        <v>80.0</v>
      </c>
      <c r="L652" s="28" t="s">
        <v>546</v>
      </c>
      <c r="M652" s="28">
        <v>2.0</v>
      </c>
      <c r="N652" s="28" t="s">
        <v>2353</v>
      </c>
      <c r="O652" s="28"/>
      <c r="P652" s="28"/>
      <c r="Q652" s="28" t="s">
        <v>368</v>
      </c>
      <c r="R652" s="28">
        <v>100.0</v>
      </c>
      <c r="S652" s="50">
        <f t="shared" si="1"/>
        <v>50</v>
      </c>
      <c r="T652" s="28" t="str">
        <f t="shared" si="2"/>
        <v>DIATAS 8JAM</v>
      </c>
      <c r="U652" s="52">
        <v>45292.0</v>
      </c>
      <c r="V652" s="28" t="str">
        <f t="shared" si="3"/>
        <v>DIATAS 1 TAHUN</v>
      </c>
      <c r="W652" s="28"/>
      <c r="X652" s="28"/>
      <c r="Y652" s="28"/>
      <c r="Z652" s="28"/>
      <c r="AA652" s="28"/>
      <c r="AB652" s="28"/>
      <c r="AC652" s="65" t="b">
        <v>0</v>
      </c>
      <c r="AD652" s="28" t="str">
        <f t="shared" si="4"/>
        <v>Waktunya Dummy</v>
      </c>
      <c r="AE652" s="28" t="str">
        <f t="shared" si="5"/>
        <v>1</v>
      </c>
      <c r="AF652" s="28">
        <f t="shared" si="8"/>
        <v>100</v>
      </c>
      <c r="AG652" s="28">
        <v>100.0</v>
      </c>
      <c r="AH652" s="68">
        <v>1.0</v>
      </c>
      <c r="AI652" s="28">
        <v>0.0</v>
      </c>
      <c r="AJ652" s="70"/>
      <c r="AK652" s="28">
        <v>0.0</v>
      </c>
      <c r="AL652" s="28"/>
      <c r="AM652" s="28">
        <v>0.0</v>
      </c>
      <c r="AN652" s="28"/>
      <c r="AO652" s="28">
        <v>0.0</v>
      </c>
      <c r="AP652" s="28"/>
      <c r="AQ652" s="28">
        <v>0.0</v>
      </c>
      <c r="AR652" s="28"/>
      <c r="AS652" s="28">
        <v>0.0</v>
      </c>
      <c r="AT652" s="28"/>
      <c r="AU652" s="28">
        <v>0.0</v>
      </c>
      <c r="AV652" s="28"/>
      <c r="AW652" s="28">
        <v>0.0</v>
      </c>
      <c r="AX652" s="28"/>
      <c r="AY652" s="55" t="s">
        <v>184</v>
      </c>
      <c r="AZ652" s="55" t="s">
        <v>184</v>
      </c>
      <c r="BA652" s="55" t="s">
        <v>184</v>
      </c>
      <c r="BB652" s="55" t="s">
        <v>184</v>
      </c>
      <c r="BC652" s="77">
        <f t="shared" si="7"/>
        <v>100</v>
      </c>
    </row>
    <row r="653" ht="22.5" customHeight="1">
      <c r="A653" s="36">
        <v>652.0</v>
      </c>
      <c r="B653" s="28" t="s">
        <v>3967</v>
      </c>
      <c r="C653" s="28" t="s">
        <v>6273</v>
      </c>
      <c r="D653" s="28" t="s">
        <v>181</v>
      </c>
      <c r="E653" s="28" t="s">
        <v>593</v>
      </c>
      <c r="F653" s="28" t="s">
        <v>358</v>
      </c>
      <c r="G653" s="28"/>
      <c r="H653" s="28"/>
      <c r="I653" s="28">
        <v>2.0</v>
      </c>
      <c r="J653" s="28">
        <v>40.0</v>
      </c>
      <c r="K653" s="28">
        <v>80.0</v>
      </c>
      <c r="L653" s="28" t="s">
        <v>546</v>
      </c>
      <c r="M653" s="28">
        <v>2.0</v>
      </c>
      <c r="N653" s="28" t="s">
        <v>2353</v>
      </c>
      <c r="O653" s="28"/>
      <c r="P653" s="28"/>
      <c r="Q653" s="28" t="s">
        <v>368</v>
      </c>
      <c r="R653" s="28">
        <v>100.0</v>
      </c>
      <c r="S653" s="50">
        <f t="shared" si="1"/>
        <v>50</v>
      </c>
      <c r="T653" s="28" t="str">
        <f t="shared" si="2"/>
        <v>DIATAS 8JAM</v>
      </c>
      <c r="U653" s="52">
        <v>45292.0</v>
      </c>
      <c r="V653" s="28" t="str">
        <f t="shared" si="3"/>
        <v>DIATAS 1 TAHUN</v>
      </c>
      <c r="W653" s="28"/>
      <c r="X653" s="28"/>
      <c r="Y653" s="28"/>
      <c r="Z653" s="28"/>
      <c r="AA653" s="28"/>
      <c r="AB653" s="28"/>
      <c r="AC653" s="65" t="b">
        <v>0</v>
      </c>
      <c r="AD653" s="28" t="str">
        <f t="shared" si="4"/>
        <v>Waktunya Dummy</v>
      </c>
      <c r="AE653" s="28" t="str">
        <f t="shared" si="5"/>
        <v>1</v>
      </c>
      <c r="AF653" s="28">
        <f t="shared" si="8"/>
        <v>100</v>
      </c>
      <c r="AG653" s="28">
        <v>100.0</v>
      </c>
      <c r="AH653" s="68">
        <v>1.0</v>
      </c>
      <c r="AI653" s="28">
        <v>0.0</v>
      </c>
      <c r="AJ653" s="70"/>
      <c r="AK653" s="28">
        <v>0.0</v>
      </c>
      <c r="AL653" s="28"/>
      <c r="AM653" s="28">
        <v>0.0</v>
      </c>
      <c r="AN653" s="28"/>
      <c r="AO653" s="28">
        <v>0.0</v>
      </c>
      <c r="AP653" s="28"/>
      <c r="AQ653" s="28">
        <v>0.0</v>
      </c>
      <c r="AR653" s="28"/>
      <c r="AS653" s="28">
        <v>0.0</v>
      </c>
      <c r="AT653" s="28"/>
      <c r="AU653" s="28">
        <v>0.0</v>
      </c>
      <c r="AV653" s="28"/>
      <c r="AW653" s="28">
        <v>0.0</v>
      </c>
      <c r="AX653" s="28"/>
      <c r="AY653" s="55" t="s">
        <v>184</v>
      </c>
      <c r="AZ653" s="55" t="s">
        <v>184</v>
      </c>
      <c r="BA653" s="55" t="s">
        <v>184</v>
      </c>
      <c r="BB653" s="55" t="s">
        <v>184</v>
      </c>
      <c r="BC653" s="77">
        <f t="shared" si="7"/>
        <v>100</v>
      </c>
    </row>
    <row r="654" ht="22.5" customHeight="1">
      <c r="A654" s="36">
        <v>653.0</v>
      </c>
      <c r="B654" s="28" t="s">
        <v>3972</v>
      </c>
      <c r="C654" s="28" t="s">
        <v>6276</v>
      </c>
      <c r="D654" s="28" t="s">
        <v>181</v>
      </c>
      <c r="E654" s="28" t="s">
        <v>593</v>
      </c>
      <c r="F654" s="28" t="s">
        <v>358</v>
      </c>
      <c r="G654" s="28"/>
      <c r="H654" s="28"/>
      <c r="I654" s="28">
        <v>2.0</v>
      </c>
      <c r="J654" s="28">
        <v>40.0</v>
      </c>
      <c r="K654" s="28">
        <v>80.0</v>
      </c>
      <c r="L654" s="28" t="s">
        <v>546</v>
      </c>
      <c r="M654" s="28">
        <v>2.0</v>
      </c>
      <c r="N654" s="28" t="s">
        <v>2353</v>
      </c>
      <c r="O654" s="28"/>
      <c r="P654" s="28"/>
      <c r="Q654" s="28" t="s">
        <v>368</v>
      </c>
      <c r="R654" s="28">
        <v>100.0</v>
      </c>
      <c r="S654" s="50">
        <f t="shared" si="1"/>
        <v>50</v>
      </c>
      <c r="T654" s="28" t="str">
        <f t="shared" si="2"/>
        <v>DIATAS 8JAM</v>
      </c>
      <c r="U654" s="52">
        <v>45292.0</v>
      </c>
      <c r="V654" s="28" t="str">
        <f t="shared" si="3"/>
        <v>DIATAS 1 TAHUN</v>
      </c>
      <c r="W654" s="28"/>
      <c r="X654" s="28"/>
      <c r="Y654" s="28"/>
      <c r="Z654" s="28"/>
      <c r="AA654" s="28"/>
      <c r="AB654" s="28"/>
      <c r="AC654" s="65" t="b">
        <v>0</v>
      </c>
      <c r="AD654" s="28" t="str">
        <f t="shared" si="4"/>
        <v>Waktunya Dummy</v>
      </c>
      <c r="AE654" s="28" t="str">
        <f t="shared" si="5"/>
        <v>1</v>
      </c>
      <c r="AF654" s="28">
        <f t="shared" si="8"/>
        <v>100</v>
      </c>
      <c r="AG654" s="28">
        <v>100.0</v>
      </c>
      <c r="AH654" s="68">
        <v>1.0</v>
      </c>
      <c r="AI654" s="28">
        <v>0.0</v>
      </c>
      <c r="AJ654" s="70"/>
      <c r="AK654" s="28">
        <v>0.0</v>
      </c>
      <c r="AL654" s="28"/>
      <c r="AM654" s="28">
        <v>0.0</v>
      </c>
      <c r="AN654" s="28"/>
      <c r="AO654" s="28">
        <v>0.0</v>
      </c>
      <c r="AP654" s="28"/>
      <c r="AQ654" s="28">
        <v>0.0</v>
      </c>
      <c r="AR654" s="28"/>
      <c r="AS654" s="28">
        <v>0.0</v>
      </c>
      <c r="AT654" s="28"/>
      <c r="AU654" s="28">
        <v>0.0</v>
      </c>
      <c r="AV654" s="28"/>
      <c r="AW654" s="28">
        <v>0.0</v>
      </c>
      <c r="AX654" s="28"/>
      <c r="AY654" s="55" t="s">
        <v>184</v>
      </c>
      <c r="AZ654" s="55" t="s">
        <v>184</v>
      </c>
      <c r="BA654" s="55" t="s">
        <v>184</v>
      </c>
      <c r="BB654" s="55" t="s">
        <v>184</v>
      </c>
      <c r="BC654" s="77">
        <f t="shared" si="7"/>
        <v>100</v>
      </c>
    </row>
    <row r="655" ht="22.5" customHeight="1">
      <c r="A655" s="36">
        <v>654.0</v>
      </c>
      <c r="B655" s="28" t="s">
        <v>3975</v>
      </c>
      <c r="C655" s="28" t="s">
        <v>6278</v>
      </c>
      <c r="D655" s="28" t="s">
        <v>577</v>
      </c>
      <c r="E655" s="28" t="s">
        <v>593</v>
      </c>
      <c r="F655" s="28" t="s">
        <v>358</v>
      </c>
      <c r="G655" s="28"/>
      <c r="H655" s="28"/>
      <c r="I655" s="28">
        <v>2.0</v>
      </c>
      <c r="J655" s="28">
        <v>40.0</v>
      </c>
      <c r="K655" s="28">
        <v>80.0</v>
      </c>
      <c r="L655" s="28" t="s">
        <v>546</v>
      </c>
      <c r="M655" s="28">
        <v>2.0</v>
      </c>
      <c r="N655" s="28" t="s">
        <v>2353</v>
      </c>
      <c r="O655" s="28"/>
      <c r="P655" s="28"/>
      <c r="Q655" s="28" t="s">
        <v>368</v>
      </c>
      <c r="R655" s="28">
        <v>100.0</v>
      </c>
      <c r="S655" s="50">
        <f t="shared" si="1"/>
        <v>50</v>
      </c>
      <c r="T655" s="28" t="str">
        <f t="shared" si="2"/>
        <v>DIATAS 8JAM</v>
      </c>
      <c r="U655" s="52">
        <v>45292.0</v>
      </c>
      <c r="V655" s="28" t="str">
        <f t="shared" si="3"/>
        <v>DIATAS 1 TAHUN</v>
      </c>
      <c r="W655" s="28"/>
      <c r="X655" s="28"/>
      <c r="Y655" s="28"/>
      <c r="Z655" s="28"/>
      <c r="AA655" s="28"/>
      <c r="AB655" s="28"/>
      <c r="AC655" s="65" t="b">
        <v>0</v>
      </c>
      <c r="AD655" s="28" t="str">
        <f t="shared" si="4"/>
        <v>Waktunya Dummy</v>
      </c>
      <c r="AE655" s="28" t="str">
        <f t="shared" si="5"/>
        <v>1</v>
      </c>
      <c r="AF655" s="28">
        <f t="shared" si="8"/>
        <v>100</v>
      </c>
      <c r="AG655" s="28">
        <v>100.0</v>
      </c>
      <c r="AH655" s="68">
        <v>1.0</v>
      </c>
      <c r="AI655" s="28">
        <v>0.0</v>
      </c>
      <c r="AJ655" s="70"/>
      <c r="AK655" s="28">
        <v>0.0</v>
      </c>
      <c r="AL655" s="28"/>
      <c r="AM655" s="28">
        <v>0.0</v>
      </c>
      <c r="AN655" s="28"/>
      <c r="AO655" s="28">
        <v>0.0</v>
      </c>
      <c r="AP655" s="28"/>
      <c r="AQ655" s="28">
        <v>0.0</v>
      </c>
      <c r="AR655" s="28"/>
      <c r="AS655" s="28">
        <v>0.0</v>
      </c>
      <c r="AT655" s="28"/>
      <c r="AU655" s="28">
        <v>0.0</v>
      </c>
      <c r="AV655" s="28"/>
      <c r="AW655" s="28">
        <v>0.0</v>
      </c>
      <c r="AX655" s="28"/>
      <c r="AY655" s="55" t="s">
        <v>184</v>
      </c>
      <c r="AZ655" s="55" t="s">
        <v>184</v>
      </c>
      <c r="BA655" s="55" t="s">
        <v>184</v>
      </c>
      <c r="BB655" s="55" t="s">
        <v>184</v>
      </c>
      <c r="BC655" s="77">
        <f t="shared" si="7"/>
        <v>100</v>
      </c>
    </row>
    <row r="656" ht="22.5" customHeight="1">
      <c r="A656" s="36">
        <v>655.0</v>
      </c>
      <c r="B656" s="28" t="s">
        <v>3978</v>
      </c>
      <c r="C656" s="28" t="s">
        <v>6281</v>
      </c>
      <c r="D656" s="28" t="s">
        <v>577</v>
      </c>
      <c r="E656" s="28" t="s">
        <v>593</v>
      </c>
      <c r="F656" s="28" t="s">
        <v>358</v>
      </c>
      <c r="G656" s="28"/>
      <c r="H656" s="28"/>
      <c r="I656" s="28">
        <v>2.0</v>
      </c>
      <c r="J656" s="28">
        <v>40.0</v>
      </c>
      <c r="K656" s="28">
        <v>80.0</v>
      </c>
      <c r="L656" s="28" t="s">
        <v>546</v>
      </c>
      <c r="M656" s="28">
        <v>2.0</v>
      </c>
      <c r="N656" s="28" t="s">
        <v>2353</v>
      </c>
      <c r="O656" s="28"/>
      <c r="P656" s="28"/>
      <c r="Q656" s="28" t="s">
        <v>368</v>
      </c>
      <c r="R656" s="28">
        <v>100.0</v>
      </c>
      <c r="S656" s="50">
        <f t="shared" si="1"/>
        <v>50</v>
      </c>
      <c r="T656" s="28" t="str">
        <f t="shared" si="2"/>
        <v>DIATAS 8JAM</v>
      </c>
      <c r="U656" s="52">
        <v>45292.0</v>
      </c>
      <c r="V656" s="28" t="str">
        <f t="shared" si="3"/>
        <v>DIATAS 1 TAHUN</v>
      </c>
      <c r="W656" s="28"/>
      <c r="X656" s="28"/>
      <c r="Y656" s="28"/>
      <c r="Z656" s="28"/>
      <c r="AA656" s="28"/>
      <c r="AB656" s="28"/>
      <c r="AC656" s="65" t="b">
        <v>0</v>
      </c>
      <c r="AD656" s="28" t="str">
        <f t="shared" si="4"/>
        <v>Waktunya Dummy</v>
      </c>
      <c r="AE656" s="28" t="str">
        <f t="shared" si="5"/>
        <v>1</v>
      </c>
      <c r="AF656" s="28">
        <f t="shared" si="8"/>
        <v>100</v>
      </c>
      <c r="AG656" s="28">
        <v>100.0</v>
      </c>
      <c r="AH656" s="68">
        <v>1.0</v>
      </c>
      <c r="AI656" s="28">
        <v>0.0</v>
      </c>
      <c r="AJ656" s="70"/>
      <c r="AK656" s="28">
        <v>0.0</v>
      </c>
      <c r="AL656" s="28"/>
      <c r="AM656" s="28">
        <v>0.0</v>
      </c>
      <c r="AN656" s="28"/>
      <c r="AO656" s="28">
        <v>0.0</v>
      </c>
      <c r="AP656" s="28"/>
      <c r="AQ656" s="28">
        <v>0.0</v>
      </c>
      <c r="AR656" s="28"/>
      <c r="AS656" s="28">
        <v>0.0</v>
      </c>
      <c r="AT656" s="28"/>
      <c r="AU656" s="28">
        <v>0.0</v>
      </c>
      <c r="AV656" s="28"/>
      <c r="AW656" s="28">
        <v>0.0</v>
      </c>
      <c r="AX656" s="28"/>
      <c r="AY656" s="55" t="s">
        <v>184</v>
      </c>
      <c r="AZ656" s="55" t="s">
        <v>184</v>
      </c>
      <c r="BA656" s="55" t="s">
        <v>184</v>
      </c>
      <c r="BB656" s="55" t="s">
        <v>184</v>
      </c>
      <c r="BC656" s="77">
        <f t="shared" si="7"/>
        <v>100</v>
      </c>
    </row>
    <row r="657" ht="22.5" customHeight="1">
      <c r="A657" s="36">
        <v>656.0</v>
      </c>
      <c r="B657" s="28" t="s">
        <v>3981</v>
      </c>
      <c r="C657" s="28" t="s">
        <v>6283</v>
      </c>
      <c r="D657" s="28" t="s">
        <v>577</v>
      </c>
      <c r="E657" s="28" t="s">
        <v>593</v>
      </c>
      <c r="F657" s="28" t="s">
        <v>358</v>
      </c>
      <c r="G657" s="28"/>
      <c r="H657" s="28"/>
      <c r="I657" s="28">
        <v>2.0</v>
      </c>
      <c r="J657" s="28">
        <v>40.0</v>
      </c>
      <c r="K657" s="28">
        <v>80.0</v>
      </c>
      <c r="L657" s="28" t="s">
        <v>546</v>
      </c>
      <c r="M657" s="28">
        <v>2.0</v>
      </c>
      <c r="N657" s="28" t="s">
        <v>2353</v>
      </c>
      <c r="O657" s="28"/>
      <c r="P657" s="28"/>
      <c r="Q657" s="28" t="s">
        <v>368</v>
      </c>
      <c r="R657" s="28">
        <v>100.0</v>
      </c>
      <c r="S657" s="50">
        <f t="shared" si="1"/>
        <v>50</v>
      </c>
      <c r="T657" s="28" t="str">
        <f t="shared" si="2"/>
        <v>DIATAS 8JAM</v>
      </c>
      <c r="U657" s="52">
        <v>45292.0</v>
      </c>
      <c r="V657" s="28" t="str">
        <f t="shared" si="3"/>
        <v>DIATAS 1 TAHUN</v>
      </c>
      <c r="W657" s="28"/>
      <c r="X657" s="28"/>
      <c r="Y657" s="28"/>
      <c r="Z657" s="28"/>
      <c r="AA657" s="28"/>
      <c r="AB657" s="28"/>
      <c r="AC657" s="65" t="b">
        <v>0</v>
      </c>
      <c r="AD657" s="28" t="str">
        <f t="shared" si="4"/>
        <v>Waktunya Dummy</v>
      </c>
      <c r="AE657" s="28" t="str">
        <f t="shared" si="5"/>
        <v>1</v>
      </c>
      <c r="AF657" s="28">
        <f t="shared" si="8"/>
        <v>100</v>
      </c>
      <c r="AG657" s="28">
        <v>100.0</v>
      </c>
      <c r="AH657" s="68">
        <v>1.0</v>
      </c>
      <c r="AI657" s="28">
        <v>0.0</v>
      </c>
      <c r="AJ657" s="70"/>
      <c r="AK657" s="28">
        <v>0.0</v>
      </c>
      <c r="AL657" s="28"/>
      <c r="AM657" s="28">
        <v>0.0</v>
      </c>
      <c r="AN657" s="28"/>
      <c r="AO657" s="28">
        <v>0.0</v>
      </c>
      <c r="AP657" s="28"/>
      <c r="AQ657" s="28">
        <v>0.0</v>
      </c>
      <c r="AR657" s="28"/>
      <c r="AS657" s="28">
        <v>0.0</v>
      </c>
      <c r="AT657" s="28"/>
      <c r="AU657" s="28">
        <v>0.0</v>
      </c>
      <c r="AV657" s="28"/>
      <c r="AW657" s="28">
        <v>0.0</v>
      </c>
      <c r="AX657" s="28"/>
      <c r="AY657" s="55" t="s">
        <v>184</v>
      </c>
      <c r="AZ657" s="55" t="s">
        <v>184</v>
      </c>
      <c r="BA657" s="55" t="s">
        <v>184</v>
      </c>
      <c r="BB657" s="55" t="s">
        <v>184</v>
      </c>
      <c r="BC657" s="77">
        <f t="shared" si="7"/>
        <v>100</v>
      </c>
    </row>
    <row r="658" ht="22.5" customHeight="1">
      <c r="A658" s="36">
        <v>657.0</v>
      </c>
      <c r="B658" s="28" t="s">
        <v>3985</v>
      </c>
      <c r="C658" s="28" t="s">
        <v>6286</v>
      </c>
      <c r="D658" s="28" t="s">
        <v>577</v>
      </c>
      <c r="E658" s="28" t="s">
        <v>593</v>
      </c>
      <c r="F658" s="28" t="s">
        <v>358</v>
      </c>
      <c r="G658" s="28"/>
      <c r="H658" s="28"/>
      <c r="I658" s="28">
        <v>2.0</v>
      </c>
      <c r="J658" s="28">
        <v>40.0</v>
      </c>
      <c r="K658" s="28">
        <v>80.0</v>
      </c>
      <c r="L658" s="28" t="s">
        <v>546</v>
      </c>
      <c r="M658" s="28">
        <v>2.0</v>
      </c>
      <c r="N658" s="28" t="s">
        <v>2353</v>
      </c>
      <c r="O658" s="28"/>
      <c r="P658" s="28"/>
      <c r="Q658" s="28" t="s">
        <v>368</v>
      </c>
      <c r="R658" s="28">
        <v>100.0</v>
      </c>
      <c r="S658" s="50">
        <f t="shared" si="1"/>
        <v>50</v>
      </c>
      <c r="T658" s="28" t="str">
        <f t="shared" si="2"/>
        <v>DIATAS 8JAM</v>
      </c>
      <c r="U658" s="52">
        <v>45292.0</v>
      </c>
      <c r="V658" s="28" t="str">
        <f t="shared" si="3"/>
        <v>DIATAS 1 TAHUN</v>
      </c>
      <c r="W658" s="28"/>
      <c r="X658" s="28"/>
      <c r="Y658" s="28"/>
      <c r="Z658" s="28"/>
      <c r="AA658" s="28"/>
      <c r="AB658" s="28"/>
      <c r="AC658" s="65" t="b">
        <v>0</v>
      </c>
      <c r="AD658" s="28" t="str">
        <f t="shared" si="4"/>
        <v>Waktunya Dummy</v>
      </c>
      <c r="AE658" s="28" t="str">
        <f t="shared" si="5"/>
        <v>1</v>
      </c>
      <c r="AF658" s="28">
        <f t="shared" si="8"/>
        <v>100</v>
      </c>
      <c r="AG658" s="28">
        <v>100.0</v>
      </c>
      <c r="AH658" s="68">
        <v>1.0</v>
      </c>
      <c r="AI658" s="28">
        <v>0.0</v>
      </c>
      <c r="AJ658" s="70"/>
      <c r="AK658" s="28">
        <v>0.0</v>
      </c>
      <c r="AL658" s="28"/>
      <c r="AM658" s="28">
        <v>0.0</v>
      </c>
      <c r="AN658" s="28"/>
      <c r="AO658" s="28">
        <v>0.0</v>
      </c>
      <c r="AP658" s="28"/>
      <c r="AQ658" s="28">
        <v>0.0</v>
      </c>
      <c r="AR658" s="28"/>
      <c r="AS658" s="28">
        <v>0.0</v>
      </c>
      <c r="AT658" s="28"/>
      <c r="AU658" s="28">
        <v>0.0</v>
      </c>
      <c r="AV658" s="28"/>
      <c r="AW658" s="28">
        <v>0.0</v>
      </c>
      <c r="AX658" s="28"/>
      <c r="AY658" s="55" t="s">
        <v>184</v>
      </c>
      <c r="AZ658" s="55" t="s">
        <v>184</v>
      </c>
      <c r="BA658" s="55" t="s">
        <v>184</v>
      </c>
      <c r="BB658" s="55" t="s">
        <v>184</v>
      </c>
      <c r="BC658" s="77">
        <f t="shared" si="7"/>
        <v>100</v>
      </c>
    </row>
    <row r="659" ht="22.5" customHeight="1">
      <c r="A659" s="36">
        <v>658.0</v>
      </c>
      <c r="B659" s="28" t="s">
        <v>3989</v>
      </c>
      <c r="C659" s="28" t="s">
        <v>6288</v>
      </c>
      <c r="D659" s="28" t="s">
        <v>577</v>
      </c>
      <c r="E659" s="28" t="s">
        <v>593</v>
      </c>
      <c r="F659" s="28" t="s">
        <v>358</v>
      </c>
      <c r="G659" s="28"/>
      <c r="H659" s="28"/>
      <c r="I659" s="28">
        <v>2.0</v>
      </c>
      <c r="J659" s="28">
        <v>40.0</v>
      </c>
      <c r="K659" s="28">
        <v>80.0</v>
      </c>
      <c r="L659" s="28" t="s">
        <v>546</v>
      </c>
      <c r="M659" s="28">
        <v>2.0</v>
      </c>
      <c r="N659" s="28" t="s">
        <v>2353</v>
      </c>
      <c r="O659" s="28"/>
      <c r="P659" s="28"/>
      <c r="Q659" s="28" t="s">
        <v>368</v>
      </c>
      <c r="R659" s="28">
        <v>100.0</v>
      </c>
      <c r="S659" s="50">
        <f t="shared" si="1"/>
        <v>50</v>
      </c>
      <c r="T659" s="28" t="str">
        <f t="shared" si="2"/>
        <v>DIATAS 8JAM</v>
      </c>
      <c r="U659" s="52">
        <v>45292.0</v>
      </c>
      <c r="V659" s="28" t="str">
        <f t="shared" si="3"/>
        <v>DIATAS 1 TAHUN</v>
      </c>
      <c r="W659" s="28"/>
      <c r="X659" s="28"/>
      <c r="Y659" s="28"/>
      <c r="Z659" s="28"/>
      <c r="AA659" s="28"/>
      <c r="AB659" s="28"/>
      <c r="AC659" s="65" t="b">
        <v>0</v>
      </c>
      <c r="AD659" s="28" t="str">
        <f t="shared" si="4"/>
        <v>Waktunya Dummy</v>
      </c>
      <c r="AE659" s="28" t="str">
        <f t="shared" si="5"/>
        <v>1</v>
      </c>
      <c r="AF659" s="28">
        <f t="shared" si="8"/>
        <v>100</v>
      </c>
      <c r="AG659" s="28">
        <v>100.0</v>
      </c>
      <c r="AH659" s="68">
        <v>1.0</v>
      </c>
      <c r="AI659" s="28">
        <v>0.0</v>
      </c>
      <c r="AJ659" s="70"/>
      <c r="AK659" s="28">
        <v>0.0</v>
      </c>
      <c r="AL659" s="28"/>
      <c r="AM659" s="28">
        <v>0.0</v>
      </c>
      <c r="AN659" s="28"/>
      <c r="AO659" s="28">
        <v>0.0</v>
      </c>
      <c r="AP659" s="28"/>
      <c r="AQ659" s="28">
        <v>0.0</v>
      </c>
      <c r="AR659" s="28"/>
      <c r="AS659" s="28">
        <v>0.0</v>
      </c>
      <c r="AT659" s="28"/>
      <c r="AU659" s="28">
        <v>0.0</v>
      </c>
      <c r="AV659" s="28"/>
      <c r="AW659" s="28">
        <v>0.0</v>
      </c>
      <c r="AX659" s="28"/>
      <c r="AY659" s="55" t="s">
        <v>184</v>
      </c>
      <c r="AZ659" s="55" t="s">
        <v>184</v>
      </c>
      <c r="BA659" s="55" t="s">
        <v>184</v>
      </c>
      <c r="BB659" s="55" t="s">
        <v>184</v>
      </c>
      <c r="BC659" s="77">
        <f t="shared" si="7"/>
        <v>100</v>
      </c>
    </row>
    <row r="660" ht="22.5" customHeight="1">
      <c r="A660" s="36">
        <v>659.0</v>
      </c>
      <c r="B660" s="28" t="s">
        <v>3991</v>
      </c>
      <c r="C660" s="28" t="s">
        <v>6291</v>
      </c>
      <c r="D660" s="28" t="s">
        <v>577</v>
      </c>
      <c r="E660" s="28" t="s">
        <v>593</v>
      </c>
      <c r="F660" s="28" t="s">
        <v>358</v>
      </c>
      <c r="G660" s="28"/>
      <c r="H660" s="28"/>
      <c r="I660" s="28">
        <v>2.0</v>
      </c>
      <c r="J660" s="28">
        <v>40.0</v>
      </c>
      <c r="K660" s="28">
        <v>80.0</v>
      </c>
      <c r="L660" s="28" t="s">
        <v>546</v>
      </c>
      <c r="M660" s="28">
        <v>2.0</v>
      </c>
      <c r="N660" s="28" t="s">
        <v>2353</v>
      </c>
      <c r="O660" s="28"/>
      <c r="P660" s="28"/>
      <c r="Q660" s="28" t="s">
        <v>368</v>
      </c>
      <c r="R660" s="28">
        <v>100.0</v>
      </c>
      <c r="S660" s="50">
        <f t="shared" si="1"/>
        <v>50</v>
      </c>
      <c r="T660" s="28" t="str">
        <f t="shared" si="2"/>
        <v>DIATAS 8JAM</v>
      </c>
      <c r="U660" s="52">
        <v>45292.0</v>
      </c>
      <c r="V660" s="28" t="str">
        <f t="shared" si="3"/>
        <v>DIATAS 1 TAHUN</v>
      </c>
      <c r="W660" s="28"/>
      <c r="X660" s="28"/>
      <c r="Y660" s="28"/>
      <c r="Z660" s="28"/>
      <c r="AA660" s="28"/>
      <c r="AB660" s="28"/>
      <c r="AC660" s="65" t="b">
        <v>0</v>
      </c>
      <c r="AD660" s="28" t="str">
        <f t="shared" si="4"/>
        <v>Waktunya Dummy</v>
      </c>
      <c r="AE660" s="28" t="str">
        <f t="shared" si="5"/>
        <v>1</v>
      </c>
      <c r="AF660" s="28">
        <f t="shared" si="8"/>
        <v>100</v>
      </c>
      <c r="AG660" s="28">
        <v>100.0</v>
      </c>
      <c r="AH660" s="68">
        <v>1.0</v>
      </c>
      <c r="AI660" s="28">
        <v>0.0</v>
      </c>
      <c r="AJ660" s="70"/>
      <c r="AK660" s="28">
        <v>0.0</v>
      </c>
      <c r="AL660" s="28"/>
      <c r="AM660" s="28">
        <v>0.0</v>
      </c>
      <c r="AN660" s="28"/>
      <c r="AO660" s="28">
        <v>0.0</v>
      </c>
      <c r="AP660" s="28"/>
      <c r="AQ660" s="28">
        <v>0.0</v>
      </c>
      <c r="AR660" s="28"/>
      <c r="AS660" s="28">
        <v>0.0</v>
      </c>
      <c r="AT660" s="28"/>
      <c r="AU660" s="28">
        <v>0.0</v>
      </c>
      <c r="AV660" s="28"/>
      <c r="AW660" s="28">
        <v>0.0</v>
      </c>
      <c r="AX660" s="28"/>
      <c r="AY660" s="55" t="s">
        <v>184</v>
      </c>
      <c r="AZ660" s="55" t="s">
        <v>184</v>
      </c>
      <c r="BA660" s="55" t="s">
        <v>184</v>
      </c>
      <c r="BB660" s="55" t="s">
        <v>184</v>
      </c>
      <c r="BC660" s="77">
        <f t="shared" si="7"/>
        <v>100</v>
      </c>
    </row>
    <row r="661" ht="22.5" customHeight="1">
      <c r="A661" s="36">
        <v>660.0</v>
      </c>
      <c r="B661" s="28" t="s">
        <v>4148</v>
      </c>
      <c r="C661" s="28" t="s">
        <v>6331</v>
      </c>
      <c r="D661" s="28" t="s">
        <v>577</v>
      </c>
      <c r="E661" s="28" t="s">
        <v>593</v>
      </c>
      <c r="F661" s="28" t="s">
        <v>358</v>
      </c>
      <c r="G661" s="28"/>
      <c r="H661" s="28"/>
      <c r="I661" s="28">
        <v>2.0</v>
      </c>
      <c r="J661" s="28">
        <v>40.0</v>
      </c>
      <c r="K661" s="28">
        <v>80.0</v>
      </c>
      <c r="L661" s="28" t="s">
        <v>546</v>
      </c>
      <c r="M661" s="28">
        <v>2.0</v>
      </c>
      <c r="N661" s="28" t="s">
        <v>2353</v>
      </c>
      <c r="O661" s="28"/>
      <c r="P661" s="28"/>
      <c r="Q661" s="28" t="s">
        <v>368</v>
      </c>
      <c r="R661" s="28">
        <v>100.0</v>
      </c>
      <c r="S661" s="50">
        <f t="shared" si="1"/>
        <v>50</v>
      </c>
      <c r="T661" s="28" t="str">
        <f t="shared" si="2"/>
        <v>DIATAS 8JAM</v>
      </c>
      <c r="U661" s="52">
        <v>45292.0</v>
      </c>
      <c r="V661" s="28" t="str">
        <f t="shared" si="3"/>
        <v>DIATAS 1 TAHUN</v>
      </c>
      <c r="W661" s="28"/>
      <c r="X661" s="28"/>
      <c r="Y661" s="28"/>
      <c r="Z661" s="28"/>
      <c r="AA661" s="28"/>
      <c r="AB661" s="28"/>
      <c r="AC661" s="65" t="b">
        <v>0</v>
      </c>
      <c r="AD661" s="28" t="str">
        <f t="shared" si="4"/>
        <v>Waktunya Dummy</v>
      </c>
      <c r="AE661" s="28" t="str">
        <f t="shared" si="5"/>
        <v>1</v>
      </c>
      <c r="AF661" s="28">
        <f t="shared" si="8"/>
        <v>100</v>
      </c>
      <c r="AG661" s="28">
        <v>100.0</v>
      </c>
      <c r="AH661" s="68">
        <v>1.0</v>
      </c>
      <c r="AI661" s="28">
        <v>0.0</v>
      </c>
      <c r="AJ661" s="70"/>
      <c r="AK661" s="28">
        <v>0.0</v>
      </c>
      <c r="AL661" s="28"/>
      <c r="AM661" s="28">
        <v>0.0</v>
      </c>
      <c r="AN661" s="28"/>
      <c r="AO661" s="28">
        <v>0.0</v>
      </c>
      <c r="AP661" s="28"/>
      <c r="AQ661" s="28">
        <v>0.0</v>
      </c>
      <c r="AR661" s="28"/>
      <c r="AS661" s="28">
        <v>0.0</v>
      </c>
      <c r="AT661" s="28"/>
      <c r="AU661" s="28">
        <v>0.0</v>
      </c>
      <c r="AV661" s="28"/>
      <c r="AW661" s="28">
        <v>0.0</v>
      </c>
      <c r="AX661" s="28"/>
      <c r="AY661" s="55" t="s">
        <v>184</v>
      </c>
      <c r="AZ661" s="55" t="s">
        <v>184</v>
      </c>
      <c r="BA661" s="55" t="s">
        <v>184</v>
      </c>
      <c r="BB661" s="55" t="s">
        <v>184</v>
      </c>
      <c r="BC661" s="77">
        <f t="shared" si="7"/>
        <v>100</v>
      </c>
    </row>
    <row r="662" ht="22.5" customHeight="1">
      <c r="A662" s="36">
        <v>661.0</v>
      </c>
      <c r="B662" s="28" t="s">
        <v>3994</v>
      </c>
      <c r="C662" s="28" t="s">
        <v>6333</v>
      </c>
      <c r="D662" s="28" t="s">
        <v>577</v>
      </c>
      <c r="E662" s="28" t="s">
        <v>593</v>
      </c>
      <c r="F662" s="28" t="s">
        <v>358</v>
      </c>
      <c r="G662" s="28"/>
      <c r="H662" s="28"/>
      <c r="I662" s="28">
        <v>2.0</v>
      </c>
      <c r="J662" s="28">
        <v>40.0</v>
      </c>
      <c r="K662" s="28">
        <v>80.0</v>
      </c>
      <c r="L662" s="28" t="s">
        <v>546</v>
      </c>
      <c r="M662" s="28">
        <v>2.0</v>
      </c>
      <c r="N662" s="28" t="s">
        <v>2353</v>
      </c>
      <c r="O662" s="28"/>
      <c r="P662" s="28"/>
      <c r="Q662" s="28" t="s">
        <v>368</v>
      </c>
      <c r="R662" s="28">
        <v>100.0</v>
      </c>
      <c r="S662" s="50">
        <f t="shared" si="1"/>
        <v>50</v>
      </c>
      <c r="T662" s="28" t="str">
        <f t="shared" si="2"/>
        <v>DIATAS 8JAM</v>
      </c>
      <c r="U662" s="52">
        <v>45292.0</v>
      </c>
      <c r="V662" s="28" t="str">
        <f t="shared" si="3"/>
        <v>DIATAS 1 TAHUN</v>
      </c>
      <c r="W662" s="28"/>
      <c r="X662" s="28"/>
      <c r="Y662" s="28"/>
      <c r="Z662" s="28"/>
      <c r="AA662" s="28"/>
      <c r="AB662" s="28"/>
      <c r="AC662" s="65" t="b">
        <v>0</v>
      </c>
      <c r="AD662" s="28" t="str">
        <f t="shared" si="4"/>
        <v>Waktunya Dummy</v>
      </c>
      <c r="AE662" s="28" t="str">
        <f t="shared" si="5"/>
        <v>1</v>
      </c>
      <c r="AF662" s="28">
        <f t="shared" si="8"/>
        <v>100</v>
      </c>
      <c r="AG662" s="28">
        <v>100.0</v>
      </c>
      <c r="AH662" s="68">
        <v>1.0</v>
      </c>
      <c r="AI662" s="28">
        <v>0.0</v>
      </c>
      <c r="AJ662" s="70"/>
      <c r="AK662" s="28">
        <v>0.0</v>
      </c>
      <c r="AL662" s="28"/>
      <c r="AM662" s="28">
        <v>0.0</v>
      </c>
      <c r="AN662" s="28"/>
      <c r="AO662" s="28">
        <v>0.0</v>
      </c>
      <c r="AP662" s="28"/>
      <c r="AQ662" s="28">
        <v>0.0</v>
      </c>
      <c r="AR662" s="28"/>
      <c r="AS662" s="28">
        <v>0.0</v>
      </c>
      <c r="AT662" s="28"/>
      <c r="AU662" s="28">
        <v>0.0</v>
      </c>
      <c r="AV662" s="28"/>
      <c r="AW662" s="28">
        <v>0.0</v>
      </c>
      <c r="AX662" s="28"/>
      <c r="AY662" s="55" t="s">
        <v>184</v>
      </c>
      <c r="AZ662" s="55" t="s">
        <v>1522</v>
      </c>
      <c r="BA662" s="55" t="s">
        <v>1522</v>
      </c>
      <c r="BB662" s="55" t="s">
        <v>184</v>
      </c>
      <c r="BC662" s="77">
        <f t="shared" si="7"/>
        <v>50</v>
      </c>
    </row>
    <row r="663" ht="22.5" customHeight="1">
      <c r="A663" s="36">
        <v>662.0</v>
      </c>
      <c r="B663" s="28" t="s">
        <v>3997</v>
      </c>
      <c r="C663" s="28" t="s">
        <v>6354</v>
      </c>
      <c r="D663" s="28" t="s">
        <v>253</v>
      </c>
      <c r="E663" s="28" t="s">
        <v>593</v>
      </c>
      <c r="F663" s="28" t="s">
        <v>358</v>
      </c>
      <c r="G663" s="28"/>
      <c r="H663" s="28"/>
      <c r="I663" s="28">
        <v>2.0</v>
      </c>
      <c r="J663" s="28">
        <v>40.0</v>
      </c>
      <c r="K663" s="28">
        <v>80.0</v>
      </c>
      <c r="L663" s="28" t="s">
        <v>546</v>
      </c>
      <c r="M663" s="28">
        <v>2.0</v>
      </c>
      <c r="N663" s="28" t="s">
        <v>2353</v>
      </c>
      <c r="O663" s="28"/>
      <c r="P663" s="28"/>
      <c r="Q663" s="28" t="s">
        <v>368</v>
      </c>
      <c r="R663" s="28">
        <v>100.0</v>
      </c>
      <c r="S663" s="50">
        <f t="shared" si="1"/>
        <v>50</v>
      </c>
      <c r="T663" s="28" t="str">
        <f t="shared" si="2"/>
        <v>DIATAS 8JAM</v>
      </c>
      <c r="U663" s="52">
        <v>45292.0</v>
      </c>
      <c r="V663" s="28" t="str">
        <f t="shared" si="3"/>
        <v>DIATAS 1 TAHUN</v>
      </c>
      <c r="W663" s="28"/>
      <c r="X663" s="28"/>
      <c r="Y663" s="28"/>
      <c r="Z663" s="28"/>
      <c r="AA663" s="28"/>
      <c r="AB663" s="28"/>
      <c r="AC663" s="65" t="b">
        <v>0</v>
      </c>
      <c r="AD663" s="28" t="str">
        <f t="shared" si="4"/>
        <v>Waktunya Dummy</v>
      </c>
      <c r="AE663" s="28" t="str">
        <f t="shared" si="5"/>
        <v>1</v>
      </c>
      <c r="AF663" s="28">
        <f t="shared" si="8"/>
        <v>100</v>
      </c>
      <c r="AG663" s="28">
        <v>100.0</v>
      </c>
      <c r="AH663" s="68">
        <v>1.0</v>
      </c>
      <c r="AI663" s="28">
        <v>0.0</v>
      </c>
      <c r="AJ663" s="70"/>
      <c r="AK663" s="28">
        <v>0.0</v>
      </c>
      <c r="AL663" s="28"/>
      <c r="AM663" s="28">
        <v>0.0</v>
      </c>
      <c r="AN663" s="28"/>
      <c r="AO663" s="28">
        <v>0.0</v>
      </c>
      <c r="AP663" s="28"/>
      <c r="AQ663" s="28">
        <v>0.0</v>
      </c>
      <c r="AR663" s="28"/>
      <c r="AS663" s="28">
        <v>0.0</v>
      </c>
      <c r="AT663" s="28"/>
      <c r="AU663" s="28">
        <v>0.0</v>
      </c>
      <c r="AV663" s="28"/>
      <c r="AW663" s="28">
        <v>0.0</v>
      </c>
      <c r="AX663" s="28"/>
      <c r="AY663" s="55" t="s">
        <v>184</v>
      </c>
      <c r="AZ663" s="55" t="s">
        <v>184</v>
      </c>
      <c r="BA663" s="55" t="s">
        <v>184</v>
      </c>
      <c r="BB663" s="55" t="s">
        <v>184</v>
      </c>
      <c r="BC663" s="77">
        <f t="shared" si="7"/>
        <v>100</v>
      </c>
    </row>
    <row r="664" ht="22.5" customHeight="1">
      <c r="A664" s="36">
        <v>663.0</v>
      </c>
      <c r="B664" s="28" t="s">
        <v>4005</v>
      </c>
      <c r="C664" s="28" t="s">
        <v>6411</v>
      </c>
      <c r="D664" s="28" t="s">
        <v>253</v>
      </c>
      <c r="E664" s="28" t="s">
        <v>593</v>
      </c>
      <c r="F664" s="28" t="s">
        <v>358</v>
      </c>
      <c r="G664" s="28"/>
      <c r="H664" s="28"/>
      <c r="I664" s="28">
        <v>2.0</v>
      </c>
      <c r="J664" s="28">
        <v>40.0</v>
      </c>
      <c r="K664" s="28">
        <v>80.0</v>
      </c>
      <c r="L664" s="28" t="s">
        <v>546</v>
      </c>
      <c r="M664" s="28">
        <v>2.0</v>
      </c>
      <c r="N664" s="28" t="s">
        <v>2353</v>
      </c>
      <c r="O664" s="28"/>
      <c r="P664" s="28"/>
      <c r="Q664" s="28" t="s">
        <v>368</v>
      </c>
      <c r="R664" s="28">
        <v>100.0</v>
      </c>
      <c r="S664" s="50">
        <f t="shared" si="1"/>
        <v>50</v>
      </c>
      <c r="T664" s="28" t="str">
        <f t="shared" si="2"/>
        <v>DIATAS 8JAM</v>
      </c>
      <c r="U664" s="52">
        <v>45292.0</v>
      </c>
      <c r="V664" s="28" t="str">
        <f t="shared" si="3"/>
        <v>DIATAS 1 TAHUN</v>
      </c>
      <c r="W664" s="28"/>
      <c r="X664" s="28"/>
      <c r="Y664" s="28"/>
      <c r="Z664" s="28"/>
      <c r="AA664" s="28"/>
      <c r="AB664" s="28"/>
      <c r="AC664" s="65" t="b">
        <v>0</v>
      </c>
      <c r="AD664" s="28" t="str">
        <f t="shared" si="4"/>
        <v>Waktunya Dummy</v>
      </c>
      <c r="AE664" s="28" t="str">
        <f t="shared" si="5"/>
        <v>1</v>
      </c>
      <c r="AF664" s="28">
        <f t="shared" si="8"/>
        <v>100</v>
      </c>
      <c r="AG664" s="28">
        <v>100.0</v>
      </c>
      <c r="AH664" s="68">
        <v>1.0</v>
      </c>
      <c r="AI664" s="28">
        <v>0.0</v>
      </c>
      <c r="AJ664" s="70"/>
      <c r="AK664" s="28">
        <v>0.0</v>
      </c>
      <c r="AL664" s="28"/>
      <c r="AM664" s="28">
        <v>0.0</v>
      </c>
      <c r="AN664" s="28"/>
      <c r="AO664" s="28">
        <v>0.0</v>
      </c>
      <c r="AP664" s="28"/>
      <c r="AQ664" s="28">
        <v>0.0</v>
      </c>
      <c r="AR664" s="28"/>
      <c r="AS664" s="28">
        <v>0.0</v>
      </c>
      <c r="AT664" s="28"/>
      <c r="AU664" s="28">
        <v>0.0</v>
      </c>
      <c r="AV664" s="28"/>
      <c r="AW664" s="28">
        <v>0.0</v>
      </c>
      <c r="AX664" s="28"/>
      <c r="AY664" s="55" t="s">
        <v>184</v>
      </c>
      <c r="AZ664" s="55" t="s">
        <v>184</v>
      </c>
      <c r="BA664" s="55" t="s">
        <v>184</v>
      </c>
      <c r="BB664" s="55" t="s">
        <v>184</v>
      </c>
      <c r="BC664" s="77">
        <f t="shared" si="7"/>
        <v>100</v>
      </c>
    </row>
    <row r="665" ht="22.5" customHeight="1">
      <c r="A665" s="36">
        <v>664.0</v>
      </c>
      <c r="B665" s="28" t="s">
        <v>4009</v>
      </c>
      <c r="C665" s="28" t="s">
        <v>6533</v>
      </c>
      <c r="D665" s="28" t="s">
        <v>253</v>
      </c>
      <c r="E665" s="28" t="s">
        <v>593</v>
      </c>
      <c r="F665" s="28" t="s">
        <v>358</v>
      </c>
      <c r="G665" s="28"/>
      <c r="H665" s="28"/>
      <c r="I665" s="28">
        <v>2.0</v>
      </c>
      <c r="J665" s="28">
        <v>40.0</v>
      </c>
      <c r="K665" s="28">
        <v>80.0</v>
      </c>
      <c r="L665" s="28" t="s">
        <v>546</v>
      </c>
      <c r="M665" s="28">
        <v>2.0</v>
      </c>
      <c r="N665" s="28" t="s">
        <v>2353</v>
      </c>
      <c r="O665" s="28"/>
      <c r="P665" s="28"/>
      <c r="Q665" s="28" t="s">
        <v>368</v>
      </c>
      <c r="R665" s="28">
        <v>100.0</v>
      </c>
      <c r="S665" s="50">
        <f t="shared" si="1"/>
        <v>50</v>
      </c>
      <c r="T665" s="28" t="str">
        <f t="shared" si="2"/>
        <v>DIATAS 8JAM</v>
      </c>
      <c r="U665" s="52">
        <v>45292.0</v>
      </c>
      <c r="V665" s="28" t="str">
        <f t="shared" si="3"/>
        <v>DIATAS 1 TAHUN</v>
      </c>
      <c r="W665" s="28"/>
      <c r="X665" s="28"/>
      <c r="Y665" s="28"/>
      <c r="Z665" s="28"/>
      <c r="AA665" s="28"/>
      <c r="AB665" s="28"/>
      <c r="AC665" s="65" t="b">
        <v>0</v>
      </c>
      <c r="AD665" s="28" t="str">
        <f t="shared" si="4"/>
        <v>Waktunya Dummy</v>
      </c>
      <c r="AE665" s="28" t="str">
        <f t="shared" si="5"/>
        <v>1</v>
      </c>
      <c r="AF665" s="28">
        <f t="shared" si="8"/>
        <v>100</v>
      </c>
      <c r="AG665" s="28">
        <v>100.0</v>
      </c>
      <c r="AH665" s="68">
        <v>1.0</v>
      </c>
      <c r="AI665" s="28">
        <v>0.0</v>
      </c>
      <c r="AJ665" s="70"/>
      <c r="AK665" s="28">
        <v>0.0</v>
      </c>
      <c r="AL665" s="28"/>
      <c r="AM665" s="28">
        <v>0.0</v>
      </c>
      <c r="AN665" s="28"/>
      <c r="AO665" s="28">
        <v>0.0</v>
      </c>
      <c r="AP665" s="28"/>
      <c r="AQ665" s="28">
        <v>0.0</v>
      </c>
      <c r="AR665" s="28"/>
      <c r="AS665" s="28">
        <v>0.0</v>
      </c>
      <c r="AT665" s="28"/>
      <c r="AU665" s="28">
        <v>0.0</v>
      </c>
      <c r="AV665" s="28"/>
      <c r="AW665" s="28">
        <v>0.0</v>
      </c>
      <c r="AX665" s="28"/>
      <c r="AY665" s="55" t="s">
        <v>184</v>
      </c>
      <c r="AZ665" s="55" t="s">
        <v>184</v>
      </c>
      <c r="BA665" s="55" t="s">
        <v>184</v>
      </c>
      <c r="BB665" s="55" t="s">
        <v>184</v>
      </c>
      <c r="BC665" s="77">
        <f t="shared" si="7"/>
        <v>100</v>
      </c>
    </row>
    <row r="666" ht="22.5" customHeight="1">
      <c r="A666" s="36">
        <v>665.0</v>
      </c>
      <c r="B666" s="28" t="s">
        <v>4013</v>
      </c>
      <c r="C666" s="28" t="s">
        <v>6601</v>
      </c>
      <c r="D666" s="28" t="s">
        <v>253</v>
      </c>
      <c r="E666" s="28" t="s">
        <v>593</v>
      </c>
      <c r="F666" s="28" t="s">
        <v>358</v>
      </c>
      <c r="G666" s="28"/>
      <c r="H666" s="28"/>
      <c r="I666" s="28">
        <v>2.0</v>
      </c>
      <c r="J666" s="28">
        <v>40.0</v>
      </c>
      <c r="K666" s="28">
        <v>80.0</v>
      </c>
      <c r="L666" s="28" t="s">
        <v>546</v>
      </c>
      <c r="M666" s="28">
        <v>2.0</v>
      </c>
      <c r="N666" s="28" t="s">
        <v>2353</v>
      </c>
      <c r="O666" s="28"/>
      <c r="P666" s="28"/>
      <c r="Q666" s="28" t="s">
        <v>368</v>
      </c>
      <c r="R666" s="28">
        <v>100.0</v>
      </c>
      <c r="S666" s="50">
        <f t="shared" si="1"/>
        <v>50</v>
      </c>
      <c r="T666" s="28" t="str">
        <f t="shared" si="2"/>
        <v>DIATAS 8JAM</v>
      </c>
      <c r="U666" s="52">
        <v>45292.0</v>
      </c>
      <c r="V666" s="28" t="str">
        <f t="shared" si="3"/>
        <v>DIATAS 1 TAHUN</v>
      </c>
      <c r="W666" s="28"/>
      <c r="X666" s="28"/>
      <c r="Y666" s="28"/>
      <c r="Z666" s="28"/>
      <c r="AA666" s="28"/>
      <c r="AB666" s="28"/>
      <c r="AC666" s="65" t="b">
        <v>0</v>
      </c>
      <c r="AD666" s="28" t="str">
        <f t="shared" si="4"/>
        <v>Waktunya Dummy</v>
      </c>
      <c r="AE666" s="28" t="str">
        <f t="shared" si="5"/>
        <v>1</v>
      </c>
      <c r="AF666" s="28">
        <f t="shared" si="8"/>
        <v>100</v>
      </c>
      <c r="AG666" s="28">
        <v>100.0</v>
      </c>
      <c r="AH666" s="68">
        <v>1.0</v>
      </c>
      <c r="AI666" s="28">
        <v>0.0</v>
      </c>
      <c r="AJ666" s="70"/>
      <c r="AK666" s="28">
        <v>0.0</v>
      </c>
      <c r="AL666" s="28"/>
      <c r="AM666" s="28">
        <v>0.0</v>
      </c>
      <c r="AN666" s="28"/>
      <c r="AO666" s="28">
        <v>0.0</v>
      </c>
      <c r="AP666" s="28"/>
      <c r="AQ666" s="28">
        <v>0.0</v>
      </c>
      <c r="AR666" s="28"/>
      <c r="AS666" s="28">
        <v>0.0</v>
      </c>
      <c r="AT666" s="28"/>
      <c r="AU666" s="28">
        <v>0.0</v>
      </c>
      <c r="AV666" s="28"/>
      <c r="AW666" s="28">
        <v>0.0</v>
      </c>
      <c r="AX666" s="28"/>
      <c r="AY666" s="55" t="s">
        <v>184</v>
      </c>
      <c r="AZ666" s="55" t="s">
        <v>184</v>
      </c>
      <c r="BA666" s="55" t="s">
        <v>184</v>
      </c>
      <c r="BB666" s="55" t="s">
        <v>184</v>
      </c>
      <c r="BC666" s="77">
        <f t="shared" si="7"/>
        <v>100</v>
      </c>
    </row>
    <row r="667" ht="22.5" customHeight="1">
      <c r="A667" s="36">
        <v>666.0</v>
      </c>
      <c r="B667" s="28" t="s">
        <v>4016</v>
      </c>
      <c r="C667" s="28" t="s">
        <v>6632</v>
      </c>
      <c r="D667" s="28" t="s">
        <v>96</v>
      </c>
      <c r="E667" s="28" t="s">
        <v>593</v>
      </c>
      <c r="F667" s="28" t="s">
        <v>358</v>
      </c>
      <c r="G667" s="28"/>
      <c r="H667" s="28"/>
      <c r="I667" s="28">
        <v>2.0</v>
      </c>
      <c r="J667" s="28">
        <v>40.0</v>
      </c>
      <c r="K667" s="28">
        <v>80.0</v>
      </c>
      <c r="L667" s="28" t="s">
        <v>546</v>
      </c>
      <c r="M667" s="28">
        <v>2.0</v>
      </c>
      <c r="N667" s="28" t="s">
        <v>2353</v>
      </c>
      <c r="O667" s="28"/>
      <c r="P667" s="28"/>
      <c r="Q667" s="28" t="s">
        <v>368</v>
      </c>
      <c r="R667" s="28">
        <v>100.0</v>
      </c>
      <c r="S667" s="50">
        <f t="shared" si="1"/>
        <v>50</v>
      </c>
      <c r="T667" s="28" t="str">
        <f t="shared" si="2"/>
        <v>DIATAS 8JAM</v>
      </c>
      <c r="U667" s="52">
        <v>45292.0</v>
      </c>
      <c r="V667" s="28" t="str">
        <f t="shared" si="3"/>
        <v>DIATAS 1 TAHUN</v>
      </c>
      <c r="W667" s="28"/>
      <c r="X667" s="28"/>
      <c r="Y667" s="28"/>
      <c r="Z667" s="28"/>
      <c r="AA667" s="28"/>
      <c r="AB667" s="28"/>
      <c r="AC667" s="65" t="b">
        <v>0</v>
      </c>
      <c r="AD667" s="28" t="str">
        <f t="shared" si="4"/>
        <v>Waktunya Dummy</v>
      </c>
      <c r="AE667" s="28" t="str">
        <f t="shared" si="5"/>
        <v>1</v>
      </c>
      <c r="AF667" s="28">
        <f t="shared" si="8"/>
        <v>100</v>
      </c>
      <c r="AG667" s="28">
        <v>100.0</v>
      </c>
      <c r="AH667" s="68">
        <v>1.0</v>
      </c>
      <c r="AI667" s="28">
        <v>0.0</v>
      </c>
      <c r="AJ667" s="70"/>
      <c r="AK667" s="28">
        <v>0.0</v>
      </c>
      <c r="AL667" s="28"/>
      <c r="AM667" s="28">
        <v>0.0</v>
      </c>
      <c r="AN667" s="28"/>
      <c r="AO667" s="28">
        <v>0.0</v>
      </c>
      <c r="AP667" s="28"/>
      <c r="AQ667" s="28">
        <v>0.0</v>
      </c>
      <c r="AR667" s="28"/>
      <c r="AS667" s="28">
        <v>0.0</v>
      </c>
      <c r="AT667" s="28"/>
      <c r="AU667" s="28">
        <v>0.0</v>
      </c>
      <c r="AV667" s="28"/>
      <c r="AW667" s="28">
        <v>0.0</v>
      </c>
      <c r="AX667" s="28"/>
      <c r="AY667" s="55" t="s">
        <v>184</v>
      </c>
      <c r="AZ667" s="55" t="s">
        <v>184</v>
      </c>
      <c r="BA667" s="55" t="s">
        <v>184</v>
      </c>
      <c r="BB667" s="55" t="s">
        <v>184</v>
      </c>
      <c r="BC667" s="77">
        <f t="shared" si="7"/>
        <v>100</v>
      </c>
    </row>
    <row r="668" ht="22.5" customHeight="1">
      <c r="A668" s="36">
        <v>667.0</v>
      </c>
      <c r="B668" s="28" t="s">
        <v>4020</v>
      </c>
      <c r="C668" s="28" t="s">
        <v>6655</v>
      </c>
      <c r="D668" s="28" t="s">
        <v>253</v>
      </c>
      <c r="E668" s="28" t="s">
        <v>593</v>
      </c>
      <c r="F668" s="28" t="s">
        <v>358</v>
      </c>
      <c r="G668" s="28"/>
      <c r="H668" s="28"/>
      <c r="I668" s="28">
        <v>2.0</v>
      </c>
      <c r="J668" s="28">
        <v>40.0</v>
      </c>
      <c r="K668" s="28">
        <v>80.0</v>
      </c>
      <c r="L668" s="28" t="s">
        <v>546</v>
      </c>
      <c r="M668" s="28">
        <v>2.0</v>
      </c>
      <c r="N668" s="28" t="s">
        <v>2353</v>
      </c>
      <c r="O668" s="28"/>
      <c r="P668" s="28"/>
      <c r="Q668" s="28" t="s">
        <v>368</v>
      </c>
      <c r="R668" s="28">
        <v>100.0</v>
      </c>
      <c r="S668" s="50">
        <f t="shared" si="1"/>
        <v>50</v>
      </c>
      <c r="T668" s="28" t="str">
        <f t="shared" si="2"/>
        <v>DIATAS 8JAM</v>
      </c>
      <c r="U668" s="52">
        <v>45292.0</v>
      </c>
      <c r="V668" s="28" t="str">
        <f t="shared" si="3"/>
        <v>DIATAS 1 TAHUN</v>
      </c>
      <c r="W668" s="28"/>
      <c r="X668" s="28"/>
      <c r="Y668" s="28"/>
      <c r="Z668" s="28"/>
      <c r="AA668" s="28"/>
      <c r="AB668" s="28"/>
      <c r="AC668" s="65" t="b">
        <v>0</v>
      </c>
      <c r="AD668" s="28" t="str">
        <f t="shared" si="4"/>
        <v>Waktunya Dummy</v>
      </c>
      <c r="AE668" s="28" t="str">
        <f t="shared" si="5"/>
        <v>1</v>
      </c>
      <c r="AF668" s="28">
        <f t="shared" si="8"/>
        <v>100</v>
      </c>
      <c r="AG668" s="28">
        <v>100.0</v>
      </c>
      <c r="AH668" s="68">
        <v>1.0</v>
      </c>
      <c r="AI668" s="28">
        <v>0.0</v>
      </c>
      <c r="AJ668" s="70"/>
      <c r="AK668" s="28">
        <v>0.0</v>
      </c>
      <c r="AL668" s="28"/>
      <c r="AM668" s="28">
        <v>0.0</v>
      </c>
      <c r="AN668" s="28"/>
      <c r="AO668" s="28">
        <v>0.0</v>
      </c>
      <c r="AP668" s="28"/>
      <c r="AQ668" s="28">
        <v>0.0</v>
      </c>
      <c r="AR668" s="28"/>
      <c r="AS668" s="28">
        <v>0.0</v>
      </c>
      <c r="AT668" s="28"/>
      <c r="AU668" s="28">
        <v>0.0</v>
      </c>
      <c r="AV668" s="28"/>
      <c r="AW668" s="28">
        <v>0.0</v>
      </c>
      <c r="AX668" s="28"/>
      <c r="AY668" s="55" t="s">
        <v>184</v>
      </c>
      <c r="AZ668" s="55" t="s">
        <v>184</v>
      </c>
      <c r="BA668" s="55" t="s">
        <v>184</v>
      </c>
      <c r="BB668" s="55" t="s">
        <v>184</v>
      </c>
      <c r="BC668" s="77">
        <f t="shared" si="7"/>
        <v>100</v>
      </c>
    </row>
    <row r="669" ht="22.5" customHeight="1">
      <c r="A669" s="36">
        <v>668.0</v>
      </c>
      <c r="B669" s="28" t="s">
        <v>3999</v>
      </c>
      <c r="C669" s="28" t="s">
        <v>6688</v>
      </c>
      <c r="D669" s="28" t="s">
        <v>253</v>
      </c>
      <c r="E669" s="28" t="s">
        <v>593</v>
      </c>
      <c r="F669" s="28" t="s">
        <v>358</v>
      </c>
      <c r="G669" s="28"/>
      <c r="H669" s="28"/>
      <c r="I669" s="28">
        <v>2.0</v>
      </c>
      <c r="J669" s="28">
        <v>40.0</v>
      </c>
      <c r="K669" s="28">
        <v>80.0</v>
      </c>
      <c r="L669" s="28" t="s">
        <v>546</v>
      </c>
      <c r="M669" s="28">
        <v>2.0</v>
      </c>
      <c r="N669" s="28" t="s">
        <v>2353</v>
      </c>
      <c r="O669" s="28"/>
      <c r="P669" s="28"/>
      <c r="Q669" s="28" t="s">
        <v>368</v>
      </c>
      <c r="R669" s="28">
        <v>100.0</v>
      </c>
      <c r="S669" s="50">
        <f t="shared" si="1"/>
        <v>50</v>
      </c>
      <c r="T669" s="28" t="str">
        <f t="shared" si="2"/>
        <v>DIATAS 8JAM</v>
      </c>
      <c r="U669" s="52">
        <v>45292.0</v>
      </c>
      <c r="V669" s="28" t="str">
        <f t="shared" si="3"/>
        <v>DIATAS 1 TAHUN</v>
      </c>
      <c r="W669" s="28"/>
      <c r="X669" s="28"/>
      <c r="Y669" s="28"/>
      <c r="Z669" s="28"/>
      <c r="AA669" s="28"/>
      <c r="AB669" s="28"/>
      <c r="AC669" s="65" t="b">
        <v>0</v>
      </c>
      <c r="AD669" s="28" t="str">
        <f t="shared" si="4"/>
        <v>Waktunya Dummy</v>
      </c>
      <c r="AE669" s="28" t="str">
        <f t="shared" si="5"/>
        <v>1</v>
      </c>
      <c r="AF669" s="28">
        <f t="shared" si="8"/>
        <v>100</v>
      </c>
      <c r="AG669" s="28">
        <v>100.0</v>
      </c>
      <c r="AH669" s="68">
        <v>1.0</v>
      </c>
      <c r="AI669" s="28">
        <v>0.0</v>
      </c>
      <c r="AJ669" s="70"/>
      <c r="AK669" s="28">
        <v>0.0</v>
      </c>
      <c r="AL669" s="28"/>
      <c r="AM669" s="28">
        <v>0.0</v>
      </c>
      <c r="AN669" s="28"/>
      <c r="AO669" s="28">
        <v>0.0</v>
      </c>
      <c r="AP669" s="28"/>
      <c r="AQ669" s="28">
        <v>0.0</v>
      </c>
      <c r="AR669" s="28"/>
      <c r="AS669" s="28">
        <v>0.0</v>
      </c>
      <c r="AT669" s="28"/>
      <c r="AU669" s="28">
        <v>0.0</v>
      </c>
      <c r="AV669" s="28"/>
      <c r="AW669" s="28">
        <v>0.0</v>
      </c>
      <c r="AX669" s="28"/>
      <c r="AY669" s="55" t="s">
        <v>184</v>
      </c>
      <c r="AZ669" s="55" t="s">
        <v>184</v>
      </c>
      <c r="BA669" s="55" t="s">
        <v>184</v>
      </c>
      <c r="BB669" s="55" t="s">
        <v>184</v>
      </c>
      <c r="BC669" s="77">
        <f t="shared" si="7"/>
        <v>100</v>
      </c>
    </row>
    <row r="670" ht="22.5" customHeight="1">
      <c r="A670" s="36">
        <v>669.0</v>
      </c>
      <c r="B670" s="28" t="s">
        <v>4023</v>
      </c>
      <c r="C670" s="28" t="s">
        <v>6701</v>
      </c>
      <c r="D670" s="28" t="s">
        <v>253</v>
      </c>
      <c r="E670" s="28" t="s">
        <v>593</v>
      </c>
      <c r="F670" s="28" t="s">
        <v>358</v>
      </c>
      <c r="G670" s="28"/>
      <c r="H670" s="28"/>
      <c r="I670" s="28">
        <v>2.0</v>
      </c>
      <c r="J670" s="28">
        <v>40.0</v>
      </c>
      <c r="K670" s="28">
        <v>80.0</v>
      </c>
      <c r="L670" s="28" t="s">
        <v>546</v>
      </c>
      <c r="M670" s="28">
        <v>2.0</v>
      </c>
      <c r="N670" s="28" t="s">
        <v>2353</v>
      </c>
      <c r="O670" s="28"/>
      <c r="P670" s="28"/>
      <c r="Q670" s="28" t="s">
        <v>368</v>
      </c>
      <c r="R670" s="28">
        <v>100.0</v>
      </c>
      <c r="S670" s="50">
        <f t="shared" si="1"/>
        <v>50</v>
      </c>
      <c r="T670" s="28" t="str">
        <f t="shared" si="2"/>
        <v>DIATAS 8JAM</v>
      </c>
      <c r="U670" s="52">
        <v>45292.0</v>
      </c>
      <c r="V670" s="28" t="str">
        <f t="shared" si="3"/>
        <v>DIATAS 1 TAHUN</v>
      </c>
      <c r="W670" s="28"/>
      <c r="X670" s="28"/>
      <c r="Y670" s="28"/>
      <c r="Z670" s="28"/>
      <c r="AA670" s="28"/>
      <c r="AB670" s="28"/>
      <c r="AC670" s="65" t="b">
        <v>0</v>
      </c>
      <c r="AD670" s="28" t="str">
        <f t="shared" si="4"/>
        <v>Waktunya Dummy</v>
      </c>
      <c r="AE670" s="28" t="str">
        <f t="shared" si="5"/>
        <v>1</v>
      </c>
      <c r="AF670" s="28">
        <f t="shared" si="8"/>
        <v>100</v>
      </c>
      <c r="AG670" s="28">
        <v>100.0</v>
      </c>
      <c r="AH670" s="68">
        <v>1.0</v>
      </c>
      <c r="AI670" s="28">
        <v>0.0</v>
      </c>
      <c r="AJ670" s="70"/>
      <c r="AK670" s="28">
        <v>0.0</v>
      </c>
      <c r="AL670" s="28"/>
      <c r="AM670" s="28">
        <v>0.0</v>
      </c>
      <c r="AN670" s="28"/>
      <c r="AO670" s="28">
        <v>0.0</v>
      </c>
      <c r="AP670" s="28"/>
      <c r="AQ670" s="28">
        <v>0.0</v>
      </c>
      <c r="AR670" s="28"/>
      <c r="AS670" s="28">
        <v>0.0</v>
      </c>
      <c r="AT670" s="28"/>
      <c r="AU670" s="28">
        <v>0.0</v>
      </c>
      <c r="AV670" s="28"/>
      <c r="AW670" s="28">
        <v>0.0</v>
      </c>
      <c r="AX670" s="28"/>
      <c r="AY670" s="55" t="s">
        <v>184</v>
      </c>
      <c r="AZ670" s="55" t="s">
        <v>184</v>
      </c>
      <c r="BA670" s="55" t="s">
        <v>184</v>
      </c>
      <c r="BB670" s="55" t="s">
        <v>184</v>
      </c>
      <c r="BC670" s="77">
        <f t="shared" si="7"/>
        <v>100</v>
      </c>
    </row>
    <row r="671" ht="22.5" customHeight="1">
      <c r="A671" s="36">
        <v>670.0</v>
      </c>
      <c r="B671" s="28" t="s">
        <v>4027</v>
      </c>
      <c r="C671" s="28" t="s">
        <v>6718</v>
      </c>
      <c r="D671" s="28" t="s">
        <v>253</v>
      </c>
      <c r="E671" s="28" t="s">
        <v>593</v>
      </c>
      <c r="F671" s="28" t="s">
        <v>358</v>
      </c>
      <c r="G671" s="28"/>
      <c r="H671" s="28"/>
      <c r="I671" s="28">
        <v>2.0</v>
      </c>
      <c r="J671" s="28">
        <v>40.0</v>
      </c>
      <c r="K671" s="28">
        <v>80.0</v>
      </c>
      <c r="L671" s="28" t="s">
        <v>546</v>
      </c>
      <c r="M671" s="28">
        <v>2.0</v>
      </c>
      <c r="N671" s="28" t="s">
        <v>2353</v>
      </c>
      <c r="O671" s="28"/>
      <c r="P671" s="28"/>
      <c r="Q671" s="28" t="s">
        <v>368</v>
      </c>
      <c r="R671" s="28">
        <v>100.0</v>
      </c>
      <c r="S671" s="50">
        <f t="shared" si="1"/>
        <v>50</v>
      </c>
      <c r="T671" s="28" t="str">
        <f t="shared" si="2"/>
        <v>DIATAS 8JAM</v>
      </c>
      <c r="U671" s="52">
        <v>45292.0</v>
      </c>
      <c r="V671" s="28" t="str">
        <f t="shared" si="3"/>
        <v>DIATAS 1 TAHUN</v>
      </c>
      <c r="W671" s="28"/>
      <c r="X671" s="28"/>
      <c r="Y671" s="28"/>
      <c r="Z671" s="28"/>
      <c r="AA671" s="28"/>
      <c r="AB671" s="28"/>
      <c r="AC671" s="65" t="b">
        <v>0</v>
      </c>
      <c r="AD671" s="28" t="str">
        <f t="shared" si="4"/>
        <v>Waktunya Dummy</v>
      </c>
      <c r="AE671" s="28" t="str">
        <f t="shared" si="5"/>
        <v>1</v>
      </c>
      <c r="AF671" s="28">
        <f t="shared" si="8"/>
        <v>100</v>
      </c>
      <c r="AG671" s="28">
        <v>100.0</v>
      </c>
      <c r="AH671" s="68">
        <v>1.0</v>
      </c>
      <c r="AI671" s="28">
        <v>0.0</v>
      </c>
      <c r="AJ671" s="70"/>
      <c r="AK671" s="28">
        <v>0.0</v>
      </c>
      <c r="AL671" s="28"/>
      <c r="AM671" s="28">
        <v>0.0</v>
      </c>
      <c r="AN671" s="28"/>
      <c r="AO671" s="28">
        <v>0.0</v>
      </c>
      <c r="AP671" s="28"/>
      <c r="AQ671" s="28">
        <v>0.0</v>
      </c>
      <c r="AR671" s="28"/>
      <c r="AS671" s="28">
        <v>0.0</v>
      </c>
      <c r="AT671" s="28"/>
      <c r="AU671" s="28">
        <v>0.0</v>
      </c>
      <c r="AV671" s="28"/>
      <c r="AW671" s="28">
        <v>0.0</v>
      </c>
      <c r="AX671" s="28"/>
      <c r="AY671" s="55" t="s">
        <v>184</v>
      </c>
      <c r="AZ671" s="55" t="s">
        <v>184</v>
      </c>
      <c r="BA671" s="55" t="s">
        <v>184</v>
      </c>
      <c r="BB671" s="55" t="s">
        <v>184</v>
      </c>
      <c r="BC671" s="77">
        <f t="shared" si="7"/>
        <v>100</v>
      </c>
    </row>
    <row r="672" ht="22.5" customHeight="1">
      <c r="A672" s="36">
        <v>671.0</v>
      </c>
      <c r="B672" s="28" t="s">
        <v>4031</v>
      </c>
      <c r="C672" s="28" t="s">
        <v>6739</v>
      </c>
      <c r="D672" s="28" t="s">
        <v>288</v>
      </c>
      <c r="E672" s="28" t="s">
        <v>593</v>
      </c>
      <c r="F672" s="28" t="s">
        <v>358</v>
      </c>
      <c r="G672" s="28"/>
      <c r="H672" s="28"/>
      <c r="I672" s="28">
        <v>2.0</v>
      </c>
      <c r="J672" s="28">
        <v>40.0</v>
      </c>
      <c r="K672" s="28">
        <v>80.0</v>
      </c>
      <c r="L672" s="28" t="s">
        <v>546</v>
      </c>
      <c r="M672" s="28">
        <v>2.0</v>
      </c>
      <c r="N672" s="28" t="s">
        <v>2353</v>
      </c>
      <c r="O672" s="28"/>
      <c r="P672" s="28"/>
      <c r="Q672" s="28" t="s">
        <v>368</v>
      </c>
      <c r="R672" s="28">
        <v>100.0</v>
      </c>
      <c r="S672" s="50">
        <f t="shared" si="1"/>
        <v>50</v>
      </c>
      <c r="T672" s="28" t="str">
        <f t="shared" si="2"/>
        <v>DIATAS 8JAM</v>
      </c>
      <c r="U672" s="52">
        <v>45292.0</v>
      </c>
      <c r="V672" s="28" t="str">
        <f t="shared" si="3"/>
        <v>DIATAS 1 TAHUN</v>
      </c>
      <c r="W672" s="28"/>
      <c r="X672" s="28"/>
      <c r="Y672" s="28"/>
      <c r="Z672" s="28"/>
      <c r="AA672" s="28"/>
      <c r="AB672" s="28"/>
      <c r="AC672" s="65" t="b">
        <v>0</v>
      </c>
      <c r="AD672" s="28" t="str">
        <f t="shared" si="4"/>
        <v>Waktunya Dummy</v>
      </c>
      <c r="AE672" s="28" t="str">
        <f t="shared" si="5"/>
        <v>1</v>
      </c>
      <c r="AF672" s="28">
        <f t="shared" si="8"/>
        <v>100</v>
      </c>
      <c r="AG672" s="28">
        <v>100.0</v>
      </c>
      <c r="AH672" s="68">
        <v>1.0</v>
      </c>
      <c r="AI672" s="28">
        <v>0.0</v>
      </c>
      <c r="AJ672" s="70"/>
      <c r="AK672" s="28">
        <v>0.0</v>
      </c>
      <c r="AL672" s="28"/>
      <c r="AM672" s="28">
        <v>0.0</v>
      </c>
      <c r="AN672" s="28"/>
      <c r="AO672" s="28">
        <v>0.0</v>
      </c>
      <c r="AP672" s="28"/>
      <c r="AQ672" s="28">
        <v>0.0</v>
      </c>
      <c r="AR672" s="28"/>
      <c r="AS672" s="28">
        <v>0.0</v>
      </c>
      <c r="AT672" s="28"/>
      <c r="AU672" s="28">
        <v>0.0</v>
      </c>
      <c r="AV672" s="28"/>
      <c r="AW672" s="28">
        <v>0.0</v>
      </c>
      <c r="AX672" s="28"/>
      <c r="AY672" s="55" t="s">
        <v>184</v>
      </c>
      <c r="AZ672" s="55" t="s">
        <v>184</v>
      </c>
      <c r="BA672" s="55" t="s">
        <v>184</v>
      </c>
      <c r="BB672" s="55" t="s">
        <v>184</v>
      </c>
      <c r="BC672" s="77">
        <f t="shared" si="7"/>
        <v>100</v>
      </c>
    </row>
    <row r="673" ht="22.5" customHeight="1">
      <c r="A673" s="36">
        <v>672.0</v>
      </c>
      <c r="B673" s="28" t="s">
        <v>4035</v>
      </c>
      <c r="C673" s="28" t="s">
        <v>6763</v>
      </c>
      <c r="D673" s="28" t="s">
        <v>288</v>
      </c>
      <c r="E673" s="28" t="s">
        <v>593</v>
      </c>
      <c r="F673" s="28" t="s">
        <v>358</v>
      </c>
      <c r="G673" s="28"/>
      <c r="H673" s="28"/>
      <c r="I673" s="28">
        <v>2.0</v>
      </c>
      <c r="J673" s="28">
        <v>40.0</v>
      </c>
      <c r="K673" s="28">
        <v>80.0</v>
      </c>
      <c r="L673" s="28" t="s">
        <v>546</v>
      </c>
      <c r="M673" s="28">
        <v>2.0</v>
      </c>
      <c r="N673" s="28" t="s">
        <v>2353</v>
      </c>
      <c r="O673" s="28"/>
      <c r="P673" s="28"/>
      <c r="Q673" s="28" t="s">
        <v>368</v>
      </c>
      <c r="R673" s="28">
        <v>100.0</v>
      </c>
      <c r="S673" s="50">
        <f t="shared" si="1"/>
        <v>50</v>
      </c>
      <c r="T673" s="28" t="str">
        <f t="shared" si="2"/>
        <v>DIATAS 8JAM</v>
      </c>
      <c r="U673" s="52">
        <v>45292.0</v>
      </c>
      <c r="V673" s="28" t="str">
        <f t="shared" si="3"/>
        <v>DIATAS 1 TAHUN</v>
      </c>
      <c r="W673" s="28"/>
      <c r="X673" s="28"/>
      <c r="Y673" s="28"/>
      <c r="Z673" s="28"/>
      <c r="AA673" s="28"/>
      <c r="AB673" s="28"/>
      <c r="AC673" s="65" t="b">
        <v>0</v>
      </c>
      <c r="AD673" s="28" t="str">
        <f t="shared" si="4"/>
        <v>Waktunya Dummy</v>
      </c>
      <c r="AE673" s="28" t="str">
        <f t="shared" si="5"/>
        <v>1</v>
      </c>
      <c r="AF673" s="28">
        <f t="shared" si="8"/>
        <v>100</v>
      </c>
      <c r="AG673" s="28">
        <v>100.0</v>
      </c>
      <c r="AH673" s="68">
        <v>1.0</v>
      </c>
      <c r="AI673" s="28">
        <v>0.0</v>
      </c>
      <c r="AJ673" s="70"/>
      <c r="AK673" s="28">
        <v>0.0</v>
      </c>
      <c r="AL673" s="28"/>
      <c r="AM673" s="28">
        <v>0.0</v>
      </c>
      <c r="AN673" s="28"/>
      <c r="AO673" s="28">
        <v>0.0</v>
      </c>
      <c r="AP673" s="28"/>
      <c r="AQ673" s="28">
        <v>0.0</v>
      </c>
      <c r="AR673" s="28"/>
      <c r="AS673" s="28">
        <v>0.0</v>
      </c>
      <c r="AT673" s="28"/>
      <c r="AU673" s="28">
        <v>0.0</v>
      </c>
      <c r="AV673" s="28"/>
      <c r="AW673" s="28">
        <v>0.0</v>
      </c>
      <c r="AX673" s="28"/>
      <c r="AY673" s="55" t="s">
        <v>184</v>
      </c>
      <c r="AZ673" s="55" t="s">
        <v>184</v>
      </c>
      <c r="BA673" s="55" t="s">
        <v>184</v>
      </c>
      <c r="BB673" s="55" t="s">
        <v>184</v>
      </c>
      <c r="BC673" s="77">
        <f t="shared" si="7"/>
        <v>100</v>
      </c>
    </row>
    <row r="674" ht="22.5" customHeight="1">
      <c r="A674" s="36">
        <v>673.0</v>
      </c>
      <c r="B674" s="28" t="s">
        <v>4039</v>
      </c>
      <c r="C674" s="28" t="s">
        <v>6784</v>
      </c>
      <c r="D674" s="28" t="s">
        <v>288</v>
      </c>
      <c r="E674" s="28" t="s">
        <v>593</v>
      </c>
      <c r="F674" s="28" t="s">
        <v>358</v>
      </c>
      <c r="G674" s="28"/>
      <c r="H674" s="28"/>
      <c r="I674" s="28">
        <v>2.0</v>
      </c>
      <c r="J674" s="28">
        <v>40.0</v>
      </c>
      <c r="K674" s="28">
        <v>80.0</v>
      </c>
      <c r="L674" s="28" t="s">
        <v>546</v>
      </c>
      <c r="M674" s="28">
        <v>2.0</v>
      </c>
      <c r="N674" s="28" t="s">
        <v>2353</v>
      </c>
      <c r="O674" s="28"/>
      <c r="P674" s="28"/>
      <c r="Q674" s="28" t="s">
        <v>368</v>
      </c>
      <c r="R674" s="28">
        <v>100.0</v>
      </c>
      <c r="S674" s="50">
        <f t="shared" si="1"/>
        <v>50</v>
      </c>
      <c r="T674" s="28" t="str">
        <f t="shared" si="2"/>
        <v>DIATAS 8JAM</v>
      </c>
      <c r="U674" s="52">
        <v>45292.0</v>
      </c>
      <c r="V674" s="28" t="str">
        <f t="shared" si="3"/>
        <v>DIATAS 1 TAHUN</v>
      </c>
      <c r="W674" s="28"/>
      <c r="X674" s="28"/>
      <c r="Y674" s="28"/>
      <c r="Z674" s="28"/>
      <c r="AA674" s="28"/>
      <c r="AB674" s="28"/>
      <c r="AC674" s="65" t="b">
        <v>0</v>
      </c>
      <c r="AD674" s="28" t="str">
        <f t="shared" si="4"/>
        <v>Waktunya Dummy</v>
      </c>
      <c r="AE674" s="28" t="str">
        <f t="shared" si="5"/>
        <v>1</v>
      </c>
      <c r="AF674" s="28">
        <f t="shared" si="8"/>
        <v>100</v>
      </c>
      <c r="AG674" s="28">
        <v>100.0</v>
      </c>
      <c r="AH674" s="68">
        <v>1.0</v>
      </c>
      <c r="AI674" s="28">
        <v>0.0</v>
      </c>
      <c r="AJ674" s="70"/>
      <c r="AK674" s="28">
        <v>0.0</v>
      </c>
      <c r="AL674" s="28"/>
      <c r="AM674" s="28">
        <v>0.0</v>
      </c>
      <c r="AN674" s="28"/>
      <c r="AO674" s="28">
        <v>0.0</v>
      </c>
      <c r="AP674" s="28"/>
      <c r="AQ674" s="28">
        <v>0.0</v>
      </c>
      <c r="AR674" s="28"/>
      <c r="AS674" s="28">
        <v>0.0</v>
      </c>
      <c r="AT674" s="28"/>
      <c r="AU674" s="28">
        <v>0.0</v>
      </c>
      <c r="AV674" s="28"/>
      <c r="AW674" s="28">
        <v>0.0</v>
      </c>
      <c r="AX674" s="28"/>
      <c r="AY674" s="55" t="s">
        <v>184</v>
      </c>
      <c r="AZ674" s="55" t="s">
        <v>184</v>
      </c>
      <c r="BA674" s="55" t="s">
        <v>184</v>
      </c>
      <c r="BB674" s="55" t="s">
        <v>184</v>
      </c>
      <c r="BC674" s="77">
        <f t="shared" si="7"/>
        <v>100</v>
      </c>
    </row>
    <row r="675" ht="22.5" customHeight="1">
      <c r="A675" s="36">
        <v>674.0</v>
      </c>
      <c r="B675" s="28" t="s">
        <v>4042</v>
      </c>
      <c r="C675" s="28" t="s">
        <v>6801</v>
      </c>
      <c r="D675" s="28" t="s">
        <v>288</v>
      </c>
      <c r="E675" s="28" t="s">
        <v>593</v>
      </c>
      <c r="F675" s="28" t="s">
        <v>358</v>
      </c>
      <c r="G675" s="28"/>
      <c r="H675" s="28"/>
      <c r="I675" s="28">
        <v>2.0</v>
      </c>
      <c r="J675" s="28">
        <v>40.0</v>
      </c>
      <c r="K675" s="28">
        <v>80.0</v>
      </c>
      <c r="L675" s="28" t="s">
        <v>546</v>
      </c>
      <c r="M675" s="28">
        <v>2.0</v>
      </c>
      <c r="N675" s="28" t="s">
        <v>2353</v>
      </c>
      <c r="O675" s="28"/>
      <c r="P675" s="28"/>
      <c r="Q675" s="28" t="s">
        <v>368</v>
      </c>
      <c r="R675" s="28">
        <v>100.0</v>
      </c>
      <c r="S675" s="50">
        <f t="shared" si="1"/>
        <v>50</v>
      </c>
      <c r="T675" s="28" t="str">
        <f t="shared" si="2"/>
        <v>DIATAS 8JAM</v>
      </c>
      <c r="U675" s="52">
        <v>45292.0</v>
      </c>
      <c r="V675" s="28" t="str">
        <f t="shared" si="3"/>
        <v>DIATAS 1 TAHUN</v>
      </c>
      <c r="W675" s="28"/>
      <c r="X675" s="28"/>
      <c r="Y675" s="28"/>
      <c r="Z675" s="28"/>
      <c r="AA675" s="28"/>
      <c r="AB675" s="28"/>
      <c r="AC675" s="65" t="b">
        <v>0</v>
      </c>
      <c r="AD675" s="28" t="str">
        <f t="shared" si="4"/>
        <v>Waktunya Dummy</v>
      </c>
      <c r="AE675" s="28" t="str">
        <f t="shared" si="5"/>
        <v>1</v>
      </c>
      <c r="AF675" s="28">
        <f t="shared" si="8"/>
        <v>100</v>
      </c>
      <c r="AG675" s="28">
        <v>100.0</v>
      </c>
      <c r="AH675" s="68">
        <v>1.0</v>
      </c>
      <c r="AI675" s="28">
        <v>0.0</v>
      </c>
      <c r="AJ675" s="70"/>
      <c r="AK675" s="28">
        <v>0.0</v>
      </c>
      <c r="AL675" s="28"/>
      <c r="AM675" s="28">
        <v>0.0</v>
      </c>
      <c r="AN675" s="28"/>
      <c r="AO675" s="28">
        <v>0.0</v>
      </c>
      <c r="AP675" s="28"/>
      <c r="AQ675" s="28">
        <v>0.0</v>
      </c>
      <c r="AR675" s="28"/>
      <c r="AS675" s="28">
        <v>0.0</v>
      </c>
      <c r="AT675" s="28"/>
      <c r="AU675" s="28">
        <v>0.0</v>
      </c>
      <c r="AV675" s="28"/>
      <c r="AW675" s="28">
        <v>0.0</v>
      </c>
      <c r="AX675" s="28"/>
      <c r="AY675" s="55" t="s">
        <v>184</v>
      </c>
      <c r="AZ675" s="55" t="s">
        <v>184</v>
      </c>
      <c r="BA675" s="55" t="s">
        <v>184</v>
      </c>
      <c r="BB675" s="55" t="s">
        <v>184</v>
      </c>
      <c r="BC675" s="77">
        <f t="shared" si="7"/>
        <v>100</v>
      </c>
    </row>
    <row r="676" ht="22.5" customHeight="1">
      <c r="A676" s="36">
        <v>675.0</v>
      </c>
      <c r="B676" s="28" t="s">
        <v>4046</v>
      </c>
      <c r="C676" s="28" t="s">
        <v>6824</v>
      </c>
      <c r="D676" s="28" t="s">
        <v>288</v>
      </c>
      <c r="E676" s="28" t="s">
        <v>593</v>
      </c>
      <c r="F676" s="28" t="s">
        <v>358</v>
      </c>
      <c r="G676" s="28"/>
      <c r="H676" s="28"/>
      <c r="I676" s="28">
        <v>2.0</v>
      </c>
      <c r="J676" s="28">
        <v>40.0</v>
      </c>
      <c r="K676" s="28">
        <v>80.0</v>
      </c>
      <c r="L676" s="28" t="s">
        <v>546</v>
      </c>
      <c r="M676" s="28">
        <v>2.0</v>
      </c>
      <c r="N676" s="28" t="s">
        <v>2353</v>
      </c>
      <c r="O676" s="28"/>
      <c r="P676" s="28"/>
      <c r="Q676" s="28" t="s">
        <v>368</v>
      </c>
      <c r="R676" s="28">
        <v>100.0</v>
      </c>
      <c r="S676" s="50">
        <f t="shared" si="1"/>
        <v>50</v>
      </c>
      <c r="T676" s="28" t="str">
        <f t="shared" si="2"/>
        <v>DIATAS 8JAM</v>
      </c>
      <c r="U676" s="52">
        <v>45292.0</v>
      </c>
      <c r="V676" s="28" t="str">
        <f t="shared" si="3"/>
        <v>DIATAS 1 TAHUN</v>
      </c>
      <c r="W676" s="28"/>
      <c r="X676" s="28"/>
      <c r="Y676" s="28"/>
      <c r="Z676" s="28"/>
      <c r="AA676" s="28"/>
      <c r="AB676" s="28"/>
      <c r="AC676" s="65" t="b">
        <v>0</v>
      </c>
      <c r="AD676" s="28" t="str">
        <f t="shared" si="4"/>
        <v>Waktunya Dummy</v>
      </c>
      <c r="AE676" s="28" t="str">
        <f t="shared" si="5"/>
        <v>1</v>
      </c>
      <c r="AF676" s="28">
        <f t="shared" si="8"/>
        <v>100</v>
      </c>
      <c r="AG676" s="28">
        <v>100.0</v>
      </c>
      <c r="AH676" s="68">
        <v>1.0</v>
      </c>
      <c r="AI676" s="28">
        <v>0.0</v>
      </c>
      <c r="AJ676" s="70"/>
      <c r="AK676" s="28">
        <v>0.0</v>
      </c>
      <c r="AL676" s="28"/>
      <c r="AM676" s="28">
        <v>0.0</v>
      </c>
      <c r="AN676" s="28"/>
      <c r="AO676" s="28">
        <v>0.0</v>
      </c>
      <c r="AP676" s="28"/>
      <c r="AQ676" s="28">
        <v>0.0</v>
      </c>
      <c r="AR676" s="28"/>
      <c r="AS676" s="28">
        <v>0.0</v>
      </c>
      <c r="AT676" s="28"/>
      <c r="AU676" s="28">
        <v>0.0</v>
      </c>
      <c r="AV676" s="28"/>
      <c r="AW676" s="28">
        <v>0.0</v>
      </c>
      <c r="AX676" s="28"/>
      <c r="AY676" s="55" t="s">
        <v>184</v>
      </c>
      <c r="AZ676" s="55" t="s">
        <v>184</v>
      </c>
      <c r="BA676" s="55" t="s">
        <v>184</v>
      </c>
      <c r="BB676" s="55" t="s">
        <v>184</v>
      </c>
      <c r="BC676" s="77">
        <f t="shared" si="7"/>
        <v>100</v>
      </c>
    </row>
    <row r="677" ht="22.5" customHeight="1">
      <c r="A677" s="36">
        <v>676.0</v>
      </c>
      <c r="B677" s="28" t="s">
        <v>4048</v>
      </c>
      <c r="C677" s="28" t="s">
        <v>6845</v>
      </c>
      <c r="D677" s="28" t="s">
        <v>288</v>
      </c>
      <c r="E677" s="28" t="s">
        <v>593</v>
      </c>
      <c r="F677" s="28" t="s">
        <v>358</v>
      </c>
      <c r="G677" s="28"/>
      <c r="H677" s="28"/>
      <c r="I677" s="28">
        <v>2.0</v>
      </c>
      <c r="J677" s="28">
        <v>40.0</v>
      </c>
      <c r="K677" s="28">
        <v>80.0</v>
      </c>
      <c r="L677" s="28" t="s">
        <v>546</v>
      </c>
      <c r="M677" s="28">
        <v>2.0</v>
      </c>
      <c r="N677" s="28" t="s">
        <v>2353</v>
      </c>
      <c r="O677" s="28"/>
      <c r="P677" s="28"/>
      <c r="Q677" s="28" t="s">
        <v>368</v>
      </c>
      <c r="R677" s="28">
        <v>100.0</v>
      </c>
      <c r="S677" s="50">
        <f t="shared" si="1"/>
        <v>50</v>
      </c>
      <c r="T677" s="28" t="str">
        <f t="shared" si="2"/>
        <v>DIATAS 8JAM</v>
      </c>
      <c r="U677" s="52">
        <v>45292.0</v>
      </c>
      <c r="V677" s="28" t="str">
        <f t="shared" si="3"/>
        <v>DIATAS 1 TAHUN</v>
      </c>
      <c r="W677" s="28"/>
      <c r="X677" s="28"/>
      <c r="Y677" s="28"/>
      <c r="Z677" s="28"/>
      <c r="AA677" s="28"/>
      <c r="AB677" s="28"/>
      <c r="AC677" s="65" t="b">
        <v>0</v>
      </c>
      <c r="AD677" s="28" t="str">
        <f t="shared" si="4"/>
        <v>Waktunya Dummy</v>
      </c>
      <c r="AE677" s="28" t="str">
        <f t="shared" si="5"/>
        <v>1</v>
      </c>
      <c r="AF677" s="28">
        <f t="shared" si="8"/>
        <v>100</v>
      </c>
      <c r="AG677" s="28">
        <v>100.0</v>
      </c>
      <c r="AH677" s="68">
        <v>1.0</v>
      </c>
      <c r="AI677" s="28">
        <v>0.0</v>
      </c>
      <c r="AJ677" s="70"/>
      <c r="AK677" s="28">
        <v>0.0</v>
      </c>
      <c r="AL677" s="28"/>
      <c r="AM677" s="28">
        <v>0.0</v>
      </c>
      <c r="AN677" s="28"/>
      <c r="AO677" s="28">
        <v>0.0</v>
      </c>
      <c r="AP677" s="28"/>
      <c r="AQ677" s="28">
        <v>0.0</v>
      </c>
      <c r="AR677" s="28"/>
      <c r="AS677" s="28">
        <v>0.0</v>
      </c>
      <c r="AT677" s="28"/>
      <c r="AU677" s="28">
        <v>0.0</v>
      </c>
      <c r="AV677" s="28"/>
      <c r="AW677" s="28">
        <v>0.0</v>
      </c>
      <c r="AX677" s="28"/>
      <c r="AY677" s="55" t="s">
        <v>184</v>
      </c>
      <c r="AZ677" s="55" t="s">
        <v>184</v>
      </c>
      <c r="BA677" s="55" t="s">
        <v>184</v>
      </c>
      <c r="BB677" s="55" t="s">
        <v>184</v>
      </c>
      <c r="BC677" s="77">
        <f t="shared" si="7"/>
        <v>100</v>
      </c>
    </row>
    <row r="678" ht="22.5" customHeight="1">
      <c r="A678" s="36">
        <v>677.0</v>
      </c>
      <c r="B678" s="28" t="s">
        <v>4054</v>
      </c>
      <c r="C678" s="28" t="s">
        <v>6871</v>
      </c>
      <c r="D678" s="28" t="s">
        <v>288</v>
      </c>
      <c r="E678" s="28" t="s">
        <v>593</v>
      </c>
      <c r="F678" s="28" t="s">
        <v>358</v>
      </c>
      <c r="G678" s="28"/>
      <c r="H678" s="28"/>
      <c r="I678" s="28">
        <v>2.0</v>
      </c>
      <c r="J678" s="28">
        <v>40.0</v>
      </c>
      <c r="K678" s="28">
        <v>80.0</v>
      </c>
      <c r="L678" s="28" t="s">
        <v>546</v>
      </c>
      <c r="M678" s="28">
        <v>2.0</v>
      </c>
      <c r="N678" s="28" t="s">
        <v>2353</v>
      </c>
      <c r="O678" s="28"/>
      <c r="P678" s="28"/>
      <c r="Q678" s="28" t="s">
        <v>368</v>
      </c>
      <c r="R678" s="28">
        <v>100.0</v>
      </c>
      <c r="S678" s="50">
        <f t="shared" si="1"/>
        <v>50</v>
      </c>
      <c r="T678" s="28" t="str">
        <f t="shared" si="2"/>
        <v>DIATAS 8JAM</v>
      </c>
      <c r="U678" s="52">
        <v>45292.0</v>
      </c>
      <c r="V678" s="28" t="str">
        <f t="shared" si="3"/>
        <v>DIATAS 1 TAHUN</v>
      </c>
      <c r="W678" s="28"/>
      <c r="X678" s="28"/>
      <c r="Y678" s="28"/>
      <c r="Z678" s="28"/>
      <c r="AA678" s="28"/>
      <c r="AB678" s="28"/>
      <c r="AC678" s="65" t="b">
        <v>0</v>
      </c>
      <c r="AD678" s="28" t="str">
        <f t="shared" si="4"/>
        <v>Waktunya Dummy</v>
      </c>
      <c r="AE678" s="28" t="str">
        <f t="shared" si="5"/>
        <v>1</v>
      </c>
      <c r="AF678" s="28">
        <f t="shared" si="8"/>
        <v>100</v>
      </c>
      <c r="AG678" s="28">
        <v>100.0</v>
      </c>
      <c r="AH678" s="68">
        <v>1.0</v>
      </c>
      <c r="AI678" s="28">
        <v>0.0</v>
      </c>
      <c r="AJ678" s="70"/>
      <c r="AK678" s="28">
        <v>0.0</v>
      </c>
      <c r="AL678" s="28"/>
      <c r="AM678" s="28">
        <v>0.0</v>
      </c>
      <c r="AN678" s="28"/>
      <c r="AO678" s="28">
        <v>0.0</v>
      </c>
      <c r="AP678" s="28"/>
      <c r="AQ678" s="28">
        <v>0.0</v>
      </c>
      <c r="AR678" s="28"/>
      <c r="AS678" s="28">
        <v>0.0</v>
      </c>
      <c r="AT678" s="28"/>
      <c r="AU678" s="28">
        <v>0.0</v>
      </c>
      <c r="AV678" s="28"/>
      <c r="AW678" s="28">
        <v>0.0</v>
      </c>
      <c r="AX678" s="28"/>
      <c r="AY678" s="55" t="s">
        <v>184</v>
      </c>
      <c r="AZ678" s="55" t="s">
        <v>184</v>
      </c>
      <c r="BA678" s="55" t="s">
        <v>184</v>
      </c>
      <c r="BB678" s="55" t="s">
        <v>184</v>
      </c>
      <c r="BC678" s="77">
        <f t="shared" si="7"/>
        <v>100</v>
      </c>
    </row>
    <row r="679" ht="22.5" customHeight="1">
      <c r="A679" s="36">
        <v>678.0</v>
      </c>
      <c r="B679" s="28" t="s">
        <v>4057</v>
      </c>
      <c r="C679" s="28" t="s">
        <v>6888</v>
      </c>
      <c r="D679" s="28" t="s">
        <v>288</v>
      </c>
      <c r="E679" s="28" t="s">
        <v>593</v>
      </c>
      <c r="F679" s="28" t="s">
        <v>358</v>
      </c>
      <c r="G679" s="28"/>
      <c r="H679" s="28"/>
      <c r="I679" s="28">
        <v>2.0</v>
      </c>
      <c r="J679" s="28">
        <v>40.0</v>
      </c>
      <c r="K679" s="28">
        <v>80.0</v>
      </c>
      <c r="L679" s="28" t="s">
        <v>546</v>
      </c>
      <c r="M679" s="28">
        <v>2.0</v>
      </c>
      <c r="N679" s="28" t="s">
        <v>2353</v>
      </c>
      <c r="O679" s="28"/>
      <c r="P679" s="28"/>
      <c r="Q679" s="28" t="s">
        <v>368</v>
      </c>
      <c r="R679" s="28">
        <v>100.0</v>
      </c>
      <c r="S679" s="50">
        <f t="shared" si="1"/>
        <v>50</v>
      </c>
      <c r="T679" s="28" t="str">
        <f t="shared" si="2"/>
        <v>DIATAS 8JAM</v>
      </c>
      <c r="U679" s="52">
        <v>45292.0</v>
      </c>
      <c r="V679" s="28" t="str">
        <f t="shared" si="3"/>
        <v>DIATAS 1 TAHUN</v>
      </c>
      <c r="W679" s="28"/>
      <c r="X679" s="28"/>
      <c r="Y679" s="28"/>
      <c r="Z679" s="28"/>
      <c r="AA679" s="28"/>
      <c r="AB679" s="28"/>
      <c r="AC679" s="65" t="b">
        <v>0</v>
      </c>
      <c r="AD679" s="28" t="str">
        <f t="shared" si="4"/>
        <v>Waktunya Dummy</v>
      </c>
      <c r="AE679" s="28" t="str">
        <f t="shared" si="5"/>
        <v>1</v>
      </c>
      <c r="AF679" s="28">
        <f t="shared" si="8"/>
        <v>100</v>
      </c>
      <c r="AG679" s="28">
        <v>100.0</v>
      </c>
      <c r="AH679" s="68">
        <v>1.0</v>
      </c>
      <c r="AI679" s="28">
        <v>0.0</v>
      </c>
      <c r="AJ679" s="70"/>
      <c r="AK679" s="28">
        <v>0.0</v>
      </c>
      <c r="AL679" s="28"/>
      <c r="AM679" s="28">
        <v>0.0</v>
      </c>
      <c r="AN679" s="28"/>
      <c r="AO679" s="28">
        <v>0.0</v>
      </c>
      <c r="AP679" s="28"/>
      <c r="AQ679" s="28">
        <v>0.0</v>
      </c>
      <c r="AR679" s="28"/>
      <c r="AS679" s="28">
        <v>0.0</v>
      </c>
      <c r="AT679" s="28"/>
      <c r="AU679" s="28">
        <v>0.0</v>
      </c>
      <c r="AV679" s="28"/>
      <c r="AW679" s="28">
        <v>0.0</v>
      </c>
      <c r="AX679" s="28"/>
      <c r="AY679" s="55" t="s">
        <v>184</v>
      </c>
      <c r="AZ679" s="55" t="s">
        <v>184</v>
      </c>
      <c r="BA679" s="55" t="s">
        <v>184</v>
      </c>
      <c r="BB679" s="55" t="s">
        <v>184</v>
      </c>
      <c r="BC679" s="77">
        <f t="shared" si="7"/>
        <v>100</v>
      </c>
    </row>
    <row r="680" ht="22.5" customHeight="1">
      <c r="A680" s="36">
        <v>679.0</v>
      </c>
      <c r="B680" s="28" t="s">
        <v>4061</v>
      </c>
      <c r="C680" s="28" t="s">
        <v>6904</v>
      </c>
      <c r="D680" s="28" t="s">
        <v>288</v>
      </c>
      <c r="E680" s="28" t="s">
        <v>593</v>
      </c>
      <c r="F680" s="28" t="s">
        <v>358</v>
      </c>
      <c r="G680" s="28"/>
      <c r="H680" s="28"/>
      <c r="I680" s="28">
        <v>2.0</v>
      </c>
      <c r="J680" s="28">
        <v>40.0</v>
      </c>
      <c r="K680" s="28">
        <v>80.0</v>
      </c>
      <c r="L680" s="28" t="s">
        <v>546</v>
      </c>
      <c r="M680" s="28">
        <v>2.0</v>
      </c>
      <c r="N680" s="28" t="s">
        <v>2353</v>
      </c>
      <c r="O680" s="28"/>
      <c r="P680" s="28"/>
      <c r="Q680" s="28" t="s">
        <v>368</v>
      </c>
      <c r="R680" s="28">
        <v>100.0</v>
      </c>
      <c r="S680" s="50">
        <f t="shared" si="1"/>
        <v>50</v>
      </c>
      <c r="T680" s="28" t="str">
        <f t="shared" si="2"/>
        <v>DIATAS 8JAM</v>
      </c>
      <c r="U680" s="52">
        <v>45292.0</v>
      </c>
      <c r="V680" s="28" t="str">
        <f t="shared" si="3"/>
        <v>DIATAS 1 TAHUN</v>
      </c>
      <c r="W680" s="28"/>
      <c r="X680" s="28"/>
      <c r="Y680" s="28"/>
      <c r="Z680" s="28"/>
      <c r="AA680" s="28"/>
      <c r="AB680" s="28"/>
      <c r="AC680" s="65" t="b">
        <v>0</v>
      </c>
      <c r="AD680" s="28" t="str">
        <f t="shared" si="4"/>
        <v>Waktunya Dummy</v>
      </c>
      <c r="AE680" s="28" t="str">
        <f t="shared" si="5"/>
        <v>1</v>
      </c>
      <c r="AF680" s="28">
        <f t="shared" si="8"/>
        <v>100</v>
      </c>
      <c r="AG680" s="28">
        <v>100.0</v>
      </c>
      <c r="AH680" s="68">
        <v>1.0</v>
      </c>
      <c r="AI680" s="28">
        <v>0.0</v>
      </c>
      <c r="AJ680" s="70"/>
      <c r="AK680" s="28">
        <v>0.0</v>
      </c>
      <c r="AL680" s="28"/>
      <c r="AM680" s="28">
        <v>0.0</v>
      </c>
      <c r="AN680" s="28"/>
      <c r="AO680" s="28">
        <v>0.0</v>
      </c>
      <c r="AP680" s="28"/>
      <c r="AQ680" s="28">
        <v>0.0</v>
      </c>
      <c r="AR680" s="28"/>
      <c r="AS680" s="28">
        <v>0.0</v>
      </c>
      <c r="AT680" s="28"/>
      <c r="AU680" s="28">
        <v>0.0</v>
      </c>
      <c r="AV680" s="28"/>
      <c r="AW680" s="28">
        <v>0.0</v>
      </c>
      <c r="AX680" s="28"/>
      <c r="AY680" s="55" t="s">
        <v>184</v>
      </c>
      <c r="AZ680" s="55" t="s">
        <v>184</v>
      </c>
      <c r="BA680" s="55" t="s">
        <v>184</v>
      </c>
      <c r="BB680" s="55" t="s">
        <v>184</v>
      </c>
      <c r="BC680" s="77">
        <f t="shared" si="7"/>
        <v>100</v>
      </c>
    </row>
    <row r="681" ht="22.5" customHeight="1">
      <c r="A681" s="36">
        <v>680.0</v>
      </c>
      <c r="B681" s="28" t="s">
        <v>4063</v>
      </c>
      <c r="C681" s="28" t="s">
        <v>6920</v>
      </c>
      <c r="D681" s="28" t="s">
        <v>288</v>
      </c>
      <c r="E681" s="28" t="s">
        <v>593</v>
      </c>
      <c r="F681" s="28" t="s">
        <v>358</v>
      </c>
      <c r="G681" s="28"/>
      <c r="H681" s="28"/>
      <c r="I681" s="28">
        <v>2.0</v>
      </c>
      <c r="J681" s="28">
        <v>40.0</v>
      </c>
      <c r="K681" s="28">
        <v>80.0</v>
      </c>
      <c r="L681" s="28" t="s">
        <v>546</v>
      </c>
      <c r="M681" s="28">
        <v>2.0</v>
      </c>
      <c r="N681" s="28" t="s">
        <v>2353</v>
      </c>
      <c r="O681" s="28"/>
      <c r="P681" s="28"/>
      <c r="Q681" s="28" t="s">
        <v>368</v>
      </c>
      <c r="R681" s="28">
        <v>100.0</v>
      </c>
      <c r="S681" s="50">
        <f t="shared" si="1"/>
        <v>50</v>
      </c>
      <c r="T681" s="28" t="str">
        <f t="shared" si="2"/>
        <v>DIATAS 8JAM</v>
      </c>
      <c r="U681" s="52">
        <v>45292.0</v>
      </c>
      <c r="V681" s="28" t="str">
        <f t="shared" si="3"/>
        <v>DIATAS 1 TAHUN</v>
      </c>
      <c r="W681" s="28"/>
      <c r="X681" s="28"/>
      <c r="Y681" s="28"/>
      <c r="Z681" s="28"/>
      <c r="AA681" s="28"/>
      <c r="AB681" s="28"/>
      <c r="AC681" s="65" t="b">
        <v>0</v>
      </c>
      <c r="AD681" s="28" t="str">
        <f t="shared" si="4"/>
        <v>Waktunya Dummy</v>
      </c>
      <c r="AE681" s="28" t="str">
        <f t="shared" si="5"/>
        <v>1</v>
      </c>
      <c r="AF681" s="28">
        <f t="shared" si="8"/>
        <v>100</v>
      </c>
      <c r="AG681" s="28">
        <v>100.0</v>
      </c>
      <c r="AH681" s="68">
        <v>1.0</v>
      </c>
      <c r="AI681" s="28">
        <v>0.0</v>
      </c>
      <c r="AJ681" s="70"/>
      <c r="AK681" s="28">
        <v>0.0</v>
      </c>
      <c r="AL681" s="28"/>
      <c r="AM681" s="28">
        <v>0.0</v>
      </c>
      <c r="AN681" s="28"/>
      <c r="AO681" s="28">
        <v>0.0</v>
      </c>
      <c r="AP681" s="28"/>
      <c r="AQ681" s="28">
        <v>0.0</v>
      </c>
      <c r="AR681" s="28"/>
      <c r="AS681" s="28">
        <v>0.0</v>
      </c>
      <c r="AT681" s="28"/>
      <c r="AU681" s="28">
        <v>0.0</v>
      </c>
      <c r="AV681" s="28"/>
      <c r="AW681" s="28">
        <v>0.0</v>
      </c>
      <c r="AX681" s="28"/>
      <c r="AY681" s="55" t="s">
        <v>184</v>
      </c>
      <c r="AZ681" s="55" t="s">
        <v>184</v>
      </c>
      <c r="BA681" s="55" t="s">
        <v>184</v>
      </c>
      <c r="BB681" s="55" t="s">
        <v>184</v>
      </c>
      <c r="BC681" s="77">
        <f t="shared" si="7"/>
        <v>100</v>
      </c>
    </row>
    <row r="682" ht="22.5" customHeight="1">
      <c r="A682" s="36">
        <v>681.0</v>
      </c>
      <c r="B682" s="28" t="s">
        <v>4066</v>
      </c>
      <c r="C682" s="28" t="s">
        <v>6940</v>
      </c>
      <c r="D682" s="28" t="s">
        <v>288</v>
      </c>
      <c r="E682" s="28" t="s">
        <v>593</v>
      </c>
      <c r="F682" s="28" t="s">
        <v>358</v>
      </c>
      <c r="G682" s="28"/>
      <c r="H682" s="28"/>
      <c r="I682" s="28">
        <v>2.0</v>
      </c>
      <c r="J682" s="28">
        <v>40.0</v>
      </c>
      <c r="K682" s="28">
        <v>80.0</v>
      </c>
      <c r="L682" s="28" t="s">
        <v>546</v>
      </c>
      <c r="M682" s="28">
        <v>2.0</v>
      </c>
      <c r="N682" s="28" t="s">
        <v>2353</v>
      </c>
      <c r="O682" s="28"/>
      <c r="P682" s="28"/>
      <c r="Q682" s="28" t="s">
        <v>368</v>
      </c>
      <c r="R682" s="28">
        <v>100.0</v>
      </c>
      <c r="S682" s="50">
        <f t="shared" si="1"/>
        <v>50</v>
      </c>
      <c r="T682" s="28" t="str">
        <f t="shared" si="2"/>
        <v>DIATAS 8JAM</v>
      </c>
      <c r="U682" s="52">
        <v>45292.0</v>
      </c>
      <c r="V682" s="28" t="str">
        <f t="shared" si="3"/>
        <v>DIATAS 1 TAHUN</v>
      </c>
      <c r="W682" s="28"/>
      <c r="X682" s="28"/>
      <c r="Y682" s="28"/>
      <c r="Z682" s="28"/>
      <c r="AA682" s="28"/>
      <c r="AB682" s="28"/>
      <c r="AC682" s="65" t="b">
        <v>0</v>
      </c>
      <c r="AD682" s="28" t="str">
        <f t="shared" si="4"/>
        <v>Waktunya Dummy</v>
      </c>
      <c r="AE682" s="28" t="str">
        <f t="shared" si="5"/>
        <v>1</v>
      </c>
      <c r="AF682" s="28">
        <f t="shared" si="8"/>
        <v>100</v>
      </c>
      <c r="AG682" s="28">
        <v>100.0</v>
      </c>
      <c r="AH682" s="68">
        <v>1.0</v>
      </c>
      <c r="AI682" s="28">
        <v>0.0</v>
      </c>
      <c r="AJ682" s="70"/>
      <c r="AK682" s="28">
        <v>0.0</v>
      </c>
      <c r="AL682" s="28"/>
      <c r="AM682" s="28">
        <v>0.0</v>
      </c>
      <c r="AN682" s="28"/>
      <c r="AO682" s="28">
        <v>0.0</v>
      </c>
      <c r="AP682" s="28"/>
      <c r="AQ682" s="28">
        <v>0.0</v>
      </c>
      <c r="AR682" s="28"/>
      <c r="AS682" s="28">
        <v>0.0</v>
      </c>
      <c r="AT682" s="28"/>
      <c r="AU682" s="28">
        <v>0.0</v>
      </c>
      <c r="AV682" s="28"/>
      <c r="AW682" s="28">
        <v>0.0</v>
      </c>
      <c r="AX682" s="28"/>
      <c r="AY682" s="55" t="s">
        <v>184</v>
      </c>
      <c r="AZ682" s="55" t="s">
        <v>184</v>
      </c>
      <c r="BA682" s="55" t="s">
        <v>184</v>
      </c>
      <c r="BB682" s="55" t="s">
        <v>184</v>
      </c>
      <c r="BC682" s="77">
        <f t="shared" si="7"/>
        <v>100</v>
      </c>
    </row>
    <row r="683" ht="22.5" customHeight="1">
      <c r="A683" s="36">
        <v>682.0</v>
      </c>
      <c r="B683" s="28" t="s">
        <v>4070</v>
      </c>
      <c r="C683" s="28" t="s">
        <v>6959</v>
      </c>
      <c r="D683" s="28" t="s">
        <v>288</v>
      </c>
      <c r="E683" s="28" t="s">
        <v>593</v>
      </c>
      <c r="F683" s="28" t="s">
        <v>358</v>
      </c>
      <c r="G683" s="28"/>
      <c r="H683" s="28"/>
      <c r="I683" s="28">
        <v>2.0</v>
      </c>
      <c r="J683" s="28">
        <v>40.0</v>
      </c>
      <c r="K683" s="28">
        <v>80.0</v>
      </c>
      <c r="L683" s="28" t="s">
        <v>546</v>
      </c>
      <c r="M683" s="28">
        <v>2.0</v>
      </c>
      <c r="N683" s="28" t="s">
        <v>2353</v>
      </c>
      <c r="O683" s="28"/>
      <c r="P683" s="28"/>
      <c r="Q683" s="28" t="s">
        <v>368</v>
      </c>
      <c r="R683" s="28">
        <v>100.0</v>
      </c>
      <c r="S683" s="50">
        <f t="shared" si="1"/>
        <v>50</v>
      </c>
      <c r="T683" s="28" t="str">
        <f t="shared" si="2"/>
        <v>DIATAS 8JAM</v>
      </c>
      <c r="U683" s="52">
        <v>45292.0</v>
      </c>
      <c r="V683" s="28" t="str">
        <f t="shared" si="3"/>
        <v>DIATAS 1 TAHUN</v>
      </c>
      <c r="W683" s="28"/>
      <c r="X683" s="28"/>
      <c r="Y683" s="28"/>
      <c r="Z683" s="28"/>
      <c r="AA683" s="28"/>
      <c r="AB683" s="28"/>
      <c r="AC683" s="65" t="b">
        <v>0</v>
      </c>
      <c r="AD683" s="28" t="str">
        <f t="shared" si="4"/>
        <v>Waktunya Dummy</v>
      </c>
      <c r="AE683" s="28" t="str">
        <f t="shared" si="5"/>
        <v>1</v>
      </c>
      <c r="AF683" s="28">
        <f t="shared" si="8"/>
        <v>100</v>
      </c>
      <c r="AG683" s="28">
        <v>100.0</v>
      </c>
      <c r="AH683" s="68">
        <v>1.0</v>
      </c>
      <c r="AI683" s="28">
        <v>0.0</v>
      </c>
      <c r="AJ683" s="70"/>
      <c r="AK683" s="28">
        <v>0.0</v>
      </c>
      <c r="AL683" s="28"/>
      <c r="AM683" s="28">
        <v>0.0</v>
      </c>
      <c r="AN683" s="28"/>
      <c r="AO683" s="28">
        <v>0.0</v>
      </c>
      <c r="AP683" s="28"/>
      <c r="AQ683" s="28">
        <v>0.0</v>
      </c>
      <c r="AR683" s="28"/>
      <c r="AS683" s="28">
        <v>0.0</v>
      </c>
      <c r="AT683" s="28"/>
      <c r="AU683" s="28">
        <v>0.0</v>
      </c>
      <c r="AV683" s="28"/>
      <c r="AW683" s="28">
        <v>0.0</v>
      </c>
      <c r="AX683" s="28"/>
      <c r="AY683" s="55" t="s">
        <v>184</v>
      </c>
      <c r="AZ683" s="55" t="s">
        <v>184</v>
      </c>
      <c r="BA683" s="55" t="s">
        <v>184</v>
      </c>
      <c r="BB683" s="55" t="s">
        <v>184</v>
      </c>
      <c r="BC683" s="77">
        <f t="shared" si="7"/>
        <v>100</v>
      </c>
    </row>
    <row r="684" ht="22.5" customHeight="1">
      <c r="A684" s="36">
        <v>683.0</v>
      </c>
      <c r="B684" s="28" t="s">
        <v>4076</v>
      </c>
      <c r="C684" s="28" t="s">
        <v>6981</v>
      </c>
      <c r="D684" s="28" t="s">
        <v>232</v>
      </c>
      <c r="E684" s="28" t="s">
        <v>593</v>
      </c>
      <c r="F684" s="28" t="s">
        <v>358</v>
      </c>
      <c r="G684" s="28"/>
      <c r="H684" s="28"/>
      <c r="I684" s="28">
        <v>2.0</v>
      </c>
      <c r="J684" s="28">
        <v>40.0</v>
      </c>
      <c r="K684" s="28">
        <v>80.0</v>
      </c>
      <c r="L684" s="28" t="s">
        <v>546</v>
      </c>
      <c r="M684" s="28">
        <v>2.0</v>
      </c>
      <c r="N684" s="28" t="s">
        <v>2353</v>
      </c>
      <c r="O684" s="28"/>
      <c r="P684" s="28"/>
      <c r="Q684" s="28" t="s">
        <v>368</v>
      </c>
      <c r="R684" s="28">
        <v>100.0</v>
      </c>
      <c r="S684" s="50">
        <f t="shared" si="1"/>
        <v>50</v>
      </c>
      <c r="T684" s="28" t="str">
        <f t="shared" si="2"/>
        <v>DIATAS 8JAM</v>
      </c>
      <c r="U684" s="52">
        <v>45292.0</v>
      </c>
      <c r="V684" s="28" t="str">
        <f t="shared" si="3"/>
        <v>DIATAS 1 TAHUN</v>
      </c>
      <c r="W684" s="28"/>
      <c r="X684" s="28"/>
      <c r="Y684" s="28"/>
      <c r="Z684" s="28"/>
      <c r="AA684" s="28"/>
      <c r="AB684" s="28"/>
      <c r="AC684" s="65" t="b">
        <v>0</v>
      </c>
      <c r="AD684" s="28" t="str">
        <f t="shared" si="4"/>
        <v>Waktunya Dummy</v>
      </c>
      <c r="AE684" s="28" t="str">
        <f t="shared" si="5"/>
        <v>1</v>
      </c>
      <c r="AF684" s="28">
        <f t="shared" si="8"/>
        <v>100</v>
      </c>
      <c r="AG684" s="28">
        <v>100.0</v>
      </c>
      <c r="AH684" s="68">
        <v>1.0</v>
      </c>
      <c r="AI684" s="28">
        <v>0.0</v>
      </c>
      <c r="AJ684" s="70"/>
      <c r="AK684" s="28">
        <v>0.0</v>
      </c>
      <c r="AL684" s="28"/>
      <c r="AM684" s="28">
        <v>0.0</v>
      </c>
      <c r="AN684" s="28"/>
      <c r="AO684" s="28">
        <v>0.0</v>
      </c>
      <c r="AP684" s="28"/>
      <c r="AQ684" s="28">
        <v>0.0</v>
      </c>
      <c r="AR684" s="28"/>
      <c r="AS684" s="28">
        <v>0.0</v>
      </c>
      <c r="AT684" s="28"/>
      <c r="AU684" s="28">
        <v>0.0</v>
      </c>
      <c r="AV684" s="28"/>
      <c r="AW684" s="28">
        <v>0.0</v>
      </c>
      <c r="AX684" s="28"/>
      <c r="AY684" s="55" t="s">
        <v>184</v>
      </c>
      <c r="AZ684" s="55" t="s">
        <v>184</v>
      </c>
      <c r="BA684" s="55" t="s">
        <v>184</v>
      </c>
      <c r="BB684" s="55" t="s">
        <v>184</v>
      </c>
      <c r="BC684" s="77">
        <f t="shared" si="7"/>
        <v>100</v>
      </c>
    </row>
    <row r="685" ht="22.5" customHeight="1">
      <c r="A685" s="36">
        <v>684.0</v>
      </c>
      <c r="B685" s="28" t="s">
        <v>4081</v>
      </c>
      <c r="C685" s="28" t="s">
        <v>6998</v>
      </c>
      <c r="D685" s="28" t="s">
        <v>232</v>
      </c>
      <c r="E685" s="28" t="s">
        <v>593</v>
      </c>
      <c r="F685" s="28" t="s">
        <v>358</v>
      </c>
      <c r="G685" s="28"/>
      <c r="H685" s="28"/>
      <c r="I685" s="28">
        <v>2.0</v>
      </c>
      <c r="J685" s="28">
        <v>40.0</v>
      </c>
      <c r="K685" s="28">
        <v>80.0</v>
      </c>
      <c r="L685" s="28" t="s">
        <v>546</v>
      </c>
      <c r="M685" s="28">
        <v>2.0</v>
      </c>
      <c r="N685" s="28" t="s">
        <v>2353</v>
      </c>
      <c r="O685" s="28"/>
      <c r="P685" s="28"/>
      <c r="Q685" s="28" t="s">
        <v>368</v>
      </c>
      <c r="R685" s="28">
        <v>100.0</v>
      </c>
      <c r="S685" s="50">
        <f t="shared" si="1"/>
        <v>50</v>
      </c>
      <c r="T685" s="28" t="str">
        <f t="shared" si="2"/>
        <v>DIATAS 8JAM</v>
      </c>
      <c r="U685" s="52">
        <v>45292.0</v>
      </c>
      <c r="V685" s="28" t="str">
        <f t="shared" si="3"/>
        <v>DIATAS 1 TAHUN</v>
      </c>
      <c r="W685" s="28"/>
      <c r="X685" s="28"/>
      <c r="Y685" s="28"/>
      <c r="Z685" s="28"/>
      <c r="AA685" s="28"/>
      <c r="AB685" s="28"/>
      <c r="AC685" s="65" t="b">
        <v>0</v>
      </c>
      <c r="AD685" s="28" t="str">
        <f t="shared" si="4"/>
        <v>Waktunya Dummy</v>
      </c>
      <c r="AE685" s="28" t="str">
        <f t="shared" si="5"/>
        <v>1</v>
      </c>
      <c r="AF685" s="28">
        <f t="shared" si="8"/>
        <v>100</v>
      </c>
      <c r="AG685" s="28">
        <v>100.0</v>
      </c>
      <c r="AH685" s="68">
        <v>1.0</v>
      </c>
      <c r="AI685" s="28">
        <v>0.0</v>
      </c>
      <c r="AJ685" s="70"/>
      <c r="AK685" s="28">
        <v>0.0</v>
      </c>
      <c r="AL685" s="28"/>
      <c r="AM685" s="28">
        <v>0.0</v>
      </c>
      <c r="AN685" s="28"/>
      <c r="AO685" s="28">
        <v>0.0</v>
      </c>
      <c r="AP685" s="28"/>
      <c r="AQ685" s="28">
        <v>0.0</v>
      </c>
      <c r="AR685" s="28"/>
      <c r="AS685" s="28">
        <v>0.0</v>
      </c>
      <c r="AT685" s="28"/>
      <c r="AU685" s="28">
        <v>0.0</v>
      </c>
      <c r="AV685" s="28"/>
      <c r="AW685" s="28">
        <v>0.0</v>
      </c>
      <c r="AX685" s="28"/>
      <c r="AY685" s="55" t="s">
        <v>184</v>
      </c>
      <c r="AZ685" s="55" t="s">
        <v>184</v>
      </c>
      <c r="BA685" s="55" t="s">
        <v>184</v>
      </c>
      <c r="BB685" s="55" t="s">
        <v>184</v>
      </c>
      <c r="BC685" s="77">
        <f t="shared" si="7"/>
        <v>100</v>
      </c>
    </row>
    <row r="686" ht="22.5" customHeight="1">
      <c r="A686" s="36">
        <v>685.0</v>
      </c>
      <c r="B686" s="28" t="s">
        <v>4084</v>
      </c>
      <c r="C686" s="28" t="s">
        <v>7018</v>
      </c>
      <c r="D686" s="28" t="s">
        <v>232</v>
      </c>
      <c r="E686" s="28" t="s">
        <v>593</v>
      </c>
      <c r="F686" s="28" t="s">
        <v>358</v>
      </c>
      <c r="G686" s="28"/>
      <c r="H686" s="28"/>
      <c r="I686" s="28">
        <v>2.0</v>
      </c>
      <c r="J686" s="28">
        <v>40.0</v>
      </c>
      <c r="K686" s="28">
        <v>80.0</v>
      </c>
      <c r="L686" s="28" t="s">
        <v>546</v>
      </c>
      <c r="M686" s="28">
        <v>2.0</v>
      </c>
      <c r="N686" s="28" t="s">
        <v>2353</v>
      </c>
      <c r="O686" s="28"/>
      <c r="P686" s="28"/>
      <c r="Q686" s="28" t="s">
        <v>368</v>
      </c>
      <c r="R686" s="28">
        <v>100.0</v>
      </c>
      <c r="S686" s="50">
        <f t="shared" si="1"/>
        <v>50</v>
      </c>
      <c r="T686" s="28" t="str">
        <f t="shared" si="2"/>
        <v>DIATAS 8JAM</v>
      </c>
      <c r="U686" s="52">
        <v>45292.0</v>
      </c>
      <c r="V686" s="28" t="str">
        <f t="shared" si="3"/>
        <v>DIATAS 1 TAHUN</v>
      </c>
      <c r="W686" s="28"/>
      <c r="X686" s="28"/>
      <c r="Y686" s="28"/>
      <c r="Z686" s="28"/>
      <c r="AA686" s="28"/>
      <c r="AB686" s="28"/>
      <c r="AC686" s="65" t="b">
        <v>0</v>
      </c>
      <c r="AD686" s="28" t="str">
        <f t="shared" si="4"/>
        <v>Waktunya Dummy</v>
      </c>
      <c r="AE686" s="28" t="str">
        <f t="shared" si="5"/>
        <v>1</v>
      </c>
      <c r="AF686" s="28">
        <f t="shared" si="8"/>
        <v>100</v>
      </c>
      <c r="AG686" s="28">
        <v>100.0</v>
      </c>
      <c r="AH686" s="68">
        <v>1.0</v>
      </c>
      <c r="AI686" s="28">
        <v>0.0</v>
      </c>
      <c r="AJ686" s="70"/>
      <c r="AK686" s="28">
        <v>0.0</v>
      </c>
      <c r="AL686" s="28"/>
      <c r="AM686" s="28">
        <v>0.0</v>
      </c>
      <c r="AN686" s="28"/>
      <c r="AO686" s="28">
        <v>0.0</v>
      </c>
      <c r="AP686" s="28"/>
      <c r="AQ686" s="28">
        <v>0.0</v>
      </c>
      <c r="AR686" s="28"/>
      <c r="AS686" s="28">
        <v>0.0</v>
      </c>
      <c r="AT686" s="28"/>
      <c r="AU686" s="28">
        <v>0.0</v>
      </c>
      <c r="AV686" s="28"/>
      <c r="AW686" s="28">
        <v>0.0</v>
      </c>
      <c r="AX686" s="28"/>
      <c r="AY686" s="55" t="s">
        <v>184</v>
      </c>
      <c r="AZ686" s="55" t="s">
        <v>184</v>
      </c>
      <c r="BA686" s="55" t="s">
        <v>184</v>
      </c>
      <c r="BB686" s="55" t="s">
        <v>184</v>
      </c>
      <c r="BC686" s="77">
        <f t="shared" si="7"/>
        <v>100</v>
      </c>
    </row>
    <row r="687" ht="22.5" customHeight="1">
      <c r="A687" s="36">
        <v>686.0</v>
      </c>
      <c r="B687" s="28" t="s">
        <v>4087</v>
      </c>
      <c r="C687" s="28" t="s">
        <v>7030</v>
      </c>
      <c r="D687" s="28" t="s">
        <v>232</v>
      </c>
      <c r="E687" s="28" t="s">
        <v>593</v>
      </c>
      <c r="F687" s="28" t="s">
        <v>358</v>
      </c>
      <c r="G687" s="28"/>
      <c r="H687" s="28"/>
      <c r="I687" s="28">
        <v>2.0</v>
      </c>
      <c r="J687" s="28">
        <v>40.0</v>
      </c>
      <c r="K687" s="28">
        <v>80.0</v>
      </c>
      <c r="L687" s="28" t="s">
        <v>546</v>
      </c>
      <c r="M687" s="28">
        <v>2.0</v>
      </c>
      <c r="N687" s="28" t="s">
        <v>2353</v>
      </c>
      <c r="O687" s="28"/>
      <c r="P687" s="28"/>
      <c r="Q687" s="28" t="s">
        <v>368</v>
      </c>
      <c r="R687" s="28">
        <v>100.0</v>
      </c>
      <c r="S687" s="50">
        <f t="shared" si="1"/>
        <v>50</v>
      </c>
      <c r="T687" s="28" t="str">
        <f t="shared" si="2"/>
        <v>DIATAS 8JAM</v>
      </c>
      <c r="U687" s="52">
        <v>45292.0</v>
      </c>
      <c r="V687" s="28" t="str">
        <f t="shared" si="3"/>
        <v>DIATAS 1 TAHUN</v>
      </c>
      <c r="W687" s="28"/>
      <c r="X687" s="28"/>
      <c r="Y687" s="28"/>
      <c r="Z687" s="28"/>
      <c r="AA687" s="28"/>
      <c r="AB687" s="28"/>
      <c r="AC687" s="65" t="b">
        <v>0</v>
      </c>
      <c r="AD687" s="28" t="str">
        <f t="shared" si="4"/>
        <v>Waktunya Dummy</v>
      </c>
      <c r="AE687" s="28" t="str">
        <f t="shared" si="5"/>
        <v>1</v>
      </c>
      <c r="AF687" s="28">
        <f t="shared" si="8"/>
        <v>100</v>
      </c>
      <c r="AG687" s="28">
        <v>100.0</v>
      </c>
      <c r="AH687" s="68">
        <v>1.0</v>
      </c>
      <c r="AI687" s="28">
        <v>0.0</v>
      </c>
      <c r="AJ687" s="70"/>
      <c r="AK687" s="28">
        <v>0.0</v>
      </c>
      <c r="AL687" s="28"/>
      <c r="AM687" s="28">
        <v>0.0</v>
      </c>
      <c r="AN687" s="28"/>
      <c r="AO687" s="28">
        <v>0.0</v>
      </c>
      <c r="AP687" s="28"/>
      <c r="AQ687" s="28">
        <v>0.0</v>
      </c>
      <c r="AR687" s="28"/>
      <c r="AS687" s="28">
        <v>0.0</v>
      </c>
      <c r="AT687" s="28"/>
      <c r="AU687" s="28">
        <v>0.0</v>
      </c>
      <c r="AV687" s="28"/>
      <c r="AW687" s="28">
        <v>0.0</v>
      </c>
      <c r="AX687" s="28"/>
      <c r="AY687" s="55" t="s">
        <v>184</v>
      </c>
      <c r="AZ687" s="55" t="s">
        <v>184</v>
      </c>
      <c r="BA687" s="55" t="s">
        <v>184</v>
      </c>
      <c r="BB687" s="55" t="s">
        <v>184</v>
      </c>
      <c r="BC687" s="77">
        <f t="shared" si="7"/>
        <v>100</v>
      </c>
    </row>
    <row r="688" ht="22.5" customHeight="1">
      <c r="A688" s="36">
        <v>687.0</v>
      </c>
      <c r="B688" s="28" t="s">
        <v>4090</v>
      </c>
      <c r="C688" s="28" t="s">
        <v>7049</v>
      </c>
      <c r="D688" s="28" t="s">
        <v>232</v>
      </c>
      <c r="E688" s="28" t="s">
        <v>593</v>
      </c>
      <c r="F688" s="28" t="s">
        <v>358</v>
      </c>
      <c r="G688" s="28"/>
      <c r="H688" s="28"/>
      <c r="I688" s="28">
        <v>2.0</v>
      </c>
      <c r="J688" s="28">
        <v>40.0</v>
      </c>
      <c r="K688" s="28">
        <v>80.0</v>
      </c>
      <c r="L688" s="28" t="s">
        <v>546</v>
      </c>
      <c r="M688" s="28">
        <v>2.0</v>
      </c>
      <c r="N688" s="28" t="s">
        <v>2353</v>
      </c>
      <c r="O688" s="28"/>
      <c r="P688" s="28"/>
      <c r="Q688" s="28" t="s">
        <v>368</v>
      </c>
      <c r="R688" s="28">
        <v>100.0</v>
      </c>
      <c r="S688" s="50">
        <f t="shared" si="1"/>
        <v>50</v>
      </c>
      <c r="T688" s="28" t="str">
        <f t="shared" si="2"/>
        <v>DIATAS 8JAM</v>
      </c>
      <c r="U688" s="52">
        <v>45292.0</v>
      </c>
      <c r="V688" s="28" t="str">
        <f t="shared" si="3"/>
        <v>DIATAS 1 TAHUN</v>
      </c>
      <c r="W688" s="28"/>
      <c r="X688" s="28"/>
      <c r="Y688" s="28"/>
      <c r="Z688" s="28"/>
      <c r="AA688" s="28"/>
      <c r="AB688" s="28"/>
      <c r="AC688" s="65" t="b">
        <v>0</v>
      </c>
      <c r="AD688" s="28" t="str">
        <f t="shared" si="4"/>
        <v>Waktunya Dummy</v>
      </c>
      <c r="AE688" s="28" t="str">
        <f t="shared" si="5"/>
        <v>1</v>
      </c>
      <c r="AF688" s="28">
        <f t="shared" si="8"/>
        <v>100</v>
      </c>
      <c r="AG688" s="28">
        <v>100.0</v>
      </c>
      <c r="AH688" s="68">
        <v>1.0</v>
      </c>
      <c r="AI688" s="28">
        <v>0.0</v>
      </c>
      <c r="AJ688" s="70"/>
      <c r="AK688" s="28">
        <v>0.0</v>
      </c>
      <c r="AL688" s="28"/>
      <c r="AM688" s="28">
        <v>0.0</v>
      </c>
      <c r="AN688" s="28"/>
      <c r="AO688" s="28">
        <v>0.0</v>
      </c>
      <c r="AP688" s="28"/>
      <c r="AQ688" s="28">
        <v>0.0</v>
      </c>
      <c r="AR688" s="28"/>
      <c r="AS688" s="28">
        <v>0.0</v>
      </c>
      <c r="AT688" s="28"/>
      <c r="AU688" s="28">
        <v>0.0</v>
      </c>
      <c r="AV688" s="28"/>
      <c r="AW688" s="28">
        <v>0.0</v>
      </c>
      <c r="AX688" s="28"/>
      <c r="AY688" s="55" t="s">
        <v>184</v>
      </c>
      <c r="AZ688" s="55" t="s">
        <v>184</v>
      </c>
      <c r="BA688" s="55" t="s">
        <v>184</v>
      </c>
      <c r="BB688" s="55" t="s">
        <v>184</v>
      </c>
      <c r="BC688" s="77">
        <f t="shared" si="7"/>
        <v>100</v>
      </c>
    </row>
    <row r="689" ht="22.5" customHeight="1">
      <c r="A689" s="36">
        <v>688.0</v>
      </c>
      <c r="B689" s="28" t="s">
        <v>4092</v>
      </c>
      <c r="C689" s="28" t="s">
        <v>7068</v>
      </c>
      <c r="D689" s="28" t="s">
        <v>232</v>
      </c>
      <c r="E689" s="28" t="s">
        <v>593</v>
      </c>
      <c r="F689" s="28" t="s">
        <v>358</v>
      </c>
      <c r="G689" s="28"/>
      <c r="H689" s="28"/>
      <c r="I689" s="28">
        <v>2.0</v>
      </c>
      <c r="J689" s="28">
        <v>40.0</v>
      </c>
      <c r="K689" s="28">
        <v>80.0</v>
      </c>
      <c r="L689" s="28" t="s">
        <v>546</v>
      </c>
      <c r="M689" s="28">
        <v>2.0</v>
      </c>
      <c r="N689" s="28" t="s">
        <v>2353</v>
      </c>
      <c r="O689" s="28"/>
      <c r="P689" s="28"/>
      <c r="Q689" s="28" t="s">
        <v>368</v>
      </c>
      <c r="R689" s="28">
        <v>100.0</v>
      </c>
      <c r="S689" s="50">
        <f t="shared" si="1"/>
        <v>50</v>
      </c>
      <c r="T689" s="28" t="str">
        <f t="shared" si="2"/>
        <v>DIATAS 8JAM</v>
      </c>
      <c r="U689" s="52">
        <v>45292.0</v>
      </c>
      <c r="V689" s="28" t="str">
        <f t="shared" si="3"/>
        <v>DIATAS 1 TAHUN</v>
      </c>
      <c r="W689" s="28"/>
      <c r="X689" s="28"/>
      <c r="Y689" s="28"/>
      <c r="Z689" s="28"/>
      <c r="AA689" s="28"/>
      <c r="AB689" s="28"/>
      <c r="AC689" s="65" t="b">
        <v>0</v>
      </c>
      <c r="AD689" s="28" t="str">
        <f t="shared" si="4"/>
        <v>Waktunya Dummy</v>
      </c>
      <c r="AE689" s="28" t="str">
        <f t="shared" si="5"/>
        <v>1</v>
      </c>
      <c r="AF689" s="28">
        <f t="shared" si="8"/>
        <v>100</v>
      </c>
      <c r="AG689" s="28">
        <v>100.0</v>
      </c>
      <c r="AH689" s="68">
        <v>1.0</v>
      </c>
      <c r="AI689" s="28">
        <v>0.0</v>
      </c>
      <c r="AJ689" s="70"/>
      <c r="AK689" s="28">
        <v>0.0</v>
      </c>
      <c r="AL689" s="28"/>
      <c r="AM689" s="28">
        <v>0.0</v>
      </c>
      <c r="AN689" s="28"/>
      <c r="AO689" s="28">
        <v>0.0</v>
      </c>
      <c r="AP689" s="28"/>
      <c r="AQ689" s="28">
        <v>0.0</v>
      </c>
      <c r="AR689" s="28"/>
      <c r="AS689" s="28">
        <v>0.0</v>
      </c>
      <c r="AT689" s="28"/>
      <c r="AU689" s="28">
        <v>0.0</v>
      </c>
      <c r="AV689" s="28"/>
      <c r="AW689" s="28">
        <v>0.0</v>
      </c>
      <c r="AX689" s="28"/>
      <c r="AY689" s="55" t="s">
        <v>184</v>
      </c>
      <c r="AZ689" s="55" t="s">
        <v>184</v>
      </c>
      <c r="BA689" s="55" t="s">
        <v>184</v>
      </c>
      <c r="BB689" s="55" t="s">
        <v>184</v>
      </c>
      <c r="BC689" s="77">
        <f t="shared" si="7"/>
        <v>100</v>
      </c>
    </row>
    <row r="690" ht="22.5" customHeight="1">
      <c r="A690" s="36">
        <v>689.0</v>
      </c>
      <c r="B690" s="28" t="s">
        <v>4096</v>
      </c>
      <c r="C690" s="28" t="s">
        <v>7089</v>
      </c>
      <c r="D690" s="28" t="s">
        <v>232</v>
      </c>
      <c r="E690" s="28" t="s">
        <v>593</v>
      </c>
      <c r="F690" s="28" t="s">
        <v>358</v>
      </c>
      <c r="G690" s="28"/>
      <c r="H690" s="28"/>
      <c r="I690" s="28">
        <v>2.0</v>
      </c>
      <c r="J690" s="28">
        <v>40.0</v>
      </c>
      <c r="K690" s="28">
        <v>80.0</v>
      </c>
      <c r="L690" s="28" t="s">
        <v>546</v>
      </c>
      <c r="M690" s="28">
        <v>2.0</v>
      </c>
      <c r="N690" s="28" t="s">
        <v>2353</v>
      </c>
      <c r="O690" s="28"/>
      <c r="P690" s="28"/>
      <c r="Q690" s="28" t="s">
        <v>368</v>
      </c>
      <c r="R690" s="28">
        <v>100.0</v>
      </c>
      <c r="S690" s="50">
        <f t="shared" si="1"/>
        <v>50</v>
      </c>
      <c r="T690" s="28" t="str">
        <f t="shared" si="2"/>
        <v>DIATAS 8JAM</v>
      </c>
      <c r="U690" s="52">
        <v>45292.0</v>
      </c>
      <c r="V690" s="28" t="str">
        <f t="shared" si="3"/>
        <v>DIATAS 1 TAHUN</v>
      </c>
      <c r="W690" s="28"/>
      <c r="X690" s="28"/>
      <c r="Y690" s="28"/>
      <c r="Z690" s="28"/>
      <c r="AA690" s="28"/>
      <c r="AB690" s="28"/>
      <c r="AC690" s="65" t="b">
        <v>0</v>
      </c>
      <c r="AD690" s="28" t="str">
        <f t="shared" si="4"/>
        <v>Waktunya Dummy</v>
      </c>
      <c r="AE690" s="28" t="str">
        <f t="shared" si="5"/>
        <v>1</v>
      </c>
      <c r="AF690" s="28">
        <f t="shared" si="8"/>
        <v>100</v>
      </c>
      <c r="AG690" s="28">
        <v>100.0</v>
      </c>
      <c r="AH690" s="68">
        <v>1.0</v>
      </c>
      <c r="AI690" s="28">
        <v>0.0</v>
      </c>
      <c r="AJ690" s="70"/>
      <c r="AK690" s="28">
        <v>0.0</v>
      </c>
      <c r="AL690" s="28"/>
      <c r="AM690" s="28">
        <v>0.0</v>
      </c>
      <c r="AN690" s="28"/>
      <c r="AO690" s="28">
        <v>0.0</v>
      </c>
      <c r="AP690" s="28"/>
      <c r="AQ690" s="28">
        <v>0.0</v>
      </c>
      <c r="AR690" s="28"/>
      <c r="AS690" s="28">
        <v>0.0</v>
      </c>
      <c r="AT690" s="28"/>
      <c r="AU690" s="28">
        <v>0.0</v>
      </c>
      <c r="AV690" s="28"/>
      <c r="AW690" s="28">
        <v>0.0</v>
      </c>
      <c r="AX690" s="28"/>
      <c r="AY690" s="55" t="s">
        <v>184</v>
      </c>
      <c r="AZ690" s="55" t="s">
        <v>184</v>
      </c>
      <c r="BA690" s="55" t="s">
        <v>184</v>
      </c>
      <c r="BB690" s="55" t="s">
        <v>184</v>
      </c>
      <c r="BC690" s="77">
        <f t="shared" si="7"/>
        <v>100</v>
      </c>
    </row>
    <row r="691" ht="22.5" customHeight="1">
      <c r="A691" s="36">
        <v>690.0</v>
      </c>
      <c r="B691" s="28" t="s">
        <v>4101</v>
      </c>
      <c r="C691" s="28" t="s">
        <v>7105</v>
      </c>
      <c r="D691" s="28" t="s">
        <v>232</v>
      </c>
      <c r="E691" s="28" t="s">
        <v>593</v>
      </c>
      <c r="F691" s="28" t="s">
        <v>358</v>
      </c>
      <c r="G691" s="28"/>
      <c r="H691" s="28"/>
      <c r="I691" s="28">
        <v>2.0</v>
      </c>
      <c r="J691" s="28">
        <v>40.0</v>
      </c>
      <c r="K691" s="28">
        <v>80.0</v>
      </c>
      <c r="L691" s="28" t="s">
        <v>546</v>
      </c>
      <c r="M691" s="28">
        <v>2.0</v>
      </c>
      <c r="N691" s="28" t="s">
        <v>2353</v>
      </c>
      <c r="O691" s="28"/>
      <c r="P691" s="28"/>
      <c r="Q691" s="28" t="s">
        <v>368</v>
      </c>
      <c r="R691" s="28">
        <v>100.0</v>
      </c>
      <c r="S691" s="50">
        <f t="shared" si="1"/>
        <v>50</v>
      </c>
      <c r="T691" s="28" t="str">
        <f t="shared" si="2"/>
        <v>DIATAS 8JAM</v>
      </c>
      <c r="U691" s="52">
        <v>45292.0</v>
      </c>
      <c r="V691" s="28" t="str">
        <f t="shared" si="3"/>
        <v>DIATAS 1 TAHUN</v>
      </c>
      <c r="W691" s="28"/>
      <c r="X691" s="28"/>
      <c r="Y691" s="28"/>
      <c r="Z691" s="28"/>
      <c r="AA691" s="28"/>
      <c r="AB691" s="28"/>
      <c r="AC691" s="65" t="b">
        <v>0</v>
      </c>
      <c r="AD691" s="28" t="str">
        <f t="shared" si="4"/>
        <v>Waktunya Dummy</v>
      </c>
      <c r="AE691" s="28" t="str">
        <f t="shared" si="5"/>
        <v>1</v>
      </c>
      <c r="AF691" s="28">
        <f t="shared" si="8"/>
        <v>100</v>
      </c>
      <c r="AG691" s="28">
        <v>100.0</v>
      </c>
      <c r="AH691" s="68">
        <v>1.0</v>
      </c>
      <c r="AI691" s="28">
        <v>0.0</v>
      </c>
      <c r="AJ691" s="70"/>
      <c r="AK691" s="28">
        <v>0.0</v>
      </c>
      <c r="AL691" s="28"/>
      <c r="AM691" s="28">
        <v>0.0</v>
      </c>
      <c r="AN691" s="28"/>
      <c r="AO691" s="28">
        <v>0.0</v>
      </c>
      <c r="AP691" s="28"/>
      <c r="AQ691" s="28">
        <v>0.0</v>
      </c>
      <c r="AR691" s="28"/>
      <c r="AS691" s="28">
        <v>0.0</v>
      </c>
      <c r="AT691" s="28"/>
      <c r="AU691" s="28">
        <v>0.0</v>
      </c>
      <c r="AV691" s="28"/>
      <c r="AW691" s="28">
        <v>0.0</v>
      </c>
      <c r="AX691" s="28"/>
      <c r="AY691" s="55" t="s">
        <v>184</v>
      </c>
      <c r="AZ691" s="55" t="s">
        <v>184</v>
      </c>
      <c r="BA691" s="55" t="s">
        <v>184</v>
      </c>
      <c r="BB691" s="55" t="s">
        <v>184</v>
      </c>
      <c r="BC691" s="77">
        <f t="shared" si="7"/>
        <v>100</v>
      </c>
    </row>
    <row r="692" ht="22.5" customHeight="1">
      <c r="A692" s="36">
        <v>691.0</v>
      </c>
      <c r="B692" s="28" t="s">
        <v>4110</v>
      </c>
      <c r="C692" s="28" t="s">
        <v>7120</v>
      </c>
      <c r="D692" s="28" t="s">
        <v>232</v>
      </c>
      <c r="E692" s="28" t="s">
        <v>593</v>
      </c>
      <c r="F692" s="28" t="s">
        <v>358</v>
      </c>
      <c r="G692" s="28"/>
      <c r="H692" s="28"/>
      <c r="I692" s="28">
        <v>2.0</v>
      </c>
      <c r="J692" s="28">
        <v>40.0</v>
      </c>
      <c r="K692" s="28">
        <v>80.0</v>
      </c>
      <c r="L692" s="28" t="s">
        <v>546</v>
      </c>
      <c r="M692" s="28">
        <v>2.0</v>
      </c>
      <c r="N692" s="28" t="s">
        <v>2353</v>
      </c>
      <c r="O692" s="28"/>
      <c r="P692" s="28"/>
      <c r="Q692" s="28" t="s">
        <v>368</v>
      </c>
      <c r="R692" s="28">
        <v>100.0</v>
      </c>
      <c r="S692" s="50">
        <f t="shared" si="1"/>
        <v>50</v>
      </c>
      <c r="T692" s="28" t="str">
        <f t="shared" si="2"/>
        <v>DIATAS 8JAM</v>
      </c>
      <c r="U692" s="52">
        <v>45292.0</v>
      </c>
      <c r="V692" s="28" t="str">
        <f t="shared" si="3"/>
        <v>DIATAS 1 TAHUN</v>
      </c>
      <c r="W692" s="28"/>
      <c r="X692" s="28"/>
      <c r="Y692" s="28"/>
      <c r="Z692" s="28"/>
      <c r="AA692" s="28"/>
      <c r="AB692" s="28"/>
      <c r="AC692" s="65" t="b">
        <v>0</v>
      </c>
      <c r="AD692" s="28" t="str">
        <f t="shared" si="4"/>
        <v>Waktunya Dummy</v>
      </c>
      <c r="AE692" s="28" t="str">
        <f t="shared" si="5"/>
        <v>1</v>
      </c>
      <c r="AF692" s="28">
        <f t="shared" si="8"/>
        <v>100</v>
      </c>
      <c r="AG692" s="28">
        <v>100.0</v>
      </c>
      <c r="AH692" s="68">
        <v>1.0</v>
      </c>
      <c r="AI692" s="28">
        <v>0.0</v>
      </c>
      <c r="AJ692" s="70"/>
      <c r="AK692" s="28">
        <v>0.0</v>
      </c>
      <c r="AL692" s="28"/>
      <c r="AM692" s="28">
        <v>0.0</v>
      </c>
      <c r="AN692" s="28"/>
      <c r="AO692" s="28">
        <v>0.0</v>
      </c>
      <c r="AP692" s="28"/>
      <c r="AQ692" s="28">
        <v>0.0</v>
      </c>
      <c r="AR692" s="28"/>
      <c r="AS692" s="28">
        <v>0.0</v>
      </c>
      <c r="AT692" s="28"/>
      <c r="AU692" s="28">
        <v>0.0</v>
      </c>
      <c r="AV692" s="28"/>
      <c r="AW692" s="28">
        <v>0.0</v>
      </c>
      <c r="AX692" s="28"/>
      <c r="AY692" s="55" t="s">
        <v>184</v>
      </c>
      <c r="AZ692" s="55" t="s">
        <v>184</v>
      </c>
      <c r="BA692" s="55" t="s">
        <v>184</v>
      </c>
      <c r="BB692" s="55" t="s">
        <v>184</v>
      </c>
      <c r="BC692" s="77">
        <f t="shared" si="7"/>
        <v>100</v>
      </c>
    </row>
    <row r="693" ht="22.5" customHeight="1">
      <c r="A693" s="36">
        <v>692.0</v>
      </c>
      <c r="B693" s="28" t="s">
        <v>4130</v>
      </c>
      <c r="C693" s="28" t="s">
        <v>7136</v>
      </c>
      <c r="D693" s="28" t="s">
        <v>434</v>
      </c>
      <c r="E693" s="28" t="s">
        <v>593</v>
      </c>
      <c r="F693" s="28" t="s">
        <v>358</v>
      </c>
      <c r="G693" s="28"/>
      <c r="H693" s="28" t="s">
        <v>1859</v>
      </c>
      <c r="I693" s="28">
        <v>2.0</v>
      </c>
      <c r="J693" s="28">
        <v>20.0</v>
      </c>
      <c r="K693" s="28">
        <v>40.0</v>
      </c>
      <c r="L693" s="28" t="s">
        <v>546</v>
      </c>
      <c r="M693" s="28">
        <v>2.0</v>
      </c>
      <c r="N693" s="28" t="s">
        <v>3851</v>
      </c>
      <c r="O693" s="28" t="s">
        <v>2362</v>
      </c>
      <c r="P693" s="28"/>
      <c r="Q693" s="28" t="s">
        <v>1245</v>
      </c>
      <c r="R693" s="28">
        <v>50.0</v>
      </c>
      <c r="S693" s="50">
        <f t="shared" si="1"/>
        <v>25</v>
      </c>
      <c r="T693" s="28" t="str">
        <f t="shared" si="2"/>
        <v>DIATAS 8JAM</v>
      </c>
      <c r="U693" s="52">
        <v>45292.0</v>
      </c>
      <c r="V693" s="28" t="str">
        <f t="shared" si="3"/>
        <v>DIATAS 1 TAHUN</v>
      </c>
      <c r="W693" s="28"/>
      <c r="X693" s="28"/>
      <c r="Y693" s="28"/>
      <c r="Z693" s="28"/>
      <c r="AA693" s="28"/>
      <c r="AB693" s="28"/>
      <c r="AC693" s="65" t="b">
        <v>0</v>
      </c>
      <c r="AD693" s="28" t="str">
        <f t="shared" si="4"/>
        <v>Waktunya Dummy</v>
      </c>
      <c r="AE693" s="28" t="str">
        <f t="shared" si="5"/>
        <v>1</v>
      </c>
      <c r="AF693" s="28">
        <f t="shared" si="8"/>
        <v>50</v>
      </c>
      <c r="AG693" s="28">
        <v>50.0</v>
      </c>
      <c r="AH693" s="68">
        <v>1.0</v>
      </c>
      <c r="AI693" s="28">
        <v>0.0</v>
      </c>
      <c r="AJ693" s="70"/>
      <c r="AK693" s="28">
        <v>0.0</v>
      </c>
      <c r="AL693" s="28"/>
      <c r="AM693" s="28">
        <v>0.0</v>
      </c>
      <c r="AN693" s="28"/>
      <c r="AO693" s="28">
        <v>0.0</v>
      </c>
      <c r="AP693" s="28"/>
      <c r="AQ693" s="28">
        <v>0.0</v>
      </c>
      <c r="AR693" s="28"/>
      <c r="AS693" s="28">
        <v>0.0</v>
      </c>
      <c r="AT693" s="28"/>
      <c r="AU693" s="28">
        <v>0.0</v>
      </c>
      <c r="AV693" s="28"/>
      <c r="AW693" s="28">
        <v>0.0</v>
      </c>
      <c r="AX693" s="28"/>
      <c r="AY693" s="55" t="s">
        <v>184</v>
      </c>
      <c r="AZ693" s="55" t="s">
        <v>184</v>
      </c>
      <c r="BA693" s="55" t="s">
        <v>184</v>
      </c>
      <c r="BB693" s="55" t="s">
        <v>184</v>
      </c>
      <c r="BC693" s="77">
        <f t="shared" si="7"/>
        <v>100</v>
      </c>
    </row>
    <row r="694" ht="22.5" customHeight="1">
      <c r="A694" s="36">
        <v>693.0</v>
      </c>
      <c r="B694" s="28" t="s">
        <v>4144</v>
      </c>
      <c r="C694" s="28" t="s">
        <v>7151</v>
      </c>
      <c r="D694" s="28" t="s">
        <v>253</v>
      </c>
      <c r="E694" s="28" t="s">
        <v>593</v>
      </c>
      <c r="F694" s="28" t="s">
        <v>358</v>
      </c>
      <c r="G694" s="28"/>
      <c r="H694" s="28" t="s">
        <v>1859</v>
      </c>
      <c r="I694" s="28">
        <v>2.0</v>
      </c>
      <c r="J694" s="28">
        <v>20.0</v>
      </c>
      <c r="K694" s="28">
        <v>40.0</v>
      </c>
      <c r="L694" s="28" t="s">
        <v>546</v>
      </c>
      <c r="M694" s="28">
        <v>2.0</v>
      </c>
      <c r="N694" s="28" t="s">
        <v>3851</v>
      </c>
      <c r="O694" s="28" t="s">
        <v>2362</v>
      </c>
      <c r="P694" s="28"/>
      <c r="Q694" s="28" t="s">
        <v>1245</v>
      </c>
      <c r="R694" s="28">
        <v>50.0</v>
      </c>
      <c r="S694" s="50">
        <f t="shared" si="1"/>
        <v>25</v>
      </c>
      <c r="T694" s="28" t="str">
        <f t="shared" si="2"/>
        <v>DIATAS 8JAM</v>
      </c>
      <c r="U694" s="52">
        <v>45292.0</v>
      </c>
      <c r="V694" s="28" t="str">
        <f t="shared" si="3"/>
        <v>DIATAS 1 TAHUN</v>
      </c>
      <c r="W694" s="28"/>
      <c r="X694" s="28"/>
      <c r="Y694" s="28"/>
      <c r="Z694" s="28"/>
      <c r="AA694" s="28"/>
      <c r="AB694" s="28"/>
      <c r="AC694" s="65" t="b">
        <v>0</v>
      </c>
      <c r="AD694" s="28" t="str">
        <f t="shared" si="4"/>
        <v>Waktunya Dummy</v>
      </c>
      <c r="AE694" s="28" t="str">
        <f t="shared" si="5"/>
        <v>1</v>
      </c>
      <c r="AF694" s="28">
        <f t="shared" si="8"/>
        <v>50</v>
      </c>
      <c r="AG694" s="28">
        <v>50.0</v>
      </c>
      <c r="AH694" s="68">
        <v>1.0</v>
      </c>
      <c r="AI694" s="28">
        <v>0.0</v>
      </c>
      <c r="AJ694" s="70"/>
      <c r="AK694" s="28">
        <v>0.0</v>
      </c>
      <c r="AL694" s="28"/>
      <c r="AM694" s="28">
        <v>0.0</v>
      </c>
      <c r="AN694" s="28"/>
      <c r="AO694" s="28">
        <v>0.0</v>
      </c>
      <c r="AP694" s="28"/>
      <c r="AQ694" s="28">
        <v>0.0</v>
      </c>
      <c r="AR694" s="28"/>
      <c r="AS694" s="28">
        <v>0.0</v>
      </c>
      <c r="AT694" s="28"/>
      <c r="AU694" s="28">
        <v>0.0</v>
      </c>
      <c r="AV694" s="28"/>
      <c r="AW694" s="28">
        <v>0.0</v>
      </c>
      <c r="AX694" s="28"/>
      <c r="AY694" s="55" t="s">
        <v>184</v>
      </c>
      <c r="AZ694" s="55" t="s">
        <v>184</v>
      </c>
      <c r="BA694" s="55" t="s">
        <v>184</v>
      </c>
      <c r="BB694" s="55" t="s">
        <v>184</v>
      </c>
      <c r="BC694" s="77">
        <f t="shared" si="7"/>
        <v>100</v>
      </c>
    </row>
    <row r="695" ht="22.5" customHeight="1">
      <c r="A695" s="36">
        <v>694.0</v>
      </c>
      <c r="B695" s="28" t="s">
        <v>4133</v>
      </c>
      <c r="C695" s="28" t="s">
        <v>7164</v>
      </c>
      <c r="D695" s="28" t="s">
        <v>226</v>
      </c>
      <c r="E695" s="28" t="s">
        <v>593</v>
      </c>
      <c r="F695" s="28" t="s">
        <v>358</v>
      </c>
      <c r="G695" s="28"/>
      <c r="H695" s="28" t="s">
        <v>1859</v>
      </c>
      <c r="I695" s="28">
        <v>2.0</v>
      </c>
      <c r="J695" s="28">
        <v>20.0</v>
      </c>
      <c r="K695" s="28">
        <v>40.0</v>
      </c>
      <c r="L695" s="28" t="s">
        <v>546</v>
      </c>
      <c r="M695" s="28">
        <v>2.0</v>
      </c>
      <c r="N695" s="28" t="s">
        <v>3851</v>
      </c>
      <c r="O695" s="28" t="s">
        <v>2362</v>
      </c>
      <c r="P695" s="28"/>
      <c r="Q695" s="28" t="s">
        <v>1245</v>
      </c>
      <c r="R695" s="28">
        <v>50.0</v>
      </c>
      <c r="S695" s="50">
        <f t="shared" si="1"/>
        <v>25</v>
      </c>
      <c r="T695" s="28" t="str">
        <f t="shared" si="2"/>
        <v>DIATAS 8JAM</v>
      </c>
      <c r="U695" s="52">
        <v>45292.0</v>
      </c>
      <c r="V695" s="28" t="str">
        <f t="shared" si="3"/>
        <v>DIATAS 1 TAHUN</v>
      </c>
      <c r="W695" s="28"/>
      <c r="X695" s="28"/>
      <c r="Y695" s="28"/>
      <c r="Z695" s="28"/>
      <c r="AA695" s="28"/>
      <c r="AB695" s="28"/>
      <c r="AC695" s="65" t="b">
        <v>0</v>
      </c>
      <c r="AD695" s="28" t="str">
        <f t="shared" si="4"/>
        <v>Waktunya Dummy</v>
      </c>
      <c r="AE695" s="28" t="str">
        <f t="shared" si="5"/>
        <v>1</v>
      </c>
      <c r="AF695" s="28">
        <f t="shared" si="8"/>
        <v>50</v>
      </c>
      <c r="AG695" s="28">
        <v>50.0</v>
      </c>
      <c r="AH695" s="68">
        <v>1.0</v>
      </c>
      <c r="AI695" s="28">
        <v>0.0</v>
      </c>
      <c r="AJ695" s="70"/>
      <c r="AK695" s="28">
        <v>0.0</v>
      </c>
      <c r="AL695" s="28"/>
      <c r="AM695" s="28">
        <v>0.0</v>
      </c>
      <c r="AN695" s="28"/>
      <c r="AO695" s="28">
        <v>0.0</v>
      </c>
      <c r="AP695" s="28"/>
      <c r="AQ695" s="28">
        <v>0.0</v>
      </c>
      <c r="AR695" s="28"/>
      <c r="AS695" s="28">
        <v>0.0</v>
      </c>
      <c r="AT695" s="28"/>
      <c r="AU695" s="28">
        <v>0.0</v>
      </c>
      <c r="AV695" s="28"/>
      <c r="AW695" s="28">
        <v>0.0</v>
      </c>
      <c r="AX695" s="28"/>
      <c r="AY695" s="55" t="s">
        <v>184</v>
      </c>
      <c r="AZ695" s="55" t="s">
        <v>184</v>
      </c>
      <c r="BA695" s="55" t="s">
        <v>184</v>
      </c>
      <c r="BB695" s="55" t="s">
        <v>184</v>
      </c>
      <c r="BC695" s="77">
        <f t="shared" si="7"/>
        <v>100</v>
      </c>
    </row>
    <row r="696" ht="22.5" customHeight="1">
      <c r="A696" s="36">
        <v>695.0</v>
      </c>
      <c r="B696" s="36" t="s">
        <v>896</v>
      </c>
      <c r="C696" s="36" t="s">
        <v>898</v>
      </c>
      <c r="D696" s="36" t="s">
        <v>577</v>
      </c>
      <c r="E696" s="36" t="s">
        <v>593</v>
      </c>
      <c r="F696" s="36" t="s">
        <v>358</v>
      </c>
      <c r="G696" s="36"/>
      <c r="H696" s="36" t="s">
        <v>1859</v>
      </c>
      <c r="I696" s="36">
        <v>2.0</v>
      </c>
      <c r="J696" s="36">
        <v>20.0</v>
      </c>
      <c r="K696" s="36">
        <v>40.0</v>
      </c>
      <c r="L696" s="36" t="s">
        <v>546</v>
      </c>
      <c r="M696" s="36">
        <v>5.0</v>
      </c>
      <c r="N696" s="36" t="s">
        <v>281</v>
      </c>
      <c r="O696" s="36" t="s">
        <v>7188</v>
      </c>
      <c r="P696" s="36" t="s">
        <v>1609</v>
      </c>
      <c r="Q696" s="36" t="s">
        <v>368</v>
      </c>
      <c r="R696" s="36">
        <v>100.0</v>
      </c>
      <c r="S696" s="50">
        <f t="shared" si="1"/>
        <v>17.8</v>
      </c>
      <c r="T696" s="28" t="str">
        <f t="shared" si="2"/>
        <v>DIATAS 8JAM</v>
      </c>
      <c r="U696" s="321">
        <v>46231.0</v>
      </c>
      <c r="V696" s="28" t="str">
        <f t="shared" si="3"/>
        <v>&lt;= 1 TAHUN</v>
      </c>
      <c r="W696" s="28"/>
      <c r="X696" s="28"/>
      <c r="Y696" s="28"/>
      <c r="Z696" s="28"/>
      <c r="AA696" s="28"/>
      <c r="AB696" s="28"/>
      <c r="AC696" s="65" t="b">
        <v>0</v>
      </c>
      <c r="AD696" s="28" t="str">
        <f t="shared" si="4"/>
        <v>Waktunya Dummy</v>
      </c>
      <c r="AE696" s="28" t="str">
        <f t="shared" si="5"/>
        <v>1</v>
      </c>
      <c r="AF696" s="28">
        <f t="shared" si="8"/>
        <v>89</v>
      </c>
      <c r="AG696" s="36">
        <v>100.0</v>
      </c>
      <c r="AH696" s="322">
        <v>0.89</v>
      </c>
      <c r="AI696" s="28"/>
      <c r="AJ696" s="70"/>
      <c r="AK696" s="28"/>
      <c r="AL696" s="28"/>
      <c r="AM696" s="28"/>
      <c r="AN696" s="28"/>
      <c r="AO696" s="28"/>
      <c r="AP696" s="28"/>
      <c r="AQ696" s="28"/>
      <c r="AR696" s="28"/>
      <c r="AS696" s="28"/>
      <c r="AT696" s="28"/>
      <c r="AU696" s="28"/>
      <c r="AV696" s="28"/>
      <c r="AW696" s="28"/>
      <c r="AX696" s="28"/>
      <c r="AY696" s="55" t="s">
        <v>184</v>
      </c>
      <c r="AZ696" s="55" t="s">
        <v>1522</v>
      </c>
      <c r="BA696" s="55" t="s">
        <v>1522</v>
      </c>
      <c r="BB696" s="55" t="s">
        <v>184</v>
      </c>
      <c r="BC696" s="77">
        <f t="shared" si="7"/>
        <v>50</v>
      </c>
    </row>
    <row r="697" ht="22.5" customHeight="1">
      <c r="A697" s="36">
        <v>696.0</v>
      </c>
      <c r="B697" s="36" t="s">
        <v>220</v>
      </c>
      <c r="C697" s="36" t="s">
        <v>297</v>
      </c>
      <c r="D697" s="36" t="s">
        <v>300</v>
      </c>
      <c r="E697" s="36" t="s">
        <v>99</v>
      </c>
      <c r="F697" s="36" t="s">
        <v>67</v>
      </c>
      <c r="G697" s="28"/>
      <c r="H697" s="28" t="s">
        <v>680</v>
      </c>
      <c r="I697" s="36">
        <v>3.0</v>
      </c>
      <c r="J697" s="28">
        <v>40.0</v>
      </c>
      <c r="K697" s="36">
        <v>120.0</v>
      </c>
      <c r="L697" s="28" t="s">
        <v>172</v>
      </c>
      <c r="M697" s="36">
        <v>21.0</v>
      </c>
      <c r="N697" s="36" t="s">
        <v>234</v>
      </c>
      <c r="O697" s="28" t="s">
        <v>235</v>
      </c>
      <c r="P697" s="36" t="s">
        <v>1609</v>
      </c>
      <c r="Q697" s="36" t="s">
        <v>7207</v>
      </c>
      <c r="R697" s="36">
        <v>100.0</v>
      </c>
      <c r="S697" s="50">
        <f t="shared" si="1"/>
        <v>9.333333333</v>
      </c>
      <c r="T697" s="28" t="str">
        <f t="shared" si="2"/>
        <v>DIATAS 8JAM</v>
      </c>
      <c r="U697" s="321"/>
      <c r="V697" s="28" t="str">
        <f t="shared" si="3"/>
        <v>DIATAS 7 TAHUN</v>
      </c>
      <c r="W697" s="28"/>
      <c r="X697" s="28"/>
      <c r="Y697" s="28"/>
      <c r="Z697" s="28"/>
      <c r="AA697" s="28"/>
      <c r="AB697" s="28"/>
      <c r="AC697" s="65" t="b">
        <v>0</v>
      </c>
      <c r="AD697" s="28" t="str">
        <f t="shared" si="4"/>
        <v>Waktunya Dummy</v>
      </c>
      <c r="AE697" s="28" t="str">
        <f t="shared" si="5"/>
        <v>2</v>
      </c>
      <c r="AF697" s="28">
        <f t="shared" si="8"/>
        <v>196</v>
      </c>
      <c r="AG697" s="36">
        <v>100.0</v>
      </c>
      <c r="AH697" s="322">
        <v>0.98</v>
      </c>
      <c r="AI697" s="36">
        <v>100.0</v>
      </c>
      <c r="AJ697" s="324">
        <v>0.98</v>
      </c>
      <c r="AK697" s="28"/>
      <c r="AL697" s="28"/>
      <c r="AM697" s="28"/>
      <c r="AN697" s="28"/>
      <c r="AO697" s="28"/>
      <c r="AP697" s="28"/>
      <c r="AQ697" s="28"/>
      <c r="AR697" s="28"/>
      <c r="AS697" s="28"/>
      <c r="AT697" s="28"/>
      <c r="AU697" s="28"/>
      <c r="AV697" s="28"/>
      <c r="AW697" s="28"/>
      <c r="AX697" s="28"/>
      <c r="AY697" s="55" t="s">
        <v>184</v>
      </c>
      <c r="AZ697" s="55" t="s">
        <v>184</v>
      </c>
      <c r="BA697" s="55" t="s">
        <v>184</v>
      </c>
      <c r="BB697" s="55" t="s">
        <v>184</v>
      </c>
      <c r="BC697" s="77">
        <f t="shared" si="7"/>
        <v>100</v>
      </c>
    </row>
    <row r="698" ht="22.5" customHeight="1">
      <c r="A698" s="36">
        <v>697.0</v>
      </c>
      <c r="B698" s="36" t="s">
        <v>900</v>
      </c>
      <c r="C698" s="36" t="s">
        <v>901</v>
      </c>
      <c r="D698" s="36" t="s">
        <v>577</v>
      </c>
      <c r="E698" s="36" t="s">
        <v>240</v>
      </c>
      <c r="F698" s="36" t="s">
        <v>358</v>
      </c>
      <c r="G698" s="36" t="s">
        <v>7221</v>
      </c>
      <c r="H698" s="36" t="s">
        <v>1703</v>
      </c>
      <c r="I698" s="36">
        <v>2.0</v>
      </c>
      <c r="J698" s="36">
        <v>40.0</v>
      </c>
      <c r="K698" s="36">
        <v>80.0</v>
      </c>
      <c r="L698" s="36" t="s">
        <v>546</v>
      </c>
      <c r="M698" s="36">
        <v>2.0</v>
      </c>
      <c r="N698" s="36" t="s">
        <v>1987</v>
      </c>
      <c r="O698" s="28"/>
      <c r="P698" s="36" t="s">
        <v>1609</v>
      </c>
      <c r="Q698" s="36" t="s">
        <v>368</v>
      </c>
      <c r="R698" s="36">
        <v>100.0</v>
      </c>
      <c r="S698" s="50">
        <f t="shared" si="1"/>
        <v>50</v>
      </c>
      <c r="T698" s="28" t="str">
        <f t="shared" si="2"/>
        <v>DIATAS 8JAM</v>
      </c>
      <c r="U698" s="321"/>
      <c r="V698" s="28" t="str">
        <f t="shared" si="3"/>
        <v>DIATAS 7 TAHUN</v>
      </c>
      <c r="W698" s="28"/>
      <c r="X698" s="28"/>
      <c r="Y698" s="28"/>
      <c r="Z698" s="28"/>
      <c r="AA698" s="28"/>
      <c r="AB698" s="28"/>
      <c r="AC698" s="65" t="b">
        <v>0</v>
      </c>
      <c r="AD698" s="28" t="str">
        <f t="shared" si="4"/>
        <v>Waktunya Dummy</v>
      </c>
      <c r="AE698" s="28" t="str">
        <f t="shared" si="5"/>
        <v>1</v>
      </c>
      <c r="AF698" s="28">
        <f t="shared" si="8"/>
        <v>100</v>
      </c>
      <c r="AG698" s="36">
        <v>100.0</v>
      </c>
      <c r="AH698" s="322">
        <v>1.0</v>
      </c>
      <c r="AI698" s="36"/>
      <c r="AJ698" s="324"/>
      <c r="AK698" s="28"/>
      <c r="AL698" s="28"/>
      <c r="AM698" s="28"/>
      <c r="AN698" s="28"/>
      <c r="AO698" s="28"/>
      <c r="AP698" s="28"/>
      <c r="AQ698" s="28"/>
      <c r="AR698" s="28"/>
      <c r="AS698" s="28"/>
      <c r="AT698" s="28"/>
      <c r="AU698" s="28"/>
      <c r="AV698" s="28"/>
      <c r="AW698" s="28"/>
      <c r="AX698" s="28"/>
      <c r="AY698" s="55" t="s">
        <v>184</v>
      </c>
      <c r="AZ698" s="55" t="s">
        <v>184</v>
      </c>
      <c r="BA698" s="55" t="s">
        <v>184</v>
      </c>
      <c r="BB698" s="55" t="s">
        <v>184</v>
      </c>
      <c r="BC698" s="77">
        <f t="shared" si="7"/>
        <v>100</v>
      </c>
    </row>
    <row r="699" ht="22.5" customHeight="1">
      <c r="A699" s="36">
        <v>698.0</v>
      </c>
      <c r="B699" s="36" t="s">
        <v>104</v>
      </c>
      <c r="C699" s="36" t="s">
        <v>101</v>
      </c>
      <c r="D699" s="36" t="s">
        <v>96</v>
      </c>
      <c r="E699" s="36" t="s">
        <v>99</v>
      </c>
      <c r="F699" s="36" t="s">
        <v>67</v>
      </c>
      <c r="G699" s="36" t="s">
        <v>7345</v>
      </c>
      <c r="H699" s="36" t="s">
        <v>409</v>
      </c>
      <c r="I699" s="36">
        <v>3.0</v>
      </c>
      <c r="J699" s="36">
        <v>40.0</v>
      </c>
      <c r="K699" s="36">
        <v>120.0</v>
      </c>
      <c r="L699" s="36" t="s">
        <v>546</v>
      </c>
      <c r="M699" s="36">
        <v>27.0</v>
      </c>
      <c r="N699" s="36" t="s">
        <v>234</v>
      </c>
      <c r="O699" s="36" t="s">
        <v>235</v>
      </c>
      <c r="P699" s="36"/>
      <c r="Q699" s="36" t="s">
        <v>462</v>
      </c>
      <c r="R699" s="36">
        <v>400.0</v>
      </c>
      <c r="S699" s="50"/>
      <c r="T699" s="28"/>
      <c r="U699" s="321">
        <v>44964.0</v>
      </c>
      <c r="V699" s="28"/>
      <c r="W699" s="28"/>
      <c r="X699" s="36">
        <v>0.0</v>
      </c>
      <c r="Y699" s="28"/>
      <c r="Z699" s="28"/>
      <c r="AA699" s="28"/>
      <c r="AB699" s="28"/>
      <c r="AC699" s="65" t="b">
        <v>0</v>
      </c>
      <c r="AD699" s="28" t="str">
        <f t="shared" si="4"/>
        <v>Waktunya Dummy</v>
      </c>
      <c r="AE699" s="28" t="str">
        <f t="shared" si="5"/>
        <v>4</v>
      </c>
      <c r="AF699" s="28">
        <f t="shared" si="8"/>
        <v>0</v>
      </c>
      <c r="AG699" s="36"/>
      <c r="AH699" s="322"/>
      <c r="AI699" s="36"/>
      <c r="AJ699" s="324"/>
      <c r="AK699" s="28"/>
      <c r="AL699" s="28"/>
      <c r="AM699" s="28"/>
      <c r="AN699" s="28"/>
      <c r="AO699" s="28"/>
      <c r="AP699" s="28"/>
      <c r="AQ699" s="28"/>
      <c r="AR699" s="28"/>
      <c r="AS699" s="28"/>
      <c r="AT699" s="28"/>
      <c r="AU699" s="28"/>
      <c r="AV699" s="28"/>
      <c r="AW699" s="28"/>
      <c r="AX699" s="28"/>
      <c r="AY699" s="55" t="s">
        <v>184</v>
      </c>
      <c r="AZ699" s="55" t="s">
        <v>184</v>
      </c>
      <c r="BA699" s="55" t="s">
        <v>184</v>
      </c>
      <c r="BB699" s="55" t="s">
        <v>184</v>
      </c>
      <c r="BC699" s="77">
        <f t="shared" si="7"/>
        <v>100</v>
      </c>
    </row>
    <row r="700" ht="22.5" customHeight="1">
      <c r="A700" s="36">
        <v>699.0</v>
      </c>
      <c r="B700" s="36" t="s">
        <v>183</v>
      </c>
      <c r="C700" s="36" t="s">
        <v>182</v>
      </c>
      <c r="D700" s="36" t="s">
        <v>181</v>
      </c>
      <c r="E700" s="36" t="s">
        <v>99</v>
      </c>
      <c r="F700" s="36" t="s">
        <v>67</v>
      </c>
      <c r="G700" s="36" t="s">
        <v>7431</v>
      </c>
      <c r="H700" s="36" t="s">
        <v>157</v>
      </c>
      <c r="I700" s="36">
        <v>4.0</v>
      </c>
      <c r="J700" s="36">
        <v>40.0</v>
      </c>
      <c r="K700" s="36">
        <v>160.0</v>
      </c>
      <c r="L700" s="36" t="s">
        <v>546</v>
      </c>
      <c r="M700" s="36">
        <v>60.0</v>
      </c>
      <c r="N700" s="36" t="s">
        <v>1987</v>
      </c>
      <c r="O700" s="36"/>
      <c r="P700" s="36"/>
      <c r="Q700" s="36" t="s">
        <v>292</v>
      </c>
      <c r="R700" s="36">
        <v>600.0</v>
      </c>
      <c r="S700" s="50"/>
      <c r="T700" s="28"/>
      <c r="U700" s="321">
        <v>45632.0</v>
      </c>
      <c r="V700" s="28"/>
      <c r="W700" s="28"/>
      <c r="X700" s="36">
        <v>100.0</v>
      </c>
      <c r="Y700" s="28"/>
      <c r="Z700" s="28"/>
      <c r="AA700" s="28"/>
      <c r="AB700" s="28"/>
      <c r="AC700" s="65" t="b">
        <v>0</v>
      </c>
      <c r="AD700" s="28" t="str">
        <f t="shared" si="4"/>
        <v>Waktunya Dummy</v>
      </c>
      <c r="AE700" s="28" t="str">
        <f t="shared" si="5"/>
        <v>6</v>
      </c>
      <c r="AF700" s="28">
        <f t="shared" si="8"/>
        <v>0</v>
      </c>
      <c r="AG700" s="36"/>
      <c r="AH700" s="322"/>
      <c r="AI700" s="36"/>
      <c r="AJ700" s="324"/>
      <c r="AK700" s="28"/>
      <c r="AL700" s="28"/>
      <c r="AM700" s="28"/>
      <c r="AN700" s="28"/>
      <c r="AO700" s="28"/>
      <c r="AP700" s="28"/>
      <c r="AQ700" s="28"/>
      <c r="AR700" s="28"/>
      <c r="AS700" s="28"/>
      <c r="AT700" s="28"/>
      <c r="AU700" s="28"/>
      <c r="AV700" s="28"/>
      <c r="AW700" s="28"/>
      <c r="AX700" s="28"/>
      <c r="AY700" s="55" t="s">
        <v>184</v>
      </c>
      <c r="AZ700" s="55" t="s">
        <v>184</v>
      </c>
      <c r="BA700" s="55" t="s">
        <v>184</v>
      </c>
      <c r="BB700" s="55" t="s">
        <v>184</v>
      </c>
      <c r="BC700" s="77">
        <f t="shared" si="7"/>
        <v>100</v>
      </c>
    </row>
    <row r="701" ht="22.5" customHeight="1">
      <c r="A701" s="36">
        <v>700.0</v>
      </c>
      <c r="B701" s="36" t="s">
        <v>265</v>
      </c>
      <c r="C701" s="36" t="s">
        <v>262</v>
      </c>
      <c r="D701" s="36" t="s">
        <v>16</v>
      </c>
      <c r="E701" s="36" t="s">
        <v>99</v>
      </c>
      <c r="F701" s="36" t="s">
        <v>21</v>
      </c>
      <c r="G701" s="36" t="s">
        <v>7345</v>
      </c>
      <c r="H701" s="36" t="s">
        <v>409</v>
      </c>
      <c r="I701" s="36">
        <v>3.0</v>
      </c>
      <c r="J701" s="36">
        <v>40.0</v>
      </c>
      <c r="K701" s="36">
        <v>120.0</v>
      </c>
      <c r="L701" s="36" t="s">
        <v>546</v>
      </c>
      <c r="M701" s="36">
        <v>22.0</v>
      </c>
      <c r="N701" s="36" t="s">
        <v>234</v>
      </c>
      <c r="O701" s="36" t="s">
        <v>235</v>
      </c>
      <c r="P701" s="36"/>
      <c r="Q701" s="36" t="s">
        <v>532</v>
      </c>
      <c r="R701" s="36">
        <v>200.0</v>
      </c>
      <c r="S701" s="50"/>
      <c r="T701" s="28"/>
      <c r="U701" s="321">
        <v>45256.0</v>
      </c>
      <c r="V701" s="28"/>
      <c r="W701" s="28"/>
      <c r="X701" s="36">
        <v>0.0</v>
      </c>
      <c r="Y701" s="28"/>
      <c r="Z701" s="28"/>
      <c r="AA701" s="28"/>
      <c r="AB701" s="28"/>
      <c r="AC701" s="65" t="b">
        <v>0</v>
      </c>
      <c r="AD701" s="28" t="str">
        <f t="shared" si="4"/>
        <v>Waktunya Dummy</v>
      </c>
      <c r="AE701" s="28" t="str">
        <f t="shared" si="5"/>
        <v>2</v>
      </c>
      <c r="AF701" s="28">
        <f t="shared" si="8"/>
        <v>0</v>
      </c>
      <c r="AG701" s="36"/>
      <c r="AH701" s="322"/>
      <c r="AI701" s="36"/>
      <c r="AJ701" s="324"/>
      <c r="AK701" s="28"/>
      <c r="AL701" s="28"/>
      <c r="AM701" s="28"/>
      <c r="AN701" s="28"/>
      <c r="AO701" s="28"/>
      <c r="AP701" s="28"/>
      <c r="AQ701" s="28"/>
      <c r="AR701" s="28"/>
      <c r="AS701" s="28"/>
      <c r="AT701" s="28"/>
      <c r="AU701" s="28"/>
      <c r="AV701" s="28"/>
      <c r="AW701" s="28"/>
      <c r="AX701" s="28"/>
      <c r="AY701" s="55" t="s">
        <v>184</v>
      </c>
      <c r="AZ701" s="55" t="s">
        <v>184</v>
      </c>
      <c r="BA701" s="55" t="s">
        <v>184</v>
      </c>
      <c r="BB701" s="55" t="s">
        <v>184</v>
      </c>
      <c r="BC701" s="77">
        <f t="shared" si="7"/>
        <v>100</v>
      </c>
    </row>
    <row r="702" ht="22.5" customHeight="1">
      <c r="A702" s="36">
        <v>701.0</v>
      </c>
      <c r="B702" s="36" t="s">
        <v>369</v>
      </c>
      <c r="C702" s="36" t="s">
        <v>367</v>
      </c>
      <c r="D702" s="36" t="s">
        <v>16</v>
      </c>
      <c r="E702" s="36" t="s">
        <v>99</v>
      </c>
      <c r="F702" s="36" t="s">
        <v>67</v>
      </c>
      <c r="G702" s="36" t="s">
        <v>7588</v>
      </c>
      <c r="H702" s="36" t="s">
        <v>499</v>
      </c>
      <c r="I702" s="36">
        <v>3.0</v>
      </c>
      <c r="J702" s="36">
        <v>40.0</v>
      </c>
      <c r="K702" s="36">
        <v>120.0</v>
      </c>
      <c r="L702" s="36" t="s">
        <v>546</v>
      </c>
      <c r="M702" s="36">
        <v>28.0</v>
      </c>
      <c r="N702" s="36" t="s">
        <v>234</v>
      </c>
      <c r="O702" s="36" t="s">
        <v>235</v>
      </c>
      <c r="P702" s="36"/>
      <c r="Q702" s="36" t="s">
        <v>575</v>
      </c>
      <c r="R702" s="36">
        <v>300.0</v>
      </c>
      <c r="S702" s="50"/>
      <c r="T702" s="28"/>
      <c r="U702" s="321">
        <v>45640.0</v>
      </c>
      <c r="V702" s="28"/>
      <c r="W702" s="28"/>
      <c r="X702" s="36">
        <v>300.0</v>
      </c>
      <c r="Y702" s="28"/>
      <c r="Z702" s="28"/>
      <c r="AA702" s="28"/>
      <c r="AB702" s="28"/>
      <c r="AC702" s="65" t="b">
        <v>0</v>
      </c>
      <c r="AD702" s="28" t="str">
        <f t="shared" si="4"/>
        <v>Waktunya Dummy</v>
      </c>
      <c r="AE702" s="28" t="str">
        <f t="shared" si="5"/>
        <v>3</v>
      </c>
      <c r="AF702" s="28">
        <f t="shared" si="8"/>
        <v>0</v>
      </c>
      <c r="AG702" s="36"/>
      <c r="AH702" s="322"/>
      <c r="AI702" s="36"/>
      <c r="AJ702" s="324"/>
      <c r="AK702" s="28"/>
      <c r="AL702" s="28"/>
      <c r="AM702" s="28"/>
      <c r="AN702" s="28"/>
      <c r="AO702" s="28"/>
      <c r="AP702" s="28"/>
      <c r="AQ702" s="28"/>
      <c r="AR702" s="28"/>
      <c r="AS702" s="28"/>
      <c r="AT702" s="28"/>
      <c r="AU702" s="28"/>
      <c r="AV702" s="28"/>
      <c r="AW702" s="28"/>
      <c r="AX702" s="28"/>
      <c r="AY702" s="55" t="s">
        <v>184</v>
      </c>
      <c r="AZ702" s="55" t="s">
        <v>184</v>
      </c>
      <c r="BA702" s="55" t="s">
        <v>184</v>
      </c>
      <c r="BB702" s="55" t="s">
        <v>184</v>
      </c>
      <c r="BC702" s="77">
        <f t="shared" si="7"/>
        <v>100</v>
      </c>
    </row>
    <row r="703" ht="22.5" customHeight="1">
      <c r="A703" s="36">
        <v>702.0</v>
      </c>
      <c r="B703" s="36" t="s">
        <v>380</v>
      </c>
      <c r="C703" s="36" t="s">
        <v>408</v>
      </c>
      <c r="D703" s="36" t="s">
        <v>226</v>
      </c>
      <c r="E703" s="36" t="s">
        <v>99</v>
      </c>
      <c r="F703" s="36" t="s">
        <v>67</v>
      </c>
      <c r="G703" s="36" t="s">
        <v>7649</v>
      </c>
      <c r="H703" s="36" t="s">
        <v>680</v>
      </c>
      <c r="I703" s="36">
        <v>3.0</v>
      </c>
      <c r="J703" s="36">
        <v>40.0</v>
      </c>
      <c r="K703" s="36">
        <v>120.0</v>
      </c>
      <c r="L703" s="36" t="s">
        <v>546</v>
      </c>
      <c r="M703" s="36">
        <v>17.0</v>
      </c>
      <c r="N703" s="36" t="s">
        <v>457</v>
      </c>
      <c r="O703" s="36" t="s">
        <v>459</v>
      </c>
      <c r="P703" s="36"/>
      <c r="Q703" s="36" t="s">
        <v>575</v>
      </c>
      <c r="R703" s="36">
        <v>300.0</v>
      </c>
      <c r="S703" s="50"/>
      <c r="T703" s="28"/>
      <c r="U703" s="321">
        <v>45273.0</v>
      </c>
      <c r="V703" s="28"/>
      <c r="W703" s="28"/>
      <c r="X703" s="36">
        <v>0.0</v>
      </c>
      <c r="Y703" s="28"/>
      <c r="Z703" s="28"/>
      <c r="AA703" s="28"/>
      <c r="AB703" s="28"/>
      <c r="AC703" s="65" t="b">
        <v>0</v>
      </c>
      <c r="AD703" s="28" t="str">
        <f t="shared" si="4"/>
        <v>Waktunya Dummy</v>
      </c>
      <c r="AE703" s="28" t="str">
        <f t="shared" si="5"/>
        <v>3</v>
      </c>
      <c r="AF703" s="28">
        <f t="shared" si="8"/>
        <v>0</v>
      </c>
      <c r="AG703" s="36"/>
      <c r="AH703" s="322"/>
      <c r="AI703" s="36"/>
      <c r="AJ703" s="324"/>
      <c r="AK703" s="28"/>
      <c r="AL703" s="28"/>
      <c r="AM703" s="28"/>
      <c r="AN703" s="28"/>
      <c r="AO703" s="28"/>
      <c r="AP703" s="28"/>
      <c r="AQ703" s="28"/>
      <c r="AR703" s="28"/>
      <c r="AS703" s="28"/>
      <c r="AT703" s="28"/>
      <c r="AU703" s="28"/>
      <c r="AV703" s="28"/>
      <c r="AW703" s="28"/>
      <c r="AX703" s="28"/>
      <c r="AY703" s="55" t="s">
        <v>184</v>
      </c>
      <c r="AZ703" s="55" t="s">
        <v>184</v>
      </c>
      <c r="BA703" s="55" t="s">
        <v>184</v>
      </c>
      <c r="BB703" s="55" t="s">
        <v>184</v>
      </c>
      <c r="BC703" s="77">
        <f t="shared" si="7"/>
        <v>100</v>
      </c>
    </row>
    <row r="704" ht="22.5" customHeight="1">
      <c r="A704" s="36">
        <v>703.0</v>
      </c>
      <c r="B704" s="36" t="s">
        <v>413</v>
      </c>
      <c r="C704" s="36" t="s">
        <v>473</v>
      </c>
      <c r="D704" s="36" t="s">
        <v>181</v>
      </c>
      <c r="E704" s="36" t="s">
        <v>99</v>
      </c>
      <c r="F704" s="36" t="s">
        <v>67</v>
      </c>
      <c r="G704" s="36" t="s">
        <v>7724</v>
      </c>
      <c r="H704" s="36" t="s">
        <v>1859</v>
      </c>
      <c r="I704" s="36">
        <v>2.0</v>
      </c>
      <c r="J704" s="36">
        <v>20.0</v>
      </c>
      <c r="K704" s="36">
        <v>40.0</v>
      </c>
      <c r="L704" s="36" t="s">
        <v>172</v>
      </c>
      <c r="M704" s="36">
        <v>0.0</v>
      </c>
      <c r="N704" s="36" t="s">
        <v>234</v>
      </c>
      <c r="O704" s="36" t="s">
        <v>235</v>
      </c>
      <c r="P704" s="36"/>
      <c r="Q704" s="36" t="s">
        <v>2200</v>
      </c>
      <c r="R704" s="36">
        <v>100.0</v>
      </c>
      <c r="S704" s="50"/>
      <c r="T704" s="28"/>
      <c r="U704" s="321">
        <v>45244.0</v>
      </c>
      <c r="V704" s="28"/>
      <c r="W704" s="28"/>
      <c r="X704" s="36">
        <v>0.0</v>
      </c>
      <c r="Y704" s="28"/>
      <c r="Z704" s="28"/>
      <c r="AA704" s="28"/>
      <c r="AB704" s="28"/>
      <c r="AC704" s="65" t="b">
        <v>0</v>
      </c>
      <c r="AD704" s="28" t="str">
        <f t="shared" si="4"/>
        <v>Waktunya Dummy</v>
      </c>
      <c r="AE704" s="28" t="str">
        <f t="shared" si="5"/>
        <v>1</v>
      </c>
      <c r="AF704" s="28">
        <f t="shared" si="8"/>
        <v>0</v>
      </c>
      <c r="AG704" s="36"/>
      <c r="AH704" s="322"/>
      <c r="AI704" s="36"/>
      <c r="AJ704" s="324"/>
      <c r="AK704" s="28"/>
      <c r="AL704" s="28"/>
      <c r="AM704" s="28"/>
      <c r="AN704" s="28"/>
      <c r="AO704" s="28"/>
      <c r="AP704" s="28"/>
      <c r="AQ704" s="28"/>
      <c r="AR704" s="28"/>
      <c r="AS704" s="28"/>
      <c r="AT704" s="28"/>
      <c r="AU704" s="28"/>
      <c r="AV704" s="28"/>
      <c r="AW704" s="28"/>
      <c r="AX704" s="28"/>
      <c r="AY704" s="55" t="s">
        <v>184</v>
      </c>
      <c r="AZ704" s="55" t="s">
        <v>184</v>
      </c>
      <c r="BA704" s="55" t="s">
        <v>184</v>
      </c>
      <c r="BB704" s="55" t="s">
        <v>184</v>
      </c>
      <c r="BC704" s="77">
        <f t="shared" si="7"/>
        <v>100</v>
      </c>
    </row>
    <row r="705" ht="22.5" customHeight="1">
      <c r="A705" s="36">
        <v>704.0</v>
      </c>
      <c r="B705" s="36" t="s">
        <v>538</v>
      </c>
      <c r="C705" s="36" t="s">
        <v>537</v>
      </c>
      <c r="D705" s="36" t="s">
        <v>16</v>
      </c>
      <c r="E705" s="36" t="s">
        <v>99</v>
      </c>
      <c r="F705" s="36" t="s">
        <v>304</v>
      </c>
      <c r="G705" s="36" t="s">
        <v>7649</v>
      </c>
      <c r="H705" s="36" t="s">
        <v>680</v>
      </c>
      <c r="I705" s="36">
        <v>3.0</v>
      </c>
      <c r="J705" s="36">
        <v>40.0</v>
      </c>
      <c r="K705" s="36">
        <v>120.0</v>
      </c>
      <c r="L705" s="36" t="s">
        <v>546</v>
      </c>
      <c r="M705" s="36">
        <v>23.0</v>
      </c>
      <c r="N705" s="36" t="s">
        <v>234</v>
      </c>
      <c r="O705" s="36" t="s">
        <v>235</v>
      </c>
      <c r="P705" s="36"/>
      <c r="Q705" s="36" t="s">
        <v>575</v>
      </c>
      <c r="R705" s="36">
        <v>300.0</v>
      </c>
      <c r="S705" s="50"/>
      <c r="T705" s="28"/>
      <c r="U705" s="321">
        <v>45107.0</v>
      </c>
      <c r="V705" s="28"/>
      <c r="W705" s="28"/>
      <c r="X705" s="36">
        <v>0.0</v>
      </c>
      <c r="Y705" s="28"/>
      <c r="Z705" s="28"/>
      <c r="AA705" s="28"/>
      <c r="AB705" s="28"/>
      <c r="AC705" s="65" t="b">
        <v>0</v>
      </c>
      <c r="AD705" s="28" t="str">
        <f t="shared" si="4"/>
        <v>Waktunya Dummy</v>
      </c>
      <c r="AE705" s="28" t="str">
        <f t="shared" si="5"/>
        <v>3</v>
      </c>
      <c r="AF705" s="28">
        <f t="shared" si="8"/>
        <v>0</v>
      </c>
      <c r="AG705" s="36"/>
      <c r="AH705" s="322"/>
      <c r="AI705" s="36"/>
      <c r="AJ705" s="324"/>
      <c r="AK705" s="28"/>
      <c r="AL705" s="28"/>
      <c r="AM705" s="28"/>
      <c r="AN705" s="28"/>
      <c r="AO705" s="28"/>
      <c r="AP705" s="28"/>
      <c r="AQ705" s="28"/>
      <c r="AR705" s="28"/>
      <c r="AS705" s="28"/>
      <c r="AT705" s="28"/>
      <c r="AU705" s="28"/>
      <c r="AV705" s="28"/>
      <c r="AW705" s="28"/>
      <c r="AX705" s="28"/>
      <c r="AY705" s="55" t="s">
        <v>184</v>
      </c>
      <c r="AZ705" s="55" t="s">
        <v>184</v>
      </c>
      <c r="BA705" s="55" t="s">
        <v>184</v>
      </c>
      <c r="BB705" s="55" t="s">
        <v>184</v>
      </c>
      <c r="BC705" s="77">
        <f t="shared" si="7"/>
        <v>100</v>
      </c>
    </row>
    <row r="706" ht="22.5" customHeight="1">
      <c r="A706" s="36">
        <v>705.0</v>
      </c>
      <c r="B706" s="36" t="s">
        <v>500</v>
      </c>
      <c r="C706" s="36" t="s">
        <v>544</v>
      </c>
      <c r="D706" s="36" t="s">
        <v>16</v>
      </c>
      <c r="E706" s="36" t="s">
        <v>99</v>
      </c>
      <c r="F706" s="36" t="s">
        <v>67</v>
      </c>
      <c r="G706" s="36" t="s">
        <v>7431</v>
      </c>
      <c r="H706" s="36" t="s">
        <v>157</v>
      </c>
      <c r="I706" s="36">
        <v>6.0</v>
      </c>
      <c r="J706" s="36">
        <v>40.0</v>
      </c>
      <c r="K706" s="36">
        <v>240.0</v>
      </c>
      <c r="L706" s="36" t="s">
        <v>546</v>
      </c>
      <c r="M706" s="36">
        <v>93.0</v>
      </c>
      <c r="N706" s="36" t="s">
        <v>234</v>
      </c>
      <c r="O706" s="36" t="s">
        <v>235</v>
      </c>
      <c r="P706" s="36"/>
      <c r="Q706" s="36" t="s">
        <v>292</v>
      </c>
      <c r="R706" s="36">
        <v>600.0</v>
      </c>
      <c r="S706" s="50"/>
      <c r="T706" s="28"/>
      <c r="U706" s="321">
        <v>45229.0</v>
      </c>
      <c r="V706" s="28"/>
      <c r="W706" s="28"/>
      <c r="X706" s="36">
        <v>200.0</v>
      </c>
      <c r="Y706" s="28"/>
      <c r="Z706" s="28"/>
      <c r="AA706" s="28"/>
      <c r="AB706" s="28"/>
      <c r="AC706" s="65" t="b">
        <v>0</v>
      </c>
      <c r="AD706" s="28" t="str">
        <f t="shared" si="4"/>
        <v>Waktunya Dummy</v>
      </c>
      <c r="AE706" s="28" t="str">
        <f t="shared" si="5"/>
        <v>6</v>
      </c>
      <c r="AF706" s="28">
        <f t="shared" si="8"/>
        <v>0</v>
      </c>
      <c r="AG706" s="36"/>
      <c r="AH706" s="322"/>
      <c r="AI706" s="36"/>
      <c r="AJ706" s="324"/>
      <c r="AK706" s="28"/>
      <c r="AL706" s="28"/>
      <c r="AM706" s="28"/>
      <c r="AN706" s="28"/>
      <c r="AO706" s="28"/>
      <c r="AP706" s="28"/>
      <c r="AQ706" s="28"/>
      <c r="AR706" s="28"/>
      <c r="AS706" s="28"/>
      <c r="AT706" s="28"/>
      <c r="AU706" s="28"/>
      <c r="AV706" s="28"/>
      <c r="AW706" s="28"/>
      <c r="AX706" s="28"/>
      <c r="AY706" s="55" t="s">
        <v>184</v>
      </c>
      <c r="AZ706" s="55" t="s">
        <v>184</v>
      </c>
      <c r="BA706" s="55" t="s">
        <v>184</v>
      </c>
      <c r="BB706" s="55" t="s">
        <v>184</v>
      </c>
      <c r="BC706" s="77">
        <f t="shared" si="7"/>
        <v>100</v>
      </c>
    </row>
    <row r="707" ht="22.5" customHeight="1">
      <c r="A707" s="36">
        <v>706.0</v>
      </c>
      <c r="B707" s="36" t="s">
        <v>587</v>
      </c>
      <c r="C707" s="36" t="s">
        <v>586</v>
      </c>
      <c r="D707" s="36" t="s">
        <v>16</v>
      </c>
      <c r="E707" s="36" t="s">
        <v>240</v>
      </c>
      <c r="F707" s="36" t="s">
        <v>21</v>
      </c>
      <c r="G707" s="36" t="s">
        <v>4990</v>
      </c>
      <c r="H707" s="36">
        <v>0.0</v>
      </c>
      <c r="I707" s="36">
        <v>0.0</v>
      </c>
      <c r="J707" s="36">
        <v>0.0</v>
      </c>
      <c r="K707" s="36">
        <v>0.0</v>
      </c>
      <c r="L707" s="36" t="s">
        <v>4990</v>
      </c>
      <c r="M707" s="36">
        <v>0.0</v>
      </c>
      <c r="N707" s="36" t="s">
        <v>4990</v>
      </c>
      <c r="O707" s="36"/>
      <c r="P707" s="36"/>
      <c r="Q707" s="36">
        <v>0.0</v>
      </c>
      <c r="R707" s="36">
        <v>0.0</v>
      </c>
      <c r="S707" s="50"/>
      <c r="T707" s="28"/>
      <c r="U707" s="321">
        <v>45292.0</v>
      </c>
      <c r="V707" s="28"/>
      <c r="W707" s="28"/>
      <c r="X707" s="36">
        <v>0.0</v>
      </c>
      <c r="Y707" s="28"/>
      <c r="Z707" s="28"/>
      <c r="AA707" s="28"/>
      <c r="AB707" s="28"/>
      <c r="AC707" s="65" t="b">
        <v>0</v>
      </c>
      <c r="AD707" s="28" t="str">
        <f t="shared" si="4"/>
        <v>Waktunya Dummy</v>
      </c>
      <c r="AE707" s="28" t="str">
        <f t="shared" si="5"/>
        <v>0</v>
      </c>
      <c r="AF707" s="28">
        <f t="shared" si="8"/>
        <v>0</v>
      </c>
      <c r="AG707" s="36"/>
      <c r="AH707" s="322"/>
      <c r="AI707" s="36"/>
      <c r="AJ707" s="324"/>
      <c r="AK707" s="28"/>
      <c r="AL707" s="28"/>
      <c r="AM707" s="28"/>
      <c r="AN707" s="28"/>
      <c r="AO707" s="28"/>
      <c r="AP707" s="28"/>
      <c r="AQ707" s="28"/>
      <c r="AR707" s="28"/>
      <c r="AS707" s="28"/>
      <c r="AT707" s="28"/>
      <c r="AU707" s="28"/>
      <c r="AV707" s="28"/>
      <c r="AW707" s="28"/>
      <c r="AX707" s="28"/>
      <c r="AY707" s="55" t="s">
        <v>184</v>
      </c>
      <c r="AZ707" s="55" t="s">
        <v>184</v>
      </c>
      <c r="BA707" s="55" t="s">
        <v>184</v>
      </c>
      <c r="BB707" s="55" t="s">
        <v>184</v>
      </c>
      <c r="BC707" s="77">
        <f t="shared" si="7"/>
        <v>100</v>
      </c>
    </row>
    <row r="708" ht="22.5" customHeight="1">
      <c r="A708" s="36">
        <v>707.0</v>
      </c>
      <c r="B708" s="36" t="s">
        <v>600</v>
      </c>
      <c r="C708" s="36" t="s">
        <v>599</v>
      </c>
      <c r="D708" s="36" t="s">
        <v>16</v>
      </c>
      <c r="E708" s="36" t="s">
        <v>240</v>
      </c>
      <c r="F708" s="36" t="s">
        <v>601</v>
      </c>
      <c r="G708" s="36" t="s">
        <v>8006</v>
      </c>
      <c r="H708" s="36" t="s">
        <v>157</v>
      </c>
      <c r="I708" s="36">
        <v>2.0</v>
      </c>
      <c r="J708" s="36">
        <v>40.0</v>
      </c>
      <c r="K708" s="36">
        <v>80.0</v>
      </c>
      <c r="L708" s="36" t="s">
        <v>546</v>
      </c>
      <c r="M708" s="336">
        <v>46071.0</v>
      </c>
      <c r="N708" s="36" t="s">
        <v>234</v>
      </c>
      <c r="O708" s="36" t="s">
        <v>235</v>
      </c>
      <c r="P708" s="36"/>
      <c r="Q708" s="36" t="s">
        <v>532</v>
      </c>
      <c r="R708" s="36">
        <v>200.0</v>
      </c>
      <c r="S708" s="50"/>
      <c r="T708" s="28"/>
      <c r="U708" s="321">
        <v>45271.0</v>
      </c>
      <c r="V708" s="28"/>
      <c r="W708" s="28"/>
      <c r="X708" s="36">
        <v>0.0</v>
      </c>
      <c r="Y708" s="28"/>
      <c r="Z708" s="28"/>
      <c r="AA708" s="28"/>
      <c r="AB708" s="28"/>
      <c r="AC708" s="65" t="b">
        <v>0</v>
      </c>
      <c r="AD708" s="28" t="str">
        <f t="shared" si="4"/>
        <v>Waktunya Dummy</v>
      </c>
      <c r="AE708" s="28" t="str">
        <f t="shared" si="5"/>
        <v>2</v>
      </c>
      <c r="AF708" s="28">
        <f t="shared" si="8"/>
        <v>0</v>
      </c>
      <c r="AG708" s="36"/>
      <c r="AH708" s="322"/>
      <c r="AI708" s="36"/>
      <c r="AJ708" s="324"/>
      <c r="AK708" s="28"/>
      <c r="AL708" s="28"/>
      <c r="AM708" s="28"/>
      <c r="AN708" s="28"/>
      <c r="AO708" s="28"/>
      <c r="AP708" s="28"/>
      <c r="AQ708" s="28"/>
      <c r="AR708" s="28"/>
      <c r="AS708" s="28"/>
      <c r="AT708" s="28"/>
      <c r="AU708" s="28"/>
      <c r="AV708" s="28"/>
      <c r="AW708" s="28"/>
      <c r="AX708" s="28"/>
      <c r="AY708" s="55" t="s">
        <v>184</v>
      </c>
      <c r="AZ708" s="55" t="s">
        <v>184</v>
      </c>
      <c r="BA708" s="55" t="s">
        <v>184</v>
      </c>
      <c r="BB708" s="55" t="s">
        <v>184</v>
      </c>
      <c r="BC708" s="77">
        <f t="shared" si="7"/>
        <v>100</v>
      </c>
    </row>
    <row r="709" ht="22.5" customHeight="1">
      <c r="A709" s="36">
        <v>708.0</v>
      </c>
      <c r="B709" s="36" t="s">
        <v>570</v>
      </c>
      <c r="C709" s="36" t="s">
        <v>615</v>
      </c>
      <c r="D709" s="36" t="s">
        <v>16</v>
      </c>
      <c r="E709" s="36" t="s">
        <v>240</v>
      </c>
      <c r="F709" s="337"/>
      <c r="G709" s="36" t="s">
        <v>8006</v>
      </c>
      <c r="H709" s="36" t="s">
        <v>157</v>
      </c>
      <c r="I709" s="36">
        <v>2.0</v>
      </c>
      <c r="J709" s="36">
        <v>60.0</v>
      </c>
      <c r="K709" s="36">
        <v>120.0</v>
      </c>
      <c r="L709" s="36" t="s">
        <v>546</v>
      </c>
      <c r="M709" s="36" t="s">
        <v>8028</v>
      </c>
      <c r="N709" s="36" t="s">
        <v>175</v>
      </c>
      <c r="O709" s="36" t="s">
        <v>176</v>
      </c>
      <c r="P709" s="36"/>
      <c r="Q709" s="36" t="s">
        <v>532</v>
      </c>
      <c r="R709" s="36">
        <v>200.0</v>
      </c>
      <c r="S709" s="50"/>
      <c r="T709" s="28"/>
      <c r="U709" s="321">
        <v>45260.0</v>
      </c>
      <c r="V709" s="28"/>
      <c r="W709" s="28"/>
      <c r="X709" s="36">
        <v>300.0</v>
      </c>
      <c r="Y709" s="28"/>
      <c r="Z709" s="28"/>
      <c r="AA709" s="28"/>
      <c r="AB709" s="28"/>
      <c r="AC709" s="65" t="b">
        <v>0</v>
      </c>
      <c r="AD709" s="28" t="str">
        <f t="shared" si="4"/>
        <v>Waktunya Dummy</v>
      </c>
      <c r="AE709" s="28" t="str">
        <f t="shared" si="5"/>
        <v>2</v>
      </c>
      <c r="AF709" s="28">
        <f t="shared" si="8"/>
        <v>0</v>
      </c>
      <c r="AG709" s="36"/>
      <c r="AH709" s="322"/>
      <c r="AI709" s="36"/>
      <c r="AJ709" s="324"/>
      <c r="AK709" s="28"/>
      <c r="AL709" s="28"/>
      <c r="AM709" s="28"/>
      <c r="AN709" s="28"/>
      <c r="AO709" s="28"/>
      <c r="AP709" s="28"/>
      <c r="AQ709" s="28"/>
      <c r="AR709" s="28"/>
      <c r="AS709" s="28"/>
      <c r="AT709" s="28"/>
      <c r="AU709" s="28"/>
      <c r="AV709" s="28"/>
      <c r="AW709" s="28"/>
      <c r="AX709" s="28"/>
      <c r="AY709" s="55" t="s">
        <v>184</v>
      </c>
      <c r="AZ709" s="55" t="s">
        <v>184</v>
      </c>
      <c r="BA709" s="55" t="s">
        <v>184</v>
      </c>
      <c r="BB709" s="55" t="s">
        <v>184</v>
      </c>
      <c r="BC709" s="77">
        <f t="shared" si="7"/>
        <v>100</v>
      </c>
    </row>
    <row r="710" ht="22.5" customHeight="1">
      <c r="A710" s="36">
        <v>709.0</v>
      </c>
      <c r="B710" s="36" t="s">
        <v>606</v>
      </c>
      <c r="C710" s="36" t="s">
        <v>677</v>
      </c>
      <c r="D710" s="36" t="s">
        <v>226</v>
      </c>
      <c r="E710" s="36" t="s">
        <v>240</v>
      </c>
      <c r="F710" s="337"/>
      <c r="G710" s="36" t="s">
        <v>8006</v>
      </c>
      <c r="H710" s="36" t="s">
        <v>157</v>
      </c>
      <c r="I710" s="36">
        <v>2.0</v>
      </c>
      <c r="J710" s="36">
        <v>40.0</v>
      </c>
      <c r="K710" s="36">
        <v>80.0</v>
      </c>
      <c r="L710" s="36" t="s">
        <v>546</v>
      </c>
      <c r="M710" s="36">
        <v>2.0</v>
      </c>
      <c r="N710" s="36" t="s">
        <v>175</v>
      </c>
      <c r="O710" s="36" t="s">
        <v>176</v>
      </c>
      <c r="P710" s="36"/>
      <c r="Q710" s="36" t="s">
        <v>368</v>
      </c>
      <c r="R710" s="36">
        <v>100.0</v>
      </c>
      <c r="S710" s="50"/>
      <c r="T710" s="28"/>
      <c r="U710" s="321">
        <v>45292.0</v>
      </c>
      <c r="V710" s="28"/>
      <c r="W710" s="28"/>
      <c r="X710" s="36">
        <v>0.0</v>
      </c>
      <c r="Y710" s="28"/>
      <c r="Z710" s="28"/>
      <c r="AA710" s="28"/>
      <c r="AB710" s="28"/>
      <c r="AC710" s="65" t="b">
        <v>0</v>
      </c>
      <c r="AD710" s="28" t="str">
        <f t="shared" si="4"/>
        <v>Waktunya Dummy</v>
      </c>
      <c r="AE710" s="28" t="str">
        <f t="shared" si="5"/>
        <v>1</v>
      </c>
      <c r="AF710" s="28">
        <f t="shared" si="8"/>
        <v>0</v>
      </c>
      <c r="AG710" s="36"/>
      <c r="AH710" s="322"/>
      <c r="AI710" s="36"/>
      <c r="AJ710" s="324"/>
      <c r="AK710" s="28"/>
      <c r="AL710" s="28"/>
      <c r="AM710" s="28"/>
      <c r="AN710" s="28"/>
      <c r="AO710" s="28"/>
      <c r="AP710" s="28"/>
      <c r="AQ710" s="28"/>
      <c r="AR710" s="28"/>
      <c r="AS710" s="28"/>
      <c r="AT710" s="28"/>
      <c r="AU710" s="28"/>
      <c r="AV710" s="28"/>
      <c r="AW710" s="28"/>
      <c r="AX710" s="28"/>
      <c r="AY710" s="55" t="s">
        <v>184</v>
      </c>
      <c r="AZ710" s="55" t="s">
        <v>184</v>
      </c>
      <c r="BA710" s="55" t="s">
        <v>184</v>
      </c>
      <c r="BB710" s="55" t="s">
        <v>184</v>
      </c>
      <c r="BC710" s="77">
        <f t="shared" si="7"/>
        <v>100</v>
      </c>
    </row>
    <row r="711" ht="22.5" customHeight="1">
      <c r="A711" s="36">
        <v>710.0</v>
      </c>
      <c r="B711" s="36" t="s">
        <v>635</v>
      </c>
      <c r="C711" s="36" t="s">
        <v>703</v>
      </c>
      <c r="D711" s="36" t="s">
        <v>181</v>
      </c>
      <c r="E711" s="36" t="s">
        <v>240</v>
      </c>
      <c r="F711" s="337"/>
      <c r="G711" s="36" t="s">
        <v>8056</v>
      </c>
      <c r="H711" s="36" t="s">
        <v>277</v>
      </c>
      <c r="I711" s="36">
        <v>2.0</v>
      </c>
      <c r="J711" s="36">
        <v>60.0</v>
      </c>
      <c r="K711" s="36">
        <v>120.0</v>
      </c>
      <c r="L711" s="36" t="s">
        <v>546</v>
      </c>
      <c r="M711" s="336">
        <v>46214.0</v>
      </c>
      <c r="N711" s="36" t="s">
        <v>234</v>
      </c>
      <c r="O711" s="36" t="s">
        <v>235</v>
      </c>
      <c r="P711" s="36"/>
      <c r="Q711" s="36" t="s">
        <v>532</v>
      </c>
      <c r="R711" s="36">
        <v>200.0</v>
      </c>
      <c r="S711" s="50"/>
      <c r="T711" s="28"/>
      <c r="U711" s="321">
        <v>45245.0</v>
      </c>
      <c r="V711" s="28"/>
      <c r="W711" s="28"/>
      <c r="X711" s="36">
        <v>0.0</v>
      </c>
      <c r="Y711" s="28"/>
      <c r="Z711" s="28"/>
      <c r="AA711" s="28"/>
      <c r="AB711" s="28"/>
      <c r="AC711" s="65" t="b">
        <v>0</v>
      </c>
      <c r="AD711" s="28" t="str">
        <f t="shared" si="4"/>
        <v>Waktunya Dummy</v>
      </c>
      <c r="AE711" s="28" t="str">
        <f t="shared" si="5"/>
        <v>2</v>
      </c>
      <c r="AF711" s="28">
        <f t="shared" si="8"/>
        <v>0</v>
      </c>
      <c r="AG711" s="36"/>
      <c r="AH711" s="322"/>
      <c r="AI711" s="36"/>
      <c r="AJ711" s="324"/>
      <c r="AK711" s="28"/>
      <c r="AL711" s="28"/>
      <c r="AM711" s="28"/>
      <c r="AN711" s="28"/>
      <c r="AO711" s="28"/>
      <c r="AP711" s="28"/>
      <c r="AQ711" s="28"/>
      <c r="AR711" s="28"/>
      <c r="AS711" s="28"/>
      <c r="AT711" s="28"/>
      <c r="AU711" s="28"/>
      <c r="AV711" s="28"/>
      <c r="AW711" s="28"/>
      <c r="AX711" s="28"/>
      <c r="AY711" s="55" t="s">
        <v>184</v>
      </c>
      <c r="AZ711" s="55" t="s">
        <v>184</v>
      </c>
      <c r="BA711" s="55" t="s">
        <v>184</v>
      </c>
      <c r="BB711" s="55" t="s">
        <v>184</v>
      </c>
      <c r="BC711" s="77">
        <f t="shared" si="7"/>
        <v>100</v>
      </c>
    </row>
    <row r="712" ht="22.5" customHeight="1">
      <c r="A712" s="36">
        <v>711.0</v>
      </c>
      <c r="B712" s="36" t="s">
        <v>651</v>
      </c>
      <c r="C712" s="36" t="s">
        <v>750</v>
      </c>
      <c r="D712" s="36" t="s">
        <v>181</v>
      </c>
      <c r="E712" s="36" t="s">
        <v>240</v>
      </c>
      <c r="F712" s="337"/>
      <c r="G712" s="36" t="s">
        <v>7221</v>
      </c>
      <c r="H712" s="36" t="s">
        <v>1703</v>
      </c>
      <c r="I712" s="36">
        <v>2.0</v>
      </c>
      <c r="J712" s="36">
        <v>40.0</v>
      </c>
      <c r="K712" s="36">
        <v>80.0</v>
      </c>
      <c r="L712" s="36" t="s">
        <v>546</v>
      </c>
      <c r="M712" s="36">
        <v>2.0</v>
      </c>
      <c r="N712" s="36" t="s">
        <v>1987</v>
      </c>
      <c r="O712" s="36"/>
      <c r="P712" s="36"/>
      <c r="Q712" s="36" t="s">
        <v>368</v>
      </c>
      <c r="R712" s="36">
        <v>100.0</v>
      </c>
      <c r="S712" s="50"/>
      <c r="T712" s="28"/>
      <c r="U712" s="321">
        <v>45292.0</v>
      </c>
      <c r="V712" s="28"/>
      <c r="W712" s="28"/>
      <c r="X712" s="36">
        <v>0.0</v>
      </c>
      <c r="Y712" s="28"/>
      <c r="Z712" s="28"/>
      <c r="AA712" s="28"/>
      <c r="AB712" s="28"/>
      <c r="AC712" s="65" t="b">
        <v>0</v>
      </c>
      <c r="AD712" s="28" t="str">
        <f t="shared" si="4"/>
        <v>Waktunya Dummy</v>
      </c>
      <c r="AE712" s="28" t="str">
        <f t="shared" si="5"/>
        <v>1</v>
      </c>
      <c r="AF712" s="28">
        <f t="shared" si="8"/>
        <v>0</v>
      </c>
      <c r="AG712" s="36"/>
      <c r="AH712" s="322"/>
      <c r="AI712" s="36"/>
      <c r="AJ712" s="324"/>
      <c r="AK712" s="28"/>
      <c r="AL712" s="28"/>
      <c r="AM712" s="28"/>
      <c r="AN712" s="28"/>
      <c r="AO712" s="28"/>
      <c r="AP712" s="28"/>
      <c r="AQ712" s="28"/>
      <c r="AR712" s="28"/>
      <c r="AS712" s="28"/>
      <c r="AT712" s="28"/>
      <c r="AU712" s="28"/>
      <c r="AV712" s="28"/>
      <c r="AW712" s="28"/>
      <c r="AX712" s="28"/>
      <c r="AY712" s="55" t="s">
        <v>184</v>
      </c>
      <c r="AZ712" s="55" t="s">
        <v>184</v>
      </c>
      <c r="BA712" s="55" t="s">
        <v>184</v>
      </c>
      <c r="BB712" s="55" t="s">
        <v>184</v>
      </c>
      <c r="BC712" s="77">
        <f t="shared" si="7"/>
        <v>100</v>
      </c>
    </row>
    <row r="713" ht="22.5" customHeight="1">
      <c r="A713" s="36">
        <v>712.0</v>
      </c>
      <c r="B713" s="36" t="s">
        <v>661</v>
      </c>
      <c r="C713" s="36" t="s">
        <v>756</v>
      </c>
      <c r="D713" s="36" t="s">
        <v>181</v>
      </c>
      <c r="E713" s="36" t="s">
        <v>240</v>
      </c>
      <c r="F713" s="337"/>
      <c r="G713" s="36" t="s">
        <v>7221</v>
      </c>
      <c r="H713" s="36" t="s">
        <v>1703</v>
      </c>
      <c r="I713" s="36">
        <v>2.0</v>
      </c>
      <c r="J713" s="36">
        <v>40.0</v>
      </c>
      <c r="K713" s="36">
        <v>80.0</v>
      </c>
      <c r="L713" s="36" t="s">
        <v>546</v>
      </c>
      <c r="M713" s="36">
        <v>2.0</v>
      </c>
      <c r="N713" s="36" t="s">
        <v>1987</v>
      </c>
      <c r="O713" s="36"/>
      <c r="P713" s="36"/>
      <c r="Q713" s="36" t="s">
        <v>368</v>
      </c>
      <c r="R713" s="36">
        <v>100.0</v>
      </c>
      <c r="S713" s="50"/>
      <c r="T713" s="28"/>
      <c r="U713" s="321">
        <v>45292.0</v>
      </c>
      <c r="V713" s="28"/>
      <c r="W713" s="28"/>
      <c r="X713" s="36">
        <v>0.0</v>
      </c>
      <c r="Y713" s="28"/>
      <c r="Z713" s="28"/>
      <c r="AA713" s="28"/>
      <c r="AB713" s="28"/>
      <c r="AC713" s="65" t="b">
        <v>0</v>
      </c>
      <c r="AD713" s="28" t="str">
        <f t="shared" si="4"/>
        <v>Waktunya Dummy</v>
      </c>
      <c r="AE713" s="28" t="str">
        <f t="shared" si="5"/>
        <v>1</v>
      </c>
      <c r="AF713" s="28">
        <f t="shared" si="8"/>
        <v>0</v>
      </c>
      <c r="AG713" s="36"/>
      <c r="AH713" s="322"/>
      <c r="AI713" s="36"/>
      <c r="AJ713" s="324"/>
      <c r="AK713" s="28"/>
      <c r="AL713" s="28"/>
      <c r="AM713" s="28"/>
      <c r="AN713" s="28"/>
      <c r="AO713" s="28"/>
      <c r="AP713" s="28"/>
      <c r="AQ713" s="28"/>
      <c r="AR713" s="28"/>
      <c r="AS713" s="28"/>
      <c r="AT713" s="28"/>
      <c r="AU713" s="28"/>
      <c r="AV713" s="28"/>
      <c r="AW713" s="28"/>
      <c r="AX713" s="28"/>
      <c r="AY713" s="55" t="s">
        <v>184</v>
      </c>
      <c r="AZ713" s="55" t="s">
        <v>184</v>
      </c>
      <c r="BA713" s="55" t="s">
        <v>184</v>
      </c>
      <c r="BB713" s="55" t="s">
        <v>184</v>
      </c>
      <c r="BC713" s="77">
        <f t="shared" si="7"/>
        <v>100</v>
      </c>
    </row>
    <row r="714" ht="22.5" customHeight="1">
      <c r="A714" s="36">
        <v>713.0</v>
      </c>
      <c r="B714" s="36" t="s">
        <v>682</v>
      </c>
      <c r="C714" s="36" t="s">
        <v>776</v>
      </c>
      <c r="D714" s="36" t="s">
        <v>226</v>
      </c>
      <c r="E714" s="36" t="s">
        <v>240</v>
      </c>
      <c r="F714" s="337"/>
      <c r="G714" s="36" t="s">
        <v>7221</v>
      </c>
      <c r="H714" s="36" t="s">
        <v>8132</v>
      </c>
      <c r="I714" s="36">
        <v>2.0</v>
      </c>
      <c r="J714" s="36">
        <v>60.0</v>
      </c>
      <c r="K714" s="36">
        <v>120.0</v>
      </c>
      <c r="L714" s="36" t="s">
        <v>8133</v>
      </c>
      <c r="M714" s="36">
        <v>8.0</v>
      </c>
      <c r="N714" s="36" t="s">
        <v>234</v>
      </c>
      <c r="O714" s="36" t="s">
        <v>235</v>
      </c>
      <c r="P714" s="36"/>
      <c r="Q714" s="36" t="s">
        <v>532</v>
      </c>
      <c r="R714" s="36">
        <v>200.0</v>
      </c>
      <c r="S714" s="50"/>
      <c r="T714" s="28"/>
      <c r="U714" s="321">
        <v>45259.0</v>
      </c>
      <c r="V714" s="28"/>
      <c r="W714" s="28"/>
      <c r="X714" s="36">
        <v>0.0</v>
      </c>
      <c r="Y714" s="28"/>
      <c r="Z714" s="28"/>
      <c r="AA714" s="28"/>
      <c r="AB714" s="28"/>
      <c r="AC714" s="65" t="b">
        <v>0</v>
      </c>
      <c r="AD714" s="28" t="str">
        <f t="shared" si="4"/>
        <v>Waktunya Dummy</v>
      </c>
      <c r="AE714" s="28" t="str">
        <f t="shared" si="5"/>
        <v>2</v>
      </c>
      <c r="AF714" s="28">
        <f t="shared" si="8"/>
        <v>0</v>
      </c>
      <c r="AG714" s="36"/>
      <c r="AH714" s="322"/>
      <c r="AI714" s="36"/>
      <c r="AJ714" s="324"/>
      <c r="AK714" s="28"/>
      <c r="AL714" s="28"/>
      <c r="AM714" s="28"/>
      <c r="AN714" s="28"/>
      <c r="AO714" s="28"/>
      <c r="AP714" s="28"/>
      <c r="AQ714" s="28"/>
      <c r="AR714" s="28"/>
      <c r="AS714" s="28"/>
      <c r="AT714" s="28"/>
      <c r="AU714" s="28"/>
      <c r="AV714" s="28"/>
      <c r="AW714" s="28"/>
      <c r="AX714" s="28"/>
      <c r="AY714" s="55" t="s">
        <v>184</v>
      </c>
      <c r="AZ714" s="55" t="s">
        <v>184</v>
      </c>
      <c r="BA714" s="55" t="s">
        <v>184</v>
      </c>
      <c r="BB714" s="55" t="s">
        <v>184</v>
      </c>
      <c r="BC714" s="77">
        <f t="shared" si="7"/>
        <v>100</v>
      </c>
    </row>
    <row r="715" ht="22.5" customHeight="1">
      <c r="A715" s="36">
        <v>714.0</v>
      </c>
      <c r="B715" s="36" t="s">
        <v>825</v>
      </c>
      <c r="C715" s="36" t="s">
        <v>824</v>
      </c>
      <c r="D715" s="36" t="s">
        <v>96</v>
      </c>
      <c r="E715" s="36" t="s">
        <v>240</v>
      </c>
      <c r="F715" s="337"/>
      <c r="G715" s="36" t="s">
        <v>7588</v>
      </c>
      <c r="H715" s="36" t="s">
        <v>157</v>
      </c>
      <c r="I715" s="36">
        <v>2.0</v>
      </c>
      <c r="J715" s="36">
        <v>40.0</v>
      </c>
      <c r="K715" s="36">
        <v>80.0</v>
      </c>
      <c r="L715" s="36" t="s">
        <v>546</v>
      </c>
      <c r="M715" s="336">
        <v>46281.0</v>
      </c>
      <c r="N715" s="36" t="s">
        <v>234</v>
      </c>
      <c r="O715" s="36" t="s">
        <v>235</v>
      </c>
      <c r="P715" s="36"/>
      <c r="Q715" s="36" t="s">
        <v>532</v>
      </c>
      <c r="R715" s="36">
        <v>200.0</v>
      </c>
      <c r="S715" s="50"/>
      <c r="T715" s="28"/>
      <c r="U715" s="321">
        <v>45225.0</v>
      </c>
      <c r="V715" s="28"/>
      <c r="W715" s="28"/>
      <c r="X715" s="36">
        <v>0.0</v>
      </c>
      <c r="Y715" s="28"/>
      <c r="Z715" s="28"/>
      <c r="AA715" s="28"/>
      <c r="AB715" s="28"/>
      <c r="AC715" s="65" t="b">
        <v>0</v>
      </c>
      <c r="AD715" s="28" t="str">
        <f t="shared" si="4"/>
        <v>Waktunya Dummy</v>
      </c>
      <c r="AE715" s="28" t="str">
        <f t="shared" si="5"/>
        <v>2</v>
      </c>
      <c r="AF715" s="28">
        <f t="shared" si="8"/>
        <v>0</v>
      </c>
      <c r="AG715" s="36"/>
      <c r="AH715" s="322"/>
      <c r="AI715" s="36"/>
      <c r="AJ715" s="324"/>
      <c r="AK715" s="28"/>
      <c r="AL715" s="28"/>
      <c r="AM715" s="28"/>
      <c r="AN715" s="28"/>
      <c r="AO715" s="28"/>
      <c r="AP715" s="28"/>
      <c r="AQ715" s="28"/>
      <c r="AR715" s="28"/>
      <c r="AS715" s="28"/>
      <c r="AT715" s="28"/>
      <c r="AU715" s="28"/>
      <c r="AV715" s="28"/>
      <c r="AW715" s="28"/>
      <c r="AX715" s="28"/>
      <c r="AY715" s="55" t="s">
        <v>184</v>
      </c>
      <c r="AZ715" s="55" t="s">
        <v>184</v>
      </c>
      <c r="BA715" s="55" t="s">
        <v>184</v>
      </c>
      <c r="BB715" s="55" t="s">
        <v>184</v>
      </c>
      <c r="BC715" s="77">
        <f t="shared" si="7"/>
        <v>100</v>
      </c>
    </row>
    <row r="716" ht="22.5" customHeight="1">
      <c r="A716" s="36">
        <v>715.0</v>
      </c>
      <c r="B716" s="36" t="s">
        <v>674</v>
      </c>
      <c r="C716" s="36" t="s">
        <v>840</v>
      </c>
      <c r="D716" s="36" t="s">
        <v>16</v>
      </c>
      <c r="E716" s="36" t="s">
        <v>240</v>
      </c>
      <c r="F716" s="337"/>
      <c r="G716" s="36" t="s">
        <v>8056</v>
      </c>
      <c r="H716" s="36" t="s">
        <v>277</v>
      </c>
      <c r="I716" s="36">
        <v>2.0</v>
      </c>
      <c r="J716" s="36">
        <v>60.0</v>
      </c>
      <c r="K716" s="36">
        <v>120.0</v>
      </c>
      <c r="L716" s="36" t="s">
        <v>546</v>
      </c>
      <c r="M716" s="36">
        <v>2.0</v>
      </c>
      <c r="N716" s="36" t="s">
        <v>1987</v>
      </c>
      <c r="O716" s="36"/>
      <c r="P716" s="36"/>
      <c r="Q716" s="36" t="s">
        <v>368</v>
      </c>
      <c r="R716" s="36">
        <v>100.0</v>
      </c>
      <c r="S716" s="50"/>
      <c r="T716" s="28"/>
      <c r="U716" s="321">
        <v>45292.0</v>
      </c>
      <c r="V716" s="28"/>
      <c r="W716" s="28"/>
      <c r="X716" s="36">
        <v>0.0</v>
      </c>
      <c r="Y716" s="28"/>
      <c r="Z716" s="28"/>
      <c r="AA716" s="28"/>
      <c r="AB716" s="28"/>
      <c r="AC716" s="65" t="b">
        <v>0</v>
      </c>
      <c r="AD716" s="28" t="str">
        <f t="shared" si="4"/>
        <v>Waktunya Dummy</v>
      </c>
      <c r="AE716" s="28" t="str">
        <f t="shared" si="5"/>
        <v>1</v>
      </c>
      <c r="AF716" s="28">
        <f t="shared" si="8"/>
        <v>0</v>
      </c>
      <c r="AG716" s="36"/>
      <c r="AH716" s="322"/>
      <c r="AI716" s="36"/>
      <c r="AJ716" s="324"/>
      <c r="AK716" s="28"/>
      <c r="AL716" s="28"/>
      <c r="AM716" s="28"/>
      <c r="AN716" s="28"/>
      <c r="AO716" s="28"/>
      <c r="AP716" s="28"/>
      <c r="AQ716" s="28"/>
      <c r="AR716" s="28"/>
      <c r="AS716" s="28"/>
      <c r="AT716" s="28"/>
      <c r="AU716" s="28"/>
      <c r="AV716" s="28"/>
      <c r="AW716" s="28"/>
      <c r="AX716" s="28"/>
      <c r="AY716" s="55" t="s">
        <v>184</v>
      </c>
      <c r="AZ716" s="55" t="s">
        <v>184</v>
      </c>
      <c r="BA716" s="55" t="s">
        <v>184</v>
      </c>
      <c r="BB716" s="55" t="s">
        <v>184</v>
      </c>
      <c r="BC716" s="77">
        <f t="shared" si="7"/>
        <v>100</v>
      </c>
    </row>
    <row r="717" ht="22.5" customHeight="1">
      <c r="A717" s="36">
        <v>716.0</v>
      </c>
      <c r="B717" s="36" t="s">
        <v>859</v>
      </c>
      <c r="C717" s="36" t="s">
        <v>857</v>
      </c>
      <c r="D717" s="36" t="s">
        <v>226</v>
      </c>
      <c r="E717" s="36" t="s">
        <v>240</v>
      </c>
      <c r="F717" s="337"/>
      <c r="G717" s="36" t="s">
        <v>8188</v>
      </c>
      <c r="H717" s="36" t="s">
        <v>1605</v>
      </c>
      <c r="I717" s="36">
        <v>2.0</v>
      </c>
      <c r="J717" s="36">
        <v>40.0</v>
      </c>
      <c r="K717" s="36">
        <v>80.0</v>
      </c>
      <c r="L717" s="36" t="s">
        <v>546</v>
      </c>
      <c r="M717" s="36">
        <v>2.0</v>
      </c>
      <c r="N717" s="36" t="s">
        <v>1987</v>
      </c>
      <c r="O717" s="36"/>
      <c r="P717" s="36"/>
      <c r="Q717" s="36" t="s">
        <v>368</v>
      </c>
      <c r="R717" s="36">
        <v>100.0</v>
      </c>
      <c r="S717" s="50"/>
      <c r="T717" s="28"/>
      <c r="U717" s="321">
        <v>45292.0</v>
      </c>
      <c r="V717" s="28"/>
      <c r="W717" s="28"/>
      <c r="X717" s="36">
        <v>0.0</v>
      </c>
      <c r="Y717" s="28"/>
      <c r="Z717" s="28"/>
      <c r="AA717" s="28"/>
      <c r="AB717" s="28"/>
      <c r="AC717" s="65" t="b">
        <v>0</v>
      </c>
      <c r="AD717" s="28" t="str">
        <f t="shared" si="4"/>
        <v>Waktunya Dummy</v>
      </c>
      <c r="AE717" s="28" t="str">
        <f t="shared" si="5"/>
        <v>1</v>
      </c>
      <c r="AF717" s="28">
        <f t="shared" si="8"/>
        <v>0</v>
      </c>
      <c r="AG717" s="36"/>
      <c r="AH717" s="322"/>
      <c r="AI717" s="36"/>
      <c r="AJ717" s="324"/>
      <c r="AK717" s="28"/>
      <c r="AL717" s="28"/>
      <c r="AM717" s="28"/>
      <c r="AN717" s="28"/>
      <c r="AO717" s="28"/>
      <c r="AP717" s="28"/>
      <c r="AQ717" s="28"/>
      <c r="AR717" s="28"/>
      <c r="AS717" s="28"/>
      <c r="AT717" s="28"/>
      <c r="AU717" s="28"/>
      <c r="AV717" s="28"/>
      <c r="AW717" s="28"/>
      <c r="AX717" s="28"/>
      <c r="AY717" s="55" t="s">
        <v>184</v>
      </c>
      <c r="AZ717" s="55" t="s">
        <v>184</v>
      </c>
      <c r="BA717" s="55" t="s">
        <v>184</v>
      </c>
      <c r="BB717" s="55" t="s">
        <v>184</v>
      </c>
      <c r="BC717" s="77">
        <f t="shared" si="7"/>
        <v>100</v>
      </c>
    </row>
    <row r="718" ht="22.5" customHeight="1">
      <c r="A718" s="36">
        <v>717.0</v>
      </c>
      <c r="B718" s="36" t="s">
        <v>877</v>
      </c>
      <c r="C718" s="36" t="s">
        <v>876</v>
      </c>
      <c r="D718" s="36" t="s">
        <v>181</v>
      </c>
      <c r="E718" s="36" t="s">
        <v>240</v>
      </c>
      <c r="F718" s="337"/>
      <c r="G718" s="36" t="s">
        <v>8006</v>
      </c>
      <c r="H718" s="36" t="s">
        <v>157</v>
      </c>
      <c r="I718" s="36">
        <v>2.0</v>
      </c>
      <c r="J718" s="36">
        <v>40.0</v>
      </c>
      <c r="K718" s="36">
        <v>80.0</v>
      </c>
      <c r="L718" s="36" t="s">
        <v>546</v>
      </c>
      <c r="M718" s="36">
        <v>12.0</v>
      </c>
      <c r="N718" s="36" t="s">
        <v>234</v>
      </c>
      <c r="O718" s="36" t="s">
        <v>235</v>
      </c>
      <c r="P718" s="36"/>
      <c r="Q718" s="36" t="s">
        <v>532</v>
      </c>
      <c r="R718" s="36">
        <v>200.0</v>
      </c>
      <c r="S718" s="50"/>
      <c r="T718" s="28"/>
      <c r="U718" s="321">
        <v>45238.0</v>
      </c>
      <c r="V718" s="28"/>
      <c r="W718" s="28"/>
      <c r="X718" s="36">
        <v>0.0</v>
      </c>
      <c r="Y718" s="28"/>
      <c r="Z718" s="28"/>
      <c r="AA718" s="28"/>
      <c r="AB718" s="28"/>
      <c r="AC718" s="65" t="b">
        <v>0</v>
      </c>
      <c r="AD718" s="28" t="str">
        <f t="shared" si="4"/>
        <v>Waktunya Dummy</v>
      </c>
      <c r="AE718" s="28" t="str">
        <f t="shared" si="5"/>
        <v>2</v>
      </c>
      <c r="AF718" s="28">
        <f t="shared" si="8"/>
        <v>0</v>
      </c>
      <c r="AG718" s="36"/>
      <c r="AH718" s="322"/>
      <c r="AI718" s="36"/>
      <c r="AJ718" s="324"/>
      <c r="AK718" s="28"/>
      <c r="AL718" s="28"/>
      <c r="AM718" s="28"/>
      <c r="AN718" s="28"/>
      <c r="AO718" s="28"/>
      <c r="AP718" s="28"/>
      <c r="AQ718" s="28"/>
      <c r="AR718" s="28"/>
      <c r="AS718" s="28"/>
      <c r="AT718" s="28"/>
      <c r="AU718" s="28"/>
      <c r="AV718" s="28"/>
      <c r="AW718" s="28"/>
      <c r="AX718" s="28"/>
      <c r="AY718" s="55" t="s">
        <v>184</v>
      </c>
      <c r="AZ718" s="55" t="s">
        <v>184</v>
      </c>
      <c r="BA718" s="55" t="s">
        <v>184</v>
      </c>
      <c r="BB718" s="55" t="s">
        <v>184</v>
      </c>
      <c r="BC718" s="77">
        <f t="shared" si="7"/>
        <v>100</v>
      </c>
    </row>
    <row r="719" ht="22.5" customHeight="1">
      <c r="A719" s="36">
        <v>718.0</v>
      </c>
      <c r="B719" s="36" t="s">
        <v>879</v>
      </c>
      <c r="C719" s="36" t="s">
        <v>878</v>
      </c>
      <c r="D719" s="36" t="s">
        <v>16</v>
      </c>
      <c r="E719" s="36" t="s">
        <v>240</v>
      </c>
      <c r="F719" s="337"/>
      <c r="G719" s="36" t="s">
        <v>4990</v>
      </c>
      <c r="H719" s="36">
        <v>0.0</v>
      </c>
      <c r="I719" s="36">
        <v>0.0</v>
      </c>
      <c r="J719" s="36">
        <v>0.0</v>
      </c>
      <c r="K719" s="36">
        <v>0.0</v>
      </c>
      <c r="L719" s="36" t="s">
        <v>4990</v>
      </c>
      <c r="M719" s="36">
        <v>0.0</v>
      </c>
      <c r="N719" s="36" t="s">
        <v>4990</v>
      </c>
      <c r="O719" s="36" t="s">
        <v>1608</v>
      </c>
      <c r="P719" s="36"/>
      <c r="Q719" s="36">
        <v>0.0</v>
      </c>
      <c r="R719" s="36">
        <v>0.0</v>
      </c>
      <c r="S719" s="50"/>
      <c r="T719" s="28"/>
      <c r="U719" s="321">
        <v>45292.0</v>
      </c>
      <c r="V719" s="28"/>
      <c r="W719" s="28"/>
      <c r="X719" s="36">
        <v>0.0</v>
      </c>
      <c r="Y719" s="28"/>
      <c r="Z719" s="28"/>
      <c r="AA719" s="28"/>
      <c r="AB719" s="28"/>
      <c r="AC719" s="65" t="b">
        <v>0</v>
      </c>
      <c r="AD719" s="28" t="str">
        <f t="shared" si="4"/>
        <v>Waktunya Dummy</v>
      </c>
      <c r="AE719" s="28" t="str">
        <f t="shared" si="5"/>
        <v>0</v>
      </c>
      <c r="AF719" s="28">
        <f t="shared" si="8"/>
        <v>0</v>
      </c>
      <c r="AG719" s="36"/>
      <c r="AH719" s="322"/>
      <c r="AI719" s="36"/>
      <c r="AJ719" s="324"/>
      <c r="AK719" s="28"/>
      <c r="AL719" s="28"/>
      <c r="AM719" s="28"/>
      <c r="AN719" s="28"/>
      <c r="AO719" s="28"/>
      <c r="AP719" s="28"/>
      <c r="AQ719" s="28"/>
      <c r="AR719" s="28"/>
      <c r="AS719" s="28"/>
      <c r="AT719" s="28"/>
      <c r="AU719" s="28"/>
      <c r="AV719" s="28"/>
      <c r="AW719" s="28"/>
      <c r="AX719" s="28"/>
      <c r="AY719" s="55" t="s">
        <v>184</v>
      </c>
      <c r="AZ719" s="55" t="s">
        <v>184</v>
      </c>
      <c r="BA719" s="55" t="s">
        <v>184</v>
      </c>
      <c r="BB719" s="55" t="s">
        <v>184</v>
      </c>
      <c r="BC719" s="77">
        <f t="shared" si="7"/>
        <v>100</v>
      </c>
    </row>
    <row r="720" ht="22.5" customHeight="1">
      <c r="A720" s="36">
        <v>719.0</v>
      </c>
      <c r="B720" s="36" t="s">
        <v>885</v>
      </c>
      <c r="C720" s="36" t="s">
        <v>882</v>
      </c>
      <c r="D720" s="36" t="s">
        <v>226</v>
      </c>
      <c r="E720" s="36" t="s">
        <v>240</v>
      </c>
      <c r="F720" s="337"/>
      <c r="G720" s="36" t="s">
        <v>7724</v>
      </c>
      <c r="H720" s="36" t="s">
        <v>1859</v>
      </c>
      <c r="I720" s="36">
        <v>2.0</v>
      </c>
      <c r="J720" s="36">
        <v>20.0</v>
      </c>
      <c r="K720" s="36">
        <v>40.0</v>
      </c>
      <c r="L720" s="36" t="s">
        <v>546</v>
      </c>
      <c r="M720" s="36">
        <v>2.0</v>
      </c>
      <c r="N720" s="36" t="s">
        <v>1987</v>
      </c>
      <c r="O720" s="36"/>
      <c r="P720" s="36"/>
      <c r="Q720" s="36" t="s">
        <v>368</v>
      </c>
      <c r="R720" s="36">
        <v>100.0</v>
      </c>
      <c r="S720" s="50"/>
      <c r="T720" s="28"/>
      <c r="U720" s="321">
        <v>45292.0</v>
      </c>
      <c r="V720" s="28"/>
      <c r="W720" s="28"/>
      <c r="X720" s="36">
        <v>0.0</v>
      </c>
      <c r="Y720" s="28"/>
      <c r="Z720" s="28"/>
      <c r="AA720" s="28"/>
      <c r="AB720" s="28"/>
      <c r="AC720" s="65" t="b">
        <v>0</v>
      </c>
      <c r="AD720" s="28" t="str">
        <f t="shared" si="4"/>
        <v>Waktunya Dummy</v>
      </c>
      <c r="AE720" s="28" t="str">
        <f t="shared" si="5"/>
        <v>1</v>
      </c>
      <c r="AF720" s="28">
        <f t="shared" si="8"/>
        <v>0</v>
      </c>
      <c r="AG720" s="36"/>
      <c r="AH720" s="322"/>
      <c r="AI720" s="36"/>
      <c r="AJ720" s="324"/>
      <c r="AK720" s="28"/>
      <c r="AL720" s="28"/>
      <c r="AM720" s="28"/>
      <c r="AN720" s="28"/>
      <c r="AO720" s="28"/>
      <c r="AP720" s="28"/>
      <c r="AQ720" s="28"/>
      <c r="AR720" s="28"/>
      <c r="AS720" s="28"/>
      <c r="AT720" s="28"/>
      <c r="AU720" s="28"/>
      <c r="AV720" s="28"/>
      <c r="AW720" s="28"/>
      <c r="AX720" s="28"/>
      <c r="AY720" s="55" t="s">
        <v>184</v>
      </c>
      <c r="AZ720" s="55" t="s">
        <v>184</v>
      </c>
      <c r="BA720" s="55" t="s">
        <v>184</v>
      </c>
      <c r="BB720" s="55" t="s">
        <v>184</v>
      </c>
      <c r="BC720" s="77">
        <f t="shared" si="7"/>
        <v>100</v>
      </c>
    </row>
    <row r="721" ht="22.5" customHeight="1">
      <c r="A721" s="36">
        <v>720.0</v>
      </c>
      <c r="B721" s="36" t="s">
        <v>906</v>
      </c>
      <c r="C721" s="36" t="s">
        <v>903</v>
      </c>
      <c r="D721" s="36" t="s">
        <v>181</v>
      </c>
      <c r="E721" s="36" t="s">
        <v>240</v>
      </c>
      <c r="F721" s="337"/>
      <c r="G721" s="36" t="s">
        <v>1605</v>
      </c>
      <c r="H721" s="36" t="s">
        <v>1605</v>
      </c>
      <c r="I721" s="36">
        <v>2.0</v>
      </c>
      <c r="J721" s="36">
        <v>60.0</v>
      </c>
      <c r="K721" s="36">
        <v>120.0</v>
      </c>
      <c r="L721" s="36" t="s">
        <v>546</v>
      </c>
      <c r="M721" s="36">
        <v>4.0</v>
      </c>
      <c r="N721" s="36" t="s">
        <v>1607</v>
      </c>
      <c r="O721" s="36" t="s">
        <v>1608</v>
      </c>
      <c r="P721" s="36"/>
      <c r="Q721" s="36" t="s">
        <v>368</v>
      </c>
      <c r="R721" s="36">
        <v>100.0</v>
      </c>
      <c r="S721" s="50"/>
      <c r="T721" s="28"/>
      <c r="U721" s="321">
        <v>44927.0</v>
      </c>
      <c r="V721" s="28"/>
      <c r="W721" s="28"/>
      <c r="X721" s="36">
        <v>0.0</v>
      </c>
      <c r="Y721" s="28"/>
      <c r="Z721" s="28"/>
      <c r="AA721" s="28"/>
      <c r="AB721" s="28"/>
      <c r="AC721" s="65" t="b">
        <v>0</v>
      </c>
      <c r="AD721" s="28" t="str">
        <f t="shared" si="4"/>
        <v>Waktunya Dummy</v>
      </c>
      <c r="AE721" s="28" t="str">
        <f t="shared" si="5"/>
        <v>1</v>
      </c>
      <c r="AF721" s="28">
        <f t="shared" si="8"/>
        <v>0</v>
      </c>
      <c r="AG721" s="36"/>
      <c r="AH721" s="322"/>
      <c r="AI721" s="36"/>
      <c r="AJ721" s="324"/>
      <c r="AK721" s="28"/>
      <c r="AL721" s="28"/>
      <c r="AM721" s="28"/>
      <c r="AN721" s="28"/>
      <c r="AO721" s="28"/>
      <c r="AP721" s="28"/>
      <c r="AQ721" s="28"/>
      <c r="AR721" s="28"/>
      <c r="AS721" s="28"/>
      <c r="AT721" s="28"/>
      <c r="AU721" s="28"/>
      <c r="AV721" s="28"/>
      <c r="AW721" s="28"/>
      <c r="AX721" s="28"/>
      <c r="AY721" s="55" t="s">
        <v>184</v>
      </c>
      <c r="AZ721" s="55" t="s">
        <v>184</v>
      </c>
      <c r="BA721" s="55" t="s">
        <v>184</v>
      </c>
      <c r="BB721" s="55" t="s">
        <v>184</v>
      </c>
      <c r="BC721" s="77">
        <f t="shared" si="7"/>
        <v>100</v>
      </c>
    </row>
    <row r="722" ht="22.5" customHeight="1">
      <c r="A722" s="36">
        <v>721.0</v>
      </c>
      <c r="B722" s="36" t="s">
        <v>910</v>
      </c>
      <c r="C722" s="36" t="s">
        <v>909</v>
      </c>
      <c r="D722" s="36" t="s">
        <v>96</v>
      </c>
      <c r="E722" s="36" t="s">
        <v>240</v>
      </c>
      <c r="F722" s="337"/>
      <c r="G722" s="36" t="s">
        <v>8006</v>
      </c>
      <c r="H722" s="36" t="s">
        <v>157</v>
      </c>
      <c r="I722" s="36">
        <v>2.0</v>
      </c>
      <c r="J722" s="36">
        <v>40.0</v>
      </c>
      <c r="K722" s="36">
        <v>80.0</v>
      </c>
      <c r="L722" s="36" t="s">
        <v>546</v>
      </c>
      <c r="M722" s="336">
        <v>46026.0</v>
      </c>
      <c r="N722" s="36" t="s">
        <v>234</v>
      </c>
      <c r="O722" s="36" t="s">
        <v>235</v>
      </c>
      <c r="P722" s="36"/>
      <c r="Q722" s="36" t="s">
        <v>368</v>
      </c>
      <c r="R722" s="36">
        <v>100.0</v>
      </c>
      <c r="S722" s="50"/>
      <c r="T722" s="28"/>
      <c r="U722" s="321">
        <v>45078.0</v>
      </c>
      <c r="V722" s="28"/>
      <c r="W722" s="28"/>
      <c r="X722" s="36">
        <v>0.0</v>
      </c>
      <c r="Y722" s="28"/>
      <c r="Z722" s="28"/>
      <c r="AA722" s="28"/>
      <c r="AB722" s="28"/>
      <c r="AC722" s="65" t="b">
        <v>0</v>
      </c>
      <c r="AD722" s="28" t="str">
        <f t="shared" si="4"/>
        <v>Waktunya Dummy</v>
      </c>
      <c r="AE722" s="28" t="str">
        <f t="shared" si="5"/>
        <v>1</v>
      </c>
      <c r="AF722" s="28">
        <f t="shared" si="8"/>
        <v>0</v>
      </c>
      <c r="AG722" s="36"/>
      <c r="AH722" s="322"/>
      <c r="AI722" s="36"/>
      <c r="AJ722" s="324"/>
      <c r="AK722" s="28"/>
      <c r="AL722" s="28"/>
      <c r="AM722" s="28"/>
      <c r="AN722" s="28"/>
      <c r="AO722" s="28"/>
      <c r="AP722" s="28"/>
      <c r="AQ722" s="28"/>
      <c r="AR722" s="28"/>
      <c r="AS722" s="28"/>
      <c r="AT722" s="28"/>
      <c r="AU722" s="28"/>
      <c r="AV722" s="28"/>
      <c r="AW722" s="28"/>
      <c r="AX722" s="28"/>
      <c r="AY722" s="55" t="s">
        <v>184</v>
      </c>
      <c r="AZ722" s="55" t="s">
        <v>184</v>
      </c>
      <c r="BA722" s="55" t="s">
        <v>184</v>
      </c>
      <c r="BB722" s="55" t="s">
        <v>184</v>
      </c>
      <c r="BC722" s="77">
        <f t="shared" si="7"/>
        <v>100</v>
      </c>
    </row>
    <row r="723" ht="22.5" customHeight="1">
      <c r="A723" s="36">
        <v>722.0</v>
      </c>
      <c r="B723" s="36" t="s">
        <v>917</v>
      </c>
      <c r="C723" s="36" t="s">
        <v>916</v>
      </c>
      <c r="D723" s="36" t="s">
        <v>16</v>
      </c>
      <c r="E723" s="36" t="s">
        <v>240</v>
      </c>
      <c r="F723" s="337"/>
      <c r="G723" s="36" t="s">
        <v>1605</v>
      </c>
      <c r="H723" s="36" t="s">
        <v>1605</v>
      </c>
      <c r="I723" s="36">
        <v>2.0</v>
      </c>
      <c r="J723" s="36">
        <v>60.0</v>
      </c>
      <c r="K723" s="36">
        <v>120.0</v>
      </c>
      <c r="L723" s="36" t="s">
        <v>546</v>
      </c>
      <c r="M723" s="36">
        <v>4.0</v>
      </c>
      <c r="N723" s="36" t="s">
        <v>1607</v>
      </c>
      <c r="O723" s="36" t="s">
        <v>1608</v>
      </c>
      <c r="P723" s="36"/>
      <c r="Q723" s="36" t="s">
        <v>368</v>
      </c>
      <c r="R723" s="36">
        <v>100.0</v>
      </c>
      <c r="S723" s="50"/>
      <c r="T723" s="28"/>
      <c r="U723" s="321">
        <v>44927.0</v>
      </c>
      <c r="V723" s="28"/>
      <c r="W723" s="28"/>
      <c r="X723" s="36">
        <v>0.0</v>
      </c>
      <c r="Y723" s="28"/>
      <c r="Z723" s="28"/>
      <c r="AA723" s="28"/>
      <c r="AB723" s="28"/>
      <c r="AC723" s="65" t="b">
        <v>0</v>
      </c>
      <c r="AD723" s="28" t="str">
        <f t="shared" si="4"/>
        <v>Waktunya Dummy</v>
      </c>
      <c r="AE723" s="28" t="str">
        <f t="shared" si="5"/>
        <v>1</v>
      </c>
      <c r="AF723" s="28">
        <f t="shared" si="8"/>
        <v>0</v>
      </c>
      <c r="AG723" s="36"/>
      <c r="AH723" s="322"/>
      <c r="AI723" s="36"/>
      <c r="AJ723" s="324"/>
      <c r="AK723" s="28"/>
      <c r="AL723" s="28"/>
      <c r="AM723" s="28"/>
      <c r="AN723" s="28"/>
      <c r="AO723" s="28"/>
      <c r="AP723" s="28"/>
      <c r="AQ723" s="28"/>
      <c r="AR723" s="28"/>
      <c r="AS723" s="28"/>
      <c r="AT723" s="28"/>
      <c r="AU723" s="28"/>
      <c r="AV723" s="28"/>
      <c r="AW723" s="28"/>
      <c r="AX723" s="28"/>
      <c r="AY723" s="55" t="s">
        <v>184</v>
      </c>
      <c r="AZ723" s="55" t="s">
        <v>184</v>
      </c>
      <c r="BA723" s="55" t="s">
        <v>184</v>
      </c>
      <c r="BB723" s="55" t="s">
        <v>184</v>
      </c>
      <c r="BC723" s="77">
        <f t="shared" si="7"/>
        <v>100</v>
      </c>
    </row>
    <row r="724" ht="22.5" customHeight="1">
      <c r="A724" s="36">
        <v>723.0</v>
      </c>
      <c r="B724" s="36" t="s">
        <v>928</v>
      </c>
      <c r="C724" s="36" t="s">
        <v>927</v>
      </c>
      <c r="D724" s="36" t="s">
        <v>96</v>
      </c>
      <c r="E724" s="36" t="s">
        <v>240</v>
      </c>
      <c r="F724" s="337"/>
      <c r="G724" s="36" t="s">
        <v>8006</v>
      </c>
      <c r="H724" s="36" t="s">
        <v>157</v>
      </c>
      <c r="I724" s="36">
        <v>2.0</v>
      </c>
      <c r="J724" s="36">
        <v>40.0</v>
      </c>
      <c r="K724" s="36">
        <v>80.0</v>
      </c>
      <c r="L724" s="36" t="s">
        <v>546</v>
      </c>
      <c r="M724" s="336">
        <v>46027.0</v>
      </c>
      <c r="N724" s="36" t="s">
        <v>234</v>
      </c>
      <c r="O724" s="36" t="s">
        <v>235</v>
      </c>
      <c r="P724" s="36"/>
      <c r="Q724" s="36" t="s">
        <v>368</v>
      </c>
      <c r="R724" s="36">
        <v>100.0</v>
      </c>
      <c r="S724" s="50"/>
      <c r="T724" s="28"/>
      <c r="U724" s="321">
        <v>45356.0</v>
      </c>
      <c r="V724" s="28"/>
      <c r="W724" s="28"/>
      <c r="X724" s="36">
        <v>0.0</v>
      </c>
      <c r="Y724" s="28"/>
      <c r="Z724" s="28"/>
      <c r="AA724" s="28"/>
      <c r="AB724" s="28"/>
      <c r="AC724" s="65" t="b">
        <v>0</v>
      </c>
      <c r="AD724" s="28" t="str">
        <f t="shared" si="4"/>
        <v>Waktunya Dummy</v>
      </c>
      <c r="AE724" s="28" t="str">
        <f t="shared" si="5"/>
        <v>1</v>
      </c>
      <c r="AF724" s="28">
        <f t="shared" si="8"/>
        <v>0</v>
      </c>
      <c r="AG724" s="36"/>
      <c r="AH724" s="322"/>
      <c r="AI724" s="36"/>
      <c r="AJ724" s="324"/>
      <c r="AK724" s="28"/>
      <c r="AL724" s="28"/>
      <c r="AM724" s="28"/>
      <c r="AN724" s="28"/>
      <c r="AO724" s="28"/>
      <c r="AP724" s="28"/>
      <c r="AQ724" s="28"/>
      <c r="AR724" s="28"/>
      <c r="AS724" s="28"/>
      <c r="AT724" s="28"/>
      <c r="AU724" s="28"/>
      <c r="AV724" s="28"/>
      <c r="AW724" s="28"/>
      <c r="AX724" s="28"/>
      <c r="AY724" s="55" t="s">
        <v>184</v>
      </c>
      <c r="AZ724" s="55" t="s">
        <v>184</v>
      </c>
      <c r="BA724" s="55" t="s">
        <v>184</v>
      </c>
      <c r="BB724" s="55" t="s">
        <v>184</v>
      </c>
      <c r="BC724" s="77">
        <f t="shared" si="7"/>
        <v>100</v>
      </c>
    </row>
    <row r="725" ht="22.5" customHeight="1">
      <c r="A725" s="36">
        <v>724.0</v>
      </c>
      <c r="B725" s="36" t="s">
        <v>941</v>
      </c>
      <c r="C725" s="36" t="s">
        <v>940</v>
      </c>
      <c r="D725" s="36" t="s">
        <v>96</v>
      </c>
      <c r="E725" s="36" t="s">
        <v>240</v>
      </c>
      <c r="F725" s="337"/>
      <c r="G725" s="36" t="s">
        <v>1605</v>
      </c>
      <c r="H725" s="36" t="s">
        <v>1605</v>
      </c>
      <c r="I725" s="36">
        <v>2.0</v>
      </c>
      <c r="J725" s="36">
        <v>60.0</v>
      </c>
      <c r="K725" s="36">
        <v>120.0</v>
      </c>
      <c r="L725" s="36" t="s">
        <v>546</v>
      </c>
      <c r="M725" s="36">
        <v>4.0</v>
      </c>
      <c r="N725" s="36" t="s">
        <v>1607</v>
      </c>
      <c r="O725" s="36" t="s">
        <v>1608</v>
      </c>
      <c r="P725" s="36"/>
      <c r="Q725" s="36" t="s">
        <v>368</v>
      </c>
      <c r="R725" s="36">
        <v>100.0</v>
      </c>
      <c r="S725" s="50"/>
      <c r="T725" s="28"/>
      <c r="U725" s="321">
        <v>44927.0</v>
      </c>
      <c r="V725" s="28"/>
      <c r="W725" s="28"/>
      <c r="X725" s="36">
        <v>0.0</v>
      </c>
      <c r="Y725" s="28"/>
      <c r="Z725" s="28"/>
      <c r="AA725" s="28"/>
      <c r="AB725" s="28"/>
      <c r="AC725" s="65" t="b">
        <v>0</v>
      </c>
      <c r="AD725" s="28" t="str">
        <f t="shared" si="4"/>
        <v>Waktunya Dummy</v>
      </c>
      <c r="AE725" s="28" t="str">
        <f t="shared" si="5"/>
        <v>1</v>
      </c>
      <c r="AF725" s="28">
        <f t="shared" si="8"/>
        <v>0</v>
      </c>
      <c r="AG725" s="36"/>
      <c r="AH725" s="322"/>
      <c r="AI725" s="36"/>
      <c r="AJ725" s="324"/>
      <c r="AK725" s="28"/>
      <c r="AL725" s="28"/>
      <c r="AM725" s="28"/>
      <c r="AN725" s="28"/>
      <c r="AO725" s="28"/>
      <c r="AP725" s="28"/>
      <c r="AQ725" s="28"/>
      <c r="AR725" s="28"/>
      <c r="AS725" s="28"/>
      <c r="AT725" s="28"/>
      <c r="AU725" s="28"/>
      <c r="AV725" s="28"/>
      <c r="AW725" s="28"/>
      <c r="AX725" s="28"/>
      <c r="AY725" s="55" t="s">
        <v>184</v>
      </c>
      <c r="AZ725" s="55" t="s">
        <v>184</v>
      </c>
      <c r="BA725" s="55" t="s">
        <v>184</v>
      </c>
      <c r="BB725" s="55" t="s">
        <v>184</v>
      </c>
      <c r="BC725" s="77">
        <f t="shared" si="7"/>
        <v>100</v>
      </c>
    </row>
    <row r="726" ht="22.5" customHeight="1">
      <c r="A726" s="36">
        <v>725.0</v>
      </c>
      <c r="B726" s="36" t="s">
        <v>946</v>
      </c>
      <c r="C726" s="36" t="s">
        <v>945</v>
      </c>
      <c r="D726" s="36" t="s">
        <v>181</v>
      </c>
      <c r="E726" s="36" t="s">
        <v>240</v>
      </c>
      <c r="F726" s="337"/>
      <c r="G726" s="36" t="s">
        <v>1605</v>
      </c>
      <c r="H726" s="36" t="s">
        <v>1605</v>
      </c>
      <c r="I726" s="36">
        <v>2.0</v>
      </c>
      <c r="J726" s="36">
        <v>60.0</v>
      </c>
      <c r="K726" s="36">
        <v>120.0</v>
      </c>
      <c r="L726" s="36" t="s">
        <v>546</v>
      </c>
      <c r="M726" s="36">
        <v>4.0</v>
      </c>
      <c r="N726" s="36" t="s">
        <v>1607</v>
      </c>
      <c r="O726" s="36" t="s">
        <v>1608</v>
      </c>
      <c r="P726" s="36"/>
      <c r="Q726" s="36" t="s">
        <v>368</v>
      </c>
      <c r="R726" s="36">
        <v>100.0</v>
      </c>
      <c r="S726" s="50"/>
      <c r="T726" s="28"/>
      <c r="U726" s="321">
        <v>44927.0</v>
      </c>
      <c r="V726" s="28"/>
      <c r="W726" s="28"/>
      <c r="X726" s="36">
        <v>0.0</v>
      </c>
      <c r="Y726" s="28"/>
      <c r="Z726" s="28"/>
      <c r="AA726" s="28"/>
      <c r="AB726" s="28"/>
      <c r="AC726" s="65" t="b">
        <v>0</v>
      </c>
      <c r="AD726" s="28" t="str">
        <f t="shared" si="4"/>
        <v>Waktunya Dummy</v>
      </c>
      <c r="AE726" s="28" t="str">
        <f t="shared" si="5"/>
        <v>1</v>
      </c>
      <c r="AF726" s="28">
        <f t="shared" si="8"/>
        <v>0</v>
      </c>
      <c r="AG726" s="36"/>
      <c r="AH726" s="322"/>
      <c r="AI726" s="36"/>
      <c r="AJ726" s="324"/>
      <c r="AK726" s="28"/>
      <c r="AL726" s="28"/>
      <c r="AM726" s="28"/>
      <c r="AN726" s="28"/>
      <c r="AO726" s="28"/>
      <c r="AP726" s="28"/>
      <c r="AQ726" s="28"/>
      <c r="AR726" s="28"/>
      <c r="AS726" s="28"/>
      <c r="AT726" s="28"/>
      <c r="AU726" s="28"/>
      <c r="AV726" s="28"/>
      <c r="AW726" s="28"/>
      <c r="AX726" s="28"/>
      <c r="AY726" s="55" t="s">
        <v>184</v>
      </c>
      <c r="AZ726" s="55" t="s">
        <v>184</v>
      </c>
      <c r="BA726" s="55" t="s">
        <v>184</v>
      </c>
      <c r="BB726" s="55" t="s">
        <v>184</v>
      </c>
      <c r="BC726" s="77">
        <f t="shared" si="7"/>
        <v>100</v>
      </c>
    </row>
    <row r="727" ht="22.5" customHeight="1">
      <c r="A727" s="36">
        <v>726.0</v>
      </c>
      <c r="B727" s="36" t="s">
        <v>968</v>
      </c>
      <c r="C727" s="36" t="s">
        <v>966</v>
      </c>
      <c r="D727" s="36" t="s">
        <v>226</v>
      </c>
      <c r="E727" s="36" t="s">
        <v>240</v>
      </c>
      <c r="F727" s="337"/>
      <c r="G727" s="36" t="s">
        <v>1605</v>
      </c>
      <c r="H727" s="36" t="s">
        <v>1605</v>
      </c>
      <c r="I727" s="36">
        <v>2.0</v>
      </c>
      <c r="J727" s="36">
        <v>60.0</v>
      </c>
      <c r="K727" s="36">
        <v>120.0</v>
      </c>
      <c r="L727" s="36" t="s">
        <v>546</v>
      </c>
      <c r="M727" s="36">
        <v>4.0</v>
      </c>
      <c r="N727" s="36" t="s">
        <v>1607</v>
      </c>
      <c r="O727" s="36" t="s">
        <v>1608</v>
      </c>
      <c r="P727" s="36"/>
      <c r="Q727" s="36" t="s">
        <v>368</v>
      </c>
      <c r="R727" s="36">
        <v>100.0</v>
      </c>
      <c r="S727" s="50"/>
      <c r="T727" s="28"/>
      <c r="U727" s="321">
        <v>44927.0</v>
      </c>
      <c r="V727" s="28"/>
      <c r="W727" s="28"/>
      <c r="X727" s="36">
        <v>0.0</v>
      </c>
      <c r="Y727" s="28"/>
      <c r="Z727" s="28"/>
      <c r="AA727" s="28"/>
      <c r="AB727" s="28"/>
      <c r="AC727" s="65" t="b">
        <v>0</v>
      </c>
      <c r="AD727" s="28" t="str">
        <f t="shared" si="4"/>
        <v>Waktunya Dummy</v>
      </c>
      <c r="AE727" s="28" t="str">
        <f t="shared" si="5"/>
        <v>1</v>
      </c>
      <c r="AF727" s="28">
        <f t="shared" si="8"/>
        <v>0</v>
      </c>
      <c r="AG727" s="36"/>
      <c r="AH727" s="322"/>
      <c r="AI727" s="36"/>
      <c r="AJ727" s="324"/>
      <c r="AK727" s="28"/>
      <c r="AL727" s="28"/>
      <c r="AM727" s="28"/>
      <c r="AN727" s="28"/>
      <c r="AO727" s="28"/>
      <c r="AP727" s="28"/>
      <c r="AQ727" s="28"/>
      <c r="AR727" s="28"/>
      <c r="AS727" s="28"/>
      <c r="AT727" s="28"/>
      <c r="AU727" s="28"/>
      <c r="AV727" s="28"/>
      <c r="AW727" s="28"/>
      <c r="AX727" s="28"/>
      <c r="AY727" s="55" t="s">
        <v>184</v>
      </c>
      <c r="AZ727" s="55" t="s">
        <v>184</v>
      </c>
      <c r="BA727" s="55" t="s">
        <v>184</v>
      </c>
      <c r="BB727" s="55" t="s">
        <v>184</v>
      </c>
      <c r="BC727" s="77">
        <f t="shared" si="7"/>
        <v>100</v>
      </c>
    </row>
    <row r="728" ht="22.5" customHeight="1">
      <c r="A728" s="36">
        <v>727.0</v>
      </c>
      <c r="B728" s="36" t="s">
        <v>1000</v>
      </c>
      <c r="C728" s="36" t="s">
        <v>999</v>
      </c>
      <c r="D728" s="36" t="s">
        <v>16</v>
      </c>
      <c r="E728" s="36" t="s">
        <v>240</v>
      </c>
      <c r="F728" s="337"/>
      <c r="G728" s="36" t="s">
        <v>7221</v>
      </c>
      <c r="H728" s="36" t="s">
        <v>1703</v>
      </c>
      <c r="I728" s="36">
        <v>2.0</v>
      </c>
      <c r="J728" s="36">
        <v>40.0</v>
      </c>
      <c r="K728" s="36">
        <v>80.0</v>
      </c>
      <c r="L728" s="36" t="s">
        <v>546</v>
      </c>
      <c r="M728" s="36">
        <v>2.0</v>
      </c>
      <c r="N728" s="36" t="s">
        <v>1987</v>
      </c>
      <c r="O728" s="36"/>
      <c r="P728" s="36"/>
      <c r="Q728" s="36" t="s">
        <v>368</v>
      </c>
      <c r="R728" s="36">
        <v>100.0</v>
      </c>
      <c r="S728" s="50"/>
      <c r="T728" s="28"/>
      <c r="U728" s="321">
        <v>45292.0</v>
      </c>
      <c r="V728" s="28"/>
      <c r="W728" s="28"/>
      <c r="X728" s="36">
        <v>0.0</v>
      </c>
      <c r="Y728" s="28"/>
      <c r="Z728" s="28"/>
      <c r="AA728" s="28"/>
      <c r="AB728" s="28"/>
      <c r="AC728" s="65" t="b">
        <v>0</v>
      </c>
      <c r="AD728" s="28" t="str">
        <f t="shared" si="4"/>
        <v>Waktunya Dummy</v>
      </c>
      <c r="AE728" s="28" t="str">
        <f t="shared" si="5"/>
        <v>1</v>
      </c>
      <c r="AF728" s="28">
        <f t="shared" si="8"/>
        <v>0</v>
      </c>
      <c r="AG728" s="36"/>
      <c r="AH728" s="322"/>
      <c r="AI728" s="36"/>
      <c r="AJ728" s="324"/>
      <c r="AK728" s="28"/>
      <c r="AL728" s="28"/>
      <c r="AM728" s="28"/>
      <c r="AN728" s="28"/>
      <c r="AO728" s="28"/>
      <c r="AP728" s="28"/>
      <c r="AQ728" s="28"/>
      <c r="AR728" s="28"/>
      <c r="AS728" s="28"/>
      <c r="AT728" s="28"/>
      <c r="AU728" s="28"/>
      <c r="AV728" s="28"/>
      <c r="AW728" s="28"/>
      <c r="AX728" s="28"/>
      <c r="AY728" s="55" t="s">
        <v>184</v>
      </c>
      <c r="AZ728" s="55" t="s">
        <v>184</v>
      </c>
      <c r="BA728" s="55" t="s">
        <v>184</v>
      </c>
      <c r="BB728" s="55" t="s">
        <v>184</v>
      </c>
      <c r="BC728" s="77">
        <f t="shared" si="7"/>
        <v>100</v>
      </c>
    </row>
    <row r="729" ht="22.5" customHeight="1">
      <c r="A729" s="36">
        <v>728.0</v>
      </c>
      <c r="B729" s="36" t="s">
        <v>1005</v>
      </c>
      <c r="C729" s="36" t="s">
        <v>1004</v>
      </c>
      <c r="D729" s="36" t="s">
        <v>16</v>
      </c>
      <c r="E729" s="36" t="s">
        <v>240</v>
      </c>
      <c r="F729" s="337"/>
      <c r="G729" s="36" t="s">
        <v>1605</v>
      </c>
      <c r="H729" s="36" t="s">
        <v>1605</v>
      </c>
      <c r="I729" s="36">
        <v>2.0</v>
      </c>
      <c r="J729" s="36">
        <v>40.0</v>
      </c>
      <c r="K729" s="36">
        <v>80.0</v>
      </c>
      <c r="L729" s="36" t="s">
        <v>546</v>
      </c>
      <c r="M729" s="36">
        <v>1.0</v>
      </c>
      <c r="N729" s="36" t="s">
        <v>1607</v>
      </c>
      <c r="O729" s="36" t="s">
        <v>1608</v>
      </c>
      <c r="P729" s="36"/>
      <c r="Q729" s="36" t="s">
        <v>368</v>
      </c>
      <c r="R729" s="36">
        <v>100.0</v>
      </c>
      <c r="S729" s="50"/>
      <c r="T729" s="28"/>
      <c r="U729" s="321">
        <v>44927.0</v>
      </c>
      <c r="V729" s="28"/>
      <c r="W729" s="28"/>
      <c r="X729" s="36">
        <v>0.0</v>
      </c>
      <c r="Y729" s="28"/>
      <c r="Z729" s="28"/>
      <c r="AA729" s="28"/>
      <c r="AB729" s="28"/>
      <c r="AC729" s="65" t="b">
        <v>0</v>
      </c>
      <c r="AD729" s="28" t="str">
        <f t="shared" si="4"/>
        <v>Waktunya Dummy</v>
      </c>
      <c r="AE729" s="28" t="str">
        <f t="shared" si="5"/>
        <v>1</v>
      </c>
      <c r="AF729" s="28">
        <f t="shared" si="8"/>
        <v>0</v>
      </c>
      <c r="AG729" s="36"/>
      <c r="AH729" s="322"/>
      <c r="AI729" s="36"/>
      <c r="AJ729" s="324"/>
      <c r="AK729" s="28"/>
      <c r="AL729" s="28"/>
      <c r="AM729" s="28"/>
      <c r="AN729" s="28"/>
      <c r="AO729" s="28"/>
      <c r="AP729" s="28"/>
      <c r="AQ729" s="28"/>
      <c r="AR729" s="28"/>
      <c r="AS729" s="28"/>
      <c r="AT729" s="28"/>
      <c r="AU729" s="28"/>
      <c r="AV729" s="28"/>
      <c r="AW729" s="28"/>
      <c r="AX729" s="28"/>
      <c r="AY729" s="55" t="s">
        <v>184</v>
      </c>
      <c r="AZ729" s="55" t="s">
        <v>184</v>
      </c>
      <c r="BA729" s="55" t="s">
        <v>184</v>
      </c>
      <c r="BB729" s="55" t="s">
        <v>184</v>
      </c>
      <c r="BC729" s="77">
        <f t="shared" si="7"/>
        <v>100</v>
      </c>
    </row>
    <row r="730" ht="22.5" customHeight="1">
      <c r="A730" s="36">
        <v>729.0</v>
      </c>
      <c r="B730" s="36" t="s">
        <v>1008</v>
      </c>
      <c r="C730" s="36" t="s">
        <v>1007</v>
      </c>
      <c r="D730" s="36" t="s">
        <v>96</v>
      </c>
      <c r="E730" s="36" t="s">
        <v>240</v>
      </c>
      <c r="F730" s="337"/>
      <c r="G730" s="36" t="s">
        <v>1605</v>
      </c>
      <c r="H730" s="36" t="s">
        <v>1605</v>
      </c>
      <c r="I730" s="36">
        <v>2.0</v>
      </c>
      <c r="J730" s="36">
        <v>40.0</v>
      </c>
      <c r="K730" s="36">
        <v>80.0</v>
      </c>
      <c r="L730" s="36" t="s">
        <v>546</v>
      </c>
      <c r="M730" s="36">
        <v>1.0</v>
      </c>
      <c r="N730" s="36" t="s">
        <v>1607</v>
      </c>
      <c r="O730" s="36" t="s">
        <v>1608</v>
      </c>
      <c r="P730" s="36"/>
      <c r="Q730" s="36" t="s">
        <v>368</v>
      </c>
      <c r="R730" s="36">
        <v>100.0</v>
      </c>
      <c r="S730" s="50"/>
      <c r="T730" s="28"/>
      <c r="U730" s="321">
        <v>44927.0</v>
      </c>
      <c r="V730" s="28"/>
      <c r="W730" s="28"/>
      <c r="X730" s="36">
        <v>0.0</v>
      </c>
      <c r="Y730" s="28"/>
      <c r="Z730" s="28"/>
      <c r="AA730" s="28"/>
      <c r="AB730" s="28"/>
      <c r="AC730" s="65" t="b">
        <v>0</v>
      </c>
      <c r="AD730" s="28" t="str">
        <f t="shared" si="4"/>
        <v>Waktunya Dummy</v>
      </c>
      <c r="AE730" s="28" t="str">
        <f t="shared" si="5"/>
        <v>1</v>
      </c>
      <c r="AF730" s="28">
        <f t="shared" si="8"/>
        <v>0</v>
      </c>
      <c r="AG730" s="36"/>
      <c r="AH730" s="322"/>
      <c r="AI730" s="36"/>
      <c r="AJ730" s="324"/>
      <c r="AK730" s="28"/>
      <c r="AL730" s="28"/>
      <c r="AM730" s="28"/>
      <c r="AN730" s="28"/>
      <c r="AO730" s="28"/>
      <c r="AP730" s="28"/>
      <c r="AQ730" s="28"/>
      <c r="AR730" s="28"/>
      <c r="AS730" s="28"/>
      <c r="AT730" s="28"/>
      <c r="AU730" s="28"/>
      <c r="AV730" s="28"/>
      <c r="AW730" s="28"/>
      <c r="AX730" s="28"/>
      <c r="AY730" s="55" t="s">
        <v>184</v>
      </c>
      <c r="AZ730" s="55" t="s">
        <v>184</v>
      </c>
      <c r="BA730" s="55" t="s">
        <v>184</v>
      </c>
      <c r="BB730" s="55" t="s">
        <v>184</v>
      </c>
      <c r="BC730" s="77">
        <f t="shared" si="7"/>
        <v>100</v>
      </c>
    </row>
    <row r="731" ht="22.5" customHeight="1">
      <c r="A731" s="36">
        <v>730.0</v>
      </c>
      <c r="B731" s="36" t="s">
        <v>738</v>
      </c>
      <c r="C731" s="36" t="s">
        <v>1014</v>
      </c>
      <c r="D731" s="36" t="s">
        <v>226</v>
      </c>
      <c r="E731" s="36" t="s">
        <v>240</v>
      </c>
      <c r="F731" s="337"/>
      <c r="G731" s="36" t="s">
        <v>1605</v>
      </c>
      <c r="H731" s="36" t="s">
        <v>1605</v>
      </c>
      <c r="I731" s="36">
        <v>2.0</v>
      </c>
      <c r="J731" s="36">
        <v>60.0</v>
      </c>
      <c r="K731" s="36">
        <v>120.0</v>
      </c>
      <c r="L731" s="36" t="s">
        <v>546</v>
      </c>
      <c r="M731" s="36">
        <v>4.0</v>
      </c>
      <c r="N731" s="36" t="s">
        <v>1607</v>
      </c>
      <c r="O731" s="36" t="s">
        <v>1608</v>
      </c>
      <c r="P731" s="36"/>
      <c r="Q731" s="36" t="s">
        <v>368</v>
      </c>
      <c r="R731" s="36">
        <v>100.0</v>
      </c>
      <c r="S731" s="50"/>
      <c r="T731" s="28"/>
      <c r="U731" s="321">
        <v>44927.0</v>
      </c>
      <c r="V731" s="28"/>
      <c r="W731" s="28"/>
      <c r="X731" s="36">
        <v>0.0</v>
      </c>
      <c r="Y731" s="28"/>
      <c r="Z731" s="28"/>
      <c r="AA731" s="28"/>
      <c r="AB731" s="28"/>
      <c r="AC731" s="65" t="b">
        <v>0</v>
      </c>
      <c r="AD731" s="28" t="str">
        <f t="shared" si="4"/>
        <v>Waktunya Dummy</v>
      </c>
      <c r="AE731" s="28" t="str">
        <f t="shared" si="5"/>
        <v>1</v>
      </c>
      <c r="AF731" s="28">
        <f t="shared" si="8"/>
        <v>0</v>
      </c>
      <c r="AG731" s="36"/>
      <c r="AH731" s="322"/>
      <c r="AI731" s="36"/>
      <c r="AJ731" s="324"/>
      <c r="AK731" s="28"/>
      <c r="AL731" s="28"/>
      <c r="AM731" s="28"/>
      <c r="AN731" s="28"/>
      <c r="AO731" s="28"/>
      <c r="AP731" s="28"/>
      <c r="AQ731" s="28"/>
      <c r="AR731" s="28"/>
      <c r="AS731" s="28"/>
      <c r="AT731" s="28"/>
      <c r="AU731" s="28"/>
      <c r="AV731" s="28"/>
      <c r="AW731" s="28"/>
      <c r="AX731" s="28"/>
      <c r="AY731" s="55" t="s">
        <v>184</v>
      </c>
      <c r="AZ731" s="55" t="s">
        <v>184</v>
      </c>
      <c r="BA731" s="55" t="s">
        <v>184</v>
      </c>
      <c r="BB731" s="55" t="s">
        <v>184</v>
      </c>
      <c r="BC731" s="77">
        <f t="shared" si="7"/>
        <v>100</v>
      </c>
    </row>
    <row r="732" ht="22.5" customHeight="1">
      <c r="A732" s="36">
        <v>731.0</v>
      </c>
      <c r="B732" s="36" t="s">
        <v>970</v>
      </c>
      <c r="C732" s="36" t="s">
        <v>1030</v>
      </c>
      <c r="D732" s="36" t="s">
        <v>96</v>
      </c>
      <c r="E732" s="36" t="s">
        <v>240</v>
      </c>
      <c r="F732" s="337"/>
      <c r="G732" s="36" t="s">
        <v>7221</v>
      </c>
      <c r="H732" s="36" t="s">
        <v>1703</v>
      </c>
      <c r="I732" s="36">
        <v>2.0</v>
      </c>
      <c r="J732" s="36">
        <v>40.0</v>
      </c>
      <c r="K732" s="36">
        <v>80.0</v>
      </c>
      <c r="L732" s="36">
        <v>0.0</v>
      </c>
      <c r="M732" s="36">
        <v>0.0</v>
      </c>
      <c r="N732" s="36" t="s">
        <v>1987</v>
      </c>
      <c r="O732" s="36"/>
      <c r="P732" s="36"/>
      <c r="Q732" s="36" t="s">
        <v>368</v>
      </c>
      <c r="R732" s="36">
        <v>100.0</v>
      </c>
      <c r="S732" s="50"/>
      <c r="T732" s="28"/>
      <c r="U732" s="36" t="s">
        <v>8488</v>
      </c>
      <c r="V732" s="28"/>
      <c r="W732" s="28"/>
      <c r="X732" s="36">
        <v>0.0</v>
      </c>
      <c r="Y732" s="28"/>
      <c r="Z732" s="28"/>
      <c r="AA732" s="28"/>
      <c r="AB732" s="28"/>
      <c r="AC732" s="65" t="b">
        <v>0</v>
      </c>
      <c r="AD732" s="28" t="str">
        <f t="shared" si="4"/>
        <v>Waktunya Dummy</v>
      </c>
      <c r="AE732" s="28" t="str">
        <f t="shared" si="5"/>
        <v>1</v>
      </c>
      <c r="AF732" s="28">
        <f t="shared" si="8"/>
        <v>0</v>
      </c>
      <c r="AG732" s="36"/>
      <c r="AH732" s="322"/>
      <c r="AI732" s="36"/>
      <c r="AJ732" s="324"/>
      <c r="AK732" s="28"/>
      <c r="AL732" s="28"/>
      <c r="AM732" s="28"/>
      <c r="AN732" s="28"/>
      <c r="AO732" s="28"/>
      <c r="AP732" s="28"/>
      <c r="AQ732" s="28"/>
      <c r="AR732" s="28"/>
      <c r="AS732" s="28"/>
      <c r="AT732" s="28"/>
      <c r="AU732" s="28"/>
      <c r="AV732" s="28"/>
      <c r="AW732" s="28"/>
      <c r="AX732" s="28"/>
      <c r="AY732" s="55" t="s">
        <v>184</v>
      </c>
      <c r="AZ732" s="55" t="s">
        <v>184</v>
      </c>
      <c r="BA732" s="55" t="s">
        <v>184</v>
      </c>
      <c r="BB732" s="55" t="s">
        <v>184</v>
      </c>
      <c r="BC732" s="77">
        <f t="shared" si="7"/>
        <v>100</v>
      </c>
    </row>
    <row r="733" ht="22.5" customHeight="1">
      <c r="A733" s="36">
        <v>732.0</v>
      </c>
      <c r="B733" s="36" t="s">
        <v>1039</v>
      </c>
      <c r="C733" s="36" t="s">
        <v>1038</v>
      </c>
      <c r="D733" s="36" t="s">
        <v>16</v>
      </c>
      <c r="E733" s="36" t="s">
        <v>240</v>
      </c>
      <c r="F733" s="36" t="s">
        <v>67</v>
      </c>
      <c r="G733" s="36" t="s">
        <v>7345</v>
      </c>
      <c r="H733" s="36" t="s">
        <v>409</v>
      </c>
      <c r="I733" s="36">
        <v>3.0</v>
      </c>
      <c r="J733" s="36">
        <v>40.0</v>
      </c>
      <c r="K733" s="36">
        <v>120.0</v>
      </c>
      <c r="L733" s="36" t="s">
        <v>172</v>
      </c>
      <c r="M733" s="36">
        <v>18.0</v>
      </c>
      <c r="N733" s="36" t="s">
        <v>234</v>
      </c>
      <c r="O733" s="36" t="s">
        <v>235</v>
      </c>
      <c r="P733" s="36"/>
      <c r="Q733" s="36" t="s">
        <v>532</v>
      </c>
      <c r="R733" s="36">
        <v>200.0</v>
      </c>
      <c r="S733" s="50"/>
      <c r="T733" s="28"/>
      <c r="U733" s="321">
        <v>45250.0</v>
      </c>
      <c r="V733" s="28"/>
      <c r="W733" s="28"/>
      <c r="X733" s="36">
        <v>0.0</v>
      </c>
      <c r="Y733" s="28"/>
      <c r="Z733" s="28"/>
      <c r="AA733" s="28"/>
      <c r="AB733" s="28"/>
      <c r="AC733" s="65" t="b">
        <v>0</v>
      </c>
      <c r="AD733" s="28" t="str">
        <f t="shared" si="4"/>
        <v>Waktunya Dummy</v>
      </c>
      <c r="AE733" s="28" t="str">
        <f t="shared" si="5"/>
        <v>2</v>
      </c>
      <c r="AF733" s="28">
        <f t="shared" si="8"/>
        <v>0</v>
      </c>
      <c r="AG733" s="36"/>
      <c r="AH733" s="322"/>
      <c r="AI733" s="36"/>
      <c r="AJ733" s="324"/>
      <c r="AK733" s="28"/>
      <c r="AL733" s="28"/>
      <c r="AM733" s="28"/>
      <c r="AN733" s="28"/>
      <c r="AO733" s="28"/>
      <c r="AP733" s="28"/>
      <c r="AQ733" s="28"/>
      <c r="AR733" s="28"/>
      <c r="AS733" s="28"/>
      <c r="AT733" s="28"/>
      <c r="AU733" s="28"/>
      <c r="AV733" s="28"/>
      <c r="AW733" s="28"/>
      <c r="AX733" s="28"/>
      <c r="AY733" s="55" t="s">
        <v>184</v>
      </c>
      <c r="AZ733" s="55" t="s">
        <v>184</v>
      </c>
      <c r="BA733" s="55" t="s">
        <v>184</v>
      </c>
      <c r="BB733" s="55" t="s">
        <v>184</v>
      </c>
      <c r="BC733" s="77">
        <f t="shared" si="7"/>
        <v>100</v>
      </c>
    </row>
    <row r="734" ht="22.5" customHeight="1">
      <c r="A734" s="36">
        <v>733.0</v>
      </c>
      <c r="B734" s="36" t="s">
        <v>765</v>
      </c>
      <c r="C734" s="36" t="s">
        <v>1091</v>
      </c>
      <c r="D734" s="36" t="s">
        <v>181</v>
      </c>
      <c r="E734" s="36" t="s">
        <v>240</v>
      </c>
      <c r="F734" s="337"/>
      <c r="G734" s="36" t="s">
        <v>8056</v>
      </c>
      <c r="H734" s="36" t="s">
        <v>277</v>
      </c>
      <c r="I734" s="36">
        <v>2.0</v>
      </c>
      <c r="J734" s="36">
        <v>60.0</v>
      </c>
      <c r="K734" s="36">
        <v>120.0</v>
      </c>
      <c r="L734" s="36" t="s">
        <v>546</v>
      </c>
      <c r="M734" s="336">
        <v>46154.0</v>
      </c>
      <c r="N734" s="36" t="s">
        <v>234</v>
      </c>
      <c r="O734" s="36"/>
      <c r="P734" s="36"/>
      <c r="Q734" s="36" t="s">
        <v>532</v>
      </c>
      <c r="R734" s="36">
        <v>200.0</v>
      </c>
      <c r="S734" s="50"/>
      <c r="T734" s="28"/>
      <c r="U734" s="321">
        <v>44937.0</v>
      </c>
      <c r="V734" s="28"/>
      <c r="W734" s="28"/>
      <c r="X734" s="36">
        <v>0.0</v>
      </c>
      <c r="Y734" s="28"/>
      <c r="Z734" s="28"/>
      <c r="AA734" s="28"/>
      <c r="AB734" s="28"/>
      <c r="AC734" s="65" t="b">
        <v>0</v>
      </c>
      <c r="AD734" s="28" t="str">
        <f t="shared" si="4"/>
        <v>Waktunya Dummy</v>
      </c>
      <c r="AE734" s="28" t="str">
        <f t="shared" si="5"/>
        <v>2</v>
      </c>
      <c r="AF734" s="28">
        <f t="shared" si="8"/>
        <v>0</v>
      </c>
      <c r="AG734" s="36"/>
      <c r="AH734" s="322"/>
      <c r="AI734" s="36"/>
      <c r="AJ734" s="324"/>
      <c r="AK734" s="28"/>
      <c r="AL734" s="28"/>
      <c r="AM734" s="28"/>
      <c r="AN734" s="28"/>
      <c r="AO734" s="28"/>
      <c r="AP734" s="28"/>
      <c r="AQ734" s="28"/>
      <c r="AR734" s="28"/>
      <c r="AS734" s="28"/>
      <c r="AT734" s="28"/>
      <c r="AU734" s="28"/>
      <c r="AV734" s="28"/>
      <c r="AW734" s="28"/>
      <c r="AX734" s="28"/>
      <c r="AY734" s="55" t="s">
        <v>184</v>
      </c>
      <c r="AZ734" s="55" t="s">
        <v>184</v>
      </c>
      <c r="BA734" s="55" t="s">
        <v>184</v>
      </c>
      <c r="BB734" s="55" t="s">
        <v>184</v>
      </c>
      <c r="BC734" s="77">
        <f t="shared" si="7"/>
        <v>100</v>
      </c>
    </row>
    <row r="735" ht="22.5" customHeight="1">
      <c r="A735" s="36">
        <v>734.0</v>
      </c>
      <c r="B735" s="36" t="s">
        <v>1104</v>
      </c>
      <c r="C735" s="36" t="s">
        <v>1103</v>
      </c>
      <c r="D735" s="36" t="s">
        <v>181</v>
      </c>
      <c r="E735" s="36" t="s">
        <v>240</v>
      </c>
      <c r="F735" s="337"/>
      <c r="G735" s="36" t="s">
        <v>4990</v>
      </c>
      <c r="H735" s="36">
        <v>0.0</v>
      </c>
      <c r="I735" s="36">
        <v>0.0</v>
      </c>
      <c r="J735" s="36">
        <v>0.0</v>
      </c>
      <c r="K735" s="36">
        <v>0.0</v>
      </c>
      <c r="L735" s="36" t="s">
        <v>4990</v>
      </c>
      <c r="M735" s="36">
        <v>0.0</v>
      </c>
      <c r="N735" s="36" t="s">
        <v>4990</v>
      </c>
      <c r="O735" s="36" t="s">
        <v>1608</v>
      </c>
      <c r="P735" s="36"/>
      <c r="Q735" s="36">
        <v>0.0</v>
      </c>
      <c r="R735" s="36">
        <v>0.0</v>
      </c>
      <c r="S735" s="50"/>
      <c r="T735" s="28"/>
      <c r="U735" s="321">
        <v>45292.0</v>
      </c>
      <c r="V735" s="28"/>
      <c r="W735" s="28"/>
      <c r="X735" s="36">
        <v>0.0</v>
      </c>
      <c r="Y735" s="28"/>
      <c r="Z735" s="28"/>
      <c r="AA735" s="28"/>
      <c r="AB735" s="28"/>
      <c r="AC735" s="65" t="b">
        <v>0</v>
      </c>
      <c r="AD735" s="28" t="str">
        <f t="shared" si="4"/>
        <v>Waktunya Dummy</v>
      </c>
      <c r="AE735" s="28" t="str">
        <f t="shared" si="5"/>
        <v>0</v>
      </c>
      <c r="AF735" s="28">
        <f t="shared" si="8"/>
        <v>0</v>
      </c>
      <c r="AG735" s="36"/>
      <c r="AH735" s="322"/>
      <c r="AI735" s="36"/>
      <c r="AJ735" s="324"/>
      <c r="AK735" s="28"/>
      <c r="AL735" s="28"/>
      <c r="AM735" s="28"/>
      <c r="AN735" s="28"/>
      <c r="AO735" s="28"/>
      <c r="AP735" s="28"/>
      <c r="AQ735" s="28"/>
      <c r="AR735" s="28"/>
      <c r="AS735" s="28"/>
      <c r="AT735" s="28"/>
      <c r="AU735" s="28"/>
      <c r="AV735" s="28"/>
      <c r="AW735" s="28"/>
      <c r="AX735" s="28"/>
      <c r="AY735" s="55" t="s">
        <v>184</v>
      </c>
      <c r="AZ735" s="55" t="s">
        <v>184</v>
      </c>
      <c r="BA735" s="55" t="s">
        <v>184</v>
      </c>
      <c r="BB735" s="55" t="s">
        <v>184</v>
      </c>
      <c r="BC735" s="77">
        <f t="shared" si="7"/>
        <v>100</v>
      </c>
    </row>
    <row r="736" ht="22.5" customHeight="1">
      <c r="A736" s="36">
        <v>735.0</v>
      </c>
      <c r="B736" s="36" t="s">
        <v>828</v>
      </c>
      <c r="C736" s="36" t="s">
        <v>1169</v>
      </c>
      <c r="D736" s="36" t="s">
        <v>16</v>
      </c>
      <c r="E736" s="36" t="s">
        <v>240</v>
      </c>
      <c r="F736" s="337"/>
      <c r="G736" s="36" t="s">
        <v>8006</v>
      </c>
      <c r="H736" s="36" t="s">
        <v>157</v>
      </c>
      <c r="I736" s="36">
        <v>2.0</v>
      </c>
      <c r="J736" s="36">
        <v>40.0</v>
      </c>
      <c r="K736" s="36">
        <v>80.0</v>
      </c>
      <c r="L736" s="36" t="s">
        <v>546</v>
      </c>
      <c r="M736" s="36">
        <v>17.0</v>
      </c>
      <c r="N736" s="36" t="s">
        <v>234</v>
      </c>
      <c r="O736" s="36" t="s">
        <v>235</v>
      </c>
      <c r="P736" s="36"/>
      <c r="Q736" s="36" t="s">
        <v>532</v>
      </c>
      <c r="R736" s="36">
        <v>200.0</v>
      </c>
      <c r="S736" s="50"/>
      <c r="T736" s="28"/>
      <c r="U736" s="321">
        <v>45226.0</v>
      </c>
      <c r="V736" s="28"/>
      <c r="W736" s="28"/>
      <c r="X736" s="36">
        <v>0.0</v>
      </c>
      <c r="Y736" s="28"/>
      <c r="Z736" s="28"/>
      <c r="AA736" s="28"/>
      <c r="AB736" s="28"/>
      <c r="AC736" s="65" t="b">
        <v>0</v>
      </c>
      <c r="AD736" s="28" t="str">
        <f t="shared" si="4"/>
        <v>Waktunya Dummy</v>
      </c>
      <c r="AE736" s="28" t="str">
        <f t="shared" si="5"/>
        <v>2</v>
      </c>
      <c r="AF736" s="28">
        <f t="shared" si="8"/>
        <v>0</v>
      </c>
      <c r="AG736" s="36"/>
      <c r="AH736" s="322"/>
      <c r="AI736" s="36"/>
      <c r="AJ736" s="324"/>
      <c r="AK736" s="28"/>
      <c r="AL736" s="28"/>
      <c r="AM736" s="28"/>
      <c r="AN736" s="28"/>
      <c r="AO736" s="28"/>
      <c r="AP736" s="28"/>
      <c r="AQ736" s="28"/>
      <c r="AR736" s="28"/>
      <c r="AS736" s="28"/>
      <c r="AT736" s="28"/>
      <c r="AU736" s="28"/>
      <c r="AV736" s="28"/>
      <c r="AW736" s="28"/>
      <c r="AX736" s="28"/>
      <c r="AY736" s="55" t="s">
        <v>184</v>
      </c>
      <c r="AZ736" s="55" t="s">
        <v>184</v>
      </c>
      <c r="BA736" s="55" t="s">
        <v>184</v>
      </c>
      <c r="BB736" s="55" t="s">
        <v>184</v>
      </c>
      <c r="BC736" s="77">
        <f t="shared" si="7"/>
        <v>100</v>
      </c>
    </row>
    <row r="737" ht="22.5" customHeight="1">
      <c r="A737" s="36">
        <v>736.0</v>
      </c>
      <c r="B737" s="36" t="s">
        <v>1178</v>
      </c>
      <c r="C737" s="36" t="s">
        <v>1177</v>
      </c>
      <c r="D737" s="36" t="s">
        <v>181</v>
      </c>
      <c r="E737" s="36" t="s">
        <v>240</v>
      </c>
      <c r="F737" s="337"/>
      <c r="G737" s="36" t="s">
        <v>8006</v>
      </c>
      <c r="H737" s="36" t="s">
        <v>157</v>
      </c>
      <c r="I737" s="36">
        <v>2.0</v>
      </c>
      <c r="J737" s="36">
        <v>40.0</v>
      </c>
      <c r="K737" s="36">
        <v>80.0</v>
      </c>
      <c r="L737" s="36" t="s">
        <v>546</v>
      </c>
      <c r="M737" s="336">
        <v>46059.0</v>
      </c>
      <c r="N737" s="36" t="s">
        <v>234</v>
      </c>
      <c r="O737" s="36" t="s">
        <v>235</v>
      </c>
      <c r="P737" s="36"/>
      <c r="Q737" s="36" t="s">
        <v>368</v>
      </c>
      <c r="R737" s="36">
        <v>100.0</v>
      </c>
      <c r="S737" s="50"/>
      <c r="T737" s="28"/>
      <c r="U737" s="321">
        <v>45268.0</v>
      </c>
      <c r="V737" s="28"/>
      <c r="W737" s="28"/>
      <c r="X737" s="36">
        <v>0.0</v>
      </c>
      <c r="Y737" s="28"/>
      <c r="Z737" s="28"/>
      <c r="AA737" s="28"/>
      <c r="AB737" s="28"/>
      <c r="AC737" s="65" t="b">
        <v>0</v>
      </c>
      <c r="AD737" s="28" t="str">
        <f t="shared" si="4"/>
        <v>Waktunya Dummy</v>
      </c>
      <c r="AE737" s="28" t="str">
        <f t="shared" si="5"/>
        <v>1</v>
      </c>
      <c r="AF737" s="28">
        <f t="shared" si="8"/>
        <v>0</v>
      </c>
      <c r="AG737" s="36"/>
      <c r="AH737" s="322"/>
      <c r="AI737" s="36"/>
      <c r="AJ737" s="324"/>
      <c r="AK737" s="28"/>
      <c r="AL737" s="28"/>
      <c r="AM737" s="28"/>
      <c r="AN737" s="28"/>
      <c r="AO737" s="28"/>
      <c r="AP737" s="28"/>
      <c r="AQ737" s="28"/>
      <c r="AR737" s="28"/>
      <c r="AS737" s="28"/>
      <c r="AT737" s="28"/>
      <c r="AU737" s="28"/>
      <c r="AV737" s="28"/>
      <c r="AW737" s="28"/>
      <c r="AX737" s="28"/>
      <c r="AY737" s="55" t="s">
        <v>184</v>
      </c>
      <c r="AZ737" s="55" t="s">
        <v>184</v>
      </c>
      <c r="BA737" s="55" t="s">
        <v>184</v>
      </c>
      <c r="BB737" s="55" t="s">
        <v>184</v>
      </c>
      <c r="BC737" s="77">
        <f t="shared" si="7"/>
        <v>100</v>
      </c>
    </row>
    <row r="738" ht="22.5" customHeight="1">
      <c r="A738" s="36">
        <v>737.0</v>
      </c>
      <c r="B738" s="36" t="s">
        <v>1188</v>
      </c>
      <c r="C738" s="36" t="s">
        <v>1187</v>
      </c>
      <c r="D738" s="36" t="s">
        <v>16</v>
      </c>
      <c r="E738" s="36" t="s">
        <v>240</v>
      </c>
      <c r="F738" s="36" t="s">
        <v>67</v>
      </c>
      <c r="G738" s="36" t="s">
        <v>8649</v>
      </c>
      <c r="H738" s="36" t="s">
        <v>277</v>
      </c>
      <c r="I738" s="36">
        <v>3.0</v>
      </c>
      <c r="J738" s="36">
        <v>60.0</v>
      </c>
      <c r="K738" s="36">
        <v>180.0</v>
      </c>
      <c r="L738" s="36" t="s">
        <v>172</v>
      </c>
      <c r="M738" s="36">
        <v>2.0</v>
      </c>
      <c r="N738" s="36" t="s">
        <v>1768</v>
      </c>
      <c r="O738" s="36"/>
      <c r="P738" s="36"/>
      <c r="Q738" s="36" t="s">
        <v>532</v>
      </c>
      <c r="R738" s="36">
        <v>200.0</v>
      </c>
      <c r="S738" s="50"/>
      <c r="T738" s="28"/>
      <c r="U738" s="321">
        <v>45292.0</v>
      </c>
      <c r="V738" s="28"/>
      <c r="W738" s="28"/>
      <c r="X738" s="36">
        <v>0.0</v>
      </c>
      <c r="Y738" s="28"/>
      <c r="Z738" s="28"/>
      <c r="AA738" s="28"/>
      <c r="AB738" s="28"/>
      <c r="AC738" s="65" t="b">
        <v>0</v>
      </c>
      <c r="AD738" s="28" t="str">
        <f t="shared" si="4"/>
        <v>Waktunya Dummy</v>
      </c>
      <c r="AE738" s="28" t="str">
        <f t="shared" si="5"/>
        <v>2</v>
      </c>
      <c r="AF738" s="28">
        <f t="shared" si="8"/>
        <v>0</v>
      </c>
      <c r="AG738" s="36"/>
      <c r="AH738" s="322"/>
      <c r="AI738" s="36"/>
      <c r="AJ738" s="324"/>
      <c r="AK738" s="28"/>
      <c r="AL738" s="28"/>
      <c r="AM738" s="28"/>
      <c r="AN738" s="28"/>
      <c r="AO738" s="28"/>
      <c r="AP738" s="28"/>
      <c r="AQ738" s="28"/>
      <c r="AR738" s="28"/>
      <c r="AS738" s="28"/>
      <c r="AT738" s="28"/>
      <c r="AU738" s="28"/>
      <c r="AV738" s="28"/>
      <c r="AW738" s="28"/>
      <c r="AX738" s="28"/>
      <c r="AY738" s="55" t="s">
        <v>184</v>
      </c>
      <c r="AZ738" s="55" t="s">
        <v>184</v>
      </c>
      <c r="BA738" s="55" t="s">
        <v>184</v>
      </c>
      <c r="BB738" s="55" t="s">
        <v>184</v>
      </c>
      <c r="BC738" s="77">
        <f t="shared" si="7"/>
        <v>100</v>
      </c>
    </row>
    <row r="739" ht="22.5" customHeight="1">
      <c r="A739" s="36">
        <v>738.0</v>
      </c>
      <c r="B739" s="36" t="s">
        <v>1201</v>
      </c>
      <c r="C739" s="36" t="s">
        <v>1200</v>
      </c>
      <c r="D739" s="36" t="s">
        <v>226</v>
      </c>
      <c r="E739" s="36" t="s">
        <v>240</v>
      </c>
      <c r="F739" s="337"/>
      <c r="G739" s="36" t="s">
        <v>4990</v>
      </c>
      <c r="H739" s="36">
        <v>0.0</v>
      </c>
      <c r="I739" s="36">
        <v>0.0</v>
      </c>
      <c r="J739" s="36">
        <v>0.0</v>
      </c>
      <c r="K739" s="36">
        <v>0.0</v>
      </c>
      <c r="L739" s="36" t="s">
        <v>4990</v>
      </c>
      <c r="M739" s="36">
        <v>0.0</v>
      </c>
      <c r="N739" s="36" t="s">
        <v>4990</v>
      </c>
      <c r="O739" s="36" t="s">
        <v>1608</v>
      </c>
      <c r="P739" s="36"/>
      <c r="Q739" s="36">
        <v>0.0</v>
      </c>
      <c r="R739" s="36">
        <v>0.0</v>
      </c>
      <c r="S739" s="50"/>
      <c r="T739" s="28"/>
      <c r="U739" s="321">
        <v>45292.0</v>
      </c>
      <c r="V739" s="28"/>
      <c r="W739" s="28"/>
      <c r="X739" s="36">
        <v>0.0</v>
      </c>
      <c r="Y739" s="28"/>
      <c r="Z739" s="28"/>
      <c r="AA739" s="28"/>
      <c r="AB739" s="28"/>
      <c r="AC739" s="65" t="b">
        <v>0</v>
      </c>
      <c r="AD739" s="28" t="str">
        <f t="shared" si="4"/>
        <v>Waktunya Dummy</v>
      </c>
      <c r="AE739" s="28" t="str">
        <f t="shared" si="5"/>
        <v>0</v>
      </c>
      <c r="AF739" s="28">
        <f t="shared" si="8"/>
        <v>0</v>
      </c>
      <c r="AG739" s="36"/>
      <c r="AH739" s="322"/>
      <c r="AI739" s="36"/>
      <c r="AJ739" s="324"/>
      <c r="AK739" s="28"/>
      <c r="AL739" s="28"/>
      <c r="AM739" s="28"/>
      <c r="AN739" s="28"/>
      <c r="AO739" s="28"/>
      <c r="AP739" s="28"/>
      <c r="AQ739" s="28"/>
      <c r="AR739" s="28"/>
      <c r="AS739" s="28"/>
      <c r="AT739" s="28"/>
      <c r="AU739" s="28"/>
      <c r="AV739" s="28"/>
      <c r="AW739" s="28"/>
      <c r="AX739" s="28"/>
      <c r="AY739" s="55" t="s">
        <v>184</v>
      </c>
      <c r="AZ739" s="55" t="s">
        <v>184</v>
      </c>
      <c r="BA739" s="55" t="s">
        <v>184</v>
      </c>
      <c r="BB739" s="55" t="s">
        <v>184</v>
      </c>
      <c r="BC739" s="77">
        <f t="shared" si="7"/>
        <v>100</v>
      </c>
    </row>
    <row r="740" ht="22.5" customHeight="1">
      <c r="A740" s="36">
        <v>739.0</v>
      </c>
      <c r="B740" s="36" t="s">
        <v>640</v>
      </c>
      <c r="C740" s="36" t="s">
        <v>1231</v>
      </c>
      <c r="D740" s="36" t="s">
        <v>16</v>
      </c>
      <c r="E740" s="36" t="s">
        <v>240</v>
      </c>
      <c r="F740" s="337"/>
      <c r="G740" s="36" t="s">
        <v>7221</v>
      </c>
      <c r="H740" s="36" t="s">
        <v>1703</v>
      </c>
      <c r="I740" s="36">
        <v>2.0</v>
      </c>
      <c r="J740" s="36">
        <v>40.0</v>
      </c>
      <c r="K740" s="36">
        <v>80.0</v>
      </c>
      <c r="L740" s="36" t="s">
        <v>546</v>
      </c>
      <c r="M740" s="36">
        <v>2.0</v>
      </c>
      <c r="N740" s="36" t="s">
        <v>1987</v>
      </c>
      <c r="O740" s="36"/>
      <c r="P740" s="36"/>
      <c r="Q740" s="36" t="s">
        <v>368</v>
      </c>
      <c r="R740" s="36">
        <v>100.0</v>
      </c>
      <c r="S740" s="50"/>
      <c r="T740" s="28"/>
      <c r="U740" s="321">
        <v>45292.0</v>
      </c>
      <c r="V740" s="28"/>
      <c r="W740" s="28"/>
      <c r="X740" s="36">
        <v>0.0</v>
      </c>
      <c r="Y740" s="28"/>
      <c r="Z740" s="28"/>
      <c r="AA740" s="28"/>
      <c r="AB740" s="28"/>
      <c r="AC740" s="65" t="b">
        <v>0</v>
      </c>
      <c r="AD740" s="28" t="str">
        <f t="shared" si="4"/>
        <v>Waktunya Dummy</v>
      </c>
      <c r="AE740" s="28" t="str">
        <f t="shared" si="5"/>
        <v>1</v>
      </c>
      <c r="AF740" s="28">
        <f t="shared" si="8"/>
        <v>0</v>
      </c>
      <c r="AG740" s="36"/>
      <c r="AH740" s="322"/>
      <c r="AI740" s="36"/>
      <c r="AJ740" s="324"/>
      <c r="AK740" s="28"/>
      <c r="AL740" s="28"/>
      <c r="AM740" s="28"/>
      <c r="AN740" s="28"/>
      <c r="AO740" s="28"/>
      <c r="AP740" s="28"/>
      <c r="AQ740" s="28"/>
      <c r="AR740" s="28"/>
      <c r="AS740" s="28"/>
      <c r="AT740" s="28"/>
      <c r="AU740" s="28"/>
      <c r="AV740" s="28"/>
      <c r="AW740" s="28"/>
      <c r="AX740" s="28"/>
      <c r="AY740" s="55" t="s">
        <v>184</v>
      </c>
      <c r="AZ740" s="55" t="s">
        <v>184</v>
      </c>
      <c r="BA740" s="55" t="s">
        <v>184</v>
      </c>
      <c r="BB740" s="55" t="s">
        <v>184</v>
      </c>
      <c r="BC740" s="77">
        <f t="shared" si="7"/>
        <v>100</v>
      </c>
    </row>
    <row r="741" ht="22.5" customHeight="1">
      <c r="A741" s="36">
        <v>740.0</v>
      </c>
      <c r="B741" s="36" t="s">
        <v>1249</v>
      </c>
      <c r="C741" s="36" t="s">
        <v>1248</v>
      </c>
      <c r="D741" s="36" t="s">
        <v>96</v>
      </c>
      <c r="E741" s="36" t="s">
        <v>240</v>
      </c>
      <c r="F741" s="337"/>
      <c r="G741" s="36" t="s">
        <v>8733</v>
      </c>
      <c r="H741" s="36" t="s">
        <v>680</v>
      </c>
      <c r="I741" s="36">
        <v>2.0</v>
      </c>
      <c r="J741" s="36">
        <v>40.0</v>
      </c>
      <c r="K741" s="36">
        <v>80.0</v>
      </c>
      <c r="L741" s="36" t="s">
        <v>546</v>
      </c>
      <c r="M741" s="336">
        <v>46208.0</v>
      </c>
      <c r="N741" s="36" t="s">
        <v>234</v>
      </c>
      <c r="O741" s="36" t="s">
        <v>235</v>
      </c>
      <c r="P741" s="36"/>
      <c r="Q741" s="36" t="s">
        <v>368</v>
      </c>
      <c r="R741" s="36">
        <v>100.0</v>
      </c>
      <c r="S741" s="50"/>
      <c r="T741" s="28"/>
      <c r="U741" s="321">
        <v>45267.0</v>
      </c>
      <c r="V741" s="28"/>
      <c r="W741" s="28"/>
      <c r="X741" s="36">
        <v>0.0</v>
      </c>
      <c r="Y741" s="28"/>
      <c r="Z741" s="28"/>
      <c r="AA741" s="28"/>
      <c r="AB741" s="28"/>
      <c r="AC741" s="65" t="b">
        <v>0</v>
      </c>
      <c r="AD741" s="28" t="str">
        <f t="shared" si="4"/>
        <v>Waktunya Dummy</v>
      </c>
      <c r="AE741" s="28" t="str">
        <f t="shared" si="5"/>
        <v>1</v>
      </c>
      <c r="AF741" s="28">
        <f t="shared" si="8"/>
        <v>0</v>
      </c>
      <c r="AG741" s="36"/>
      <c r="AH741" s="322"/>
      <c r="AI741" s="36"/>
      <c r="AJ741" s="324"/>
      <c r="AK741" s="28"/>
      <c r="AL741" s="28"/>
      <c r="AM741" s="28"/>
      <c r="AN741" s="28"/>
      <c r="AO741" s="28"/>
      <c r="AP741" s="28"/>
      <c r="AQ741" s="28"/>
      <c r="AR741" s="28"/>
      <c r="AS741" s="28"/>
      <c r="AT741" s="28"/>
      <c r="AU741" s="28"/>
      <c r="AV741" s="28"/>
      <c r="AW741" s="28"/>
      <c r="AX741" s="28"/>
      <c r="AY741" s="55" t="s">
        <v>184</v>
      </c>
      <c r="AZ741" s="55" t="s">
        <v>184</v>
      </c>
      <c r="BA741" s="55" t="s">
        <v>184</v>
      </c>
      <c r="BB741" s="55" t="s">
        <v>184</v>
      </c>
      <c r="BC741" s="77">
        <f t="shared" si="7"/>
        <v>100</v>
      </c>
    </row>
    <row r="742" ht="22.5" customHeight="1">
      <c r="A742" s="36">
        <v>741.0</v>
      </c>
      <c r="B742" s="36" t="s">
        <v>1279</v>
      </c>
      <c r="C742" s="36" t="s">
        <v>1278</v>
      </c>
      <c r="D742" s="36" t="s">
        <v>16</v>
      </c>
      <c r="E742" s="36" t="s">
        <v>240</v>
      </c>
      <c r="F742" s="337"/>
      <c r="G742" s="36" t="s">
        <v>8056</v>
      </c>
      <c r="H742" s="36" t="s">
        <v>277</v>
      </c>
      <c r="I742" s="36">
        <v>2.0</v>
      </c>
      <c r="J742" s="36">
        <v>60.0</v>
      </c>
      <c r="K742" s="36">
        <v>120.0</v>
      </c>
      <c r="L742" s="36" t="s">
        <v>546</v>
      </c>
      <c r="M742" s="36">
        <v>2.0</v>
      </c>
      <c r="N742" s="36" t="s">
        <v>1768</v>
      </c>
      <c r="O742" s="36" t="s">
        <v>176</v>
      </c>
      <c r="P742" s="36"/>
      <c r="Q742" s="36" t="s">
        <v>368</v>
      </c>
      <c r="R742" s="36">
        <v>100.0</v>
      </c>
      <c r="S742" s="50"/>
      <c r="T742" s="28"/>
      <c r="U742" s="321">
        <v>45292.0</v>
      </c>
      <c r="V742" s="28"/>
      <c r="W742" s="28"/>
      <c r="X742" s="36">
        <v>0.0</v>
      </c>
      <c r="Y742" s="28"/>
      <c r="Z742" s="28"/>
      <c r="AA742" s="28"/>
      <c r="AB742" s="28"/>
      <c r="AC742" s="65" t="b">
        <v>0</v>
      </c>
      <c r="AD742" s="28" t="str">
        <f t="shared" si="4"/>
        <v>Waktunya Dummy</v>
      </c>
      <c r="AE742" s="28" t="str">
        <f t="shared" si="5"/>
        <v>1</v>
      </c>
      <c r="AF742" s="28">
        <f t="shared" si="8"/>
        <v>0</v>
      </c>
      <c r="AG742" s="36"/>
      <c r="AH742" s="322"/>
      <c r="AI742" s="36"/>
      <c r="AJ742" s="324"/>
      <c r="AK742" s="28"/>
      <c r="AL742" s="28"/>
      <c r="AM742" s="28"/>
      <c r="AN742" s="28"/>
      <c r="AO742" s="28"/>
      <c r="AP742" s="28"/>
      <c r="AQ742" s="28"/>
      <c r="AR742" s="28"/>
      <c r="AS742" s="28"/>
      <c r="AT742" s="28"/>
      <c r="AU742" s="28"/>
      <c r="AV742" s="28"/>
      <c r="AW742" s="28"/>
      <c r="AX742" s="28"/>
      <c r="AY742" s="55" t="s">
        <v>184</v>
      </c>
      <c r="AZ742" s="55" t="s">
        <v>184</v>
      </c>
      <c r="BA742" s="55" t="s">
        <v>184</v>
      </c>
      <c r="BB742" s="55" t="s">
        <v>184</v>
      </c>
      <c r="BC742" s="77">
        <f t="shared" si="7"/>
        <v>100</v>
      </c>
    </row>
    <row r="743" ht="22.5" customHeight="1">
      <c r="A743" s="36">
        <v>742.0</v>
      </c>
      <c r="B743" s="36" t="s">
        <v>905</v>
      </c>
      <c r="C743" s="36" t="s">
        <v>1284</v>
      </c>
      <c r="D743" s="36" t="s">
        <v>181</v>
      </c>
      <c r="E743" s="36" t="s">
        <v>240</v>
      </c>
      <c r="F743" s="337"/>
      <c r="G743" s="36" t="s">
        <v>7221</v>
      </c>
      <c r="H743" s="36" t="s">
        <v>8132</v>
      </c>
      <c r="I743" s="36">
        <v>2.0</v>
      </c>
      <c r="J743" s="36">
        <v>60.0</v>
      </c>
      <c r="K743" s="36">
        <v>120.0</v>
      </c>
      <c r="L743" s="36" t="s">
        <v>8133</v>
      </c>
      <c r="M743" s="36">
        <v>24.0</v>
      </c>
      <c r="N743" s="36" t="s">
        <v>234</v>
      </c>
      <c r="O743" s="36" t="s">
        <v>235</v>
      </c>
      <c r="P743" s="36"/>
      <c r="Q743" s="36" t="s">
        <v>532</v>
      </c>
      <c r="R743" s="36">
        <v>200.0</v>
      </c>
      <c r="S743" s="50"/>
      <c r="T743" s="28"/>
      <c r="U743" s="321">
        <v>45226.0</v>
      </c>
      <c r="V743" s="28"/>
      <c r="W743" s="28"/>
      <c r="X743" s="36">
        <v>0.0</v>
      </c>
      <c r="Y743" s="28"/>
      <c r="Z743" s="28"/>
      <c r="AA743" s="28"/>
      <c r="AB743" s="28"/>
      <c r="AC743" s="65" t="b">
        <v>0</v>
      </c>
      <c r="AD743" s="28" t="str">
        <f t="shared" si="4"/>
        <v>Waktunya Dummy</v>
      </c>
      <c r="AE743" s="28" t="str">
        <f t="shared" si="5"/>
        <v>2</v>
      </c>
      <c r="AF743" s="28">
        <f t="shared" si="8"/>
        <v>0</v>
      </c>
      <c r="AG743" s="36"/>
      <c r="AH743" s="322"/>
      <c r="AI743" s="36"/>
      <c r="AJ743" s="324"/>
      <c r="AK743" s="28"/>
      <c r="AL743" s="28"/>
      <c r="AM743" s="28"/>
      <c r="AN743" s="28"/>
      <c r="AO743" s="28"/>
      <c r="AP743" s="28"/>
      <c r="AQ743" s="28"/>
      <c r="AR743" s="28"/>
      <c r="AS743" s="28"/>
      <c r="AT743" s="28"/>
      <c r="AU743" s="28"/>
      <c r="AV743" s="28"/>
      <c r="AW743" s="28"/>
      <c r="AX743" s="28"/>
      <c r="AY743" s="55" t="s">
        <v>184</v>
      </c>
      <c r="AZ743" s="55" t="s">
        <v>184</v>
      </c>
      <c r="BA743" s="55" t="s">
        <v>184</v>
      </c>
      <c r="BB743" s="55" t="s">
        <v>184</v>
      </c>
      <c r="BC743" s="77">
        <f t="shared" si="7"/>
        <v>100</v>
      </c>
    </row>
    <row r="744" ht="22.5" customHeight="1">
      <c r="A744" s="36">
        <v>743.0</v>
      </c>
      <c r="B744" s="36" t="s">
        <v>923</v>
      </c>
      <c r="C744" s="36" t="s">
        <v>1291</v>
      </c>
      <c r="D744" s="36" t="s">
        <v>181</v>
      </c>
      <c r="E744" s="36" t="s">
        <v>240</v>
      </c>
      <c r="F744" s="337"/>
      <c r="G744" s="36" t="s">
        <v>8841</v>
      </c>
      <c r="H744" s="36" t="s">
        <v>499</v>
      </c>
      <c r="I744" s="36">
        <v>2.0</v>
      </c>
      <c r="J744" s="36">
        <v>40.0</v>
      </c>
      <c r="K744" s="36">
        <v>80.0</v>
      </c>
      <c r="L744" s="36" t="s">
        <v>546</v>
      </c>
      <c r="M744" s="336">
        <v>46061.0</v>
      </c>
      <c r="N744" s="36" t="s">
        <v>234</v>
      </c>
      <c r="O744" s="36" t="s">
        <v>235</v>
      </c>
      <c r="P744" s="36"/>
      <c r="Q744" s="36" t="s">
        <v>368</v>
      </c>
      <c r="R744" s="36">
        <v>100.0</v>
      </c>
      <c r="S744" s="50"/>
      <c r="T744" s="28"/>
      <c r="U744" s="321">
        <v>45078.0</v>
      </c>
      <c r="V744" s="28"/>
      <c r="W744" s="28"/>
      <c r="X744" s="36">
        <v>0.0</v>
      </c>
      <c r="Y744" s="28"/>
      <c r="Z744" s="28"/>
      <c r="AA744" s="28"/>
      <c r="AB744" s="28"/>
      <c r="AC744" s="65" t="b">
        <v>0</v>
      </c>
      <c r="AD744" s="28" t="str">
        <f t="shared" si="4"/>
        <v>Waktunya Dummy</v>
      </c>
      <c r="AE744" s="28" t="str">
        <f t="shared" si="5"/>
        <v>1</v>
      </c>
      <c r="AF744" s="28">
        <f t="shared" si="8"/>
        <v>0</v>
      </c>
      <c r="AG744" s="36"/>
      <c r="AH744" s="322"/>
      <c r="AI744" s="36"/>
      <c r="AJ744" s="324"/>
      <c r="AK744" s="28"/>
      <c r="AL744" s="28"/>
      <c r="AM744" s="28"/>
      <c r="AN744" s="28"/>
      <c r="AO744" s="28"/>
      <c r="AP744" s="28"/>
      <c r="AQ744" s="28"/>
      <c r="AR744" s="28"/>
      <c r="AS744" s="28"/>
      <c r="AT744" s="28"/>
      <c r="AU744" s="28"/>
      <c r="AV744" s="28"/>
      <c r="AW744" s="28"/>
      <c r="AX744" s="28"/>
      <c r="AY744" s="55" t="s">
        <v>184</v>
      </c>
      <c r="AZ744" s="55" t="s">
        <v>184</v>
      </c>
      <c r="BA744" s="55" t="s">
        <v>184</v>
      </c>
      <c r="BB744" s="55" t="s">
        <v>184</v>
      </c>
      <c r="BC744" s="77">
        <f t="shared" si="7"/>
        <v>100</v>
      </c>
    </row>
    <row r="745" ht="22.5" customHeight="1">
      <c r="A745" s="36">
        <v>744.0</v>
      </c>
      <c r="B745" s="36" t="s">
        <v>1299</v>
      </c>
      <c r="C745" s="36" t="s">
        <v>1297</v>
      </c>
      <c r="D745" s="36" t="s">
        <v>181</v>
      </c>
      <c r="E745" s="36" t="s">
        <v>240</v>
      </c>
      <c r="F745" s="337"/>
      <c r="G745" s="36" t="s">
        <v>8056</v>
      </c>
      <c r="H745" s="36" t="s">
        <v>277</v>
      </c>
      <c r="I745" s="36">
        <v>2.0</v>
      </c>
      <c r="J745" s="36">
        <v>60.0</v>
      </c>
      <c r="K745" s="36">
        <v>120.0</v>
      </c>
      <c r="L745" s="36" t="s">
        <v>546</v>
      </c>
      <c r="M745" s="336">
        <v>46133.0</v>
      </c>
      <c r="N745" s="36" t="s">
        <v>234</v>
      </c>
      <c r="O745" s="36" t="s">
        <v>235</v>
      </c>
      <c r="P745" s="36"/>
      <c r="Q745" s="36" t="s">
        <v>532</v>
      </c>
      <c r="R745" s="36">
        <v>200.0</v>
      </c>
      <c r="S745" s="50"/>
      <c r="T745" s="28"/>
      <c r="U745" s="321">
        <v>45236.0</v>
      </c>
      <c r="V745" s="28"/>
      <c r="W745" s="28"/>
      <c r="X745" s="36">
        <v>0.0</v>
      </c>
      <c r="Y745" s="28"/>
      <c r="Z745" s="28"/>
      <c r="AA745" s="28"/>
      <c r="AB745" s="28"/>
      <c r="AC745" s="65" t="b">
        <v>0</v>
      </c>
      <c r="AD745" s="28" t="str">
        <f t="shared" si="4"/>
        <v>Waktunya Dummy</v>
      </c>
      <c r="AE745" s="28" t="str">
        <f t="shared" si="5"/>
        <v>2</v>
      </c>
      <c r="AF745" s="28">
        <f t="shared" si="8"/>
        <v>0</v>
      </c>
      <c r="AG745" s="36"/>
      <c r="AH745" s="322"/>
      <c r="AI745" s="36"/>
      <c r="AJ745" s="324"/>
      <c r="AK745" s="28"/>
      <c r="AL745" s="28"/>
      <c r="AM745" s="28"/>
      <c r="AN745" s="28"/>
      <c r="AO745" s="28"/>
      <c r="AP745" s="28"/>
      <c r="AQ745" s="28"/>
      <c r="AR745" s="28"/>
      <c r="AS745" s="28"/>
      <c r="AT745" s="28"/>
      <c r="AU745" s="28"/>
      <c r="AV745" s="28"/>
      <c r="AW745" s="28"/>
      <c r="AX745" s="28"/>
      <c r="AY745" s="55" t="s">
        <v>184</v>
      </c>
      <c r="AZ745" s="55" t="s">
        <v>184</v>
      </c>
      <c r="BA745" s="55" t="s">
        <v>184</v>
      </c>
      <c r="BB745" s="55" t="s">
        <v>184</v>
      </c>
      <c r="BC745" s="77">
        <f t="shared" si="7"/>
        <v>100</v>
      </c>
    </row>
    <row r="746" ht="22.5" customHeight="1">
      <c r="A746" s="36">
        <v>745.0</v>
      </c>
      <c r="B746" s="36" t="s">
        <v>949</v>
      </c>
      <c r="C746" s="36" t="s">
        <v>1311</v>
      </c>
      <c r="D746" s="36" t="s">
        <v>181</v>
      </c>
      <c r="E746" s="36" t="s">
        <v>240</v>
      </c>
      <c r="F746" s="337"/>
      <c r="G746" s="36" t="s">
        <v>8056</v>
      </c>
      <c r="H746" s="36" t="s">
        <v>277</v>
      </c>
      <c r="I746" s="36">
        <v>2.0</v>
      </c>
      <c r="J746" s="36">
        <v>60.0</v>
      </c>
      <c r="K746" s="36">
        <v>120.0</v>
      </c>
      <c r="L746" s="36" t="s">
        <v>546</v>
      </c>
      <c r="M746" s="336">
        <v>46159.0</v>
      </c>
      <c r="N746" s="36" t="s">
        <v>234</v>
      </c>
      <c r="O746" s="36" t="s">
        <v>235</v>
      </c>
      <c r="P746" s="36"/>
      <c r="Q746" s="36" t="s">
        <v>532</v>
      </c>
      <c r="R746" s="36">
        <v>200.0</v>
      </c>
      <c r="S746" s="50"/>
      <c r="T746" s="28"/>
      <c r="U746" s="321">
        <v>45224.0</v>
      </c>
      <c r="V746" s="28"/>
      <c r="W746" s="28"/>
      <c r="X746" s="36">
        <v>0.0</v>
      </c>
      <c r="Y746" s="28"/>
      <c r="Z746" s="28"/>
      <c r="AA746" s="28"/>
      <c r="AB746" s="28"/>
      <c r="AC746" s="65" t="b">
        <v>0</v>
      </c>
      <c r="AD746" s="28" t="str">
        <f t="shared" si="4"/>
        <v>Waktunya Dummy</v>
      </c>
      <c r="AE746" s="28" t="str">
        <f t="shared" si="5"/>
        <v>2</v>
      </c>
      <c r="AF746" s="28">
        <f t="shared" si="8"/>
        <v>0</v>
      </c>
      <c r="AG746" s="36"/>
      <c r="AH746" s="322"/>
      <c r="AI746" s="36"/>
      <c r="AJ746" s="324"/>
      <c r="AK746" s="28"/>
      <c r="AL746" s="28"/>
      <c r="AM746" s="28"/>
      <c r="AN746" s="28"/>
      <c r="AO746" s="28"/>
      <c r="AP746" s="28"/>
      <c r="AQ746" s="28"/>
      <c r="AR746" s="28"/>
      <c r="AS746" s="28"/>
      <c r="AT746" s="28"/>
      <c r="AU746" s="28"/>
      <c r="AV746" s="28"/>
      <c r="AW746" s="28"/>
      <c r="AX746" s="28"/>
      <c r="AY746" s="55" t="s">
        <v>184</v>
      </c>
      <c r="AZ746" s="55" t="s">
        <v>184</v>
      </c>
      <c r="BA746" s="55" t="s">
        <v>184</v>
      </c>
      <c r="BB746" s="55" t="s">
        <v>184</v>
      </c>
      <c r="BC746" s="77">
        <f t="shared" si="7"/>
        <v>100</v>
      </c>
    </row>
    <row r="747" ht="22.5" customHeight="1">
      <c r="A747" s="36">
        <v>746.0</v>
      </c>
      <c r="B747" s="36" t="s">
        <v>1071</v>
      </c>
      <c r="C747" s="36" t="s">
        <v>1325</v>
      </c>
      <c r="D747" s="36" t="s">
        <v>16</v>
      </c>
      <c r="E747" s="36" t="s">
        <v>240</v>
      </c>
      <c r="F747" s="337"/>
      <c r="G747" s="36" t="s">
        <v>7345</v>
      </c>
      <c r="H747" s="36" t="s">
        <v>409</v>
      </c>
      <c r="I747" s="36">
        <v>3.0</v>
      </c>
      <c r="J747" s="36">
        <v>40.0</v>
      </c>
      <c r="K747" s="36">
        <v>120.0</v>
      </c>
      <c r="L747" s="36" t="s">
        <v>546</v>
      </c>
      <c r="M747" s="36">
        <v>31.0</v>
      </c>
      <c r="N747" s="36" t="s">
        <v>234</v>
      </c>
      <c r="O747" s="36" t="s">
        <v>235</v>
      </c>
      <c r="P747" s="36"/>
      <c r="Q747" s="36" t="s">
        <v>462</v>
      </c>
      <c r="R747" s="36">
        <v>400.0</v>
      </c>
      <c r="S747" s="50"/>
      <c r="T747" s="28"/>
      <c r="U747" s="321">
        <v>45247.0</v>
      </c>
      <c r="V747" s="28"/>
      <c r="W747" s="28"/>
      <c r="X747" s="36">
        <v>0.0</v>
      </c>
      <c r="Y747" s="28"/>
      <c r="Z747" s="28"/>
      <c r="AA747" s="28"/>
      <c r="AB747" s="28"/>
      <c r="AC747" s="65" t="b">
        <v>0</v>
      </c>
      <c r="AD747" s="28" t="str">
        <f t="shared" si="4"/>
        <v>Waktunya Dummy</v>
      </c>
      <c r="AE747" s="28" t="str">
        <f t="shared" si="5"/>
        <v>4</v>
      </c>
      <c r="AF747" s="28">
        <f t="shared" si="8"/>
        <v>0</v>
      </c>
      <c r="AG747" s="36"/>
      <c r="AH747" s="322"/>
      <c r="AI747" s="36"/>
      <c r="AJ747" s="324"/>
      <c r="AK747" s="28"/>
      <c r="AL747" s="28"/>
      <c r="AM747" s="28"/>
      <c r="AN747" s="28"/>
      <c r="AO747" s="28"/>
      <c r="AP747" s="28"/>
      <c r="AQ747" s="28"/>
      <c r="AR747" s="28"/>
      <c r="AS747" s="28"/>
      <c r="AT747" s="28"/>
      <c r="AU747" s="28"/>
      <c r="AV747" s="28"/>
      <c r="AW747" s="28"/>
      <c r="AX747" s="28"/>
      <c r="AY747" s="55" t="s">
        <v>184</v>
      </c>
      <c r="AZ747" s="55" t="s">
        <v>184</v>
      </c>
      <c r="BA747" s="55" t="s">
        <v>184</v>
      </c>
      <c r="BB747" s="55" t="s">
        <v>184</v>
      </c>
      <c r="BC747" s="77">
        <f t="shared" si="7"/>
        <v>100</v>
      </c>
    </row>
    <row r="748" ht="22.5" customHeight="1">
      <c r="A748" s="36">
        <v>747.0</v>
      </c>
      <c r="B748" s="36" t="s">
        <v>975</v>
      </c>
      <c r="C748" s="36" t="s">
        <v>1334</v>
      </c>
      <c r="D748" s="36" t="s">
        <v>226</v>
      </c>
      <c r="E748" s="36" t="s">
        <v>240</v>
      </c>
      <c r="F748" s="337"/>
      <c r="G748" s="36" t="s">
        <v>8056</v>
      </c>
      <c r="H748" s="36" t="s">
        <v>277</v>
      </c>
      <c r="I748" s="36">
        <v>2.0</v>
      </c>
      <c r="J748" s="36">
        <v>60.0</v>
      </c>
      <c r="K748" s="36">
        <v>120.0</v>
      </c>
      <c r="L748" s="36" t="s">
        <v>546</v>
      </c>
      <c r="M748" s="36">
        <v>2.0</v>
      </c>
      <c r="N748" s="36" t="s">
        <v>1987</v>
      </c>
      <c r="O748" s="36"/>
      <c r="P748" s="36"/>
      <c r="Q748" s="36" t="s">
        <v>368</v>
      </c>
      <c r="R748" s="36">
        <v>100.0</v>
      </c>
      <c r="S748" s="50"/>
      <c r="T748" s="28"/>
      <c r="U748" s="321">
        <v>45292.0</v>
      </c>
      <c r="V748" s="28"/>
      <c r="W748" s="28"/>
      <c r="X748" s="36">
        <v>0.0</v>
      </c>
      <c r="Y748" s="28"/>
      <c r="Z748" s="28"/>
      <c r="AA748" s="28"/>
      <c r="AB748" s="28"/>
      <c r="AC748" s="65" t="b">
        <v>0</v>
      </c>
      <c r="AD748" s="28" t="str">
        <f t="shared" si="4"/>
        <v>Waktunya Dummy</v>
      </c>
      <c r="AE748" s="28" t="str">
        <f t="shared" si="5"/>
        <v>1</v>
      </c>
      <c r="AF748" s="28">
        <f t="shared" si="8"/>
        <v>0</v>
      </c>
      <c r="AG748" s="36"/>
      <c r="AH748" s="322"/>
      <c r="AI748" s="36"/>
      <c r="AJ748" s="324"/>
      <c r="AK748" s="28"/>
      <c r="AL748" s="28"/>
      <c r="AM748" s="28"/>
      <c r="AN748" s="28"/>
      <c r="AO748" s="28"/>
      <c r="AP748" s="28"/>
      <c r="AQ748" s="28"/>
      <c r="AR748" s="28"/>
      <c r="AS748" s="28"/>
      <c r="AT748" s="28"/>
      <c r="AU748" s="28"/>
      <c r="AV748" s="28"/>
      <c r="AW748" s="28"/>
      <c r="AX748" s="28"/>
      <c r="AY748" s="55" t="s">
        <v>184</v>
      </c>
      <c r="AZ748" s="55" t="s">
        <v>184</v>
      </c>
      <c r="BA748" s="55" t="s">
        <v>184</v>
      </c>
      <c r="BB748" s="55" t="s">
        <v>184</v>
      </c>
      <c r="BC748" s="77">
        <f t="shared" si="7"/>
        <v>100</v>
      </c>
    </row>
    <row r="749" ht="22.5" customHeight="1">
      <c r="A749" s="36">
        <v>748.0</v>
      </c>
      <c r="B749" s="36" t="s">
        <v>990</v>
      </c>
      <c r="C749" s="36" t="s">
        <v>1367</v>
      </c>
      <c r="D749" s="36" t="s">
        <v>16</v>
      </c>
      <c r="E749" s="36" t="s">
        <v>240</v>
      </c>
      <c r="F749" s="337"/>
      <c r="G749" s="36" t="s">
        <v>8056</v>
      </c>
      <c r="H749" s="36" t="s">
        <v>277</v>
      </c>
      <c r="I749" s="36">
        <v>2.0</v>
      </c>
      <c r="J749" s="36">
        <v>60.0</v>
      </c>
      <c r="K749" s="36">
        <v>120.0</v>
      </c>
      <c r="L749" s="36" t="s">
        <v>546</v>
      </c>
      <c r="M749" s="336">
        <v>46163.0</v>
      </c>
      <c r="N749" s="36" t="s">
        <v>1768</v>
      </c>
      <c r="O749" s="36" t="s">
        <v>176</v>
      </c>
      <c r="P749" s="36"/>
      <c r="Q749" s="36" t="s">
        <v>532</v>
      </c>
      <c r="R749" s="36">
        <v>200.0</v>
      </c>
      <c r="S749" s="50"/>
      <c r="T749" s="28"/>
      <c r="U749" s="321">
        <v>45260.0</v>
      </c>
      <c r="V749" s="28"/>
      <c r="W749" s="28"/>
      <c r="X749" s="36">
        <v>0.0</v>
      </c>
      <c r="Y749" s="28"/>
      <c r="Z749" s="28"/>
      <c r="AA749" s="28"/>
      <c r="AB749" s="28"/>
      <c r="AC749" s="65" t="b">
        <v>0</v>
      </c>
      <c r="AD749" s="28" t="str">
        <f t="shared" si="4"/>
        <v>Waktunya Dummy</v>
      </c>
      <c r="AE749" s="28" t="str">
        <f t="shared" si="5"/>
        <v>2</v>
      </c>
      <c r="AF749" s="28">
        <f t="shared" si="8"/>
        <v>0</v>
      </c>
      <c r="AG749" s="36"/>
      <c r="AH749" s="322"/>
      <c r="AI749" s="36"/>
      <c r="AJ749" s="324"/>
      <c r="AK749" s="28"/>
      <c r="AL749" s="28"/>
      <c r="AM749" s="28"/>
      <c r="AN749" s="28"/>
      <c r="AO749" s="28"/>
      <c r="AP749" s="28"/>
      <c r="AQ749" s="28"/>
      <c r="AR749" s="28"/>
      <c r="AS749" s="28"/>
      <c r="AT749" s="28"/>
      <c r="AU749" s="28"/>
      <c r="AV749" s="28"/>
      <c r="AW749" s="28"/>
      <c r="AX749" s="28"/>
      <c r="AY749" s="55" t="s">
        <v>184</v>
      </c>
      <c r="AZ749" s="55" t="s">
        <v>184</v>
      </c>
      <c r="BA749" s="55" t="s">
        <v>184</v>
      </c>
      <c r="BB749" s="55" t="s">
        <v>184</v>
      </c>
      <c r="BC749" s="77">
        <f t="shared" si="7"/>
        <v>100</v>
      </c>
    </row>
    <row r="750" ht="22.5" customHeight="1">
      <c r="A750" s="36">
        <v>749.0</v>
      </c>
      <c r="B750" s="36" t="s">
        <v>996</v>
      </c>
      <c r="C750" s="36" t="s">
        <v>1373</v>
      </c>
      <c r="D750" s="36" t="s">
        <v>16</v>
      </c>
      <c r="E750" s="36" t="s">
        <v>240</v>
      </c>
      <c r="F750" s="36" t="s">
        <v>67</v>
      </c>
      <c r="G750" s="36" t="s">
        <v>7345</v>
      </c>
      <c r="H750" s="36" t="s">
        <v>409</v>
      </c>
      <c r="I750" s="36">
        <v>2.0</v>
      </c>
      <c r="J750" s="36">
        <v>40.0</v>
      </c>
      <c r="K750" s="36">
        <v>80.0</v>
      </c>
      <c r="L750" s="36" t="s">
        <v>280</v>
      </c>
      <c r="M750" s="36">
        <v>18.0</v>
      </c>
      <c r="N750" s="36" t="s">
        <v>234</v>
      </c>
      <c r="O750" s="36" t="s">
        <v>235</v>
      </c>
      <c r="P750" s="36"/>
      <c r="Q750" s="36" t="s">
        <v>575</v>
      </c>
      <c r="R750" s="36">
        <v>300.0</v>
      </c>
      <c r="S750" s="50"/>
      <c r="T750" s="28"/>
      <c r="U750" s="321">
        <v>45078.0</v>
      </c>
      <c r="V750" s="28"/>
      <c r="W750" s="28"/>
      <c r="X750" s="36">
        <v>0.0</v>
      </c>
      <c r="Y750" s="28"/>
      <c r="Z750" s="28"/>
      <c r="AA750" s="28"/>
      <c r="AB750" s="28"/>
      <c r="AC750" s="65" t="b">
        <v>0</v>
      </c>
      <c r="AD750" s="28" t="str">
        <f t="shared" si="4"/>
        <v>Waktunya Dummy</v>
      </c>
      <c r="AE750" s="28" t="str">
        <f t="shared" si="5"/>
        <v>3</v>
      </c>
      <c r="AF750" s="28">
        <f t="shared" si="8"/>
        <v>0</v>
      </c>
      <c r="AG750" s="36"/>
      <c r="AH750" s="322"/>
      <c r="AI750" s="36"/>
      <c r="AJ750" s="324"/>
      <c r="AK750" s="28"/>
      <c r="AL750" s="28"/>
      <c r="AM750" s="28"/>
      <c r="AN750" s="28"/>
      <c r="AO750" s="28"/>
      <c r="AP750" s="28"/>
      <c r="AQ750" s="28"/>
      <c r="AR750" s="28"/>
      <c r="AS750" s="28"/>
      <c r="AT750" s="28"/>
      <c r="AU750" s="28"/>
      <c r="AV750" s="28"/>
      <c r="AW750" s="28"/>
      <c r="AX750" s="28"/>
      <c r="AY750" s="55" t="s">
        <v>184</v>
      </c>
      <c r="AZ750" s="55" t="s">
        <v>184</v>
      </c>
      <c r="BA750" s="55" t="s">
        <v>184</v>
      </c>
      <c r="BB750" s="55" t="s">
        <v>184</v>
      </c>
      <c r="BC750" s="77">
        <f t="shared" si="7"/>
        <v>100</v>
      </c>
    </row>
    <row r="751" ht="22.5" customHeight="1">
      <c r="A751" s="36">
        <v>750.0</v>
      </c>
      <c r="B751" s="36" t="s">
        <v>1012</v>
      </c>
      <c r="C751" s="36" t="s">
        <v>1380</v>
      </c>
      <c r="D751" s="36" t="s">
        <v>226</v>
      </c>
      <c r="E751" s="36" t="s">
        <v>240</v>
      </c>
      <c r="F751" s="337"/>
      <c r="G751" s="36" t="s">
        <v>8733</v>
      </c>
      <c r="H751" s="36" t="s">
        <v>680</v>
      </c>
      <c r="I751" s="36">
        <v>2.0</v>
      </c>
      <c r="J751" s="36">
        <v>40.0</v>
      </c>
      <c r="K751" s="36">
        <v>80.0</v>
      </c>
      <c r="L751" s="36" t="s">
        <v>546</v>
      </c>
      <c r="M751" s="36">
        <v>4.0</v>
      </c>
      <c r="N751" s="36" t="s">
        <v>234</v>
      </c>
      <c r="O751" s="36" t="s">
        <v>235</v>
      </c>
      <c r="P751" s="36"/>
      <c r="Q751" s="36" t="s">
        <v>368</v>
      </c>
      <c r="R751" s="36">
        <v>100.0</v>
      </c>
      <c r="S751" s="50"/>
      <c r="T751" s="28"/>
      <c r="U751" s="321">
        <v>45273.0</v>
      </c>
      <c r="V751" s="28"/>
      <c r="W751" s="28"/>
      <c r="X751" s="36">
        <v>0.0</v>
      </c>
      <c r="Y751" s="28"/>
      <c r="Z751" s="28"/>
      <c r="AA751" s="28"/>
      <c r="AB751" s="28"/>
      <c r="AC751" s="65" t="b">
        <v>0</v>
      </c>
      <c r="AD751" s="28" t="str">
        <f t="shared" si="4"/>
        <v>Waktunya Dummy</v>
      </c>
      <c r="AE751" s="28" t="str">
        <f t="shared" si="5"/>
        <v>1</v>
      </c>
      <c r="AF751" s="28">
        <f t="shared" si="8"/>
        <v>0</v>
      </c>
      <c r="AG751" s="36"/>
      <c r="AH751" s="322"/>
      <c r="AI751" s="36"/>
      <c r="AJ751" s="324"/>
      <c r="AK751" s="28"/>
      <c r="AL751" s="28"/>
      <c r="AM751" s="28"/>
      <c r="AN751" s="28"/>
      <c r="AO751" s="28"/>
      <c r="AP751" s="28"/>
      <c r="AQ751" s="28"/>
      <c r="AR751" s="28"/>
      <c r="AS751" s="28"/>
      <c r="AT751" s="28"/>
      <c r="AU751" s="28"/>
      <c r="AV751" s="28"/>
      <c r="AW751" s="28"/>
      <c r="AX751" s="28"/>
      <c r="AY751" s="55" t="s">
        <v>184</v>
      </c>
      <c r="AZ751" s="55" t="s">
        <v>184</v>
      </c>
      <c r="BA751" s="55" t="s">
        <v>184</v>
      </c>
      <c r="BB751" s="55" t="s">
        <v>184</v>
      </c>
      <c r="BC751" s="77">
        <f t="shared" si="7"/>
        <v>100</v>
      </c>
    </row>
    <row r="752" ht="22.5" customHeight="1">
      <c r="A752" s="36">
        <v>751.0</v>
      </c>
      <c r="B752" s="36" t="s">
        <v>794</v>
      </c>
      <c r="C752" s="36" t="s">
        <v>1401</v>
      </c>
      <c r="D752" s="36" t="s">
        <v>96</v>
      </c>
      <c r="E752" s="36" t="s">
        <v>240</v>
      </c>
      <c r="F752" s="36" t="s">
        <v>67</v>
      </c>
      <c r="G752" s="36" t="s">
        <v>8649</v>
      </c>
      <c r="H752" s="36" t="s">
        <v>277</v>
      </c>
      <c r="I752" s="36">
        <v>2.0</v>
      </c>
      <c r="J752" s="36">
        <v>20.0</v>
      </c>
      <c r="K752" s="36">
        <v>40.0</v>
      </c>
      <c r="L752" s="36" t="s">
        <v>546</v>
      </c>
      <c r="M752" s="36">
        <v>2.0</v>
      </c>
      <c r="N752" s="36" t="s">
        <v>1987</v>
      </c>
      <c r="O752" s="36"/>
      <c r="P752" s="36"/>
      <c r="Q752" s="36" t="s">
        <v>368</v>
      </c>
      <c r="R752" s="36">
        <v>100.0</v>
      </c>
      <c r="S752" s="50"/>
      <c r="T752" s="28"/>
      <c r="U752" s="321">
        <v>45292.0</v>
      </c>
      <c r="V752" s="28"/>
      <c r="W752" s="28"/>
      <c r="X752" s="36">
        <v>0.0</v>
      </c>
      <c r="Y752" s="28"/>
      <c r="Z752" s="28"/>
      <c r="AA752" s="28"/>
      <c r="AB752" s="28"/>
      <c r="AC752" s="65" t="b">
        <v>0</v>
      </c>
      <c r="AD752" s="28" t="str">
        <f t="shared" si="4"/>
        <v>Waktunya Dummy</v>
      </c>
      <c r="AE752" s="28" t="str">
        <f t="shared" si="5"/>
        <v>1</v>
      </c>
      <c r="AF752" s="28">
        <f t="shared" si="8"/>
        <v>0</v>
      </c>
      <c r="AG752" s="36"/>
      <c r="AH752" s="322"/>
      <c r="AI752" s="36"/>
      <c r="AJ752" s="324"/>
      <c r="AK752" s="28"/>
      <c r="AL752" s="28"/>
      <c r="AM752" s="28"/>
      <c r="AN752" s="28"/>
      <c r="AO752" s="28"/>
      <c r="AP752" s="28"/>
      <c r="AQ752" s="28"/>
      <c r="AR752" s="28"/>
      <c r="AS752" s="28"/>
      <c r="AT752" s="28"/>
      <c r="AU752" s="28"/>
      <c r="AV752" s="28"/>
      <c r="AW752" s="28"/>
      <c r="AX752" s="28"/>
      <c r="AY752" s="55" t="s">
        <v>184</v>
      </c>
      <c r="AZ752" s="55" t="s">
        <v>184</v>
      </c>
      <c r="BA752" s="55" t="s">
        <v>184</v>
      </c>
      <c r="BB752" s="55" t="s">
        <v>184</v>
      </c>
      <c r="BC752" s="77">
        <f t="shared" si="7"/>
        <v>100</v>
      </c>
    </row>
    <row r="753" ht="22.5" customHeight="1">
      <c r="A753" s="36">
        <v>752.0</v>
      </c>
      <c r="B753" s="36" t="s">
        <v>1424</v>
      </c>
      <c r="C753" s="36" t="s">
        <v>1423</v>
      </c>
      <c r="D753" s="36" t="s">
        <v>96</v>
      </c>
      <c r="E753" s="36" t="s">
        <v>240</v>
      </c>
      <c r="F753" s="337"/>
      <c r="G753" s="36" t="s">
        <v>4990</v>
      </c>
      <c r="H753" s="36">
        <v>0.0</v>
      </c>
      <c r="I753" s="36">
        <v>0.0</v>
      </c>
      <c r="J753" s="36">
        <v>0.0</v>
      </c>
      <c r="K753" s="36">
        <v>0.0</v>
      </c>
      <c r="L753" s="36" t="s">
        <v>4990</v>
      </c>
      <c r="M753" s="36">
        <v>0.0</v>
      </c>
      <c r="N753" s="36" t="s">
        <v>4990</v>
      </c>
      <c r="O753" s="36" t="s">
        <v>1608</v>
      </c>
      <c r="P753" s="36"/>
      <c r="Q753" s="36">
        <v>0.0</v>
      </c>
      <c r="R753" s="36">
        <v>0.0</v>
      </c>
      <c r="S753" s="50"/>
      <c r="T753" s="28"/>
      <c r="U753" s="321">
        <v>45292.0</v>
      </c>
      <c r="V753" s="28"/>
      <c r="W753" s="28"/>
      <c r="X753" s="36">
        <v>0.0</v>
      </c>
      <c r="Y753" s="28"/>
      <c r="Z753" s="28"/>
      <c r="AA753" s="28"/>
      <c r="AB753" s="28"/>
      <c r="AC753" s="65" t="b">
        <v>0</v>
      </c>
      <c r="AD753" s="28" t="str">
        <f t="shared" si="4"/>
        <v>Waktunya Dummy</v>
      </c>
      <c r="AE753" s="28" t="str">
        <f t="shared" si="5"/>
        <v>0</v>
      </c>
      <c r="AF753" s="28">
        <f t="shared" si="8"/>
        <v>0</v>
      </c>
      <c r="AG753" s="36"/>
      <c r="AH753" s="322"/>
      <c r="AI753" s="36"/>
      <c r="AJ753" s="324"/>
      <c r="AK753" s="28"/>
      <c r="AL753" s="28"/>
      <c r="AM753" s="28"/>
      <c r="AN753" s="28"/>
      <c r="AO753" s="28"/>
      <c r="AP753" s="28"/>
      <c r="AQ753" s="28"/>
      <c r="AR753" s="28"/>
      <c r="AS753" s="28"/>
      <c r="AT753" s="28"/>
      <c r="AU753" s="28"/>
      <c r="AV753" s="28"/>
      <c r="AW753" s="28"/>
      <c r="AX753" s="28"/>
      <c r="AY753" s="55" t="s">
        <v>184</v>
      </c>
      <c r="AZ753" s="55" t="s">
        <v>184</v>
      </c>
      <c r="BA753" s="55" t="s">
        <v>184</v>
      </c>
      <c r="BB753" s="55" t="s">
        <v>184</v>
      </c>
      <c r="BC753" s="77">
        <f t="shared" si="7"/>
        <v>100</v>
      </c>
    </row>
    <row r="754" ht="22.5" customHeight="1">
      <c r="A754" s="36">
        <v>753.0</v>
      </c>
      <c r="B754" s="36" t="s">
        <v>1041</v>
      </c>
      <c r="C754" s="36" t="s">
        <v>1437</v>
      </c>
      <c r="D754" s="36" t="s">
        <v>181</v>
      </c>
      <c r="E754" s="36" t="s">
        <v>240</v>
      </c>
      <c r="F754" s="337"/>
      <c r="G754" s="36" t="s">
        <v>7345</v>
      </c>
      <c r="H754" s="36" t="s">
        <v>409</v>
      </c>
      <c r="I754" s="36">
        <v>2.0</v>
      </c>
      <c r="J754" s="36">
        <v>40.0</v>
      </c>
      <c r="K754" s="36">
        <v>80.0</v>
      </c>
      <c r="L754" s="36" t="s">
        <v>280</v>
      </c>
      <c r="M754" s="36">
        <v>14.0</v>
      </c>
      <c r="N754" s="36" t="s">
        <v>234</v>
      </c>
      <c r="O754" s="36" t="s">
        <v>235</v>
      </c>
      <c r="P754" s="36"/>
      <c r="Q754" s="36" t="s">
        <v>575</v>
      </c>
      <c r="R754" s="36">
        <v>300.0</v>
      </c>
      <c r="S754" s="50"/>
      <c r="T754" s="28"/>
      <c r="U754" s="321">
        <v>45244.0</v>
      </c>
      <c r="V754" s="28"/>
      <c r="W754" s="28"/>
      <c r="X754" s="36">
        <v>0.0</v>
      </c>
      <c r="Y754" s="28"/>
      <c r="Z754" s="28"/>
      <c r="AA754" s="28"/>
      <c r="AB754" s="28"/>
      <c r="AC754" s="65" t="b">
        <v>0</v>
      </c>
      <c r="AD754" s="28" t="str">
        <f t="shared" si="4"/>
        <v>Waktunya Dummy</v>
      </c>
      <c r="AE754" s="28" t="str">
        <f t="shared" si="5"/>
        <v>3</v>
      </c>
      <c r="AF754" s="28">
        <f t="shared" si="8"/>
        <v>0</v>
      </c>
      <c r="AG754" s="36"/>
      <c r="AH754" s="322"/>
      <c r="AI754" s="36"/>
      <c r="AJ754" s="324"/>
      <c r="AK754" s="28"/>
      <c r="AL754" s="28"/>
      <c r="AM754" s="28"/>
      <c r="AN754" s="28"/>
      <c r="AO754" s="28"/>
      <c r="AP754" s="28"/>
      <c r="AQ754" s="28"/>
      <c r="AR754" s="28"/>
      <c r="AS754" s="28"/>
      <c r="AT754" s="28"/>
      <c r="AU754" s="28"/>
      <c r="AV754" s="28"/>
      <c r="AW754" s="28"/>
      <c r="AX754" s="28"/>
      <c r="AY754" s="55" t="s">
        <v>184</v>
      </c>
      <c r="AZ754" s="55" t="s">
        <v>184</v>
      </c>
      <c r="BA754" s="55" t="s">
        <v>184</v>
      </c>
      <c r="BB754" s="55" t="s">
        <v>184</v>
      </c>
      <c r="BC754" s="77">
        <f t="shared" si="7"/>
        <v>100</v>
      </c>
    </row>
    <row r="755" ht="22.5" customHeight="1">
      <c r="A755" s="36">
        <v>754.0</v>
      </c>
      <c r="B755" s="36" t="s">
        <v>602</v>
      </c>
      <c r="C755" s="36" t="s">
        <v>1440</v>
      </c>
      <c r="D755" s="36" t="s">
        <v>16</v>
      </c>
      <c r="E755" s="36" t="s">
        <v>240</v>
      </c>
      <c r="F755" s="337"/>
      <c r="G755" s="36" t="s">
        <v>7221</v>
      </c>
      <c r="H755" s="36" t="s">
        <v>1703</v>
      </c>
      <c r="I755" s="36">
        <v>2.0</v>
      </c>
      <c r="J755" s="36">
        <v>40.0</v>
      </c>
      <c r="K755" s="36">
        <v>80.0</v>
      </c>
      <c r="L755" s="36" t="s">
        <v>546</v>
      </c>
      <c r="M755" s="36">
        <v>2.0</v>
      </c>
      <c r="N755" s="36" t="s">
        <v>1987</v>
      </c>
      <c r="O755" s="36"/>
      <c r="P755" s="36"/>
      <c r="Q755" s="36" t="s">
        <v>368</v>
      </c>
      <c r="R755" s="36">
        <v>100.0</v>
      </c>
      <c r="S755" s="50"/>
      <c r="T755" s="28"/>
      <c r="U755" s="321">
        <v>45292.0</v>
      </c>
      <c r="V755" s="28"/>
      <c r="W755" s="28"/>
      <c r="X755" s="36">
        <v>0.0</v>
      </c>
      <c r="Y755" s="28"/>
      <c r="Z755" s="28"/>
      <c r="AA755" s="28"/>
      <c r="AB755" s="28"/>
      <c r="AC755" s="65" t="b">
        <v>0</v>
      </c>
      <c r="AD755" s="28" t="str">
        <f t="shared" si="4"/>
        <v>Waktunya Dummy</v>
      </c>
      <c r="AE755" s="28" t="str">
        <f t="shared" si="5"/>
        <v>1</v>
      </c>
      <c r="AF755" s="28">
        <f t="shared" si="8"/>
        <v>0</v>
      </c>
      <c r="AG755" s="36"/>
      <c r="AH755" s="322"/>
      <c r="AI755" s="36"/>
      <c r="AJ755" s="324"/>
      <c r="AK755" s="28"/>
      <c r="AL755" s="28"/>
      <c r="AM755" s="28"/>
      <c r="AN755" s="28"/>
      <c r="AO755" s="28"/>
      <c r="AP755" s="28"/>
      <c r="AQ755" s="28"/>
      <c r="AR755" s="28"/>
      <c r="AS755" s="28"/>
      <c r="AT755" s="28"/>
      <c r="AU755" s="28"/>
      <c r="AV755" s="28"/>
      <c r="AW755" s="28"/>
      <c r="AX755" s="28"/>
      <c r="AY755" s="55" t="s">
        <v>184</v>
      </c>
      <c r="AZ755" s="55" t="s">
        <v>184</v>
      </c>
      <c r="BA755" s="55" t="s">
        <v>184</v>
      </c>
      <c r="BB755" s="55" t="s">
        <v>184</v>
      </c>
      <c r="BC755" s="77">
        <f t="shared" si="7"/>
        <v>100</v>
      </c>
    </row>
    <row r="756" ht="22.5" customHeight="1">
      <c r="A756" s="36">
        <v>755.0</v>
      </c>
      <c r="B756" s="36" t="s">
        <v>837</v>
      </c>
      <c r="C756" s="36" t="s">
        <v>1442</v>
      </c>
      <c r="D756" s="36" t="s">
        <v>96</v>
      </c>
      <c r="E756" s="36" t="s">
        <v>240</v>
      </c>
      <c r="F756" s="337"/>
      <c r="G756" s="36" t="s">
        <v>8056</v>
      </c>
      <c r="H756" s="36" t="s">
        <v>277</v>
      </c>
      <c r="I756" s="36">
        <v>2.0</v>
      </c>
      <c r="J756" s="36">
        <v>60.0</v>
      </c>
      <c r="K756" s="36">
        <v>120.0</v>
      </c>
      <c r="L756" s="36" t="s">
        <v>546</v>
      </c>
      <c r="M756" s="36">
        <v>25.0</v>
      </c>
      <c r="N756" s="36" t="s">
        <v>234</v>
      </c>
      <c r="O756" s="36" t="s">
        <v>235</v>
      </c>
      <c r="P756" s="36"/>
      <c r="Q756" s="36" t="s">
        <v>532</v>
      </c>
      <c r="R756" s="36">
        <v>200.0</v>
      </c>
      <c r="S756" s="50"/>
      <c r="T756" s="28"/>
      <c r="U756" s="321">
        <v>45225.0</v>
      </c>
      <c r="V756" s="28"/>
      <c r="W756" s="28"/>
      <c r="X756" s="36">
        <v>0.0</v>
      </c>
      <c r="Y756" s="28"/>
      <c r="Z756" s="28"/>
      <c r="AA756" s="28"/>
      <c r="AB756" s="28"/>
      <c r="AC756" s="65" t="b">
        <v>0</v>
      </c>
      <c r="AD756" s="28" t="str">
        <f t="shared" si="4"/>
        <v>Waktunya Dummy</v>
      </c>
      <c r="AE756" s="28" t="str">
        <f t="shared" si="5"/>
        <v>2</v>
      </c>
      <c r="AF756" s="28">
        <f t="shared" si="8"/>
        <v>0</v>
      </c>
      <c r="AG756" s="36"/>
      <c r="AH756" s="322"/>
      <c r="AI756" s="36"/>
      <c r="AJ756" s="324"/>
      <c r="AK756" s="28"/>
      <c r="AL756" s="28"/>
      <c r="AM756" s="28"/>
      <c r="AN756" s="28"/>
      <c r="AO756" s="28"/>
      <c r="AP756" s="28"/>
      <c r="AQ756" s="28"/>
      <c r="AR756" s="28"/>
      <c r="AS756" s="28"/>
      <c r="AT756" s="28"/>
      <c r="AU756" s="28"/>
      <c r="AV756" s="28"/>
      <c r="AW756" s="28"/>
      <c r="AX756" s="28"/>
      <c r="AY756" s="55" t="s">
        <v>184</v>
      </c>
      <c r="AZ756" s="55" t="s">
        <v>184</v>
      </c>
      <c r="BA756" s="55" t="s">
        <v>184</v>
      </c>
      <c r="BB756" s="55" t="s">
        <v>184</v>
      </c>
      <c r="BC756" s="77">
        <f t="shared" si="7"/>
        <v>100</v>
      </c>
    </row>
    <row r="757" ht="22.5" customHeight="1">
      <c r="A757" s="36">
        <v>756.0</v>
      </c>
      <c r="B757" s="36" t="s">
        <v>1445</v>
      </c>
      <c r="C757" s="36" t="s">
        <v>1444</v>
      </c>
      <c r="D757" s="36" t="s">
        <v>96</v>
      </c>
      <c r="E757" s="36" t="s">
        <v>240</v>
      </c>
      <c r="F757" s="36" t="s">
        <v>304</v>
      </c>
      <c r="G757" s="36" t="s">
        <v>7221</v>
      </c>
      <c r="H757" s="36" t="s">
        <v>1703</v>
      </c>
      <c r="I757" s="36">
        <v>2.0</v>
      </c>
      <c r="J757" s="36">
        <v>40.0</v>
      </c>
      <c r="K757" s="36">
        <v>80.0</v>
      </c>
      <c r="L757" s="36" t="s">
        <v>546</v>
      </c>
      <c r="M757" s="36">
        <v>2.0</v>
      </c>
      <c r="N757" s="36" t="s">
        <v>1987</v>
      </c>
      <c r="O757" s="36"/>
      <c r="P757" s="36"/>
      <c r="Q757" s="36" t="s">
        <v>368</v>
      </c>
      <c r="R757" s="36">
        <v>100.0</v>
      </c>
      <c r="S757" s="50"/>
      <c r="T757" s="28"/>
      <c r="U757" s="321">
        <v>45292.0</v>
      </c>
      <c r="V757" s="28"/>
      <c r="W757" s="28"/>
      <c r="X757" s="36">
        <v>0.0</v>
      </c>
      <c r="Y757" s="28"/>
      <c r="Z757" s="28"/>
      <c r="AA757" s="28"/>
      <c r="AB757" s="28"/>
      <c r="AC757" s="65" t="b">
        <v>0</v>
      </c>
      <c r="AD757" s="28" t="str">
        <f t="shared" si="4"/>
        <v>Waktunya Dummy</v>
      </c>
      <c r="AE757" s="28" t="str">
        <f t="shared" si="5"/>
        <v>1</v>
      </c>
      <c r="AF757" s="28">
        <f t="shared" si="8"/>
        <v>0</v>
      </c>
      <c r="AG757" s="36"/>
      <c r="AH757" s="322"/>
      <c r="AI757" s="36"/>
      <c r="AJ757" s="324"/>
      <c r="AK757" s="28"/>
      <c r="AL757" s="28"/>
      <c r="AM757" s="28"/>
      <c r="AN757" s="28"/>
      <c r="AO757" s="28"/>
      <c r="AP757" s="28"/>
      <c r="AQ757" s="28"/>
      <c r="AR757" s="28"/>
      <c r="AS757" s="28"/>
      <c r="AT757" s="28"/>
      <c r="AU757" s="28"/>
      <c r="AV757" s="28"/>
      <c r="AW757" s="28"/>
      <c r="AX757" s="28"/>
      <c r="AY757" s="55" t="s">
        <v>184</v>
      </c>
      <c r="AZ757" s="55" t="s">
        <v>184</v>
      </c>
      <c r="BA757" s="55" t="s">
        <v>184</v>
      </c>
      <c r="BB757" s="55" t="s">
        <v>184</v>
      </c>
      <c r="BC757" s="77">
        <f t="shared" si="7"/>
        <v>100</v>
      </c>
    </row>
    <row r="758" ht="22.5" customHeight="1">
      <c r="A758" s="36">
        <v>757.0</v>
      </c>
      <c r="B758" s="36" t="s">
        <v>892</v>
      </c>
      <c r="C758" s="36" t="s">
        <v>1453</v>
      </c>
      <c r="D758" s="36" t="s">
        <v>16</v>
      </c>
      <c r="E758" s="36" t="s">
        <v>240</v>
      </c>
      <c r="F758" s="36" t="s">
        <v>67</v>
      </c>
      <c r="G758" s="36" t="s">
        <v>7345</v>
      </c>
      <c r="H758" s="36" t="s">
        <v>409</v>
      </c>
      <c r="I758" s="36">
        <v>3.0</v>
      </c>
      <c r="J758" s="36">
        <v>40.0</v>
      </c>
      <c r="K758" s="36">
        <v>120.0</v>
      </c>
      <c r="L758" s="36" t="s">
        <v>546</v>
      </c>
      <c r="M758" s="36">
        <v>20.0</v>
      </c>
      <c r="N758" s="36" t="s">
        <v>234</v>
      </c>
      <c r="O758" s="36" t="s">
        <v>235</v>
      </c>
      <c r="P758" s="36"/>
      <c r="Q758" s="36" t="s">
        <v>575</v>
      </c>
      <c r="R758" s="36">
        <v>300.0</v>
      </c>
      <c r="S758" s="50"/>
      <c r="T758" s="28"/>
      <c r="U758" s="321">
        <v>45279.0</v>
      </c>
      <c r="V758" s="28"/>
      <c r="W758" s="28"/>
      <c r="X758" s="36">
        <v>0.0</v>
      </c>
      <c r="Y758" s="28"/>
      <c r="Z758" s="28"/>
      <c r="AA758" s="28"/>
      <c r="AB758" s="28"/>
      <c r="AC758" s="65" t="b">
        <v>0</v>
      </c>
      <c r="AD758" s="28" t="str">
        <f t="shared" si="4"/>
        <v>Waktunya Dummy</v>
      </c>
      <c r="AE758" s="28" t="str">
        <f t="shared" si="5"/>
        <v>3</v>
      </c>
      <c r="AF758" s="28">
        <f t="shared" si="8"/>
        <v>0</v>
      </c>
      <c r="AG758" s="36"/>
      <c r="AH758" s="322"/>
      <c r="AI758" s="36"/>
      <c r="AJ758" s="324"/>
      <c r="AK758" s="28"/>
      <c r="AL758" s="28"/>
      <c r="AM758" s="28"/>
      <c r="AN758" s="28"/>
      <c r="AO758" s="28"/>
      <c r="AP758" s="28"/>
      <c r="AQ758" s="28"/>
      <c r="AR758" s="28"/>
      <c r="AS758" s="28"/>
      <c r="AT758" s="28"/>
      <c r="AU758" s="28"/>
      <c r="AV758" s="28"/>
      <c r="AW758" s="28"/>
      <c r="AX758" s="28"/>
      <c r="AY758" s="55" t="s">
        <v>184</v>
      </c>
      <c r="AZ758" s="55" t="s">
        <v>184</v>
      </c>
      <c r="BA758" s="55" t="s">
        <v>184</v>
      </c>
      <c r="BB758" s="55" t="s">
        <v>184</v>
      </c>
      <c r="BC758" s="77">
        <f t="shared" si="7"/>
        <v>100</v>
      </c>
    </row>
    <row r="759" ht="22.5" customHeight="1">
      <c r="A759" s="36">
        <v>758.0</v>
      </c>
      <c r="B759" s="36" t="s">
        <v>1456</v>
      </c>
      <c r="C759" s="36" t="s">
        <v>6923</v>
      </c>
      <c r="D759" s="36" t="s">
        <v>16</v>
      </c>
      <c r="E759" s="36" t="s">
        <v>240</v>
      </c>
      <c r="F759" s="337"/>
      <c r="G759" s="36" t="s">
        <v>9184</v>
      </c>
      <c r="H759" s="36" t="s">
        <v>9184</v>
      </c>
      <c r="I759" s="36">
        <v>2.0</v>
      </c>
      <c r="J759" s="36">
        <v>20.0</v>
      </c>
      <c r="K759" s="36">
        <v>40.0</v>
      </c>
      <c r="L759" s="36" t="s">
        <v>546</v>
      </c>
      <c r="M759" s="36">
        <v>9.0</v>
      </c>
      <c r="N759" s="36" t="s">
        <v>1357</v>
      </c>
      <c r="O759" s="36" t="s">
        <v>1358</v>
      </c>
      <c r="P759" s="36"/>
      <c r="Q759" s="36" t="s">
        <v>368</v>
      </c>
      <c r="R759" s="36">
        <v>100.0</v>
      </c>
      <c r="S759" s="50"/>
      <c r="T759" s="28"/>
      <c r="U759" s="321">
        <v>44387.0</v>
      </c>
      <c r="V759" s="28"/>
      <c r="W759" s="28"/>
      <c r="X759" s="36">
        <v>0.0</v>
      </c>
      <c r="Y759" s="28"/>
      <c r="Z759" s="28"/>
      <c r="AA759" s="28"/>
      <c r="AB759" s="28"/>
      <c r="AC759" s="65" t="b">
        <v>0</v>
      </c>
      <c r="AD759" s="28" t="str">
        <f t="shared" si="4"/>
        <v>Waktunya Dummy</v>
      </c>
      <c r="AE759" s="28" t="str">
        <f t="shared" si="5"/>
        <v>1</v>
      </c>
      <c r="AF759" s="28">
        <f t="shared" si="8"/>
        <v>0</v>
      </c>
      <c r="AG759" s="36"/>
      <c r="AH759" s="322"/>
      <c r="AI759" s="36"/>
      <c r="AJ759" s="324"/>
      <c r="AK759" s="28"/>
      <c r="AL759" s="28"/>
      <c r="AM759" s="28"/>
      <c r="AN759" s="28"/>
      <c r="AO759" s="28"/>
      <c r="AP759" s="28"/>
      <c r="AQ759" s="28"/>
      <c r="AR759" s="28"/>
      <c r="AS759" s="28"/>
      <c r="AT759" s="28"/>
      <c r="AU759" s="28"/>
      <c r="AV759" s="28"/>
      <c r="AW759" s="28"/>
      <c r="AX759" s="28"/>
      <c r="AY759" s="55" t="s">
        <v>184</v>
      </c>
      <c r="AZ759" s="55" t="s">
        <v>184</v>
      </c>
      <c r="BA759" s="55" t="s">
        <v>184</v>
      </c>
      <c r="BB759" s="55" t="s">
        <v>184</v>
      </c>
      <c r="BC759" s="77">
        <f t="shared" si="7"/>
        <v>100</v>
      </c>
    </row>
    <row r="760" ht="22.5" customHeight="1">
      <c r="A760" s="36">
        <v>759.0</v>
      </c>
      <c r="B760" s="36" t="s">
        <v>1079</v>
      </c>
      <c r="C760" s="36" t="s">
        <v>1461</v>
      </c>
      <c r="D760" s="36" t="s">
        <v>181</v>
      </c>
      <c r="E760" s="36" t="s">
        <v>240</v>
      </c>
      <c r="F760" s="337"/>
      <c r="G760" s="36" t="s">
        <v>7221</v>
      </c>
      <c r="H760" s="36" t="s">
        <v>1703</v>
      </c>
      <c r="I760" s="36">
        <v>2.0</v>
      </c>
      <c r="J760" s="36">
        <v>40.0</v>
      </c>
      <c r="K760" s="36">
        <v>80.0</v>
      </c>
      <c r="L760" s="36" t="s">
        <v>546</v>
      </c>
      <c r="M760" s="36">
        <v>2.0</v>
      </c>
      <c r="N760" s="36" t="s">
        <v>1987</v>
      </c>
      <c r="O760" s="36"/>
      <c r="P760" s="36"/>
      <c r="Q760" s="36" t="s">
        <v>368</v>
      </c>
      <c r="R760" s="36">
        <v>100.0</v>
      </c>
      <c r="S760" s="50"/>
      <c r="T760" s="28"/>
      <c r="U760" s="321">
        <v>45292.0</v>
      </c>
      <c r="V760" s="28"/>
      <c r="W760" s="28"/>
      <c r="X760" s="36">
        <v>0.0</v>
      </c>
      <c r="Y760" s="28"/>
      <c r="Z760" s="28"/>
      <c r="AA760" s="28"/>
      <c r="AB760" s="28"/>
      <c r="AC760" s="65" t="b">
        <v>0</v>
      </c>
      <c r="AD760" s="28" t="str">
        <f t="shared" si="4"/>
        <v>Waktunya Dummy</v>
      </c>
      <c r="AE760" s="28" t="str">
        <f t="shared" si="5"/>
        <v>1</v>
      </c>
      <c r="AF760" s="28">
        <f t="shared" si="8"/>
        <v>0</v>
      </c>
      <c r="AG760" s="36"/>
      <c r="AH760" s="322"/>
      <c r="AI760" s="36"/>
      <c r="AJ760" s="324"/>
      <c r="AK760" s="28"/>
      <c r="AL760" s="28"/>
      <c r="AM760" s="28"/>
      <c r="AN760" s="28"/>
      <c r="AO760" s="28"/>
      <c r="AP760" s="28"/>
      <c r="AQ760" s="28"/>
      <c r="AR760" s="28"/>
      <c r="AS760" s="28"/>
      <c r="AT760" s="28"/>
      <c r="AU760" s="28"/>
      <c r="AV760" s="28"/>
      <c r="AW760" s="28"/>
      <c r="AX760" s="28"/>
      <c r="AY760" s="55" t="s">
        <v>184</v>
      </c>
      <c r="AZ760" s="55" t="s">
        <v>184</v>
      </c>
      <c r="BA760" s="55" t="s">
        <v>184</v>
      </c>
      <c r="BB760" s="55" t="s">
        <v>184</v>
      </c>
      <c r="BC760" s="77">
        <f t="shared" si="7"/>
        <v>100</v>
      </c>
    </row>
    <row r="761" ht="22.5" customHeight="1">
      <c r="A761" s="36">
        <v>760.0</v>
      </c>
      <c r="B761" s="36" t="s">
        <v>1261</v>
      </c>
      <c r="C761" s="36" t="s">
        <v>1465</v>
      </c>
      <c r="D761" s="36" t="s">
        <v>16</v>
      </c>
      <c r="E761" s="36" t="s">
        <v>240</v>
      </c>
      <c r="F761" s="337"/>
      <c r="G761" s="36" t="s">
        <v>8056</v>
      </c>
      <c r="H761" s="36" t="s">
        <v>277</v>
      </c>
      <c r="I761" s="36">
        <v>2.0</v>
      </c>
      <c r="J761" s="36">
        <v>60.0</v>
      </c>
      <c r="K761" s="36">
        <v>120.0</v>
      </c>
      <c r="L761" s="36" t="s">
        <v>546</v>
      </c>
      <c r="M761" s="36">
        <v>17.0</v>
      </c>
      <c r="N761" s="36" t="s">
        <v>234</v>
      </c>
      <c r="O761" s="36" t="s">
        <v>235</v>
      </c>
      <c r="P761" s="36"/>
      <c r="Q761" s="36" t="s">
        <v>532</v>
      </c>
      <c r="R761" s="36">
        <v>200.0</v>
      </c>
      <c r="S761" s="50"/>
      <c r="T761" s="28"/>
      <c r="U761" s="321">
        <v>45250.0</v>
      </c>
      <c r="V761" s="28"/>
      <c r="W761" s="28"/>
      <c r="X761" s="36">
        <v>0.0</v>
      </c>
      <c r="Y761" s="28"/>
      <c r="Z761" s="28"/>
      <c r="AA761" s="28"/>
      <c r="AB761" s="28"/>
      <c r="AC761" s="65" t="b">
        <v>0</v>
      </c>
      <c r="AD761" s="28" t="str">
        <f t="shared" si="4"/>
        <v>Waktunya Dummy</v>
      </c>
      <c r="AE761" s="28" t="str">
        <f t="shared" si="5"/>
        <v>2</v>
      </c>
      <c r="AF761" s="28">
        <f t="shared" si="8"/>
        <v>0</v>
      </c>
      <c r="AG761" s="36"/>
      <c r="AH761" s="322"/>
      <c r="AI761" s="36"/>
      <c r="AJ761" s="324"/>
      <c r="AK761" s="28"/>
      <c r="AL761" s="28"/>
      <c r="AM761" s="28"/>
      <c r="AN761" s="28"/>
      <c r="AO761" s="28"/>
      <c r="AP761" s="28"/>
      <c r="AQ761" s="28"/>
      <c r="AR761" s="28"/>
      <c r="AS761" s="28"/>
      <c r="AT761" s="28"/>
      <c r="AU761" s="28"/>
      <c r="AV761" s="28"/>
      <c r="AW761" s="28"/>
      <c r="AX761" s="28"/>
      <c r="AY761" s="55" t="s">
        <v>184</v>
      </c>
      <c r="AZ761" s="55" t="s">
        <v>184</v>
      </c>
      <c r="BA761" s="55" t="s">
        <v>184</v>
      </c>
      <c r="BB761" s="55" t="s">
        <v>184</v>
      </c>
      <c r="BC761" s="77">
        <f t="shared" si="7"/>
        <v>100</v>
      </c>
    </row>
    <row r="762" ht="22.5" customHeight="1">
      <c r="A762" s="36">
        <v>761.0</v>
      </c>
      <c r="B762" s="36" t="s">
        <v>1106</v>
      </c>
      <c r="C762" s="36" t="s">
        <v>1478</v>
      </c>
      <c r="D762" s="36" t="s">
        <v>181</v>
      </c>
      <c r="E762" s="36" t="s">
        <v>240</v>
      </c>
      <c r="F762" s="337"/>
      <c r="G762" s="36" t="s">
        <v>7221</v>
      </c>
      <c r="H762" s="36" t="s">
        <v>1703</v>
      </c>
      <c r="I762" s="36">
        <v>2.0</v>
      </c>
      <c r="J762" s="36">
        <v>40.0</v>
      </c>
      <c r="K762" s="36">
        <v>80.0</v>
      </c>
      <c r="L762" s="36" t="s">
        <v>546</v>
      </c>
      <c r="M762" s="36">
        <v>2.0</v>
      </c>
      <c r="N762" s="36" t="s">
        <v>1987</v>
      </c>
      <c r="O762" s="36"/>
      <c r="P762" s="36"/>
      <c r="Q762" s="36" t="s">
        <v>368</v>
      </c>
      <c r="R762" s="36">
        <v>100.0</v>
      </c>
      <c r="S762" s="50"/>
      <c r="T762" s="28"/>
      <c r="U762" s="321">
        <v>45292.0</v>
      </c>
      <c r="V762" s="28"/>
      <c r="W762" s="28"/>
      <c r="X762" s="36">
        <v>0.0</v>
      </c>
      <c r="Y762" s="28"/>
      <c r="Z762" s="28"/>
      <c r="AA762" s="28"/>
      <c r="AB762" s="28"/>
      <c r="AC762" s="65" t="b">
        <v>0</v>
      </c>
      <c r="AD762" s="28" t="str">
        <f t="shared" si="4"/>
        <v>Waktunya Dummy</v>
      </c>
      <c r="AE762" s="28" t="str">
        <f t="shared" si="5"/>
        <v>1</v>
      </c>
      <c r="AF762" s="28">
        <f t="shared" si="8"/>
        <v>0</v>
      </c>
      <c r="AG762" s="36"/>
      <c r="AH762" s="322"/>
      <c r="AI762" s="36"/>
      <c r="AJ762" s="324"/>
      <c r="AK762" s="28"/>
      <c r="AL762" s="28"/>
      <c r="AM762" s="28"/>
      <c r="AN762" s="28"/>
      <c r="AO762" s="28"/>
      <c r="AP762" s="28"/>
      <c r="AQ762" s="28"/>
      <c r="AR762" s="28"/>
      <c r="AS762" s="28"/>
      <c r="AT762" s="28"/>
      <c r="AU762" s="28"/>
      <c r="AV762" s="28"/>
      <c r="AW762" s="28"/>
      <c r="AX762" s="28"/>
      <c r="AY762" s="55" t="s">
        <v>184</v>
      </c>
      <c r="AZ762" s="55" t="s">
        <v>184</v>
      </c>
      <c r="BA762" s="55" t="s">
        <v>184</v>
      </c>
      <c r="BB762" s="55" t="s">
        <v>184</v>
      </c>
      <c r="BC762" s="77">
        <f t="shared" si="7"/>
        <v>100</v>
      </c>
    </row>
    <row r="763" ht="22.5" customHeight="1">
      <c r="A763" s="36">
        <v>762.0</v>
      </c>
      <c r="B763" s="36" t="s">
        <v>1110</v>
      </c>
      <c r="C763" s="36" t="s">
        <v>1489</v>
      </c>
      <c r="D763" s="36" t="s">
        <v>181</v>
      </c>
      <c r="E763" s="36" t="s">
        <v>240</v>
      </c>
      <c r="F763" s="337"/>
      <c r="G763" s="36" t="s">
        <v>8006</v>
      </c>
      <c r="H763" s="36" t="s">
        <v>157</v>
      </c>
      <c r="I763" s="36">
        <v>3.0</v>
      </c>
      <c r="J763" s="36">
        <v>40.0</v>
      </c>
      <c r="K763" s="36">
        <v>120.0</v>
      </c>
      <c r="L763" s="36" t="s">
        <v>172</v>
      </c>
      <c r="M763" s="336">
        <v>46040.0</v>
      </c>
      <c r="N763" s="36" t="s">
        <v>234</v>
      </c>
      <c r="O763" s="36" t="s">
        <v>235</v>
      </c>
      <c r="P763" s="36"/>
      <c r="Q763" s="36" t="s">
        <v>532</v>
      </c>
      <c r="R763" s="36">
        <v>200.0</v>
      </c>
      <c r="S763" s="50"/>
      <c r="T763" s="28"/>
      <c r="U763" s="321">
        <v>45226.0</v>
      </c>
      <c r="V763" s="28"/>
      <c r="W763" s="28"/>
      <c r="X763" s="36">
        <v>0.0</v>
      </c>
      <c r="Y763" s="28"/>
      <c r="Z763" s="28"/>
      <c r="AA763" s="28"/>
      <c r="AB763" s="28"/>
      <c r="AC763" s="65" t="b">
        <v>0</v>
      </c>
      <c r="AD763" s="28" t="str">
        <f t="shared" si="4"/>
        <v>Waktunya Dummy</v>
      </c>
      <c r="AE763" s="28" t="str">
        <f t="shared" si="5"/>
        <v>2</v>
      </c>
      <c r="AF763" s="28">
        <f t="shared" si="8"/>
        <v>0</v>
      </c>
      <c r="AG763" s="36"/>
      <c r="AH763" s="322"/>
      <c r="AI763" s="36"/>
      <c r="AJ763" s="324"/>
      <c r="AK763" s="28"/>
      <c r="AL763" s="28"/>
      <c r="AM763" s="28"/>
      <c r="AN763" s="28"/>
      <c r="AO763" s="28"/>
      <c r="AP763" s="28"/>
      <c r="AQ763" s="28"/>
      <c r="AR763" s="28"/>
      <c r="AS763" s="28"/>
      <c r="AT763" s="28"/>
      <c r="AU763" s="28"/>
      <c r="AV763" s="28"/>
      <c r="AW763" s="28"/>
      <c r="AX763" s="28"/>
      <c r="AY763" s="55" t="s">
        <v>184</v>
      </c>
      <c r="AZ763" s="55" t="s">
        <v>184</v>
      </c>
      <c r="BA763" s="55" t="s">
        <v>184</v>
      </c>
      <c r="BB763" s="55" t="s">
        <v>184</v>
      </c>
      <c r="BC763" s="77">
        <f t="shared" si="7"/>
        <v>100</v>
      </c>
    </row>
    <row r="764" ht="22.5" customHeight="1">
      <c r="A764" s="36">
        <v>763.0</v>
      </c>
      <c r="B764" s="36" t="s">
        <v>1503</v>
      </c>
      <c r="C764" s="36" t="s">
        <v>1501</v>
      </c>
      <c r="D764" s="36" t="s">
        <v>181</v>
      </c>
      <c r="E764" s="36" t="s">
        <v>240</v>
      </c>
      <c r="F764" s="337"/>
      <c r="G764" s="36" t="s">
        <v>8006</v>
      </c>
      <c r="H764" s="36" t="s">
        <v>157</v>
      </c>
      <c r="I764" s="36">
        <v>2.0</v>
      </c>
      <c r="J764" s="36">
        <v>40.0</v>
      </c>
      <c r="K764" s="36">
        <v>80.0</v>
      </c>
      <c r="L764" s="36" t="s">
        <v>546</v>
      </c>
      <c r="M764" s="36">
        <v>5.0</v>
      </c>
      <c r="N764" s="36" t="s">
        <v>234</v>
      </c>
      <c r="O764" s="36" t="s">
        <v>235</v>
      </c>
      <c r="P764" s="36"/>
      <c r="Q764" s="36" t="s">
        <v>368</v>
      </c>
      <c r="R764" s="36">
        <v>100.0</v>
      </c>
      <c r="S764" s="50"/>
      <c r="T764" s="28"/>
      <c r="U764" s="321">
        <v>45078.0</v>
      </c>
      <c r="V764" s="28"/>
      <c r="W764" s="28"/>
      <c r="X764" s="36">
        <v>0.0</v>
      </c>
      <c r="Y764" s="28"/>
      <c r="Z764" s="28"/>
      <c r="AA764" s="28"/>
      <c r="AB764" s="28"/>
      <c r="AC764" s="65" t="b">
        <v>0</v>
      </c>
      <c r="AD764" s="28" t="str">
        <f t="shared" si="4"/>
        <v>Waktunya Dummy</v>
      </c>
      <c r="AE764" s="28" t="str">
        <f t="shared" si="5"/>
        <v>1</v>
      </c>
      <c r="AF764" s="28">
        <f t="shared" si="8"/>
        <v>0</v>
      </c>
      <c r="AG764" s="36"/>
      <c r="AH764" s="322"/>
      <c r="AI764" s="36"/>
      <c r="AJ764" s="324"/>
      <c r="AK764" s="28"/>
      <c r="AL764" s="28"/>
      <c r="AM764" s="28"/>
      <c r="AN764" s="28"/>
      <c r="AO764" s="28"/>
      <c r="AP764" s="28"/>
      <c r="AQ764" s="28"/>
      <c r="AR764" s="28"/>
      <c r="AS764" s="28"/>
      <c r="AT764" s="28"/>
      <c r="AU764" s="28"/>
      <c r="AV764" s="28"/>
      <c r="AW764" s="28"/>
      <c r="AX764" s="28"/>
      <c r="AY764" s="55" t="s">
        <v>184</v>
      </c>
      <c r="AZ764" s="55" t="s">
        <v>184</v>
      </c>
      <c r="BA764" s="55" t="s">
        <v>184</v>
      </c>
      <c r="BB764" s="55" t="s">
        <v>184</v>
      </c>
      <c r="BC764" s="77">
        <f t="shared" si="7"/>
        <v>100</v>
      </c>
    </row>
    <row r="765" ht="22.5" customHeight="1">
      <c r="A765" s="36">
        <v>764.0</v>
      </c>
      <c r="B765" s="36" t="s">
        <v>1125</v>
      </c>
      <c r="C765" s="36" t="s">
        <v>1548</v>
      </c>
      <c r="D765" s="36" t="s">
        <v>96</v>
      </c>
      <c r="E765" s="36" t="s">
        <v>240</v>
      </c>
      <c r="F765" s="337"/>
      <c r="G765" s="36" t="s">
        <v>8006</v>
      </c>
      <c r="H765" s="36" t="s">
        <v>157</v>
      </c>
      <c r="I765" s="36">
        <v>2.0</v>
      </c>
      <c r="J765" s="36">
        <v>40.0</v>
      </c>
      <c r="K765" s="36">
        <v>80.0</v>
      </c>
      <c r="L765" s="36" t="s">
        <v>546</v>
      </c>
      <c r="M765" s="36">
        <v>0.0</v>
      </c>
      <c r="N765" s="36" t="s">
        <v>175</v>
      </c>
      <c r="O765" s="36" t="s">
        <v>1608</v>
      </c>
      <c r="P765" s="36"/>
      <c r="Q765" s="36" t="s">
        <v>9343</v>
      </c>
      <c r="R765" s="36">
        <v>50.0</v>
      </c>
      <c r="S765" s="50"/>
      <c r="T765" s="28"/>
      <c r="U765" s="321">
        <v>45292.0</v>
      </c>
      <c r="V765" s="28"/>
      <c r="W765" s="28"/>
      <c r="X765" s="36">
        <v>0.0</v>
      </c>
      <c r="Y765" s="28"/>
      <c r="Z765" s="28"/>
      <c r="AA765" s="28"/>
      <c r="AB765" s="28"/>
      <c r="AC765" s="65" t="b">
        <v>0</v>
      </c>
      <c r="AD765" s="28" t="str">
        <f t="shared" si="4"/>
        <v>Waktunya Dummy</v>
      </c>
      <c r="AE765" s="28" t="str">
        <f t="shared" si="5"/>
        <v>1</v>
      </c>
      <c r="AF765" s="28">
        <f t="shared" si="8"/>
        <v>0</v>
      </c>
      <c r="AG765" s="36"/>
      <c r="AH765" s="322"/>
      <c r="AI765" s="36"/>
      <c r="AJ765" s="324"/>
      <c r="AK765" s="28"/>
      <c r="AL765" s="28"/>
      <c r="AM765" s="28"/>
      <c r="AN765" s="28"/>
      <c r="AO765" s="28"/>
      <c r="AP765" s="28"/>
      <c r="AQ765" s="28"/>
      <c r="AR765" s="28"/>
      <c r="AS765" s="28"/>
      <c r="AT765" s="28"/>
      <c r="AU765" s="28"/>
      <c r="AV765" s="28"/>
      <c r="AW765" s="28"/>
      <c r="AX765" s="28"/>
      <c r="AY765" s="55" t="s">
        <v>184</v>
      </c>
      <c r="AZ765" s="55" t="s">
        <v>184</v>
      </c>
      <c r="BA765" s="55" t="s">
        <v>184</v>
      </c>
      <c r="BB765" s="55" t="s">
        <v>184</v>
      </c>
      <c r="BC765" s="77">
        <f t="shared" si="7"/>
        <v>100</v>
      </c>
    </row>
    <row r="766" ht="22.5" customHeight="1">
      <c r="A766" s="36">
        <v>765.0</v>
      </c>
      <c r="B766" s="36" t="s">
        <v>742</v>
      </c>
      <c r="C766" s="36" t="s">
        <v>1553</v>
      </c>
      <c r="D766" s="36" t="s">
        <v>16</v>
      </c>
      <c r="E766" s="36" t="s">
        <v>240</v>
      </c>
      <c r="F766" s="337"/>
      <c r="G766" s="36" t="s">
        <v>9361</v>
      </c>
      <c r="H766" s="36" t="s">
        <v>2268</v>
      </c>
      <c r="I766" s="36">
        <v>2.0</v>
      </c>
      <c r="J766" s="36">
        <v>40.0</v>
      </c>
      <c r="K766" s="36">
        <v>80.0</v>
      </c>
      <c r="L766" s="36" t="s">
        <v>546</v>
      </c>
      <c r="M766" s="36">
        <v>2.0</v>
      </c>
      <c r="N766" s="36" t="s">
        <v>1987</v>
      </c>
      <c r="O766" s="36"/>
      <c r="P766" s="36"/>
      <c r="Q766" s="36" t="s">
        <v>368</v>
      </c>
      <c r="R766" s="36">
        <v>100.0</v>
      </c>
      <c r="S766" s="50"/>
      <c r="T766" s="28"/>
      <c r="U766" s="321">
        <v>45292.0</v>
      </c>
      <c r="V766" s="28"/>
      <c r="W766" s="28"/>
      <c r="X766" s="36">
        <v>0.0</v>
      </c>
      <c r="Y766" s="28"/>
      <c r="Z766" s="28"/>
      <c r="AA766" s="28"/>
      <c r="AB766" s="28"/>
      <c r="AC766" s="65" t="b">
        <v>0</v>
      </c>
      <c r="AD766" s="28" t="str">
        <f t="shared" si="4"/>
        <v>Waktunya Dummy</v>
      </c>
      <c r="AE766" s="28" t="str">
        <f t="shared" si="5"/>
        <v>1</v>
      </c>
      <c r="AF766" s="28">
        <f t="shared" si="8"/>
        <v>0</v>
      </c>
      <c r="AG766" s="36"/>
      <c r="AH766" s="322"/>
      <c r="AI766" s="36"/>
      <c r="AJ766" s="324"/>
      <c r="AK766" s="28"/>
      <c r="AL766" s="28"/>
      <c r="AM766" s="28"/>
      <c r="AN766" s="28"/>
      <c r="AO766" s="28"/>
      <c r="AP766" s="28"/>
      <c r="AQ766" s="28"/>
      <c r="AR766" s="28"/>
      <c r="AS766" s="28"/>
      <c r="AT766" s="28"/>
      <c r="AU766" s="28"/>
      <c r="AV766" s="28"/>
      <c r="AW766" s="28"/>
      <c r="AX766" s="28"/>
      <c r="AY766" s="55" t="s">
        <v>184</v>
      </c>
      <c r="AZ766" s="55" t="s">
        <v>184</v>
      </c>
      <c r="BA766" s="55" t="s">
        <v>184</v>
      </c>
      <c r="BB766" s="55" t="s">
        <v>184</v>
      </c>
      <c r="BC766" s="77">
        <f t="shared" si="7"/>
        <v>100</v>
      </c>
    </row>
    <row r="767" ht="22.5" customHeight="1">
      <c r="A767" s="36">
        <v>766.0</v>
      </c>
      <c r="B767" s="36" t="s">
        <v>1561</v>
      </c>
      <c r="C767" s="36" t="s">
        <v>1560</v>
      </c>
      <c r="D767" s="36" t="s">
        <v>96</v>
      </c>
      <c r="E767" s="36" t="s">
        <v>240</v>
      </c>
      <c r="F767" s="337"/>
      <c r="G767" s="36" t="s">
        <v>7221</v>
      </c>
      <c r="H767" s="36" t="s">
        <v>8132</v>
      </c>
      <c r="I767" s="36">
        <v>2.0</v>
      </c>
      <c r="J767" s="36">
        <v>60.0</v>
      </c>
      <c r="K767" s="36">
        <v>120.0</v>
      </c>
      <c r="L767" s="36" t="s">
        <v>8133</v>
      </c>
      <c r="M767" s="36">
        <v>6.0</v>
      </c>
      <c r="N767" s="36" t="s">
        <v>234</v>
      </c>
      <c r="O767" s="36" t="s">
        <v>235</v>
      </c>
      <c r="P767" s="36"/>
      <c r="Q767" s="36" t="s">
        <v>368</v>
      </c>
      <c r="R767" s="36">
        <v>100.0</v>
      </c>
      <c r="S767" s="50"/>
      <c r="T767" s="28"/>
      <c r="U767" s="321">
        <v>46058.0</v>
      </c>
      <c r="V767" s="28"/>
      <c r="W767" s="28"/>
      <c r="X767" s="36">
        <v>0.0</v>
      </c>
      <c r="Y767" s="28"/>
      <c r="Z767" s="28"/>
      <c r="AA767" s="28"/>
      <c r="AB767" s="28"/>
      <c r="AC767" s="65" t="b">
        <v>0</v>
      </c>
      <c r="AD767" s="28" t="str">
        <f t="shared" si="4"/>
        <v>Waktunya Dummy</v>
      </c>
      <c r="AE767" s="28" t="str">
        <f t="shared" si="5"/>
        <v>1</v>
      </c>
      <c r="AF767" s="28">
        <f t="shared" si="8"/>
        <v>0</v>
      </c>
      <c r="AG767" s="36"/>
      <c r="AH767" s="322"/>
      <c r="AI767" s="36"/>
      <c r="AJ767" s="324"/>
      <c r="AK767" s="28"/>
      <c r="AL767" s="28"/>
      <c r="AM767" s="28"/>
      <c r="AN767" s="28"/>
      <c r="AO767" s="28"/>
      <c r="AP767" s="28"/>
      <c r="AQ767" s="28"/>
      <c r="AR767" s="28"/>
      <c r="AS767" s="28"/>
      <c r="AT767" s="28"/>
      <c r="AU767" s="28"/>
      <c r="AV767" s="28"/>
      <c r="AW767" s="28"/>
      <c r="AX767" s="28"/>
      <c r="AY767" s="55" t="s">
        <v>184</v>
      </c>
      <c r="AZ767" s="55" t="s">
        <v>184</v>
      </c>
      <c r="BA767" s="55" t="s">
        <v>184</v>
      </c>
      <c r="BB767" s="55" t="s">
        <v>184</v>
      </c>
      <c r="BC767" s="77">
        <f t="shared" si="7"/>
        <v>100</v>
      </c>
    </row>
    <row r="768" ht="22.5" customHeight="1">
      <c r="A768" s="36">
        <v>767.0</v>
      </c>
      <c r="B768" s="36" t="s">
        <v>1137</v>
      </c>
      <c r="C768" s="36" t="s">
        <v>1569</v>
      </c>
      <c r="D768" s="36" t="s">
        <v>96</v>
      </c>
      <c r="E768" s="36" t="s">
        <v>240</v>
      </c>
      <c r="F768" s="337"/>
      <c r="G768" s="36" t="s">
        <v>7221</v>
      </c>
      <c r="H768" s="36" t="s">
        <v>1703</v>
      </c>
      <c r="I768" s="36">
        <v>2.0</v>
      </c>
      <c r="J768" s="36">
        <v>40.0</v>
      </c>
      <c r="K768" s="36">
        <v>80.0</v>
      </c>
      <c r="L768" s="36" t="s">
        <v>546</v>
      </c>
      <c r="M768" s="36">
        <v>17.0</v>
      </c>
      <c r="N768" s="36" t="s">
        <v>1987</v>
      </c>
      <c r="O768" s="36" t="s">
        <v>5616</v>
      </c>
      <c r="P768" s="36"/>
      <c r="Q768" s="36" t="s">
        <v>368</v>
      </c>
      <c r="R768" s="36">
        <v>100.0</v>
      </c>
      <c r="S768" s="50"/>
      <c r="T768" s="28"/>
      <c r="U768" s="321">
        <v>45233.0</v>
      </c>
      <c r="V768" s="28"/>
      <c r="W768" s="28"/>
      <c r="X768" s="36">
        <v>0.0</v>
      </c>
      <c r="Y768" s="28"/>
      <c r="Z768" s="28"/>
      <c r="AA768" s="28"/>
      <c r="AB768" s="28"/>
      <c r="AC768" s="65" t="b">
        <v>0</v>
      </c>
      <c r="AD768" s="28" t="str">
        <f t="shared" si="4"/>
        <v>Waktunya Dummy</v>
      </c>
      <c r="AE768" s="28" t="str">
        <f t="shared" si="5"/>
        <v>1</v>
      </c>
      <c r="AF768" s="28">
        <f t="shared" si="8"/>
        <v>0</v>
      </c>
      <c r="AG768" s="36"/>
      <c r="AH768" s="322"/>
      <c r="AI768" s="36"/>
      <c r="AJ768" s="324"/>
      <c r="AK768" s="28"/>
      <c r="AL768" s="28"/>
      <c r="AM768" s="28"/>
      <c r="AN768" s="28"/>
      <c r="AO768" s="28"/>
      <c r="AP768" s="28"/>
      <c r="AQ768" s="28"/>
      <c r="AR768" s="28"/>
      <c r="AS768" s="28"/>
      <c r="AT768" s="28"/>
      <c r="AU768" s="28"/>
      <c r="AV768" s="28"/>
      <c r="AW768" s="28"/>
      <c r="AX768" s="28"/>
      <c r="AY768" s="55" t="s">
        <v>184</v>
      </c>
      <c r="AZ768" s="55" t="s">
        <v>184</v>
      </c>
      <c r="BA768" s="55" t="s">
        <v>184</v>
      </c>
      <c r="BB768" s="55" t="s">
        <v>184</v>
      </c>
      <c r="BC768" s="77">
        <f t="shared" si="7"/>
        <v>100</v>
      </c>
    </row>
    <row r="769" ht="22.5" customHeight="1">
      <c r="A769" s="36">
        <v>768.0</v>
      </c>
      <c r="B769" s="36" t="s">
        <v>1151</v>
      </c>
      <c r="C769" s="36" t="s">
        <v>1579</v>
      </c>
      <c r="D769" s="36" t="s">
        <v>16</v>
      </c>
      <c r="E769" s="36" t="s">
        <v>240</v>
      </c>
      <c r="F769" s="36" t="s">
        <v>67</v>
      </c>
      <c r="G769" s="36" t="s">
        <v>7649</v>
      </c>
      <c r="H769" s="36" t="s">
        <v>680</v>
      </c>
      <c r="I769" s="36">
        <v>2.0</v>
      </c>
      <c r="J769" s="36">
        <v>40.0</v>
      </c>
      <c r="K769" s="36">
        <v>80.0</v>
      </c>
      <c r="L769" s="36" t="s">
        <v>546</v>
      </c>
      <c r="M769" s="36">
        <v>8.0</v>
      </c>
      <c r="N769" s="36" t="s">
        <v>234</v>
      </c>
      <c r="O769" s="36"/>
      <c r="P769" s="36"/>
      <c r="Q769" s="36" t="s">
        <v>532</v>
      </c>
      <c r="R769" s="36">
        <v>200.0</v>
      </c>
      <c r="S769" s="50"/>
      <c r="T769" s="28"/>
      <c r="U769" s="321">
        <v>45078.0</v>
      </c>
      <c r="V769" s="28"/>
      <c r="W769" s="28"/>
      <c r="X769" s="36">
        <v>0.0</v>
      </c>
      <c r="Y769" s="28"/>
      <c r="Z769" s="28"/>
      <c r="AA769" s="28"/>
      <c r="AB769" s="28"/>
      <c r="AC769" s="65" t="b">
        <v>0</v>
      </c>
      <c r="AD769" s="28" t="str">
        <f t="shared" si="4"/>
        <v>Waktunya Dummy</v>
      </c>
      <c r="AE769" s="28" t="str">
        <f t="shared" si="5"/>
        <v>2</v>
      </c>
      <c r="AF769" s="28">
        <f t="shared" si="8"/>
        <v>0</v>
      </c>
      <c r="AG769" s="36"/>
      <c r="AH769" s="322"/>
      <c r="AI769" s="36"/>
      <c r="AJ769" s="324"/>
      <c r="AK769" s="28"/>
      <c r="AL769" s="28"/>
      <c r="AM769" s="28"/>
      <c r="AN769" s="28"/>
      <c r="AO769" s="28"/>
      <c r="AP769" s="28"/>
      <c r="AQ769" s="28"/>
      <c r="AR769" s="28"/>
      <c r="AS769" s="28"/>
      <c r="AT769" s="28"/>
      <c r="AU769" s="28"/>
      <c r="AV769" s="28"/>
      <c r="AW769" s="28"/>
      <c r="AX769" s="28"/>
      <c r="AY769" s="55" t="s">
        <v>184</v>
      </c>
      <c r="AZ769" s="55" t="s">
        <v>184</v>
      </c>
      <c r="BA769" s="55" t="s">
        <v>184</v>
      </c>
      <c r="BB769" s="55" t="s">
        <v>184</v>
      </c>
      <c r="BC769" s="77">
        <f t="shared" si="7"/>
        <v>100</v>
      </c>
    </row>
    <row r="770" ht="22.5" customHeight="1">
      <c r="A770" s="36">
        <v>769.0</v>
      </c>
      <c r="B770" s="36" t="s">
        <v>1592</v>
      </c>
      <c r="C770" s="36" t="s">
        <v>1591</v>
      </c>
      <c r="D770" s="36" t="s">
        <v>181</v>
      </c>
      <c r="E770" s="36" t="s">
        <v>240</v>
      </c>
      <c r="F770" s="337"/>
      <c r="G770" s="36" t="s">
        <v>8006</v>
      </c>
      <c r="H770" s="36" t="s">
        <v>157</v>
      </c>
      <c r="I770" s="36">
        <v>2.0</v>
      </c>
      <c r="J770" s="36">
        <v>20.0</v>
      </c>
      <c r="K770" s="36">
        <v>40.0</v>
      </c>
      <c r="L770" s="36" t="s">
        <v>546</v>
      </c>
      <c r="M770" s="336">
        <v>46148.0</v>
      </c>
      <c r="N770" s="36" t="s">
        <v>234</v>
      </c>
      <c r="O770" s="36" t="s">
        <v>235</v>
      </c>
      <c r="P770" s="36"/>
      <c r="Q770" s="36" t="s">
        <v>2044</v>
      </c>
      <c r="R770" s="36">
        <v>100.0</v>
      </c>
      <c r="S770" s="50"/>
      <c r="T770" s="28"/>
      <c r="U770" s="321">
        <v>45271.0</v>
      </c>
      <c r="V770" s="28"/>
      <c r="W770" s="28"/>
      <c r="X770" s="36">
        <v>0.0</v>
      </c>
      <c r="Y770" s="28"/>
      <c r="Z770" s="28"/>
      <c r="AA770" s="28"/>
      <c r="AB770" s="28"/>
      <c r="AC770" s="65" t="b">
        <v>0</v>
      </c>
      <c r="AD770" s="28" t="str">
        <f t="shared" si="4"/>
        <v>Waktunya Dummy</v>
      </c>
      <c r="AE770" s="28" t="str">
        <f t="shared" si="5"/>
        <v>1</v>
      </c>
      <c r="AF770" s="28">
        <f t="shared" si="8"/>
        <v>0</v>
      </c>
      <c r="AG770" s="36"/>
      <c r="AH770" s="322"/>
      <c r="AI770" s="36"/>
      <c r="AJ770" s="324"/>
      <c r="AK770" s="28"/>
      <c r="AL770" s="28"/>
      <c r="AM770" s="28"/>
      <c r="AN770" s="28"/>
      <c r="AO770" s="28"/>
      <c r="AP770" s="28"/>
      <c r="AQ770" s="28"/>
      <c r="AR770" s="28"/>
      <c r="AS770" s="28"/>
      <c r="AT770" s="28"/>
      <c r="AU770" s="28"/>
      <c r="AV770" s="28"/>
      <c r="AW770" s="28"/>
      <c r="AX770" s="28"/>
      <c r="AY770" s="55" t="s">
        <v>184</v>
      </c>
      <c r="AZ770" s="55" t="s">
        <v>184</v>
      </c>
      <c r="BA770" s="55" t="s">
        <v>184</v>
      </c>
      <c r="BB770" s="55" t="s">
        <v>184</v>
      </c>
      <c r="BC770" s="77">
        <f t="shared" si="7"/>
        <v>100</v>
      </c>
    </row>
    <row r="771" ht="22.5" customHeight="1">
      <c r="A771" s="36">
        <v>770.0</v>
      </c>
      <c r="B771" s="36" t="s">
        <v>1179</v>
      </c>
      <c r="C771" s="36" t="s">
        <v>1597</v>
      </c>
      <c r="D771" s="36" t="s">
        <v>181</v>
      </c>
      <c r="E771" s="36" t="s">
        <v>240</v>
      </c>
      <c r="F771" s="337"/>
      <c r="G771" s="36" t="s">
        <v>7221</v>
      </c>
      <c r="H771" s="36" t="s">
        <v>1703</v>
      </c>
      <c r="I771" s="36">
        <v>2.0</v>
      </c>
      <c r="J771" s="36">
        <v>40.0</v>
      </c>
      <c r="K771" s="36">
        <v>80.0</v>
      </c>
      <c r="L771" s="36" t="s">
        <v>546</v>
      </c>
      <c r="M771" s="36">
        <v>2.0</v>
      </c>
      <c r="N771" s="36" t="s">
        <v>1987</v>
      </c>
      <c r="O771" s="36"/>
      <c r="P771" s="36"/>
      <c r="Q771" s="36" t="s">
        <v>368</v>
      </c>
      <c r="R771" s="36">
        <v>100.0</v>
      </c>
      <c r="S771" s="50"/>
      <c r="T771" s="28"/>
      <c r="U771" s="321">
        <v>45292.0</v>
      </c>
      <c r="V771" s="28"/>
      <c r="W771" s="28"/>
      <c r="X771" s="36">
        <v>0.0</v>
      </c>
      <c r="Y771" s="28"/>
      <c r="Z771" s="28"/>
      <c r="AA771" s="28"/>
      <c r="AB771" s="28"/>
      <c r="AC771" s="65" t="b">
        <v>0</v>
      </c>
      <c r="AD771" s="28" t="str">
        <f t="shared" si="4"/>
        <v>Waktunya Dummy</v>
      </c>
      <c r="AE771" s="28" t="str">
        <f t="shared" si="5"/>
        <v>1</v>
      </c>
      <c r="AF771" s="28">
        <f t="shared" si="8"/>
        <v>0</v>
      </c>
      <c r="AG771" s="36"/>
      <c r="AH771" s="322"/>
      <c r="AI771" s="36"/>
      <c r="AJ771" s="324"/>
      <c r="AK771" s="28"/>
      <c r="AL771" s="28"/>
      <c r="AM771" s="28"/>
      <c r="AN771" s="28"/>
      <c r="AO771" s="28"/>
      <c r="AP771" s="28"/>
      <c r="AQ771" s="28"/>
      <c r="AR771" s="28"/>
      <c r="AS771" s="28"/>
      <c r="AT771" s="28"/>
      <c r="AU771" s="28"/>
      <c r="AV771" s="28"/>
      <c r="AW771" s="28"/>
      <c r="AX771" s="28"/>
      <c r="AY771" s="55" t="s">
        <v>184</v>
      </c>
      <c r="AZ771" s="55" t="s">
        <v>184</v>
      </c>
      <c r="BA771" s="55" t="s">
        <v>184</v>
      </c>
      <c r="BB771" s="55" t="s">
        <v>184</v>
      </c>
      <c r="BC771" s="77">
        <f t="shared" si="7"/>
        <v>100</v>
      </c>
    </row>
    <row r="772" ht="22.5" customHeight="1">
      <c r="A772" s="36">
        <v>771.0</v>
      </c>
      <c r="B772" s="36" t="s">
        <v>1208</v>
      </c>
      <c r="C772" s="36" t="s">
        <v>1631</v>
      </c>
      <c r="D772" s="36" t="s">
        <v>16</v>
      </c>
      <c r="E772" s="36" t="s">
        <v>240</v>
      </c>
      <c r="F772" s="337"/>
      <c r="G772" s="36" t="s">
        <v>9501</v>
      </c>
      <c r="H772" s="36" t="s">
        <v>1703</v>
      </c>
      <c r="I772" s="36">
        <v>2.0</v>
      </c>
      <c r="J772" s="36">
        <v>40.0</v>
      </c>
      <c r="K772" s="36">
        <v>80.0</v>
      </c>
      <c r="L772" s="36" t="s">
        <v>546</v>
      </c>
      <c r="M772" s="36">
        <v>2.0</v>
      </c>
      <c r="N772" s="36" t="s">
        <v>1987</v>
      </c>
      <c r="O772" s="36"/>
      <c r="P772" s="36"/>
      <c r="Q772" s="36" t="s">
        <v>368</v>
      </c>
      <c r="R772" s="36">
        <v>100.0</v>
      </c>
      <c r="S772" s="50"/>
      <c r="T772" s="28"/>
      <c r="U772" s="321">
        <v>45292.0</v>
      </c>
      <c r="V772" s="28"/>
      <c r="W772" s="28"/>
      <c r="X772" s="36">
        <v>0.0</v>
      </c>
      <c r="Y772" s="28"/>
      <c r="Z772" s="28"/>
      <c r="AA772" s="28"/>
      <c r="AB772" s="28"/>
      <c r="AC772" s="65" t="b">
        <v>0</v>
      </c>
      <c r="AD772" s="28" t="str">
        <f t="shared" si="4"/>
        <v>Waktunya Dummy</v>
      </c>
      <c r="AE772" s="28" t="str">
        <f t="shared" si="5"/>
        <v>1</v>
      </c>
      <c r="AF772" s="28">
        <f t="shared" si="8"/>
        <v>0</v>
      </c>
      <c r="AG772" s="36"/>
      <c r="AH772" s="322"/>
      <c r="AI772" s="36"/>
      <c r="AJ772" s="324"/>
      <c r="AK772" s="28"/>
      <c r="AL772" s="28"/>
      <c r="AM772" s="28"/>
      <c r="AN772" s="28"/>
      <c r="AO772" s="28"/>
      <c r="AP772" s="28"/>
      <c r="AQ772" s="28"/>
      <c r="AR772" s="28"/>
      <c r="AS772" s="28"/>
      <c r="AT772" s="28"/>
      <c r="AU772" s="28"/>
      <c r="AV772" s="28"/>
      <c r="AW772" s="28"/>
      <c r="AX772" s="28"/>
      <c r="AY772" s="55" t="s">
        <v>184</v>
      </c>
      <c r="AZ772" s="55" t="s">
        <v>184</v>
      </c>
      <c r="BA772" s="55" t="s">
        <v>184</v>
      </c>
      <c r="BB772" s="55" t="s">
        <v>184</v>
      </c>
      <c r="BC772" s="77">
        <f t="shared" si="7"/>
        <v>100</v>
      </c>
    </row>
    <row r="773" ht="22.5" customHeight="1">
      <c r="A773" s="36">
        <v>772.0</v>
      </c>
      <c r="B773" s="36" t="s">
        <v>1213</v>
      </c>
      <c r="C773" s="36" t="s">
        <v>1638</v>
      </c>
      <c r="D773" s="36" t="s">
        <v>16</v>
      </c>
      <c r="E773" s="36" t="s">
        <v>240</v>
      </c>
      <c r="F773" s="337"/>
      <c r="G773" s="36" t="s">
        <v>8056</v>
      </c>
      <c r="H773" s="36" t="s">
        <v>277</v>
      </c>
      <c r="I773" s="36">
        <v>2.0</v>
      </c>
      <c r="J773" s="36">
        <v>60.0</v>
      </c>
      <c r="K773" s="36">
        <v>120.0</v>
      </c>
      <c r="L773" s="36" t="s">
        <v>546</v>
      </c>
      <c r="M773" s="36">
        <v>18.0</v>
      </c>
      <c r="N773" s="36" t="s">
        <v>1768</v>
      </c>
      <c r="O773" s="36" t="s">
        <v>176</v>
      </c>
      <c r="P773" s="36"/>
      <c r="Q773" s="36" t="s">
        <v>532</v>
      </c>
      <c r="R773" s="36">
        <v>200.0</v>
      </c>
      <c r="S773" s="50"/>
      <c r="T773" s="28"/>
      <c r="U773" s="321">
        <v>45260.0</v>
      </c>
      <c r="V773" s="28"/>
      <c r="W773" s="28"/>
      <c r="X773" s="36">
        <v>0.0</v>
      </c>
      <c r="Y773" s="28"/>
      <c r="Z773" s="28"/>
      <c r="AA773" s="28"/>
      <c r="AB773" s="28"/>
      <c r="AC773" s="65" t="b">
        <v>0</v>
      </c>
      <c r="AD773" s="28" t="str">
        <f t="shared" si="4"/>
        <v>Waktunya Dummy</v>
      </c>
      <c r="AE773" s="28" t="str">
        <f t="shared" si="5"/>
        <v>2</v>
      </c>
      <c r="AF773" s="28">
        <f t="shared" si="8"/>
        <v>0</v>
      </c>
      <c r="AG773" s="36"/>
      <c r="AH773" s="322"/>
      <c r="AI773" s="36"/>
      <c r="AJ773" s="324"/>
      <c r="AK773" s="28"/>
      <c r="AL773" s="28"/>
      <c r="AM773" s="28"/>
      <c r="AN773" s="28"/>
      <c r="AO773" s="28"/>
      <c r="AP773" s="28"/>
      <c r="AQ773" s="28"/>
      <c r="AR773" s="28"/>
      <c r="AS773" s="28"/>
      <c r="AT773" s="28"/>
      <c r="AU773" s="28"/>
      <c r="AV773" s="28"/>
      <c r="AW773" s="28"/>
      <c r="AX773" s="28"/>
      <c r="AY773" s="55" t="s">
        <v>184</v>
      </c>
      <c r="AZ773" s="55" t="s">
        <v>184</v>
      </c>
      <c r="BA773" s="55" t="s">
        <v>184</v>
      </c>
      <c r="BB773" s="55" t="s">
        <v>184</v>
      </c>
      <c r="BC773" s="77">
        <f t="shared" si="7"/>
        <v>100</v>
      </c>
    </row>
    <row r="774" ht="22.5" customHeight="1">
      <c r="A774" s="36">
        <v>773.0</v>
      </c>
      <c r="B774" s="36" t="s">
        <v>1643</v>
      </c>
      <c r="C774" s="36" t="s">
        <v>1642</v>
      </c>
      <c r="D774" s="36" t="s">
        <v>16</v>
      </c>
      <c r="E774" s="36" t="s">
        <v>240</v>
      </c>
      <c r="F774" s="337"/>
      <c r="G774" s="36" t="s">
        <v>8006</v>
      </c>
      <c r="H774" s="36" t="s">
        <v>157</v>
      </c>
      <c r="I774" s="36">
        <v>2.0</v>
      </c>
      <c r="J774" s="36">
        <v>40.0</v>
      </c>
      <c r="K774" s="36">
        <v>80.0</v>
      </c>
      <c r="L774" s="36" t="s">
        <v>546</v>
      </c>
      <c r="M774" s="336">
        <v>46178.0</v>
      </c>
      <c r="N774" s="36" t="s">
        <v>1987</v>
      </c>
      <c r="O774" s="36" t="s">
        <v>1624</v>
      </c>
      <c r="P774" s="36"/>
      <c r="Q774" s="36" t="s">
        <v>368</v>
      </c>
      <c r="R774" s="36">
        <v>100.0</v>
      </c>
      <c r="S774" s="50"/>
      <c r="T774" s="28"/>
      <c r="U774" s="321">
        <v>45260.0</v>
      </c>
      <c r="V774" s="28"/>
      <c r="W774" s="28"/>
      <c r="X774" s="36">
        <v>0.0</v>
      </c>
      <c r="Y774" s="28"/>
      <c r="Z774" s="28"/>
      <c r="AA774" s="28"/>
      <c r="AB774" s="28"/>
      <c r="AC774" s="65" t="b">
        <v>0</v>
      </c>
      <c r="AD774" s="28" t="str">
        <f t="shared" si="4"/>
        <v>Waktunya Dummy</v>
      </c>
      <c r="AE774" s="28" t="str">
        <f t="shared" si="5"/>
        <v>1</v>
      </c>
      <c r="AF774" s="28">
        <f t="shared" si="8"/>
        <v>0</v>
      </c>
      <c r="AG774" s="36"/>
      <c r="AH774" s="322"/>
      <c r="AI774" s="36"/>
      <c r="AJ774" s="324"/>
      <c r="AK774" s="28"/>
      <c r="AL774" s="28"/>
      <c r="AM774" s="28"/>
      <c r="AN774" s="28"/>
      <c r="AO774" s="28"/>
      <c r="AP774" s="28"/>
      <c r="AQ774" s="28"/>
      <c r="AR774" s="28"/>
      <c r="AS774" s="28"/>
      <c r="AT774" s="28"/>
      <c r="AU774" s="28"/>
      <c r="AV774" s="28"/>
      <c r="AW774" s="28"/>
      <c r="AX774" s="28"/>
      <c r="AY774" s="55" t="s">
        <v>184</v>
      </c>
      <c r="AZ774" s="55" t="s">
        <v>184</v>
      </c>
      <c r="BA774" s="55" t="s">
        <v>184</v>
      </c>
      <c r="BB774" s="55" t="s">
        <v>184</v>
      </c>
      <c r="BC774" s="77">
        <f t="shared" si="7"/>
        <v>100</v>
      </c>
    </row>
    <row r="775" ht="22.5" customHeight="1">
      <c r="A775" s="36">
        <v>774.0</v>
      </c>
      <c r="B775" s="36" t="s">
        <v>1023</v>
      </c>
      <c r="C775" s="36" t="s">
        <v>1651</v>
      </c>
      <c r="D775" s="36" t="s">
        <v>96</v>
      </c>
      <c r="E775" s="36" t="s">
        <v>240</v>
      </c>
      <c r="F775" s="337"/>
      <c r="G775" s="36" t="s">
        <v>7345</v>
      </c>
      <c r="H775" s="36" t="s">
        <v>409</v>
      </c>
      <c r="I775" s="36">
        <v>2.0</v>
      </c>
      <c r="J775" s="36">
        <v>40.0</v>
      </c>
      <c r="K775" s="36">
        <v>80.0</v>
      </c>
      <c r="L775" s="36" t="s">
        <v>546</v>
      </c>
      <c r="M775" s="36">
        <v>16.0</v>
      </c>
      <c r="N775" s="36" t="s">
        <v>234</v>
      </c>
      <c r="O775" s="36" t="s">
        <v>235</v>
      </c>
      <c r="P775" s="36"/>
      <c r="Q775" s="36" t="s">
        <v>532</v>
      </c>
      <c r="R775" s="36">
        <v>200.0</v>
      </c>
      <c r="S775" s="50"/>
      <c r="T775" s="28"/>
      <c r="U775" s="321">
        <v>45232.0</v>
      </c>
      <c r="V775" s="28"/>
      <c r="W775" s="28"/>
      <c r="X775" s="36">
        <v>0.0</v>
      </c>
      <c r="Y775" s="28"/>
      <c r="Z775" s="28"/>
      <c r="AA775" s="28"/>
      <c r="AB775" s="28"/>
      <c r="AC775" s="65" t="b">
        <v>0</v>
      </c>
      <c r="AD775" s="28" t="str">
        <f t="shared" si="4"/>
        <v>Waktunya Dummy</v>
      </c>
      <c r="AE775" s="28" t="str">
        <f t="shared" si="5"/>
        <v>2</v>
      </c>
      <c r="AF775" s="28">
        <f t="shared" si="8"/>
        <v>0</v>
      </c>
      <c r="AG775" s="36"/>
      <c r="AH775" s="322"/>
      <c r="AI775" s="36"/>
      <c r="AJ775" s="324"/>
      <c r="AK775" s="28"/>
      <c r="AL775" s="28"/>
      <c r="AM775" s="28"/>
      <c r="AN775" s="28"/>
      <c r="AO775" s="28"/>
      <c r="AP775" s="28"/>
      <c r="AQ775" s="28"/>
      <c r="AR775" s="28"/>
      <c r="AS775" s="28"/>
      <c r="AT775" s="28"/>
      <c r="AU775" s="28"/>
      <c r="AV775" s="28"/>
      <c r="AW775" s="28"/>
      <c r="AX775" s="28"/>
      <c r="AY775" s="55" t="s">
        <v>184</v>
      </c>
      <c r="AZ775" s="55" t="s">
        <v>184</v>
      </c>
      <c r="BA775" s="55" t="s">
        <v>184</v>
      </c>
      <c r="BB775" s="55" t="s">
        <v>184</v>
      </c>
      <c r="BC775" s="77">
        <f t="shared" si="7"/>
        <v>100</v>
      </c>
    </row>
    <row r="776" ht="22.5" customHeight="1">
      <c r="A776" s="36">
        <v>775.0</v>
      </c>
      <c r="B776" s="36" t="s">
        <v>1667</v>
      </c>
      <c r="C776" s="36" t="s">
        <v>1665</v>
      </c>
      <c r="D776" s="36" t="s">
        <v>16</v>
      </c>
      <c r="E776" s="36" t="s">
        <v>240</v>
      </c>
      <c r="F776" s="337"/>
      <c r="G776" s="36" t="s">
        <v>4990</v>
      </c>
      <c r="H776" s="36">
        <v>0.0</v>
      </c>
      <c r="I776" s="36">
        <v>0.0</v>
      </c>
      <c r="J776" s="36">
        <v>0.0</v>
      </c>
      <c r="K776" s="36">
        <v>0.0</v>
      </c>
      <c r="L776" s="36" t="s">
        <v>4990</v>
      </c>
      <c r="M776" s="36">
        <v>0.0</v>
      </c>
      <c r="N776" s="36" t="s">
        <v>4990</v>
      </c>
      <c r="O776" s="36" t="s">
        <v>1608</v>
      </c>
      <c r="P776" s="36"/>
      <c r="Q776" s="36">
        <v>0.0</v>
      </c>
      <c r="R776" s="36">
        <v>0.0</v>
      </c>
      <c r="S776" s="50"/>
      <c r="T776" s="28"/>
      <c r="U776" s="321">
        <v>45292.0</v>
      </c>
      <c r="V776" s="28"/>
      <c r="W776" s="28"/>
      <c r="X776" s="36">
        <v>0.0</v>
      </c>
      <c r="Y776" s="28"/>
      <c r="Z776" s="28"/>
      <c r="AA776" s="28"/>
      <c r="AB776" s="28"/>
      <c r="AC776" s="65" t="b">
        <v>0</v>
      </c>
      <c r="AD776" s="28" t="str">
        <f t="shared" si="4"/>
        <v>Waktunya Dummy</v>
      </c>
      <c r="AE776" s="28" t="str">
        <f t="shared" si="5"/>
        <v>0</v>
      </c>
      <c r="AF776" s="28">
        <f t="shared" si="8"/>
        <v>0</v>
      </c>
      <c r="AG776" s="36"/>
      <c r="AH776" s="322"/>
      <c r="AI776" s="36"/>
      <c r="AJ776" s="324"/>
      <c r="AK776" s="28"/>
      <c r="AL776" s="28"/>
      <c r="AM776" s="28"/>
      <c r="AN776" s="28"/>
      <c r="AO776" s="28"/>
      <c r="AP776" s="28"/>
      <c r="AQ776" s="28"/>
      <c r="AR776" s="28"/>
      <c r="AS776" s="28"/>
      <c r="AT776" s="28"/>
      <c r="AU776" s="28"/>
      <c r="AV776" s="28"/>
      <c r="AW776" s="28"/>
      <c r="AX776" s="28"/>
      <c r="AY776" s="55" t="s">
        <v>184</v>
      </c>
      <c r="AZ776" s="55" t="s">
        <v>184</v>
      </c>
      <c r="BA776" s="55" t="s">
        <v>184</v>
      </c>
      <c r="BB776" s="55" t="s">
        <v>184</v>
      </c>
      <c r="BC776" s="77">
        <f t="shared" si="7"/>
        <v>100</v>
      </c>
    </row>
    <row r="777" ht="22.5" customHeight="1">
      <c r="A777" s="36">
        <v>776.0</v>
      </c>
      <c r="B777" s="36" t="s">
        <v>1246</v>
      </c>
      <c r="C777" s="36" t="s">
        <v>1671</v>
      </c>
      <c r="D777" s="36" t="s">
        <v>16</v>
      </c>
      <c r="E777" s="36" t="s">
        <v>240</v>
      </c>
      <c r="F777" s="36" t="s">
        <v>67</v>
      </c>
      <c r="G777" s="36" t="s">
        <v>7649</v>
      </c>
      <c r="H777" s="36" t="s">
        <v>680</v>
      </c>
      <c r="I777" s="36">
        <v>2.0</v>
      </c>
      <c r="J777" s="36">
        <v>40.0</v>
      </c>
      <c r="K777" s="36">
        <v>80.0</v>
      </c>
      <c r="L777" s="36" t="s">
        <v>546</v>
      </c>
      <c r="M777" s="36">
        <v>6.0</v>
      </c>
      <c r="N777" s="36" t="s">
        <v>234</v>
      </c>
      <c r="O777" s="36" t="s">
        <v>235</v>
      </c>
      <c r="P777" s="36"/>
      <c r="Q777" s="36" t="s">
        <v>532</v>
      </c>
      <c r="R777" s="36">
        <v>200.0</v>
      </c>
      <c r="S777" s="50"/>
      <c r="T777" s="28"/>
      <c r="U777" s="321">
        <v>45212.0</v>
      </c>
      <c r="V777" s="28"/>
      <c r="W777" s="28"/>
      <c r="X777" s="36">
        <v>0.0</v>
      </c>
      <c r="Y777" s="28"/>
      <c r="Z777" s="28"/>
      <c r="AA777" s="28"/>
      <c r="AB777" s="28"/>
      <c r="AC777" s="65" t="b">
        <v>0</v>
      </c>
      <c r="AD777" s="28" t="str">
        <f t="shared" si="4"/>
        <v>Waktunya Dummy</v>
      </c>
      <c r="AE777" s="28" t="str">
        <f t="shared" si="5"/>
        <v>2</v>
      </c>
      <c r="AF777" s="28">
        <f t="shared" si="8"/>
        <v>0</v>
      </c>
      <c r="AG777" s="36"/>
      <c r="AH777" s="322"/>
      <c r="AI777" s="36"/>
      <c r="AJ777" s="324"/>
      <c r="AK777" s="28"/>
      <c r="AL777" s="28"/>
      <c r="AM777" s="28"/>
      <c r="AN777" s="28"/>
      <c r="AO777" s="28"/>
      <c r="AP777" s="28"/>
      <c r="AQ777" s="28"/>
      <c r="AR777" s="28"/>
      <c r="AS777" s="28"/>
      <c r="AT777" s="28"/>
      <c r="AU777" s="28"/>
      <c r="AV777" s="28"/>
      <c r="AW777" s="28"/>
      <c r="AX777" s="28"/>
      <c r="AY777" s="55" t="s">
        <v>184</v>
      </c>
      <c r="AZ777" s="55" t="s">
        <v>184</v>
      </c>
      <c r="BA777" s="55" t="s">
        <v>184</v>
      </c>
      <c r="BB777" s="55" t="s">
        <v>184</v>
      </c>
      <c r="BC777" s="77">
        <f t="shared" si="7"/>
        <v>100</v>
      </c>
    </row>
    <row r="778" ht="22.5" customHeight="1">
      <c r="A778" s="36">
        <v>777.0</v>
      </c>
      <c r="B778" s="36" t="s">
        <v>656</v>
      </c>
      <c r="C778" s="36" t="s">
        <v>1681</v>
      </c>
      <c r="D778" s="36" t="s">
        <v>16</v>
      </c>
      <c r="E778" s="36" t="s">
        <v>240</v>
      </c>
      <c r="F778" s="337"/>
      <c r="G778" s="36" t="s">
        <v>7221</v>
      </c>
      <c r="H778" s="36" t="s">
        <v>1703</v>
      </c>
      <c r="I778" s="36">
        <v>2.0</v>
      </c>
      <c r="J778" s="36">
        <v>40.0</v>
      </c>
      <c r="K778" s="36">
        <v>80.0</v>
      </c>
      <c r="L778" s="36" t="s">
        <v>546</v>
      </c>
      <c r="M778" s="36">
        <v>2.0</v>
      </c>
      <c r="N778" s="36" t="s">
        <v>1987</v>
      </c>
      <c r="O778" s="36"/>
      <c r="P778" s="36"/>
      <c r="Q778" s="36" t="s">
        <v>368</v>
      </c>
      <c r="R778" s="36">
        <v>100.0</v>
      </c>
      <c r="S778" s="50"/>
      <c r="T778" s="28"/>
      <c r="U778" s="321">
        <v>45292.0</v>
      </c>
      <c r="V778" s="28"/>
      <c r="W778" s="28"/>
      <c r="X778" s="36">
        <v>0.0</v>
      </c>
      <c r="Y778" s="28"/>
      <c r="Z778" s="28"/>
      <c r="AA778" s="28"/>
      <c r="AB778" s="28"/>
      <c r="AC778" s="65" t="b">
        <v>0</v>
      </c>
      <c r="AD778" s="28" t="str">
        <f t="shared" si="4"/>
        <v>Waktunya Dummy</v>
      </c>
      <c r="AE778" s="28" t="str">
        <f t="shared" si="5"/>
        <v>1</v>
      </c>
      <c r="AF778" s="28">
        <f t="shared" si="8"/>
        <v>0</v>
      </c>
      <c r="AG778" s="36"/>
      <c r="AH778" s="322"/>
      <c r="AI778" s="36"/>
      <c r="AJ778" s="324"/>
      <c r="AK778" s="28"/>
      <c r="AL778" s="28"/>
      <c r="AM778" s="28"/>
      <c r="AN778" s="28"/>
      <c r="AO778" s="28"/>
      <c r="AP778" s="28"/>
      <c r="AQ778" s="28"/>
      <c r="AR778" s="28"/>
      <c r="AS778" s="28"/>
      <c r="AT778" s="28"/>
      <c r="AU778" s="28"/>
      <c r="AV778" s="28"/>
      <c r="AW778" s="28"/>
      <c r="AX778" s="28"/>
      <c r="AY778" s="55" t="s">
        <v>184</v>
      </c>
      <c r="AZ778" s="55" t="s">
        <v>184</v>
      </c>
      <c r="BA778" s="55" t="s">
        <v>184</v>
      </c>
      <c r="BB778" s="55" t="s">
        <v>184</v>
      </c>
      <c r="BC778" s="77">
        <f t="shared" si="7"/>
        <v>100</v>
      </c>
    </row>
    <row r="779" ht="22.5" customHeight="1">
      <c r="A779" s="36">
        <v>778.0</v>
      </c>
      <c r="B779" s="36" t="s">
        <v>1301</v>
      </c>
      <c r="C779" s="36" t="s">
        <v>1714</v>
      </c>
      <c r="D779" s="36" t="s">
        <v>181</v>
      </c>
      <c r="E779" s="36" t="s">
        <v>240</v>
      </c>
      <c r="F779" s="337"/>
      <c r="G779" s="36" t="s">
        <v>7221</v>
      </c>
      <c r="H779" s="36" t="s">
        <v>1703</v>
      </c>
      <c r="I779" s="36">
        <v>2.0</v>
      </c>
      <c r="J779" s="36">
        <v>40.0</v>
      </c>
      <c r="K779" s="36">
        <v>80.0</v>
      </c>
      <c r="L779" s="36" t="s">
        <v>546</v>
      </c>
      <c r="M779" s="36">
        <v>4.0</v>
      </c>
      <c r="N779" s="36" t="s">
        <v>234</v>
      </c>
      <c r="O779" s="36" t="s">
        <v>235</v>
      </c>
      <c r="P779" s="36"/>
      <c r="Q779" s="36" t="s">
        <v>368</v>
      </c>
      <c r="R779" s="36">
        <v>100.0</v>
      </c>
      <c r="S779" s="50"/>
      <c r="T779" s="28"/>
      <c r="U779" s="321">
        <v>45161.0</v>
      </c>
      <c r="V779" s="28"/>
      <c r="W779" s="28"/>
      <c r="X779" s="36">
        <v>0.0</v>
      </c>
      <c r="Y779" s="28"/>
      <c r="Z779" s="28"/>
      <c r="AA779" s="28"/>
      <c r="AB779" s="28"/>
      <c r="AC779" s="65" t="b">
        <v>0</v>
      </c>
      <c r="AD779" s="28" t="str">
        <f t="shared" si="4"/>
        <v>Waktunya Dummy</v>
      </c>
      <c r="AE779" s="28" t="str">
        <f t="shared" si="5"/>
        <v>1</v>
      </c>
      <c r="AF779" s="28">
        <f t="shared" si="8"/>
        <v>0</v>
      </c>
      <c r="AG779" s="36"/>
      <c r="AH779" s="322"/>
      <c r="AI779" s="36"/>
      <c r="AJ779" s="324"/>
      <c r="AK779" s="28"/>
      <c r="AL779" s="28"/>
      <c r="AM779" s="28"/>
      <c r="AN779" s="28"/>
      <c r="AO779" s="28"/>
      <c r="AP779" s="28"/>
      <c r="AQ779" s="28"/>
      <c r="AR779" s="28"/>
      <c r="AS779" s="28"/>
      <c r="AT779" s="28"/>
      <c r="AU779" s="28"/>
      <c r="AV779" s="28"/>
      <c r="AW779" s="28"/>
      <c r="AX779" s="28"/>
      <c r="AY779" s="55" t="s">
        <v>184</v>
      </c>
      <c r="AZ779" s="55" t="s">
        <v>184</v>
      </c>
      <c r="BA779" s="55" t="s">
        <v>184</v>
      </c>
      <c r="BB779" s="55" t="s">
        <v>184</v>
      </c>
      <c r="BC779" s="77">
        <f t="shared" si="7"/>
        <v>100</v>
      </c>
    </row>
    <row r="780" ht="22.5" customHeight="1">
      <c r="A780" s="36">
        <v>779.0</v>
      </c>
      <c r="B780" s="36" t="s">
        <v>1308</v>
      </c>
      <c r="C780" s="36" t="s">
        <v>1716</v>
      </c>
      <c r="D780" s="36" t="s">
        <v>16</v>
      </c>
      <c r="E780" s="36" t="s">
        <v>240</v>
      </c>
      <c r="F780" s="36" t="s">
        <v>67</v>
      </c>
      <c r="G780" s="36" t="s">
        <v>7649</v>
      </c>
      <c r="H780" s="36" t="s">
        <v>680</v>
      </c>
      <c r="I780" s="36">
        <v>2.0</v>
      </c>
      <c r="J780" s="36">
        <v>40.0</v>
      </c>
      <c r="K780" s="36">
        <v>80.0</v>
      </c>
      <c r="L780" s="36" t="s">
        <v>546</v>
      </c>
      <c r="M780" s="36">
        <v>4.0</v>
      </c>
      <c r="N780" s="36" t="s">
        <v>234</v>
      </c>
      <c r="O780" s="36"/>
      <c r="P780" s="36"/>
      <c r="Q780" s="36" t="s">
        <v>532</v>
      </c>
      <c r="R780" s="36">
        <v>200.0</v>
      </c>
      <c r="S780" s="50"/>
      <c r="T780" s="28"/>
      <c r="U780" s="321">
        <v>45078.0</v>
      </c>
      <c r="V780" s="28"/>
      <c r="W780" s="28"/>
      <c r="X780" s="36">
        <v>0.0</v>
      </c>
      <c r="Y780" s="28"/>
      <c r="Z780" s="28"/>
      <c r="AA780" s="28"/>
      <c r="AB780" s="28"/>
      <c r="AC780" s="65" t="b">
        <v>0</v>
      </c>
      <c r="AD780" s="28" t="str">
        <f t="shared" si="4"/>
        <v>Waktunya Dummy</v>
      </c>
      <c r="AE780" s="28" t="str">
        <f t="shared" si="5"/>
        <v>2</v>
      </c>
      <c r="AF780" s="28">
        <f t="shared" si="8"/>
        <v>0</v>
      </c>
      <c r="AG780" s="36"/>
      <c r="AH780" s="322"/>
      <c r="AI780" s="36"/>
      <c r="AJ780" s="324"/>
      <c r="AK780" s="28"/>
      <c r="AL780" s="28"/>
      <c r="AM780" s="28"/>
      <c r="AN780" s="28"/>
      <c r="AO780" s="28"/>
      <c r="AP780" s="28"/>
      <c r="AQ780" s="28"/>
      <c r="AR780" s="28"/>
      <c r="AS780" s="28"/>
      <c r="AT780" s="28"/>
      <c r="AU780" s="28"/>
      <c r="AV780" s="28"/>
      <c r="AW780" s="28"/>
      <c r="AX780" s="28"/>
      <c r="AY780" s="55" t="s">
        <v>184</v>
      </c>
      <c r="AZ780" s="55" t="s">
        <v>184</v>
      </c>
      <c r="BA780" s="55" t="s">
        <v>184</v>
      </c>
      <c r="BB780" s="55" t="s">
        <v>184</v>
      </c>
      <c r="BC780" s="77">
        <f t="shared" si="7"/>
        <v>100</v>
      </c>
    </row>
    <row r="781" ht="22.5" customHeight="1">
      <c r="A781" s="36">
        <v>780.0</v>
      </c>
      <c r="B781" s="36" t="s">
        <v>1084</v>
      </c>
      <c r="C781" s="36" t="s">
        <v>1723</v>
      </c>
      <c r="D781" s="36" t="s">
        <v>16</v>
      </c>
      <c r="E781" s="36" t="s">
        <v>240</v>
      </c>
      <c r="F781" s="337"/>
      <c r="G781" s="36" t="s">
        <v>7345</v>
      </c>
      <c r="H781" s="36" t="s">
        <v>409</v>
      </c>
      <c r="I781" s="36">
        <v>2.0</v>
      </c>
      <c r="J781" s="36">
        <v>40.0</v>
      </c>
      <c r="K781" s="36">
        <v>80.0</v>
      </c>
      <c r="L781" s="36" t="s">
        <v>546</v>
      </c>
      <c r="M781" s="36">
        <v>17.0</v>
      </c>
      <c r="N781" s="36" t="s">
        <v>234</v>
      </c>
      <c r="O781" s="36" t="s">
        <v>235</v>
      </c>
      <c r="P781" s="36"/>
      <c r="Q781" s="36" t="s">
        <v>532</v>
      </c>
      <c r="R781" s="36">
        <v>200.0</v>
      </c>
      <c r="S781" s="50"/>
      <c r="T781" s="28"/>
      <c r="U781" s="321">
        <v>44974.0</v>
      </c>
      <c r="V781" s="28"/>
      <c r="W781" s="28"/>
      <c r="X781" s="36">
        <v>0.0</v>
      </c>
      <c r="Y781" s="28"/>
      <c r="Z781" s="28"/>
      <c r="AA781" s="28"/>
      <c r="AB781" s="28"/>
      <c r="AC781" s="65" t="b">
        <v>0</v>
      </c>
      <c r="AD781" s="28" t="str">
        <f t="shared" si="4"/>
        <v>Waktunya Dummy</v>
      </c>
      <c r="AE781" s="28" t="str">
        <f t="shared" si="5"/>
        <v>2</v>
      </c>
      <c r="AF781" s="28">
        <f t="shared" si="8"/>
        <v>0</v>
      </c>
      <c r="AG781" s="36"/>
      <c r="AH781" s="322"/>
      <c r="AI781" s="36"/>
      <c r="AJ781" s="324"/>
      <c r="AK781" s="28"/>
      <c r="AL781" s="28"/>
      <c r="AM781" s="28"/>
      <c r="AN781" s="28"/>
      <c r="AO781" s="28"/>
      <c r="AP781" s="28"/>
      <c r="AQ781" s="28"/>
      <c r="AR781" s="28"/>
      <c r="AS781" s="28"/>
      <c r="AT781" s="28"/>
      <c r="AU781" s="28"/>
      <c r="AV781" s="28"/>
      <c r="AW781" s="28"/>
      <c r="AX781" s="28"/>
      <c r="AY781" s="55" t="s">
        <v>184</v>
      </c>
      <c r="AZ781" s="55" t="s">
        <v>184</v>
      </c>
      <c r="BA781" s="55" t="s">
        <v>184</v>
      </c>
      <c r="BB781" s="55" t="s">
        <v>184</v>
      </c>
      <c r="BC781" s="77">
        <f t="shared" si="7"/>
        <v>100</v>
      </c>
    </row>
    <row r="782" ht="22.5" customHeight="1">
      <c r="A782" s="36">
        <v>781.0</v>
      </c>
      <c r="B782" s="36" t="s">
        <v>1116</v>
      </c>
      <c r="C782" s="36" t="s">
        <v>1726</v>
      </c>
      <c r="D782" s="36" t="s">
        <v>16</v>
      </c>
      <c r="E782" s="36" t="s">
        <v>240</v>
      </c>
      <c r="F782" s="337"/>
      <c r="G782" s="36" t="s">
        <v>7345</v>
      </c>
      <c r="H782" s="36" t="s">
        <v>409</v>
      </c>
      <c r="I782" s="36">
        <v>2.0</v>
      </c>
      <c r="J782" s="36">
        <v>40.0</v>
      </c>
      <c r="K782" s="36">
        <v>80.0</v>
      </c>
      <c r="L782" s="36" t="s">
        <v>546</v>
      </c>
      <c r="M782" s="36">
        <v>16.0</v>
      </c>
      <c r="N782" s="36" t="s">
        <v>234</v>
      </c>
      <c r="O782" s="36" t="s">
        <v>235</v>
      </c>
      <c r="P782" s="36"/>
      <c r="Q782" s="36" t="s">
        <v>808</v>
      </c>
      <c r="R782" s="36">
        <v>200.0</v>
      </c>
      <c r="S782" s="50"/>
      <c r="T782" s="28"/>
      <c r="U782" s="321">
        <v>45215.0</v>
      </c>
      <c r="V782" s="28"/>
      <c r="W782" s="28"/>
      <c r="X782" s="36">
        <v>0.0</v>
      </c>
      <c r="Y782" s="28"/>
      <c r="Z782" s="28"/>
      <c r="AA782" s="28"/>
      <c r="AB782" s="28"/>
      <c r="AC782" s="65" t="b">
        <v>0</v>
      </c>
      <c r="AD782" s="28" t="str">
        <f t="shared" si="4"/>
        <v>Waktunya Dummy</v>
      </c>
      <c r="AE782" s="28" t="str">
        <f t="shared" si="5"/>
        <v>2</v>
      </c>
      <c r="AF782" s="28">
        <f t="shared" si="8"/>
        <v>0</v>
      </c>
      <c r="AG782" s="36"/>
      <c r="AH782" s="322"/>
      <c r="AI782" s="36"/>
      <c r="AJ782" s="324"/>
      <c r="AK782" s="28"/>
      <c r="AL782" s="28"/>
      <c r="AM782" s="28"/>
      <c r="AN782" s="28"/>
      <c r="AO782" s="28"/>
      <c r="AP782" s="28"/>
      <c r="AQ782" s="28"/>
      <c r="AR782" s="28"/>
      <c r="AS782" s="28"/>
      <c r="AT782" s="28"/>
      <c r="AU782" s="28"/>
      <c r="AV782" s="28"/>
      <c r="AW782" s="28"/>
      <c r="AX782" s="28"/>
      <c r="AY782" s="55" t="s">
        <v>184</v>
      </c>
      <c r="AZ782" s="55" t="s">
        <v>184</v>
      </c>
      <c r="BA782" s="55" t="s">
        <v>184</v>
      </c>
      <c r="BB782" s="55" t="s">
        <v>184</v>
      </c>
      <c r="BC782" s="77">
        <f t="shared" si="7"/>
        <v>100</v>
      </c>
    </row>
    <row r="783" ht="22.5" customHeight="1">
      <c r="A783" s="36">
        <v>782.0</v>
      </c>
      <c r="B783" s="36" t="s">
        <v>1218</v>
      </c>
      <c r="C783" s="36" t="s">
        <v>1731</v>
      </c>
      <c r="D783" s="36" t="s">
        <v>16</v>
      </c>
      <c r="E783" s="36" t="s">
        <v>240</v>
      </c>
      <c r="F783" s="337"/>
      <c r="G783" s="36" t="s">
        <v>9501</v>
      </c>
      <c r="H783" s="36" t="s">
        <v>1703</v>
      </c>
      <c r="I783" s="36">
        <v>2.0</v>
      </c>
      <c r="J783" s="36">
        <v>40.0</v>
      </c>
      <c r="K783" s="36">
        <v>80.0</v>
      </c>
      <c r="L783" s="36" t="s">
        <v>280</v>
      </c>
      <c r="M783" s="36">
        <v>12.0</v>
      </c>
      <c r="N783" s="36" t="s">
        <v>457</v>
      </c>
      <c r="O783" s="36" t="s">
        <v>574</v>
      </c>
      <c r="P783" s="36"/>
      <c r="Q783" s="36" t="s">
        <v>368</v>
      </c>
      <c r="R783" s="36">
        <v>100.0</v>
      </c>
      <c r="S783" s="50"/>
      <c r="T783" s="28"/>
      <c r="U783" s="321">
        <v>45271.0</v>
      </c>
      <c r="V783" s="28"/>
      <c r="W783" s="28"/>
      <c r="X783" s="36">
        <v>0.0</v>
      </c>
      <c r="Y783" s="28"/>
      <c r="Z783" s="28"/>
      <c r="AA783" s="28"/>
      <c r="AB783" s="28"/>
      <c r="AC783" s="65" t="b">
        <v>0</v>
      </c>
      <c r="AD783" s="28" t="str">
        <f t="shared" si="4"/>
        <v>Waktunya Dummy</v>
      </c>
      <c r="AE783" s="28" t="str">
        <f t="shared" si="5"/>
        <v>1</v>
      </c>
      <c r="AF783" s="28">
        <f t="shared" si="8"/>
        <v>0</v>
      </c>
      <c r="AG783" s="36"/>
      <c r="AH783" s="322"/>
      <c r="AI783" s="36"/>
      <c r="AJ783" s="324"/>
      <c r="AK783" s="28"/>
      <c r="AL783" s="28"/>
      <c r="AM783" s="28"/>
      <c r="AN783" s="28"/>
      <c r="AO783" s="28"/>
      <c r="AP783" s="28"/>
      <c r="AQ783" s="28"/>
      <c r="AR783" s="28"/>
      <c r="AS783" s="28"/>
      <c r="AT783" s="28"/>
      <c r="AU783" s="28"/>
      <c r="AV783" s="28"/>
      <c r="AW783" s="28"/>
      <c r="AX783" s="28"/>
      <c r="AY783" s="55" t="s">
        <v>184</v>
      </c>
      <c r="AZ783" s="55" t="s">
        <v>184</v>
      </c>
      <c r="BA783" s="55" t="s">
        <v>184</v>
      </c>
      <c r="BB783" s="55" t="s">
        <v>184</v>
      </c>
      <c r="BC783" s="77">
        <f t="shared" si="7"/>
        <v>100</v>
      </c>
    </row>
    <row r="784" ht="22.5" customHeight="1">
      <c r="A784" s="36">
        <v>783.0</v>
      </c>
      <c r="B784" s="36" t="s">
        <v>1327</v>
      </c>
      <c r="C784" s="36" t="s">
        <v>1738</v>
      </c>
      <c r="D784" s="36" t="s">
        <v>16</v>
      </c>
      <c r="E784" s="36" t="s">
        <v>240</v>
      </c>
      <c r="F784" s="337"/>
      <c r="G784" s="36" t="s">
        <v>9814</v>
      </c>
      <c r="H784" s="36" t="s">
        <v>9815</v>
      </c>
      <c r="I784" s="36">
        <v>2.0</v>
      </c>
      <c r="J784" s="36">
        <v>40.0</v>
      </c>
      <c r="K784" s="36">
        <v>80.0</v>
      </c>
      <c r="L784" s="36" t="s">
        <v>546</v>
      </c>
      <c r="M784" s="336">
        <v>46175.0</v>
      </c>
      <c r="N784" s="36" t="s">
        <v>234</v>
      </c>
      <c r="O784" s="36" t="s">
        <v>9820</v>
      </c>
      <c r="P784" s="36"/>
      <c r="Q784" s="36" t="s">
        <v>1245</v>
      </c>
      <c r="R784" s="36">
        <v>50.0</v>
      </c>
      <c r="S784" s="50"/>
      <c r="T784" s="28"/>
      <c r="U784" s="321">
        <v>45443.0</v>
      </c>
      <c r="V784" s="28"/>
      <c r="W784" s="28"/>
      <c r="X784" s="36">
        <v>0.0</v>
      </c>
      <c r="Y784" s="28"/>
      <c r="Z784" s="28"/>
      <c r="AA784" s="28"/>
      <c r="AB784" s="28"/>
      <c r="AC784" s="65" t="b">
        <v>0</v>
      </c>
      <c r="AD784" s="28" t="str">
        <f t="shared" si="4"/>
        <v>Waktunya Dummy</v>
      </c>
      <c r="AE784" s="28" t="str">
        <f t="shared" si="5"/>
        <v>1</v>
      </c>
      <c r="AF784" s="28">
        <f t="shared" si="8"/>
        <v>0</v>
      </c>
      <c r="AG784" s="36"/>
      <c r="AH784" s="322"/>
      <c r="AI784" s="36"/>
      <c r="AJ784" s="324"/>
      <c r="AK784" s="28"/>
      <c r="AL784" s="28"/>
      <c r="AM784" s="28"/>
      <c r="AN784" s="28"/>
      <c r="AO784" s="28"/>
      <c r="AP784" s="28"/>
      <c r="AQ784" s="28"/>
      <c r="AR784" s="28"/>
      <c r="AS784" s="28"/>
      <c r="AT784" s="28"/>
      <c r="AU784" s="28"/>
      <c r="AV784" s="28"/>
      <c r="AW784" s="28"/>
      <c r="AX784" s="28"/>
      <c r="AY784" s="55" t="s">
        <v>184</v>
      </c>
      <c r="AZ784" s="55" t="s">
        <v>184</v>
      </c>
      <c r="BA784" s="55" t="s">
        <v>184</v>
      </c>
      <c r="BB784" s="55" t="s">
        <v>184</v>
      </c>
      <c r="BC784" s="77">
        <f t="shared" si="7"/>
        <v>100</v>
      </c>
    </row>
    <row r="785" ht="22.5" customHeight="1">
      <c r="A785" s="36">
        <v>784.0</v>
      </c>
      <c r="B785" s="36" t="s">
        <v>1777</v>
      </c>
      <c r="C785" s="36" t="s">
        <v>1776</v>
      </c>
      <c r="D785" s="36" t="s">
        <v>181</v>
      </c>
      <c r="E785" s="36" t="s">
        <v>240</v>
      </c>
      <c r="F785" s="337"/>
      <c r="G785" s="36" t="s">
        <v>8006</v>
      </c>
      <c r="H785" s="36" t="s">
        <v>157</v>
      </c>
      <c r="I785" s="36">
        <v>2.0</v>
      </c>
      <c r="J785" s="36">
        <v>20.0</v>
      </c>
      <c r="K785" s="36">
        <v>40.0</v>
      </c>
      <c r="L785" s="36" t="s">
        <v>546</v>
      </c>
      <c r="M785" s="36">
        <v>7.0</v>
      </c>
      <c r="N785" s="36" t="s">
        <v>234</v>
      </c>
      <c r="O785" s="36" t="s">
        <v>235</v>
      </c>
      <c r="P785" s="36"/>
      <c r="Q785" s="36" t="s">
        <v>2044</v>
      </c>
      <c r="R785" s="36">
        <v>100.0</v>
      </c>
      <c r="S785" s="50"/>
      <c r="T785" s="28"/>
      <c r="U785" s="321">
        <v>45268.0</v>
      </c>
      <c r="V785" s="28"/>
      <c r="W785" s="28"/>
      <c r="X785" s="36">
        <v>0.0</v>
      </c>
      <c r="Y785" s="28"/>
      <c r="Z785" s="28"/>
      <c r="AA785" s="28"/>
      <c r="AB785" s="28"/>
      <c r="AC785" s="65" t="b">
        <v>0</v>
      </c>
      <c r="AD785" s="28" t="str">
        <f t="shared" si="4"/>
        <v>Waktunya Dummy</v>
      </c>
      <c r="AE785" s="28" t="str">
        <f t="shared" si="5"/>
        <v>1</v>
      </c>
      <c r="AF785" s="28">
        <f t="shared" si="8"/>
        <v>0</v>
      </c>
      <c r="AG785" s="36"/>
      <c r="AH785" s="322"/>
      <c r="AI785" s="36"/>
      <c r="AJ785" s="324"/>
      <c r="AK785" s="28"/>
      <c r="AL785" s="28"/>
      <c r="AM785" s="28"/>
      <c r="AN785" s="28"/>
      <c r="AO785" s="28"/>
      <c r="AP785" s="28"/>
      <c r="AQ785" s="28"/>
      <c r="AR785" s="28"/>
      <c r="AS785" s="28"/>
      <c r="AT785" s="28"/>
      <c r="AU785" s="28"/>
      <c r="AV785" s="28"/>
      <c r="AW785" s="28"/>
      <c r="AX785" s="28"/>
      <c r="AY785" s="55" t="s">
        <v>184</v>
      </c>
      <c r="AZ785" s="55" t="s">
        <v>184</v>
      </c>
      <c r="BA785" s="55" t="s">
        <v>184</v>
      </c>
      <c r="BB785" s="55" t="s">
        <v>184</v>
      </c>
      <c r="BC785" s="77">
        <f t="shared" si="7"/>
        <v>100</v>
      </c>
    </row>
    <row r="786" ht="22.5" customHeight="1">
      <c r="A786" s="36">
        <v>785.0</v>
      </c>
      <c r="B786" s="36" t="s">
        <v>1123</v>
      </c>
      <c r="C786" s="36" t="s">
        <v>1778</v>
      </c>
      <c r="D786" s="36" t="s">
        <v>16</v>
      </c>
      <c r="E786" s="36" t="s">
        <v>240</v>
      </c>
      <c r="F786" s="337"/>
      <c r="G786" s="36" t="s">
        <v>7345</v>
      </c>
      <c r="H786" s="36" t="s">
        <v>409</v>
      </c>
      <c r="I786" s="36">
        <v>3.0</v>
      </c>
      <c r="J786" s="36">
        <v>40.0</v>
      </c>
      <c r="K786" s="36">
        <v>120.0</v>
      </c>
      <c r="L786" s="36" t="s">
        <v>546</v>
      </c>
      <c r="M786" s="36">
        <v>23.0</v>
      </c>
      <c r="N786" s="36" t="s">
        <v>9895</v>
      </c>
      <c r="O786" s="36" t="s">
        <v>574</v>
      </c>
      <c r="P786" s="36"/>
      <c r="Q786" s="36" t="s">
        <v>532</v>
      </c>
      <c r="R786" s="36">
        <v>200.0</v>
      </c>
      <c r="S786" s="50"/>
      <c r="T786" s="28"/>
      <c r="U786" s="321">
        <v>45259.0</v>
      </c>
      <c r="V786" s="28"/>
      <c r="W786" s="28"/>
      <c r="X786" s="36">
        <v>0.0</v>
      </c>
      <c r="Y786" s="28"/>
      <c r="Z786" s="28"/>
      <c r="AA786" s="28"/>
      <c r="AB786" s="28"/>
      <c r="AC786" s="65" t="b">
        <v>0</v>
      </c>
      <c r="AD786" s="28" t="str">
        <f t="shared" si="4"/>
        <v>Waktunya Dummy</v>
      </c>
      <c r="AE786" s="28" t="str">
        <f t="shared" si="5"/>
        <v>2</v>
      </c>
      <c r="AF786" s="28">
        <f t="shared" si="8"/>
        <v>0</v>
      </c>
      <c r="AG786" s="36"/>
      <c r="AH786" s="322"/>
      <c r="AI786" s="36"/>
      <c r="AJ786" s="324"/>
      <c r="AK786" s="28"/>
      <c r="AL786" s="28"/>
      <c r="AM786" s="28"/>
      <c r="AN786" s="28"/>
      <c r="AO786" s="28"/>
      <c r="AP786" s="28"/>
      <c r="AQ786" s="28"/>
      <c r="AR786" s="28"/>
      <c r="AS786" s="28"/>
      <c r="AT786" s="28"/>
      <c r="AU786" s="28"/>
      <c r="AV786" s="28"/>
      <c r="AW786" s="28"/>
      <c r="AX786" s="28"/>
      <c r="AY786" s="55" t="s">
        <v>184</v>
      </c>
      <c r="AZ786" s="55" t="s">
        <v>184</v>
      </c>
      <c r="BA786" s="55" t="s">
        <v>184</v>
      </c>
      <c r="BB786" s="55" t="s">
        <v>184</v>
      </c>
      <c r="BC786" s="77">
        <f t="shared" si="7"/>
        <v>100</v>
      </c>
    </row>
    <row r="787" ht="22.5" customHeight="1">
      <c r="A787" s="36">
        <v>786.0</v>
      </c>
      <c r="B787" s="36" t="s">
        <v>1786</v>
      </c>
      <c r="C787" s="36" t="s">
        <v>1785</v>
      </c>
      <c r="D787" s="36" t="s">
        <v>181</v>
      </c>
      <c r="E787" s="36" t="s">
        <v>240</v>
      </c>
      <c r="F787" s="337"/>
      <c r="G787" s="36" t="s">
        <v>8006</v>
      </c>
      <c r="H787" s="36" t="s">
        <v>157</v>
      </c>
      <c r="I787" s="36">
        <v>3.0</v>
      </c>
      <c r="J787" s="36">
        <v>40.0</v>
      </c>
      <c r="K787" s="36">
        <v>120.0</v>
      </c>
      <c r="L787" s="36" t="s">
        <v>172</v>
      </c>
      <c r="M787" s="336">
        <v>46127.0</v>
      </c>
      <c r="N787" s="36" t="s">
        <v>234</v>
      </c>
      <c r="O787" s="36" t="s">
        <v>235</v>
      </c>
      <c r="P787" s="36"/>
      <c r="Q787" s="36" t="s">
        <v>532</v>
      </c>
      <c r="R787" s="36">
        <v>200.0</v>
      </c>
      <c r="S787" s="50"/>
      <c r="T787" s="28"/>
      <c r="U787" s="321">
        <v>45247.0</v>
      </c>
      <c r="V787" s="28"/>
      <c r="W787" s="28"/>
      <c r="X787" s="36">
        <v>0.0</v>
      </c>
      <c r="Y787" s="28"/>
      <c r="Z787" s="28"/>
      <c r="AA787" s="28"/>
      <c r="AB787" s="28"/>
      <c r="AC787" s="65" t="b">
        <v>0</v>
      </c>
      <c r="AD787" s="28" t="str">
        <f t="shared" si="4"/>
        <v>Waktunya Dummy</v>
      </c>
      <c r="AE787" s="28" t="str">
        <f t="shared" si="5"/>
        <v>2</v>
      </c>
      <c r="AF787" s="28">
        <f t="shared" si="8"/>
        <v>0</v>
      </c>
      <c r="AG787" s="36"/>
      <c r="AH787" s="322"/>
      <c r="AI787" s="36"/>
      <c r="AJ787" s="324"/>
      <c r="AK787" s="28"/>
      <c r="AL787" s="28"/>
      <c r="AM787" s="28"/>
      <c r="AN787" s="28"/>
      <c r="AO787" s="28"/>
      <c r="AP787" s="28"/>
      <c r="AQ787" s="28"/>
      <c r="AR787" s="28"/>
      <c r="AS787" s="28"/>
      <c r="AT787" s="28"/>
      <c r="AU787" s="28"/>
      <c r="AV787" s="28"/>
      <c r="AW787" s="28"/>
      <c r="AX787" s="28"/>
      <c r="AY787" s="55" t="s">
        <v>184</v>
      </c>
      <c r="AZ787" s="55" t="s">
        <v>184</v>
      </c>
      <c r="BA787" s="55" t="s">
        <v>184</v>
      </c>
      <c r="BB787" s="55" t="s">
        <v>184</v>
      </c>
      <c r="BC787" s="77">
        <f t="shared" si="7"/>
        <v>100</v>
      </c>
    </row>
    <row r="788" ht="22.5" customHeight="1">
      <c r="A788" s="36">
        <v>787.0</v>
      </c>
      <c r="B788" s="36" t="s">
        <v>1414</v>
      </c>
      <c r="C788" s="36" t="s">
        <v>2099</v>
      </c>
      <c r="D788" s="36" t="s">
        <v>181</v>
      </c>
      <c r="E788" s="36" t="s">
        <v>593</v>
      </c>
      <c r="F788" s="337"/>
      <c r="G788" s="36" t="s">
        <v>7221</v>
      </c>
      <c r="H788" s="36" t="s">
        <v>1703</v>
      </c>
      <c r="I788" s="36">
        <v>2.0</v>
      </c>
      <c r="J788" s="36">
        <v>40.0</v>
      </c>
      <c r="K788" s="36">
        <v>80.0</v>
      </c>
      <c r="L788" s="36" t="s">
        <v>546</v>
      </c>
      <c r="M788" s="36">
        <v>2.0</v>
      </c>
      <c r="N788" s="36" t="s">
        <v>1987</v>
      </c>
      <c r="O788" s="36"/>
      <c r="P788" s="36"/>
      <c r="Q788" s="36" t="s">
        <v>368</v>
      </c>
      <c r="R788" s="36">
        <v>100.0</v>
      </c>
      <c r="S788" s="50"/>
      <c r="T788" s="28"/>
      <c r="U788" s="321">
        <v>45292.0</v>
      </c>
      <c r="V788" s="28"/>
      <c r="W788" s="28"/>
      <c r="X788" s="36">
        <v>0.0</v>
      </c>
      <c r="Y788" s="28"/>
      <c r="Z788" s="28"/>
      <c r="AA788" s="28"/>
      <c r="AB788" s="28"/>
      <c r="AC788" s="65" t="b">
        <v>0</v>
      </c>
      <c r="AD788" s="28" t="str">
        <f t="shared" si="4"/>
        <v>Waktunya Dummy</v>
      </c>
      <c r="AE788" s="28" t="str">
        <f t="shared" si="5"/>
        <v>1</v>
      </c>
      <c r="AF788" s="28">
        <f t="shared" si="8"/>
        <v>0</v>
      </c>
      <c r="AG788" s="36"/>
      <c r="AH788" s="322"/>
      <c r="AI788" s="36"/>
      <c r="AJ788" s="324"/>
      <c r="AK788" s="28"/>
      <c r="AL788" s="28"/>
      <c r="AM788" s="28"/>
      <c r="AN788" s="28"/>
      <c r="AO788" s="28"/>
      <c r="AP788" s="28"/>
      <c r="AQ788" s="28"/>
      <c r="AR788" s="28"/>
      <c r="AS788" s="28"/>
      <c r="AT788" s="28"/>
      <c r="AU788" s="28"/>
      <c r="AV788" s="28"/>
      <c r="AW788" s="28"/>
      <c r="AX788" s="28"/>
      <c r="AY788" s="55" t="s">
        <v>184</v>
      </c>
      <c r="AZ788" s="55" t="s">
        <v>184</v>
      </c>
      <c r="BA788" s="55" t="s">
        <v>184</v>
      </c>
      <c r="BB788" s="55" t="s">
        <v>184</v>
      </c>
      <c r="BC788" s="77">
        <f t="shared" si="7"/>
        <v>100</v>
      </c>
    </row>
    <row r="789" ht="22.5" customHeight="1">
      <c r="A789" s="36">
        <v>788.0</v>
      </c>
      <c r="B789" s="36" t="s">
        <v>2619</v>
      </c>
      <c r="C789" s="36" t="s">
        <v>2618</v>
      </c>
      <c r="D789" s="36" t="s">
        <v>96</v>
      </c>
      <c r="E789" s="36" t="s">
        <v>593</v>
      </c>
      <c r="F789" s="337"/>
      <c r="G789" s="36" t="s">
        <v>8188</v>
      </c>
      <c r="H789" s="36" t="s">
        <v>1605</v>
      </c>
      <c r="I789" s="36">
        <v>2.0</v>
      </c>
      <c r="J789" s="36">
        <v>40.0</v>
      </c>
      <c r="K789" s="36">
        <v>80.0</v>
      </c>
      <c r="L789" s="36" t="s">
        <v>546</v>
      </c>
      <c r="M789" s="36">
        <v>2.0</v>
      </c>
      <c r="N789" s="36" t="s">
        <v>1987</v>
      </c>
      <c r="O789" s="36"/>
      <c r="P789" s="36"/>
      <c r="Q789" s="36" t="s">
        <v>368</v>
      </c>
      <c r="R789" s="36">
        <v>100.0</v>
      </c>
      <c r="S789" s="50"/>
      <c r="T789" s="28"/>
      <c r="U789" s="321">
        <v>45292.0</v>
      </c>
      <c r="V789" s="28"/>
      <c r="W789" s="28"/>
      <c r="X789" s="36">
        <v>0.0</v>
      </c>
      <c r="Y789" s="28"/>
      <c r="Z789" s="28"/>
      <c r="AA789" s="28"/>
      <c r="AB789" s="28"/>
      <c r="AC789" s="65" t="b">
        <v>0</v>
      </c>
      <c r="AD789" s="28" t="str">
        <f t="shared" si="4"/>
        <v>Waktunya Dummy</v>
      </c>
      <c r="AE789" s="28" t="str">
        <f t="shared" si="5"/>
        <v>1</v>
      </c>
      <c r="AF789" s="28">
        <f t="shared" si="8"/>
        <v>0</v>
      </c>
      <c r="AG789" s="36"/>
      <c r="AH789" s="322"/>
      <c r="AI789" s="36"/>
      <c r="AJ789" s="324"/>
      <c r="AK789" s="28"/>
      <c r="AL789" s="28"/>
      <c r="AM789" s="28"/>
      <c r="AN789" s="28"/>
      <c r="AO789" s="28"/>
      <c r="AP789" s="28"/>
      <c r="AQ789" s="28"/>
      <c r="AR789" s="28"/>
      <c r="AS789" s="28"/>
      <c r="AT789" s="28"/>
      <c r="AU789" s="28"/>
      <c r="AV789" s="28"/>
      <c r="AW789" s="28"/>
      <c r="AX789" s="28"/>
      <c r="AY789" s="55" t="s">
        <v>184</v>
      </c>
      <c r="AZ789" s="55" t="s">
        <v>184</v>
      </c>
      <c r="BA789" s="55" t="s">
        <v>184</v>
      </c>
      <c r="BB789" s="55" t="s">
        <v>184</v>
      </c>
      <c r="BC789" s="77">
        <f t="shared" si="7"/>
        <v>100</v>
      </c>
    </row>
    <row r="790" ht="22.5" customHeight="1">
      <c r="A790" s="36">
        <v>789.0</v>
      </c>
      <c r="B790" s="36" t="s">
        <v>2919</v>
      </c>
      <c r="C790" s="36" t="s">
        <v>2918</v>
      </c>
      <c r="D790" s="36" t="s">
        <v>181</v>
      </c>
      <c r="E790" s="36" t="s">
        <v>593</v>
      </c>
      <c r="F790" s="337"/>
      <c r="G790" s="36" t="s">
        <v>8188</v>
      </c>
      <c r="H790" s="36" t="s">
        <v>1605</v>
      </c>
      <c r="I790" s="36">
        <v>2.0</v>
      </c>
      <c r="J790" s="36">
        <v>40.0</v>
      </c>
      <c r="K790" s="36">
        <v>80.0</v>
      </c>
      <c r="L790" s="36" t="s">
        <v>546</v>
      </c>
      <c r="M790" s="36">
        <v>2.0</v>
      </c>
      <c r="N790" s="36" t="s">
        <v>1987</v>
      </c>
      <c r="O790" s="36"/>
      <c r="P790" s="36"/>
      <c r="Q790" s="36" t="s">
        <v>368</v>
      </c>
      <c r="R790" s="36">
        <v>100.0</v>
      </c>
      <c r="S790" s="50"/>
      <c r="T790" s="28"/>
      <c r="U790" s="321">
        <v>45292.0</v>
      </c>
      <c r="V790" s="28"/>
      <c r="W790" s="28"/>
      <c r="X790" s="36">
        <v>0.0</v>
      </c>
      <c r="Y790" s="28"/>
      <c r="Z790" s="28"/>
      <c r="AA790" s="28"/>
      <c r="AB790" s="28"/>
      <c r="AC790" s="65" t="b">
        <v>0</v>
      </c>
      <c r="AD790" s="28" t="str">
        <f t="shared" si="4"/>
        <v>Waktunya Dummy</v>
      </c>
      <c r="AE790" s="28" t="str">
        <f t="shared" si="5"/>
        <v>1</v>
      </c>
      <c r="AF790" s="28">
        <f t="shared" si="8"/>
        <v>0</v>
      </c>
      <c r="AG790" s="36"/>
      <c r="AH790" s="322"/>
      <c r="AI790" s="36"/>
      <c r="AJ790" s="324"/>
      <c r="AK790" s="28"/>
      <c r="AL790" s="28"/>
      <c r="AM790" s="28"/>
      <c r="AN790" s="28"/>
      <c r="AO790" s="28"/>
      <c r="AP790" s="28"/>
      <c r="AQ790" s="28"/>
      <c r="AR790" s="28"/>
      <c r="AS790" s="28"/>
      <c r="AT790" s="28"/>
      <c r="AU790" s="28"/>
      <c r="AV790" s="28"/>
      <c r="AW790" s="28"/>
      <c r="AX790" s="28"/>
      <c r="AY790" s="55" t="s">
        <v>184</v>
      </c>
      <c r="AZ790" s="55" t="s">
        <v>184</v>
      </c>
      <c r="BA790" s="55" t="s">
        <v>184</v>
      </c>
      <c r="BB790" s="55" t="s">
        <v>184</v>
      </c>
      <c r="BC790" s="77">
        <f t="shared" si="7"/>
        <v>100</v>
      </c>
    </row>
    <row r="791" ht="22.5" customHeight="1">
      <c r="A791" s="36">
        <v>790.0</v>
      </c>
      <c r="B791" s="36" t="s">
        <v>3008</v>
      </c>
      <c r="C791" s="36" t="s">
        <v>3007</v>
      </c>
      <c r="D791" s="36" t="s">
        <v>16</v>
      </c>
      <c r="E791" s="36" t="s">
        <v>593</v>
      </c>
      <c r="F791" s="337"/>
      <c r="G791" s="36" t="s">
        <v>1605</v>
      </c>
      <c r="H791" s="36" t="s">
        <v>1605</v>
      </c>
      <c r="I791" s="36">
        <v>2.0</v>
      </c>
      <c r="J791" s="36">
        <v>60.0</v>
      </c>
      <c r="K791" s="36">
        <v>120.0</v>
      </c>
      <c r="L791" s="36" t="s">
        <v>546</v>
      </c>
      <c r="M791" s="36">
        <v>4.0</v>
      </c>
      <c r="N791" s="36" t="s">
        <v>1607</v>
      </c>
      <c r="O791" s="36" t="s">
        <v>1608</v>
      </c>
      <c r="P791" s="36"/>
      <c r="Q791" s="36" t="s">
        <v>368</v>
      </c>
      <c r="R791" s="36">
        <v>100.0</v>
      </c>
      <c r="S791" s="50"/>
      <c r="T791" s="28"/>
      <c r="U791" s="321">
        <v>44927.0</v>
      </c>
      <c r="V791" s="28"/>
      <c r="W791" s="28"/>
      <c r="X791" s="36">
        <v>0.0</v>
      </c>
      <c r="Y791" s="28"/>
      <c r="Z791" s="28"/>
      <c r="AA791" s="28"/>
      <c r="AB791" s="28"/>
      <c r="AC791" s="65" t="b">
        <v>0</v>
      </c>
      <c r="AD791" s="28" t="str">
        <f t="shared" si="4"/>
        <v>Waktunya Dummy</v>
      </c>
      <c r="AE791" s="28" t="str">
        <f t="shared" si="5"/>
        <v>1</v>
      </c>
      <c r="AF791" s="28">
        <f t="shared" si="8"/>
        <v>0</v>
      </c>
      <c r="AG791" s="36"/>
      <c r="AH791" s="322"/>
      <c r="AI791" s="36"/>
      <c r="AJ791" s="324"/>
      <c r="AK791" s="28"/>
      <c r="AL791" s="28"/>
      <c r="AM791" s="28"/>
      <c r="AN791" s="28"/>
      <c r="AO791" s="28"/>
      <c r="AP791" s="28"/>
      <c r="AQ791" s="28"/>
      <c r="AR791" s="28"/>
      <c r="AS791" s="28"/>
      <c r="AT791" s="28"/>
      <c r="AU791" s="28"/>
      <c r="AV791" s="28"/>
      <c r="AW791" s="28"/>
      <c r="AX791" s="28"/>
      <c r="AY791" s="55" t="s">
        <v>184</v>
      </c>
      <c r="AZ791" s="55" t="s">
        <v>184</v>
      </c>
      <c r="BA791" s="55" t="s">
        <v>184</v>
      </c>
      <c r="BB791" s="55" t="s">
        <v>184</v>
      </c>
      <c r="BC791" s="77">
        <f t="shared" si="7"/>
        <v>100</v>
      </c>
    </row>
    <row r="792" ht="22.5" customHeight="1">
      <c r="A792" s="36">
        <v>791.0</v>
      </c>
      <c r="B792" s="36" t="s">
        <v>3015</v>
      </c>
      <c r="C792" s="36" t="s">
        <v>3014</v>
      </c>
      <c r="D792" s="36" t="s">
        <v>16</v>
      </c>
      <c r="E792" s="36" t="s">
        <v>593</v>
      </c>
      <c r="F792" s="337"/>
      <c r="G792" s="36" t="s">
        <v>1605</v>
      </c>
      <c r="H792" s="36" t="s">
        <v>1605</v>
      </c>
      <c r="I792" s="36">
        <v>2.0</v>
      </c>
      <c r="J792" s="36">
        <v>60.0</v>
      </c>
      <c r="K792" s="36">
        <v>120.0</v>
      </c>
      <c r="L792" s="36" t="s">
        <v>546</v>
      </c>
      <c r="M792" s="36">
        <v>4.0</v>
      </c>
      <c r="N792" s="36" t="s">
        <v>1607</v>
      </c>
      <c r="O792" s="36" t="s">
        <v>1608</v>
      </c>
      <c r="P792" s="36"/>
      <c r="Q792" s="36" t="s">
        <v>368</v>
      </c>
      <c r="R792" s="36">
        <v>100.0</v>
      </c>
      <c r="S792" s="50"/>
      <c r="T792" s="28"/>
      <c r="U792" s="321">
        <v>44927.0</v>
      </c>
      <c r="V792" s="28"/>
      <c r="W792" s="28"/>
      <c r="X792" s="36">
        <v>0.0</v>
      </c>
      <c r="Y792" s="28"/>
      <c r="Z792" s="28"/>
      <c r="AA792" s="28"/>
      <c r="AB792" s="28"/>
      <c r="AC792" s="65" t="b">
        <v>0</v>
      </c>
      <c r="AD792" s="28" t="str">
        <f t="shared" si="4"/>
        <v>Waktunya Dummy</v>
      </c>
      <c r="AE792" s="28" t="str">
        <f t="shared" si="5"/>
        <v>1</v>
      </c>
      <c r="AF792" s="28">
        <f t="shared" si="8"/>
        <v>0</v>
      </c>
      <c r="AG792" s="36"/>
      <c r="AH792" s="322"/>
      <c r="AI792" s="36"/>
      <c r="AJ792" s="324"/>
      <c r="AK792" s="28"/>
      <c r="AL792" s="28"/>
      <c r="AM792" s="28"/>
      <c r="AN792" s="28"/>
      <c r="AO792" s="28"/>
      <c r="AP792" s="28"/>
      <c r="AQ792" s="28"/>
      <c r="AR792" s="28"/>
      <c r="AS792" s="28"/>
      <c r="AT792" s="28"/>
      <c r="AU792" s="28"/>
      <c r="AV792" s="28"/>
      <c r="AW792" s="28"/>
      <c r="AX792" s="28"/>
      <c r="AY792" s="55" t="s">
        <v>184</v>
      </c>
      <c r="AZ792" s="55" t="s">
        <v>184</v>
      </c>
      <c r="BA792" s="55" t="s">
        <v>184</v>
      </c>
      <c r="BB792" s="55" t="s">
        <v>184</v>
      </c>
      <c r="BC792" s="77">
        <f t="shared" si="7"/>
        <v>100</v>
      </c>
    </row>
    <row r="793" ht="22.5" customHeight="1">
      <c r="A793" s="36">
        <v>792.0</v>
      </c>
      <c r="B793" s="36" t="s">
        <v>3018</v>
      </c>
      <c r="C793" s="36" t="s">
        <v>3017</v>
      </c>
      <c r="D793" s="36" t="s">
        <v>16</v>
      </c>
      <c r="E793" s="36" t="s">
        <v>593</v>
      </c>
      <c r="F793" s="337"/>
      <c r="G793" s="36" t="s">
        <v>1605</v>
      </c>
      <c r="H793" s="36" t="s">
        <v>1605</v>
      </c>
      <c r="I793" s="36">
        <v>2.0</v>
      </c>
      <c r="J793" s="36">
        <v>60.0</v>
      </c>
      <c r="K793" s="36">
        <v>120.0</v>
      </c>
      <c r="L793" s="36" t="s">
        <v>546</v>
      </c>
      <c r="M793" s="36">
        <v>4.0</v>
      </c>
      <c r="N793" s="36" t="s">
        <v>1607</v>
      </c>
      <c r="O793" s="36" t="s">
        <v>1608</v>
      </c>
      <c r="P793" s="36"/>
      <c r="Q793" s="36" t="s">
        <v>368</v>
      </c>
      <c r="R793" s="36">
        <v>100.0</v>
      </c>
      <c r="S793" s="50"/>
      <c r="T793" s="28"/>
      <c r="U793" s="321">
        <v>44927.0</v>
      </c>
      <c r="V793" s="28"/>
      <c r="W793" s="28"/>
      <c r="X793" s="36">
        <v>0.0</v>
      </c>
      <c r="Y793" s="28"/>
      <c r="Z793" s="28"/>
      <c r="AA793" s="28"/>
      <c r="AB793" s="28"/>
      <c r="AC793" s="65" t="b">
        <v>0</v>
      </c>
      <c r="AD793" s="28" t="str">
        <f t="shared" si="4"/>
        <v>Waktunya Dummy</v>
      </c>
      <c r="AE793" s="28" t="str">
        <f t="shared" si="5"/>
        <v>1</v>
      </c>
      <c r="AF793" s="28">
        <f t="shared" si="8"/>
        <v>0</v>
      </c>
      <c r="AG793" s="36"/>
      <c r="AH793" s="322"/>
      <c r="AI793" s="36"/>
      <c r="AJ793" s="324"/>
      <c r="AK793" s="28"/>
      <c r="AL793" s="28"/>
      <c r="AM793" s="28"/>
      <c r="AN793" s="28"/>
      <c r="AO793" s="28"/>
      <c r="AP793" s="28"/>
      <c r="AQ793" s="28"/>
      <c r="AR793" s="28"/>
      <c r="AS793" s="28"/>
      <c r="AT793" s="28"/>
      <c r="AU793" s="28"/>
      <c r="AV793" s="28"/>
      <c r="AW793" s="28"/>
      <c r="AX793" s="28"/>
      <c r="AY793" s="55" t="s">
        <v>184</v>
      </c>
      <c r="AZ793" s="55" t="s">
        <v>184</v>
      </c>
      <c r="BA793" s="55" t="s">
        <v>184</v>
      </c>
      <c r="BB793" s="55" t="s">
        <v>184</v>
      </c>
      <c r="BC793" s="77">
        <f t="shared" si="7"/>
        <v>100</v>
      </c>
    </row>
    <row r="794" ht="22.5" customHeight="1">
      <c r="A794" s="36">
        <v>793.0</v>
      </c>
      <c r="B794" s="36" t="s">
        <v>3025</v>
      </c>
      <c r="C794" s="36" t="s">
        <v>3024</v>
      </c>
      <c r="D794" s="36" t="s">
        <v>181</v>
      </c>
      <c r="E794" s="36" t="s">
        <v>593</v>
      </c>
      <c r="F794" s="337"/>
      <c r="G794" s="36" t="s">
        <v>1605</v>
      </c>
      <c r="H794" s="36" t="s">
        <v>1605</v>
      </c>
      <c r="I794" s="36">
        <v>2.0</v>
      </c>
      <c r="J794" s="36">
        <v>60.0</v>
      </c>
      <c r="K794" s="36">
        <v>120.0</v>
      </c>
      <c r="L794" s="36" t="s">
        <v>546</v>
      </c>
      <c r="M794" s="36">
        <v>4.0</v>
      </c>
      <c r="N794" s="36" t="s">
        <v>1607</v>
      </c>
      <c r="O794" s="36" t="s">
        <v>1608</v>
      </c>
      <c r="P794" s="36"/>
      <c r="Q794" s="36" t="s">
        <v>368</v>
      </c>
      <c r="R794" s="36">
        <v>100.0</v>
      </c>
      <c r="S794" s="50"/>
      <c r="T794" s="28"/>
      <c r="U794" s="321">
        <v>44927.0</v>
      </c>
      <c r="V794" s="28"/>
      <c r="W794" s="28"/>
      <c r="X794" s="36">
        <v>0.0</v>
      </c>
      <c r="Y794" s="28"/>
      <c r="Z794" s="28"/>
      <c r="AA794" s="28"/>
      <c r="AB794" s="28"/>
      <c r="AC794" s="65" t="b">
        <v>0</v>
      </c>
      <c r="AD794" s="28" t="str">
        <f t="shared" si="4"/>
        <v>Waktunya Dummy</v>
      </c>
      <c r="AE794" s="28" t="str">
        <f t="shared" si="5"/>
        <v>1</v>
      </c>
      <c r="AF794" s="28">
        <f t="shared" si="8"/>
        <v>0</v>
      </c>
      <c r="AG794" s="36"/>
      <c r="AH794" s="322"/>
      <c r="AI794" s="36"/>
      <c r="AJ794" s="324"/>
      <c r="AK794" s="28"/>
      <c r="AL794" s="28"/>
      <c r="AM794" s="28"/>
      <c r="AN794" s="28"/>
      <c r="AO794" s="28"/>
      <c r="AP794" s="28"/>
      <c r="AQ794" s="28"/>
      <c r="AR794" s="28"/>
      <c r="AS794" s="28"/>
      <c r="AT794" s="28"/>
      <c r="AU794" s="28"/>
      <c r="AV794" s="28"/>
      <c r="AW794" s="28"/>
      <c r="AX794" s="28"/>
      <c r="AY794" s="55" t="s">
        <v>184</v>
      </c>
      <c r="AZ794" s="55" t="s">
        <v>184</v>
      </c>
      <c r="BA794" s="55" t="s">
        <v>184</v>
      </c>
      <c r="BB794" s="55" t="s">
        <v>184</v>
      </c>
      <c r="BC794" s="77">
        <f t="shared" si="7"/>
        <v>100</v>
      </c>
    </row>
    <row r="795" ht="22.5" customHeight="1">
      <c r="A795" s="36">
        <v>794.0</v>
      </c>
      <c r="B795" s="36" t="s">
        <v>3039</v>
      </c>
      <c r="C795" s="36" t="s">
        <v>3038</v>
      </c>
      <c r="D795" s="36" t="s">
        <v>16</v>
      </c>
      <c r="E795" s="36" t="s">
        <v>593</v>
      </c>
      <c r="F795" s="337"/>
      <c r="G795" s="36" t="s">
        <v>1605</v>
      </c>
      <c r="H795" s="36" t="s">
        <v>1605</v>
      </c>
      <c r="I795" s="36">
        <v>2.0</v>
      </c>
      <c r="J795" s="36">
        <v>60.0</v>
      </c>
      <c r="K795" s="36">
        <v>120.0</v>
      </c>
      <c r="L795" s="36" t="s">
        <v>546</v>
      </c>
      <c r="M795" s="36">
        <v>4.0</v>
      </c>
      <c r="N795" s="36" t="s">
        <v>1607</v>
      </c>
      <c r="O795" s="36" t="s">
        <v>1608</v>
      </c>
      <c r="P795" s="36"/>
      <c r="Q795" s="36" t="s">
        <v>368</v>
      </c>
      <c r="R795" s="36">
        <v>100.0</v>
      </c>
      <c r="S795" s="50"/>
      <c r="T795" s="28"/>
      <c r="U795" s="321">
        <v>44927.0</v>
      </c>
      <c r="V795" s="28"/>
      <c r="W795" s="28"/>
      <c r="X795" s="36">
        <v>0.0</v>
      </c>
      <c r="Y795" s="28"/>
      <c r="Z795" s="28"/>
      <c r="AA795" s="28"/>
      <c r="AB795" s="28"/>
      <c r="AC795" s="65" t="b">
        <v>0</v>
      </c>
      <c r="AD795" s="28" t="str">
        <f t="shared" si="4"/>
        <v>Waktunya Dummy</v>
      </c>
      <c r="AE795" s="28" t="str">
        <f t="shared" si="5"/>
        <v>1</v>
      </c>
      <c r="AF795" s="28">
        <f t="shared" si="8"/>
        <v>0</v>
      </c>
      <c r="AG795" s="36"/>
      <c r="AH795" s="322"/>
      <c r="AI795" s="36"/>
      <c r="AJ795" s="324"/>
      <c r="AK795" s="28"/>
      <c r="AL795" s="28"/>
      <c r="AM795" s="28"/>
      <c r="AN795" s="28"/>
      <c r="AO795" s="28"/>
      <c r="AP795" s="28"/>
      <c r="AQ795" s="28"/>
      <c r="AR795" s="28"/>
      <c r="AS795" s="28"/>
      <c r="AT795" s="28"/>
      <c r="AU795" s="28"/>
      <c r="AV795" s="28"/>
      <c r="AW795" s="28"/>
      <c r="AX795" s="28"/>
      <c r="AY795" s="55" t="s">
        <v>184</v>
      </c>
      <c r="AZ795" s="55" t="s">
        <v>184</v>
      </c>
      <c r="BA795" s="55" t="s">
        <v>184</v>
      </c>
      <c r="BB795" s="55" t="s">
        <v>184</v>
      </c>
      <c r="BC795" s="77">
        <f t="shared" si="7"/>
        <v>100</v>
      </c>
    </row>
    <row r="796" ht="22.5" customHeight="1">
      <c r="A796" s="36">
        <v>795.0</v>
      </c>
      <c r="B796" s="36" t="s">
        <v>3046</v>
      </c>
      <c r="C796" s="36" t="s">
        <v>3045</v>
      </c>
      <c r="D796" s="36" t="s">
        <v>16</v>
      </c>
      <c r="E796" s="36" t="s">
        <v>593</v>
      </c>
      <c r="F796" s="337"/>
      <c r="G796" s="36" t="s">
        <v>1605</v>
      </c>
      <c r="H796" s="36" t="s">
        <v>1605</v>
      </c>
      <c r="I796" s="36">
        <v>2.0</v>
      </c>
      <c r="J796" s="36">
        <v>60.0</v>
      </c>
      <c r="K796" s="36">
        <v>120.0</v>
      </c>
      <c r="L796" s="36" t="s">
        <v>546</v>
      </c>
      <c r="M796" s="36">
        <v>4.0</v>
      </c>
      <c r="N796" s="36" t="s">
        <v>1607</v>
      </c>
      <c r="O796" s="36" t="s">
        <v>1608</v>
      </c>
      <c r="P796" s="36"/>
      <c r="Q796" s="36" t="s">
        <v>368</v>
      </c>
      <c r="R796" s="36">
        <v>100.0</v>
      </c>
      <c r="S796" s="50"/>
      <c r="T796" s="28"/>
      <c r="U796" s="321">
        <v>44927.0</v>
      </c>
      <c r="V796" s="28"/>
      <c r="W796" s="28"/>
      <c r="X796" s="36">
        <v>0.0</v>
      </c>
      <c r="Y796" s="28"/>
      <c r="Z796" s="28"/>
      <c r="AA796" s="28"/>
      <c r="AB796" s="28"/>
      <c r="AC796" s="65" t="b">
        <v>0</v>
      </c>
      <c r="AD796" s="28" t="str">
        <f t="shared" si="4"/>
        <v>Waktunya Dummy</v>
      </c>
      <c r="AE796" s="28" t="str">
        <f t="shared" si="5"/>
        <v>1</v>
      </c>
      <c r="AF796" s="28">
        <f t="shared" si="8"/>
        <v>0</v>
      </c>
      <c r="AG796" s="36"/>
      <c r="AH796" s="322"/>
      <c r="AI796" s="36"/>
      <c r="AJ796" s="324"/>
      <c r="AK796" s="28"/>
      <c r="AL796" s="28"/>
      <c r="AM796" s="28"/>
      <c r="AN796" s="28"/>
      <c r="AO796" s="28"/>
      <c r="AP796" s="28"/>
      <c r="AQ796" s="28"/>
      <c r="AR796" s="28"/>
      <c r="AS796" s="28"/>
      <c r="AT796" s="28"/>
      <c r="AU796" s="28"/>
      <c r="AV796" s="28"/>
      <c r="AW796" s="28"/>
      <c r="AX796" s="28"/>
      <c r="AY796" s="55" t="s">
        <v>184</v>
      </c>
      <c r="AZ796" s="55" t="s">
        <v>184</v>
      </c>
      <c r="BA796" s="55" t="s">
        <v>184</v>
      </c>
      <c r="BB796" s="55" t="s">
        <v>184</v>
      </c>
      <c r="BC796" s="77">
        <f t="shared" si="7"/>
        <v>100</v>
      </c>
    </row>
    <row r="797" ht="22.5" customHeight="1">
      <c r="A797" s="36">
        <v>796.0</v>
      </c>
      <c r="B797" s="36" t="s">
        <v>3050</v>
      </c>
      <c r="C797" s="36" t="s">
        <v>3049</v>
      </c>
      <c r="D797" s="36" t="s">
        <v>181</v>
      </c>
      <c r="E797" s="36" t="s">
        <v>593</v>
      </c>
      <c r="F797" s="337"/>
      <c r="G797" s="36" t="s">
        <v>1605</v>
      </c>
      <c r="H797" s="36" t="s">
        <v>1605</v>
      </c>
      <c r="I797" s="36">
        <v>2.0</v>
      </c>
      <c r="J797" s="36">
        <v>60.0</v>
      </c>
      <c r="K797" s="36">
        <v>120.0</v>
      </c>
      <c r="L797" s="36" t="s">
        <v>546</v>
      </c>
      <c r="M797" s="36">
        <v>4.0</v>
      </c>
      <c r="N797" s="36" t="s">
        <v>1607</v>
      </c>
      <c r="O797" s="36" t="s">
        <v>1608</v>
      </c>
      <c r="P797" s="36"/>
      <c r="Q797" s="36" t="s">
        <v>368</v>
      </c>
      <c r="R797" s="36">
        <v>100.0</v>
      </c>
      <c r="S797" s="50"/>
      <c r="T797" s="28"/>
      <c r="U797" s="321">
        <v>44927.0</v>
      </c>
      <c r="V797" s="28"/>
      <c r="W797" s="28"/>
      <c r="X797" s="36">
        <v>0.0</v>
      </c>
      <c r="Y797" s="28"/>
      <c r="Z797" s="28"/>
      <c r="AA797" s="28"/>
      <c r="AB797" s="28"/>
      <c r="AC797" s="65" t="b">
        <v>0</v>
      </c>
      <c r="AD797" s="28" t="str">
        <f t="shared" si="4"/>
        <v>Waktunya Dummy</v>
      </c>
      <c r="AE797" s="28" t="str">
        <f t="shared" si="5"/>
        <v>1</v>
      </c>
      <c r="AF797" s="28">
        <f t="shared" si="8"/>
        <v>0</v>
      </c>
      <c r="AG797" s="36"/>
      <c r="AH797" s="322"/>
      <c r="AI797" s="36"/>
      <c r="AJ797" s="324"/>
      <c r="AK797" s="28"/>
      <c r="AL797" s="28"/>
      <c r="AM797" s="28"/>
      <c r="AN797" s="28"/>
      <c r="AO797" s="28"/>
      <c r="AP797" s="28"/>
      <c r="AQ797" s="28"/>
      <c r="AR797" s="28"/>
      <c r="AS797" s="28"/>
      <c r="AT797" s="28"/>
      <c r="AU797" s="28"/>
      <c r="AV797" s="28"/>
      <c r="AW797" s="28"/>
      <c r="AX797" s="28"/>
      <c r="AY797" s="55" t="s">
        <v>184</v>
      </c>
      <c r="AZ797" s="55" t="s">
        <v>184</v>
      </c>
      <c r="BA797" s="55" t="s">
        <v>184</v>
      </c>
      <c r="BB797" s="55" t="s">
        <v>184</v>
      </c>
      <c r="BC797" s="77">
        <f t="shared" si="7"/>
        <v>100</v>
      </c>
    </row>
    <row r="798" ht="22.5" customHeight="1">
      <c r="A798" s="36">
        <v>797.0</v>
      </c>
      <c r="B798" s="36" t="s">
        <v>3053</v>
      </c>
      <c r="C798" s="36" t="s">
        <v>3051</v>
      </c>
      <c r="D798" s="36" t="s">
        <v>16</v>
      </c>
      <c r="E798" s="36" t="s">
        <v>593</v>
      </c>
      <c r="F798" s="337"/>
      <c r="G798" s="36" t="s">
        <v>1605</v>
      </c>
      <c r="H798" s="36" t="s">
        <v>1605</v>
      </c>
      <c r="I798" s="36">
        <v>2.0</v>
      </c>
      <c r="J798" s="36">
        <v>60.0</v>
      </c>
      <c r="K798" s="36">
        <v>120.0</v>
      </c>
      <c r="L798" s="36" t="s">
        <v>546</v>
      </c>
      <c r="M798" s="36">
        <v>4.0</v>
      </c>
      <c r="N798" s="36" t="s">
        <v>1607</v>
      </c>
      <c r="O798" s="36" t="s">
        <v>1608</v>
      </c>
      <c r="P798" s="36"/>
      <c r="Q798" s="36" t="s">
        <v>368</v>
      </c>
      <c r="R798" s="36">
        <v>100.0</v>
      </c>
      <c r="S798" s="50"/>
      <c r="T798" s="28"/>
      <c r="U798" s="321">
        <v>44927.0</v>
      </c>
      <c r="V798" s="28"/>
      <c r="W798" s="28"/>
      <c r="X798" s="36">
        <v>0.0</v>
      </c>
      <c r="Y798" s="28"/>
      <c r="Z798" s="28"/>
      <c r="AA798" s="28"/>
      <c r="AB798" s="28"/>
      <c r="AC798" s="65" t="b">
        <v>0</v>
      </c>
      <c r="AD798" s="28" t="str">
        <f t="shared" si="4"/>
        <v>Waktunya Dummy</v>
      </c>
      <c r="AE798" s="28" t="str">
        <f t="shared" si="5"/>
        <v>1</v>
      </c>
      <c r="AF798" s="28">
        <f t="shared" si="8"/>
        <v>0</v>
      </c>
      <c r="AG798" s="36"/>
      <c r="AH798" s="322"/>
      <c r="AI798" s="36"/>
      <c r="AJ798" s="324"/>
      <c r="AK798" s="28"/>
      <c r="AL798" s="28"/>
      <c r="AM798" s="28"/>
      <c r="AN798" s="28"/>
      <c r="AO798" s="28"/>
      <c r="AP798" s="28"/>
      <c r="AQ798" s="28"/>
      <c r="AR798" s="28"/>
      <c r="AS798" s="28"/>
      <c r="AT798" s="28"/>
      <c r="AU798" s="28"/>
      <c r="AV798" s="28"/>
      <c r="AW798" s="28"/>
      <c r="AX798" s="28"/>
      <c r="AY798" s="55" t="s">
        <v>184</v>
      </c>
      <c r="AZ798" s="55" t="s">
        <v>184</v>
      </c>
      <c r="BA798" s="55" t="s">
        <v>184</v>
      </c>
      <c r="BB798" s="55" t="s">
        <v>184</v>
      </c>
      <c r="BC798" s="77">
        <f t="shared" si="7"/>
        <v>100</v>
      </c>
    </row>
    <row r="799" ht="22.5" customHeight="1">
      <c r="A799" s="36">
        <v>798.0</v>
      </c>
      <c r="B799" s="36" t="s">
        <v>3066</v>
      </c>
      <c r="C799" s="36" t="s">
        <v>3064</v>
      </c>
      <c r="D799" s="36" t="s">
        <v>181</v>
      </c>
      <c r="E799" s="36" t="s">
        <v>593</v>
      </c>
      <c r="F799" s="337"/>
      <c r="G799" s="36" t="s">
        <v>1605</v>
      </c>
      <c r="H799" s="36" t="s">
        <v>1605</v>
      </c>
      <c r="I799" s="36">
        <v>2.0</v>
      </c>
      <c r="J799" s="36">
        <v>60.0</v>
      </c>
      <c r="K799" s="36">
        <v>120.0</v>
      </c>
      <c r="L799" s="36" t="s">
        <v>546</v>
      </c>
      <c r="M799" s="36">
        <v>4.0</v>
      </c>
      <c r="N799" s="36" t="s">
        <v>1607</v>
      </c>
      <c r="O799" s="36" t="s">
        <v>1608</v>
      </c>
      <c r="P799" s="36"/>
      <c r="Q799" s="36" t="s">
        <v>368</v>
      </c>
      <c r="R799" s="36">
        <v>100.0</v>
      </c>
      <c r="S799" s="50"/>
      <c r="T799" s="28"/>
      <c r="U799" s="321">
        <v>44927.0</v>
      </c>
      <c r="V799" s="28"/>
      <c r="W799" s="28"/>
      <c r="X799" s="36">
        <v>0.0</v>
      </c>
      <c r="Y799" s="28"/>
      <c r="Z799" s="28"/>
      <c r="AA799" s="28"/>
      <c r="AB799" s="28"/>
      <c r="AC799" s="65" t="b">
        <v>0</v>
      </c>
      <c r="AD799" s="28" t="str">
        <f t="shared" si="4"/>
        <v>Waktunya Dummy</v>
      </c>
      <c r="AE799" s="28" t="str">
        <f t="shared" si="5"/>
        <v>1</v>
      </c>
      <c r="AF799" s="28">
        <f t="shared" si="8"/>
        <v>0</v>
      </c>
      <c r="AG799" s="36"/>
      <c r="AH799" s="322"/>
      <c r="AI799" s="36"/>
      <c r="AJ799" s="324"/>
      <c r="AK799" s="28"/>
      <c r="AL799" s="28"/>
      <c r="AM799" s="28"/>
      <c r="AN799" s="28"/>
      <c r="AO799" s="28"/>
      <c r="AP799" s="28"/>
      <c r="AQ799" s="28"/>
      <c r="AR799" s="28"/>
      <c r="AS799" s="28"/>
      <c r="AT799" s="28"/>
      <c r="AU799" s="28"/>
      <c r="AV799" s="28"/>
      <c r="AW799" s="28"/>
      <c r="AX799" s="28"/>
      <c r="AY799" s="55" t="s">
        <v>184</v>
      </c>
      <c r="AZ799" s="55" t="s">
        <v>184</v>
      </c>
      <c r="BA799" s="55" t="s">
        <v>184</v>
      </c>
      <c r="BB799" s="55" t="s">
        <v>184</v>
      </c>
      <c r="BC799" s="77">
        <f t="shared" si="7"/>
        <v>100</v>
      </c>
    </row>
    <row r="800" ht="22.5" customHeight="1">
      <c r="A800" s="36">
        <v>799.0</v>
      </c>
      <c r="B800" s="36" t="s">
        <v>3074</v>
      </c>
      <c r="C800" s="36" t="s">
        <v>3073</v>
      </c>
      <c r="D800" s="36" t="s">
        <v>16</v>
      </c>
      <c r="E800" s="36" t="s">
        <v>593</v>
      </c>
      <c r="F800" s="337"/>
      <c r="G800" s="36" t="s">
        <v>1605</v>
      </c>
      <c r="H800" s="36" t="s">
        <v>1605</v>
      </c>
      <c r="I800" s="36">
        <v>2.0</v>
      </c>
      <c r="J800" s="36">
        <v>60.0</v>
      </c>
      <c r="K800" s="36">
        <v>120.0</v>
      </c>
      <c r="L800" s="36" t="s">
        <v>546</v>
      </c>
      <c r="M800" s="36">
        <v>4.0</v>
      </c>
      <c r="N800" s="36" t="s">
        <v>1607</v>
      </c>
      <c r="O800" s="36" t="s">
        <v>1608</v>
      </c>
      <c r="P800" s="36"/>
      <c r="Q800" s="36" t="s">
        <v>368</v>
      </c>
      <c r="R800" s="36">
        <v>100.0</v>
      </c>
      <c r="S800" s="50"/>
      <c r="T800" s="28"/>
      <c r="U800" s="321">
        <v>44927.0</v>
      </c>
      <c r="V800" s="28"/>
      <c r="W800" s="28"/>
      <c r="X800" s="36">
        <v>0.0</v>
      </c>
      <c r="Y800" s="28"/>
      <c r="Z800" s="28"/>
      <c r="AA800" s="28"/>
      <c r="AB800" s="28"/>
      <c r="AC800" s="65" t="b">
        <v>0</v>
      </c>
      <c r="AD800" s="28" t="str">
        <f t="shared" si="4"/>
        <v>Waktunya Dummy</v>
      </c>
      <c r="AE800" s="28" t="str">
        <f t="shared" si="5"/>
        <v>1</v>
      </c>
      <c r="AF800" s="28">
        <f t="shared" si="8"/>
        <v>0</v>
      </c>
      <c r="AG800" s="36"/>
      <c r="AH800" s="322"/>
      <c r="AI800" s="36"/>
      <c r="AJ800" s="324"/>
      <c r="AK800" s="28"/>
      <c r="AL800" s="28"/>
      <c r="AM800" s="28"/>
      <c r="AN800" s="28"/>
      <c r="AO800" s="28"/>
      <c r="AP800" s="28"/>
      <c r="AQ800" s="28"/>
      <c r="AR800" s="28"/>
      <c r="AS800" s="28"/>
      <c r="AT800" s="28"/>
      <c r="AU800" s="28"/>
      <c r="AV800" s="28"/>
      <c r="AW800" s="28"/>
      <c r="AX800" s="28"/>
      <c r="AY800" s="55" t="s">
        <v>184</v>
      </c>
      <c r="AZ800" s="55" t="s">
        <v>184</v>
      </c>
      <c r="BA800" s="55" t="s">
        <v>184</v>
      </c>
      <c r="BB800" s="55" t="s">
        <v>184</v>
      </c>
      <c r="BC800" s="77">
        <f t="shared" si="7"/>
        <v>100</v>
      </c>
    </row>
    <row r="801" ht="22.5" customHeight="1">
      <c r="A801" s="36">
        <v>800.0</v>
      </c>
      <c r="B801" s="36" t="s">
        <v>3079</v>
      </c>
      <c r="C801" s="36" t="s">
        <v>3078</v>
      </c>
      <c r="D801" s="36" t="s">
        <v>16</v>
      </c>
      <c r="E801" s="36" t="s">
        <v>593</v>
      </c>
      <c r="F801" s="337"/>
      <c r="G801" s="36" t="s">
        <v>1605</v>
      </c>
      <c r="H801" s="36" t="s">
        <v>1605</v>
      </c>
      <c r="I801" s="36">
        <v>2.0</v>
      </c>
      <c r="J801" s="36">
        <v>40.0</v>
      </c>
      <c r="K801" s="36">
        <v>80.0</v>
      </c>
      <c r="L801" s="36" t="s">
        <v>546</v>
      </c>
      <c r="M801" s="36">
        <v>2.0</v>
      </c>
      <c r="N801" s="36" t="s">
        <v>1605</v>
      </c>
      <c r="O801" s="36" t="s">
        <v>1608</v>
      </c>
      <c r="P801" s="36"/>
      <c r="Q801" s="36" t="s">
        <v>368</v>
      </c>
      <c r="R801" s="36">
        <v>100.0</v>
      </c>
      <c r="S801" s="50"/>
      <c r="T801" s="28"/>
      <c r="U801" s="321">
        <v>44927.0</v>
      </c>
      <c r="V801" s="28"/>
      <c r="W801" s="28"/>
      <c r="X801" s="36">
        <v>0.0</v>
      </c>
      <c r="Y801" s="28"/>
      <c r="Z801" s="28"/>
      <c r="AA801" s="28"/>
      <c r="AB801" s="28"/>
      <c r="AC801" s="65" t="b">
        <v>0</v>
      </c>
      <c r="AD801" s="28" t="str">
        <f t="shared" si="4"/>
        <v>Waktunya Dummy</v>
      </c>
      <c r="AE801" s="28" t="str">
        <f t="shared" si="5"/>
        <v>1</v>
      </c>
      <c r="AF801" s="28">
        <f t="shared" si="8"/>
        <v>0</v>
      </c>
      <c r="AG801" s="36"/>
      <c r="AH801" s="322"/>
      <c r="AI801" s="36"/>
      <c r="AJ801" s="324"/>
      <c r="AK801" s="28"/>
      <c r="AL801" s="28"/>
      <c r="AM801" s="28"/>
      <c r="AN801" s="28"/>
      <c r="AO801" s="28"/>
      <c r="AP801" s="28"/>
      <c r="AQ801" s="28"/>
      <c r="AR801" s="28"/>
      <c r="AS801" s="28"/>
      <c r="AT801" s="28"/>
      <c r="AU801" s="28"/>
      <c r="AV801" s="28"/>
      <c r="AW801" s="28"/>
      <c r="AX801" s="28"/>
      <c r="AY801" s="55" t="s">
        <v>184</v>
      </c>
      <c r="AZ801" s="55" t="s">
        <v>184</v>
      </c>
      <c r="BA801" s="55" t="s">
        <v>184</v>
      </c>
      <c r="BB801" s="55" t="s">
        <v>184</v>
      </c>
      <c r="BC801" s="77">
        <f t="shared" si="7"/>
        <v>100</v>
      </c>
    </row>
    <row r="802" ht="22.5" customHeight="1">
      <c r="A802" s="36">
        <v>801.0</v>
      </c>
      <c r="B802" s="36" t="s">
        <v>3084</v>
      </c>
      <c r="C802" s="36" t="s">
        <v>3083</v>
      </c>
      <c r="D802" s="36" t="s">
        <v>181</v>
      </c>
      <c r="E802" s="36" t="s">
        <v>593</v>
      </c>
      <c r="F802" s="337"/>
      <c r="G802" s="36" t="s">
        <v>1605</v>
      </c>
      <c r="H802" s="36" t="s">
        <v>1605</v>
      </c>
      <c r="I802" s="36">
        <v>2.0</v>
      </c>
      <c r="J802" s="36">
        <v>60.0</v>
      </c>
      <c r="K802" s="36">
        <v>120.0</v>
      </c>
      <c r="L802" s="36" t="s">
        <v>546</v>
      </c>
      <c r="M802" s="36">
        <v>4.0</v>
      </c>
      <c r="N802" s="36" t="s">
        <v>1607</v>
      </c>
      <c r="O802" s="36" t="s">
        <v>1608</v>
      </c>
      <c r="P802" s="36"/>
      <c r="Q802" s="36" t="s">
        <v>368</v>
      </c>
      <c r="R802" s="36">
        <v>100.0</v>
      </c>
      <c r="S802" s="50"/>
      <c r="T802" s="28"/>
      <c r="U802" s="321">
        <v>44927.0</v>
      </c>
      <c r="V802" s="28"/>
      <c r="W802" s="28"/>
      <c r="X802" s="36">
        <v>0.0</v>
      </c>
      <c r="Y802" s="28"/>
      <c r="Z802" s="28"/>
      <c r="AA802" s="28"/>
      <c r="AB802" s="28"/>
      <c r="AC802" s="65" t="b">
        <v>0</v>
      </c>
      <c r="AD802" s="28" t="str">
        <f t="shared" si="4"/>
        <v>Waktunya Dummy</v>
      </c>
      <c r="AE802" s="28" t="str">
        <f t="shared" si="5"/>
        <v>1</v>
      </c>
      <c r="AF802" s="28">
        <f t="shared" si="8"/>
        <v>0</v>
      </c>
      <c r="AG802" s="36"/>
      <c r="AH802" s="322"/>
      <c r="AI802" s="36"/>
      <c r="AJ802" s="324"/>
      <c r="AK802" s="28"/>
      <c r="AL802" s="28"/>
      <c r="AM802" s="28"/>
      <c r="AN802" s="28"/>
      <c r="AO802" s="28"/>
      <c r="AP802" s="28"/>
      <c r="AQ802" s="28"/>
      <c r="AR802" s="28"/>
      <c r="AS802" s="28"/>
      <c r="AT802" s="28"/>
      <c r="AU802" s="28"/>
      <c r="AV802" s="28"/>
      <c r="AW802" s="28"/>
      <c r="AX802" s="28"/>
      <c r="AY802" s="55" t="s">
        <v>184</v>
      </c>
      <c r="AZ802" s="55" t="s">
        <v>184</v>
      </c>
      <c r="BA802" s="55" t="s">
        <v>184</v>
      </c>
      <c r="BB802" s="55" t="s">
        <v>184</v>
      </c>
      <c r="BC802" s="77">
        <f t="shared" si="7"/>
        <v>100</v>
      </c>
    </row>
    <row r="803" ht="22.5" customHeight="1">
      <c r="A803" s="36">
        <v>802.0</v>
      </c>
      <c r="B803" s="36" t="s">
        <v>3091</v>
      </c>
      <c r="C803" s="36" t="s">
        <v>3089</v>
      </c>
      <c r="D803" s="36" t="s">
        <v>16</v>
      </c>
      <c r="E803" s="36" t="s">
        <v>593</v>
      </c>
      <c r="F803" s="337"/>
      <c r="G803" s="36" t="s">
        <v>1605</v>
      </c>
      <c r="H803" s="36" t="s">
        <v>1605</v>
      </c>
      <c r="I803" s="36">
        <v>2.0</v>
      </c>
      <c r="J803" s="36">
        <v>60.0</v>
      </c>
      <c r="K803" s="36">
        <v>120.0</v>
      </c>
      <c r="L803" s="36" t="s">
        <v>546</v>
      </c>
      <c r="M803" s="36">
        <v>4.0</v>
      </c>
      <c r="N803" s="36" t="s">
        <v>1607</v>
      </c>
      <c r="O803" s="36" t="s">
        <v>1608</v>
      </c>
      <c r="P803" s="36"/>
      <c r="Q803" s="36" t="s">
        <v>368</v>
      </c>
      <c r="R803" s="36">
        <v>100.0</v>
      </c>
      <c r="S803" s="50"/>
      <c r="T803" s="28"/>
      <c r="U803" s="321">
        <v>44927.0</v>
      </c>
      <c r="V803" s="28"/>
      <c r="W803" s="28"/>
      <c r="X803" s="36">
        <v>0.0</v>
      </c>
      <c r="Y803" s="28"/>
      <c r="Z803" s="28"/>
      <c r="AA803" s="28"/>
      <c r="AB803" s="28"/>
      <c r="AC803" s="65" t="b">
        <v>0</v>
      </c>
      <c r="AD803" s="28" t="str">
        <f t="shared" si="4"/>
        <v>Waktunya Dummy</v>
      </c>
      <c r="AE803" s="28" t="str">
        <f t="shared" si="5"/>
        <v>1</v>
      </c>
      <c r="AF803" s="28">
        <f t="shared" si="8"/>
        <v>0</v>
      </c>
      <c r="AG803" s="36"/>
      <c r="AH803" s="322"/>
      <c r="AI803" s="36"/>
      <c r="AJ803" s="324"/>
      <c r="AK803" s="28"/>
      <c r="AL803" s="28"/>
      <c r="AM803" s="28"/>
      <c r="AN803" s="28"/>
      <c r="AO803" s="28"/>
      <c r="AP803" s="28"/>
      <c r="AQ803" s="28"/>
      <c r="AR803" s="28"/>
      <c r="AS803" s="28"/>
      <c r="AT803" s="28"/>
      <c r="AU803" s="28"/>
      <c r="AV803" s="28"/>
      <c r="AW803" s="28"/>
      <c r="AX803" s="28"/>
      <c r="AY803" s="55" t="s">
        <v>184</v>
      </c>
      <c r="AZ803" s="55" t="s">
        <v>184</v>
      </c>
      <c r="BA803" s="55" t="s">
        <v>184</v>
      </c>
      <c r="BB803" s="55" t="s">
        <v>184</v>
      </c>
      <c r="BC803" s="77">
        <f t="shared" si="7"/>
        <v>100</v>
      </c>
    </row>
    <row r="804" ht="22.5" customHeight="1">
      <c r="A804" s="36">
        <v>803.0</v>
      </c>
      <c r="B804" s="36" t="s">
        <v>3118</v>
      </c>
      <c r="C804" s="36" t="s">
        <v>3117</v>
      </c>
      <c r="D804" s="36" t="s">
        <v>16</v>
      </c>
      <c r="E804" s="36" t="s">
        <v>593</v>
      </c>
      <c r="F804" s="337"/>
      <c r="G804" s="36" t="s">
        <v>1605</v>
      </c>
      <c r="H804" s="36" t="s">
        <v>1605</v>
      </c>
      <c r="I804" s="36">
        <v>2.0</v>
      </c>
      <c r="J804" s="36">
        <v>60.0</v>
      </c>
      <c r="K804" s="36">
        <v>120.0</v>
      </c>
      <c r="L804" s="36" t="s">
        <v>546</v>
      </c>
      <c r="M804" s="36">
        <v>4.0</v>
      </c>
      <c r="N804" s="36" t="s">
        <v>1607</v>
      </c>
      <c r="O804" s="36" t="s">
        <v>1608</v>
      </c>
      <c r="P804" s="36"/>
      <c r="Q804" s="36" t="s">
        <v>368</v>
      </c>
      <c r="R804" s="36">
        <v>100.0</v>
      </c>
      <c r="S804" s="50"/>
      <c r="T804" s="28"/>
      <c r="U804" s="321">
        <v>44927.0</v>
      </c>
      <c r="V804" s="28"/>
      <c r="W804" s="28"/>
      <c r="X804" s="36">
        <v>0.0</v>
      </c>
      <c r="Y804" s="28"/>
      <c r="Z804" s="28"/>
      <c r="AA804" s="28"/>
      <c r="AB804" s="28"/>
      <c r="AC804" s="65" t="b">
        <v>0</v>
      </c>
      <c r="AD804" s="28" t="str">
        <f t="shared" si="4"/>
        <v>Waktunya Dummy</v>
      </c>
      <c r="AE804" s="28" t="str">
        <f t="shared" si="5"/>
        <v>1</v>
      </c>
      <c r="AF804" s="28">
        <f t="shared" si="8"/>
        <v>0</v>
      </c>
      <c r="AG804" s="36"/>
      <c r="AH804" s="322"/>
      <c r="AI804" s="36"/>
      <c r="AJ804" s="324"/>
      <c r="AK804" s="28"/>
      <c r="AL804" s="28"/>
      <c r="AM804" s="28"/>
      <c r="AN804" s="28"/>
      <c r="AO804" s="28"/>
      <c r="AP804" s="28"/>
      <c r="AQ804" s="28"/>
      <c r="AR804" s="28"/>
      <c r="AS804" s="28"/>
      <c r="AT804" s="28"/>
      <c r="AU804" s="28"/>
      <c r="AV804" s="28"/>
      <c r="AW804" s="28"/>
      <c r="AX804" s="28"/>
      <c r="AY804" s="55" t="s">
        <v>184</v>
      </c>
      <c r="AZ804" s="55" t="s">
        <v>184</v>
      </c>
      <c r="BA804" s="55" t="s">
        <v>184</v>
      </c>
      <c r="BB804" s="55" t="s">
        <v>184</v>
      </c>
      <c r="BC804" s="77">
        <f t="shared" si="7"/>
        <v>100</v>
      </c>
    </row>
    <row r="805" ht="22.5" customHeight="1">
      <c r="A805" s="36">
        <v>804.0</v>
      </c>
      <c r="B805" s="36" t="s">
        <v>3130</v>
      </c>
      <c r="C805" s="36" t="s">
        <v>3128</v>
      </c>
      <c r="D805" s="36" t="s">
        <v>16</v>
      </c>
      <c r="E805" s="36" t="s">
        <v>593</v>
      </c>
      <c r="F805" s="337"/>
      <c r="G805" s="36" t="s">
        <v>1605</v>
      </c>
      <c r="H805" s="36" t="s">
        <v>1605</v>
      </c>
      <c r="I805" s="36">
        <v>2.0</v>
      </c>
      <c r="J805" s="36">
        <v>60.0</v>
      </c>
      <c r="K805" s="36">
        <v>120.0</v>
      </c>
      <c r="L805" s="36" t="s">
        <v>546</v>
      </c>
      <c r="M805" s="36">
        <v>4.0</v>
      </c>
      <c r="N805" s="36" t="s">
        <v>1607</v>
      </c>
      <c r="O805" s="36" t="s">
        <v>1608</v>
      </c>
      <c r="P805" s="36"/>
      <c r="Q805" s="36" t="s">
        <v>368</v>
      </c>
      <c r="R805" s="36">
        <v>100.0</v>
      </c>
      <c r="S805" s="50"/>
      <c r="T805" s="28"/>
      <c r="U805" s="321">
        <v>44927.0</v>
      </c>
      <c r="V805" s="28"/>
      <c r="W805" s="28"/>
      <c r="X805" s="36">
        <v>0.0</v>
      </c>
      <c r="Y805" s="28"/>
      <c r="Z805" s="28"/>
      <c r="AA805" s="28"/>
      <c r="AB805" s="28"/>
      <c r="AC805" s="65" t="b">
        <v>0</v>
      </c>
      <c r="AD805" s="28" t="str">
        <f t="shared" si="4"/>
        <v>Waktunya Dummy</v>
      </c>
      <c r="AE805" s="28" t="str">
        <f t="shared" si="5"/>
        <v>1</v>
      </c>
      <c r="AF805" s="28">
        <f t="shared" si="8"/>
        <v>0</v>
      </c>
      <c r="AG805" s="36"/>
      <c r="AH805" s="322"/>
      <c r="AI805" s="36"/>
      <c r="AJ805" s="324"/>
      <c r="AK805" s="28"/>
      <c r="AL805" s="28"/>
      <c r="AM805" s="28"/>
      <c r="AN805" s="28"/>
      <c r="AO805" s="28"/>
      <c r="AP805" s="28"/>
      <c r="AQ805" s="28"/>
      <c r="AR805" s="28"/>
      <c r="AS805" s="28"/>
      <c r="AT805" s="28"/>
      <c r="AU805" s="28"/>
      <c r="AV805" s="28"/>
      <c r="AW805" s="28"/>
      <c r="AX805" s="28"/>
      <c r="AY805" s="55" t="s">
        <v>184</v>
      </c>
      <c r="AZ805" s="55" t="s">
        <v>184</v>
      </c>
      <c r="BA805" s="55" t="s">
        <v>184</v>
      </c>
      <c r="BB805" s="55" t="s">
        <v>184</v>
      </c>
      <c r="BC805" s="77">
        <f t="shared" si="7"/>
        <v>100</v>
      </c>
    </row>
    <row r="806" ht="22.5" customHeight="1">
      <c r="A806" s="36">
        <v>805.0</v>
      </c>
      <c r="B806" s="36" t="s">
        <v>3133</v>
      </c>
      <c r="C806" s="36" t="s">
        <v>3131</v>
      </c>
      <c r="D806" s="36" t="s">
        <v>16</v>
      </c>
      <c r="E806" s="36" t="s">
        <v>593</v>
      </c>
      <c r="F806" s="337"/>
      <c r="G806" s="36" t="s">
        <v>1605</v>
      </c>
      <c r="H806" s="36" t="s">
        <v>1605</v>
      </c>
      <c r="I806" s="36">
        <v>2.0</v>
      </c>
      <c r="J806" s="36">
        <v>60.0</v>
      </c>
      <c r="K806" s="36">
        <v>120.0</v>
      </c>
      <c r="L806" s="36" t="s">
        <v>546</v>
      </c>
      <c r="M806" s="36">
        <v>4.0</v>
      </c>
      <c r="N806" s="36" t="s">
        <v>1607</v>
      </c>
      <c r="O806" s="36" t="s">
        <v>1608</v>
      </c>
      <c r="P806" s="36"/>
      <c r="Q806" s="36" t="s">
        <v>368</v>
      </c>
      <c r="R806" s="36">
        <v>100.0</v>
      </c>
      <c r="S806" s="50"/>
      <c r="T806" s="28"/>
      <c r="U806" s="321">
        <v>44927.0</v>
      </c>
      <c r="V806" s="28"/>
      <c r="W806" s="28"/>
      <c r="X806" s="36">
        <v>0.0</v>
      </c>
      <c r="Y806" s="28"/>
      <c r="Z806" s="28"/>
      <c r="AA806" s="28"/>
      <c r="AB806" s="28"/>
      <c r="AC806" s="65" t="b">
        <v>0</v>
      </c>
      <c r="AD806" s="28" t="str">
        <f t="shared" si="4"/>
        <v>Waktunya Dummy</v>
      </c>
      <c r="AE806" s="28" t="str">
        <f t="shared" si="5"/>
        <v>1</v>
      </c>
      <c r="AF806" s="28">
        <f t="shared" si="8"/>
        <v>0</v>
      </c>
      <c r="AG806" s="36"/>
      <c r="AH806" s="322"/>
      <c r="AI806" s="36"/>
      <c r="AJ806" s="324"/>
      <c r="AK806" s="28"/>
      <c r="AL806" s="28"/>
      <c r="AM806" s="28"/>
      <c r="AN806" s="28"/>
      <c r="AO806" s="28"/>
      <c r="AP806" s="28"/>
      <c r="AQ806" s="28"/>
      <c r="AR806" s="28"/>
      <c r="AS806" s="28"/>
      <c r="AT806" s="28"/>
      <c r="AU806" s="28"/>
      <c r="AV806" s="28"/>
      <c r="AW806" s="28"/>
      <c r="AX806" s="28"/>
      <c r="AY806" s="55" t="s">
        <v>184</v>
      </c>
      <c r="AZ806" s="55" t="s">
        <v>184</v>
      </c>
      <c r="BA806" s="55" t="s">
        <v>184</v>
      </c>
      <c r="BB806" s="55" t="s">
        <v>184</v>
      </c>
      <c r="BC806" s="77">
        <f t="shared" si="7"/>
        <v>100</v>
      </c>
    </row>
    <row r="807" ht="22.5" customHeight="1">
      <c r="A807" s="36">
        <v>806.0</v>
      </c>
      <c r="B807" s="36" t="s">
        <v>3136</v>
      </c>
      <c r="C807" s="36" t="s">
        <v>3134</v>
      </c>
      <c r="D807" s="36" t="s">
        <v>16</v>
      </c>
      <c r="E807" s="36" t="s">
        <v>593</v>
      </c>
      <c r="F807" s="337"/>
      <c r="G807" s="36" t="s">
        <v>1605</v>
      </c>
      <c r="H807" s="36" t="s">
        <v>1605</v>
      </c>
      <c r="I807" s="36">
        <v>2.0</v>
      </c>
      <c r="J807" s="36">
        <v>60.0</v>
      </c>
      <c r="K807" s="36">
        <v>120.0</v>
      </c>
      <c r="L807" s="36" t="s">
        <v>546</v>
      </c>
      <c r="M807" s="36">
        <v>4.0</v>
      </c>
      <c r="N807" s="36" t="s">
        <v>1607</v>
      </c>
      <c r="O807" s="36" t="s">
        <v>1608</v>
      </c>
      <c r="P807" s="36"/>
      <c r="Q807" s="36" t="s">
        <v>368</v>
      </c>
      <c r="R807" s="36">
        <v>100.0</v>
      </c>
      <c r="S807" s="50"/>
      <c r="T807" s="28"/>
      <c r="U807" s="321">
        <v>44927.0</v>
      </c>
      <c r="V807" s="28"/>
      <c r="W807" s="28"/>
      <c r="X807" s="36">
        <v>0.0</v>
      </c>
      <c r="Y807" s="28"/>
      <c r="Z807" s="28"/>
      <c r="AA807" s="28"/>
      <c r="AB807" s="28"/>
      <c r="AC807" s="65" t="b">
        <v>0</v>
      </c>
      <c r="AD807" s="28" t="str">
        <f t="shared" si="4"/>
        <v>Waktunya Dummy</v>
      </c>
      <c r="AE807" s="28" t="str">
        <f t="shared" si="5"/>
        <v>1</v>
      </c>
      <c r="AF807" s="28">
        <f t="shared" si="8"/>
        <v>0</v>
      </c>
      <c r="AG807" s="36"/>
      <c r="AH807" s="322"/>
      <c r="AI807" s="36"/>
      <c r="AJ807" s="324"/>
      <c r="AK807" s="28"/>
      <c r="AL807" s="28"/>
      <c r="AM807" s="28"/>
      <c r="AN807" s="28"/>
      <c r="AO807" s="28"/>
      <c r="AP807" s="28"/>
      <c r="AQ807" s="28"/>
      <c r="AR807" s="28"/>
      <c r="AS807" s="28"/>
      <c r="AT807" s="28"/>
      <c r="AU807" s="28"/>
      <c r="AV807" s="28"/>
      <c r="AW807" s="28"/>
      <c r="AX807" s="28"/>
      <c r="AY807" s="55" t="s">
        <v>184</v>
      </c>
      <c r="AZ807" s="55" t="s">
        <v>184</v>
      </c>
      <c r="BA807" s="55" t="s">
        <v>184</v>
      </c>
      <c r="BB807" s="55" t="s">
        <v>184</v>
      </c>
      <c r="BC807" s="77">
        <f t="shared" si="7"/>
        <v>100</v>
      </c>
    </row>
    <row r="808" ht="22.5" customHeight="1">
      <c r="A808" s="36">
        <v>807.0</v>
      </c>
      <c r="B808" s="36" t="s">
        <v>3138</v>
      </c>
      <c r="C808" s="36" t="s">
        <v>3137</v>
      </c>
      <c r="D808" s="36" t="s">
        <v>16</v>
      </c>
      <c r="E808" s="36" t="s">
        <v>593</v>
      </c>
      <c r="F808" s="337"/>
      <c r="G808" s="36" t="s">
        <v>1605</v>
      </c>
      <c r="H808" s="36" t="s">
        <v>1605</v>
      </c>
      <c r="I808" s="36">
        <v>2.0</v>
      </c>
      <c r="J808" s="36">
        <v>60.0</v>
      </c>
      <c r="K808" s="36">
        <v>120.0</v>
      </c>
      <c r="L808" s="36" t="s">
        <v>546</v>
      </c>
      <c r="M808" s="36">
        <v>4.0</v>
      </c>
      <c r="N808" s="36" t="s">
        <v>1607</v>
      </c>
      <c r="O808" s="36" t="s">
        <v>1608</v>
      </c>
      <c r="P808" s="36"/>
      <c r="Q808" s="36" t="s">
        <v>368</v>
      </c>
      <c r="R808" s="36">
        <v>100.0</v>
      </c>
      <c r="S808" s="50"/>
      <c r="T808" s="28"/>
      <c r="U808" s="321">
        <v>44927.0</v>
      </c>
      <c r="V808" s="28"/>
      <c r="W808" s="28"/>
      <c r="X808" s="36">
        <v>0.0</v>
      </c>
      <c r="Y808" s="28"/>
      <c r="Z808" s="28"/>
      <c r="AA808" s="28"/>
      <c r="AB808" s="28"/>
      <c r="AC808" s="65" t="b">
        <v>0</v>
      </c>
      <c r="AD808" s="28" t="str">
        <f t="shared" si="4"/>
        <v>Waktunya Dummy</v>
      </c>
      <c r="AE808" s="28" t="str">
        <f t="shared" si="5"/>
        <v>1</v>
      </c>
      <c r="AF808" s="28">
        <f t="shared" si="8"/>
        <v>0</v>
      </c>
      <c r="AG808" s="36"/>
      <c r="AH808" s="322"/>
      <c r="AI808" s="36"/>
      <c r="AJ808" s="324"/>
      <c r="AK808" s="28"/>
      <c r="AL808" s="28"/>
      <c r="AM808" s="28"/>
      <c r="AN808" s="28"/>
      <c r="AO808" s="28"/>
      <c r="AP808" s="28"/>
      <c r="AQ808" s="28"/>
      <c r="AR808" s="28"/>
      <c r="AS808" s="28"/>
      <c r="AT808" s="28"/>
      <c r="AU808" s="28"/>
      <c r="AV808" s="28"/>
      <c r="AW808" s="28"/>
      <c r="AX808" s="28"/>
      <c r="AY808" s="55" t="s">
        <v>184</v>
      </c>
      <c r="AZ808" s="55" t="s">
        <v>184</v>
      </c>
      <c r="BA808" s="55" t="s">
        <v>184</v>
      </c>
      <c r="BB808" s="55" t="s">
        <v>184</v>
      </c>
      <c r="BC808" s="77">
        <f t="shared" si="7"/>
        <v>100</v>
      </c>
    </row>
    <row r="809" ht="22.5" customHeight="1">
      <c r="A809" s="36">
        <v>808.0</v>
      </c>
      <c r="B809" s="36" t="s">
        <v>3144</v>
      </c>
      <c r="C809" s="36" t="s">
        <v>3143</v>
      </c>
      <c r="D809" s="36" t="s">
        <v>16</v>
      </c>
      <c r="E809" s="36" t="s">
        <v>593</v>
      </c>
      <c r="F809" s="337"/>
      <c r="G809" s="36" t="s">
        <v>1605</v>
      </c>
      <c r="H809" s="36" t="s">
        <v>1605</v>
      </c>
      <c r="I809" s="36">
        <v>2.0</v>
      </c>
      <c r="J809" s="36">
        <v>60.0</v>
      </c>
      <c r="K809" s="36">
        <v>120.0</v>
      </c>
      <c r="L809" s="36" t="s">
        <v>546</v>
      </c>
      <c r="M809" s="36">
        <v>4.0</v>
      </c>
      <c r="N809" s="36" t="s">
        <v>1607</v>
      </c>
      <c r="O809" s="36" t="s">
        <v>1608</v>
      </c>
      <c r="P809" s="36"/>
      <c r="Q809" s="36" t="s">
        <v>368</v>
      </c>
      <c r="R809" s="36">
        <v>100.0</v>
      </c>
      <c r="S809" s="50"/>
      <c r="T809" s="28"/>
      <c r="U809" s="321">
        <v>44927.0</v>
      </c>
      <c r="V809" s="28"/>
      <c r="W809" s="28"/>
      <c r="X809" s="36">
        <v>0.0</v>
      </c>
      <c r="Y809" s="28"/>
      <c r="Z809" s="28"/>
      <c r="AA809" s="28"/>
      <c r="AB809" s="28"/>
      <c r="AC809" s="65" t="b">
        <v>0</v>
      </c>
      <c r="AD809" s="28" t="str">
        <f t="shared" si="4"/>
        <v>Waktunya Dummy</v>
      </c>
      <c r="AE809" s="28" t="str">
        <f t="shared" si="5"/>
        <v>1</v>
      </c>
      <c r="AF809" s="28">
        <f t="shared" si="8"/>
        <v>0</v>
      </c>
      <c r="AG809" s="36"/>
      <c r="AH809" s="322"/>
      <c r="AI809" s="36"/>
      <c r="AJ809" s="324"/>
      <c r="AK809" s="28"/>
      <c r="AL809" s="28"/>
      <c r="AM809" s="28"/>
      <c r="AN809" s="28"/>
      <c r="AO809" s="28"/>
      <c r="AP809" s="28"/>
      <c r="AQ809" s="28"/>
      <c r="AR809" s="28"/>
      <c r="AS809" s="28"/>
      <c r="AT809" s="28"/>
      <c r="AU809" s="28"/>
      <c r="AV809" s="28"/>
      <c r="AW809" s="28"/>
      <c r="AX809" s="28"/>
      <c r="AY809" s="55" t="s">
        <v>184</v>
      </c>
      <c r="AZ809" s="55" t="s">
        <v>184</v>
      </c>
      <c r="BA809" s="55" t="s">
        <v>184</v>
      </c>
      <c r="BB809" s="55" t="s">
        <v>184</v>
      </c>
      <c r="BC809" s="77">
        <f t="shared" si="7"/>
        <v>100</v>
      </c>
    </row>
    <row r="810" ht="22.5" customHeight="1">
      <c r="A810" s="36">
        <v>809.0</v>
      </c>
      <c r="B810" s="36" t="s">
        <v>3153</v>
      </c>
      <c r="C810" s="36" t="s">
        <v>3152</v>
      </c>
      <c r="D810" s="36" t="s">
        <v>16</v>
      </c>
      <c r="E810" s="36" t="s">
        <v>593</v>
      </c>
      <c r="F810" s="337"/>
      <c r="G810" s="36" t="s">
        <v>1605</v>
      </c>
      <c r="H810" s="36" t="s">
        <v>1605</v>
      </c>
      <c r="I810" s="36">
        <v>2.0</v>
      </c>
      <c r="J810" s="36">
        <v>60.0</v>
      </c>
      <c r="K810" s="36">
        <v>120.0</v>
      </c>
      <c r="L810" s="36" t="s">
        <v>546</v>
      </c>
      <c r="M810" s="36">
        <v>4.0</v>
      </c>
      <c r="N810" s="36" t="s">
        <v>1607</v>
      </c>
      <c r="O810" s="36" t="s">
        <v>1608</v>
      </c>
      <c r="P810" s="36"/>
      <c r="Q810" s="36" t="s">
        <v>368</v>
      </c>
      <c r="R810" s="36">
        <v>100.0</v>
      </c>
      <c r="S810" s="50"/>
      <c r="T810" s="28"/>
      <c r="U810" s="321">
        <v>44927.0</v>
      </c>
      <c r="V810" s="28"/>
      <c r="W810" s="28"/>
      <c r="X810" s="36">
        <v>0.0</v>
      </c>
      <c r="Y810" s="28"/>
      <c r="Z810" s="28"/>
      <c r="AA810" s="28"/>
      <c r="AB810" s="28"/>
      <c r="AC810" s="65" t="b">
        <v>0</v>
      </c>
      <c r="AD810" s="28" t="str">
        <f t="shared" si="4"/>
        <v>Waktunya Dummy</v>
      </c>
      <c r="AE810" s="28" t="str">
        <f t="shared" si="5"/>
        <v>1</v>
      </c>
      <c r="AF810" s="28">
        <f t="shared" si="8"/>
        <v>0</v>
      </c>
      <c r="AG810" s="36"/>
      <c r="AH810" s="322"/>
      <c r="AI810" s="36"/>
      <c r="AJ810" s="324"/>
      <c r="AK810" s="28"/>
      <c r="AL810" s="28"/>
      <c r="AM810" s="28"/>
      <c r="AN810" s="28"/>
      <c r="AO810" s="28"/>
      <c r="AP810" s="28"/>
      <c r="AQ810" s="28"/>
      <c r="AR810" s="28"/>
      <c r="AS810" s="28"/>
      <c r="AT810" s="28"/>
      <c r="AU810" s="28"/>
      <c r="AV810" s="28"/>
      <c r="AW810" s="28"/>
      <c r="AX810" s="28"/>
      <c r="AY810" s="55" t="s">
        <v>184</v>
      </c>
      <c r="AZ810" s="55" t="s">
        <v>184</v>
      </c>
      <c r="BA810" s="55" t="s">
        <v>184</v>
      </c>
      <c r="BB810" s="55" t="s">
        <v>184</v>
      </c>
      <c r="BC810" s="77">
        <f t="shared" si="7"/>
        <v>100</v>
      </c>
    </row>
    <row r="811" ht="22.5" customHeight="1">
      <c r="A811" s="36">
        <v>810.0</v>
      </c>
      <c r="B811" s="36" t="s">
        <v>3182</v>
      </c>
      <c r="C811" s="36" t="s">
        <v>3181</v>
      </c>
      <c r="D811" s="36" t="s">
        <v>16</v>
      </c>
      <c r="E811" s="36" t="s">
        <v>593</v>
      </c>
      <c r="F811" s="337"/>
      <c r="G811" s="36" t="s">
        <v>1605</v>
      </c>
      <c r="H811" s="36" t="s">
        <v>1605</v>
      </c>
      <c r="I811" s="36">
        <v>2.0</v>
      </c>
      <c r="J811" s="36">
        <v>40.0</v>
      </c>
      <c r="K811" s="36">
        <v>80.0</v>
      </c>
      <c r="L811" s="36" t="s">
        <v>546</v>
      </c>
      <c r="M811" s="36">
        <v>1.0</v>
      </c>
      <c r="N811" s="36" t="s">
        <v>1607</v>
      </c>
      <c r="O811" s="36" t="s">
        <v>1608</v>
      </c>
      <c r="P811" s="36"/>
      <c r="Q811" s="36" t="s">
        <v>368</v>
      </c>
      <c r="R811" s="36">
        <v>100.0</v>
      </c>
      <c r="S811" s="50"/>
      <c r="T811" s="28"/>
      <c r="U811" s="321">
        <v>44927.0</v>
      </c>
      <c r="V811" s="28"/>
      <c r="W811" s="28"/>
      <c r="X811" s="36">
        <v>0.0</v>
      </c>
      <c r="Y811" s="28"/>
      <c r="Z811" s="28"/>
      <c r="AA811" s="28"/>
      <c r="AB811" s="28"/>
      <c r="AC811" s="65" t="b">
        <v>0</v>
      </c>
      <c r="AD811" s="28" t="str">
        <f t="shared" si="4"/>
        <v>Waktunya Dummy</v>
      </c>
      <c r="AE811" s="28" t="str">
        <f t="shared" si="5"/>
        <v>1</v>
      </c>
      <c r="AF811" s="28">
        <f t="shared" si="8"/>
        <v>0</v>
      </c>
      <c r="AG811" s="36"/>
      <c r="AH811" s="322"/>
      <c r="AI811" s="36"/>
      <c r="AJ811" s="324"/>
      <c r="AK811" s="28"/>
      <c r="AL811" s="28"/>
      <c r="AM811" s="28"/>
      <c r="AN811" s="28"/>
      <c r="AO811" s="28"/>
      <c r="AP811" s="28"/>
      <c r="AQ811" s="28"/>
      <c r="AR811" s="28"/>
      <c r="AS811" s="28"/>
      <c r="AT811" s="28"/>
      <c r="AU811" s="28"/>
      <c r="AV811" s="28"/>
      <c r="AW811" s="28"/>
      <c r="AX811" s="28"/>
      <c r="AY811" s="55" t="s">
        <v>184</v>
      </c>
      <c r="AZ811" s="55" t="s">
        <v>184</v>
      </c>
      <c r="BA811" s="55" t="s">
        <v>184</v>
      </c>
      <c r="BB811" s="55" t="s">
        <v>184</v>
      </c>
      <c r="BC811" s="77">
        <f t="shared" si="7"/>
        <v>100</v>
      </c>
    </row>
    <row r="812" ht="22.5" customHeight="1">
      <c r="A812" s="36">
        <v>811.0</v>
      </c>
      <c r="B812" s="36" t="s">
        <v>3223</v>
      </c>
      <c r="C812" s="36" t="s">
        <v>3222</v>
      </c>
      <c r="D812" s="36" t="s">
        <v>16</v>
      </c>
      <c r="E812" s="36" t="s">
        <v>593</v>
      </c>
      <c r="F812" s="337"/>
      <c r="G812" s="36" t="s">
        <v>1605</v>
      </c>
      <c r="H812" s="36" t="s">
        <v>1605</v>
      </c>
      <c r="I812" s="36">
        <v>2.0</v>
      </c>
      <c r="J812" s="36">
        <v>40.0</v>
      </c>
      <c r="K812" s="36">
        <v>80.0</v>
      </c>
      <c r="L812" s="36" t="s">
        <v>546</v>
      </c>
      <c r="M812" s="36">
        <v>1.0</v>
      </c>
      <c r="N812" s="36" t="s">
        <v>1607</v>
      </c>
      <c r="O812" s="36" t="s">
        <v>1608</v>
      </c>
      <c r="P812" s="36"/>
      <c r="Q812" s="36" t="s">
        <v>368</v>
      </c>
      <c r="R812" s="36">
        <v>100.0</v>
      </c>
      <c r="S812" s="50"/>
      <c r="T812" s="28"/>
      <c r="U812" s="321">
        <v>44927.0</v>
      </c>
      <c r="V812" s="28"/>
      <c r="W812" s="28"/>
      <c r="X812" s="36">
        <v>0.0</v>
      </c>
      <c r="Y812" s="28"/>
      <c r="Z812" s="28"/>
      <c r="AA812" s="28"/>
      <c r="AB812" s="28"/>
      <c r="AC812" s="65" t="b">
        <v>0</v>
      </c>
      <c r="AD812" s="28" t="str">
        <f t="shared" si="4"/>
        <v>Waktunya Dummy</v>
      </c>
      <c r="AE812" s="28" t="str">
        <f t="shared" si="5"/>
        <v>1</v>
      </c>
      <c r="AF812" s="28">
        <f t="shared" si="8"/>
        <v>0</v>
      </c>
      <c r="AG812" s="36"/>
      <c r="AH812" s="322"/>
      <c r="AI812" s="36"/>
      <c r="AJ812" s="324"/>
      <c r="AK812" s="28"/>
      <c r="AL812" s="28"/>
      <c r="AM812" s="28"/>
      <c r="AN812" s="28"/>
      <c r="AO812" s="28"/>
      <c r="AP812" s="28"/>
      <c r="AQ812" s="28"/>
      <c r="AR812" s="28"/>
      <c r="AS812" s="28"/>
      <c r="AT812" s="28"/>
      <c r="AU812" s="28"/>
      <c r="AV812" s="28"/>
      <c r="AW812" s="28"/>
      <c r="AX812" s="28"/>
      <c r="AY812" s="55" t="s">
        <v>184</v>
      </c>
      <c r="AZ812" s="55" t="s">
        <v>184</v>
      </c>
      <c r="BA812" s="55" t="s">
        <v>184</v>
      </c>
      <c r="BB812" s="55" t="s">
        <v>184</v>
      </c>
      <c r="BC812" s="77">
        <f t="shared" si="7"/>
        <v>100</v>
      </c>
    </row>
    <row r="813" ht="22.5" customHeight="1">
      <c r="A813" s="36">
        <v>812.0</v>
      </c>
      <c r="B813" s="36" t="s">
        <v>3229</v>
      </c>
      <c r="C813" s="36" t="s">
        <v>3228</v>
      </c>
      <c r="D813" s="36" t="s">
        <v>16</v>
      </c>
      <c r="E813" s="36" t="s">
        <v>593</v>
      </c>
      <c r="F813" s="337"/>
      <c r="G813" s="36" t="s">
        <v>1605</v>
      </c>
      <c r="H813" s="36" t="s">
        <v>1605</v>
      </c>
      <c r="I813" s="36">
        <v>2.0</v>
      </c>
      <c r="J813" s="36">
        <v>40.0</v>
      </c>
      <c r="K813" s="36">
        <v>80.0</v>
      </c>
      <c r="L813" s="36" t="s">
        <v>546</v>
      </c>
      <c r="M813" s="36">
        <v>1.0</v>
      </c>
      <c r="N813" s="36" t="s">
        <v>1607</v>
      </c>
      <c r="O813" s="36" t="s">
        <v>1608</v>
      </c>
      <c r="P813" s="36"/>
      <c r="Q813" s="36" t="s">
        <v>368</v>
      </c>
      <c r="R813" s="36">
        <v>100.0</v>
      </c>
      <c r="S813" s="50"/>
      <c r="T813" s="28"/>
      <c r="U813" s="321">
        <v>44927.0</v>
      </c>
      <c r="V813" s="28"/>
      <c r="W813" s="28"/>
      <c r="X813" s="36">
        <v>0.0</v>
      </c>
      <c r="Y813" s="28"/>
      <c r="Z813" s="28"/>
      <c r="AA813" s="28"/>
      <c r="AB813" s="28"/>
      <c r="AC813" s="65" t="b">
        <v>0</v>
      </c>
      <c r="AD813" s="28" t="str">
        <f t="shared" si="4"/>
        <v>Waktunya Dummy</v>
      </c>
      <c r="AE813" s="28" t="str">
        <f t="shared" si="5"/>
        <v>1</v>
      </c>
      <c r="AF813" s="28">
        <f t="shared" si="8"/>
        <v>0</v>
      </c>
      <c r="AG813" s="36"/>
      <c r="AH813" s="322"/>
      <c r="AI813" s="36"/>
      <c r="AJ813" s="324"/>
      <c r="AK813" s="28"/>
      <c r="AL813" s="28"/>
      <c r="AM813" s="28"/>
      <c r="AN813" s="28"/>
      <c r="AO813" s="28"/>
      <c r="AP813" s="28"/>
      <c r="AQ813" s="28"/>
      <c r="AR813" s="28"/>
      <c r="AS813" s="28"/>
      <c r="AT813" s="28"/>
      <c r="AU813" s="28"/>
      <c r="AV813" s="28"/>
      <c r="AW813" s="28"/>
      <c r="AX813" s="28"/>
      <c r="AY813" s="55" t="s">
        <v>184</v>
      </c>
      <c r="AZ813" s="55" t="s">
        <v>184</v>
      </c>
      <c r="BA813" s="55" t="s">
        <v>184</v>
      </c>
      <c r="BB813" s="55" t="s">
        <v>184</v>
      </c>
      <c r="BC813" s="77">
        <f t="shared" si="7"/>
        <v>100</v>
      </c>
    </row>
    <row r="814" ht="22.5" customHeight="1">
      <c r="A814" s="36">
        <v>813.0</v>
      </c>
      <c r="B814" s="36" t="s">
        <v>3265</v>
      </c>
      <c r="C814" s="36" t="s">
        <v>3264</v>
      </c>
      <c r="D814" s="36" t="s">
        <v>181</v>
      </c>
      <c r="E814" s="36" t="s">
        <v>593</v>
      </c>
      <c r="F814" s="337"/>
      <c r="G814" s="36" t="s">
        <v>1605</v>
      </c>
      <c r="H814" s="36" t="s">
        <v>1605</v>
      </c>
      <c r="I814" s="36">
        <v>2.0</v>
      </c>
      <c r="J814" s="36">
        <v>40.0</v>
      </c>
      <c r="K814" s="36">
        <v>80.0</v>
      </c>
      <c r="L814" s="36" t="s">
        <v>546</v>
      </c>
      <c r="M814" s="36">
        <v>1.0</v>
      </c>
      <c r="N814" s="36" t="s">
        <v>1607</v>
      </c>
      <c r="O814" s="36" t="s">
        <v>1608</v>
      </c>
      <c r="P814" s="36"/>
      <c r="Q814" s="36" t="s">
        <v>368</v>
      </c>
      <c r="R814" s="36">
        <v>100.0</v>
      </c>
      <c r="S814" s="50"/>
      <c r="T814" s="28"/>
      <c r="U814" s="321">
        <v>44927.0</v>
      </c>
      <c r="V814" s="28"/>
      <c r="W814" s="28"/>
      <c r="X814" s="36">
        <v>0.0</v>
      </c>
      <c r="Y814" s="28"/>
      <c r="Z814" s="28"/>
      <c r="AA814" s="28"/>
      <c r="AB814" s="28"/>
      <c r="AC814" s="65" t="b">
        <v>0</v>
      </c>
      <c r="AD814" s="28" t="str">
        <f t="shared" si="4"/>
        <v>Waktunya Dummy</v>
      </c>
      <c r="AE814" s="28" t="str">
        <f t="shared" si="5"/>
        <v>1</v>
      </c>
      <c r="AF814" s="28">
        <f t="shared" si="8"/>
        <v>0</v>
      </c>
      <c r="AG814" s="36"/>
      <c r="AH814" s="322"/>
      <c r="AI814" s="36"/>
      <c r="AJ814" s="324"/>
      <c r="AK814" s="28"/>
      <c r="AL814" s="28"/>
      <c r="AM814" s="28"/>
      <c r="AN814" s="28"/>
      <c r="AO814" s="28"/>
      <c r="AP814" s="28"/>
      <c r="AQ814" s="28"/>
      <c r="AR814" s="28"/>
      <c r="AS814" s="28"/>
      <c r="AT814" s="28"/>
      <c r="AU814" s="28"/>
      <c r="AV814" s="28"/>
      <c r="AW814" s="28"/>
      <c r="AX814" s="28"/>
      <c r="AY814" s="55" t="s">
        <v>184</v>
      </c>
      <c r="AZ814" s="55" t="s">
        <v>184</v>
      </c>
      <c r="BA814" s="55" t="s">
        <v>184</v>
      </c>
      <c r="BB814" s="55" t="s">
        <v>184</v>
      </c>
      <c r="BC814" s="77">
        <f t="shared" si="7"/>
        <v>100</v>
      </c>
    </row>
    <row r="815" ht="22.5" customHeight="1">
      <c r="A815" s="36">
        <v>814.0</v>
      </c>
      <c r="B815" s="36" t="s">
        <v>3292</v>
      </c>
      <c r="C815" s="36" t="s">
        <v>3290</v>
      </c>
      <c r="D815" s="36" t="s">
        <v>181</v>
      </c>
      <c r="E815" s="36" t="s">
        <v>593</v>
      </c>
      <c r="F815" s="337"/>
      <c r="G815" s="36" t="s">
        <v>1605</v>
      </c>
      <c r="H815" s="36" t="s">
        <v>1605</v>
      </c>
      <c r="I815" s="36">
        <v>2.0</v>
      </c>
      <c r="J815" s="36">
        <v>60.0</v>
      </c>
      <c r="K815" s="36">
        <v>120.0</v>
      </c>
      <c r="L815" s="36" t="s">
        <v>546</v>
      </c>
      <c r="M815" s="36">
        <v>4.0</v>
      </c>
      <c r="N815" s="36" t="s">
        <v>1607</v>
      </c>
      <c r="O815" s="36" t="s">
        <v>1608</v>
      </c>
      <c r="P815" s="36"/>
      <c r="Q815" s="36" t="s">
        <v>368</v>
      </c>
      <c r="R815" s="36">
        <v>100.0</v>
      </c>
      <c r="S815" s="50"/>
      <c r="T815" s="28"/>
      <c r="U815" s="321">
        <v>44927.0</v>
      </c>
      <c r="V815" s="28"/>
      <c r="W815" s="28"/>
      <c r="X815" s="36">
        <v>0.0</v>
      </c>
      <c r="Y815" s="28"/>
      <c r="Z815" s="28"/>
      <c r="AA815" s="28"/>
      <c r="AB815" s="28"/>
      <c r="AC815" s="65" t="b">
        <v>0</v>
      </c>
      <c r="AD815" s="28" t="str">
        <f t="shared" si="4"/>
        <v>Waktunya Dummy</v>
      </c>
      <c r="AE815" s="28" t="str">
        <f t="shared" si="5"/>
        <v>1</v>
      </c>
      <c r="AF815" s="28">
        <f t="shared" si="8"/>
        <v>0</v>
      </c>
      <c r="AG815" s="36"/>
      <c r="AH815" s="322"/>
      <c r="AI815" s="36"/>
      <c r="AJ815" s="324"/>
      <c r="AK815" s="28"/>
      <c r="AL815" s="28"/>
      <c r="AM815" s="28"/>
      <c r="AN815" s="28"/>
      <c r="AO815" s="28"/>
      <c r="AP815" s="28"/>
      <c r="AQ815" s="28"/>
      <c r="AR815" s="28"/>
      <c r="AS815" s="28"/>
      <c r="AT815" s="28"/>
      <c r="AU815" s="28"/>
      <c r="AV815" s="28"/>
      <c r="AW815" s="28"/>
      <c r="AX815" s="28"/>
      <c r="AY815" s="55" t="s">
        <v>184</v>
      </c>
      <c r="AZ815" s="55" t="s">
        <v>184</v>
      </c>
      <c r="BA815" s="55" t="s">
        <v>184</v>
      </c>
      <c r="BB815" s="55" t="s">
        <v>184</v>
      </c>
      <c r="BC815" s="77">
        <f t="shared" si="7"/>
        <v>100</v>
      </c>
    </row>
    <row r="816" ht="22.5" customHeight="1">
      <c r="A816" s="36">
        <v>815.0</v>
      </c>
      <c r="B816" s="36" t="s">
        <v>3316</v>
      </c>
      <c r="C816" s="36" t="s">
        <v>3315</v>
      </c>
      <c r="D816" s="36" t="s">
        <v>16</v>
      </c>
      <c r="E816" s="36" t="s">
        <v>593</v>
      </c>
      <c r="F816" s="337"/>
      <c r="G816" s="36" t="s">
        <v>1605</v>
      </c>
      <c r="H816" s="36" t="s">
        <v>1605</v>
      </c>
      <c r="I816" s="36">
        <v>2.0</v>
      </c>
      <c r="J816" s="36">
        <v>40.0</v>
      </c>
      <c r="K816" s="36">
        <v>80.0</v>
      </c>
      <c r="L816" s="36" t="s">
        <v>546</v>
      </c>
      <c r="M816" s="36">
        <v>1.0</v>
      </c>
      <c r="N816" s="36" t="s">
        <v>1607</v>
      </c>
      <c r="O816" s="36" t="s">
        <v>1608</v>
      </c>
      <c r="P816" s="36"/>
      <c r="Q816" s="36" t="s">
        <v>368</v>
      </c>
      <c r="R816" s="36">
        <v>100.0</v>
      </c>
      <c r="S816" s="50"/>
      <c r="T816" s="28"/>
      <c r="U816" s="321">
        <v>44927.0</v>
      </c>
      <c r="V816" s="28"/>
      <c r="W816" s="28"/>
      <c r="X816" s="36">
        <v>0.0</v>
      </c>
      <c r="Y816" s="28"/>
      <c r="Z816" s="28"/>
      <c r="AA816" s="28"/>
      <c r="AB816" s="28"/>
      <c r="AC816" s="65" t="b">
        <v>0</v>
      </c>
      <c r="AD816" s="28" t="str">
        <f t="shared" si="4"/>
        <v>Waktunya Dummy</v>
      </c>
      <c r="AE816" s="28" t="str">
        <f t="shared" si="5"/>
        <v>1</v>
      </c>
      <c r="AF816" s="28">
        <f t="shared" si="8"/>
        <v>0</v>
      </c>
      <c r="AG816" s="36"/>
      <c r="AH816" s="322"/>
      <c r="AI816" s="36"/>
      <c r="AJ816" s="324"/>
      <c r="AK816" s="28"/>
      <c r="AL816" s="28"/>
      <c r="AM816" s="28"/>
      <c r="AN816" s="28"/>
      <c r="AO816" s="28"/>
      <c r="AP816" s="28"/>
      <c r="AQ816" s="28"/>
      <c r="AR816" s="28"/>
      <c r="AS816" s="28"/>
      <c r="AT816" s="28"/>
      <c r="AU816" s="28"/>
      <c r="AV816" s="28"/>
      <c r="AW816" s="28"/>
      <c r="AX816" s="28"/>
      <c r="AY816" s="55" t="s">
        <v>184</v>
      </c>
      <c r="AZ816" s="55" t="s">
        <v>184</v>
      </c>
      <c r="BA816" s="55" t="s">
        <v>184</v>
      </c>
      <c r="BB816" s="55" t="s">
        <v>184</v>
      </c>
      <c r="BC816" s="77">
        <f t="shared" si="7"/>
        <v>100</v>
      </c>
    </row>
    <row r="817" ht="22.5" customHeight="1">
      <c r="A817" s="36">
        <v>816.0</v>
      </c>
      <c r="B817" s="36" t="s">
        <v>3327</v>
      </c>
      <c r="C817" s="36" t="s">
        <v>3326</v>
      </c>
      <c r="D817" s="36" t="s">
        <v>181</v>
      </c>
      <c r="E817" s="36" t="s">
        <v>593</v>
      </c>
      <c r="F817" s="337"/>
      <c r="G817" s="36" t="s">
        <v>1605</v>
      </c>
      <c r="H817" s="36" t="s">
        <v>1605</v>
      </c>
      <c r="I817" s="36">
        <v>2.0</v>
      </c>
      <c r="J817" s="36">
        <v>40.0</v>
      </c>
      <c r="K817" s="36">
        <v>80.0</v>
      </c>
      <c r="L817" s="36" t="s">
        <v>546</v>
      </c>
      <c r="M817" s="36">
        <v>1.0</v>
      </c>
      <c r="N817" s="36" t="s">
        <v>1607</v>
      </c>
      <c r="O817" s="36" t="s">
        <v>1608</v>
      </c>
      <c r="P817" s="36"/>
      <c r="Q817" s="36" t="s">
        <v>368</v>
      </c>
      <c r="R817" s="36">
        <v>100.0</v>
      </c>
      <c r="S817" s="50"/>
      <c r="T817" s="28"/>
      <c r="U817" s="321">
        <v>44927.0</v>
      </c>
      <c r="V817" s="28"/>
      <c r="W817" s="28"/>
      <c r="X817" s="36">
        <v>0.0</v>
      </c>
      <c r="Y817" s="28"/>
      <c r="Z817" s="28"/>
      <c r="AA817" s="28"/>
      <c r="AB817" s="28"/>
      <c r="AC817" s="65" t="b">
        <v>0</v>
      </c>
      <c r="AD817" s="28" t="str">
        <f t="shared" si="4"/>
        <v>Waktunya Dummy</v>
      </c>
      <c r="AE817" s="28" t="str">
        <f t="shared" si="5"/>
        <v>1</v>
      </c>
      <c r="AF817" s="28">
        <f t="shared" si="8"/>
        <v>0</v>
      </c>
      <c r="AG817" s="36"/>
      <c r="AH817" s="322"/>
      <c r="AI817" s="36"/>
      <c r="AJ817" s="324"/>
      <c r="AK817" s="28"/>
      <c r="AL817" s="28"/>
      <c r="AM817" s="28"/>
      <c r="AN817" s="28"/>
      <c r="AO817" s="28"/>
      <c r="AP817" s="28"/>
      <c r="AQ817" s="28"/>
      <c r="AR817" s="28"/>
      <c r="AS817" s="28"/>
      <c r="AT817" s="28"/>
      <c r="AU817" s="28"/>
      <c r="AV817" s="28"/>
      <c r="AW817" s="28"/>
      <c r="AX817" s="28"/>
      <c r="AY817" s="55" t="s">
        <v>184</v>
      </c>
      <c r="AZ817" s="55" t="s">
        <v>184</v>
      </c>
      <c r="BA817" s="55" t="s">
        <v>184</v>
      </c>
      <c r="BB817" s="55" t="s">
        <v>184</v>
      </c>
      <c r="BC817" s="77">
        <f t="shared" si="7"/>
        <v>100</v>
      </c>
    </row>
    <row r="818" ht="22.5" customHeight="1">
      <c r="A818" s="36">
        <v>817.0</v>
      </c>
      <c r="B818" s="36" t="s">
        <v>3337</v>
      </c>
      <c r="C818" s="36" t="s">
        <v>3336</v>
      </c>
      <c r="D818" s="36" t="s">
        <v>181</v>
      </c>
      <c r="E818" s="36" t="s">
        <v>593</v>
      </c>
      <c r="F818" s="337"/>
      <c r="G818" s="36" t="s">
        <v>1605</v>
      </c>
      <c r="H818" s="36" t="s">
        <v>1605</v>
      </c>
      <c r="I818" s="36">
        <v>2.0</v>
      </c>
      <c r="J818" s="36">
        <v>60.0</v>
      </c>
      <c r="K818" s="36">
        <v>120.0</v>
      </c>
      <c r="L818" s="36" t="s">
        <v>546</v>
      </c>
      <c r="M818" s="36">
        <v>4.0</v>
      </c>
      <c r="N818" s="36" t="s">
        <v>1607</v>
      </c>
      <c r="O818" s="36" t="s">
        <v>1608</v>
      </c>
      <c r="P818" s="36"/>
      <c r="Q818" s="36" t="s">
        <v>368</v>
      </c>
      <c r="R818" s="36">
        <v>100.0</v>
      </c>
      <c r="S818" s="50"/>
      <c r="T818" s="28"/>
      <c r="U818" s="321">
        <v>44927.0</v>
      </c>
      <c r="V818" s="28"/>
      <c r="W818" s="28"/>
      <c r="X818" s="36">
        <v>0.0</v>
      </c>
      <c r="Y818" s="28"/>
      <c r="Z818" s="28"/>
      <c r="AA818" s="28"/>
      <c r="AB818" s="28"/>
      <c r="AC818" s="65" t="b">
        <v>0</v>
      </c>
      <c r="AD818" s="28" t="str">
        <f t="shared" si="4"/>
        <v>Waktunya Dummy</v>
      </c>
      <c r="AE818" s="28" t="str">
        <f t="shared" si="5"/>
        <v>1</v>
      </c>
      <c r="AF818" s="28">
        <f t="shared" si="8"/>
        <v>0</v>
      </c>
      <c r="AG818" s="36"/>
      <c r="AH818" s="322"/>
      <c r="AI818" s="36"/>
      <c r="AJ818" s="324"/>
      <c r="AK818" s="28"/>
      <c r="AL818" s="28"/>
      <c r="AM818" s="28"/>
      <c r="AN818" s="28"/>
      <c r="AO818" s="28"/>
      <c r="AP818" s="28"/>
      <c r="AQ818" s="28"/>
      <c r="AR818" s="28"/>
      <c r="AS818" s="28"/>
      <c r="AT818" s="28"/>
      <c r="AU818" s="28"/>
      <c r="AV818" s="28"/>
      <c r="AW818" s="28"/>
      <c r="AX818" s="28"/>
      <c r="AY818" s="55" t="s">
        <v>184</v>
      </c>
      <c r="AZ818" s="55" t="s">
        <v>184</v>
      </c>
      <c r="BA818" s="55" t="s">
        <v>184</v>
      </c>
      <c r="BB818" s="55" t="s">
        <v>184</v>
      </c>
      <c r="BC818" s="77">
        <f t="shared" si="7"/>
        <v>100</v>
      </c>
    </row>
    <row r="819" ht="22.5" customHeight="1">
      <c r="A819" s="36">
        <v>818.0</v>
      </c>
      <c r="B819" s="36" t="s">
        <v>3342</v>
      </c>
      <c r="C819" s="36" t="s">
        <v>3341</v>
      </c>
      <c r="D819" s="36" t="s">
        <v>181</v>
      </c>
      <c r="E819" s="36" t="s">
        <v>593</v>
      </c>
      <c r="F819" s="337"/>
      <c r="G819" s="36" t="s">
        <v>1605</v>
      </c>
      <c r="H819" s="36" t="s">
        <v>1605</v>
      </c>
      <c r="I819" s="36">
        <v>2.0</v>
      </c>
      <c r="J819" s="36">
        <v>40.0</v>
      </c>
      <c r="K819" s="36">
        <v>80.0</v>
      </c>
      <c r="L819" s="36" t="s">
        <v>546</v>
      </c>
      <c r="M819" s="36">
        <v>1.0</v>
      </c>
      <c r="N819" s="36" t="s">
        <v>1607</v>
      </c>
      <c r="O819" s="36" t="s">
        <v>1608</v>
      </c>
      <c r="P819" s="36"/>
      <c r="Q819" s="36" t="s">
        <v>368</v>
      </c>
      <c r="R819" s="36">
        <v>100.0</v>
      </c>
      <c r="S819" s="50"/>
      <c r="T819" s="28"/>
      <c r="U819" s="321">
        <v>44927.0</v>
      </c>
      <c r="V819" s="28"/>
      <c r="W819" s="28"/>
      <c r="X819" s="36">
        <v>0.0</v>
      </c>
      <c r="Y819" s="28"/>
      <c r="Z819" s="28"/>
      <c r="AA819" s="28"/>
      <c r="AB819" s="28"/>
      <c r="AC819" s="65" t="b">
        <v>0</v>
      </c>
      <c r="AD819" s="28" t="str">
        <f t="shared" si="4"/>
        <v>Waktunya Dummy</v>
      </c>
      <c r="AE819" s="28" t="str">
        <f t="shared" si="5"/>
        <v>1</v>
      </c>
      <c r="AF819" s="28">
        <f t="shared" si="8"/>
        <v>0</v>
      </c>
      <c r="AG819" s="36"/>
      <c r="AH819" s="322"/>
      <c r="AI819" s="36"/>
      <c r="AJ819" s="324"/>
      <c r="AK819" s="28"/>
      <c r="AL819" s="28"/>
      <c r="AM819" s="28"/>
      <c r="AN819" s="28"/>
      <c r="AO819" s="28"/>
      <c r="AP819" s="28"/>
      <c r="AQ819" s="28"/>
      <c r="AR819" s="28"/>
      <c r="AS819" s="28"/>
      <c r="AT819" s="28"/>
      <c r="AU819" s="28"/>
      <c r="AV819" s="28"/>
      <c r="AW819" s="28"/>
      <c r="AX819" s="28"/>
      <c r="AY819" s="55" t="s">
        <v>184</v>
      </c>
      <c r="AZ819" s="55" t="s">
        <v>184</v>
      </c>
      <c r="BA819" s="55" t="s">
        <v>184</v>
      </c>
      <c r="BB819" s="55" t="s">
        <v>184</v>
      </c>
      <c r="BC819" s="77">
        <f t="shared" si="7"/>
        <v>100</v>
      </c>
    </row>
    <row r="820" ht="22.5" customHeight="1">
      <c r="A820" s="36">
        <v>819.0</v>
      </c>
      <c r="B820" s="36" t="s">
        <v>3350</v>
      </c>
      <c r="C820" s="36" t="s">
        <v>3349</v>
      </c>
      <c r="D820" s="36" t="s">
        <v>16</v>
      </c>
      <c r="E820" s="36" t="s">
        <v>593</v>
      </c>
      <c r="F820" s="337"/>
      <c r="G820" s="36" t="s">
        <v>1605</v>
      </c>
      <c r="H820" s="36" t="s">
        <v>1605</v>
      </c>
      <c r="I820" s="36">
        <v>2.0</v>
      </c>
      <c r="J820" s="36">
        <v>40.0</v>
      </c>
      <c r="K820" s="36">
        <v>80.0</v>
      </c>
      <c r="L820" s="36" t="s">
        <v>546</v>
      </c>
      <c r="M820" s="36">
        <v>1.0</v>
      </c>
      <c r="N820" s="36" t="s">
        <v>1607</v>
      </c>
      <c r="O820" s="36" t="s">
        <v>1608</v>
      </c>
      <c r="P820" s="36"/>
      <c r="Q820" s="36" t="s">
        <v>368</v>
      </c>
      <c r="R820" s="36">
        <v>100.0</v>
      </c>
      <c r="S820" s="50"/>
      <c r="T820" s="28"/>
      <c r="U820" s="321">
        <v>44927.0</v>
      </c>
      <c r="V820" s="28"/>
      <c r="W820" s="28"/>
      <c r="X820" s="36">
        <v>0.0</v>
      </c>
      <c r="Y820" s="28"/>
      <c r="Z820" s="28"/>
      <c r="AA820" s="28"/>
      <c r="AB820" s="28"/>
      <c r="AC820" s="65" t="b">
        <v>0</v>
      </c>
      <c r="AD820" s="28" t="str">
        <f t="shared" si="4"/>
        <v>Waktunya Dummy</v>
      </c>
      <c r="AE820" s="28" t="str">
        <f t="shared" si="5"/>
        <v>1</v>
      </c>
      <c r="AF820" s="28">
        <f t="shared" si="8"/>
        <v>0</v>
      </c>
      <c r="AG820" s="36"/>
      <c r="AH820" s="322"/>
      <c r="AI820" s="36"/>
      <c r="AJ820" s="324"/>
      <c r="AK820" s="28"/>
      <c r="AL820" s="28"/>
      <c r="AM820" s="28"/>
      <c r="AN820" s="28"/>
      <c r="AO820" s="28"/>
      <c r="AP820" s="28"/>
      <c r="AQ820" s="28"/>
      <c r="AR820" s="28"/>
      <c r="AS820" s="28"/>
      <c r="AT820" s="28"/>
      <c r="AU820" s="28"/>
      <c r="AV820" s="28"/>
      <c r="AW820" s="28"/>
      <c r="AX820" s="28"/>
      <c r="AY820" s="55" t="s">
        <v>184</v>
      </c>
      <c r="AZ820" s="55" t="s">
        <v>184</v>
      </c>
      <c r="BA820" s="55" t="s">
        <v>184</v>
      </c>
      <c r="BB820" s="55" t="s">
        <v>184</v>
      </c>
      <c r="BC820" s="77">
        <f t="shared" si="7"/>
        <v>100</v>
      </c>
    </row>
    <row r="821" ht="22.5" customHeight="1">
      <c r="A821" s="36">
        <v>820.0</v>
      </c>
      <c r="B821" s="36" t="s">
        <v>3362</v>
      </c>
      <c r="C821" s="36" t="s">
        <v>3361</v>
      </c>
      <c r="D821" s="36" t="s">
        <v>16</v>
      </c>
      <c r="E821" s="36" t="s">
        <v>593</v>
      </c>
      <c r="F821" s="337"/>
      <c r="G821" s="36" t="s">
        <v>1605</v>
      </c>
      <c r="H821" s="36" t="s">
        <v>1605</v>
      </c>
      <c r="I821" s="36">
        <v>2.0</v>
      </c>
      <c r="J821" s="36">
        <v>40.0</v>
      </c>
      <c r="K821" s="36">
        <v>80.0</v>
      </c>
      <c r="L821" s="36" t="s">
        <v>546</v>
      </c>
      <c r="M821" s="36">
        <v>1.0</v>
      </c>
      <c r="N821" s="36" t="s">
        <v>1607</v>
      </c>
      <c r="O821" s="36" t="s">
        <v>1608</v>
      </c>
      <c r="P821" s="36"/>
      <c r="Q821" s="36" t="s">
        <v>368</v>
      </c>
      <c r="R821" s="36">
        <v>100.0</v>
      </c>
      <c r="S821" s="50"/>
      <c r="T821" s="28"/>
      <c r="U821" s="321">
        <v>44927.0</v>
      </c>
      <c r="V821" s="28"/>
      <c r="W821" s="28"/>
      <c r="X821" s="36">
        <v>0.0</v>
      </c>
      <c r="Y821" s="28"/>
      <c r="Z821" s="28"/>
      <c r="AA821" s="28"/>
      <c r="AB821" s="28"/>
      <c r="AC821" s="65" t="b">
        <v>0</v>
      </c>
      <c r="AD821" s="28" t="str">
        <f t="shared" si="4"/>
        <v>Waktunya Dummy</v>
      </c>
      <c r="AE821" s="28" t="str">
        <f t="shared" si="5"/>
        <v>1</v>
      </c>
      <c r="AF821" s="28">
        <f t="shared" si="8"/>
        <v>0</v>
      </c>
      <c r="AG821" s="36"/>
      <c r="AH821" s="322"/>
      <c r="AI821" s="36"/>
      <c r="AJ821" s="324"/>
      <c r="AK821" s="28"/>
      <c r="AL821" s="28"/>
      <c r="AM821" s="28"/>
      <c r="AN821" s="28"/>
      <c r="AO821" s="28"/>
      <c r="AP821" s="28"/>
      <c r="AQ821" s="28"/>
      <c r="AR821" s="28"/>
      <c r="AS821" s="28"/>
      <c r="AT821" s="28"/>
      <c r="AU821" s="28"/>
      <c r="AV821" s="28"/>
      <c r="AW821" s="28"/>
      <c r="AX821" s="28"/>
      <c r="AY821" s="55" t="s">
        <v>184</v>
      </c>
      <c r="AZ821" s="55" t="s">
        <v>184</v>
      </c>
      <c r="BA821" s="55" t="s">
        <v>184</v>
      </c>
      <c r="BB821" s="55" t="s">
        <v>184</v>
      </c>
      <c r="BC821" s="77">
        <f t="shared" si="7"/>
        <v>100</v>
      </c>
    </row>
    <row r="822" ht="22.5" customHeight="1">
      <c r="A822" s="36">
        <v>821.0</v>
      </c>
      <c r="B822" s="36" t="s">
        <v>820</v>
      </c>
      <c r="C822" s="36" t="s">
        <v>3387</v>
      </c>
      <c r="D822" s="36" t="s">
        <v>96</v>
      </c>
      <c r="E822" s="36" t="s">
        <v>593</v>
      </c>
      <c r="F822" s="337"/>
      <c r="G822" s="36" t="s">
        <v>7221</v>
      </c>
      <c r="H822" s="36" t="s">
        <v>1703</v>
      </c>
      <c r="I822" s="36">
        <v>2.0</v>
      </c>
      <c r="J822" s="36">
        <v>40.0</v>
      </c>
      <c r="K822" s="36">
        <v>80.0</v>
      </c>
      <c r="L822" s="36" t="s">
        <v>546</v>
      </c>
      <c r="M822" s="36">
        <v>2.0</v>
      </c>
      <c r="N822" s="36" t="s">
        <v>1987</v>
      </c>
      <c r="O822" s="36"/>
      <c r="P822" s="36"/>
      <c r="Q822" s="36" t="s">
        <v>368</v>
      </c>
      <c r="R822" s="36">
        <v>100.0</v>
      </c>
      <c r="S822" s="50"/>
      <c r="T822" s="28"/>
      <c r="U822" s="321">
        <v>45292.0</v>
      </c>
      <c r="V822" s="28"/>
      <c r="W822" s="28"/>
      <c r="X822" s="36">
        <v>0.0</v>
      </c>
      <c r="Y822" s="28"/>
      <c r="Z822" s="28"/>
      <c r="AA822" s="28"/>
      <c r="AB822" s="28"/>
      <c r="AC822" s="65" t="b">
        <v>0</v>
      </c>
      <c r="AD822" s="28" t="str">
        <f t="shared" si="4"/>
        <v>Waktunya Dummy</v>
      </c>
      <c r="AE822" s="28" t="str">
        <f t="shared" si="5"/>
        <v>1</v>
      </c>
      <c r="AF822" s="28">
        <f t="shared" si="8"/>
        <v>0</v>
      </c>
      <c r="AG822" s="36"/>
      <c r="AH822" s="322"/>
      <c r="AI822" s="36"/>
      <c r="AJ822" s="324"/>
      <c r="AK822" s="28"/>
      <c r="AL822" s="28"/>
      <c r="AM822" s="28"/>
      <c r="AN822" s="28"/>
      <c r="AO822" s="28"/>
      <c r="AP822" s="28"/>
      <c r="AQ822" s="28"/>
      <c r="AR822" s="28"/>
      <c r="AS822" s="28"/>
      <c r="AT822" s="28"/>
      <c r="AU822" s="28"/>
      <c r="AV822" s="28"/>
      <c r="AW822" s="28"/>
      <c r="AX822" s="28"/>
      <c r="AY822" s="55" t="s">
        <v>184</v>
      </c>
      <c r="AZ822" s="55" t="s">
        <v>184</v>
      </c>
      <c r="BA822" s="55" t="s">
        <v>184</v>
      </c>
      <c r="BB822" s="55" t="s">
        <v>184</v>
      </c>
      <c r="BC822" s="77">
        <f t="shared" si="7"/>
        <v>100</v>
      </c>
    </row>
    <row r="823" ht="22.5" customHeight="1">
      <c r="A823" s="36">
        <v>822.0</v>
      </c>
      <c r="B823" s="36" t="s">
        <v>3475</v>
      </c>
      <c r="C823" s="36" t="s">
        <v>3473</v>
      </c>
      <c r="D823" s="36" t="s">
        <v>96</v>
      </c>
      <c r="E823" s="36" t="s">
        <v>593</v>
      </c>
      <c r="F823" s="337"/>
      <c r="G823" s="36" t="s">
        <v>1605</v>
      </c>
      <c r="H823" s="36" t="s">
        <v>1605</v>
      </c>
      <c r="I823" s="36">
        <v>2.0</v>
      </c>
      <c r="J823" s="36">
        <v>40.0</v>
      </c>
      <c r="K823" s="36">
        <v>80.0</v>
      </c>
      <c r="L823" s="36" t="s">
        <v>546</v>
      </c>
      <c r="M823" s="36">
        <v>5.0</v>
      </c>
      <c r="N823" s="36" t="s">
        <v>1607</v>
      </c>
      <c r="O823" s="36" t="s">
        <v>1608</v>
      </c>
      <c r="P823" s="36"/>
      <c r="Q823" s="36" t="s">
        <v>368</v>
      </c>
      <c r="R823" s="36">
        <v>100.0</v>
      </c>
      <c r="S823" s="50"/>
      <c r="T823" s="28"/>
      <c r="U823" s="321">
        <v>44927.0</v>
      </c>
      <c r="V823" s="28"/>
      <c r="W823" s="28"/>
      <c r="X823" s="36">
        <v>0.0</v>
      </c>
      <c r="Y823" s="28"/>
      <c r="Z823" s="28"/>
      <c r="AA823" s="28"/>
      <c r="AB823" s="28"/>
      <c r="AC823" s="65" t="b">
        <v>0</v>
      </c>
      <c r="AD823" s="28" t="str">
        <f t="shared" si="4"/>
        <v>Waktunya Dummy</v>
      </c>
      <c r="AE823" s="28" t="str">
        <f t="shared" si="5"/>
        <v>1</v>
      </c>
      <c r="AF823" s="28">
        <f t="shared" si="8"/>
        <v>0</v>
      </c>
      <c r="AG823" s="36"/>
      <c r="AH823" s="322"/>
      <c r="AI823" s="36"/>
      <c r="AJ823" s="324"/>
      <c r="AK823" s="28"/>
      <c r="AL823" s="28"/>
      <c r="AM823" s="28"/>
      <c r="AN823" s="28"/>
      <c r="AO823" s="28"/>
      <c r="AP823" s="28"/>
      <c r="AQ823" s="28"/>
      <c r="AR823" s="28"/>
      <c r="AS823" s="28"/>
      <c r="AT823" s="28"/>
      <c r="AU823" s="28"/>
      <c r="AV823" s="28"/>
      <c r="AW823" s="28"/>
      <c r="AX823" s="28"/>
      <c r="AY823" s="55" t="s">
        <v>184</v>
      </c>
      <c r="AZ823" s="55" t="s">
        <v>184</v>
      </c>
      <c r="BA823" s="55" t="s">
        <v>184</v>
      </c>
      <c r="BB823" s="55" t="s">
        <v>184</v>
      </c>
      <c r="BC823" s="77">
        <f t="shared" si="7"/>
        <v>100</v>
      </c>
    </row>
    <row r="824" ht="22.5" customHeight="1">
      <c r="A824" s="36">
        <v>823.0</v>
      </c>
      <c r="B824" s="36" t="s">
        <v>591</v>
      </c>
      <c r="C824" s="36" t="s">
        <v>3559</v>
      </c>
      <c r="D824" s="36" t="s">
        <v>16</v>
      </c>
      <c r="E824" s="36" t="s">
        <v>593</v>
      </c>
      <c r="F824" s="337"/>
      <c r="G824" s="36" t="s">
        <v>8006</v>
      </c>
      <c r="H824" s="36" t="s">
        <v>157</v>
      </c>
      <c r="I824" s="36">
        <v>2.0</v>
      </c>
      <c r="J824" s="36">
        <v>40.0</v>
      </c>
      <c r="K824" s="36">
        <v>80.0</v>
      </c>
      <c r="L824" s="36" t="s">
        <v>546</v>
      </c>
      <c r="M824" s="336">
        <v>46238.0</v>
      </c>
      <c r="N824" s="36" t="s">
        <v>175</v>
      </c>
      <c r="O824" s="36" t="s">
        <v>2103</v>
      </c>
      <c r="P824" s="36"/>
      <c r="Q824" s="36" t="s">
        <v>1245</v>
      </c>
      <c r="R824" s="36">
        <v>50.0</v>
      </c>
      <c r="S824" s="50"/>
      <c r="T824" s="28"/>
      <c r="U824" s="321">
        <v>45274.0</v>
      </c>
      <c r="V824" s="28"/>
      <c r="W824" s="28"/>
      <c r="X824" s="36">
        <v>100.0</v>
      </c>
      <c r="Y824" s="28"/>
      <c r="Z824" s="28"/>
      <c r="AA824" s="28"/>
      <c r="AB824" s="28"/>
      <c r="AC824" s="65" t="b">
        <v>0</v>
      </c>
      <c r="AD824" s="28" t="str">
        <f t="shared" si="4"/>
        <v>Waktunya Dummy</v>
      </c>
      <c r="AE824" s="28" t="str">
        <f t="shared" si="5"/>
        <v>1</v>
      </c>
      <c r="AF824" s="28">
        <f t="shared" si="8"/>
        <v>0</v>
      </c>
      <c r="AG824" s="36"/>
      <c r="AH824" s="322"/>
      <c r="AI824" s="36"/>
      <c r="AJ824" s="324"/>
      <c r="AK824" s="28"/>
      <c r="AL824" s="28"/>
      <c r="AM824" s="28"/>
      <c r="AN824" s="28"/>
      <c r="AO824" s="28"/>
      <c r="AP824" s="28"/>
      <c r="AQ824" s="28"/>
      <c r="AR824" s="28"/>
      <c r="AS824" s="28"/>
      <c r="AT824" s="28"/>
      <c r="AU824" s="28"/>
      <c r="AV824" s="28"/>
      <c r="AW824" s="28"/>
      <c r="AX824" s="28"/>
      <c r="AY824" s="55" t="s">
        <v>184</v>
      </c>
      <c r="AZ824" s="55" t="s">
        <v>184</v>
      </c>
      <c r="BA824" s="55" t="s">
        <v>184</v>
      </c>
      <c r="BB824" s="55" t="s">
        <v>184</v>
      </c>
      <c r="BC824" s="77">
        <f t="shared" si="7"/>
        <v>100</v>
      </c>
    </row>
    <row r="825" ht="22.5" customHeight="1">
      <c r="A825" s="36">
        <v>824.0</v>
      </c>
      <c r="B825" s="36" t="s">
        <v>3567</v>
      </c>
      <c r="C825" s="36" t="s">
        <v>3565</v>
      </c>
      <c r="D825" s="36" t="s">
        <v>16</v>
      </c>
      <c r="E825" s="36" t="s">
        <v>593</v>
      </c>
      <c r="F825" s="337"/>
      <c r="G825" s="36" t="s">
        <v>10134</v>
      </c>
      <c r="H825" s="36" t="s">
        <v>10135</v>
      </c>
      <c r="I825" s="36">
        <v>2.0</v>
      </c>
      <c r="J825" s="36">
        <v>40.0</v>
      </c>
      <c r="K825" s="36">
        <v>80.0</v>
      </c>
      <c r="L825" s="36" t="s">
        <v>546</v>
      </c>
      <c r="M825" s="36">
        <v>4.0</v>
      </c>
      <c r="N825" s="36" t="s">
        <v>234</v>
      </c>
      <c r="O825" s="36" t="s">
        <v>235</v>
      </c>
      <c r="P825" s="36"/>
      <c r="Q825" s="36" t="s">
        <v>368</v>
      </c>
      <c r="R825" s="36">
        <v>100.0</v>
      </c>
      <c r="S825" s="50"/>
      <c r="T825" s="28"/>
      <c r="U825" s="321">
        <v>45260.0</v>
      </c>
      <c r="V825" s="28"/>
      <c r="W825" s="28"/>
      <c r="X825" s="36">
        <v>0.0</v>
      </c>
      <c r="Y825" s="28"/>
      <c r="Z825" s="28"/>
      <c r="AA825" s="28"/>
      <c r="AB825" s="28"/>
      <c r="AC825" s="65" t="b">
        <v>0</v>
      </c>
      <c r="AD825" s="28" t="str">
        <f t="shared" si="4"/>
        <v>Waktunya Dummy</v>
      </c>
      <c r="AE825" s="28" t="str">
        <f t="shared" si="5"/>
        <v>1</v>
      </c>
      <c r="AF825" s="28">
        <f t="shared" si="8"/>
        <v>0</v>
      </c>
      <c r="AG825" s="36"/>
      <c r="AH825" s="322"/>
      <c r="AI825" s="36"/>
      <c r="AJ825" s="324"/>
      <c r="AK825" s="28"/>
      <c r="AL825" s="28"/>
      <c r="AM825" s="28"/>
      <c r="AN825" s="28"/>
      <c r="AO825" s="28"/>
      <c r="AP825" s="28"/>
      <c r="AQ825" s="28"/>
      <c r="AR825" s="28"/>
      <c r="AS825" s="28"/>
      <c r="AT825" s="28"/>
      <c r="AU825" s="28"/>
      <c r="AV825" s="28"/>
      <c r="AW825" s="28"/>
      <c r="AX825" s="28"/>
      <c r="AY825" s="55" t="s">
        <v>184</v>
      </c>
      <c r="AZ825" s="55" t="s">
        <v>184</v>
      </c>
      <c r="BA825" s="55" t="s">
        <v>184</v>
      </c>
      <c r="BB825" s="55" t="s">
        <v>184</v>
      </c>
      <c r="BC825" s="77">
        <f t="shared" si="7"/>
        <v>100</v>
      </c>
    </row>
    <row r="826" ht="22.5" customHeight="1">
      <c r="A826" s="36">
        <v>825.0</v>
      </c>
      <c r="B826" s="36" t="s">
        <v>3570</v>
      </c>
      <c r="C826" s="36" t="s">
        <v>3569</v>
      </c>
      <c r="D826" s="36" t="s">
        <v>16</v>
      </c>
      <c r="E826" s="36" t="s">
        <v>593</v>
      </c>
      <c r="F826" s="337"/>
      <c r="G826" s="36" t="s">
        <v>8006</v>
      </c>
      <c r="H826" s="36" t="s">
        <v>157</v>
      </c>
      <c r="I826" s="36">
        <v>2.0</v>
      </c>
      <c r="J826" s="36">
        <v>40.0</v>
      </c>
      <c r="K826" s="36">
        <v>80.0</v>
      </c>
      <c r="L826" s="36" t="s">
        <v>546</v>
      </c>
      <c r="M826" s="336">
        <v>46238.0</v>
      </c>
      <c r="N826" s="36" t="s">
        <v>234</v>
      </c>
      <c r="O826" s="36" t="s">
        <v>235</v>
      </c>
      <c r="P826" s="36"/>
      <c r="Q826" s="36" t="s">
        <v>368</v>
      </c>
      <c r="R826" s="36">
        <v>100.0</v>
      </c>
      <c r="S826" s="50"/>
      <c r="T826" s="28"/>
      <c r="U826" s="321">
        <v>45260.0</v>
      </c>
      <c r="V826" s="28"/>
      <c r="W826" s="28"/>
      <c r="X826" s="36">
        <v>0.0</v>
      </c>
      <c r="Y826" s="28"/>
      <c r="Z826" s="28"/>
      <c r="AA826" s="28"/>
      <c r="AB826" s="28"/>
      <c r="AC826" s="65" t="b">
        <v>0</v>
      </c>
      <c r="AD826" s="28" t="str">
        <f t="shared" si="4"/>
        <v>Waktunya Dummy</v>
      </c>
      <c r="AE826" s="28" t="str">
        <f t="shared" si="5"/>
        <v>1</v>
      </c>
      <c r="AF826" s="28">
        <f t="shared" si="8"/>
        <v>0</v>
      </c>
      <c r="AG826" s="36"/>
      <c r="AH826" s="322"/>
      <c r="AI826" s="36"/>
      <c r="AJ826" s="324"/>
      <c r="AK826" s="28"/>
      <c r="AL826" s="28"/>
      <c r="AM826" s="28"/>
      <c r="AN826" s="28"/>
      <c r="AO826" s="28"/>
      <c r="AP826" s="28"/>
      <c r="AQ826" s="28"/>
      <c r="AR826" s="28"/>
      <c r="AS826" s="28"/>
      <c r="AT826" s="28"/>
      <c r="AU826" s="28"/>
      <c r="AV826" s="28"/>
      <c r="AW826" s="28"/>
      <c r="AX826" s="28"/>
      <c r="AY826" s="55" t="s">
        <v>184</v>
      </c>
      <c r="AZ826" s="55" t="s">
        <v>184</v>
      </c>
      <c r="BA826" s="55" t="s">
        <v>184</v>
      </c>
      <c r="BB826" s="55" t="s">
        <v>184</v>
      </c>
      <c r="BC826" s="77">
        <f t="shared" si="7"/>
        <v>100</v>
      </c>
    </row>
    <row r="827" ht="22.5" customHeight="1">
      <c r="A827" s="36">
        <v>826.0</v>
      </c>
      <c r="B827" s="36" t="s">
        <v>3801</v>
      </c>
      <c r="C827" s="36" t="s">
        <v>3799</v>
      </c>
      <c r="D827" s="36" t="s">
        <v>226</v>
      </c>
      <c r="E827" s="36" t="s">
        <v>593</v>
      </c>
      <c r="F827" s="337"/>
      <c r="G827" s="36" t="s">
        <v>7221</v>
      </c>
      <c r="H827" s="36" t="s">
        <v>1703</v>
      </c>
      <c r="I827" s="36">
        <v>2.0</v>
      </c>
      <c r="J827" s="36">
        <v>40.0</v>
      </c>
      <c r="K827" s="36">
        <v>80.0</v>
      </c>
      <c r="L827" s="36" t="s">
        <v>546</v>
      </c>
      <c r="M827" s="36">
        <v>2.0</v>
      </c>
      <c r="N827" s="36" t="s">
        <v>1987</v>
      </c>
      <c r="O827" s="36"/>
      <c r="P827" s="36"/>
      <c r="Q827" s="36" t="s">
        <v>368</v>
      </c>
      <c r="R827" s="36">
        <v>100.0</v>
      </c>
      <c r="S827" s="50"/>
      <c r="T827" s="28"/>
      <c r="U827" s="321">
        <v>45292.0</v>
      </c>
      <c r="V827" s="28"/>
      <c r="W827" s="28"/>
      <c r="X827" s="36">
        <v>0.0</v>
      </c>
      <c r="Y827" s="28"/>
      <c r="Z827" s="28"/>
      <c r="AA827" s="28"/>
      <c r="AB827" s="28"/>
      <c r="AC827" s="65" t="b">
        <v>0</v>
      </c>
      <c r="AD827" s="28" t="str">
        <f t="shared" si="4"/>
        <v>Waktunya Dummy</v>
      </c>
      <c r="AE827" s="28" t="str">
        <f t="shared" si="5"/>
        <v>1</v>
      </c>
      <c r="AF827" s="28">
        <f t="shared" si="8"/>
        <v>0</v>
      </c>
      <c r="AG827" s="36"/>
      <c r="AH827" s="322"/>
      <c r="AI827" s="36"/>
      <c r="AJ827" s="324"/>
      <c r="AK827" s="28"/>
      <c r="AL827" s="28"/>
      <c r="AM827" s="28"/>
      <c r="AN827" s="28"/>
      <c r="AO827" s="28"/>
      <c r="AP827" s="28"/>
      <c r="AQ827" s="28"/>
      <c r="AR827" s="28"/>
      <c r="AS827" s="28"/>
      <c r="AT827" s="28"/>
      <c r="AU827" s="28"/>
      <c r="AV827" s="28"/>
      <c r="AW827" s="28"/>
      <c r="AX827" s="28"/>
      <c r="AY827" s="55" t="s">
        <v>184</v>
      </c>
      <c r="AZ827" s="55" t="s">
        <v>184</v>
      </c>
      <c r="BA827" s="55" t="s">
        <v>184</v>
      </c>
      <c r="BB827" s="55" t="s">
        <v>184</v>
      </c>
      <c r="BC827" s="77">
        <f t="shared" si="7"/>
        <v>100</v>
      </c>
    </row>
    <row r="828" ht="22.5" customHeight="1">
      <c r="A828" s="36">
        <v>827.0</v>
      </c>
      <c r="B828" s="36" t="s">
        <v>3834</v>
      </c>
      <c r="C828" s="36" t="s">
        <v>3832</v>
      </c>
      <c r="D828" s="36" t="s">
        <v>181</v>
      </c>
      <c r="E828" s="36" t="s">
        <v>593</v>
      </c>
      <c r="F828" s="337"/>
      <c r="G828" s="36" t="s">
        <v>8056</v>
      </c>
      <c r="H828" s="36" t="s">
        <v>277</v>
      </c>
      <c r="I828" s="36">
        <v>1.0</v>
      </c>
      <c r="J828" s="36">
        <v>60.0</v>
      </c>
      <c r="K828" s="36">
        <v>60.0</v>
      </c>
      <c r="L828" s="36" t="s">
        <v>546</v>
      </c>
      <c r="M828" s="36">
        <v>2.0</v>
      </c>
      <c r="N828" s="36" t="s">
        <v>175</v>
      </c>
      <c r="O828" s="36" t="s">
        <v>176</v>
      </c>
      <c r="P828" s="36"/>
      <c r="Q828" s="36" t="s">
        <v>368</v>
      </c>
      <c r="R828" s="36">
        <v>100.0</v>
      </c>
      <c r="S828" s="50"/>
      <c r="T828" s="28"/>
      <c r="U828" s="321">
        <v>45292.0</v>
      </c>
      <c r="V828" s="28"/>
      <c r="W828" s="28"/>
      <c r="X828" s="36">
        <v>0.0</v>
      </c>
      <c r="Y828" s="28"/>
      <c r="Z828" s="28"/>
      <c r="AA828" s="28"/>
      <c r="AB828" s="28"/>
      <c r="AC828" s="65" t="b">
        <v>0</v>
      </c>
      <c r="AD828" s="28" t="str">
        <f t="shared" si="4"/>
        <v>Waktunya Dummy</v>
      </c>
      <c r="AE828" s="28" t="str">
        <f t="shared" si="5"/>
        <v>1</v>
      </c>
      <c r="AF828" s="28">
        <f t="shared" si="8"/>
        <v>0</v>
      </c>
      <c r="AG828" s="36"/>
      <c r="AH828" s="322"/>
      <c r="AI828" s="36"/>
      <c r="AJ828" s="324"/>
      <c r="AK828" s="28"/>
      <c r="AL828" s="28"/>
      <c r="AM828" s="28"/>
      <c r="AN828" s="28"/>
      <c r="AO828" s="28"/>
      <c r="AP828" s="28"/>
      <c r="AQ828" s="28"/>
      <c r="AR828" s="28"/>
      <c r="AS828" s="28"/>
      <c r="AT828" s="28"/>
      <c r="AU828" s="28"/>
      <c r="AV828" s="28"/>
      <c r="AW828" s="28"/>
      <c r="AX828" s="28"/>
      <c r="AY828" s="55" t="s">
        <v>184</v>
      </c>
      <c r="AZ828" s="55" t="s">
        <v>184</v>
      </c>
      <c r="BA828" s="55" t="s">
        <v>184</v>
      </c>
      <c r="BB828" s="55" t="s">
        <v>184</v>
      </c>
      <c r="BC828" s="77">
        <f t="shared" si="7"/>
        <v>100</v>
      </c>
    </row>
    <row r="829" ht="22.5" customHeight="1">
      <c r="A829" s="36">
        <v>828.0</v>
      </c>
      <c r="B829" s="36" t="s">
        <v>4001</v>
      </c>
      <c r="C829" s="36" t="s">
        <v>4000</v>
      </c>
      <c r="D829" s="36" t="s">
        <v>181</v>
      </c>
      <c r="E829" s="36" t="s">
        <v>593</v>
      </c>
      <c r="F829" s="337"/>
      <c r="G829" s="36" t="s">
        <v>1605</v>
      </c>
      <c r="H829" s="36" t="s">
        <v>1605</v>
      </c>
      <c r="I829" s="36">
        <v>2.0</v>
      </c>
      <c r="J829" s="36">
        <v>40.0</v>
      </c>
      <c r="K829" s="36">
        <v>80.0</v>
      </c>
      <c r="L829" s="36" t="s">
        <v>546</v>
      </c>
      <c r="M829" s="36">
        <v>2.0</v>
      </c>
      <c r="N829" s="36" t="s">
        <v>2353</v>
      </c>
      <c r="O829" s="36"/>
      <c r="P829" s="36"/>
      <c r="Q829" s="36" t="s">
        <v>368</v>
      </c>
      <c r="R829" s="36">
        <v>100.0</v>
      </c>
      <c r="S829" s="50"/>
      <c r="T829" s="28"/>
      <c r="U829" s="321">
        <v>45292.0</v>
      </c>
      <c r="V829" s="28"/>
      <c r="W829" s="28"/>
      <c r="X829" s="36">
        <v>0.0</v>
      </c>
      <c r="Y829" s="28"/>
      <c r="Z829" s="28"/>
      <c r="AA829" s="28"/>
      <c r="AB829" s="28"/>
      <c r="AC829" s="65" t="b">
        <v>0</v>
      </c>
      <c r="AD829" s="28" t="str">
        <f t="shared" si="4"/>
        <v>Waktunya Dummy</v>
      </c>
      <c r="AE829" s="28" t="str">
        <f t="shared" si="5"/>
        <v>1</v>
      </c>
      <c r="AF829" s="28">
        <f t="shared" si="8"/>
        <v>0</v>
      </c>
      <c r="AG829" s="36"/>
      <c r="AH829" s="322"/>
      <c r="AI829" s="36"/>
      <c r="AJ829" s="324"/>
      <c r="AK829" s="28"/>
      <c r="AL829" s="28"/>
      <c r="AM829" s="28"/>
      <c r="AN829" s="28"/>
      <c r="AO829" s="28"/>
      <c r="AP829" s="28"/>
      <c r="AQ829" s="28"/>
      <c r="AR829" s="28"/>
      <c r="AS829" s="28"/>
      <c r="AT829" s="28"/>
      <c r="AU829" s="28"/>
      <c r="AV829" s="28"/>
      <c r="AW829" s="28"/>
      <c r="AX829" s="28"/>
      <c r="AY829" s="55" t="s">
        <v>184</v>
      </c>
      <c r="AZ829" s="55" t="s">
        <v>184</v>
      </c>
      <c r="BA829" s="55" t="s">
        <v>184</v>
      </c>
      <c r="BB829" s="55" t="s">
        <v>184</v>
      </c>
      <c r="BC829" s="77">
        <f t="shared" si="7"/>
        <v>100</v>
      </c>
    </row>
    <row r="830" ht="22.5" customHeight="1">
      <c r="A830" s="36">
        <v>829.0</v>
      </c>
      <c r="B830" s="36" t="s">
        <v>4073</v>
      </c>
      <c r="C830" s="36" t="s">
        <v>4072</v>
      </c>
      <c r="D830" s="36" t="s">
        <v>16</v>
      </c>
      <c r="E830" s="36" t="s">
        <v>593</v>
      </c>
      <c r="F830" s="337"/>
      <c r="G830" s="36" t="s">
        <v>1605</v>
      </c>
      <c r="H830" s="36" t="s">
        <v>1605</v>
      </c>
      <c r="I830" s="36">
        <v>2.0</v>
      </c>
      <c r="J830" s="36">
        <v>40.0</v>
      </c>
      <c r="K830" s="36">
        <v>80.0</v>
      </c>
      <c r="L830" s="36" t="s">
        <v>546</v>
      </c>
      <c r="M830" s="36">
        <v>2.0</v>
      </c>
      <c r="N830" s="36" t="s">
        <v>2353</v>
      </c>
      <c r="O830" s="36"/>
      <c r="P830" s="36"/>
      <c r="Q830" s="36" t="s">
        <v>368</v>
      </c>
      <c r="R830" s="36">
        <v>100.0</v>
      </c>
      <c r="S830" s="50"/>
      <c r="T830" s="28"/>
      <c r="U830" s="321">
        <v>45292.0</v>
      </c>
      <c r="V830" s="28"/>
      <c r="W830" s="28"/>
      <c r="X830" s="36">
        <v>0.0</v>
      </c>
      <c r="Y830" s="28"/>
      <c r="Z830" s="28"/>
      <c r="AA830" s="28"/>
      <c r="AB830" s="28"/>
      <c r="AC830" s="65" t="b">
        <v>0</v>
      </c>
      <c r="AD830" s="28" t="str">
        <f t="shared" si="4"/>
        <v>Waktunya Dummy</v>
      </c>
      <c r="AE830" s="28" t="str">
        <f t="shared" si="5"/>
        <v>1</v>
      </c>
      <c r="AF830" s="28">
        <f t="shared" si="8"/>
        <v>0</v>
      </c>
      <c r="AG830" s="36"/>
      <c r="AH830" s="322"/>
      <c r="AI830" s="36"/>
      <c r="AJ830" s="324"/>
      <c r="AK830" s="28"/>
      <c r="AL830" s="28"/>
      <c r="AM830" s="28"/>
      <c r="AN830" s="28"/>
      <c r="AO830" s="28"/>
      <c r="AP830" s="28"/>
      <c r="AQ830" s="28"/>
      <c r="AR830" s="28"/>
      <c r="AS830" s="28"/>
      <c r="AT830" s="28"/>
      <c r="AU830" s="28"/>
      <c r="AV830" s="28"/>
      <c r="AW830" s="28"/>
      <c r="AX830" s="28"/>
      <c r="AY830" s="55" t="s">
        <v>184</v>
      </c>
      <c r="AZ830" s="55" t="s">
        <v>184</v>
      </c>
      <c r="BA830" s="55" t="s">
        <v>184</v>
      </c>
      <c r="BB830" s="55" t="s">
        <v>184</v>
      </c>
      <c r="BC830" s="77">
        <f t="shared" si="7"/>
        <v>100</v>
      </c>
    </row>
    <row r="831" ht="22.5" customHeight="1">
      <c r="A831" s="36">
        <v>830.0</v>
      </c>
      <c r="B831" s="36" t="s">
        <v>4105</v>
      </c>
      <c r="C831" s="36" t="s">
        <v>4104</v>
      </c>
      <c r="D831" s="36" t="s">
        <v>16</v>
      </c>
      <c r="E831" s="36" t="s">
        <v>593</v>
      </c>
      <c r="F831" s="337"/>
      <c r="G831" s="36" t="s">
        <v>1605</v>
      </c>
      <c r="H831" s="36" t="s">
        <v>1605</v>
      </c>
      <c r="I831" s="36">
        <v>2.0</v>
      </c>
      <c r="J831" s="36">
        <v>40.0</v>
      </c>
      <c r="K831" s="36">
        <v>80.0</v>
      </c>
      <c r="L831" s="36" t="s">
        <v>546</v>
      </c>
      <c r="M831" s="36">
        <v>2.0</v>
      </c>
      <c r="N831" s="36" t="s">
        <v>2353</v>
      </c>
      <c r="O831" s="36"/>
      <c r="P831" s="36"/>
      <c r="Q831" s="36" t="s">
        <v>368</v>
      </c>
      <c r="R831" s="36">
        <v>100.0</v>
      </c>
      <c r="S831" s="50"/>
      <c r="T831" s="28"/>
      <c r="U831" s="321">
        <v>45292.0</v>
      </c>
      <c r="V831" s="28"/>
      <c r="W831" s="28"/>
      <c r="X831" s="36">
        <v>0.0</v>
      </c>
      <c r="Y831" s="28"/>
      <c r="Z831" s="28"/>
      <c r="AA831" s="28"/>
      <c r="AB831" s="28"/>
      <c r="AC831" s="65" t="b">
        <v>0</v>
      </c>
      <c r="AD831" s="28" t="str">
        <f t="shared" si="4"/>
        <v>Waktunya Dummy</v>
      </c>
      <c r="AE831" s="28" t="str">
        <f t="shared" si="5"/>
        <v>1</v>
      </c>
      <c r="AF831" s="28">
        <f t="shared" si="8"/>
        <v>0</v>
      </c>
      <c r="AG831" s="36"/>
      <c r="AH831" s="322"/>
      <c r="AI831" s="36"/>
      <c r="AJ831" s="324"/>
      <c r="AK831" s="28"/>
      <c r="AL831" s="28"/>
      <c r="AM831" s="28"/>
      <c r="AN831" s="28"/>
      <c r="AO831" s="28"/>
      <c r="AP831" s="28"/>
      <c r="AQ831" s="28"/>
      <c r="AR831" s="28"/>
      <c r="AS831" s="28"/>
      <c r="AT831" s="28"/>
      <c r="AU831" s="28"/>
      <c r="AV831" s="28"/>
      <c r="AW831" s="28"/>
      <c r="AX831" s="28"/>
      <c r="AY831" s="55" t="s">
        <v>184</v>
      </c>
      <c r="AZ831" s="55" t="s">
        <v>184</v>
      </c>
      <c r="BA831" s="55" t="s">
        <v>184</v>
      </c>
      <c r="BB831" s="55" t="s">
        <v>184</v>
      </c>
      <c r="BC831" s="77">
        <f t="shared" si="7"/>
        <v>100</v>
      </c>
    </row>
    <row r="832" ht="22.5" customHeight="1">
      <c r="A832" s="36">
        <v>831.0</v>
      </c>
      <c r="B832" s="36" t="s">
        <v>4138</v>
      </c>
      <c r="C832" s="36" t="s">
        <v>4137</v>
      </c>
      <c r="D832" s="36" t="s">
        <v>16</v>
      </c>
      <c r="E832" s="36" t="s">
        <v>240</v>
      </c>
      <c r="F832" s="337"/>
      <c r="G832" s="36" t="s">
        <v>7221</v>
      </c>
      <c r="H832" s="36" t="s">
        <v>1703</v>
      </c>
      <c r="I832" s="36">
        <v>2.0</v>
      </c>
      <c r="J832" s="36">
        <v>40.0</v>
      </c>
      <c r="K832" s="36">
        <v>80.0</v>
      </c>
      <c r="L832" s="36" t="s">
        <v>546</v>
      </c>
      <c r="M832" s="36">
        <v>2.0</v>
      </c>
      <c r="N832" s="36" t="s">
        <v>1987</v>
      </c>
      <c r="O832" s="36"/>
      <c r="P832" s="36"/>
      <c r="Q832" s="36" t="s">
        <v>368</v>
      </c>
      <c r="R832" s="36">
        <v>100.0</v>
      </c>
      <c r="S832" s="50"/>
      <c r="T832" s="28"/>
      <c r="U832" s="321">
        <v>45292.0</v>
      </c>
      <c r="V832" s="28"/>
      <c r="W832" s="28"/>
      <c r="X832" s="36">
        <v>0.0</v>
      </c>
      <c r="Y832" s="28"/>
      <c r="Z832" s="28"/>
      <c r="AA832" s="28"/>
      <c r="AB832" s="28"/>
      <c r="AC832" s="65" t="b">
        <v>0</v>
      </c>
      <c r="AD832" s="28" t="str">
        <f t="shared" si="4"/>
        <v>Waktunya Dummy</v>
      </c>
      <c r="AE832" s="28" t="str">
        <f t="shared" si="5"/>
        <v>1</v>
      </c>
      <c r="AF832" s="28">
        <f t="shared" si="8"/>
        <v>0</v>
      </c>
      <c r="AG832" s="36"/>
      <c r="AH832" s="322"/>
      <c r="AI832" s="36"/>
      <c r="AJ832" s="324"/>
      <c r="AK832" s="28"/>
      <c r="AL832" s="28"/>
      <c r="AM832" s="28"/>
      <c r="AN832" s="28"/>
      <c r="AO832" s="28"/>
      <c r="AP832" s="28"/>
      <c r="AQ832" s="28"/>
      <c r="AR832" s="28"/>
      <c r="AS832" s="28"/>
      <c r="AT832" s="28"/>
      <c r="AU832" s="28"/>
      <c r="AV832" s="28"/>
      <c r="AW832" s="28"/>
      <c r="AX832" s="28"/>
      <c r="AY832" s="55" t="s">
        <v>184</v>
      </c>
      <c r="AZ832" s="55" t="s">
        <v>184</v>
      </c>
      <c r="BA832" s="55" t="s">
        <v>184</v>
      </c>
      <c r="BB832" s="55" t="s">
        <v>184</v>
      </c>
      <c r="BC832" s="77">
        <f t="shared" si="7"/>
        <v>100</v>
      </c>
    </row>
    <row r="833" ht="22.5" customHeight="1">
      <c r="A833" s="36">
        <v>832.0</v>
      </c>
      <c r="B833" s="36" t="s">
        <v>4141</v>
      </c>
      <c r="C833" s="36" t="s">
        <v>4140</v>
      </c>
      <c r="D833" s="36" t="s">
        <v>181</v>
      </c>
      <c r="E833" s="36" t="s">
        <v>240</v>
      </c>
      <c r="F833" s="337"/>
      <c r="G833" s="36" t="s">
        <v>9184</v>
      </c>
      <c r="H833" s="36" t="s">
        <v>9184</v>
      </c>
      <c r="I833" s="36">
        <v>2.0</v>
      </c>
      <c r="J833" s="36">
        <v>40.0</v>
      </c>
      <c r="K833" s="36">
        <v>80.0</v>
      </c>
      <c r="L833" s="36" t="s">
        <v>546</v>
      </c>
      <c r="M833" s="36">
        <v>12.0</v>
      </c>
      <c r="N833" s="36" t="s">
        <v>9184</v>
      </c>
      <c r="O833" s="36" t="s">
        <v>235</v>
      </c>
      <c r="P833" s="36"/>
      <c r="Q833" s="36" t="s">
        <v>532</v>
      </c>
      <c r="R833" s="36">
        <v>200.0</v>
      </c>
      <c r="S833" s="50"/>
      <c r="T833" s="28"/>
      <c r="U833" s="321">
        <v>45250.0</v>
      </c>
      <c r="V833" s="28"/>
      <c r="W833" s="28"/>
      <c r="X833" s="36">
        <v>0.0</v>
      </c>
      <c r="Y833" s="28"/>
      <c r="Z833" s="28"/>
      <c r="AA833" s="28"/>
      <c r="AB833" s="28"/>
      <c r="AC833" s="65" t="b">
        <v>0</v>
      </c>
      <c r="AD833" s="28" t="str">
        <f t="shared" si="4"/>
        <v>Waktunya Dummy</v>
      </c>
      <c r="AE833" s="28" t="str">
        <f t="shared" si="5"/>
        <v>2</v>
      </c>
      <c r="AF833" s="28">
        <f t="shared" si="8"/>
        <v>0</v>
      </c>
      <c r="AG833" s="36"/>
      <c r="AH833" s="322"/>
      <c r="AI833" s="36"/>
      <c r="AJ833" s="324"/>
      <c r="AK833" s="28"/>
      <c r="AL833" s="28"/>
      <c r="AM833" s="28"/>
      <c r="AN833" s="28"/>
      <c r="AO833" s="28"/>
      <c r="AP833" s="28"/>
      <c r="AQ833" s="28"/>
      <c r="AR833" s="28"/>
      <c r="AS833" s="28"/>
      <c r="AT833" s="28"/>
      <c r="AU833" s="28"/>
      <c r="AV833" s="28"/>
      <c r="AW833" s="28"/>
      <c r="AX833" s="28"/>
      <c r="AY833" s="55" t="s">
        <v>184</v>
      </c>
      <c r="AZ833" s="55" t="s">
        <v>184</v>
      </c>
      <c r="BA833" s="55" t="s">
        <v>184</v>
      </c>
      <c r="BB833" s="55" t="s">
        <v>184</v>
      </c>
      <c r="BC833" s="77">
        <f t="shared" si="7"/>
        <v>100</v>
      </c>
    </row>
    <row r="834" ht="22.5" customHeight="1">
      <c r="A834" s="36">
        <v>833.0</v>
      </c>
      <c r="B834" s="36" t="s">
        <v>4159</v>
      </c>
      <c r="C834" s="36" t="s">
        <v>4158</v>
      </c>
      <c r="D834" s="36" t="s">
        <v>96</v>
      </c>
      <c r="E834" s="36" t="s">
        <v>240</v>
      </c>
      <c r="F834" s="337"/>
      <c r="G834" s="36" t="s">
        <v>7724</v>
      </c>
      <c r="H834" s="36" t="s">
        <v>1859</v>
      </c>
      <c r="I834" s="36">
        <v>2.0</v>
      </c>
      <c r="J834" s="36">
        <v>20.0</v>
      </c>
      <c r="K834" s="36">
        <v>40.0</v>
      </c>
      <c r="L834" s="36" t="s">
        <v>546</v>
      </c>
      <c r="M834" s="36" t="s">
        <v>10136</v>
      </c>
      <c r="N834" s="36" t="s">
        <v>1623</v>
      </c>
      <c r="O834" s="36" t="s">
        <v>1608</v>
      </c>
      <c r="P834" s="36"/>
      <c r="Q834" s="36" t="s">
        <v>1245</v>
      </c>
      <c r="R834" s="36">
        <v>50.0</v>
      </c>
      <c r="S834" s="50"/>
      <c r="T834" s="28"/>
      <c r="U834" s="321">
        <v>45233.0</v>
      </c>
      <c r="V834" s="28"/>
      <c r="W834" s="28"/>
      <c r="X834" s="36">
        <v>100.0</v>
      </c>
      <c r="Y834" s="28"/>
      <c r="Z834" s="28"/>
      <c r="AA834" s="28"/>
      <c r="AB834" s="28"/>
      <c r="AC834" s="65" t="b">
        <v>0</v>
      </c>
      <c r="AD834" s="28" t="str">
        <f t="shared" si="4"/>
        <v>Waktunya Dummy</v>
      </c>
      <c r="AE834" s="28" t="str">
        <f t="shared" si="5"/>
        <v>1</v>
      </c>
      <c r="AF834" s="28">
        <f t="shared" si="8"/>
        <v>0</v>
      </c>
      <c r="AG834" s="36"/>
      <c r="AH834" s="322"/>
      <c r="AI834" s="36"/>
      <c r="AJ834" s="324"/>
      <c r="AK834" s="28"/>
      <c r="AL834" s="28"/>
      <c r="AM834" s="28"/>
      <c r="AN834" s="28"/>
      <c r="AO834" s="28"/>
      <c r="AP834" s="28"/>
      <c r="AQ834" s="28"/>
      <c r="AR834" s="28"/>
      <c r="AS834" s="28"/>
      <c r="AT834" s="28"/>
      <c r="AU834" s="28"/>
      <c r="AV834" s="28"/>
      <c r="AW834" s="28"/>
      <c r="AX834" s="28"/>
      <c r="AY834" s="55" t="s">
        <v>184</v>
      </c>
      <c r="AZ834" s="55" t="s">
        <v>184</v>
      </c>
      <c r="BA834" s="55" t="s">
        <v>184</v>
      </c>
      <c r="BB834" s="55" t="s">
        <v>184</v>
      </c>
      <c r="BC834" s="77">
        <f t="shared" si="7"/>
        <v>100</v>
      </c>
    </row>
    <row r="835" ht="22.5" customHeight="1">
      <c r="A835" s="36">
        <v>834.0</v>
      </c>
      <c r="B835" s="36" t="s">
        <v>4166</v>
      </c>
      <c r="C835" s="36" t="s">
        <v>4165</v>
      </c>
      <c r="D835" s="36" t="s">
        <v>181</v>
      </c>
      <c r="E835" s="36" t="s">
        <v>240</v>
      </c>
      <c r="F835" s="36" t="s">
        <v>67</v>
      </c>
      <c r="G835" s="36" t="s">
        <v>10137</v>
      </c>
      <c r="H835" s="36" t="s">
        <v>10137</v>
      </c>
      <c r="I835" s="36">
        <v>2.0</v>
      </c>
      <c r="J835" s="36">
        <v>40.0</v>
      </c>
      <c r="K835" s="36">
        <v>80.0</v>
      </c>
      <c r="L835" s="36" t="s">
        <v>546</v>
      </c>
      <c r="M835" s="36">
        <v>2.0</v>
      </c>
      <c r="N835" s="36" t="s">
        <v>1987</v>
      </c>
      <c r="O835" s="36"/>
      <c r="P835" s="36"/>
      <c r="Q835" s="36" t="s">
        <v>368</v>
      </c>
      <c r="R835" s="36">
        <v>100.0</v>
      </c>
      <c r="S835" s="50"/>
      <c r="T835" s="28"/>
      <c r="U835" s="321">
        <v>45292.0</v>
      </c>
      <c r="V835" s="28"/>
      <c r="W835" s="28"/>
      <c r="X835" s="36">
        <v>0.0</v>
      </c>
      <c r="Y835" s="28"/>
      <c r="Z835" s="28"/>
      <c r="AA835" s="28"/>
      <c r="AB835" s="28"/>
      <c r="AC835" s="65" t="b">
        <v>0</v>
      </c>
      <c r="AD835" s="28" t="str">
        <f t="shared" si="4"/>
        <v>Waktunya Dummy</v>
      </c>
      <c r="AE835" s="28" t="str">
        <f t="shared" si="5"/>
        <v>1</v>
      </c>
      <c r="AF835" s="28">
        <f t="shared" si="8"/>
        <v>0</v>
      </c>
      <c r="AG835" s="36"/>
      <c r="AH835" s="322"/>
      <c r="AI835" s="36"/>
      <c r="AJ835" s="324"/>
      <c r="AK835" s="28"/>
      <c r="AL835" s="28"/>
      <c r="AM835" s="28"/>
      <c r="AN835" s="28"/>
      <c r="AO835" s="28"/>
      <c r="AP835" s="28"/>
      <c r="AQ835" s="28"/>
      <c r="AR835" s="28"/>
      <c r="AS835" s="28"/>
      <c r="AT835" s="28"/>
      <c r="AU835" s="28"/>
      <c r="AV835" s="28"/>
      <c r="AW835" s="28"/>
      <c r="AX835" s="28"/>
      <c r="AY835" s="55" t="s">
        <v>184</v>
      </c>
      <c r="AZ835" s="55" t="s">
        <v>184</v>
      </c>
      <c r="BA835" s="55" t="s">
        <v>184</v>
      </c>
      <c r="BB835" s="55" t="s">
        <v>184</v>
      </c>
      <c r="BC835" s="77">
        <f t="shared" si="7"/>
        <v>100</v>
      </c>
    </row>
    <row r="836" ht="22.5" customHeight="1">
      <c r="A836" s="36">
        <v>835.0</v>
      </c>
      <c r="B836" s="36" t="s">
        <v>4169</v>
      </c>
      <c r="C836" s="36" t="s">
        <v>4168</v>
      </c>
      <c r="D836" s="36" t="s">
        <v>181</v>
      </c>
      <c r="E836" s="36" t="s">
        <v>240</v>
      </c>
      <c r="F836" s="337"/>
      <c r="G836" s="36" t="s">
        <v>8056</v>
      </c>
      <c r="H836" s="36" t="s">
        <v>277</v>
      </c>
      <c r="I836" s="36">
        <v>2.0</v>
      </c>
      <c r="J836" s="36">
        <v>60.0</v>
      </c>
      <c r="K836" s="36">
        <v>120.0</v>
      </c>
      <c r="L836" s="36" t="s">
        <v>546</v>
      </c>
      <c r="M836" s="36">
        <v>4.0</v>
      </c>
      <c r="N836" s="36" t="s">
        <v>1607</v>
      </c>
      <c r="O836" s="36" t="s">
        <v>1608</v>
      </c>
      <c r="P836" s="36"/>
      <c r="Q836" s="36" t="s">
        <v>368</v>
      </c>
      <c r="R836" s="36">
        <v>100.0</v>
      </c>
      <c r="S836" s="50"/>
      <c r="T836" s="28"/>
      <c r="U836" s="321">
        <v>44927.0</v>
      </c>
      <c r="V836" s="28"/>
      <c r="W836" s="28"/>
      <c r="X836" s="36">
        <v>0.0</v>
      </c>
      <c r="Y836" s="28"/>
      <c r="Z836" s="28"/>
      <c r="AA836" s="28"/>
      <c r="AB836" s="28"/>
      <c r="AC836" s="65" t="b">
        <v>0</v>
      </c>
      <c r="AD836" s="28" t="str">
        <f t="shared" si="4"/>
        <v>Waktunya Dummy</v>
      </c>
      <c r="AE836" s="28" t="str">
        <f t="shared" si="5"/>
        <v>1</v>
      </c>
      <c r="AF836" s="28">
        <f t="shared" si="8"/>
        <v>0</v>
      </c>
      <c r="AG836" s="36"/>
      <c r="AH836" s="322"/>
      <c r="AI836" s="36"/>
      <c r="AJ836" s="324"/>
      <c r="AK836" s="28"/>
      <c r="AL836" s="28"/>
      <c r="AM836" s="28"/>
      <c r="AN836" s="28"/>
      <c r="AO836" s="28"/>
      <c r="AP836" s="28"/>
      <c r="AQ836" s="28"/>
      <c r="AR836" s="28"/>
      <c r="AS836" s="28"/>
      <c r="AT836" s="28"/>
      <c r="AU836" s="28"/>
      <c r="AV836" s="28"/>
      <c r="AW836" s="28"/>
      <c r="AX836" s="28"/>
      <c r="AY836" s="55" t="s">
        <v>184</v>
      </c>
      <c r="AZ836" s="55" t="s">
        <v>184</v>
      </c>
      <c r="BA836" s="55" t="s">
        <v>184</v>
      </c>
      <c r="BB836" s="55" t="s">
        <v>184</v>
      </c>
      <c r="BC836" s="77">
        <f t="shared" si="7"/>
        <v>100</v>
      </c>
    </row>
    <row r="837" ht="22.5" customHeight="1">
      <c r="A837" s="36">
        <v>836.0</v>
      </c>
      <c r="B837" s="36" t="s">
        <v>4175</v>
      </c>
      <c r="C837" s="36" t="s">
        <v>4174</v>
      </c>
      <c r="D837" s="36" t="s">
        <v>16</v>
      </c>
      <c r="E837" s="36" t="s">
        <v>240</v>
      </c>
      <c r="F837" s="337"/>
      <c r="G837" s="36" t="s">
        <v>9184</v>
      </c>
      <c r="H837" s="36" t="s">
        <v>9184</v>
      </c>
      <c r="I837" s="36">
        <v>2.0</v>
      </c>
      <c r="J837" s="36">
        <v>20.0</v>
      </c>
      <c r="K837" s="36">
        <v>40.0</v>
      </c>
      <c r="L837" s="36" t="s">
        <v>546</v>
      </c>
      <c r="M837" s="36">
        <v>6.0</v>
      </c>
      <c r="N837" s="36" t="s">
        <v>573</v>
      </c>
      <c r="O837" s="36" t="s">
        <v>574</v>
      </c>
      <c r="P837" s="36"/>
      <c r="Q837" s="36" t="s">
        <v>368</v>
      </c>
      <c r="R837" s="36">
        <v>100.0</v>
      </c>
      <c r="S837" s="50"/>
      <c r="T837" s="28"/>
      <c r="U837" s="321">
        <v>43716.0</v>
      </c>
      <c r="V837" s="28"/>
      <c r="W837" s="28"/>
      <c r="X837" s="36">
        <v>100.0</v>
      </c>
      <c r="Y837" s="28"/>
      <c r="Z837" s="28"/>
      <c r="AA837" s="28"/>
      <c r="AB837" s="28"/>
      <c r="AC837" s="65" t="b">
        <v>0</v>
      </c>
      <c r="AD837" s="28" t="str">
        <f t="shared" si="4"/>
        <v>Waktunya Dummy</v>
      </c>
      <c r="AE837" s="28" t="str">
        <f t="shared" si="5"/>
        <v>1</v>
      </c>
      <c r="AF837" s="28">
        <f t="shared" si="8"/>
        <v>0</v>
      </c>
      <c r="AG837" s="36"/>
      <c r="AH837" s="322"/>
      <c r="AI837" s="36"/>
      <c r="AJ837" s="324"/>
      <c r="AK837" s="28"/>
      <c r="AL837" s="28"/>
      <c r="AM837" s="28"/>
      <c r="AN837" s="28"/>
      <c r="AO837" s="28"/>
      <c r="AP837" s="28"/>
      <c r="AQ837" s="28"/>
      <c r="AR837" s="28"/>
      <c r="AS837" s="28"/>
      <c r="AT837" s="28"/>
      <c r="AU837" s="28"/>
      <c r="AV837" s="28"/>
      <c r="AW837" s="28"/>
      <c r="AX837" s="28"/>
      <c r="AY837" s="55" t="s">
        <v>184</v>
      </c>
      <c r="AZ837" s="55" t="s">
        <v>184</v>
      </c>
      <c r="BA837" s="55" t="s">
        <v>184</v>
      </c>
      <c r="BB837" s="55" t="s">
        <v>184</v>
      </c>
      <c r="BC837" s="77">
        <f t="shared" si="7"/>
        <v>100</v>
      </c>
    </row>
    <row r="838" ht="22.5" customHeight="1">
      <c r="A838" s="36">
        <v>837.0</v>
      </c>
      <c r="B838" s="36" t="s">
        <v>4178</v>
      </c>
      <c r="C838" s="36" t="s">
        <v>4177</v>
      </c>
      <c r="D838" s="36" t="s">
        <v>16</v>
      </c>
      <c r="E838" s="36" t="s">
        <v>240</v>
      </c>
      <c r="F838" s="337"/>
      <c r="G838" s="36" t="s">
        <v>1605</v>
      </c>
      <c r="H838" s="36" t="s">
        <v>1605</v>
      </c>
      <c r="I838" s="36">
        <v>2.0</v>
      </c>
      <c r="J838" s="36">
        <v>60.0</v>
      </c>
      <c r="K838" s="36">
        <v>120.0</v>
      </c>
      <c r="L838" s="36" t="s">
        <v>546</v>
      </c>
      <c r="M838" s="36">
        <v>4.0</v>
      </c>
      <c r="N838" s="36" t="s">
        <v>1607</v>
      </c>
      <c r="O838" s="36" t="s">
        <v>1608</v>
      </c>
      <c r="P838" s="36"/>
      <c r="Q838" s="36" t="s">
        <v>368</v>
      </c>
      <c r="R838" s="36">
        <v>100.0</v>
      </c>
      <c r="S838" s="50"/>
      <c r="T838" s="28"/>
      <c r="U838" s="321">
        <v>44927.0</v>
      </c>
      <c r="V838" s="28"/>
      <c r="W838" s="28"/>
      <c r="X838" s="36">
        <v>0.0</v>
      </c>
      <c r="Y838" s="28"/>
      <c r="Z838" s="28"/>
      <c r="AA838" s="28"/>
      <c r="AB838" s="28"/>
      <c r="AC838" s="65" t="b">
        <v>0</v>
      </c>
      <c r="AD838" s="28" t="str">
        <f t="shared" si="4"/>
        <v>Waktunya Dummy</v>
      </c>
      <c r="AE838" s="28" t="str">
        <f t="shared" si="5"/>
        <v>1</v>
      </c>
      <c r="AF838" s="28">
        <f t="shared" si="8"/>
        <v>0</v>
      </c>
      <c r="AG838" s="36"/>
      <c r="AH838" s="322"/>
      <c r="AI838" s="36"/>
      <c r="AJ838" s="324"/>
      <c r="AK838" s="28"/>
      <c r="AL838" s="28"/>
      <c r="AM838" s="28"/>
      <c r="AN838" s="28"/>
      <c r="AO838" s="28"/>
      <c r="AP838" s="28"/>
      <c r="AQ838" s="28"/>
      <c r="AR838" s="28"/>
      <c r="AS838" s="28"/>
      <c r="AT838" s="28"/>
      <c r="AU838" s="28"/>
      <c r="AV838" s="28"/>
      <c r="AW838" s="28"/>
      <c r="AX838" s="28"/>
      <c r="AY838" s="55" t="s">
        <v>184</v>
      </c>
      <c r="AZ838" s="55" t="s">
        <v>184</v>
      </c>
      <c r="BA838" s="55" t="s">
        <v>184</v>
      </c>
      <c r="BB838" s="55" t="s">
        <v>184</v>
      </c>
      <c r="BC838" s="77">
        <f t="shared" si="7"/>
        <v>100</v>
      </c>
    </row>
    <row r="839" ht="22.5" customHeight="1">
      <c r="A839" s="36">
        <v>838.0</v>
      </c>
      <c r="B839" s="36" t="s">
        <v>4189</v>
      </c>
      <c r="C839" s="36" t="s">
        <v>4188</v>
      </c>
      <c r="D839" s="36" t="s">
        <v>96</v>
      </c>
      <c r="E839" s="36" t="s">
        <v>240</v>
      </c>
      <c r="F839" s="337"/>
      <c r="G839" s="36" t="s">
        <v>9184</v>
      </c>
      <c r="H839" s="36">
        <v>0.0</v>
      </c>
      <c r="I839" s="36">
        <v>0.0</v>
      </c>
      <c r="J839" s="36">
        <v>0.0</v>
      </c>
      <c r="K839" s="36">
        <v>0.0</v>
      </c>
      <c r="L839" s="36" t="e">
        <v>#DIV/0!</v>
      </c>
      <c r="M839" s="36">
        <v>2.0</v>
      </c>
      <c r="N839" s="36" t="s">
        <v>2353</v>
      </c>
      <c r="O839" s="36"/>
      <c r="P839" s="36"/>
      <c r="Q839" s="36" t="s">
        <v>368</v>
      </c>
      <c r="R839" s="36">
        <v>100.0</v>
      </c>
      <c r="S839" s="50"/>
      <c r="T839" s="28"/>
      <c r="U839" s="321">
        <v>45292.0</v>
      </c>
      <c r="V839" s="28"/>
      <c r="W839" s="28"/>
      <c r="X839" s="36">
        <v>0.0</v>
      </c>
      <c r="Y839" s="28"/>
      <c r="Z839" s="28"/>
      <c r="AA839" s="28"/>
      <c r="AB839" s="28"/>
      <c r="AC839" s="65" t="b">
        <v>0</v>
      </c>
      <c r="AD839" s="28" t="str">
        <f t="shared" si="4"/>
        <v>Waktunya Dummy</v>
      </c>
      <c r="AE839" s="28" t="str">
        <f t="shared" si="5"/>
        <v>1</v>
      </c>
      <c r="AF839" s="28">
        <f t="shared" si="8"/>
        <v>0</v>
      </c>
      <c r="AG839" s="36"/>
      <c r="AH839" s="322"/>
      <c r="AI839" s="36"/>
      <c r="AJ839" s="324"/>
      <c r="AK839" s="28"/>
      <c r="AL839" s="28"/>
      <c r="AM839" s="28"/>
      <c r="AN839" s="28"/>
      <c r="AO839" s="28"/>
      <c r="AP839" s="28"/>
      <c r="AQ839" s="28"/>
      <c r="AR839" s="28"/>
      <c r="AS839" s="28"/>
      <c r="AT839" s="28"/>
      <c r="AU839" s="28"/>
      <c r="AV839" s="28"/>
      <c r="AW839" s="28"/>
      <c r="AX839" s="28"/>
      <c r="AY839" s="55" t="s">
        <v>184</v>
      </c>
      <c r="AZ839" s="55" t="s">
        <v>184</v>
      </c>
      <c r="BA839" s="55" t="s">
        <v>184</v>
      </c>
      <c r="BB839" s="55" t="s">
        <v>184</v>
      </c>
      <c r="BC839" s="77">
        <f t="shared" si="7"/>
        <v>100</v>
      </c>
    </row>
    <row r="840" ht="22.5" customHeight="1">
      <c r="A840" s="36"/>
      <c r="B840" s="36"/>
      <c r="C840" s="28"/>
      <c r="D840" s="36"/>
      <c r="E840" s="36"/>
      <c r="F840" s="36"/>
      <c r="G840" s="36"/>
      <c r="H840" s="36"/>
      <c r="I840" s="36"/>
      <c r="J840" s="36"/>
      <c r="K840" s="36"/>
      <c r="L840" s="36"/>
      <c r="M840" s="36"/>
      <c r="N840" s="36"/>
      <c r="O840" s="28"/>
      <c r="P840" s="36"/>
      <c r="Q840" s="36"/>
      <c r="R840" s="36"/>
      <c r="S840" s="50" t="str">
        <f t="shared" ref="S840:S892" si="9">AF840/M840</f>
        <v>#DIV/0!</v>
      </c>
      <c r="T840" s="28" t="str">
        <f t="shared" ref="T840:T892" si="10">IF(S840&lt;8,"KURANG 8JAM","DIATAS 8JAM")</f>
        <v>#DIV/0!</v>
      </c>
      <c r="U840" s="321"/>
      <c r="V840" s="28" t="str">
        <f t="shared" ref="V840:V892" si="11">IF(DATEDIF(U840,TODAY(),"Y")&gt;7,"DIATAS 7 TAHUN",
IF(DATEDIF(U840,TODAY(),"Y")&gt;6,"DIATAS 6 TAHUN",
IF(DATEDIF(U840,TODAY(),"Y")&gt;5,"DIATAS 5 TAHUN",
IF(DATEDIF(U840,TODAY(),"Y")&gt;4,"DIATAS 4 TAHUN",
IF(DATEDIF(U840,TODAY(),"Y")&gt;3,"DIATAS 3 TAHUN",
IF(DATEDIF(U840,TODAY(),"Y")&gt;2,"DIATAS 2 TAHUN",
IF(DATEDIF(U840,TODAY(),"Y")&gt;1,"DIATAS 1 TAHUN",
"&lt;= 1 TAHUN")))))))</f>
        <v>DIATAS 7 TAHUN</v>
      </c>
      <c r="W840" s="28"/>
      <c r="X840" s="28"/>
      <c r="Y840" s="28"/>
      <c r="Z840" s="28"/>
      <c r="AA840" s="28"/>
      <c r="AB840" s="28"/>
      <c r="AC840" s="65" t="b">
        <v>0</v>
      </c>
      <c r="AD840" s="28" t="str">
        <f t="shared" si="4"/>
        <v>Waktunya Dummy</v>
      </c>
      <c r="AE840" s="28" t="str">
        <f t="shared" si="5"/>
        <v/>
      </c>
      <c r="AF840" s="28">
        <f t="shared" si="8"/>
        <v>0</v>
      </c>
      <c r="AG840" s="36"/>
      <c r="AH840" s="322"/>
      <c r="AI840" s="36"/>
      <c r="AJ840" s="324"/>
      <c r="AK840" s="28"/>
      <c r="AL840" s="28"/>
      <c r="AM840" s="28"/>
      <c r="AN840" s="28"/>
      <c r="AO840" s="28"/>
      <c r="AP840" s="28"/>
      <c r="AQ840" s="28"/>
      <c r="AR840" s="28"/>
      <c r="AS840" s="28"/>
      <c r="AT840" s="28"/>
      <c r="AU840" s="28"/>
      <c r="AV840" s="28"/>
      <c r="AW840" s="28"/>
      <c r="AX840" s="28"/>
      <c r="AY840" s="139"/>
      <c r="AZ840" s="55"/>
      <c r="BA840" s="55"/>
      <c r="BB840" s="55"/>
      <c r="BC840" s="459">
        <f t="shared" si="7"/>
        <v>0</v>
      </c>
    </row>
    <row r="841" ht="22.5" customHeight="1">
      <c r="A841" s="36"/>
      <c r="B841" s="36"/>
      <c r="C841" s="28"/>
      <c r="D841" s="36"/>
      <c r="E841" s="36"/>
      <c r="F841" s="36"/>
      <c r="G841" s="36"/>
      <c r="H841" s="36"/>
      <c r="I841" s="36"/>
      <c r="J841" s="36"/>
      <c r="K841" s="36"/>
      <c r="L841" s="36"/>
      <c r="M841" s="36"/>
      <c r="N841" s="36"/>
      <c r="O841" s="28"/>
      <c r="P841" s="36"/>
      <c r="Q841" s="36"/>
      <c r="R841" s="36"/>
      <c r="S841" s="50" t="str">
        <f t="shared" si="9"/>
        <v>#DIV/0!</v>
      </c>
      <c r="T841" s="28" t="str">
        <f t="shared" si="10"/>
        <v>#DIV/0!</v>
      </c>
      <c r="U841" s="321"/>
      <c r="V841" s="28" t="str">
        <f t="shared" si="11"/>
        <v>DIATAS 7 TAHUN</v>
      </c>
      <c r="W841" s="28"/>
      <c r="X841" s="28"/>
      <c r="Y841" s="28"/>
      <c r="Z841" s="28"/>
      <c r="AA841" s="28"/>
      <c r="AB841" s="28"/>
      <c r="AC841" s="65" t="b">
        <v>0</v>
      </c>
      <c r="AD841" s="28" t="str">
        <f t="shared" si="4"/>
        <v>Waktunya Dummy</v>
      </c>
      <c r="AE841" s="28" t="str">
        <f t="shared" si="5"/>
        <v/>
      </c>
      <c r="AF841" s="28">
        <f t="shared" si="8"/>
        <v>0</v>
      </c>
      <c r="AG841" s="36"/>
      <c r="AH841" s="322"/>
      <c r="AI841" s="36"/>
      <c r="AJ841" s="324"/>
      <c r="AK841" s="28"/>
      <c r="AL841" s="28"/>
      <c r="AM841" s="28"/>
      <c r="AN841" s="28"/>
      <c r="AO841" s="28"/>
      <c r="AP841" s="28"/>
      <c r="AQ841" s="28"/>
      <c r="AR841" s="28"/>
      <c r="AS841" s="28"/>
      <c r="AT841" s="28"/>
      <c r="AU841" s="28"/>
      <c r="AV841" s="28"/>
      <c r="AW841" s="28"/>
      <c r="AX841" s="28"/>
      <c r="AY841" s="139"/>
      <c r="AZ841" s="55"/>
      <c r="BA841" s="55"/>
      <c r="BB841" s="55"/>
      <c r="BC841" s="459">
        <f t="shared" si="7"/>
        <v>0</v>
      </c>
    </row>
    <row r="842" ht="22.5" customHeight="1">
      <c r="A842" s="36"/>
      <c r="B842" s="36"/>
      <c r="C842" s="28"/>
      <c r="D842" s="36"/>
      <c r="E842" s="36"/>
      <c r="F842" s="36"/>
      <c r="G842" s="36"/>
      <c r="H842" s="36"/>
      <c r="I842" s="36"/>
      <c r="J842" s="36"/>
      <c r="K842" s="36"/>
      <c r="L842" s="36"/>
      <c r="M842" s="36"/>
      <c r="N842" s="36"/>
      <c r="O842" s="28"/>
      <c r="P842" s="36"/>
      <c r="Q842" s="36"/>
      <c r="R842" s="36"/>
      <c r="S842" s="50" t="str">
        <f t="shared" si="9"/>
        <v>#DIV/0!</v>
      </c>
      <c r="T842" s="28" t="str">
        <f t="shared" si="10"/>
        <v>#DIV/0!</v>
      </c>
      <c r="U842" s="321"/>
      <c r="V842" s="28" t="str">
        <f t="shared" si="11"/>
        <v>DIATAS 7 TAHUN</v>
      </c>
      <c r="W842" s="28"/>
      <c r="X842" s="28"/>
      <c r="Y842" s="28"/>
      <c r="Z842" s="28"/>
      <c r="AA842" s="28"/>
      <c r="AB842" s="28"/>
      <c r="AC842" s="65" t="b">
        <v>0</v>
      </c>
      <c r="AD842" s="28" t="str">
        <f t="shared" si="4"/>
        <v>Waktunya Dummy</v>
      </c>
      <c r="AE842" s="28" t="str">
        <f t="shared" si="5"/>
        <v/>
      </c>
      <c r="AF842" s="28">
        <f t="shared" si="8"/>
        <v>0</v>
      </c>
      <c r="AG842" s="36"/>
      <c r="AH842" s="322"/>
      <c r="AI842" s="36"/>
      <c r="AJ842" s="324"/>
      <c r="AK842" s="28"/>
      <c r="AL842" s="28"/>
      <c r="AM842" s="28"/>
      <c r="AN842" s="28"/>
      <c r="AO842" s="28"/>
      <c r="AP842" s="28"/>
      <c r="AQ842" s="28"/>
      <c r="AR842" s="28"/>
      <c r="AS842" s="28"/>
      <c r="AT842" s="28"/>
      <c r="AU842" s="28"/>
      <c r="AV842" s="28"/>
      <c r="AW842" s="28"/>
      <c r="AX842" s="28"/>
      <c r="AY842" s="139"/>
      <c r="AZ842" s="55"/>
      <c r="BA842" s="55"/>
      <c r="BB842" s="55"/>
      <c r="BC842" s="459">
        <f t="shared" si="7"/>
        <v>0</v>
      </c>
    </row>
    <row r="843" ht="22.5" customHeight="1">
      <c r="A843" s="36"/>
      <c r="B843" s="36"/>
      <c r="C843" s="28"/>
      <c r="D843" s="36"/>
      <c r="E843" s="36"/>
      <c r="F843" s="36"/>
      <c r="G843" s="36"/>
      <c r="H843" s="36"/>
      <c r="I843" s="36"/>
      <c r="J843" s="36"/>
      <c r="K843" s="36"/>
      <c r="L843" s="36"/>
      <c r="M843" s="36"/>
      <c r="N843" s="36"/>
      <c r="O843" s="28"/>
      <c r="P843" s="36"/>
      <c r="Q843" s="36"/>
      <c r="R843" s="36"/>
      <c r="S843" s="50" t="str">
        <f t="shared" si="9"/>
        <v>#DIV/0!</v>
      </c>
      <c r="T843" s="28" t="str">
        <f t="shared" si="10"/>
        <v>#DIV/0!</v>
      </c>
      <c r="U843" s="321"/>
      <c r="V843" s="28" t="str">
        <f t="shared" si="11"/>
        <v>DIATAS 7 TAHUN</v>
      </c>
      <c r="W843" s="28"/>
      <c r="X843" s="28"/>
      <c r="Y843" s="28"/>
      <c r="Z843" s="28"/>
      <c r="AA843" s="28"/>
      <c r="AB843" s="28"/>
      <c r="AC843" s="65" t="b">
        <v>0</v>
      </c>
      <c r="AD843" s="28" t="str">
        <f t="shared" si="4"/>
        <v>Waktunya Dummy</v>
      </c>
      <c r="AE843" s="28" t="str">
        <f t="shared" si="5"/>
        <v/>
      </c>
      <c r="AF843" s="28">
        <f t="shared" si="8"/>
        <v>0</v>
      </c>
      <c r="AG843" s="36"/>
      <c r="AH843" s="322"/>
      <c r="AI843" s="36"/>
      <c r="AJ843" s="324"/>
      <c r="AK843" s="28"/>
      <c r="AL843" s="28"/>
      <c r="AM843" s="28"/>
      <c r="AN843" s="28"/>
      <c r="AO843" s="28"/>
      <c r="AP843" s="28"/>
      <c r="AQ843" s="28"/>
      <c r="AR843" s="28"/>
      <c r="AS843" s="28"/>
      <c r="AT843" s="28"/>
      <c r="AU843" s="28"/>
      <c r="AV843" s="28"/>
      <c r="AW843" s="28"/>
      <c r="AX843" s="28"/>
      <c r="AY843" s="139"/>
      <c r="AZ843" s="55"/>
      <c r="BA843" s="55"/>
      <c r="BB843" s="55"/>
      <c r="BC843" s="459">
        <f t="shared" si="7"/>
        <v>0</v>
      </c>
    </row>
    <row r="844" ht="22.5" customHeight="1">
      <c r="A844" s="36"/>
      <c r="B844" s="36"/>
      <c r="C844" s="28"/>
      <c r="D844" s="36"/>
      <c r="E844" s="36"/>
      <c r="F844" s="36"/>
      <c r="G844" s="36"/>
      <c r="H844" s="36"/>
      <c r="I844" s="36"/>
      <c r="J844" s="36"/>
      <c r="K844" s="36"/>
      <c r="L844" s="36"/>
      <c r="M844" s="36"/>
      <c r="N844" s="36"/>
      <c r="O844" s="28"/>
      <c r="P844" s="36"/>
      <c r="Q844" s="36"/>
      <c r="R844" s="36"/>
      <c r="S844" s="50" t="str">
        <f t="shared" si="9"/>
        <v>#DIV/0!</v>
      </c>
      <c r="T844" s="28" t="str">
        <f t="shared" si="10"/>
        <v>#DIV/0!</v>
      </c>
      <c r="U844" s="321"/>
      <c r="V844" s="28" t="str">
        <f t="shared" si="11"/>
        <v>DIATAS 7 TAHUN</v>
      </c>
      <c r="W844" s="28"/>
      <c r="X844" s="28"/>
      <c r="Y844" s="28"/>
      <c r="Z844" s="28"/>
      <c r="AA844" s="28"/>
      <c r="AB844" s="28"/>
      <c r="AC844" s="65" t="b">
        <v>0</v>
      </c>
      <c r="AD844" s="28" t="str">
        <f t="shared" si="4"/>
        <v>Waktunya Dummy</v>
      </c>
      <c r="AE844" s="28" t="str">
        <f t="shared" si="5"/>
        <v/>
      </c>
      <c r="AF844" s="28">
        <f t="shared" si="8"/>
        <v>0</v>
      </c>
      <c r="AG844" s="36"/>
      <c r="AH844" s="322"/>
      <c r="AI844" s="36"/>
      <c r="AJ844" s="324"/>
      <c r="AK844" s="28"/>
      <c r="AL844" s="28"/>
      <c r="AM844" s="28"/>
      <c r="AN844" s="28"/>
      <c r="AO844" s="28"/>
      <c r="AP844" s="28"/>
      <c r="AQ844" s="28"/>
      <c r="AR844" s="28"/>
      <c r="AS844" s="28"/>
      <c r="AT844" s="28"/>
      <c r="AU844" s="28"/>
      <c r="AV844" s="28"/>
      <c r="AW844" s="28"/>
      <c r="AX844" s="28"/>
      <c r="AY844" s="139"/>
      <c r="AZ844" s="55"/>
      <c r="BA844" s="55"/>
      <c r="BB844" s="55"/>
      <c r="BC844" s="459">
        <f t="shared" si="7"/>
        <v>0</v>
      </c>
    </row>
    <row r="845" ht="22.5" customHeight="1">
      <c r="A845" s="36"/>
      <c r="B845" s="36"/>
      <c r="C845" s="28"/>
      <c r="D845" s="36"/>
      <c r="E845" s="36"/>
      <c r="F845" s="36"/>
      <c r="G845" s="36"/>
      <c r="H845" s="36"/>
      <c r="I845" s="36"/>
      <c r="J845" s="36"/>
      <c r="K845" s="36"/>
      <c r="L845" s="36"/>
      <c r="M845" s="36"/>
      <c r="N845" s="36"/>
      <c r="O845" s="28"/>
      <c r="P845" s="36"/>
      <c r="Q845" s="36"/>
      <c r="R845" s="36"/>
      <c r="S845" s="50" t="str">
        <f t="shared" si="9"/>
        <v>#DIV/0!</v>
      </c>
      <c r="T845" s="28" t="str">
        <f t="shared" si="10"/>
        <v>#DIV/0!</v>
      </c>
      <c r="U845" s="321"/>
      <c r="V845" s="28" t="str">
        <f t="shared" si="11"/>
        <v>DIATAS 7 TAHUN</v>
      </c>
      <c r="W845" s="28"/>
      <c r="X845" s="28"/>
      <c r="Y845" s="28"/>
      <c r="Z845" s="28"/>
      <c r="AA845" s="28"/>
      <c r="AB845" s="28"/>
      <c r="AC845" s="65" t="b">
        <v>0</v>
      </c>
      <c r="AD845" s="28" t="str">
        <f t="shared" si="4"/>
        <v>Waktunya Dummy</v>
      </c>
      <c r="AE845" s="28" t="str">
        <f t="shared" si="5"/>
        <v/>
      </c>
      <c r="AF845" s="28">
        <f t="shared" si="8"/>
        <v>0</v>
      </c>
      <c r="AG845" s="36"/>
      <c r="AH845" s="322"/>
      <c r="AI845" s="36"/>
      <c r="AJ845" s="324"/>
      <c r="AK845" s="28"/>
      <c r="AL845" s="28"/>
      <c r="AM845" s="28"/>
      <c r="AN845" s="28"/>
      <c r="AO845" s="28"/>
      <c r="AP845" s="28"/>
      <c r="AQ845" s="28"/>
      <c r="AR845" s="28"/>
      <c r="AS845" s="28"/>
      <c r="AT845" s="28"/>
      <c r="AU845" s="28"/>
      <c r="AV845" s="28"/>
      <c r="AW845" s="28"/>
      <c r="AX845" s="28"/>
      <c r="AY845" s="139"/>
      <c r="AZ845" s="55"/>
      <c r="BA845" s="55"/>
      <c r="BB845" s="55"/>
      <c r="BC845" s="459">
        <f t="shared" si="7"/>
        <v>0</v>
      </c>
    </row>
    <row r="846" ht="22.5" customHeight="1">
      <c r="A846" s="36"/>
      <c r="B846" s="36"/>
      <c r="C846" s="28"/>
      <c r="D846" s="36"/>
      <c r="E846" s="36"/>
      <c r="F846" s="36"/>
      <c r="G846" s="36"/>
      <c r="H846" s="36"/>
      <c r="I846" s="36"/>
      <c r="J846" s="36"/>
      <c r="K846" s="36"/>
      <c r="L846" s="36"/>
      <c r="M846" s="36"/>
      <c r="N846" s="36"/>
      <c r="O846" s="28"/>
      <c r="P846" s="36"/>
      <c r="Q846" s="36"/>
      <c r="R846" s="36"/>
      <c r="S846" s="50" t="str">
        <f t="shared" si="9"/>
        <v>#DIV/0!</v>
      </c>
      <c r="T846" s="28" t="str">
        <f t="shared" si="10"/>
        <v>#DIV/0!</v>
      </c>
      <c r="U846" s="321"/>
      <c r="V846" s="28" t="str">
        <f t="shared" si="11"/>
        <v>DIATAS 7 TAHUN</v>
      </c>
      <c r="W846" s="28"/>
      <c r="X846" s="28"/>
      <c r="Y846" s="28"/>
      <c r="Z846" s="28"/>
      <c r="AA846" s="28"/>
      <c r="AB846" s="28"/>
      <c r="AC846" s="65" t="b">
        <v>0</v>
      </c>
      <c r="AD846" s="28" t="str">
        <f t="shared" si="4"/>
        <v>Waktunya Dummy</v>
      </c>
      <c r="AE846" s="28" t="str">
        <f t="shared" si="5"/>
        <v/>
      </c>
      <c r="AF846" s="28">
        <f t="shared" si="8"/>
        <v>0</v>
      </c>
      <c r="AG846" s="36"/>
      <c r="AH846" s="322"/>
      <c r="AI846" s="36"/>
      <c r="AJ846" s="324"/>
      <c r="AK846" s="28"/>
      <c r="AL846" s="28"/>
      <c r="AM846" s="28"/>
      <c r="AN846" s="28"/>
      <c r="AO846" s="28"/>
      <c r="AP846" s="28"/>
      <c r="AQ846" s="28"/>
      <c r="AR846" s="28"/>
      <c r="AS846" s="28"/>
      <c r="AT846" s="28"/>
      <c r="AU846" s="28"/>
      <c r="AV846" s="28"/>
      <c r="AW846" s="28"/>
      <c r="AX846" s="28"/>
      <c r="AY846" s="139"/>
      <c r="AZ846" s="55"/>
      <c r="BA846" s="55"/>
      <c r="BB846" s="55"/>
      <c r="BC846" s="459">
        <f t="shared" si="7"/>
        <v>0</v>
      </c>
    </row>
    <row r="847" ht="22.5" customHeight="1">
      <c r="A847" s="36"/>
      <c r="B847" s="36"/>
      <c r="C847" s="28"/>
      <c r="D847" s="36"/>
      <c r="E847" s="36"/>
      <c r="F847" s="36"/>
      <c r="G847" s="36"/>
      <c r="H847" s="36"/>
      <c r="I847" s="36"/>
      <c r="J847" s="36"/>
      <c r="K847" s="36"/>
      <c r="L847" s="36"/>
      <c r="M847" s="36"/>
      <c r="N847" s="36"/>
      <c r="O847" s="28"/>
      <c r="P847" s="36"/>
      <c r="Q847" s="36"/>
      <c r="R847" s="36"/>
      <c r="S847" s="50" t="str">
        <f t="shared" si="9"/>
        <v>#DIV/0!</v>
      </c>
      <c r="T847" s="28" t="str">
        <f t="shared" si="10"/>
        <v>#DIV/0!</v>
      </c>
      <c r="U847" s="321"/>
      <c r="V847" s="28" t="str">
        <f t="shared" si="11"/>
        <v>DIATAS 7 TAHUN</v>
      </c>
      <c r="W847" s="28"/>
      <c r="X847" s="28"/>
      <c r="Y847" s="28"/>
      <c r="Z847" s="28"/>
      <c r="AA847" s="28"/>
      <c r="AB847" s="28"/>
      <c r="AC847" s="65" t="b">
        <v>0</v>
      </c>
      <c r="AD847" s="28" t="str">
        <f t="shared" si="4"/>
        <v>Waktunya Dummy</v>
      </c>
      <c r="AE847" s="28" t="str">
        <f t="shared" si="5"/>
        <v/>
      </c>
      <c r="AF847" s="28">
        <f t="shared" si="8"/>
        <v>0</v>
      </c>
      <c r="AG847" s="36"/>
      <c r="AH847" s="322"/>
      <c r="AI847" s="36"/>
      <c r="AJ847" s="324"/>
      <c r="AK847" s="28"/>
      <c r="AL847" s="28"/>
      <c r="AM847" s="28"/>
      <c r="AN847" s="28"/>
      <c r="AO847" s="28"/>
      <c r="AP847" s="28"/>
      <c r="AQ847" s="28"/>
      <c r="AR847" s="28"/>
      <c r="AS847" s="28"/>
      <c r="AT847" s="28"/>
      <c r="AU847" s="28"/>
      <c r="AV847" s="28"/>
      <c r="AW847" s="28"/>
      <c r="AX847" s="28"/>
      <c r="AY847" s="139"/>
      <c r="AZ847" s="55"/>
      <c r="BA847" s="55"/>
      <c r="BB847" s="55"/>
      <c r="BC847" s="459">
        <f t="shared" si="7"/>
        <v>0</v>
      </c>
    </row>
    <row r="848" ht="22.5" customHeight="1">
      <c r="A848" s="36"/>
      <c r="B848" s="36"/>
      <c r="C848" s="28"/>
      <c r="D848" s="36"/>
      <c r="E848" s="36"/>
      <c r="F848" s="36"/>
      <c r="G848" s="36"/>
      <c r="H848" s="36"/>
      <c r="I848" s="36"/>
      <c r="J848" s="36"/>
      <c r="K848" s="36"/>
      <c r="L848" s="36"/>
      <c r="M848" s="36"/>
      <c r="N848" s="36"/>
      <c r="O848" s="28"/>
      <c r="P848" s="36"/>
      <c r="Q848" s="36"/>
      <c r="R848" s="36"/>
      <c r="S848" s="50" t="str">
        <f t="shared" si="9"/>
        <v>#DIV/0!</v>
      </c>
      <c r="T848" s="28" t="str">
        <f t="shared" si="10"/>
        <v>#DIV/0!</v>
      </c>
      <c r="U848" s="321"/>
      <c r="V848" s="28" t="str">
        <f t="shared" si="11"/>
        <v>DIATAS 7 TAHUN</v>
      </c>
      <c r="W848" s="28"/>
      <c r="X848" s="28"/>
      <c r="Y848" s="28"/>
      <c r="Z848" s="28"/>
      <c r="AA848" s="28"/>
      <c r="AB848" s="28"/>
      <c r="AC848" s="65" t="b">
        <v>0</v>
      </c>
      <c r="AD848" s="28" t="str">
        <f t="shared" si="4"/>
        <v>Waktunya Dummy</v>
      </c>
      <c r="AE848" s="28" t="str">
        <f t="shared" si="5"/>
        <v/>
      </c>
      <c r="AF848" s="28">
        <f t="shared" si="8"/>
        <v>0</v>
      </c>
      <c r="AG848" s="36"/>
      <c r="AH848" s="322"/>
      <c r="AI848" s="36"/>
      <c r="AJ848" s="324"/>
      <c r="AK848" s="28"/>
      <c r="AL848" s="28"/>
      <c r="AM848" s="28"/>
      <c r="AN848" s="28"/>
      <c r="AO848" s="28"/>
      <c r="AP848" s="28"/>
      <c r="AQ848" s="28"/>
      <c r="AR848" s="28"/>
      <c r="AS848" s="28"/>
      <c r="AT848" s="28"/>
      <c r="AU848" s="28"/>
      <c r="AV848" s="28"/>
      <c r="AW848" s="28"/>
      <c r="AX848" s="28"/>
      <c r="AY848" s="139"/>
      <c r="AZ848" s="55"/>
      <c r="BA848" s="55"/>
      <c r="BB848" s="55"/>
      <c r="BC848" s="459">
        <f t="shared" si="7"/>
        <v>0</v>
      </c>
    </row>
    <row r="849" ht="22.5" customHeight="1">
      <c r="A849" s="36"/>
      <c r="B849" s="36"/>
      <c r="C849" s="28"/>
      <c r="D849" s="36"/>
      <c r="E849" s="36"/>
      <c r="F849" s="36"/>
      <c r="G849" s="36"/>
      <c r="H849" s="36"/>
      <c r="I849" s="36"/>
      <c r="J849" s="36"/>
      <c r="K849" s="36"/>
      <c r="L849" s="36"/>
      <c r="M849" s="36"/>
      <c r="N849" s="36"/>
      <c r="O849" s="28"/>
      <c r="P849" s="36"/>
      <c r="Q849" s="36"/>
      <c r="R849" s="36"/>
      <c r="S849" s="50" t="str">
        <f t="shared" si="9"/>
        <v>#DIV/0!</v>
      </c>
      <c r="T849" s="28" t="str">
        <f t="shared" si="10"/>
        <v>#DIV/0!</v>
      </c>
      <c r="U849" s="321"/>
      <c r="V849" s="28" t="str">
        <f t="shared" si="11"/>
        <v>DIATAS 7 TAHUN</v>
      </c>
      <c r="W849" s="28"/>
      <c r="X849" s="28"/>
      <c r="Y849" s="28"/>
      <c r="Z849" s="28"/>
      <c r="AA849" s="28"/>
      <c r="AB849" s="28"/>
      <c r="AC849" s="65" t="b">
        <v>0</v>
      </c>
      <c r="AD849" s="28" t="str">
        <f t="shared" si="4"/>
        <v>Waktunya Dummy</v>
      </c>
      <c r="AE849" s="28" t="str">
        <f t="shared" si="5"/>
        <v/>
      </c>
      <c r="AF849" s="28">
        <f t="shared" si="8"/>
        <v>0</v>
      </c>
      <c r="AG849" s="36"/>
      <c r="AH849" s="322"/>
      <c r="AI849" s="36"/>
      <c r="AJ849" s="324"/>
      <c r="AK849" s="28"/>
      <c r="AL849" s="28"/>
      <c r="AM849" s="28"/>
      <c r="AN849" s="28"/>
      <c r="AO849" s="28"/>
      <c r="AP849" s="28"/>
      <c r="AQ849" s="28"/>
      <c r="AR849" s="28"/>
      <c r="AS849" s="28"/>
      <c r="AT849" s="28"/>
      <c r="AU849" s="28"/>
      <c r="AV849" s="28"/>
      <c r="AW849" s="28"/>
      <c r="AX849" s="28"/>
      <c r="AY849" s="139"/>
      <c r="AZ849" s="55"/>
      <c r="BA849" s="55"/>
      <c r="BB849" s="55"/>
      <c r="BC849" s="459">
        <f t="shared" si="7"/>
        <v>0</v>
      </c>
    </row>
    <row r="850" ht="22.5" customHeight="1">
      <c r="A850" s="36"/>
      <c r="B850" s="36"/>
      <c r="C850" s="28"/>
      <c r="D850" s="36"/>
      <c r="E850" s="36"/>
      <c r="F850" s="36"/>
      <c r="G850" s="36"/>
      <c r="H850" s="36"/>
      <c r="I850" s="36"/>
      <c r="J850" s="36"/>
      <c r="K850" s="36"/>
      <c r="L850" s="36"/>
      <c r="M850" s="36"/>
      <c r="N850" s="36"/>
      <c r="O850" s="28"/>
      <c r="P850" s="36"/>
      <c r="Q850" s="36"/>
      <c r="R850" s="36"/>
      <c r="S850" s="50" t="str">
        <f t="shared" si="9"/>
        <v>#DIV/0!</v>
      </c>
      <c r="T850" s="28" t="str">
        <f t="shared" si="10"/>
        <v>#DIV/0!</v>
      </c>
      <c r="U850" s="321"/>
      <c r="V850" s="28" t="str">
        <f t="shared" si="11"/>
        <v>DIATAS 7 TAHUN</v>
      </c>
      <c r="W850" s="28"/>
      <c r="X850" s="28"/>
      <c r="Y850" s="28"/>
      <c r="Z850" s="28"/>
      <c r="AA850" s="28"/>
      <c r="AB850" s="28"/>
      <c r="AC850" s="65" t="b">
        <v>0</v>
      </c>
      <c r="AD850" s="28" t="str">
        <f t="shared" si="4"/>
        <v>Waktunya Dummy</v>
      </c>
      <c r="AE850" s="28" t="str">
        <f t="shared" si="5"/>
        <v/>
      </c>
      <c r="AF850" s="28">
        <f t="shared" si="8"/>
        <v>0</v>
      </c>
      <c r="AG850" s="36"/>
      <c r="AH850" s="322"/>
      <c r="AI850" s="36"/>
      <c r="AJ850" s="324"/>
      <c r="AK850" s="28"/>
      <c r="AL850" s="28"/>
      <c r="AM850" s="28"/>
      <c r="AN850" s="28"/>
      <c r="AO850" s="28"/>
      <c r="AP850" s="28"/>
      <c r="AQ850" s="28"/>
      <c r="AR850" s="28"/>
      <c r="AS850" s="28"/>
      <c r="AT850" s="28"/>
      <c r="AU850" s="28"/>
      <c r="AV850" s="28"/>
      <c r="AW850" s="28"/>
      <c r="AX850" s="28"/>
      <c r="AY850" s="139"/>
      <c r="AZ850" s="55"/>
      <c r="BA850" s="55"/>
      <c r="BB850" s="55"/>
      <c r="BC850" s="459">
        <f t="shared" si="7"/>
        <v>0</v>
      </c>
    </row>
    <row r="851" ht="22.5" customHeight="1">
      <c r="A851" s="36"/>
      <c r="B851" s="36"/>
      <c r="C851" s="28"/>
      <c r="D851" s="36"/>
      <c r="E851" s="36"/>
      <c r="F851" s="36"/>
      <c r="G851" s="36"/>
      <c r="H851" s="36"/>
      <c r="I851" s="36"/>
      <c r="J851" s="36"/>
      <c r="K851" s="36"/>
      <c r="L851" s="36"/>
      <c r="M851" s="36"/>
      <c r="N851" s="36"/>
      <c r="O851" s="28"/>
      <c r="P851" s="36"/>
      <c r="Q851" s="36"/>
      <c r="R851" s="36"/>
      <c r="S851" s="50" t="str">
        <f t="shared" si="9"/>
        <v>#DIV/0!</v>
      </c>
      <c r="T851" s="28" t="str">
        <f t="shared" si="10"/>
        <v>#DIV/0!</v>
      </c>
      <c r="U851" s="321"/>
      <c r="V851" s="28" t="str">
        <f t="shared" si="11"/>
        <v>DIATAS 7 TAHUN</v>
      </c>
      <c r="W851" s="28"/>
      <c r="X851" s="28"/>
      <c r="Y851" s="28"/>
      <c r="Z851" s="28"/>
      <c r="AA851" s="28"/>
      <c r="AB851" s="28"/>
      <c r="AC851" s="65" t="b">
        <v>0</v>
      </c>
      <c r="AD851" s="28" t="str">
        <f t="shared" si="4"/>
        <v>Waktunya Dummy</v>
      </c>
      <c r="AE851" s="28" t="str">
        <f t="shared" si="5"/>
        <v/>
      </c>
      <c r="AF851" s="28">
        <f t="shared" si="8"/>
        <v>0</v>
      </c>
      <c r="AG851" s="36"/>
      <c r="AH851" s="322"/>
      <c r="AI851" s="36"/>
      <c r="AJ851" s="324"/>
      <c r="AK851" s="28"/>
      <c r="AL851" s="28"/>
      <c r="AM851" s="28"/>
      <c r="AN851" s="28"/>
      <c r="AO851" s="28"/>
      <c r="AP851" s="28"/>
      <c r="AQ851" s="28"/>
      <c r="AR851" s="28"/>
      <c r="AS851" s="28"/>
      <c r="AT851" s="28"/>
      <c r="AU851" s="28"/>
      <c r="AV851" s="28"/>
      <c r="AW851" s="28"/>
      <c r="AX851" s="28"/>
      <c r="AY851" s="139"/>
      <c r="AZ851" s="55"/>
      <c r="BA851" s="55"/>
      <c r="BB851" s="55"/>
      <c r="BC851" s="459">
        <f t="shared" si="7"/>
        <v>0</v>
      </c>
    </row>
    <row r="852" ht="22.5" customHeight="1">
      <c r="A852" s="36"/>
      <c r="B852" s="36"/>
      <c r="C852" s="28"/>
      <c r="D852" s="36"/>
      <c r="E852" s="36"/>
      <c r="F852" s="36"/>
      <c r="G852" s="36"/>
      <c r="H852" s="36"/>
      <c r="I852" s="36"/>
      <c r="J852" s="36"/>
      <c r="K852" s="36"/>
      <c r="L852" s="36"/>
      <c r="M852" s="36"/>
      <c r="N852" s="36"/>
      <c r="O852" s="28"/>
      <c r="P852" s="36"/>
      <c r="Q852" s="36"/>
      <c r="R852" s="36"/>
      <c r="S852" s="50" t="str">
        <f t="shared" si="9"/>
        <v>#DIV/0!</v>
      </c>
      <c r="T852" s="28" t="str">
        <f t="shared" si="10"/>
        <v>#DIV/0!</v>
      </c>
      <c r="U852" s="321"/>
      <c r="V852" s="28" t="str">
        <f t="shared" si="11"/>
        <v>DIATAS 7 TAHUN</v>
      </c>
      <c r="W852" s="28"/>
      <c r="X852" s="28"/>
      <c r="Y852" s="28"/>
      <c r="Z852" s="28"/>
      <c r="AA852" s="28"/>
      <c r="AB852" s="28"/>
      <c r="AC852" s="65" t="b">
        <v>0</v>
      </c>
      <c r="AD852" s="28" t="str">
        <f t="shared" si="4"/>
        <v>Waktunya Dummy</v>
      </c>
      <c r="AE852" s="28" t="str">
        <f t="shared" si="5"/>
        <v/>
      </c>
      <c r="AF852" s="28">
        <f t="shared" si="8"/>
        <v>0</v>
      </c>
      <c r="AG852" s="36"/>
      <c r="AH852" s="322"/>
      <c r="AI852" s="36"/>
      <c r="AJ852" s="324"/>
      <c r="AK852" s="28"/>
      <c r="AL852" s="28"/>
      <c r="AM852" s="28"/>
      <c r="AN852" s="28"/>
      <c r="AO852" s="28"/>
      <c r="AP852" s="28"/>
      <c r="AQ852" s="28"/>
      <c r="AR852" s="28"/>
      <c r="AS852" s="28"/>
      <c r="AT852" s="28"/>
      <c r="AU852" s="28"/>
      <c r="AV852" s="28"/>
      <c r="AW852" s="28"/>
      <c r="AX852" s="28"/>
      <c r="AY852" s="139"/>
      <c r="AZ852" s="55"/>
      <c r="BA852" s="55"/>
      <c r="BB852" s="55"/>
      <c r="BC852" s="459">
        <f t="shared" si="7"/>
        <v>0</v>
      </c>
    </row>
    <row r="853" ht="22.5" customHeight="1">
      <c r="A853" s="36"/>
      <c r="B853" s="36"/>
      <c r="C853" s="28"/>
      <c r="D853" s="36"/>
      <c r="E853" s="36"/>
      <c r="F853" s="36"/>
      <c r="G853" s="36"/>
      <c r="H853" s="36"/>
      <c r="I853" s="36"/>
      <c r="J853" s="36"/>
      <c r="K853" s="36"/>
      <c r="L853" s="36"/>
      <c r="M853" s="36"/>
      <c r="N853" s="36"/>
      <c r="O853" s="28"/>
      <c r="P853" s="36"/>
      <c r="Q853" s="36"/>
      <c r="R853" s="36"/>
      <c r="S853" s="50" t="str">
        <f t="shared" si="9"/>
        <v>#DIV/0!</v>
      </c>
      <c r="T853" s="28" t="str">
        <f t="shared" si="10"/>
        <v>#DIV/0!</v>
      </c>
      <c r="U853" s="321"/>
      <c r="V853" s="28" t="str">
        <f t="shared" si="11"/>
        <v>DIATAS 7 TAHUN</v>
      </c>
      <c r="W853" s="28"/>
      <c r="X853" s="28"/>
      <c r="Y853" s="28"/>
      <c r="Z853" s="28"/>
      <c r="AA853" s="28"/>
      <c r="AB853" s="28"/>
      <c r="AC853" s="65" t="b">
        <v>0</v>
      </c>
      <c r="AD853" s="28" t="str">
        <f t="shared" si="4"/>
        <v>Waktunya Dummy</v>
      </c>
      <c r="AE853" s="28" t="str">
        <f t="shared" si="5"/>
        <v/>
      </c>
      <c r="AF853" s="28">
        <f t="shared" si="8"/>
        <v>0</v>
      </c>
      <c r="AG853" s="36"/>
      <c r="AH853" s="322"/>
      <c r="AI853" s="36"/>
      <c r="AJ853" s="324"/>
      <c r="AK853" s="28"/>
      <c r="AL853" s="28"/>
      <c r="AM853" s="28"/>
      <c r="AN853" s="28"/>
      <c r="AO853" s="28"/>
      <c r="AP853" s="28"/>
      <c r="AQ853" s="28"/>
      <c r="AR853" s="28"/>
      <c r="AS853" s="28"/>
      <c r="AT853" s="28"/>
      <c r="AU853" s="28"/>
      <c r="AV853" s="28"/>
      <c r="AW853" s="28"/>
      <c r="AX853" s="28"/>
      <c r="AY853" s="139"/>
      <c r="AZ853" s="55"/>
      <c r="BA853" s="55"/>
      <c r="BB853" s="55"/>
      <c r="BC853" s="459">
        <f t="shared" si="7"/>
        <v>0</v>
      </c>
    </row>
    <row r="854" ht="22.5" customHeight="1">
      <c r="A854" s="36"/>
      <c r="B854" s="36"/>
      <c r="C854" s="28"/>
      <c r="D854" s="36"/>
      <c r="E854" s="36"/>
      <c r="F854" s="36"/>
      <c r="G854" s="36"/>
      <c r="H854" s="36"/>
      <c r="I854" s="36"/>
      <c r="J854" s="36"/>
      <c r="K854" s="36"/>
      <c r="L854" s="36"/>
      <c r="M854" s="36"/>
      <c r="N854" s="36"/>
      <c r="O854" s="28"/>
      <c r="P854" s="36"/>
      <c r="Q854" s="36"/>
      <c r="R854" s="36"/>
      <c r="S854" s="50" t="str">
        <f t="shared" si="9"/>
        <v>#DIV/0!</v>
      </c>
      <c r="T854" s="28" t="str">
        <f t="shared" si="10"/>
        <v>#DIV/0!</v>
      </c>
      <c r="U854" s="321"/>
      <c r="V854" s="28" t="str">
        <f t="shared" si="11"/>
        <v>DIATAS 7 TAHUN</v>
      </c>
      <c r="W854" s="28"/>
      <c r="X854" s="28"/>
      <c r="Y854" s="28"/>
      <c r="Z854" s="28"/>
      <c r="AA854" s="28"/>
      <c r="AB854" s="28"/>
      <c r="AC854" s="65" t="b">
        <v>0</v>
      </c>
      <c r="AD854" s="28" t="str">
        <f t="shared" si="4"/>
        <v>Waktunya Dummy</v>
      </c>
      <c r="AE854" s="28" t="str">
        <f t="shared" si="5"/>
        <v/>
      </c>
      <c r="AF854" s="28">
        <f t="shared" si="8"/>
        <v>0</v>
      </c>
      <c r="AG854" s="36"/>
      <c r="AH854" s="322"/>
      <c r="AI854" s="36"/>
      <c r="AJ854" s="324"/>
      <c r="AK854" s="28"/>
      <c r="AL854" s="28"/>
      <c r="AM854" s="28"/>
      <c r="AN854" s="28"/>
      <c r="AO854" s="28"/>
      <c r="AP854" s="28"/>
      <c r="AQ854" s="28"/>
      <c r="AR854" s="28"/>
      <c r="AS854" s="28"/>
      <c r="AT854" s="28"/>
      <c r="AU854" s="28"/>
      <c r="AV854" s="28"/>
      <c r="AW854" s="28"/>
      <c r="AX854" s="28"/>
      <c r="AY854" s="139"/>
      <c r="AZ854" s="55"/>
      <c r="BA854" s="55"/>
      <c r="BB854" s="55"/>
      <c r="BC854" s="459">
        <f t="shared" si="7"/>
        <v>0</v>
      </c>
    </row>
    <row r="855" ht="22.5" customHeight="1">
      <c r="A855" s="36"/>
      <c r="B855" s="36"/>
      <c r="C855" s="28"/>
      <c r="D855" s="36"/>
      <c r="E855" s="36"/>
      <c r="F855" s="36"/>
      <c r="G855" s="36"/>
      <c r="H855" s="36"/>
      <c r="I855" s="36"/>
      <c r="J855" s="36"/>
      <c r="K855" s="36"/>
      <c r="L855" s="36"/>
      <c r="M855" s="36"/>
      <c r="N855" s="36"/>
      <c r="O855" s="28"/>
      <c r="P855" s="36"/>
      <c r="Q855" s="36"/>
      <c r="R855" s="36"/>
      <c r="S855" s="50" t="str">
        <f t="shared" si="9"/>
        <v>#DIV/0!</v>
      </c>
      <c r="T855" s="28" t="str">
        <f t="shared" si="10"/>
        <v>#DIV/0!</v>
      </c>
      <c r="U855" s="321"/>
      <c r="V855" s="28" t="str">
        <f t="shared" si="11"/>
        <v>DIATAS 7 TAHUN</v>
      </c>
      <c r="W855" s="28"/>
      <c r="X855" s="28"/>
      <c r="Y855" s="28"/>
      <c r="Z855" s="28"/>
      <c r="AA855" s="28"/>
      <c r="AB855" s="28"/>
      <c r="AC855" s="65" t="b">
        <v>0</v>
      </c>
      <c r="AD855" s="28" t="str">
        <f t="shared" si="4"/>
        <v>Waktunya Dummy</v>
      </c>
      <c r="AE855" s="28" t="str">
        <f t="shared" si="5"/>
        <v/>
      </c>
      <c r="AF855" s="28">
        <f t="shared" si="8"/>
        <v>0</v>
      </c>
      <c r="AG855" s="36"/>
      <c r="AH855" s="322"/>
      <c r="AI855" s="36"/>
      <c r="AJ855" s="324"/>
      <c r="AK855" s="28"/>
      <c r="AL855" s="28"/>
      <c r="AM855" s="28"/>
      <c r="AN855" s="28"/>
      <c r="AO855" s="28"/>
      <c r="AP855" s="28"/>
      <c r="AQ855" s="28"/>
      <c r="AR855" s="28"/>
      <c r="AS855" s="28"/>
      <c r="AT855" s="28"/>
      <c r="AU855" s="28"/>
      <c r="AV855" s="28"/>
      <c r="AW855" s="28"/>
      <c r="AX855" s="28"/>
      <c r="AY855" s="139"/>
      <c r="AZ855" s="55"/>
      <c r="BA855" s="55"/>
      <c r="BB855" s="55"/>
      <c r="BC855" s="459">
        <f t="shared" si="7"/>
        <v>0</v>
      </c>
    </row>
    <row r="856" ht="22.5" customHeight="1">
      <c r="A856" s="36"/>
      <c r="B856" s="36"/>
      <c r="C856" s="28"/>
      <c r="D856" s="36"/>
      <c r="E856" s="36"/>
      <c r="F856" s="36"/>
      <c r="G856" s="36"/>
      <c r="H856" s="36"/>
      <c r="I856" s="36"/>
      <c r="J856" s="36"/>
      <c r="K856" s="36"/>
      <c r="L856" s="36"/>
      <c r="M856" s="36"/>
      <c r="N856" s="36"/>
      <c r="O856" s="28"/>
      <c r="P856" s="36"/>
      <c r="Q856" s="36"/>
      <c r="R856" s="36"/>
      <c r="S856" s="50" t="str">
        <f t="shared" si="9"/>
        <v>#DIV/0!</v>
      </c>
      <c r="T856" s="28" t="str">
        <f t="shared" si="10"/>
        <v>#DIV/0!</v>
      </c>
      <c r="U856" s="321"/>
      <c r="V856" s="28" t="str">
        <f t="shared" si="11"/>
        <v>DIATAS 7 TAHUN</v>
      </c>
      <c r="W856" s="28"/>
      <c r="X856" s="28"/>
      <c r="Y856" s="28"/>
      <c r="Z856" s="28"/>
      <c r="AA856" s="28"/>
      <c r="AB856" s="28"/>
      <c r="AC856" s="65" t="b">
        <v>0</v>
      </c>
      <c r="AD856" s="28" t="str">
        <f t="shared" si="4"/>
        <v>Waktunya Dummy</v>
      </c>
      <c r="AE856" s="28" t="str">
        <f t="shared" si="5"/>
        <v/>
      </c>
      <c r="AF856" s="28">
        <f t="shared" si="8"/>
        <v>0</v>
      </c>
      <c r="AG856" s="36"/>
      <c r="AH856" s="322"/>
      <c r="AI856" s="36"/>
      <c r="AJ856" s="324"/>
      <c r="AK856" s="28"/>
      <c r="AL856" s="28"/>
      <c r="AM856" s="28"/>
      <c r="AN856" s="28"/>
      <c r="AO856" s="28"/>
      <c r="AP856" s="28"/>
      <c r="AQ856" s="28"/>
      <c r="AR856" s="28"/>
      <c r="AS856" s="28"/>
      <c r="AT856" s="28"/>
      <c r="AU856" s="28"/>
      <c r="AV856" s="28"/>
      <c r="AW856" s="28"/>
      <c r="AX856" s="28"/>
      <c r="AY856" s="139"/>
      <c r="AZ856" s="55"/>
      <c r="BA856" s="55"/>
      <c r="BB856" s="55"/>
      <c r="BC856" s="459">
        <f t="shared" si="7"/>
        <v>0</v>
      </c>
    </row>
    <row r="857" ht="22.5" customHeight="1">
      <c r="A857" s="36"/>
      <c r="B857" s="36"/>
      <c r="C857" s="28"/>
      <c r="D857" s="36"/>
      <c r="E857" s="36"/>
      <c r="F857" s="36"/>
      <c r="G857" s="36"/>
      <c r="H857" s="36"/>
      <c r="I857" s="36"/>
      <c r="J857" s="36"/>
      <c r="K857" s="36"/>
      <c r="L857" s="36"/>
      <c r="M857" s="36"/>
      <c r="N857" s="36"/>
      <c r="O857" s="28"/>
      <c r="P857" s="36"/>
      <c r="Q857" s="36"/>
      <c r="R857" s="36"/>
      <c r="S857" s="50" t="str">
        <f t="shared" si="9"/>
        <v>#DIV/0!</v>
      </c>
      <c r="T857" s="28" t="str">
        <f t="shared" si="10"/>
        <v>#DIV/0!</v>
      </c>
      <c r="U857" s="321"/>
      <c r="V857" s="28" t="str">
        <f t="shared" si="11"/>
        <v>DIATAS 7 TAHUN</v>
      </c>
      <c r="W857" s="28"/>
      <c r="X857" s="28"/>
      <c r="Y857" s="28"/>
      <c r="Z857" s="28"/>
      <c r="AA857" s="28"/>
      <c r="AB857" s="28"/>
      <c r="AC857" s="65" t="b">
        <v>0</v>
      </c>
      <c r="AD857" s="28" t="str">
        <f t="shared" si="4"/>
        <v>Waktunya Dummy</v>
      </c>
      <c r="AE857" s="28" t="str">
        <f t="shared" si="5"/>
        <v/>
      </c>
      <c r="AF857" s="28">
        <f t="shared" si="8"/>
        <v>0</v>
      </c>
      <c r="AG857" s="36"/>
      <c r="AH857" s="322"/>
      <c r="AI857" s="36"/>
      <c r="AJ857" s="324"/>
      <c r="AK857" s="28"/>
      <c r="AL857" s="28"/>
      <c r="AM857" s="28"/>
      <c r="AN857" s="28"/>
      <c r="AO857" s="28"/>
      <c r="AP857" s="28"/>
      <c r="AQ857" s="28"/>
      <c r="AR857" s="28"/>
      <c r="AS857" s="28"/>
      <c r="AT857" s="28"/>
      <c r="AU857" s="28"/>
      <c r="AV857" s="28"/>
      <c r="AW857" s="28"/>
      <c r="AX857" s="28"/>
      <c r="AY857" s="139"/>
      <c r="AZ857" s="55"/>
      <c r="BA857" s="55"/>
      <c r="BB857" s="55"/>
      <c r="BC857" s="459">
        <f t="shared" si="7"/>
        <v>0</v>
      </c>
    </row>
    <row r="858" ht="22.5" customHeight="1">
      <c r="A858" s="36"/>
      <c r="B858" s="36"/>
      <c r="C858" s="28"/>
      <c r="D858" s="36"/>
      <c r="E858" s="36"/>
      <c r="F858" s="36"/>
      <c r="G858" s="36"/>
      <c r="H858" s="36"/>
      <c r="I858" s="36"/>
      <c r="J858" s="36"/>
      <c r="K858" s="36"/>
      <c r="L858" s="36"/>
      <c r="M858" s="36"/>
      <c r="N858" s="36"/>
      <c r="O858" s="28"/>
      <c r="P858" s="36"/>
      <c r="Q858" s="36"/>
      <c r="R858" s="36"/>
      <c r="S858" s="50" t="str">
        <f t="shared" si="9"/>
        <v>#DIV/0!</v>
      </c>
      <c r="T858" s="28" t="str">
        <f t="shared" si="10"/>
        <v>#DIV/0!</v>
      </c>
      <c r="U858" s="321"/>
      <c r="V858" s="28" t="str">
        <f t="shared" si="11"/>
        <v>DIATAS 7 TAHUN</v>
      </c>
      <c r="W858" s="28"/>
      <c r="X858" s="28"/>
      <c r="Y858" s="28"/>
      <c r="Z858" s="28"/>
      <c r="AA858" s="28"/>
      <c r="AB858" s="28"/>
      <c r="AC858" s="65" t="b">
        <v>0</v>
      </c>
      <c r="AD858" s="28" t="str">
        <f t="shared" si="4"/>
        <v>Waktunya Dummy</v>
      </c>
      <c r="AE858" s="28" t="str">
        <f t="shared" si="5"/>
        <v/>
      </c>
      <c r="AF858" s="28">
        <f t="shared" si="8"/>
        <v>0</v>
      </c>
      <c r="AG858" s="36"/>
      <c r="AH858" s="322"/>
      <c r="AI858" s="36"/>
      <c r="AJ858" s="324"/>
      <c r="AK858" s="28"/>
      <c r="AL858" s="28"/>
      <c r="AM858" s="28"/>
      <c r="AN858" s="28"/>
      <c r="AO858" s="28"/>
      <c r="AP858" s="28"/>
      <c r="AQ858" s="28"/>
      <c r="AR858" s="28"/>
      <c r="AS858" s="28"/>
      <c r="AT858" s="28"/>
      <c r="AU858" s="28"/>
      <c r="AV858" s="28"/>
      <c r="AW858" s="28"/>
      <c r="AX858" s="28"/>
      <c r="AY858" s="139"/>
      <c r="AZ858" s="55"/>
      <c r="BA858" s="55"/>
      <c r="BB858" s="55"/>
      <c r="BC858" s="459">
        <f t="shared" si="7"/>
        <v>0</v>
      </c>
    </row>
    <row r="859" ht="22.5" customHeight="1">
      <c r="A859" s="36"/>
      <c r="B859" s="36"/>
      <c r="C859" s="28"/>
      <c r="D859" s="36"/>
      <c r="E859" s="36"/>
      <c r="F859" s="36"/>
      <c r="G859" s="36"/>
      <c r="H859" s="36"/>
      <c r="I859" s="36"/>
      <c r="J859" s="36"/>
      <c r="K859" s="36"/>
      <c r="L859" s="36"/>
      <c r="M859" s="36"/>
      <c r="N859" s="36"/>
      <c r="O859" s="28"/>
      <c r="P859" s="36"/>
      <c r="Q859" s="36"/>
      <c r="R859" s="36"/>
      <c r="S859" s="50" t="str">
        <f t="shared" si="9"/>
        <v>#DIV/0!</v>
      </c>
      <c r="T859" s="28" t="str">
        <f t="shared" si="10"/>
        <v>#DIV/0!</v>
      </c>
      <c r="U859" s="321"/>
      <c r="V859" s="28" t="str">
        <f t="shared" si="11"/>
        <v>DIATAS 7 TAHUN</v>
      </c>
      <c r="W859" s="28"/>
      <c r="X859" s="28"/>
      <c r="Y859" s="28"/>
      <c r="Z859" s="28"/>
      <c r="AA859" s="28"/>
      <c r="AB859" s="28"/>
      <c r="AC859" s="65" t="b">
        <v>0</v>
      </c>
      <c r="AD859" s="28" t="str">
        <f t="shared" si="4"/>
        <v>Waktunya Dummy</v>
      </c>
      <c r="AE859" s="28" t="str">
        <f t="shared" si="5"/>
        <v/>
      </c>
      <c r="AF859" s="28">
        <f t="shared" si="8"/>
        <v>0</v>
      </c>
      <c r="AG859" s="36"/>
      <c r="AH859" s="322"/>
      <c r="AI859" s="36"/>
      <c r="AJ859" s="324"/>
      <c r="AK859" s="28"/>
      <c r="AL859" s="28"/>
      <c r="AM859" s="28"/>
      <c r="AN859" s="28"/>
      <c r="AO859" s="28"/>
      <c r="AP859" s="28"/>
      <c r="AQ859" s="28"/>
      <c r="AR859" s="28"/>
      <c r="AS859" s="28"/>
      <c r="AT859" s="28"/>
      <c r="AU859" s="28"/>
      <c r="AV859" s="28"/>
      <c r="AW859" s="28"/>
      <c r="AX859" s="28"/>
      <c r="AY859" s="139"/>
      <c r="AZ859" s="55"/>
      <c r="BA859" s="55"/>
      <c r="BB859" s="55"/>
      <c r="BC859" s="459">
        <f t="shared" si="7"/>
        <v>0</v>
      </c>
    </row>
    <row r="860" ht="22.5" customHeight="1">
      <c r="A860" s="36"/>
      <c r="B860" s="36"/>
      <c r="C860" s="28"/>
      <c r="D860" s="36"/>
      <c r="E860" s="36"/>
      <c r="F860" s="36"/>
      <c r="G860" s="36"/>
      <c r="H860" s="36"/>
      <c r="I860" s="36"/>
      <c r="J860" s="36"/>
      <c r="K860" s="36"/>
      <c r="L860" s="36"/>
      <c r="M860" s="36"/>
      <c r="N860" s="36"/>
      <c r="O860" s="28"/>
      <c r="P860" s="36"/>
      <c r="Q860" s="36"/>
      <c r="R860" s="36"/>
      <c r="S860" s="50" t="str">
        <f t="shared" si="9"/>
        <v>#DIV/0!</v>
      </c>
      <c r="T860" s="28" t="str">
        <f t="shared" si="10"/>
        <v>#DIV/0!</v>
      </c>
      <c r="U860" s="321"/>
      <c r="V860" s="28" t="str">
        <f t="shared" si="11"/>
        <v>DIATAS 7 TAHUN</v>
      </c>
      <c r="W860" s="28"/>
      <c r="X860" s="28"/>
      <c r="Y860" s="28"/>
      <c r="Z860" s="28"/>
      <c r="AA860" s="28"/>
      <c r="AB860" s="28"/>
      <c r="AC860" s="65" t="b">
        <v>0</v>
      </c>
      <c r="AD860" s="28" t="str">
        <f t="shared" si="4"/>
        <v>Waktunya Dummy</v>
      </c>
      <c r="AE860" s="28" t="str">
        <f t="shared" si="5"/>
        <v/>
      </c>
      <c r="AF860" s="28">
        <f t="shared" si="8"/>
        <v>0</v>
      </c>
      <c r="AG860" s="36"/>
      <c r="AH860" s="322"/>
      <c r="AI860" s="36"/>
      <c r="AJ860" s="324"/>
      <c r="AK860" s="28"/>
      <c r="AL860" s="28"/>
      <c r="AM860" s="28"/>
      <c r="AN860" s="28"/>
      <c r="AO860" s="28"/>
      <c r="AP860" s="28"/>
      <c r="AQ860" s="28"/>
      <c r="AR860" s="28"/>
      <c r="AS860" s="28"/>
      <c r="AT860" s="28"/>
      <c r="AU860" s="28"/>
      <c r="AV860" s="28"/>
      <c r="AW860" s="28"/>
      <c r="AX860" s="28"/>
      <c r="AY860" s="139"/>
      <c r="AZ860" s="55"/>
      <c r="BA860" s="55"/>
      <c r="BB860" s="55"/>
      <c r="BC860" s="459">
        <f t="shared" si="7"/>
        <v>0</v>
      </c>
    </row>
    <row r="861" ht="22.5" customHeight="1">
      <c r="A861" s="36"/>
      <c r="B861" s="36"/>
      <c r="C861" s="28"/>
      <c r="D861" s="36"/>
      <c r="E861" s="36"/>
      <c r="F861" s="36"/>
      <c r="G861" s="36"/>
      <c r="H861" s="36"/>
      <c r="I861" s="36"/>
      <c r="J861" s="36"/>
      <c r="K861" s="36"/>
      <c r="L861" s="36"/>
      <c r="M861" s="36"/>
      <c r="N861" s="36"/>
      <c r="O861" s="28"/>
      <c r="P861" s="36"/>
      <c r="Q861" s="36"/>
      <c r="R861" s="36"/>
      <c r="S861" s="50" t="str">
        <f t="shared" si="9"/>
        <v>#DIV/0!</v>
      </c>
      <c r="T861" s="28" t="str">
        <f t="shared" si="10"/>
        <v>#DIV/0!</v>
      </c>
      <c r="U861" s="321"/>
      <c r="V861" s="28" t="str">
        <f t="shared" si="11"/>
        <v>DIATAS 7 TAHUN</v>
      </c>
      <c r="W861" s="28"/>
      <c r="X861" s="28"/>
      <c r="Y861" s="28"/>
      <c r="Z861" s="28"/>
      <c r="AA861" s="28"/>
      <c r="AB861" s="28"/>
      <c r="AC861" s="65" t="b">
        <v>0</v>
      </c>
      <c r="AD861" s="28" t="str">
        <f t="shared" si="4"/>
        <v>Waktunya Dummy</v>
      </c>
      <c r="AE861" s="28" t="str">
        <f t="shared" si="5"/>
        <v/>
      </c>
      <c r="AF861" s="28">
        <f t="shared" si="8"/>
        <v>0</v>
      </c>
      <c r="AG861" s="36"/>
      <c r="AH861" s="322"/>
      <c r="AI861" s="36"/>
      <c r="AJ861" s="324"/>
      <c r="AK861" s="28"/>
      <c r="AL861" s="28"/>
      <c r="AM861" s="28"/>
      <c r="AN861" s="28"/>
      <c r="AO861" s="28"/>
      <c r="AP861" s="28"/>
      <c r="AQ861" s="28"/>
      <c r="AR861" s="28"/>
      <c r="AS861" s="28"/>
      <c r="AT861" s="28"/>
      <c r="AU861" s="28"/>
      <c r="AV861" s="28"/>
      <c r="AW861" s="28"/>
      <c r="AX861" s="28"/>
      <c r="AY861" s="139"/>
      <c r="AZ861" s="55"/>
      <c r="BA861" s="55"/>
      <c r="BB861" s="55"/>
      <c r="BC861" s="459">
        <f t="shared" si="7"/>
        <v>0</v>
      </c>
    </row>
    <row r="862" ht="22.5" customHeight="1">
      <c r="A862" s="36"/>
      <c r="B862" s="36"/>
      <c r="C862" s="28"/>
      <c r="D862" s="36"/>
      <c r="E862" s="36"/>
      <c r="F862" s="36"/>
      <c r="G862" s="36"/>
      <c r="H862" s="36"/>
      <c r="I862" s="36"/>
      <c r="J862" s="36"/>
      <c r="K862" s="36"/>
      <c r="L862" s="36"/>
      <c r="M862" s="36"/>
      <c r="N862" s="36"/>
      <c r="O862" s="28"/>
      <c r="P862" s="36"/>
      <c r="Q862" s="36"/>
      <c r="R862" s="36"/>
      <c r="S862" s="50" t="str">
        <f t="shared" si="9"/>
        <v>#DIV/0!</v>
      </c>
      <c r="T862" s="28" t="str">
        <f t="shared" si="10"/>
        <v>#DIV/0!</v>
      </c>
      <c r="U862" s="321"/>
      <c r="V862" s="28" t="str">
        <f t="shared" si="11"/>
        <v>DIATAS 7 TAHUN</v>
      </c>
      <c r="W862" s="28"/>
      <c r="X862" s="28"/>
      <c r="Y862" s="28"/>
      <c r="Z862" s="28"/>
      <c r="AA862" s="28"/>
      <c r="AB862" s="28"/>
      <c r="AC862" s="65" t="b">
        <v>0</v>
      </c>
      <c r="AD862" s="28" t="str">
        <f t="shared" si="4"/>
        <v>Waktunya Dummy</v>
      </c>
      <c r="AE862" s="28" t="str">
        <f t="shared" si="5"/>
        <v/>
      </c>
      <c r="AF862" s="28">
        <f t="shared" si="8"/>
        <v>0</v>
      </c>
      <c r="AG862" s="36"/>
      <c r="AH862" s="322"/>
      <c r="AI862" s="36"/>
      <c r="AJ862" s="324"/>
      <c r="AK862" s="28"/>
      <c r="AL862" s="28"/>
      <c r="AM862" s="28"/>
      <c r="AN862" s="28"/>
      <c r="AO862" s="28"/>
      <c r="AP862" s="28"/>
      <c r="AQ862" s="28"/>
      <c r="AR862" s="28"/>
      <c r="AS862" s="28"/>
      <c r="AT862" s="28"/>
      <c r="AU862" s="28"/>
      <c r="AV862" s="28"/>
      <c r="AW862" s="28"/>
      <c r="AX862" s="28"/>
      <c r="AY862" s="139"/>
      <c r="AZ862" s="55"/>
      <c r="BA862" s="55"/>
      <c r="BB862" s="55"/>
      <c r="BC862" s="459">
        <f t="shared" si="7"/>
        <v>0</v>
      </c>
    </row>
    <row r="863" ht="22.5" customHeight="1">
      <c r="A863" s="36"/>
      <c r="B863" s="36"/>
      <c r="C863" s="28"/>
      <c r="D863" s="36"/>
      <c r="E863" s="36"/>
      <c r="F863" s="36"/>
      <c r="G863" s="36"/>
      <c r="H863" s="36"/>
      <c r="I863" s="36"/>
      <c r="J863" s="36"/>
      <c r="K863" s="36"/>
      <c r="L863" s="36"/>
      <c r="M863" s="36"/>
      <c r="N863" s="36"/>
      <c r="O863" s="28"/>
      <c r="P863" s="36"/>
      <c r="Q863" s="36"/>
      <c r="R863" s="36"/>
      <c r="S863" s="50" t="str">
        <f t="shared" si="9"/>
        <v>#DIV/0!</v>
      </c>
      <c r="T863" s="28" t="str">
        <f t="shared" si="10"/>
        <v>#DIV/0!</v>
      </c>
      <c r="U863" s="321"/>
      <c r="V863" s="28" t="str">
        <f t="shared" si="11"/>
        <v>DIATAS 7 TAHUN</v>
      </c>
      <c r="W863" s="28"/>
      <c r="X863" s="28"/>
      <c r="Y863" s="28"/>
      <c r="Z863" s="28"/>
      <c r="AA863" s="28"/>
      <c r="AB863" s="28"/>
      <c r="AC863" s="65" t="b">
        <v>0</v>
      </c>
      <c r="AD863" s="28" t="str">
        <f t="shared" si="4"/>
        <v>Waktunya Dummy</v>
      </c>
      <c r="AE863" s="28" t="str">
        <f t="shared" si="5"/>
        <v/>
      </c>
      <c r="AF863" s="28">
        <f t="shared" si="8"/>
        <v>0</v>
      </c>
      <c r="AG863" s="36"/>
      <c r="AH863" s="322"/>
      <c r="AI863" s="36"/>
      <c r="AJ863" s="324"/>
      <c r="AK863" s="28"/>
      <c r="AL863" s="28"/>
      <c r="AM863" s="28"/>
      <c r="AN863" s="28"/>
      <c r="AO863" s="28"/>
      <c r="AP863" s="28"/>
      <c r="AQ863" s="28"/>
      <c r="AR863" s="28"/>
      <c r="AS863" s="28"/>
      <c r="AT863" s="28"/>
      <c r="AU863" s="28"/>
      <c r="AV863" s="28"/>
      <c r="AW863" s="28"/>
      <c r="AX863" s="28"/>
      <c r="AY863" s="139"/>
      <c r="AZ863" s="55"/>
      <c r="BA863" s="55"/>
      <c r="BB863" s="55"/>
      <c r="BC863" s="459">
        <f t="shared" si="7"/>
        <v>0</v>
      </c>
    </row>
    <row r="864" ht="22.5" customHeight="1">
      <c r="A864" s="36"/>
      <c r="B864" s="36"/>
      <c r="C864" s="28"/>
      <c r="D864" s="36"/>
      <c r="E864" s="36"/>
      <c r="F864" s="36"/>
      <c r="G864" s="36"/>
      <c r="H864" s="36"/>
      <c r="I864" s="36"/>
      <c r="J864" s="36"/>
      <c r="K864" s="36"/>
      <c r="L864" s="36"/>
      <c r="M864" s="36"/>
      <c r="N864" s="36"/>
      <c r="O864" s="28"/>
      <c r="P864" s="36"/>
      <c r="Q864" s="36"/>
      <c r="R864" s="36"/>
      <c r="S864" s="50" t="str">
        <f t="shared" si="9"/>
        <v>#DIV/0!</v>
      </c>
      <c r="T864" s="28" t="str">
        <f t="shared" si="10"/>
        <v>#DIV/0!</v>
      </c>
      <c r="U864" s="321"/>
      <c r="V864" s="28" t="str">
        <f t="shared" si="11"/>
        <v>DIATAS 7 TAHUN</v>
      </c>
      <c r="W864" s="28"/>
      <c r="X864" s="28"/>
      <c r="Y864" s="28"/>
      <c r="Z864" s="28"/>
      <c r="AA864" s="28"/>
      <c r="AB864" s="28"/>
      <c r="AC864" s="65" t="b">
        <v>0</v>
      </c>
      <c r="AD864" s="28" t="str">
        <f t="shared" si="4"/>
        <v>Waktunya Dummy</v>
      </c>
      <c r="AE864" s="28" t="str">
        <f t="shared" si="5"/>
        <v/>
      </c>
      <c r="AF864" s="28">
        <f t="shared" si="8"/>
        <v>0</v>
      </c>
      <c r="AG864" s="36"/>
      <c r="AH864" s="322"/>
      <c r="AI864" s="36"/>
      <c r="AJ864" s="324"/>
      <c r="AK864" s="28"/>
      <c r="AL864" s="28"/>
      <c r="AM864" s="28"/>
      <c r="AN864" s="28"/>
      <c r="AO864" s="28"/>
      <c r="AP864" s="28"/>
      <c r="AQ864" s="28"/>
      <c r="AR864" s="28"/>
      <c r="AS864" s="28"/>
      <c r="AT864" s="28"/>
      <c r="AU864" s="28"/>
      <c r="AV864" s="28"/>
      <c r="AW864" s="28"/>
      <c r="AX864" s="28"/>
      <c r="AY864" s="139"/>
      <c r="AZ864" s="55"/>
      <c r="BA864" s="55"/>
      <c r="BB864" s="55"/>
      <c r="BC864" s="459">
        <f t="shared" si="7"/>
        <v>0</v>
      </c>
    </row>
    <row r="865" ht="22.5" customHeight="1">
      <c r="A865" s="36"/>
      <c r="B865" s="36"/>
      <c r="C865" s="28"/>
      <c r="D865" s="36"/>
      <c r="E865" s="36"/>
      <c r="F865" s="36"/>
      <c r="G865" s="36"/>
      <c r="H865" s="36"/>
      <c r="I865" s="36"/>
      <c r="J865" s="36"/>
      <c r="K865" s="36"/>
      <c r="L865" s="36"/>
      <c r="M865" s="36"/>
      <c r="N865" s="36"/>
      <c r="O865" s="28"/>
      <c r="P865" s="36"/>
      <c r="Q865" s="36"/>
      <c r="R865" s="36"/>
      <c r="S865" s="50" t="str">
        <f t="shared" si="9"/>
        <v>#DIV/0!</v>
      </c>
      <c r="T865" s="28" t="str">
        <f t="shared" si="10"/>
        <v>#DIV/0!</v>
      </c>
      <c r="U865" s="321"/>
      <c r="V865" s="28" t="str">
        <f t="shared" si="11"/>
        <v>DIATAS 7 TAHUN</v>
      </c>
      <c r="W865" s="28"/>
      <c r="X865" s="28"/>
      <c r="Y865" s="28"/>
      <c r="Z865" s="28"/>
      <c r="AA865" s="28"/>
      <c r="AB865" s="28"/>
      <c r="AC865" s="65" t="b">
        <v>0</v>
      </c>
      <c r="AD865" s="28" t="str">
        <f t="shared" si="4"/>
        <v>Waktunya Dummy</v>
      </c>
      <c r="AE865" s="28" t="str">
        <f t="shared" si="5"/>
        <v/>
      </c>
      <c r="AF865" s="28">
        <f t="shared" si="8"/>
        <v>0</v>
      </c>
      <c r="AG865" s="36"/>
      <c r="AH865" s="322"/>
      <c r="AI865" s="36"/>
      <c r="AJ865" s="324"/>
      <c r="AK865" s="28"/>
      <c r="AL865" s="28"/>
      <c r="AM865" s="28"/>
      <c r="AN865" s="28"/>
      <c r="AO865" s="28"/>
      <c r="AP865" s="28"/>
      <c r="AQ865" s="28"/>
      <c r="AR865" s="28"/>
      <c r="AS865" s="28"/>
      <c r="AT865" s="28"/>
      <c r="AU865" s="28"/>
      <c r="AV865" s="28"/>
      <c r="AW865" s="28"/>
      <c r="AX865" s="28"/>
      <c r="AY865" s="139"/>
      <c r="AZ865" s="55"/>
      <c r="BA865" s="55"/>
      <c r="BB865" s="55"/>
      <c r="BC865" s="459">
        <f t="shared" si="7"/>
        <v>0</v>
      </c>
    </row>
    <row r="866" ht="22.5" customHeight="1">
      <c r="A866" s="36"/>
      <c r="B866" s="36"/>
      <c r="C866" s="28"/>
      <c r="D866" s="36"/>
      <c r="E866" s="36"/>
      <c r="F866" s="36"/>
      <c r="G866" s="36"/>
      <c r="H866" s="36"/>
      <c r="I866" s="36"/>
      <c r="J866" s="36"/>
      <c r="K866" s="36"/>
      <c r="L866" s="36"/>
      <c r="M866" s="36"/>
      <c r="N866" s="36"/>
      <c r="O866" s="28"/>
      <c r="P866" s="36"/>
      <c r="Q866" s="36"/>
      <c r="R866" s="36"/>
      <c r="S866" s="50" t="str">
        <f t="shared" si="9"/>
        <v>#DIV/0!</v>
      </c>
      <c r="T866" s="28" t="str">
        <f t="shared" si="10"/>
        <v>#DIV/0!</v>
      </c>
      <c r="U866" s="321"/>
      <c r="V866" s="28" t="str">
        <f t="shared" si="11"/>
        <v>DIATAS 7 TAHUN</v>
      </c>
      <c r="W866" s="28"/>
      <c r="X866" s="28"/>
      <c r="Y866" s="28"/>
      <c r="Z866" s="28"/>
      <c r="AA866" s="28"/>
      <c r="AB866" s="28"/>
      <c r="AC866" s="65" t="b">
        <v>0</v>
      </c>
      <c r="AD866" s="28" t="str">
        <f t="shared" si="4"/>
        <v>Waktunya Dummy</v>
      </c>
      <c r="AE866" s="28" t="str">
        <f t="shared" si="5"/>
        <v/>
      </c>
      <c r="AF866" s="28">
        <f t="shared" si="8"/>
        <v>0</v>
      </c>
      <c r="AG866" s="36"/>
      <c r="AH866" s="322"/>
      <c r="AI866" s="36"/>
      <c r="AJ866" s="324"/>
      <c r="AK866" s="28"/>
      <c r="AL866" s="28"/>
      <c r="AM866" s="28"/>
      <c r="AN866" s="28"/>
      <c r="AO866" s="28"/>
      <c r="AP866" s="28"/>
      <c r="AQ866" s="28"/>
      <c r="AR866" s="28"/>
      <c r="AS866" s="28"/>
      <c r="AT866" s="28"/>
      <c r="AU866" s="28"/>
      <c r="AV866" s="28"/>
      <c r="AW866" s="28"/>
      <c r="AX866" s="28"/>
      <c r="AY866" s="139"/>
      <c r="AZ866" s="55"/>
      <c r="BA866" s="55"/>
      <c r="BB866" s="55"/>
      <c r="BC866" s="459">
        <f t="shared" si="7"/>
        <v>0</v>
      </c>
    </row>
    <row r="867" ht="22.5" customHeight="1">
      <c r="A867" s="36"/>
      <c r="B867" s="36"/>
      <c r="C867" s="28"/>
      <c r="D867" s="36"/>
      <c r="E867" s="36"/>
      <c r="F867" s="36"/>
      <c r="G867" s="36"/>
      <c r="H867" s="36"/>
      <c r="I867" s="36"/>
      <c r="J867" s="36"/>
      <c r="K867" s="36"/>
      <c r="L867" s="36"/>
      <c r="M867" s="36"/>
      <c r="N867" s="36"/>
      <c r="O867" s="28"/>
      <c r="P867" s="36"/>
      <c r="Q867" s="36"/>
      <c r="R867" s="36"/>
      <c r="S867" s="50" t="str">
        <f t="shared" si="9"/>
        <v>#DIV/0!</v>
      </c>
      <c r="T867" s="28" t="str">
        <f t="shared" si="10"/>
        <v>#DIV/0!</v>
      </c>
      <c r="U867" s="321"/>
      <c r="V867" s="28" t="str">
        <f t="shared" si="11"/>
        <v>DIATAS 7 TAHUN</v>
      </c>
      <c r="W867" s="28"/>
      <c r="X867" s="28"/>
      <c r="Y867" s="28"/>
      <c r="Z867" s="28"/>
      <c r="AA867" s="28"/>
      <c r="AB867" s="28"/>
      <c r="AC867" s="65" t="b">
        <v>0</v>
      </c>
      <c r="AD867" s="28" t="str">
        <f t="shared" si="4"/>
        <v>Waktunya Dummy</v>
      </c>
      <c r="AE867" s="28" t="str">
        <f t="shared" si="5"/>
        <v/>
      </c>
      <c r="AF867" s="28">
        <f t="shared" si="8"/>
        <v>0</v>
      </c>
      <c r="AG867" s="36"/>
      <c r="AH867" s="322"/>
      <c r="AI867" s="36"/>
      <c r="AJ867" s="324"/>
      <c r="AK867" s="28"/>
      <c r="AL867" s="28"/>
      <c r="AM867" s="28"/>
      <c r="AN867" s="28"/>
      <c r="AO867" s="28"/>
      <c r="AP867" s="28"/>
      <c r="AQ867" s="28"/>
      <c r="AR867" s="28"/>
      <c r="AS867" s="28"/>
      <c r="AT867" s="28"/>
      <c r="AU867" s="28"/>
      <c r="AV867" s="28"/>
      <c r="AW867" s="28"/>
      <c r="AX867" s="28"/>
      <c r="AY867" s="139"/>
      <c r="AZ867" s="55"/>
      <c r="BA867" s="55"/>
      <c r="BB867" s="55"/>
      <c r="BC867" s="459">
        <f t="shared" si="7"/>
        <v>0</v>
      </c>
    </row>
    <row r="868" ht="22.5" customHeight="1">
      <c r="A868" s="36"/>
      <c r="B868" s="36"/>
      <c r="C868" s="28"/>
      <c r="D868" s="36"/>
      <c r="E868" s="36"/>
      <c r="F868" s="36"/>
      <c r="G868" s="36"/>
      <c r="H868" s="36"/>
      <c r="I868" s="36"/>
      <c r="J868" s="36"/>
      <c r="K868" s="36"/>
      <c r="L868" s="36"/>
      <c r="M868" s="36"/>
      <c r="N868" s="36"/>
      <c r="O868" s="28"/>
      <c r="P868" s="36"/>
      <c r="Q868" s="36"/>
      <c r="R868" s="36"/>
      <c r="S868" s="50" t="str">
        <f t="shared" si="9"/>
        <v>#DIV/0!</v>
      </c>
      <c r="T868" s="28" t="str">
        <f t="shared" si="10"/>
        <v>#DIV/0!</v>
      </c>
      <c r="U868" s="321"/>
      <c r="V868" s="28" t="str">
        <f t="shared" si="11"/>
        <v>DIATAS 7 TAHUN</v>
      </c>
      <c r="W868" s="28"/>
      <c r="X868" s="28"/>
      <c r="Y868" s="28"/>
      <c r="Z868" s="28"/>
      <c r="AA868" s="28"/>
      <c r="AB868" s="28"/>
      <c r="AC868" s="65" t="b">
        <v>0</v>
      </c>
      <c r="AD868" s="28" t="str">
        <f t="shared" si="4"/>
        <v>Waktunya Dummy</v>
      </c>
      <c r="AE868" s="28" t="str">
        <f t="shared" si="5"/>
        <v/>
      </c>
      <c r="AF868" s="28">
        <f t="shared" si="8"/>
        <v>0</v>
      </c>
      <c r="AG868" s="36"/>
      <c r="AH868" s="322"/>
      <c r="AI868" s="36"/>
      <c r="AJ868" s="324"/>
      <c r="AK868" s="28"/>
      <c r="AL868" s="28"/>
      <c r="AM868" s="28"/>
      <c r="AN868" s="28"/>
      <c r="AO868" s="28"/>
      <c r="AP868" s="28"/>
      <c r="AQ868" s="28"/>
      <c r="AR868" s="28"/>
      <c r="AS868" s="28"/>
      <c r="AT868" s="28"/>
      <c r="AU868" s="28"/>
      <c r="AV868" s="28"/>
      <c r="AW868" s="28"/>
      <c r="AX868" s="28"/>
      <c r="AY868" s="139"/>
      <c r="AZ868" s="55"/>
      <c r="BA868" s="55"/>
      <c r="BB868" s="55"/>
      <c r="BC868" s="459">
        <f t="shared" si="7"/>
        <v>0</v>
      </c>
    </row>
    <row r="869" ht="22.5" customHeight="1">
      <c r="A869" s="36"/>
      <c r="B869" s="36"/>
      <c r="C869" s="28"/>
      <c r="D869" s="36"/>
      <c r="E869" s="36"/>
      <c r="F869" s="36"/>
      <c r="G869" s="36"/>
      <c r="H869" s="36"/>
      <c r="I869" s="36"/>
      <c r="J869" s="36"/>
      <c r="K869" s="36"/>
      <c r="L869" s="36"/>
      <c r="M869" s="36"/>
      <c r="N869" s="36"/>
      <c r="O869" s="28"/>
      <c r="P869" s="36"/>
      <c r="Q869" s="36"/>
      <c r="R869" s="36"/>
      <c r="S869" s="50" t="str">
        <f t="shared" si="9"/>
        <v>#DIV/0!</v>
      </c>
      <c r="T869" s="28" t="str">
        <f t="shared" si="10"/>
        <v>#DIV/0!</v>
      </c>
      <c r="U869" s="321"/>
      <c r="V869" s="28" t="str">
        <f t="shared" si="11"/>
        <v>DIATAS 7 TAHUN</v>
      </c>
      <c r="W869" s="28"/>
      <c r="X869" s="28"/>
      <c r="Y869" s="28"/>
      <c r="Z869" s="28"/>
      <c r="AA869" s="28"/>
      <c r="AB869" s="28"/>
      <c r="AC869" s="65" t="b">
        <v>0</v>
      </c>
      <c r="AD869" s="28" t="str">
        <f t="shared" si="4"/>
        <v>Waktunya Dummy</v>
      </c>
      <c r="AE869" s="28" t="str">
        <f t="shared" si="5"/>
        <v/>
      </c>
      <c r="AF869" s="28">
        <f t="shared" si="8"/>
        <v>0</v>
      </c>
      <c r="AG869" s="36"/>
      <c r="AH869" s="322"/>
      <c r="AI869" s="36"/>
      <c r="AJ869" s="324"/>
      <c r="AK869" s="28"/>
      <c r="AL869" s="28"/>
      <c r="AM869" s="28"/>
      <c r="AN869" s="28"/>
      <c r="AO869" s="28"/>
      <c r="AP869" s="28"/>
      <c r="AQ869" s="28"/>
      <c r="AR869" s="28"/>
      <c r="AS869" s="28"/>
      <c r="AT869" s="28"/>
      <c r="AU869" s="28"/>
      <c r="AV869" s="28"/>
      <c r="AW869" s="28"/>
      <c r="AX869" s="28"/>
      <c r="AY869" s="139"/>
      <c r="AZ869" s="55"/>
      <c r="BA869" s="55"/>
      <c r="BB869" s="55"/>
      <c r="BC869" s="459">
        <f t="shared" si="7"/>
        <v>0</v>
      </c>
    </row>
    <row r="870" ht="22.5" customHeight="1">
      <c r="A870" s="36"/>
      <c r="B870" s="36"/>
      <c r="C870" s="28"/>
      <c r="D870" s="36"/>
      <c r="E870" s="36"/>
      <c r="F870" s="36"/>
      <c r="G870" s="36"/>
      <c r="H870" s="36"/>
      <c r="I870" s="36"/>
      <c r="J870" s="36"/>
      <c r="K870" s="36"/>
      <c r="L870" s="36"/>
      <c r="M870" s="36"/>
      <c r="N870" s="36"/>
      <c r="O870" s="28"/>
      <c r="P870" s="36"/>
      <c r="Q870" s="36"/>
      <c r="R870" s="36"/>
      <c r="S870" s="50" t="str">
        <f t="shared" si="9"/>
        <v>#DIV/0!</v>
      </c>
      <c r="T870" s="28" t="str">
        <f t="shared" si="10"/>
        <v>#DIV/0!</v>
      </c>
      <c r="U870" s="321"/>
      <c r="V870" s="28" t="str">
        <f t="shared" si="11"/>
        <v>DIATAS 7 TAHUN</v>
      </c>
      <c r="W870" s="28"/>
      <c r="X870" s="28"/>
      <c r="Y870" s="28"/>
      <c r="Z870" s="28"/>
      <c r="AA870" s="28"/>
      <c r="AB870" s="28"/>
      <c r="AC870" s="65" t="b">
        <v>0</v>
      </c>
      <c r="AD870" s="28" t="str">
        <f t="shared" si="4"/>
        <v>Waktunya Dummy</v>
      </c>
      <c r="AE870" s="28" t="str">
        <f t="shared" si="5"/>
        <v/>
      </c>
      <c r="AF870" s="28">
        <f t="shared" si="8"/>
        <v>0</v>
      </c>
      <c r="AG870" s="36"/>
      <c r="AH870" s="322"/>
      <c r="AI870" s="36"/>
      <c r="AJ870" s="324"/>
      <c r="AK870" s="28"/>
      <c r="AL870" s="28"/>
      <c r="AM870" s="28"/>
      <c r="AN870" s="28"/>
      <c r="AO870" s="28"/>
      <c r="AP870" s="28"/>
      <c r="AQ870" s="28"/>
      <c r="AR870" s="28"/>
      <c r="AS870" s="28"/>
      <c r="AT870" s="28"/>
      <c r="AU870" s="28"/>
      <c r="AV870" s="28"/>
      <c r="AW870" s="28"/>
      <c r="AX870" s="28"/>
      <c r="AY870" s="139"/>
      <c r="AZ870" s="55"/>
      <c r="BA870" s="55"/>
      <c r="BB870" s="55"/>
      <c r="BC870" s="459">
        <f t="shared" si="7"/>
        <v>0</v>
      </c>
    </row>
    <row r="871" ht="22.5" customHeight="1">
      <c r="A871" s="36"/>
      <c r="B871" s="36"/>
      <c r="C871" s="28"/>
      <c r="D871" s="36"/>
      <c r="E871" s="36"/>
      <c r="F871" s="36"/>
      <c r="G871" s="36"/>
      <c r="H871" s="36"/>
      <c r="I871" s="36"/>
      <c r="J871" s="36"/>
      <c r="K871" s="36"/>
      <c r="L871" s="36"/>
      <c r="M871" s="36"/>
      <c r="N871" s="36"/>
      <c r="O871" s="28"/>
      <c r="P871" s="36"/>
      <c r="Q871" s="36"/>
      <c r="R871" s="36"/>
      <c r="S871" s="50" t="str">
        <f t="shared" si="9"/>
        <v>#DIV/0!</v>
      </c>
      <c r="T871" s="28" t="str">
        <f t="shared" si="10"/>
        <v>#DIV/0!</v>
      </c>
      <c r="U871" s="321"/>
      <c r="V871" s="28" t="str">
        <f t="shared" si="11"/>
        <v>DIATAS 7 TAHUN</v>
      </c>
      <c r="W871" s="28"/>
      <c r="X871" s="28"/>
      <c r="Y871" s="28"/>
      <c r="Z871" s="28"/>
      <c r="AA871" s="28"/>
      <c r="AB871" s="28"/>
      <c r="AC871" s="65" t="b">
        <v>0</v>
      </c>
      <c r="AD871" s="28" t="str">
        <f t="shared" si="4"/>
        <v>Waktunya Dummy</v>
      </c>
      <c r="AE871" s="28" t="str">
        <f t="shared" si="5"/>
        <v/>
      </c>
      <c r="AF871" s="28">
        <f t="shared" si="8"/>
        <v>0</v>
      </c>
      <c r="AG871" s="36"/>
      <c r="AH871" s="322"/>
      <c r="AI871" s="36"/>
      <c r="AJ871" s="324"/>
      <c r="AK871" s="28"/>
      <c r="AL871" s="28"/>
      <c r="AM871" s="28"/>
      <c r="AN871" s="28"/>
      <c r="AO871" s="28"/>
      <c r="AP871" s="28"/>
      <c r="AQ871" s="28"/>
      <c r="AR871" s="28"/>
      <c r="AS871" s="28"/>
      <c r="AT871" s="28"/>
      <c r="AU871" s="28"/>
      <c r="AV871" s="28"/>
      <c r="AW871" s="28"/>
      <c r="AX871" s="28"/>
      <c r="AY871" s="139"/>
      <c r="AZ871" s="55"/>
      <c r="BA871" s="55"/>
      <c r="BB871" s="55"/>
      <c r="BC871" s="459">
        <f t="shared" si="7"/>
        <v>0</v>
      </c>
    </row>
    <row r="872" ht="22.5" customHeight="1">
      <c r="A872" s="36"/>
      <c r="B872" s="36"/>
      <c r="C872" s="28"/>
      <c r="D872" s="36"/>
      <c r="E872" s="36"/>
      <c r="F872" s="36"/>
      <c r="G872" s="36"/>
      <c r="H872" s="36"/>
      <c r="I872" s="36"/>
      <c r="J872" s="36"/>
      <c r="K872" s="36"/>
      <c r="L872" s="36"/>
      <c r="M872" s="36"/>
      <c r="N872" s="36"/>
      <c r="O872" s="28"/>
      <c r="P872" s="36"/>
      <c r="Q872" s="36"/>
      <c r="R872" s="36"/>
      <c r="S872" s="50" t="str">
        <f t="shared" si="9"/>
        <v>#DIV/0!</v>
      </c>
      <c r="T872" s="28" t="str">
        <f t="shared" si="10"/>
        <v>#DIV/0!</v>
      </c>
      <c r="U872" s="321"/>
      <c r="V872" s="28" t="str">
        <f t="shared" si="11"/>
        <v>DIATAS 7 TAHUN</v>
      </c>
      <c r="W872" s="28"/>
      <c r="X872" s="28"/>
      <c r="Y872" s="28"/>
      <c r="Z872" s="28"/>
      <c r="AA872" s="28"/>
      <c r="AB872" s="28"/>
      <c r="AC872" s="65" t="b">
        <v>0</v>
      </c>
      <c r="AD872" s="28" t="str">
        <f t="shared" si="4"/>
        <v>Waktunya Dummy</v>
      </c>
      <c r="AE872" s="28" t="str">
        <f t="shared" si="5"/>
        <v/>
      </c>
      <c r="AF872" s="28">
        <f t="shared" si="8"/>
        <v>0</v>
      </c>
      <c r="AG872" s="36"/>
      <c r="AH872" s="322"/>
      <c r="AI872" s="36"/>
      <c r="AJ872" s="324"/>
      <c r="AK872" s="28"/>
      <c r="AL872" s="28"/>
      <c r="AM872" s="28"/>
      <c r="AN872" s="28"/>
      <c r="AO872" s="28"/>
      <c r="AP872" s="28"/>
      <c r="AQ872" s="28"/>
      <c r="AR872" s="28"/>
      <c r="AS872" s="28"/>
      <c r="AT872" s="28"/>
      <c r="AU872" s="28"/>
      <c r="AV872" s="28"/>
      <c r="AW872" s="28"/>
      <c r="AX872" s="28"/>
      <c r="AY872" s="139"/>
      <c r="AZ872" s="55"/>
      <c r="BA872" s="55"/>
      <c r="BB872" s="55"/>
      <c r="BC872" s="459">
        <f t="shared" si="7"/>
        <v>0</v>
      </c>
    </row>
    <row r="873" ht="22.5" customHeight="1">
      <c r="A873" s="36"/>
      <c r="B873" s="36"/>
      <c r="C873" s="28"/>
      <c r="D873" s="36"/>
      <c r="E873" s="36"/>
      <c r="F873" s="36"/>
      <c r="G873" s="36"/>
      <c r="H873" s="36"/>
      <c r="I873" s="36"/>
      <c r="J873" s="36"/>
      <c r="K873" s="36"/>
      <c r="L873" s="36"/>
      <c r="M873" s="36"/>
      <c r="N873" s="36"/>
      <c r="O873" s="28"/>
      <c r="P873" s="36"/>
      <c r="Q873" s="36"/>
      <c r="R873" s="36"/>
      <c r="S873" s="50" t="str">
        <f t="shared" si="9"/>
        <v>#DIV/0!</v>
      </c>
      <c r="T873" s="28" t="str">
        <f t="shared" si="10"/>
        <v>#DIV/0!</v>
      </c>
      <c r="U873" s="321"/>
      <c r="V873" s="28" t="str">
        <f t="shared" si="11"/>
        <v>DIATAS 7 TAHUN</v>
      </c>
      <c r="W873" s="28"/>
      <c r="X873" s="28"/>
      <c r="Y873" s="28"/>
      <c r="Z873" s="28"/>
      <c r="AA873" s="28"/>
      <c r="AB873" s="28"/>
      <c r="AC873" s="65" t="b">
        <v>0</v>
      </c>
      <c r="AD873" s="28" t="str">
        <f t="shared" si="4"/>
        <v>Waktunya Dummy</v>
      </c>
      <c r="AE873" s="28" t="str">
        <f t="shared" si="5"/>
        <v/>
      </c>
      <c r="AF873" s="28">
        <f t="shared" si="8"/>
        <v>0</v>
      </c>
      <c r="AG873" s="36"/>
      <c r="AH873" s="322"/>
      <c r="AI873" s="36"/>
      <c r="AJ873" s="324"/>
      <c r="AK873" s="28"/>
      <c r="AL873" s="28"/>
      <c r="AM873" s="28"/>
      <c r="AN873" s="28"/>
      <c r="AO873" s="28"/>
      <c r="AP873" s="28"/>
      <c r="AQ873" s="28"/>
      <c r="AR873" s="28"/>
      <c r="AS873" s="28"/>
      <c r="AT873" s="28"/>
      <c r="AU873" s="28"/>
      <c r="AV873" s="28"/>
      <c r="AW873" s="28"/>
      <c r="AX873" s="28"/>
      <c r="AY873" s="139"/>
      <c r="AZ873" s="55"/>
      <c r="BA873" s="55"/>
      <c r="BB873" s="55"/>
      <c r="BC873" s="459">
        <f t="shared" si="7"/>
        <v>0</v>
      </c>
    </row>
    <row r="874" ht="22.5" customHeight="1">
      <c r="A874" s="36"/>
      <c r="B874" s="36"/>
      <c r="C874" s="28"/>
      <c r="D874" s="36"/>
      <c r="E874" s="36"/>
      <c r="F874" s="36"/>
      <c r="G874" s="36"/>
      <c r="H874" s="36"/>
      <c r="I874" s="36"/>
      <c r="J874" s="36"/>
      <c r="K874" s="36"/>
      <c r="L874" s="36"/>
      <c r="M874" s="36"/>
      <c r="N874" s="36"/>
      <c r="O874" s="28"/>
      <c r="P874" s="36"/>
      <c r="Q874" s="36"/>
      <c r="R874" s="36"/>
      <c r="S874" s="50" t="str">
        <f t="shared" si="9"/>
        <v>#DIV/0!</v>
      </c>
      <c r="T874" s="28" t="str">
        <f t="shared" si="10"/>
        <v>#DIV/0!</v>
      </c>
      <c r="U874" s="321"/>
      <c r="V874" s="28" t="str">
        <f t="shared" si="11"/>
        <v>DIATAS 7 TAHUN</v>
      </c>
      <c r="W874" s="28"/>
      <c r="X874" s="28"/>
      <c r="Y874" s="28"/>
      <c r="Z874" s="28"/>
      <c r="AA874" s="28"/>
      <c r="AB874" s="28"/>
      <c r="AC874" s="65" t="b">
        <v>0</v>
      </c>
      <c r="AD874" s="28" t="str">
        <f t="shared" si="4"/>
        <v>Waktunya Dummy</v>
      </c>
      <c r="AE874" s="28" t="str">
        <f t="shared" si="5"/>
        <v/>
      </c>
      <c r="AF874" s="28">
        <f t="shared" si="8"/>
        <v>0</v>
      </c>
      <c r="AG874" s="36"/>
      <c r="AH874" s="322"/>
      <c r="AI874" s="36"/>
      <c r="AJ874" s="324"/>
      <c r="AK874" s="28"/>
      <c r="AL874" s="28"/>
      <c r="AM874" s="28"/>
      <c r="AN874" s="28"/>
      <c r="AO874" s="28"/>
      <c r="AP874" s="28"/>
      <c r="AQ874" s="28"/>
      <c r="AR874" s="28"/>
      <c r="AS874" s="28"/>
      <c r="AT874" s="28"/>
      <c r="AU874" s="28"/>
      <c r="AV874" s="28"/>
      <c r="AW874" s="28"/>
      <c r="AX874" s="28"/>
      <c r="AY874" s="139"/>
      <c r="AZ874" s="55"/>
      <c r="BA874" s="55"/>
      <c r="BB874" s="55"/>
      <c r="BC874" s="459">
        <f t="shared" si="7"/>
        <v>0</v>
      </c>
    </row>
    <row r="875" ht="22.5" customHeight="1">
      <c r="A875" s="36"/>
      <c r="B875" s="36"/>
      <c r="C875" s="28"/>
      <c r="D875" s="36"/>
      <c r="E875" s="36"/>
      <c r="F875" s="36"/>
      <c r="G875" s="36"/>
      <c r="H875" s="36"/>
      <c r="I875" s="36"/>
      <c r="J875" s="36"/>
      <c r="K875" s="36"/>
      <c r="L875" s="36"/>
      <c r="M875" s="36"/>
      <c r="N875" s="36"/>
      <c r="O875" s="28"/>
      <c r="P875" s="36"/>
      <c r="Q875" s="36"/>
      <c r="R875" s="36"/>
      <c r="S875" s="50" t="str">
        <f t="shared" si="9"/>
        <v>#DIV/0!</v>
      </c>
      <c r="T875" s="28" t="str">
        <f t="shared" si="10"/>
        <v>#DIV/0!</v>
      </c>
      <c r="U875" s="321"/>
      <c r="V875" s="28" t="str">
        <f t="shared" si="11"/>
        <v>DIATAS 7 TAHUN</v>
      </c>
      <c r="W875" s="28"/>
      <c r="X875" s="28"/>
      <c r="Y875" s="28"/>
      <c r="Z875" s="28"/>
      <c r="AA875" s="28"/>
      <c r="AB875" s="28"/>
      <c r="AC875" s="65" t="b">
        <v>0</v>
      </c>
      <c r="AD875" s="28" t="str">
        <f t="shared" si="4"/>
        <v>Waktunya Dummy</v>
      </c>
      <c r="AE875" s="28" t="str">
        <f t="shared" si="5"/>
        <v/>
      </c>
      <c r="AF875" s="28">
        <f t="shared" si="8"/>
        <v>0</v>
      </c>
      <c r="AG875" s="36"/>
      <c r="AH875" s="322"/>
      <c r="AI875" s="36"/>
      <c r="AJ875" s="324"/>
      <c r="AK875" s="28"/>
      <c r="AL875" s="28"/>
      <c r="AM875" s="28"/>
      <c r="AN875" s="28"/>
      <c r="AO875" s="28"/>
      <c r="AP875" s="28"/>
      <c r="AQ875" s="28"/>
      <c r="AR875" s="28"/>
      <c r="AS875" s="28"/>
      <c r="AT875" s="28"/>
      <c r="AU875" s="28"/>
      <c r="AV875" s="28"/>
      <c r="AW875" s="28"/>
      <c r="AX875" s="28"/>
      <c r="AY875" s="139"/>
      <c r="AZ875" s="55"/>
      <c r="BA875" s="55"/>
      <c r="BB875" s="55"/>
      <c r="BC875" s="459">
        <f t="shared" si="7"/>
        <v>0</v>
      </c>
    </row>
    <row r="876" ht="22.5" customHeight="1">
      <c r="A876" s="36"/>
      <c r="B876" s="36"/>
      <c r="C876" s="28"/>
      <c r="D876" s="36"/>
      <c r="E876" s="36"/>
      <c r="F876" s="36"/>
      <c r="G876" s="36"/>
      <c r="H876" s="36"/>
      <c r="I876" s="36"/>
      <c r="J876" s="36"/>
      <c r="K876" s="36"/>
      <c r="L876" s="36"/>
      <c r="M876" s="36"/>
      <c r="N876" s="36"/>
      <c r="O876" s="28"/>
      <c r="P876" s="36"/>
      <c r="Q876" s="36"/>
      <c r="R876" s="36"/>
      <c r="S876" s="50" t="str">
        <f t="shared" si="9"/>
        <v>#DIV/0!</v>
      </c>
      <c r="T876" s="28" t="str">
        <f t="shared" si="10"/>
        <v>#DIV/0!</v>
      </c>
      <c r="U876" s="321"/>
      <c r="V876" s="28" t="str">
        <f t="shared" si="11"/>
        <v>DIATAS 7 TAHUN</v>
      </c>
      <c r="W876" s="28"/>
      <c r="X876" s="28"/>
      <c r="Y876" s="28"/>
      <c r="Z876" s="28"/>
      <c r="AA876" s="28"/>
      <c r="AB876" s="28"/>
      <c r="AC876" s="65" t="b">
        <v>0</v>
      </c>
      <c r="AD876" s="28" t="str">
        <f t="shared" si="4"/>
        <v>Waktunya Dummy</v>
      </c>
      <c r="AE876" s="28" t="str">
        <f t="shared" si="5"/>
        <v/>
      </c>
      <c r="AF876" s="28">
        <f t="shared" si="8"/>
        <v>0</v>
      </c>
      <c r="AG876" s="36"/>
      <c r="AH876" s="322"/>
      <c r="AI876" s="36"/>
      <c r="AJ876" s="324"/>
      <c r="AK876" s="28"/>
      <c r="AL876" s="28"/>
      <c r="AM876" s="28"/>
      <c r="AN876" s="28"/>
      <c r="AO876" s="28"/>
      <c r="AP876" s="28"/>
      <c r="AQ876" s="28"/>
      <c r="AR876" s="28"/>
      <c r="AS876" s="28"/>
      <c r="AT876" s="28"/>
      <c r="AU876" s="28"/>
      <c r="AV876" s="28"/>
      <c r="AW876" s="28"/>
      <c r="AX876" s="28"/>
      <c r="AY876" s="139"/>
      <c r="AZ876" s="55"/>
      <c r="BA876" s="55"/>
      <c r="BB876" s="55"/>
      <c r="BC876" s="459">
        <f t="shared" si="7"/>
        <v>0</v>
      </c>
    </row>
    <row r="877" ht="22.5" customHeight="1">
      <c r="A877" s="36"/>
      <c r="B877" s="36"/>
      <c r="C877" s="28"/>
      <c r="D877" s="36"/>
      <c r="E877" s="36"/>
      <c r="F877" s="36"/>
      <c r="G877" s="36"/>
      <c r="H877" s="36"/>
      <c r="I877" s="36"/>
      <c r="J877" s="36"/>
      <c r="K877" s="36"/>
      <c r="L877" s="36"/>
      <c r="M877" s="36"/>
      <c r="N877" s="36"/>
      <c r="O877" s="28"/>
      <c r="P877" s="36"/>
      <c r="Q877" s="36"/>
      <c r="R877" s="36"/>
      <c r="S877" s="50" t="str">
        <f t="shared" si="9"/>
        <v>#DIV/0!</v>
      </c>
      <c r="T877" s="28" t="str">
        <f t="shared" si="10"/>
        <v>#DIV/0!</v>
      </c>
      <c r="U877" s="321"/>
      <c r="V877" s="28" t="str">
        <f t="shared" si="11"/>
        <v>DIATAS 7 TAHUN</v>
      </c>
      <c r="W877" s="28"/>
      <c r="X877" s="28"/>
      <c r="Y877" s="28"/>
      <c r="Z877" s="28"/>
      <c r="AA877" s="28"/>
      <c r="AB877" s="28"/>
      <c r="AC877" s="65" t="b">
        <v>0</v>
      </c>
      <c r="AD877" s="28" t="str">
        <f t="shared" si="4"/>
        <v>Waktunya Dummy</v>
      </c>
      <c r="AE877" s="28" t="str">
        <f t="shared" si="5"/>
        <v/>
      </c>
      <c r="AF877" s="28">
        <f t="shared" si="8"/>
        <v>0</v>
      </c>
      <c r="AG877" s="36"/>
      <c r="AH877" s="322"/>
      <c r="AI877" s="36"/>
      <c r="AJ877" s="324"/>
      <c r="AK877" s="28"/>
      <c r="AL877" s="28"/>
      <c r="AM877" s="28"/>
      <c r="AN877" s="28"/>
      <c r="AO877" s="28"/>
      <c r="AP877" s="28"/>
      <c r="AQ877" s="28"/>
      <c r="AR877" s="28"/>
      <c r="AS877" s="28"/>
      <c r="AT877" s="28"/>
      <c r="AU877" s="28"/>
      <c r="AV877" s="28"/>
      <c r="AW877" s="28"/>
      <c r="AX877" s="28"/>
      <c r="AY877" s="139"/>
      <c r="AZ877" s="55"/>
      <c r="BA877" s="55"/>
      <c r="BB877" s="55"/>
      <c r="BC877" s="459">
        <f t="shared" si="7"/>
        <v>0</v>
      </c>
    </row>
    <row r="878" ht="22.5" customHeight="1">
      <c r="A878" s="36"/>
      <c r="B878" s="36"/>
      <c r="C878" s="28"/>
      <c r="D878" s="36"/>
      <c r="E878" s="36"/>
      <c r="F878" s="36"/>
      <c r="G878" s="36"/>
      <c r="H878" s="36"/>
      <c r="I878" s="36"/>
      <c r="J878" s="36"/>
      <c r="K878" s="36"/>
      <c r="L878" s="36"/>
      <c r="M878" s="36"/>
      <c r="N878" s="36"/>
      <c r="O878" s="28"/>
      <c r="P878" s="36"/>
      <c r="Q878" s="36"/>
      <c r="R878" s="36"/>
      <c r="S878" s="50" t="str">
        <f t="shared" si="9"/>
        <v>#DIV/0!</v>
      </c>
      <c r="T878" s="28" t="str">
        <f t="shared" si="10"/>
        <v>#DIV/0!</v>
      </c>
      <c r="U878" s="321"/>
      <c r="V878" s="28" t="str">
        <f t="shared" si="11"/>
        <v>DIATAS 7 TAHUN</v>
      </c>
      <c r="W878" s="28"/>
      <c r="X878" s="28"/>
      <c r="Y878" s="28"/>
      <c r="Z878" s="28"/>
      <c r="AA878" s="28"/>
      <c r="AB878" s="28"/>
      <c r="AC878" s="65" t="b">
        <v>0</v>
      </c>
      <c r="AD878" s="28" t="str">
        <f t="shared" si="4"/>
        <v>Waktunya Dummy</v>
      </c>
      <c r="AE878" s="28" t="str">
        <f t="shared" si="5"/>
        <v/>
      </c>
      <c r="AF878" s="28">
        <f t="shared" si="8"/>
        <v>0</v>
      </c>
      <c r="AG878" s="36"/>
      <c r="AH878" s="322"/>
      <c r="AI878" s="36"/>
      <c r="AJ878" s="324"/>
      <c r="AK878" s="28"/>
      <c r="AL878" s="28"/>
      <c r="AM878" s="28"/>
      <c r="AN878" s="28"/>
      <c r="AO878" s="28"/>
      <c r="AP878" s="28"/>
      <c r="AQ878" s="28"/>
      <c r="AR878" s="28"/>
      <c r="AS878" s="28"/>
      <c r="AT878" s="28"/>
      <c r="AU878" s="28"/>
      <c r="AV878" s="28"/>
      <c r="AW878" s="28"/>
      <c r="AX878" s="28"/>
      <c r="AY878" s="139"/>
      <c r="AZ878" s="55"/>
      <c r="BA878" s="55"/>
      <c r="BB878" s="55"/>
      <c r="BC878" s="459">
        <f t="shared" si="7"/>
        <v>0</v>
      </c>
    </row>
    <row r="879" ht="22.5" customHeight="1">
      <c r="A879" s="36"/>
      <c r="B879" s="36"/>
      <c r="C879" s="28"/>
      <c r="D879" s="36"/>
      <c r="E879" s="36"/>
      <c r="F879" s="36"/>
      <c r="G879" s="36"/>
      <c r="H879" s="36"/>
      <c r="I879" s="36"/>
      <c r="J879" s="36"/>
      <c r="K879" s="36"/>
      <c r="L879" s="36"/>
      <c r="M879" s="36"/>
      <c r="N879" s="36"/>
      <c r="O879" s="28"/>
      <c r="P879" s="36"/>
      <c r="Q879" s="36"/>
      <c r="R879" s="36"/>
      <c r="S879" s="50" t="str">
        <f t="shared" si="9"/>
        <v>#DIV/0!</v>
      </c>
      <c r="T879" s="28" t="str">
        <f t="shared" si="10"/>
        <v>#DIV/0!</v>
      </c>
      <c r="U879" s="321"/>
      <c r="V879" s="28" t="str">
        <f t="shared" si="11"/>
        <v>DIATAS 7 TAHUN</v>
      </c>
      <c r="W879" s="28"/>
      <c r="X879" s="28"/>
      <c r="Y879" s="28"/>
      <c r="Z879" s="28"/>
      <c r="AA879" s="28"/>
      <c r="AB879" s="28"/>
      <c r="AC879" s="65" t="b">
        <v>0</v>
      </c>
      <c r="AD879" s="28" t="str">
        <f t="shared" si="4"/>
        <v>Waktunya Dummy</v>
      </c>
      <c r="AE879" s="28" t="str">
        <f t="shared" si="5"/>
        <v/>
      </c>
      <c r="AF879" s="28">
        <f t="shared" si="8"/>
        <v>0</v>
      </c>
      <c r="AG879" s="36"/>
      <c r="AH879" s="322"/>
      <c r="AI879" s="36"/>
      <c r="AJ879" s="324"/>
      <c r="AK879" s="28"/>
      <c r="AL879" s="28"/>
      <c r="AM879" s="28"/>
      <c r="AN879" s="28"/>
      <c r="AO879" s="28"/>
      <c r="AP879" s="28"/>
      <c r="AQ879" s="28"/>
      <c r="AR879" s="28"/>
      <c r="AS879" s="28"/>
      <c r="AT879" s="28"/>
      <c r="AU879" s="28"/>
      <c r="AV879" s="28"/>
      <c r="AW879" s="28"/>
      <c r="AX879" s="28"/>
      <c r="AY879" s="139"/>
      <c r="AZ879" s="55"/>
      <c r="BA879" s="55"/>
      <c r="BB879" s="55"/>
      <c r="BC879" s="459">
        <f t="shared" si="7"/>
        <v>0</v>
      </c>
    </row>
    <row r="880" ht="22.5" customHeight="1">
      <c r="A880" s="36"/>
      <c r="B880" s="36"/>
      <c r="C880" s="28"/>
      <c r="D880" s="36"/>
      <c r="E880" s="36"/>
      <c r="F880" s="36"/>
      <c r="G880" s="36"/>
      <c r="H880" s="36"/>
      <c r="I880" s="36"/>
      <c r="J880" s="36"/>
      <c r="K880" s="36"/>
      <c r="L880" s="36"/>
      <c r="M880" s="36"/>
      <c r="N880" s="36"/>
      <c r="O880" s="28"/>
      <c r="P880" s="36"/>
      <c r="Q880" s="36"/>
      <c r="R880" s="36"/>
      <c r="S880" s="50" t="str">
        <f t="shared" si="9"/>
        <v>#DIV/0!</v>
      </c>
      <c r="T880" s="28" t="str">
        <f t="shared" si="10"/>
        <v>#DIV/0!</v>
      </c>
      <c r="U880" s="321"/>
      <c r="V880" s="28" t="str">
        <f t="shared" si="11"/>
        <v>DIATAS 7 TAHUN</v>
      </c>
      <c r="W880" s="28"/>
      <c r="X880" s="28"/>
      <c r="Y880" s="28"/>
      <c r="Z880" s="28"/>
      <c r="AA880" s="28"/>
      <c r="AB880" s="28"/>
      <c r="AC880" s="65" t="b">
        <v>0</v>
      </c>
      <c r="AD880" s="28" t="str">
        <f t="shared" si="4"/>
        <v>Waktunya Dummy</v>
      </c>
      <c r="AE880" s="28" t="str">
        <f t="shared" si="5"/>
        <v/>
      </c>
      <c r="AF880" s="28">
        <f t="shared" si="8"/>
        <v>0</v>
      </c>
      <c r="AG880" s="36"/>
      <c r="AH880" s="322"/>
      <c r="AI880" s="36"/>
      <c r="AJ880" s="324"/>
      <c r="AK880" s="28"/>
      <c r="AL880" s="28"/>
      <c r="AM880" s="28"/>
      <c r="AN880" s="28"/>
      <c r="AO880" s="28"/>
      <c r="AP880" s="28"/>
      <c r="AQ880" s="28"/>
      <c r="AR880" s="28"/>
      <c r="AS880" s="28"/>
      <c r="AT880" s="28"/>
      <c r="AU880" s="28"/>
      <c r="AV880" s="28"/>
      <c r="AW880" s="28"/>
      <c r="AX880" s="28"/>
      <c r="AY880" s="139"/>
      <c r="AZ880" s="55"/>
      <c r="BA880" s="55"/>
      <c r="BB880" s="55"/>
      <c r="BC880" s="459">
        <f t="shared" si="7"/>
        <v>0</v>
      </c>
    </row>
    <row r="881" ht="22.5" customHeight="1">
      <c r="A881" s="36"/>
      <c r="B881" s="36"/>
      <c r="C881" s="28"/>
      <c r="D881" s="36"/>
      <c r="E881" s="36"/>
      <c r="F881" s="36"/>
      <c r="G881" s="36"/>
      <c r="H881" s="36"/>
      <c r="I881" s="36"/>
      <c r="J881" s="36"/>
      <c r="K881" s="36"/>
      <c r="L881" s="36"/>
      <c r="M881" s="36"/>
      <c r="N881" s="36"/>
      <c r="O881" s="28"/>
      <c r="P881" s="36"/>
      <c r="Q881" s="36"/>
      <c r="R881" s="36"/>
      <c r="S881" s="50" t="str">
        <f t="shared" si="9"/>
        <v>#DIV/0!</v>
      </c>
      <c r="T881" s="28" t="str">
        <f t="shared" si="10"/>
        <v>#DIV/0!</v>
      </c>
      <c r="U881" s="321"/>
      <c r="V881" s="28" t="str">
        <f t="shared" si="11"/>
        <v>DIATAS 7 TAHUN</v>
      </c>
      <c r="W881" s="28"/>
      <c r="X881" s="28"/>
      <c r="Y881" s="28"/>
      <c r="Z881" s="28"/>
      <c r="AA881" s="28"/>
      <c r="AB881" s="28"/>
      <c r="AC881" s="65" t="b">
        <v>0</v>
      </c>
      <c r="AD881" s="28" t="str">
        <f t="shared" si="4"/>
        <v>Waktunya Dummy</v>
      </c>
      <c r="AE881" s="28" t="str">
        <f t="shared" si="5"/>
        <v/>
      </c>
      <c r="AF881" s="28">
        <f t="shared" si="8"/>
        <v>0</v>
      </c>
      <c r="AG881" s="36"/>
      <c r="AH881" s="322"/>
      <c r="AI881" s="36"/>
      <c r="AJ881" s="324"/>
      <c r="AK881" s="28"/>
      <c r="AL881" s="28"/>
      <c r="AM881" s="28"/>
      <c r="AN881" s="28"/>
      <c r="AO881" s="28"/>
      <c r="AP881" s="28"/>
      <c r="AQ881" s="28"/>
      <c r="AR881" s="28"/>
      <c r="AS881" s="28"/>
      <c r="AT881" s="28"/>
      <c r="AU881" s="28"/>
      <c r="AV881" s="28"/>
      <c r="AW881" s="28"/>
      <c r="AX881" s="28"/>
      <c r="AY881" s="139"/>
      <c r="AZ881" s="55"/>
      <c r="BA881" s="55"/>
      <c r="BB881" s="55"/>
      <c r="BC881" s="459">
        <f t="shared" si="7"/>
        <v>0</v>
      </c>
    </row>
    <row r="882" ht="22.5" customHeight="1">
      <c r="A882" s="36"/>
      <c r="B882" s="36"/>
      <c r="C882" s="28"/>
      <c r="D882" s="36"/>
      <c r="E882" s="36"/>
      <c r="F882" s="36"/>
      <c r="G882" s="36"/>
      <c r="H882" s="36"/>
      <c r="I882" s="36"/>
      <c r="J882" s="36"/>
      <c r="K882" s="36"/>
      <c r="L882" s="36"/>
      <c r="M882" s="36"/>
      <c r="N882" s="36"/>
      <c r="O882" s="28"/>
      <c r="P882" s="36"/>
      <c r="Q882" s="36"/>
      <c r="R882" s="36"/>
      <c r="S882" s="50" t="str">
        <f t="shared" si="9"/>
        <v>#DIV/0!</v>
      </c>
      <c r="T882" s="28" t="str">
        <f t="shared" si="10"/>
        <v>#DIV/0!</v>
      </c>
      <c r="U882" s="321"/>
      <c r="V882" s="28" t="str">
        <f t="shared" si="11"/>
        <v>DIATAS 7 TAHUN</v>
      </c>
      <c r="W882" s="28"/>
      <c r="X882" s="28"/>
      <c r="Y882" s="28"/>
      <c r="Z882" s="28"/>
      <c r="AA882" s="28"/>
      <c r="AB882" s="28"/>
      <c r="AC882" s="65" t="b">
        <v>0</v>
      </c>
      <c r="AD882" s="28" t="str">
        <f t="shared" si="4"/>
        <v>Waktunya Dummy</v>
      </c>
      <c r="AE882" s="28" t="str">
        <f t="shared" si="5"/>
        <v/>
      </c>
      <c r="AF882" s="28">
        <f t="shared" si="8"/>
        <v>0</v>
      </c>
      <c r="AG882" s="36"/>
      <c r="AH882" s="322"/>
      <c r="AI882" s="36"/>
      <c r="AJ882" s="324"/>
      <c r="AK882" s="28"/>
      <c r="AL882" s="28"/>
      <c r="AM882" s="28"/>
      <c r="AN882" s="28"/>
      <c r="AO882" s="28"/>
      <c r="AP882" s="28"/>
      <c r="AQ882" s="28"/>
      <c r="AR882" s="28"/>
      <c r="AS882" s="28"/>
      <c r="AT882" s="28"/>
      <c r="AU882" s="28"/>
      <c r="AV882" s="28"/>
      <c r="AW882" s="28"/>
      <c r="AX882" s="28"/>
      <c r="AY882" s="139"/>
      <c r="AZ882" s="55"/>
      <c r="BA882" s="55"/>
      <c r="BB882" s="55"/>
      <c r="BC882" s="459">
        <f t="shared" si="7"/>
        <v>0</v>
      </c>
    </row>
    <row r="883" ht="22.5" customHeight="1">
      <c r="A883" s="36"/>
      <c r="B883" s="36"/>
      <c r="C883" s="28"/>
      <c r="D883" s="36"/>
      <c r="E883" s="36"/>
      <c r="F883" s="36"/>
      <c r="G883" s="36"/>
      <c r="H883" s="36"/>
      <c r="I883" s="36"/>
      <c r="J883" s="36"/>
      <c r="K883" s="36"/>
      <c r="L883" s="36"/>
      <c r="M883" s="36"/>
      <c r="N883" s="36"/>
      <c r="O883" s="28"/>
      <c r="P883" s="36"/>
      <c r="Q883" s="36"/>
      <c r="R883" s="36"/>
      <c r="S883" s="50" t="str">
        <f t="shared" si="9"/>
        <v>#DIV/0!</v>
      </c>
      <c r="T883" s="28" t="str">
        <f t="shared" si="10"/>
        <v>#DIV/0!</v>
      </c>
      <c r="U883" s="321"/>
      <c r="V883" s="28" t="str">
        <f t="shared" si="11"/>
        <v>DIATAS 7 TAHUN</v>
      </c>
      <c r="W883" s="28"/>
      <c r="X883" s="28"/>
      <c r="Y883" s="28"/>
      <c r="Z883" s="28"/>
      <c r="AA883" s="28"/>
      <c r="AB883" s="28"/>
      <c r="AC883" s="65" t="b">
        <v>0</v>
      </c>
      <c r="AD883" s="28" t="str">
        <f t="shared" si="4"/>
        <v>Waktunya Dummy</v>
      </c>
      <c r="AE883" s="28" t="str">
        <f t="shared" si="5"/>
        <v/>
      </c>
      <c r="AF883" s="28">
        <f t="shared" si="8"/>
        <v>0</v>
      </c>
      <c r="AG883" s="36"/>
      <c r="AH883" s="322"/>
      <c r="AI883" s="36"/>
      <c r="AJ883" s="324"/>
      <c r="AK883" s="28"/>
      <c r="AL883" s="28"/>
      <c r="AM883" s="28"/>
      <c r="AN883" s="28"/>
      <c r="AO883" s="28"/>
      <c r="AP883" s="28"/>
      <c r="AQ883" s="28"/>
      <c r="AR883" s="28"/>
      <c r="AS883" s="28"/>
      <c r="AT883" s="28"/>
      <c r="AU883" s="28"/>
      <c r="AV883" s="28"/>
      <c r="AW883" s="28"/>
      <c r="AX883" s="28"/>
      <c r="AY883" s="139"/>
      <c r="AZ883" s="55"/>
      <c r="BA883" s="55"/>
      <c r="BB883" s="55"/>
      <c r="BC883" s="459">
        <f t="shared" si="7"/>
        <v>0</v>
      </c>
    </row>
    <row r="884" ht="22.5" customHeight="1">
      <c r="A884" s="36"/>
      <c r="B884" s="36"/>
      <c r="C884" s="28"/>
      <c r="D884" s="36"/>
      <c r="E884" s="36"/>
      <c r="F884" s="36"/>
      <c r="G884" s="36"/>
      <c r="H884" s="36"/>
      <c r="I884" s="36"/>
      <c r="J884" s="36"/>
      <c r="K884" s="36"/>
      <c r="L884" s="36"/>
      <c r="M884" s="36"/>
      <c r="N884" s="36"/>
      <c r="O884" s="28"/>
      <c r="P884" s="36"/>
      <c r="Q884" s="36"/>
      <c r="R884" s="36"/>
      <c r="S884" s="50" t="str">
        <f t="shared" si="9"/>
        <v>#DIV/0!</v>
      </c>
      <c r="T884" s="28" t="str">
        <f t="shared" si="10"/>
        <v>#DIV/0!</v>
      </c>
      <c r="U884" s="321"/>
      <c r="V884" s="28" t="str">
        <f t="shared" si="11"/>
        <v>DIATAS 7 TAHUN</v>
      </c>
      <c r="W884" s="28"/>
      <c r="X884" s="28"/>
      <c r="Y884" s="28"/>
      <c r="Z884" s="28"/>
      <c r="AA884" s="28"/>
      <c r="AB884" s="28"/>
      <c r="AC884" s="65" t="b">
        <v>0</v>
      </c>
      <c r="AD884" s="28" t="str">
        <f t="shared" si="4"/>
        <v>Waktunya Dummy</v>
      </c>
      <c r="AE884" s="28" t="str">
        <f t="shared" si="5"/>
        <v/>
      </c>
      <c r="AF884" s="28">
        <f t="shared" si="8"/>
        <v>0</v>
      </c>
      <c r="AG884" s="36"/>
      <c r="AH884" s="322"/>
      <c r="AI884" s="36"/>
      <c r="AJ884" s="324"/>
      <c r="AK884" s="28"/>
      <c r="AL884" s="28"/>
      <c r="AM884" s="28"/>
      <c r="AN884" s="28"/>
      <c r="AO884" s="28"/>
      <c r="AP884" s="28"/>
      <c r="AQ884" s="28"/>
      <c r="AR884" s="28"/>
      <c r="AS884" s="28"/>
      <c r="AT884" s="28"/>
      <c r="AU884" s="28"/>
      <c r="AV884" s="28"/>
      <c r="AW884" s="28"/>
      <c r="AX884" s="28"/>
      <c r="AY884" s="139"/>
      <c r="AZ884" s="55"/>
      <c r="BA884" s="55"/>
      <c r="BB884" s="55"/>
      <c r="BC884" s="459">
        <f t="shared" si="7"/>
        <v>0</v>
      </c>
    </row>
    <row r="885" ht="22.5" customHeight="1">
      <c r="A885" s="36"/>
      <c r="B885" s="36"/>
      <c r="C885" s="28"/>
      <c r="D885" s="36"/>
      <c r="E885" s="36"/>
      <c r="F885" s="36"/>
      <c r="G885" s="36"/>
      <c r="H885" s="36"/>
      <c r="I885" s="36"/>
      <c r="J885" s="36"/>
      <c r="K885" s="36"/>
      <c r="L885" s="36"/>
      <c r="M885" s="36"/>
      <c r="N885" s="36"/>
      <c r="O885" s="28"/>
      <c r="P885" s="36"/>
      <c r="Q885" s="36"/>
      <c r="R885" s="36"/>
      <c r="S885" s="50" t="str">
        <f t="shared" si="9"/>
        <v>#DIV/0!</v>
      </c>
      <c r="T885" s="28" t="str">
        <f t="shared" si="10"/>
        <v>#DIV/0!</v>
      </c>
      <c r="U885" s="321"/>
      <c r="V885" s="28" t="str">
        <f t="shared" si="11"/>
        <v>DIATAS 7 TAHUN</v>
      </c>
      <c r="W885" s="28"/>
      <c r="X885" s="28"/>
      <c r="Y885" s="28"/>
      <c r="Z885" s="28"/>
      <c r="AA885" s="28"/>
      <c r="AB885" s="28"/>
      <c r="AC885" s="65" t="b">
        <v>0</v>
      </c>
      <c r="AD885" s="28" t="str">
        <f t="shared" si="4"/>
        <v>Waktunya Dummy</v>
      </c>
      <c r="AE885" s="28" t="str">
        <f t="shared" si="5"/>
        <v/>
      </c>
      <c r="AF885" s="28">
        <f t="shared" si="8"/>
        <v>0</v>
      </c>
      <c r="AG885" s="36"/>
      <c r="AH885" s="322"/>
      <c r="AI885" s="36"/>
      <c r="AJ885" s="324"/>
      <c r="AK885" s="28"/>
      <c r="AL885" s="28"/>
      <c r="AM885" s="28"/>
      <c r="AN885" s="28"/>
      <c r="AO885" s="28"/>
      <c r="AP885" s="28"/>
      <c r="AQ885" s="28"/>
      <c r="AR885" s="28"/>
      <c r="AS885" s="28"/>
      <c r="AT885" s="28"/>
      <c r="AU885" s="28"/>
      <c r="AV885" s="28"/>
      <c r="AW885" s="28"/>
      <c r="AX885" s="28"/>
      <c r="AY885" s="139"/>
      <c r="AZ885" s="55"/>
      <c r="BA885" s="55"/>
      <c r="BB885" s="55"/>
      <c r="BC885" s="459">
        <f t="shared" si="7"/>
        <v>0</v>
      </c>
    </row>
    <row r="886" ht="22.5" customHeight="1">
      <c r="A886" s="36"/>
      <c r="B886" s="36"/>
      <c r="C886" s="28"/>
      <c r="D886" s="36"/>
      <c r="E886" s="36"/>
      <c r="F886" s="36"/>
      <c r="G886" s="36"/>
      <c r="H886" s="36"/>
      <c r="I886" s="36"/>
      <c r="J886" s="36"/>
      <c r="K886" s="36"/>
      <c r="L886" s="36"/>
      <c r="M886" s="36"/>
      <c r="N886" s="36"/>
      <c r="O886" s="28"/>
      <c r="P886" s="36"/>
      <c r="Q886" s="36"/>
      <c r="R886" s="36"/>
      <c r="S886" s="50" t="str">
        <f t="shared" si="9"/>
        <v>#DIV/0!</v>
      </c>
      <c r="T886" s="28" t="str">
        <f t="shared" si="10"/>
        <v>#DIV/0!</v>
      </c>
      <c r="U886" s="321"/>
      <c r="V886" s="28" t="str">
        <f t="shared" si="11"/>
        <v>DIATAS 7 TAHUN</v>
      </c>
      <c r="W886" s="28"/>
      <c r="X886" s="28"/>
      <c r="Y886" s="28"/>
      <c r="Z886" s="28"/>
      <c r="AA886" s="28"/>
      <c r="AB886" s="28"/>
      <c r="AC886" s="65" t="b">
        <v>0</v>
      </c>
      <c r="AD886" s="28" t="str">
        <f t="shared" si="4"/>
        <v>Waktunya Dummy</v>
      </c>
      <c r="AE886" s="28" t="str">
        <f t="shared" si="5"/>
        <v/>
      </c>
      <c r="AF886" s="28">
        <f t="shared" si="8"/>
        <v>0</v>
      </c>
      <c r="AG886" s="36"/>
      <c r="AH886" s="322"/>
      <c r="AI886" s="36"/>
      <c r="AJ886" s="324"/>
      <c r="AK886" s="28"/>
      <c r="AL886" s="28"/>
      <c r="AM886" s="28"/>
      <c r="AN886" s="28"/>
      <c r="AO886" s="28"/>
      <c r="AP886" s="28"/>
      <c r="AQ886" s="28"/>
      <c r="AR886" s="28"/>
      <c r="AS886" s="28"/>
      <c r="AT886" s="28"/>
      <c r="AU886" s="28"/>
      <c r="AV886" s="28"/>
      <c r="AW886" s="28"/>
      <c r="AX886" s="28"/>
      <c r="AY886" s="139"/>
      <c r="AZ886" s="55"/>
      <c r="BA886" s="55"/>
      <c r="BB886" s="55"/>
      <c r="BC886" s="459">
        <f t="shared" si="7"/>
        <v>0</v>
      </c>
    </row>
    <row r="887" ht="22.5" customHeight="1">
      <c r="A887" s="36"/>
      <c r="B887" s="36"/>
      <c r="C887" s="28"/>
      <c r="D887" s="36"/>
      <c r="E887" s="36"/>
      <c r="F887" s="36"/>
      <c r="G887" s="36"/>
      <c r="H887" s="36"/>
      <c r="I887" s="36"/>
      <c r="J887" s="36"/>
      <c r="K887" s="36"/>
      <c r="L887" s="36"/>
      <c r="M887" s="36"/>
      <c r="N887" s="36"/>
      <c r="O887" s="28"/>
      <c r="P887" s="36"/>
      <c r="Q887" s="36"/>
      <c r="R887" s="36"/>
      <c r="S887" s="50" t="str">
        <f t="shared" si="9"/>
        <v>#DIV/0!</v>
      </c>
      <c r="T887" s="28" t="str">
        <f t="shared" si="10"/>
        <v>#DIV/0!</v>
      </c>
      <c r="U887" s="321"/>
      <c r="V887" s="28" t="str">
        <f t="shared" si="11"/>
        <v>DIATAS 7 TAHUN</v>
      </c>
      <c r="W887" s="28"/>
      <c r="X887" s="28"/>
      <c r="Y887" s="28"/>
      <c r="Z887" s="28"/>
      <c r="AA887" s="28"/>
      <c r="AB887" s="28"/>
      <c r="AC887" s="65" t="b">
        <v>0</v>
      </c>
      <c r="AD887" s="28" t="str">
        <f t="shared" si="4"/>
        <v>Waktunya Dummy</v>
      </c>
      <c r="AE887" s="28" t="str">
        <f t="shared" si="5"/>
        <v/>
      </c>
      <c r="AF887" s="28">
        <f t="shared" si="8"/>
        <v>0</v>
      </c>
      <c r="AG887" s="36"/>
      <c r="AH887" s="322"/>
      <c r="AI887" s="36"/>
      <c r="AJ887" s="324"/>
      <c r="AK887" s="28"/>
      <c r="AL887" s="28"/>
      <c r="AM887" s="28"/>
      <c r="AN887" s="28"/>
      <c r="AO887" s="28"/>
      <c r="AP887" s="28"/>
      <c r="AQ887" s="28"/>
      <c r="AR887" s="28"/>
      <c r="AS887" s="28"/>
      <c r="AT887" s="28"/>
      <c r="AU887" s="28"/>
      <c r="AV887" s="28"/>
      <c r="AW887" s="28"/>
      <c r="AX887" s="28"/>
      <c r="AY887" s="139"/>
      <c r="AZ887" s="55"/>
      <c r="BA887" s="55"/>
      <c r="BB887" s="55"/>
      <c r="BC887" s="459">
        <f t="shared" si="7"/>
        <v>0</v>
      </c>
    </row>
    <row r="888" ht="22.5" customHeight="1">
      <c r="A888" s="36"/>
      <c r="B888" s="36"/>
      <c r="C888" s="28"/>
      <c r="D888" s="36"/>
      <c r="E888" s="36"/>
      <c r="F888" s="36"/>
      <c r="G888" s="36"/>
      <c r="H888" s="36"/>
      <c r="I888" s="36"/>
      <c r="J888" s="36"/>
      <c r="K888" s="36"/>
      <c r="L888" s="36"/>
      <c r="M888" s="36"/>
      <c r="N888" s="36"/>
      <c r="O888" s="28"/>
      <c r="P888" s="36"/>
      <c r="Q888" s="36"/>
      <c r="R888" s="36"/>
      <c r="S888" s="50" t="str">
        <f t="shared" si="9"/>
        <v>#DIV/0!</v>
      </c>
      <c r="T888" s="28" t="str">
        <f t="shared" si="10"/>
        <v>#DIV/0!</v>
      </c>
      <c r="U888" s="321"/>
      <c r="V888" s="28" t="str">
        <f t="shared" si="11"/>
        <v>DIATAS 7 TAHUN</v>
      </c>
      <c r="W888" s="28"/>
      <c r="X888" s="28"/>
      <c r="Y888" s="28"/>
      <c r="Z888" s="28"/>
      <c r="AA888" s="28"/>
      <c r="AB888" s="28"/>
      <c r="AC888" s="65" t="b">
        <v>0</v>
      </c>
      <c r="AD888" s="28" t="str">
        <f t="shared" si="4"/>
        <v>Waktunya Dummy</v>
      </c>
      <c r="AE888" s="28" t="str">
        <f t="shared" si="5"/>
        <v/>
      </c>
      <c r="AF888" s="28">
        <f t="shared" si="8"/>
        <v>0</v>
      </c>
      <c r="AG888" s="36"/>
      <c r="AH888" s="322"/>
      <c r="AI888" s="36"/>
      <c r="AJ888" s="324"/>
      <c r="AK888" s="28"/>
      <c r="AL888" s="28"/>
      <c r="AM888" s="28"/>
      <c r="AN888" s="28"/>
      <c r="AO888" s="28"/>
      <c r="AP888" s="28"/>
      <c r="AQ888" s="28"/>
      <c r="AR888" s="28"/>
      <c r="AS888" s="28"/>
      <c r="AT888" s="28"/>
      <c r="AU888" s="28"/>
      <c r="AV888" s="28"/>
      <c r="AW888" s="28"/>
      <c r="AX888" s="28"/>
      <c r="AY888" s="139"/>
      <c r="AZ888" s="55"/>
      <c r="BA888" s="55"/>
      <c r="BB888" s="55"/>
      <c r="BC888" s="459">
        <f t="shared" si="7"/>
        <v>0</v>
      </c>
    </row>
    <row r="889" ht="22.5" customHeight="1">
      <c r="A889" s="36"/>
      <c r="B889" s="36"/>
      <c r="C889" s="28"/>
      <c r="D889" s="36"/>
      <c r="E889" s="36"/>
      <c r="F889" s="36"/>
      <c r="G889" s="36"/>
      <c r="H889" s="36"/>
      <c r="I889" s="36"/>
      <c r="J889" s="36"/>
      <c r="K889" s="36"/>
      <c r="L889" s="36"/>
      <c r="M889" s="36"/>
      <c r="N889" s="36"/>
      <c r="O889" s="28"/>
      <c r="P889" s="36"/>
      <c r="Q889" s="36"/>
      <c r="R889" s="36"/>
      <c r="S889" s="50" t="str">
        <f t="shared" si="9"/>
        <v>#DIV/0!</v>
      </c>
      <c r="T889" s="28" t="str">
        <f t="shared" si="10"/>
        <v>#DIV/0!</v>
      </c>
      <c r="U889" s="321"/>
      <c r="V889" s="28" t="str">
        <f t="shared" si="11"/>
        <v>DIATAS 7 TAHUN</v>
      </c>
      <c r="W889" s="28"/>
      <c r="X889" s="28"/>
      <c r="Y889" s="28"/>
      <c r="Z889" s="28"/>
      <c r="AA889" s="28"/>
      <c r="AB889" s="28"/>
      <c r="AC889" s="65" t="b">
        <v>0</v>
      </c>
      <c r="AD889" s="28" t="str">
        <f t="shared" si="4"/>
        <v>Waktunya Dummy</v>
      </c>
      <c r="AE889" s="28" t="str">
        <f t="shared" si="5"/>
        <v/>
      </c>
      <c r="AF889" s="28">
        <f t="shared" si="8"/>
        <v>0</v>
      </c>
      <c r="AG889" s="36"/>
      <c r="AH889" s="322"/>
      <c r="AI889" s="36"/>
      <c r="AJ889" s="324"/>
      <c r="AK889" s="28"/>
      <c r="AL889" s="28"/>
      <c r="AM889" s="28"/>
      <c r="AN889" s="28"/>
      <c r="AO889" s="28"/>
      <c r="AP889" s="28"/>
      <c r="AQ889" s="28"/>
      <c r="AR889" s="28"/>
      <c r="AS889" s="28"/>
      <c r="AT889" s="28"/>
      <c r="AU889" s="28"/>
      <c r="AV889" s="28"/>
      <c r="AW889" s="28"/>
      <c r="AX889" s="28"/>
      <c r="AY889" s="139"/>
      <c r="AZ889" s="55"/>
      <c r="BA889" s="55"/>
      <c r="BB889" s="55"/>
      <c r="BC889" s="459">
        <f t="shared" si="7"/>
        <v>0</v>
      </c>
    </row>
    <row r="890" ht="22.5" customHeight="1">
      <c r="A890" s="36"/>
      <c r="B890" s="36"/>
      <c r="C890" s="36"/>
      <c r="D890" s="36"/>
      <c r="E890" s="36"/>
      <c r="F890" s="36"/>
      <c r="G890" s="36"/>
      <c r="H890" s="36"/>
      <c r="I890" s="36"/>
      <c r="J890" s="36"/>
      <c r="K890" s="36"/>
      <c r="L890" s="36"/>
      <c r="M890" s="36"/>
      <c r="N890" s="36"/>
      <c r="O890" s="28"/>
      <c r="P890" s="36"/>
      <c r="Q890" s="36"/>
      <c r="R890" s="36"/>
      <c r="S890" s="50" t="str">
        <f t="shared" si="9"/>
        <v>#DIV/0!</v>
      </c>
      <c r="T890" s="28" t="str">
        <f t="shared" si="10"/>
        <v>#DIV/0!</v>
      </c>
      <c r="U890" s="321"/>
      <c r="V890" s="28" t="str">
        <f t="shared" si="11"/>
        <v>DIATAS 7 TAHUN</v>
      </c>
      <c r="W890" s="28"/>
      <c r="X890" s="28"/>
      <c r="Y890" s="28"/>
      <c r="Z890" s="28"/>
      <c r="AA890" s="28"/>
      <c r="AB890" s="28"/>
      <c r="AC890" s="65" t="b">
        <v>0</v>
      </c>
      <c r="AD890" s="28" t="str">
        <f t="shared" si="4"/>
        <v>Waktunya Dummy</v>
      </c>
      <c r="AE890" s="28" t="str">
        <f t="shared" si="5"/>
        <v/>
      </c>
      <c r="AF890" s="28">
        <f t="shared" si="8"/>
        <v>0</v>
      </c>
      <c r="AG890" s="36"/>
      <c r="AH890" s="322"/>
      <c r="AI890" s="36"/>
      <c r="AJ890" s="324"/>
      <c r="AK890" s="28"/>
      <c r="AL890" s="28"/>
      <c r="AM890" s="28"/>
      <c r="AN890" s="28"/>
      <c r="AO890" s="28"/>
      <c r="AP890" s="28"/>
      <c r="AQ890" s="28"/>
      <c r="AR890" s="28"/>
      <c r="AS890" s="28"/>
      <c r="AT890" s="28"/>
      <c r="AU890" s="28"/>
      <c r="AV890" s="28"/>
      <c r="AW890" s="28"/>
      <c r="AX890" s="28"/>
      <c r="AY890" s="139"/>
      <c r="AZ890" s="55"/>
      <c r="BA890" s="55"/>
      <c r="BB890" s="55"/>
      <c r="BC890" s="459">
        <f t="shared" si="7"/>
        <v>0</v>
      </c>
    </row>
    <row r="891" ht="22.5" customHeight="1">
      <c r="A891" s="36"/>
      <c r="B891" s="36"/>
      <c r="C891" s="28"/>
      <c r="D891" s="36"/>
      <c r="E891" s="36"/>
      <c r="F891" s="36"/>
      <c r="G891" s="36"/>
      <c r="H891" s="36"/>
      <c r="I891" s="36"/>
      <c r="J891" s="36"/>
      <c r="K891" s="36"/>
      <c r="L891" s="36"/>
      <c r="M891" s="36"/>
      <c r="N891" s="36"/>
      <c r="O891" s="28"/>
      <c r="P891" s="36"/>
      <c r="Q891" s="36"/>
      <c r="R891" s="36"/>
      <c r="S891" s="50" t="str">
        <f t="shared" si="9"/>
        <v>#DIV/0!</v>
      </c>
      <c r="T891" s="28" t="str">
        <f t="shared" si="10"/>
        <v>#DIV/0!</v>
      </c>
      <c r="U891" s="321"/>
      <c r="V891" s="28" t="str">
        <f t="shared" si="11"/>
        <v>DIATAS 7 TAHUN</v>
      </c>
      <c r="W891" s="28"/>
      <c r="X891" s="28"/>
      <c r="Y891" s="28"/>
      <c r="Z891" s="28"/>
      <c r="AA891" s="28"/>
      <c r="AB891" s="28"/>
      <c r="AC891" s="65" t="b">
        <v>0</v>
      </c>
      <c r="AD891" s="28" t="str">
        <f t="shared" si="4"/>
        <v>Waktunya Dummy</v>
      </c>
      <c r="AE891" s="28" t="str">
        <f t="shared" si="5"/>
        <v/>
      </c>
      <c r="AF891" s="28">
        <f t="shared" si="8"/>
        <v>0</v>
      </c>
      <c r="AG891" s="36"/>
      <c r="AH891" s="322"/>
      <c r="AI891" s="36"/>
      <c r="AJ891" s="324"/>
      <c r="AK891" s="28"/>
      <c r="AL891" s="28"/>
      <c r="AM891" s="28"/>
      <c r="AN891" s="28"/>
      <c r="AO891" s="28"/>
      <c r="AP891" s="28"/>
      <c r="AQ891" s="28"/>
      <c r="AR891" s="28"/>
      <c r="AS891" s="28"/>
      <c r="AT891" s="28"/>
      <c r="AU891" s="28"/>
      <c r="AV891" s="28"/>
      <c r="AW891" s="28"/>
      <c r="AX891" s="28"/>
      <c r="AY891" s="139"/>
      <c r="AZ891" s="55"/>
      <c r="BA891" s="55"/>
      <c r="BB891" s="55"/>
      <c r="BC891" s="459">
        <f t="shared" si="7"/>
        <v>0</v>
      </c>
    </row>
    <row r="892" ht="22.5" customHeight="1">
      <c r="A892" s="36"/>
      <c r="B892" s="36"/>
      <c r="C892" s="28"/>
      <c r="D892" s="36"/>
      <c r="E892" s="36"/>
      <c r="F892" s="36"/>
      <c r="G892" s="36"/>
      <c r="H892" s="36"/>
      <c r="I892" s="36"/>
      <c r="J892" s="36"/>
      <c r="K892" s="36"/>
      <c r="L892" s="36"/>
      <c r="M892" s="36"/>
      <c r="N892" s="36"/>
      <c r="O892" s="28"/>
      <c r="P892" s="36"/>
      <c r="Q892" s="36"/>
      <c r="R892" s="36"/>
      <c r="S892" s="50" t="str">
        <f t="shared" si="9"/>
        <v>#DIV/0!</v>
      </c>
      <c r="T892" s="28" t="str">
        <f t="shared" si="10"/>
        <v>#DIV/0!</v>
      </c>
      <c r="U892" s="321"/>
      <c r="V892" s="28" t="str">
        <f t="shared" si="11"/>
        <v>DIATAS 7 TAHUN</v>
      </c>
      <c r="W892" s="28"/>
      <c r="X892" s="28"/>
      <c r="Y892" s="28"/>
      <c r="Z892" s="28"/>
      <c r="AA892" s="28"/>
      <c r="AB892" s="28"/>
      <c r="AC892" s="65" t="b">
        <v>0</v>
      </c>
      <c r="AD892" s="28" t="str">
        <f t="shared" si="4"/>
        <v>Waktunya Dummy</v>
      </c>
      <c r="AE892" s="28" t="str">
        <f t="shared" si="5"/>
        <v/>
      </c>
      <c r="AF892" s="28">
        <f t="shared" si="8"/>
        <v>0</v>
      </c>
      <c r="AG892" s="36"/>
      <c r="AH892" s="322"/>
      <c r="AI892" s="36"/>
      <c r="AJ892" s="324"/>
      <c r="AK892" s="28"/>
      <c r="AL892" s="28"/>
      <c r="AM892" s="28"/>
      <c r="AN892" s="28"/>
      <c r="AO892" s="28"/>
      <c r="AP892" s="28"/>
      <c r="AQ892" s="28"/>
      <c r="AR892" s="28"/>
      <c r="AS892" s="28"/>
      <c r="AT892" s="28"/>
      <c r="AU892" s="28"/>
      <c r="AV892" s="28"/>
      <c r="AW892" s="28"/>
      <c r="AX892" s="28"/>
      <c r="AY892" s="139"/>
      <c r="AZ892" s="55"/>
      <c r="BA892" s="55"/>
      <c r="BB892" s="55"/>
      <c r="BC892" s="459">
        <f t="shared" si="7"/>
        <v>0</v>
      </c>
    </row>
    <row r="893">
      <c r="BC893" s="468"/>
    </row>
    <row r="894">
      <c r="BC894" s="468"/>
    </row>
    <row r="895">
      <c r="BC895" s="468"/>
    </row>
    <row r="896">
      <c r="BC896" s="468"/>
    </row>
    <row r="897">
      <c r="BC897" s="468"/>
    </row>
    <row r="898">
      <c r="BC898" s="468"/>
    </row>
    <row r="899">
      <c r="BC899" s="468"/>
    </row>
    <row r="900">
      <c r="BC900" s="468"/>
    </row>
    <row r="901">
      <c r="BC901" s="468"/>
    </row>
    <row r="902">
      <c r="BC902" s="468"/>
    </row>
    <row r="903">
      <c r="BC903" s="468"/>
    </row>
    <row r="904">
      <c r="BC904" s="468"/>
    </row>
    <row r="905">
      <c r="BC905" s="468"/>
    </row>
    <row r="906">
      <c r="BC906" s="468"/>
    </row>
    <row r="907">
      <c r="BC907" s="468"/>
    </row>
    <row r="908">
      <c r="BC908" s="468"/>
    </row>
    <row r="909">
      <c r="BC909" s="468"/>
    </row>
    <row r="910">
      <c r="BC910" s="468"/>
    </row>
    <row r="911">
      <c r="BC911" s="468"/>
    </row>
    <row r="912">
      <c r="BC912" s="468"/>
    </row>
    <row r="913">
      <c r="BC913" s="468"/>
    </row>
    <row r="914">
      <c r="BC914" s="468"/>
    </row>
    <row r="915">
      <c r="BC915" s="468"/>
    </row>
    <row r="916">
      <c r="BC916" s="468"/>
    </row>
    <row r="917">
      <c r="BC917" s="468"/>
    </row>
    <row r="918">
      <c r="BC918" s="468"/>
    </row>
    <row r="919">
      <c r="BC919" s="468"/>
    </row>
    <row r="920">
      <c r="BC920" s="468"/>
    </row>
    <row r="921">
      <c r="BC921" s="468"/>
    </row>
    <row r="922">
      <c r="BC922" s="468"/>
    </row>
    <row r="923">
      <c r="BC923" s="468"/>
    </row>
    <row r="924">
      <c r="BC924" s="468"/>
    </row>
    <row r="925">
      <c r="BC925" s="468"/>
    </row>
    <row r="926">
      <c r="BC926" s="468"/>
    </row>
    <row r="927">
      <c r="BC927" s="468"/>
    </row>
    <row r="928">
      <c r="BC928" s="468"/>
    </row>
    <row r="929">
      <c r="BC929" s="468"/>
    </row>
    <row r="930">
      <c r="BC930" s="468"/>
    </row>
    <row r="931">
      <c r="BC931" s="468"/>
    </row>
    <row r="932">
      <c r="BC932" s="468"/>
    </row>
    <row r="933">
      <c r="BC933" s="468"/>
    </row>
    <row r="934">
      <c r="BC934" s="468"/>
    </row>
    <row r="935">
      <c r="BC935" s="468"/>
    </row>
    <row r="936">
      <c r="BC936" s="468"/>
    </row>
    <row r="937">
      <c r="BC937" s="468"/>
    </row>
    <row r="938">
      <c r="BC938" s="468"/>
    </row>
    <row r="939">
      <c r="BC939" s="468"/>
    </row>
    <row r="940">
      <c r="BC940" s="468"/>
    </row>
    <row r="941">
      <c r="BC941" s="468"/>
    </row>
    <row r="942">
      <c r="BC942" s="468"/>
    </row>
    <row r="943">
      <c r="BC943" s="468"/>
    </row>
    <row r="944">
      <c r="BC944" s="468"/>
    </row>
    <row r="945">
      <c r="BC945" s="468"/>
    </row>
    <row r="946">
      <c r="BC946" s="468"/>
    </row>
    <row r="947">
      <c r="BC947" s="468"/>
    </row>
    <row r="948">
      <c r="BC948" s="468"/>
    </row>
    <row r="949">
      <c r="BC949" s="468"/>
    </row>
    <row r="950">
      <c r="BC950" s="468"/>
    </row>
    <row r="951">
      <c r="BC951" s="468"/>
    </row>
    <row r="952">
      <c r="BC952" s="468"/>
    </row>
    <row r="953">
      <c r="BC953" s="468"/>
    </row>
    <row r="954">
      <c r="BC954" s="468"/>
    </row>
    <row r="955">
      <c r="BC955" s="468"/>
    </row>
    <row r="956">
      <c r="BC956" s="468"/>
    </row>
    <row r="957">
      <c r="BC957" s="468"/>
    </row>
    <row r="958">
      <c r="BC958" s="468"/>
    </row>
    <row r="959">
      <c r="BC959" s="468"/>
    </row>
    <row r="960">
      <c r="BC960" s="468"/>
    </row>
    <row r="961">
      <c r="BC961" s="468"/>
    </row>
    <row r="962">
      <c r="BC962" s="468"/>
    </row>
    <row r="963">
      <c r="BC963" s="468"/>
    </row>
    <row r="964">
      <c r="BC964" s="468"/>
    </row>
    <row r="965">
      <c r="BC965" s="468"/>
    </row>
    <row r="966">
      <c r="BC966" s="468"/>
    </row>
    <row r="967">
      <c r="BC967" s="468"/>
    </row>
    <row r="968">
      <c r="BC968" s="468"/>
    </row>
    <row r="969">
      <c r="BC969" s="468"/>
    </row>
    <row r="970">
      <c r="BC970" s="468"/>
    </row>
    <row r="971">
      <c r="BC971" s="468"/>
    </row>
    <row r="972">
      <c r="BC972" s="468"/>
    </row>
    <row r="973">
      <c r="BC973" s="468"/>
    </row>
    <row r="974">
      <c r="BC974" s="468"/>
    </row>
    <row r="975">
      <c r="BC975" s="468"/>
    </row>
    <row r="976">
      <c r="BC976" s="468"/>
    </row>
    <row r="977">
      <c r="BC977" s="468"/>
    </row>
    <row r="978">
      <c r="BC978" s="468"/>
    </row>
    <row r="979">
      <c r="BC979" s="468"/>
    </row>
    <row r="980">
      <c r="BC980" s="468"/>
    </row>
    <row r="981">
      <c r="BC981" s="468"/>
    </row>
    <row r="982">
      <c r="BC982" s="468"/>
    </row>
    <row r="983">
      <c r="BC983" s="468"/>
    </row>
    <row r="984">
      <c r="BC984" s="468"/>
    </row>
    <row r="985">
      <c r="BC985" s="468"/>
    </row>
    <row r="986">
      <c r="BC986" s="468"/>
    </row>
    <row r="987">
      <c r="BC987" s="468"/>
    </row>
    <row r="988">
      <c r="BC988" s="468"/>
    </row>
    <row r="989">
      <c r="BC989" s="468"/>
    </row>
    <row r="990">
      <c r="BC990" s="468"/>
    </row>
    <row r="991">
      <c r="BC991" s="468"/>
    </row>
    <row r="992">
      <c r="BC992" s="468"/>
    </row>
    <row r="993">
      <c r="BC993" s="468"/>
    </row>
    <row r="994">
      <c r="BC994" s="468"/>
    </row>
    <row r="995">
      <c r="BC995" s="468"/>
    </row>
    <row r="996">
      <c r="BC996" s="468"/>
    </row>
    <row r="997">
      <c r="BC997" s="468"/>
    </row>
    <row r="998">
      <c r="BC998" s="468"/>
    </row>
    <row r="999">
      <c r="BC999" s="468"/>
    </row>
    <row r="1000">
      <c r="BC1000" s="468"/>
    </row>
  </sheetData>
  <dataValidations>
    <dataValidation type="list" allowBlank="1" sqref="AY2:AY892">
      <formula1>"NORMAL,NOT OK"</formula1>
    </dataValidation>
    <dataValidation type="custom" allowBlank="1" showDropDown="1" sqref="S2:S892 AH2:AH892 AJ2:AJ892 BC2:BC892">
      <formula1>AND(ISNUMBER(S2),(NOT(OR(NOT(ISERROR(DATEVALUE(S2))), AND(ISNUMBER(S2), LEFT(CELL("format", S2))="D")))))</formula1>
    </dataValidation>
    <dataValidation type="list" allowBlank="1" sqref="AZ2:BB892">
      <formula1>"NORMAL,NOT OK"</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6.63"/>
    <col customWidth="1" min="2" max="2" width="15.5"/>
    <col customWidth="1" min="3" max="3" width="22.5"/>
    <col customWidth="1" min="8" max="8" width="17.63"/>
    <col customWidth="1" min="16" max="17" width="23.75"/>
    <col customWidth="1" min="32" max="32" width="13.63"/>
    <col customWidth="1" min="33" max="33" width="18.75"/>
    <col customWidth="1" min="34" max="34" width="21.13"/>
    <col customWidth="1" min="35" max="35" width="20.0"/>
    <col customWidth="1" min="36" max="36" width="28.88"/>
  </cols>
  <sheetData>
    <row r="1" ht="22.5" customHeight="1">
      <c r="A1" s="11" t="s">
        <v>1464</v>
      </c>
      <c r="B1" s="11" t="s">
        <v>25</v>
      </c>
      <c r="C1" s="11" t="s">
        <v>26</v>
      </c>
      <c r="D1" s="11" t="s">
        <v>29</v>
      </c>
      <c r="E1" s="26" t="s">
        <v>1466</v>
      </c>
      <c r="F1" s="11" t="s">
        <v>30</v>
      </c>
      <c r="G1" s="11" t="s">
        <v>1467</v>
      </c>
      <c r="H1" s="11" t="s">
        <v>1468</v>
      </c>
      <c r="I1" s="11" t="s">
        <v>1469</v>
      </c>
      <c r="J1" s="26" t="s">
        <v>1470</v>
      </c>
      <c r="K1" s="11" t="s">
        <v>1471</v>
      </c>
      <c r="L1" s="26" t="s">
        <v>1473</v>
      </c>
      <c r="M1" s="11" t="s">
        <v>1474</v>
      </c>
      <c r="N1" s="11" t="s">
        <v>1475</v>
      </c>
      <c r="O1" s="11" t="s">
        <v>1476</v>
      </c>
      <c r="P1" s="11" t="s">
        <v>1477</v>
      </c>
      <c r="Q1" s="11" t="s">
        <v>1479</v>
      </c>
      <c r="R1" s="11" t="s">
        <v>1481</v>
      </c>
      <c r="S1" s="11" t="s">
        <v>1483</v>
      </c>
      <c r="T1" s="11" t="s">
        <v>1485</v>
      </c>
      <c r="U1" s="11" t="s">
        <v>1486</v>
      </c>
      <c r="V1" s="11" t="s">
        <v>1487</v>
      </c>
      <c r="W1" s="11" t="s">
        <v>1488</v>
      </c>
      <c r="X1" s="11" t="s">
        <v>1490</v>
      </c>
      <c r="Y1" s="11" t="s">
        <v>1491</v>
      </c>
      <c r="Z1" s="11" t="s">
        <v>1492</v>
      </c>
      <c r="AA1" s="11" t="s">
        <v>1493</v>
      </c>
      <c r="AB1" s="11" t="s">
        <v>1494</v>
      </c>
      <c r="AC1" s="11" t="s">
        <v>1495</v>
      </c>
      <c r="AD1" s="11" t="s">
        <v>1496</v>
      </c>
      <c r="AE1" s="11" t="s">
        <v>1497</v>
      </c>
      <c r="AF1" s="11" t="s">
        <v>1498</v>
      </c>
      <c r="AG1" s="11" t="s">
        <v>1499</v>
      </c>
      <c r="AH1" s="11" t="s">
        <v>1500</v>
      </c>
      <c r="AI1" s="11" t="s">
        <v>1502</v>
      </c>
      <c r="AJ1" s="11" t="s">
        <v>1504</v>
      </c>
    </row>
    <row r="2" ht="22.5" customHeight="1">
      <c r="A2" s="28">
        <v>1.0</v>
      </c>
      <c r="B2" s="36" t="s">
        <v>64</v>
      </c>
      <c r="C2" s="28" t="s">
        <v>222</v>
      </c>
      <c r="D2" s="28" t="s">
        <v>1506</v>
      </c>
      <c r="E2" s="28" t="s">
        <v>232</v>
      </c>
      <c r="F2" s="36" t="s">
        <v>16</v>
      </c>
      <c r="G2" s="52">
        <v>44638.0</v>
      </c>
      <c r="H2" s="28" t="s">
        <v>1507</v>
      </c>
      <c r="I2" s="28"/>
      <c r="J2" s="28"/>
      <c r="K2" s="28" t="s">
        <v>1509</v>
      </c>
      <c r="L2" s="28"/>
      <c r="M2" s="28" t="s">
        <v>1510</v>
      </c>
      <c r="N2" s="28" t="s">
        <v>1511</v>
      </c>
      <c r="O2" s="28" t="s">
        <v>1512</v>
      </c>
      <c r="P2" s="28"/>
      <c r="Q2" s="28"/>
      <c r="R2" s="156">
        <v>46211.0</v>
      </c>
      <c r="S2" s="156">
        <v>46211.0</v>
      </c>
      <c r="T2" s="156">
        <v>46211.0</v>
      </c>
      <c r="U2" s="156">
        <v>46211.0</v>
      </c>
      <c r="V2" s="156">
        <v>46211.0</v>
      </c>
      <c r="W2" s="28">
        <v>14.0</v>
      </c>
      <c r="X2" s="28"/>
      <c r="Y2" s="36">
        <v>40.0</v>
      </c>
      <c r="Z2" s="36" t="s">
        <v>1515</v>
      </c>
      <c r="AA2" s="36" t="s">
        <v>1515</v>
      </c>
      <c r="AB2" s="36" t="s">
        <v>1516</v>
      </c>
      <c r="AC2" s="36" t="s">
        <v>1517</v>
      </c>
      <c r="AD2" s="36" t="s">
        <v>1518</v>
      </c>
      <c r="AE2" s="157">
        <v>46211.0</v>
      </c>
      <c r="AF2" s="158" t="s">
        <v>1521</v>
      </c>
      <c r="AG2" s="55" t="s">
        <v>184</v>
      </c>
      <c r="AH2" s="55" t="s">
        <v>1522</v>
      </c>
      <c r="AI2" s="55" t="s">
        <v>184</v>
      </c>
      <c r="AJ2" s="36">
        <f t="shared" ref="AJ2:AJ47" si="1">IF(AG2="NORMAL",40,0)+IF(AH2="NORMAL",40,0)+IF(AI2="NORMAL",20,0)</f>
        <v>60</v>
      </c>
    </row>
    <row r="3" ht="22.5" customHeight="1">
      <c r="A3" s="28">
        <v>2.0</v>
      </c>
      <c r="B3" s="36" t="s">
        <v>104</v>
      </c>
      <c r="C3" s="28" t="s">
        <v>177</v>
      </c>
      <c r="D3" s="28" t="s">
        <v>1525</v>
      </c>
      <c r="E3" s="28" t="s">
        <v>1526</v>
      </c>
      <c r="F3" s="36" t="s">
        <v>96</v>
      </c>
      <c r="G3" s="52">
        <v>44175.0</v>
      </c>
      <c r="H3" s="28" t="s">
        <v>1527</v>
      </c>
      <c r="I3" s="28"/>
      <c r="J3" s="28"/>
      <c r="K3" s="28" t="s">
        <v>1528</v>
      </c>
      <c r="L3" s="28"/>
      <c r="M3" s="28" t="s">
        <v>1510</v>
      </c>
      <c r="N3" s="28" t="s">
        <v>1511</v>
      </c>
      <c r="O3" s="28" t="s">
        <v>1512</v>
      </c>
      <c r="P3" s="28" t="s">
        <v>1531</v>
      </c>
      <c r="Q3" s="28"/>
      <c r="R3" s="159">
        <v>45442.0</v>
      </c>
      <c r="S3" s="28"/>
      <c r="T3" s="28"/>
      <c r="U3" s="28"/>
      <c r="V3" s="160">
        <v>44897.0</v>
      </c>
      <c r="W3" s="28" t="s">
        <v>1532</v>
      </c>
      <c r="X3" s="28" t="s">
        <v>1534</v>
      </c>
      <c r="Y3" s="28">
        <v>120.0</v>
      </c>
      <c r="Z3" s="28" t="s">
        <v>1515</v>
      </c>
      <c r="AA3" s="28" t="s">
        <v>1515</v>
      </c>
      <c r="AB3" s="28" t="s">
        <v>1535</v>
      </c>
      <c r="AC3" s="28" t="s">
        <v>1536</v>
      </c>
      <c r="AD3" s="28"/>
      <c r="AE3" s="28"/>
      <c r="AF3" s="28"/>
      <c r="AG3" s="55" t="s">
        <v>184</v>
      </c>
      <c r="AH3" s="55" t="s">
        <v>184</v>
      </c>
      <c r="AI3" s="55" t="s">
        <v>184</v>
      </c>
      <c r="AJ3" s="36">
        <f t="shared" si="1"/>
        <v>100</v>
      </c>
    </row>
    <row r="4" ht="22.5" customHeight="1">
      <c r="A4" s="28">
        <v>3.0</v>
      </c>
      <c r="B4" s="36" t="s">
        <v>183</v>
      </c>
      <c r="C4" s="28" t="s">
        <v>1540</v>
      </c>
      <c r="D4" s="28" t="s">
        <v>1525</v>
      </c>
      <c r="E4" s="28" t="s">
        <v>253</v>
      </c>
      <c r="F4" s="36" t="s">
        <v>181</v>
      </c>
      <c r="G4" s="52">
        <v>44560.0</v>
      </c>
      <c r="H4" s="28"/>
      <c r="I4" s="28"/>
      <c r="J4" s="28"/>
      <c r="K4" s="28" t="s">
        <v>1528</v>
      </c>
      <c r="L4" s="28"/>
      <c r="M4" s="28" t="s">
        <v>1510</v>
      </c>
      <c r="N4" s="28" t="s">
        <v>1511</v>
      </c>
      <c r="O4" s="28" t="s">
        <v>1512</v>
      </c>
      <c r="P4" s="28"/>
      <c r="Q4" s="28" t="s">
        <v>1543</v>
      </c>
      <c r="R4" s="28"/>
      <c r="S4" s="28"/>
      <c r="T4" s="28"/>
      <c r="U4" s="28"/>
      <c r="V4" s="28"/>
      <c r="W4" s="28"/>
      <c r="X4" s="28" t="s">
        <v>1544</v>
      </c>
      <c r="Y4" s="28">
        <v>120.0</v>
      </c>
      <c r="Z4" s="28" t="s">
        <v>1515</v>
      </c>
      <c r="AA4" s="28" t="s">
        <v>1515</v>
      </c>
      <c r="AB4" s="28" t="s">
        <v>1516</v>
      </c>
      <c r="AC4" s="28" t="s">
        <v>1543</v>
      </c>
      <c r="AD4" s="28"/>
      <c r="AE4" s="28"/>
      <c r="AF4" s="28"/>
      <c r="AG4" s="55" t="s">
        <v>1522</v>
      </c>
      <c r="AH4" s="55" t="s">
        <v>1522</v>
      </c>
      <c r="AI4" s="55" t="s">
        <v>184</v>
      </c>
      <c r="AJ4" s="36">
        <f t="shared" si="1"/>
        <v>20</v>
      </c>
    </row>
    <row r="5" ht="22.5" customHeight="1">
      <c r="A5" s="28">
        <v>4.0</v>
      </c>
      <c r="B5" s="36" t="s">
        <v>199</v>
      </c>
      <c r="C5" s="28" t="s">
        <v>269</v>
      </c>
      <c r="D5" s="28" t="s">
        <v>1525</v>
      </c>
      <c r="E5" s="28" t="s">
        <v>253</v>
      </c>
      <c r="F5" s="36" t="s">
        <v>181</v>
      </c>
      <c r="G5" s="52">
        <v>44637.0</v>
      </c>
      <c r="H5" s="28" t="s">
        <v>1507</v>
      </c>
      <c r="I5" s="28"/>
      <c r="J5" s="28"/>
      <c r="K5" s="28" t="s">
        <v>1509</v>
      </c>
      <c r="L5" s="28"/>
      <c r="M5" s="28" t="s">
        <v>1510</v>
      </c>
      <c r="N5" s="28" t="s">
        <v>1511</v>
      </c>
      <c r="O5" s="28" t="s">
        <v>1512</v>
      </c>
      <c r="P5" s="28"/>
      <c r="Q5" s="28"/>
      <c r="R5" s="145">
        <v>44638.0</v>
      </c>
      <c r="S5" s="160">
        <v>44638.0</v>
      </c>
      <c r="T5" s="160">
        <v>44638.0</v>
      </c>
      <c r="U5" s="160">
        <v>44638.0</v>
      </c>
      <c r="V5" s="160">
        <v>45104.0</v>
      </c>
      <c r="W5" s="28" t="s">
        <v>1549</v>
      </c>
      <c r="X5" s="28" t="s">
        <v>1544</v>
      </c>
      <c r="Y5" s="28">
        <v>100.0</v>
      </c>
      <c r="Z5" s="28" t="s">
        <v>1515</v>
      </c>
      <c r="AA5" s="28" t="s">
        <v>1515</v>
      </c>
      <c r="AB5" s="28" t="s">
        <v>1516</v>
      </c>
      <c r="AC5" s="28"/>
      <c r="AD5" s="28"/>
      <c r="AE5" s="28"/>
      <c r="AF5" s="28"/>
      <c r="AG5" s="55" t="s">
        <v>1522</v>
      </c>
      <c r="AH5" s="55" t="s">
        <v>1522</v>
      </c>
      <c r="AI5" s="55" t="s">
        <v>184</v>
      </c>
      <c r="AJ5" s="36">
        <f t="shared" si="1"/>
        <v>20</v>
      </c>
    </row>
    <row r="6" ht="22.5" customHeight="1">
      <c r="A6" s="28">
        <v>5.0</v>
      </c>
      <c r="B6" s="36" t="s">
        <v>278</v>
      </c>
      <c r="C6" s="28" t="s">
        <v>279</v>
      </c>
      <c r="D6" s="28" t="s">
        <v>1525</v>
      </c>
      <c r="E6" s="28" t="s">
        <v>1554</v>
      </c>
      <c r="F6" s="36" t="s">
        <v>181</v>
      </c>
      <c r="G6" s="52">
        <v>44638.0</v>
      </c>
      <c r="H6" s="28" t="s">
        <v>1556</v>
      </c>
      <c r="I6" s="28"/>
      <c r="J6" s="28"/>
      <c r="K6" s="28" t="s">
        <v>1528</v>
      </c>
      <c r="L6" s="28"/>
      <c r="M6" s="28" t="s">
        <v>1510</v>
      </c>
      <c r="N6" s="28" t="s">
        <v>1511</v>
      </c>
      <c r="O6" s="28" t="s">
        <v>1512</v>
      </c>
      <c r="P6" s="28" t="s">
        <v>1557</v>
      </c>
      <c r="Q6" s="28"/>
      <c r="R6" s="145">
        <v>45471.0</v>
      </c>
      <c r="S6" s="28"/>
      <c r="T6" s="28"/>
      <c r="U6" s="28"/>
      <c r="V6" s="160">
        <v>45471.0</v>
      </c>
      <c r="W6" s="28" t="s">
        <v>1558</v>
      </c>
      <c r="X6" s="28" t="s">
        <v>1559</v>
      </c>
      <c r="Y6" s="28">
        <v>70.0</v>
      </c>
      <c r="Z6" s="28" t="s">
        <v>1515</v>
      </c>
      <c r="AA6" s="28" t="s">
        <v>1515</v>
      </c>
      <c r="AB6" s="28" t="s">
        <v>1516</v>
      </c>
      <c r="AC6" s="28" t="s">
        <v>1562</v>
      </c>
      <c r="AD6" s="28"/>
      <c r="AE6" s="28"/>
      <c r="AF6" s="28"/>
      <c r="AG6" s="55" t="s">
        <v>184</v>
      </c>
      <c r="AH6" s="55" t="s">
        <v>184</v>
      </c>
      <c r="AI6" s="55" t="s">
        <v>184</v>
      </c>
      <c r="AJ6" s="36">
        <f t="shared" si="1"/>
        <v>100</v>
      </c>
    </row>
    <row r="7" ht="22.5" customHeight="1">
      <c r="A7" s="28">
        <v>6.0</v>
      </c>
      <c r="B7" s="36" t="s">
        <v>220</v>
      </c>
      <c r="C7" s="28" t="s">
        <v>297</v>
      </c>
      <c r="D7" s="28" t="s">
        <v>1525</v>
      </c>
      <c r="E7" s="28" t="s">
        <v>1563</v>
      </c>
      <c r="F7" s="36" t="s">
        <v>16</v>
      </c>
      <c r="G7" s="52">
        <v>44638.0</v>
      </c>
      <c r="H7" s="28" t="s">
        <v>1565</v>
      </c>
      <c r="I7" s="28"/>
      <c r="J7" s="28"/>
      <c r="K7" s="28" t="s">
        <v>1566</v>
      </c>
      <c r="L7" s="28"/>
      <c r="M7" s="28" t="s">
        <v>1510</v>
      </c>
      <c r="N7" s="28" t="s">
        <v>1511</v>
      </c>
      <c r="O7" s="28" t="s">
        <v>1512</v>
      </c>
      <c r="P7" s="28" t="s">
        <v>1567</v>
      </c>
      <c r="Q7" s="28"/>
      <c r="R7" s="159">
        <v>45428.0</v>
      </c>
      <c r="S7" s="28"/>
      <c r="T7" s="28"/>
      <c r="U7" s="28"/>
      <c r="V7" s="161">
        <v>45428.0</v>
      </c>
      <c r="W7" s="28" t="s">
        <v>1549</v>
      </c>
      <c r="X7" s="28" t="s">
        <v>1570</v>
      </c>
      <c r="Y7" s="28"/>
      <c r="Z7" s="28" t="s">
        <v>1515</v>
      </c>
      <c r="AA7" s="28" t="s">
        <v>1515</v>
      </c>
      <c r="AB7" s="28" t="s">
        <v>1535</v>
      </c>
      <c r="AC7" s="28" t="s">
        <v>1572</v>
      </c>
      <c r="AD7" s="28" t="s">
        <v>1573</v>
      </c>
      <c r="AE7" s="28"/>
      <c r="AF7" s="28"/>
      <c r="AG7" s="55" t="s">
        <v>1522</v>
      </c>
      <c r="AH7" s="55" t="s">
        <v>184</v>
      </c>
      <c r="AI7" s="55" t="s">
        <v>184</v>
      </c>
      <c r="AJ7" s="36">
        <f t="shared" si="1"/>
        <v>60</v>
      </c>
    </row>
    <row r="8" ht="22.5" customHeight="1">
      <c r="A8" s="28">
        <v>7.0</v>
      </c>
      <c r="B8" s="36" t="s">
        <v>228</v>
      </c>
      <c r="C8" s="28" t="s">
        <v>305</v>
      </c>
      <c r="D8" s="28" t="s">
        <v>1525</v>
      </c>
      <c r="E8" s="28" t="s">
        <v>309</v>
      </c>
      <c r="F8" s="36" t="s">
        <v>226</v>
      </c>
      <c r="G8" s="52">
        <v>44638.0</v>
      </c>
      <c r="H8" s="28" t="s">
        <v>1556</v>
      </c>
      <c r="I8" s="28"/>
      <c r="J8" s="28"/>
      <c r="K8" s="28" t="s">
        <v>1528</v>
      </c>
      <c r="L8" s="28"/>
      <c r="M8" s="28" t="s">
        <v>1510</v>
      </c>
      <c r="N8" s="28" t="s">
        <v>1511</v>
      </c>
      <c r="O8" s="28" t="s">
        <v>1512</v>
      </c>
      <c r="P8" s="28" t="s">
        <v>1576</v>
      </c>
      <c r="Q8" s="28"/>
      <c r="R8" s="28"/>
      <c r="S8" s="28"/>
      <c r="T8" s="28"/>
      <c r="U8" s="28"/>
      <c r="V8" s="161">
        <v>45832.0</v>
      </c>
      <c r="W8" s="28"/>
      <c r="X8" s="28"/>
      <c r="Y8" s="28"/>
      <c r="Z8" s="28"/>
      <c r="AA8" s="28"/>
      <c r="AB8" s="28"/>
      <c r="AC8" s="28" t="s">
        <v>1577</v>
      </c>
      <c r="AD8" s="28"/>
      <c r="AE8" s="28"/>
      <c r="AF8" s="145">
        <v>45891.0</v>
      </c>
      <c r="AG8" s="55" t="s">
        <v>184</v>
      </c>
      <c r="AH8" s="55" t="s">
        <v>184</v>
      </c>
      <c r="AI8" s="55" t="s">
        <v>184</v>
      </c>
      <c r="AJ8" s="36">
        <f t="shared" si="1"/>
        <v>100</v>
      </c>
    </row>
    <row r="9" ht="22.5" customHeight="1">
      <c r="A9" s="28">
        <v>8.0</v>
      </c>
      <c r="B9" s="36" t="s">
        <v>248</v>
      </c>
      <c r="C9" s="28" t="s">
        <v>497</v>
      </c>
      <c r="D9" s="28" t="s">
        <v>1525</v>
      </c>
      <c r="E9" s="28" t="s">
        <v>16</v>
      </c>
      <c r="F9" s="36" t="s">
        <v>16</v>
      </c>
      <c r="G9" s="52">
        <v>44925.0</v>
      </c>
      <c r="H9" s="28" t="s">
        <v>1580</v>
      </c>
      <c r="I9" s="28"/>
      <c r="J9" s="28"/>
      <c r="K9" s="28" t="s">
        <v>1528</v>
      </c>
      <c r="L9" s="28"/>
      <c r="M9" s="28" t="s">
        <v>1510</v>
      </c>
      <c r="N9" s="28" t="s">
        <v>1511</v>
      </c>
      <c r="O9" s="28" t="s">
        <v>1512</v>
      </c>
      <c r="P9" s="28"/>
      <c r="Q9" s="28"/>
      <c r="R9" s="28"/>
      <c r="S9" s="28"/>
      <c r="T9" s="28"/>
      <c r="U9" s="28"/>
      <c r="V9" s="160">
        <v>45899.0</v>
      </c>
      <c r="W9" s="28"/>
      <c r="X9" s="28"/>
      <c r="Y9" s="28"/>
      <c r="Z9" s="28"/>
      <c r="AA9" s="28"/>
      <c r="AB9" s="28"/>
      <c r="AC9" s="28" t="s">
        <v>1583</v>
      </c>
      <c r="AD9" s="28" t="s">
        <v>1584</v>
      </c>
      <c r="AE9" s="28"/>
      <c r="AF9" s="28"/>
      <c r="AG9" s="55" t="s">
        <v>184</v>
      </c>
      <c r="AH9" s="55" t="s">
        <v>184</v>
      </c>
      <c r="AI9" s="55" t="s">
        <v>184</v>
      </c>
      <c r="AJ9" s="36">
        <f t="shared" si="1"/>
        <v>100</v>
      </c>
    </row>
    <row r="10" ht="22.5" customHeight="1">
      <c r="A10" s="28">
        <v>9.0</v>
      </c>
      <c r="B10" s="36" t="s">
        <v>265</v>
      </c>
      <c r="C10" s="28" t="s">
        <v>321</v>
      </c>
      <c r="D10" s="28" t="s">
        <v>1525</v>
      </c>
      <c r="E10" s="28" t="s">
        <v>16</v>
      </c>
      <c r="F10" s="36" t="s">
        <v>16</v>
      </c>
      <c r="G10" s="28"/>
      <c r="H10" s="28" t="s">
        <v>1586</v>
      </c>
      <c r="I10" s="28" t="s">
        <v>1588</v>
      </c>
      <c r="J10" s="28"/>
      <c r="K10" s="28" t="s">
        <v>1589</v>
      </c>
      <c r="L10" s="28"/>
      <c r="M10" s="28" t="s">
        <v>1510</v>
      </c>
      <c r="N10" s="28" t="s">
        <v>1590</v>
      </c>
      <c r="O10" s="28" t="s">
        <v>1512</v>
      </c>
      <c r="P10" s="28"/>
      <c r="Q10" s="28"/>
      <c r="R10" s="28"/>
      <c r="S10" s="28"/>
      <c r="T10" s="28"/>
      <c r="U10" s="28"/>
      <c r="V10" s="161">
        <v>45373.0</v>
      </c>
      <c r="W10" s="28"/>
      <c r="X10" s="28"/>
      <c r="Y10" s="28"/>
      <c r="Z10" s="28"/>
      <c r="AA10" s="28"/>
      <c r="AB10" s="28"/>
      <c r="AC10" s="28"/>
      <c r="AD10" s="28"/>
      <c r="AE10" s="28"/>
      <c r="AF10" s="28"/>
      <c r="AG10" s="55" t="s">
        <v>184</v>
      </c>
      <c r="AH10" s="55" t="s">
        <v>184</v>
      </c>
      <c r="AI10" s="55" t="s">
        <v>184</v>
      </c>
      <c r="AJ10" s="36">
        <f t="shared" si="1"/>
        <v>100</v>
      </c>
    </row>
    <row r="11" ht="22.5" customHeight="1">
      <c r="A11" s="28">
        <v>10.0</v>
      </c>
      <c r="B11" s="36" t="s">
        <v>286</v>
      </c>
      <c r="C11" s="28" t="s">
        <v>1593</v>
      </c>
      <c r="D11" s="28" t="s">
        <v>1525</v>
      </c>
      <c r="E11" s="28" t="s">
        <v>1554</v>
      </c>
      <c r="F11" s="36" t="s">
        <v>181</v>
      </c>
      <c r="G11" s="52">
        <v>44638.0</v>
      </c>
      <c r="H11" s="28" t="s">
        <v>1565</v>
      </c>
      <c r="I11" s="28"/>
      <c r="J11" s="28"/>
      <c r="K11" s="28" t="s">
        <v>1566</v>
      </c>
      <c r="L11" s="28"/>
      <c r="M11" s="28" t="s">
        <v>1510</v>
      </c>
      <c r="N11" s="28" t="s">
        <v>1511</v>
      </c>
      <c r="O11" s="28"/>
      <c r="P11" s="28"/>
      <c r="Q11" s="28"/>
      <c r="R11" s="28"/>
      <c r="S11" s="28"/>
      <c r="T11" s="28"/>
      <c r="U11" s="28"/>
      <c r="V11" s="28"/>
      <c r="W11" s="28"/>
      <c r="X11" s="28"/>
      <c r="Y11" s="28"/>
      <c r="Z11" s="28"/>
      <c r="AA11" s="28"/>
      <c r="AB11" s="28"/>
      <c r="AC11" s="28"/>
      <c r="AD11" s="28"/>
      <c r="AE11" s="28"/>
      <c r="AF11" s="28"/>
      <c r="AG11" s="55" t="s">
        <v>184</v>
      </c>
      <c r="AH11" s="55" t="s">
        <v>184</v>
      </c>
      <c r="AI11" s="55" t="s">
        <v>184</v>
      </c>
      <c r="AJ11" s="36">
        <f t="shared" si="1"/>
        <v>100</v>
      </c>
    </row>
    <row r="12" ht="22.5" customHeight="1">
      <c r="A12" s="28">
        <v>11.0</v>
      </c>
      <c r="B12" s="36" t="s">
        <v>777</v>
      </c>
      <c r="C12" s="28" t="s">
        <v>1598</v>
      </c>
      <c r="D12" s="28" t="s">
        <v>1525</v>
      </c>
      <c r="E12" s="28" t="s">
        <v>1554</v>
      </c>
      <c r="F12" s="36" t="s">
        <v>181</v>
      </c>
      <c r="G12" s="52">
        <v>44925.0</v>
      </c>
      <c r="H12" s="28" t="s">
        <v>1580</v>
      </c>
      <c r="I12" s="28"/>
      <c r="J12" s="28"/>
      <c r="K12" s="28" t="s">
        <v>1528</v>
      </c>
      <c r="L12" s="28"/>
      <c r="M12" s="28" t="s">
        <v>1510</v>
      </c>
      <c r="N12" s="28" t="s">
        <v>1511</v>
      </c>
      <c r="O12" s="28" t="s">
        <v>1512</v>
      </c>
      <c r="P12" s="28" t="s">
        <v>1599</v>
      </c>
      <c r="Q12" s="28"/>
      <c r="R12" s="145">
        <v>45731.0</v>
      </c>
      <c r="S12" s="28"/>
      <c r="T12" s="28"/>
      <c r="U12" s="28"/>
      <c r="V12" s="160">
        <v>45731.0</v>
      </c>
      <c r="W12" s="28" t="s">
        <v>1602</v>
      </c>
      <c r="X12" s="28" t="s">
        <v>1604</v>
      </c>
      <c r="Y12" s="28">
        <v>60.0</v>
      </c>
      <c r="Z12" s="28" t="s">
        <v>1515</v>
      </c>
      <c r="AA12" s="28" t="s">
        <v>1515</v>
      </c>
      <c r="AB12" s="28" t="s">
        <v>1516</v>
      </c>
      <c r="AC12" s="28" t="s">
        <v>1583</v>
      </c>
      <c r="AD12" s="28" t="s">
        <v>1606</v>
      </c>
      <c r="AE12" s="145">
        <v>45731.0</v>
      </c>
      <c r="AF12" s="28"/>
      <c r="AG12" s="55" t="s">
        <v>184</v>
      </c>
      <c r="AH12" s="55" t="s">
        <v>184</v>
      </c>
      <c r="AI12" s="55" t="s">
        <v>184</v>
      </c>
      <c r="AJ12" s="36">
        <f t="shared" si="1"/>
        <v>100</v>
      </c>
    </row>
    <row r="13" ht="22.5" customHeight="1">
      <c r="A13" s="28">
        <v>12.0</v>
      </c>
      <c r="B13" s="36" t="s">
        <v>320</v>
      </c>
      <c r="C13" s="28" t="s">
        <v>1612</v>
      </c>
      <c r="D13" s="28" t="s">
        <v>1525</v>
      </c>
      <c r="E13" s="28" t="s">
        <v>434</v>
      </c>
      <c r="F13" s="36" t="s">
        <v>16</v>
      </c>
      <c r="G13" s="52">
        <v>44195.0</v>
      </c>
      <c r="H13" s="28" t="s">
        <v>1527</v>
      </c>
      <c r="I13" s="28"/>
      <c r="J13" s="28"/>
      <c r="K13" s="28" t="s">
        <v>1528</v>
      </c>
      <c r="L13" s="28"/>
      <c r="M13" s="28" t="s">
        <v>1510</v>
      </c>
      <c r="N13" s="28" t="s">
        <v>1511</v>
      </c>
      <c r="O13" s="28" t="s">
        <v>1512</v>
      </c>
      <c r="P13" s="28" t="s">
        <v>1613</v>
      </c>
      <c r="Q13" s="28"/>
      <c r="R13" s="145">
        <v>45453.0</v>
      </c>
      <c r="S13" s="28"/>
      <c r="T13" s="28"/>
      <c r="U13" s="28"/>
      <c r="V13" s="160">
        <v>45265.0</v>
      </c>
      <c r="W13" s="28"/>
      <c r="X13" s="28" t="s">
        <v>1534</v>
      </c>
      <c r="Y13" s="28">
        <v>190.0</v>
      </c>
      <c r="Z13" s="28" t="s">
        <v>1515</v>
      </c>
      <c r="AA13" s="28" t="s">
        <v>1515</v>
      </c>
      <c r="AB13" s="28" t="s">
        <v>1516</v>
      </c>
      <c r="AC13" s="28" t="s">
        <v>1616</v>
      </c>
      <c r="AD13" s="28"/>
      <c r="AE13" s="28"/>
      <c r="AF13" s="28"/>
      <c r="AG13" s="55" t="s">
        <v>184</v>
      </c>
      <c r="AH13" s="55" t="s">
        <v>184</v>
      </c>
      <c r="AI13" s="55" t="s">
        <v>184</v>
      </c>
      <c r="AJ13" s="36">
        <f t="shared" si="1"/>
        <v>100</v>
      </c>
    </row>
    <row r="14" ht="22.5" customHeight="1">
      <c r="A14" s="28">
        <v>13.0</v>
      </c>
      <c r="B14" s="36" t="s">
        <v>1618</v>
      </c>
      <c r="C14" s="28" t="s">
        <v>337</v>
      </c>
      <c r="D14" s="28" t="s">
        <v>1525</v>
      </c>
      <c r="E14" s="28" t="s">
        <v>226</v>
      </c>
      <c r="F14" s="36" t="s">
        <v>226</v>
      </c>
      <c r="G14" s="52">
        <v>44638.0</v>
      </c>
      <c r="H14" s="28" t="s">
        <v>1556</v>
      </c>
      <c r="I14" s="28"/>
      <c r="J14" s="28"/>
      <c r="K14" s="28" t="s">
        <v>1528</v>
      </c>
      <c r="L14" s="28"/>
      <c r="M14" s="28" t="s">
        <v>1510</v>
      </c>
      <c r="N14" s="28" t="s">
        <v>1511</v>
      </c>
      <c r="O14" s="28" t="s">
        <v>1512</v>
      </c>
      <c r="P14" s="28" t="s">
        <v>1557</v>
      </c>
      <c r="Q14" s="28"/>
      <c r="R14" s="145">
        <v>45867.0</v>
      </c>
      <c r="S14" s="28"/>
      <c r="T14" s="28"/>
      <c r="U14" s="28"/>
      <c r="V14" s="160">
        <v>45490.0</v>
      </c>
      <c r="W14" s="28"/>
      <c r="X14" s="28" t="s">
        <v>1625</v>
      </c>
      <c r="Y14" s="28">
        <v>80.0</v>
      </c>
      <c r="Z14" s="28" t="s">
        <v>1515</v>
      </c>
      <c r="AA14" s="28" t="s">
        <v>1515</v>
      </c>
      <c r="AB14" s="28" t="s">
        <v>1516</v>
      </c>
      <c r="AC14" s="28" t="s">
        <v>1627</v>
      </c>
      <c r="AD14" s="28" t="s">
        <v>1628</v>
      </c>
      <c r="AE14" s="28"/>
      <c r="AF14" s="145">
        <v>45867.0</v>
      </c>
      <c r="AG14" s="55" t="s">
        <v>184</v>
      </c>
      <c r="AH14" s="55" t="s">
        <v>184</v>
      </c>
      <c r="AI14" s="55" t="s">
        <v>184</v>
      </c>
      <c r="AJ14" s="36">
        <f t="shared" si="1"/>
        <v>100</v>
      </c>
    </row>
    <row r="15" ht="22.5" customHeight="1">
      <c r="A15" s="28">
        <v>14.0</v>
      </c>
      <c r="B15" s="36" t="s">
        <v>341</v>
      </c>
      <c r="C15" s="28" t="s">
        <v>342</v>
      </c>
      <c r="D15" s="28" t="s">
        <v>1525</v>
      </c>
      <c r="E15" s="28" t="s">
        <v>181</v>
      </c>
      <c r="F15" s="36" t="s">
        <v>181</v>
      </c>
      <c r="G15" s="52">
        <v>44165.0</v>
      </c>
      <c r="H15" s="28" t="s">
        <v>1527</v>
      </c>
      <c r="I15" s="28"/>
      <c r="J15" s="28"/>
      <c r="K15" s="28" t="s">
        <v>1528</v>
      </c>
      <c r="L15" s="28"/>
      <c r="M15" s="28" t="s">
        <v>1510</v>
      </c>
      <c r="N15" s="28" t="s">
        <v>1511</v>
      </c>
      <c r="O15" s="28" t="s">
        <v>1512</v>
      </c>
      <c r="P15" s="28" t="s">
        <v>1632</v>
      </c>
      <c r="Q15" s="28"/>
      <c r="R15" s="28" t="s">
        <v>1633</v>
      </c>
      <c r="S15" s="28" t="s">
        <v>1633</v>
      </c>
      <c r="T15" s="28"/>
      <c r="U15" s="28"/>
      <c r="V15" s="160">
        <v>45033.0</v>
      </c>
      <c r="W15" s="28" t="s">
        <v>1532</v>
      </c>
      <c r="X15" s="28" t="s">
        <v>1634</v>
      </c>
      <c r="Y15" s="28">
        <v>70.0</v>
      </c>
      <c r="Z15" s="28" t="s">
        <v>1515</v>
      </c>
      <c r="AA15" s="28" t="s">
        <v>1515</v>
      </c>
      <c r="AB15" s="28" t="s">
        <v>1516</v>
      </c>
      <c r="AC15" s="28" t="s">
        <v>1635</v>
      </c>
      <c r="AD15" s="28" t="s">
        <v>1636</v>
      </c>
      <c r="AE15" s="28"/>
      <c r="AF15" s="28"/>
      <c r="AG15" s="55" t="s">
        <v>184</v>
      </c>
      <c r="AH15" s="55" t="s">
        <v>184</v>
      </c>
      <c r="AI15" s="55" t="s">
        <v>184</v>
      </c>
      <c r="AJ15" s="36">
        <f t="shared" si="1"/>
        <v>100</v>
      </c>
    </row>
    <row r="16" ht="22.5" customHeight="1">
      <c r="A16" s="28">
        <v>15.0</v>
      </c>
      <c r="B16" s="36" t="s">
        <v>369</v>
      </c>
      <c r="C16" s="28" t="s">
        <v>868</v>
      </c>
      <c r="D16" s="28" t="s">
        <v>1525</v>
      </c>
      <c r="E16" s="28" t="s">
        <v>577</v>
      </c>
      <c r="F16" s="36" t="s">
        <v>16</v>
      </c>
      <c r="G16" s="52">
        <v>44925.0</v>
      </c>
      <c r="H16" s="28" t="s">
        <v>1580</v>
      </c>
      <c r="I16" s="28"/>
      <c r="J16" s="28"/>
      <c r="K16" s="28" t="s">
        <v>1528</v>
      </c>
      <c r="L16" s="28"/>
      <c r="M16" s="28" t="s">
        <v>1510</v>
      </c>
      <c r="N16" s="28" t="s">
        <v>1511</v>
      </c>
      <c r="O16" s="28" t="s">
        <v>1512</v>
      </c>
      <c r="P16" s="28"/>
      <c r="Q16" s="28"/>
      <c r="R16" s="28"/>
      <c r="S16" s="28"/>
      <c r="T16" s="28"/>
      <c r="U16" s="28"/>
      <c r="V16" s="28"/>
      <c r="W16" s="28"/>
      <c r="X16" s="28"/>
      <c r="Y16" s="28"/>
      <c r="Z16" s="28"/>
      <c r="AA16" s="28"/>
      <c r="AB16" s="28"/>
      <c r="AC16" s="28" t="s">
        <v>1646</v>
      </c>
      <c r="AD16" s="28"/>
      <c r="AE16" s="28"/>
      <c r="AF16" s="28"/>
      <c r="AG16" s="55" t="s">
        <v>184</v>
      </c>
      <c r="AH16" s="55" t="s">
        <v>184</v>
      </c>
      <c r="AI16" s="55" t="s">
        <v>184</v>
      </c>
      <c r="AJ16" s="36">
        <f t="shared" si="1"/>
        <v>100</v>
      </c>
    </row>
    <row r="17" ht="22.5" customHeight="1">
      <c r="A17" s="28">
        <v>16.0</v>
      </c>
      <c r="B17" s="36" t="s">
        <v>370</v>
      </c>
      <c r="C17" s="28" t="s">
        <v>371</v>
      </c>
      <c r="D17" s="28" t="s">
        <v>1525</v>
      </c>
      <c r="E17" s="28" t="s">
        <v>181</v>
      </c>
      <c r="F17" s="36" t="s">
        <v>181</v>
      </c>
      <c r="G17" s="52">
        <v>44638.0</v>
      </c>
      <c r="H17" s="28" t="s">
        <v>1565</v>
      </c>
      <c r="I17" s="28"/>
      <c r="J17" s="28"/>
      <c r="K17" s="28" t="s">
        <v>1528</v>
      </c>
      <c r="L17" s="28"/>
      <c r="M17" s="28" t="s">
        <v>1510</v>
      </c>
      <c r="N17" s="28" t="s">
        <v>1511</v>
      </c>
      <c r="O17" s="28" t="s">
        <v>1512</v>
      </c>
      <c r="P17" s="28"/>
      <c r="Q17" s="28"/>
      <c r="R17" s="145">
        <v>44638.0</v>
      </c>
      <c r="S17" s="160">
        <v>44638.0</v>
      </c>
      <c r="T17" s="160">
        <v>44638.0</v>
      </c>
      <c r="U17" s="160">
        <v>44638.0</v>
      </c>
      <c r="V17" s="160">
        <v>44638.0</v>
      </c>
      <c r="W17" s="28"/>
      <c r="X17" s="28"/>
      <c r="Y17" s="28"/>
      <c r="Z17" s="28"/>
      <c r="AA17" s="28"/>
      <c r="AB17" s="28"/>
      <c r="AC17" s="28"/>
      <c r="AD17" s="28"/>
      <c r="AE17" s="28"/>
      <c r="AF17" s="28"/>
      <c r="AG17" s="55" t="s">
        <v>184</v>
      </c>
      <c r="AH17" s="55" t="s">
        <v>184</v>
      </c>
      <c r="AI17" s="55" t="s">
        <v>184</v>
      </c>
      <c r="AJ17" s="36">
        <f t="shared" si="1"/>
        <v>100</v>
      </c>
    </row>
    <row r="18" ht="22.5" customHeight="1">
      <c r="A18" s="28">
        <v>17.0</v>
      </c>
      <c r="B18" s="36" t="s">
        <v>380</v>
      </c>
      <c r="C18" s="28" t="s">
        <v>381</v>
      </c>
      <c r="D18" s="28" t="s">
        <v>1525</v>
      </c>
      <c r="E18" s="28" t="s">
        <v>1652</v>
      </c>
      <c r="F18" s="36" t="s">
        <v>226</v>
      </c>
      <c r="G18" s="52">
        <v>44167.0</v>
      </c>
      <c r="H18" s="28" t="s">
        <v>1527</v>
      </c>
      <c r="I18" s="28"/>
      <c r="J18" s="28"/>
      <c r="K18" s="28" t="s">
        <v>1528</v>
      </c>
      <c r="L18" s="28"/>
      <c r="M18" s="28" t="s">
        <v>1510</v>
      </c>
      <c r="N18" s="28" t="s">
        <v>1511</v>
      </c>
      <c r="O18" s="28" t="s">
        <v>1512</v>
      </c>
      <c r="P18" s="28"/>
      <c r="Q18" s="28"/>
      <c r="R18" s="28"/>
      <c r="S18" s="28"/>
      <c r="T18" s="28"/>
      <c r="U18" s="28"/>
      <c r="V18" s="28"/>
      <c r="W18" s="28"/>
      <c r="X18" s="28"/>
      <c r="Y18" s="28"/>
      <c r="Z18" s="28"/>
      <c r="AA18" s="28"/>
      <c r="AB18" s="28"/>
      <c r="AC18" s="28"/>
      <c r="AD18" s="28"/>
      <c r="AE18" s="28"/>
      <c r="AF18" s="28"/>
      <c r="AG18" s="55" t="s">
        <v>184</v>
      </c>
      <c r="AH18" s="55" t="s">
        <v>184</v>
      </c>
      <c r="AI18" s="55" t="s">
        <v>184</v>
      </c>
      <c r="AJ18" s="36">
        <f t="shared" si="1"/>
        <v>100</v>
      </c>
    </row>
    <row r="19" ht="22.5" customHeight="1">
      <c r="A19" s="28">
        <v>18.0</v>
      </c>
      <c r="B19" s="36" t="s">
        <v>426</v>
      </c>
      <c r="C19" s="28" t="s">
        <v>711</v>
      </c>
      <c r="D19" s="28" t="s">
        <v>1525</v>
      </c>
      <c r="E19" s="28" t="s">
        <v>96</v>
      </c>
      <c r="F19" s="36" t="s">
        <v>96</v>
      </c>
      <c r="G19" s="52">
        <v>44925.0</v>
      </c>
      <c r="H19" s="28" t="s">
        <v>1580</v>
      </c>
      <c r="I19" s="28"/>
      <c r="J19" s="28"/>
      <c r="K19" s="28" t="s">
        <v>1528</v>
      </c>
      <c r="L19" s="28"/>
      <c r="M19" s="28" t="s">
        <v>1510</v>
      </c>
      <c r="N19" s="28" t="s">
        <v>1511</v>
      </c>
      <c r="O19" s="28" t="s">
        <v>1512</v>
      </c>
      <c r="P19" s="28" t="s">
        <v>1599</v>
      </c>
      <c r="Q19" s="28"/>
      <c r="R19" s="145">
        <v>45854.0</v>
      </c>
      <c r="S19" s="28"/>
      <c r="T19" s="28"/>
      <c r="U19" s="28"/>
      <c r="V19" s="160">
        <v>45854.0</v>
      </c>
      <c r="W19" s="28"/>
      <c r="X19" s="28"/>
      <c r="Y19" s="28"/>
      <c r="Z19" s="28"/>
      <c r="AA19" s="28"/>
      <c r="AB19" s="28"/>
      <c r="AC19" s="28" t="s">
        <v>1663</v>
      </c>
      <c r="AD19" s="28" t="s">
        <v>1664</v>
      </c>
      <c r="AE19" s="28"/>
      <c r="AF19" s="145">
        <v>45854.0</v>
      </c>
      <c r="AG19" s="55" t="s">
        <v>184</v>
      </c>
      <c r="AH19" s="55" t="s">
        <v>184</v>
      </c>
      <c r="AI19" s="55" t="s">
        <v>184</v>
      </c>
      <c r="AJ19" s="36">
        <f t="shared" si="1"/>
        <v>100</v>
      </c>
    </row>
    <row r="20" ht="22.5" customHeight="1">
      <c r="A20" s="28">
        <v>19.0</v>
      </c>
      <c r="B20" s="36" t="s">
        <v>447</v>
      </c>
      <c r="C20" s="28" t="s">
        <v>695</v>
      </c>
      <c r="D20" s="28" t="s">
        <v>1525</v>
      </c>
      <c r="E20" s="28" t="s">
        <v>1666</v>
      </c>
      <c r="F20" s="36" t="s">
        <v>16</v>
      </c>
      <c r="G20" s="52">
        <v>44176.0</v>
      </c>
      <c r="H20" s="28" t="s">
        <v>1527</v>
      </c>
      <c r="I20" s="28"/>
      <c r="J20" s="28"/>
      <c r="K20" s="28" t="s">
        <v>1528</v>
      </c>
      <c r="L20" s="28"/>
      <c r="M20" s="28" t="s">
        <v>1510</v>
      </c>
      <c r="N20" s="28" t="s">
        <v>1511</v>
      </c>
      <c r="O20" s="28" t="s">
        <v>1512</v>
      </c>
      <c r="P20" s="28"/>
      <c r="Q20" s="28"/>
      <c r="R20" s="145">
        <v>45874.0</v>
      </c>
      <c r="S20" s="160">
        <v>44812.0</v>
      </c>
      <c r="T20" s="160">
        <v>44812.0</v>
      </c>
      <c r="U20" s="160">
        <v>44812.0</v>
      </c>
      <c r="V20" s="160">
        <v>44812.0</v>
      </c>
      <c r="W20" s="28" t="s">
        <v>1670</v>
      </c>
      <c r="X20" s="28" t="s">
        <v>1559</v>
      </c>
      <c r="Y20" s="28">
        <v>110.0</v>
      </c>
      <c r="Z20" s="28" t="s">
        <v>1515</v>
      </c>
      <c r="AA20" s="28" t="s">
        <v>1515</v>
      </c>
      <c r="AB20" s="28" t="s">
        <v>1535</v>
      </c>
      <c r="AC20" s="28" t="s">
        <v>1673</v>
      </c>
      <c r="AD20" s="28" t="s">
        <v>1675</v>
      </c>
      <c r="AE20" s="28"/>
      <c r="AF20" s="165" t="s">
        <v>1676</v>
      </c>
      <c r="AG20" s="55" t="s">
        <v>184</v>
      </c>
      <c r="AH20" s="55" t="s">
        <v>184</v>
      </c>
      <c r="AI20" s="55" t="s">
        <v>184</v>
      </c>
      <c r="AJ20" s="36">
        <f t="shared" si="1"/>
        <v>100</v>
      </c>
    </row>
    <row r="21" ht="22.5" customHeight="1">
      <c r="A21" s="28">
        <v>20.0</v>
      </c>
      <c r="B21" s="36" t="s">
        <v>792</v>
      </c>
      <c r="C21" s="28" t="s">
        <v>793</v>
      </c>
      <c r="D21" s="28" t="s">
        <v>1525</v>
      </c>
      <c r="E21" s="28" t="s">
        <v>1679</v>
      </c>
      <c r="F21" s="36" t="s">
        <v>96</v>
      </c>
      <c r="G21" s="52">
        <v>44638.0</v>
      </c>
      <c r="H21" s="28" t="s">
        <v>1556</v>
      </c>
      <c r="I21" s="28"/>
      <c r="J21" s="28"/>
      <c r="K21" s="28" t="s">
        <v>1528</v>
      </c>
      <c r="L21" s="28"/>
      <c r="M21" s="28" t="s">
        <v>1510</v>
      </c>
      <c r="N21" s="28" t="s">
        <v>1511</v>
      </c>
      <c r="O21" s="28" t="s">
        <v>1512</v>
      </c>
      <c r="P21" s="28"/>
      <c r="Q21" s="28"/>
      <c r="R21" s="28"/>
      <c r="S21" s="28"/>
      <c r="T21" s="28"/>
      <c r="U21" s="28"/>
      <c r="V21" s="28"/>
      <c r="W21" s="28"/>
      <c r="X21" s="28"/>
      <c r="Y21" s="28"/>
      <c r="Z21" s="28"/>
      <c r="AA21" s="28"/>
      <c r="AB21" s="28"/>
      <c r="AC21" s="28" t="s">
        <v>1683</v>
      </c>
      <c r="AD21" s="28"/>
      <c r="AE21" s="28"/>
      <c r="AF21" s="28"/>
      <c r="AG21" s="55" t="s">
        <v>184</v>
      </c>
      <c r="AH21" s="55" t="s">
        <v>184</v>
      </c>
      <c r="AI21" s="55" t="s">
        <v>184</v>
      </c>
      <c r="AJ21" s="36">
        <f t="shared" si="1"/>
        <v>100</v>
      </c>
    </row>
    <row r="22" ht="22.5" customHeight="1">
      <c r="A22" s="28">
        <v>21.0</v>
      </c>
      <c r="B22" s="36" t="s">
        <v>406</v>
      </c>
      <c r="C22" s="28" t="s">
        <v>407</v>
      </c>
      <c r="D22" s="28" t="s">
        <v>1525</v>
      </c>
      <c r="E22" s="28" t="s">
        <v>288</v>
      </c>
      <c r="F22" s="36" t="s">
        <v>226</v>
      </c>
      <c r="G22" s="52">
        <v>43817.0</v>
      </c>
      <c r="H22" s="28" t="s">
        <v>1580</v>
      </c>
      <c r="I22" s="28"/>
      <c r="J22" s="28"/>
      <c r="K22" s="28" t="s">
        <v>1528</v>
      </c>
      <c r="L22" s="28"/>
      <c r="M22" s="28" t="s">
        <v>1510</v>
      </c>
      <c r="N22" s="28" t="s">
        <v>1511</v>
      </c>
      <c r="O22" s="28" t="s">
        <v>1512</v>
      </c>
      <c r="P22" s="28"/>
      <c r="Q22" s="28"/>
      <c r="R22" s="145">
        <v>45901.0</v>
      </c>
      <c r="S22" s="160">
        <v>43817.0</v>
      </c>
      <c r="T22" s="160">
        <v>43817.0</v>
      </c>
      <c r="U22" s="160">
        <v>43817.0</v>
      </c>
      <c r="V22" s="160">
        <v>43817.0</v>
      </c>
      <c r="W22" s="28" t="s">
        <v>1687</v>
      </c>
      <c r="X22" s="28" t="s">
        <v>1559</v>
      </c>
      <c r="Y22" s="28">
        <v>75.0</v>
      </c>
      <c r="Z22" s="28" t="s">
        <v>1515</v>
      </c>
      <c r="AA22" s="28" t="s">
        <v>1515</v>
      </c>
      <c r="AB22" s="28" t="s">
        <v>1516</v>
      </c>
      <c r="AC22" s="28" t="s">
        <v>1690</v>
      </c>
      <c r="AD22" s="166">
        <v>45930.0</v>
      </c>
      <c r="AE22" s="28"/>
      <c r="AF22" s="28"/>
      <c r="AG22" s="55" t="s">
        <v>184</v>
      </c>
      <c r="AH22" s="55" t="s">
        <v>184</v>
      </c>
      <c r="AI22" s="55" t="s">
        <v>184</v>
      </c>
      <c r="AJ22" s="36">
        <f t="shared" si="1"/>
        <v>100</v>
      </c>
    </row>
    <row r="23" ht="22.5" customHeight="1">
      <c r="A23" s="28">
        <v>22.0</v>
      </c>
      <c r="B23" s="36" t="s">
        <v>420</v>
      </c>
      <c r="C23" s="28" t="s">
        <v>421</v>
      </c>
      <c r="D23" s="28" t="s">
        <v>1525</v>
      </c>
      <c r="E23" s="28" t="s">
        <v>288</v>
      </c>
      <c r="F23" s="36" t="s">
        <v>226</v>
      </c>
      <c r="G23" s="52">
        <v>43817.0</v>
      </c>
      <c r="H23" s="28" t="s">
        <v>1580</v>
      </c>
      <c r="I23" s="28"/>
      <c r="J23" s="28"/>
      <c r="K23" s="28" t="s">
        <v>1528</v>
      </c>
      <c r="L23" s="28"/>
      <c r="M23" s="28" t="s">
        <v>1510</v>
      </c>
      <c r="N23" s="28" t="s">
        <v>1511</v>
      </c>
      <c r="O23" s="28" t="s">
        <v>1512</v>
      </c>
      <c r="P23" s="28" t="s">
        <v>1599</v>
      </c>
      <c r="Q23" s="28"/>
      <c r="R23" s="145">
        <v>45489.0</v>
      </c>
      <c r="S23" s="160">
        <v>44866.0</v>
      </c>
      <c r="T23" s="160">
        <v>44866.0</v>
      </c>
      <c r="U23" s="160">
        <v>44866.0</v>
      </c>
      <c r="V23" s="160">
        <v>45489.0</v>
      </c>
      <c r="W23" s="28" t="s">
        <v>1693</v>
      </c>
      <c r="X23" s="28" t="s">
        <v>1534</v>
      </c>
      <c r="Y23" s="28">
        <v>75.0</v>
      </c>
      <c r="Z23" s="28" t="s">
        <v>1515</v>
      </c>
      <c r="AA23" s="28" t="s">
        <v>1515</v>
      </c>
      <c r="AB23" s="28" t="s">
        <v>1516</v>
      </c>
      <c r="AC23" s="28" t="s">
        <v>1695</v>
      </c>
      <c r="AD23" s="166">
        <v>45931.0</v>
      </c>
      <c r="AE23" s="28"/>
      <c r="AF23" s="28"/>
      <c r="AG23" s="55" t="s">
        <v>184</v>
      </c>
      <c r="AH23" s="55" t="s">
        <v>184</v>
      </c>
      <c r="AI23" s="55" t="s">
        <v>184</v>
      </c>
      <c r="AJ23" s="36">
        <f t="shared" si="1"/>
        <v>100</v>
      </c>
    </row>
    <row r="24" ht="22.5" customHeight="1">
      <c r="A24" s="28">
        <v>23.0</v>
      </c>
      <c r="B24" s="36" t="s">
        <v>486</v>
      </c>
      <c r="C24" s="28" t="s">
        <v>1002</v>
      </c>
      <c r="D24" s="28" t="s">
        <v>1525</v>
      </c>
      <c r="E24" s="28" t="s">
        <v>16</v>
      </c>
      <c r="F24" s="36" t="s">
        <v>16</v>
      </c>
      <c r="G24" s="52">
        <v>44925.0</v>
      </c>
      <c r="H24" s="28" t="s">
        <v>1580</v>
      </c>
      <c r="I24" s="28"/>
      <c r="J24" s="28"/>
      <c r="K24" s="28" t="s">
        <v>1528</v>
      </c>
      <c r="L24" s="28"/>
      <c r="M24" s="28" t="s">
        <v>1510</v>
      </c>
      <c r="N24" s="28" t="s">
        <v>1511</v>
      </c>
      <c r="O24" s="28" t="s">
        <v>1512</v>
      </c>
      <c r="P24" s="28" t="s">
        <v>1599</v>
      </c>
      <c r="Q24" s="28"/>
      <c r="R24" s="145">
        <v>45483.0</v>
      </c>
      <c r="S24" s="28"/>
      <c r="T24" s="28"/>
      <c r="U24" s="28"/>
      <c r="V24" s="160">
        <v>45483.0</v>
      </c>
      <c r="W24" s="28" t="s">
        <v>1700</v>
      </c>
      <c r="X24" s="28" t="s">
        <v>1559</v>
      </c>
      <c r="Y24" s="28">
        <v>40.0</v>
      </c>
      <c r="Z24" s="28" t="s">
        <v>1515</v>
      </c>
      <c r="AA24" s="28" t="s">
        <v>1515</v>
      </c>
      <c r="AB24" s="28" t="s">
        <v>1516</v>
      </c>
      <c r="AC24" s="28" t="s">
        <v>1701</v>
      </c>
      <c r="AD24" s="28"/>
      <c r="AE24" s="28"/>
      <c r="AF24" s="145"/>
      <c r="AG24" s="55" t="s">
        <v>184</v>
      </c>
      <c r="AH24" s="55" t="s">
        <v>184</v>
      </c>
      <c r="AI24" s="55" t="s">
        <v>184</v>
      </c>
      <c r="AJ24" s="36">
        <f t="shared" si="1"/>
        <v>100</v>
      </c>
    </row>
    <row r="25" ht="22.5" customHeight="1">
      <c r="A25" s="28">
        <v>24.0</v>
      </c>
      <c r="B25" s="36" t="s">
        <v>495</v>
      </c>
      <c r="C25" s="28" t="s">
        <v>1024</v>
      </c>
      <c r="D25" s="28" t="s">
        <v>1525</v>
      </c>
      <c r="E25" s="28" t="s">
        <v>16</v>
      </c>
      <c r="F25" s="36" t="s">
        <v>16</v>
      </c>
      <c r="G25" s="52">
        <v>44925.0</v>
      </c>
      <c r="H25" s="28" t="s">
        <v>1580</v>
      </c>
      <c r="I25" s="28"/>
      <c r="J25" s="28"/>
      <c r="K25" s="28" t="s">
        <v>1528</v>
      </c>
      <c r="L25" s="28"/>
      <c r="M25" s="28" t="s">
        <v>1510</v>
      </c>
      <c r="N25" s="28" t="s">
        <v>1511</v>
      </c>
      <c r="O25" s="28" t="s">
        <v>1512</v>
      </c>
      <c r="P25" s="28" t="s">
        <v>1708</v>
      </c>
      <c r="Q25" s="28"/>
      <c r="R25" s="145">
        <v>45843.0</v>
      </c>
      <c r="S25" s="28"/>
      <c r="T25" s="28"/>
      <c r="U25" s="28"/>
      <c r="V25" s="160">
        <v>45843.0</v>
      </c>
      <c r="W25" s="28"/>
      <c r="X25" s="28"/>
      <c r="Y25" s="36">
        <v>0.0</v>
      </c>
      <c r="Z25" s="36" t="s">
        <v>1515</v>
      </c>
      <c r="AA25" s="36" t="s">
        <v>1515</v>
      </c>
      <c r="AB25" s="36" t="s">
        <v>1535</v>
      </c>
      <c r="AC25" s="36" t="s">
        <v>1712</v>
      </c>
      <c r="AD25" s="36" t="s">
        <v>1713</v>
      </c>
      <c r="AE25" s="168">
        <v>46234.0</v>
      </c>
      <c r="AF25" s="145">
        <v>45843.0</v>
      </c>
      <c r="AG25" s="55" t="s">
        <v>184</v>
      </c>
      <c r="AH25" s="55" t="s">
        <v>184</v>
      </c>
      <c r="AI25" s="55" t="s">
        <v>184</v>
      </c>
      <c r="AJ25" s="36">
        <f t="shared" si="1"/>
        <v>100</v>
      </c>
    </row>
    <row r="26" ht="22.5" customHeight="1">
      <c r="A26" s="28">
        <v>25.0</v>
      </c>
      <c r="B26" s="36" t="s">
        <v>448</v>
      </c>
      <c r="C26" s="28" t="s">
        <v>449</v>
      </c>
      <c r="D26" s="28" t="s">
        <v>1525</v>
      </c>
      <c r="E26" s="28" t="s">
        <v>450</v>
      </c>
      <c r="F26" s="36" t="s">
        <v>226</v>
      </c>
      <c r="G26" s="52">
        <v>44168.0</v>
      </c>
      <c r="H26" s="28" t="s">
        <v>1527</v>
      </c>
      <c r="I26" s="28"/>
      <c r="J26" s="28"/>
      <c r="K26" s="28" t="s">
        <v>1528</v>
      </c>
      <c r="L26" s="28"/>
      <c r="M26" s="28" t="s">
        <v>1510</v>
      </c>
      <c r="N26" s="28" t="s">
        <v>1511</v>
      </c>
      <c r="O26" s="28" t="s">
        <v>1512</v>
      </c>
      <c r="P26" s="28"/>
      <c r="Q26" s="28"/>
      <c r="R26" s="28"/>
      <c r="S26" s="28"/>
      <c r="T26" s="28"/>
      <c r="U26" s="28"/>
      <c r="V26" s="160">
        <v>44869.0</v>
      </c>
      <c r="W26" s="28"/>
      <c r="X26" s="28"/>
      <c r="Y26" s="28">
        <v>180.0</v>
      </c>
      <c r="Z26" s="28" t="s">
        <v>1515</v>
      </c>
      <c r="AA26" s="28" t="s">
        <v>1719</v>
      </c>
      <c r="AB26" s="28" t="s">
        <v>1535</v>
      </c>
      <c r="AC26" s="28" t="s">
        <v>1720</v>
      </c>
      <c r="AD26" s="28" t="s">
        <v>1721</v>
      </c>
      <c r="AE26" s="28"/>
      <c r="AF26" s="28"/>
      <c r="AG26" s="55" t="s">
        <v>184</v>
      </c>
      <c r="AH26" s="55" t="s">
        <v>184</v>
      </c>
      <c r="AI26" s="55" t="s">
        <v>184</v>
      </c>
      <c r="AJ26" s="36">
        <f t="shared" si="1"/>
        <v>100</v>
      </c>
    </row>
    <row r="27" ht="22.5" customHeight="1">
      <c r="A27" s="28">
        <v>26.0</v>
      </c>
      <c r="B27" s="36" t="s">
        <v>452</v>
      </c>
      <c r="C27" s="28" t="s">
        <v>453</v>
      </c>
      <c r="D27" s="28" t="s">
        <v>1525</v>
      </c>
      <c r="E27" s="28" t="s">
        <v>1724</v>
      </c>
      <c r="F27" s="36" t="s">
        <v>181</v>
      </c>
      <c r="G27" s="52">
        <v>44925.0</v>
      </c>
      <c r="H27" s="28" t="s">
        <v>1580</v>
      </c>
      <c r="I27" s="28"/>
      <c r="J27" s="28"/>
      <c r="K27" s="28" t="s">
        <v>1528</v>
      </c>
      <c r="L27" s="28"/>
      <c r="M27" s="28" t="s">
        <v>1510</v>
      </c>
      <c r="N27" s="28" t="s">
        <v>1511</v>
      </c>
      <c r="O27" s="28" t="s">
        <v>1512</v>
      </c>
      <c r="P27" s="28" t="s">
        <v>1599</v>
      </c>
      <c r="Q27" s="28"/>
      <c r="R27" s="145">
        <v>45852.0</v>
      </c>
      <c r="S27" s="28"/>
      <c r="T27" s="28"/>
      <c r="U27" s="28"/>
      <c r="V27" s="160">
        <v>45852.0</v>
      </c>
      <c r="W27" s="28"/>
      <c r="X27" s="28"/>
      <c r="Y27" s="28"/>
      <c r="Z27" s="28"/>
      <c r="AA27" s="28"/>
      <c r="AB27" s="28"/>
      <c r="AC27" s="28" t="s">
        <v>1728</v>
      </c>
      <c r="AD27" s="28" t="s">
        <v>1729</v>
      </c>
      <c r="AE27" s="28"/>
      <c r="AF27" s="145">
        <v>45852.0</v>
      </c>
      <c r="AG27" s="55" t="s">
        <v>184</v>
      </c>
      <c r="AH27" s="55" t="s">
        <v>184</v>
      </c>
      <c r="AI27" s="55" t="s">
        <v>184</v>
      </c>
      <c r="AJ27" s="36">
        <f t="shared" si="1"/>
        <v>100</v>
      </c>
    </row>
    <row r="28" ht="22.5" customHeight="1">
      <c r="A28" s="28">
        <v>27.0</v>
      </c>
      <c r="B28" s="28" t="s">
        <v>504</v>
      </c>
      <c r="C28" s="28" t="s">
        <v>1730</v>
      </c>
      <c r="D28" s="28" t="s">
        <v>1525</v>
      </c>
      <c r="E28" s="28" t="s">
        <v>232</v>
      </c>
      <c r="F28" s="36" t="s">
        <v>16</v>
      </c>
      <c r="G28" s="28">
        <v>2023.0</v>
      </c>
      <c r="H28" s="28" t="s">
        <v>1733</v>
      </c>
      <c r="I28" s="28"/>
      <c r="J28" s="28"/>
      <c r="K28" s="28" t="s">
        <v>1509</v>
      </c>
      <c r="L28" s="28"/>
      <c r="M28" s="28" t="s">
        <v>1510</v>
      </c>
      <c r="N28" s="28" t="s">
        <v>1511</v>
      </c>
      <c r="O28" s="28" t="s">
        <v>1512</v>
      </c>
      <c r="P28" s="28" t="s">
        <v>1735</v>
      </c>
      <c r="Q28" s="28"/>
      <c r="R28" s="156">
        <v>46211.0</v>
      </c>
      <c r="S28" s="156">
        <v>46211.0</v>
      </c>
      <c r="T28" s="156">
        <v>46211.0</v>
      </c>
      <c r="U28" s="156">
        <v>46211.0</v>
      </c>
      <c r="V28" s="145">
        <v>45348.0</v>
      </c>
      <c r="W28" s="28" t="s">
        <v>1736</v>
      </c>
      <c r="X28" s="28" t="s">
        <v>1737</v>
      </c>
      <c r="Y28" s="28">
        <v>200.0</v>
      </c>
      <c r="Z28" s="28" t="s">
        <v>1515</v>
      </c>
      <c r="AA28" s="28" t="s">
        <v>1515</v>
      </c>
      <c r="AB28" s="28" t="s">
        <v>1516</v>
      </c>
      <c r="AC28" s="36" t="s">
        <v>1195</v>
      </c>
      <c r="AD28" s="36" t="s">
        <v>669</v>
      </c>
      <c r="AE28" s="170">
        <v>46211.0</v>
      </c>
      <c r="AF28" s="36"/>
      <c r="AG28" s="55" t="s">
        <v>184</v>
      </c>
      <c r="AH28" s="55" t="s">
        <v>184</v>
      </c>
      <c r="AI28" s="55" t="s">
        <v>184</v>
      </c>
      <c r="AJ28" s="36">
        <f t="shared" si="1"/>
        <v>100</v>
      </c>
    </row>
    <row r="29" ht="22.5" customHeight="1">
      <c r="A29" s="28">
        <v>28.0</v>
      </c>
      <c r="B29" s="36" t="s">
        <v>500</v>
      </c>
      <c r="C29" s="28" t="s">
        <v>501</v>
      </c>
      <c r="D29" s="28" t="s">
        <v>1525</v>
      </c>
      <c r="E29" s="28" t="s">
        <v>232</v>
      </c>
      <c r="F29" s="36" t="s">
        <v>16</v>
      </c>
      <c r="G29" s="52">
        <v>44638.0</v>
      </c>
      <c r="H29" s="28" t="s">
        <v>1507</v>
      </c>
      <c r="I29" s="28"/>
      <c r="J29" s="28"/>
      <c r="K29" s="28" t="s">
        <v>1509</v>
      </c>
      <c r="L29" s="28"/>
      <c r="M29" s="28" t="s">
        <v>1510</v>
      </c>
      <c r="N29" s="28" t="s">
        <v>1511</v>
      </c>
      <c r="O29" s="28" t="s">
        <v>1512</v>
      </c>
      <c r="P29" s="28"/>
      <c r="Q29" s="28"/>
      <c r="R29" s="156">
        <v>46211.0</v>
      </c>
      <c r="S29" s="156">
        <v>46211.0</v>
      </c>
      <c r="T29" s="156">
        <v>46211.0</v>
      </c>
      <c r="U29" s="156">
        <v>46211.0</v>
      </c>
      <c r="V29" s="160">
        <v>44638.0</v>
      </c>
      <c r="W29" s="28"/>
      <c r="X29" s="28"/>
      <c r="Y29" s="36">
        <v>50.0</v>
      </c>
      <c r="Z29" s="36" t="s">
        <v>1515</v>
      </c>
      <c r="AA29" s="36" t="s">
        <v>1515</v>
      </c>
      <c r="AB29" s="28" t="s">
        <v>1516</v>
      </c>
      <c r="AC29" s="36" t="s">
        <v>1743</v>
      </c>
      <c r="AD29" s="36" t="s">
        <v>1518</v>
      </c>
      <c r="AE29" s="170">
        <v>46211.0</v>
      </c>
      <c r="AF29" s="28"/>
      <c r="AG29" s="55" t="s">
        <v>184</v>
      </c>
      <c r="AH29" s="55" t="s">
        <v>1522</v>
      </c>
      <c r="AI29" s="55" t="s">
        <v>184</v>
      </c>
      <c r="AJ29" s="36">
        <f t="shared" si="1"/>
        <v>60</v>
      </c>
    </row>
    <row r="30" ht="22.5" customHeight="1">
      <c r="A30" s="28">
        <v>29.0</v>
      </c>
      <c r="B30" s="36" t="s">
        <v>513</v>
      </c>
      <c r="C30" s="28" t="s">
        <v>1744</v>
      </c>
      <c r="D30" s="28" t="s">
        <v>1525</v>
      </c>
      <c r="E30" s="28" t="s">
        <v>232</v>
      </c>
      <c r="F30" s="36" t="s">
        <v>16</v>
      </c>
      <c r="G30" s="52"/>
      <c r="H30" s="28"/>
      <c r="I30" s="28"/>
      <c r="J30" s="28"/>
      <c r="K30" s="36" t="s">
        <v>1746</v>
      </c>
      <c r="L30" s="28"/>
      <c r="M30" s="28"/>
      <c r="N30" s="28"/>
      <c r="O30" s="28"/>
      <c r="P30" s="28"/>
      <c r="Q30" s="28"/>
      <c r="R30" s="156">
        <v>46211.0</v>
      </c>
      <c r="S30" s="156">
        <v>46211.0</v>
      </c>
      <c r="T30" s="156">
        <v>46211.0</v>
      </c>
      <c r="U30" s="156">
        <v>46211.0</v>
      </c>
      <c r="V30" s="28"/>
      <c r="W30" s="28"/>
      <c r="X30" s="28"/>
      <c r="Y30" s="36">
        <v>60.0</v>
      </c>
      <c r="Z30" s="36" t="s">
        <v>1515</v>
      </c>
      <c r="AA30" s="36" t="s">
        <v>1515</v>
      </c>
      <c r="AB30" s="28" t="s">
        <v>1516</v>
      </c>
      <c r="AC30" s="36" t="s">
        <v>1195</v>
      </c>
      <c r="AD30" s="36" t="s">
        <v>669</v>
      </c>
      <c r="AE30" s="170">
        <v>46211.0</v>
      </c>
      <c r="AF30" s="28"/>
      <c r="AG30" s="55" t="s">
        <v>184</v>
      </c>
      <c r="AH30" s="55" t="s">
        <v>184</v>
      </c>
      <c r="AI30" s="55" t="s">
        <v>184</v>
      </c>
      <c r="AJ30" s="36">
        <f t="shared" si="1"/>
        <v>100</v>
      </c>
    </row>
    <row r="31" ht="22.5" customHeight="1">
      <c r="A31" s="28">
        <v>30.0</v>
      </c>
      <c r="B31" s="36" t="s">
        <v>516</v>
      </c>
      <c r="C31" s="28" t="s">
        <v>517</v>
      </c>
      <c r="D31" s="28" t="s">
        <v>1525</v>
      </c>
      <c r="E31" s="28" t="s">
        <v>1755</v>
      </c>
      <c r="F31" s="36" t="s">
        <v>181</v>
      </c>
      <c r="G31" s="52">
        <v>44925.0</v>
      </c>
      <c r="H31" s="28" t="s">
        <v>1580</v>
      </c>
      <c r="I31" s="28"/>
      <c r="J31" s="28"/>
      <c r="K31" s="28" t="s">
        <v>1528</v>
      </c>
      <c r="L31" s="28"/>
      <c r="M31" s="28" t="s">
        <v>1510</v>
      </c>
      <c r="N31" s="28" t="s">
        <v>1511</v>
      </c>
      <c r="O31" s="28" t="s">
        <v>1512</v>
      </c>
      <c r="P31" s="28" t="s">
        <v>1599</v>
      </c>
      <c r="Q31" s="28"/>
      <c r="R31" s="145">
        <v>45869.0</v>
      </c>
      <c r="S31" s="28"/>
      <c r="T31" s="28"/>
      <c r="U31" s="28"/>
      <c r="V31" s="160">
        <v>45771.0</v>
      </c>
      <c r="W31" s="28" t="s">
        <v>1759</v>
      </c>
      <c r="X31" s="28" t="s">
        <v>1625</v>
      </c>
      <c r="Y31" s="28">
        <v>50.0</v>
      </c>
      <c r="Z31" s="28" t="s">
        <v>1515</v>
      </c>
      <c r="AA31" s="28" t="s">
        <v>1515</v>
      </c>
      <c r="AB31" s="28" t="s">
        <v>1535</v>
      </c>
      <c r="AC31" s="28" t="s">
        <v>1663</v>
      </c>
      <c r="AD31" s="28" t="s">
        <v>1762</v>
      </c>
      <c r="AE31" s="28"/>
      <c r="AF31" s="145">
        <v>45869.0</v>
      </c>
      <c r="AG31" s="55" t="s">
        <v>184</v>
      </c>
      <c r="AH31" s="55" t="s">
        <v>184</v>
      </c>
      <c r="AI31" s="55" t="s">
        <v>184</v>
      </c>
      <c r="AJ31" s="36">
        <f t="shared" si="1"/>
        <v>100</v>
      </c>
    </row>
    <row r="32" ht="22.5" customHeight="1">
      <c r="A32" s="28">
        <v>31.0</v>
      </c>
      <c r="B32" s="36" t="s">
        <v>238</v>
      </c>
      <c r="C32" s="28" t="s">
        <v>239</v>
      </c>
      <c r="D32" s="28" t="s">
        <v>1765</v>
      </c>
      <c r="E32" s="28" t="s">
        <v>1526</v>
      </c>
      <c r="F32" s="36" t="s">
        <v>96</v>
      </c>
      <c r="G32" s="28">
        <v>2023.0</v>
      </c>
      <c r="H32" s="28" t="s">
        <v>1767</v>
      </c>
      <c r="I32" s="28"/>
      <c r="J32" s="28"/>
      <c r="K32" s="28" t="s">
        <v>1528</v>
      </c>
      <c r="L32" s="28"/>
      <c r="M32" s="28" t="s">
        <v>1510</v>
      </c>
      <c r="N32" s="28" t="s">
        <v>1511</v>
      </c>
      <c r="O32" s="28" t="s">
        <v>1512</v>
      </c>
      <c r="P32" s="28" t="s">
        <v>1735</v>
      </c>
      <c r="Q32" s="28"/>
      <c r="R32" s="145">
        <v>45446.0</v>
      </c>
      <c r="S32" s="28"/>
      <c r="T32" s="28"/>
      <c r="U32" s="28"/>
      <c r="V32" s="28"/>
      <c r="W32" s="28" t="s">
        <v>1736</v>
      </c>
      <c r="X32" s="28" t="s">
        <v>1770</v>
      </c>
      <c r="Y32" s="28">
        <v>180.0</v>
      </c>
      <c r="Z32" s="28" t="s">
        <v>1515</v>
      </c>
      <c r="AA32" s="28" t="s">
        <v>1515</v>
      </c>
      <c r="AB32" s="28" t="s">
        <v>1516</v>
      </c>
      <c r="AC32" s="28"/>
      <c r="AD32" s="28"/>
      <c r="AE32" s="28"/>
      <c r="AF32" s="28"/>
      <c r="AG32" s="55" t="s">
        <v>184</v>
      </c>
      <c r="AH32" s="55" t="s">
        <v>184</v>
      </c>
      <c r="AI32" s="55" t="s">
        <v>184</v>
      </c>
      <c r="AJ32" s="36">
        <f t="shared" si="1"/>
        <v>100</v>
      </c>
    </row>
    <row r="33" ht="22.5" customHeight="1">
      <c r="A33" s="28">
        <v>32.0</v>
      </c>
      <c r="B33" s="36" t="s">
        <v>541</v>
      </c>
      <c r="C33" s="28" t="s">
        <v>542</v>
      </c>
      <c r="D33" s="28" t="s">
        <v>1765</v>
      </c>
      <c r="E33" s="28" t="s">
        <v>434</v>
      </c>
      <c r="F33" s="36" t="s">
        <v>16</v>
      </c>
      <c r="G33" s="52">
        <v>44638.0</v>
      </c>
      <c r="H33" s="28" t="s">
        <v>1556</v>
      </c>
      <c r="I33" s="28"/>
      <c r="J33" s="28"/>
      <c r="K33" s="28" t="s">
        <v>1528</v>
      </c>
      <c r="L33" s="28"/>
      <c r="M33" s="28" t="s">
        <v>1510</v>
      </c>
      <c r="N33" s="28" t="s">
        <v>1511</v>
      </c>
      <c r="O33" s="28"/>
      <c r="P33" s="28"/>
      <c r="Q33" s="28"/>
      <c r="R33" s="28"/>
      <c r="S33" s="28"/>
      <c r="T33" s="28"/>
      <c r="U33" s="28"/>
      <c r="V33" s="28"/>
      <c r="W33" s="28"/>
      <c r="X33" s="28"/>
      <c r="Y33" s="28"/>
      <c r="Z33" s="28"/>
      <c r="AA33" s="28"/>
      <c r="AB33" s="28"/>
      <c r="AC33" s="28" t="s">
        <v>1775</v>
      </c>
      <c r="AD33" s="28"/>
      <c r="AE33" s="28"/>
      <c r="AF33" s="28"/>
      <c r="AG33" s="55" t="s">
        <v>184</v>
      </c>
      <c r="AH33" s="55" t="s">
        <v>184</v>
      </c>
      <c r="AI33" s="55" t="s">
        <v>184</v>
      </c>
      <c r="AJ33" s="36">
        <f t="shared" si="1"/>
        <v>100</v>
      </c>
    </row>
    <row r="34" ht="22.5" customHeight="1">
      <c r="A34" s="28">
        <v>33.0</v>
      </c>
      <c r="B34" s="36" t="s">
        <v>1188</v>
      </c>
      <c r="C34" s="28" t="s">
        <v>1196</v>
      </c>
      <c r="D34" s="28" t="s">
        <v>1765</v>
      </c>
      <c r="E34" s="28" t="s">
        <v>16</v>
      </c>
      <c r="F34" s="36" t="s">
        <v>16</v>
      </c>
      <c r="G34" s="52">
        <v>44560.0</v>
      </c>
      <c r="H34" s="28" t="s">
        <v>1779</v>
      </c>
      <c r="I34" s="28"/>
      <c r="J34" s="28"/>
      <c r="K34" s="28" t="s">
        <v>1528</v>
      </c>
      <c r="L34" s="28"/>
      <c r="M34" s="28" t="s">
        <v>1510</v>
      </c>
      <c r="N34" s="28" t="s">
        <v>1511</v>
      </c>
      <c r="O34" s="28"/>
      <c r="P34" s="28"/>
      <c r="Q34" s="28"/>
      <c r="R34" s="28"/>
      <c r="S34" s="28"/>
      <c r="T34" s="28"/>
      <c r="U34" s="28"/>
      <c r="V34" s="28"/>
      <c r="W34" s="28"/>
      <c r="X34" s="28"/>
      <c r="Y34" s="28"/>
      <c r="Z34" s="28"/>
      <c r="AA34" s="28"/>
      <c r="AB34" s="28"/>
      <c r="AC34" s="28"/>
      <c r="AD34" s="28"/>
      <c r="AE34" s="28"/>
      <c r="AF34" s="28"/>
      <c r="AG34" s="55" t="s">
        <v>184</v>
      </c>
      <c r="AH34" s="55" t="s">
        <v>184</v>
      </c>
      <c r="AI34" s="55" t="s">
        <v>184</v>
      </c>
      <c r="AJ34" s="36">
        <f t="shared" si="1"/>
        <v>100</v>
      </c>
    </row>
    <row r="35" ht="22.5" customHeight="1">
      <c r="A35" s="28">
        <v>34.0</v>
      </c>
      <c r="B35" s="36" t="s">
        <v>851</v>
      </c>
      <c r="C35" s="28" t="s">
        <v>852</v>
      </c>
      <c r="D35" s="28" t="s">
        <v>1765</v>
      </c>
      <c r="E35" s="28" t="s">
        <v>181</v>
      </c>
      <c r="F35" s="36" t="s">
        <v>181</v>
      </c>
      <c r="G35" s="52">
        <v>44601.0</v>
      </c>
      <c r="H35" s="28" t="s">
        <v>1787</v>
      </c>
      <c r="I35" s="28" t="s">
        <v>1788</v>
      </c>
      <c r="J35" s="28"/>
      <c r="K35" s="28" t="s">
        <v>1789</v>
      </c>
      <c r="L35" s="28"/>
      <c r="M35" s="28" t="s">
        <v>1510</v>
      </c>
      <c r="N35" s="28" t="s">
        <v>1790</v>
      </c>
      <c r="O35" s="28"/>
      <c r="P35" s="28"/>
      <c r="Q35" s="28"/>
      <c r="R35" s="145">
        <v>44601.0</v>
      </c>
      <c r="S35" s="160">
        <v>44601.0</v>
      </c>
      <c r="T35" s="160">
        <v>44601.0</v>
      </c>
      <c r="U35" s="160">
        <v>44601.0</v>
      </c>
      <c r="V35" s="160">
        <v>44601.0</v>
      </c>
      <c r="W35" s="28"/>
      <c r="X35" s="28"/>
      <c r="Y35" s="28"/>
      <c r="Z35" s="28"/>
      <c r="AA35" s="28"/>
      <c r="AB35" s="28"/>
      <c r="AC35" s="28"/>
      <c r="AD35" s="28"/>
      <c r="AE35" s="28"/>
      <c r="AF35" s="28"/>
      <c r="AG35" s="55" t="s">
        <v>184</v>
      </c>
      <c r="AH35" s="55" t="s">
        <v>184</v>
      </c>
      <c r="AI35" s="55" t="s">
        <v>184</v>
      </c>
      <c r="AJ35" s="36">
        <f t="shared" si="1"/>
        <v>100</v>
      </c>
    </row>
    <row r="36" ht="22.5" customHeight="1">
      <c r="A36" s="28">
        <v>35.0</v>
      </c>
      <c r="B36" s="36" t="s">
        <v>1071</v>
      </c>
      <c r="C36" s="28" t="s">
        <v>1072</v>
      </c>
      <c r="D36" s="28" t="s">
        <v>1765</v>
      </c>
      <c r="E36" s="28" t="s">
        <v>16</v>
      </c>
      <c r="F36" s="36" t="s">
        <v>16</v>
      </c>
      <c r="G36" s="28"/>
      <c r="H36" s="28" t="s">
        <v>1796</v>
      </c>
      <c r="I36" s="28" t="s">
        <v>1797</v>
      </c>
      <c r="J36" s="28"/>
      <c r="K36" s="28" t="s">
        <v>1798</v>
      </c>
      <c r="L36" s="28"/>
      <c r="M36" s="28" t="s">
        <v>1510</v>
      </c>
      <c r="N36" s="28" t="s">
        <v>1511</v>
      </c>
      <c r="O36" s="28" t="s">
        <v>1512</v>
      </c>
      <c r="P36" s="28"/>
      <c r="Q36" s="28"/>
      <c r="R36" s="145">
        <v>45871.0</v>
      </c>
      <c r="S36" s="160">
        <v>45591.0</v>
      </c>
      <c r="T36" s="160">
        <v>45591.0</v>
      </c>
      <c r="U36" s="160">
        <v>45591.0</v>
      </c>
      <c r="V36" s="160">
        <v>45591.0</v>
      </c>
      <c r="W36" s="28"/>
      <c r="X36" s="28"/>
      <c r="Y36" s="28"/>
      <c r="Z36" s="28"/>
      <c r="AA36" s="28"/>
      <c r="AB36" s="28"/>
      <c r="AC36" s="28" t="s">
        <v>1801</v>
      </c>
      <c r="AD36" s="28" t="s">
        <v>1802</v>
      </c>
      <c r="AE36" s="28"/>
      <c r="AF36" s="145">
        <v>45871.0</v>
      </c>
      <c r="AG36" s="55" t="s">
        <v>184</v>
      </c>
      <c r="AH36" s="55" t="s">
        <v>184</v>
      </c>
      <c r="AI36" s="55" t="s">
        <v>184</v>
      </c>
      <c r="AJ36" s="36">
        <f t="shared" si="1"/>
        <v>100</v>
      </c>
    </row>
    <row r="37" ht="22.5" customHeight="1">
      <c r="A37" s="28">
        <v>36.0</v>
      </c>
      <c r="B37" s="36" t="s">
        <v>996</v>
      </c>
      <c r="C37" s="28" t="s">
        <v>997</v>
      </c>
      <c r="D37" s="28" t="s">
        <v>1765</v>
      </c>
      <c r="E37" s="28" t="s">
        <v>1808</v>
      </c>
      <c r="F37" s="36" t="s">
        <v>16</v>
      </c>
      <c r="G37" s="28">
        <v>2023.0</v>
      </c>
      <c r="H37" s="28" t="s">
        <v>1767</v>
      </c>
      <c r="I37" s="28"/>
      <c r="J37" s="28"/>
      <c r="K37" s="28" t="s">
        <v>1528</v>
      </c>
      <c r="L37" s="28"/>
      <c r="M37" s="28" t="s">
        <v>1510</v>
      </c>
      <c r="N37" s="28" t="s">
        <v>1511</v>
      </c>
      <c r="O37" s="28" t="s">
        <v>1512</v>
      </c>
      <c r="P37" s="28" t="s">
        <v>1735</v>
      </c>
      <c r="Q37" s="28"/>
      <c r="R37" s="145">
        <v>45446.0</v>
      </c>
      <c r="S37" s="28"/>
      <c r="T37" s="28"/>
      <c r="U37" s="28"/>
      <c r="V37" s="28"/>
      <c r="W37" s="28" t="s">
        <v>1736</v>
      </c>
      <c r="X37" s="28" t="s">
        <v>1770</v>
      </c>
      <c r="Y37" s="28">
        <v>180.0</v>
      </c>
      <c r="Z37" s="28" t="s">
        <v>1515</v>
      </c>
      <c r="AA37" s="28" t="s">
        <v>1515</v>
      </c>
      <c r="AB37" s="28" t="s">
        <v>1516</v>
      </c>
      <c r="AC37" s="28"/>
      <c r="AD37" s="28"/>
      <c r="AE37" s="28"/>
      <c r="AF37" s="28"/>
      <c r="AG37" s="55" t="s">
        <v>184</v>
      </c>
      <c r="AH37" s="55" t="s">
        <v>184</v>
      </c>
      <c r="AI37" s="55" t="s">
        <v>184</v>
      </c>
      <c r="AJ37" s="36">
        <f t="shared" si="1"/>
        <v>100</v>
      </c>
    </row>
    <row r="38" ht="22.5" customHeight="1">
      <c r="A38" s="28">
        <v>37.0</v>
      </c>
      <c r="B38" s="36" t="s">
        <v>692</v>
      </c>
      <c r="C38" s="28" t="s">
        <v>1820</v>
      </c>
      <c r="D38" s="28" t="s">
        <v>1765</v>
      </c>
      <c r="E38" s="28" t="s">
        <v>96</v>
      </c>
      <c r="F38" s="36" t="s">
        <v>96</v>
      </c>
      <c r="G38" s="52">
        <v>44638.0</v>
      </c>
      <c r="H38" s="28" t="s">
        <v>1556</v>
      </c>
      <c r="I38" s="28"/>
      <c r="J38" s="28"/>
      <c r="K38" s="28" t="s">
        <v>1528</v>
      </c>
      <c r="L38" s="28"/>
      <c r="M38" s="28" t="s">
        <v>1510</v>
      </c>
      <c r="N38" s="28" t="s">
        <v>1511</v>
      </c>
      <c r="O38" s="28" t="s">
        <v>1512</v>
      </c>
      <c r="P38" s="28" t="s">
        <v>1823</v>
      </c>
      <c r="Q38" s="28" t="s">
        <v>1824</v>
      </c>
      <c r="R38" s="159">
        <v>45426.0</v>
      </c>
      <c r="S38" s="28"/>
      <c r="T38" s="28"/>
      <c r="U38" s="28"/>
      <c r="V38" s="161">
        <v>45426.0</v>
      </c>
      <c r="W38" s="28" t="s">
        <v>1670</v>
      </c>
      <c r="X38" s="28" t="s">
        <v>1534</v>
      </c>
      <c r="Y38" s="28">
        <v>60.0</v>
      </c>
      <c r="Z38" s="28" t="s">
        <v>1515</v>
      </c>
      <c r="AA38" s="28" t="s">
        <v>1515</v>
      </c>
      <c r="AB38" s="28" t="s">
        <v>1516</v>
      </c>
      <c r="AC38" s="28" t="s">
        <v>1627</v>
      </c>
      <c r="AD38" s="28" t="s">
        <v>1826</v>
      </c>
      <c r="AE38" s="28"/>
      <c r="AF38" s="145">
        <v>45881.0</v>
      </c>
      <c r="AG38" s="55" t="s">
        <v>184</v>
      </c>
      <c r="AH38" s="55" t="s">
        <v>184</v>
      </c>
      <c r="AI38" s="55" t="s">
        <v>184</v>
      </c>
      <c r="AJ38" s="36">
        <f t="shared" si="1"/>
        <v>100</v>
      </c>
    </row>
    <row r="39" ht="22.5" customHeight="1">
      <c r="A39" s="28">
        <v>38.0</v>
      </c>
      <c r="B39" s="36" t="s">
        <v>794</v>
      </c>
      <c r="C39" s="28" t="s">
        <v>1829</v>
      </c>
      <c r="D39" s="28" t="s">
        <v>1765</v>
      </c>
      <c r="E39" s="28" t="s">
        <v>96</v>
      </c>
      <c r="F39" s="36" t="s">
        <v>96</v>
      </c>
      <c r="G39" s="52">
        <v>44560.0</v>
      </c>
      <c r="H39" s="28" t="s">
        <v>1831</v>
      </c>
      <c r="I39" s="28" t="s">
        <v>1832</v>
      </c>
      <c r="J39" s="28"/>
      <c r="K39" s="28" t="s">
        <v>1528</v>
      </c>
      <c r="L39" s="28"/>
      <c r="M39" s="28" t="s">
        <v>1510</v>
      </c>
      <c r="N39" s="28" t="s">
        <v>1511</v>
      </c>
      <c r="O39" s="28" t="s">
        <v>1512</v>
      </c>
      <c r="P39" s="28" t="s">
        <v>1823</v>
      </c>
      <c r="Q39" s="28" t="s">
        <v>1833</v>
      </c>
      <c r="R39" s="159">
        <v>45426.0</v>
      </c>
      <c r="S39" s="28"/>
      <c r="T39" s="28"/>
      <c r="U39" s="28"/>
      <c r="V39" s="161">
        <v>45426.0</v>
      </c>
      <c r="W39" s="28" t="s">
        <v>1837</v>
      </c>
      <c r="X39" s="28">
        <v>52.0</v>
      </c>
      <c r="Y39" s="28">
        <v>30.0</v>
      </c>
      <c r="Z39" s="28" t="s">
        <v>1515</v>
      </c>
      <c r="AA39" s="28" t="s">
        <v>1515</v>
      </c>
      <c r="AB39" s="28" t="s">
        <v>1516</v>
      </c>
      <c r="AC39" s="28" t="s">
        <v>1839</v>
      </c>
      <c r="AD39" s="28" t="s">
        <v>1826</v>
      </c>
      <c r="AE39" s="28"/>
      <c r="AF39" s="145">
        <v>45881.0</v>
      </c>
      <c r="AG39" s="55" t="s">
        <v>184</v>
      </c>
      <c r="AH39" s="55" t="s">
        <v>184</v>
      </c>
      <c r="AI39" s="55" t="s">
        <v>184</v>
      </c>
      <c r="AJ39" s="36">
        <f t="shared" si="1"/>
        <v>100</v>
      </c>
    </row>
    <row r="40" ht="22.5" customHeight="1">
      <c r="A40" s="28">
        <v>39.0</v>
      </c>
      <c r="B40" s="36" t="s">
        <v>1041</v>
      </c>
      <c r="C40" s="28" t="s">
        <v>1042</v>
      </c>
      <c r="D40" s="28" t="s">
        <v>1765</v>
      </c>
      <c r="E40" s="28" t="s">
        <v>181</v>
      </c>
      <c r="F40" s="36" t="s">
        <v>181</v>
      </c>
      <c r="G40" s="52">
        <v>44638.0</v>
      </c>
      <c r="H40" s="28" t="s">
        <v>1556</v>
      </c>
      <c r="I40" s="28"/>
      <c r="J40" s="28"/>
      <c r="K40" s="28" t="s">
        <v>1528</v>
      </c>
      <c r="L40" s="28"/>
      <c r="M40" s="28" t="s">
        <v>1510</v>
      </c>
      <c r="N40" s="28" t="s">
        <v>1511</v>
      </c>
      <c r="O40" s="28" t="s">
        <v>1512</v>
      </c>
      <c r="P40" s="28" t="s">
        <v>1844</v>
      </c>
      <c r="Q40" s="28"/>
      <c r="R40" s="145">
        <v>45770.0</v>
      </c>
      <c r="S40" s="28"/>
      <c r="T40" s="28"/>
      <c r="U40" s="28"/>
      <c r="V40" s="161">
        <v>45770.0</v>
      </c>
      <c r="W40" s="28"/>
      <c r="X40" s="28"/>
      <c r="Y40" s="28"/>
      <c r="Z40" s="28"/>
      <c r="AA40" s="28"/>
      <c r="AB40" s="28"/>
      <c r="AC40" s="28"/>
      <c r="AD40" s="28"/>
      <c r="AE40" s="28"/>
      <c r="AF40" s="28"/>
      <c r="AG40" s="55" t="s">
        <v>184</v>
      </c>
      <c r="AH40" s="55" t="s">
        <v>184</v>
      </c>
      <c r="AI40" s="55" t="s">
        <v>184</v>
      </c>
      <c r="AJ40" s="36">
        <f t="shared" si="1"/>
        <v>100</v>
      </c>
    </row>
    <row r="41" ht="22.5" customHeight="1">
      <c r="A41" s="28">
        <v>40.0</v>
      </c>
      <c r="B41" s="36" t="s">
        <v>892</v>
      </c>
      <c r="C41" s="28" t="s">
        <v>1849</v>
      </c>
      <c r="D41" s="28" t="s">
        <v>1765</v>
      </c>
      <c r="E41" s="28" t="s">
        <v>577</v>
      </c>
      <c r="F41" s="36" t="s">
        <v>16</v>
      </c>
      <c r="G41" s="28">
        <v>2023.0</v>
      </c>
      <c r="H41" s="28" t="s">
        <v>1767</v>
      </c>
      <c r="I41" s="28"/>
      <c r="J41" s="28"/>
      <c r="K41" s="28" t="s">
        <v>1528</v>
      </c>
      <c r="L41" s="28"/>
      <c r="M41" s="28" t="s">
        <v>1510</v>
      </c>
      <c r="N41" s="28" t="s">
        <v>1511</v>
      </c>
      <c r="O41" s="28" t="s">
        <v>1512</v>
      </c>
      <c r="P41" s="28" t="s">
        <v>1735</v>
      </c>
      <c r="Q41" s="28"/>
      <c r="R41" s="145">
        <v>45448.0</v>
      </c>
      <c r="S41" s="145">
        <v>45350.0</v>
      </c>
      <c r="T41" s="145">
        <v>45350.0</v>
      </c>
      <c r="U41" s="145">
        <v>45350.0</v>
      </c>
      <c r="V41" s="145">
        <v>45350.0</v>
      </c>
      <c r="W41" s="28" t="s">
        <v>1736</v>
      </c>
      <c r="X41" s="28" t="s">
        <v>1770</v>
      </c>
      <c r="Y41" s="28">
        <v>180.0</v>
      </c>
      <c r="Z41" s="28" t="s">
        <v>1515</v>
      </c>
      <c r="AA41" s="28" t="s">
        <v>1515</v>
      </c>
      <c r="AB41" s="28" t="s">
        <v>1516</v>
      </c>
      <c r="AC41" s="36" t="s">
        <v>1856</v>
      </c>
      <c r="AD41" s="28"/>
      <c r="AE41" s="28"/>
      <c r="AF41" s="28"/>
      <c r="AG41" s="55" t="s">
        <v>1522</v>
      </c>
      <c r="AH41" s="55" t="s">
        <v>184</v>
      </c>
      <c r="AI41" s="55" t="s">
        <v>184</v>
      </c>
      <c r="AJ41" s="36">
        <f t="shared" si="1"/>
        <v>60</v>
      </c>
    </row>
    <row r="42" ht="22.5" customHeight="1">
      <c r="A42" s="28">
        <v>41.0</v>
      </c>
      <c r="B42" s="36" t="s">
        <v>1530</v>
      </c>
      <c r="C42" s="28" t="s">
        <v>1861</v>
      </c>
      <c r="D42" s="28" t="s">
        <v>1765</v>
      </c>
      <c r="E42" s="28" t="s">
        <v>1808</v>
      </c>
      <c r="F42" s="36" t="s">
        <v>16</v>
      </c>
      <c r="G42" s="52">
        <v>44182.0</v>
      </c>
      <c r="H42" s="28" t="s">
        <v>1527</v>
      </c>
      <c r="I42" s="28"/>
      <c r="J42" s="28"/>
      <c r="K42" s="28" t="s">
        <v>1528</v>
      </c>
      <c r="L42" s="28"/>
      <c r="M42" s="28" t="s">
        <v>1510</v>
      </c>
      <c r="N42" s="28" t="s">
        <v>1511</v>
      </c>
      <c r="O42" s="28" t="s">
        <v>1512</v>
      </c>
      <c r="P42" s="28"/>
      <c r="Q42" s="28"/>
      <c r="R42" s="28"/>
      <c r="S42" s="28"/>
      <c r="T42" s="28"/>
      <c r="U42" s="28"/>
      <c r="V42" s="28"/>
      <c r="W42" s="28"/>
      <c r="X42" s="28"/>
      <c r="Y42" s="28"/>
      <c r="Z42" s="28"/>
      <c r="AA42" s="28"/>
      <c r="AB42" s="28"/>
      <c r="AC42" s="28"/>
      <c r="AD42" s="28"/>
      <c r="AE42" s="28"/>
      <c r="AF42" s="28"/>
      <c r="AG42" s="55" t="s">
        <v>184</v>
      </c>
      <c r="AH42" s="55" t="s">
        <v>184</v>
      </c>
      <c r="AI42" s="55" t="s">
        <v>184</v>
      </c>
      <c r="AJ42" s="36">
        <f t="shared" si="1"/>
        <v>100</v>
      </c>
    </row>
    <row r="43" ht="22.5" customHeight="1">
      <c r="A43" s="28">
        <v>42.0</v>
      </c>
      <c r="B43" s="36" t="s">
        <v>1151</v>
      </c>
      <c r="C43" s="28" t="s">
        <v>1152</v>
      </c>
      <c r="D43" s="28" t="s">
        <v>1765</v>
      </c>
      <c r="E43" s="28" t="s">
        <v>1871</v>
      </c>
      <c r="F43" s="36" t="s">
        <v>16</v>
      </c>
      <c r="G43" s="52">
        <v>44638.0</v>
      </c>
      <c r="H43" s="28" t="s">
        <v>1565</v>
      </c>
      <c r="I43" s="28"/>
      <c r="J43" s="28"/>
      <c r="K43" s="28" t="s">
        <v>1566</v>
      </c>
      <c r="L43" s="28"/>
      <c r="M43" s="28" t="s">
        <v>1510</v>
      </c>
      <c r="N43" s="28" t="s">
        <v>1511</v>
      </c>
      <c r="O43" s="28" t="s">
        <v>1512</v>
      </c>
      <c r="P43" s="28" t="s">
        <v>1567</v>
      </c>
      <c r="Q43" s="28" t="s">
        <v>1876</v>
      </c>
      <c r="R43" s="145">
        <v>45918.0</v>
      </c>
      <c r="S43" s="28"/>
      <c r="T43" s="28"/>
      <c r="U43" s="28"/>
      <c r="V43" s="161">
        <v>45429.0</v>
      </c>
      <c r="W43" s="28" t="s">
        <v>1670</v>
      </c>
      <c r="X43" s="28" t="s">
        <v>1878</v>
      </c>
      <c r="Y43" s="28">
        <v>80.0</v>
      </c>
      <c r="Z43" s="28" t="s">
        <v>1515</v>
      </c>
      <c r="AA43" s="28" t="s">
        <v>1515</v>
      </c>
      <c r="AB43" s="28" t="s">
        <v>1535</v>
      </c>
      <c r="AC43" s="28" t="s">
        <v>1880</v>
      </c>
      <c r="AD43" s="28" t="s">
        <v>1883</v>
      </c>
      <c r="AE43" s="28"/>
      <c r="AF43" s="28"/>
      <c r="AG43" s="55" t="s">
        <v>184</v>
      </c>
      <c r="AH43" s="55" t="s">
        <v>184</v>
      </c>
      <c r="AI43" s="55" t="s">
        <v>184</v>
      </c>
      <c r="AJ43" s="36">
        <f t="shared" si="1"/>
        <v>100</v>
      </c>
    </row>
    <row r="44" ht="22.5" customHeight="1">
      <c r="A44" s="28">
        <v>43.0</v>
      </c>
      <c r="B44" s="36" t="s">
        <v>1023</v>
      </c>
      <c r="C44" s="28" t="s">
        <v>1025</v>
      </c>
      <c r="D44" s="28" t="s">
        <v>1765</v>
      </c>
      <c r="E44" s="28" t="s">
        <v>1886</v>
      </c>
      <c r="F44" s="36" t="s">
        <v>96</v>
      </c>
      <c r="G44" s="28">
        <v>2023.0</v>
      </c>
      <c r="H44" s="28" t="s">
        <v>1767</v>
      </c>
      <c r="I44" s="28"/>
      <c r="J44" s="28"/>
      <c r="K44" s="28" t="s">
        <v>1528</v>
      </c>
      <c r="L44" s="28"/>
      <c r="M44" s="28" t="s">
        <v>1510</v>
      </c>
      <c r="N44" s="28" t="s">
        <v>1511</v>
      </c>
      <c r="O44" s="28" t="s">
        <v>1512</v>
      </c>
      <c r="P44" s="28" t="s">
        <v>1735</v>
      </c>
      <c r="Q44" s="28"/>
      <c r="R44" s="145">
        <v>45447.0</v>
      </c>
      <c r="S44" s="28"/>
      <c r="T44" s="28"/>
      <c r="U44" s="28"/>
      <c r="V44" s="28"/>
      <c r="W44" s="28" t="s">
        <v>1736</v>
      </c>
      <c r="X44" s="28" t="s">
        <v>1770</v>
      </c>
      <c r="Y44" s="28">
        <v>180.0</v>
      </c>
      <c r="Z44" s="28" t="s">
        <v>1515</v>
      </c>
      <c r="AA44" s="28" t="s">
        <v>1515</v>
      </c>
      <c r="AB44" s="28" t="s">
        <v>1516</v>
      </c>
      <c r="AC44" s="28"/>
      <c r="AD44" s="28"/>
      <c r="AE44" s="28"/>
      <c r="AF44" s="28"/>
      <c r="AG44" s="55" t="s">
        <v>184</v>
      </c>
      <c r="AH44" s="55" t="s">
        <v>184</v>
      </c>
      <c r="AI44" s="55" t="s">
        <v>184</v>
      </c>
      <c r="AJ44" s="36">
        <f t="shared" si="1"/>
        <v>100</v>
      </c>
    </row>
    <row r="45" ht="22.5" customHeight="1">
      <c r="A45" s="28">
        <v>44.0</v>
      </c>
      <c r="B45" s="36" t="s">
        <v>1246</v>
      </c>
      <c r="C45" s="28" t="s">
        <v>1247</v>
      </c>
      <c r="D45" s="28" t="s">
        <v>1765</v>
      </c>
      <c r="E45" s="28" t="s">
        <v>1897</v>
      </c>
      <c r="F45" s="36" t="s">
        <v>16</v>
      </c>
      <c r="G45" s="28">
        <v>2023.0</v>
      </c>
      <c r="H45" s="28" t="s">
        <v>1767</v>
      </c>
      <c r="I45" s="28"/>
      <c r="J45" s="28"/>
      <c r="K45" s="28" t="s">
        <v>1528</v>
      </c>
      <c r="L45" s="28"/>
      <c r="M45" s="28" t="s">
        <v>1510</v>
      </c>
      <c r="N45" s="28" t="s">
        <v>1511</v>
      </c>
      <c r="O45" s="28" t="s">
        <v>1512</v>
      </c>
      <c r="P45" s="28" t="s">
        <v>1735</v>
      </c>
      <c r="Q45" s="28"/>
      <c r="R45" s="145">
        <v>45861.0</v>
      </c>
      <c r="S45" s="160">
        <v>45349.0</v>
      </c>
      <c r="T45" s="160">
        <v>45349.0</v>
      </c>
      <c r="U45" s="160">
        <v>45349.0</v>
      </c>
      <c r="V45" s="160">
        <v>45349.0</v>
      </c>
      <c r="W45" s="28" t="s">
        <v>1736</v>
      </c>
      <c r="X45" s="28" t="s">
        <v>1770</v>
      </c>
      <c r="Y45" s="28">
        <v>180.0</v>
      </c>
      <c r="Z45" s="28" t="s">
        <v>1515</v>
      </c>
      <c r="AA45" s="28" t="s">
        <v>1515</v>
      </c>
      <c r="AB45" s="28" t="s">
        <v>1516</v>
      </c>
      <c r="AC45" s="28" t="s">
        <v>1901</v>
      </c>
      <c r="AD45" s="28" t="s">
        <v>1902</v>
      </c>
      <c r="AE45" s="28"/>
      <c r="AF45" s="145">
        <v>45861.0</v>
      </c>
      <c r="AG45" s="55" t="s">
        <v>184</v>
      </c>
      <c r="AH45" s="55" t="s">
        <v>184</v>
      </c>
      <c r="AI45" s="55" t="s">
        <v>184</v>
      </c>
      <c r="AJ45" s="36">
        <f t="shared" si="1"/>
        <v>100</v>
      </c>
    </row>
    <row r="46" ht="22.5" customHeight="1">
      <c r="A46" s="28">
        <v>45.0</v>
      </c>
      <c r="B46" s="36" t="s">
        <v>1308</v>
      </c>
      <c r="C46" s="28" t="s">
        <v>1309</v>
      </c>
      <c r="D46" s="28" t="s">
        <v>1765</v>
      </c>
      <c r="E46" s="28" t="s">
        <v>1908</v>
      </c>
      <c r="F46" s="36" t="s">
        <v>16</v>
      </c>
      <c r="G46" s="52">
        <v>44638.0</v>
      </c>
      <c r="H46" s="28" t="s">
        <v>1565</v>
      </c>
      <c r="I46" s="28"/>
      <c r="J46" s="28"/>
      <c r="K46" s="28" t="s">
        <v>1566</v>
      </c>
      <c r="L46" s="28"/>
      <c r="M46" s="28" t="s">
        <v>1510</v>
      </c>
      <c r="N46" s="28" t="s">
        <v>1511</v>
      </c>
      <c r="O46" s="28" t="s">
        <v>1512</v>
      </c>
      <c r="P46" s="28" t="s">
        <v>1557</v>
      </c>
      <c r="Q46" s="28"/>
      <c r="R46" s="159">
        <v>45860.0</v>
      </c>
      <c r="S46" s="28"/>
      <c r="T46" s="28"/>
      <c r="U46" s="28"/>
      <c r="V46" s="161">
        <v>45429.0</v>
      </c>
      <c r="W46" s="28" t="s">
        <v>1670</v>
      </c>
      <c r="X46" s="28" t="s">
        <v>1770</v>
      </c>
      <c r="Y46" s="28">
        <v>120.0</v>
      </c>
      <c r="Z46" s="28" t="s">
        <v>1515</v>
      </c>
      <c r="AA46" s="28" t="s">
        <v>1515</v>
      </c>
      <c r="AB46" s="28" t="s">
        <v>1535</v>
      </c>
      <c r="AC46" s="28" t="s">
        <v>1627</v>
      </c>
      <c r="AD46" s="28" t="s">
        <v>1914</v>
      </c>
      <c r="AE46" s="28"/>
      <c r="AF46" s="145">
        <v>45860.0</v>
      </c>
      <c r="AG46" s="55" t="s">
        <v>1522</v>
      </c>
      <c r="AH46" s="55" t="s">
        <v>1522</v>
      </c>
      <c r="AI46" s="55" t="s">
        <v>184</v>
      </c>
      <c r="AJ46" s="36">
        <f t="shared" si="1"/>
        <v>20</v>
      </c>
    </row>
    <row r="47" ht="22.5" customHeight="1">
      <c r="A47" s="28">
        <v>46.0</v>
      </c>
      <c r="B47" s="28" t="s">
        <v>1915</v>
      </c>
      <c r="C47" s="28" t="s">
        <v>1916</v>
      </c>
      <c r="D47" s="28" t="s">
        <v>1918</v>
      </c>
      <c r="E47" s="28" t="s">
        <v>253</v>
      </c>
      <c r="F47" s="36" t="s">
        <v>181</v>
      </c>
      <c r="G47" s="52">
        <v>44183.0</v>
      </c>
      <c r="H47" s="28" t="s">
        <v>1527</v>
      </c>
      <c r="I47" s="28"/>
      <c r="J47" s="28"/>
      <c r="K47" s="28" t="s">
        <v>1528</v>
      </c>
      <c r="L47" s="28"/>
      <c r="M47" s="28" t="s">
        <v>1510</v>
      </c>
      <c r="N47" s="28" t="s">
        <v>1511</v>
      </c>
      <c r="O47" s="28" t="s">
        <v>1512</v>
      </c>
      <c r="P47" s="28" t="s">
        <v>1632</v>
      </c>
      <c r="Q47" s="28"/>
      <c r="R47" s="145">
        <v>45484.0</v>
      </c>
      <c r="S47" s="28"/>
      <c r="T47" s="28"/>
      <c r="U47" s="28"/>
      <c r="V47" s="160">
        <v>44959.0</v>
      </c>
      <c r="W47" s="28" t="s">
        <v>1549</v>
      </c>
      <c r="X47" s="28" t="s">
        <v>1634</v>
      </c>
      <c r="Y47" s="28">
        <v>110.0</v>
      </c>
      <c r="Z47" s="28" t="s">
        <v>1515</v>
      </c>
      <c r="AA47" s="28" t="s">
        <v>1515</v>
      </c>
      <c r="AB47" s="28" t="s">
        <v>1516</v>
      </c>
      <c r="AC47" s="28"/>
      <c r="AD47" s="28"/>
      <c r="AE47" s="28"/>
      <c r="AF47" s="28"/>
      <c r="AG47" s="55" t="s">
        <v>184</v>
      </c>
      <c r="AH47" s="55" t="s">
        <v>184</v>
      </c>
      <c r="AI47" s="55" t="s">
        <v>184</v>
      </c>
      <c r="AJ47" s="36">
        <f t="shared" si="1"/>
        <v>100</v>
      </c>
    </row>
    <row r="48" ht="22.5" customHeight="1">
      <c r="A48" s="28"/>
      <c r="B48" s="28"/>
      <c r="C48" s="28"/>
      <c r="D48" s="28"/>
      <c r="E48" s="28"/>
      <c r="F48" s="36"/>
      <c r="G48" s="52"/>
      <c r="H48" s="28"/>
      <c r="I48" s="28"/>
      <c r="J48" s="28"/>
      <c r="K48" s="28"/>
      <c r="L48" s="28"/>
      <c r="M48" s="28"/>
      <c r="N48" s="28"/>
      <c r="O48" s="28"/>
      <c r="P48" s="28"/>
      <c r="Q48" s="28"/>
      <c r="R48" s="145"/>
      <c r="S48" s="28"/>
      <c r="T48" s="28"/>
      <c r="U48" s="28"/>
      <c r="V48" s="160"/>
      <c r="W48" s="28"/>
      <c r="X48" s="28"/>
      <c r="Y48" s="28"/>
      <c r="Z48" s="28"/>
      <c r="AA48" s="28"/>
      <c r="AB48" s="28"/>
      <c r="AC48" s="28"/>
      <c r="AD48" s="28"/>
      <c r="AE48" s="28"/>
      <c r="AF48" s="28"/>
      <c r="AG48" s="36"/>
      <c r="AH48" s="36"/>
      <c r="AI48" s="36"/>
      <c r="AJ48" s="36"/>
    </row>
    <row r="49" ht="22.5" customHeight="1">
      <c r="A49" s="28"/>
      <c r="B49" s="28"/>
      <c r="C49" s="28"/>
      <c r="D49" s="28"/>
      <c r="E49" s="28"/>
      <c r="F49" s="36"/>
      <c r="G49" s="52"/>
      <c r="H49" s="28"/>
      <c r="I49" s="28"/>
      <c r="J49" s="28"/>
      <c r="K49" s="28"/>
      <c r="L49" s="28"/>
      <c r="M49" s="28"/>
      <c r="N49" s="28"/>
      <c r="O49" s="28"/>
      <c r="P49" s="28"/>
      <c r="Q49" s="28"/>
      <c r="R49" s="145"/>
      <c r="S49" s="28"/>
      <c r="T49" s="28"/>
      <c r="U49" s="28"/>
      <c r="V49" s="160"/>
      <c r="W49" s="28"/>
      <c r="X49" s="28"/>
      <c r="Y49" s="28"/>
      <c r="Z49" s="28"/>
      <c r="AA49" s="28"/>
      <c r="AB49" s="28"/>
      <c r="AC49" s="28"/>
      <c r="AD49" s="28"/>
      <c r="AE49" s="28"/>
      <c r="AF49" s="28"/>
      <c r="AG49" s="36"/>
      <c r="AH49" s="36"/>
      <c r="AI49" s="36"/>
      <c r="AJ49" s="36"/>
    </row>
    <row r="50" ht="22.5" customHeight="1">
      <c r="A50" s="28"/>
      <c r="B50" s="28"/>
      <c r="C50" s="28"/>
      <c r="D50" s="28"/>
      <c r="E50" s="28"/>
      <c r="F50" s="36"/>
      <c r="G50" s="52"/>
      <c r="H50" s="28"/>
      <c r="I50" s="28"/>
      <c r="J50" s="28"/>
      <c r="K50" s="28"/>
      <c r="L50" s="28"/>
      <c r="M50" s="28"/>
      <c r="N50" s="28"/>
      <c r="O50" s="28"/>
      <c r="P50" s="28"/>
      <c r="Q50" s="28"/>
      <c r="R50" s="145"/>
      <c r="S50" s="28"/>
      <c r="T50" s="28"/>
      <c r="U50" s="28"/>
      <c r="V50" s="160"/>
      <c r="W50" s="28"/>
      <c r="X50" s="28"/>
      <c r="Y50" s="28"/>
      <c r="Z50" s="28"/>
      <c r="AA50" s="28"/>
      <c r="AB50" s="28"/>
      <c r="AC50" s="28"/>
      <c r="AD50" s="28"/>
      <c r="AE50" s="28"/>
      <c r="AF50" s="28"/>
      <c r="AG50" s="36"/>
      <c r="AH50" s="36"/>
      <c r="AI50" s="36"/>
      <c r="AJ50" s="36"/>
    </row>
    <row r="51" ht="22.5" customHeight="1">
      <c r="A51" s="28"/>
      <c r="B51" s="28"/>
      <c r="C51" s="28"/>
      <c r="D51" s="28"/>
      <c r="E51" s="28"/>
      <c r="F51" s="36"/>
      <c r="G51" s="52"/>
      <c r="H51" s="28"/>
      <c r="I51" s="28"/>
      <c r="J51" s="28"/>
      <c r="K51" s="28"/>
      <c r="L51" s="28"/>
      <c r="M51" s="28"/>
      <c r="N51" s="28"/>
      <c r="O51" s="28"/>
      <c r="P51" s="28"/>
      <c r="Q51" s="28"/>
      <c r="R51" s="145"/>
      <c r="S51" s="28"/>
      <c r="T51" s="28"/>
      <c r="U51" s="28"/>
      <c r="V51" s="160"/>
      <c r="W51" s="28"/>
      <c r="X51" s="28"/>
      <c r="Y51" s="28"/>
      <c r="Z51" s="28"/>
      <c r="AA51" s="28"/>
      <c r="AB51" s="28"/>
      <c r="AC51" s="28"/>
      <c r="AD51" s="28"/>
      <c r="AE51" s="28"/>
      <c r="AF51" s="28"/>
      <c r="AG51" s="36"/>
      <c r="AH51" s="36"/>
      <c r="AI51" s="36"/>
      <c r="AJ51" s="36"/>
    </row>
    <row r="52" ht="22.5" customHeight="1">
      <c r="A52" s="28"/>
      <c r="B52" s="28"/>
      <c r="C52" s="28"/>
      <c r="D52" s="28"/>
      <c r="E52" s="28"/>
      <c r="F52" s="36"/>
      <c r="G52" s="52"/>
      <c r="H52" s="28"/>
      <c r="I52" s="28"/>
      <c r="J52" s="28"/>
      <c r="K52" s="28"/>
      <c r="L52" s="28"/>
      <c r="M52" s="28"/>
      <c r="N52" s="28"/>
      <c r="O52" s="28"/>
      <c r="P52" s="28"/>
      <c r="Q52" s="28"/>
      <c r="R52" s="145"/>
      <c r="S52" s="28"/>
      <c r="T52" s="28"/>
      <c r="U52" s="28"/>
      <c r="V52" s="160"/>
      <c r="W52" s="28"/>
      <c r="X52" s="28"/>
      <c r="Y52" s="28"/>
      <c r="Z52" s="28"/>
      <c r="AA52" s="28"/>
      <c r="AB52" s="28"/>
      <c r="AC52" s="28"/>
      <c r="AD52" s="28"/>
      <c r="AE52" s="28"/>
      <c r="AF52" s="28"/>
      <c r="AG52" s="36"/>
      <c r="AH52" s="36"/>
      <c r="AI52" s="36"/>
      <c r="AJ52" s="36"/>
    </row>
    <row r="53" ht="22.5" customHeight="1">
      <c r="A53" s="28"/>
      <c r="B53" s="28"/>
      <c r="C53" s="28"/>
      <c r="D53" s="28"/>
      <c r="E53" s="28"/>
      <c r="F53" s="36"/>
      <c r="G53" s="52"/>
      <c r="H53" s="28"/>
      <c r="I53" s="28"/>
      <c r="J53" s="28"/>
      <c r="K53" s="28"/>
      <c r="L53" s="28"/>
      <c r="M53" s="28"/>
      <c r="N53" s="28"/>
      <c r="O53" s="28"/>
      <c r="P53" s="28"/>
      <c r="Q53" s="28"/>
      <c r="R53" s="145"/>
      <c r="S53" s="28"/>
      <c r="T53" s="28"/>
      <c r="U53" s="28"/>
      <c r="V53" s="160"/>
      <c r="W53" s="28"/>
      <c r="X53" s="28"/>
      <c r="Y53" s="28"/>
      <c r="Z53" s="28"/>
      <c r="AA53" s="28"/>
      <c r="AB53" s="28"/>
      <c r="AC53" s="28"/>
      <c r="AD53" s="28"/>
      <c r="AE53" s="28"/>
      <c r="AF53" s="28"/>
      <c r="AG53" s="36"/>
      <c r="AH53" s="36"/>
      <c r="AI53" s="36"/>
      <c r="AJ53" s="36"/>
    </row>
    <row r="54" ht="22.5" customHeight="1">
      <c r="A54" s="28"/>
      <c r="B54" s="28"/>
      <c r="C54" s="28"/>
      <c r="D54" s="28"/>
      <c r="E54" s="28"/>
      <c r="F54" s="36"/>
      <c r="G54" s="52"/>
      <c r="H54" s="28"/>
      <c r="I54" s="28"/>
      <c r="J54" s="28"/>
      <c r="K54" s="28"/>
      <c r="L54" s="28"/>
      <c r="M54" s="28"/>
      <c r="N54" s="28"/>
      <c r="O54" s="28"/>
      <c r="P54" s="28"/>
      <c r="Q54" s="28"/>
      <c r="R54" s="145"/>
      <c r="S54" s="28"/>
      <c r="T54" s="28"/>
      <c r="U54" s="28"/>
      <c r="V54" s="160"/>
      <c r="W54" s="28"/>
      <c r="X54" s="28"/>
      <c r="Y54" s="28"/>
      <c r="Z54" s="28"/>
      <c r="AA54" s="28"/>
      <c r="AB54" s="28"/>
      <c r="AC54" s="28"/>
      <c r="AD54" s="28"/>
      <c r="AE54" s="28"/>
      <c r="AF54" s="28"/>
      <c r="AG54" s="36"/>
      <c r="AH54" s="36"/>
      <c r="AI54" s="36"/>
      <c r="AJ54" s="36"/>
    </row>
    <row r="55" ht="22.5" customHeight="1">
      <c r="A55" s="28"/>
      <c r="B55" s="28"/>
      <c r="C55" s="28"/>
      <c r="D55" s="28"/>
      <c r="E55" s="28"/>
      <c r="F55" s="36"/>
      <c r="G55" s="52"/>
      <c r="H55" s="28"/>
      <c r="I55" s="28"/>
      <c r="J55" s="28"/>
      <c r="K55" s="28"/>
      <c r="L55" s="28"/>
      <c r="M55" s="28"/>
      <c r="N55" s="28"/>
      <c r="O55" s="28"/>
      <c r="P55" s="28"/>
      <c r="Q55" s="28"/>
      <c r="R55" s="145"/>
      <c r="S55" s="28"/>
      <c r="T55" s="28"/>
      <c r="U55" s="28"/>
      <c r="V55" s="160"/>
      <c r="W55" s="28"/>
      <c r="X55" s="28"/>
      <c r="Y55" s="28"/>
      <c r="Z55" s="28"/>
      <c r="AA55" s="28"/>
      <c r="AB55" s="28"/>
      <c r="AC55" s="28"/>
      <c r="AD55" s="28"/>
      <c r="AE55" s="28"/>
      <c r="AF55" s="28"/>
      <c r="AG55" s="36"/>
      <c r="AH55" s="36"/>
      <c r="AI55" s="36"/>
      <c r="AJ55" s="36"/>
    </row>
    <row r="56" ht="22.5" customHeight="1">
      <c r="A56" s="28"/>
      <c r="B56" s="28"/>
      <c r="C56" s="28"/>
      <c r="D56" s="28"/>
      <c r="E56" s="28"/>
      <c r="F56" s="36"/>
      <c r="G56" s="52"/>
      <c r="H56" s="28"/>
      <c r="I56" s="28"/>
      <c r="J56" s="28"/>
      <c r="K56" s="28"/>
      <c r="L56" s="28"/>
      <c r="M56" s="28"/>
      <c r="N56" s="28"/>
      <c r="O56" s="28"/>
      <c r="P56" s="28"/>
      <c r="Q56" s="28"/>
      <c r="R56" s="145"/>
      <c r="S56" s="28"/>
      <c r="T56" s="28"/>
      <c r="U56" s="28"/>
      <c r="V56" s="160"/>
      <c r="W56" s="28"/>
      <c r="X56" s="28"/>
      <c r="Y56" s="28"/>
      <c r="Z56" s="28"/>
      <c r="AA56" s="28"/>
      <c r="AB56" s="28"/>
      <c r="AC56" s="28"/>
      <c r="AD56" s="28"/>
      <c r="AE56" s="28"/>
      <c r="AF56" s="28"/>
      <c r="AG56" s="36"/>
      <c r="AH56" s="36"/>
      <c r="AI56" s="36"/>
      <c r="AJ56" s="36"/>
    </row>
    <row r="57" ht="22.5" customHeight="1">
      <c r="A57" s="28"/>
      <c r="B57" s="28"/>
      <c r="C57" s="28"/>
      <c r="D57" s="28"/>
      <c r="E57" s="28"/>
      <c r="F57" s="36"/>
      <c r="G57" s="52"/>
      <c r="H57" s="28"/>
      <c r="I57" s="28"/>
      <c r="J57" s="28"/>
      <c r="K57" s="28"/>
      <c r="L57" s="28"/>
      <c r="M57" s="28"/>
      <c r="N57" s="28"/>
      <c r="O57" s="28"/>
      <c r="P57" s="28"/>
      <c r="Q57" s="28"/>
      <c r="R57" s="145"/>
      <c r="S57" s="28"/>
      <c r="T57" s="28"/>
      <c r="U57" s="28"/>
      <c r="V57" s="160"/>
      <c r="W57" s="28"/>
      <c r="X57" s="28"/>
      <c r="Y57" s="28"/>
      <c r="Z57" s="28"/>
      <c r="AA57" s="28"/>
      <c r="AB57" s="28"/>
      <c r="AC57" s="28"/>
      <c r="AD57" s="28"/>
      <c r="AE57" s="28"/>
      <c r="AF57" s="28"/>
      <c r="AG57" s="36"/>
      <c r="AH57" s="36"/>
      <c r="AI57" s="36"/>
      <c r="AJ57" s="36"/>
    </row>
    <row r="58" ht="22.5" customHeight="1">
      <c r="A58" s="28"/>
      <c r="B58" s="28"/>
      <c r="C58" s="28"/>
      <c r="D58" s="28"/>
      <c r="E58" s="28"/>
      <c r="F58" s="36"/>
      <c r="G58" s="52"/>
      <c r="H58" s="28"/>
      <c r="I58" s="28"/>
      <c r="J58" s="28"/>
      <c r="K58" s="28"/>
      <c r="L58" s="28"/>
      <c r="M58" s="28"/>
      <c r="N58" s="28"/>
      <c r="O58" s="28"/>
      <c r="P58" s="28"/>
      <c r="Q58" s="28"/>
      <c r="R58" s="145"/>
      <c r="S58" s="28"/>
      <c r="T58" s="28"/>
      <c r="U58" s="28"/>
      <c r="V58" s="160"/>
      <c r="W58" s="28"/>
      <c r="X58" s="28"/>
      <c r="Y58" s="28"/>
      <c r="Z58" s="28"/>
      <c r="AA58" s="28"/>
      <c r="AB58" s="28"/>
      <c r="AC58" s="28"/>
      <c r="AD58" s="28"/>
      <c r="AE58" s="28"/>
      <c r="AF58" s="28"/>
      <c r="AG58" s="36"/>
      <c r="AH58" s="36"/>
      <c r="AI58" s="36"/>
      <c r="AJ58" s="36"/>
    </row>
    <row r="59" ht="22.5" customHeight="1">
      <c r="A59" s="28"/>
      <c r="B59" s="28"/>
      <c r="C59" s="28"/>
      <c r="D59" s="28"/>
      <c r="E59" s="28"/>
      <c r="F59" s="36"/>
      <c r="G59" s="52"/>
      <c r="H59" s="28"/>
      <c r="I59" s="28"/>
      <c r="J59" s="28"/>
      <c r="K59" s="28"/>
      <c r="L59" s="28"/>
      <c r="M59" s="28"/>
      <c r="N59" s="28"/>
      <c r="O59" s="28"/>
      <c r="P59" s="28"/>
      <c r="Q59" s="28"/>
      <c r="R59" s="145"/>
      <c r="S59" s="28"/>
      <c r="T59" s="28"/>
      <c r="U59" s="28"/>
      <c r="V59" s="160"/>
      <c r="W59" s="28"/>
      <c r="X59" s="28"/>
      <c r="Y59" s="28"/>
      <c r="Z59" s="28"/>
      <c r="AA59" s="28"/>
      <c r="AB59" s="28"/>
      <c r="AC59" s="28"/>
      <c r="AD59" s="28"/>
      <c r="AE59" s="28"/>
      <c r="AF59" s="28"/>
      <c r="AG59" s="36"/>
      <c r="AH59" s="36"/>
      <c r="AI59" s="36"/>
      <c r="AJ59" s="36"/>
    </row>
    <row r="60" ht="22.5" customHeight="1">
      <c r="A60" s="28"/>
      <c r="B60" s="28"/>
      <c r="C60" s="28"/>
      <c r="D60" s="28"/>
      <c r="E60" s="28"/>
      <c r="F60" s="36"/>
      <c r="G60" s="52"/>
      <c r="H60" s="28"/>
      <c r="I60" s="28"/>
      <c r="J60" s="28"/>
      <c r="K60" s="28"/>
      <c r="L60" s="28"/>
      <c r="M60" s="28"/>
      <c r="N60" s="28"/>
      <c r="O60" s="28"/>
      <c r="P60" s="28"/>
      <c r="Q60" s="28"/>
      <c r="R60" s="145"/>
      <c r="S60" s="28"/>
      <c r="T60" s="28"/>
      <c r="U60" s="28"/>
      <c r="V60" s="160"/>
      <c r="W60" s="28"/>
      <c r="X60" s="28"/>
      <c r="Y60" s="28"/>
      <c r="Z60" s="28"/>
      <c r="AA60" s="28"/>
      <c r="AB60" s="28"/>
      <c r="AC60" s="28"/>
      <c r="AD60" s="28"/>
      <c r="AE60" s="28"/>
      <c r="AF60" s="28"/>
      <c r="AG60" s="36"/>
      <c r="AH60" s="36"/>
      <c r="AI60" s="36"/>
      <c r="AJ60" s="36"/>
    </row>
    <row r="61" ht="22.5" customHeight="1">
      <c r="A61" s="28"/>
      <c r="B61" s="28"/>
      <c r="C61" s="28"/>
      <c r="D61" s="28"/>
      <c r="E61" s="28"/>
      <c r="F61" s="36"/>
      <c r="G61" s="52"/>
      <c r="H61" s="28"/>
      <c r="I61" s="28"/>
      <c r="J61" s="28"/>
      <c r="K61" s="28"/>
      <c r="L61" s="28"/>
      <c r="M61" s="28"/>
      <c r="N61" s="28"/>
      <c r="O61" s="28"/>
      <c r="P61" s="28"/>
      <c r="Q61" s="28"/>
      <c r="R61" s="145"/>
      <c r="S61" s="28"/>
      <c r="T61" s="28"/>
      <c r="U61" s="28"/>
      <c r="V61" s="160"/>
      <c r="W61" s="28"/>
      <c r="X61" s="28"/>
      <c r="Y61" s="28"/>
      <c r="Z61" s="28"/>
      <c r="AA61" s="28"/>
      <c r="AB61" s="28"/>
      <c r="AC61" s="28"/>
      <c r="AD61" s="28"/>
      <c r="AE61" s="28"/>
      <c r="AF61" s="28"/>
      <c r="AG61" s="36"/>
      <c r="AH61" s="36"/>
      <c r="AI61" s="36"/>
      <c r="AJ61" s="36"/>
    </row>
    <row r="62" ht="22.5" customHeight="1">
      <c r="A62" s="28"/>
      <c r="B62" s="28"/>
      <c r="C62" s="28"/>
      <c r="D62" s="28"/>
      <c r="E62" s="28"/>
      <c r="F62" s="36"/>
      <c r="G62" s="52"/>
      <c r="H62" s="28"/>
      <c r="I62" s="28"/>
      <c r="J62" s="28"/>
      <c r="K62" s="28"/>
      <c r="L62" s="28"/>
      <c r="M62" s="28"/>
      <c r="N62" s="28"/>
      <c r="O62" s="28"/>
      <c r="P62" s="28"/>
      <c r="Q62" s="28"/>
      <c r="R62" s="145"/>
      <c r="S62" s="28"/>
      <c r="T62" s="28"/>
      <c r="U62" s="28"/>
      <c r="V62" s="160"/>
      <c r="W62" s="28"/>
      <c r="X62" s="28"/>
      <c r="Y62" s="28"/>
      <c r="Z62" s="28"/>
      <c r="AA62" s="28"/>
      <c r="AB62" s="28"/>
      <c r="AC62" s="28"/>
      <c r="AD62" s="28"/>
      <c r="AE62" s="28"/>
      <c r="AF62" s="28"/>
      <c r="AG62" s="36"/>
      <c r="AH62" s="36"/>
      <c r="AI62" s="36"/>
      <c r="AJ62" s="36"/>
    </row>
    <row r="63" ht="22.5" customHeight="1">
      <c r="A63" s="28"/>
      <c r="B63" s="28"/>
      <c r="C63" s="28"/>
      <c r="D63" s="28"/>
      <c r="E63" s="28"/>
      <c r="F63" s="36"/>
      <c r="G63" s="52"/>
      <c r="H63" s="28"/>
      <c r="I63" s="28"/>
      <c r="J63" s="28"/>
      <c r="K63" s="28"/>
      <c r="L63" s="28"/>
      <c r="M63" s="28"/>
      <c r="N63" s="28"/>
      <c r="O63" s="28"/>
      <c r="P63" s="28"/>
      <c r="Q63" s="28"/>
      <c r="R63" s="145"/>
      <c r="S63" s="28"/>
      <c r="T63" s="28"/>
      <c r="U63" s="28"/>
      <c r="V63" s="160"/>
      <c r="W63" s="28"/>
      <c r="X63" s="28"/>
      <c r="Y63" s="28"/>
      <c r="Z63" s="28"/>
      <c r="AA63" s="28"/>
      <c r="AB63" s="28"/>
      <c r="AC63" s="28"/>
      <c r="AD63" s="28"/>
      <c r="AE63" s="28"/>
      <c r="AF63" s="28"/>
      <c r="AG63" s="36"/>
      <c r="AH63" s="36"/>
      <c r="AI63" s="36"/>
      <c r="AJ63" s="36"/>
    </row>
    <row r="64" ht="22.5" customHeight="1">
      <c r="A64" s="28"/>
      <c r="B64" s="28"/>
      <c r="C64" s="28"/>
      <c r="D64" s="28"/>
      <c r="E64" s="28"/>
      <c r="F64" s="36"/>
      <c r="G64" s="52"/>
      <c r="H64" s="28"/>
      <c r="I64" s="28"/>
      <c r="J64" s="28"/>
      <c r="K64" s="28"/>
      <c r="L64" s="28"/>
      <c r="M64" s="28"/>
      <c r="N64" s="28"/>
      <c r="O64" s="28"/>
      <c r="P64" s="28"/>
      <c r="Q64" s="28"/>
      <c r="R64" s="145"/>
      <c r="S64" s="28"/>
      <c r="T64" s="28"/>
      <c r="U64" s="28"/>
      <c r="V64" s="160"/>
      <c r="W64" s="28"/>
      <c r="X64" s="28"/>
      <c r="Y64" s="28"/>
      <c r="Z64" s="28"/>
      <c r="AA64" s="28"/>
      <c r="AB64" s="28"/>
      <c r="AC64" s="28"/>
      <c r="AD64" s="28"/>
      <c r="AE64" s="28"/>
      <c r="AF64" s="28"/>
      <c r="AG64" s="36"/>
      <c r="AH64" s="36"/>
      <c r="AI64" s="36"/>
      <c r="AJ64" s="36"/>
    </row>
    <row r="65" ht="22.5" customHeight="1">
      <c r="A65" s="28"/>
      <c r="B65" s="28"/>
      <c r="C65" s="28"/>
      <c r="D65" s="28"/>
      <c r="E65" s="28"/>
      <c r="F65" s="36"/>
      <c r="G65" s="52"/>
      <c r="H65" s="28"/>
      <c r="I65" s="28"/>
      <c r="J65" s="28"/>
      <c r="K65" s="28"/>
      <c r="L65" s="28"/>
      <c r="M65" s="28"/>
      <c r="N65" s="28"/>
      <c r="O65" s="28"/>
      <c r="P65" s="28"/>
      <c r="Q65" s="28"/>
      <c r="R65" s="145"/>
      <c r="S65" s="28"/>
      <c r="T65" s="28"/>
      <c r="U65" s="28"/>
      <c r="V65" s="160"/>
      <c r="W65" s="28"/>
      <c r="X65" s="28"/>
      <c r="Y65" s="28"/>
      <c r="Z65" s="28"/>
      <c r="AA65" s="28"/>
      <c r="AB65" s="28"/>
      <c r="AC65" s="28"/>
      <c r="AD65" s="28"/>
      <c r="AE65" s="28"/>
      <c r="AF65" s="28"/>
      <c r="AG65" s="36"/>
      <c r="AH65" s="36"/>
      <c r="AI65" s="36"/>
      <c r="AJ65" s="36"/>
    </row>
    <row r="66" ht="22.5" customHeight="1">
      <c r="A66" s="28"/>
      <c r="B66" s="28"/>
      <c r="C66" s="28"/>
      <c r="D66" s="28"/>
      <c r="E66" s="28"/>
      <c r="F66" s="36"/>
      <c r="G66" s="52"/>
      <c r="H66" s="28"/>
      <c r="I66" s="28"/>
      <c r="J66" s="28"/>
      <c r="K66" s="28"/>
      <c r="L66" s="28"/>
      <c r="M66" s="28"/>
      <c r="N66" s="28"/>
      <c r="O66" s="28"/>
      <c r="P66" s="28"/>
      <c r="Q66" s="28"/>
      <c r="R66" s="145"/>
      <c r="S66" s="28"/>
      <c r="T66" s="28"/>
      <c r="U66" s="28"/>
      <c r="V66" s="160"/>
      <c r="W66" s="28"/>
      <c r="X66" s="28"/>
      <c r="Y66" s="28"/>
      <c r="Z66" s="28"/>
      <c r="AA66" s="28"/>
      <c r="AB66" s="28"/>
      <c r="AC66" s="28"/>
      <c r="AD66" s="28"/>
      <c r="AE66" s="28"/>
      <c r="AF66" s="28"/>
      <c r="AG66" s="36"/>
      <c r="AH66" s="36"/>
      <c r="AI66" s="36"/>
      <c r="AJ66" s="36"/>
    </row>
    <row r="67" ht="22.5" customHeight="1">
      <c r="A67" s="28"/>
      <c r="B67" s="28"/>
      <c r="C67" s="28"/>
      <c r="D67" s="28"/>
      <c r="E67" s="28"/>
      <c r="F67" s="36"/>
      <c r="G67" s="52"/>
      <c r="H67" s="28"/>
      <c r="I67" s="28"/>
      <c r="J67" s="28"/>
      <c r="K67" s="28"/>
      <c r="L67" s="28"/>
      <c r="M67" s="28"/>
      <c r="N67" s="28"/>
      <c r="O67" s="28"/>
      <c r="P67" s="28"/>
      <c r="Q67" s="28"/>
      <c r="R67" s="145"/>
      <c r="S67" s="28"/>
      <c r="T67" s="28"/>
      <c r="U67" s="28"/>
      <c r="V67" s="160"/>
      <c r="W67" s="28"/>
      <c r="X67" s="28"/>
      <c r="Y67" s="28"/>
      <c r="Z67" s="28"/>
      <c r="AA67" s="28"/>
      <c r="AB67" s="28"/>
      <c r="AC67" s="28"/>
      <c r="AD67" s="28"/>
      <c r="AE67" s="28"/>
      <c r="AF67" s="28"/>
      <c r="AG67" s="36"/>
      <c r="AH67" s="36"/>
      <c r="AI67" s="36"/>
      <c r="AJ67" s="36"/>
    </row>
    <row r="68" ht="22.5" customHeight="1">
      <c r="A68" s="28"/>
      <c r="B68" s="28"/>
      <c r="C68" s="28"/>
      <c r="D68" s="28"/>
      <c r="E68" s="28"/>
      <c r="F68" s="36"/>
      <c r="G68" s="52"/>
      <c r="H68" s="28"/>
      <c r="I68" s="28"/>
      <c r="J68" s="28"/>
      <c r="K68" s="28"/>
      <c r="L68" s="28"/>
      <c r="M68" s="28"/>
      <c r="N68" s="28"/>
      <c r="O68" s="28"/>
      <c r="P68" s="28"/>
      <c r="Q68" s="28"/>
      <c r="R68" s="145"/>
      <c r="S68" s="28"/>
      <c r="T68" s="28"/>
      <c r="U68" s="28"/>
      <c r="V68" s="160"/>
      <c r="W68" s="28"/>
      <c r="X68" s="28"/>
      <c r="Y68" s="28"/>
      <c r="Z68" s="28"/>
      <c r="AA68" s="28"/>
      <c r="AB68" s="28"/>
      <c r="AC68" s="28"/>
      <c r="AD68" s="28"/>
      <c r="AE68" s="28"/>
      <c r="AF68" s="28"/>
      <c r="AG68" s="36"/>
      <c r="AH68" s="36"/>
      <c r="AI68" s="36"/>
      <c r="AJ68" s="36"/>
    </row>
    <row r="69" ht="22.5" customHeight="1">
      <c r="A69" s="28"/>
      <c r="B69" s="28"/>
      <c r="C69" s="28"/>
      <c r="D69" s="28"/>
      <c r="E69" s="28"/>
      <c r="F69" s="36"/>
      <c r="G69" s="52"/>
      <c r="H69" s="28"/>
      <c r="I69" s="28"/>
      <c r="J69" s="28"/>
      <c r="K69" s="28"/>
      <c r="L69" s="28"/>
      <c r="M69" s="28"/>
      <c r="N69" s="28"/>
      <c r="O69" s="28"/>
      <c r="P69" s="28"/>
      <c r="Q69" s="28"/>
      <c r="R69" s="145"/>
      <c r="S69" s="28"/>
      <c r="T69" s="28"/>
      <c r="U69" s="28"/>
      <c r="V69" s="160"/>
      <c r="W69" s="28"/>
      <c r="X69" s="28"/>
      <c r="Y69" s="28"/>
      <c r="Z69" s="28"/>
      <c r="AA69" s="28"/>
      <c r="AB69" s="28"/>
      <c r="AC69" s="28"/>
      <c r="AD69" s="28"/>
      <c r="AE69" s="28"/>
      <c r="AF69" s="28"/>
      <c r="AG69" s="36"/>
      <c r="AH69" s="36"/>
      <c r="AI69" s="36"/>
      <c r="AJ69" s="36"/>
    </row>
    <row r="70" ht="22.5" customHeight="1">
      <c r="A70" s="28"/>
      <c r="B70" s="28"/>
      <c r="C70" s="28"/>
      <c r="D70" s="28"/>
      <c r="E70" s="28"/>
      <c r="F70" s="36"/>
      <c r="G70" s="52"/>
      <c r="H70" s="28"/>
      <c r="I70" s="28"/>
      <c r="J70" s="28"/>
      <c r="K70" s="28"/>
      <c r="L70" s="28"/>
      <c r="M70" s="28"/>
      <c r="N70" s="28"/>
      <c r="O70" s="28"/>
      <c r="P70" s="28"/>
      <c r="Q70" s="28"/>
      <c r="R70" s="145"/>
      <c r="S70" s="28"/>
      <c r="T70" s="28"/>
      <c r="U70" s="28"/>
      <c r="V70" s="160"/>
      <c r="W70" s="28"/>
      <c r="X70" s="28"/>
      <c r="Y70" s="28"/>
      <c r="Z70" s="28"/>
      <c r="AA70" s="28"/>
      <c r="AB70" s="28"/>
      <c r="AC70" s="28"/>
      <c r="AD70" s="28"/>
      <c r="AE70" s="28"/>
      <c r="AF70" s="28"/>
      <c r="AG70" s="36"/>
      <c r="AH70" s="36"/>
      <c r="AI70" s="36"/>
      <c r="AJ70" s="36"/>
    </row>
    <row r="71" ht="22.5" customHeight="1">
      <c r="A71" s="28"/>
      <c r="B71" s="28"/>
      <c r="C71" s="28"/>
      <c r="D71" s="28"/>
      <c r="E71" s="28"/>
      <c r="F71" s="36"/>
      <c r="G71" s="52"/>
      <c r="H71" s="28"/>
      <c r="I71" s="28"/>
      <c r="J71" s="28"/>
      <c r="K71" s="28"/>
      <c r="L71" s="28"/>
      <c r="M71" s="28"/>
      <c r="N71" s="28"/>
      <c r="O71" s="28"/>
      <c r="P71" s="28"/>
      <c r="Q71" s="28"/>
      <c r="R71" s="145"/>
      <c r="S71" s="28"/>
      <c r="T71" s="28"/>
      <c r="U71" s="28"/>
      <c r="V71" s="160"/>
      <c r="W71" s="28"/>
      <c r="X71" s="28"/>
      <c r="Y71" s="28"/>
      <c r="Z71" s="28"/>
      <c r="AA71" s="28"/>
      <c r="AB71" s="28"/>
      <c r="AC71" s="28"/>
      <c r="AD71" s="28"/>
      <c r="AE71" s="28"/>
      <c r="AF71" s="28"/>
      <c r="AG71" s="36"/>
      <c r="AH71" s="36"/>
      <c r="AI71" s="36"/>
      <c r="AJ71" s="36"/>
    </row>
    <row r="72" ht="22.5" customHeight="1">
      <c r="A72" s="28"/>
      <c r="B72" s="28"/>
      <c r="C72" s="28"/>
      <c r="D72" s="28"/>
      <c r="E72" s="28"/>
      <c r="F72" s="36"/>
      <c r="G72" s="52"/>
      <c r="H72" s="28"/>
      <c r="I72" s="28"/>
      <c r="J72" s="28"/>
      <c r="K72" s="28"/>
      <c r="L72" s="28"/>
      <c r="M72" s="28"/>
      <c r="N72" s="28"/>
      <c r="O72" s="28"/>
      <c r="P72" s="28"/>
      <c r="Q72" s="28"/>
      <c r="R72" s="145"/>
      <c r="S72" s="28"/>
      <c r="T72" s="28"/>
      <c r="U72" s="28"/>
      <c r="V72" s="160"/>
      <c r="W72" s="28"/>
      <c r="X72" s="28"/>
      <c r="Y72" s="28"/>
      <c r="Z72" s="28"/>
      <c r="AA72" s="28"/>
      <c r="AB72" s="28"/>
      <c r="AC72" s="28"/>
      <c r="AD72" s="28"/>
      <c r="AE72" s="28"/>
      <c r="AF72" s="28"/>
      <c r="AG72" s="36"/>
      <c r="AH72" s="36"/>
      <c r="AI72" s="36"/>
      <c r="AJ72" s="36"/>
    </row>
    <row r="73" ht="22.5" customHeight="1">
      <c r="A73" s="28"/>
      <c r="B73" s="28"/>
      <c r="C73" s="28"/>
      <c r="D73" s="28"/>
      <c r="E73" s="28"/>
      <c r="F73" s="36"/>
      <c r="G73" s="52"/>
      <c r="H73" s="28"/>
      <c r="I73" s="28"/>
      <c r="J73" s="28"/>
      <c r="K73" s="28"/>
      <c r="L73" s="28"/>
      <c r="M73" s="28"/>
      <c r="N73" s="28"/>
      <c r="O73" s="28"/>
      <c r="P73" s="28"/>
      <c r="Q73" s="28"/>
      <c r="R73" s="145"/>
      <c r="S73" s="28"/>
      <c r="T73" s="28"/>
      <c r="U73" s="28"/>
      <c r="V73" s="160"/>
      <c r="W73" s="28"/>
      <c r="X73" s="28"/>
      <c r="Y73" s="28"/>
      <c r="Z73" s="28"/>
      <c r="AA73" s="28"/>
      <c r="AB73" s="28"/>
      <c r="AC73" s="28"/>
      <c r="AD73" s="28"/>
      <c r="AE73" s="28"/>
      <c r="AF73" s="28"/>
      <c r="AG73" s="36"/>
      <c r="AH73" s="36"/>
      <c r="AI73" s="36"/>
      <c r="AJ73" s="36"/>
    </row>
    <row r="74" ht="22.5" customHeight="1">
      <c r="A74" s="28"/>
      <c r="B74" s="28"/>
      <c r="C74" s="28"/>
      <c r="D74" s="28"/>
      <c r="E74" s="28"/>
      <c r="F74" s="36"/>
      <c r="G74" s="52"/>
      <c r="H74" s="28"/>
      <c r="I74" s="28"/>
      <c r="J74" s="28"/>
      <c r="K74" s="28"/>
      <c r="L74" s="28"/>
      <c r="M74" s="28"/>
      <c r="N74" s="28"/>
      <c r="O74" s="28"/>
      <c r="P74" s="28"/>
      <c r="Q74" s="28"/>
      <c r="R74" s="145"/>
      <c r="S74" s="28"/>
      <c r="T74" s="28"/>
      <c r="U74" s="28"/>
      <c r="V74" s="160"/>
      <c r="W74" s="28"/>
      <c r="X74" s="28"/>
      <c r="Y74" s="28"/>
      <c r="Z74" s="28"/>
      <c r="AA74" s="28"/>
      <c r="AB74" s="28"/>
      <c r="AC74" s="28"/>
      <c r="AD74" s="28"/>
      <c r="AE74" s="28"/>
      <c r="AF74" s="28"/>
      <c r="AG74" s="36"/>
      <c r="AH74" s="36"/>
      <c r="AI74" s="36"/>
      <c r="AJ74" s="36"/>
    </row>
    <row r="75" ht="22.5" customHeight="1">
      <c r="A75" s="28"/>
      <c r="B75" s="28"/>
      <c r="C75" s="28"/>
      <c r="D75" s="28"/>
      <c r="E75" s="28"/>
      <c r="F75" s="36"/>
      <c r="G75" s="52"/>
      <c r="H75" s="28"/>
      <c r="I75" s="28"/>
      <c r="J75" s="28"/>
      <c r="K75" s="28"/>
      <c r="L75" s="28"/>
      <c r="M75" s="28"/>
      <c r="N75" s="28"/>
      <c r="O75" s="28"/>
      <c r="P75" s="28"/>
      <c r="Q75" s="28"/>
      <c r="R75" s="145"/>
      <c r="S75" s="28"/>
      <c r="T75" s="28"/>
      <c r="U75" s="28"/>
      <c r="V75" s="160"/>
      <c r="W75" s="28"/>
      <c r="X75" s="28"/>
      <c r="Y75" s="28"/>
      <c r="Z75" s="28"/>
      <c r="AA75" s="28"/>
      <c r="AB75" s="28"/>
      <c r="AC75" s="28"/>
      <c r="AD75" s="28"/>
      <c r="AE75" s="28"/>
      <c r="AF75" s="28"/>
      <c r="AG75" s="36"/>
      <c r="AH75" s="36"/>
      <c r="AI75" s="36"/>
      <c r="AJ75" s="36"/>
    </row>
    <row r="76" ht="22.5" customHeight="1">
      <c r="A76" s="28"/>
      <c r="B76" s="28"/>
      <c r="C76" s="28"/>
      <c r="D76" s="28"/>
      <c r="E76" s="28"/>
      <c r="F76" s="36"/>
      <c r="G76" s="52"/>
      <c r="H76" s="28"/>
      <c r="I76" s="28"/>
      <c r="J76" s="28"/>
      <c r="K76" s="28"/>
      <c r="L76" s="28"/>
      <c r="M76" s="28"/>
      <c r="N76" s="28"/>
      <c r="O76" s="28"/>
      <c r="P76" s="28"/>
      <c r="Q76" s="28"/>
      <c r="R76" s="145"/>
      <c r="S76" s="28"/>
      <c r="T76" s="28"/>
      <c r="U76" s="28"/>
      <c r="V76" s="160"/>
      <c r="W76" s="28"/>
      <c r="X76" s="28"/>
      <c r="Y76" s="28"/>
      <c r="Z76" s="28"/>
      <c r="AA76" s="28"/>
      <c r="AB76" s="28"/>
      <c r="AC76" s="28"/>
      <c r="AD76" s="28"/>
      <c r="AE76" s="28"/>
      <c r="AF76" s="28"/>
      <c r="AG76" s="36"/>
      <c r="AH76" s="36"/>
      <c r="AI76" s="36"/>
      <c r="AJ76" s="36"/>
    </row>
    <row r="77" ht="22.5" customHeight="1">
      <c r="A77" s="28"/>
      <c r="B77" s="28"/>
      <c r="C77" s="28"/>
      <c r="D77" s="28"/>
      <c r="E77" s="28"/>
      <c r="F77" s="36"/>
      <c r="G77" s="52"/>
      <c r="H77" s="28"/>
      <c r="I77" s="28"/>
      <c r="J77" s="28"/>
      <c r="K77" s="28"/>
      <c r="L77" s="28"/>
      <c r="M77" s="28"/>
      <c r="N77" s="28"/>
      <c r="O77" s="28"/>
      <c r="P77" s="28"/>
      <c r="Q77" s="28"/>
      <c r="R77" s="145"/>
      <c r="S77" s="28"/>
      <c r="T77" s="28"/>
      <c r="U77" s="28"/>
      <c r="V77" s="160"/>
      <c r="W77" s="28"/>
      <c r="X77" s="28"/>
      <c r="Y77" s="28"/>
      <c r="Z77" s="28"/>
      <c r="AA77" s="28"/>
      <c r="AB77" s="28"/>
      <c r="AC77" s="28"/>
      <c r="AD77" s="28"/>
      <c r="AE77" s="28"/>
      <c r="AF77" s="28"/>
      <c r="AG77" s="36"/>
      <c r="AH77" s="36"/>
      <c r="AI77" s="36"/>
      <c r="AJ77" s="36"/>
    </row>
    <row r="78" ht="22.5" customHeight="1">
      <c r="A78" s="28"/>
      <c r="B78" s="28"/>
      <c r="C78" s="28"/>
      <c r="D78" s="28"/>
      <c r="E78" s="28"/>
      <c r="F78" s="36"/>
      <c r="G78" s="52"/>
      <c r="H78" s="28"/>
      <c r="I78" s="28"/>
      <c r="J78" s="28"/>
      <c r="K78" s="28"/>
      <c r="L78" s="28"/>
      <c r="M78" s="28"/>
      <c r="N78" s="28"/>
      <c r="O78" s="28"/>
      <c r="P78" s="28"/>
      <c r="Q78" s="28"/>
      <c r="R78" s="145"/>
      <c r="S78" s="28"/>
      <c r="T78" s="28"/>
      <c r="U78" s="28"/>
      <c r="V78" s="160"/>
      <c r="W78" s="28"/>
      <c r="X78" s="28"/>
      <c r="Y78" s="28"/>
      <c r="Z78" s="28"/>
      <c r="AA78" s="28"/>
      <c r="AB78" s="28"/>
      <c r="AC78" s="28"/>
      <c r="AD78" s="28"/>
      <c r="AE78" s="28"/>
      <c r="AF78" s="28"/>
      <c r="AG78" s="36"/>
      <c r="AH78" s="36"/>
      <c r="AI78" s="36"/>
      <c r="AJ78" s="36"/>
    </row>
    <row r="79" ht="22.5" customHeight="1">
      <c r="A79" s="28"/>
      <c r="B79" s="28"/>
      <c r="C79" s="28"/>
      <c r="D79" s="28"/>
      <c r="E79" s="28"/>
      <c r="F79" s="36"/>
      <c r="G79" s="52"/>
      <c r="H79" s="28"/>
      <c r="I79" s="28"/>
      <c r="J79" s="28"/>
      <c r="K79" s="28"/>
      <c r="L79" s="28"/>
      <c r="M79" s="28"/>
      <c r="N79" s="28"/>
      <c r="O79" s="28"/>
      <c r="P79" s="28"/>
      <c r="Q79" s="28"/>
      <c r="R79" s="145"/>
      <c r="S79" s="28"/>
      <c r="T79" s="28"/>
      <c r="U79" s="28"/>
      <c r="V79" s="160"/>
      <c r="W79" s="28"/>
      <c r="X79" s="28"/>
      <c r="Y79" s="28"/>
      <c r="Z79" s="28"/>
      <c r="AA79" s="28"/>
      <c r="AB79" s="28"/>
      <c r="AC79" s="28"/>
      <c r="AD79" s="28"/>
      <c r="AE79" s="28"/>
      <c r="AF79" s="28"/>
      <c r="AG79" s="36"/>
      <c r="AH79" s="36"/>
      <c r="AI79" s="36"/>
      <c r="AJ79" s="36"/>
    </row>
    <row r="80" ht="22.5" customHeight="1">
      <c r="A80" s="28"/>
      <c r="B80" s="28"/>
      <c r="C80" s="28"/>
      <c r="D80" s="28"/>
      <c r="E80" s="28"/>
      <c r="F80" s="36"/>
      <c r="G80" s="52"/>
      <c r="H80" s="28"/>
      <c r="I80" s="28"/>
      <c r="J80" s="28"/>
      <c r="K80" s="28"/>
      <c r="L80" s="28"/>
      <c r="M80" s="28"/>
      <c r="N80" s="28"/>
      <c r="O80" s="28"/>
      <c r="P80" s="28"/>
      <c r="Q80" s="28"/>
      <c r="R80" s="145"/>
      <c r="S80" s="28"/>
      <c r="T80" s="28"/>
      <c r="U80" s="28"/>
      <c r="V80" s="160"/>
      <c r="W80" s="28"/>
      <c r="X80" s="28"/>
      <c r="Y80" s="28"/>
      <c r="Z80" s="28"/>
      <c r="AA80" s="28"/>
      <c r="AB80" s="28"/>
      <c r="AC80" s="28"/>
      <c r="AD80" s="28"/>
      <c r="AE80" s="28"/>
      <c r="AF80" s="28"/>
      <c r="AG80" s="36"/>
      <c r="AH80" s="36"/>
      <c r="AI80" s="36"/>
      <c r="AJ80" s="36"/>
    </row>
    <row r="81" ht="22.5" customHeight="1">
      <c r="A81" s="28"/>
      <c r="B81" s="28"/>
      <c r="C81" s="28"/>
      <c r="D81" s="28"/>
      <c r="E81" s="28"/>
      <c r="F81" s="36"/>
      <c r="G81" s="52"/>
      <c r="H81" s="28"/>
      <c r="I81" s="28"/>
      <c r="J81" s="28"/>
      <c r="K81" s="28"/>
      <c r="L81" s="28"/>
      <c r="M81" s="28"/>
      <c r="N81" s="28"/>
      <c r="O81" s="28"/>
      <c r="P81" s="28"/>
      <c r="Q81" s="28"/>
      <c r="R81" s="145"/>
      <c r="S81" s="28"/>
      <c r="T81" s="28"/>
      <c r="U81" s="28"/>
      <c r="V81" s="160"/>
      <c r="W81" s="28"/>
      <c r="X81" s="28"/>
      <c r="Y81" s="28"/>
      <c r="Z81" s="28"/>
      <c r="AA81" s="28"/>
      <c r="AB81" s="28"/>
      <c r="AC81" s="28"/>
      <c r="AD81" s="28"/>
      <c r="AE81" s="28"/>
      <c r="AF81" s="28"/>
      <c r="AG81" s="36"/>
      <c r="AH81" s="36"/>
      <c r="AI81" s="36"/>
      <c r="AJ81" s="36"/>
    </row>
    <row r="82" ht="22.5" customHeight="1">
      <c r="A82" s="28"/>
      <c r="B82" s="28"/>
      <c r="C82" s="28"/>
      <c r="D82" s="28"/>
      <c r="E82" s="28"/>
      <c r="F82" s="36"/>
      <c r="G82" s="52"/>
      <c r="H82" s="28"/>
      <c r="I82" s="28"/>
      <c r="J82" s="28"/>
      <c r="K82" s="28"/>
      <c r="L82" s="28"/>
      <c r="M82" s="28"/>
      <c r="N82" s="28"/>
      <c r="O82" s="28"/>
      <c r="P82" s="28"/>
      <c r="Q82" s="28"/>
      <c r="R82" s="145"/>
      <c r="S82" s="28"/>
      <c r="T82" s="28"/>
      <c r="U82" s="28"/>
      <c r="V82" s="160"/>
      <c r="W82" s="28"/>
      <c r="X82" s="28"/>
      <c r="Y82" s="28"/>
      <c r="Z82" s="28"/>
      <c r="AA82" s="28"/>
      <c r="AB82" s="28"/>
      <c r="AC82" s="28"/>
      <c r="AD82" s="28"/>
      <c r="AE82" s="28"/>
      <c r="AF82" s="28"/>
      <c r="AG82" s="36"/>
      <c r="AH82" s="36"/>
      <c r="AI82" s="36"/>
      <c r="AJ82" s="36"/>
    </row>
    <row r="83" ht="22.5" customHeight="1">
      <c r="A83" s="28"/>
      <c r="B83" s="28"/>
      <c r="C83" s="28"/>
      <c r="D83" s="28"/>
      <c r="E83" s="28"/>
      <c r="F83" s="36"/>
      <c r="G83" s="52"/>
      <c r="H83" s="28"/>
      <c r="I83" s="28"/>
      <c r="J83" s="28"/>
      <c r="K83" s="28"/>
      <c r="L83" s="28"/>
      <c r="M83" s="28"/>
      <c r="N83" s="28"/>
      <c r="O83" s="28"/>
      <c r="P83" s="28"/>
      <c r="Q83" s="28"/>
      <c r="R83" s="145"/>
      <c r="S83" s="28"/>
      <c r="T83" s="28"/>
      <c r="U83" s="28"/>
      <c r="V83" s="160"/>
      <c r="W83" s="28"/>
      <c r="X83" s="28"/>
      <c r="Y83" s="28"/>
      <c r="Z83" s="28"/>
      <c r="AA83" s="28"/>
      <c r="AB83" s="28"/>
      <c r="AC83" s="28"/>
      <c r="AD83" s="28"/>
      <c r="AE83" s="28"/>
      <c r="AF83" s="28"/>
      <c r="AG83" s="36"/>
      <c r="AH83" s="36"/>
      <c r="AI83" s="36"/>
      <c r="AJ83" s="36"/>
    </row>
    <row r="84" ht="22.5" customHeight="1">
      <c r="A84" s="28"/>
      <c r="B84" s="28"/>
      <c r="C84" s="28"/>
      <c r="D84" s="28"/>
      <c r="E84" s="28"/>
      <c r="F84" s="36"/>
      <c r="G84" s="52"/>
      <c r="H84" s="28"/>
      <c r="I84" s="28"/>
      <c r="J84" s="28"/>
      <c r="K84" s="28"/>
      <c r="L84" s="28"/>
      <c r="M84" s="28"/>
      <c r="N84" s="28"/>
      <c r="O84" s="28"/>
      <c r="P84" s="28"/>
      <c r="Q84" s="28"/>
      <c r="R84" s="145"/>
      <c r="S84" s="28"/>
      <c r="T84" s="28"/>
      <c r="U84" s="28"/>
      <c r="V84" s="160"/>
      <c r="W84" s="28"/>
      <c r="X84" s="28"/>
      <c r="Y84" s="28"/>
      <c r="Z84" s="28"/>
      <c r="AA84" s="28"/>
      <c r="AB84" s="28"/>
      <c r="AC84" s="28"/>
      <c r="AD84" s="28"/>
      <c r="AE84" s="28"/>
      <c r="AF84" s="28"/>
      <c r="AG84" s="36"/>
      <c r="AH84" s="36"/>
      <c r="AI84" s="36"/>
      <c r="AJ84" s="36"/>
    </row>
    <row r="85" ht="22.5" customHeight="1">
      <c r="A85" s="28"/>
      <c r="B85" s="28"/>
      <c r="C85" s="28"/>
      <c r="D85" s="28"/>
      <c r="E85" s="28"/>
      <c r="F85" s="36"/>
      <c r="G85" s="52"/>
      <c r="H85" s="28"/>
      <c r="I85" s="28"/>
      <c r="J85" s="28"/>
      <c r="K85" s="28"/>
      <c r="L85" s="28"/>
      <c r="M85" s="28"/>
      <c r="N85" s="28"/>
      <c r="O85" s="28"/>
      <c r="P85" s="28"/>
      <c r="Q85" s="28"/>
      <c r="R85" s="145"/>
      <c r="S85" s="28"/>
      <c r="T85" s="28"/>
      <c r="U85" s="28"/>
      <c r="V85" s="160"/>
      <c r="W85" s="28"/>
      <c r="X85" s="28"/>
      <c r="Y85" s="28"/>
      <c r="Z85" s="28"/>
      <c r="AA85" s="28"/>
      <c r="AB85" s="28"/>
      <c r="AC85" s="28"/>
      <c r="AD85" s="28"/>
      <c r="AE85" s="28"/>
      <c r="AF85" s="28"/>
      <c r="AG85" s="36"/>
      <c r="AH85" s="36"/>
      <c r="AI85" s="36"/>
      <c r="AJ85" s="36"/>
    </row>
    <row r="86" ht="22.5" customHeight="1">
      <c r="A86" s="28"/>
      <c r="B86" s="28"/>
      <c r="C86" s="28"/>
      <c r="D86" s="28"/>
      <c r="E86" s="28"/>
      <c r="F86" s="36"/>
      <c r="G86" s="52"/>
      <c r="H86" s="28"/>
      <c r="I86" s="28"/>
      <c r="J86" s="28"/>
      <c r="K86" s="28"/>
      <c r="L86" s="28"/>
      <c r="M86" s="28"/>
      <c r="N86" s="28"/>
      <c r="O86" s="28"/>
      <c r="P86" s="28"/>
      <c r="Q86" s="28"/>
      <c r="R86" s="145"/>
      <c r="S86" s="28"/>
      <c r="T86" s="28"/>
      <c r="U86" s="28"/>
      <c r="V86" s="160"/>
      <c r="W86" s="28"/>
      <c r="X86" s="28"/>
      <c r="Y86" s="28"/>
      <c r="Z86" s="28"/>
      <c r="AA86" s="28"/>
      <c r="AB86" s="28"/>
      <c r="AC86" s="28"/>
      <c r="AD86" s="28"/>
      <c r="AE86" s="28"/>
      <c r="AF86" s="28"/>
      <c r="AG86" s="36"/>
      <c r="AH86" s="36"/>
      <c r="AI86" s="36"/>
      <c r="AJ86" s="36"/>
    </row>
    <row r="87" ht="22.5" customHeight="1">
      <c r="A87" s="28"/>
      <c r="B87" s="28"/>
      <c r="C87" s="28"/>
      <c r="D87" s="28"/>
      <c r="E87" s="28"/>
      <c r="F87" s="36"/>
      <c r="G87" s="52"/>
      <c r="H87" s="28"/>
      <c r="I87" s="28"/>
      <c r="J87" s="28"/>
      <c r="K87" s="28"/>
      <c r="L87" s="28"/>
      <c r="M87" s="28"/>
      <c r="N87" s="28"/>
      <c r="O87" s="28"/>
      <c r="P87" s="28"/>
      <c r="Q87" s="28"/>
      <c r="R87" s="145"/>
      <c r="S87" s="28"/>
      <c r="T87" s="28"/>
      <c r="U87" s="28"/>
      <c r="V87" s="160"/>
      <c r="W87" s="28"/>
      <c r="X87" s="28"/>
      <c r="Y87" s="28"/>
      <c r="Z87" s="28"/>
      <c r="AA87" s="28"/>
      <c r="AB87" s="28"/>
      <c r="AC87" s="28"/>
      <c r="AD87" s="28"/>
      <c r="AE87" s="28"/>
      <c r="AF87" s="28"/>
      <c r="AG87" s="36"/>
      <c r="AH87" s="36"/>
      <c r="AI87" s="36"/>
      <c r="AJ87" s="36"/>
    </row>
    <row r="88" ht="22.5" customHeight="1">
      <c r="A88" s="28"/>
      <c r="B88" s="28"/>
      <c r="C88" s="28"/>
      <c r="D88" s="28"/>
      <c r="E88" s="28"/>
      <c r="F88" s="36"/>
      <c r="G88" s="52"/>
      <c r="H88" s="28"/>
      <c r="I88" s="28"/>
      <c r="J88" s="28"/>
      <c r="K88" s="28"/>
      <c r="L88" s="28"/>
      <c r="M88" s="28"/>
      <c r="N88" s="28"/>
      <c r="O88" s="28"/>
      <c r="P88" s="28"/>
      <c r="Q88" s="28"/>
      <c r="R88" s="145"/>
      <c r="S88" s="28"/>
      <c r="T88" s="28"/>
      <c r="U88" s="28"/>
      <c r="V88" s="160"/>
      <c r="W88" s="28"/>
      <c r="X88" s="28"/>
      <c r="Y88" s="28"/>
      <c r="Z88" s="28"/>
      <c r="AA88" s="28"/>
      <c r="AB88" s="28"/>
      <c r="AC88" s="28"/>
      <c r="AD88" s="28"/>
      <c r="AE88" s="28"/>
      <c r="AF88" s="28"/>
      <c r="AG88" s="36"/>
      <c r="AH88" s="36"/>
      <c r="AI88" s="36"/>
      <c r="AJ88" s="36"/>
    </row>
    <row r="89" ht="22.5" customHeight="1">
      <c r="A89" s="28"/>
      <c r="B89" s="28"/>
      <c r="C89" s="28"/>
      <c r="D89" s="28"/>
      <c r="E89" s="28"/>
      <c r="F89" s="36"/>
      <c r="G89" s="52"/>
      <c r="H89" s="28"/>
      <c r="I89" s="28"/>
      <c r="J89" s="28"/>
      <c r="K89" s="28"/>
      <c r="L89" s="28"/>
      <c r="M89" s="28"/>
      <c r="N89" s="28"/>
      <c r="O89" s="28"/>
      <c r="P89" s="28"/>
      <c r="Q89" s="28"/>
      <c r="R89" s="145"/>
      <c r="S89" s="28"/>
      <c r="T89" s="28"/>
      <c r="U89" s="28"/>
      <c r="V89" s="160"/>
      <c r="W89" s="28"/>
      <c r="X89" s="28"/>
      <c r="Y89" s="28"/>
      <c r="Z89" s="28"/>
      <c r="AA89" s="28"/>
      <c r="AB89" s="28"/>
      <c r="AC89" s="28"/>
      <c r="AD89" s="28"/>
      <c r="AE89" s="28"/>
      <c r="AF89" s="28"/>
      <c r="AG89" s="36"/>
      <c r="AH89" s="36"/>
      <c r="AI89" s="36"/>
      <c r="AJ89" s="36"/>
    </row>
    <row r="90" ht="22.5" customHeight="1">
      <c r="A90" s="28"/>
      <c r="B90" s="28"/>
      <c r="C90" s="28"/>
      <c r="D90" s="28"/>
      <c r="E90" s="28"/>
      <c r="F90" s="36"/>
      <c r="G90" s="52"/>
      <c r="H90" s="28"/>
      <c r="I90" s="28"/>
      <c r="J90" s="28"/>
      <c r="K90" s="28"/>
      <c r="L90" s="28"/>
      <c r="M90" s="28"/>
      <c r="N90" s="28"/>
      <c r="O90" s="28"/>
      <c r="P90" s="28"/>
      <c r="Q90" s="28"/>
      <c r="R90" s="145"/>
      <c r="S90" s="28"/>
      <c r="T90" s="28"/>
      <c r="U90" s="28"/>
      <c r="V90" s="160"/>
      <c r="W90" s="28"/>
      <c r="X90" s="28"/>
      <c r="Y90" s="28"/>
      <c r="Z90" s="28"/>
      <c r="AA90" s="28"/>
      <c r="AB90" s="28"/>
      <c r="AC90" s="28"/>
      <c r="AD90" s="28"/>
      <c r="AE90" s="28"/>
      <c r="AF90" s="28"/>
      <c r="AG90" s="36"/>
      <c r="AH90" s="36"/>
      <c r="AI90" s="36"/>
      <c r="AJ90" s="36"/>
    </row>
    <row r="91" ht="22.5" customHeight="1">
      <c r="A91" s="28"/>
      <c r="B91" s="28"/>
      <c r="C91" s="28"/>
      <c r="D91" s="28"/>
      <c r="E91" s="28"/>
      <c r="F91" s="36"/>
      <c r="G91" s="52"/>
      <c r="H91" s="28"/>
      <c r="I91" s="28"/>
      <c r="J91" s="28"/>
      <c r="K91" s="28"/>
      <c r="L91" s="28"/>
      <c r="M91" s="28"/>
      <c r="N91" s="28"/>
      <c r="O91" s="28"/>
      <c r="P91" s="28"/>
      <c r="Q91" s="28"/>
      <c r="R91" s="145"/>
      <c r="S91" s="28"/>
      <c r="T91" s="28"/>
      <c r="U91" s="28"/>
      <c r="V91" s="160"/>
      <c r="W91" s="28"/>
      <c r="X91" s="28"/>
      <c r="Y91" s="28"/>
      <c r="Z91" s="28"/>
      <c r="AA91" s="28"/>
      <c r="AB91" s="28"/>
      <c r="AC91" s="28"/>
      <c r="AD91" s="28"/>
      <c r="AE91" s="28"/>
      <c r="AF91" s="28"/>
      <c r="AG91" s="36"/>
      <c r="AH91" s="36"/>
      <c r="AI91" s="36"/>
      <c r="AJ91" s="36"/>
    </row>
    <row r="92" ht="22.5" customHeight="1">
      <c r="A92" s="28"/>
      <c r="B92" s="28"/>
      <c r="C92" s="28"/>
      <c r="D92" s="28"/>
      <c r="E92" s="28"/>
      <c r="F92" s="36"/>
      <c r="G92" s="52"/>
      <c r="H92" s="28"/>
      <c r="I92" s="28"/>
      <c r="J92" s="28"/>
      <c r="K92" s="28"/>
      <c r="L92" s="28"/>
      <c r="M92" s="28"/>
      <c r="N92" s="28"/>
      <c r="O92" s="28"/>
      <c r="P92" s="28"/>
      <c r="Q92" s="28"/>
      <c r="R92" s="145"/>
      <c r="S92" s="28"/>
      <c r="T92" s="28"/>
      <c r="U92" s="28"/>
      <c r="V92" s="160"/>
      <c r="W92" s="28"/>
      <c r="X92" s="28"/>
      <c r="Y92" s="28"/>
      <c r="Z92" s="28"/>
      <c r="AA92" s="28"/>
      <c r="AB92" s="28"/>
      <c r="AC92" s="28"/>
      <c r="AD92" s="28"/>
      <c r="AE92" s="28"/>
      <c r="AF92" s="28"/>
      <c r="AG92" s="36"/>
      <c r="AH92" s="36"/>
      <c r="AI92" s="36"/>
      <c r="AJ92" s="36"/>
    </row>
    <row r="93" ht="22.5" customHeight="1">
      <c r="A93" s="28"/>
      <c r="B93" s="28"/>
      <c r="C93" s="28"/>
      <c r="D93" s="28"/>
      <c r="E93" s="28"/>
      <c r="F93" s="36"/>
      <c r="G93" s="52"/>
      <c r="H93" s="28"/>
      <c r="I93" s="28"/>
      <c r="J93" s="28"/>
      <c r="K93" s="28"/>
      <c r="L93" s="28"/>
      <c r="M93" s="28"/>
      <c r="N93" s="28"/>
      <c r="O93" s="28"/>
      <c r="P93" s="28"/>
      <c r="Q93" s="28"/>
      <c r="R93" s="145"/>
      <c r="S93" s="28"/>
      <c r="T93" s="28"/>
      <c r="U93" s="28"/>
      <c r="V93" s="160"/>
      <c r="W93" s="28"/>
      <c r="X93" s="28"/>
      <c r="Y93" s="28"/>
      <c r="Z93" s="28"/>
      <c r="AA93" s="28"/>
      <c r="AB93" s="28"/>
      <c r="AC93" s="28"/>
      <c r="AD93" s="28"/>
      <c r="AE93" s="28"/>
      <c r="AF93" s="28"/>
      <c r="AG93" s="36"/>
      <c r="AH93" s="36"/>
      <c r="AI93" s="36"/>
      <c r="AJ93" s="36"/>
    </row>
    <row r="94" ht="22.5" customHeight="1">
      <c r="A94" s="28"/>
      <c r="B94" s="28"/>
      <c r="C94" s="28"/>
      <c r="D94" s="28"/>
      <c r="E94" s="28"/>
      <c r="F94" s="36"/>
      <c r="G94" s="52"/>
      <c r="H94" s="28"/>
      <c r="I94" s="28"/>
      <c r="J94" s="28"/>
      <c r="K94" s="28"/>
      <c r="L94" s="28"/>
      <c r="M94" s="28"/>
      <c r="N94" s="28"/>
      <c r="O94" s="28"/>
      <c r="P94" s="28"/>
      <c r="Q94" s="28"/>
      <c r="R94" s="145"/>
      <c r="S94" s="28"/>
      <c r="T94" s="28"/>
      <c r="U94" s="28"/>
      <c r="V94" s="160"/>
      <c r="W94" s="28"/>
      <c r="X94" s="28"/>
      <c r="Y94" s="28"/>
      <c r="Z94" s="28"/>
      <c r="AA94" s="28"/>
      <c r="AB94" s="28"/>
      <c r="AC94" s="28"/>
      <c r="AD94" s="28"/>
      <c r="AE94" s="28"/>
      <c r="AF94" s="28"/>
      <c r="AG94" s="36"/>
      <c r="AH94" s="36"/>
      <c r="AI94" s="36"/>
      <c r="AJ94" s="36"/>
    </row>
    <row r="95" ht="22.5" customHeight="1">
      <c r="A95" s="28"/>
      <c r="B95" s="28"/>
      <c r="C95" s="28"/>
      <c r="D95" s="28"/>
      <c r="E95" s="28"/>
      <c r="F95" s="36"/>
      <c r="G95" s="52"/>
      <c r="H95" s="28"/>
      <c r="I95" s="28"/>
      <c r="J95" s="28"/>
      <c r="K95" s="28"/>
      <c r="L95" s="28"/>
      <c r="M95" s="28"/>
      <c r="N95" s="28"/>
      <c r="O95" s="28"/>
      <c r="P95" s="28"/>
      <c r="Q95" s="28"/>
      <c r="R95" s="145"/>
      <c r="S95" s="28"/>
      <c r="T95" s="28"/>
      <c r="U95" s="28"/>
      <c r="V95" s="160"/>
      <c r="W95" s="28"/>
      <c r="X95" s="28"/>
      <c r="Y95" s="28"/>
      <c r="Z95" s="28"/>
      <c r="AA95" s="28"/>
      <c r="AB95" s="28"/>
      <c r="AC95" s="28"/>
      <c r="AD95" s="28"/>
      <c r="AE95" s="28"/>
      <c r="AF95" s="28"/>
      <c r="AG95" s="36"/>
      <c r="AH95" s="36"/>
      <c r="AI95" s="36"/>
      <c r="AJ95" s="36"/>
    </row>
    <row r="96" ht="22.5" customHeight="1">
      <c r="A96" s="28"/>
      <c r="B96" s="28"/>
      <c r="C96" s="28"/>
      <c r="D96" s="28"/>
      <c r="E96" s="28"/>
      <c r="F96" s="36"/>
      <c r="G96" s="52"/>
      <c r="H96" s="28"/>
      <c r="I96" s="28"/>
      <c r="J96" s="28"/>
      <c r="K96" s="28"/>
      <c r="L96" s="28"/>
      <c r="M96" s="28"/>
      <c r="N96" s="28"/>
      <c r="O96" s="28"/>
      <c r="P96" s="28"/>
      <c r="Q96" s="28"/>
      <c r="R96" s="145"/>
      <c r="S96" s="28"/>
      <c r="T96" s="28"/>
      <c r="U96" s="28"/>
      <c r="V96" s="160"/>
      <c r="W96" s="28"/>
      <c r="X96" s="28"/>
      <c r="Y96" s="28"/>
      <c r="Z96" s="28"/>
      <c r="AA96" s="28"/>
      <c r="AB96" s="28"/>
      <c r="AC96" s="28"/>
      <c r="AD96" s="28"/>
      <c r="AE96" s="28"/>
      <c r="AF96" s="28"/>
      <c r="AG96" s="36"/>
      <c r="AH96" s="36"/>
      <c r="AI96" s="36"/>
      <c r="AJ96" s="36"/>
    </row>
    <row r="97" ht="22.5" customHeight="1">
      <c r="A97" s="28"/>
      <c r="B97" s="28"/>
      <c r="C97" s="28"/>
      <c r="D97" s="28"/>
      <c r="E97" s="28"/>
      <c r="F97" s="36"/>
      <c r="G97" s="52"/>
      <c r="H97" s="28"/>
      <c r="I97" s="28"/>
      <c r="J97" s="28"/>
      <c r="K97" s="28"/>
      <c r="L97" s="28"/>
      <c r="M97" s="28"/>
      <c r="N97" s="28"/>
      <c r="O97" s="28"/>
      <c r="P97" s="28"/>
      <c r="Q97" s="28"/>
      <c r="R97" s="145"/>
      <c r="S97" s="28"/>
      <c r="T97" s="28"/>
      <c r="U97" s="28"/>
      <c r="V97" s="160"/>
      <c r="W97" s="28"/>
      <c r="X97" s="28"/>
      <c r="Y97" s="28"/>
      <c r="Z97" s="28"/>
      <c r="AA97" s="28"/>
      <c r="AB97" s="28"/>
      <c r="AC97" s="28"/>
      <c r="AD97" s="28"/>
      <c r="AE97" s="28"/>
      <c r="AF97" s="28"/>
      <c r="AG97" s="36"/>
      <c r="AH97" s="36"/>
      <c r="AI97" s="36"/>
      <c r="AJ97" s="36"/>
    </row>
    <row r="98" ht="22.5" customHeight="1">
      <c r="A98" s="28"/>
      <c r="B98" s="28"/>
      <c r="C98" s="28"/>
      <c r="D98" s="28"/>
      <c r="E98" s="28"/>
      <c r="F98" s="36"/>
      <c r="G98" s="52"/>
      <c r="H98" s="28"/>
      <c r="I98" s="28"/>
      <c r="J98" s="28"/>
      <c r="K98" s="28"/>
      <c r="L98" s="28"/>
      <c r="M98" s="28"/>
      <c r="N98" s="28"/>
      <c r="O98" s="28"/>
      <c r="P98" s="28"/>
      <c r="Q98" s="28"/>
      <c r="R98" s="145"/>
      <c r="S98" s="28"/>
      <c r="T98" s="28"/>
      <c r="U98" s="28"/>
      <c r="V98" s="160"/>
      <c r="W98" s="28"/>
      <c r="X98" s="28"/>
      <c r="Y98" s="28"/>
      <c r="Z98" s="28"/>
      <c r="AA98" s="28"/>
      <c r="AB98" s="28"/>
      <c r="AC98" s="28"/>
      <c r="AD98" s="28"/>
      <c r="AE98" s="28"/>
      <c r="AF98" s="28"/>
      <c r="AG98" s="36"/>
      <c r="AH98" s="36"/>
      <c r="AI98" s="36"/>
      <c r="AJ98" s="36"/>
    </row>
    <row r="99" ht="22.5" customHeight="1">
      <c r="A99" s="28"/>
      <c r="B99" s="28"/>
      <c r="C99" s="28"/>
      <c r="D99" s="28"/>
      <c r="E99" s="28"/>
      <c r="F99" s="36"/>
      <c r="G99" s="52"/>
      <c r="H99" s="28"/>
      <c r="I99" s="28"/>
      <c r="J99" s="28"/>
      <c r="K99" s="28"/>
      <c r="L99" s="28"/>
      <c r="M99" s="28"/>
      <c r="N99" s="28"/>
      <c r="O99" s="28"/>
      <c r="P99" s="28"/>
      <c r="Q99" s="28"/>
      <c r="R99" s="145"/>
      <c r="S99" s="28"/>
      <c r="T99" s="28"/>
      <c r="U99" s="28"/>
      <c r="V99" s="160"/>
      <c r="W99" s="28"/>
      <c r="X99" s="28"/>
      <c r="Y99" s="28"/>
      <c r="Z99" s="28"/>
      <c r="AA99" s="28"/>
      <c r="AB99" s="28"/>
      <c r="AC99" s="28"/>
      <c r="AD99" s="28"/>
      <c r="AE99" s="28"/>
      <c r="AF99" s="28"/>
      <c r="AG99" s="36"/>
      <c r="AH99" s="36"/>
      <c r="AI99" s="36"/>
      <c r="AJ99" s="36"/>
    </row>
    <row r="100" ht="22.5" customHeight="1">
      <c r="A100" s="28"/>
      <c r="B100" s="28"/>
      <c r="C100" s="28"/>
      <c r="D100" s="28"/>
      <c r="E100" s="28"/>
      <c r="F100" s="36"/>
      <c r="G100" s="52"/>
      <c r="H100" s="28"/>
      <c r="I100" s="28"/>
      <c r="J100" s="28"/>
      <c r="K100" s="28"/>
      <c r="L100" s="28"/>
      <c r="M100" s="28"/>
      <c r="N100" s="28"/>
      <c r="O100" s="28"/>
      <c r="P100" s="28"/>
      <c r="Q100" s="28"/>
      <c r="R100" s="145"/>
      <c r="S100" s="28"/>
      <c r="T100" s="28"/>
      <c r="U100" s="28"/>
      <c r="V100" s="160"/>
      <c r="W100" s="28"/>
      <c r="X100" s="28"/>
      <c r="Y100" s="28"/>
      <c r="Z100" s="28"/>
      <c r="AA100" s="28"/>
      <c r="AB100" s="28"/>
      <c r="AC100" s="28"/>
      <c r="AD100" s="28"/>
      <c r="AE100" s="28"/>
      <c r="AF100" s="28"/>
      <c r="AG100" s="36"/>
      <c r="AH100" s="36"/>
      <c r="AI100" s="36"/>
      <c r="AJ100" s="36"/>
    </row>
    <row r="101" ht="22.5" customHeight="1">
      <c r="A101" s="28"/>
      <c r="B101" s="28"/>
      <c r="C101" s="28"/>
      <c r="D101" s="28"/>
      <c r="E101" s="28"/>
      <c r="F101" s="36"/>
      <c r="G101" s="52"/>
      <c r="H101" s="28"/>
      <c r="I101" s="28"/>
      <c r="J101" s="28"/>
      <c r="K101" s="28"/>
      <c r="L101" s="28"/>
      <c r="M101" s="28"/>
      <c r="N101" s="28"/>
      <c r="O101" s="28"/>
      <c r="P101" s="28"/>
      <c r="Q101" s="28"/>
      <c r="R101" s="145"/>
      <c r="S101" s="28"/>
      <c r="T101" s="28"/>
      <c r="U101" s="28"/>
      <c r="V101" s="160"/>
      <c r="W101" s="28"/>
      <c r="X101" s="28"/>
      <c r="Y101" s="28"/>
      <c r="Z101" s="28"/>
      <c r="AA101" s="28"/>
      <c r="AB101" s="28"/>
      <c r="AC101" s="28"/>
      <c r="AD101" s="28"/>
      <c r="AE101" s="28"/>
      <c r="AF101" s="28"/>
      <c r="AG101" s="36"/>
      <c r="AH101" s="36"/>
      <c r="AI101" s="36"/>
      <c r="AJ101" s="36"/>
    </row>
    <row r="102" ht="22.5" customHeight="1">
      <c r="A102" s="28"/>
      <c r="B102" s="28"/>
      <c r="C102" s="28"/>
      <c r="D102" s="28"/>
      <c r="E102" s="28"/>
      <c r="F102" s="36"/>
      <c r="G102" s="52"/>
      <c r="H102" s="28"/>
      <c r="I102" s="28"/>
      <c r="J102" s="28"/>
      <c r="K102" s="28"/>
      <c r="L102" s="28"/>
      <c r="M102" s="28"/>
      <c r="N102" s="28"/>
      <c r="O102" s="28"/>
      <c r="P102" s="28"/>
      <c r="Q102" s="28"/>
      <c r="R102" s="145"/>
      <c r="S102" s="28"/>
      <c r="T102" s="28"/>
      <c r="U102" s="28"/>
      <c r="V102" s="160"/>
      <c r="W102" s="28"/>
      <c r="X102" s="28"/>
      <c r="Y102" s="28"/>
      <c r="Z102" s="28"/>
      <c r="AA102" s="28"/>
      <c r="AB102" s="28"/>
      <c r="AC102" s="28"/>
      <c r="AD102" s="28"/>
      <c r="AE102" s="28"/>
      <c r="AF102" s="28"/>
      <c r="AG102" s="36"/>
      <c r="AH102" s="36"/>
      <c r="AI102" s="36"/>
      <c r="AJ102" s="36"/>
    </row>
    <row r="103" ht="22.5" customHeight="1">
      <c r="A103" s="28"/>
      <c r="B103" s="28"/>
      <c r="C103" s="28"/>
      <c r="D103" s="28"/>
      <c r="E103" s="28"/>
      <c r="F103" s="36"/>
      <c r="G103" s="52"/>
      <c r="H103" s="28"/>
      <c r="I103" s="28"/>
      <c r="J103" s="28"/>
      <c r="K103" s="28"/>
      <c r="L103" s="28"/>
      <c r="M103" s="28"/>
      <c r="N103" s="28"/>
      <c r="O103" s="28"/>
      <c r="P103" s="28"/>
      <c r="Q103" s="28"/>
      <c r="R103" s="145"/>
      <c r="S103" s="28"/>
      <c r="T103" s="28"/>
      <c r="U103" s="28"/>
      <c r="V103" s="160"/>
      <c r="W103" s="28"/>
      <c r="X103" s="28"/>
      <c r="Y103" s="28"/>
      <c r="Z103" s="28"/>
      <c r="AA103" s="28"/>
      <c r="AB103" s="28"/>
      <c r="AC103" s="28"/>
      <c r="AD103" s="28"/>
      <c r="AE103" s="28"/>
      <c r="AF103" s="28"/>
      <c r="AG103" s="36"/>
      <c r="AH103" s="36"/>
      <c r="AI103" s="36"/>
      <c r="AJ103" s="36"/>
    </row>
    <row r="104" ht="22.5" customHeight="1">
      <c r="A104" s="28"/>
      <c r="B104" s="28"/>
      <c r="C104" s="28"/>
      <c r="D104" s="28"/>
      <c r="E104" s="28"/>
      <c r="F104" s="36"/>
      <c r="G104" s="52"/>
      <c r="H104" s="28"/>
      <c r="I104" s="28"/>
      <c r="J104" s="28"/>
      <c r="K104" s="28"/>
      <c r="L104" s="28"/>
      <c r="M104" s="28"/>
      <c r="N104" s="28"/>
      <c r="O104" s="28"/>
      <c r="P104" s="28"/>
      <c r="Q104" s="28"/>
      <c r="R104" s="145"/>
      <c r="S104" s="28"/>
      <c r="T104" s="28"/>
      <c r="U104" s="28"/>
      <c r="V104" s="160"/>
      <c r="W104" s="28"/>
      <c r="X104" s="28"/>
      <c r="Y104" s="28"/>
      <c r="Z104" s="28"/>
      <c r="AA104" s="28"/>
      <c r="AB104" s="28"/>
      <c r="AC104" s="28"/>
      <c r="AD104" s="28"/>
      <c r="AE104" s="28"/>
      <c r="AF104" s="28"/>
      <c r="AG104" s="36"/>
      <c r="AH104" s="36"/>
      <c r="AI104" s="36"/>
      <c r="AJ104" s="36"/>
    </row>
    <row r="105" ht="22.5" customHeight="1">
      <c r="A105" s="28"/>
      <c r="B105" s="28"/>
      <c r="C105" s="28"/>
      <c r="D105" s="28"/>
      <c r="E105" s="28"/>
      <c r="F105" s="36"/>
      <c r="G105" s="52"/>
      <c r="H105" s="28"/>
      <c r="I105" s="28"/>
      <c r="J105" s="28"/>
      <c r="K105" s="28"/>
      <c r="L105" s="28"/>
      <c r="M105" s="28"/>
      <c r="N105" s="28"/>
      <c r="O105" s="28"/>
      <c r="P105" s="28"/>
      <c r="Q105" s="28"/>
      <c r="R105" s="145"/>
      <c r="S105" s="28"/>
      <c r="T105" s="28"/>
      <c r="U105" s="28"/>
      <c r="V105" s="160"/>
      <c r="W105" s="28"/>
      <c r="X105" s="28"/>
      <c r="Y105" s="28"/>
      <c r="Z105" s="28"/>
      <c r="AA105" s="28"/>
      <c r="AB105" s="28"/>
      <c r="AC105" s="28"/>
      <c r="AD105" s="28"/>
      <c r="AE105" s="28"/>
      <c r="AF105" s="28"/>
      <c r="AG105" s="36"/>
      <c r="AH105" s="36"/>
      <c r="AI105" s="36"/>
      <c r="AJ105" s="36"/>
    </row>
    <row r="106" ht="22.5" customHeight="1">
      <c r="A106" s="28"/>
      <c r="B106" s="28"/>
      <c r="C106" s="28"/>
      <c r="D106" s="28"/>
      <c r="E106" s="28"/>
      <c r="F106" s="36"/>
      <c r="G106" s="52"/>
      <c r="H106" s="28"/>
      <c r="I106" s="28"/>
      <c r="J106" s="28"/>
      <c r="K106" s="28"/>
      <c r="L106" s="28"/>
      <c r="M106" s="28"/>
      <c r="N106" s="28"/>
      <c r="O106" s="28"/>
      <c r="P106" s="28"/>
      <c r="Q106" s="28"/>
      <c r="R106" s="145"/>
      <c r="S106" s="28"/>
      <c r="T106" s="28"/>
      <c r="U106" s="28"/>
      <c r="V106" s="160"/>
      <c r="W106" s="28"/>
      <c r="X106" s="28"/>
      <c r="Y106" s="28"/>
      <c r="Z106" s="28"/>
      <c r="AA106" s="28"/>
      <c r="AB106" s="28"/>
      <c r="AC106" s="28"/>
      <c r="AD106" s="28"/>
      <c r="AE106" s="28"/>
      <c r="AF106" s="28"/>
      <c r="AG106" s="36"/>
      <c r="AH106" s="36"/>
      <c r="AI106" s="36"/>
      <c r="AJ106" s="36"/>
    </row>
    <row r="107" ht="22.5" customHeight="1">
      <c r="A107" s="28"/>
      <c r="B107" s="28"/>
      <c r="C107" s="28"/>
      <c r="D107" s="28"/>
      <c r="E107" s="28"/>
      <c r="F107" s="36"/>
      <c r="G107" s="52"/>
      <c r="H107" s="28"/>
      <c r="I107" s="28"/>
      <c r="J107" s="28"/>
      <c r="K107" s="28"/>
      <c r="L107" s="28"/>
      <c r="M107" s="28"/>
      <c r="N107" s="28"/>
      <c r="O107" s="28"/>
      <c r="P107" s="28"/>
      <c r="Q107" s="28"/>
      <c r="R107" s="145"/>
      <c r="S107" s="28"/>
      <c r="T107" s="28"/>
      <c r="U107" s="28"/>
      <c r="V107" s="160"/>
      <c r="W107" s="28"/>
      <c r="X107" s="28"/>
      <c r="Y107" s="28"/>
      <c r="Z107" s="28"/>
      <c r="AA107" s="28"/>
      <c r="AB107" s="28"/>
      <c r="AC107" s="28"/>
      <c r="AD107" s="28"/>
      <c r="AE107" s="28"/>
      <c r="AF107" s="28"/>
      <c r="AG107" s="36"/>
      <c r="AH107" s="36"/>
      <c r="AI107" s="36"/>
      <c r="AJ107" s="36"/>
    </row>
    <row r="108" ht="22.5" customHeight="1">
      <c r="A108" s="28"/>
      <c r="B108" s="28"/>
      <c r="C108" s="28"/>
      <c r="D108" s="28"/>
      <c r="E108" s="28"/>
      <c r="F108" s="36"/>
      <c r="G108" s="52"/>
      <c r="H108" s="28"/>
      <c r="I108" s="28"/>
      <c r="J108" s="28"/>
      <c r="K108" s="28"/>
      <c r="L108" s="28"/>
      <c r="M108" s="28"/>
      <c r="N108" s="28"/>
      <c r="O108" s="28"/>
      <c r="P108" s="28"/>
      <c r="Q108" s="28"/>
      <c r="R108" s="145"/>
      <c r="S108" s="28"/>
      <c r="T108" s="28"/>
      <c r="U108" s="28"/>
      <c r="V108" s="160"/>
      <c r="W108" s="28"/>
      <c r="X108" s="28"/>
      <c r="Y108" s="28"/>
      <c r="Z108" s="28"/>
      <c r="AA108" s="28"/>
      <c r="AB108" s="28"/>
      <c r="AC108" s="28"/>
      <c r="AD108" s="28"/>
      <c r="AE108" s="28"/>
      <c r="AF108" s="28"/>
      <c r="AG108" s="36"/>
      <c r="AH108" s="36"/>
      <c r="AI108" s="36"/>
      <c r="AJ108" s="36"/>
    </row>
    <row r="109" ht="22.5" customHeight="1">
      <c r="A109" s="28"/>
      <c r="B109" s="28"/>
      <c r="C109" s="28"/>
      <c r="D109" s="28"/>
      <c r="E109" s="28"/>
      <c r="F109" s="36"/>
      <c r="G109" s="52"/>
      <c r="H109" s="28"/>
      <c r="I109" s="28"/>
      <c r="J109" s="28"/>
      <c r="K109" s="28"/>
      <c r="L109" s="28"/>
      <c r="M109" s="28"/>
      <c r="N109" s="28"/>
      <c r="O109" s="28"/>
      <c r="P109" s="28"/>
      <c r="Q109" s="28"/>
      <c r="R109" s="145"/>
      <c r="S109" s="28"/>
      <c r="T109" s="28"/>
      <c r="U109" s="28"/>
      <c r="V109" s="160"/>
      <c r="W109" s="28"/>
      <c r="X109" s="28"/>
      <c r="Y109" s="28"/>
      <c r="Z109" s="28"/>
      <c r="AA109" s="28"/>
      <c r="AB109" s="28"/>
      <c r="AC109" s="28"/>
      <c r="AD109" s="28"/>
      <c r="AE109" s="28"/>
      <c r="AF109" s="28"/>
      <c r="AG109" s="36"/>
      <c r="AH109" s="36"/>
      <c r="AI109" s="36"/>
      <c r="AJ109" s="36"/>
    </row>
    <row r="110" ht="22.5" customHeight="1">
      <c r="A110" s="28"/>
      <c r="B110" s="28"/>
      <c r="C110" s="28"/>
      <c r="D110" s="28"/>
      <c r="E110" s="28"/>
      <c r="F110" s="36"/>
      <c r="G110" s="52"/>
      <c r="H110" s="28"/>
      <c r="I110" s="28"/>
      <c r="J110" s="28"/>
      <c r="K110" s="28"/>
      <c r="L110" s="28"/>
      <c r="M110" s="28"/>
      <c r="N110" s="28"/>
      <c r="O110" s="28"/>
      <c r="P110" s="28"/>
      <c r="Q110" s="28"/>
      <c r="R110" s="145"/>
      <c r="S110" s="28"/>
      <c r="T110" s="28"/>
      <c r="U110" s="28"/>
      <c r="V110" s="160"/>
      <c r="W110" s="28"/>
      <c r="X110" s="28"/>
      <c r="Y110" s="28"/>
      <c r="Z110" s="28"/>
      <c r="AA110" s="28"/>
      <c r="AB110" s="28"/>
      <c r="AC110" s="28"/>
      <c r="AD110" s="28"/>
      <c r="AE110" s="28"/>
      <c r="AF110" s="28"/>
      <c r="AG110" s="36"/>
      <c r="AH110" s="36"/>
      <c r="AI110" s="36"/>
      <c r="AJ110" s="36"/>
    </row>
    <row r="111" ht="22.5" customHeight="1">
      <c r="A111" s="28"/>
      <c r="B111" s="28"/>
      <c r="C111" s="28"/>
      <c r="D111" s="28"/>
      <c r="E111" s="28"/>
      <c r="F111" s="36"/>
      <c r="G111" s="52"/>
      <c r="H111" s="28"/>
      <c r="I111" s="28"/>
      <c r="J111" s="28"/>
      <c r="K111" s="28"/>
      <c r="L111" s="28"/>
      <c r="M111" s="28"/>
      <c r="N111" s="28"/>
      <c r="O111" s="28"/>
      <c r="P111" s="28"/>
      <c r="Q111" s="28"/>
      <c r="R111" s="145"/>
      <c r="S111" s="28"/>
      <c r="T111" s="28"/>
      <c r="U111" s="28"/>
      <c r="V111" s="160"/>
      <c r="W111" s="28"/>
      <c r="X111" s="28"/>
      <c r="Y111" s="28"/>
      <c r="Z111" s="28"/>
      <c r="AA111" s="28"/>
      <c r="AB111" s="28"/>
      <c r="AC111" s="28"/>
      <c r="AD111" s="28"/>
      <c r="AE111" s="28"/>
      <c r="AF111" s="28"/>
      <c r="AG111" s="36"/>
      <c r="AH111" s="36"/>
      <c r="AI111" s="36"/>
      <c r="AJ111" s="36"/>
    </row>
    <row r="112" ht="22.5" customHeight="1">
      <c r="A112" s="28"/>
      <c r="B112" s="28"/>
      <c r="C112" s="28"/>
      <c r="D112" s="28"/>
      <c r="E112" s="28"/>
      <c r="F112" s="36"/>
      <c r="G112" s="52"/>
      <c r="H112" s="28"/>
      <c r="I112" s="28"/>
      <c r="J112" s="28"/>
      <c r="K112" s="28"/>
      <c r="L112" s="28"/>
      <c r="M112" s="28"/>
      <c r="N112" s="28"/>
      <c r="O112" s="28"/>
      <c r="P112" s="28"/>
      <c r="Q112" s="28"/>
      <c r="R112" s="145"/>
      <c r="S112" s="28"/>
      <c r="T112" s="28"/>
      <c r="U112" s="28"/>
      <c r="V112" s="160"/>
      <c r="W112" s="28"/>
      <c r="X112" s="28"/>
      <c r="Y112" s="28"/>
      <c r="Z112" s="28"/>
      <c r="AA112" s="28"/>
      <c r="AB112" s="28"/>
      <c r="AC112" s="28"/>
      <c r="AD112" s="28"/>
      <c r="AE112" s="28"/>
      <c r="AF112" s="28"/>
      <c r="AG112" s="36"/>
      <c r="AH112" s="36"/>
      <c r="AI112" s="36"/>
      <c r="AJ112" s="36"/>
    </row>
    <row r="113" ht="22.5" customHeight="1">
      <c r="A113" s="28"/>
      <c r="B113" s="28"/>
      <c r="C113" s="28"/>
      <c r="D113" s="28"/>
      <c r="E113" s="28"/>
      <c r="F113" s="36"/>
      <c r="G113" s="52"/>
      <c r="H113" s="28"/>
      <c r="I113" s="28"/>
      <c r="J113" s="28"/>
      <c r="K113" s="28"/>
      <c r="L113" s="28"/>
      <c r="M113" s="28"/>
      <c r="N113" s="28"/>
      <c r="O113" s="28"/>
      <c r="P113" s="28"/>
      <c r="Q113" s="28"/>
      <c r="R113" s="145"/>
      <c r="S113" s="28"/>
      <c r="T113" s="28"/>
      <c r="U113" s="28"/>
      <c r="V113" s="160"/>
      <c r="W113" s="28"/>
      <c r="X113" s="28"/>
      <c r="Y113" s="28"/>
      <c r="Z113" s="28"/>
      <c r="AA113" s="28"/>
      <c r="AB113" s="28"/>
      <c r="AC113" s="28"/>
      <c r="AD113" s="28"/>
      <c r="AE113" s="28"/>
      <c r="AF113" s="28"/>
      <c r="AG113" s="36"/>
      <c r="AH113" s="36"/>
      <c r="AI113" s="36"/>
      <c r="AJ113" s="36"/>
    </row>
    <row r="114" ht="22.5" customHeight="1">
      <c r="A114" s="28"/>
      <c r="B114" s="28"/>
      <c r="C114" s="28"/>
      <c r="D114" s="28"/>
      <c r="E114" s="28"/>
      <c r="F114" s="36"/>
      <c r="G114" s="52"/>
      <c r="H114" s="28"/>
      <c r="I114" s="28"/>
      <c r="J114" s="28"/>
      <c r="K114" s="28"/>
      <c r="L114" s="28"/>
      <c r="M114" s="28"/>
      <c r="N114" s="28"/>
      <c r="O114" s="28"/>
      <c r="P114" s="28"/>
      <c r="Q114" s="28"/>
      <c r="R114" s="145"/>
      <c r="S114" s="28"/>
      <c r="T114" s="28"/>
      <c r="U114" s="28"/>
      <c r="V114" s="160"/>
      <c r="W114" s="28"/>
      <c r="X114" s="28"/>
      <c r="Y114" s="28"/>
      <c r="Z114" s="28"/>
      <c r="AA114" s="28"/>
      <c r="AB114" s="28"/>
      <c r="AC114" s="28"/>
      <c r="AD114" s="28"/>
      <c r="AE114" s="28"/>
      <c r="AF114" s="28"/>
      <c r="AG114" s="36"/>
      <c r="AH114" s="36"/>
      <c r="AI114" s="36"/>
      <c r="AJ114" s="36"/>
    </row>
    <row r="115" ht="22.5" customHeight="1">
      <c r="A115" s="28"/>
      <c r="B115" s="28"/>
      <c r="C115" s="28"/>
      <c r="D115" s="28"/>
      <c r="E115" s="28"/>
      <c r="F115" s="36"/>
      <c r="G115" s="52"/>
      <c r="H115" s="28"/>
      <c r="I115" s="28"/>
      <c r="J115" s="28"/>
      <c r="K115" s="28"/>
      <c r="L115" s="28"/>
      <c r="M115" s="28"/>
      <c r="N115" s="28"/>
      <c r="O115" s="28"/>
      <c r="P115" s="28"/>
      <c r="Q115" s="28"/>
      <c r="R115" s="145"/>
      <c r="S115" s="28"/>
      <c r="T115" s="28"/>
      <c r="U115" s="28"/>
      <c r="V115" s="160"/>
      <c r="W115" s="28"/>
      <c r="X115" s="28"/>
      <c r="Y115" s="28"/>
      <c r="Z115" s="28"/>
      <c r="AA115" s="28"/>
      <c r="AB115" s="28"/>
      <c r="AC115" s="28"/>
      <c r="AD115" s="28"/>
      <c r="AE115" s="28"/>
      <c r="AF115" s="28"/>
      <c r="AG115" s="36"/>
      <c r="AH115" s="36"/>
      <c r="AI115" s="36"/>
      <c r="AJ115" s="36"/>
    </row>
    <row r="116" ht="22.5" customHeight="1">
      <c r="A116" s="28"/>
      <c r="B116" s="28"/>
      <c r="C116" s="28"/>
      <c r="D116" s="28"/>
      <c r="E116" s="28"/>
      <c r="F116" s="36"/>
      <c r="G116" s="52"/>
      <c r="H116" s="28"/>
      <c r="I116" s="28"/>
      <c r="J116" s="28"/>
      <c r="K116" s="28"/>
      <c r="L116" s="28"/>
      <c r="M116" s="28"/>
      <c r="N116" s="28"/>
      <c r="O116" s="28"/>
      <c r="P116" s="28"/>
      <c r="Q116" s="28"/>
      <c r="R116" s="145"/>
      <c r="S116" s="28"/>
      <c r="T116" s="28"/>
      <c r="U116" s="28"/>
      <c r="V116" s="160"/>
      <c r="W116" s="28"/>
      <c r="X116" s="28"/>
      <c r="Y116" s="28"/>
      <c r="Z116" s="28"/>
      <c r="AA116" s="28"/>
      <c r="AB116" s="28"/>
      <c r="AC116" s="28"/>
      <c r="AD116" s="28"/>
      <c r="AE116" s="28"/>
      <c r="AF116" s="28"/>
      <c r="AG116" s="36"/>
      <c r="AH116" s="36"/>
      <c r="AI116" s="36"/>
      <c r="AJ116" s="36"/>
    </row>
    <row r="117" ht="22.5" customHeight="1">
      <c r="A117" s="28"/>
      <c r="B117" s="28"/>
      <c r="C117" s="28"/>
      <c r="D117" s="28"/>
      <c r="E117" s="28"/>
      <c r="F117" s="36"/>
      <c r="G117" s="52"/>
      <c r="H117" s="28"/>
      <c r="I117" s="28"/>
      <c r="J117" s="28"/>
      <c r="K117" s="28"/>
      <c r="L117" s="28"/>
      <c r="M117" s="28"/>
      <c r="N117" s="28"/>
      <c r="O117" s="28"/>
      <c r="P117" s="28"/>
      <c r="Q117" s="28"/>
      <c r="R117" s="145"/>
      <c r="S117" s="28"/>
      <c r="T117" s="28"/>
      <c r="U117" s="28"/>
      <c r="V117" s="160"/>
      <c r="W117" s="28"/>
      <c r="X117" s="28"/>
      <c r="Y117" s="28"/>
      <c r="Z117" s="28"/>
      <c r="AA117" s="28"/>
      <c r="AB117" s="28"/>
      <c r="AC117" s="28"/>
      <c r="AD117" s="28"/>
      <c r="AE117" s="28"/>
      <c r="AF117" s="28"/>
      <c r="AG117" s="36"/>
      <c r="AH117" s="36"/>
      <c r="AI117" s="36"/>
      <c r="AJ117" s="36"/>
    </row>
    <row r="118" ht="22.5" customHeight="1">
      <c r="A118" s="28"/>
      <c r="B118" s="28"/>
      <c r="C118" s="28"/>
      <c r="D118" s="28"/>
      <c r="E118" s="28"/>
      <c r="F118" s="36"/>
      <c r="G118" s="52"/>
      <c r="H118" s="28"/>
      <c r="I118" s="28"/>
      <c r="J118" s="28"/>
      <c r="K118" s="28"/>
      <c r="L118" s="28"/>
      <c r="M118" s="28"/>
      <c r="N118" s="28"/>
      <c r="O118" s="28"/>
      <c r="P118" s="28"/>
      <c r="Q118" s="28"/>
      <c r="R118" s="145"/>
      <c r="S118" s="28"/>
      <c r="T118" s="28"/>
      <c r="U118" s="28"/>
      <c r="V118" s="160"/>
      <c r="W118" s="28"/>
      <c r="X118" s="28"/>
      <c r="Y118" s="28"/>
      <c r="Z118" s="28"/>
      <c r="AA118" s="28"/>
      <c r="AB118" s="28"/>
      <c r="AC118" s="28"/>
      <c r="AD118" s="28"/>
      <c r="AE118" s="28"/>
      <c r="AF118" s="28"/>
      <c r="AG118" s="36"/>
      <c r="AH118" s="36"/>
      <c r="AI118" s="36"/>
      <c r="AJ118" s="36"/>
    </row>
    <row r="119" ht="22.5" customHeight="1">
      <c r="A119" s="28"/>
      <c r="B119" s="28"/>
      <c r="C119" s="28"/>
      <c r="D119" s="28"/>
      <c r="E119" s="28"/>
      <c r="F119" s="36"/>
      <c r="G119" s="52"/>
      <c r="H119" s="28"/>
      <c r="I119" s="28"/>
      <c r="J119" s="28"/>
      <c r="K119" s="28"/>
      <c r="L119" s="28"/>
      <c r="M119" s="28"/>
      <c r="N119" s="28"/>
      <c r="O119" s="28"/>
      <c r="P119" s="28"/>
      <c r="Q119" s="28"/>
      <c r="R119" s="145"/>
      <c r="S119" s="28"/>
      <c r="T119" s="28"/>
      <c r="U119" s="28"/>
      <c r="V119" s="160"/>
      <c r="W119" s="28"/>
      <c r="X119" s="28"/>
      <c r="Y119" s="28"/>
      <c r="Z119" s="28"/>
      <c r="AA119" s="28"/>
      <c r="AB119" s="28"/>
      <c r="AC119" s="28"/>
      <c r="AD119" s="28"/>
      <c r="AE119" s="28"/>
      <c r="AF119" s="28"/>
      <c r="AG119" s="36"/>
      <c r="AH119" s="36"/>
      <c r="AI119" s="36"/>
      <c r="AJ119" s="36"/>
    </row>
    <row r="120" ht="22.5" customHeight="1">
      <c r="A120" s="28"/>
      <c r="B120" s="28"/>
      <c r="C120" s="28"/>
      <c r="D120" s="28"/>
      <c r="E120" s="28"/>
      <c r="F120" s="36"/>
      <c r="G120" s="52"/>
      <c r="H120" s="28"/>
      <c r="I120" s="28"/>
      <c r="J120" s="28"/>
      <c r="K120" s="28"/>
      <c r="L120" s="28"/>
      <c r="M120" s="28"/>
      <c r="N120" s="28"/>
      <c r="O120" s="28"/>
      <c r="P120" s="28"/>
      <c r="Q120" s="28"/>
      <c r="R120" s="145"/>
      <c r="S120" s="28"/>
      <c r="T120" s="28"/>
      <c r="U120" s="28"/>
      <c r="V120" s="160"/>
      <c r="W120" s="28"/>
      <c r="X120" s="28"/>
      <c r="Y120" s="28"/>
      <c r="Z120" s="28"/>
      <c r="AA120" s="28"/>
      <c r="AB120" s="28"/>
      <c r="AC120" s="28"/>
      <c r="AD120" s="28"/>
      <c r="AE120" s="28"/>
      <c r="AF120" s="28"/>
      <c r="AG120" s="36"/>
      <c r="AH120" s="36"/>
      <c r="AI120" s="36"/>
      <c r="AJ120" s="36"/>
    </row>
    <row r="121" ht="22.5" customHeight="1">
      <c r="A121" s="28"/>
      <c r="B121" s="28"/>
      <c r="C121" s="28"/>
      <c r="D121" s="28"/>
      <c r="E121" s="28"/>
      <c r="F121" s="36"/>
      <c r="G121" s="52"/>
      <c r="H121" s="28"/>
      <c r="I121" s="28"/>
      <c r="J121" s="28"/>
      <c r="K121" s="28"/>
      <c r="L121" s="28"/>
      <c r="M121" s="28"/>
      <c r="N121" s="28"/>
      <c r="O121" s="28"/>
      <c r="P121" s="28"/>
      <c r="Q121" s="28"/>
      <c r="R121" s="145"/>
      <c r="S121" s="28"/>
      <c r="T121" s="28"/>
      <c r="U121" s="28"/>
      <c r="V121" s="160"/>
      <c r="W121" s="28"/>
      <c r="X121" s="28"/>
      <c r="Y121" s="28"/>
      <c r="Z121" s="28"/>
      <c r="AA121" s="28"/>
      <c r="AB121" s="28"/>
      <c r="AC121" s="28"/>
      <c r="AD121" s="28"/>
      <c r="AE121" s="28"/>
      <c r="AF121" s="28"/>
      <c r="AG121" s="36"/>
      <c r="AH121" s="36"/>
      <c r="AI121" s="36"/>
      <c r="AJ121" s="36"/>
    </row>
    <row r="122" ht="22.5" customHeight="1">
      <c r="A122" s="28"/>
      <c r="B122" s="28"/>
      <c r="C122" s="28"/>
      <c r="D122" s="28"/>
      <c r="E122" s="28"/>
      <c r="F122" s="36"/>
      <c r="G122" s="52"/>
      <c r="H122" s="28"/>
      <c r="I122" s="28"/>
      <c r="J122" s="28"/>
      <c r="K122" s="28"/>
      <c r="L122" s="28"/>
      <c r="M122" s="28"/>
      <c r="N122" s="28"/>
      <c r="O122" s="28"/>
      <c r="P122" s="28"/>
      <c r="Q122" s="28"/>
      <c r="R122" s="145"/>
      <c r="S122" s="28"/>
      <c r="T122" s="28"/>
      <c r="U122" s="28"/>
      <c r="V122" s="160"/>
      <c r="W122" s="28"/>
      <c r="X122" s="28"/>
      <c r="Y122" s="28"/>
      <c r="Z122" s="28"/>
      <c r="AA122" s="28"/>
      <c r="AB122" s="28"/>
      <c r="AC122" s="28"/>
      <c r="AD122" s="28"/>
      <c r="AE122" s="28"/>
      <c r="AF122" s="28"/>
      <c r="AG122" s="36"/>
      <c r="AH122" s="36"/>
      <c r="AI122" s="36"/>
      <c r="AJ122" s="36"/>
    </row>
    <row r="123" ht="22.5" customHeight="1">
      <c r="A123" s="28"/>
      <c r="B123" s="28"/>
      <c r="C123" s="28"/>
      <c r="D123" s="28"/>
      <c r="E123" s="28"/>
      <c r="F123" s="36"/>
      <c r="G123" s="52"/>
      <c r="H123" s="28"/>
      <c r="I123" s="28"/>
      <c r="J123" s="28"/>
      <c r="K123" s="28"/>
      <c r="L123" s="28"/>
      <c r="M123" s="28"/>
      <c r="N123" s="28"/>
      <c r="O123" s="28"/>
      <c r="P123" s="28"/>
      <c r="Q123" s="28"/>
      <c r="R123" s="145"/>
      <c r="S123" s="28"/>
      <c r="T123" s="28"/>
      <c r="U123" s="28"/>
      <c r="V123" s="160"/>
      <c r="W123" s="28"/>
      <c r="X123" s="28"/>
      <c r="Y123" s="28"/>
      <c r="Z123" s="28"/>
      <c r="AA123" s="28"/>
      <c r="AB123" s="28"/>
      <c r="AC123" s="28"/>
      <c r="AD123" s="28"/>
      <c r="AE123" s="28"/>
      <c r="AF123" s="28"/>
      <c r="AG123" s="36"/>
      <c r="AH123" s="36"/>
      <c r="AI123" s="36"/>
      <c r="AJ123" s="36"/>
    </row>
    <row r="124" ht="22.5" customHeight="1">
      <c r="A124" s="28"/>
      <c r="B124" s="28"/>
      <c r="C124" s="28"/>
      <c r="D124" s="28"/>
      <c r="E124" s="28"/>
      <c r="F124" s="36"/>
      <c r="G124" s="52"/>
      <c r="H124" s="28"/>
      <c r="I124" s="28"/>
      <c r="J124" s="28"/>
      <c r="K124" s="28"/>
      <c r="L124" s="28"/>
      <c r="M124" s="28"/>
      <c r="N124" s="28"/>
      <c r="O124" s="28"/>
      <c r="P124" s="28"/>
      <c r="Q124" s="28"/>
      <c r="R124" s="145"/>
      <c r="S124" s="28"/>
      <c r="T124" s="28"/>
      <c r="U124" s="28"/>
      <c r="V124" s="160"/>
      <c r="W124" s="28"/>
      <c r="X124" s="28"/>
      <c r="Y124" s="28"/>
      <c r="Z124" s="28"/>
      <c r="AA124" s="28"/>
      <c r="AB124" s="28"/>
      <c r="AC124" s="28"/>
      <c r="AD124" s="28"/>
      <c r="AE124" s="28"/>
      <c r="AF124" s="28"/>
      <c r="AG124" s="36"/>
      <c r="AH124" s="36"/>
      <c r="AI124" s="36"/>
      <c r="AJ124" s="36"/>
    </row>
    <row r="125" ht="22.5" customHeight="1">
      <c r="A125" s="28"/>
      <c r="B125" s="28"/>
      <c r="C125" s="28"/>
      <c r="D125" s="28"/>
      <c r="E125" s="28"/>
      <c r="F125" s="36"/>
      <c r="G125" s="52"/>
      <c r="H125" s="28"/>
      <c r="I125" s="28"/>
      <c r="J125" s="28"/>
      <c r="K125" s="28"/>
      <c r="L125" s="28"/>
      <c r="M125" s="28"/>
      <c r="N125" s="28"/>
      <c r="O125" s="28"/>
      <c r="P125" s="28"/>
      <c r="Q125" s="28"/>
      <c r="R125" s="145"/>
      <c r="S125" s="28"/>
      <c r="T125" s="28"/>
      <c r="U125" s="28"/>
      <c r="V125" s="160"/>
      <c r="W125" s="28"/>
      <c r="X125" s="28"/>
      <c r="Y125" s="28"/>
      <c r="Z125" s="28"/>
      <c r="AA125" s="28"/>
      <c r="AB125" s="28"/>
      <c r="AC125" s="28"/>
      <c r="AD125" s="28"/>
      <c r="AE125" s="28"/>
      <c r="AF125" s="28"/>
      <c r="AG125" s="36"/>
      <c r="AH125" s="36"/>
      <c r="AI125" s="36"/>
      <c r="AJ125" s="36"/>
    </row>
    <row r="126" ht="22.5" customHeight="1">
      <c r="A126" s="28"/>
      <c r="B126" s="28"/>
      <c r="C126" s="28"/>
      <c r="D126" s="28"/>
      <c r="E126" s="28"/>
      <c r="F126" s="36"/>
      <c r="G126" s="52"/>
      <c r="H126" s="28"/>
      <c r="I126" s="28"/>
      <c r="J126" s="28"/>
      <c r="K126" s="28"/>
      <c r="L126" s="28"/>
      <c r="M126" s="28"/>
      <c r="N126" s="28"/>
      <c r="O126" s="28"/>
      <c r="P126" s="28"/>
      <c r="Q126" s="28"/>
      <c r="R126" s="145"/>
      <c r="S126" s="28"/>
      <c r="T126" s="28"/>
      <c r="U126" s="28"/>
      <c r="V126" s="160"/>
      <c r="W126" s="28"/>
      <c r="X126" s="28"/>
      <c r="Y126" s="28"/>
      <c r="Z126" s="28"/>
      <c r="AA126" s="28"/>
      <c r="AB126" s="28"/>
      <c r="AC126" s="28"/>
      <c r="AD126" s="28"/>
      <c r="AE126" s="28"/>
      <c r="AF126" s="28"/>
      <c r="AG126" s="36"/>
      <c r="AH126" s="36"/>
      <c r="AI126" s="36"/>
      <c r="AJ126" s="36"/>
    </row>
    <row r="127" ht="22.5" customHeight="1">
      <c r="A127" s="28"/>
      <c r="B127" s="28"/>
      <c r="C127" s="28"/>
      <c r="D127" s="28"/>
      <c r="E127" s="28"/>
      <c r="F127" s="36"/>
      <c r="G127" s="52"/>
      <c r="H127" s="28"/>
      <c r="I127" s="28"/>
      <c r="J127" s="28"/>
      <c r="K127" s="28"/>
      <c r="L127" s="28"/>
      <c r="M127" s="28"/>
      <c r="N127" s="28"/>
      <c r="O127" s="28"/>
      <c r="P127" s="28"/>
      <c r="Q127" s="28"/>
      <c r="R127" s="145"/>
      <c r="S127" s="28"/>
      <c r="T127" s="28"/>
      <c r="U127" s="28"/>
      <c r="V127" s="160"/>
      <c r="W127" s="28"/>
      <c r="X127" s="28"/>
      <c r="Y127" s="28"/>
      <c r="Z127" s="28"/>
      <c r="AA127" s="28"/>
      <c r="AB127" s="28"/>
      <c r="AC127" s="28"/>
      <c r="AD127" s="28"/>
      <c r="AE127" s="28"/>
      <c r="AF127" s="28"/>
      <c r="AG127" s="36"/>
      <c r="AH127" s="36"/>
      <c r="AI127" s="36"/>
      <c r="AJ127" s="36"/>
    </row>
    <row r="128" ht="22.5" customHeight="1">
      <c r="A128" s="28"/>
      <c r="B128" s="28"/>
      <c r="C128" s="28"/>
      <c r="D128" s="28"/>
      <c r="E128" s="28"/>
      <c r="F128" s="36"/>
      <c r="G128" s="52"/>
      <c r="H128" s="28"/>
      <c r="I128" s="28"/>
      <c r="J128" s="28"/>
      <c r="K128" s="28"/>
      <c r="L128" s="28"/>
      <c r="M128" s="28"/>
      <c r="N128" s="28"/>
      <c r="O128" s="28"/>
      <c r="P128" s="28"/>
      <c r="Q128" s="28"/>
      <c r="R128" s="145"/>
      <c r="S128" s="28"/>
      <c r="T128" s="28"/>
      <c r="U128" s="28"/>
      <c r="V128" s="160"/>
      <c r="W128" s="28"/>
      <c r="X128" s="28"/>
      <c r="Y128" s="28"/>
      <c r="Z128" s="28"/>
      <c r="AA128" s="28"/>
      <c r="AB128" s="28"/>
      <c r="AC128" s="28"/>
      <c r="AD128" s="28"/>
      <c r="AE128" s="28"/>
      <c r="AF128" s="28"/>
      <c r="AG128" s="36"/>
      <c r="AH128" s="36"/>
      <c r="AI128" s="36"/>
      <c r="AJ128" s="36"/>
    </row>
    <row r="129" ht="22.5" customHeight="1">
      <c r="A129" s="28"/>
      <c r="B129" s="28"/>
      <c r="C129" s="28"/>
      <c r="D129" s="28"/>
      <c r="E129" s="28"/>
      <c r="F129" s="36"/>
      <c r="G129" s="52"/>
      <c r="H129" s="28"/>
      <c r="I129" s="28"/>
      <c r="J129" s="28"/>
      <c r="K129" s="28"/>
      <c r="L129" s="28"/>
      <c r="M129" s="28"/>
      <c r="N129" s="28"/>
      <c r="O129" s="28"/>
      <c r="P129" s="28"/>
      <c r="Q129" s="28"/>
      <c r="R129" s="145"/>
      <c r="S129" s="28"/>
      <c r="T129" s="28"/>
      <c r="U129" s="28"/>
      <c r="V129" s="160"/>
      <c r="W129" s="28"/>
      <c r="X129" s="28"/>
      <c r="Y129" s="28"/>
      <c r="Z129" s="28"/>
      <c r="AA129" s="28"/>
      <c r="AB129" s="28"/>
      <c r="AC129" s="28"/>
      <c r="AD129" s="28"/>
      <c r="AE129" s="28"/>
      <c r="AF129" s="28"/>
      <c r="AG129" s="36"/>
      <c r="AH129" s="36"/>
      <c r="AI129" s="36"/>
      <c r="AJ129" s="36"/>
    </row>
    <row r="130" ht="22.5" customHeight="1">
      <c r="A130" s="28"/>
      <c r="B130" s="28"/>
      <c r="C130" s="28"/>
      <c r="D130" s="28"/>
      <c r="E130" s="28"/>
      <c r="F130" s="36"/>
      <c r="G130" s="52"/>
      <c r="H130" s="28"/>
      <c r="I130" s="28"/>
      <c r="J130" s="28"/>
      <c r="K130" s="28"/>
      <c r="L130" s="28"/>
      <c r="M130" s="28"/>
      <c r="N130" s="28"/>
      <c r="O130" s="28"/>
      <c r="P130" s="28"/>
      <c r="Q130" s="28"/>
      <c r="R130" s="145"/>
      <c r="S130" s="28"/>
      <c r="T130" s="28"/>
      <c r="U130" s="28"/>
      <c r="V130" s="160"/>
      <c r="W130" s="28"/>
      <c r="X130" s="28"/>
      <c r="Y130" s="28"/>
      <c r="Z130" s="28"/>
      <c r="AA130" s="28"/>
      <c r="AB130" s="28"/>
      <c r="AC130" s="28"/>
      <c r="AD130" s="28"/>
      <c r="AE130" s="28"/>
      <c r="AF130" s="28"/>
      <c r="AG130" s="36"/>
      <c r="AH130" s="36"/>
      <c r="AI130" s="36"/>
      <c r="AJ130" s="36"/>
    </row>
    <row r="131" ht="22.5" customHeight="1">
      <c r="A131" s="28"/>
      <c r="B131" s="28"/>
      <c r="C131" s="28"/>
      <c r="D131" s="28"/>
      <c r="E131" s="28"/>
      <c r="F131" s="36"/>
      <c r="G131" s="52"/>
      <c r="H131" s="28"/>
      <c r="I131" s="28"/>
      <c r="J131" s="28"/>
      <c r="K131" s="28"/>
      <c r="L131" s="28"/>
      <c r="M131" s="28"/>
      <c r="N131" s="28"/>
      <c r="O131" s="28"/>
      <c r="P131" s="28"/>
      <c r="Q131" s="28"/>
      <c r="R131" s="145"/>
      <c r="S131" s="28"/>
      <c r="T131" s="28"/>
      <c r="U131" s="28"/>
      <c r="V131" s="160"/>
      <c r="W131" s="28"/>
      <c r="X131" s="28"/>
      <c r="Y131" s="28"/>
      <c r="Z131" s="28"/>
      <c r="AA131" s="28"/>
      <c r="AB131" s="28"/>
      <c r="AC131" s="28"/>
      <c r="AD131" s="28"/>
      <c r="AE131" s="28"/>
      <c r="AF131" s="28"/>
      <c r="AG131" s="36"/>
      <c r="AH131" s="36"/>
      <c r="AI131" s="36"/>
      <c r="AJ131" s="36"/>
    </row>
    <row r="132" ht="22.5" customHeight="1">
      <c r="A132" s="28"/>
      <c r="B132" s="28"/>
      <c r="C132" s="28"/>
      <c r="D132" s="28"/>
      <c r="E132" s="28"/>
      <c r="F132" s="36"/>
      <c r="G132" s="52"/>
      <c r="H132" s="28"/>
      <c r="I132" s="28"/>
      <c r="J132" s="28"/>
      <c r="K132" s="28"/>
      <c r="L132" s="28"/>
      <c r="M132" s="28"/>
      <c r="N132" s="28"/>
      <c r="O132" s="28"/>
      <c r="P132" s="28"/>
      <c r="Q132" s="28"/>
      <c r="R132" s="145"/>
      <c r="S132" s="28"/>
      <c r="T132" s="28"/>
      <c r="U132" s="28"/>
      <c r="V132" s="160"/>
      <c r="W132" s="28"/>
      <c r="X132" s="28"/>
      <c r="Y132" s="28"/>
      <c r="Z132" s="28"/>
      <c r="AA132" s="28"/>
      <c r="AB132" s="28"/>
      <c r="AC132" s="28"/>
      <c r="AD132" s="28"/>
      <c r="AE132" s="28"/>
      <c r="AF132" s="28"/>
      <c r="AG132" s="36"/>
      <c r="AH132" s="36"/>
      <c r="AI132" s="36"/>
      <c r="AJ132" s="36"/>
    </row>
    <row r="133" ht="22.5" customHeight="1">
      <c r="A133" s="28"/>
      <c r="B133" s="28"/>
      <c r="C133" s="28"/>
      <c r="D133" s="28"/>
      <c r="E133" s="28"/>
      <c r="F133" s="36"/>
      <c r="G133" s="52"/>
      <c r="H133" s="28"/>
      <c r="I133" s="28"/>
      <c r="J133" s="28"/>
      <c r="K133" s="28"/>
      <c r="L133" s="28"/>
      <c r="M133" s="28"/>
      <c r="N133" s="28"/>
      <c r="O133" s="28"/>
      <c r="P133" s="28"/>
      <c r="Q133" s="28"/>
      <c r="R133" s="145"/>
      <c r="S133" s="28"/>
      <c r="T133" s="28"/>
      <c r="U133" s="28"/>
      <c r="V133" s="160"/>
      <c r="W133" s="28"/>
      <c r="X133" s="28"/>
      <c r="Y133" s="28"/>
      <c r="Z133" s="28"/>
      <c r="AA133" s="28"/>
      <c r="AB133" s="28"/>
      <c r="AC133" s="28"/>
      <c r="AD133" s="28"/>
      <c r="AE133" s="28"/>
      <c r="AF133" s="28"/>
      <c r="AG133" s="36"/>
      <c r="AH133" s="36"/>
      <c r="AI133" s="36"/>
      <c r="AJ133" s="36"/>
    </row>
    <row r="134" ht="22.5" customHeight="1">
      <c r="A134" s="28"/>
      <c r="B134" s="28"/>
      <c r="C134" s="28"/>
      <c r="D134" s="28"/>
      <c r="E134" s="28"/>
      <c r="F134" s="36"/>
      <c r="G134" s="52"/>
      <c r="H134" s="28"/>
      <c r="I134" s="28"/>
      <c r="J134" s="28"/>
      <c r="K134" s="28"/>
      <c r="L134" s="28"/>
      <c r="M134" s="28"/>
      <c r="N134" s="28"/>
      <c r="O134" s="28"/>
      <c r="P134" s="28"/>
      <c r="Q134" s="28"/>
      <c r="R134" s="145"/>
      <c r="S134" s="28"/>
      <c r="T134" s="28"/>
      <c r="U134" s="28"/>
      <c r="V134" s="160"/>
      <c r="W134" s="28"/>
      <c r="X134" s="28"/>
      <c r="Y134" s="28"/>
      <c r="Z134" s="28"/>
      <c r="AA134" s="28"/>
      <c r="AB134" s="28"/>
      <c r="AC134" s="28"/>
      <c r="AD134" s="28"/>
      <c r="AE134" s="28"/>
      <c r="AF134" s="28"/>
      <c r="AG134" s="36"/>
      <c r="AH134" s="36"/>
      <c r="AI134" s="36"/>
      <c r="AJ134" s="36"/>
    </row>
    <row r="135" ht="22.5" customHeight="1">
      <c r="A135" s="28"/>
      <c r="B135" s="28"/>
      <c r="C135" s="28"/>
      <c r="D135" s="28"/>
      <c r="E135" s="28"/>
      <c r="F135" s="36"/>
      <c r="G135" s="52"/>
      <c r="H135" s="28"/>
      <c r="I135" s="28"/>
      <c r="J135" s="28"/>
      <c r="K135" s="28"/>
      <c r="L135" s="28"/>
      <c r="M135" s="28"/>
      <c r="N135" s="28"/>
      <c r="O135" s="28"/>
      <c r="P135" s="28"/>
      <c r="Q135" s="28"/>
      <c r="R135" s="145"/>
      <c r="S135" s="28"/>
      <c r="T135" s="28"/>
      <c r="U135" s="28"/>
      <c r="V135" s="160"/>
      <c r="W135" s="28"/>
      <c r="X135" s="28"/>
      <c r="Y135" s="28"/>
      <c r="Z135" s="28"/>
      <c r="AA135" s="28"/>
      <c r="AB135" s="28"/>
      <c r="AC135" s="28"/>
      <c r="AD135" s="28"/>
      <c r="AE135" s="28"/>
      <c r="AF135" s="28"/>
      <c r="AG135" s="36"/>
      <c r="AH135" s="36"/>
      <c r="AI135" s="36"/>
      <c r="AJ135" s="36"/>
    </row>
    <row r="136" ht="22.5" customHeight="1">
      <c r="A136" s="28"/>
      <c r="B136" s="28"/>
      <c r="C136" s="28"/>
      <c r="D136" s="28"/>
      <c r="E136" s="28"/>
      <c r="F136" s="36"/>
      <c r="G136" s="52"/>
      <c r="H136" s="28"/>
      <c r="I136" s="28"/>
      <c r="J136" s="28"/>
      <c r="K136" s="28"/>
      <c r="L136" s="28"/>
      <c r="M136" s="28"/>
      <c r="N136" s="28"/>
      <c r="O136" s="28"/>
      <c r="P136" s="28"/>
      <c r="Q136" s="28"/>
      <c r="R136" s="145"/>
      <c r="S136" s="28"/>
      <c r="T136" s="28"/>
      <c r="U136" s="28"/>
      <c r="V136" s="160"/>
      <c r="W136" s="28"/>
      <c r="X136" s="28"/>
      <c r="Y136" s="28"/>
      <c r="Z136" s="28"/>
      <c r="AA136" s="28"/>
      <c r="AB136" s="28"/>
      <c r="AC136" s="28"/>
      <c r="AD136" s="28"/>
      <c r="AE136" s="28"/>
      <c r="AF136" s="28"/>
      <c r="AG136" s="36"/>
      <c r="AH136" s="36"/>
      <c r="AI136" s="36"/>
      <c r="AJ136" s="36"/>
    </row>
    <row r="137" ht="22.5" customHeight="1">
      <c r="A137" s="28"/>
      <c r="B137" s="28"/>
      <c r="C137" s="28"/>
      <c r="D137" s="28"/>
      <c r="E137" s="28"/>
      <c r="F137" s="36"/>
      <c r="G137" s="52"/>
      <c r="H137" s="28"/>
      <c r="I137" s="28"/>
      <c r="J137" s="28"/>
      <c r="K137" s="28"/>
      <c r="L137" s="28"/>
      <c r="M137" s="28"/>
      <c r="N137" s="28"/>
      <c r="O137" s="28"/>
      <c r="P137" s="28"/>
      <c r="Q137" s="28"/>
      <c r="R137" s="145"/>
      <c r="S137" s="28"/>
      <c r="T137" s="28"/>
      <c r="U137" s="28"/>
      <c r="V137" s="160"/>
      <c r="W137" s="28"/>
      <c r="X137" s="28"/>
      <c r="Y137" s="28"/>
      <c r="Z137" s="28"/>
      <c r="AA137" s="28"/>
      <c r="AB137" s="28"/>
      <c r="AC137" s="28"/>
      <c r="AD137" s="28"/>
      <c r="AE137" s="28"/>
      <c r="AF137" s="28"/>
      <c r="AG137" s="36"/>
      <c r="AH137" s="36"/>
      <c r="AI137" s="36"/>
      <c r="AJ137" s="36"/>
    </row>
    <row r="138" ht="22.5" customHeight="1">
      <c r="A138" s="28"/>
      <c r="B138" s="28"/>
      <c r="C138" s="28"/>
      <c r="D138" s="28"/>
      <c r="E138" s="28"/>
      <c r="F138" s="36"/>
      <c r="G138" s="52"/>
      <c r="H138" s="28"/>
      <c r="I138" s="28"/>
      <c r="J138" s="28"/>
      <c r="K138" s="28"/>
      <c r="L138" s="28"/>
      <c r="M138" s="28"/>
      <c r="N138" s="28"/>
      <c r="O138" s="28"/>
      <c r="P138" s="28"/>
      <c r="Q138" s="28"/>
      <c r="R138" s="145"/>
      <c r="S138" s="28"/>
      <c r="T138" s="28"/>
      <c r="U138" s="28"/>
      <c r="V138" s="160"/>
      <c r="W138" s="28"/>
      <c r="X138" s="28"/>
      <c r="Y138" s="28"/>
      <c r="Z138" s="28"/>
      <c r="AA138" s="28"/>
      <c r="AB138" s="28"/>
      <c r="AC138" s="28"/>
      <c r="AD138" s="28"/>
      <c r="AE138" s="28"/>
      <c r="AF138" s="28"/>
      <c r="AG138" s="36"/>
      <c r="AH138" s="36"/>
      <c r="AI138" s="36"/>
      <c r="AJ138" s="36"/>
    </row>
    <row r="139" ht="22.5" customHeight="1">
      <c r="A139" s="28"/>
      <c r="B139" s="28"/>
      <c r="C139" s="28"/>
      <c r="D139" s="28"/>
      <c r="E139" s="28"/>
      <c r="F139" s="36"/>
      <c r="G139" s="52"/>
      <c r="H139" s="28"/>
      <c r="I139" s="28"/>
      <c r="J139" s="28"/>
      <c r="K139" s="28"/>
      <c r="L139" s="28"/>
      <c r="M139" s="28"/>
      <c r="N139" s="28"/>
      <c r="O139" s="28"/>
      <c r="P139" s="28"/>
      <c r="Q139" s="28"/>
      <c r="R139" s="145"/>
      <c r="S139" s="28"/>
      <c r="T139" s="28"/>
      <c r="U139" s="28"/>
      <c r="V139" s="160"/>
      <c r="W139" s="28"/>
      <c r="X139" s="28"/>
      <c r="Y139" s="28"/>
      <c r="Z139" s="28"/>
      <c r="AA139" s="28"/>
      <c r="AB139" s="28"/>
      <c r="AC139" s="28"/>
      <c r="AD139" s="28"/>
      <c r="AE139" s="28"/>
      <c r="AF139" s="28"/>
      <c r="AG139" s="36"/>
      <c r="AH139" s="36"/>
      <c r="AI139" s="36"/>
      <c r="AJ139" s="36"/>
    </row>
    <row r="140" ht="22.5" customHeight="1">
      <c r="A140" s="28"/>
      <c r="B140" s="28"/>
      <c r="C140" s="28"/>
      <c r="D140" s="28"/>
      <c r="E140" s="28"/>
      <c r="F140" s="36"/>
      <c r="G140" s="52"/>
      <c r="H140" s="28"/>
      <c r="I140" s="28"/>
      <c r="J140" s="28"/>
      <c r="K140" s="28"/>
      <c r="L140" s="28"/>
      <c r="M140" s="28"/>
      <c r="N140" s="28"/>
      <c r="O140" s="28"/>
      <c r="P140" s="28"/>
      <c r="Q140" s="28"/>
      <c r="R140" s="145"/>
      <c r="S140" s="28"/>
      <c r="T140" s="28"/>
      <c r="U140" s="28"/>
      <c r="V140" s="160"/>
      <c r="W140" s="28"/>
      <c r="X140" s="28"/>
      <c r="Y140" s="28"/>
      <c r="Z140" s="28"/>
      <c r="AA140" s="28"/>
      <c r="AB140" s="28"/>
      <c r="AC140" s="28"/>
      <c r="AD140" s="28"/>
      <c r="AE140" s="28"/>
      <c r="AF140" s="28"/>
      <c r="AG140" s="36"/>
      <c r="AH140" s="36"/>
      <c r="AI140" s="36"/>
      <c r="AJ140" s="36"/>
    </row>
    <row r="141" ht="22.5" customHeight="1">
      <c r="A141" s="28"/>
      <c r="B141" s="28"/>
      <c r="C141" s="28"/>
      <c r="D141" s="28"/>
      <c r="E141" s="28"/>
      <c r="F141" s="36"/>
      <c r="G141" s="52"/>
      <c r="H141" s="28"/>
      <c r="I141" s="28"/>
      <c r="J141" s="28"/>
      <c r="K141" s="28"/>
      <c r="L141" s="28"/>
      <c r="M141" s="28"/>
      <c r="N141" s="28"/>
      <c r="O141" s="28"/>
      <c r="P141" s="28"/>
      <c r="Q141" s="28"/>
      <c r="R141" s="145"/>
      <c r="S141" s="28"/>
      <c r="T141" s="28"/>
      <c r="U141" s="28"/>
      <c r="V141" s="160"/>
      <c r="W141" s="28"/>
      <c r="X141" s="28"/>
      <c r="Y141" s="28"/>
      <c r="Z141" s="28"/>
      <c r="AA141" s="28"/>
      <c r="AB141" s="28"/>
      <c r="AC141" s="28"/>
      <c r="AD141" s="28"/>
      <c r="AE141" s="28"/>
      <c r="AF141" s="28"/>
      <c r="AG141" s="36"/>
      <c r="AH141" s="36"/>
      <c r="AI141" s="36"/>
      <c r="AJ141" s="36"/>
    </row>
    <row r="142" ht="22.5" customHeight="1">
      <c r="A142" s="28"/>
      <c r="B142" s="28"/>
      <c r="C142" s="28"/>
      <c r="D142" s="28"/>
      <c r="E142" s="28"/>
      <c r="F142" s="36"/>
      <c r="G142" s="52"/>
      <c r="H142" s="28"/>
      <c r="I142" s="28"/>
      <c r="J142" s="28"/>
      <c r="K142" s="28"/>
      <c r="L142" s="28"/>
      <c r="M142" s="28"/>
      <c r="N142" s="28"/>
      <c r="O142" s="28"/>
      <c r="P142" s="28"/>
      <c r="Q142" s="28"/>
      <c r="R142" s="145"/>
      <c r="S142" s="28"/>
      <c r="T142" s="28"/>
      <c r="U142" s="28"/>
      <c r="V142" s="160"/>
      <c r="W142" s="28"/>
      <c r="X142" s="28"/>
      <c r="Y142" s="28"/>
      <c r="Z142" s="28"/>
      <c r="AA142" s="28"/>
      <c r="AB142" s="28"/>
      <c r="AC142" s="28"/>
      <c r="AD142" s="28"/>
      <c r="AE142" s="28"/>
      <c r="AF142" s="28"/>
      <c r="AG142" s="36"/>
      <c r="AH142" s="36"/>
      <c r="AI142" s="36"/>
      <c r="AJ142" s="36"/>
    </row>
    <row r="143" ht="22.5" customHeight="1">
      <c r="A143" s="28"/>
      <c r="B143" s="28"/>
      <c r="C143" s="28"/>
      <c r="D143" s="28"/>
      <c r="E143" s="28"/>
      <c r="F143" s="36"/>
      <c r="G143" s="52"/>
      <c r="H143" s="28"/>
      <c r="I143" s="28"/>
      <c r="J143" s="28"/>
      <c r="K143" s="28"/>
      <c r="L143" s="28"/>
      <c r="M143" s="28"/>
      <c r="N143" s="28"/>
      <c r="O143" s="28"/>
      <c r="P143" s="28"/>
      <c r="Q143" s="28"/>
      <c r="R143" s="145"/>
      <c r="S143" s="28"/>
      <c r="T143" s="28"/>
      <c r="U143" s="28"/>
      <c r="V143" s="160"/>
      <c r="W143" s="28"/>
      <c r="X143" s="28"/>
      <c r="Y143" s="28"/>
      <c r="Z143" s="28"/>
      <c r="AA143" s="28"/>
      <c r="AB143" s="28"/>
      <c r="AC143" s="28"/>
      <c r="AD143" s="28"/>
      <c r="AE143" s="28"/>
      <c r="AF143" s="28"/>
      <c r="AG143" s="36"/>
      <c r="AH143" s="36"/>
      <c r="AI143" s="36"/>
      <c r="AJ143" s="36"/>
    </row>
    <row r="144" ht="22.5" customHeight="1">
      <c r="A144" s="28"/>
      <c r="B144" s="28"/>
      <c r="C144" s="28"/>
      <c r="D144" s="28"/>
      <c r="E144" s="28"/>
      <c r="F144" s="36"/>
      <c r="G144" s="52"/>
      <c r="H144" s="28"/>
      <c r="I144" s="28"/>
      <c r="J144" s="28"/>
      <c r="K144" s="28"/>
      <c r="L144" s="28"/>
      <c r="M144" s="28"/>
      <c r="N144" s="28"/>
      <c r="O144" s="28"/>
      <c r="P144" s="28"/>
      <c r="Q144" s="28"/>
      <c r="R144" s="145"/>
      <c r="S144" s="28"/>
      <c r="T144" s="28"/>
      <c r="U144" s="28"/>
      <c r="V144" s="160"/>
      <c r="W144" s="28"/>
      <c r="X144" s="28"/>
      <c r="Y144" s="28"/>
      <c r="Z144" s="28"/>
      <c r="AA144" s="28"/>
      <c r="AB144" s="28"/>
      <c r="AC144" s="28"/>
      <c r="AD144" s="28"/>
      <c r="AE144" s="28"/>
      <c r="AF144" s="28"/>
      <c r="AG144" s="36"/>
      <c r="AH144" s="36"/>
      <c r="AI144" s="36"/>
      <c r="AJ144" s="36"/>
    </row>
    <row r="145" ht="22.5" customHeight="1">
      <c r="A145" s="28"/>
      <c r="B145" s="28"/>
      <c r="C145" s="28"/>
      <c r="D145" s="28"/>
      <c r="E145" s="28"/>
      <c r="F145" s="36"/>
      <c r="G145" s="52"/>
      <c r="H145" s="28"/>
      <c r="I145" s="28"/>
      <c r="J145" s="28"/>
      <c r="K145" s="28"/>
      <c r="L145" s="28"/>
      <c r="M145" s="28"/>
      <c r="N145" s="28"/>
      <c r="O145" s="28"/>
      <c r="P145" s="28"/>
      <c r="Q145" s="28"/>
      <c r="R145" s="145"/>
      <c r="S145" s="28"/>
      <c r="T145" s="28"/>
      <c r="U145" s="28"/>
      <c r="V145" s="160"/>
      <c r="W145" s="28"/>
      <c r="X145" s="28"/>
      <c r="Y145" s="28"/>
      <c r="Z145" s="28"/>
      <c r="AA145" s="28"/>
      <c r="AB145" s="28"/>
      <c r="AC145" s="28"/>
      <c r="AD145" s="28"/>
      <c r="AE145" s="28"/>
      <c r="AF145" s="28"/>
      <c r="AG145" s="36"/>
      <c r="AH145" s="36"/>
      <c r="AI145" s="36"/>
      <c r="AJ145" s="36"/>
    </row>
    <row r="146" ht="22.5" customHeight="1">
      <c r="A146" s="28"/>
      <c r="B146" s="28"/>
      <c r="C146" s="28"/>
      <c r="D146" s="28"/>
      <c r="E146" s="28"/>
      <c r="F146" s="36"/>
      <c r="G146" s="52"/>
      <c r="H146" s="28"/>
      <c r="I146" s="28"/>
      <c r="J146" s="28"/>
      <c r="K146" s="28"/>
      <c r="L146" s="28"/>
      <c r="M146" s="28"/>
      <c r="N146" s="28"/>
      <c r="O146" s="28"/>
      <c r="P146" s="28"/>
      <c r="Q146" s="28"/>
      <c r="R146" s="145"/>
      <c r="S146" s="28"/>
      <c r="T146" s="28"/>
      <c r="U146" s="28"/>
      <c r="V146" s="160"/>
      <c r="W146" s="28"/>
      <c r="X146" s="28"/>
      <c r="Y146" s="28"/>
      <c r="Z146" s="28"/>
      <c r="AA146" s="28"/>
      <c r="AB146" s="28"/>
      <c r="AC146" s="28"/>
      <c r="AD146" s="28"/>
      <c r="AE146" s="28"/>
      <c r="AF146" s="28"/>
      <c r="AG146" s="36"/>
      <c r="AH146" s="36"/>
      <c r="AI146" s="36"/>
      <c r="AJ146" s="36"/>
    </row>
    <row r="147" ht="22.5" customHeight="1">
      <c r="A147" s="28"/>
      <c r="B147" s="28"/>
      <c r="C147" s="28"/>
      <c r="D147" s="28"/>
      <c r="E147" s="28"/>
      <c r="F147" s="36"/>
      <c r="G147" s="52"/>
      <c r="H147" s="28"/>
      <c r="I147" s="28"/>
      <c r="J147" s="28"/>
      <c r="K147" s="28"/>
      <c r="L147" s="28"/>
      <c r="M147" s="28"/>
      <c r="N147" s="28"/>
      <c r="O147" s="28"/>
      <c r="P147" s="28"/>
      <c r="Q147" s="28"/>
      <c r="R147" s="145"/>
      <c r="S147" s="28"/>
      <c r="T147" s="28"/>
      <c r="U147" s="28"/>
      <c r="V147" s="160"/>
      <c r="W147" s="28"/>
      <c r="X147" s="28"/>
      <c r="Y147" s="28"/>
      <c r="Z147" s="28"/>
      <c r="AA147" s="28"/>
      <c r="AB147" s="28"/>
      <c r="AC147" s="28"/>
      <c r="AD147" s="28"/>
      <c r="AE147" s="28"/>
      <c r="AF147" s="28"/>
      <c r="AG147" s="36"/>
      <c r="AH147" s="36"/>
      <c r="AI147" s="36"/>
      <c r="AJ147" s="36"/>
    </row>
    <row r="148" ht="22.5" customHeight="1">
      <c r="A148" s="28"/>
      <c r="B148" s="28"/>
      <c r="C148" s="28"/>
      <c r="D148" s="28"/>
      <c r="E148" s="28"/>
      <c r="F148" s="36"/>
      <c r="G148" s="52"/>
      <c r="H148" s="28"/>
      <c r="I148" s="28"/>
      <c r="J148" s="28"/>
      <c r="K148" s="28"/>
      <c r="L148" s="28"/>
      <c r="M148" s="28"/>
      <c r="N148" s="28"/>
      <c r="O148" s="28"/>
      <c r="P148" s="28"/>
      <c r="Q148" s="28"/>
      <c r="R148" s="145"/>
      <c r="S148" s="28"/>
      <c r="T148" s="28"/>
      <c r="U148" s="28"/>
      <c r="V148" s="160"/>
      <c r="W148" s="28"/>
      <c r="X148" s="28"/>
      <c r="Y148" s="28"/>
      <c r="Z148" s="28"/>
      <c r="AA148" s="28"/>
      <c r="AB148" s="28"/>
      <c r="AC148" s="28"/>
      <c r="AD148" s="28"/>
      <c r="AE148" s="28"/>
      <c r="AF148" s="28"/>
      <c r="AG148" s="36"/>
      <c r="AH148" s="36"/>
      <c r="AI148" s="36"/>
      <c r="AJ148" s="36"/>
    </row>
    <row r="149" ht="22.5" customHeight="1">
      <c r="A149" s="28"/>
      <c r="B149" s="28"/>
      <c r="C149" s="28"/>
      <c r="D149" s="28"/>
      <c r="E149" s="28"/>
      <c r="F149" s="36"/>
      <c r="G149" s="52"/>
      <c r="H149" s="28"/>
      <c r="I149" s="28"/>
      <c r="J149" s="28"/>
      <c r="K149" s="28"/>
      <c r="L149" s="28"/>
      <c r="M149" s="28"/>
      <c r="N149" s="28"/>
      <c r="O149" s="28"/>
      <c r="P149" s="28"/>
      <c r="Q149" s="28"/>
      <c r="R149" s="145"/>
      <c r="S149" s="28"/>
      <c r="T149" s="28"/>
      <c r="U149" s="28"/>
      <c r="V149" s="160"/>
      <c r="W149" s="28"/>
      <c r="X149" s="28"/>
      <c r="Y149" s="28"/>
      <c r="Z149" s="28"/>
      <c r="AA149" s="28"/>
      <c r="AB149" s="28"/>
      <c r="AC149" s="28"/>
      <c r="AD149" s="28"/>
      <c r="AE149" s="28"/>
      <c r="AF149" s="28"/>
      <c r="AG149" s="36"/>
      <c r="AH149" s="36"/>
      <c r="AI149" s="36"/>
      <c r="AJ149" s="36"/>
    </row>
    <row r="150" ht="22.5" customHeight="1">
      <c r="A150" s="28"/>
      <c r="B150" s="28"/>
      <c r="C150" s="28"/>
      <c r="D150" s="28"/>
      <c r="E150" s="28"/>
      <c r="F150" s="36"/>
      <c r="G150" s="52"/>
      <c r="H150" s="28"/>
      <c r="I150" s="28"/>
      <c r="J150" s="28"/>
      <c r="K150" s="28"/>
      <c r="L150" s="28"/>
      <c r="M150" s="28"/>
      <c r="N150" s="28"/>
      <c r="O150" s="28"/>
      <c r="P150" s="28"/>
      <c r="Q150" s="28"/>
      <c r="R150" s="145"/>
      <c r="S150" s="28"/>
      <c r="T150" s="28"/>
      <c r="U150" s="28"/>
      <c r="V150" s="160"/>
      <c r="W150" s="28"/>
      <c r="X150" s="28"/>
      <c r="Y150" s="28"/>
      <c r="Z150" s="28"/>
      <c r="AA150" s="28"/>
      <c r="AB150" s="28"/>
      <c r="AC150" s="28"/>
      <c r="AD150" s="28"/>
      <c r="AE150" s="28"/>
      <c r="AF150" s="28"/>
      <c r="AG150" s="36"/>
      <c r="AH150" s="36"/>
      <c r="AI150" s="36"/>
      <c r="AJ150" s="36"/>
    </row>
    <row r="151" ht="22.5" customHeight="1">
      <c r="A151" s="28"/>
      <c r="B151" s="28"/>
      <c r="C151" s="28"/>
      <c r="D151" s="28"/>
      <c r="E151" s="28"/>
      <c r="F151" s="36"/>
      <c r="G151" s="52"/>
      <c r="H151" s="28"/>
      <c r="I151" s="28"/>
      <c r="J151" s="28"/>
      <c r="K151" s="28"/>
      <c r="L151" s="28"/>
      <c r="M151" s="28"/>
      <c r="N151" s="28"/>
      <c r="O151" s="28"/>
      <c r="P151" s="28"/>
      <c r="Q151" s="28"/>
      <c r="R151" s="145"/>
      <c r="S151" s="28"/>
      <c r="T151" s="28"/>
      <c r="U151" s="28"/>
      <c r="V151" s="160"/>
      <c r="W151" s="28"/>
      <c r="X151" s="28"/>
      <c r="Y151" s="28"/>
      <c r="Z151" s="28"/>
      <c r="AA151" s="28"/>
      <c r="AB151" s="28"/>
      <c r="AC151" s="28"/>
      <c r="AD151" s="28"/>
      <c r="AE151" s="28"/>
      <c r="AF151" s="28"/>
      <c r="AG151" s="36"/>
      <c r="AH151" s="36"/>
      <c r="AI151" s="36"/>
      <c r="AJ151" s="36"/>
    </row>
    <row r="152" ht="22.5" customHeight="1">
      <c r="A152" s="28"/>
      <c r="B152" s="28"/>
      <c r="C152" s="28"/>
      <c r="D152" s="28"/>
      <c r="E152" s="28"/>
      <c r="F152" s="36"/>
      <c r="G152" s="52"/>
      <c r="H152" s="28"/>
      <c r="I152" s="28"/>
      <c r="J152" s="28"/>
      <c r="K152" s="28"/>
      <c r="L152" s="28"/>
      <c r="M152" s="28"/>
      <c r="N152" s="28"/>
      <c r="O152" s="28"/>
      <c r="P152" s="28"/>
      <c r="Q152" s="28"/>
      <c r="R152" s="145"/>
      <c r="S152" s="28"/>
      <c r="T152" s="28"/>
      <c r="U152" s="28"/>
      <c r="V152" s="160"/>
      <c r="W152" s="28"/>
      <c r="X152" s="28"/>
      <c r="Y152" s="28"/>
      <c r="Z152" s="28"/>
      <c r="AA152" s="28"/>
      <c r="AB152" s="28"/>
      <c r="AC152" s="28"/>
      <c r="AD152" s="28"/>
      <c r="AE152" s="28"/>
      <c r="AF152" s="28"/>
      <c r="AG152" s="36"/>
      <c r="AH152" s="36"/>
      <c r="AI152" s="36"/>
      <c r="AJ152" s="36"/>
    </row>
    <row r="153" ht="22.5" customHeight="1">
      <c r="A153" s="28"/>
      <c r="B153" s="28"/>
      <c r="C153" s="28"/>
      <c r="D153" s="28"/>
      <c r="E153" s="28"/>
      <c r="F153" s="36"/>
      <c r="G153" s="52"/>
      <c r="H153" s="28"/>
      <c r="I153" s="28"/>
      <c r="J153" s="28"/>
      <c r="K153" s="28"/>
      <c r="L153" s="28"/>
      <c r="M153" s="28"/>
      <c r="N153" s="28"/>
      <c r="O153" s="28"/>
      <c r="P153" s="28"/>
      <c r="Q153" s="28"/>
      <c r="R153" s="145"/>
      <c r="S153" s="28"/>
      <c r="T153" s="28"/>
      <c r="U153" s="28"/>
      <c r="V153" s="160"/>
      <c r="W153" s="28"/>
      <c r="X153" s="28"/>
      <c r="Y153" s="28"/>
      <c r="Z153" s="28"/>
      <c r="AA153" s="28"/>
      <c r="AB153" s="28"/>
      <c r="AC153" s="28"/>
      <c r="AD153" s="28"/>
      <c r="AE153" s="28"/>
      <c r="AF153" s="28"/>
      <c r="AG153" s="36"/>
      <c r="AH153" s="36"/>
      <c r="AI153" s="36"/>
      <c r="AJ153" s="36"/>
    </row>
    <row r="154" ht="22.5" customHeight="1">
      <c r="A154" s="28"/>
      <c r="B154" s="28"/>
      <c r="C154" s="28"/>
      <c r="D154" s="28"/>
      <c r="E154" s="28"/>
      <c r="F154" s="36"/>
      <c r="G154" s="52"/>
      <c r="H154" s="28"/>
      <c r="I154" s="28"/>
      <c r="J154" s="28"/>
      <c r="K154" s="28"/>
      <c r="L154" s="28"/>
      <c r="M154" s="28"/>
      <c r="N154" s="28"/>
      <c r="O154" s="28"/>
      <c r="P154" s="28"/>
      <c r="Q154" s="28"/>
      <c r="R154" s="145"/>
      <c r="S154" s="28"/>
      <c r="T154" s="28"/>
      <c r="U154" s="28"/>
      <c r="V154" s="160"/>
      <c r="W154" s="28"/>
      <c r="X154" s="28"/>
      <c r="Y154" s="28"/>
      <c r="Z154" s="28"/>
      <c r="AA154" s="28"/>
      <c r="AB154" s="28"/>
      <c r="AC154" s="28"/>
      <c r="AD154" s="28"/>
      <c r="AE154" s="28"/>
      <c r="AF154" s="28"/>
      <c r="AG154" s="36"/>
      <c r="AH154" s="36"/>
      <c r="AI154" s="36"/>
      <c r="AJ154" s="36"/>
    </row>
    <row r="155" ht="22.5" customHeight="1">
      <c r="A155" s="28"/>
      <c r="B155" s="28"/>
      <c r="C155" s="28"/>
      <c r="D155" s="28"/>
      <c r="E155" s="28"/>
      <c r="F155" s="36"/>
      <c r="G155" s="52"/>
      <c r="H155" s="28"/>
      <c r="I155" s="28"/>
      <c r="J155" s="28"/>
      <c r="K155" s="28"/>
      <c r="L155" s="28"/>
      <c r="M155" s="28"/>
      <c r="N155" s="28"/>
      <c r="O155" s="28"/>
      <c r="P155" s="28"/>
      <c r="Q155" s="28"/>
      <c r="R155" s="145"/>
      <c r="S155" s="28"/>
      <c r="T155" s="28"/>
      <c r="U155" s="28"/>
      <c r="V155" s="160"/>
      <c r="W155" s="28"/>
      <c r="X155" s="28"/>
      <c r="Y155" s="28"/>
      <c r="Z155" s="28"/>
      <c r="AA155" s="28"/>
      <c r="AB155" s="28"/>
      <c r="AC155" s="28"/>
      <c r="AD155" s="28"/>
      <c r="AE155" s="28"/>
      <c r="AF155" s="28"/>
      <c r="AG155" s="36"/>
      <c r="AH155" s="36"/>
      <c r="AI155" s="36"/>
      <c r="AJ155" s="36"/>
    </row>
    <row r="156" ht="22.5" customHeight="1">
      <c r="A156" s="28"/>
      <c r="B156" s="28"/>
      <c r="C156" s="28"/>
      <c r="D156" s="28"/>
      <c r="E156" s="28"/>
      <c r="F156" s="36"/>
      <c r="G156" s="52"/>
      <c r="H156" s="28"/>
      <c r="I156" s="28"/>
      <c r="J156" s="28"/>
      <c r="K156" s="28"/>
      <c r="L156" s="28"/>
      <c r="M156" s="28"/>
      <c r="N156" s="28"/>
      <c r="O156" s="28"/>
      <c r="P156" s="28"/>
      <c r="Q156" s="28"/>
      <c r="R156" s="145"/>
      <c r="S156" s="28"/>
      <c r="T156" s="28"/>
      <c r="U156" s="28"/>
      <c r="V156" s="160"/>
      <c r="W156" s="28"/>
      <c r="X156" s="28"/>
      <c r="Y156" s="28"/>
      <c r="Z156" s="28"/>
      <c r="AA156" s="28"/>
      <c r="AB156" s="28"/>
      <c r="AC156" s="28"/>
      <c r="AD156" s="28"/>
      <c r="AE156" s="28"/>
      <c r="AF156" s="28"/>
      <c r="AG156" s="36"/>
      <c r="AH156" s="36"/>
      <c r="AI156" s="36"/>
      <c r="AJ156" s="36"/>
    </row>
    <row r="157" ht="22.5" customHeight="1">
      <c r="A157" s="28"/>
      <c r="B157" s="28"/>
      <c r="C157" s="28"/>
      <c r="D157" s="28"/>
      <c r="E157" s="28"/>
      <c r="F157" s="36"/>
      <c r="G157" s="52"/>
      <c r="H157" s="28"/>
      <c r="I157" s="28"/>
      <c r="J157" s="28"/>
      <c r="K157" s="28"/>
      <c r="L157" s="28"/>
      <c r="M157" s="28"/>
      <c r="N157" s="28"/>
      <c r="O157" s="28"/>
      <c r="P157" s="28"/>
      <c r="Q157" s="28"/>
      <c r="R157" s="145"/>
      <c r="S157" s="28"/>
      <c r="T157" s="28"/>
      <c r="U157" s="28"/>
      <c r="V157" s="160"/>
      <c r="W157" s="28"/>
      <c r="X157" s="28"/>
      <c r="Y157" s="28"/>
      <c r="Z157" s="28"/>
      <c r="AA157" s="28"/>
      <c r="AB157" s="28"/>
      <c r="AC157" s="28"/>
      <c r="AD157" s="28"/>
      <c r="AE157" s="28"/>
      <c r="AF157" s="28"/>
      <c r="AG157" s="36"/>
      <c r="AH157" s="36"/>
      <c r="AI157" s="36"/>
      <c r="AJ157" s="36"/>
    </row>
    <row r="158" ht="22.5" customHeight="1">
      <c r="A158" s="28"/>
      <c r="B158" s="28"/>
      <c r="C158" s="28"/>
      <c r="D158" s="28"/>
      <c r="E158" s="28"/>
      <c r="F158" s="36"/>
      <c r="G158" s="52"/>
      <c r="H158" s="28"/>
      <c r="I158" s="28"/>
      <c r="J158" s="28"/>
      <c r="K158" s="28"/>
      <c r="L158" s="28"/>
      <c r="M158" s="28"/>
      <c r="N158" s="28"/>
      <c r="O158" s="28"/>
      <c r="P158" s="28"/>
      <c r="Q158" s="28"/>
      <c r="R158" s="145"/>
      <c r="S158" s="28"/>
      <c r="T158" s="28"/>
      <c r="U158" s="28"/>
      <c r="V158" s="160"/>
      <c r="W158" s="28"/>
      <c r="X158" s="28"/>
      <c r="Y158" s="28"/>
      <c r="Z158" s="28"/>
      <c r="AA158" s="28"/>
      <c r="AB158" s="28"/>
      <c r="AC158" s="28"/>
      <c r="AD158" s="28"/>
      <c r="AE158" s="28"/>
      <c r="AF158" s="28"/>
      <c r="AG158" s="36"/>
      <c r="AH158" s="36"/>
      <c r="AI158" s="36"/>
      <c r="AJ158" s="36"/>
    </row>
    <row r="159" ht="22.5" customHeight="1">
      <c r="A159" s="28"/>
      <c r="B159" s="28"/>
      <c r="C159" s="28"/>
      <c r="D159" s="28"/>
      <c r="E159" s="28"/>
      <c r="F159" s="36"/>
      <c r="G159" s="52"/>
      <c r="H159" s="28"/>
      <c r="I159" s="28"/>
      <c r="J159" s="28"/>
      <c r="K159" s="28"/>
      <c r="L159" s="28"/>
      <c r="M159" s="28"/>
      <c r="N159" s="28"/>
      <c r="O159" s="28"/>
      <c r="P159" s="28"/>
      <c r="Q159" s="28"/>
      <c r="R159" s="145"/>
      <c r="S159" s="28"/>
      <c r="T159" s="28"/>
      <c r="U159" s="28"/>
      <c r="V159" s="160"/>
      <c r="W159" s="28"/>
      <c r="X159" s="28"/>
      <c r="Y159" s="28"/>
      <c r="Z159" s="28"/>
      <c r="AA159" s="28"/>
      <c r="AB159" s="28"/>
      <c r="AC159" s="28"/>
      <c r="AD159" s="28"/>
      <c r="AE159" s="28"/>
      <c r="AF159" s="28"/>
      <c r="AG159" s="36"/>
      <c r="AH159" s="36"/>
      <c r="AI159" s="36"/>
      <c r="AJ159" s="36"/>
    </row>
    <row r="160" ht="22.5" customHeight="1">
      <c r="A160" s="28"/>
      <c r="B160" s="28"/>
      <c r="C160" s="28"/>
      <c r="D160" s="28"/>
      <c r="E160" s="28"/>
      <c r="F160" s="36"/>
      <c r="G160" s="52"/>
      <c r="H160" s="28"/>
      <c r="I160" s="28"/>
      <c r="J160" s="28"/>
      <c r="K160" s="28"/>
      <c r="L160" s="28"/>
      <c r="M160" s="28"/>
      <c r="N160" s="28"/>
      <c r="O160" s="28"/>
      <c r="P160" s="28"/>
      <c r="Q160" s="28"/>
      <c r="R160" s="145"/>
      <c r="S160" s="28"/>
      <c r="T160" s="28"/>
      <c r="U160" s="28"/>
      <c r="V160" s="160"/>
      <c r="W160" s="28"/>
      <c r="X160" s="28"/>
      <c r="Y160" s="28"/>
      <c r="Z160" s="28"/>
      <c r="AA160" s="28"/>
      <c r="AB160" s="28"/>
      <c r="AC160" s="28"/>
      <c r="AD160" s="28"/>
      <c r="AE160" s="28"/>
      <c r="AF160" s="28"/>
      <c r="AG160" s="36"/>
      <c r="AH160" s="36"/>
      <c r="AI160" s="36"/>
      <c r="AJ160" s="36"/>
    </row>
    <row r="161" ht="22.5" customHeight="1">
      <c r="A161" s="28"/>
      <c r="B161" s="28"/>
      <c r="C161" s="28"/>
      <c r="D161" s="28"/>
      <c r="E161" s="28"/>
      <c r="F161" s="36"/>
      <c r="G161" s="52"/>
      <c r="H161" s="28"/>
      <c r="I161" s="28"/>
      <c r="J161" s="28"/>
      <c r="K161" s="28"/>
      <c r="L161" s="28"/>
      <c r="M161" s="28"/>
      <c r="N161" s="28"/>
      <c r="O161" s="28"/>
      <c r="P161" s="28"/>
      <c r="Q161" s="28"/>
      <c r="R161" s="145"/>
      <c r="S161" s="28"/>
      <c r="T161" s="28"/>
      <c r="U161" s="28"/>
      <c r="V161" s="160"/>
      <c r="W161" s="28"/>
      <c r="X161" s="28"/>
      <c r="Y161" s="28"/>
      <c r="Z161" s="28"/>
      <c r="AA161" s="28"/>
      <c r="AB161" s="28"/>
      <c r="AC161" s="28"/>
      <c r="AD161" s="28"/>
      <c r="AE161" s="28"/>
      <c r="AF161" s="28"/>
      <c r="AG161" s="36"/>
      <c r="AH161" s="36"/>
      <c r="AI161" s="36"/>
      <c r="AJ161" s="36"/>
    </row>
    <row r="162" ht="22.5" customHeight="1">
      <c r="A162" s="28"/>
      <c r="B162" s="28"/>
      <c r="C162" s="28"/>
      <c r="D162" s="28"/>
      <c r="E162" s="28"/>
      <c r="F162" s="36"/>
      <c r="G162" s="52"/>
      <c r="H162" s="28"/>
      <c r="I162" s="28"/>
      <c r="J162" s="28"/>
      <c r="K162" s="28"/>
      <c r="L162" s="28"/>
      <c r="M162" s="28"/>
      <c r="N162" s="28"/>
      <c r="O162" s="28"/>
      <c r="P162" s="28"/>
      <c r="Q162" s="28"/>
      <c r="R162" s="145"/>
      <c r="S162" s="28"/>
      <c r="T162" s="28"/>
      <c r="U162" s="28"/>
      <c r="V162" s="160"/>
      <c r="W162" s="28"/>
      <c r="X162" s="28"/>
      <c r="Y162" s="28"/>
      <c r="Z162" s="28"/>
      <c r="AA162" s="28"/>
      <c r="AB162" s="28"/>
      <c r="AC162" s="28"/>
      <c r="AD162" s="28"/>
      <c r="AE162" s="28"/>
      <c r="AF162" s="28"/>
      <c r="AG162" s="36"/>
      <c r="AH162" s="36"/>
      <c r="AI162" s="36"/>
      <c r="AJ162" s="36"/>
    </row>
    <row r="163" ht="22.5" customHeight="1">
      <c r="A163" s="28"/>
      <c r="B163" s="28"/>
      <c r="C163" s="28"/>
      <c r="D163" s="28"/>
      <c r="E163" s="28"/>
      <c r="F163" s="36"/>
      <c r="G163" s="52"/>
      <c r="H163" s="28"/>
      <c r="I163" s="28"/>
      <c r="J163" s="28"/>
      <c r="K163" s="28"/>
      <c r="L163" s="28"/>
      <c r="M163" s="28"/>
      <c r="N163" s="28"/>
      <c r="O163" s="28"/>
      <c r="P163" s="28"/>
      <c r="Q163" s="28"/>
      <c r="R163" s="145"/>
      <c r="S163" s="28"/>
      <c r="T163" s="28"/>
      <c r="U163" s="28"/>
      <c r="V163" s="160"/>
      <c r="W163" s="28"/>
      <c r="X163" s="28"/>
      <c r="Y163" s="28"/>
      <c r="Z163" s="28"/>
      <c r="AA163" s="28"/>
      <c r="AB163" s="28"/>
      <c r="AC163" s="28"/>
      <c r="AD163" s="28"/>
      <c r="AE163" s="28"/>
      <c r="AF163" s="28"/>
      <c r="AG163" s="36"/>
      <c r="AH163" s="36"/>
      <c r="AI163" s="36"/>
      <c r="AJ163" s="36"/>
    </row>
    <row r="164" ht="22.5" customHeight="1">
      <c r="A164" s="28"/>
      <c r="B164" s="28"/>
      <c r="C164" s="28"/>
      <c r="D164" s="28"/>
      <c r="E164" s="28"/>
      <c r="F164" s="36"/>
      <c r="G164" s="52"/>
      <c r="H164" s="28"/>
      <c r="I164" s="28"/>
      <c r="J164" s="28"/>
      <c r="K164" s="28"/>
      <c r="L164" s="28"/>
      <c r="M164" s="28"/>
      <c r="N164" s="28"/>
      <c r="O164" s="28"/>
      <c r="P164" s="28"/>
      <c r="Q164" s="28"/>
      <c r="R164" s="145"/>
      <c r="S164" s="28"/>
      <c r="T164" s="28"/>
      <c r="U164" s="28"/>
      <c r="V164" s="160"/>
      <c r="W164" s="28"/>
      <c r="X164" s="28"/>
      <c r="Y164" s="28"/>
      <c r="Z164" s="28"/>
      <c r="AA164" s="28"/>
      <c r="AB164" s="28"/>
      <c r="AC164" s="28"/>
      <c r="AD164" s="28"/>
      <c r="AE164" s="28"/>
      <c r="AF164" s="28"/>
      <c r="AG164" s="36"/>
      <c r="AH164" s="36"/>
      <c r="AI164" s="36"/>
      <c r="AJ164" s="36"/>
    </row>
    <row r="165" ht="22.5" customHeight="1">
      <c r="A165" s="28"/>
      <c r="B165" s="28"/>
      <c r="C165" s="28"/>
      <c r="D165" s="28"/>
      <c r="E165" s="28"/>
      <c r="F165" s="36"/>
      <c r="G165" s="52"/>
      <c r="H165" s="28"/>
      <c r="I165" s="28"/>
      <c r="J165" s="28"/>
      <c r="K165" s="28"/>
      <c r="L165" s="28"/>
      <c r="M165" s="28"/>
      <c r="N165" s="28"/>
      <c r="O165" s="28"/>
      <c r="P165" s="28"/>
      <c r="Q165" s="28"/>
      <c r="R165" s="145"/>
      <c r="S165" s="28"/>
      <c r="T165" s="28"/>
      <c r="U165" s="28"/>
      <c r="V165" s="160"/>
      <c r="W165" s="28"/>
      <c r="X165" s="28"/>
      <c r="Y165" s="28"/>
      <c r="Z165" s="28"/>
      <c r="AA165" s="28"/>
      <c r="AB165" s="28"/>
      <c r="AC165" s="28"/>
      <c r="AD165" s="28"/>
      <c r="AE165" s="28"/>
      <c r="AF165" s="28"/>
      <c r="AG165" s="36"/>
      <c r="AH165" s="36"/>
      <c r="AI165" s="36"/>
      <c r="AJ165" s="36"/>
    </row>
    <row r="166" ht="22.5" customHeight="1">
      <c r="A166" s="28"/>
      <c r="B166" s="28"/>
      <c r="C166" s="28"/>
      <c r="D166" s="28"/>
      <c r="E166" s="28"/>
      <c r="F166" s="36"/>
      <c r="G166" s="52"/>
      <c r="H166" s="28"/>
      <c r="I166" s="28"/>
      <c r="J166" s="28"/>
      <c r="K166" s="28"/>
      <c r="L166" s="28"/>
      <c r="M166" s="28"/>
      <c r="N166" s="28"/>
      <c r="O166" s="28"/>
      <c r="P166" s="28"/>
      <c r="Q166" s="28"/>
      <c r="R166" s="145"/>
      <c r="S166" s="28"/>
      <c r="T166" s="28"/>
      <c r="U166" s="28"/>
      <c r="V166" s="160"/>
      <c r="W166" s="28"/>
      <c r="X166" s="28"/>
      <c r="Y166" s="28"/>
      <c r="Z166" s="28"/>
      <c r="AA166" s="28"/>
      <c r="AB166" s="28"/>
      <c r="AC166" s="28"/>
      <c r="AD166" s="28"/>
      <c r="AE166" s="28"/>
      <c r="AF166" s="28"/>
      <c r="AG166" s="36"/>
      <c r="AH166" s="36"/>
      <c r="AI166" s="36"/>
      <c r="AJ166" s="36"/>
    </row>
    <row r="167" ht="22.5" customHeight="1">
      <c r="A167" s="28"/>
      <c r="B167" s="28"/>
      <c r="C167" s="28"/>
      <c r="D167" s="28"/>
      <c r="E167" s="28"/>
      <c r="F167" s="36"/>
      <c r="G167" s="52"/>
      <c r="H167" s="28"/>
      <c r="I167" s="28"/>
      <c r="J167" s="28"/>
      <c r="K167" s="28"/>
      <c r="L167" s="28"/>
      <c r="M167" s="28"/>
      <c r="N167" s="28"/>
      <c r="O167" s="28"/>
      <c r="P167" s="28"/>
      <c r="Q167" s="28"/>
      <c r="R167" s="145"/>
      <c r="S167" s="28"/>
      <c r="T167" s="28"/>
      <c r="U167" s="28"/>
      <c r="V167" s="160"/>
      <c r="W167" s="28"/>
      <c r="X167" s="28"/>
      <c r="Y167" s="28"/>
      <c r="Z167" s="28"/>
      <c r="AA167" s="28"/>
      <c r="AB167" s="28"/>
      <c r="AC167" s="28"/>
      <c r="AD167" s="28"/>
      <c r="AE167" s="28"/>
      <c r="AF167" s="28"/>
      <c r="AG167" s="36"/>
      <c r="AH167" s="36"/>
      <c r="AI167" s="36"/>
      <c r="AJ167" s="36"/>
    </row>
    <row r="168" ht="22.5" customHeight="1">
      <c r="A168" s="28"/>
      <c r="B168" s="28"/>
      <c r="C168" s="28"/>
      <c r="D168" s="28"/>
      <c r="E168" s="28"/>
      <c r="F168" s="36"/>
      <c r="G168" s="52"/>
      <c r="H168" s="28"/>
      <c r="I168" s="28"/>
      <c r="J168" s="28"/>
      <c r="K168" s="28"/>
      <c r="L168" s="28"/>
      <c r="M168" s="28"/>
      <c r="N168" s="28"/>
      <c r="O168" s="28"/>
      <c r="P168" s="28"/>
      <c r="Q168" s="28"/>
      <c r="R168" s="145"/>
      <c r="S168" s="28"/>
      <c r="T168" s="28"/>
      <c r="U168" s="28"/>
      <c r="V168" s="160"/>
      <c r="W168" s="28"/>
      <c r="X168" s="28"/>
      <c r="Y168" s="28"/>
      <c r="Z168" s="28"/>
      <c r="AA168" s="28"/>
      <c r="AB168" s="28"/>
      <c r="AC168" s="28"/>
      <c r="AD168" s="28"/>
      <c r="AE168" s="28"/>
      <c r="AF168" s="28"/>
      <c r="AG168" s="36"/>
      <c r="AH168" s="36"/>
      <c r="AI168" s="36"/>
      <c r="AJ168" s="36"/>
    </row>
    <row r="169" ht="22.5" customHeight="1">
      <c r="A169" s="28"/>
      <c r="B169" s="28"/>
      <c r="C169" s="28"/>
      <c r="D169" s="28"/>
      <c r="E169" s="28"/>
      <c r="F169" s="36"/>
      <c r="G169" s="52"/>
      <c r="H169" s="28"/>
      <c r="I169" s="28"/>
      <c r="J169" s="28"/>
      <c r="K169" s="28"/>
      <c r="L169" s="28"/>
      <c r="M169" s="28"/>
      <c r="N169" s="28"/>
      <c r="O169" s="28"/>
      <c r="P169" s="28"/>
      <c r="Q169" s="28"/>
      <c r="R169" s="145"/>
      <c r="S169" s="28"/>
      <c r="T169" s="28"/>
      <c r="U169" s="28"/>
      <c r="V169" s="160"/>
      <c r="W169" s="28"/>
      <c r="X169" s="28"/>
      <c r="Y169" s="28"/>
      <c r="Z169" s="28"/>
      <c r="AA169" s="28"/>
      <c r="AB169" s="28"/>
      <c r="AC169" s="28"/>
      <c r="AD169" s="28"/>
      <c r="AE169" s="28"/>
      <c r="AF169" s="28"/>
      <c r="AG169" s="36"/>
      <c r="AH169" s="36"/>
      <c r="AI169" s="36"/>
      <c r="AJ169" s="36"/>
    </row>
    <row r="170" ht="22.5" customHeight="1">
      <c r="A170" s="28"/>
      <c r="B170" s="28"/>
      <c r="C170" s="28"/>
      <c r="D170" s="28"/>
      <c r="E170" s="28"/>
      <c r="F170" s="36"/>
      <c r="G170" s="52"/>
      <c r="H170" s="28"/>
      <c r="I170" s="28"/>
      <c r="J170" s="28"/>
      <c r="K170" s="28"/>
      <c r="L170" s="28"/>
      <c r="M170" s="28"/>
      <c r="N170" s="28"/>
      <c r="O170" s="28"/>
      <c r="P170" s="28"/>
      <c r="Q170" s="28"/>
      <c r="R170" s="145"/>
      <c r="S170" s="28"/>
      <c r="T170" s="28"/>
      <c r="U170" s="28"/>
      <c r="V170" s="160"/>
      <c r="W170" s="28"/>
      <c r="X170" s="28"/>
      <c r="Y170" s="28"/>
      <c r="Z170" s="28"/>
      <c r="AA170" s="28"/>
      <c r="AB170" s="28"/>
      <c r="AC170" s="28"/>
      <c r="AD170" s="28"/>
      <c r="AE170" s="28"/>
      <c r="AF170" s="28"/>
      <c r="AG170" s="36"/>
      <c r="AH170" s="36"/>
      <c r="AI170" s="36"/>
      <c r="AJ170" s="36"/>
    </row>
    <row r="171" ht="22.5" customHeight="1">
      <c r="A171" s="28"/>
      <c r="B171" s="28"/>
      <c r="C171" s="28"/>
      <c r="D171" s="28"/>
      <c r="E171" s="28"/>
      <c r="F171" s="36"/>
      <c r="G171" s="52"/>
      <c r="H171" s="28"/>
      <c r="I171" s="28"/>
      <c r="J171" s="28"/>
      <c r="K171" s="28"/>
      <c r="L171" s="28"/>
      <c r="M171" s="28"/>
      <c r="N171" s="28"/>
      <c r="O171" s="28"/>
      <c r="P171" s="28"/>
      <c r="Q171" s="28"/>
      <c r="R171" s="145"/>
      <c r="S171" s="28"/>
      <c r="T171" s="28"/>
      <c r="U171" s="28"/>
      <c r="V171" s="160"/>
      <c r="W171" s="28"/>
      <c r="X171" s="28"/>
      <c r="Y171" s="28"/>
      <c r="Z171" s="28"/>
      <c r="AA171" s="28"/>
      <c r="AB171" s="28"/>
      <c r="AC171" s="28"/>
      <c r="AD171" s="28"/>
      <c r="AE171" s="28"/>
      <c r="AF171" s="28"/>
      <c r="AG171" s="36"/>
      <c r="AH171" s="36"/>
      <c r="AI171" s="36"/>
      <c r="AJ171" s="36"/>
    </row>
    <row r="172" ht="22.5" customHeight="1">
      <c r="A172" s="28"/>
      <c r="B172" s="28"/>
      <c r="C172" s="28"/>
      <c r="D172" s="28"/>
      <c r="E172" s="28"/>
      <c r="F172" s="36"/>
      <c r="G172" s="52"/>
      <c r="H172" s="28"/>
      <c r="I172" s="28"/>
      <c r="J172" s="28"/>
      <c r="K172" s="28"/>
      <c r="L172" s="28"/>
      <c r="M172" s="28"/>
      <c r="N172" s="28"/>
      <c r="O172" s="28"/>
      <c r="P172" s="28"/>
      <c r="Q172" s="28"/>
      <c r="R172" s="145"/>
      <c r="S172" s="28"/>
      <c r="T172" s="28"/>
      <c r="U172" s="28"/>
      <c r="V172" s="160"/>
      <c r="W172" s="28"/>
      <c r="X172" s="28"/>
      <c r="Y172" s="28"/>
      <c r="Z172" s="28"/>
      <c r="AA172" s="28"/>
      <c r="AB172" s="28"/>
      <c r="AC172" s="28"/>
      <c r="AD172" s="28"/>
      <c r="AE172" s="28"/>
      <c r="AF172" s="28"/>
      <c r="AG172" s="36"/>
      <c r="AH172" s="36"/>
      <c r="AI172" s="36"/>
      <c r="AJ172" s="36"/>
    </row>
    <row r="173" ht="22.5" customHeight="1">
      <c r="A173" s="28"/>
      <c r="B173" s="28"/>
      <c r="C173" s="28"/>
      <c r="D173" s="28"/>
      <c r="E173" s="28"/>
      <c r="F173" s="36"/>
      <c r="G173" s="52"/>
      <c r="H173" s="28"/>
      <c r="I173" s="28"/>
      <c r="J173" s="28"/>
      <c r="K173" s="28"/>
      <c r="L173" s="28"/>
      <c r="M173" s="28"/>
      <c r="N173" s="28"/>
      <c r="O173" s="28"/>
      <c r="P173" s="28"/>
      <c r="Q173" s="28"/>
      <c r="R173" s="145"/>
      <c r="S173" s="28"/>
      <c r="T173" s="28"/>
      <c r="U173" s="28"/>
      <c r="V173" s="160"/>
      <c r="W173" s="28"/>
      <c r="X173" s="28"/>
      <c r="Y173" s="28"/>
      <c r="Z173" s="28"/>
      <c r="AA173" s="28"/>
      <c r="AB173" s="28"/>
      <c r="AC173" s="28"/>
      <c r="AD173" s="28"/>
      <c r="AE173" s="28"/>
      <c r="AF173" s="28"/>
      <c r="AG173" s="36"/>
      <c r="AH173" s="36"/>
      <c r="AI173" s="36"/>
      <c r="AJ173" s="36"/>
    </row>
    <row r="174" ht="22.5" customHeight="1">
      <c r="A174" s="28"/>
      <c r="B174" s="28"/>
      <c r="C174" s="28"/>
      <c r="D174" s="28"/>
      <c r="E174" s="28"/>
      <c r="F174" s="36"/>
      <c r="G174" s="52"/>
      <c r="H174" s="28"/>
      <c r="I174" s="28"/>
      <c r="J174" s="28"/>
      <c r="K174" s="28"/>
      <c r="L174" s="28"/>
      <c r="M174" s="28"/>
      <c r="N174" s="28"/>
      <c r="O174" s="28"/>
      <c r="P174" s="28"/>
      <c r="Q174" s="28"/>
      <c r="R174" s="145"/>
      <c r="S174" s="28"/>
      <c r="T174" s="28"/>
      <c r="U174" s="28"/>
      <c r="V174" s="160"/>
      <c r="W174" s="28"/>
      <c r="X174" s="28"/>
      <c r="Y174" s="28"/>
      <c r="Z174" s="28"/>
      <c r="AA174" s="28"/>
      <c r="AB174" s="28"/>
      <c r="AC174" s="28"/>
      <c r="AD174" s="28"/>
      <c r="AE174" s="28"/>
      <c r="AF174" s="28"/>
      <c r="AG174" s="36"/>
      <c r="AH174" s="36"/>
      <c r="AI174" s="36"/>
      <c r="AJ174" s="36"/>
    </row>
    <row r="175" ht="22.5" customHeight="1">
      <c r="A175" s="28"/>
      <c r="B175" s="28"/>
      <c r="C175" s="28"/>
      <c r="D175" s="28"/>
      <c r="E175" s="28"/>
      <c r="F175" s="36"/>
      <c r="G175" s="52"/>
      <c r="H175" s="28"/>
      <c r="I175" s="28"/>
      <c r="J175" s="28"/>
      <c r="K175" s="28"/>
      <c r="L175" s="28"/>
      <c r="M175" s="28"/>
      <c r="N175" s="28"/>
      <c r="O175" s="28"/>
      <c r="P175" s="28"/>
      <c r="Q175" s="28"/>
      <c r="R175" s="145"/>
      <c r="S175" s="28"/>
      <c r="T175" s="28"/>
      <c r="U175" s="28"/>
      <c r="V175" s="160"/>
      <c r="W175" s="28"/>
      <c r="X175" s="28"/>
      <c r="Y175" s="28"/>
      <c r="Z175" s="28"/>
      <c r="AA175" s="28"/>
      <c r="AB175" s="28"/>
      <c r="AC175" s="28"/>
      <c r="AD175" s="28"/>
      <c r="AE175" s="28"/>
      <c r="AF175" s="28"/>
      <c r="AG175" s="36"/>
      <c r="AH175" s="36"/>
      <c r="AI175" s="36"/>
      <c r="AJ175" s="36"/>
    </row>
    <row r="176" ht="22.5" customHeight="1">
      <c r="A176" s="28"/>
      <c r="B176" s="28"/>
      <c r="C176" s="28"/>
      <c r="D176" s="28"/>
      <c r="E176" s="28"/>
      <c r="F176" s="36"/>
      <c r="G176" s="52"/>
      <c r="H176" s="28"/>
      <c r="I176" s="28"/>
      <c r="J176" s="28"/>
      <c r="K176" s="28"/>
      <c r="L176" s="28"/>
      <c r="M176" s="28"/>
      <c r="N176" s="28"/>
      <c r="O176" s="28"/>
      <c r="P176" s="28"/>
      <c r="Q176" s="28"/>
      <c r="R176" s="145"/>
      <c r="S176" s="28"/>
      <c r="T176" s="28"/>
      <c r="U176" s="28"/>
      <c r="V176" s="160"/>
      <c r="W176" s="28"/>
      <c r="X176" s="28"/>
      <c r="Y176" s="28"/>
      <c r="Z176" s="28"/>
      <c r="AA176" s="28"/>
      <c r="AB176" s="28"/>
      <c r="AC176" s="28"/>
      <c r="AD176" s="28"/>
      <c r="AE176" s="28"/>
      <c r="AF176" s="28"/>
      <c r="AG176" s="36"/>
      <c r="AH176" s="36"/>
      <c r="AI176" s="36"/>
      <c r="AJ176" s="36"/>
    </row>
    <row r="177" ht="22.5" customHeight="1">
      <c r="A177" s="28"/>
      <c r="B177" s="28"/>
      <c r="C177" s="28"/>
      <c r="D177" s="28"/>
      <c r="E177" s="28"/>
      <c r="F177" s="36"/>
      <c r="G177" s="52"/>
      <c r="H177" s="28"/>
      <c r="I177" s="28"/>
      <c r="J177" s="28"/>
      <c r="K177" s="28"/>
      <c r="L177" s="28"/>
      <c r="M177" s="28"/>
      <c r="N177" s="28"/>
      <c r="O177" s="28"/>
      <c r="P177" s="28"/>
      <c r="Q177" s="28"/>
      <c r="R177" s="145"/>
      <c r="S177" s="28"/>
      <c r="T177" s="28"/>
      <c r="U177" s="28"/>
      <c r="V177" s="160"/>
      <c r="W177" s="28"/>
      <c r="X177" s="28"/>
      <c r="Y177" s="28"/>
      <c r="Z177" s="28"/>
      <c r="AA177" s="28"/>
      <c r="AB177" s="28"/>
      <c r="AC177" s="28"/>
      <c r="AD177" s="28"/>
      <c r="AE177" s="28"/>
      <c r="AF177" s="28"/>
      <c r="AG177" s="36"/>
      <c r="AH177" s="36"/>
      <c r="AI177" s="36"/>
      <c r="AJ177" s="36"/>
    </row>
    <row r="178" ht="22.5" customHeight="1">
      <c r="A178" s="28"/>
      <c r="B178" s="28"/>
      <c r="C178" s="28"/>
      <c r="D178" s="28"/>
      <c r="E178" s="28"/>
      <c r="F178" s="36"/>
      <c r="G178" s="52"/>
      <c r="H178" s="28"/>
      <c r="I178" s="28"/>
      <c r="J178" s="28"/>
      <c r="K178" s="28"/>
      <c r="L178" s="28"/>
      <c r="M178" s="28"/>
      <c r="N178" s="28"/>
      <c r="O178" s="28"/>
      <c r="P178" s="28"/>
      <c r="Q178" s="28"/>
      <c r="R178" s="145"/>
      <c r="S178" s="28"/>
      <c r="T178" s="28"/>
      <c r="U178" s="28"/>
      <c r="V178" s="160"/>
      <c r="W178" s="28"/>
      <c r="X178" s="28"/>
      <c r="Y178" s="28"/>
      <c r="Z178" s="28"/>
      <c r="AA178" s="28"/>
      <c r="AB178" s="28"/>
      <c r="AC178" s="28"/>
      <c r="AD178" s="28"/>
      <c r="AE178" s="28"/>
      <c r="AF178" s="28"/>
      <c r="AG178" s="36"/>
      <c r="AH178" s="36"/>
      <c r="AI178" s="36"/>
      <c r="AJ178" s="36"/>
    </row>
    <row r="179" ht="22.5" customHeight="1">
      <c r="A179" s="28"/>
      <c r="B179" s="28"/>
      <c r="C179" s="28"/>
      <c r="D179" s="28"/>
      <c r="E179" s="28"/>
      <c r="F179" s="36"/>
      <c r="G179" s="52"/>
      <c r="H179" s="28"/>
      <c r="I179" s="28"/>
      <c r="J179" s="28"/>
      <c r="K179" s="28"/>
      <c r="L179" s="28"/>
      <c r="M179" s="28"/>
      <c r="N179" s="28"/>
      <c r="O179" s="28"/>
      <c r="P179" s="28"/>
      <c r="Q179" s="28"/>
      <c r="R179" s="145"/>
      <c r="S179" s="28"/>
      <c r="T179" s="28"/>
      <c r="U179" s="28"/>
      <c r="V179" s="160"/>
      <c r="W179" s="28"/>
      <c r="X179" s="28"/>
      <c r="Y179" s="28"/>
      <c r="Z179" s="28"/>
      <c r="AA179" s="28"/>
      <c r="AB179" s="28"/>
      <c r="AC179" s="28"/>
      <c r="AD179" s="28"/>
      <c r="AE179" s="28"/>
      <c r="AF179" s="28"/>
      <c r="AG179" s="36"/>
      <c r="AH179" s="36"/>
      <c r="AI179" s="36"/>
      <c r="AJ179" s="36"/>
    </row>
    <row r="180" ht="22.5" customHeight="1">
      <c r="A180" s="28"/>
      <c r="B180" s="28"/>
      <c r="C180" s="28"/>
      <c r="D180" s="28"/>
      <c r="E180" s="28"/>
      <c r="F180" s="36"/>
      <c r="G180" s="52"/>
      <c r="H180" s="28"/>
      <c r="I180" s="28"/>
      <c r="J180" s="28"/>
      <c r="K180" s="28"/>
      <c r="L180" s="28"/>
      <c r="M180" s="28"/>
      <c r="N180" s="28"/>
      <c r="O180" s="28"/>
      <c r="P180" s="28"/>
      <c r="Q180" s="28"/>
      <c r="R180" s="145"/>
      <c r="S180" s="28"/>
      <c r="T180" s="28"/>
      <c r="U180" s="28"/>
      <c r="V180" s="160"/>
      <c r="W180" s="28"/>
      <c r="X180" s="28"/>
      <c r="Y180" s="28"/>
      <c r="Z180" s="28"/>
      <c r="AA180" s="28"/>
      <c r="AB180" s="28"/>
      <c r="AC180" s="28"/>
      <c r="AD180" s="28"/>
      <c r="AE180" s="28"/>
      <c r="AF180" s="28"/>
      <c r="AG180" s="36"/>
      <c r="AH180" s="36"/>
      <c r="AI180" s="36"/>
      <c r="AJ180" s="36"/>
    </row>
    <row r="181" ht="22.5" customHeight="1">
      <c r="A181" s="28"/>
      <c r="B181" s="28"/>
      <c r="C181" s="28"/>
      <c r="D181" s="28"/>
      <c r="E181" s="28"/>
      <c r="F181" s="36"/>
      <c r="G181" s="52"/>
      <c r="H181" s="28"/>
      <c r="I181" s="28"/>
      <c r="J181" s="28"/>
      <c r="K181" s="28"/>
      <c r="L181" s="28"/>
      <c r="M181" s="28"/>
      <c r="N181" s="28"/>
      <c r="O181" s="28"/>
      <c r="P181" s="28"/>
      <c r="Q181" s="28"/>
      <c r="R181" s="145"/>
      <c r="S181" s="28"/>
      <c r="T181" s="28"/>
      <c r="U181" s="28"/>
      <c r="V181" s="160"/>
      <c r="W181" s="28"/>
      <c r="X181" s="28"/>
      <c r="Y181" s="28"/>
      <c r="Z181" s="28"/>
      <c r="AA181" s="28"/>
      <c r="AB181" s="28"/>
      <c r="AC181" s="28"/>
      <c r="AD181" s="28"/>
      <c r="AE181" s="28"/>
      <c r="AF181" s="28"/>
      <c r="AG181" s="36"/>
      <c r="AH181" s="36"/>
      <c r="AI181" s="36"/>
      <c r="AJ181" s="36"/>
    </row>
    <row r="182" ht="22.5" customHeight="1">
      <c r="A182" s="28"/>
      <c r="B182" s="28"/>
      <c r="C182" s="28"/>
      <c r="D182" s="28"/>
      <c r="E182" s="28"/>
      <c r="F182" s="36"/>
      <c r="G182" s="52"/>
      <c r="H182" s="28"/>
      <c r="I182" s="28"/>
      <c r="J182" s="28"/>
      <c r="K182" s="28"/>
      <c r="L182" s="28"/>
      <c r="M182" s="28"/>
      <c r="N182" s="28"/>
      <c r="O182" s="28"/>
      <c r="P182" s="28"/>
      <c r="Q182" s="28"/>
      <c r="R182" s="145"/>
      <c r="S182" s="28"/>
      <c r="T182" s="28"/>
      <c r="U182" s="28"/>
      <c r="V182" s="160"/>
      <c r="W182" s="28"/>
      <c r="X182" s="28"/>
      <c r="Y182" s="28"/>
      <c r="Z182" s="28"/>
      <c r="AA182" s="28"/>
      <c r="AB182" s="28"/>
      <c r="AC182" s="28"/>
      <c r="AD182" s="28"/>
      <c r="AE182" s="28"/>
      <c r="AF182" s="28"/>
      <c r="AG182" s="36"/>
      <c r="AH182" s="36"/>
      <c r="AI182" s="36"/>
      <c r="AJ182" s="36"/>
    </row>
    <row r="183" ht="22.5" customHeight="1">
      <c r="A183" s="28"/>
      <c r="B183" s="28"/>
      <c r="C183" s="28"/>
      <c r="D183" s="28"/>
      <c r="E183" s="28"/>
      <c r="F183" s="36"/>
      <c r="G183" s="52"/>
      <c r="H183" s="28"/>
      <c r="I183" s="28"/>
      <c r="J183" s="28"/>
      <c r="K183" s="28"/>
      <c r="L183" s="28"/>
      <c r="M183" s="28"/>
      <c r="N183" s="28"/>
      <c r="O183" s="28"/>
      <c r="P183" s="28"/>
      <c r="Q183" s="28"/>
      <c r="R183" s="145"/>
      <c r="S183" s="28"/>
      <c r="T183" s="28"/>
      <c r="U183" s="28"/>
      <c r="V183" s="160"/>
      <c r="W183" s="28"/>
      <c r="X183" s="28"/>
      <c r="Y183" s="28"/>
      <c r="Z183" s="28"/>
      <c r="AA183" s="28"/>
      <c r="AB183" s="28"/>
      <c r="AC183" s="28"/>
      <c r="AD183" s="28"/>
      <c r="AE183" s="28"/>
      <c r="AF183" s="28"/>
      <c r="AG183" s="36"/>
      <c r="AH183" s="36"/>
      <c r="AI183" s="36"/>
      <c r="AJ183" s="36"/>
    </row>
    <row r="184" ht="22.5" customHeight="1">
      <c r="A184" s="28"/>
      <c r="B184" s="28"/>
      <c r="C184" s="28"/>
      <c r="D184" s="28"/>
      <c r="E184" s="28"/>
      <c r="F184" s="36"/>
      <c r="G184" s="52"/>
      <c r="H184" s="28"/>
      <c r="I184" s="28"/>
      <c r="J184" s="28"/>
      <c r="K184" s="28"/>
      <c r="L184" s="28"/>
      <c r="M184" s="28"/>
      <c r="N184" s="28"/>
      <c r="O184" s="28"/>
      <c r="P184" s="28"/>
      <c r="Q184" s="28"/>
      <c r="R184" s="145"/>
      <c r="S184" s="28"/>
      <c r="T184" s="28"/>
      <c r="U184" s="28"/>
      <c r="V184" s="160"/>
      <c r="W184" s="28"/>
      <c r="X184" s="28"/>
      <c r="Y184" s="28"/>
      <c r="Z184" s="28"/>
      <c r="AA184" s="28"/>
      <c r="AB184" s="28"/>
      <c r="AC184" s="28"/>
      <c r="AD184" s="28"/>
      <c r="AE184" s="28"/>
      <c r="AF184" s="28"/>
      <c r="AG184" s="36"/>
      <c r="AH184" s="36"/>
      <c r="AI184" s="36"/>
      <c r="AJ184" s="36"/>
    </row>
    <row r="185" ht="22.5" customHeight="1">
      <c r="A185" s="28"/>
      <c r="B185" s="28"/>
      <c r="C185" s="28"/>
      <c r="D185" s="28"/>
      <c r="E185" s="28"/>
      <c r="F185" s="36"/>
      <c r="G185" s="52"/>
      <c r="H185" s="28"/>
      <c r="I185" s="28"/>
      <c r="J185" s="28"/>
      <c r="K185" s="28"/>
      <c r="L185" s="28"/>
      <c r="M185" s="28"/>
      <c r="N185" s="28"/>
      <c r="O185" s="28"/>
      <c r="P185" s="28"/>
      <c r="Q185" s="28"/>
      <c r="R185" s="145"/>
      <c r="S185" s="28"/>
      <c r="T185" s="28"/>
      <c r="U185" s="28"/>
      <c r="V185" s="160"/>
      <c r="W185" s="28"/>
      <c r="X185" s="28"/>
      <c r="Y185" s="28"/>
      <c r="Z185" s="28"/>
      <c r="AA185" s="28"/>
      <c r="AB185" s="28"/>
      <c r="AC185" s="28"/>
      <c r="AD185" s="28"/>
      <c r="AE185" s="28"/>
      <c r="AF185" s="28"/>
      <c r="AG185" s="36"/>
      <c r="AH185" s="36"/>
      <c r="AI185" s="36"/>
      <c r="AJ185" s="36"/>
    </row>
    <row r="186" ht="22.5" customHeight="1">
      <c r="A186" s="28"/>
      <c r="B186" s="28"/>
      <c r="C186" s="28"/>
      <c r="D186" s="28"/>
      <c r="E186" s="28"/>
      <c r="F186" s="36"/>
      <c r="G186" s="52"/>
      <c r="H186" s="28"/>
      <c r="I186" s="28"/>
      <c r="J186" s="28"/>
      <c r="K186" s="28"/>
      <c r="L186" s="28"/>
      <c r="M186" s="28"/>
      <c r="N186" s="28"/>
      <c r="O186" s="28"/>
      <c r="P186" s="28"/>
      <c r="Q186" s="28"/>
      <c r="R186" s="145"/>
      <c r="S186" s="28"/>
      <c r="T186" s="28"/>
      <c r="U186" s="28"/>
      <c r="V186" s="160"/>
      <c r="W186" s="28"/>
      <c r="X186" s="28"/>
      <c r="Y186" s="28"/>
      <c r="Z186" s="28"/>
      <c r="AA186" s="28"/>
      <c r="AB186" s="28"/>
      <c r="AC186" s="28"/>
      <c r="AD186" s="28"/>
      <c r="AE186" s="28"/>
      <c r="AF186" s="28"/>
      <c r="AG186" s="36"/>
      <c r="AH186" s="36"/>
      <c r="AI186" s="36"/>
      <c r="AJ186" s="36"/>
    </row>
    <row r="187" ht="22.5" customHeight="1">
      <c r="A187" s="28"/>
      <c r="B187" s="28"/>
      <c r="C187" s="28"/>
      <c r="D187" s="28"/>
      <c r="E187" s="28"/>
      <c r="F187" s="36"/>
      <c r="G187" s="52"/>
      <c r="H187" s="28"/>
      <c r="I187" s="28"/>
      <c r="J187" s="28"/>
      <c r="K187" s="28"/>
      <c r="L187" s="28"/>
      <c r="M187" s="28"/>
      <c r="N187" s="28"/>
      <c r="O187" s="28"/>
      <c r="P187" s="28"/>
      <c r="Q187" s="28"/>
      <c r="R187" s="145"/>
      <c r="S187" s="28"/>
      <c r="T187" s="28"/>
      <c r="U187" s="28"/>
      <c r="V187" s="160"/>
      <c r="W187" s="28"/>
      <c r="X187" s="28"/>
      <c r="Y187" s="28"/>
      <c r="Z187" s="28"/>
      <c r="AA187" s="28"/>
      <c r="AB187" s="28"/>
      <c r="AC187" s="28"/>
      <c r="AD187" s="28"/>
      <c r="AE187" s="28"/>
      <c r="AF187" s="28"/>
      <c r="AG187" s="36"/>
      <c r="AH187" s="36"/>
      <c r="AI187" s="36"/>
      <c r="AJ187" s="36"/>
    </row>
    <row r="188" ht="22.5" customHeight="1">
      <c r="A188" s="28"/>
      <c r="B188" s="28"/>
      <c r="C188" s="28"/>
      <c r="D188" s="28"/>
      <c r="E188" s="28"/>
      <c r="F188" s="36"/>
      <c r="G188" s="52"/>
      <c r="H188" s="28"/>
      <c r="I188" s="28"/>
      <c r="J188" s="28"/>
      <c r="K188" s="28"/>
      <c r="L188" s="28"/>
      <c r="M188" s="28"/>
      <c r="N188" s="28"/>
      <c r="O188" s="28"/>
      <c r="P188" s="28"/>
      <c r="Q188" s="28"/>
      <c r="R188" s="145"/>
      <c r="S188" s="28"/>
      <c r="T188" s="28"/>
      <c r="U188" s="28"/>
      <c r="V188" s="160"/>
      <c r="W188" s="28"/>
      <c r="X188" s="28"/>
      <c r="Y188" s="28"/>
      <c r="Z188" s="28"/>
      <c r="AA188" s="28"/>
      <c r="AB188" s="28"/>
      <c r="AC188" s="28"/>
      <c r="AD188" s="28"/>
      <c r="AE188" s="28"/>
      <c r="AF188" s="28"/>
      <c r="AG188" s="36"/>
      <c r="AH188" s="36"/>
      <c r="AI188" s="36"/>
      <c r="AJ188" s="36"/>
    </row>
    <row r="189" ht="22.5" customHeight="1">
      <c r="A189" s="28"/>
      <c r="B189" s="28"/>
      <c r="C189" s="28"/>
      <c r="D189" s="28"/>
      <c r="E189" s="28"/>
      <c r="F189" s="36"/>
      <c r="G189" s="52"/>
      <c r="H189" s="28"/>
      <c r="I189" s="28"/>
      <c r="J189" s="28"/>
      <c r="K189" s="28"/>
      <c r="L189" s="28"/>
      <c r="M189" s="28"/>
      <c r="N189" s="28"/>
      <c r="O189" s="28"/>
      <c r="P189" s="28"/>
      <c r="Q189" s="28"/>
      <c r="R189" s="145"/>
      <c r="S189" s="28"/>
      <c r="T189" s="28"/>
      <c r="U189" s="28"/>
      <c r="V189" s="160"/>
      <c r="W189" s="28"/>
      <c r="X189" s="28"/>
      <c r="Y189" s="28"/>
      <c r="Z189" s="28"/>
      <c r="AA189" s="28"/>
      <c r="AB189" s="28"/>
      <c r="AC189" s="28"/>
      <c r="AD189" s="28"/>
      <c r="AE189" s="28"/>
      <c r="AF189" s="28"/>
      <c r="AG189" s="36"/>
      <c r="AH189" s="36"/>
      <c r="AI189" s="36"/>
      <c r="AJ189" s="36"/>
    </row>
    <row r="190" ht="22.5" customHeight="1">
      <c r="A190" s="28"/>
      <c r="B190" s="28"/>
      <c r="C190" s="28"/>
      <c r="D190" s="28"/>
      <c r="E190" s="28"/>
      <c r="F190" s="36"/>
      <c r="G190" s="52"/>
      <c r="H190" s="28"/>
      <c r="I190" s="28"/>
      <c r="J190" s="28"/>
      <c r="K190" s="28"/>
      <c r="L190" s="28"/>
      <c r="M190" s="28"/>
      <c r="N190" s="28"/>
      <c r="O190" s="28"/>
      <c r="P190" s="28"/>
      <c r="Q190" s="28"/>
      <c r="R190" s="145"/>
      <c r="S190" s="28"/>
      <c r="T190" s="28"/>
      <c r="U190" s="28"/>
      <c r="V190" s="160"/>
      <c r="W190" s="28"/>
      <c r="X190" s="28"/>
      <c r="Y190" s="28"/>
      <c r="Z190" s="28"/>
      <c r="AA190" s="28"/>
      <c r="AB190" s="28"/>
      <c r="AC190" s="28"/>
      <c r="AD190" s="28"/>
      <c r="AE190" s="28"/>
      <c r="AF190" s="28"/>
      <c r="AG190" s="36"/>
      <c r="AH190" s="36"/>
      <c r="AI190" s="36"/>
      <c r="AJ190" s="36"/>
    </row>
    <row r="191" ht="22.5" customHeight="1">
      <c r="A191" s="28"/>
      <c r="B191" s="28"/>
      <c r="C191" s="28"/>
      <c r="D191" s="28"/>
      <c r="E191" s="28"/>
      <c r="F191" s="36"/>
      <c r="G191" s="52"/>
      <c r="H191" s="28"/>
      <c r="I191" s="28"/>
      <c r="J191" s="28"/>
      <c r="K191" s="28"/>
      <c r="L191" s="28"/>
      <c r="M191" s="28"/>
      <c r="N191" s="28"/>
      <c r="O191" s="28"/>
      <c r="P191" s="28"/>
      <c r="Q191" s="28"/>
      <c r="R191" s="145"/>
      <c r="S191" s="28"/>
      <c r="T191" s="28"/>
      <c r="U191" s="28"/>
      <c r="V191" s="160"/>
      <c r="W191" s="28"/>
      <c r="X191" s="28"/>
      <c r="Y191" s="28"/>
      <c r="Z191" s="28"/>
      <c r="AA191" s="28"/>
      <c r="AB191" s="28"/>
      <c r="AC191" s="28"/>
      <c r="AD191" s="28"/>
      <c r="AE191" s="28"/>
      <c r="AF191" s="28"/>
      <c r="AG191" s="36"/>
      <c r="AH191" s="36"/>
      <c r="AI191" s="36"/>
      <c r="AJ191" s="36"/>
    </row>
    <row r="192" ht="22.5" customHeight="1">
      <c r="A192" s="28"/>
      <c r="B192" s="28"/>
      <c r="C192" s="28"/>
      <c r="D192" s="28"/>
      <c r="E192" s="28"/>
      <c r="F192" s="36"/>
      <c r="G192" s="52"/>
      <c r="H192" s="28"/>
      <c r="I192" s="28"/>
      <c r="J192" s="28"/>
      <c r="K192" s="28"/>
      <c r="L192" s="28"/>
      <c r="M192" s="28"/>
      <c r="N192" s="28"/>
      <c r="O192" s="28"/>
      <c r="P192" s="28"/>
      <c r="Q192" s="28"/>
      <c r="R192" s="145"/>
      <c r="S192" s="28"/>
      <c r="T192" s="28"/>
      <c r="U192" s="28"/>
      <c r="V192" s="160"/>
      <c r="W192" s="28"/>
      <c r="X192" s="28"/>
      <c r="Y192" s="28"/>
      <c r="Z192" s="28"/>
      <c r="AA192" s="28"/>
      <c r="AB192" s="28"/>
      <c r="AC192" s="28"/>
      <c r="AD192" s="28"/>
      <c r="AE192" s="28"/>
      <c r="AF192" s="28"/>
      <c r="AG192" s="36"/>
      <c r="AH192" s="36"/>
      <c r="AI192" s="36"/>
      <c r="AJ192" s="36"/>
    </row>
    <row r="193" ht="22.5" customHeight="1">
      <c r="A193" s="28"/>
      <c r="B193" s="28"/>
      <c r="C193" s="28"/>
      <c r="D193" s="28"/>
      <c r="E193" s="28"/>
      <c r="F193" s="36"/>
      <c r="G193" s="52"/>
      <c r="H193" s="28"/>
      <c r="I193" s="28"/>
      <c r="J193" s="28"/>
      <c r="K193" s="28"/>
      <c r="L193" s="28"/>
      <c r="M193" s="28"/>
      <c r="N193" s="28"/>
      <c r="O193" s="28"/>
      <c r="P193" s="28"/>
      <c r="Q193" s="28"/>
      <c r="R193" s="145"/>
      <c r="S193" s="28"/>
      <c r="T193" s="28"/>
      <c r="U193" s="28"/>
      <c r="V193" s="160"/>
      <c r="W193" s="28"/>
      <c r="X193" s="28"/>
      <c r="Y193" s="28"/>
      <c r="Z193" s="28"/>
      <c r="AA193" s="28"/>
      <c r="AB193" s="28"/>
      <c r="AC193" s="28"/>
      <c r="AD193" s="28"/>
      <c r="AE193" s="28"/>
      <c r="AF193" s="28"/>
      <c r="AG193" s="36"/>
      <c r="AH193" s="36"/>
      <c r="AI193" s="36"/>
      <c r="AJ193" s="36"/>
    </row>
    <row r="194" ht="22.5" customHeight="1">
      <c r="A194" s="28"/>
      <c r="B194" s="28"/>
      <c r="C194" s="28"/>
      <c r="D194" s="28"/>
      <c r="E194" s="28"/>
      <c r="F194" s="36"/>
      <c r="G194" s="52"/>
      <c r="H194" s="28"/>
      <c r="I194" s="28"/>
      <c r="J194" s="28"/>
      <c r="K194" s="28"/>
      <c r="L194" s="28"/>
      <c r="M194" s="28"/>
      <c r="N194" s="28"/>
      <c r="O194" s="28"/>
      <c r="P194" s="28"/>
      <c r="Q194" s="28"/>
      <c r="R194" s="145"/>
      <c r="S194" s="28"/>
      <c r="T194" s="28"/>
      <c r="U194" s="28"/>
      <c r="V194" s="160"/>
      <c r="W194" s="28"/>
      <c r="X194" s="28"/>
      <c r="Y194" s="28"/>
      <c r="Z194" s="28"/>
      <c r="AA194" s="28"/>
      <c r="AB194" s="28"/>
      <c r="AC194" s="28"/>
      <c r="AD194" s="28"/>
      <c r="AE194" s="28"/>
      <c r="AF194" s="28"/>
      <c r="AG194" s="36"/>
      <c r="AH194" s="36"/>
      <c r="AI194" s="36"/>
      <c r="AJ194" s="36"/>
    </row>
    <row r="195" ht="22.5" customHeight="1">
      <c r="A195" s="28"/>
      <c r="B195" s="28"/>
      <c r="C195" s="28"/>
      <c r="D195" s="28"/>
      <c r="E195" s="28"/>
      <c r="F195" s="36"/>
      <c r="G195" s="52"/>
      <c r="H195" s="28"/>
      <c r="I195" s="28"/>
      <c r="J195" s="28"/>
      <c r="K195" s="28"/>
      <c r="L195" s="28"/>
      <c r="M195" s="28"/>
      <c r="N195" s="28"/>
      <c r="O195" s="28"/>
      <c r="P195" s="28"/>
      <c r="Q195" s="28"/>
      <c r="R195" s="145"/>
      <c r="S195" s="28"/>
      <c r="T195" s="28"/>
      <c r="U195" s="28"/>
      <c r="V195" s="160"/>
      <c r="W195" s="28"/>
      <c r="X195" s="28"/>
      <c r="Y195" s="28"/>
      <c r="Z195" s="28"/>
      <c r="AA195" s="28"/>
      <c r="AB195" s="28"/>
      <c r="AC195" s="28"/>
      <c r="AD195" s="28"/>
      <c r="AE195" s="28"/>
      <c r="AF195" s="28"/>
      <c r="AG195" s="36"/>
      <c r="AH195" s="36"/>
      <c r="AI195" s="36"/>
      <c r="AJ195" s="36"/>
    </row>
    <row r="196" ht="22.5" customHeight="1">
      <c r="A196" s="28"/>
      <c r="B196" s="28"/>
      <c r="C196" s="28"/>
      <c r="D196" s="28"/>
      <c r="E196" s="28"/>
      <c r="F196" s="36"/>
      <c r="G196" s="52"/>
      <c r="H196" s="28"/>
      <c r="I196" s="28"/>
      <c r="J196" s="28"/>
      <c r="K196" s="28"/>
      <c r="L196" s="28"/>
      <c r="M196" s="28"/>
      <c r="N196" s="28"/>
      <c r="O196" s="28"/>
      <c r="P196" s="28"/>
      <c r="Q196" s="28"/>
      <c r="R196" s="145"/>
      <c r="S196" s="28"/>
      <c r="T196" s="28"/>
      <c r="U196" s="28"/>
      <c r="V196" s="160"/>
      <c r="W196" s="28"/>
      <c r="X196" s="28"/>
      <c r="Y196" s="28"/>
      <c r="Z196" s="28"/>
      <c r="AA196" s="28"/>
      <c r="AB196" s="28"/>
      <c r="AC196" s="28"/>
      <c r="AD196" s="28"/>
      <c r="AE196" s="28"/>
      <c r="AF196" s="28"/>
      <c r="AG196" s="36"/>
      <c r="AH196" s="36"/>
      <c r="AI196" s="36"/>
      <c r="AJ196" s="36"/>
    </row>
    <row r="197" ht="22.5" customHeight="1">
      <c r="A197" s="28"/>
      <c r="B197" s="28"/>
      <c r="C197" s="28"/>
      <c r="D197" s="28"/>
      <c r="E197" s="28"/>
      <c r="F197" s="36"/>
      <c r="G197" s="52"/>
      <c r="H197" s="28"/>
      <c r="I197" s="28"/>
      <c r="J197" s="28"/>
      <c r="K197" s="28"/>
      <c r="L197" s="28"/>
      <c r="M197" s="28"/>
      <c r="N197" s="28"/>
      <c r="O197" s="28"/>
      <c r="P197" s="28"/>
      <c r="Q197" s="28"/>
      <c r="R197" s="145"/>
      <c r="S197" s="28"/>
      <c r="T197" s="28"/>
      <c r="U197" s="28"/>
      <c r="V197" s="160"/>
      <c r="W197" s="28"/>
      <c r="X197" s="28"/>
      <c r="Y197" s="28"/>
      <c r="Z197" s="28"/>
      <c r="AA197" s="28"/>
      <c r="AB197" s="28"/>
      <c r="AC197" s="28"/>
      <c r="AD197" s="28"/>
      <c r="AE197" s="28"/>
      <c r="AF197" s="28"/>
      <c r="AG197" s="36"/>
      <c r="AH197" s="36"/>
      <c r="AI197" s="36"/>
      <c r="AJ197" s="36"/>
    </row>
    <row r="198" ht="22.5" customHeight="1">
      <c r="A198" s="28"/>
      <c r="B198" s="28"/>
      <c r="C198" s="28"/>
      <c r="D198" s="28"/>
      <c r="E198" s="28"/>
      <c r="F198" s="36"/>
      <c r="G198" s="52"/>
      <c r="H198" s="28"/>
      <c r="I198" s="28"/>
      <c r="J198" s="28"/>
      <c r="K198" s="28"/>
      <c r="L198" s="28"/>
      <c r="M198" s="28"/>
      <c r="N198" s="28"/>
      <c r="O198" s="28"/>
      <c r="P198" s="28"/>
      <c r="Q198" s="28"/>
      <c r="R198" s="145"/>
      <c r="S198" s="28"/>
      <c r="T198" s="28"/>
      <c r="U198" s="28"/>
      <c r="V198" s="160"/>
      <c r="W198" s="28"/>
      <c r="X198" s="28"/>
      <c r="Y198" s="28"/>
      <c r="Z198" s="28"/>
      <c r="AA198" s="28"/>
      <c r="AB198" s="28"/>
      <c r="AC198" s="28"/>
      <c r="AD198" s="28"/>
      <c r="AE198" s="28"/>
      <c r="AF198" s="28"/>
      <c r="AG198" s="36"/>
      <c r="AH198" s="36"/>
      <c r="AI198" s="36"/>
      <c r="AJ198" s="36"/>
    </row>
    <row r="199" ht="22.5" customHeight="1">
      <c r="A199" s="28"/>
      <c r="B199" s="28"/>
      <c r="C199" s="28"/>
      <c r="D199" s="28"/>
      <c r="E199" s="28"/>
      <c r="F199" s="36"/>
      <c r="G199" s="52"/>
      <c r="H199" s="28"/>
      <c r="I199" s="28"/>
      <c r="J199" s="28"/>
      <c r="K199" s="28"/>
      <c r="L199" s="28"/>
      <c r="M199" s="28"/>
      <c r="N199" s="28"/>
      <c r="O199" s="28"/>
      <c r="P199" s="28"/>
      <c r="Q199" s="28"/>
      <c r="R199" s="145"/>
      <c r="S199" s="28"/>
      <c r="T199" s="28"/>
      <c r="U199" s="28"/>
      <c r="V199" s="160"/>
      <c r="W199" s="28"/>
      <c r="X199" s="28"/>
      <c r="Y199" s="28"/>
      <c r="Z199" s="28"/>
      <c r="AA199" s="28"/>
      <c r="AB199" s="28"/>
      <c r="AC199" s="28"/>
      <c r="AD199" s="28"/>
      <c r="AE199" s="28"/>
      <c r="AF199" s="28"/>
      <c r="AG199" s="36"/>
      <c r="AH199" s="36"/>
      <c r="AI199" s="36"/>
      <c r="AJ199" s="36"/>
    </row>
    <row r="200" ht="22.5" customHeight="1">
      <c r="A200" s="28"/>
      <c r="B200" s="28"/>
      <c r="C200" s="28"/>
      <c r="D200" s="28"/>
      <c r="E200" s="28"/>
      <c r="F200" s="36"/>
      <c r="G200" s="52"/>
      <c r="H200" s="28"/>
      <c r="I200" s="28"/>
      <c r="J200" s="28"/>
      <c r="K200" s="28"/>
      <c r="L200" s="28"/>
      <c r="M200" s="28"/>
      <c r="N200" s="28"/>
      <c r="O200" s="28"/>
      <c r="P200" s="28"/>
      <c r="Q200" s="28"/>
      <c r="R200" s="145"/>
      <c r="S200" s="28"/>
      <c r="T200" s="28"/>
      <c r="U200" s="28"/>
      <c r="V200" s="160"/>
      <c r="W200" s="28"/>
      <c r="X200" s="28"/>
      <c r="Y200" s="28"/>
      <c r="Z200" s="28"/>
      <c r="AA200" s="28"/>
      <c r="AB200" s="28"/>
      <c r="AC200" s="28"/>
      <c r="AD200" s="28"/>
      <c r="AE200" s="28"/>
      <c r="AF200" s="28"/>
      <c r="AG200" s="36"/>
      <c r="AH200" s="36"/>
      <c r="AI200" s="36"/>
      <c r="AJ200" s="36"/>
    </row>
    <row r="201" ht="22.5" customHeight="1">
      <c r="A201" s="28"/>
      <c r="B201" s="28"/>
      <c r="C201" s="28"/>
      <c r="D201" s="28"/>
      <c r="E201" s="28"/>
      <c r="F201" s="36"/>
      <c r="G201" s="52"/>
      <c r="H201" s="28"/>
      <c r="I201" s="28"/>
      <c r="J201" s="28"/>
      <c r="K201" s="28"/>
      <c r="L201" s="28"/>
      <c r="M201" s="28"/>
      <c r="N201" s="28"/>
      <c r="O201" s="28"/>
      <c r="P201" s="28"/>
      <c r="Q201" s="28"/>
      <c r="R201" s="145"/>
      <c r="S201" s="28"/>
      <c r="T201" s="28"/>
      <c r="U201" s="28"/>
      <c r="V201" s="160"/>
      <c r="W201" s="28"/>
      <c r="X201" s="28"/>
      <c r="Y201" s="28"/>
      <c r="Z201" s="28"/>
      <c r="AA201" s="28"/>
      <c r="AB201" s="28"/>
      <c r="AC201" s="28"/>
      <c r="AD201" s="28"/>
      <c r="AE201" s="28"/>
      <c r="AF201" s="28"/>
      <c r="AG201" s="36"/>
      <c r="AH201" s="36"/>
      <c r="AI201" s="36"/>
      <c r="AJ201" s="36"/>
    </row>
    <row r="202" ht="22.5" customHeight="1">
      <c r="A202" s="28"/>
      <c r="B202" s="28"/>
      <c r="C202" s="28"/>
      <c r="D202" s="28"/>
      <c r="E202" s="28"/>
      <c r="F202" s="36"/>
      <c r="G202" s="52"/>
      <c r="H202" s="28"/>
      <c r="I202" s="28"/>
      <c r="J202" s="28"/>
      <c r="K202" s="28"/>
      <c r="L202" s="28"/>
      <c r="M202" s="28"/>
      <c r="N202" s="28"/>
      <c r="O202" s="28"/>
      <c r="P202" s="28"/>
      <c r="Q202" s="28"/>
      <c r="R202" s="145"/>
      <c r="S202" s="28"/>
      <c r="T202" s="28"/>
      <c r="U202" s="28"/>
      <c r="V202" s="160"/>
      <c r="W202" s="28"/>
      <c r="X202" s="28"/>
      <c r="Y202" s="28"/>
      <c r="Z202" s="28"/>
      <c r="AA202" s="28"/>
      <c r="AB202" s="28"/>
      <c r="AC202" s="28"/>
      <c r="AD202" s="28"/>
      <c r="AE202" s="28"/>
      <c r="AF202" s="28"/>
      <c r="AG202" s="36"/>
      <c r="AH202" s="36"/>
      <c r="AI202" s="36"/>
      <c r="AJ202" s="36"/>
    </row>
    <row r="203" ht="22.5" customHeight="1">
      <c r="A203" s="28"/>
      <c r="B203" s="28"/>
      <c r="C203" s="28"/>
      <c r="D203" s="28"/>
      <c r="E203" s="28"/>
      <c r="F203" s="36"/>
      <c r="G203" s="52"/>
      <c r="H203" s="28"/>
      <c r="I203" s="28"/>
      <c r="J203" s="28"/>
      <c r="K203" s="28"/>
      <c r="L203" s="28"/>
      <c r="M203" s="28"/>
      <c r="N203" s="28"/>
      <c r="O203" s="28"/>
      <c r="P203" s="28"/>
      <c r="Q203" s="28"/>
      <c r="R203" s="145"/>
      <c r="S203" s="28"/>
      <c r="T203" s="28"/>
      <c r="U203" s="28"/>
      <c r="V203" s="160"/>
      <c r="W203" s="28"/>
      <c r="X203" s="28"/>
      <c r="Y203" s="28"/>
      <c r="Z203" s="28"/>
      <c r="AA203" s="28"/>
      <c r="AB203" s="28"/>
      <c r="AC203" s="28"/>
      <c r="AD203" s="28"/>
      <c r="AE203" s="28"/>
      <c r="AF203" s="28"/>
      <c r="AG203" s="36"/>
      <c r="AH203" s="36"/>
      <c r="AI203" s="36"/>
      <c r="AJ203" s="36"/>
    </row>
    <row r="204" ht="22.5" customHeight="1">
      <c r="A204" s="28"/>
      <c r="B204" s="28"/>
      <c r="C204" s="28"/>
      <c r="D204" s="28"/>
      <c r="E204" s="28"/>
      <c r="F204" s="36"/>
      <c r="G204" s="52"/>
      <c r="H204" s="28"/>
      <c r="I204" s="28"/>
      <c r="J204" s="28"/>
      <c r="K204" s="28"/>
      <c r="L204" s="28"/>
      <c r="M204" s="28"/>
      <c r="N204" s="28"/>
      <c r="O204" s="28"/>
      <c r="P204" s="28"/>
      <c r="Q204" s="28"/>
      <c r="R204" s="145"/>
      <c r="S204" s="28"/>
      <c r="T204" s="28"/>
      <c r="U204" s="28"/>
      <c r="V204" s="160"/>
      <c r="W204" s="28"/>
      <c r="X204" s="28"/>
      <c r="Y204" s="28"/>
      <c r="Z204" s="28"/>
      <c r="AA204" s="28"/>
      <c r="AB204" s="28"/>
      <c r="AC204" s="28"/>
      <c r="AD204" s="28"/>
      <c r="AE204" s="28"/>
      <c r="AF204" s="28"/>
      <c r="AG204" s="36"/>
      <c r="AH204" s="36"/>
      <c r="AI204" s="36"/>
      <c r="AJ204" s="36"/>
    </row>
    <row r="205" ht="22.5" customHeight="1">
      <c r="A205" s="28"/>
      <c r="B205" s="28"/>
      <c r="C205" s="28"/>
      <c r="D205" s="28"/>
      <c r="E205" s="28"/>
      <c r="F205" s="36"/>
      <c r="G205" s="52"/>
      <c r="H205" s="28"/>
      <c r="I205" s="28"/>
      <c r="J205" s="28"/>
      <c r="K205" s="28"/>
      <c r="L205" s="28"/>
      <c r="M205" s="28"/>
      <c r="N205" s="28"/>
      <c r="O205" s="28"/>
      <c r="P205" s="28"/>
      <c r="Q205" s="28"/>
      <c r="R205" s="145"/>
      <c r="S205" s="28"/>
      <c r="T205" s="28"/>
      <c r="U205" s="28"/>
      <c r="V205" s="160"/>
      <c r="W205" s="28"/>
      <c r="X205" s="28"/>
      <c r="Y205" s="28"/>
      <c r="Z205" s="28"/>
      <c r="AA205" s="28"/>
      <c r="AB205" s="28"/>
      <c r="AC205" s="28"/>
      <c r="AD205" s="28"/>
      <c r="AE205" s="28"/>
      <c r="AF205" s="28"/>
      <c r="AG205" s="36"/>
      <c r="AH205" s="36"/>
      <c r="AI205" s="36"/>
      <c r="AJ205" s="36"/>
    </row>
    <row r="206" ht="22.5" customHeight="1">
      <c r="A206" s="28"/>
      <c r="B206" s="28"/>
      <c r="C206" s="28"/>
      <c r="D206" s="28"/>
      <c r="E206" s="28"/>
      <c r="F206" s="36"/>
      <c r="G206" s="52"/>
      <c r="H206" s="28"/>
      <c r="I206" s="28"/>
      <c r="J206" s="28"/>
      <c r="K206" s="28"/>
      <c r="L206" s="28"/>
      <c r="M206" s="28"/>
      <c r="N206" s="28"/>
      <c r="O206" s="28"/>
      <c r="P206" s="28"/>
      <c r="Q206" s="28"/>
      <c r="R206" s="145"/>
      <c r="S206" s="28"/>
      <c r="T206" s="28"/>
      <c r="U206" s="28"/>
      <c r="V206" s="160"/>
      <c r="W206" s="28"/>
      <c r="X206" s="28"/>
      <c r="Y206" s="28"/>
      <c r="Z206" s="28"/>
      <c r="AA206" s="28"/>
      <c r="AB206" s="28"/>
      <c r="AC206" s="28"/>
      <c r="AD206" s="28"/>
      <c r="AE206" s="28"/>
      <c r="AF206" s="28"/>
      <c r="AG206" s="36"/>
      <c r="AH206" s="36"/>
      <c r="AI206" s="36"/>
      <c r="AJ206" s="36"/>
    </row>
    <row r="207" ht="22.5" customHeight="1">
      <c r="A207" s="28"/>
      <c r="B207" s="28"/>
      <c r="C207" s="28"/>
      <c r="D207" s="28"/>
      <c r="E207" s="28"/>
      <c r="F207" s="36"/>
      <c r="G207" s="52"/>
      <c r="H207" s="28"/>
      <c r="I207" s="28"/>
      <c r="J207" s="28"/>
      <c r="K207" s="28"/>
      <c r="L207" s="28"/>
      <c r="M207" s="28"/>
      <c r="N207" s="28"/>
      <c r="O207" s="28"/>
      <c r="P207" s="28"/>
      <c r="Q207" s="28"/>
      <c r="R207" s="145"/>
      <c r="S207" s="28"/>
      <c r="T207" s="28"/>
      <c r="U207" s="28"/>
      <c r="V207" s="160"/>
      <c r="W207" s="28"/>
      <c r="X207" s="28"/>
      <c r="Y207" s="28"/>
      <c r="Z207" s="28"/>
      <c r="AA207" s="28"/>
      <c r="AB207" s="28"/>
      <c r="AC207" s="28"/>
      <c r="AD207" s="28"/>
      <c r="AE207" s="28"/>
      <c r="AF207" s="28"/>
      <c r="AG207" s="36"/>
      <c r="AH207" s="36"/>
      <c r="AI207" s="36"/>
      <c r="AJ207" s="36"/>
    </row>
    <row r="208" ht="22.5" customHeight="1">
      <c r="A208" s="28"/>
      <c r="B208" s="28"/>
      <c r="C208" s="28"/>
      <c r="D208" s="28"/>
      <c r="E208" s="28"/>
      <c r="F208" s="36"/>
      <c r="G208" s="52"/>
      <c r="H208" s="28"/>
      <c r="I208" s="28"/>
      <c r="J208" s="28"/>
      <c r="K208" s="28"/>
      <c r="L208" s="28"/>
      <c r="M208" s="28"/>
      <c r="N208" s="28"/>
      <c r="O208" s="28"/>
      <c r="P208" s="28"/>
      <c r="Q208" s="28"/>
      <c r="R208" s="145"/>
      <c r="S208" s="28"/>
      <c r="T208" s="28"/>
      <c r="U208" s="28"/>
      <c r="V208" s="160"/>
      <c r="W208" s="28"/>
      <c r="X208" s="28"/>
      <c r="Y208" s="28"/>
      <c r="Z208" s="28"/>
      <c r="AA208" s="28"/>
      <c r="AB208" s="28"/>
      <c r="AC208" s="28"/>
      <c r="AD208" s="28"/>
      <c r="AE208" s="28"/>
      <c r="AF208" s="28"/>
      <c r="AG208" s="36"/>
      <c r="AH208" s="36"/>
      <c r="AI208" s="36"/>
      <c r="AJ208" s="36"/>
    </row>
    <row r="209" ht="22.5" customHeight="1">
      <c r="A209" s="28"/>
      <c r="B209" s="28"/>
      <c r="C209" s="28"/>
      <c r="D209" s="28"/>
      <c r="E209" s="28"/>
      <c r="F209" s="36"/>
      <c r="G209" s="52"/>
      <c r="H209" s="28"/>
      <c r="I209" s="28"/>
      <c r="J209" s="28"/>
      <c r="K209" s="28"/>
      <c r="L209" s="28"/>
      <c r="M209" s="28"/>
      <c r="N209" s="28"/>
      <c r="O209" s="28"/>
      <c r="P209" s="28"/>
      <c r="Q209" s="28"/>
      <c r="R209" s="145"/>
      <c r="S209" s="28"/>
      <c r="T209" s="28"/>
      <c r="U209" s="28"/>
      <c r="V209" s="160"/>
      <c r="W209" s="28"/>
      <c r="X209" s="28"/>
      <c r="Y209" s="28"/>
      <c r="Z209" s="28"/>
      <c r="AA209" s="28"/>
      <c r="AB209" s="28"/>
      <c r="AC209" s="28"/>
      <c r="AD209" s="28"/>
      <c r="AE209" s="28"/>
      <c r="AF209" s="28"/>
      <c r="AG209" s="36"/>
      <c r="AH209" s="36"/>
      <c r="AI209" s="36"/>
      <c r="AJ209" s="36"/>
    </row>
    <row r="210" ht="22.5" customHeight="1">
      <c r="A210" s="28"/>
      <c r="B210" s="28"/>
      <c r="C210" s="28"/>
      <c r="D210" s="28"/>
      <c r="E210" s="28"/>
      <c r="F210" s="36"/>
      <c r="G210" s="52"/>
      <c r="H210" s="28"/>
      <c r="I210" s="28"/>
      <c r="J210" s="28"/>
      <c r="K210" s="28"/>
      <c r="L210" s="28"/>
      <c r="M210" s="28"/>
      <c r="N210" s="28"/>
      <c r="O210" s="28"/>
      <c r="P210" s="28"/>
      <c r="Q210" s="28"/>
      <c r="R210" s="145"/>
      <c r="S210" s="28"/>
      <c r="T210" s="28"/>
      <c r="U210" s="28"/>
      <c r="V210" s="160"/>
      <c r="W210" s="28"/>
      <c r="X210" s="28"/>
      <c r="Y210" s="28"/>
      <c r="Z210" s="28"/>
      <c r="AA210" s="28"/>
      <c r="AB210" s="28"/>
      <c r="AC210" s="28"/>
      <c r="AD210" s="28"/>
      <c r="AE210" s="28"/>
      <c r="AF210" s="28"/>
      <c r="AG210" s="36"/>
      <c r="AH210" s="36"/>
      <c r="AI210" s="36"/>
      <c r="AJ210" s="36"/>
    </row>
    <row r="211" ht="22.5" customHeight="1">
      <c r="A211" s="28"/>
      <c r="B211" s="28"/>
      <c r="C211" s="28"/>
      <c r="D211" s="28"/>
      <c r="E211" s="28"/>
      <c r="F211" s="36"/>
      <c r="G211" s="52"/>
      <c r="H211" s="28"/>
      <c r="I211" s="28"/>
      <c r="J211" s="28"/>
      <c r="K211" s="28"/>
      <c r="L211" s="28"/>
      <c r="M211" s="28"/>
      <c r="N211" s="28"/>
      <c r="O211" s="28"/>
      <c r="P211" s="28"/>
      <c r="Q211" s="28"/>
      <c r="R211" s="145"/>
      <c r="S211" s="28"/>
      <c r="T211" s="28"/>
      <c r="U211" s="28"/>
      <c r="V211" s="160"/>
      <c r="W211" s="28"/>
      <c r="X211" s="28"/>
      <c r="Y211" s="28"/>
      <c r="Z211" s="28"/>
      <c r="AA211" s="28"/>
      <c r="AB211" s="28"/>
      <c r="AC211" s="28"/>
      <c r="AD211" s="28"/>
      <c r="AE211" s="28"/>
      <c r="AF211" s="28"/>
      <c r="AG211" s="36"/>
      <c r="AH211" s="36"/>
      <c r="AI211" s="36"/>
      <c r="AJ211" s="36"/>
    </row>
    <row r="212" ht="22.5" customHeight="1">
      <c r="A212" s="28"/>
      <c r="B212" s="28"/>
      <c r="C212" s="28"/>
      <c r="D212" s="28"/>
      <c r="E212" s="28"/>
      <c r="F212" s="36"/>
      <c r="G212" s="52"/>
      <c r="H212" s="28"/>
      <c r="I212" s="28"/>
      <c r="J212" s="28"/>
      <c r="K212" s="28"/>
      <c r="L212" s="28"/>
      <c r="M212" s="28"/>
      <c r="N212" s="28"/>
      <c r="O212" s="28"/>
      <c r="P212" s="28"/>
      <c r="Q212" s="28"/>
      <c r="R212" s="145"/>
      <c r="S212" s="28"/>
      <c r="T212" s="28"/>
      <c r="U212" s="28"/>
      <c r="V212" s="160"/>
      <c r="W212" s="28"/>
      <c r="X212" s="28"/>
      <c r="Y212" s="28"/>
      <c r="Z212" s="28"/>
      <c r="AA212" s="28"/>
      <c r="AB212" s="28"/>
      <c r="AC212" s="28"/>
      <c r="AD212" s="28"/>
      <c r="AE212" s="28"/>
      <c r="AF212" s="28"/>
      <c r="AG212" s="36"/>
      <c r="AH212" s="36"/>
      <c r="AI212" s="36"/>
      <c r="AJ212" s="36"/>
    </row>
    <row r="213" ht="22.5" customHeight="1">
      <c r="A213" s="28"/>
      <c r="B213" s="28"/>
      <c r="C213" s="28"/>
      <c r="D213" s="28"/>
      <c r="E213" s="28"/>
      <c r="F213" s="36"/>
      <c r="G213" s="52"/>
      <c r="H213" s="28"/>
      <c r="I213" s="28"/>
      <c r="J213" s="28"/>
      <c r="K213" s="28"/>
      <c r="L213" s="28"/>
      <c r="M213" s="28"/>
      <c r="N213" s="28"/>
      <c r="O213" s="28"/>
      <c r="P213" s="28"/>
      <c r="Q213" s="28"/>
      <c r="R213" s="145"/>
      <c r="S213" s="28"/>
      <c r="T213" s="28"/>
      <c r="U213" s="28"/>
      <c r="V213" s="160"/>
      <c r="W213" s="28"/>
      <c r="X213" s="28"/>
      <c r="Y213" s="28"/>
      <c r="Z213" s="28"/>
      <c r="AA213" s="28"/>
      <c r="AB213" s="28"/>
      <c r="AC213" s="28"/>
      <c r="AD213" s="28"/>
      <c r="AE213" s="28"/>
      <c r="AF213" s="28"/>
      <c r="AG213" s="36"/>
      <c r="AH213" s="36"/>
      <c r="AI213" s="36"/>
      <c r="AJ213" s="36"/>
    </row>
    <row r="214" ht="22.5" customHeight="1">
      <c r="A214" s="28"/>
      <c r="B214" s="28"/>
      <c r="C214" s="28"/>
      <c r="D214" s="28"/>
      <c r="E214" s="28"/>
      <c r="F214" s="36"/>
      <c r="G214" s="52"/>
      <c r="H214" s="28"/>
      <c r="I214" s="28"/>
      <c r="J214" s="28"/>
      <c r="K214" s="28"/>
      <c r="L214" s="28"/>
      <c r="M214" s="28"/>
      <c r="N214" s="28"/>
      <c r="O214" s="28"/>
      <c r="P214" s="28"/>
      <c r="Q214" s="28"/>
      <c r="R214" s="145"/>
      <c r="S214" s="28"/>
      <c r="T214" s="28"/>
      <c r="U214" s="28"/>
      <c r="V214" s="160"/>
      <c r="W214" s="28"/>
      <c r="X214" s="28"/>
      <c r="Y214" s="28"/>
      <c r="Z214" s="28"/>
      <c r="AA214" s="28"/>
      <c r="AB214" s="28"/>
      <c r="AC214" s="28"/>
      <c r="AD214" s="28"/>
      <c r="AE214" s="28"/>
      <c r="AF214" s="28"/>
      <c r="AG214" s="36"/>
      <c r="AH214" s="36"/>
      <c r="AI214" s="36"/>
      <c r="AJ214" s="36"/>
    </row>
    <row r="215" ht="22.5" customHeight="1">
      <c r="A215" s="28"/>
      <c r="B215" s="28"/>
      <c r="C215" s="28"/>
      <c r="D215" s="28"/>
      <c r="E215" s="28"/>
      <c r="F215" s="36"/>
      <c r="G215" s="52"/>
      <c r="H215" s="28"/>
      <c r="I215" s="28"/>
      <c r="J215" s="28"/>
      <c r="K215" s="28"/>
      <c r="L215" s="28"/>
      <c r="M215" s="28"/>
      <c r="N215" s="28"/>
      <c r="O215" s="28"/>
      <c r="P215" s="28"/>
      <c r="Q215" s="28"/>
      <c r="R215" s="145"/>
      <c r="S215" s="28"/>
      <c r="T215" s="28"/>
      <c r="U215" s="28"/>
      <c r="V215" s="160"/>
      <c r="W215" s="28"/>
      <c r="X215" s="28"/>
      <c r="Y215" s="28"/>
      <c r="Z215" s="28"/>
      <c r="AA215" s="28"/>
      <c r="AB215" s="28"/>
      <c r="AC215" s="28"/>
      <c r="AD215" s="28"/>
      <c r="AE215" s="28"/>
      <c r="AF215" s="28"/>
      <c r="AG215" s="36"/>
      <c r="AH215" s="36"/>
      <c r="AI215" s="36"/>
      <c r="AJ215" s="36"/>
    </row>
    <row r="216" ht="22.5" customHeight="1">
      <c r="A216" s="28"/>
      <c r="B216" s="28"/>
      <c r="C216" s="28"/>
      <c r="D216" s="28"/>
      <c r="E216" s="28"/>
      <c r="F216" s="36"/>
      <c r="G216" s="52"/>
      <c r="H216" s="28"/>
      <c r="I216" s="28"/>
      <c r="J216" s="28"/>
      <c r="K216" s="28"/>
      <c r="L216" s="28"/>
      <c r="M216" s="28"/>
      <c r="N216" s="28"/>
      <c r="O216" s="28"/>
      <c r="P216" s="28"/>
      <c r="Q216" s="28"/>
      <c r="R216" s="145"/>
      <c r="S216" s="28"/>
      <c r="T216" s="28"/>
      <c r="U216" s="28"/>
      <c r="V216" s="160"/>
      <c r="W216" s="28"/>
      <c r="X216" s="28"/>
      <c r="Y216" s="28"/>
      <c r="Z216" s="28"/>
      <c r="AA216" s="28"/>
      <c r="AB216" s="28"/>
      <c r="AC216" s="28"/>
      <c r="AD216" s="28"/>
      <c r="AE216" s="28"/>
      <c r="AF216" s="28"/>
      <c r="AG216" s="36"/>
      <c r="AH216" s="36"/>
      <c r="AI216" s="36"/>
      <c r="AJ216" s="36"/>
    </row>
    <row r="217" ht="22.5" customHeight="1">
      <c r="A217" s="28"/>
      <c r="B217" s="28"/>
      <c r="C217" s="28"/>
      <c r="D217" s="28"/>
      <c r="E217" s="28"/>
      <c r="F217" s="36"/>
      <c r="G217" s="52"/>
      <c r="H217" s="28"/>
      <c r="I217" s="28"/>
      <c r="J217" s="28"/>
      <c r="K217" s="28"/>
      <c r="L217" s="28"/>
      <c r="M217" s="28"/>
      <c r="N217" s="28"/>
      <c r="O217" s="28"/>
      <c r="P217" s="28"/>
      <c r="Q217" s="28"/>
      <c r="R217" s="145"/>
      <c r="S217" s="28"/>
      <c r="T217" s="28"/>
      <c r="U217" s="28"/>
      <c r="V217" s="160"/>
      <c r="W217" s="28"/>
      <c r="X217" s="28"/>
      <c r="Y217" s="28"/>
      <c r="Z217" s="28"/>
      <c r="AA217" s="28"/>
      <c r="AB217" s="28"/>
      <c r="AC217" s="28"/>
      <c r="AD217" s="28"/>
      <c r="AE217" s="28"/>
      <c r="AF217" s="28"/>
      <c r="AG217" s="36"/>
      <c r="AH217" s="36"/>
      <c r="AI217" s="36"/>
      <c r="AJ217" s="36"/>
    </row>
    <row r="218" ht="22.5" customHeight="1">
      <c r="A218" s="28"/>
      <c r="B218" s="28"/>
      <c r="C218" s="28"/>
      <c r="D218" s="28"/>
      <c r="E218" s="28"/>
      <c r="F218" s="36"/>
      <c r="G218" s="52"/>
      <c r="H218" s="28"/>
      <c r="I218" s="28"/>
      <c r="J218" s="28"/>
      <c r="K218" s="28"/>
      <c r="L218" s="28"/>
      <c r="M218" s="28"/>
      <c r="N218" s="28"/>
      <c r="O218" s="28"/>
      <c r="P218" s="28"/>
      <c r="Q218" s="28"/>
      <c r="R218" s="145"/>
      <c r="S218" s="28"/>
      <c r="T218" s="28"/>
      <c r="U218" s="28"/>
      <c r="V218" s="160"/>
      <c r="W218" s="28"/>
      <c r="X218" s="28"/>
      <c r="Y218" s="28"/>
      <c r="Z218" s="28"/>
      <c r="AA218" s="28"/>
      <c r="AB218" s="28"/>
      <c r="AC218" s="28"/>
      <c r="AD218" s="28"/>
      <c r="AE218" s="28"/>
      <c r="AF218" s="28"/>
      <c r="AG218" s="36"/>
      <c r="AH218" s="36"/>
      <c r="AI218" s="36"/>
      <c r="AJ218" s="36"/>
    </row>
    <row r="219" ht="22.5" customHeight="1">
      <c r="A219" s="28"/>
      <c r="B219" s="28"/>
      <c r="C219" s="28"/>
      <c r="D219" s="28"/>
      <c r="E219" s="28"/>
      <c r="F219" s="36"/>
      <c r="G219" s="52"/>
      <c r="H219" s="28"/>
      <c r="I219" s="28"/>
      <c r="J219" s="28"/>
      <c r="K219" s="28"/>
      <c r="L219" s="28"/>
      <c r="M219" s="28"/>
      <c r="N219" s="28"/>
      <c r="O219" s="28"/>
      <c r="P219" s="28"/>
      <c r="Q219" s="28"/>
      <c r="R219" s="145"/>
      <c r="S219" s="28"/>
      <c r="T219" s="28"/>
      <c r="U219" s="28"/>
      <c r="V219" s="160"/>
      <c r="W219" s="28"/>
      <c r="X219" s="28"/>
      <c r="Y219" s="28"/>
      <c r="Z219" s="28"/>
      <c r="AA219" s="28"/>
      <c r="AB219" s="28"/>
      <c r="AC219" s="28"/>
      <c r="AD219" s="28"/>
      <c r="AE219" s="28"/>
      <c r="AF219" s="28"/>
      <c r="AG219" s="36"/>
      <c r="AH219" s="36"/>
      <c r="AI219" s="36"/>
      <c r="AJ219" s="36"/>
    </row>
    <row r="220" ht="22.5" customHeight="1">
      <c r="A220" s="28"/>
      <c r="B220" s="28"/>
      <c r="C220" s="28"/>
      <c r="D220" s="28"/>
      <c r="E220" s="28"/>
      <c r="F220" s="36"/>
      <c r="G220" s="52"/>
      <c r="H220" s="28"/>
      <c r="I220" s="28"/>
      <c r="J220" s="28"/>
      <c r="K220" s="28"/>
      <c r="L220" s="28"/>
      <c r="M220" s="28"/>
      <c r="N220" s="28"/>
      <c r="O220" s="28"/>
      <c r="P220" s="28"/>
      <c r="Q220" s="28"/>
      <c r="R220" s="145"/>
      <c r="S220" s="28"/>
      <c r="T220" s="28"/>
      <c r="U220" s="28"/>
      <c r="V220" s="160"/>
      <c r="W220" s="28"/>
      <c r="X220" s="28"/>
      <c r="Y220" s="28"/>
      <c r="Z220" s="28"/>
      <c r="AA220" s="28"/>
      <c r="AB220" s="28"/>
      <c r="AC220" s="28"/>
      <c r="AD220" s="28"/>
      <c r="AE220" s="28"/>
      <c r="AF220" s="28"/>
      <c r="AG220" s="36"/>
      <c r="AH220" s="36"/>
      <c r="AI220" s="36"/>
      <c r="AJ220" s="36"/>
    </row>
    <row r="221" ht="22.5" customHeight="1">
      <c r="A221" s="28"/>
      <c r="B221" s="28"/>
      <c r="C221" s="28"/>
      <c r="D221" s="28"/>
      <c r="E221" s="28"/>
      <c r="F221" s="36"/>
      <c r="G221" s="52"/>
      <c r="H221" s="28"/>
      <c r="I221" s="28"/>
      <c r="J221" s="28"/>
      <c r="K221" s="28"/>
      <c r="L221" s="28"/>
      <c r="M221" s="28"/>
      <c r="N221" s="28"/>
      <c r="O221" s="28"/>
      <c r="P221" s="28"/>
      <c r="Q221" s="28"/>
      <c r="R221" s="145"/>
      <c r="S221" s="28"/>
      <c r="T221" s="28"/>
      <c r="U221" s="28"/>
      <c r="V221" s="160"/>
      <c r="W221" s="28"/>
      <c r="X221" s="28"/>
      <c r="Y221" s="28"/>
      <c r="Z221" s="28"/>
      <c r="AA221" s="28"/>
      <c r="AB221" s="28"/>
      <c r="AC221" s="28"/>
      <c r="AD221" s="28"/>
      <c r="AE221" s="28"/>
      <c r="AF221" s="28"/>
      <c r="AG221" s="36"/>
      <c r="AH221" s="36"/>
      <c r="AI221" s="36"/>
      <c r="AJ221" s="36"/>
    </row>
    <row r="222" ht="22.5" customHeight="1">
      <c r="A222" s="28"/>
      <c r="B222" s="28"/>
      <c r="C222" s="28"/>
      <c r="D222" s="28"/>
      <c r="E222" s="28"/>
      <c r="F222" s="36"/>
      <c r="G222" s="52"/>
      <c r="H222" s="28"/>
      <c r="I222" s="28"/>
      <c r="J222" s="28"/>
      <c r="K222" s="28"/>
      <c r="L222" s="28"/>
      <c r="M222" s="28"/>
      <c r="N222" s="28"/>
      <c r="O222" s="28"/>
      <c r="P222" s="28"/>
      <c r="Q222" s="28"/>
      <c r="R222" s="145"/>
      <c r="S222" s="28"/>
      <c r="T222" s="28"/>
      <c r="U222" s="28"/>
      <c r="V222" s="160"/>
      <c r="W222" s="28"/>
      <c r="X222" s="28"/>
      <c r="Y222" s="28"/>
      <c r="Z222" s="28"/>
      <c r="AA222" s="28"/>
      <c r="AB222" s="28"/>
      <c r="AC222" s="28"/>
      <c r="AD222" s="28"/>
      <c r="AE222" s="28"/>
      <c r="AF222" s="28"/>
      <c r="AG222" s="36"/>
      <c r="AH222" s="36"/>
      <c r="AI222" s="36"/>
      <c r="AJ222" s="36"/>
    </row>
    <row r="223" ht="22.5" customHeight="1">
      <c r="A223" s="28"/>
      <c r="B223" s="28"/>
      <c r="C223" s="28"/>
      <c r="D223" s="28"/>
      <c r="E223" s="28"/>
      <c r="F223" s="36"/>
      <c r="G223" s="52"/>
      <c r="H223" s="28"/>
      <c r="I223" s="28"/>
      <c r="J223" s="28"/>
      <c r="K223" s="28"/>
      <c r="L223" s="28"/>
      <c r="M223" s="28"/>
      <c r="N223" s="28"/>
      <c r="O223" s="28"/>
      <c r="P223" s="28"/>
      <c r="Q223" s="28"/>
      <c r="R223" s="145"/>
      <c r="S223" s="28"/>
      <c r="T223" s="28"/>
      <c r="U223" s="28"/>
      <c r="V223" s="160"/>
      <c r="W223" s="28"/>
      <c r="X223" s="28"/>
      <c r="Y223" s="28"/>
      <c r="Z223" s="28"/>
      <c r="AA223" s="28"/>
      <c r="AB223" s="28"/>
      <c r="AC223" s="28"/>
      <c r="AD223" s="28"/>
      <c r="AE223" s="28"/>
      <c r="AF223" s="28"/>
      <c r="AG223" s="36"/>
      <c r="AH223" s="36"/>
      <c r="AI223" s="36"/>
      <c r="AJ223" s="36"/>
    </row>
    <row r="224" ht="22.5" customHeight="1">
      <c r="A224" s="28"/>
      <c r="B224" s="28"/>
      <c r="C224" s="28"/>
      <c r="D224" s="28"/>
      <c r="E224" s="28"/>
      <c r="F224" s="36"/>
      <c r="G224" s="52"/>
      <c r="H224" s="28"/>
      <c r="I224" s="28"/>
      <c r="J224" s="28"/>
      <c r="K224" s="28"/>
      <c r="L224" s="28"/>
      <c r="M224" s="28"/>
      <c r="N224" s="28"/>
      <c r="O224" s="28"/>
      <c r="P224" s="28"/>
      <c r="Q224" s="28"/>
      <c r="R224" s="145"/>
      <c r="S224" s="28"/>
      <c r="T224" s="28"/>
      <c r="U224" s="28"/>
      <c r="V224" s="160"/>
      <c r="W224" s="28"/>
      <c r="X224" s="28"/>
      <c r="Y224" s="28"/>
      <c r="Z224" s="28"/>
      <c r="AA224" s="28"/>
      <c r="AB224" s="28"/>
      <c r="AC224" s="28"/>
      <c r="AD224" s="28"/>
      <c r="AE224" s="28"/>
      <c r="AF224" s="28"/>
      <c r="AG224" s="36"/>
      <c r="AH224" s="36"/>
      <c r="AI224" s="36"/>
      <c r="AJ224" s="36"/>
    </row>
    <row r="225" ht="22.5" customHeight="1">
      <c r="A225" s="28"/>
      <c r="B225" s="28"/>
      <c r="C225" s="28"/>
      <c r="D225" s="28"/>
      <c r="E225" s="28"/>
      <c r="F225" s="36"/>
      <c r="G225" s="52"/>
      <c r="H225" s="28"/>
      <c r="I225" s="28"/>
      <c r="J225" s="28"/>
      <c r="K225" s="28"/>
      <c r="L225" s="28"/>
      <c r="M225" s="28"/>
      <c r="N225" s="28"/>
      <c r="O225" s="28"/>
      <c r="P225" s="28"/>
      <c r="Q225" s="28"/>
      <c r="R225" s="145"/>
      <c r="S225" s="28"/>
      <c r="T225" s="28"/>
      <c r="U225" s="28"/>
      <c r="V225" s="160"/>
      <c r="W225" s="28"/>
      <c r="X225" s="28"/>
      <c r="Y225" s="28"/>
      <c r="Z225" s="28"/>
      <c r="AA225" s="28"/>
      <c r="AB225" s="28"/>
      <c r="AC225" s="28"/>
      <c r="AD225" s="28"/>
      <c r="AE225" s="28"/>
      <c r="AF225" s="28"/>
      <c r="AG225" s="36"/>
      <c r="AH225" s="36"/>
      <c r="AI225" s="36"/>
      <c r="AJ225" s="36"/>
    </row>
    <row r="226" ht="22.5" customHeight="1">
      <c r="A226" s="28"/>
      <c r="B226" s="28"/>
      <c r="C226" s="28"/>
      <c r="D226" s="28"/>
      <c r="E226" s="28"/>
      <c r="F226" s="36"/>
      <c r="G226" s="52"/>
      <c r="H226" s="28"/>
      <c r="I226" s="28"/>
      <c r="J226" s="28"/>
      <c r="K226" s="28"/>
      <c r="L226" s="28"/>
      <c r="M226" s="28"/>
      <c r="N226" s="28"/>
      <c r="O226" s="28"/>
      <c r="P226" s="28"/>
      <c r="Q226" s="28"/>
      <c r="R226" s="145"/>
      <c r="S226" s="28"/>
      <c r="T226" s="28"/>
      <c r="U226" s="28"/>
      <c r="V226" s="160"/>
      <c r="W226" s="28"/>
      <c r="X226" s="28"/>
      <c r="Y226" s="28"/>
      <c r="Z226" s="28"/>
      <c r="AA226" s="28"/>
      <c r="AB226" s="28"/>
      <c r="AC226" s="28"/>
      <c r="AD226" s="28"/>
      <c r="AE226" s="28"/>
      <c r="AF226" s="28"/>
      <c r="AG226" s="36"/>
      <c r="AH226" s="36"/>
      <c r="AI226" s="36"/>
      <c r="AJ226" s="36"/>
    </row>
    <row r="227" ht="22.5" customHeight="1">
      <c r="A227" s="28"/>
      <c r="B227" s="28"/>
      <c r="C227" s="28"/>
      <c r="D227" s="28"/>
      <c r="E227" s="28"/>
      <c r="F227" s="36"/>
      <c r="G227" s="52"/>
      <c r="H227" s="28"/>
      <c r="I227" s="28"/>
      <c r="J227" s="28"/>
      <c r="K227" s="28"/>
      <c r="L227" s="28"/>
      <c r="M227" s="28"/>
      <c r="N227" s="28"/>
      <c r="O227" s="28"/>
      <c r="P227" s="28"/>
      <c r="Q227" s="28"/>
      <c r="R227" s="145"/>
      <c r="S227" s="28"/>
      <c r="T227" s="28"/>
      <c r="U227" s="28"/>
      <c r="V227" s="160"/>
      <c r="W227" s="28"/>
      <c r="X227" s="28"/>
      <c r="Y227" s="28"/>
      <c r="Z227" s="28"/>
      <c r="AA227" s="28"/>
      <c r="AB227" s="28"/>
      <c r="AC227" s="28"/>
      <c r="AD227" s="28"/>
      <c r="AE227" s="28"/>
      <c r="AF227" s="28"/>
      <c r="AG227" s="36"/>
      <c r="AH227" s="36"/>
      <c r="AI227" s="36"/>
      <c r="AJ227" s="36"/>
    </row>
    <row r="228" ht="22.5" customHeight="1">
      <c r="A228" s="28"/>
      <c r="B228" s="28"/>
      <c r="C228" s="28"/>
      <c r="D228" s="28"/>
      <c r="E228" s="28"/>
      <c r="F228" s="36"/>
      <c r="G228" s="52"/>
      <c r="H228" s="28"/>
      <c r="I228" s="28"/>
      <c r="J228" s="28"/>
      <c r="K228" s="28"/>
      <c r="L228" s="28"/>
      <c r="M228" s="28"/>
      <c r="N228" s="28"/>
      <c r="O228" s="28"/>
      <c r="P228" s="28"/>
      <c r="Q228" s="28"/>
      <c r="R228" s="145"/>
      <c r="S228" s="28"/>
      <c r="T228" s="28"/>
      <c r="U228" s="28"/>
      <c r="V228" s="160"/>
      <c r="W228" s="28"/>
      <c r="X228" s="28"/>
      <c r="Y228" s="28"/>
      <c r="Z228" s="28"/>
      <c r="AA228" s="28"/>
      <c r="AB228" s="28"/>
      <c r="AC228" s="28"/>
      <c r="AD228" s="28"/>
      <c r="AE228" s="28"/>
      <c r="AF228" s="28"/>
      <c r="AG228" s="36"/>
      <c r="AH228" s="36"/>
      <c r="AI228" s="36"/>
      <c r="AJ228" s="36"/>
    </row>
    <row r="229" ht="22.5" customHeight="1">
      <c r="A229" s="28"/>
      <c r="B229" s="28"/>
      <c r="C229" s="28"/>
      <c r="D229" s="28"/>
      <c r="E229" s="28"/>
      <c r="F229" s="36"/>
      <c r="G229" s="52"/>
      <c r="H229" s="28"/>
      <c r="I229" s="28"/>
      <c r="J229" s="28"/>
      <c r="K229" s="28"/>
      <c r="L229" s="28"/>
      <c r="M229" s="28"/>
      <c r="N229" s="28"/>
      <c r="O229" s="28"/>
      <c r="P229" s="28"/>
      <c r="Q229" s="28"/>
      <c r="R229" s="145"/>
      <c r="S229" s="28"/>
      <c r="T229" s="28"/>
      <c r="U229" s="28"/>
      <c r="V229" s="160"/>
      <c r="W229" s="28"/>
      <c r="X229" s="28"/>
      <c r="Y229" s="28"/>
      <c r="Z229" s="28"/>
      <c r="AA229" s="28"/>
      <c r="AB229" s="28"/>
      <c r="AC229" s="28"/>
      <c r="AD229" s="28"/>
      <c r="AE229" s="28"/>
      <c r="AF229" s="28"/>
      <c r="AG229" s="36"/>
      <c r="AH229" s="36"/>
      <c r="AI229" s="36"/>
      <c r="AJ229" s="36"/>
    </row>
    <row r="230" ht="22.5" customHeight="1">
      <c r="A230" s="28"/>
      <c r="B230" s="28"/>
      <c r="C230" s="28"/>
      <c r="D230" s="28"/>
      <c r="E230" s="28"/>
      <c r="F230" s="36"/>
      <c r="G230" s="52"/>
      <c r="H230" s="28"/>
      <c r="I230" s="28"/>
      <c r="J230" s="28"/>
      <c r="K230" s="28"/>
      <c r="L230" s="28"/>
      <c r="M230" s="28"/>
      <c r="N230" s="28"/>
      <c r="O230" s="28"/>
      <c r="P230" s="28"/>
      <c r="Q230" s="28"/>
      <c r="R230" s="145"/>
      <c r="S230" s="28"/>
      <c r="T230" s="28"/>
      <c r="U230" s="28"/>
      <c r="V230" s="160"/>
      <c r="W230" s="28"/>
      <c r="X230" s="28"/>
      <c r="Y230" s="28"/>
      <c r="Z230" s="28"/>
      <c r="AA230" s="28"/>
      <c r="AB230" s="28"/>
      <c r="AC230" s="28"/>
      <c r="AD230" s="28"/>
      <c r="AE230" s="28"/>
      <c r="AF230" s="28"/>
      <c r="AG230" s="36"/>
      <c r="AH230" s="36"/>
      <c r="AI230" s="36"/>
      <c r="AJ230" s="36"/>
    </row>
    <row r="231" ht="22.5" customHeight="1">
      <c r="A231" s="28"/>
      <c r="B231" s="28"/>
      <c r="C231" s="28"/>
      <c r="D231" s="28"/>
      <c r="E231" s="28"/>
      <c r="F231" s="36"/>
      <c r="G231" s="52"/>
      <c r="H231" s="28"/>
      <c r="I231" s="28"/>
      <c r="J231" s="28"/>
      <c r="K231" s="28"/>
      <c r="L231" s="28"/>
      <c r="M231" s="28"/>
      <c r="N231" s="28"/>
      <c r="O231" s="28"/>
      <c r="P231" s="28"/>
      <c r="Q231" s="28"/>
      <c r="R231" s="145"/>
      <c r="S231" s="28"/>
      <c r="T231" s="28"/>
      <c r="U231" s="28"/>
      <c r="V231" s="160"/>
      <c r="W231" s="28"/>
      <c r="X231" s="28"/>
      <c r="Y231" s="28"/>
      <c r="Z231" s="28"/>
      <c r="AA231" s="28"/>
      <c r="AB231" s="28"/>
      <c r="AC231" s="28"/>
      <c r="AD231" s="28"/>
      <c r="AE231" s="28"/>
      <c r="AF231" s="28"/>
      <c r="AG231" s="36"/>
      <c r="AH231" s="36"/>
      <c r="AI231" s="36"/>
      <c r="AJ231" s="36"/>
    </row>
    <row r="232" ht="22.5" customHeight="1">
      <c r="A232" s="28"/>
      <c r="B232" s="28"/>
      <c r="C232" s="28"/>
      <c r="D232" s="28"/>
      <c r="E232" s="28"/>
      <c r="F232" s="36"/>
      <c r="G232" s="52"/>
      <c r="H232" s="28"/>
      <c r="I232" s="28"/>
      <c r="J232" s="28"/>
      <c r="K232" s="28"/>
      <c r="L232" s="28"/>
      <c r="M232" s="28"/>
      <c r="N232" s="28"/>
      <c r="O232" s="28"/>
      <c r="P232" s="28"/>
      <c r="Q232" s="28"/>
      <c r="R232" s="145"/>
      <c r="S232" s="28"/>
      <c r="T232" s="28"/>
      <c r="U232" s="28"/>
      <c r="V232" s="160"/>
      <c r="W232" s="28"/>
      <c r="X232" s="28"/>
      <c r="Y232" s="28"/>
      <c r="Z232" s="28"/>
      <c r="AA232" s="28"/>
      <c r="AB232" s="28"/>
      <c r="AC232" s="28"/>
      <c r="AD232" s="28"/>
      <c r="AE232" s="28"/>
      <c r="AF232" s="28"/>
      <c r="AG232" s="36"/>
      <c r="AH232" s="36"/>
      <c r="AI232" s="36"/>
      <c r="AJ232" s="36"/>
    </row>
    <row r="233" ht="22.5" customHeight="1">
      <c r="A233" s="28"/>
      <c r="B233" s="28"/>
      <c r="C233" s="28"/>
      <c r="D233" s="28"/>
      <c r="E233" s="28"/>
      <c r="F233" s="36"/>
      <c r="G233" s="52"/>
      <c r="H233" s="28"/>
      <c r="I233" s="28"/>
      <c r="J233" s="28"/>
      <c r="K233" s="28"/>
      <c r="L233" s="28"/>
      <c r="M233" s="28"/>
      <c r="N233" s="28"/>
      <c r="O233" s="28"/>
      <c r="P233" s="28"/>
      <c r="Q233" s="28"/>
      <c r="R233" s="145"/>
      <c r="S233" s="28"/>
      <c r="T233" s="28"/>
      <c r="U233" s="28"/>
      <c r="V233" s="160"/>
      <c r="W233" s="28"/>
      <c r="X233" s="28"/>
      <c r="Y233" s="28"/>
      <c r="Z233" s="28"/>
      <c r="AA233" s="28"/>
      <c r="AB233" s="28"/>
      <c r="AC233" s="28"/>
      <c r="AD233" s="28"/>
      <c r="AE233" s="28"/>
      <c r="AF233" s="28"/>
      <c r="AG233" s="36"/>
      <c r="AH233" s="36"/>
      <c r="AI233" s="36"/>
      <c r="AJ233" s="36"/>
    </row>
    <row r="234" ht="22.5" customHeight="1">
      <c r="A234" s="28"/>
      <c r="B234" s="28"/>
      <c r="C234" s="28"/>
      <c r="D234" s="28"/>
      <c r="E234" s="28"/>
      <c r="F234" s="36"/>
      <c r="G234" s="52"/>
      <c r="H234" s="28"/>
      <c r="I234" s="28"/>
      <c r="J234" s="28"/>
      <c r="K234" s="28"/>
      <c r="L234" s="28"/>
      <c r="M234" s="28"/>
      <c r="N234" s="28"/>
      <c r="O234" s="28"/>
      <c r="P234" s="28"/>
      <c r="Q234" s="28"/>
      <c r="R234" s="145"/>
      <c r="S234" s="28"/>
      <c r="T234" s="28"/>
      <c r="U234" s="28"/>
      <c r="V234" s="160"/>
      <c r="W234" s="28"/>
      <c r="X234" s="28"/>
      <c r="Y234" s="28"/>
      <c r="Z234" s="28"/>
      <c r="AA234" s="28"/>
      <c r="AB234" s="28"/>
      <c r="AC234" s="28"/>
      <c r="AD234" s="28"/>
      <c r="AE234" s="28"/>
      <c r="AF234" s="28"/>
      <c r="AG234" s="36"/>
      <c r="AH234" s="36"/>
      <c r="AI234" s="36"/>
      <c r="AJ234" s="36"/>
    </row>
    <row r="235" ht="22.5" customHeight="1">
      <c r="A235" s="28"/>
      <c r="B235" s="28"/>
      <c r="C235" s="28"/>
      <c r="D235" s="28"/>
      <c r="E235" s="28"/>
      <c r="F235" s="36"/>
      <c r="G235" s="52"/>
      <c r="H235" s="28"/>
      <c r="I235" s="28"/>
      <c r="J235" s="28"/>
      <c r="K235" s="28"/>
      <c r="L235" s="28"/>
      <c r="M235" s="28"/>
      <c r="N235" s="28"/>
      <c r="O235" s="28"/>
      <c r="P235" s="28"/>
      <c r="Q235" s="28"/>
      <c r="R235" s="145"/>
      <c r="S235" s="28"/>
      <c r="T235" s="28"/>
      <c r="U235" s="28"/>
      <c r="V235" s="160"/>
      <c r="W235" s="28"/>
      <c r="X235" s="28"/>
      <c r="Y235" s="28"/>
      <c r="Z235" s="28"/>
      <c r="AA235" s="28"/>
      <c r="AB235" s="28"/>
      <c r="AC235" s="28"/>
      <c r="AD235" s="28"/>
      <c r="AE235" s="28"/>
      <c r="AF235" s="28"/>
      <c r="AG235" s="36"/>
      <c r="AH235" s="36"/>
      <c r="AI235" s="36"/>
      <c r="AJ235" s="36"/>
    </row>
    <row r="236" ht="22.5" customHeight="1">
      <c r="A236" s="28"/>
      <c r="B236" s="28"/>
      <c r="C236" s="28"/>
      <c r="D236" s="28"/>
      <c r="E236" s="28"/>
      <c r="F236" s="36"/>
      <c r="G236" s="52"/>
      <c r="H236" s="28"/>
      <c r="I236" s="28"/>
      <c r="J236" s="28"/>
      <c r="K236" s="28"/>
      <c r="L236" s="28"/>
      <c r="M236" s="28"/>
      <c r="N236" s="28"/>
      <c r="O236" s="28"/>
      <c r="P236" s="28"/>
      <c r="Q236" s="28"/>
      <c r="R236" s="145"/>
      <c r="S236" s="28"/>
      <c r="T236" s="28"/>
      <c r="U236" s="28"/>
      <c r="V236" s="160"/>
      <c r="W236" s="28"/>
      <c r="X236" s="28"/>
      <c r="Y236" s="28"/>
      <c r="Z236" s="28"/>
      <c r="AA236" s="28"/>
      <c r="AB236" s="28"/>
      <c r="AC236" s="28"/>
      <c r="AD236" s="28"/>
      <c r="AE236" s="28"/>
      <c r="AF236" s="28"/>
      <c r="AG236" s="36"/>
      <c r="AH236" s="36"/>
      <c r="AI236" s="36"/>
      <c r="AJ236" s="36"/>
    </row>
    <row r="237" ht="22.5" customHeight="1">
      <c r="A237" s="28"/>
      <c r="B237" s="28"/>
      <c r="C237" s="28"/>
      <c r="D237" s="28"/>
      <c r="E237" s="28"/>
      <c r="F237" s="36"/>
      <c r="G237" s="52"/>
      <c r="H237" s="28"/>
      <c r="I237" s="28"/>
      <c r="J237" s="28"/>
      <c r="K237" s="28"/>
      <c r="L237" s="28"/>
      <c r="M237" s="28"/>
      <c r="N237" s="28"/>
      <c r="O237" s="28"/>
      <c r="P237" s="28"/>
      <c r="Q237" s="28"/>
      <c r="R237" s="145"/>
      <c r="S237" s="28"/>
      <c r="T237" s="28"/>
      <c r="U237" s="28"/>
      <c r="V237" s="160"/>
      <c r="W237" s="28"/>
      <c r="X237" s="28"/>
      <c r="Y237" s="28"/>
      <c r="Z237" s="28"/>
      <c r="AA237" s="28"/>
      <c r="AB237" s="28"/>
      <c r="AC237" s="28"/>
      <c r="AD237" s="28"/>
      <c r="AE237" s="28"/>
      <c r="AF237" s="28"/>
      <c r="AG237" s="36"/>
      <c r="AH237" s="36"/>
      <c r="AI237" s="36"/>
      <c r="AJ237" s="36"/>
    </row>
    <row r="238" ht="22.5" customHeight="1">
      <c r="A238" s="28"/>
      <c r="B238" s="28"/>
      <c r="C238" s="28"/>
      <c r="D238" s="28"/>
      <c r="E238" s="28"/>
      <c r="F238" s="36"/>
      <c r="G238" s="52"/>
      <c r="H238" s="28"/>
      <c r="I238" s="28"/>
      <c r="J238" s="28"/>
      <c r="K238" s="28"/>
      <c r="L238" s="28"/>
      <c r="M238" s="28"/>
      <c r="N238" s="28"/>
      <c r="O238" s="28"/>
      <c r="P238" s="28"/>
      <c r="Q238" s="28"/>
      <c r="R238" s="145"/>
      <c r="S238" s="28"/>
      <c r="T238" s="28"/>
      <c r="U238" s="28"/>
      <c r="V238" s="160"/>
      <c r="W238" s="28"/>
      <c r="X238" s="28"/>
      <c r="Y238" s="28"/>
      <c r="Z238" s="28"/>
      <c r="AA238" s="28"/>
      <c r="AB238" s="28"/>
      <c r="AC238" s="28"/>
      <c r="AD238" s="28"/>
      <c r="AE238" s="28"/>
      <c r="AF238" s="28"/>
      <c r="AG238" s="36"/>
      <c r="AH238" s="36"/>
      <c r="AI238" s="36"/>
      <c r="AJ238" s="36"/>
    </row>
    <row r="239" ht="22.5" customHeight="1">
      <c r="A239" s="28"/>
      <c r="B239" s="28"/>
      <c r="C239" s="28"/>
      <c r="D239" s="28"/>
      <c r="E239" s="28"/>
      <c r="F239" s="36"/>
      <c r="G239" s="52"/>
      <c r="H239" s="28"/>
      <c r="I239" s="28"/>
      <c r="J239" s="28"/>
      <c r="K239" s="28"/>
      <c r="L239" s="28"/>
      <c r="M239" s="28"/>
      <c r="N239" s="28"/>
      <c r="O239" s="28"/>
      <c r="P239" s="28"/>
      <c r="Q239" s="28"/>
      <c r="R239" s="145"/>
      <c r="S239" s="28"/>
      <c r="T239" s="28"/>
      <c r="U239" s="28"/>
      <c r="V239" s="160"/>
      <c r="W239" s="28"/>
      <c r="X239" s="28"/>
      <c r="Y239" s="28"/>
      <c r="Z239" s="28"/>
      <c r="AA239" s="28"/>
      <c r="AB239" s="28"/>
      <c r="AC239" s="28"/>
      <c r="AD239" s="28"/>
      <c r="AE239" s="28"/>
      <c r="AF239" s="28"/>
      <c r="AG239" s="36"/>
      <c r="AH239" s="36"/>
      <c r="AI239" s="36"/>
      <c r="AJ239" s="36"/>
    </row>
    <row r="240" ht="22.5" customHeight="1">
      <c r="A240" s="28"/>
      <c r="B240" s="28"/>
      <c r="C240" s="28"/>
      <c r="D240" s="28"/>
      <c r="E240" s="28"/>
      <c r="F240" s="36"/>
      <c r="G240" s="52"/>
      <c r="H240" s="28"/>
      <c r="I240" s="28"/>
      <c r="J240" s="28"/>
      <c r="K240" s="28"/>
      <c r="L240" s="28"/>
      <c r="M240" s="28"/>
      <c r="N240" s="28"/>
      <c r="O240" s="28"/>
      <c r="P240" s="28"/>
      <c r="Q240" s="28"/>
      <c r="R240" s="145"/>
      <c r="S240" s="28"/>
      <c r="T240" s="28"/>
      <c r="U240" s="28"/>
      <c r="V240" s="160"/>
      <c r="W240" s="28"/>
      <c r="X240" s="28"/>
      <c r="Y240" s="28"/>
      <c r="Z240" s="28"/>
      <c r="AA240" s="28"/>
      <c r="AB240" s="28"/>
      <c r="AC240" s="28"/>
      <c r="AD240" s="28"/>
      <c r="AE240" s="28"/>
      <c r="AF240" s="28"/>
      <c r="AG240" s="36"/>
      <c r="AH240" s="36"/>
      <c r="AI240" s="36"/>
      <c r="AJ240" s="36"/>
    </row>
    <row r="241" ht="22.5" customHeight="1">
      <c r="A241" s="28"/>
      <c r="B241" s="28"/>
      <c r="C241" s="28"/>
      <c r="D241" s="28"/>
      <c r="E241" s="28"/>
      <c r="F241" s="36"/>
      <c r="G241" s="52"/>
      <c r="H241" s="28"/>
      <c r="I241" s="28"/>
      <c r="J241" s="28"/>
      <c r="K241" s="28"/>
      <c r="L241" s="28"/>
      <c r="M241" s="28"/>
      <c r="N241" s="28"/>
      <c r="O241" s="28"/>
      <c r="P241" s="28"/>
      <c r="Q241" s="28"/>
      <c r="R241" s="145"/>
      <c r="S241" s="28"/>
      <c r="T241" s="28"/>
      <c r="U241" s="28"/>
      <c r="V241" s="160"/>
      <c r="W241" s="28"/>
      <c r="X241" s="28"/>
      <c r="Y241" s="28"/>
      <c r="Z241" s="28"/>
      <c r="AA241" s="28"/>
      <c r="AB241" s="28"/>
      <c r="AC241" s="28"/>
      <c r="AD241" s="28"/>
      <c r="AE241" s="28"/>
      <c r="AF241" s="28"/>
      <c r="AG241" s="36"/>
      <c r="AH241" s="36"/>
      <c r="AI241" s="36"/>
      <c r="AJ241" s="36"/>
    </row>
    <row r="242" ht="22.5" customHeight="1">
      <c r="A242" s="28"/>
      <c r="B242" s="28"/>
      <c r="C242" s="28"/>
      <c r="D242" s="28"/>
      <c r="E242" s="28"/>
      <c r="F242" s="36"/>
      <c r="G242" s="52"/>
      <c r="H242" s="28"/>
      <c r="I242" s="28"/>
      <c r="J242" s="28"/>
      <c r="K242" s="28"/>
      <c r="L242" s="28"/>
      <c r="M242" s="28"/>
      <c r="N242" s="28"/>
      <c r="O242" s="28"/>
      <c r="P242" s="28"/>
      <c r="Q242" s="28"/>
      <c r="R242" s="145"/>
      <c r="S242" s="28"/>
      <c r="T242" s="28"/>
      <c r="U242" s="28"/>
      <c r="V242" s="160"/>
      <c r="W242" s="28"/>
      <c r="X242" s="28"/>
      <c r="Y242" s="28"/>
      <c r="Z242" s="28"/>
      <c r="AA242" s="28"/>
      <c r="AB242" s="28"/>
      <c r="AC242" s="28"/>
      <c r="AD242" s="28"/>
      <c r="AE242" s="28"/>
      <c r="AF242" s="28"/>
      <c r="AG242" s="36"/>
      <c r="AH242" s="36"/>
      <c r="AI242" s="36"/>
      <c r="AJ242" s="36"/>
    </row>
    <row r="243" ht="22.5" customHeight="1">
      <c r="A243" s="28"/>
      <c r="B243" s="28"/>
      <c r="C243" s="28"/>
      <c r="D243" s="28"/>
      <c r="E243" s="28"/>
      <c r="F243" s="36"/>
      <c r="G243" s="52"/>
      <c r="H243" s="28"/>
      <c r="I243" s="28"/>
      <c r="J243" s="28"/>
      <c r="K243" s="28"/>
      <c r="L243" s="28"/>
      <c r="M243" s="28"/>
      <c r="N243" s="28"/>
      <c r="O243" s="28"/>
      <c r="P243" s="28"/>
      <c r="Q243" s="28"/>
      <c r="R243" s="145"/>
      <c r="S243" s="28"/>
      <c r="T243" s="28"/>
      <c r="U243" s="28"/>
      <c r="V243" s="160"/>
      <c r="W243" s="28"/>
      <c r="X243" s="28"/>
      <c r="Y243" s="28"/>
      <c r="Z243" s="28"/>
      <c r="AA243" s="28"/>
      <c r="AB243" s="28"/>
      <c r="AC243" s="28"/>
      <c r="AD243" s="28"/>
      <c r="AE243" s="28"/>
      <c r="AF243" s="28"/>
      <c r="AG243" s="36"/>
      <c r="AH243" s="36"/>
      <c r="AI243" s="36"/>
      <c r="AJ243" s="36"/>
    </row>
    <row r="244" ht="22.5" customHeight="1">
      <c r="A244" s="28"/>
      <c r="B244" s="28"/>
      <c r="C244" s="28"/>
      <c r="D244" s="28"/>
      <c r="E244" s="28"/>
      <c r="F244" s="36"/>
      <c r="G244" s="52"/>
      <c r="H244" s="28"/>
      <c r="I244" s="28"/>
      <c r="J244" s="28"/>
      <c r="K244" s="28"/>
      <c r="L244" s="28"/>
      <c r="M244" s="28"/>
      <c r="N244" s="28"/>
      <c r="O244" s="28"/>
      <c r="P244" s="28"/>
      <c r="Q244" s="28"/>
      <c r="R244" s="145"/>
      <c r="S244" s="28"/>
      <c r="T244" s="28"/>
      <c r="U244" s="28"/>
      <c r="V244" s="160"/>
      <c r="W244" s="28"/>
      <c r="X244" s="28"/>
      <c r="Y244" s="28"/>
      <c r="Z244" s="28"/>
      <c r="AA244" s="28"/>
      <c r="AB244" s="28"/>
      <c r="AC244" s="28"/>
      <c r="AD244" s="28"/>
      <c r="AE244" s="28"/>
      <c r="AF244" s="28"/>
      <c r="AG244" s="36"/>
      <c r="AH244" s="36"/>
      <c r="AI244" s="36"/>
      <c r="AJ244" s="36"/>
    </row>
    <row r="245" ht="22.5" customHeight="1">
      <c r="A245" s="28"/>
      <c r="B245" s="28"/>
      <c r="C245" s="28"/>
      <c r="D245" s="28"/>
      <c r="E245" s="28"/>
      <c r="F245" s="36"/>
      <c r="G245" s="52"/>
      <c r="H245" s="28"/>
      <c r="I245" s="28"/>
      <c r="J245" s="28"/>
      <c r="K245" s="28"/>
      <c r="L245" s="28"/>
      <c r="M245" s="28"/>
      <c r="N245" s="28"/>
      <c r="O245" s="28"/>
      <c r="P245" s="28"/>
      <c r="Q245" s="28"/>
      <c r="R245" s="145"/>
      <c r="S245" s="28"/>
      <c r="T245" s="28"/>
      <c r="U245" s="28"/>
      <c r="V245" s="160"/>
      <c r="W245" s="28"/>
      <c r="X245" s="28"/>
      <c r="Y245" s="28"/>
      <c r="Z245" s="28"/>
      <c r="AA245" s="28"/>
      <c r="AB245" s="28"/>
      <c r="AC245" s="28"/>
      <c r="AD245" s="28"/>
      <c r="AE245" s="28"/>
      <c r="AF245" s="28"/>
      <c r="AG245" s="36"/>
      <c r="AH245" s="36"/>
      <c r="AI245" s="36"/>
      <c r="AJ245" s="36"/>
    </row>
    <row r="246" ht="22.5" customHeight="1">
      <c r="A246" s="28"/>
      <c r="B246" s="28"/>
      <c r="C246" s="28"/>
      <c r="D246" s="28"/>
      <c r="E246" s="28"/>
      <c r="F246" s="36"/>
      <c r="G246" s="52"/>
      <c r="H246" s="28"/>
      <c r="I246" s="28"/>
      <c r="J246" s="28"/>
      <c r="K246" s="28"/>
      <c r="L246" s="28"/>
      <c r="M246" s="28"/>
      <c r="N246" s="28"/>
      <c r="O246" s="28"/>
      <c r="P246" s="28"/>
      <c r="Q246" s="28"/>
      <c r="R246" s="145"/>
      <c r="S246" s="28"/>
      <c r="T246" s="28"/>
      <c r="U246" s="28"/>
      <c r="V246" s="160"/>
      <c r="W246" s="28"/>
      <c r="X246" s="28"/>
      <c r="Y246" s="28"/>
      <c r="Z246" s="28"/>
      <c r="AA246" s="28"/>
      <c r="AB246" s="28"/>
      <c r="AC246" s="28"/>
      <c r="AD246" s="28"/>
      <c r="AE246" s="28"/>
      <c r="AF246" s="28"/>
      <c r="AG246" s="36"/>
      <c r="AH246" s="36"/>
      <c r="AI246" s="36"/>
      <c r="AJ246" s="36"/>
    </row>
    <row r="247" ht="22.5" customHeight="1">
      <c r="A247" s="28"/>
      <c r="B247" s="28"/>
      <c r="C247" s="28"/>
      <c r="D247" s="28"/>
      <c r="E247" s="28"/>
      <c r="F247" s="36"/>
      <c r="G247" s="52"/>
      <c r="H247" s="28"/>
      <c r="I247" s="28"/>
      <c r="J247" s="28"/>
      <c r="K247" s="28"/>
      <c r="L247" s="28"/>
      <c r="M247" s="28"/>
      <c r="N247" s="28"/>
      <c r="O247" s="28"/>
      <c r="P247" s="28"/>
      <c r="Q247" s="28"/>
      <c r="R247" s="145"/>
      <c r="S247" s="28"/>
      <c r="T247" s="28"/>
      <c r="U247" s="28"/>
      <c r="V247" s="160"/>
      <c r="W247" s="28"/>
      <c r="X247" s="28"/>
      <c r="Y247" s="28"/>
      <c r="Z247" s="28"/>
      <c r="AA247" s="28"/>
      <c r="AB247" s="28"/>
      <c r="AC247" s="28"/>
      <c r="AD247" s="28"/>
      <c r="AE247" s="28"/>
      <c r="AF247" s="28"/>
      <c r="AG247" s="36"/>
      <c r="AH247" s="36"/>
      <c r="AI247" s="36"/>
      <c r="AJ247" s="36"/>
    </row>
    <row r="248" ht="22.5" customHeight="1">
      <c r="A248" s="28"/>
      <c r="B248" s="28"/>
      <c r="C248" s="28"/>
      <c r="D248" s="28"/>
      <c r="E248" s="28"/>
      <c r="F248" s="36"/>
      <c r="G248" s="52"/>
      <c r="H248" s="28"/>
      <c r="I248" s="28"/>
      <c r="J248" s="28"/>
      <c r="K248" s="28"/>
      <c r="L248" s="28"/>
      <c r="M248" s="28"/>
      <c r="N248" s="28"/>
      <c r="O248" s="28"/>
      <c r="P248" s="28"/>
      <c r="Q248" s="28"/>
      <c r="R248" s="145"/>
      <c r="S248" s="28"/>
      <c r="T248" s="28"/>
      <c r="U248" s="28"/>
      <c r="V248" s="160"/>
      <c r="W248" s="28"/>
      <c r="X248" s="28"/>
      <c r="Y248" s="28"/>
      <c r="Z248" s="28"/>
      <c r="AA248" s="28"/>
      <c r="AB248" s="28"/>
      <c r="AC248" s="28"/>
      <c r="AD248" s="28"/>
      <c r="AE248" s="28"/>
      <c r="AF248" s="28"/>
      <c r="AG248" s="36"/>
      <c r="AH248" s="36"/>
      <c r="AI248" s="36"/>
      <c r="AJ248" s="36"/>
    </row>
    <row r="249" ht="22.5" customHeight="1">
      <c r="A249" s="28"/>
      <c r="B249" s="28"/>
      <c r="C249" s="28"/>
      <c r="D249" s="28"/>
      <c r="E249" s="28"/>
      <c r="F249" s="36"/>
      <c r="G249" s="52"/>
      <c r="H249" s="28"/>
      <c r="I249" s="28"/>
      <c r="J249" s="28"/>
      <c r="K249" s="28"/>
      <c r="L249" s="28"/>
      <c r="M249" s="28"/>
      <c r="N249" s="28"/>
      <c r="O249" s="28"/>
      <c r="P249" s="28"/>
      <c r="Q249" s="28"/>
      <c r="R249" s="145"/>
      <c r="S249" s="28"/>
      <c r="T249" s="28"/>
      <c r="U249" s="28"/>
      <c r="V249" s="160"/>
      <c r="W249" s="28"/>
      <c r="X249" s="28"/>
      <c r="Y249" s="28"/>
      <c r="Z249" s="28"/>
      <c r="AA249" s="28"/>
      <c r="AB249" s="28"/>
      <c r="AC249" s="28"/>
      <c r="AD249" s="28"/>
      <c r="AE249" s="28"/>
      <c r="AF249" s="28"/>
      <c r="AG249" s="36"/>
      <c r="AH249" s="36"/>
      <c r="AI249" s="36"/>
      <c r="AJ249" s="36"/>
    </row>
    <row r="250" ht="22.5" customHeight="1">
      <c r="A250" s="28"/>
      <c r="B250" s="28"/>
      <c r="C250" s="28"/>
      <c r="D250" s="28"/>
      <c r="E250" s="28"/>
      <c r="F250" s="36"/>
      <c r="G250" s="52"/>
      <c r="H250" s="28"/>
      <c r="I250" s="28"/>
      <c r="J250" s="28"/>
      <c r="K250" s="28"/>
      <c r="L250" s="28"/>
      <c r="M250" s="28"/>
      <c r="N250" s="28"/>
      <c r="O250" s="28"/>
      <c r="P250" s="28"/>
      <c r="Q250" s="28"/>
      <c r="R250" s="145"/>
      <c r="S250" s="28"/>
      <c r="T250" s="28"/>
      <c r="U250" s="28"/>
      <c r="V250" s="160"/>
      <c r="W250" s="28"/>
      <c r="X250" s="28"/>
      <c r="Y250" s="28"/>
      <c r="Z250" s="28"/>
      <c r="AA250" s="28"/>
      <c r="AB250" s="28"/>
      <c r="AC250" s="28"/>
      <c r="AD250" s="28"/>
      <c r="AE250" s="28"/>
      <c r="AF250" s="28"/>
      <c r="AG250" s="36"/>
      <c r="AH250" s="36"/>
      <c r="AI250" s="36"/>
      <c r="AJ250" s="36"/>
    </row>
    <row r="251" ht="22.5" customHeight="1">
      <c r="A251" s="28"/>
      <c r="B251" s="28"/>
      <c r="C251" s="28"/>
      <c r="D251" s="28"/>
      <c r="E251" s="28"/>
      <c r="F251" s="36"/>
      <c r="G251" s="52"/>
      <c r="H251" s="28"/>
      <c r="I251" s="28"/>
      <c r="J251" s="28"/>
      <c r="K251" s="28"/>
      <c r="L251" s="28"/>
      <c r="M251" s="28"/>
      <c r="N251" s="28"/>
      <c r="O251" s="28"/>
      <c r="P251" s="28"/>
      <c r="Q251" s="28"/>
      <c r="R251" s="145"/>
      <c r="S251" s="28"/>
      <c r="T251" s="28"/>
      <c r="U251" s="28"/>
      <c r="V251" s="160"/>
      <c r="W251" s="28"/>
      <c r="X251" s="28"/>
      <c r="Y251" s="28"/>
      <c r="Z251" s="28"/>
      <c r="AA251" s="28"/>
      <c r="AB251" s="28"/>
      <c r="AC251" s="28"/>
      <c r="AD251" s="28"/>
      <c r="AE251" s="28"/>
      <c r="AF251" s="28"/>
      <c r="AG251" s="36"/>
      <c r="AH251" s="36"/>
      <c r="AI251" s="36"/>
      <c r="AJ251" s="36"/>
    </row>
    <row r="252" ht="22.5" customHeight="1">
      <c r="A252" s="28"/>
      <c r="B252" s="28"/>
      <c r="C252" s="28"/>
      <c r="D252" s="28"/>
      <c r="E252" s="28"/>
      <c r="F252" s="36"/>
      <c r="G252" s="52"/>
      <c r="H252" s="28"/>
      <c r="I252" s="28"/>
      <c r="J252" s="28"/>
      <c r="K252" s="28"/>
      <c r="L252" s="28"/>
      <c r="M252" s="28"/>
      <c r="N252" s="28"/>
      <c r="O252" s="28"/>
      <c r="P252" s="28"/>
      <c r="Q252" s="28"/>
      <c r="R252" s="145"/>
      <c r="S252" s="28"/>
      <c r="T252" s="28"/>
      <c r="U252" s="28"/>
      <c r="V252" s="160"/>
      <c r="W252" s="28"/>
      <c r="X252" s="28"/>
      <c r="Y252" s="28"/>
      <c r="Z252" s="28"/>
      <c r="AA252" s="28"/>
      <c r="AB252" s="28"/>
      <c r="AC252" s="28"/>
      <c r="AD252" s="28"/>
      <c r="AE252" s="28"/>
      <c r="AF252" s="28"/>
      <c r="AG252" s="36"/>
      <c r="AH252" s="36"/>
      <c r="AI252" s="36"/>
      <c r="AJ252" s="36"/>
    </row>
    <row r="253" ht="22.5" customHeight="1">
      <c r="A253" s="28"/>
      <c r="B253" s="28"/>
      <c r="C253" s="28"/>
      <c r="D253" s="28"/>
      <c r="E253" s="28"/>
      <c r="F253" s="36"/>
      <c r="G253" s="52"/>
      <c r="H253" s="28"/>
      <c r="I253" s="28"/>
      <c r="J253" s="28"/>
      <c r="K253" s="28"/>
      <c r="L253" s="28"/>
      <c r="M253" s="28"/>
      <c r="N253" s="28"/>
      <c r="O253" s="28"/>
      <c r="P253" s="28"/>
      <c r="Q253" s="28"/>
      <c r="R253" s="145"/>
      <c r="S253" s="28"/>
      <c r="T253" s="28"/>
      <c r="U253" s="28"/>
      <c r="V253" s="160"/>
      <c r="W253" s="28"/>
      <c r="X253" s="28"/>
      <c r="Y253" s="28"/>
      <c r="Z253" s="28"/>
      <c r="AA253" s="28"/>
      <c r="AB253" s="28"/>
      <c r="AC253" s="28"/>
      <c r="AD253" s="28"/>
      <c r="AE253" s="28"/>
      <c r="AF253" s="28"/>
      <c r="AG253" s="36"/>
      <c r="AH253" s="36"/>
      <c r="AI253" s="36"/>
      <c r="AJ253" s="36"/>
    </row>
    <row r="254" ht="22.5" customHeight="1">
      <c r="A254" s="28"/>
      <c r="B254" s="28"/>
      <c r="C254" s="28"/>
      <c r="D254" s="28"/>
      <c r="E254" s="28"/>
      <c r="F254" s="36"/>
      <c r="G254" s="52"/>
      <c r="H254" s="28"/>
      <c r="I254" s="28"/>
      <c r="J254" s="28"/>
      <c r="K254" s="28"/>
      <c r="L254" s="28"/>
      <c r="M254" s="28"/>
      <c r="N254" s="28"/>
      <c r="O254" s="28"/>
      <c r="P254" s="28"/>
      <c r="Q254" s="28"/>
      <c r="R254" s="145"/>
      <c r="S254" s="28"/>
      <c r="T254" s="28"/>
      <c r="U254" s="28"/>
      <c r="V254" s="160"/>
      <c r="W254" s="28"/>
      <c r="X254" s="28"/>
      <c r="Y254" s="28"/>
      <c r="Z254" s="28"/>
      <c r="AA254" s="28"/>
      <c r="AB254" s="28"/>
      <c r="AC254" s="28"/>
      <c r="AD254" s="28"/>
      <c r="AE254" s="28"/>
      <c r="AF254" s="28"/>
      <c r="AG254" s="36"/>
      <c r="AH254" s="36"/>
      <c r="AI254" s="36"/>
      <c r="AJ254" s="36"/>
    </row>
    <row r="255" ht="22.5" customHeight="1">
      <c r="A255" s="28"/>
      <c r="B255" s="28"/>
      <c r="C255" s="28"/>
      <c r="D255" s="28"/>
      <c r="E255" s="28"/>
      <c r="F255" s="36"/>
      <c r="G255" s="52"/>
      <c r="H255" s="28"/>
      <c r="I255" s="28"/>
      <c r="J255" s="28"/>
      <c r="K255" s="28"/>
      <c r="L255" s="28"/>
      <c r="M255" s="28"/>
      <c r="N255" s="28"/>
      <c r="O255" s="28"/>
      <c r="P255" s="28"/>
      <c r="Q255" s="28"/>
      <c r="R255" s="145"/>
      <c r="S255" s="28"/>
      <c r="T255" s="28"/>
      <c r="U255" s="28"/>
      <c r="V255" s="160"/>
      <c r="W255" s="28"/>
      <c r="X255" s="28"/>
      <c r="Y255" s="28"/>
      <c r="Z255" s="28"/>
      <c r="AA255" s="28"/>
      <c r="AB255" s="28"/>
      <c r="AC255" s="28"/>
      <c r="AD255" s="28"/>
      <c r="AE255" s="28"/>
      <c r="AF255" s="28"/>
      <c r="AG255" s="36"/>
      <c r="AH255" s="36"/>
      <c r="AI255" s="36"/>
      <c r="AJ255" s="36"/>
    </row>
    <row r="256" ht="22.5" customHeight="1">
      <c r="A256" s="28"/>
      <c r="B256" s="28"/>
      <c r="C256" s="28"/>
      <c r="D256" s="28"/>
      <c r="E256" s="28"/>
      <c r="F256" s="36"/>
      <c r="G256" s="52"/>
      <c r="H256" s="28"/>
      <c r="I256" s="28"/>
      <c r="J256" s="28"/>
      <c r="K256" s="28"/>
      <c r="L256" s="28"/>
      <c r="M256" s="28"/>
      <c r="N256" s="28"/>
      <c r="O256" s="28"/>
      <c r="P256" s="28"/>
      <c r="Q256" s="28"/>
      <c r="R256" s="145"/>
      <c r="S256" s="28"/>
      <c r="T256" s="28"/>
      <c r="U256" s="28"/>
      <c r="V256" s="160"/>
      <c r="W256" s="28"/>
      <c r="X256" s="28"/>
      <c r="Y256" s="28"/>
      <c r="Z256" s="28"/>
      <c r="AA256" s="28"/>
      <c r="AB256" s="28"/>
      <c r="AC256" s="28"/>
      <c r="AD256" s="28"/>
      <c r="AE256" s="28"/>
      <c r="AF256" s="28"/>
      <c r="AG256" s="36"/>
      <c r="AH256" s="36"/>
      <c r="AI256" s="36"/>
      <c r="AJ256" s="36"/>
    </row>
    <row r="257" ht="22.5" customHeight="1">
      <c r="A257" s="28"/>
      <c r="B257" s="28"/>
      <c r="C257" s="28"/>
      <c r="D257" s="28"/>
      <c r="E257" s="28"/>
      <c r="F257" s="36"/>
      <c r="G257" s="52"/>
      <c r="H257" s="28"/>
      <c r="I257" s="28"/>
      <c r="J257" s="28"/>
      <c r="K257" s="28"/>
      <c r="L257" s="28"/>
      <c r="M257" s="28"/>
      <c r="N257" s="28"/>
      <c r="O257" s="28"/>
      <c r="P257" s="28"/>
      <c r="Q257" s="28"/>
      <c r="R257" s="145"/>
      <c r="S257" s="28"/>
      <c r="T257" s="28"/>
      <c r="U257" s="28"/>
      <c r="V257" s="160"/>
      <c r="W257" s="28"/>
      <c r="X257" s="28"/>
      <c r="Y257" s="28"/>
      <c r="Z257" s="28"/>
      <c r="AA257" s="28"/>
      <c r="AB257" s="28"/>
      <c r="AC257" s="28"/>
      <c r="AD257" s="28"/>
      <c r="AE257" s="28"/>
      <c r="AF257" s="28"/>
      <c r="AG257" s="36"/>
      <c r="AH257" s="36"/>
      <c r="AI257" s="36"/>
      <c r="AJ257" s="36"/>
    </row>
    <row r="258" ht="22.5" customHeight="1">
      <c r="A258" s="28"/>
      <c r="B258" s="28"/>
      <c r="C258" s="28"/>
      <c r="D258" s="28"/>
      <c r="E258" s="28"/>
      <c r="F258" s="36"/>
      <c r="G258" s="52"/>
      <c r="H258" s="28"/>
      <c r="I258" s="28"/>
      <c r="J258" s="28"/>
      <c r="K258" s="28"/>
      <c r="L258" s="28"/>
      <c r="M258" s="28"/>
      <c r="N258" s="28"/>
      <c r="O258" s="28"/>
      <c r="P258" s="28"/>
      <c r="Q258" s="28"/>
      <c r="R258" s="145"/>
      <c r="S258" s="28"/>
      <c r="T258" s="28"/>
      <c r="U258" s="28"/>
      <c r="V258" s="160"/>
      <c r="W258" s="28"/>
      <c r="X258" s="28"/>
      <c r="Y258" s="28"/>
      <c r="Z258" s="28"/>
      <c r="AA258" s="28"/>
      <c r="AB258" s="28"/>
      <c r="AC258" s="28"/>
      <c r="AD258" s="28"/>
      <c r="AE258" s="28"/>
      <c r="AF258" s="28"/>
      <c r="AG258" s="36"/>
      <c r="AH258" s="36"/>
      <c r="AI258" s="36"/>
      <c r="AJ258" s="36"/>
    </row>
    <row r="259" ht="22.5" customHeight="1">
      <c r="A259" s="28"/>
      <c r="B259" s="28"/>
      <c r="C259" s="28"/>
      <c r="D259" s="28"/>
      <c r="E259" s="28"/>
      <c r="F259" s="36"/>
      <c r="G259" s="52"/>
      <c r="H259" s="28"/>
      <c r="I259" s="28"/>
      <c r="J259" s="28"/>
      <c r="K259" s="28"/>
      <c r="L259" s="28"/>
      <c r="M259" s="28"/>
      <c r="N259" s="28"/>
      <c r="O259" s="28"/>
      <c r="P259" s="28"/>
      <c r="Q259" s="28"/>
      <c r="R259" s="145"/>
      <c r="S259" s="28"/>
      <c r="T259" s="28"/>
      <c r="U259" s="28"/>
      <c r="V259" s="160"/>
      <c r="W259" s="28"/>
      <c r="X259" s="28"/>
      <c r="Y259" s="28"/>
      <c r="Z259" s="28"/>
      <c r="AA259" s="28"/>
      <c r="AB259" s="28"/>
      <c r="AC259" s="28"/>
      <c r="AD259" s="28"/>
      <c r="AE259" s="28"/>
      <c r="AF259" s="28"/>
      <c r="AG259" s="36"/>
      <c r="AH259" s="36"/>
      <c r="AI259" s="36"/>
      <c r="AJ259" s="36"/>
    </row>
    <row r="260" ht="22.5" customHeight="1">
      <c r="A260" s="28"/>
      <c r="B260" s="28"/>
      <c r="C260" s="28"/>
      <c r="D260" s="28"/>
      <c r="E260" s="28"/>
      <c r="F260" s="36"/>
      <c r="G260" s="52"/>
      <c r="H260" s="28"/>
      <c r="I260" s="28"/>
      <c r="J260" s="28"/>
      <c r="K260" s="28"/>
      <c r="L260" s="28"/>
      <c r="M260" s="28"/>
      <c r="N260" s="28"/>
      <c r="O260" s="28"/>
      <c r="P260" s="28"/>
      <c r="Q260" s="28"/>
      <c r="R260" s="145"/>
      <c r="S260" s="28"/>
      <c r="T260" s="28"/>
      <c r="U260" s="28"/>
      <c r="V260" s="160"/>
      <c r="W260" s="28"/>
      <c r="X260" s="28"/>
      <c r="Y260" s="28"/>
      <c r="Z260" s="28"/>
      <c r="AA260" s="28"/>
      <c r="AB260" s="28"/>
      <c r="AC260" s="28"/>
      <c r="AD260" s="28"/>
      <c r="AE260" s="28"/>
      <c r="AF260" s="28"/>
      <c r="AG260" s="36"/>
      <c r="AH260" s="36"/>
      <c r="AI260" s="36"/>
      <c r="AJ260" s="36"/>
    </row>
    <row r="261" ht="22.5" customHeight="1">
      <c r="A261" s="28"/>
      <c r="B261" s="28"/>
      <c r="C261" s="28"/>
      <c r="D261" s="28"/>
      <c r="E261" s="28"/>
      <c r="F261" s="36"/>
      <c r="G261" s="52"/>
      <c r="H261" s="28"/>
      <c r="I261" s="28"/>
      <c r="J261" s="28"/>
      <c r="K261" s="28"/>
      <c r="L261" s="28"/>
      <c r="M261" s="28"/>
      <c r="N261" s="28"/>
      <c r="O261" s="28"/>
      <c r="P261" s="28"/>
      <c r="Q261" s="28"/>
      <c r="R261" s="145"/>
      <c r="S261" s="28"/>
      <c r="T261" s="28"/>
      <c r="U261" s="28"/>
      <c r="V261" s="160"/>
      <c r="W261" s="28"/>
      <c r="X261" s="28"/>
      <c r="Y261" s="28"/>
      <c r="Z261" s="28"/>
      <c r="AA261" s="28"/>
      <c r="AB261" s="28"/>
      <c r="AC261" s="28"/>
      <c r="AD261" s="28"/>
      <c r="AE261" s="28"/>
      <c r="AF261" s="28"/>
      <c r="AG261" s="36"/>
      <c r="AH261" s="36"/>
      <c r="AI261" s="36"/>
      <c r="AJ261" s="36"/>
    </row>
    <row r="262" ht="22.5" customHeight="1">
      <c r="A262" s="28"/>
      <c r="B262" s="28"/>
      <c r="C262" s="28"/>
      <c r="D262" s="28"/>
      <c r="E262" s="28"/>
      <c r="F262" s="36"/>
      <c r="G262" s="52"/>
      <c r="H262" s="28"/>
      <c r="I262" s="28"/>
      <c r="J262" s="28"/>
      <c r="K262" s="28"/>
      <c r="L262" s="28"/>
      <c r="M262" s="28"/>
      <c r="N262" s="28"/>
      <c r="O262" s="28"/>
      <c r="P262" s="28"/>
      <c r="Q262" s="28"/>
      <c r="R262" s="145"/>
      <c r="S262" s="28"/>
      <c r="T262" s="28"/>
      <c r="U262" s="28"/>
      <c r="V262" s="160"/>
      <c r="W262" s="28"/>
      <c r="X262" s="28"/>
      <c r="Y262" s="28"/>
      <c r="Z262" s="28"/>
      <c r="AA262" s="28"/>
      <c r="AB262" s="28"/>
      <c r="AC262" s="28"/>
      <c r="AD262" s="28"/>
      <c r="AE262" s="28"/>
      <c r="AF262" s="28"/>
      <c r="AG262" s="36"/>
      <c r="AH262" s="36"/>
      <c r="AI262" s="36"/>
      <c r="AJ262" s="36"/>
    </row>
    <row r="263" ht="22.5" customHeight="1">
      <c r="A263" s="28"/>
      <c r="B263" s="28"/>
      <c r="C263" s="28"/>
      <c r="D263" s="28"/>
      <c r="E263" s="28"/>
      <c r="F263" s="36"/>
      <c r="G263" s="52"/>
      <c r="H263" s="28"/>
      <c r="I263" s="28"/>
      <c r="J263" s="28"/>
      <c r="K263" s="28"/>
      <c r="L263" s="28"/>
      <c r="M263" s="28"/>
      <c r="N263" s="28"/>
      <c r="O263" s="28"/>
      <c r="P263" s="28"/>
      <c r="Q263" s="28"/>
      <c r="R263" s="145"/>
      <c r="S263" s="28"/>
      <c r="T263" s="28"/>
      <c r="U263" s="28"/>
      <c r="V263" s="160"/>
      <c r="W263" s="28"/>
      <c r="X263" s="28"/>
      <c r="Y263" s="28"/>
      <c r="Z263" s="28"/>
      <c r="AA263" s="28"/>
      <c r="AB263" s="28"/>
      <c r="AC263" s="28"/>
      <c r="AD263" s="28"/>
      <c r="AE263" s="28"/>
      <c r="AF263" s="28"/>
      <c r="AG263" s="36"/>
      <c r="AH263" s="36"/>
      <c r="AI263" s="36"/>
      <c r="AJ263" s="36"/>
    </row>
    <row r="264" ht="22.5" customHeight="1">
      <c r="A264" s="28"/>
      <c r="B264" s="28"/>
      <c r="C264" s="28"/>
      <c r="D264" s="28"/>
      <c r="E264" s="28"/>
      <c r="F264" s="36"/>
      <c r="G264" s="52"/>
      <c r="H264" s="28"/>
      <c r="I264" s="28"/>
      <c r="J264" s="28"/>
      <c r="K264" s="28"/>
      <c r="L264" s="28"/>
      <c r="M264" s="28"/>
      <c r="N264" s="28"/>
      <c r="O264" s="28"/>
      <c r="P264" s="28"/>
      <c r="Q264" s="28"/>
      <c r="R264" s="145"/>
      <c r="S264" s="28"/>
      <c r="T264" s="28"/>
      <c r="U264" s="28"/>
      <c r="V264" s="160"/>
      <c r="W264" s="28"/>
      <c r="X264" s="28"/>
      <c r="Y264" s="28"/>
      <c r="Z264" s="28"/>
      <c r="AA264" s="28"/>
      <c r="AB264" s="28"/>
      <c r="AC264" s="28"/>
      <c r="AD264" s="28"/>
      <c r="AE264" s="28"/>
      <c r="AF264" s="28"/>
      <c r="AG264" s="36"/>
      <c r="AH264" s="36"/>
      <c r="AI264" s="36"/>
      <c r="AJ264" s="36"/>
    </row>
    <row r="265" ht="22.5" customHeight="1">
      <c r="A265" s="28"/>
      <c r="B265" s="28"/>
      <c r="C265" s="28"/>
      <c r="D265" s="28"/>
      <c r="E265" s="28"/>
      <c r="F265" s="36"/>
      <c r="G265" s="52"/>
      <c r="H265" s="28"/>
      <c r="I265" s="28"/>
      <c r="J265" s="28"/>
      <c r="K265" s="28"/>
      <c r="L265" s="28"/>
      <c r="M265" s="28"/>
      <c r="N265" s="28"/>
      <c r="O265" s="28"/>
      <c r="P265" s="28"/>
      <c r="Q265" s="28"/>
      <c r="R265" s="145"/>
      <c r="S265" s="28"/>
      <c r="T265" s="28"/>
      <c r="U265" s="28"/>
      <c r="V265" s="160"/>
      <c r="W265" s="28"/>
      <c r="X265" s="28"/>
      <c r="Y265" s="28"/>
      <c r="Z265" s="28"/>
      <c r="AA265" s="28"/>
      <c r="AB265" s="28"/>
      <c r="AC265" s="28"/>
      <c r="AD265" s="28"/>
      <c r="AE265" s="28"/>
      <c r="AF265" s="28"/>
      <c r="AG265" s="36"/>
      <c r="AH265" s="36"/>
      <c r="AI265" s="36"/>
      <c r="AJ265" s="36"/>
    </row>
    <row r="266" ht="22.5" customHeight="1">
      <c r="A266" s="28"/>
      <c r="B266" s="28"/>
      <c r="C266" s="28"/>
      <c r="D266" s="28"/>
      <c r="E266" s="28"/>
      <c r="F266" s="36"/>
      <c r="G266" s="52"/>
      <c r="H266" s="28"/>
      <c r="I266" s="28"/>
      <c r="J266" s="28"/>
      <c r="K266" s="28"/>
      <c r="L266" s="28"/>
      <c r="M266" s="28"/>
      <c r="N266" s="28"/>
      <c r="O266" s="28"/>
      <c r="P266" s="28"/>
      <c r="Q266" s="28"/>
      <c r="R266" s="145"/>
      <c r="S266" s="28"/>
      <c r="T266" s="28"/>
      <c r="U266" s="28"/>
      <c r="V266" s="160"/>
      <c r="W266" s="28"/>
      <c r="X266" s="28"/>
      <c r="Y266" s="28"/>
      <c r="Z266" s="28"/>
      <c r="AA266" s="28"/>
      <c r="AB266" s="28"/>
      <c r="AC266" s="28"/>
      <c r="AD266" s="28"/>
      <c r="AE266" s="28"/>
      <c r="AF266" s="28"/>
      <c r="AG266" s="36"/>
      <c r="AH266" s="36"/>
      <c r="AI266" s="36"/>
      <c r="AJ266" s="36"/>
    </row>
    <row r="267" ht="22.5" customHeight="1">
      <c r="A267" s="28"/>
      <c r="B267" s="28"/>
      <c r="C267" s="28"/>
      <c r="D267" s="28"/>
      <c r="E267" s="28"/>
      <c r="F267" s="36"/>
      <c r="G267" s="52"/>
      <c r="H267" s="28"/>
      <c r="I267" s="28"/>
      <c r="J267" s="28"/>
      <c r="K267" s="28"/>
      <c r="L267" s="28"/>
      <c r="M267" s="28"/>
      <c r="N267" s="28"/>
      <c r="O267" s="28"/>
      <c r="P267" s="28"/>
      <c r="Q267" s="28"/>
      <c r="R267" s="145"/>
      <c r="S267" s="28"/>
      <c r="T267" s="28"/>
      <c r="U267" s="28"/>
      <c r="V267" s="160"/>
      <c r="W267" s="28"/>
      <c r="X267" s="28"/>
      <c r="Y267" s="28"/>
      <c r="Z267" s="28"/>
      <c r="AA267" s="28"/>
      <c r="AB267" s="28"/>
      <c r="AC267" s="28"/>
      <c r="AD267" s="28"/>
      <c r="AE267" s="28"/>
      <c r="AF267" s="28"/>
      <c r="AG267" s="36"/>
      <c r="AH267" s="36"/>
      <c r="AI267" s="36"/>
      <c r="AJ267" s="36"/>
    </row>
    <row r="268" ht="22.5" customHeight="1">
      <c r="A268" s="28"/>
      <c r="B268" s="28"/>
      <c r="C268" s="28"/>
      <c r="D268" s="28"/>
      <c r="E268" s="28"/>
      <c r="F268" s="36"/>
      <c r="G268" s="52"/>
      <c r="H268" s="28"/>
      <c r="I268" s="28"/>
      <c r="J268" s="28"/>
      <c r="K268" s="28"/>
      <c r="L268" s="28"/>
      <c r="M268" s="28"/>
      <c r="N268" s="28"/>
      <c r="O268" s="28"/>
      <c r="P268" s="28"/>
      <c r="Q268" s="28"/>
      <c r="R268" s="145"/>
      <c r="S268" s="28"/>
      <c r="T268" s="28"/>
      <c r="U268" s="28"/>
      <c r="V268" s="160"/>
      <c r="W268" s="28"/>
      <c r="X268" s="28"/>
      <c r="Y268" s="28"/>
      <c r="Z268" s="28"/>
      <c r="AA268" s="28"/>
      <c r="AB268" s="28"/>
      <c r="AC268" s="28"/>
      <c r="AD268" s="28"/>
      <c r="AE268" s="28"/>
      <c r="AF268" s="28"/>
      <c r="AG268" s="36"/>
      <c r="AH268" s="36"/>
      <c r="AI268" s="36"/>
      <c r="AJ268" s="36"/>
    </row>
    <row r="269" ht="22.5" customHeight="1">
      <c r="A269" s="28"/>
      <c r="B269" s="28"/>
      <c r="C269" s="28"/>
      <c r="D269" s="28"/>
      <c r="E269" s="28"/>
      <c r="F269" s="36"/>
      <c r="G269" s="52"/>
      <c r="H269" s="28"/>
      <c r="I269" s="28"/>
      <c r="J269" s="28"/>
      <c r="K269" s="28"/>
      <c r="L269" s="28"/>
      <c r="M269" s="28"/>
      <c r="N269" s="28"/>
      <c r="O269" s="28"/>
      <c r="P269" s="28"/>
      <c r="Q269" s="28"/>
      <c r="R269" s="145"/>
      <c r="S269" s="28"/>
      <c r="T269" s="28"/>
      <c r="U269" s="28"/>
      <c r="V269" s="160"/>
      <c r="W269" s="28"/>
      <c r="X269" s="28"/>
      <c r="Y269" s="28"/>
      <c r="Z269" s="28"/>
      <c r="AA269" s="28"/>
      <c r="AB269" s="28"/>
      <c r="AC269" s="28"/>
      <c r="AD269" s="28"/>
      <c r="AE269" s="28"/>
      <c r="AF269" s="28"/>
      <c r="AG269" s="36"/>
      <c r="AH269" s="36"/>
      <c r="AI269" s="36"/>
      <c r="AJ269" s="36"/>
    </row>
    <row r="270" ht="22.5" customHeight="1">
      <c r="A270" s="28"/>
      <c r="B270" s="28"/>
      <c r="C270" s="28"/>
      <c r="D270" s="28"/>
      <c r="E270" s="28"/>
      <c r="F270" s="36"/>
      <c r="G270" s="52"/>
      <c r="H270" s="28"/>
      <c r="I270" s="28"/>
      <c r="J270" s="28"/>
      <c r="K270" s="28"/>
      <c r="L270" s="28"/>
      <c r="M270" s="28"/>
      <c r="N270" s="28"/>
      <c r="O270" s="28"/>
      <c r="P270" s="28"/>
      <c r="Q270" s="28"/>
      <c r="R270" s="145"/>
      <c r="S270" s="28"/>
      <c r="T270" s="28"/>
      <c r="U270" s="28"/>
      <c r="V270" s="160"/>
      <c r="W270" s="28"/>
      <c r="X270" s="28"/>
      <c r="Y270" s="28"/>
      <c r="Z270" s="28"/>
      <c r="AA270" s="28"/>
      <c r="AB270" s="28"/>
      <c r="AC270" s="28"/>
      <c r="AD270" s="28"/>
      <c r="AE270" s="28"/>
      <c r="AF270" s="28"/>
      <c r="AG270" s="36"/>
      <c r="AH270" s="36"/>
      <c r="AI270" s="36"/>
      <c r="AJ270" s="36"/>
    </row>
    <row r="271" ht="22.5" customHeight="1">
      <c r="A271" s="28"/>
      <c r="B271" s="28"/>
      <c r="C271" s="28"/>
      <c r="D271" s="28"/>
      <c r="E271" s="28"/>
      <c r="F271" s="36"/>
      <c r="G271" s="52"/>
      <c r="H271" s="28"/>
      <c r="I271" s="28"/>
      <c r="J271" s="28"/>
      <c r="K271" s="28"/>
      <c r="L271" s="28"/>
      <c r="M271" s="28"/>
      <c r="N271" s="28"/>
      <c r="O271" s="28"/>
      <c r="P271" s="28"/>
      <c r="Q271" s="28"/>
      <c r="R271" s="145"/>
      <c r="S271" s="28"/>
      <c r="T271" s="28"/>
      <c r="U271" s="28"/>
      <c r="V271" s="160"/>
      <c r="W271" s="28"/>
      <c r="X271" s="28"/>
      <c r="Y271" s="28"/>
      <c r="Z271" s="28"/>
      <c r="AA271" s="28"/>
      <c r="AB271" s="28"/>
      <c r="AC271" s="28"/>
      <c r="AD271" s="28"/>
      <c r="AE271" s="28"/>
      <c r="AF271" s="28"/>
      <c r="AG271" s="36"/>
      <c r="AH271" s="36"/>
      <c r="AI271" s="36"/>
      <c r="AJ271" s="36"/>
    </row>
    <row r="272" ht="22.5" customHeight="1">
      <c r="A272" s="28"/>
      <c r="B272" s="28"/>
      <c r="C272" s="28"/>
      <c r="D272" s="28"/>
      <c r="E272" s="28"/>
      <c r="F272" s="36"/>
      <c r="G272" s="52"/>
      <c r="H272" s="28"/>
      <c r="I272" s="28"/>
      <c r="J272" s="28"/>
      <c r="K272" s="28"/>
      <c r="L272" s="28"/>
      <c r="M272" s="28"/>
      <c r="N272" s="28"/>
      <c r="O272" s="28"/>
      <c r="P272" s="28"/>
      <c r="Q272" s="28"/>
      <c r="R272" s="145"/>
      <c r="S272" s="28"/>
      <c r="T272" s="28"/>
      <c r="U272" s="28"/>
      <c r="V272" s="160"/>
      <c r="W272" s="28"/>
      <c r="X272" s="28"/>
      <c r="Y272" s="28"/>
      <c r="Z272" s="28"/>
      <c r="AA272" s="28"/>
      <c r="AB272" s="28"/>
      <c r="AC272" s="28"/>
      <c r="AD272" s="28"/>
      <c r="AE272" s="28"/>
      <c r="AF272" s="28"/>
      <c r="AG272" s="36"/>
      <c r="AH272" s="36"/>
      <c r="AI272" s="36"/>
      <c r="AJ272" s="36"/>
    </row>
    <row r="273" ht="22.5" customHeight="1">
      <c r="A273" s="28"/>
      <c r="B273" s="28"/>
      <c r="C273" s="28"/>
      <c r="D273" s="28"/>
      <c r="E273" s="28"/>
      <c r="F273" s="36"/>
      <c r="G273" s="52"/>
      <c r="H273" s="28"/>
      <c r="I273" s="28"/>
      <c r="J273" s="28"/>
      <c r="K273" s="28"/>
      <c r="L273" s="28"/>
      <c r="M273" s="28"/>
      <c r="N273" s="28"/>
      <c r="O273" s="28"/>
      <c r="P273" s="28"/>
      <c r="Q273" s="28"/>
      <c r="R273" s="145"/>
      <c r="S273" s="28"/>
      <c r="T273" s="28"/>
      <c r="U273" s="28"/>
      <c r="V273" s="160"/>
      <c r="W273" s="28"/>
      <c r="X273" s="28"/>
      <c r="Y273" s="28"/>
      <c r="Z273" s="28"/>
      <c r="AA273" s="28"/>
      <c r="AB273" s="28"/>
      <c r="AC273" s="28"/>
      <c r="AD273" s="28"/>
      <c r="AE273" s="28"/>
      <c r="AF273" s="28"/>
      <c r="AG273" s="36"/>
      <c r="AH273" s="36"/>
      <c r="AI273" s="36"/>
      <c r="AJ273" s="36"/>
    </row>
    <row r="274" ht="22.5" customHeight="1">
      <c r="A274" s="28"/>
      <c r="B274" s="28"/>
      <c r="C274" s="28"/>
      <c r="D274" s="28"/>
      <c r="E274" s="28"/>
      <c r="F274" s="36"/>
      <c r="G274" s="52"/>
      <c r="H274" s="28"/>
      <c r="I274" s="28"/>
      <c r="J274" s="28"/>
      <c r="K274" s="28"/>
      <c r="L274" s="28"/>
      <c r="M274" s="28"/>
      <c r="N274" s="28"/>
      <c r="O274" s="28"/>
      <c r="P274" s="28"/>
      <c r="Q274" s="28"/>
      <c r="R274" s="145"/>
      <c r="S274" s="28"/>
      <c r="T274" s="28"/>
      <c r="U274" s="28"/>
      <c r="V274" s="160"/>
      <c r="W274" s="28"/>
      <c r="X274" s="28"/>
      <c r="Y274" s="28"/>
      <c r="Z274" s="28"/>
      <c r="AA274" s="28"/>
      <c r="AB274" s="28"/>
      <c r="AC274" s="28"/>
      <c r="AD274" s="28"/>
      <c r="AE274" s="28"/>
      <c r="AF274" s="28"/>
      <c r="AG274" s="36"/>
      <c r="AH274" s="36"/>
      <c r="AI274" s="36"/>
      <c r="AJ274" s="36"/>
    </row>
    <row r="275" ht="22.5" customHeight="1">
      <c r="A275" s="28"/>
      <c r="B275" s="28"/>
      <c r="C275" s="28"/>
      <c r="D275" s="28"/>
      <c r="E275" s="28"/>
      <c r="F275" s="36"/>
      <c r="G275" s="52"/>
      <c r="H275" s="28"/>
      <c r="I275" s="28"/>
      <c r="J275" s="28"/>
      <c r="K275" s="28"/>
      <c r="L275" s="28"/>
      <c r="M275" s="28"/>
      <c r="N275" s="28"/>
      <c r="O275" s="28"/>
      <c r="P275" s="28"/>
      <c r="Q275" s="28"/>
      <c r="R275" s="145"/>
      <c r="S275" s="28"/>
      <c r="T275" s="28"/>
      <c r="U275" s="28"/>
      <c r="V275" s="160"/>
      <c r="W275" s="28"/>
      <c r="X275" s="28"/>
      <c r="Y275" s="28"/>
      <c r="Z275" s="28"/>
      <c r="AA275" s="28"/>
      <c r="AB275" s="28"/>
      <c r="AC275" s="28"/>
      <c r="AD275" s="28"/>
      <c r="AE275" s="28"/>
      <c r="AF275" s="28"/>
      <c r="AG275" s="36"/>
      <c r="AH275" s="36"/>
      <c r="AI275" s="36"/>
      <c r="AJ275" s="36"/>
    </row>
    <row r="276" ht="22.5" customHeight="1">
      <c r="A276" s="28"/>
      <c r="B276" s="28"/>
      <c r="C276" s="28"/>
      <c r="D276" s="28"/>
      <c r="E276" s="28"/>
      <c r="F276" s="36"/>
      <c r="G276" s="52"/>
      <c r="H276" s="28"/>
      <c r="I276" s="28"/>
      <c r="J276" s="28"/>
      <c r="K276" s="28"/>
      <c r="L276" s="28"/>
      <c r="M276" s="28"/>
      <c r="N276" s="28"/>
      <c r="O276" s="28"/>
      <c r="P276" s="28"/>
      <c r="Q276" s="28"/>
      <c r="R276" s="145"/>
      <c r="S276" s="28"/>
      <c r="T276" s="28"/>
      <c r="U276" s="28"/>
      <c r="V276" s="160"/>
      <c r="W276" s="28"/>
      <c r="X276" s="28"/>
      <c r="Y276" s="28"/>
      <c r="Z276" s="28"/>
      <c r="AA276" s="28"/>
      <c r="AB276" s="28"/>
      <c r="AC276" s="28"/>
      <c r="AD276" s="28"/>
      <c r="AE276" s="28"/>
      <c r="AF276" s="28"/>
      <c r="AG276" s="36"/>
      <c r="AH276" s="36"/>
      <c r="AI276" s="36"/>
      <c r="AJ276" s="36"/>
    </row>
    <row r="277" ht="22.5" customHeight="1">
      <c r="A277" s="28"/>
      <c r="B277" s="28"/>
      <c r="C277" s="28"/>
      <c r="D277" s="28"/>
      <c r="E277" s="28"/>
      <c r="F277" s="36"/>
      <c r="G277" s="52"/>
      <c r="H277" s="28"/>
      <c r="I277" s="28"/>
      <c r="J277" s="28"/>
      <c r="K277" s="28"/>
      <c r="L277" s="28"/>
      <c r="M277" s="28"/>
      <c r="N277" s="28"/>
      <c r="O277" s="28"/>
      <c r="P277" s="28"/>
      <c r="Q277" s="28"/>
      <c r="R277" s="145"/>
      <c r="S277" s="28"/>
      <c r="T277" s="28"/>
      <c r="U277" s="28"/>
      <c r="V277" s="160"/>
      <c r="W277" s="28"/>
      <c r="X277" s="28"/>
      <c r="Y277" s="28"/>
      <c r="Z277" s="28"/>
      <c r="AA277" s="28"/>
      <c r="AB277" s="28"/>
      <c r="AC277" s="28"/>
      <c r="AD277" s="28"/>
      <c r="AE277" s="28"/>
      <c r="AF277" s="28"/>
      <c r="AG277" s="36"/>
      <c r="AH277" s="36"/>
      <c r="AI277" s="36"/>
      <c r="AJ277" s="36"/>
    </row>
    <row r="278" ht="22.5" customHeight="1">
      <c r="A278" s="28"/>
      <c r="B278" s="28"/>
      <c r="C278" s="28"/>
      <c r="D278" s="28"/>
      <c r="E278" s="28"/>
      <c r="F278" s="36"/>
      <c r="G278" s="52"/>
      <c r="H278" s="28"/>
      <c r="I278" s="28"/>
      <c r="J278" s="28"/>
      <c r="K278" s="28"/>
      <c r="L278" s="28"/>
      <c r="M278" s="28"/>
      <c r="N278" s="28"/>
      <c r="O278" s="28"/>
      <c r="P278" s="28"/>
      <c r="Q278" s="28"/>
      <c r="R278" s="145"/>
      <c r="S278" s="28"/>
      <c r="T278" s="28"/>
      <c r="U278" s="28"/>
      <c r="V278" s="160"/>
      <c r="W278" s="28"/>
      <c r="X278" s="28"/>
      <c r="Y278" s="28"/>
      <c r="Z278" s="28"/>
      <c r="AA278" s="28"/>
      <c r="AB278" s="28"/>
      <c r="AC278" s="28"/>
      <c r="AD278" s="28"/>
      <c r="AE278" s="28"/>
      <c r="AF278" s="28"/>
      <c r="AG278" s="36"/>
      <c r="AH278" s="36"/>
      <c r="AI278" s="36"/>
      <c r="AJ278" s="36"/>
    </row>
    <row r="279" ht="22.5" customHeight="1">
      <c r="A279" s="28"/>
      <c r="B279" s="28"/>
      <c r="C279" s="28"/>
      <c r="D279" s="28"/>
      <c r="E279" s="28"/>
      <c r="F279" s="36"/>
      <c r="G279" s="52"/>
      <c r="H279" s="28"/>
      <c r="I279" s="28"/>
      <c r="J279" s="28"/>
      <c r="K279" s="28"/>
      <c r="L279" s="28"/>
      <c r="M279" s="28"/>
      <c r="N279" s="28"/>
      <c r="O279" s="28"/>
      <c r="P279" s="28"/>
      <c r="Q279" s="28"/>
      <c r="R279" s="145"/>
      <c r="S279" s="28"/>
      <c r="T279" s="28"/>
      <c r="U279" s="28"/>
      <c r="V279" s="160"/>
      <c r="W279" s="28"/>
      <c r="X279" s="28"/>
      <c r="Y279" s="28"/>
      <c r="Z279" s="28"/>
      <c r="AA279" s="28"/>
      <c r="AB279" s="28"/>
      <c r="AC279" s="28"/>
      <c r="AD279" s="28"/>
      <c r="AE279" s="28"/>
      <c r="AF279" s="28"/>
      <c r="AG279" s="36"/>
      <c r="AH279" s="36"/>
      <c r="AI279" s="36"/>
      <c r="AJ279" s="36"/>
    </row>
    <row r="280" ht="22.5" customHeight="1">
      <c r="A280" s="28"/>
      <c r="B280" s="28"/>
      <c r="C280" s="28"/>
      <c r="D280" s="28"/>
      <c r="E280" s="28"/>
      <c r="F280" s="36"/>
      <c r="G280" s="52"/>
      <c r="H280" s="28"/>
      <c r="I280" s="28"/>
      <c r="J280" s="28"/>
      <c r="K280" s="28"/>
      <c r="L280" s="28"/>
      <c r="M280" s="28"/>
      <c r="N280" s="28"/>
      <c r="O280" s="28"/>
      <c r="P280" s="28"/>
      <c r="Q280" s="28"/>
      <c r="R280" s="145"/>
      <c r="S280" s="28"/>
      <c r="T280" s="28"/>
      <c r="U280" s="28"/>
      <c r="V280" s="160"/>
      <c r="W280" s="28"/>
      <c r="X280" s="28"/>
      <c r="Y280" s="28"/>
      <c r="Z280" s="28"/>
      <c r="AA280" s="28"/>
      <c r="AB280" s="28"/>
      <c r="AC280" s="28"/>
      <c r="AD280" s="28"/>
      <c r="AE280" s="28"/>
      <c r="AF280" s="28"/>
      <c r="AG280" s="36"/>
      <c r="AH280" s="36"/>
      <c r="AI280" s="36"/>
      <c r="AJ280" s="36"/>
    </row>
    <row r="281" ht="22.5" customHeight="1">
      <c r="A281" s="28"/>
      <c r="B281" s="28"/>
      <c r="C281" s="28"/>
      <c r="D281" s="28"/>
      <c r="E281" s="28"/>
      <c r="F281" s="36"/>
      <c r="G281" s="52"/>
      <c r="H281" s="28"/>
      <c r="I281" s="28"/>
      <c r="J281" s="28"/>
      <c r="K281" s="28"/>
      <c r="L281" s="28"/>
      <c r="M281" s="28"/>
      <c r="N281" s="28"/>
      <c r="O281" s="28"/>
      <c r="P281" s="28"/>
      <c r="Q281" s="28"/>
      <c r="R281" s="145"/>
      <c r="S281" s="28"/>
      <c r="T281" s="28"/>
      <c r="U281" s="28"/>
      <c r="V281" s="160"/>
      <c r="W281" s="28"/>
      <c r="X281" s="28"/>
      <c r="Y281" s="28"/>
      <c r="Z281" s="28"/>
      <c r="AA281" s="28"/>
      <c r="AB281" s="28"/>
      <c r="AC281" s="28"/>
      <c r="AD281" s="28"/>
      <c r="AE281" s="28"/>
      <c r="AF281" s="28"/>
      <c r="AG281" s="36"/>
      <c r="AH281" s="36"/>
      <c r="AI281" s="36"/>
      <c r="AJ281" s="36"/>
    </row>
    <row r="282" ht="22.5" customHeight="1">
      <c r="A282" s="28"/>
      <c r="B282" s="28"/>
      <c r="C282" s="28"/>
      <c r="D282" s="28"/>
      <c r="E282" s="28"/>
      <c r="F282" s="36"/>
      <c r="G282" s="52"/>
      <c r="H282" s="28"/>
      <c r="I282" s="28"/>
      <c r="J282" s="28"/>
      <c r="K282" s="28"/>
      <c r="L282" s="28"/>
      <c r="M282" s="28"/>
      <c r="N282" s="28"/>
      <c r="O282" s="28"/>
      <c r="P282" s="28"/>
      <c r="Q282" s="28"/>
      <c r="R282" s="145"/>
      <c r="S282" s="28"/>
      <c r="T282" s="28"/>
      <c r="U282" s="28"/>
      <c r="V282" s="160"/>
      <c r="W282" s="28"/>
      <c r="X282" s="28"/>
      <c r="Y282" s="28"/>
      <c r="Z282" s="28"/>
      <c r="AA282" s="28"/>
      <c r="AB282" s="28"/>
      <c r="AC282" s="28"/>
      <c r="AD282" s="28"/>
      <c r="AE282" s="28"/>
      <c r="AF282" s="28"/>
      <c r="AG282" s="36"/>
      <c r="AH282" s="36"/>
      <c r="AI282" s="36"/>
      <c r="AJ282" s="36"/>
    </row>
    <row r="283" ht="22.5" customHeight="1">
      <c r="A283" s="28"/>
      <c r="B283" s="28"/>
      <c r="C283" s="28"/>
      <c r="D283" s="28"/>
      <c r="E283" s="28"/>
      <c r="F283" s="36"/>
      <c r="G283" s="52"/>
      <c r="H283" s="28"/>
      <c r="I283" s="28"/>
      <c r="J283" s="28"/>
      <c r="K283" s="28"/>
      <c r="L283" s="28"/>
      <c r="M283" s="28"/>
      <c r="N283" s="28"/>
      <c r="O283" s="28"/>
      <c r="P283" s="28"/>
      <c r="Q283" s="28"/>
      <c r="R283" s="145"/>
      <c r="S283" s="28"/>
      <c r="T283" s="28"/>
      <c r="U283" s="28"/>
      <c r="V283" s="160"/>
      <c r="W283" s="28"/>
      <c r="X283" s="28"/>
      <c r="Y283" s="28"/>
      <c r="Z283" s="28"/>
      <c r="AA283" s="28"/>
      <c r="AB283" s="28"/>
      <c r="AC283" s="28"/>
      <c r="AD283" s="28"/>
      <c r="AE283" s="28"/>
      <c r="AF283" s="28"/>
      <c r="AG283" s="36"/>
      <c r="AH283" s="36"/>
      <c r="AI283" s="36"/>
      <c r="AJ283" s="36"/>
    </row>
    <row r="284" ht="22.5" customHeight="1">
      <c r="A284" s="28"/>
      <c r="B284" s="28"/>
      <c r="C284" s="28"/>
      <c r="D284" s="28"/>
      <c r="E284" s="28"/>
      <c r="F284" s="36"/>
      <c r="G284" s="52"/>
      <c r="H284" s="28"/>
      <c r="I284" s="28"/>
      <c r="J284" s="28"/>
      <c r="K284" s="28"/>
      <c r="L284" s="28"/>
      <c r="M284" s="28"/>
      <c r="N284" s="28"/>
      <c r="O284" s="28"/>
      <c r="P284" s="28"/>
      <c r="Q284" s="28"/>
      <c r="R284" s="145"/>
      <c r="S284" s="28"/>
      <c r="T284" s="28"/>
      <c r="U284" s="28"/>
      <c r="V284" s="160"/>
      <c r="W284" s="28"/>
      <c r="X284" s="28"/>
      <c r="Y284" s="28"/>
      <c r="Z284" s="28"/>
      <c r="AA284" s="28"/>
      <c r="AB284" s="28"/>
      <c r="AC284" s="28"/>
      <c r="AD284" s="28"/>
      <c r="AE284" s="28"/>
      <c r="AF284" s="28"/>
      <c r="AG284" s="36"/>
      <c r="AH284" s="36"/>
      <c r="AI284" s="36"/>
      <c r="AJ284" s="36"/>
    </row>
    <row r="285" ht="22.5" customHeight="1">
      <c r="A285" s="28"/>
      <c r="B285" s="28"/>
      <c r="C285" s="28"/>
      <c r="D285" s="28"/>
      <c r="E285" s="28"/>
      <c r="F285" s="36"/>
      <c r="G285" s="52"/>
      <c r="H285" s="28"/>
      <c r="I285" s="28"/>
      <c r="J285" s="28"/>
      <c r="K285" s="28"/>
      <c r="L285" s="28"/>
      <c r="M285" s="28"/>
      <c r="N285" s="28"/>
      <c r="O285" s="28"/>
      <c r="P285" s="28"/>
      <c r="Q285" s="28"/>
      <c r="R285" s="145"/>
      <c r="S285" s="28"/>
      <c r="T285" s="28"/>
      <c r="U285" s="28"/>
      <c r="V285" s="160"/>
      <c r="W285" s="28"/>
      <c r="X285" s="28"/>
      <c r="Y285" s="28"/>
      <c r="Z285" s="28"/>
      <c r="AA285" s="28"/>
      <c r="AB285" s="28"/>
      <c r="AC285" s="28"/>
      <c r="AD285" s="28"/>
      <c r="AE285" s="28"/>
      <c r="AF285" s="28"/>
      <c r="AG285" s="36"/>
      <c r="AH285" s="36"/>
      <c r="AI285" s="36"/>
      <c r="AJ285" s="36"/>
    </row>
    <row r="286" ht="22.5" customHeight="1">
      <c r="A286" s="28"/>
      <c r="B286" s="28"/>
      <c r="C286" s="28"/>
      <c r="D286" s="28"/>
      <c r="E286" s="28"/>
      <c r="F286" s="36"/>
      <c r="G286" s="52"/>
      <c r="H286" s="28"/>
      <c r="I286" s="28"/>
      <c r="J286" s="28"/>
      <c r="K286" s="28"/>
      <c r="L286" s="28"/>
      <c r="M286" s="28"/>
      <c r="N286" s="28"/>
      <c r="O286" s="28"/>
      <c r="P286" s="28"/>
      <c r="Q286" s="28"/>
      <c r="R286" s="145"/>
      <c r="S286" s="28"/>
      <c r="T286" s="28"/>
      <c r="U286" s="28"/>
      <c r="V286" s="160"/>
      <c r="W286" s="28"/>
      <c r="X286" s="28"/>
      <c r="Y286" s="28"/>
      <c r="Z286" s="28"/>
      <c r="AA286" s="28"/>
      <c r="AB286" s="28"/>
      <c r="AC286" s="28"/>
      <c r="AD286" s="28"/>
      <c r="AE286" s="28"/>
      <c r="AF286" s="28"/>
      <c r="AG286" s="36"/>
      <c r="AH286" s="36"/>
      <c r="AI286" s="36"/>
      <c r="AJ286" s="36"/>
    </row>
    <row r="287" ht="22.5" customHeight="1">
      <c r="A287" s="28"/>
      <c r="B287" s="28"/>
      <c r="C287" s="28"/>
      <c r="D287" s="28"/>
      <c r="E287" s="28"/>
      <c r="F287" s="36"/>
      <c r="G287" s="52"/>
      <c r="H287" s="28"/>
      <c r="I287" s="28"/>
      <c r="J287" s="28"/>
      <c r="K287" s="28"/>
      <c r="L287" s="28"/>
      <c r="M287" s="28"/>
      <c r="N287" s="28"/>
      <c r="O287" s="28"/>
      <c r="P287" s="28"/>
      <c r="Q287" s="28"/>
      <c r="R287" s="145"/>
      <c r="S287" s="28"/>
      <c r="T287" s="28"/>
      <c r="U287" s="28"/>
      <c r="V287" s="160"/>
      <c r="W287" s="28"/>
      <c r="X287" s="28"/>
      <c r="Y287" s="28"/>
      <c r="Z287" s="28"/>
      <c r="AA287" s="28"/>
      <c r="AB287" s="28"/>
      <c r="AC287" s="28"/>
      <c r="AD287" s="28"/>
      <c r="AE287" s="28"/>
      <c r="AF287" s="28"/>
      <c r="AG287" s="36"/>
      <c r="AH287" s="36"/>
      <c r="AI287" s="36"/>
      <c r="AJ287" s="36"/>
    </row>
    <row r="288" ht="22.5" customHeight="1">
      <c r="A288" s="28"/>
      <c r="B288" s="28"/>
      <c r="C288" s="28"/>
      <c r="D288" s="28"/>
      <c r="E288" s="28"/>
      <c r="F288" s="36"/>
      <c r="G288" s="52"/>
      <c r="H288" s="28"/>
      <c r="I288" s="28"/>
      <c r="J288" s="28"/>
      <c r="K288" s="28"/>
      <c r="L288" s="28"/>
      <c r="M288" s="28"/>
      <c r="N288" s="28"/>
      <c r="O288" s="28"/>
      <c r="P288" s="28"/>
      <c r="Q288" s="28"/>
      <c r="R288" s="145"/>
      <c r="S288" s="28"/>
      <c r="T288" s="28"/>
      <c r="U288" s="28"/>
      <c r="V288" s="160"/>
      <c r="W288" s="28"/>
      <c r="X288" s="28"/>
      <c r="Y288" s="28"/>
      <c r="Z288" s="28"/>
      <c r="AA288" s="28"/>
      <c r="AB288" s="28"/>
      <c r="AC288" s="28"/>
      <c r="AD288" s="28"/>
      <c r="AE288" s="28"/>
      <c r="AF288" s="28"/>
      <c r="AG288" s="36"/>
      <c r="AH288" s="36"/>
      <c r="AI288" s="36"/>
      <c r="AJ288" s="36"/>
    </row>
    <row r="289" ht="22.5" customHeight="1">
      <c r="A289" s="28"/>
      <c r="B289" s="28"/>
      <c r="C289" s="28"/>
      <c r="D289" s="28"/>
      <c r="E289" s="28"/>
      <c r="F289" s="36"/>
      <c r="G289" s="52"/>
      <c r="H289" s="28"/>
      <c r="I289" s="28"/>
      <c r="J289" s="28"/>
      <c r="K289" s="28"/>
      <c r="L289" s="28"/>
      <c r="M289" s="28"/>
      <c r="N289" s="28"/>
      <c r="O289" s="28"/>
      <c r="P289" s="28"/>
      <c r="Q289" s="28"/>
      <c r="R289" s="145"/>
      <c r="S289" s="28"/>
      <c r="T289" s="28"/>
      <c r="U289" s="28"/>
      <c r="V289" s="160"/>
      <c r="W289" s="28"/>
      <c r="X289" s="28"/>
      <c r="Y289" s="28"/>
      <c r="Z289" s="28"/>
      <c r="AA289" s="28"/>
      <c r="AB289" s="28"/>
      <c r="AC289" s="28"/>
      <c r="AD289" s="28"/>
      <c r="AE289" s="28"/>
      <c r="AF289" s="28"/>
      <c r="AG289" s="36"/>
      <c r="AH289" s="36"/>
      <c r="AI289" s="36"/>
      <c r="AJ289" s="36"/>
    </row>
    <row r="290" ht="22.5" customHeight="1">
      <c r="A290" s="28"/>
      <c r="B290" s="28"/>
      <c r="C290" s="28"/>
      <c r="D290" s="28"/>
      <c r="E290" s="28"/>
      <c r="F290" s="36"/>
      <c r="G290" s="52"/>
      <c r="H290" s="28"/>
      <c r="I290" s="28"/>
      <c r="J290" s="28"/>
      <c r="K290" s="28"/>
      <c r="L290" s="28"/>
      <c r="M290" s="28"/>
      <c r="N290" s="28"/>
      <c r="O290" s="28"/>
      <c r="P290" s="28"/>
      <c r="Q290" s="28"/>
      <c r="R290" s="145"/>
      <c r="S290" s="28"/>
      <c r="T290" s="28"/>
      <c r="U290" s="28"/>
      <c r="V290" s="160"/>
      <c r="W290" s="28"/>
      <c r="X290" s="28"/>
      <c r="Y290" s="28"/>
      <c r="Z290" s="28"/>
      <c r="AA290" s="28"/>
      <c r="AB290" s="28"/>
      <c r="AC290" s="28"/>
      <c r="AD290" s="28"/>
      <c r="AE290" s="28"/>
      <c r="AF290" s="28"/>
      <c r="AG290" s="36"/>
      <c r="AH290" s="36"/>
      <c r="AI290" s="36"/>
      <c r="AJ290" s="36"/>
    </row>
    <row r="291" ht="22.5" customHeight="1">
      <c r="A291" s="28"/>
      <c r="B291" s="28"/>
      <c r="C291" s="28"/>
      <c r="D291" s="28"/>
      <c r="E291" s="28"/>
      <c r="F291" s="36"/>
      <c r="G291" s="52"/>
      <c r="H291" s="28"/>
      <c r="I291" s="28"/>
      <c r="J291" s="28"/>
      <c r="K291" s="28"/>
      <c r="L291" s="28"/>
      <c r="M291" s="28"/>
      <c r="N291" s="28"/>
      <c r="O291" s="28"/>
      <c r="P291" s="28"/>
      <c r="Q291" s="28"/>
      <c r="R291" s="145"/>
      <c r="S291" s="28"/>
      <c r="T291" s="28"/>
      <c r="U291" s="28"/>
      <c r="V291" s="160"/>
      <c r="W291" s="28"/>
      <c r="X291" s="28"/>
      <c r="Y291" s="28"/>
      <c r="Z291" s="28"/>
      <c r="AA291" s="28"/>
      <c r="AB291" s="28"/>
      <c r="AC291" s="28"/>
      <c r="AD291" s="28"/>
      <c r="AE291" s="28"/>
      <c r="AF291" s="28"/>
      <c r="AG291" s="36"/>
      <c r="AH291" s="36"/>
      <c r="AI291" s="36"/>
      <c r="AJ291" s="36"/>
    </row>
    <row r="292" ht="22.5" customHeight="1">
      <c r="A292" s="28"/>
      <c r="B292" s="28"/>
      <c r="C292" s="28"/>
      <c r="D292" s="28"/>
      <c r="E292" s="28"/>
      <c r="F292" s="36"/>
      <c r="G292" s="52"/>
      <c r="H292" s="28"/>
      <c r="I292" s="28"/>
      <c r="J292" s="28"/>
      <c r="K292" s="28"/>
      <c r="L292" s="28"/>
      <c r="M292" s="28"/>
      <c r="N292" s="28"/>
      <c r="O292" s="28"/>
      <c r="P292" s="28"/>
      <c r="Q292" s="28"/>
      <c r="R292" s="145"/>
      <c r="S292" s="28"/>
      <c r="T292" s="28"/>
      <c r="U292" s="28"/>
      <c r="V292" s="160"/>
      <c r="W292" s="28"/>
      <c r="X292" s="28"/>
      <c r="Y292" s="28"/>
      <c r="Z292" s="28"/>
      <c r="AA292" s="28"/>
      <c r="AB292" s="28"/>
      <c r="AC292" s="28"/>
      <c r="AD292" s="28"/>
      <c r="AE292" s="28"/>
      <c r="AF292" s="28"/>
      <c r="AG292" s="36"/>
      <c r="AH292" s="36"/>
      <c r="AI292" s="36"/>
      <c r="AJ292" s="36"/>
    </row>
    <row r="293" ht="22.5" customHeight="1">
      <c r="A293" s="28"/>
      <c r="B293" s="28"/>
      <c r="C293" s="28"/>
      <c r="D293" s="28"/>
      <c r="E293" s="28"/>
      <c r="F293" s="36"/>
      <c r="G293" s="52"/>
      <c r="H293" s="28"/>
      <c r="I293" s="28"/>
      <c r="J293" s="28"/>
      <c r="K293" s="28"/>
      <c r="L293" s="28"/>
      <c r="M293" s="28"/>
      <c r="N293" s="28"/>
      <c r="O293" s="28"/>
      <c r="P293" s="28"/>
      <c r="Q293" s="28"/>
      <c r="R293" s="145"/>
      <c r="S293" s="28"/>
      <c r="T293" s="28"/>
      <c r="U293" s="28"/>
      <c r="V293" s="160"/>
      <c r="W293" s="28"/>
      <c r="X293" s="28"/>
      <c r="Y293" s="28"/>
      <c r="Z293" s="28"/>
      <c r="AA293" s="28"/>
      <c r="AB293" s="28"/>
      <c r="AC293" s="28"/>
      <c r="AD293" s="28"/>
      <c r="AE293" s="28"/>
      <c r="AF293" s="28"/>
      <c r="AG293" s="36"/>
      <c r="AH293" s="36"/>
      <c r="AI293" s="36"/>
      <c r="AJ293" s="36"/>
    </row>
    <row r="294" ht="22.5" customHeight="1">
      <c r="A294" s="28"/>
      <c r="B294" s="28"/>
      <c r="C294" s="28"/>
      <c r="D294" s="28"/>
      <c r="E294" s="28"/>
      <c r="F294" s="36"/>
      <c r="G294" s="52"/>
      <c r="H294" s="28"/>
      <c r="I294" s="28"/>
      <c r="J294" s="28"/>
      <c r="K294" s="28"/>
      <c r="L294" s="28"/>
      <c r="M294" s="28"/>
      <c r="N294" s="28"/>
      <c r="O294" s="28"/>
      <c r="P294" s="28"/>
      <c r="Q294" s="28"/>
      <c r="R294" s="145"/>
      <c r="S294" s="28"/>
      <c r="T294" s="28"/>
      <c r="U294" s="28"/>
      <c r="V294" s="160"/>
      <c r="W294" s="28"/>
      <c r="X294" s="28"/>
      <c r="Y294" s="28"/>
      <c r="Z294" s="28"/>
      <c r="AA294" s="28"/>
      <c r="AB294" s="28"/>
      <c r="AC294" s="28"/>
      <c r="AD294" s="28"/>
      <c r="AE294" s="28"/>
      <c r="AF294" s="28"/>
      <c r="AG294" s="36"/>
      <c r="AH294" s="36"/>
      <c r="AI294" s="36"/>
      <c r="AJ294" s="36"/>
    </row>
    <row r="295" ht="22.5" customHeight="1">
      <c r="A295" s="28"/>
      <c r="B295" s="28"/>
      <c r="C295" s="28"/>
      <c r="D295" s="28"/>
      <c r="E295" s="28"/>
      <c r="F295" s="36"/>
      <c r="G295" s="52"/>
      <c r="H295" s="28"/>
      <c r="I295" s="28"/>
      <c r="J295" s="28"/>
      <c r="K295" s="28"/>
      <c r="L295" s="28"/>
      <c r="M295" s="28"/>
      <c r="N295" s="28"/>
      <c r="O295" s="28"/>
      <c r="P295" s="28"/>
      <c r="Q295" s="28"/>
      <c r="R295" s="145"/>
      <c r="S295" s="28"/>
      <c r="T295" s="28"/>
      <c r="U295" s="28"/>
      <c r="V295" s="160"/>
      <c r="W295" s="28"/>
      <c r="X295" s="28"/>
      <c r="Y295" s="28"/>
      <c r="Z295" s="28"/>
      <c r="AA295" s="28"/>
      <c r="AB295" s="28"/>
      <c r="AC295" s="28"/>
      <c r="AD295" s="28"/>
      <c r="AE295" s="28"/>
      <c r="AF295" s="28"/>
      <c r="AG295" s="36"/>
      <c r="AH295" s="36"/>
      <c r="AI295" s="36"/>
      <c r="AJ295" s="36"/>
    </row>
    <row r="296" ht="22.5" customHeight="1">
      <c r="A296" s="28"/>
      <c r="B296" s="28"/>
      <c r="C296" s="28"/>
      <c r="D296" s="28"/>
      <c r="E296" s="28"/>
      <c r="F296" s="36"/>
      <c r="G296" s="52"/>
      <c r="H296" s="28"/>
      <c r="I296" s="28"/>
      <c r="J296" s="28"/>
      <c r="K296" s="28"/>
      <c r="L296" s="28"/>
      <c r="M296" s="28"/>
      <c r="N296" s="28"/>
      <c r="O296" s="28"/>
      <c r="P296" s="28"/>
      <c r="Q296" s="28"/>
      <c r="R296" s="145"/>
      <c r="S296" s="28"/>
      <c r="T296" s="28"/>
      <c r="U296" s="28"/>
      <c r="V296" s="160"/>
      <c r="W296" s="28"/>
      <c r="X296" s="28"/>
      <c r="Y296" s="28"/>
      <c r="Z296" s="28"/>
      <c r="AA296" s="28"/>
      <c r="AB296" s="28"/>
      <c r="AC296" s="28"/>
      <c r="AD296" s="28"/>
      <c r="AE296" s="28"/>
      <c r="AF296" s="28"/>
      <c r="AG296" s="36"/>
      <c r="AH296" s="36"/>
      <c r="AI296" s="36"/>
      <c r="AJ296" s="36"/>
    </row>
    <row r="297" ht="22.5" customHeight="1">
      <c r="A297" s="28"/>
      <c r="B297" s="28"/>
      <c r="C297" s="28"/>
      <c r="D297" s="28"/>
      <c r="E297" s="28"/>
      <c r="F297" s="36"/>
      <c r="G297" s="52"/>
      <c r="H297" s="28"/>
      <c r="I297" s="28"/>
      <c r="J297" s="28"/>
      <c r="K297" s="28"/>
      <c r="L297" s="28"/>
      <c r="M297" s="28"/>
      <c r="N297" s="28"/>
      <c r="O297" s="28"/>
      <c r="P297" s="28"/>
      <c r="Q297" s="28"/>
      <c r="R297" s="145"/>
      <c r="S297" s="28"/>
      <c r="T297" s="28"/>
      <c r="U297" s="28"/>
      <c r="V297" s="160"/>
      <c r="W297" s="28"/>
      <c r="X297" s="28"/>
      <c r="Y297" s="28"/>
      <c r="Z297" s="28"/>
      <c r="AA297" s="28"/>
      <c r="AB297" s="28"/>
      <c r="AC297" s="28"/>
      <c r="AD297" s="28"/>
      <c r="AE297" s="28"/>
      <c r="AF297" s="28"/>
      <c r="AG297" s="36"/>
      <c r="AH297" s="36"/>
      <c r="AI297" s="36"/>
      <c r="AJ297" s="36"/>
    </row>
    <row r="298" ht="22.5" customHeight="1">
      <c r="A298" s="28"/>
      <c r="B298" s="28"/>
      <c r="C298" s="28"/>
      <c r="D298" s="28"/>
      <c r="E298" s="28"/>
      <c r="F298" s="36"/>
      <c r="G298" s="52"/>
      <c r="H298" s="28"/>
      <c r="I298" s="28"/>
      <c r="J298" s="28"/>
      <c r="K298" s="28"/>
      <c r="L298" s="28"/>
      <c r="M298" s="28"/>
      <c r="N298" s="28"/>
      <c r="O298" s="28"/>
      <c r="P298" s="28"/>
      <c r="Q298" s="28"/>
      <c r="R298" s="145"/>
      <c r="S298" s="28"/>
      <c r="T298" s="28"/>
      <c r="U298" s="28"/>
      <c r="V298" s="160"/>
      <c r="W298" s="28"/>
      <c r="X298" s="28"/>
      <c r="Y298" s="28"/>
      <c r="Z298" s="28"/>
      <c r="AA298" s="28"/>
      <c r="AB298" s="28"/>
      <c r="AC298" s="28"/>
      <c r="AD298" s="28"/>
      <c r="AE298" s="28"/>
      <c r="AF298" s="28"/>
      <c r="AG298" s="36"/>
      <c r="AH298" s="36"/>
      <c r="AI298" s="36"/>
      <c r="AJ298" s="36"/>
    </row>
    <row r="299" ht="22.5" customHeight="1">
      <c r="A299" s="28"/>
      <c r="B299" s="28"/>
      <c r="C299" s="28"/>
      <c r="D299" s="28"/>
      <c r="E299" s="28"/>
      <c r="F299" s="36"/>
      <c r="G299" s="52"/>
      <c r="H299" s="28"/>
      <c r="I299" s="28"/>
      <c r="J299" s="28"/>
      <c r="K299" s="28"/>
      <c r="L299" s="28"/>
      <c r="M299" s="28"/>
      <c r="N299" s="28"/>
      <c r="O299" s="28"/>
      <c r="P299" s="28"/>
      <c r="Q299" s="28"/>
      <c r="R299" s="145"/>
      <c r="S299" s="28"/>
      <c r="T299" s="28"/>
      <c r="U299" s="28"/>
      <c r="V299" s="160"/>
      <c r="W299" s="28"/>
      <c r="X299" s="28"/>
      <c r="Y299" s="28"/>
      <c r="Z299" s="28"/>
      <c r="AA299" s="28"/>
      <c r="AB299" s="28"/>
      <c r="AC299" s="28"/>
      <c r="AD299" s="28"/>
      <c r="AE299" s="28"/>
      <c r="AF299" s="28"/>
      <c r="AG299" s="36"/>
      <c r="AH299" s="36"/>
      <c r="AI299" s="36"/>
      <c r="AJ299" s="36"/>
    </row>
    <row r="300" ht="22.5" customHeight="1">
      <c r="A300" s="28"/>
      <c r="B300" s="28"/>
      <c r="C300" s="28"/>
      <c r="D300" s="28"/>
      <c r="E300" s="28"/>
      <c r="F300" s="36"/>
      <c r="G300" s="52"/>
      <c r="H300" s="28"/>
      <c r="I300" s="28"/>
      <c r="J300" s="28"/>
      <c r="K300" s="28"/>
      <c r="L300" s="28"/>
      <c r="M300" s="28"/>
      <c r="N300" s="28"/>
      <c r="O300" s="28"/>
      <c r="P300" s="28"/>
      <c r="Q300" s="28"/>
      <c r="R300" s="145"/>
      <c r="S300" s="28"/>
      <c r="T300" s="28"/>
      <c r="U300" s="28"/>
      <c r="V300" s="160"/>
      <c r="W300" s="28"/>
      <c r="X300" s="28"/>
      <c r="Y300" s="28"/>
      <c r="Z300" s="28"/>
      <c r="AA300" s="28"/>
      <c r="AB300" s="28"/>
      <c r="AC300" s="28"/>
      <c r="AD300" s="28"/>
      <c r="AE300" s="28"/>
      <c r="AF300" s="28"/>
      <c r="AG300" s="36"/>
      <c r="AH300" s="36"/>
      <c r="AI300" s="36"/>
      <c r="AJ300" s="36"/>
    </row>
    <row r="301" ht="22.5" customHeight="1">
      <c r="A301" s="28"/>
      <c r="B301" s="28"/>
      <c r="C301" s="28"/>
      <c r="D301" s="28"/>
      <c r="E301" s="28"/>
      <c r="F301" s="36"/>
      <c r="G301" s="52"/>
      <c r="H301" s="28"/>
      <c r="I301" s="28"/>
      <c r="J301" s="28"/>
      <c r="K301" s="28"/>
      <c r="L301" s="28"/>
      <c r="M301" s="28"/>
      <c r="N301" s="28"/>
      <c r="O301" s="28"/>
      <c r="P301" s="28"/>
      <c r="Q301" s="28"/>
      <c r="R301" s="145"/>
      <c r="S301" s="28"/>
      <c r="T301" s="28"/>
      <c r="U301" s="28"/>
      <c r="V301" s="160"/>
      <c r="W301" s="28"/>
      <c r="X301" s="28"/>
      <c r="Y301" s="28"/>
      <c r="Z301" s="28"/>
      <c r="AA301" s="28"/>
      <c r="AB301" s="28"/>
      <c r="AC301" s="28"/>
      <c r="AD301" s="28"/>
      <c r="AE301" s="28"/>
      <c r="AF301" s="28"/>
      <c r="AG301" s="36"/>
      <c r="AH301" s="36"/>
      <c r="AI301" s="36"/>
      <c r="AJ301" s="36"/>
    </row>
    <row r="302" ht="22.5" customHeight="1">
      <c r="A302" s="28"/>
      <c r="B302" s="28"/>
      <c r="C302" s="28"/>
      <c r="D302" s="28"/>
      <c r="E302" s="28"/>
      <c r="F302" s="36"/>
      <c r="G302" s="52"/>
      <c r="H302" s="28"/>
      <c r="I302" s="28"/>
      <c r="J302" s="28"/>
      <c r="K302" s="28"/>
      <c r="L302" s="28"/>
      <c r="M302" s="28"/>
      <c r="N302" s="28"/>
      <c r="O302" s="28"/>
      <c r="P302" s="28"/>
      <c r="Q302" s="28"/>
      <c r="R302" s="145"/>
      <c r="S302" s="28"/>
      <c r="T302" s="28"/>
      <c r="U302" s="28"/>
      <c r="V302" s="160"/>
      <c r="W302" s="28"/>
      <c r="X302" s="28"/>
      <c r="Y302" s="28"/>
      <c r="Z302" s="28"/>
      <c r="AA302" s="28"/>
      <c r="AB302" s="28"/>
      <c r="AC302" s="28"/>
      <c r="AD302" s="28"/>
      <c r="AE302" s="28"/>
      <c r="AF302" s="28"/>
      <c r="AG302" s="36"/>
      <c r="AH302" s="36"/>
      <c r="AI302" s="36"/>
      <c r="AJ302" s="36"/>
    </row>
    <row r="303" ht="22.5" customHeight="1">
      <c r="A303" s="28"/>
      <c r="B303" s="28"/>
      <c r="C303" s="28"/>
      <c r="D303" s="28"/>
      <c r="E303" s="28"/>
      <c r="F303" s="36"/>
      <c r="G303" s="52"/>
      <c r="H303" s="28"/>
      <c r="I303" s="28"/>
      <c r="J303" s="28"/>
      <c r="K303" s="28"/>
      <c r="L303" s="28"/>
      <c r="M303" s="28"/>
      <c r="N303" s="28"/>
      <c r="O303" s="28"/>
      <c r="P303" s="28"/>
      <c r="Q303" s="28"/>
      <c r="R303" s="145"/>
      <c r="S303" s="28"/>
      <c r="T303" s="28"/>
      <c r="U303" s="28"/>
      <c r="V303" s="160"/>
      <c r="W303" s="28"/>
      <c r="X303" s="28"/>
      <c r="Y303" s="28"/>
      <c r="Z303" s="28"/>
      <c r="AA303" s="28"/>
      <c r="AB303" s="28"/>
      <c r="AC303" s="28"/>
      <c r="AD303" s="28"/>
      <c r="AE303" s="28"/>
      <c r="AF303" s="28"/>
      <c r="AG303" s="36"/>
      <c r="AH303" s="36"/>
      <c r="AI303" s="36"/>
      <c r="AJ303" s="36"/>
    </row>
    <row r="304" ht="22.5" customHeight="1">
      <c r="A304" s="28"/>
      <c r="B304" s="28"/>
      <c r="C304" s="28"/>
      <c r="D304" s="28"/>
      <c r="E304" s="28"/>
      <c r="F304" s="36"/>
      <c r="G304" s="52"/>
      <c r="H304" s="28"/>
      <c r="I304" s="28"/>
      <c r="J304" s="28"/>
      <c r="K304" s="28"/>
      <c r="L304" s="28"/>
      <c r="M304" s="28"/>
      <c r="N304" s="28"/>
      <c r="O304" s="28"/>
      <c r="P304" s="28"/>
      <c r="Q304" s="28"/>
      <c r="R304" s="145"/>
      <c r="S304" s="28"/>
      <c r="T304" s="28"/>
      <c r="U304" s="28"/>
      <c r="V304" s="160"/>
      <c r="W304" s="28"/>
      <c r="X304" s="28"/>
      <c r="Y304" s="28"/>
      <c r="Z304" s="28"/>
      <c r="AA304" s="28"/>
      <c r="AB304" s="28"/>
      <c r="AC304" s="28"/>
      <c r="AD304" s="28"/>
      <c r="AE304" s="28"/>
      <c r="AF304" s="28"/>
      <c r="AG304" s="36"/>
      <c r="AH304" s="36"/>
      <c r="AI304" s="36"/>
      <c r="AJ304" s="36"/>
    </row>
    <row r="305" ht="22.5" customHeight="1">
      <c r="A305" s="28"/>
      <c r="B305" s="28"/>
      <c r="C305" s="28"/>
      <c r="D305" s="28"/>
      <c r="E305" s="28"/>
      <c r="F305" s="36"/>
      <c r="G305" s="52"/>
      <c r="H305" s="28"/>
      <c r="I305" s="28"/>
      <c r="J305" s="28"/>
      <c r="K305" s="28"/>
      <c r="L305" s="28"/>
      <c r="M305" s="28"/>
      <c r="N305" s="28"/>
      <c r="O305" s="28"/>
      <c r="P305" s="28"/>
      <c r="Q305" s="28"/>
      <c r="R305" s="145"/>
      <c r="S305" s="28"/>
      <c r="T305" s="28"/>
      <c r="U305" s="28"/>
      <c r="V305" s="160"/>
      <c r="W305" s="28"/>
      <c r="X305" s="28"/>
      <c r="Y305" s="28"/>
      <c r="Z305" s="28"/>
      <c r="AA305" s="28"/>
      <c r="AB305" s="28"/>
      <c r="AC305" s="28"/>
      <c r="AD305" s="28"/>
      <c r="AE305" s="28"/>
      <c r="AF305" s="28"/>
      <c r="AG305" s="36"/>
      <c r="AH305" s="36"/>
      <c r="AI305" s="36"/>
      <c r="AJ305" s="36"/>
    </row>
    <row r="306" ht="22.5" customHeight="1">
      <c r="A306" s="28"/>
      <c r="B306" s="28"/>
      <c r="C306" s="28"/>
      <c r="D306" s="28"/>
      <c r="E306" s="28"/>
      <c r="F306" s="36"/>
      <c r="G306" s="52"/>
      <c r="H306" s="28"/>
      <c r="I306" s="28"/>
      <c r="J306" s="28"/>
      <c r="K306" s="28"/>
      <c r="L306" s="28"/>
      <c r="M306" s="28"/>
      <c r="N306" s="28"/>
      <c r="O306" s="28"/>
      <c r="P306" s="28"/>
      <c r="Q306" s="28"/>
      <c r="R306" s="145"/>
      <c r="S306" s="28"/>
      <c r="T306" s="28"/>
      <c r="U306" s="28"/>
      <c r="V306" s="160"/>
      <c r="W306" s="28"/>
      <c r="X306" s="28"/>
      <c r="Y306" s="28"/>
      <c r="Z306" s="28"/>
      <c r="AA306" s="28"/>
      <c r="AB306" s="28"/>
      <c r="AC306" s="28"/>
      <c r="AD306" s="28"/>
      <c r="AE306" s="28"/>
      <c r="AF306" s="28"/>
      <c r="AG306" s="36"/>
      <c r="AH306" s="36"/>
      <c r="AI306" s="36"/>
      <c r="AJ306" s="36"/>
    </row>
    <row r="307" ht="22.5" customHeight="1">
      <c r="A307" s="28"/>
      <c r="B307" s="28"/>
      <c r="C307" s="28"/>
      <c r="D307" s="28"/>
      <c r="E307" s="28"/>
      <c r="F307" s="36"/>
      <c r="G307" s="52"/>
      <c r="H307" s="28"/>
      <c r="I307" s="28"/>
      <c r="J307" s="28"/>
      <c r="K307" s="28"/>
      <c r="L307" s="28"/>
      <c r="M307" s="28"/>
      <c r="N307" s="28"/>
      <c r="O307" s="28"/>
      <c r="P307" s="28"/>
      <c r="Q307" s="28"/>
      <c r="R307" s="145"/>
      <c r="S307" s="28"/>
      <c r="T307" s="28"/>
      <c r="U307" s="28"/>
      <c r="V307" s="160"/>
      <c r="W307" s="28"/>
      <c r="X307" s="28"/>
      <c r="Y307" s="28"/>
      <c r="Z307" s="28"/>
      <c r="AA307" s="28"/>
      <c r="AB307" s="28"/>
      <c r="AC307" s="28"/>
      <c r="AD307" s="28"/>
      <c r="AE307" s="28"/>
      <c r="AF307" s="28"/>
      <c r="AG307" s="36"/>
      <c r="AH307" s="36"/>
      <c r="AI307" s="36"/>
      <c r="AJ307" s="36"/>
    </row>
    <row r="308" ht="22.5" customHeight="1">
      <c r="A308" s="28"/>
      <c r="B308" s="28"/>
      <c r="C308" s="28"/>
      <c r="D308" s="28"/>
      <c r="E308" s="28"/>
      <c r="F308" s="36"/>
      <c r="G308" s="52"/>
      <c r="H308" s="28"/>
      <c r="I308" s="28"/>
      <c r="J308" s="28"/>
      <c r="K308" s="28"/>
      <c r="L308" s="28"/>
      <c r="M308" s="28"/>
      <c r="N308" s="28"/>
      <c r="O308" s="28"/>
      <c r="P308" s="28"/>
      <c r="Q308" s="28"/>
      <c r="R308" s="145"/>
      <c r="S308" s="28"/>
      <c r="T308" s="28"/>
      <c r="U308" s="28"/>
      <c r="V308" s="160"/>
      <c r="W308" s="28"/>
      <c r="X308" s="28"/>
      <c r="Y308" s="28"/>
      <c r="Z308" s="28"/>
      <c r="AA308" s="28"/>
      <c r="AB308" s="28"/>
      <c r="AC308" s="28"/>
      <c r="AD308" s="28"/>
      <c r="AE308" s="28"/>
      <c r="AF308" s="28"/>
      <c r="AG308" s="36"/>
      <c r="AH308" s="36"/>
      <c r="AI308" s="36"/>
      <c r="AJ308" s="36"/>
    </row>
    <row r="309" ht="22.5" customHeight="1">
      <c r="A309" s="28"/>
      <c r="B309" s="28"/>
      <c r="C309" s="28"/>
      <c r="D309" s="28"/>
      <c r="E309" s="28"/>
      <c r="F309" s="36"/>
      <c r="G309" s="52"/>
      <c r="H309" s="28"/>
      <c r="I309" s="28"/>
      <c r="J309" s="28"/>
      <c r="K309" s="28"/>
      <c r="L309" s="28"/>
      <c r="M309" s="28"/>
      <c r="N309" s="28"/>
      <c r="O309" s="28"/>
      <c r="P309" s="28"/>
      <c r="Q309" s="28"/>
      <c r="R309" s="145"/>
      <c r="S309" s="28"/>
      <c r="T309" s="28"/>
      <c r="U309" s="28"/>
      <c r="V309" s="160"/>
      <c r="W309" s="28"/>
      <c r="X309" s="28"/>
      <c r="Y309" s="28"/>
      <c r="Z309" s="28"/>
      <c r="AA309" s="28"/>
      <c r="AB309" s="28"/>
      <c r="AC309" s="28"/>
      <c r="AD309" s="28"/>
      <c r="AE309" s="28"/>
      <c r="AF309" s="28"/>
      <c r="AG309" s="36"/>
      <c r="AH309" s="36"/>
      <c r="AI309" s="36"/>
      <c r="AJ309" s="36"/>
    </row>
    <row r="310" ht="22.5" customHeight="1">
      <c r="A310" s="28"/>
      <c r="B310" s="28"/>
      <c r="C310" s="28"/>
      <c r="D310" s="28"/>
      <c r="E310" s="28"/>
      <c r="F310" s="36"/>
      <c r="G310" s="52"/>
      <c r="H310" s="28"/>
      <c r="I310" s="28"/>
      <c r="J310" s="28"/>
      <c r="K310" s="28"/>
      <c r="L310" s="28"/>
      <c r="M310" s="28"/>
      <c r="N310" s="28"/>
      <c r="O310" s="28"/>
      <c r="P310" s="28"/>
      <c r="Q310" s="28"/>
      <c r="R310" s="145"/>
      <c r="S310" s="28"/>
      <c r="T310" s="28"/>
      <c r="U310" s="28"/>
      <c r="V310" s="160"/>
      <c r="W310" s="28"/>
      <c r="X310" s="28"/>
      <c r="Y310" s="28"/>
      <c r="Z310" s="28"/>
      <c r="AA310" s="28"/>
      <c r="AB310" s="28"/>
      <c r="AC310" s="28"/>
      <c r="AD310" s="28"/>
      <c r="AE310" s="28"/>
      <c r="AF310" s="28"/>
      <c r="AG310" s="36"/>
      <c r="AH310" s="36"/>
      <c r="AI310" s="36"/>
      <c r="AJ310" s="36"/>
    </row>
    <row r="311" ht="22.5" customHeight="1">
      <c r="A311" s="28"/>
      <c r="B311" s="28"/>
      <c r="C311" s="28"/>
      <c r="D311" s="28"/>
      <c r="E311" s="28"/>
      <c r="F311" s="36"/>
      <c r="G311" s="52"/>
      <c r="H311" s="28"/>
      <c r="I311" s="28"/>
      <c r="J311" s="28"/>
      <c r="K311" s="28"/>
      <c r="L311" s="28"/>
      <c r="M311" s="28"/>
      <c r="N311" s="28"/>
      <c r="O311" s="28"/>
      <c r="P311" s="28"/>
      <c r="Q311" s="28"/>
      <c r="R311" s="145"/>
      <c r="S311" s="28"/>
      <c r="T311" s="28"/>
      <c r="U311" s="28"/>
      <c r="V311" s="160"/>
      <c r="W311" s="28"/>
      <c r="X311" s="28"/>
      <c r="Y311" s="28"/>
      <c r="Z311" s="28"/>
      <c r="AA311" s="28"/>
      <c r="AB311" s="28"/>
      <c r="AC311" s="28"/>
      <c r="AD311" s="28"/>
      <c r="AE311" s="28"/>
      <c r="AF311" s="28"/>
      <c r="AG311" s="36"/>
      <c r="AH311" s="36"/>
      <c r="AI311" s="36"/>
      <c r="AJ311" s="36"/>
    </row>
    <row r="312" ht="22.5" customHeight="1">
      <c r="A312" s="28"/>
      <c r="B312" s="28"/>
      <c r="C312" s="28"/>
      <c r="D312" s="28"/>
      <c r="E312" s="28"/>
      <c r="F312" s="36"/>
      <c r="G312" s="52"/>
      <c r="H312" s="28"/>
      <c r="I312" s="28"/>
      <c r="J312" s="28"/>
      <c r="K312" s="28"/>
      <c r="L312" s="28"/>
      <c r="M312" s="28"/>
      <c r="N312" s="28"/>
      <c r="O312" s="28"/>
      <c r="P312" s="28"/>
      <c r="Q312" s="28"/>
      <c r="R312" s="145"/>
      <c r="S312" s="28"/>
      <c r="T312" s="28"/>
      <c r="U312" s="28"/>
      <c r="V312" s="160"/>
      <c r="W312" s="28"/>
      <c r="X312" s="28"/>
      <c r="Y312" s="28"/>
      <c r="Z312" s="28"/>
      <c r="AA312" s="28"/>
      <c r="AB312" s="28"/>
      <c r="AC312" s="28"/>
      <c r="AD312" s="28"/>
      <c r="AE312" s="28"/>
      <c r="AF312" s="28"/>
      <c r="AG312" s="36"/>
      <c r="AH312" s="36"/>
      <c r="AI312" s="36"/>
      <c r="AJ312" s="36"/>
    </row>
    <row r="313" ht="22.5" customHeight="1">
      <c r="A313" s="28"/>
      <c r="B313" s="28"/>
      <c r="C313" s="28"/>
      <c r="D313" s="28"/>
      <c r="E313" s="28"/>
      <c r="F313" s="36"/>
      <c r="G313" s="52"/>
      <c r="H313" s="28"/>
      <c r="I313" s="28"/>
      <c r="J313" s="28"/>
      <c r="K313" s="28"/>
      <c r="L313" s="28"/>
      <c r="M313" s="28"/>
      <c r="N313" s="28"/>
      <c r="O313" s="28"/>
      <c r="P313" s="28"/>
      <c r="Q313" s="28"/>
      <c r="R313" s="145"/>
      <c r="S313" s="28"/>
      <c r="T313" s="28"/>
      <c r="U313" s="28"/>
      <c r="V313" s="160"/>
      <c r="W313" s="28"/>
      <c r="X313" s="28"/>
      <c r="Y313" s="28"/>
      <c r="Z313" s="28"/>
      <c r="AA313" s="28"/>
      <c r="AB313" s="28"/>
      <c r="AC313" s="28"/>
      <c r="AD313" s="28"/>
      <c r="AE313" s="28"/>
      <c r="AF313" s="28"/>
      <c r="AG313" s="36"/>
      <c r="AH313" s="36"/>
      <c r="AI313" s="36"/>
      <c r="AJ313" s="36"/>
    </row>
    <row r="314" ht="22.5" customHeight="1">
      <c r="A314" s="28"/>
      <c r="B314" s="28"/>
      <c r="C314" s="28"/>
      <c r="D314" s="28"/>
      <c r="E314" s="28"/>
      <c r="F314" s="36"/>
      <c r="G314" s="52"/>
      <c r="H314" s="28"/>
      <c r="I314" s="28"/>
      <c r="J314" s="28"/>
      <c r="K314" s="28"/>
      <c r="L314" s="28"/>
      <c r="M314" s="28"/>
      <c r="N314" s="28"/>
      <c r="O314" s="28"/>
      <c r="P314" s="28"/>
      <c r="Q314" s="28"/>
      <c r="R314" s="145"/>
      <c r="S314" s="28"/>
      <c r="T314" s="28"/>
      <c r="U314" s="28"/>
      <c r="V314" s="160"/>
      <c r="W314" s="28"/>
      <c r="X314" s="28"/>
      <c r="Y314" s="28"/>
      <c r="Z314" s="28"/>
      <c r="AA314" s="28"/>
      <c r="AB314" s="28"/>
      <c r="AC314" s="28"/>
      <c r="AD314" s="28"/>
      <c r="AE314" s="28"/>
      <c r="AF314" s="28"/>
      <c r="AG314" s="36"/>
      <c r="AH314" s="36"/>
      <c r="AI314" s="36"/>
      <c r="AJ314" s="36"/>
    </row>
    <row r="315" ht="22.5" customHeight="1">
      <c r="A315" s="28"/>
      <c r="B315" s="28"/>
      <c r="C315" s="28"/>
      <c r="D315" s="28"/>
      <c r="E315" s="28"/>
      <c r="F315" s="36"/>
      <c r="G315" s="52"/>
      <c r="H315" s="28"/>
      <c r="I315" s="28"/>
      <c r="J315" s="28"/>
      <c r="K315" s="28"/>
      <c r="L315" s="28"/>
      <c r="M315" s="28"/>
      <c r="N315" s="28"/>
      <c r="O315" s="28"/>
      <c r="P315" s="28"/>
      <c r="Q315" s="28"/>
      <c r="R315" s="145"/>
      <c r="S315" s="28"/>
      <c r="T315" s="28"/>
      <c r="U315" s="28"/>
      <c r="V315" s="160"/>
      <c r="W315" s="28"/>
      <c r="X315" s="28"/>
      <c r="Y315" s="28"/>
      <c r="Z315" s="28"/>
      <c r="AA315" s="28"/>
      <c r="AB315" s="28"/>
      <c r="AC315" s="28"/>
      <c r="AD315" s="28"/>
      <c r="AE315" s="28"/>
      <c r="AF315" s="28"/>
      <c r="AG315" s="36"/>
      <c r="AH315" s="36"/>
      <c r="AI315" s="36"/>
      <c r="AJ315" s="36"/>
    </row>
    <row r="316" ht="22.5" customHeight="1">
      <c r="A316" s="28"/>
      <c r="B316" s="28"/>
      <c r="C316" s="28"/>
      <c r="D316" s="28"/>
      <c r="E316" s="28"/>
      <c r="F316" s="36"/>
      <c r="G316" s="52"/>
      <c r="H316" s="28"/>
      <c r="I316" s="28"/>
      <c r="J316" s="28"/>
      <c r="K316" s="28"/>
      <c r="L316" s="28"/>
      <c r="M316" s="28"/>
      <c r="N316" s="28"/>
      <c r="O316" s="28"/>
      <c r="P316" s="28"/>
      <c r="Q316" s="28"/>
      <c r="R316" s="145"/>
      <c r="S316" s="28"/>
      <c r="T316" s="28"/>
      <c r="U316" s="28"/>
      <c r="V316" s="160"/>
      <c r="W316" s="28"/>
      <c r="X316" s="28"/>
      <c r="Y316" s="28"/>
      <c r="Z316" s="28"/>
      <c r="AA316" s="28"/>
      <c r="AB316" s="28"/>
      <c r="AC316" s="28"/>
      <c r="AD316" s="28"/>
      <c r="AE316" s="28"/>
      <c r="AF316" s="28"/>
      <c r="AG316" s="36"/>
      <c r="AH316" s="36"/>
      <c r="AI316" s="36"/>
      <c r="AJ316" s="36"/>
    </row>
    <row r="317" ht="22.5" customHeight="1">
      <c r="A317" s="28"/>
      <c r="B317" s="28"/>
      <c r="C317" s="28"/>
      <c r="D317" s="28"/>
      <c r="E317" s="28"/>
      <c r="F317" s="36"/>
      <c r="G317" s="52"/>
      <c r="H317" s="28"/>
      <c r="I317" s="28"/>
      <c r="J317" s="28"/>
      <c r="K317" s="28"/>
      <c r="L317" s="28"/>
      <c r="M317" s="28"/>
      <c r="N317" s="28"/>
      <c r="O317" s="28"/>
      <c r="P317" s="28"/>
      <c r="Q317" s="28"/>
      <c r="R317" s="145"/>
      <c r="S317" s="28"/>
      <c r="T317" s="28"/>
      <c r="U317" s="28"/>
      <c r="V317" s="160"/>
      <c r="W317" s="28"/>
      <c r="X317" s="28"/>
      <c r="Y317" s="28"/>
      <c r="Z317" s="28"/>
      <c r="AA317" s="28"/>
      <c r="AB317" s="28"/>
      <c r="AC317" s="28"/>
      <c r="AD317" s="28"/>
      <c r="AE317" s="28"/>
      <c r="AF317" s="28"/>
      <c r="AG317" s="36"/>
      <c r="AH317" s="36"/>
      <c r="AI317" s="36"/>
      <c r="AJ317" s="36"/>
    </row>
    <row r="318" ht="22.5" customHeight="1">
      <c r="A318" s="28"/>
      <c r="B318" s="28"/>
      <c r="C318" s="28"/>
      <c r="D318" s="28"/>
      <c r="E318" s="28"/>
      <c r="F318" s="36"/>
      <c r="G318" s="52"/>
      <c r="H318" s="28"/>
      <c r="I318" s="28"/>
      <c r="J318" s="28"/>
      <c r="K318" s="28"/>
      <c r="L318" s="28"/>
      <c r="M318" s="28"/>
      <c r="N318" s="28"/>
      <c r="O318" s="28"/>
      <c r="P318" s="28"/>
      <c r="Q318" s="28"/>
      <c r="R318" s="145"/>
      <c r="S318" s="28"/>
      <c r="T318" s="28"/>
      <c r="U318" s="28"/>
      <c r="V318" s="160"/>
      <c r="W318" s="28"/>
      <c r="X318" s="28"/>
      <c r="Y318" s="28"/>
      <c r="Z318" s="28"/>
      <c r="AA318" s="28"/>
      <c r="AB318" s="28"/>
      <c r="AC318" s="28"/>
      <c r="AD318" s="28"/>
      <c r="AE318" s="28"/>
      <c r="AF318" s="28"/>
      <c r="AG318" s="36"/>
      <c r="AH318" s="36"/>
      <c r="AI318" s="36"/>
      <c r="AJ318" s="36"/>
    </row>
    <row r="319" ht="22.5" customHeight="1">
      <c r="A319" s="28"/>
      <c r="B319" s="28"/>
      <c r="C319" s="28"/>
      <c r="D319" s="28"/>
      <c r="E319" s="28"/>
      <c r="F319" s="36"/>
      <c r="G319" s="52"/>
      <c r="H319" s="28"/>
      <c r="I319" s="28"/>
      <c r="J319" s="28"/>
      <c r="K319" s="28"/>
      <c r="L319" s="28"/>
      <c r="M319" s="28"/>
      <c r="N319" s="28"/>
      <c r="O319" s="28"/>
      <c r="P319" s="28"/>
      <c r="Q319" s="28"/>
      <c r="R319" s="145"/>
      <c r="S319" s="28"/>
      <c r="T319" s="28"/>
      <c r="U319" s="28"/>
      <c r="V319" s="160"/>
      <c r="W319" s="28"/>
      <c r="X319" s="28"/>
      <c r="Y319" s="28"/>
      <c r="Z319" s="28"/>
      <c r="AA319" s="28"/>
      <c r="AB319" s="28"/>
      <c r="AC319" s="28"/>
      <c r="AD319" s="28"/>
      <c r="AE319" s="28"/>
      <c r="AF319" s="28"/>
      <c r="AG319" s="36"/>
      <c r="AH319" s="36"/>
      <c r="AI319" s="36"/>
      <c r="AJ319" s="36"/>
    </row>
    <row r="320" ht="22.5" customHeight="1">
      <c r="A320" s="28"/>
      <c r="B320" s="28"/>
      <c r="C320" s="28"/>
      <c r="D320" s="28"/>
      <c r="E320" s="28"/>
      <c r="F320" s="36"/>
      <c r="G320" s="52"/>
      <c r="H320" s="28"/>
      <c r="I320" s="28"/>
      <c r="J320" s="28"/>
      <c r="K320" s="28"/>
      <c r="L320" s="28"/>
      <c r="M320" s="28"/>
      <c r="N320" s="28"/>
      <c r="O320" s="28"/>
      <c r="P320" s="28"/>
      <c r="Q320" s="28"/>
      <c r="R320" s="145"/>
      <c r="S320" s="28"/>
      <c r="T320" s="28"/>
      <c r="U320" s="28"/>
      <c r="V320" s="160"/>
      <c r="W320" s="28"/>
      <c r="X320" s="28"/>
      <c r="Y320" s="28"/>
      <c r="Z320" s="28"/>
      <c r="AA320" s="28"/>
      <c r="AB320" s="28"/>
      <c r="AC320" s="28"/>
      <c r="AD320" s="28"/>
      <c r="AE320" s="28"/>
      <c r="AF320" s="28"/>
      <c r="AG320" s="36"/>
      <c r="AH320" s="36"/>
      <c r="AI320" s="36"/>
      <c r="AJ320" s="36"/>
    </row>
    <row r="321" ht="22.5" customHeight="1">
      <c r="A321" s="28"/>
      <c r="B321" s="28"/>
      <c r="C321" s="28"/>
      <c r="D321" s="28"/>
      <c r="E321" s="28"/>
      <c r="F321" s="36"/>
      <c r="G321" s="52"/>
      <c r="H321" s="28"/>
      <c r="I321" s="28"/>
      <c r="J321" s="28"/>
      <c r="K321" s="28"/>
      <c r="L321" s="28"/>
      <c r="M321" s="28"/>
      <c r="N321" s="28"/>
      <c r="O321" s="28"/>
      <c r="P321" s="28"/>
      <c r="Q321" s="28"/>
      <c r="R321" s="145"/>
      <c r="S321" s="28"/>
      <c r="T321" s="28"/>
      <c r="U321" s="28"/>
      <c r="V321" s="160"/>
      <c r="W321" s="28"/>
      <c r="X321" s="28"/>
      <c r="Y321" s="28"/>
      <c r="Z321" s="28"/>
      <c r="AA321" s="28"/>
      <c r="AB321" s="28"/>
      <c r="AC321" s="28"/>
      <c r="AD321" s="28"/>
      <c r="AE321" s="28"/>
      <c r="AF321" s="28"/>
      <c r="AG321" s="36"/>
      <c r="AH321" s="36"/>
      <c r="AI321" s="36"/>
      <c r="AJ321" s="36"/>
    </row>
    <row r="322" ht="22.5" customHeight="1">
      <c r="A322" s="28"/>
      <c r="B322" s="28"/>
      <c r="C322" s="28"/>
      <c r="D322" s="28"/>
      <c r="E322" s="28"/>
      <c r="F322" s="36"/>
      <c r="G322" s="52"/>
      <c r="H322" s="28"/>
      <c r="I322" s="28"/>
      <c r="J322" s="28"/>
      <c r="K322" s="28"/>
      <c r="L322" s="28"/>
      <c r="M322" s="28"/>
      <c r="N322" s="28"/>
      <c r="O322" s="28"/>
      <c r="P322" s="28"/>
      <c r="Q322" s="28"/>
      <c r="R322" s="145"/>
      <c r="S322" s="28"/>
      <c r="T322" s="28"/>
      <c r="U322" s="28"/>
      <c r="V322" s="160"/>
      <c r="W322" s="28"/>
      <c r="X322" s="28"/>
      <c r="Y322" s="28"/>
      <c r="Z322" s="28"/>
      <c r="AA322" s="28"/>
      <c r="AB322" s="28"/>
      <c r="AC322" s="28"/>
      <c r="AD322" s="28"/>
      <c r="AE322" s="28"/>
      <c r="AF322" s="28"/>
      <c r="AG322" s="36"/>
      <c r="AH322" s="36"/>
      <c r="AI322" s="36"/>
      <c r="AJ322" s="36"/>
    </row>
    <row r="323" ht="22.5" customHeight="1">
      <c r="A323" s="28"/>
      <c r="B323" s="28"/>
      <c r="C323" s="28"/>
      <c r="D323" s="28"/>
      <c r="E323" s="28"/>
      <c r="F323" s="36"/>
      <c r="G323" s="52"/>
      <c r="H323" s="28"/>
      <c r="I323" s="28"/>
      <c r="J323" s="28"/>
      <c r="K323" s="28"/>
      <c r="L323" s="28"/>
      <c r="M323" s="28"/>
      <c r="N323" s="28"/>
      <c r="O323" s="28"/>
      <c r="P323" s="28"/>
      <c r="Q323" s="28"/>
      <c r="R323" s="145"/>
      <c r="S323" s="28"/>
      <c r="T323" s="28"/>
      <c r="U323" s="28"/>
      <c r="V323" s="160"/>
      <c r="W323" s="28"/>
      <c r="X323" s="28"/>
      <c r="Y323" s="28"/>
      <c r="Z323" s="28"/>
      <c r="AA323" s="28"/>
      <c r="AB323" s="28"/>
      <c r="AC323" s="28"/>
      <c r="AD323" s="28"/>
      <c r="AE323" s="28"/>
      <c r="AF323" s="28"/>
      <c r="AG323" s="36"/>
      <c r="AH323" s="36"/>
      <c r="AI323" s="36"/>
      <c r="AJ323" s="36"/>
    </row>
    <row r="324" ht="22.5" customHeight="1">
      <c r="A324" s="28"/>
      <c r="B324" s="28"/>
      <c r="C324" s="28"/>
      <c r="D324" s="28"/>
      <c r="E324" s="28"/>
      <c r="F324" s="36"/>
      <c r="G324" s="52"/>
      <c r="H324" s="28"/>
      <c r="I324" s="28"/>
      <c r="J324" s="28"/>
      <c r="K324" s="28"/>
      <c r="L324" s="28"/>
      <c r="M324" s="28"/>
      <c r="N324" s="28"/>
      <c r="O324" s="28"/>
      <c r="P324" s="28"/>
      <c r="Q324" s="28"/>
      <c r="R324" s="145"/>
      <c r="S324" s="28"/>
      <c r="T324" s="28"/>
      <c r="U324" s="28"/>
      <c r="V324" s="160"/>
      <c r="W324" s="28"/>
      <c r="X324" s="28"/>
      <c r="Y324" s="28"/>
      <c r="Z324" s="28"/>
      <c r="AA324" s="28"/>
      <c r="AB324" s="28"/>
      <c r="AC324" s="28"/>
      <c r="AD324" s="28"/>
      <c r="AE324" s="28"/>
      <c r="AF324" s="28"/>
      <c r="AG324" s="36"/>
      <c r="AH324" s="36"/>
      <c r="AI324" s="36"/>
      <c r="AJ324" s="36"/>
    </row>
    <row r="325" ht="22.5" customHeight="1">
      <c r="A325" s="28"/>
      <c r="B325" s="28"/>
      <c r="C325" s="28"/>
      <c r="D325" s="28"/>
      <c r="E325" s="28"/>
      <c r="F325" s="36"/>
      <c r="G325" s="52"/>
      <c r="H325" s="28"/>
      <c r="I325" s="28"/>
      <c r="J325" s="28"/>
      <c r="K325" s="28"/>
      <c r="L325" s="28"/>
      <c r="M325" s="28"/>
      <c r="N325" s="28"/>
      <c r="O325" s="28"/>
      <c r="P325" s="28"/>
      <c r="Q325" s="28"/>
      <c r="R325" s="145"/>
      <c r="S325" s="28"/>
      <c r="T325" s="28"/>
      <c r="U325" s="28"/>
      <c r="V325" s="160"/>
      <c r="W325" s="28"/>
      <c r="X325" s="28"/>
      <c r="Y325" s="28"/>
      <c r="Z325" s="28"/>
      <c r="AA325" s="28"/>
      <c r="AB325" s="28"/>
      <c r="AC325" s="28"/>
      <c r="AD325" s="28"/>
      <c r="AE325" s="28"/>
      <c r="AF325" s="28"/>
      <c r="AG325" s="36"/>
      <c r="AH325" s="36"/>
      <c r="AI325" s="36"/>
      <c r="AJ325" s="36"/>
    </row>
    <row r="326" ht="22.5" customHeight="1">
      <c r="A326" s="28"/>
      <c r="B326" s="28"/>
      <c r="C326" s="28"/>
      <c r="D326" s="28"/>
      <c r="E326" s="28"/>
      <c r="F326" s="36"/>
      <c r="G326" s="52"/>
      <c r="H326" s="28"/>
      <c r="I326" s="28"/>
      <c r="J326" s="28"/>
      <c r="K326" s="28"/>
      <c r="L326" s="28"/>
      <c r="M326" s="28"/>
      <c r="N326" s="28"/>
      <c r="O326" s="28"/>
      <c r="P326" s="28"/>
      <c r="Q326" s="28"/>
      <c r="R326" s="145"/>
      <c r="S326" s="28"/>
      <c r="T326" s="28"/>
      <c r="U326" s="28"/>
      <c r="V326" s="160"/>
      <c r="W326" s="28"/>
      <c r="X326" s="28"/>
      <c r="Y326" s="28"/>
      <c r="Z326" s="28"/>
      <c r="AA326" s="28"/>
      <c r="AB326" s="28"/>
      <c r="AC326" s="28"/>
      <c r="AD326" s="28"/>
      <c r="AE326" s="28"/>
      <c r="AF326" s="28"/>
      <c r="AG326" s="36"/>
      <c r="AH326" s="36"/>
      <c r="AI326" s="36"/>
      <c r="AJ326" s="36"/>
    </row>
    <row r="327" ht="22.5" customHeight="1">
      <c r="A327" s="28"/>
      <c r="B327" s="28"/>
      <c r="C327" s="28"/>
      <c r="D327" s="28"/>
      <c r="E327" s="28"/>
      <c r="F327" s="36"/>
      <c r="G327" s="52"/>
      <c r="H327" s="28"/>
      <c r="I327" s="28"/>
      <c r="J327" s="28"/>
      <c r="K327" s="28"/>
      <c r="L327" s="28"/>
      <c r="M327" s="28"/>
      <c r="N327" s="28"/>
      <c r="O327" s="28"/>
      <c r="P327" s="28"/>
      <c r="Q327" s="28"/>
      <c r="R327" s="145"/>
      <c r="S327" s="28"/>
      <c r="T327" s="28"/>
      <c r="U327" s="28"/>
      <c r="V327" s="160"/>
      <c r="W327" s="28"/>
      <c r="X327" s="28"/>
      <c r="Y327" s="28"/>
      <c r="Z327" s="28"/>
      <c r="AA327" s="28"/>
      <c r="AB327" s="28"/>
      <c r="AC327" s="28"/>
      <c r="AD327" s="28"/>
      <c r="AE327" s="28"/>
      <c r="AF327" s="28"/>
      <c r="AG327" s="36"/>
      <c r="AH327" s="36"/>
      <c r="AI327" s="36"/>
      <c r="AJ327" s="36"/>
    </row>
    <row r="328" ht="22.5" customHeight="1">
      <c r="A328" s="28"/>
      <c r="B328" s="28"/>
      <c r="C328" s="28"/>
      <c r="D328" s="28"/>
      <c r="E328" s="28"/>
      <c r="F328" s="36"/>
      <c r="G328" s="52"/>
      <c r="H328" s="28"/>
      <c r="I328" s="28"/>
      <c r="J328" s="28"/>
      <c r="K328" s="28"/>
      <c r="L328" s="28"/>
      <c r="M328" s="28"/>
      <c r="N328" s="28"/>
      <c r="O328" s="28"/>
      <c r="P328" s="28"/>
      <c r="Q328" s="28"/>
      <c r="R328" s="145"/>
      <c r="S328" s="28"/>
      <c r="T328" s="28"/>
      <c r="U328" s="28"/>
      <c r="V328" s="160"/>
      <c r="W328" s="28"/>
      <c r="X328" s="28"/>
      <c r="Y328" s="28"/>
      <c r="Z328" s="28"/>
      <c r="AA328" s="28"/>
      <c r="AB328" s="28"/>
      <c r="AC328" s="28"/>
      <c r="AD328" s="28"/>
      <c r="AE328" s="28"/>
      <c r="AF328" s="28"/>
      <c r="AG328" s="36"/>
      <c r="AH328" s="36"/>
      <c r="AI328" s="36"/>
      <c r="AJ328" s="36"/>
    </row>
    <row r="329" ht="22.5" customHeight="1">
      <c r="A329" s="28"/>
      <c r="B329" s="28"/>
      <c r="C329" s="28"/>
      <c r="D329" s="28"/>
      <c r="E329" s="28"/>
      <c r="F329" s="36"/>
      <c r="G329" s="52"/>
      <c r="H329" s="28"/>
      <c r="I329" s="28"/>
      <c r="J329" s="28"/>
      <c r="K329" s="28"/>
      <c r="L329" s="28"/>
      <c r="M329" s="28"/>
      <c r="N329" s="28"/>
      <c r="O329" s="28"/>
      <c r="P329" s="28"/>
      <c r="Q329" s="28"/>
      <c r="R329" s="145"/>
      <c r="S329" s="28"/>
      <c r="T329" s="28"/>
      <c r="U329" s="28"/>
      <c r="V329" s="160"/>
      <c r="W329" s="28"/>
      <c r="X329" s="28"/>
      <c r="Y329" s="28"/>
      <c r="Z329" s="28"/>
      <c r="AA329" s="28"/>
      <c r="AB329" s="28"/>
      <c r="AC329" s="28"/>
      <c r="AD329" s="28"/>
      <c r="AE329" s="28"/>
      <c r="AF329" s="28"/>
      <c r="AG329" s="36"/>
      <c r="AH329" s="36"/>
      <c r="AI329" s="36"/>
      <c r="AJ329" s="36"/>
    </row>
    <row r="330" ht="22.5" customHeight="1">
      <c r="A330" s="28"/>
      <c r="B330" s="28"/>
      <c r="C330" s="28"/>
      <c r="D330" s="28"/>
      <c r="E330" s="28"/>
      <c r="F330" s="36"/>
      <c r="G330" s="52"/>
      <c r="H330" s="28"/>
      <c r="I330" s="28"/>
      <c r="J330" s="28"/>
      <c r="K330" s="28"/>
      <c r="L330" s="28"/>
      <c r="M330" s="28"/>
      <c r="N330" s="28"/>
      <c r="O330" s="28"/>
      <c r="P330" s="28"/>
      <c r="Q330" s="28"/>
      <c r="R330" s="145"/>
      <c r="S330" s="28"/>
      <c r="T330" s="28"/>
      <c r="U330" s="28"/>
      <c r="V330" s="160"/>
      <c r="W330" s="28"/>
      <c r="X330" s="28"/>
      <c r="Y330" s="28"/>
      <c r="Z330" s="28"/>
      <c r="AA330" s="28"/>
      <c r="AB330" s="28"/>
      <c r="AC330" s="28"/>
      <c r="AD330" s="28"/>
      <c r="AE330" s="28"/>
      <c r="AF330" s="28"/>
      <c r="AG330" s="36"/>
      <c r="AH330" s="36"/>
      <c r="AI330" s="36"/>
      <c r="AJ330" s="36"/>
    </row>
    <row r="331" ht="22.5" customHeight="1">
      <c r="A331" s="28"/>
      <c r="B331" s="28"/>
      <c r="C331" s="28"/>
      <c r="D331" s="28"/>
      <c r="E331" s="28"/>
      <c r="F331" s="36"/>
      <c r="G331" s="52"/>
      <c r="H331" s="28"/>
      <c r="I331" s="28"/>
      <c r="J331" s="28"/>
      <c r="K331" s="28"/>
      <c r="L331" s="28"/>
      <c r="M331" s="28"/>
      <c r="N331" s="28"/>
      <c r="O331" s="28"/>
      <c r="P331" s="28"/>
      <c r="Q331" s="28"/>
      <c r="R331" s="145"/>
      <c r="S331" s="28"/>
      <c r="T331" s="28"/>
      <c r="U331" s="28"/>
      <c r="V331" s="160"/>
      <c r="W331" s="28"/>
      <c r="X331" s="28"/>
      <c r="Y331" s="28"/>
      <c r="Z331" s="28"/>
      <c r="AA331" s="28"/>
      <c r="AB331" s="28"/>
      <c r="AC331" s="28"/>
      <c r="AD331" s="28"/>
      <c r="AE331" s="28"/>
      <c r="AF331" s="28"/>
      <c r="AG331" s="36"/>
      <c r="AH331" s="36"/>
      <c r="AI331" s="36"/>
      <c r="AJ331" s="36"/>
    </row>
    <row r="332" ht="22.5" customHeight="1">
      <c r="A332" s="28"/>
      <c r="B332" s="28"/>
      <c r="C332" s="28"/>
      <c r="D332" s="28"/>
      <c r="E332" s="28"/>
      <c r="F332" s="36"/>
      <c r="G332" s="52"/>
      <c r="H332" s="28"/>
      <c r="I332" s="28"/>
      <c r="J332" s="28"/>
      <c r="K332" s="28"/>
      <c r="L332" s="28"/>
      <c r="M332" s="28"/>
      <c r="N332" s="28"/>
      <c r="O332" s="28"/>
      <c r="P332" s="28"/>
      <c r="Q332" s="28"/>
      <c r="R332" s="145"/>
      <c r="S332" s="28"/>
      <c r="T332" s="28"/>
      <c r="U332" s="28"/>
      <c r="V332" s="160"/>
      <c r="W332" s="28"/>
      <c r="X332" s="28"/>
      <c r="Y332" s="28"/>
      <c r="Z332" s="28"/>
      <c r="AA332" s="28"/>
      <c r="AB332" s="28"/>
      <c r="AC332" s="28"/>
      <c r="AD332" s="28"/>
      <c r="AE332" s="28"/>
      <c r="AF332" s="28"/>
      <c r="AG332" s="36"/>
      <c r="AH332" s="36"/>
      <c r="AI332" s="36"/>
      <c r="AJ332" s="36"/>
    </row>
    <row r="333" ht="22.5" customHeight="1">
      <c r="A333" s="28"/>
      <c r="B333" s="28"/>
      <c r="C333" s="28"/>
      <c r="D333" s="28"/>
      <c r="E333" s="28"/>
      <c r="F333" s="36"/>
      <c r="G333" s="52"/>
      <c r="H333" s="28"/>
      <c r="I333" s="28"/>
      <c r="J333" s="28"/>
      <c r="K333" s="28"/>
      <c r="L333" s="28"/>
      <c r="M333" s="28"/>
      <c r="N333" s="28"/>
      <c r="O333" s="28"/>
      <c r="P333" s="28"/>
      <c r="Q333" s="28"/>
      <c r="R333" s="145"/>
      <c r="S333" s="28"/>
      <c r="T333" s="28"/>
      <c r="U333" s="28"/>
      <c r="V333" s="160"/>
      <c r="W333" s="28"/>
      <c r="X333" s="28"/>
      <c r="Y333" s="28"/>
      <c r="Z333" s="28"/>
      <c r="AA333" s="28"/>
      <c r="AB333" s="28"/>
      <c r="AC333" s="28"/>
      <c r="AD333" s="28"/>
      <c r="AE333" s="28"/>
      <c r="AF333" s="28"/>
      <c r="AG333" s="36"/>
      <c r="AH333" s="36"/>
      <c r="AI333" s="36"/>
      <c r="AJ333" s="36"/>
    </row>
    <row r="334" ht="22.5" customHeight="1">
      <c r="A334" s="28"/>
      <c r="B334" s="28"/>
      <c r="C334" s="28"/>
      <c r="D334" s="28"/>
      <c r="E334" s="28"/>
      <c r="F334" s="36"/>
      <c r="G334" s="52"/>
      <c r="H334" s="28"/>
      <c r="I334" s="28"/>
      <c r="J334" s="28"/>
      <c r="K334" s="28"/>
      <c r="L334" s="28"/>
      <c r="M334" s="28"/>
      <c r="N334" s="28"/>
      <c r="O334" s="28"/>
      <c r="P334" s="28"/>
      <c r="Q334" s="28"/>
      <c r="R334" s="145"/>
      <c r="S334" s="28"/>
      <c r="T334" s="28"/>
      <c r="U334" s="28"/>
      <c r="V334" s="160"/>
      <c r="W334" s="28"/>
      <c r="X334" s="28"/>
      <c r="Y334" s="28"/>
      <c r="Z334" s="28"/>
      <c r="AA334" s="28"/>
      <c r="AB334" s="28"/>
      <c r="AC334" s="28"/>
      <c r="AD334" s="28"/>
      <c r="AE334" s="28"/>
      <c r="AF334" s="28"/>
      <c r="AG334" s="36"/>
      <c r="AH334" s="36"/>
      <c r="AI334" s="36"/>
      <c r="AJ334" s="36"/>
    </row>
    <row r="335" ht="22.5" customHeight="1">
      <c r="A335" s="28"/>
      <c r="B335" s="28"/>
      <c r="C335" s="28"/>
      <c r="D335" s="28"/>
      <c r="E335" s="28"/>
      <c r="F335" s="36"/>
      <c r="G335" s="52"/>
      <c r="H335" s="28"/>
      <c r="I335" s="28"/>
      <c r="J335" s="28"/>
      <c r="K335" s="28"/>
      <c r="L335" s="28"/>
      <c r="M335" s="28"/>
      <c r="N335" s="28"/>
      <c r="O335" s="28"/>
      <c r="P335" s="28"/>
      <c r="Q335" s="28"/>
      <c r="R335" s="145"/>
      <c r="S335" s="28"/>
      <c r="T335" s="28"/>
      <c r="U335" s="28"/>
      <c r="V335" s="160"/>
      <c r="W335" s="28"/>
      <c r="X335" s="28"/>
      <c r="Y335" s="28"/>
      <c r="Z335" s="28"/>
      <c r="AA335" s="28"/>
      <c r="AB335" s="28"/>
      <c r="AC335" s="28"/>
      <c r="AD335" s="28"/>
      <c r="AE335" s="28"/>
      <c r="AF335" s="28"/>
      <c r="AG335" s="36"/>
      <c r="AH335" s="36"/>
      <c r="AI335" s="36"/>
      <c r="AJ335" s="36"/>
    </row>
    <row r="336" ht="22.5" customHeight="1">
      <c r="A336" s="28"/>
      <c r="B336" s="28"/>
      <c r="C336" s="28"/>
      <c r="D336" s="28"/>
      <c r="E336" s="28"/>
      <c r="F336" s="36"/>
      <c r="G336" s="52"/>
      <c r="H336" s="28"/>
      <c r="I336" s="28"/>
      <c r="J336" s="28"/>
      <c r="K336" s="28"/>
      <c r="L336" s="28"/>
      <c r="M336" s="28"/>
      <c r="N336" s="28"/>
      <c r="O336" s="28"/>
      <c r="P336" s="28"/>
      <c r="Q336" s="28"/>
      <c r="R336" s="145"/>
      <c r="S336" s="28"/>
      <c r="T336" s="28"/>
      <c r="U336" s="28"/>
      <c r="V336" s="160"/>
      <c r="W336" s="28"/>
      <c r="X336" s="28"/>
      <c r="Y336" s="28"/>
      <c r="Z336" s="28"/>
      <c r="AA336" s="28"/>
      <c r="AB336" s="28"/>
      <c r="AC336" s="28"/>
      <c r="AD336" s="28"/>
      <c r="AE336" s="28"/>
      <c r="AF336" s="28"/>
      <c r="AG336" s="36"/>
      <c r="AH336" s="36"/>
      <c r="AI336" s="36"/>
      <c r="AJ336" s="36"/>
    </row>
    <row r="337" ht="22.5" customHeight="1">
      <c r="A337" s="28"/>
      <c r="B337" s="28"/>
      <c r="C337" s="28"/>
      <c r="D337" s="28"/>
      <c r="E337" s="28"/>
      <c r="F337" s="36"/>
      <c r="G337" s="52"/>
      <c r="H337" s="28"/>
      <c r="I337" s="28"/>
      <c r="J337" s="28"/>
      <c r="K337" s="28"/>
      <c r="L337" s="28"/>
      <c r="M337" s="28"/>
      <c r="N337" s="28"/>
      <c r="O337" s="28"/>
      <c r="P337" s="28"/>
      <c r="Q337" s="28"/>
      <c r="R337" s="145"/>
      <c r="S337" s="28"/>
      <c r="T337" s="28"/>
      <c r="U337" s="28"/>
      <c r="V337" s="160"/>
      <c r="W337" s="28"/>
      <c r="X337" s="28"/>
      <c r="Y337" s="28"/>
      <c r="Z337" s="28"/>
      <c r="AA337" s="28"/>
      <c r="AB337" s="28"/>
      <c r="AC337" s="28"/>
      <c r="AD337" s="28"/>
      <c r="AE337" s="28"/>
      <c r="AF337" s="28"/>
      <c r="AG337" s="36"/>
      <c r="AH337" s="36"/>
      <c r="AI337" s="36"/>
      <c r="AJ337" s="36"/>
    </row>
    <row r="338" ht="22.5" customHeight="1">
      <c r="A338" s="28"/>
      <c r="B338" s="28"/>
      <c r="C338" s="28"/>
      <c r="D338" s="28"/>
      <c r="E338" s="28"/>
      <c r="F338" s="36"/>
      <c r="G338" s="52"/>
      <c r="H338" s="28"/>
      <c r="I338" s="28"/>
      <c r="J338" s="28"/>
      <c r="K338" s="28"/>
      <c r="L338" s="28"/>
      <c r="M338" s="28"/>
      <c r="N338" s="28"/>
      <c r="O338" s="28"/>
      <c r="P338" s="28"/>
      <c r="Q338" s="28"/>
      <c r="R338" s="145"/>
      <c r="S338" s="28"/>
      <c r="T338" s="28"/>
      <c r="U338" s="28"/>
      <c r="V338" s="160"/>
      <c r="W338" s="28"/>
      <c r="X338" s="28"/>
      <c r="Y338" s="28"/>
      <c r="Z338" s="28"/>
      <c r="AA338" s="28"/>
      <c r="AB338" s="28"/>
      <c r="AC338" s="28"/>
      <c r="AD338" s="28"/>
      <c r="AE338" s="28"/>
      <c r="AF338" s="28"/>
      <c r="AG338" s="36"/>
      <c r="AH338" s="36"/>
      <c r="AI338" s="36"/>
      <c r="AJ338" s="36"/>
    </row>
    <row r="339" ht="22.5" customHeight="1">
      <c r="A339" s="28"/>
      <c r="B339" s="28"/>
      <c r="C339" s="28"/>
      <c r="D339" s="28"/>
      <c r="E339" s="28"/>
      <c r="F339" s="36"/>
      <c r="G339" s="52"/>
      <c r="H339" s="28"/>
      <c r="I339" s="28"/>
      <c r="J339" s="28"/>
      <c r="K339" s="28"/>
      <c r="L339" s="28"/>
      <c r="M339" s="28"/>
      <c r="N339" s="28"/>
      <c r="O339" s="28"/>
      <c r="P339" s="28"/>
      <c r="Q339" s="28"/>
      <c r="R339" s="145"/>
      <c r="S339" s="28"/>
      <c r="T339" s="28"/>
      <c r="U339" s="28"/>
      <c r="V339" s="160"/>
      <c r="W339" s="28"/>
      <c r="X339" s="28"/>
      <c r="Y339" s="28"/>
      <c r="Z339" s="28"/>
      <c r="AA339" s="28"/>
      <c r="AB339" s="28"/>
      <c r="AC339" s="28"/>
      <c r="AD339" s="28"/>
      <c r="AE339" s="28"/>
      <c r="AF339" s="28"/>
      <c r="AG339" s="36"/>
      <c r="AH339" s="36"/>
      <c r="AI339" s="36"/>
      <c r="AJ339" s="36"/>
    </row>
    <row r="340" ht="22.5" customHeight="1">
      <c r="A340" s="28"/>
      <c r="B340" s="28"/>
      <c r="C340" s="28"/>
      <c r="D340" s="28"/>
      <c r="E340" s="28"/>
      <c r="F340" s="36"/>
      <c r="G340" s="52"/>
      <c r="H340" s="28"/>
      <c r="I340" s="28"/>
      <c r="J340" s="28"/>
      <c r="K340" s="28"/>
      <c r="L340" s="28"/>
      <c r="M340" s="28"/>
      <c r="N340" s="28"/>
      <c r="O340" s="28"/>
      <c r="P340" s="28"/>
      <c r="Q340" s="28"/>
      <c r="R340" s="145"/>
      <c r="S340" s="28"/>
      <c r="T340" s="28"/>
      <c r="U340" s="28"/>
      <c r="V340" s="160"/>
      <c r="W340" s="28"/>
      <c r="X340" s="28"/>
      <c r="Y340" s="28"/>
      <c r="Z340" s="28"/>
      <c r="AA340" s="28"/>
      <c r="AB340" s="28"/>
      <c r="AC340" s="28"/>
      <c r="AD340" s="28"/>
      <c r="AE340" s="28"/>
      <c r="AF340" s="28"/>
      <c r="AG340" s="36"/>
      <c r="AH340" s="36"/>
      <c r="AI340" s="36"/>
      <c r="AJ340" s="36"/>
    </row>
    <row r="341" ht="22.5" customHeight="1">
      <c r="A341" s="28"/>
      <c r="B341" s="28"/>
      <c r="C341" s="28"/>
      <c r="D341" s="28"/>
      <c r="E341" s="28"/>
      <c r="F341" s="36"/>
      <c r="G341" s="52"/>
      <c r="H341" s="28"/>
      <c r="I341" s="28"/>
      <c r="J341" s="28"/>
      <c r="K341" s="28"/>
      <c r="L341" s="28"/>
      <c r="M341" s="28"/>
      <c r="N341" s="28"/>
      <c r="O341" s="28"/>
      <c r="P341" s="28"/>
      <c r="Q341" s="28"/>
      <c r="R341" s="145"/>
      <c r="S341" s="28"/>
      <c r="T341" s="28"/>
      <c r="U341" s="28"/>
      <c r="V341" s="160"/>
      <c r="W341" s="28"/>
      <c r="X341" s="28"/>
      <c r="Y341" s="28"/>
      <c r="Z341" s="28"/>
      <c r="AA341" s="28"/>
      <c r="AB341" s="28"/>
      <c r="AC341" s="28"/>
      <c r="AD341" s="28"/>
      <c r="AE341" s="28"/>
      <c r="AF341" s="28"/>
      <c r="AG341" s="36"/>
      <c r="AH341" s="36"/>
      <c r="AI341" s="36"/>
      <c r="AJ341" s="36"/>
    </row>
    <row r="342" ht="22.5" customHeight="1">
      <c r="A342" s="28"/>
      <c r="B342" s="28"/>
      <c r="C342" s="28"/>
      <c r="D342" s="28"/>
      <c r="E342" s="28"/>
      <c r="F342" s="36"/>
      <c r="G342" s="52"/>
      <c r="H342" s="28"/>
      <c r="I342" s="28"/>
      <c r="J342" s="28"/>
      <c r="K342" s="28"/>
      <c r="L342" s="28"/>
      <c r="M342" s="28"/>
      <c r="N342" s="28"/>
      <c r="O342" s="28"/>
      <c r="P342" s="28"/>
      <c r="Q342" s="28"/>
      <c r="R342" s="145"/>
      <c r="S342" s="28"/>
      <c r="T342" s="28"/>
      <c r="U342" s="28"/>
      <c r="V342" s="160"/>
      <c r="W342" s="28"/>
      <c r="X342" s="28"/>
      <c r="Y342" s="28"/>
      <c r="Z342" s="28"/>
      <c r="AA342" s="28"/>
      <c r="AB342" s="28"/>
      <c r="AC342" s="28"/>
      <c r="AD342" s="28"/>
      <c r="AE342" s="28"/>
      <c r="AF342" s="28"/>
      <c r="AG342" s="36"/>
      <c r="AH342" s="36"/>
      <c r="AI342" s="36"/>
      <c r="AJ342" s="36"/>
    </row>
    <row r="343" ht="22.5" customHeight="1">
      <c r="A343" s="28"/>
      <c r="B343" s="28"/>
      <c r="C343" s="28"/>
      <c r="D343" s="28"/>
      <c r="E343" s="28"/>
      <c r="F343" s="36"/>
      <c r="G343" s="52"/>
      <c r="H343" s="28"/>
      <c r="I343" s="28"/>
      <c r="J343" s="28"/>
      <c r="K343" s="28"/>
      <c r="L343" s="28"/>
      <c r="M343" s="28"/>
      <c r="N343" s="28"/>
      <c r="O343" s="28"/>
      <c r="P343" s="28"/>
      <c r="Q343" s="28"/>
      <c r="R343" s="145"/>
      <c r="S343" s="28"/>
      <c r="T343" s="28"/>
      <c r="U343" s="28"/>
      <c r="V343" s="160"/>
      <c r="W343" s="28"/>
      <c r="X343" s="28"/>
      <c r="Y343" s="28"/>
      <c r="Z343" s="28"/>
      <c r="AA343" s="28"/>
      <c r="AB343" s="28"/>
      <c r="AC343" s="28"/>
      <c r="AD343" s="28"/>
      <c r="AE343" s="28"/>
      <c r="AF343" s="28"/>
      <c r="AG343" s="36"/>
      <c r="AH343" s="36"/>
      <c r="AI343" s="36"/>
      <c r="AJ343" s="36"/>
    </row>
    <row r="344" ht="22.5" customHeight="1">
      <c r="A344" s="28"/>
      <c r="B344" s="28"/>
      <c r="C344" s="28"/>
      <c r="D344" s="28"/>
      <c r="E344" s="28"/>
      <c r="F344" s="36"/>
      <c r="G344" s="52"/>
      <c r="H344" s="28"/>
      <c r="I344" s="28"/>
      <c r="J344" s="28"/>
      <c r="K344" s="28"/>
      <c r="L344" s="28"/>
      <c r="M344" s="28"/>
      <c r="N344" s="28"/>
      <c r="O344" s="28"/>
      <c r="P344" s="28"/>
      <c r="Q344" s="28"/>
      <c r="R344" s="145"/>
      <c r="S344" s="28"/>
      <c r="T344" s="28"/>
      <c r="U344" s="28"/>
      <c r="V344" s="160"/>
      <c r="W344" s="28"/>
      <c r="X344" s="28"/>
      <c r="Y344" s="28"/>
      <c r="Z344" s="28"/>
      <c r="AA344" s="28"/>
      <c r="AB344" s="28"/>
      <c r="AC344" s="28"/>
      <c r="AD344" s="28"/>
      <c r="AE344" s="28"/>
      <c r="AF344" s="28"/>
      <c r="AG344" s="36"/>
      <c r="AH344" s="36"/>
      <c r="AI344" s="36"/>
      <c r="AJ344" s="36"/>
    </row>
    <row r="345" ht="22.5" customHeight="1">
      <c r="A345" s="28"/>
      <c r="B345" s="28"/>
      <c r="C345" s="28"/>
      <c r="D345" s="28"/>
      <c r="E345" s="28"/>
      <c r="F345" s="36"/>
      <c r="G345" s="52"/>
      <c r="H345" s="28"/>
      <c r="I345" s="28"/>
      <c r="J345" s="28"/>
      <c r="K345" s="28"/>
      <c r="L345" s="28"/>
      <c r="M345" s="28"/>
      <c r="N345" s="28"/>
      <c r="O345" s="28"/>
      <c r="P345" s="28"/>
      <c r="Q345" s="28"/>
      <c r="R345" s="145"/>
      <c r="S345" s="28"/>
      <c r="T345" s="28"/>
      <c r="U345" s="28"/>
      <c r="V345" s="160"/>
      <c r="W345" s="28"/>
      <c r="X345" s="28"/>
      <c r="Y345" s="28"/>
      <c r="Z345" s="28"/>
      <c r="AA345" s="28"/>
      <c r="AB345" s="28"/>
      <c r="AC345" s="28"/>
      <c r="AD345" s="28"/>
      <c r="AE345" s="28"/>
      <c r="AF345" s="28"/>
      <c r="AG345" s="36"/>
      <c r="AH345" s="36"/>
      <c r="AI345" s="36"/>
      <c r="AJ345" s="36"/>
    </row>
    <row r="346" ht="22.5" customHeight="1">
      <c r="A346" s="28"/>
      <c r="B346" s="28"/>
      <c r="C346" s="28"/>
      <c r="D346" s="28"/>
      <c r="E346" s="28"/>
      <c r="F346" s="36"/>
      <c r="G346" s="52"/>
      <c r="H346" s="28"/>
      <c r="I346" s="28"/>
      <c r="J346" s="28"/>
      <c r="K346" s="28"/>
      <c r="L346" s="28"/>
      <c r="M346" s="28"/>
      <c r="N346" s="28"/>
      <c r="O346" s="28"/>
      <c r="P346" s="28"/>
      <c r="Q346" s="28"/>
      <c r="R346" s="145"/>
      <c r="S346" s="28"/>
      <c r="T346" s="28"/>
      <c r="U346" s="28"/>
      <c r="V346" s="160"/>
      <c r="W346" s="28"/>
      <c r="X346" s="28"/>
      <c r="Y346" s="28"/>
      <c r="Z346" s="28"/>
      <c r="AA346" s="28"/>
      <c r="AB346" s="28"/>
      <c r="AC346" s="28"/>
      <c r="AD346" s="28"/>
      <c r="AE346" s="28"/>
      <c r="AF346" s="28"/>
      <c r="AG346" s="36"/>
      <c r="AH346" s="36"/>
      <c r="AI346" s="36"/>
      <c r="AJ346" s="36"/>
    </row>
    <row r="347" ht="22.5" customHeight="1">
      <c r="A347" s="28"/>
      <c r="B347" s="28"/>
      <c r="C347" s="28"/>
      <c r="D347" s="28"/>
      <c r="E347" s="28"/>
      <c r="F347" s="36"/>
      <c r="G347" s="52"/>
      <c r="H347" s="28"/>
      <c r="I347" s="28"/>
      <c r="J347" s="28"/>
      <c r="K347" s="28"/>
      <c r="L347" s="28"/>
      <c r="M347" s="28"/>
      <c r="N347" s="28"/>
      <c r="O347" s="28"/>
      <c r="P347" s="28"/>
      <c r="Q347" s="28"/>
      <c r="R347" s="145"/>
      <c r="S347" s="28"/>
      <c r="T347" s="28"/>
      <c r="U347" s="28"/>
      <c r="V347" s="160"/>
      <c r="W347" s="28"/>
      <c r="X347" s="28"/>
      <c r="Y347" s="28"/>
      <c r="Z347" s="28"/>
      <c r="AA347" s="28"/>
      <c r="AB347" s="28"/>
      <c r="AC347" s="28"/>
      <c r="AD347" s="28"/>
      <c r="AE347" s="28"/>
      <c r="AF347" s="28"/>
      <c r="AG347" s="36"/>
      <c r="AH347" s="36"/>
      <c r="AI347" s="36"/>
      <c r="AJ347" s="36"/>
    </row>
    <row r="348" ht="22.5" customHeight="1">
      <c r="A348" s="28"/>
      <c r="B348" s="28"/>
      <c r="C348" s="28"/>
      <c r="D348" s="28"/>
      <c r="E348" s="28"/>
      <c r="F348" s="36"/>
      <c r="G348" s="52"/>
      <c r="H348" s="28"/>
      <c r="I348" s="28"/>
      <c r="J348" s="28"/>
      <c r="K348" s="28"/>
      <c r="L348" s="28"/>
      <c r="M348" s="28"/>
      <c r="N348" s="28"/>
      <c r="O348" s="28"/>
      <c r="P348" s="28"/>
      <c r="Q348" s="28"/>
      <c r="R348" s="145"/>
      <c r="S348" s="28"/>
      <c r="T348" s="28"/>
      <c r="U348" s="28"/>
      <c r="V348" s="160"/>
      <c r="W348" s="28"/>
      <c r="X348" s="28"/>
      <c r="Y348" s="28"/>
      <c r="Z348" s="28"/>
      <c r="AA348" s="28"/>
      <c r="AB348" s="28"/>
      <c r="AC348" s="28"/>
      <c r="AD348" s="28"/>
      <c r="AE348" s="28"/>
      <c r="AF348" s="28"/>
      <c r="AG348" s="36"/>
      <c r="AH348" s="36"/>
      <c r="AI348" s="36"/>
      <c r="AJ348" s="36"/>
    </row>
    <row r="349" ht="22.5" customHeight="1">
      <c r="A349" s="28"/>
      <c r="B349" s="28"/>
      <c r="C349" s="28"/>
      <c r="D349" s="28"/>
      <c r="E349" s="28"/>
      <c r="F349" s="36"/>
      <c r="G349" s="52"/>
      <c r="H349" s="28"/>
      <c r="I349" s="28"/>
      <c r="J349" s="28"/>
      <c r="K349" s="28"/>
      <c r="L349" s="28"/>
      <c r="M349" s="28"/>
      <c r="N349" s="28"/>
      <c r="O349" s="28"/>
      <c r="P349" s="28"/>
      <c r="Q349" s="28"/>
      <c r="R349" s="145"/>
      <c r="S349" s="28"/>
      <c r="T349" s="28"/>
      <c r="U349" s="28"/>
      <c r="V349" s="160"/>
      <c r="W349" s="28"/>
      <c r="X349" s="28"/>
      <c r="Y349" s="28"/>
      <c r="Z349" s="28"/>
      <c r="AA349" s="28"/>
      <c r="AB349" s="28"/>
      <c r="AC349" s="28"/>
      <c r="AD349" s="28"/>
      <c r="AE349" s="28"/>
      <c r="AF349" s="28"/>
      <c r="AG349" s="36"/>
      <c r="AH349" s="36"/>
      <c r="AI349" s="36"/>
      <c r="AJ349" s="36"/>
    </row>
    <row r="350" ht="22.5" customHeight="1">
      <c r="A350" s="28"/>
      <c r="B350" s="28"/>
      <c r="C350" s="28"/>
      <c r="D350" s="28"/>
      <c r="E350" s="28"/>
      <c r="F350" s="36"/>
      <c r="G350" s="52"/>
      <c r="H350" s="28"/>
      <c r="I350" s="28"/>
      <c r="J350" s="28"/>
      <c r="K350" s="28"/>
      <c r="L350" s="28"/>
      <c r="M350" s="28"/>
      <c r="N350" s="28"/>
      <c r="O350" s="28"/>
      <c r="P350" s="28"/>
      <c r="Q350" s="28"/>
      <c r="R350" s="145"/>
      <c r="S350" s="28"/>
      <c r="T350" s="28"/>
      <c r="U350" s="28"/>
      <c r="V350" s="160"/>
      <c r="W350" s="28"/>
      <c r="X350" s="28"/>
      <c r="Y350" s="28"/>
      <c r="Z350" s="28"/>
      <c r="AA350" s="28"/>
      <c r="AB350" s="28"/>
      <c r="AC350" s="28"/>
      <c r="AD350" s="28"/>
      <c r="AE350" s="28"/>
      <c r="AF350" s="28"/>
      <c r="AG350" s="36"/>
      <c r="AH350" s="36"/>
      <c r="AI350" s="36"/>
      <c r="AJ350" s="36"/>
    </row>
    <row r="351" ht="22.5" customHeight="1">
      <c r="A351" s="28"/>
      <c r="B351" s="28"/>
      <c r="C351" s="28"/>
      <c r="D351" s="28"/>
      <c r="E351" s="28"/>
      <c r="F351" s="36"/>
      <c r="G351" s="52"/>
      <c r="H351" s="28"/>
      <c r="I351" s="28"/>
      <c r="J351" s="28"/>
      <c r="K351" s="28"/>
      <c r="L351" s="28"/>
      <c r="M351" s="28"/>
      <c r="N351" s="28"/>
      <c r="O351" s="28"/>
      <c r="P351" s="28"/>
      <c r="Q351" s="28"/>
      <c r="R351" s="145"/>
      <c r="S351" s="28"/>
      <c r="T351" s="28"/>
      <c r="U351" s="28"/>
      <c r="V351" s="160"/>
      <c r="W351" s="28"/>
      <c r="X351" s="28"/>
      <c r="Y351" s="28"/>
      <c r="Z351" s="28"/>
      <c r="AA351" s="28"/>
      <c r="AB351" s="28"/>
      <c r="AC351" s="28"/>
      <c r="AD351" s="28"/>
      <c r="AE351" s="28"/>
      <c r="AF351" s="28"/>
      <c r="AG351" s="36"/>
      <c r="AH351" s="36"/>
      <c r="AI351" s="36"/>
      <c r="AJ351" s="36"/>
    </row>
    <row r="352" ht="22.5" customHeight="1">
      <c r="A352" s="28"/>
      <c r="B352" s="28"/>
      <c r="C352" s="28"/>
      <c r="D352" s="28"/>
      <c r="E352" s="28"/>
      <c r="F352" s="36"/>
      <c r="G352" s="52"/>
      <c r="H352" s="28"/>
      <c r="I352" s="28"/>
      <c r="J352" s="28"/>
      <c r="K352" s="28"/>
      <c r="L352" s="28"/>
      <c r="M352" s="28"/>
      <c r="N352" s="28"/>
      <c r="O352" s="28"/>
      <c r="P352" s="28"/>
      <c r="Q352" s="28"/>
      <c r="R352" s="145"/>
      <c r="S352" s="28"/>
      <c r="T352" s="28"/>
      <c r="U352" s="28"/>
      <c r="V352" s="160"/>
      <c r="W352" s="28"/>
      <c r="X352" s="28"/>
      <c r="Y352" s="28"/>
      <c r="Z352" s="28"/>
      <c r="AA352" s="28"/>
      <c r="AB352" s="28"/>
      <c r="AC352" s="28"/>
      <c r="AD352" s="28"/>
      <c r="AE352" s="28"/>
      <c r="AF352" s="28"/>
      <c r="AG352" s="36"/>
      <c r="AH352" s="36"/>
      <c r="AI352" s="36"/>
      <c r="AJ352" s="36"/>
    </row>
    <row r="353" ht="22.5" customHeight="1">
      <c r="A353" s="28"/>
      <c r="B353" s="28"/>
      <c r="C353" s="28"/>
      <c r="D353" s="28"/>
      <c r="E353" s="28"/>
      <c r="F353" s="36"/>
      <c r="G353" s="52"/>
      <c r="H353" s="28"/>
      <c r="I353" s="28"/>
      <c r="J353" s="28"/>
      <c r="K353" s="28"/>
      <c r="L353" s="28"/>
      <c r="M353" s="28"/>
      <c r="N353" s="28"/>
      <c r="O353" s="28"/>
      <c r="P353" s="28"/>
      <c r="Q353" s="28"/>
      <c r="R353" s="145"/>
      <c r="S353" s="28"/>
      <c r="T353" s="28"/>
      <c r="U353" s="28"/>
      <c r="V353" s="160"/>
      <c r="W353" s="28"/>
      <c r="X353" s="28"/>
      <c r="Y353" s="28"/>
      <c r="Z353" s="28"/>
      <c r="AA353" s="28"/>
      <c r="AB353" s="28"/>
      <c r="AC353" s="28"/>
      <c r="AD353" s="28"/>
      <c r="AE353" s="28"/>
      <c r="AF353" s="28"/>
      <c r="AG353" s="36"/>
      <c r="AH353" s="36"/>
      <c r="AI353" s="36"/>
      <c r="AJ353" s="36"/>
    </row>
    <row r="354" ht="22.5" customHeight="1">
      <c r="A354" s="28"/>
      <c r="B354" s="28"/>
      <c r="C354" s="28"/>
      <c r="D354" s="28"/>
      <c r="E354" s="28"/>
      <c r="F354" s="36"/>
      <c r="G354" s="52"/>
      <c r="H354" s="28"/>
      <c r="I354" s="28"/>
      <c r="J354" s="28"/>
      <c r="K354" s="28"/>
      <c r="L354" s="28"/>
      <c r="M354" s="28"/>
      <c r="N354" s="28"/>
      <c r="O354" s="28"/>
      <c r="P354" s="28"/>
      <c r="Q354" s="28"/>
      <c r="R354" s="145"/>
      <c r="S354" s="28"/>
      <c r="T354" s="28"/>
      <c r="U354" s="28"/>
      <c r="V354" s="160"/>
      <c r="W354" s="28"/>
      <c r="X354" s="28"/>
      <c r="Y354" s="28"/>
      <c r="Z354" s="28"/>
      <c r="AA354" s="28"/>
      <c r="AB354" s="28"/>
      <c r="AC354" s="28"/>
      <c r="AD354" s="28"/>
      <c r="AE354" s="28"/>
      <c r="AF354" s="28"/>
      <c r="AG354" s="36"/>
      <c r="AH354" s="36"/>
      <c r="AI354" s="36"/>
      <c r="AJ354" s="36"/>
    </row>
    <row r="355" ht="22.5" customHeight="1">
      <c r="A355" s="28"/>
      <c r="B355" s="28"/>
      <c r="C355" s="28"/>
      <c r="D355" s="28"/>
      <c r="E355" s="28"/>
      <c r="F355" s="36"/>
      <c r="G355" s="52"/>
      <c r="H355" s="28"/>
      <c r="I355" s="28"/>
      <c r="J355" s="28"/>
      <c r="K355" s="28"/>
      <c r="L355" s="28"/>
      <c r="M355" s="28"/>
      <c r="N355" s="28"/>
      <c r="O355" s="28"/>
      <c r="P355" s="28"/>
      <c r="Q355" s="28"/>
      <c r="R355" s="145"/>
      <c r="S355" s="28"/>
      <c r="T355" s="28"/>
      <c r="U355" s="28"/>
      <c r="V355" s="160"/>
      <c r="W355" s="28"/>
      <c r="X355" s="28"/>
      <c r="Y355" s="28"/>
      <c r="Z355" s="28"/>
      <c r="AA355" s="28"/>
      <c r="AB355" s="28"/>
      <c r="AC355" s="28"/>
      <c r="AD355" s="28"/>
      <c r="AE355" s="28"/>
      <c r="AF355" s="28"/>
      <c r="AG355" s="36"/>
      <c r="AH355" s="36"/>
      <c r="AI355" s="36"/>
      <c r="AJ355" s="36"/>
    </row>
    <row r="356" ht="22.5" customHeight="1">
      <c r="A356" s="28"/>
      <c r="B356" s="28"/>
      <c r="C356" s="28"/>
      <c r="D356" s="28"/>
      <c r="E356" s="28"/>
      <c r="F356" s="36"/>
      <c r="G356" s="52"/>
      <c r="H356" s="28"/>
      <c r="I356" s="28"/>
      <c r="J356" s="28"/>
      <c r="K356" s="28"/>
      <c r="L356" s="28"/>
      <c r="M356" s="28"/>
      <c r="N356" s="28"/>
      <c r="O356" s="28"/>
      <c r="P356" s="28"/>
      <c r="Q356" s="28"/>
      <c r="R356" s="145"/>
      <c r="S356" s="28"/>
      <c r="T356" s="28"/>
      <c r="U356" s="28"/>
      <c r="V356" s="160"/>
      <c r="W356" s="28"/>
      <c r="X356" s="28"/>
      <c r="Y356" s="28"/>
      <c r="Z356" s="28"/>
      <c r="AA356" s="28"/>
      <c r="AB356" s="28"/>
      <c r="AC356" s="28"/>
      <c r="AD356" s="28"/>
      <c r="AE356" s="28"/>
      <c r="AF356" s="28"/>
      <c r="AG356" s="36"/>
      <c r="AH356" s="36"/>
      <c r="AI356" s="36"/>
      <c r="AJ356" s="36"/>
    </row>
    <row r="357" ht="22.5" customHeight="1">
      <c r="A357" s="28"/>
      <c r="B357" s="28"/>
      <c r="C357" s="28"/>
      <c r="D357" s="28"/>
      <c r="E357" s="28"/>
      <c r="F357" s="36"/>
      <c r="G357" s="52"/>
      <c r="H357" s="28"/>
      <c r="I357" s="28"/>
      <c r="J357" s="28"/>
      <c r="K357" s="28"/>
      <c r="L357" s="28"/>
      <c r="M357" s="28"/>
      <c r="N357" s="28"/>
      <c r="O357" s="28"/>
      <c r="P357" s="28"/>
      <c r="Q357" s="28"/>
      <c r="R357" s="145"/>
      <c r="S357" s="28"/>
      <c r="T357" s="28"/>
      <c r="U357" s="28"/>
      <c r="V357" s="160"/>
      <c r="W357" s="28"/>
      <c r="X357" s="28"/>
      <c r="Y357" s="28"/>
      <c r="Z357" s="28"/>
      <c r="AA357" s="28"/>
      <c r="AB357" s="28"/>
      <c r="AC357" s="28"/>
      <c r="AD357" s="28"/>
      <c r="AE357" s="28"/>
      <c r="AF357" s="28"/>
      <c r="AG357" s="36"/>
      <c r="AH357" s="36"/>
      <c r="AI357" s="36"/>
      <c r="AJ357" s="36"/>
    </row>
    <row r="358" ht="22.5" customHeight="1">
      <c r="A358" s="28"/>
      <c r="B358" s="28"/>
      <c r="C358" s="28"/>
      <c r="D358" s="28"/>
      <c r="E358" s="28"/>
      <c r="F358" s="36"/>
      <c r="G358" s="52"/>
      <c r="H358" s="28"/>
      <c r="I358" s="28"/>
      <c r="J358" s="28"/>
      <c r="K358" s="28"/>
      <c r="L358" s="28"/>
      <c r="M358" s="28"/>
      <c r="N358" s="28"/>
      <c r="O358" s="28"/>
      <c r="P358" s="28"/>
      <c r="Q358" s="28"/>
      <c r="R358" s="145"/>
      <c r="S358" s="28"/>
      <c r="T358" s="28"/>
      <c r="U358" s="28"/>
      <c r="V358" s="160"/>
      <c r="W358" s="28"/>
      <c r="X358" s="28"/>
      <c r="Y358" s="28"/>
      <c r="Z358" s="28"/>
      <c r="AA358" s="28"/>
      <c r="AB358" s="28"/>
      <c r="AC358" s="28"/>
      <c r="AD358" s="28"/>
      <c r="AE358" s="28"/>
      <c r="AF358" s="28"/>
      <c r="AG358" s="36"/>
      <c r="AH358" s="36"/>
      <c r="AI358" s="36"/>
      <c r="AJ358" s="36"/>
    </row>
    <row r="359" ht="22.5" customHeight="1">
      <c r="A359" s="28"/>
      <c r="B359" s="28"/>
      <c r="C359" s="28"/>
      <c r="D359" s="28"/>
      <c r="E359" s="28"/>
      <c r="F359" s="36"/>
      <c r="G359" s="52"/>
      <c r="H359" s="28"/>
      <c r="I359" s="28"/>
      <c r="J359" s="28"/>
      <c r="K359" s="28"/>
      <c r="L359" s="28"/>
      <c r="M359" s="28"/>
      <c r="N359" s="28"/>
      <c r="O359" s="28"/>
      <c r="P359" s="28"/>
      <c r="Q359" s="28"/>
      <c r="R359" s="145"/>
      <c r="S359" s="28"/>
      <c r="T359" s="28"/>
      <c r="U359" s="28"/>
      <c r="V359" s="160"/>
      <c r="W359" s="28"/>
      <c r="X359" s="28"/>
      <c r="Y359" s="28"/>
      <c r="Z359" s="28"/>
      <c r="AA359" s="28"/>
      <c r="AB359" s="28"/>
      <c r="AC359" s="28"/>
      <c r="AD359" s="28"/>
      <c r="AE359" s="28"/>
      <c r="AF359" s="28"/>
      <c r="AG359" s="36"/>
      <c r="AH359" s="36"/>
      <c r="AI359" s="36"/>
      <c r="AJ359" s="36"/>
    </row>
    <row r="360" ht="22.5" customHeight="1">
      <c r="A360" s="28"/>
      <c r="B360" s="28"/>
      <c r="C360" s="28"/>
      <c r="D360" s="28"/>
      <c r="E360" s="28"/>
      <c r="F360" s="36"/>
      <c r="G360" s="52"/>
      <c r="H360" s="28"/>
      <c r="I360" s="28"/>
      <c r="J360" s="28"/>
      <c r="K360" s="28"/>
      <c r="L360" s="28"/>
      <c r="M360" s="28"/>
      <c r="N360" s="28"/>
      <c r="O360" s="28"/>
      <c r="P360" s="28"/>
      <c r="Q360" s="28"/>
      <c r="R360" s="145"/>
      <c r="S360" s="28"/>
      <c r="T360" s="28"/>
      <c r="U360" s="28"/>
      <c r="V360" s="160"/>
      <c r="W360" s="28"/>
      <c r="X360" s="28"/>
      <c r="Y360" s="28"/>
      <c r="Z360" s="28"/>
      <c r="AA360" s="28"/>
      <c r="AB360" s="28"/>
      <c r="AC360" s="28"/>
      <c r="AD360" s="28"/>
      <c r="AE360" s="28"/>
      <c r="AF360" s="28"/>
      <c r="AG360" s="36"/>
      <c r="AH360" s="36"/>
      <c r="AI360" s="36"/>
      <c r="AJ360" s="36"/>
    </row>
    <row r="361" ht="22.5" customHeight="1">
      <c r="A361" s="28"/>
      <c r="B361" s="28"/>
      <c r="C361" s="28"/>
      <c r="D361" s="28"/>
      <c r="E361" s="28"/>
      <c r="F361" s="36"/>
      <c r="G361" s="52"/>
      <c r="H361" s="28"/>
      <c r="I361" s="28"/>
      <c r="J361" s="28"/>
      <c r="K361" s="28"/>
      <c r="L361" s="28"/>
      <c r="M361" s="28"/>
      <c r="N361" s="28"/>
      <c r="O361" s="28"/>
      <c r="P361" s="28"/>
      <c r="Q361" s="28"/>
      <c r="R361" s="145"/>
      <c r="S361" s="28"/>
      <c r="T361" s="28"/>
      <c r="U361" s="28"/>
      <c r="V361" s="160"/>
      <c r="W361" s="28"/>
      <c r="X361" s="28"/>
      <c r="Y361" s="28"/>
      <c r="Z361" s="28"/>
      <c r="AA361" s="28"/>
      <c r="AB361" s="28"/>
      <c r="AC361" s="28"/>
      <c r="AD361" s="28"/>
      <c r="AE361" s="28"/>
      <c r="AF361" s="28"/>
      <c r="AG361" s="36"/>
      <c r="AH361" s="36"/>
      <c r="AI361" s="36"/>
      <c r="AJ361" s="36"/>
    </row>
    <row r="362" ht="22.5" customHeight="1">
      <c r="A362" s="28"/>
      <c r="B362" s="28"/>
      <c r="C362" s="28"/>
      <c r="D362" s="28"/>
      <c r="E362" s="28"/>
      <c r="F362" s="36"/>
      <c r="G362" s="52"/>
      <c r="H362" s="28"/>
      <c r="I362" s="28"/>
      <c r="J362" s="28"/>
      <c r="K362" s="28"/>
      <c r="L362" s="28"/>
      <c r="M362" s="28"/>
      <c r="N362" s="28"/>
      <c r="O362" s="28"/>
      <c r="P362" s="28"/>
      <c r="Q362" s="28"/>
      <c r="R362" s="145"/>
      <c r="S362" s="28"/>
      <c r="T362" s="28"/>
      <c r="U362" s="28"/>
      <c r="V362" s="160"/>
      <c r="W362" s="28"/>
      <c r="X362" s="28"/>
      <c r="Y362" s="28"/>
      <c r="Z362" s="28"/>
      <c r="AA362" s="28"/>
      <c r="AB362" s="28"/>
      <c r="AC362" s="28"/>
      <c r="AD362" s="28"/>
      <c r="AE362" s="28"/>
      <c r="AF362" s="28"/>
      <c r="AG362" s="36"/>
      <c r="AH362" s="36"/>
      <c r="AI362" s="36"/>
      <c r="AJ362" s="36"/>
    </row>
    <row r="363" ht="22.5" customHeight="1">
      <c r="A363" s="28"/>
      <c r="B363" s="28"/>
      <c r="C363" s="28"/>
      <c r="D363" s="28"/>
      <c r="E363" s="28"/>
      <c r="F363" s="36"/>
      <c r="G363" s="52"/>
      <c r="H363" s="28"/>
      <c r="I363" s="28"/>
      <c r="J363" s="28"/>
      <c r="K363" s="28"/>
      <c r="L363" s="28"/>
      <c r="M363" s="28"/>
      <c r="N363" s="28"/>
      <c r="O363" s="28"/>
      <c r="P363" s="28"/>
      <c r="Q363" s="28"/>
      <c r="R363" s="145"/>
      <c r="S363" s="28"/>
      <c r="T363" s="28"/>
      <c r="U363" s="28"/>
      <c r="V363" s="160"/>
      <c r="W363" s="28"/>
      <c r="X363" s="28"/>
      <c r="Y363" s="28"/>
      <c r="Z363" s="28"/>
      <c r="AA363" s="28"/>
      <c r="AB363" s="28"/>
      <c r="AC363" s="28"/>
      <c r="AD363" s="28"/>
      <c r="AE363" s="28"/>
      <c r="AF363" s="28"/>
      <c r="AG363" s="36"/>
      <c r="AH363" s="36"/>
      <c r="AI363" s="36"/>
      <c r="AJ363" s="36"/>
    </row>
    <row r="364" ht="22.5" customHeight="1">
      <c r="A364" s="28"/>
      <c r="B364" s="28"/>
      <c r="C364" s="28"/>
      <c r="D364" s="28"/>
      <c r="E364" s="28"/>
      <c r="F364" s="36"/>
      <c r="G364" s="52"/>
      <c r="H364" s="28"/>
      <c r="I364" s="28"/>
      <c r="J364" s="28"/>
      <c r="K364" s="28"/>
      <c r="L364" s="28"/>
      <c r="M364" s="28"/>
      <c r="N364" s="28"/>
      <c r="O364" s="28"/>
      <c r="P364" s="28"/>
      <c r="Q364" s="28"/>
      <c r="R364" s="145"/>
      <c r="S364" s="28"/>
      <c r="T364" s="28"/>
      <c r="U364" s="28"/>
      <c r="V364" s="160"/>
      <c r="W364" s="28"/>
      <c r="X364" s="28"/>
      <c r="Y364" s="28"/>
      <c r="Z364" s="28"/>
      <c r="AA364" s="28"/>
      <c r="AB364" s="28"/>
      <c r="AC364" s="28"/>
      <c r="AD364" s="28"/>
      <c r="AE364" s="28"/>
      <c r="AF364" s="28"/>
      <c r="AG364" s="36"/>
      <c r="AH364" s="36"/>
      <c r="AI364" s="36"/>
      <c r="AJ364" s="36"/>
    </row>
    <row r="365" ht="22.5" customHeight="1">
      <c r="A365" s="28"/>
      <c r="B365" s="28"/>
      <c r="C365" s="28"/>
      <c r="D365" s="28"/>
      <c r="E365" s="28"/>
      <c r="F365" s="36"/>
      <c r="G365" s="52"/>
      <c r="H365" s="28"/>
      <c r="I365" s="28"/>
      <c r="J365" s="28"/>
      <c r="K365" s="28"/>
      <c r="L365" s="28"/>
      <c r="M365" s="28"/>
      <c r="N365" s="28"/>
      <c r="O365" s="28"/>
      <c r="P365" s="28"/>
      <c r="Q365" s="28"/>
      <c r="R365" s="145"/>
      <c r="S365" s="28"/>
      <c r="T365" s="28"/>
      <c r="U365" s="28"/>
      <c r="V365" s="160"/>
      <c r="W365" s="28"/>
      <c r="X365" s="28"/>
      <c r="Y365" s="28"/>
      <c r="Z365" s="28"/>
      <c r="AA365" s="28"/>
      <c r="AB365" s="28"/>
      <c r="AC365" s="28"/>
      <c r="AD365" s="28"/>
      <c r="AE365" s="28"/>
      <c r="AF365" s="28"/>
      <c r="AG365" s="36"/>
      <c r="AH365" s="36"/>
      <c r="AI365" s="36"/>
      <c r="AJ365" s="36"/>
    </row>
    <row r="366" ht="22.5" customHeight="1">
      <c r="A366" s="28"/>
      <c r="B366" s="28"/>
      <c r="C366" s="28"/>
      <c r="D366" s="28"/>
      <c r="E366" s="28"/>
      <c r="F366" s="36"/>
      <c r="G366" s="52"/>
      <c r="H366" s="28"/>
      <c r="I366" s="28"/>
      <c r="J366" s="28"/>
      <c r="K366" s="28"/>
      <c r="L366" s="28"/>
      <c r="M366" s="28"/>
      <c r="N366" s="28"/>
      <c r="O366" s="28"/>
      <c r="P366" s="28"/>
      <c r="Q366" s="28"/>
      <c r="R366" s="145"/>
      <c r="S366" s="28"/>
      <c r="T366" s="28"/>
      <c r="U366" s="28"/>
      <c r="V366" s="160"/>
      <c r="W366" s="28"/>
      <c r="X366" s="28"/>
      <c r="Y366" s="28"/>
      <c r="Z366" s="28"/>
      <c r="AA366" s="28"/>
      <c r="AB366" s="28"/>
      <c r="AC366" s="28"/>
      <c r="AD366" s="28"/>
      <c r="AE366" s="28"/>
      <c r="AF366" s="28"/>
      <c r="AG366" s="36"/>
      <c r="AH366" s="36"/>
      <c r="AI366" s="36"/>
      <c r="AJ366" s="36"/>
    </row>
    <row r="367" ht="22.5" customHeight="1">
      <c r="A367" s="28"/>
      <c r="B367" s="28"/>
      <c r="C367" s="28"/>
      <c r="D367" s="28"/>
      <c r="E367" s="28"/>
      <c r="F367" s="36"/>
      <c r="G367" s="52"/>
      <c r="H367" s="28"/>
      <c r="I367" s="28"/>
      <c r="J367" s="28"/>
      <c r="K367" s="28"/>
      <c r="L367" s="28"/>
      <c r="M367" s="28"/>
      <c r="N367" s="28"/>
      <c r="O367" s="28"/>
      <c r="P367" s="28"/>
      <c r="Q367" s="28"/>
      <c r="R367" s="145"/>
      <c r="S367" s="28"/>
      <c r="T367" s="28"/>
      <c r="U367" s="28"/>
      <c r="V367" s="160"/>
      <c r="W367" s="28"/>
      <c r="X367" s="28"/>
      <c r="Y367" s="28"/>
      <c r="Z367" s="28"/>
      <c r="AA367" s="28"/>
      <c r="AB367" s="28"/>
      <c r="AC367" s="28"/>
      <c r="AD367" s="28"/>
      <c r="AE367" s="28"/>
      <c r="AF367" s="28"/>
      <c r="AG367" s="36"/>
      <c r="AH367" s="36"/>
      <c r="AI367" s="36"/>
      <c r="AJ367" s="36"/>
    </row>
    <row r="368" ht="22.5" customHeight="1">
      <c r="A368" s="28"/>
      <c r="B368" s="28"/>
      <c r="C368" s="28"/>
      <c r="D368" s="28"/>
      <c r="E368" s="28"/>
      <c r="F368" s="36"/>
      <c r="G368" s="52"/>
      <c r="H368" s="28"/>
      <c r="I368" s="28"/>
      <c r="J368" s="28"/>
      <c r="K368" s="28"/>
      <c r="L368" s="28"/>
      <c r="M368" s="28"/>
      <c r="N368" s="28"/>
      <c r="O368" s="28"/>
      <c r="P368" s="28"/>
      <c r="Q368" s="28"/>
      <c r="R368" s="145"/>
      <c r="S368" s="28"/>
      <c r="T368" s="28"/>
      <c r="U368" s="28"/>
      <c r="V368" s="160"/>
      <c r="W368" s="28"/>
      <c r="X368" s="28"/>
      <c r="Y368" s="28"/>
      <c r="Z368" s="28"/>
      <c r="AA368" s="28"/>
      <c r="AB368" s="28"/>
      <c r="AC368" s="28"/>
      <c r="AD368" s="28"/>
      <c r="AE368" s="28"/>
      <c r="AF368" s="28"/>
      <c r="AG368" s="36"/>
      <c r="AH368" s="36"/>
      <c r="AI368" s="36"/>
      <c r="AJ368" s="36"/>
    </row>
    <row r="369" ht="22.5" customHeight="1">
      <c r="A369" s="28"/>
      <c r="B369" s="28"/>
      <c r="C369" s="28"/>
      <c r="D369" s="28"/>
      <c r="E369" s="28"/>
      <c r="F369" s="36"/>
      <c r="G369" s="52"/>
      <c r="H369" s="28"/>
      <c r="I369" s="28"/>
      <c r="J369" s="28"/>
      <c r="K369" s="28"/>
      <c r="L369" s="28"/>
      <c r="M369" s="28"/>
      <c r="N369" s="28"/>
      <c r="O369" s="28"/>
      <c r="P369" s="28"/>
      <c r="Q369" s="28"/>
      <c r="R369" s="145"/>
      <c r="S369" s="28"/>
      <c r="T369" s="28"/>
      <c r="U369" s="28"/>
      <c r="V369" s="160"/>
      <c r="W369" s="28"/>
      <c r="X369" s="28"/>
      <c r="Y369" s="28"/>
      <c r="Z369" s="28"/>
      <c r="AA369" s="28"/>
      <c r="AB369" s="28"/>
      <c r="AC369" s="28"/>
      <c r="AD369" s="28"/>
      <c r="AE369" s="28"/>
      <c r="AF369" s="28"/>
      <c r="AG369" s="36"/>
      <c r="AH369" s="36"/>
      <c r="AI369" s="36"/>
      <c r="AJ369" s="36"/>
    </row>
    <row r="370" ht="22.5" customHeight="1">
      <c r="A370" s="28"/>
      <c r="B370" s="28"/>
      <c r="C370" s="28"/>
      <c r="D370" s="28"/>
      <c r="E370" s="28"/>
      <c r="F370" s="36"/>
      <c r="G370" s="52"/>
      <c r="H370" s="28"/>
      <c r="I370" s="28"/>
      <c r="J370" s="28"/>
      <c r="K370" s="28"/>
      <c r="L370" s="28"/>
      <c r="M370" s="28"/>
      <c r="N370" s="28"/>
      <c r="O370" s="28"/>
      <c r="P370" s="28"/>
      <c r="Q370" s="28"/>
      <c r="R370" s="145"/>
      <c r="S370" s="28"/>
      <c r="T370" s="28"/>
      <c r="U370" s="28"/>
      <c r="V370" s="160"/>
      <c r="W370" s="28"/>
      <c r="X370" s="28"/>
      <c r="Y370" s="28"/>
      <c r="Z370" s="28"/>
      <c r="AA370" s="28"/>
      <c r="AB370" s="28"/>
      <c r="AC370" s="28"/>
      <c r="AD370" s="28"/>
      <c r="AE370" s="28"/>
      <c r="AF370" s="28"/>
      <c r="AG370" s="36"/>
      <c r="AH370" s="36"/>
      <c r="AI370" s="36"/>
      <c r="AJ370" s="36"/>
    </row>
    <row r="371" ht="22.5" customHeight="1">
      <c r="A371" s="28"/>
      <c r="B371" s="28"/>
      <c r="C371" s="28"/>
      <c r="D371" s="28"/>
      <c r="E371" s="28"/>
      <c r="F371" s="36"/>
      <c r="G371" s="52"/>
      <c r="H371" s="28"/>
      <c r="I371" s="28"/>
      <c r="J371" s="28"/>
      <c r="K371" s="28"/>
      <c r="L371" s="28"/>
      <c r="M371" s="28"/>
      <c r="N371" s="28"/>
      <c r="O371" s="28"/>
      <c r="P371" s="28"/>
      <c r="Q371" s="28"/>
      <c r="R371" s="145"/>
      <c r="S371" s="28"/>
      <c r="T371" s="28"/>
      <c r="U371" s="28"/>
      <c r="V371" s="160"/>
      <c r="W371" s="28"/>
      <c r="X371" s="28"/>
      <c r="Y371" s="28"/>
      <c r="Z371" s="28"/>
      <c r="AA371" s="28"/>
      <c r="AB371" s="28"/>
      <c r="AC371" s="28"/>
      <c r="AD371" s="28"/>
      <c r="AE371" s="28"/>
      <c r="AF371" s="28"/>
      <c r="AG371" s="36"/>
      <c r="AH371" s="36"/>
      <c r="AI371" s="36"/>
      <c r="AJ371" s="36"/>
    </row>
    <row r="372" ht="22.5" customHeight="1">
      <c r="A372" s="28"/>
      <c r="B372" s="28"/>
      <c r="C372" s="28"/>
      <c r="D372" s="28"/>
      <c r="E372" s="28"/>
      <c r="F372" s="36"/>
      <c r="G372" s="52"/>
      <c r="H372" s="28"/>
      <c r="I372" s="28"/>
      <c r="J372" s="28"/>
      <c r="K372" s="28"/>
      <c r="L372" s="28"/>
      <c r="M372" s="28"/>
      <c r="N372" s="28"/>
      <c r="O372" s="28"/>
      <c r="P372" s="28"/>
      <c r="Q372" s="28"/>
      <c r="R372" s="145"/>
      <c r="S372" s="28"/>
      <c r="T372" s="28"/>
      <c r="U372" s="28"/>
      <c r="V372" s="160"/>
      <c r="W372" s="28"/>
      <c r="X372" s="28"/>
      <c r="Y372" s="28"/>
      <c r="Z372" s="28"/>
      <c r="AA372" s="28"/>
      <c r="AB372" s="28"/>
      <c r="AC372" s="28"/>
      <c r="AD372" s="28"/>
      <c r="AE372" s="28"/>
      <c r="AF372" s="28"/>
      <c r="AG372" s="36"/>
      <c r="AH372" s="36"/>
      <c r="AI372" s="36"/>
      <c r="AJ372" s="36"/>
    </row>
    <row r="373" ht="22.5" customHeight="1">
      <c r="A373" s="28"/>
      <c r="B373" s="28"/>
      <c r="C373" s="28"/>
      <c r="D373" s="28"/>
      <c r="E373" s="28"/>
      <c r="F373" s="36"/>
      <c r="G373" s="52"/>
      <c r="H373" s="28"/>
      <c r="I373" s="28"/>
      <c r="J373" s="28"/>
      <c r="K373" s="28"/>
      <c r="L373" s="28"/>
      <c r="M373" s="28"/>
      <c r="N373" s="28"/>
      <c r="O373" s="28"/>
      <c r="P373" s="28"/>
      <c r="Q373" s="28"/>
      <c r="R373" s="145"/>
      <c r="S373" s="28"/>
      <c r="T373" s="28"/>
      <c r="U373" s="28"/>
      <c r="V373" s="160"/>
      <c r="W373" s="28"/>
      <c r="X373" s="28"/>
      <c r="Y373" s="28"/>
      <c r="Z373" s="28"/>
      <c r="AA373" s="28"/>
      <c r="AB373" s="28"/>
      <c r="AC373" s="28"/>
      <c r="AD373" s="28"/>
      <c r="AE373" s="28"/>
      <c r="AF373" s="28"/>
      <c r="AG373" s="36"/>
      <c r="AH373" s="36"/>
      <c r="AI373" s="36"/>
      <c r="AJ373" s="36"/>
    </row>
    <row r="374" ht="22.5" customHeight="1">
      <c r="A374" s="28"/>
      <c r="B374" s="28"/>
      <c r="C374" s="28"/>
      <c r="D374" s="28"/>
      <c r="E374" s="28"/>
      <c r="F374" s="36"/>
      <c r="G374" s="52"/>
      <c r="H374" s="28"/>
      <c r="I374" s="28"/>
      <c r="J374" s="28"/>
      <c r="K374" s="28"/>
      <c r="L374" s="28"/>
      <c r="M374" s="28"/>
      <c r="N374" s="28"/>
      <c r="O374" s="28"/>
      <c r="P374" s="28"/>
      <c r="Q374" s="28"/>
      <c r="R374" s="145"/>
      <c r="S374" s="28"/>
      <c r="T374" s="28"/>
      <c r="U374" s="28"/>
      <c r="V374" s="160"/>
      <c r="W374" s="28"/>
      <c r="X374" s="28"/>
      <c r="Y374" s="28"/>
      <c r="Z374" s="28"/>
      <c r="AA374" s="28"/>
      <c r="AB374" s="28"/>
      <c r="AC374" s="28"/>
      <c r="AD374" s="28"/>
      <c r="AE374" s="28"/>
      <c r="AF374" s="28"/>
      <c r="AG374" s="36"/>
      <c r="AH374" s="36"/>
      <c r="AI374" s="36"/>
      <c r="AJ374" s="36"/>
    </row>
    <row r="375" ht="22.5" customHeight="1">
      <c r="A375" s="28"/>
      <c r="B375" s="28"/>
      <c r="C375" s="28"/>
      <c r="D375" s="28"/>
      <c r="E375" s="28"/>
      <c r="F375" s="36"/>
      <c r="G375" s="52"/>
      <c r="H375" s="28"/>
      <c r="I375" s="28"/>
      <c r="J375" s="28"/>
      <c r="K375" s="28"/>
      <c r="L375" s="28"/>
      <c r="M375" s="28"/>
      <c r="N375" s="28"/>
      <c r="O375" s="28"/>
      <c r="P375" s="28"/>
      <c r="Q375" s="28"/>
      <c r="R375" s="145"/>
      <c r="S375" s="28"/>
      <c r="T375" s="28"/>
      <c r="U375" s="28"/>
      <c r="V375" s="160"/>
      <c r="W375" s="28"/>
      <c r="X375" s="28"/>
      <c r="Y375" s="28"/>
      <c r="Z375" s="28"/>
      <c r="AA375" s="28"/>
      <c r="AB375" s="28"/>
      <c r="AC375" s="28"/>
      <c r="AD375" s="28"/>
      <c r="AE375" s="28"/>
      <c r="AF375" s="28"/>
      <c r="AG375" s="36"/>
      <c r="AH375" s="36"/>
      <c r="AI375" s="36"/>
      <c r="AJ375" s="36"/>
    </row>
    <row r="376" ht="22.5" customHeight="1">
      <c r="A376" s="28"/>
      <c r="B376" s="28"/>
      <c r="C376" s="28"/>
      <c r="D376" s="28"/>
      <c r="E376" s="28"/>
      <c r="F376" s="36"/>
      <c r="G376" s="52"/>
      <c r="H376" s="28"/>
      <c r="I376" s="28"/>
      <c r="J376" s="28"/>
      <c r="K376" s="28"/>
      <c r="L376" s="28"/>
      <c r="M376" s="28"/>
      <c r="N376" s="28"/>
      <c r="O376" s="28"/>
      <c r="P376" s="28"/>
      <c r="Q376" s="28"/>
      <c r="R376" s="145"/>
      <c r="S376" s="28"/>
      <c r="T376" s="28"/>
      <c r="U376" s="28"/>
      <c r="V376" s="160"/>
      <c r="W376" s="28"/>
      <c r="X376" s="28"/>
      <c r="Y376" s="28"/>
      <c r="Z376" s="28"/>
      <c r="AA376" s="28"/>
      <c r="AB376" s="28"/>
      <c r="AC376" s="28"/>
      <c r="AD376" s="28"/>
      <c r="AE376" s="28"/>
      <c r="AF376" s="28"/>
      <c r="AG376" s="36"/>
      <c r="AH376" s="36"/>
      <c r="AI376" s="36"/>
      <c r="AJ376" s="36"/>
    </row>
    <row r="377" ht="22.5" customHeight="1">
      <c r="A377" s="28"/>
      <c r="B377" s="28"/>
      <c r="C377" s="28"/>
      <c r="D377" s="28"/>
      <c r="E377" s="28"/>
      <c r="F377" s="36"/>
      <c r="G377" s="52"/>
      <c r="H377" s="28"/>
      <c r="I377" s="28"/>
      <c r="J377" s="28"/>
      <c r="K377" s="28"/>
      <c r="L377" s="28"/>
      <c r="M377" s="28"/>
      <c r="N377" s="28"/>
      <c r="O377" s="28"/>
      <c r="P377" s="28"/>
      <c r="Q377" s="28"/>
      <c r="R377" s="145"/>
      <c r="S377" s="28"/>
      <c r="T377" s="28"/>
      <c r="U377" s="28"/>
      <c r="V377" s="160"/>
      <c r="W377" s="28"/>
      <c r="X377" s="28"/>
      <c r="Y377" s="28"/>
      <c r="Z377" s="28"/>
      <c r="AA377" s="28"/>
      <c r="AB377" s="28"/>
      <c r="AC377" s="28"/>
      <c r="AD377" s="28"/>
      <c r="AE377" s="28"/>
      <c r="AF377" s="28"/>
      <c r="AG377" s="36"/>
      <c r="AH377" s="36"/>
      <c r="AI377" s="36"/>
      <c r="AJ377" s="36"/>
    </row>
    <row r="378" ht="22.5" customHeight="1">
      <c r="A378" s="28"/>
      <c r="B378" s="28"/>
      <c r="C378" s="28"/>
      <c r="D378" s="28"/>
      <c r="E378" s="28"/>
      <c r="F378" s="36"/>
      <c r="G378" s="52"/>
      <c r="H378" s="28"/>
      <c r="I378" s="28"/>
      <c r="J378" s="28"/>
      <c r="K378" s="28"/>
      <c r="L378" s="28"/>
      <c r="M378" s="28"/>
      <c r="N378" s="28"/>
      <c r="O378" s="28"/>
      <c r="P378" s="28"/>
      <c r="Q378" s="28"/>
      <c r="R378" s="145"/>
      <c r="S378" s="28"/>
      <c r="T378" s="28"/>
      <c r="U378" s="28"/>
      <c r="V378" s="160"/>
      <c r="W378" s="28"/>
      <c r="X378" s="28"/>
      <c r="Y378" s="28"/>
      <c r="Z378" s="28"/>
      <c r="AA378" s="28"/>
      <c r="AB378" s="28"/>
      <c r="AC378" s="28"/>
      <c r="AD378" s="28"/>
      <c r="AE378" s="28"/>
      <c r="AF378" s="28"/>
      <c r="AG378" s="36"/>
      <c r="AH378" s="36"/>
      <c r="AI378" s="36"/>
      <c r="AJ378" s="36"/>
    </row>
    <row r="379" ht="22.5" customHeight="1">
      <c r="A379" s="28"/>
      <c r="B379" s="28"/>
      <c r="C379" s="28"/>
      <c r="D379" s="28"/>
      <c r="E379" s="28"/>
      <c r="F379" s="36"/>
      <c r="G379" s="52"/>
      <c r="H379" s="28"/>
      <c r="I379" s="28"/>
      <c r="J379" s="28"/>
      <c r="K379" s="28"/>
      <c r="L379" s="28"/>
      <c r="M379" s="28"/>
      <c r="N379" s="28"/>
      <c r="O379" s="28"/>
      <c r="P379" s="28"/>
      <c r="Q379" s="28"/>
      <c r="R379" s="145"/>
      <c r="S379" s="28"/>
      <c r="T379" s="28"/>
      <c r="U379" s="28"/>
      <c r="V379" s="160"/>
      <c r="W379" s="28"/>
      <c r="X379" s="28"/>
      <c r="Y379" s="28"/>
      <c r="Z379" s="28"/>
      <c r="AA379" s="28"/>
      <c r="AB379" s="28"/>
      <c r="AC379" s="28"/>
      <c r="AD379" s="28"/>
      <c r="AE379" s="28"/>
      <c r="AF379" s="28"/>
      <c r="AG379" s="36"/>
      <c r="AH379" s="36"/>
      <c r="AI379" s="36"/>
      <c r="AJ379" s="36"/>
    </row>
    <row r="380" ht="22.5" customHeight="1">
      <c r="A380" s="28"/>
      <c r="B380" s="28"/>
      <c r="C380" s="28"/>
      <c r="D380" s="28"/>
      <c r="E380" s="28"/>
      <c r="F380" s="36"/>
      <c r="G380" s="52"/>
      <c r="H380" s="28"/>
      <c r="I380" s="28"/>
      <c r="J380" s="28"/>
      <c r="K380" s="28"/>
      <c r="L380" s="28"/>
      <c r="M380" s="28"/>
      <c r="N380" s="28"/>
      <c r="O380" s="28"/>
      <c r="P380" s="28"/>
      <c r="Q380" s="28"/>
      <c r="R380" s="145"/>
      <c r="S380" s="28"/>
      <c r="T380" s="28"/>
      <c r="U380" s="28"/>
      <c r="V380" s="160"/>
      <c r="W380" s="28"/>
      <c r="X380" s="28"/>
      <c r="Y380" s="28"/>
      <c r="Z380" s="28"/>
      <c r="AA380" s="28"/>
      <c r="AB380" s="28"/>
      <c r="AC380" s="28"/>
      <c r="AD380" s="28"/>
      <c r="AE380" s="28"/>
      <c r="AF380" s="28"/>
      <c r="AG380" s="36"/>
      <c r="AH380" s="36"/>
      <c r="AI380" s="36"/>
      <c r="AJ380" s="36"/>
    </row>
    <row r="381" ht="22.5" customHeight="1">
      <c r="A381" s="28"/>
      <c r="B381" s="28"/>
      <c r="C381" s="28"/>
      <c r="D381" s="28"/>
      <c r="E381" s="28"/>
      <c r="F381" s="36"/>
      <c r="G381" s="52"/>
      <c r="H381" s="28"/>
      <c r="I381" s="28"/>
      <c r="J381" s="28"/>
      <c r="K381" s="28"/>
      <c r="L381" s="28"/>
      <c r="M381" s="28"/>
      <c r="N381" s="28"/>
      <c r="O381" s="28"/>
      <c r="P381" s="28"/>
      <c r="Q381" s="28"/>
      <c r="R381" s="145"/>
      <c r="S381" s="28"/>
      <c r="T381" s="28"/>
      <c r="U381" s="28"/>
      <c r="V381" s="160"/>
      <c r="W381" s="28"/>
      <c r="X381" s="28"/>
      <c r="Y381" s="28"/>
      <c r="Z381" s="28"/>
      <c r="AA381" s="28"/>
      <c r="AB381" s="28"/>
      <c r="AC381" s="28"/>
      <c r="AD381" s="28"/>
      <c r="AE381" s="28"/>
      <c r="AF381" s="28"/>
      <c r="AG381" s="36"/>
      <c r="AH381" s="36"/>
      <c r="AI381" s="36"/>
      <c r="AJ381" s="36"/>
    </row>
    <row r="382" ht="22.5" customHeight="1">
      <c r="A382" s="28"/>
      <c r="B382" s="28"/>
      <c r="C382" s="28"/>
      <c r="D382" s="28"/>
      <c r="E382" s="28"/>
      <c r="F382" s="36"/>
      <c r="G382" s="52"/>
      <c r="H382" s="28"/>
      <c r="I382" s="28"/>
      <c r="J382" s="28"/>
      <c r="K382" s="28"/>
      <c r="L382" s="28"/>
      <c r="M382" s="28"/>
      <c r="N382" s="28"/>
      <c r="O382" s="28"/>
      <c r="P382" s="28"/>
      <c r="Q382" s="28"/>
      <c r="R382" s="145"/>
      <c r="S382" s="28"/>
      <c r="T382" s="28"/>
      <c r="U382" s="28"/>
      <c r="V382" s="160"/>
      <c r="W382" s="28"/>
      <c r="X382" s="28"/>
      <c r="Y382" s="28"/>
      <c r="Z382" s="28"/>
      <c r="AA382" s="28"/>
      <c r="AB382" s="28"/>
      <c r="AC382" s="28"/>
      <c r="AD382" s="28"/>
      <c r="AE382" s="28"/>
      <c r="AF382" s="28"/>
      <c r="AG382" s="36"/>
      <c r="AH382" s="36"/>
      <c r="AI382" s="36"/>
      <c r="AJ382" s="36"/>
    </row>
    <row r="383" ht="22.5" customHeight="1">
      <c r="A383" s="28"/>
      <c r="B383" s="28"/>
      <c r="C383" s="28"/>
      <c r="D383" s="28"/>
      <c r="E383" s="28"/>
      <c r="F383" s="36"/>
      <c r="G383" s="52"/>
      <c r="H383" s="28"/>
      <c r="I383" s="28"/>
      <c r="J383" s="28"/>
      <c r="K383" s="28"/>
      <c r="L383" s="28"/>
      <c r="M383" s="28"/>
      <c r="N383" s="28"/>
      <c r="O383" s="28"/>
      <c r="P383" s="28"/>
      <c r="Q383" s="28"/>
      <c r="R383" s="145"/>
      <c r="S383" s="28"/>
      <c r="T383" s="28"/>
      <c r="U383" s="28"/>
      <c r="V383" s="160"/>
      <c r="W383" s="28"/>
      <c r="X383" s="28"/>
      <c r="Y383" s="28"/>
      <c r="Z383" s="28"/>
      <c r="AA383" s="28"/>
      <c r="AB383" s="28"/>
      <c r="AC383" s="28"/>
      <c r="AD383" s="28"/>
      <c r="AE383" s="28"/>
      <c r="AF383" s="28"/>
      <c r="AG383" s="36"/>
      <c r="AH383" s="36"/>
      <c r="AI383" s="36"/>
      <c r="AJ383" s="36"/>
    </row>
    <row r="384" ht="22.5" customHeight="1">
      <c r="A384" s="28"/>
      <c r="B384" s="28"/>
      <c r="C384" s="28"/>
      <c r="D384" s="28"/>
      <c r="E384" s="28"/>
      <c r="F384" s="36"/>
      <c r="G384" s="52"/>
      <c r="H384" s="28"/>
      <c r="I384" s="28"/>
      <c r="J384" s="28"/>
      <c r="K384" s="28"/>
      <c r="L384" s="28"/>
      <c r="M384" s="28"/>
      <c r="N384" s="28"/>
      <c r="O384" s="28"/>
      <c r="P384" s="28"/>
      <c r="Q384" s="28"/>
      <c r="R384" s="145"/>
      <c r="S384" s="28"/>
      <c r="T384" s="28"/>
      <c r="U384" s="28"/>
      <c r="V384" s="160"/>
      <c r="W384" s="28"/>
      <c r="X384" s="28"/>
      <c r="Y384" s="28"/>
      <c r="Z384" s="28"/>
      <c r="AA384" s="28"/>
      <c r="AB384" s="28"/>
      <c r="AC384" s="28"/>
      <c r="AD384" s="28"/>
      <c r="AE384" s="28"/>
      <c r="AF384" s="28"/>
      <c r="AG384" s="36"/>
      <c r="AH384" s="36"/>
      <c r="AI384" s="36"/>
      <c r="AJ384" s="36"/>
    </row>
    <row r="385" ht="22.5" customHeight="1">
      <c r="A385" s="28"/>
      <c r="B385" s="28"/>
      <c r="C385" s="28"/>
      <c r="D385" s="28"/>
      <c r="E385" s="28"/>
      <c r="F385" s="36"/>
      <c r="G385" s="52"/>
      <c r="H385" s="28"/>
      <c r="I385" s="28"/>
      <c r="J385" s="28"/>
      <c r="K385" s="28"/>
      <c r="L385" s="28"/>
      <c r="M385" s="28"/>
      <c r="N385" s="28"/>
      <c r="O385" s="28"/>
      <c r="P385" s="28"/>
      <c r="Q385" s="28"/>
      <c r="R385" s="145"/>
      <c r="S385" s="28"/>
      <c r="T385" s="28"/>
      <c r="U385" s="28"/>
      <c r="V385" s="160"/>
      <c r="W385" s="28"/>
      <c r="X385" s="28"/>
      <c r="Y385" s="28"/>
      <c r="Z385" s="28"/>
      <c r="AA385" s="28"/>
      <c r="AB385" s="28"/>
      <c r="AC385" s="28"/>
      <c r="AD385" s="28"/>
      <c r="AE385" s="28"/>
      <c r="AF385" s="28"/>
      <c r="AG385" s="36"/>
      <c r="AH385" s="36"/>
      <c r="AI385" s="36"/>
      <c r="AJ385" s="36"/>
    </row>
    <row r="386" ht="22.5" customHeight="1">
      <c r="A386" s="28"/>
      <c r="B386" s="28"/>
      <c r="C386" s="28"/>
      <c r="D386" s="28"/>
      <c r="E386" s="28"/>
      <c r="F386" s="36"/>
      <c r="G386" s="52"/>
      <c r="H386" s="28"/>
      <c r="I386" s="28"/>
      <c r="J386" s="28"/>
      <c r="K386" s="28"/>
      <c r="L386" s="28"/>
      <c r="M386" s="28"/>
      <c r="N386" s="28"/>
      <c r="O386" s="28"/>
      <c r="P386" s="28"/>
      <c r="Q386" s="28"/>
      <c r="R386" s="145"/>
      <c r="S386" s="28"/>
      <c r="T386" s="28"/>
      <c r="U386" s="28"/>
      <c r="V386" s="160"/>
      <c r="W386" s="28"/>
      <c r="X386" s="28"/>
      <c r="Y386" s="28"/>
      <c r="Z386" s="28"/>
      <c r="AA386" s="28"/>
      <c r="AB386" s="28"/>
      <c r="AC386" s="28"/>
      <c r="AD386" s="28"/>
      <c r="AE386" s="28"/>
      <c r="AF386" s="28"/>
      <c r="AG386" s="36"/>
      <c r="AH386" s="36"/>
      <c r="AI386" s="36"/>
      <c r="AJ386" s="36"/>
    </row>
    <row r="387" ht="22.5" customHeight="1">
      <c r="A387" s="28"/>
      <c r="B387" s="28"/>
      <c r="C387" s="28"/>
      <c r="D387" s="28"/>
      <c r="E387" s="28"/>
      <c r="F387" s="36"/>
      <c r="G387" s="52"/>
      <c r="H387" s="28"/>
      <c r="I387" s="28"/>
      <c r="J387" s="28"/>
      <c r="K387" s="28"/>
      <c r="L387" s="28"/>
      <c r="M387" s="28"/>
      <c r="N387" s="28"/>
      <c r="O387" s="28"/>
      <c r="P387" s="28"/>
      <c r="Q387" s="28"/>
      <c r="R387" s="145"/>
      <c r="S387" s="28"/>
      <c r="T387" s="28"/>
      <c r="U387" s="28"/>
      <c r="V387" s="160"/>
      <c r="W387" s="28"/>
      <c r="X387" s="28"/>
      <c r="Y387" s="28"/>
      <c r="Z387" s="28"/>
      <c r="AA387" s="28"/>
      <c r="AB387" s="28"/>
      <c r="AC387" s="28"/>
      <c r="AD387" s="28"/>
      <c r="AE387" s="28"/>
      <c r="AF387" s="28"/>
      <c r="AG387" s="36"/>
      <c r="AH387" s="36"/>
      <c r="AI387" s="36"/>
      <c r="AJ387" s="36"/>
    </row>
    <row r="388" ht="22.5" customHeight="1">
      <c r="A388" s="28"/>
      <c r="B388" s="28"/>
      <c r="C388" s="28"/>
      <c r="D388" s="28"/>
      <c r="E388" s="28"/>
      <c r="F388" s="36"/>
      <c r="G388" s="52"/>
      <c r="H388" s="28"/>
      <c r="I388" s="28"/>
      <c r="J388" s="28"/>
      <c r="K388" s="28"/>
      <c r="L388" s="28"/>
      <c r="M388" s="28"/>
      <c r="N388" s="28"/>
      <c r="O388" s="28"/>
      <c r="P388" s="28"/>
      <c r="Q388" s="28"/>
      <c r="R388" s="145"/>
      <c r="S388" s="28"/>
      <c r="T388" s="28"/>
      <c r="U388" s="28"/>
      <c r="V388" s="160"/>
      <c r="W388" s="28"/>
      <c r="X388" s="28"/>
      <c r="Y388" s="28"/>
      <c r="Z388" s="28"/>
      <c r="AA388" s="28"/>
      <c r="AB388" s="28"/>
      <c r="AC388" s="28"/>
      <c r="AD388" s="28"/>
      <c r="AE388" s="28"/>
      <c r="AF388" s="28"/>
      <c r="AG388" s="36"/>
      <c r="AH388" s="36"/>
      <c r="AI388" s="36"/>
      <c r="AJ388" s="36"/>
    </row>
    <row r="389" ht="22.5" customHeight="1">
      <c r="A389" s="28"/>
      <c r="B389" s="28"/>
      <c r="C389" s="28"/>
      <c r="D389" s="28"/>
      <c r="E389" s="28"/>
      <c r="F389" s="36"/>
      <c r="G389" s="52"/>
      <c r="H389" s="28"/>
      <c r="I389" s="28"/>
      <c r="J389" s="28"/>
      <c r="K389" s="28"/>
      <c r="L389" s="28"/>
      <c r="M389" s="28"/>
      <c r="N389" s="28"/>
      <c r="O389" s="28"/>
      <c r="P389" s="28"/>
      <c r="Q389" s="28"/>
      <c r="R389" s="145"/>
      <c r="S389" s="28"/>
      <c r="T389" s="28"/>
      <c r="U389" s="28"/>
      <c r="V389" s="160"/>
      <c r="W389" s="28"/>
      <c r="X389" s="28"/>
      <c r="Y389" s="28"/>
      <c r="Z389" s="28"/>
      <c r="AA389" s="28"/>
      <c r="AB389" s="28"/>
      <c r="AC389" s="28"/>
      <c r="AD389" s="28"/>
      <c r="AE389" s="28"/>
      <c r="AF389" s="28"/>
      <c r="AG389" s="36"/>
      <c r="AH389" s="36"/>
      <c r="AI389" s="36"/>
      <c r="AJ389" s="36"/>
    </row>
    <row r="390" ht="22.5" customHeight="1">
      <c r="A390" s="28"/>
      <c r="B390" s="28"/>
      <c r="C390" s="28"/>
      <c r="D390" s="28"/>
      <c r="E390" s="28"/>
      <c r="F390" s="36"/>
      <c r="G390" s="52"/>
      <c r="H390" s="28"/>
      <c r="I390" s="28"/>
      <c r="J390" s="28"/>
      <c r="K390" s="28"/>
      <c r="L390" s="28"/>
      <c r="M390" s="28"/>
      <c r="N390" s="28"/>
      <c r="O390" s="28"/>
      <c r="P390" s="28"/>
      <c r="Q390" s="28"/>
      <c r="R390" s="145"/>
      <c r="S390" s="28"/>
      <c r="T390" s="28"/>
      <c r="U390" s="28"/>
      <c r="V390" s="160"/>
      <c r="W390" s="28"/>
      <c r="X390" s="28"/>
      <c r="Y390" s="28"/>
      <c r="Z390" s="28"/>
      <c r="AA390" s="28"/>
      <c r="AB390" s="28"/>
      <c r="AC390" s="28"/>
      <c r="AD390" s="28"/>
      <c r="AE390" s="28"/>
      <c r="AF390" s="28"/>
      <c r="AG390" s="36"/>
      <c r="AH390" s="36"/>
      <c r="AI390" s="36"/>
      <c r="AJ390" s="36"/>
    </row>
    <row r="391" ht="22.5" customHeight="1">
      <c r="A391" s="28"/>
      <c r="B391" s="28"/>
      <c r="C391" s="28"/>
      <c r="D391" s="28"/>
      <c r="E391" s="28"/>
      <c r="F391" s="36"/>
      <c r="G391" s="52"/>
      <c r="H391" s="28"/>
      <c r="I391" s="28"/>
      <c r="J391" s="28"/>
      <c r="K391" s="28"/>
      <c r="L391" s="28"/>
      <c r="M391" s="28"/>
      <c r="N391" s="28"/>
      <c r="O391" s="28"/>
      <c r="P391" s="28"/>
      <c r="Q391" s="28"/>
      <c r="R391" s="145"/>
      <c r="S391" s="28"/>
      <c r="T391" s="28"/>
      <c r="U391" s="28"/>
      <c r="V391" s="160"/>
      <c r="W391" s="28"/>
      <c r="X391" s="28"/>
      <c r="Y391" s="28"/>
      <c r="Z391" s="28"/>
      <c r="AA391" s="28"/>
      <c r="AB391" s="28"/>
      <c r="AC391" s="28"/>
      <c r="AD391" s="28"/>
      <c r="AE391" s="28"/>
      <c r="AF391" s="28"/>
      <c r="AG391" s="36"/>
      <c r="AH391" s="36"/>
      <c r="AI391" s="36"/>
      <c r="AJ391" s="36"/>
    </row>
    <row r="392" ht="22.5" customHeight="1">
      <c r="A392" s="28"/>
      <c r="B392" s="28"/>
      <c r="C392" s="28"/>
      <c r="D392" s="28"/>
      <c r="E392" s="28"/>
      <c r="F392" s="36"/>
      <c r="G392" s="52"/>
      <c r="H392" s="28"/>
      <c r="I392" s="28"/>
      <c r="J392" s="28"/>
      <c r="K392" s="28"/>
      <c r="L392" s="28"/>
      <c r="M392" s="28"/>
      <c r="N392" s="28"/>
      <c r="O392" s="28"/>
      <c r="P392" s="28"/>
      <c r="Q392" s="28"/>
      <c r="R392" s="145"/>
      <c r="S392" s="28"/>
      <c r="T392" s="28"/>
      <c r="U392" s="28"/>
      <c r="V392" s="160"/>
      <c r="W392" s="28"/>
      <c r="X392" s="28"/>
      <c r="Y392" s="28"/>
      <c r="Z392" s="28"/>
      <c r="AA392" s="28"/>
      <c r="AB392" s="28"/>
      <c r="AC392" s="28"/>
      <c r="AD392" s="28"/>
      <c r="AE392" s="28"/>
      <c r="AF392" s="28"/>
      <c r="AG392" s="36"/>
      <c r="AH392" s="36"/>
      <c r="AI392" s="36"/>
      <c r="AJ392" s="36"/>
    </row>
    <row r="393" ht="22.5" customHeight="1">
      <c r="A393" s="28"/>
      <c r="B393" s="28"/>
      <c r="C393" s="28"/>
      <c r="D393" s="28"/>
      <c r="E393" s="28"/>
      <c r="F393" s="36"/>
      <c r="G393" s="52"/>
      <c r="H393" s="28"/>
      <c r="I393" s="28"/>
      <c r="J393" s="28"/>
      <c r="K393" s="28"/>
      <c r="L393" s="28"/>
      <c r="M393" s="28"/>
      <c r="N393" s="28"/>
      <c r="O393" s="28"/>
      <c r="P393" s="28"/>
      <c r="Q393" s="28"/>
      <c r="R393" s="145"/>
      <c r="S393" s="28"/>
      <c r="T393" s="28"/>
      <c r="U393" s="28"/>
      <c r="V393" s="160"/>
      <c r="W393" s="28"/>
      <c r="X393" s="28"/>
      <c r="Y393" s="28"/>
      <c r="Z393" s="28"/>
      <c r="AA393" s="28"/>
      <c r="AB393" s="28"/>
      <c r="AC393" s="28"/>
      <c r="AD393" s="28"/>
      <c r="AE393" s="28"/>
      <c r="AF393" s="28"/>
      <c r="AG393" s="36"/>
      <c r="AH393" s="36"/>
      <c r="AI393" s="36"/>
      <c r="AJ393" s="36"/>
    </row>
    <row r="394" ht="22.5" customHeight="1">
      <c r="A394" s="28"/>
      <c r="B394" s="28"/>
      <c r="C394" s="28"/>
      <c r="D394" s="28"/>
      <c r="E394" s="28"/>
      <c r="F394" s="36"/>
      <c r="G394" s="52"/>
      <c r="H394" s="28"/>
      <c r="I394" s="28"/>
      <c r="J394" s="28"/>
      <c r="K394" s="28"/>
      <c r="L394" s="28"/>
      <c r="M394" s="28"/>
      <c r="N394" s="28"/>
      <c r="O394" s="28"/>
      <c r="P394" s="28"/>
      <c r="Q394" s="28"/>
      <c r="R394" s="145"/>
      <c r="S394" s="28"/>
      <c r="T394" s="28"/>
      <c r="U394" s="28"/>
      <c r="V394" s="160"/>
      <c r="W394" s="28"/>
      <c r="X394" s="28"/>
      <c r="Y394" s="28"/>
      <c r="Z394" s="28"/>
      <c r="AA394" s="28"/>
      <c r="AB394" s="28"/>
      <c r="AC394" s="28"/>
      <c r="AD394" s="28"/>
      <c r="AE394" s="28"/>
      <c r="AF394" s="28"/>
      <c r="AG394" s="36"/>
      <c r="AH394" s="36"/>
      <c r="AI394" s="36"/>
      <c r="AJ394" s="36"/>
    </row>
    <row r="395" ht="22.5" customHeight="1">
      <c r="A395" s="28"/>
      <c r="B395" s="28"/>
      <c r="C395" s="28"/>
      <c r="D395" s="28"/>
      <c r="E395" s="28"/>
      <c r="F395" s="36"/>
      <c r="G395" s="52"/>
      <c r="H395" s="28"/>
      <c r="I395" s="28"/>
      <c r="J395" s="28"/>
      <c r="K395" s="28"/>
      <c r="L395" s="28"/>
      <c r="M395" s="28"/>
      <c r="N395" s="28"/>
      <c r="O395" s="28"/>
      <c r="P395" s="28"/>
      <c r="Q395" s="28"/>
      <c r="R395" s="145"/>
      <c r="S395" s="28"/>
      <c r="T395" s="28"/>
      <c r="U395" s="28"/>
      <c r="V395" s="160"/>
      <c r="W395" s="28"/>
      <c r="X395" s="28"/>
      <c r="Y395" s="28"/>
      <c r="Z395" s="28"/>
      <c r="AA395" s="28"/>
      <c r="AB395" s="28"/>
      <c r="AC395" s="28"/>
      <c r="AD395" s="28"/>
      <c r="AE395" s="28"/>
      <c r="AF395" s="28"/>
      <c r="AG395" s="36"/>
      <c r="AH395" s="36"/>
      <c r="AI395" s="36"/>
      <c r="AJ395" s="36"/>
    </row>
    <row r="396" ht="22.5" customHeight="1">
      <c r="A396" s="28"/>
      <c r="B396" s="28"/>
      <c r="C396" s="28"/>
      <c r="D396" s="28"/>
      <c r="E396" s="28"/>
      <c r="F396" s="36"/>
      <c r="G396" s="52"/>
      <c r="H396" s="28"/>
      <c r="I396" s="28"/>
      <c r="J396" s="28"/>
      <c r="K396" s="28"/>
      <c r="L396" s="28"/>
      <c r="M396" s="28"/>
      <c r="N396" s="28"/>
      <c r="O396" s="28"/>
      <c r="P396" s="28"/>
      <c r="Q396" s="28"/>
      <c r="R396" s="145"/>
      <c r="S396" s="28"/>
      <c r="T396" s="28"/>
      <c r="U396" s="28"/>
      <c r="V396" s="160"/>
      <c r="W396" s="28"/>
      <c r="X396" s="28"/>
      <c r="Y396" s="28"/>
      <c r="Z396" s="28"/>
      <c r="AA396" s="28"/>
      <c r="AB396" s="28"/>
      <c r="AC396" s="28"/>
      <c r="AD396" s="28"/>
      <c r="AE396" s="28"/>
      <c r="AF396" s="28"/>
      <c r="AG396" s="36"/>
      <c r="AH396" s="36"/>
      <c r="AI396" s="36"/>
      <c r="AJ396" s="36"/>
    </row>
    <row r="397" ht="22.5" customHeight="1">
      <c r="A397" s="28"/>
      <c r="B397" s="28"/>
      <c r="C397" s="28"/>
      <c r="D397" s="28"/>
      <c r="E397" s="28"/>
      <c r="F397" s="36"/>
      <c r="G397" s="52"/>
      <c r="H397" s="28"/>
      <c r="I397" s="28"/>
      <c r="J397" s="28"/>
      <c r="K397" s="28"/>
      <c r="L397" s="28"/>
      <c r="M397" s="28"/>
      <c r="N397" s="28"/>
      <c r="O397" s="28"/>
      <c r="P397" s="28"/>
      <c r="Q397" s="28"/>
      <c r="R397" s="145"/>
      <c r="S397" s="28"/>
      <c r="T397" s="28"/>
      <c r="U397" s="28"/>
      <c r="V397" s="160"/>
      <c r="W397" s="28"/>
      <c r="X397" s="28"/>
      <c r="Y397" s="28"/>
      <c r="Z397" s="28"/>
      <c r="AA397" s="28"/>
      <c r="AB397" s="28"/>
      <c r="AC397" s="28"/>
      <c r="AD397" s="28"/>
      <c r="AE397" s="28"/>
      <c r="AF397" s="28"/>
      <c r="AG397" s="36"/>
      <c r="AH397" s="36"/>
      <c r="AI397" s="36"/>
      <c r="AJ397" s="36"/>
    </row>
    <row r="398" ht="22.5" customHeight="1">
      <c r="A398" s="28"/>
      <c r="B398" s="28"/>
      <c r="C398" s="28"/>
      <c r="D398" s="28"/>
      <c r="E398" s="28"/>
      <c r="F398" s="36"/>
      <c r="G398" s="52"/>
      <c r="H398" s="28"/>
      <c r="I398" s="28"/>
      <c r="J398" s="28"/>
      <c r="K398" s="28"/>
      <c r="L398" s="28"/>
      <c r="M398" s="28"/>
      <c r="N398" s="28"/>
      <c r="O398" s="28"/>
      <c r="P398" s="28"/>
      <c r="Q398" s="28"/>
      <c r="R398" s="145"/>
      <c r="S398" s="28"/>
      <c r="T398" s="28"/>
      <c r="U398" s="28"/>
      <c r="V398" s="160"/>
      <c r="W398" s="28"/>
      <c r="X398" s="28"/>
      <c r="Y398" s="28"/>
      <c r="Z398" s="28"/>
      <c r="AA398" s="28"/>
      <c r="AB398" s="28"/>
      <c r="AC398" s="28"/>
      <c r="AD398" s="28"/>
      <c r="AE398" s="28"/>
      <c r="AF398" s="28"/>
      <c r="AG398" s="36"/>
      <c r="AH398" s="36"/>
      <c r="AI398" s="36"/>
      <c r="AJ398" s="36"/>
    </row>
    <row r="399" ht="22.5" customHeight="1">
      <c r="A399" s="28"/>
      <c r="B399" s="28"/>
      <c r="C399" s="28"/>
      <c r="D399" s="28"/>
      <c r="E399" s="28"/>
      <c r="F399" s="36"/>
      <c r="G399" s="52"/>
      <c r="H399" s="28"/>
      <c r="I399" s="28"/>
      <c r="J399" s="28"/>
      <c r="K399" s="28"/>
      <c r="L399" s="28"/>
      <c r="M399" s="28"/>
      <c r="N399" s="28"/>
      <c r="O399" s="28"/>
      <c r="P399" s="28"/>
      <c r="Q399" s="28"/>
      <c r="R399" s="145"/>
      <c r="S399" s="28"/>
      <c r="T399" s="28"/>
      <c r="U399" s="28"/>
      <c r="V399" s="160"/>
      <c r="W399" s="28"/>
      <c r="X399" s="28"/>
      <c r="Y399" s="28"/>
      <c r="Z399" s="28"/>
      <c r="AA399" s="28"/>
      <c r="AB399" s="28"/>
      <c r="AC399" s="28"/>
      <c r="AD399" s="28"/>
      <c r="AE399" s="28"/>
      <c r="AF399" s="28"/>
      <c r="AG399" s="36"/>
      <c r="AH399" s="36"/>
      <c r="AI399" s="36"/>
      <c r="AJ399" s="36"/>
    </row>
    <row r="400" ht="22.5" customHeight="1">
      <c r="A400" s="28"/>
      <c r="B400" s="28"/>
      <c r="C400" s="28"/>
      <c r="D400" s="28"/>
      <c r="E400" s="28"/>
      <c r="F400" s="36"/>
      <c r="G400" s="52"/>
      <c r="H400" s="28"/>
      <c r="I400" s="28"/>
      <c r="J400" s="28"/>
      <c r="K400" s="28"/>
      <c r="L400" s="28"/>
      <c r="M400" s="28"/>
      <c r="N400" s="28"/>
      <c r="O400" s="28"/>
      <c r="P400" s="28"/>
      <c r="Q400" s="28"/>
      <c r="R400" s="145"/>
      <c r="S400" s="28"/>
      <c r="T400" s="28"/>
      <c r="U400" s="28"/>
      <c r="V400" s="160"/>
      <c r="W400" s="28"/>
      <c r="X400" s="28"/>
      <c r="Y400" s="28"/>
      <c r="Z400" s="28"/>
      <c r="AA400" s="28"/>
      <c r="AB400" s="28"/>
      <c r="AC400" s="28"/>
      <c r="AD400" s="28"/>
      <c r="AE400" s="28"/>
      <c r="AF400" s="28"/>
      <c r="AG400" s="36"/>
      <c r="AH400" s="36"/>
      <c r="AI400" s="36"/>
      <c r="AJ400" s="36"/>
    </row>
    <row r="401" ht="22.5" customHeight="1">
      <c r="A401" s="28"/>
      <c r="B401" s="28"/>
      <c r="C401" s="28"/>
      <c r="D401" s="28"/>
      <c r="E401" s="28"/>
      <c r="F401" s="36"/>
      <c r="G401" s="52"/>
      <c r="H401" s="28"/>
      <c r="I401" s="28"/>
      <c r="J401" s="28"/>
      <c r="K401" s="28"/>
      <c r="L401" s="28"/>
      <c r="M401" s="28"/>
      <c r="N401" s="28"/>
      <c r="O401" s="28"/>
      <c r="P401" s="28"/>
      <c r="Q401" s="28"/>
      <c r="R401" s="145"/>
      <c r="S401" s="28"/>
      <c r="T401" s="28"/>
      <c r="U401" s="28"/>
      <c r="V401" s="160"/>
      <c r="W401" s="28"/>
      <c r="X401" s="28"/>
      <c r="Y401" s="28"/>
      <c r="Z401" s="28"/>
      <c r="AA401" s="28"/>
      <c r="AB401" s="28"/>
      <c r="AC401" s="28"/>
      <c r="AD401" s="28"/>
      <c r="AE401" s="28"/>
      <c r="AF401" s="28"/>
      <c r="AG401" s="36"/>
      <c r="AH401" s="36"/>
      <c r="AI401" s="36"/>
      <c r="AJ401" s="36"/>
    </row>
    <row r="402" ht="22.5" customHeight="1">
      <c r="A402" s="28"/>
      <c r="B402" s="28"/>
      <c r="C402" s="28"/>
      <c r="D402" s="28"/>
      <c r="E402" s="28"/>
      <c r="F402" s="36"/>
      <c r="G402" s="52"/>
      <c r="H402" s="28"/>
      <c r="I402" s="28"/>
      <c r="J402" s="28"/>
      <c r="K402" s="28"/>
      <c r="L402" s="28"/>
      <c r="M402" s="28"/>
      <c r="N402" s="28"/>
      <c r="O402" s="28"/>
      <c r="P402" s="28"/>
      <c r="Q402" s="28"/>
      <c r="R402" s="145"/>
      <c r="S402" s="28"/>
      <c r="T402" s="28"/>
      <c r="U402" s="28"/>
      <c r="V402" s="160"/>
      <c r="W402" s="28"/>
      <c r="X402" s="28"/>
      <c r="Y402" s="28"/>
      <c r="Z402" s="28"/>
      <c r="AA402" s="28"/>
      <c r="AB402" s="28"/>
      <c r="AC402" s="28"/>
      <c r="AD402" s="28"/>
      <c r="AE402" s="28"/>
      <c r="AF402" s="28"/>
      <c r="AG402" s="36"/>
      <c r="AH402" s="36"/>
      <c r="AI402" s="36"/>
      <c r="AJ402" s="36"/>
    </row>
    <row r="403" ht="22.5" customHeight="1">
      <c r="A403" s="28"/>
      <c r="B403" s="28"/>
      <c r="C403" s="28"/>
      <c r="D403" s="28"/>
      <c r="E403" s="28"/>
      <c r="F403" s="36"/>
      <c r="G403" s="52"/>
      <c r="H403" s="28"/>
      <c r="I403" s="28"/>
      <c r="J403" s="28"/>
      <c r="K403" s="28"/>
      <c r="L403" s="28"/>
      <c r="M403" s="28"/>
      <c r="N403" s="28"/>
      <c r="O403" s="28"/>
      <c r="P403" s="28"/>
      <c r="Q403" s="28"/>
      <c r="R403" s="145"/>
      <c r="S403" s="28"/>
      <c r="T403" s="28"/>
      <c r="U403" s="28"/>
      <c r="V403" s="160"/>
      <c r="W403" s="28"/>
      <c r="X403" s="28"/>
      <c r="Y403" s="28"/>
      <c r="Z403" s="28"/>
      <c r="AA403" s="28"/>
      <c r="AB403" s="28"/>
      <c r="AC403" s="28"/>
      <c r="AD403" s="28"/>
      <c r="AE403" s="28"/>
      <c r="AF403" s="28"/>
      <c r="AG403" s="36"/>
      <c r="AH403" s="36"/>
      <c r="AI403" s="36"/>
      <c r="AJ403" s="36"/>
    </row>
    <row r="404" ht="22.5" customHeight="1">
      <c r="A404" s="28"/>
      <c r="B404" s="28"/>
      <c r="C404" s="28"/>
      <c r="D404" s="28"/>
      <c r="E404" s="28"/>
      <c r="F404" s="36"/>
      <c r="G404" s="52"/>
      <c r="H404" s="28"/>
      <c r="I404" s="28"/>
      <c r="J404" s="28"/>
      <c r="K404" s="28"/>
      <c r="L404" s="28"/>
      <c r="M404" s="28"/>
      <c r="N404" s="28"/>
      <c r="O404" s="28"/>
      <c r="P404" s="28"/>
      <c r="Q404" s="28"/>
      <c r="R404" s="145"/>
      <c r="S404" s="28"/>
      <c r="T404" s="28"/>
      <c r="U404" s="28"/>
      <c r="V404" s="160"/>
      <c r="W404" s="28"/>
      <c r="X404" s="28"/>
      <c r="Y404" s="28"/>
      <c r="Z404" s="28"/>
      <c r="AA404" s="28"/>
      <c r="AB404" s="28"/>
      <c r="AC404" s="28"/>
      <c r="AD404" s="28"/>
      <c r="AE404" s="28"/>
      <c r="AF404" s="28"/>
      <c r="AG404" s="36"/>
      <c r="AH404" s="36"/>
      <c r="AI404" s="36"/>
      <c r="AJ404" s="36"/>
    </row>
    <row r="405" ht="22.5" customHeight="1">
      <c r="A405" s="28"/>
      <c r="B405" s="28"/>
      <c r="C405" s="28"/>
      <c r="D405" s="28"/>
      <c r="E405" s="28"/>
      <c r="F405" s="36"/>
      <c r="G405" s="52"/>
      <c r="H405" s="28"/>
      <c r="I405" s="28"/>
      <c r="J405" s="28"/>
      <c r="K405" s="28"/>
      <c r="L405" s="28"/>
      <c r="M405" s="28"/>
      <c r="N405" s="28"/>
      <c r="O405" s="28"/>
      <c r="P405" s="28"/>
      <c r="Q405" s="28"/>
      <c r="R405" s="145"/>
      <c r="S405" s="28"/>
      <c r="T405" s="28"/>
      <c r="U405" s="28"/>
      <c r="V405" s="160"/>
      <c r="W405" s="28"/>
      <c r="X405" s="28"/>
      <c r="Y405" s="28"/>
      <c r="Z405" s="28"/>
      <c r="AA405" s="28"/>
      <c r="AB405" s="28"/>
      <c r="AC405" s="28"/>
      <c r="AD405" s="28"/>
      <c r="AE405" s="28"/>
      <c r="AF405" s="28"/>
      <c r="AG405" s="36"/>
      <c r="AH405" s="36"/>
      <c r="AI405" s="36"/>
      <c r="AJ405" s="36"/>
    </row>
    <row r="406" ht="22.5" customHeight="1">
      <c r="A406" s="28"/>
      <c r="B406" s="28"/>
      <c r="C406" s="28"/>
      <c r="D406" s="28"/>
      <c r="E406" s="28"/>
      <c r="F406" s="36"/>
      <c r="G406" s="52"/>
      <c r="H406" s="28"/>
      <c r="I406" s="28"/>
      <c r="J406" s="28"/>
      <c r="K406" s="28"/>
      <c r="L406" s="28"/>
      <c r="M406" s="28"/>
      <c r="N406" s="28"/>
      <c r="O406" s="28"/>
      <c r="P406" s="28"/>
      <c r="Q406" s="28"/>
      <c r="R406" s="145"/>
      <c r="S406" s="28"/>
      <c r="T406" s="28"/>
      <c r="U406" s="28"/>
      <c r="V406" s="160"/>
      <c r="W406" s="28"/>
      <c r="X406" s="28"/>
      <c r="Y406" s="28"/>
      <c r="Z406" s="28"/>
      <c r="AA406" s="28"/>
      <c r="AB406" s="28"/>
      <c r="AC406" s="28"/>
      <c r="AD406" s="28"/>
      <c r="AE406" s="28"/>
      <c r="AF406" s="28"/>
      <c r="AG406" s="36"/>
      <c r="AH406" s="36"/>
      <c r="AI406" s="36"/>
      <c r="AJ406" s="36"/>
    </row>
    <row r="407" ht="22.5" customHeight="1">
      <c r="A407" s="28"/>
      <c r="B407" s="28"/>
      <c r="C407" s="28"/>
      <c r="D407" s="28"/>
      <c r="E407" s="28"/>
      <c r="F407" s="36"/>
      <c r="G407" s="52"/>
      <c r="H407" s="28"/>
      <c r="I407" s="28"/>
      <c r="J407" s="28"/>
      <c r="K407" s="28"/>
      <c r="L407" s="28"/>
      <c r="M407" s="28"/>
      <c r="N407" s="28"/>
      <c r="O407" s="28"/>
      <c r="P407" s="28"/>
      <c r="Q407" s="28"/>
      <c r="R407" s="145"/>
      <c r="S407" s="28"/>
      <c r="T407" s="28"/>
      <c r="U407" s="28"/>
      <c r="V407" s="160"/>
      <c r="W407" s="28"/>
      <c r="X407" s="28"/>
      <c r="Y407" s="28"/>
      <c r="Z407" s="28"/>
      <c r="AA407" s="28"/>
      <c r="AB407" s="28"/>
      <c r="AC407" s="28"/>
      <c r="AD407" s="28"/>
      <c r="AE407" s="28"/>
      <c r="AF407" s="28"/>
      <c r="AG407" s="36"/>
      <c r="AH407" s="36"/>
      <c r="AI407" s="36"/>
      <c r="AJ407" s="36"/>
    </row>
    <row r="408" ht="22.5" customHeight="1">
      <c r="A408" s="28"/>
      <c r="B408" s="28"/>
      <c r="C408" s="28"/>
      <c r="D408" s="28"/>
      <c r="E408" s="28"/>
      <c r="F408" s="36"/>
      <c r="G408" s="52"/>
      <c r="H408" s="28"/>
      <c r="I408" s="28"/>
      <c r="J408" s="28"/>
      <c r="K408" s="28"/>
      <c r="L408" s="28"/>
      <c r="M408" s="28"/>
      <c r="N408" s="28"/>
      <c r="O408" s="28"/>
      <c r="P408" s="28"/>
      <c r="Q408" s="28"/>
      <c r="R408" s="145"/>
      <c r="S408" s="28"/>
      <c r="T408" s="28"/>
      <c r="U408" s="28"/>
      <c r="V408" s="160"/>
      <c r="W408" s="28"/>
      <c r="X408" s="28"/>
      <c r="Y408" s="28"/>
      <c r="Z408" s="28"/>
      <c r="AA408" s="28"/>
      <c r="AB408" s="28"/>
      <c r="AC408" s="28"/>
      <c r="AD408" s="28"/>
      <c r="AE408" s="28"/>
      <c r="AF408" s="28"/>
      <c r="AG408" s="36"/>
      <c r="AH408" s="36"/>
      <c r="AI408" s="36"/>
      <c r="AJ408" s="36"/>
    </row>
    <row r="409" ht="22.5" customHeight="1">
      <c r="A409" s="28"/>
      <c r="B409" s="28"/>
      <c r="C409" s="28"/>
      <c r="D409" s="28"/>
      <c r="E409" s="28"/>
      <c r="F409" s="36"/>
      <c r="G409" s="52"/>
      <c r="H409" s="28"/>
      <c r="I409" s="28"/>
      <c r="J409" s="28"/>
      <c r="K409" s="28"/>
      <c r="L409" s="28"/>
      <c r="M409" s="28"/>
      <c r="N409" s="28"/>
      <c r="O409" s="28"/>
      <c r="P409" s="28"/>
      <c r="Q409" s="28"/>
      <c r="R409" s="145"/>
      <c r="S409" s="28"/>
      <c r="T409" s="28"/>
      <c r="U409" s="28"/>
      <c r="V409" s="160"/>
      <c r="W409" s="28"/>
      <c r="X409" s="28"/>
      <c r="Y409" s="28"/>
      <c r="Z409" s="28"/>
      <c r="AA409" s="28"/>
      <c r="AB409" s="28"/>
      <c r="AC409" s="28"/>
      <c r="AD409" s="28"/>
      <c r="AE409" s="28"/>
      <c r="AF409" s="28"/>
      <c r="AG409" s="36"/>
      <c r="AH409" s="36"/>
      <c r="AI409" s="36"/>
      <c r="AJ409" s="36"/>
    </row>
    <row r="410" ht="22.5" customHeight="1">
      <c r="A410" s="28"/>
      <c r="B410" s="28"/>
      <c r="C410" s="28"/>
      <c r="D410" s="28"/>
      <c r="E410" s="28"/>
      <c r="F410" s="36"/>
      <c r="G410" s="52"/>
      <c r="H410" s="28"/>
      <c r="I410" s="28"/>
      <c r="J410" s="28"/>
      <c r="K410" s="28"/>
      <c r="L410" s="28"/>
      <c r="M410" s="28"/>
      <c r="N410" s="28"/>
      <c r="O410" s="28"/>
      <c r="P410" s="28"/>
      <c r="Q410" s="28"/>
      <c r="R410" s="145"/>
      <c r="S410" s="28"/>
      <c r="T410" s="28"/>
      <c r="U410" s="28"/>
      <c r="V410" s="160"/>
      <c r="W410" s="28"/>
      <c r="X410" s="28"/>
      <c r="Y410" s="28"/>
      <c r="Z410" s="28"/>
      <c r="AA410" s="28"/>
      <c r="AB410" s="28"/>
      <c r="AC410" s="28"/>
      <c r="AD410" s="28"/>
      <c r="AE410" s="28"/>
      <c r="AF410" s="28"/>
      <c r="AG410" s="36"/>
      <c r="AH410" s="36"/>
      <c r="AI410" s="36"/>
      <c r="AJ410" s="36"/>
    </row>
    <row r="411" ht="22.5" customHeight="1">
      <c r="A411" s="28"/>
      <c r="B411" s="28"/>
      <c r="C411" s="28"/>
      <c r="D411" s="28"/>
      <c r="E411" s="28"/>
      <c r="F411" s="36"/>
      <c r="G411" s="52"/>
      <c r="H411" s="28"/>
      <c r="I411" s="28"/>
      <c r="J411" s="28"/>
      <c r="K411" s="28"/>
      <c r="L411" s="28"/>
      <c r="M411" s="28"/>
      <c r="N411" s="28"/>
      <c r="O411" s="28"/>
      <c r="P411" s="28"/>
      <c r="Q411" s="28"/>
      <c r="R411" s="145"/>
      <c r="S411" s="28"/>
      <c r="T411" s="28"/>
      <c r="U411" s="28"/>
      <c r="V411" s="160"/>
      <c r="W411" s="28"/>
      <c r="X411" s="28"/>
      <c r="Y411" s="28"/>
      <c r="Z411" s="28"/>
      <c r="AA411" s="28"/>
      <c r="AB411" s="28"/>
      <c r="AC411" s="28"/>
      <c r="AD411" s="28"/>
      <c r="AE411" s="28"/>
      <c r="AF411" s="28"/>
      <c r="AG411" s="36"/>
      <c r="AH411" s="36"/>
      <c r="AI411" s="36"/>
      <c r="AJ411" s="36"/>
    </row>
    <row r="412" ht="22.5" customHeight="1">
      <c r="A412" s="28"/>
      <c r="B412" s="28"/>
      <c r="C412" s="28"/>
      <c r="D412" s="28"/>
      <c r="E412" s="28"/>
      <c r="F412" s="36"/>
      <c r="G412" s="52"/>
      <c r="H412" s="28"/>
      <c r="I412" s="28"/>
      <c r="J412" s="28"/>
      <c r="K412" s="28"/>
      <c r="L412" s="28"/>
      <c r="M412" s="28"/>
      <c r="N412" s="28"/>
      <c r="O412" s="28"/>
      <c r="P412" s="28"/>
      <c r="Q412" s="28"/>
      <c r="R412" s="145"/>
      <c r="S412" s="28"/>
      <c r="T412" s="28"/>
      <c r="U412" s="28"/>
      <c r="V412" s="160"/>
      <c r="W412" s="28"/>
      <c r="X412" s="28"/>
      <c r="Y412" s="28"/>
      <c r="Z412" s="28"/>
      <c r="AA412" s="28"/>
      <c r="AB412" s="28"/>
      <c r="AC412" s="28"/>
      <c r="AD412" s="28"/>
      <c r="AE412" s="28"/>
      <c r="AF412" s="28"/>
      <c r="AG412" s="36"/>
      <c r="AH412" s="36"/>
      <c r="AI412" s="36"/>
      <c r="AJ412" s="36"/>
    </row>
    <row r="413" ht="22.5" customHeight="1">
      <c r="A413" s="28"/>
      <c r="B413" s="28"/>
      <c r="C413" s="28"/>
      <c r="D413" s="28"/>
      <c r="E413" s="28"/>
      <c r="F413" s="36"/>
      <c r="G413" s="52"/>
      <c r="H413" s="28"/>
      <c r="I413" s="28"/>
      <c r="J413" s="28"/>
      <c r="K413" s="28"/>
      <c r="L413" s="28"/>
      <c r="M413" s="28"/>
      <c r="N413" s="28"/>
      <c r="O413" s="28"/>
      <c r="P413" s="28"/>
      <c r="Q413" s="28"/>
      <c r="R413" s="145"/>
      <c r="S413" s="28"/>
      <c r="T413" s="28"/>
      <c r="U413" s="28"/>
      <c r="V413" s="160"/>
      <c r="W413" s="28"/>
      <c r="X413" s="28"/>
      <c r="Y413" s="28"/>
      <c r="Z413" s="28"/>
      <c r="AA413" s="28"/>
      <c r="AB413" s="28"/>
      <c r="AC413" s="28"/>
      <c r="AD413" s="28"/>
      <c r="AE413" s="28"/>
      <c r="AF413" s="28"/>
      <c r="AG413" s="36"/>
      <c r="AH413" s="36"/>
      <c r="AI413" s="36"/>
      <c r="AJ413" s="36"/>
    </row>
    <row r="414" ht="22.5" customHeight="1">
      <c r="A414" s="28"/>
      <c r="B414" s="28"/>
      <c r="C414" s="28"/>
      <c r="D414" s="28"/>
      <c r="E414" s="28"/>
      <c r="F414" s="36"/>
      <c r="G414" s="52"/>
      <c r="H414" s="28"/>
      <c r="I414" s="28"/>
      <c r="J414" s="28"/>
      <c r="K414" s="28"/>
      <c r="L414" s="28"/>
      <c r="M414" s="28"/>
      <c r="N414" s="28"/>
      <c r="O414" s="28"/>
      <c r="P414" s="28"/>
      <c r="Q414" s="28"/>
      <c r="R414" s="145"/>
      <c r="S414" s="28"/>
      <c r="T414" s="28"/>
      <c r="U414" s="28"/>
      <c r="V414" s="160"/>
      <c r="W414" s="28"/>
      <c r="X414" s="28"/>
      <c r="Y414" s="28"/>
      <c r="Z414" s="28"/>
      <c r="AA414" s="28"/>
      <c r="AB414" s="28"/>
      <c r="AC414" s="28"/>
      <c r="AD414" s="28"/>
      <c r="AE414" s="28"/>
      <c r="AF414" s="28"/>
      <c r="AG414" s="36"/>
      <c r="AH414" s="36"/>
      <c r="AI414" s="36"/>
      <c r="AJ414" s="36"/>
    </row>
    <row r="415" ht="22.5" customHeight="1">
      <c r="A415" s="28"/>
      <c r="B415" s="28"/>
      <c r="C415" s="28"/>
      <c r="D415" s="28"/>
      <c r="E415" s="28"/>
      <c r="F415" s="36"/>
      <c r="G415" s="52"/>
      <c r="H415" s="28"/>
      <c r="I415" s="28"/>
      <c r="J415" s="28"/>
      <c r="K415" s="28"/>
      <c r="L415" s="28"/>
      <c r="M415" s="28"/>
      <c r="N415" s="28"/>
      <c r="O415" s="28"/>
      <c r="P415" s="28"/>
      <c r="Q415" s="28"/>
      <c r="R415" s="145"/>
      <c r="S415" s="28"/>
      <c r="T415" s="28"/>
      <c r="U415" s="28"/>
      <c r="V415" s="160"/>
      <c r="W415" s="28"/>
      <c r="X415" s="28"/>
      <c r="Y415" s="28"/>
      <c r="Z415" s="28"/>
      <c r="AA415" s="28"/>
      <c r="AB415" s="28"/>
      <c r="AC415" s="28"/>
      <c r="AD415" s="28"/>
      <c r="AE415" s="28"/>
      <c r="AF415" s="28"/>
      <c r="AG415" s="36"/>
      <c r="AH415" s="36"/>
      <c r="AI415" s="36"/>
      <c r="AJ415" s="36"/>
    </row>
    <row r="416" ht="22.5" customHeight="1">
      <c r="A416" s="28"/>
      <c r="B416" s="28"/>
      <c r="C416" s="28"/>
      <c r="D416" s="28"/>
      <c r="E416" s="28"/>
      <c r="F416" s="36"/>
      <c r="G416" s="52"/>
      <c r="H416" s="28"/>
      <c r="I416" s="28"/>
      <c r="J416" s="28"/>
      <c r="K416" s="28"/>
      <c r="L416" s="28"/>
      <c r="M416" s="28"/>
      <c r="N416" s="28"/>
      <c r="O416" s="28"/>
      <c r="P416" s="28"/>
      <c r="Q416" s="28"/>
      <c r="R416" s="145"/>
      <c r="S416" s="28"/>
      <c r="T416" s="28"/>
      <c r="U416" s="28"/>
      <c r="V416" s="160"/>
      <c r="W416" s="28"/>
      <c r="X416" s="28"/>
      <c r="Y416" s="28"/>
      <c r="Z416" s="28"/>
      <c r="AA416" s="28"/>
      <c r="AB416" s="28"/>
      <c r="AC416" s="28"/>
      <c r="AD416" s="28"/>
      <c r="AE416" s="28"/>
      <c r="AF416" s="28"/>
      <c r="AG416" s="36"/>
      <c r="AH416" s="36"/>
      <c r="AI416" s="36"/>
      <c r="AJ416" s="36"/>
    </row>
    <row r="417" ht="22.5" customHeight="1">
      <c r="A417" s="28"/>
      <c r="B417" s="28"/>
      <c r="C417" s="28"/>
      <c r="D417" s="28"/>
      <c r="E417" s="28"/>
      <c r="F417" s="36"/>
      <c r="G417" s="52"/>
      <c r="H417" s="28"/>
      <c r="I417" s="28"/>
      <c r="J417" s="28"/>
      <c r="K417" s="28"/>
      <c r="L417" s="28"/>
      <c r="M417" s="28"/>
      <c r="N417" s="28"/>
      <c r="O417" s="28"/>
      <c r="P417" s="28"/>
      <c r="Q417" s="28"/>
      <c r="R417" s="145"/>
      <c r="S417" s="28"/>
      <c r="T417" s="28"/>
      <c r="U417" s="28"/>
      <c r="V417" s="160"/>
      <c r="W417" s="28"/>
      <c r="X417" s="28"/>
      <c r="Y417" s="28"/>
      <c r="Z417" s="28"/>
      <c r="AA417" s="28"/>
      <c r="AB417" s="28"/>
      <c r="AC417" s="28"/>
      <c r="AD417" s="28"/>
      <c r="AE417" s="28"/>
      <c r="AF417" s="28"/>
      <c r="AG417" s="36"/>
      <c r="AH417" s="36"/>
      <c r="AI417" s="36"/>
      <c r="AJ417" s="36"/>
    </row>
    <row r="418" ht="22.5" customHeight="1">
      <c r="A418" s="28"/>
      <c r="B418" s="28"/>
      <c r="C418" s="28"/>
      <c r="D418" s="28"/>
      <c r="E418" s="28"/>
      <c r="F418" s="36"/>
      <c r="G418" s="52"/>
      <c r="H418" s="28"/>
      <c r="I418" s="28"/>
      <c r="J418" s="28"/>
      <c r="K418" s="28"/>
      <c r="L418" s="28"/>
      <c r="M418" s="28"/>
      <c r="N418" s="28"/>
      <c r="O418" s="28"/>
      <c r="P418" s="28"/>
      <c r="Q418" s="28"/>
      <c r="R418" s="145"/>
      <c r="S418" s="28"/>
      <c r="T418" s="28"/>
      <c r="U418" s="28"/>
      <c r="V418" s="160"/>
      <c r="W418" s="28"/>
      <c r="X418" s="28"/>
      <c r="Y418" s="28"/>
      <c r="Z418" s="28"/>
      <c r="AA418" s="28"/>
      <c r="AB418" s="28"/>
      <c r="AC418" s="28"/>
      <c r="AD418" s="28"/>
      <c r="AE418" s="28"/>
      <c r="AF418" s="28"/>
      <c r="AG418" s="36"/>
      <c r="AH418" s="36"/>
      <c r="AI418" s="36"/>
      <c r="AJ418" s="36"/>
    </row>
    <row r="419" ht="22.5" customHeight="1">
      <c r="A419" s="28"/>
      <c r="B419" s="28"/>
      <c r="C419" s="28"/>
      <c r="D419" s="28"/>
      <c r="E419" s="28"/>
      <c r="F419" s="36"/>
      <c r="G419" s="52"/>
      <c r="H419" s="28"/>
      <c r="I419" s="28"/>
      <c r="J419" s="28"/>
      <c r="K419" s="28"/>
      <c r="L419" s="28"/>
      <c r="M419" s="28"/>
      <c r="N419" s="28"/>
      <c r="O419" s="28"/>
      <c r="P419" s="28"/>
      <c r="Q419" s="28"/>
      <c r="R419" s="145"/>
      <c r="S419" s="28"/>
      <c r="T419" s="28"/>
      <c r="U419" s="28"/>
      <c r="V419" s="160"/>
      <c r="W419" s="28"/>
      <c r="X419" s="28"/>
      <c r="Y419" s="28"/>
      <c r="Z419" s="28"/>
      <c r="AA419" s="28"/>
      <c r="AB419" s="28"/>
      <c r="AC419" s="28"/>
      <c r="AD419" s="28"/>
      <c r="AE419" s="28"/>
      <c r="AF419" s="28"/>
      <c r="AG419" s="36"/>
      <c r="AH419" s="36"/>
      <c r="AI419" s="36"/>
      <c r="AJ419" s="36"/>
    </row>
    <row r="420" ht="22.5" customHeight="1">
      <c r="A420" s="28"/>
      <c r="B420" s="28"/>
      <c r="C420" s="28"/>
      <c r="D420" s="28"/>
      <c r="E420" s="28"/>
      <c r="F420" s="36"/>
      <c r="G420" s="52"/>
      <c r="H420" s="28"/>
      <c r="I420" s="28"/>
      <c r="J420" s="28"/>
      <c r="K420" s="28"/>
      <c r="L420" s="28"/>
      <c r="M420" s="28"/>
      <c r="N420" s="28"/>
      <c r="O420" s="28"/>
      <c r="P420" s="28"/>
      <c r="Q420" s="28"/>
      <c r="R420" s="145"/>
      <c r="S420" s="28"/>
      <c r="T420" s="28"/>
      <c r="U420" s="28"/>
      <c r="V420" s="160"/>
      <c r="W420" s="28"/>
      <c r="X420" s="28"/>
      <c r="Y420" s="28"/>
      <c r="Z420" s="28"/>
      <c r="AA420" s="28"/>
      <c r="AB420" s="28"/>
      <c r="AC420" s="28"/>
      <c r="AD420" s="28"/>
      <c r="AE420" s="28"/>
      <c r="AF420" s="28"/>
      <c r="AG420" s="36"/>
      <c r="AH420" s="36"/>
      <c r="AI420" s="36"/>
      <c r="AJ420" s="36"/>
    </row>
    <row r="421" ht="22.5" customHeight="1">
      <c r="A421" s="28"/>
      <c r="B421" s="28"/>
      <c r="C421" s="28"/>
      <c r="D421" s="28"/>
      <c r="E421" s="28"/>
      <c r="F421" s="36"/>
      <c r="G421" s="52"/>
      <c r="H421" s="28"/>
      <c r="I421" s="28"/>
      <c r="J421" s="28"/>
      <c r="K421" s="28"/>
      <c r="L421" s="28"/>
      <c r="M421" s="28"/>
      <c r="N421" s="28"/>
      <c r="O421" s="28"/>
      <c r="P421" s="28"/>
      <c r="Q421" s="28"/>
      <c r="R421" s="145"/>
      <c r="S421" s="28"/>
      <c r="T421" s="28"/>
      <c r="U421" s="28"/>
      <c r="V421" s="160"/>
      <c r="W421" s="28"/>
      <c r="X421" s="28"/>
      <c r="Y421" s="28"/>
      <c r="Z421" s="28"/>
      <c r="AA421" s="28"/>
      <c r="AB421" s="28"/>
      <c r="AC421" s="28"/>
      <c r="AD421" s="28"/>
      <c r="AE421" s="28"/>
      <c r="AF421" s="28"/>
      <c r="AG421" s="36"/>
      <c r="AH421" s="36"/>
      <c r="AI421" s="36"/>
      <c r="AJ421" s="36"/>
    </row>
    <row r="422" ht="22.5" customHeight="1">
      <c r="A422" s="28"/>
      <c r="B422" s="28"/>
      <c r="C422" s="28"/>
      <c r="D422" s="28"/>
      <c r="E422" s="28"/>
      <c r="F422" s="36"/>
      <c r="G422" s="52"/>
      <c r="H422" s="28"/>
      <c r="I422" s="28"/>
      <c r="J422" s="28"/>
      <c r="K422" s="28"/>
      <c r="L422" s="28"/>
      <c r="M422" s="28"/>
      <c r="N422" s="28"/>
      <c r="O422" s="28"/>
      <c r="P422" s="28"/>
      <c r="Q422" s="28"/>
      <c r="R422" s="145"/>
      <c r="S422" s="28"/>
      <c r="T422" s="28"/>
      <c r="U422" s="28"/>
      <c r="V422" s="160"/>
      <c r="W422" s="28"/>
      <c r="X422" s="28"/>
      <c r="Y422" s="28"/>
      <c r="Z422" s="28"/>
      <c r="AA422" s="28"/>
      <c r="AB422" s="28"/>
      <c r="AC422" s="28"/>
      <c r="AD422" s="28"/>
      <c r="AE422" s="28"/>
      <c r="AF422" s="28"/>
      <c r="AG422" s="36"/>
      <c r="AH422" s="36"/>
      <c r="AI422" s="36"/>
      <c r="AJ422" s="36"/>
    </row>
    <row r="423" ht="22.5" customHeight="1">
      <c r="A423" s="28"/>
      <c r="B423" s="28"/>
      <c r="C423" s="28"/>
      <c r="D423" s="28"/>
      <c r="E423" s="28"/>
      <c r="F423" s="36"/>
      <c r="G423" s="52"/>
      <c r="H423" s="28"/>
      <c r="I423" s="28"/>
      <c r="J423" s="28"/>
      <c r="K423" s="28"/>
      <c r="L423" s="28"/>
      <c r="M423" s="28"/>
      <c r="N423" s="28"/>
      <c r="O423" s="28"/>
      <c r="P423" s="28"/>
      <c r="Q423" s="28"/>
      <c r="R423" s="145"/>
      <c r="S423" s="28"/>
      <c r="T423" s="28"/>
      <c r="U423" s="28"/>
      <c r="V423" s="160"/>
      <c r="W423" s="28"/>
      <c r="X423" s="28"/>
      <c r="Y423" s="28"/>
      <c r="Z423" s="28"/>
      <c r="AA423" s="28"/>
      <c r="AB423" s="28"/>
      <c r="AC423" s="28"/>
      <c r="AD423" s="28"/>
      <c r="AE423" s="28"/>
      <c r="AF423" s="28"/>
      <c r="AG423" s="36"/>
      <c r="AH423" s="36"/>
      <c r="AI423" s="36"/>
      <c r="AJ423" s="36"/>
    </row>
    <row r="424" ht="22.5" customHeight="1">
      <c r="A424" s="28"/>
      <c r="B424" s="28"/>
      <c r="C424" s="28"/>
      <c r="D424" s="28"/>
      <c r="E424" s="28"/>
      <c r="F424" s="36"/>
      <c r="G424" s="52"/>
      <c r="H424" s="28"/>
      <c r="I424" s="28"/>
      <c r="J424" s="28"/>
      <c r="K424" s="28"/>
      <c r="L424" s="28"/>
      <c r="M424" s="28"/>
      <c r="N424" s="28"/>
      <c r="O424" s="28"/>
      <c r="P424" s="28"/>
      <c r="Q424" s="28"/>
      <c r="R424" s="145"/>
      <c r="S424" s="28"/>
      <c r="T424" s="28"/>
      <c r="U424" s="28"/>
      <c r="V424" s="160"/>
      <c r="W424" s="28"/>
      <c r="X424" s="28"/>
      <c r="Y424" s="28"/>
      <c r="Z424" s="28"/>
      <c r="AA424" s="28"/>
      <c r="AB424" s="28"/>
      <c r="AC424" s="28"/>
      <c r="AD424" s="28"/>
      <c r="AE424" s="28"/>
      <c r="AF424" s="28"/>
      <c r="AG424" s="36"/>
      <c r="AH424" s="36"/>
      <c r="AI424" s="36"/>
      <c r="AJ424" s="36"/>
    </row>
    <row r="425" ht="22.5" customHeight="1">
      <c r="A425" s="28"/>
      <c r="B425" s="28"/>
      <c r="C425" s="28"/>
      <c r="D425" s="28"/>
      <c r="E425" s="28"/>
      <c r="F425" s="36"/>
      <c r="G425" s="52"/>
      <c r="H425" s="28"/>
      <c r="I425" s="28"/>
      <c r="J425" s="28"/>
      <c r="K425" s="28"/>
      <c r="L425" s="28"/>
      <c r="M425" s="28"/>
      <c r="N425" s="28"/>
      <c r="O425" s="28"/>
      <c r="P425" s="28"/>
      <c r="Q425" s="28"/>
      <c r="R425" s="145"/>
      <c r="S425" s="28"/>
      <c r="T425" s="28"/>
      <c r="U425" s="28"/>
      <c r="V425" s="160"/>
      <c r="W425" s="28"/>
      <c r="X425" s="28"/>
      <c r="Y425" s="28"/>
      <c r="Z425" s="28"/>
      <c r="AA425" s="28"/>
      <c r="AB425" s="28"/>
      <c r="AC425" s="28"/>
      <c r="AD425" s="28"/>
      <c r="AE425" s="28"/>
      <c r="AF425" s="28"/>
      <c r="AG425" s="36"/>
      <c r="AH425" s="36"/>
      <c r="AI425" s="36"/>
      <c r="AJ425" s="36"/>
    </row>
    <row r="426" ht="22.5" customHeight="1">
      <c r="A426" s="28"/>
      <c r="B426" s="28"/>
      <c r="C426" s="28"/>
      <c r="D426" s="28"/>
      <c r="E426" s="28"/>
      <c r="F426" s="36"/>
      <c r="G426" s="52"/>
      <c r="H426" s="28"/>
      <c r="I426" s="28"/>
      <c r="J426" s="28"/>
      <c r="K426" s="28"/>
      <c r="L426" s="28"/>
      <c r="M426" s="28"/>
      <c r="N426" s="28"/>
      <c r="O426" s="28"/>
      <c r="P426" s="28"/>
      <c r="Q426" s="28"/>
      <c r="R426" s="145"/>
      <c r="S426" s="28"/>
      <c r="T426" s="28"/>
      <c r="U426" s="28"/>
      <c r="V426" s="160"/>
      <c r="W426" s="28"/>
      <c r="X426" s="28"/>
      <c r="Y426" s="28"/>
      <c r="Z426" s="28"/>
      <c r="AA426" s="28"/>
      <c r="AB426" s="28"/>
      <c r="AC426" s="28"/>
      <c r="AD426" s="28"/>
      <c r="AE426" s="28"/>
      <c r="AF426" s="28"/>
      <c r="AG426" s="36"/>
      <c r="AH426" s="36"/>
      <c r="AI426" s="36"/>
      <c r="AJ426" s="36"/>
    </row>
    <row r="427" ht="22.5" customHeight="1">
      <c r="A427" s="28"/>
      <c r="B427" s="28"/>
      <c r="C427" s="28"/>
      <c r="D427" s="28"/>
      <c r="E427" s="28"/>
      <c r="F427" s="36"/>
      <c r="G427" s="52"/>
      <c r="H427" s="28"/>
      <c r="I427" s="28"/>
      <c r="J427" s="28"/>
      <c r="K427" s="28"/>
      <c r="L427" s="28"/>
      <c r="M427" s="28"/>
      <c r="N427" s="28"/>
      <c r="O427" s="28"/>
      <c r="P427" s="28"/>
      <c r="Q427" s="28"/>
      <c r="R427" s="145"/>
      <c r="S427" s="28"/>
      <c r="T427" s="28"/>
      <c r="U427" s="28"/>
      <c r="V427" s="160"/>
      <c r="W427" s="28"/>
      <c r="X427" s="28"/>
      <c r="Y427" s="28"/>
      <c r="Z427" s="28"/>
      <c r="AA427" s="28"/>
      <c r="AB427" s="28"/>
      <c r="AC427" s="28"/>
      <c r="AD427" s="28"/>
      <c r="AE427" s="28"/>
      <c r="AF427" s="28"/>
      <c r="AG427" s="36"/>
      <c r="AH427" s="36"/>
      <c r="AI427" s="36"/>
      <c r="AJ427" s="36"/>
    </row>
    <row r="428" ht="22.5" customHeight="1">
      <c r="A428" s="28"/>
      <c r="B428" s="28"/>
      <c r="C428" s="28"/>
      <c r="D428" s="28"/>
      <c r="E428" s="28"/>
      <c r="F428" s="36"/>
      <c r="G428" s="52"/>
      <c r="H428" s="28"/>
      <c r="I428" s="28"/>
      <c r="J428" s="28"/>
      <c r="K428" s="28"/>
      <c r="L428" s="28"/>
      <c r="M428" s="28"/>
      <c r="N428" s="28"/>
      <c r="O428" s="28"/>
      <c r="P428" s="28"/>
      <c r="Q428" s="28"/>
      <c r="R428" s="145"/>
      <c r="S428" s="28"/>
      <c r="T428" s="28"/>
      <c r="U428" s="28"/>
      <c r="V428" s="160"/>
      <c r="W428" s="28"/>
      <c r="X428" s="28"/>
      <c r="Y428" s="28"/>
      <c r="Z428" s="28"/>
      <c r="AA428" s="28"/>
      <c r="AB428" s="28"/>
      <c r="AC428" s="28"/>
      <c r="AD428" s="28"/>
      <c r="AE428" s="28"/>
      <c r="AF428" s="28"/>
      <c r="AG428" s="36"/>
      <c r="AH428" s="36"/>
      <c r="AI428" s="36"/>
      <c r="AJ428" s="36"/>
    </row>
    <row r="429" ht="22.5" customHeight="1">
      <c r="A429" s="28"/>
      <c r="B429" s="28"/>
      <c r="C429" s="28"/>
      <c r="D429" s="28"/>
      <c r="E429" s="28"/>
      <c r="F429" s="36"/>
      <c r="G429" s="52"/>
      <c r="H429" s="28"/>
      <c r="I429" s="28"/>
      <c r="J429" s="28"/>
      <c r="K429" s="28"/>
      <c r="L429" s="28"/>
      <c r="M429" s="28"/>
      <c r="N429" s="28"/>
      <c r="O429" s="28"/>
      <c r="P429" s="28"/>
      <c r="Q429" s="28"/>
      <c r="R429" s="145"/>
      <c r="S429" s="28"/>
      <c r="T429" s="28"/>
      <c r="U429" s="28"/>
      <c r="V429" s="160"/>
      <c r="W429" s="28"/>
      <c r="X429" s="28"/>
      <c r="Y429" s="28"/>
      <c r="Z429" s="28"/>
      <c r="AA429" s="28"/>
      <c r="AB429" s="28"/>
      <c r="AC429" s="28"/>
      <c r="AD429" s="28"/>
      <c r="AE429" s="28"/>
      <c r="AF429" s="28"/>
      <c r="AG429" s="36"/>
      <c r="AH429" s="36"/>
      <c r="AI429" s="36"/>
      <c r="AJ429" s="36"/>
    </row>
    <row r="430" ht="22.5" customHeight="1">
      <c r="A430" s="28"/>
      <c r="B430" s="28"/>
      <c r="C430" s="28"/>
      <c r="D430" s="28"/>
      <c r="E430" s="28"/>
      <c r="F430" s="36"/>
      <c r="G430" s="52"/>
      <c r="H430" s="28"/>
      <c r="I430" s="28"/>
      <c r="J430" s="28"/>
      <c r="K430" s="28"/>
      <c r="L430" s="28"/>
      <c r="M430" s="28"/>
      <c r="N430" s="28"/>
      <c r="O430" s="28"/>
      <c r="P430" s="28"/>
      <c r="Q430" s="28"/>
      <c r="R430" s="145"/>
      <c r="S430" s="28"/>
      <c r="T430" s="28"/>
      <c r="U430" s="28"/>
      <c r="V430" s="160"/>
      <c r="W430" s="28"/>
      <c r="X430" s="28"/>
      <c r="Y430" s="28"/>
      <c r="Z430" s="28"/>
      <c r="AA430" s="28"/>
      <c r="AB430" s="28"/>
      <c r="AC430" s="28"/>
      <c r="AD430" s="28"/>
      <c r="AE430" s="28"/>
      <c r="AF430" s="28"/>
      <c r="AG430" s="36"/>
      <c r="AH430" s="36"/>
      <c r="AI430" s="36"/>
      <c r="AJ430" s="36"/>
    </row>
    <row r="431" ht="22.5" customHeight="1">
      <c r="A431" s="28"/>
      <c r="B431" s="28"/>
      <c r="C431" s="28"/>
      <c r="D431" s="28"/>
      <c r="E431" s="28"/>
      <c r="F431" s="36"/>
      <c r="G431" s="52"/>
      <c r="H431" s="28"/>
      <c r="I431" s="28"/>
      <c r="J431" s="28"/>
      <c r="K431" s="28"/>
      <c r="L431" s="28"/>
      <c r="M431" s="28"/>
      <c r="N431" s="28"/>
      <c r="O431" s="28"/>
      <c r="P431" s="28"/>
      <c r="Q431" s="28"/>
      <c r="R431" s="145"/>
      <c r="S431" s="28"/>
      <c r="T431" s="28"/>
      <c r="U431" s="28"/>
      <c r="V431" s="160"/>
      <c r="W431" s="28"/>
      <c r="X431" s="28"/>
      <c r="Y431" s="28"/>
      <c r="Z431" s="28"/>
      <c r="AA431" s="28"/>
      <c r="AB431" s="28"/>
      <c r="AC431" s="28"/>
      <c r="AD431" s="28"/>
      <c r="AE431" s="28"/>
      <c r="AF431" s="28"/>
      <c r="AG431" s="36"/>
      <c r="AH431" s="36"/>
      <c r="AI431" s="36"/>
      <c r="AJ431" s="36"/>
    </row>
    <row r="432" ht="22.5" customHeight="1">
      <c r="A432" s="28"/>
      <c r="B432" s="28"/>
      <c r="C432" s="28"/>
      <c r="D432" s="28"/>
      <c r="E432" s="28"/>
      <c r="F432" s="36"/>
      <c r="G432" s="52"/>
      <c r="H432" s="28"/>
      <c r="I432" s="28"/>
      <c r="J432" s="28"/>
      <c r="K432" s="28"/>
      <c r="L432" s="28"/>
      <c r="M432" s="28"/>
      <c r="N432" s="28"/>
      <c r="O432" s="28"/>
      <c r="P432" s="28"/>
      <c r="Q432" s="28"/>
      <c r="R432" s="145"/>
      <c r="S432" s="28"/>
      <c r="T432" s="28"/>
      <c r="U432" s="28"/>
      <c r="V432" s="160"/>
      <c r="W432" s="28"/>
      <c r="X432" s="28"/>
      <c r="Y432" s="28"/>
      <c r="Z432" s="28"/>
      <c r="AA432" s="28"/>
      <c r="AB432" s="28"/>
      <c r="AC432" s="28"/>
      <c r="AD432" s="28"/>
      <c r="AE432" s="28"/>
      <c r="AF432" s="28"/>
      <c r="AG432" s="36"/>
      <c r="AH432" s="36"/>
      <c r="AI432" s="36"/>
      <c r="AJ432" s="36"/>
    </row>
    <row r="433" ht="22.5" customHeight="1">
      <c r="A433" s="28"/>
      <c r="B433" s="28"/>
      <c r="C433" s="28"/>
      <c r="D433" s="28"/>
      <c r="E433" s="28"/>
      <c r="F433" s="36"/>
      <c r="G433" s="52"/>
      <c r="H433" s="28"/>
      <c r="I433" s="28"/>
      <c r="J433" s="28"/>
      <c r="K433" s="28"/>
      <c r="L433" s="28"/>
      <c r="M433" s="28"/>
      <c r="N433" s="28"/>
      <c r="O433" s="28"/>
      <c r="P433" s="28"/>
      <c r="Q433" s="28"/>
      <c r="R433" s="145"/>
      <c r="S433" s="28"/>
      <c r="T433" s="28"/>
      <c r="U433" s="28"/>
      <c r="V433" s="160"/>
      <c r="W433" s="28"/>
      <c r="X433" s="28"/>
      <c r="Y433" s="28"/>
      <c r="Z433" s="28"/>
      <c r="AA433" s="28"/>
      <c r="AB433" s="28"/>
      <c r="AC433" s="28"/>
      <c r="AD433" s="28"/>
      <c r="AE433" s="28"/>
      <c r="AF433" s="28"/>
      <c r="AG433" s="36"/>
      <c r="AH433" s="36"/>
      <c r="AI433" s="36"/>
      <c r="AJ433" s="36"/>
    </row>
    <row r="434" ht="22.5" customHeight="1">
      <c r="A434" s="28"/>
      <c r="B434" s="28"/>
      <c r="C434" s="28"/>
      <c r="D434" s="28"/>
      <c r="E434" s="28"/>
      <c r="F434" s="36"/>
      <c r="G434" s="52"/>
      <c r="H434" s="28"/>
      <c r="I434" s="28"/>
      <c r="J434" s="28"/>
      <c r="K434" s="28"/>
      <c r="L434" s="28"/>
      <c r="M434" s="28"/>
      <c r="N434" s="28"/>
      <c r="O434" s="28"/>
      <c r="P434" s="28"/>
      <c r="Q434" s="28"/>
      <c r="R434" s="145"/>
      <c r="S434" s="28"/>
      <c r="T434" s="28"/>
      <c r="U434" s="28"/>
      <c r="V434" s="160"/>
      <c r="W434" s="28"/>
      <c r="X434" s="28"/>
      <c r="Y434" s="28"/>
      <c r="Z434" s="28"/>
      <c r="AA434" s="28"/>
      <c r="AB434" s="28"/>
      <c r="AC434" s="28"/>
      <c r="AD434" s="28"/>
      <c r="AE434" s="28"/>
      <c r="AF434" s="28"/>
      <c r="AG434" s="36"/>
      <c r="AH434" s="36"/>
      <c r="AI434" s="36"/>
      <c r="AJ434" s="36"/>
    </row>
    <row r="435" ht="22.5" customHeight="1">
      <c r="A435" s="28"/>
      <c r="B435" s="28"/>
      <c r="C435" s="28"/>
      <c r="D435" s="28"/>
      <c r="E435" s="28"/>
      <c r="F435" s="36"/>
      <c r="G435" s="52"/>
      <c r="H435" s="28"/>
      <c r="I435" s="28"/>
      <c r="J435" s="28"/>
      <c r="K435" s="28"/>
      <c r="L435" s="28"/>
      <c r="M435" s="28"/>
      <c r="N435" s="28"/>
      <c r="O435" s="28"/>
      <c r="P435" s="28"/>
      <c r="Q435" s="28"/>
      <c r="R435" s="145"/>
      <c r="S435" s="28"/>
      <c r="T435" s="28"/>
      <c r="U435" s="28"/>
      <c r="V435" s="160"/>
      <c r="W435" s="28"/>
      <c r="X435" s="28"/>
      <c r="Y435" s="28"/>
      <c r="Z435" s="28"/>
      <c r="AA435" s="28"/>
      <c r="AB435" s="28"/>
      <c r="AC435" s="28"/>
      <c r="AD435" s="28"/>
      <c r="AE435" s="28"/>
      <c r="AF435" s="28"/>
      <c r="AG435" s="36"/>
      <c r="AH435" s="36"/>
      <c r="AI435" s="36"/>
      <c r="AJ435" s="36"/>
    </row>
    <row r="436" ht="22.5" customHeight="1">
      <c r="A436" s="28"/>
      <c r="B436" s="28"/>
      <c r="C436" s="28"/>
      <c r="D436" s="28"/>
      <c r="E436" s="28"/>
      <c r="F436" s="36"/>
      <c r="G436" s="52"/>
      <c r="H436" s="28"/>
      <c r="I436" s="28"/>
      <c r="J436" s="28"/>
      <c r="K436" s="28"/>
      <c r="L436" s="28"/>
      <c r="M436" s="28"/>
      <c r="N436" s="28"/>
      <c r="O436" s="28"/>
      <c r="P436" s="28"/>
      <c r="Q436" s="28"/>
      <c r="R436" s="145"/>
      <c r="S436" s="28"/>
      <c r="T436" s="28"/>
      <c r="U436" s="28"/>
      <c r="V436" s="160"/>
      <c r="W436" s="28"/>
      <c r="X436" s="28"/>
      <c r="Y436" s="28"/>
      <c r="Z436" s="28"/>
      <c r="AA436" s="28"/>
      <c r="AB436" s="28"/>
      <c r="AC436" s="28"/>
      <c r="AD436" s="28"/>
      <c r="AE436" s="28"/>
      <c r="AF436" s="28"/>
      <c r="AG436" s="36"/>
      <c r="AH436" s="36"/>
      <c r="AI436" s="36"/>
      <c r="AJ436" s="36"/>
    </row>
    <row r="437" ht="22.5" customHeight="1">
      <c r="A437" s="28"/>
      <c r="B437" s="28"/>
      <c r="C437" s="28"/>
      <c r="D437" s="28"/>
      <c r="E437" s="28"/>
      <c r="F437" s="36"/>
      <c r="G437" s="52"/>
      <c r="H437" s="28"/>
      <c r="I437" s="28"/>
      <c r="J437" s="28"/>
      <c r="K437" s="28"/>
      <c r="L437" s="28"/>
      <c r="M437" s="28"/>
      <c r="N437" s="28"/>
      <c r="O437" s="28"/>
      <c r="P437" s="28"/>
      <c r="Q437" s="28"/>
      <c r="R437" s="145"/>
      <c r="S437" s="28"/>
      <c r="T437" s="28"/>
      <c r="U437" s="28"/>
      <c r="V437" s="160"/>
      <c r="W437" s="28"/>
      <c r="X437" s="28"/>
      <c r="Y437" s="28"/>
      <c r="Z437" s="28"/>
      <c r="AA437" s="28"/>
      <c r="AB437" s="28"/>
      <c r="AC437" s="28"/>
      <c r="AD437" s="28"/>
      <c r="AE437" s="28"/>
      <c r="AF437" s="28"/>
      <c r="AG437" s="36"/>
      <c r="AH437" s="36"/>
      <c r="AI437" s="36"/>
      <c r="AJ437" s="36"/>
    </row>
    <row r="438" ht="22.5" customHeight="1">
      <c r="A438" s="28"/>
      <c r="B438" s="28"/>
      <c r="C438" s="28"/>
      <c r="D438" s="28"/>
      <c r="E438" s="28"/>
      <c r="F438" s="36"/>
      <c r="G438" s="52"/>
      <c r="H438" s="28"/>
      <c r="I438" s="28"/>
      <c r="J438" s="28"/>
      <c r="K438" s="28"/>
      <c r="L438" s="28"/>
      <c r="M438" s="28"/>
      <c r="N438" s="28"/>
      <c r="O438" s="28"/>
      <c r="P438" s="28"/>
      <c r="Q438" s="28"/>
      <c r="R438" s="145"/>
      <c r="S438" s="28"/>
      <c r="T438" s="28"/>
      <c r="U438" s="28"/>
      <c r="V438" s="160"/>
      <c r="W438" s="28"/>
      <c r="X438" s="28"/>
      <c r="Y438" s="28"/>
      <c r="Z438" s="28"/>
      <c r="AA438" s="28"/>
      <c r="AB438" s="28"/>
      <c r="AC438" s="28"/>
      <c r="AD438" s="28"/>
      <c r="AE438" s="28"/>
      <c r="AF438" s="28"/>
      <c r="AG438" s="36"/>
      <c r="AH438" s="36"/>
      <c r="AI438" s="36"/>
      <c r="AJ438" s="36"/>
    </row>
    <row r="439" ht="22.5" customHeight="1">
      <c r="A439" s="28"/>
      <c r="B439" s="28"/>
      <c r="C439" s="28"/>
      <c r="D439" s="28"/>
      <c r="E439" s="28"/>
      <c r="F439" s="36"/>
      <c r="G439" s="52"/>
      <c r="H439" s="28"/>
      <c r="I439" s="28"/>
      <c r="J439" s="28"/>
      <c r="K439" s="28"/>
      <c r="L439" s="28"/>
      <c r="M439" s="28"/>
      <c r="N439" s="28"/>
      <c r="O439" s="28"/>
      <c r="P439" s="28"/>
      <c r="Q439" s="28"/>
      <c r="R439" s="145"/>
      <c r="S439" s="28"/>
      <c r="T439" s="28"/>
      <c r="U439" s="28"/>
      <c r="V439" s="160"/>
      <c r="W439" s="28"/>
      <c r="X439" s="28"/>
      <c r="Y439" s="28"/>
      <c r="Z439" s="28"/>
      <c r="AA439" s="28"/>
      <c r="AB439" s="28"/>
      <c r="AC439" s="28"/>
      <c r="AD439" s="28"/>
      <c r="AE439" s="28"/>
      <c r="AF439" s="28"/>
      <c r="AG439" s="36"/>
      <c r="AH439" s="36"/>
      <c r="AI439" s="36"/>
      <c r="AJ439" s="36"/>
    </row>
    <row r="440" ht="22.5" customHeight="1">
      <c r="A440" s="28"/>
      <c r="B440" s="28"/>
      <c r="C440" s="28"/>
      <c r="D440" s="28"/>
      <c r="E440" s="28"/>
      <c r="F440" s="36"/>
      <c r="G440" s="52"/>
      <c r="H440" s="28"/>
      <c r="I440" s="28"/>
      <c r="J440" s="28"/>
      <c r="K440" s="28"/>
      <c r="L440" s="28"/>
      <c r="M440" s="28"/>
      <c r="N440" s="28"/>
      <c r="O440" s="28"/>
      <c r="P440" s="28"/>
      <c r="Q440" s="28"/>
      <c r="R440" s="145"/>
      <c r="S440" s="28"/>
      <c r="T440" s="28"/>
      <c r="U440" s="28"/>
      <c r="V440" s="160"/>
      <c r="W440" s="28"/>
      <c r="X440" s="28"/>
      <c r="Y440" s="28"/>
      <c r="Z440" s="28"/>
      <c r="AA440" s="28"/>
      <c r="AB440" s="28"/>
      <c r="AC440" s="28"/>
      <c r="AD440" s="28"/>
      <c r="AE440" s="28"/>
      <c r="AF440" s="28"/>
      <c r="AG440" s="36"/>
      <c r="AH440" s="36"/>
      <c r="AI440" s="36"/>
      <c r="AJ440" s="36"/>
    </row>
    <row r="441" ht="22.5" customHeight="1">
      <c r="A441" s="28"/>
      <c r="B441" s="28"/>
      <c r="C441" s="28"/>
      <c r="D441" s="28"/>
      <c r="E441" s="28"/>
      <c r="F441" s="36"/>
      <c r="G441" s="52"/>
      <c r="H441" s="28"/>
      <c r="I441" s="28"/>
      <c r="J441" s="28"/>
      <c r="K441" s="28"/>
      <c r="L441" s="28"/>
      <c r="M441" s="28"/>
      <c r="N441" s="28"/>
      <c r="O441" s="28"/>
      <c r="P441" s="28"/>
      <c r="Q441" s="28"/>
      <c r="R441" s="145"/>
      <c r="S441" s="28"/>
      <c r="T441" s="28"/>
      <c r="U441" s="28"/>
      <c r="V441" s="160"/>
      <c r="W441" s="28"/>
      <c r="X441" s="28"/>
      <c r="Y441" s="28"/>
      <c r="Z441" s="28"/>
      <c r="AA441" s="28"/>
      <c r="AB441" s="28"/>
      <c r="AC441" s="28"/>
      <c r="AD441" s="28"/>
      <c r="AE441" s="28"/>
      <c r="AF441" s="28"/>
      <c r="AG441" s="36"/>
      <c r="AH441" s="36"/>
      <c r="AI441" s="36"/>
      <c r="AJ441" s="36"/>
    </row>
    <row r="442" ht="22.5" customHeight="1">
      <c r="A442" s="28"/>
      <c r="B442" s="28"/>
      <c r="C442" s="28"/>
      <c r="D442" s="28"/>
      <c r="E442" s="28"/>
      <c r="F442" s="36"/>
      <c r="G442" s="52"/>
      <c r="H442" s="28"/>
      <c r="I442" s="28"/>
      <c r="J442" s="28"/>
      <c r="K442" s="28"/>
      <c r="L442" s="28"/>
      <c r="M442" s="28"/>
      <c r="N442" s="28"/>
      <c r="O442" s="28"/>
      <c r="P442" s="28"/>
      <c r="Q442" s="28"/>
      <c r="R442" s="145"/>
      <c r="S442" s="28"/>
      <c r="T442" s="28"/>
      <c r="U442" s="28"/>
      <c r="V442" s="160"/>
      <c r="W442" s="28"/>
      <c r="X442" s="28"/>
      <c r="Y442" s="28"/>
      <c r="Z442" s="28"/>
      <c r="AA442" s="28"/>
      <c r="AB442" s="28"/>
      <c r="AC442" s="28"/>
      <c r="AD442" s="28"/>
      <c r="AE442" s="28"/>
      <c r="AF442" s="28"/>
      <c r="AG442" s="36"/>
      <c r="AH442" s="36"/>
      <c r="AI442" s="36"/>
      <c r="AJ442" s="36"/>
    </row>
    <row r="443" ht="22.5" customHeight="1">
      <c r="A443" s="28"/>
      <c r="B443" s="28"/>
      <c r="C443" s="28"/>
      <c r="D443" s="28"/>
      <c r="E443" s="28"/>
      <c r="F443" s="36"/>
      <c r="G443" s="52"/>
      <c r="H443" s="28"/>
      <c r="I443" s="28"/>
      <c r="J443" s="28"/>
      <c r="K443" s="28"/>
      <c r="L443" s="28"/>
      <c r="M443" s="28"/>
      <c r="N443" s="28"/>
      <c r="O443" s="28"/>
      <c r="P443" s="28"/>
      <c r="Q443" s="28"/>
      <c r="R443" s="145"/>
      <c r="S443" s="28"/>
      <c r="T443" s="28"/>
      <c r="U443" s="28"/>
      <c r="V443" s="160"/>
      <c r="W443" s="28"/>
      <c r="X443" s="28"/>
      <c r="Y443" s="28"/>
      <c r="Z443" s="28"/>
      <c r="AA443" s="28"/>
      <c r="AB443" s="28"/>
      <c r="AC443" s="28"/>
      <c r="AD443" s="28"/>
      <c r="AE443" s="28"/>
      <c r="AF443" s="28"/>
      <c r="AG443" s="36"/>
      <c r="AH443" s="36"/>
      <c r="AI443" s="36"/>
      <c r="AJ443" s="36"/>
    </row>
    <row r="444" ht="22.5" customHeight="1">
      <c r="A444" s="28"/>
      <c r="B444" s="28"/>
      <c r="C444" s="28"/>
      <c r="D444" s="28"/>
      <c r="E444" s="28"/>
      <c r="F444" s="36"/>
      <c r="G444" s="52"/>
      <c r="H444" s="28"/>
      <c r="I444" s="28"/>
      <c r="J444" s="28"/>
      <c r="K444" s="28"/>
      <c r="L444" s="28"/>
      <c r="M444" s="28"/>
      <c r="N444" s="28"/>
      <c r="O444" s="28"/>
      <c r="P444" s="28"/>
      <c r="Q444" s="28"/>
      <c r="R444" s="145"/>
      <c r="S444" s="28"/>
      <c r="T444" s="28"/>
      <c r="U444" s="28"/>
      <c r="V444" s="160"/>
      <c r="W444" s="28"/>
      <c r="X444" s="28"/>
      <c r="Y444" s="28"/>
      <c r="Z444" s="28"/>
      <c r="AA444" s="28"/>
      <c r="AB444" s="28"/>
      <c r="AC444" s="28"/>
      <c r="AD444" s="28"/>
      <c r="AE444" s="28"/>
      <c r="AF444" s="28"/>
      <c r="AG444" s="36"/>
      <c r="AH444" s="36"/>
      <c r="AI444" s="36"/>
      <c r="AJ444" s="36"/>
    </row>
    <row r="445" ht="22.5" customHeight="1">
      <c r="A445" s="28"/>
      <c r="B445" s="28"/>
      <c r="C445" s="28"/>
      <c r="D445" s="28"/>
      <c r="E445" s="28"/>
      <c r="F445" s="36"/>
      <c r="G445" s="52"/>
      <c r="H445" s="28"/>
      <c r="I445" s="28"/>
      <c r="J445" s="28"/>
      <c r="K445" s="28"/>
      <c r="L445" s="28"/>
      <c r="M445" s="28"/>
      <c r="N445" s="28"/>
      <c r="O445" s="28"/>
      <c r="P445" s="28"/>
      <c r="Q445" s="28"/>
      <c r="R445" s="145"/>
      <c r="S445" s="28"/>
      <c r="T445" s="28"/>
      <c r="U445" s="28"/>
      <c r="V445" s="160"/>
      <c r="W445" s="28"/>
      <c r="X445" s="28"/>
      <c r="Y445" s="28"/>
      <c r="Z445" s="28"/>
      <c r="AA445" s="28"/>
      <c r="AB445" s="28"/>
      <c r="AC445" s="28"/>
      <c r="AD445" s="28"/>
      <c r="AE445" s="28"/>
      <c r="AF445" s="28"/>
      <c r="AG445" s="36"/>
      <c r="AH445" s="36"/>
      <c r="AI445" s="36"/>
      <c r="AJ445" s="36"/>
    </row>
    <row r="446" ht="22.5" customHeight="1">
      <c r="A446" s="28"/>
      <c r="B446" s="28"/>
      <c r="C446" s="28"/>
      <c r="D446" s="28"/>
      <c r="E446" s="28"/>
      <c r="F446" s="36"/>
      <c r="G446" s="52"/>
      <c r="H446" s="28"/>
      <c r="I446" s="28"/>
      <c r="J446" s="28"/>
      <c r="K446" s="28"/>
      <c r="L446" s="28"/>
      <c r="M446" s="28"/>
      <c r="N446" s="28"/>
      <c r="O446" s="28"/>
      <c r="P446" s="28"/>
      <c r="Q446" s="28"/>
      <c r="R446" s="145"/>
      <c r="S446" s="28"/>
      <c r="T446" s="28"/>
      <c r="U446" s="28"/>
      <c r="V446" s="160"/>
      <c r="W446" s="28"/>
      <c r="X446" s="28"/>
      <c r="Y446" s="28"/>
      <c r="Z446" s="28"/>
      <c r="AA446" s="28"/>
      <c r="AB446" s="28"/>
      <c r="AC446" s="28"/>
      <c r="AD446" s="28"/>
      <c r="AE446" s="28"/>
      <c r="AF446" s="28"/>
      <c r="AG446" s="36"/>
      <c r="AH446" s="36"/>
      <c r="AI446" s="36"/>
      <c r="AJ446" s="36"/>
    </row>
    <row r="447" ht="22.5" customHeight="1">
      <c r="A447" s="28"/>
      <c r="B447" s="28"/>
      <c r="C447" s="28"/>
      <c r="D447" s="28"/>
      <c r="E447" s="28"/>
      <c r="F447" s="36"/>
      <c r="G447" s="52"/>
      <c r="H447" s="28"/>
      <c r="I447" s="28"/>
      <c r="J447" s="28"/>
      <c r="K447" s="28"/>
      <c r="L447" s="28"/>
      <c r="M447" s="28"/>
      <c r="N447" s="28"/>
      <c r="O447" s="28"/>
      <c r="P447" s="28"/>
      <c r="Q447" s="28"/>
      <c r="R447" s="145"/>
      <c r="S447" s="28"/>
      <c r="T447" s="28"/>
      <c r="U447" s="28"/>
      <c r="V447" s="160"/>
      <c r="W447" s="28"/>
      <c r="X447" s="28"/>
      <c r="Y447" s="28"/>
      <c r="Z447" s="28"/>
      <c r="AA447" s="28"/>
      <c r="AB447" s="28"/>
      <c r="AC447" s="28"/>
      <c r="AD447" s="28"/>
      <c r="AE447" s="28"/>
      <c r="AF447" s="28"/>
      <c r="AG447" s="36"/>
      <c r="AH447" s="36"/>
      <c r="AI447" s="36"/>
      <c r="AJ447" s="36"/>
    </row>
    <row r="448" ht="22.5" customHeight="1">
      <c r="A448" s="28"/>
      <c r="B448" s="28"/>
      <c r="C448" s="28"/>
      <c r="D448" s="28"/>
      <c r="E448" s="28"/>
      <c r="F448" s="36"/>
      <c r="G448" s="52"/>
      <c r="H448" s="28"/>
      <c r="I448" s="28"/>
      <c r="J448" s="28"/>
      <c r="K448" s="28"/>
      <c r="L448" s="28"/>
      <c r="M448" s="28"/>
      <c r="N448" s="28"/>
      <c r="O448" s="28"/>
      <c r="P448" s="28"/>
      <c r="Q448" s="28"/>
      <c r="R448" s="145"/>
      <c r="S448" s="28"/>
      <c r="T448" s="28"/>
      <c r="U448" s="28"/>
      <c r="V448" s="160"/>
      <c r="W448" s="28"/>
      <c r="X448" s="28"/>
      <c r="Y448" s="28"/>
      <c r="Z448" s="28"/>
      <c r="AA448" s="28"/>
      <c r="AB448" s="28"/>
      <c r="AC448" s="28"/>
      <c r="AD448" s="28"/>
      <c r="AE448" s="28"/>
      <c r="AF448" s="28"/>
      <c r="AG448" s="36"/>
      <c r="AH448" s="36"/>
      <c r="AI448" s="36"/>
      <c r="AJ448" s="36"/>
    </row>
    <row r="449" ht="22.5" customHeight="1">
      <c r="A449" s="28"/>
      <c r="B449" s="28"/>
      <c r="C449" s="28"/>
      <c r="D449" s="28"/>
      <c r="E449" s="28"/>
      <c r="F449" s="36"/>
      <c r="G449" s="52"/>
      <c r="H449" s="28"/>
      <c r="I449" s="28"/>
      <c r="J449" s="28"/>
      <c r="K449" s="28"/>
      <c r="L449" s="28"/>
      <c r="M449" s="28"/>
      <c r="N449" s="28"/>
      <c r="O449" s="28"/>
      <c r="P449" s="28"/>
      <c r="Q449" s="28"/>
      <c r="R449" s="145"/>
      <c r="S449" s="28"/>
      <c r="T449" s="28"/>
      <c r="U449" s="28"/>
      <c r="V449" s="160"/>
      <c r="W449" s="28"/>
      <c r="X449" s="28"/>
      <c r="Y449" s="28"/>
      <c r="Z449" s="28"/>
      <c r="AA449" s="28"/>
      <c r="AB449" s="28"/>
      <c r="AC449" s="28"/>
      <c r="AD449" s="28"/>
      <c r="AE449" s="28"/>
      <c r="AF449" s="28"/>
      <c r="AG449" s="36"/>
      <c r="AH449" s="36"/>
      <c r="AI449" s="36"/>
      <c r="AJ449" s="36"/>
    </row>
    <row r="450" ht="22.5" customHeight="1">
      <c r="A450" s="28"/>
      <c r="B450" s="28"/>
      <c r="C450" s="28"/>
      <c r="D450" s="28"/>
      <c r="E450" s="28"/>
      <c r="F450" s="36"/>
      <c r="G450" s="52"/>
      <c r="H450" s="28"/>
      <c r="I450" s="28"/>
      <c r="J450" s="28"/>
      <c r="K450" s="28"/>
      <c r="L450" s="28"/>
      <c r="M450" s="28"/>
      <c r="N450" s="28"/>
      <c r="O450" s="28"/>
      <c r="P450" s="28"/>
      <c r="Q450" s="28"/>
      <c r="R450" s="145"/>
      <c r="S450" s="28"/>
      <c r="T450" s="28"/>
      <c r="U450" s="28"/>
      <c r="V450" s="160"/>
      <c r="W450" s="28"/>
      <c r="X450" s="28"/>
      <c r="Y450" s="28"/>
      <c r="Z450" s="28"/>
      <c r="AA450" s="28"/>
      <c r="AB450" s="28"/>
      <c r="AC450" s="28"/>
      <c r="AD450" s="28"/>
      <c r="AE450" s="28"/>
      <c r="AF450" s="28"/>
      <c r="AG450" s="36"/>
      <c r="AH450" s="36"/>
      <c r="AI450" s="36"/>
      <c r="AJ450" s="36"/>
    </row>
    <row r="451" ht="22.5" customHeight="1">
      <c r="A451" s="28"/>
      <c r="B451" s="28"/>
      <c r="C451" s="28"/>
      <c r="D451" s="28"/>
      <c r="E451" s="28"/>
      <c r="F451" s="36"/>
      <c r="G451" s="52"/>
      <c r="H451" s="28"/>
      <c r="I451" s="28"/>
      <c r="J451" s="28"/>
      <c r="K451" s="28"/>
      <c r="L451" s="28"/>
      <c r="M451" s="28"/>
      <c r="N451" s="28"/>
      <c r="O451" s="28"/>
      <c r="P451" s="28"/>
      <c r="Q451" s="28"/>
      <c r="R451" s="145"/>
      <c r="S451" s="28"/>
      <c r="T451" s="28"/>
      <c r="U451" s="28"/>
      <c r="V451" s="160"/>
      <c r="W451" s="28"/>
      <c r="X451" s="28"/>
      <c r="Y451" s="28"/>
      <c r="Z451" s="28"/>
      <c r="AA451" s="28"/>
      <c r="AB451" s="28"/>
      <c r="AC451" s="28"/>
      <c r="AD451" s="28"/>
      <c r="AE451" s="28"/>
      <c r="AF451" s="28"/>
      <c r="AG451" s="36"/>
      <c r="AH451" s="36"/>
      <c r="AI451" s="36"/>
      <c r="AJ451" s="36"/>
    </row>
    <row r="452" ht="22.5" customHeight="1">
      <c r="A452" s="28"/>
      <c r="B452" s="28"/>
      <c r="C452" s="28"/>
      <c r="D452" s="28"/>
      <c r="E452" s="28"/>
      <c r="F452" s="36"/>
      <c r="G452" s="52"/>
      <c r="H452" s="28"/>
      <c r="I452" s="28"/>
      <c r="J452" s="28"/>
      <c r="K452" s="28"/>
      <c r="L452" s="28"/>
      <c r="M452" s="28"/>
      <c r="N452" s="28"/>
      <c r="O452" s="28"/>
      <c r="P452" s="28"/>
      <c r="Q452" s="28"/>
      <c r="R452" s="145"/>
      <c r="S452" s="28"/>
      <c r="T452" s="28"/>
      <c r="U452" s="28"/>
      <c r="V452" s="160"/>
      <c r="W452" s="28"/>
      <c r="X452" s="28"/>
      <c r="Y452" s="28"/>
      <c r="Z452" s="28"/>
      <c r="AA452" s="28"/>
      <c r="AB452" s="28"/>
      <c r="AC452" s="28"/>
      <c r="AD452" s="28"/>
      <c r="AE452" s="28"/>
      <c r="AF452" s="28"/>
      <c r="AG452" s="36"/>
      <c r="AH452" s="36"/>
      <c r="AI452" s="36"/>
      <c r="AJ452" s="36"/>
    </row>
    <row r="453" ht="22.5" customHeight="1">
      <c r="A453" s="28"/>
      <c r="B453" s="28"/>
      <c r="C453" s="28"/>
      <c r="D453" s="28"/>
      <c r="E453" s="28"/>
      <c r="F453" s="36"/>
      <c r="G453" s="52"/>
      <c r="H453" s="28"/>
      <c r="I453" s="28"/>
      <c r="J453" s="28"/>
      <c r="K453" s="28"/>
      <c r="L453" s="28"/>
      <c r="M453" s="28"/>
      <c r="N453" s="28"/>
      <c r="O453" s="28"/>
      <c r="P453" s="28"/>
      <c r="Q453" s="28"/>
      <c r="R453" s="145"/>
      <c r="S453" s="28"/>
      <c r="T453" s="28"/>
      <c r="U453" s="28"/>
      <c r="V453" s="160"/>
      <c r="W453" s="28"/>
      <c r="X453" s="28"/>
      <c r="Y453" s="28"/>
      <c r="Z453" s="28"/>
      <c r="AA453" s="28"/>
      <c r="AB453" s="28"/>
      <c r="AC453" s="28"/>
      <c r="AD453" s="28"/>
      <c r="AE453" s="28"/>
      <c r="AF453" s="28"/>
      <c r="AG453" s="36"/>
      <c r="AH453" s="36"/>
      <c r="AI453" s="36"/>
      <c r="AJ453" s="36"/>
    </row>
    <row r="454" ht="22.5" customHeight="1">
      <c r="A454" s="28"/>
      <c r="B454" s="28"/>
      <c r="C454" s="28"/>
      <c r="D454" s="28"/>
      <c r="E454" s="28"/>
      <c r="F454" s="36"/>
      <c r="G454" s="52"/>
      <c r="H454" s="28"/>
      <c r="I454" s="28"/>
      <c r="J454" s="28"/>
      <c r="K454" s="28"/>
      <c r="L454" s="28"/>
      <c r="M454" s="28"/>
      <c r="N454" s="28"/>
      <c r="O454" s="28"/>
      <c r="P454" s="28"/>
      <c r="Q454" s="28"/>
      <c r="R454" s="145"/>
      <c r="S454" s="28"/>
      <c r="T454" s="28"/>
      <c r="U454" s="28"/>
      <c r="V454" s="160"/>
      <c r="W454" s="28"/>
      <c r="X454" s="28"/>
      <c r="Y454" s="28"/>
      <c r="Z454" s="28"/>
      <c r="AA454" s="28"/>
      <c r="AB454" s="28"/>
      <c r="AC454" s="28"/>
      <c r="AD454" s="28"/>
      <c r="AE454" s="28"/>
      <c r="AF454" s="28"/>
      <c r="AG454" s="36"/>
      <c r="AH454" s="36"/>
      <c r="AI454" s="36"/>
      <c r="AJ454" s="36"/>
    </row>
    <row r="455" ht="22.5" customHeight="1">
      <c r="A455" s="28"/>
      <c r="B455" s="28"/>
      <c r="C455" s="28"/>
      <c r="D455" s="28"/>
      <c r="E455" s="28"/>
      <c r="F455" s="36"/>
      <c r="G455" s="52"/>
      <c r="H455" s="28"/>
      <c r="I455" s="28"/>
      <c r="J455" s="28"/>
      <c r="K455" s="28"/>
      <c r="L455" s="28"/>
      <c r="M455" s="28"/>
      <c r="N455" s="28"/>
      <c r="O455" s="28"/>
      <c r="P455" s="28"/>
      <c r="Q455" s="28"/>
      <c r="R455" s="145"/>
      <c r="S455" s="28"/>
      <c r="T455" s="28"/>
      <c r="U455" s="28"/>
      <c r="V455" s="160"/>
      <c r="W455" s="28"/>
      <c r="X455" s="28"/>
      <c r="Y455" s="28"/>
      <c r="Z455" s="28"/>
      <c r="AA455" s="28"/>
      <c r="AB455" s="28"/>
      <c r="AC455" s="28"/>
      <c r="AD455" s="28"/>
      <c r="AE455" s="28"/>
      <c r="AF455" s="28"/>
      <c r="AG455" s="36"/>
      <c r="AH455" s="36"/>
      <c r="AI455" s="36"/>
      <c r="AJ455" s="36"/>
    </row>
    <row r="456" ht="22.5" customHeight="1">
      <c r="A456" s="28"/>
      <c r="B456" s="28"/>
      <c r="C456" s="28"/>
      <c r="D456" s="28"/>
      <c r="E456" s="28"/>
      <c r="F456" s="36"/>
      <c r="G456" s="52"/>
      <c r="H456" s="28"/>
      <c r="I456" s="28"/>
      <c r="J456" s="28"/>
      <c r="K456" s="28"/>
      <c r="L456" s="28"/>
      <c r="M456" s="28"/>
      <c r="N456" s="28"/>
      <c r="O456" s="28"/>
      <c r="P456" s="28"/>
      <c r="Q456" s="28"/>
      <c r="R456" s="145"/>
      <c r="S456" s="28"/>
      <c r="T456" s="28"/>
      <c r="U456" s="28"/>
      <c r="V456" s="160"/>
      <c r="W456" s="28"/>
      <c r="X456" s="28"/>
      <c r="Y456" s="28"/>
      <c r="Z456" s="28"/>
      <c r="AA456" s="28"/>
      <c r="AB456" s="28"/>
      <c r="AC456" s="28"/>
      <c r="AD456" s="28"/>
      <c r="AE456" s="28"/>
      <c r="AF456" s="28"/>
      <c r="AG456" s="36"/>
      <c r="AH456" s="36"/>
      <c r="AI456" s="36"/>
      <c r="AJ456" s="36"/>
    </row>
    <row r="457" ht="22.5" customHeight="1">
      <c r="A457" s="28"/>
      <c r="B457" s="28"/>
      <c r="C457" s="28"/>
      <c r="D457" s="28"/>
      <c r="E457" s="28"/>
      <c r="F457" s="36"/>
      <c r="G457" s="52"/>
      <c r="H457" s="28"/>
      <c r="I457" s="28"/>
      <c r="J457" s="28"/>
      <c r="K457" s="28"/>
      <c r="L457" s="28"/>
      <c r="M457" s="28"/>
      <c r="N457" s="28"/>
      <c r="O457" s="28"/>
      <c r="P457" s="28"/>
      <c r="Q457" s="28"/>
      <c r="R457" s="145"/>
      <c r="S457" s="28"/>
      <c r="T457" s="28"/>
      <c r="U457" s="28"/>
      <c r="V457" s="160"/>
      <c r="W457" s="28"/>
      <c r="X457" s="28"/>
      <c r="Y457" s="28"/>
      <c r="Z457" s="28"/>
      <c r="AA457" s="28"/>
      <c r="AB457" s="28"/>
      <c r="AC457" s="28"/>
      <c r="AD457" s="28"/>
      <c r="AE457" s="28"/>
      <c r="AF457" s="28"/>
      <c r="AG457" s="36"/>
      <c r="AH457" s="36"/>
      <c r="AI457" s="36"/>
      <c r="AJ457" s="36"/>
    </row>
    <row r="458" ht="22.5" customHeight="1">
      <c r="A458" s="28"/>
      <c r="B458" s="28"/>
      <c r="C458" s="28"/>
      <c r="D458" s="28"/>
      <c r="E458" s="28"/>
      <c r="F458" s="36"/>
      <c r="G458" s="52"/>
      <c r="H458" s="28"/>
      <c r="I458" s="28"/>
      <c r="J458" s="28"/>
      <c r="K458" s="28"/>
      <c r="L458" s="28"/>
      <c r="M458" s="28"/>
      <c r="N458" s="28"/>
      <c r="O458" s="28"/>
      <c r="P458" s="28"/>
      <c r="Q458" s="28"/>
      <c r="R458" s="145"/>
      <c r="S458" s="28"/>
      <c r="T458" s="28"/>
      <c r="U458" s="28"/>
      <c r="V458" s="160"/>
      <c r="W458" s="28"/>
      <c r="X458" s="28"/>
      <c r="Y458" s="28"/>
      <c r="Z458" s="28"/>
      <c r="AA458" s="28"/>
      <c r="AB458" s="28"/>
      <c r="AC458" s="28"/>
      <c r="AD458" s="28"/>
      <c r="AE458" s="28"/>
      <c r="AF458" s="28"/>
      <c r="AG458" s="36"/>
      <c r="AH458" s="36"/>
      <c r="AI458" s="36"/>
      <c r="AJ458" s="36"/>
    </row>
    <row r="459" ht="22.5" customHeight="1">
      <c r="A459" s="28"/>
      <c r="B459" s="28"/>
      <c r="C459" s="28"/>
      <c r="D459" s="28"/>
      <c r="E459" s="28"/>
      <c r="F459" s="36"/>
      <c r="G459" s="52"/>
      <c r="H459" s="28"/>
      <c r="I459" s="28"/>
      <c r="J459" s="28"/>
      <c r="K459" s="28"/>
      <c r="L459" s="28"/>
      <c r="M459" s="28"/>
      <c r="N459" s="28"/>
      <c r="O459" s="28"/>
      <c r="P459" s="28"/>
      <c r="Q459" s="28"/>
      <c r="R459" s="145"/>
      <c r="S459" s="28"/>
      <c r="T459" s="28"/>
      <c r="U459" s="28"/>
      <c r="V459" s="160"/>
      <c r="W459" s="28"/>
      <c r="X459" s="28"/>
      <c r="Y459" s="28"/>
      <c r="Z459" s="28"/>
      <c r="AA459" s="28"/>
      <c r="AB459" s="28"/>
      <c r="AC459" s="28"/>
      <c r="AD459" s="28"/>
      <c r="AE459" s="28"/>
      <c r="AF459" s="28"/>
      <c r="AG459" s="36"/>
      <c r="AH459" s="36"/>
      <c r="AI459" s="36"/>
      <c r="AJ459" s="36"/>
    </row>
    <row r="460" ht="22.5" customHeight="1">
      <c r="A460" s="28"/>
      <c r="B460" s="28"/>
      <c r="C460" s="28"/>
      <c r="D460" s="28"/>
      <c r="E460" s="28"/>
      <c r="F460" s="36"/>
      <c r="G460" s="52"/>
      <c r="H460" s="28"/>
      <c r="I460" s="28"/>
      <c r="J460" s="28"/>
      <c r="K460" s="28"/>
      <c r="L460" s="28"/>
      <c r="M460" s="28"/>
      <c r="N460" s="28"/>
      <c r="O460" s="28"/>
      <c r="P460" s="28"/>
      <c r="Q460" s="28"/>
      <c r="R460" s="145"/>
      <c r="S460" s="28"/>
      <c r="T460" s="28"/>
      <c r="U460" s="28"/>
      <c r="V460" s="160"/>
      <c r="W460" s="28"/>
      <c r="X460" s="28"/>
      <c r="Y460" s="28"/>
      <c r="Z460" s="28"/>
      <c r="AA460" s="28"/>
      <c r="AB460" s="28"/>
      <c r="AC460" s="28"/>
      <c r="AD460" s="28"/>
      <c r="AE460" s="28"/>
      <c r="AF460" s="28"/>
      <c r="AG460" s="36"/>
      <c r="AH460" s="36"/>
      <c r="AI460" s="36"/>
      <c r="AJ460" s="36"/>
    </row>
    <row r="461" ht="22.5" customHeight="1">
      <c r="A461" s="28"/>
      <c r="B461" s="28"/>
      <c r="C461" s="28"/>
      <c r="D461" s="28"/>
      <c r="E461" s="28"/>
      <c r="F461" s="36"/>
      <c r="G461" s="52"/>
      <c r="H461" s="28"/>
      <c r="I461" s="28"/>
      <c r="J461" s="28"/>
      <c r="K461" s="28"/>
      <c r="L461" s="28"/>
      <c r="M461" s="28"/>
      <c r="N461" s="28"/>
      <c r="O461" s="28"/>
      <c r="P461" s="28"/>
      <c r="Q461" s="28"/>
      <c r="R461" s="145"/>
      <c r="S461" s="28"/>
      <c r="T461" s="28"/>
      <c r="U461" s="28"/>
      <c r="V461" s="160"/>
      <c r="W461" s="28"/>
      <c r="X461" s="28"/>
      <c r="Y461" s="28"/>
      <c r="Z461" s="28"/>
      <c r="AA461" s="28"/>
      <c r="AB461" s="28"/>
      <c r="AC461" s="28"/>
      <c r="AD461" s="28"/>
      <c r="AE461" s="28"/>
      <c r="AF461" s="28"/>
      <c r="AG461" s="36"/>
      <c r="AH461" s="36"/>
      <c r="AI461" s="36"/>
      <c r="AJ461" s="36"/>
    </row>
    <row r="462" ht="22.5" customHeight="1">
      <c r="A462" s="28"/>
      <c r="B462" s="28"/>
      <c r="C462" s="28"/>
      <c r="D462" s="28"/>
      <c r="E462" s="28"/>
      <c r="F462" s="36"/>
      <c r="G462" s="52"/>
      <c r="H462" s="28"/>
      <c r="I462" s="28"/>
      <c r="J462" s="28"/>
      <c r="K462" s="28"/>
      <c r="L462" s="28"/>
      <c r="M462" s="28"/>
      <c r="N462" s="28"/>
      <c r="O462" s="28"/>
      <c r="P462" s="28"/>
      <c r="Q462" s="28"/>
      <c r="R462" s="145"/>
      <c r="S462" s="28"/>
      <c r="T462" s="28"/>
      <c r="U462" s="28"/>
      <c r="V462" s="160"/>
      <c r="W462" s="28"/>
      <c r="X462" s="28"/>
      <c r="Y462" s="28"/>
      <c r="Z462" s="28"/>
      <c r="AA462" s="28"/>
      <c r="AB462" s="28"/>
      <c r="AC462" s="28"/>
      <c r="AD462" s="28"/>
      <c r="AE462" s="28"/>
      <c r="AF462" s="28"/>
      <c r="AG462" s="36"/>
      <c r="AH462" s="36"/>
      <c r="AI462" s="36"/>
      <c r="AJ462" s="36"/>
    </row>
    <row r="463" ht="22.5" customHeight="1">
      <c r="A463" s="28"/>
      <c r="B463" s="28"/>
      <c r="C463" s="28"/>
      <c r="D463" s="28"/>
      <c r="E463" s="28"/>
      <c r="F463" s="36"/>
      <c r="G463" s="52"/>
      <c r="H463" s="28"/>
      <c r="I463" s="28"/>
      <c r="J463" s="28"/>
      <c r="K463" s="28"/>
      <c r="L463" s="28"/>
      <c r="M463" s="28"/>
      <c r="N463" s="28"/>
      <c r="O463" s="28"/>
      <c r="P463" s="28"/>
      <c r="Q463" s="28"/>
      <c r="R463" s="145"/>
      <c r="S463" s="28"/>
      <c r="T463" s="28"/>
      <c r="U463" s="28"/>
      <c r="V463" s="160"/>
      <c r="W463" s="28"/>
      <c r="X463" s="28"/>
      <c r="Y463" s="28"/>
      <c r="Z463" s="28"/>
      <c r="AA463" s="28"/>
      <c r="AB463" s="28"/>
      <c r="AC463" s="28"/>
      <c r="AD463" s="28"/>
      <c r="AE463" s="28"/>
      <c r="AF463" s="28"/>
      <c r="AG463" s="36"/>
      <c r="AH463" s="36"/>
      <c r="AI463" s="36"/>
      <c r="AJ463" s="36"/>
    </row>
    <row r="464" ht="22.5" customHeight="1">
      <c r="A464" s="28"/>
      <c r="B464" s="28"/>
      <c r="C464" s="28"/>
      <c r="D464" s="28"/>
      <c r="E464" s="28"/>
      <c r="F464" s="36"/>
      <c r="G464" s="52"/>
      <c r="H464" s="28"/>
      <c r="I464" s="28"/>
      <c r="J464" s="28"/>
      <c r="K464" s="28"/>
      <c r="L464" s="28"/>
      <c r="M464" s="28"/>
      <c r="N464" s="28"/>
      <c r="O464" s="28"/>
      <c r="P464" s="28"/>
      <c r="Q464" s="28"/>
      <c r="R464" s="145"/>
      <c r="S464" s="28"/>
      <c r="T464" s="28"/>
      <c r="U464" s="28"/>
      <c r="V464" s="160"/>
      <c r="W464" s="28"/>
      <c r="X464" s="28"/>
      <c r="Y464" s="28"/>
      <c r="Z464" s="28"/>
      <c r="AA464" s="28"/>
      <c r="AB464" s="28"/>
      <c r="AC464" s="28"/>
      <c r="AD464" s="28"/>
      <c r="AE464" s="28"/>
      <c r="AF464" s="28"/>
      <c r="AG464" s="36"/>
      <c r="AH464" s="36"/>
      <c r="AI464" s="36"/>
      <c r="AJ464" s="36"/>
    </row>
    <row r="465" ht="22.5" customHeight="1">
      <c r="A465" s="28"/>
      <c r="B465" s="28"/>
      <c r="C465" s="28"/>
      <c r="D465" s="28"/>
      <c r="E465" s="28"/>
      <c r="F465" s="36"/>
      <c r="G465" s="52"/>
      <c r="H465" s="28"/>
      <c r="I465" s="28"/>
      <c r="J465" s="28"/>
      <c r="K465" s="28"/>
      <c r="L465" s="28"/>
      <c r="M465" s="28"/>
      <c r="N465" s="28"/>
      <c r="O465" s="28"/>
      <c r="P465" s="28"/>
      <c r="Q465" s="28"/>
      <c r="R465" s="145"/>
      <c r="S465" s="28"/>
      <c r="T465" s="28"/>
      <c r="U465" s="28"/>
      <c r="V465" s="160"/>
      <c r="W465" s="28"/>
      <c r="X465" s="28"/>
      <c r="Y465" s="28"/>
      <c r="Z465" s="28"/>
      <c r="AA465" s="28"/>
      <c r="AB465" s="28"/>
      <c r="AC465" s="28"/>
      <c r="AD465" s="28"/>
      <c r="AE465" s="28"/>
      <c r="AF465" s="28"/>
      <c r="AG465" s="36"/>
      <c r="AH465" s="36"/>
      <c r="AI465" s="36"/>
      <c r="AJ465" s="36"/>
    </row>
    <row r="466" ht="22.5" customHeight="1">
      <c r="A466" s="28"/>
      <c r="B466" s="28"/>
      <c r="C466" s="28"/>
      <c r="D466" s="28"/>
      <c r="E466" s="28"/>
      <c r="F466" s="36"/>
      <c r="G466" s="52"/>
      <c r="H466" s="28"/>
      <c r="I466" s="28"/>
      <c r="J466" s="28"/>
      <c r="K466" s="28"/>
      <c r="L466" s="28"/>
      <c r="M466" s="28"/>
      <c r="N466" s="28"/>
      <c r="O466" s="28"/>
      <c r="P466" s="28"/>
      <c r="Q466" s="28"/>
      <c r="R466" s="145"/>
      <c r="S466" s="28"/>
      <c r="T466" s="28"/>
      <c r="U466" s="28"/>
      <c r="V466" s="160"/>
      <c r="W466" s="28"/>
      <c r="X466" s="28"/>
      <c r="Y466" s="28"/>
      <c r="Z466" s="28"/>
      <c r="AA466" s="28"/>
      <c r="AB466" s="28"/>
      <c r="AC466" s="28"/>
      <c r="AD466" s="28"/>
      <c r="AE466" s="28"/>
      <c r="AF466" s="28"/>
      <c r="AG466" s="36"/>
      <c r="AH466" s="36"/>
      <c r="AI466" s="36"/>
      <c r="AJ466" s="36"/>
    </row>
    <row r="467" ht="22.5" customHeight="1">
      <c r="A467" s="28"/>
      <c r="B467" s="28"/>
      <c r="C467" s="28"/>
      <c r="D467" s="28"/>
      <c r="E467" s="28"/>
      <c r="F467" s="36"/>
      <c r="G467" s="52"/>
      <c r="H467" s="28"/>
      <c r="I467" s="28"/>
      <c r="J467" s="28"/>
      <c r="K467" s="28"/>
      <c r="L467" s="28"/>
      <c r="M467" s="28"/>
      <c r="N467" s="28"/>
      <c r="O467" s="28"/>
      <c r="P467" s="28"/>
      <c r="Q467" s="28"/>
      <c r="R467" s="145"/>
      <c r="S467" s="28"/>
      <c r="T467" s="28"/>
      <c r="U467" s="28"/>
      <c r="V467" s="160"/>
      <c r="W467" s="28"/>
      <c r="X467" s="28"/>
      <c r="Y467" s="28"/>
      <c r="Z467" s="28"/>
      <c r="AA467" s="28"/>
      <c r="AB467" s="28"/>
      <c r="AC467" s="28"/>
      <c r="AD467" s="28"/>
      <c r="AE467" s="28"/>
      <c r="AF467" s="28"/>
      <c r="AG467" s="36"/>
      <c r="AH467" s="36"/>
      <c r="AI467" s="36"/>
      <c r="AJ467" s="36"/>
    </row>
    <row r="468" ht="22.5" customHeight="1">
      <c r="A468" s="28"/>
      <c r="B468" s="28"/>
      <c r="C468" s="28"/>
      <c r="D468" s="28"/>
      <c r="E468" s="28"/>
      <c r="F468" s="36"/>
      <c r="G468" s="52"/>
      <c r="H468" s="28"/>
      <c r="I468" s="28"/>
      <c r="J468" s="28"/>
      <c r="K468" s="28"/>
      <c r="L468" s="28"/>
      <c r="M468" s="28"/>
      <c r="N468" s="28"/>
      <c r="O468" s="28"/>
      <c r="P468" s="28"/>
      <c r="Q468" s="28"/>
      <c r="R468" s="145"/>
      <c r="S468" s="28"/>
      <c r="T468" s="28"/>
      <c r="U468" s="28"/>
      <c r="V468" s="160"/>
      <c r="W468" s="28"/>
      <c r="X468" s="28"/>
      <c r="Y468" s="28"/>
      <c r="Z468" s="28"/>
      <c r="AA468" s="28"/>
      <c r="AB468" s="28"/>
      <c r="AC468" s="28"/>
      <c r="AD468" s="28"/>
      <c r="AE468" s="28"/>
      <c r="AF468" s="28"/>
      <c r="AG468" s="36"/>
      <c r="AH468" s="36"/>
      <c r="AI468" s="36"/>
      <c r="AJ468" s="36"/>
    </row>
    <row r="469" ht="22.5" customHeight="1">
      <c r="A469" s="28"/>
      <c r="B469" s="28"/>
      <c r="C469" s="28"/>
      <c r="D469" s="28"/>
      <c r="E469" s="28"/>
      <c r="F469" s="36"/>
      <c r="G469" s="52"/>
      <c r="H469" s="28"/>
      <c r="I469" s="28"/>
      <c r="J469" s="28"/>
      <c r="K469" s="28"/>
      <c r="L469" s="28"/>
      <c r="M469" s="28"/>
      <c r="N469" s="28"/>
      <c r="O469" s="28"/>
      <c r="P469" s="28"/>
      <c r="Q469" s="28"/>
      <c r="R469" s="145"/>
      <c r="S469" s="28"/>
      <c r="T469" s="28"/>
      <c r="U469" s="28"/>
      <c r="V469" s="160"/>
      <c r="W469" s="28"/>
      <c r="X469" s="28"/>
      <c r="Y469" s="28"/>
      <c r="Z469" s="28"/>
      <c r="AA469" s="28"/>
      <c r="AB469" s="28"/>
      <c r="AC469" s="28"/>
      <c r="AD469" s="28"/>
      <c r="AE469" s="28"/>
      <c r="AF469" s="28"/>
      <c r="AG469" s="36"/>
      <c r="AH469" s="36"/>
      <c r="AI469" s="36"/>
      <c r="AJ469" s="36"/>
    </row>
    <row r="470" ht="22.5" customHeight="1">
      <c r="A470" s="28"/>
      <c r="B470" s="28"/>
      <c r="C470" s="28"/>
      <c r="D470" s="28"/>
      <c r="E470" s="28"/>
      <c r="F470" s="36"/>
      <c r="G470" s="52"/>
      <c r="H470" s="28"/>
      <c r="I470" s="28"/>
      <c r="J470" s="28"/>
      <c r="K470" s="28"/>
      <c r="L470" s="28"/>
      <c r="M470" s="28"/>
      <c r="N470" s="28"/>
      <c r="O470" s="28"/>
      <c r="P470" s="28"/>
      <c r="Q470" s="28"/>
      <c r="R470" s="145"/>
      <c r="S470" s="28"/>
      <c r="T470" s="28"/>
      <c r="U470" s="28"/>
      <c r="V470" s="160"/>
      <c r="W470" s="28"/>
      <c r="X470" s="28"/>
      <c r="Y470" s="28"/>
      <c r="Z470" s="28"/>
      <c r="AA470" s="28"/>
      <c r="AB470" s="28"/>
      <c r="AC470" s="28"/>
      <c r="AD470" s="28"/>
      <c r="AE470" s="28"/>
      <c r="AF470" s="28"/>
      <c r="AG470" s="36"/>
      <c r="AH470" s="36"/>
      <c r="AI470" s="36"/>
      <c r="AJ470" s="36"/>
    </row>
    <row r="471" ht="22.5" customHeight="1">
      <c r="A471" s="28"/>
      <c r="B471" s="28"/>
      <c r="C471" s="28"/>
      <c r="D471" s="28"/>
      <c r="E471" s="28"/>
      <c r="F471" s="36"/>
      <c r="G471" s="52"/>
      <c r="H471" s="28"/>
      <c r="I471" s="28"/>
      <c r="J471" s="28"/>
      <c r="K471" s="28"/>
      <c r="L471" s="28"/>
      <c r="M471" s="28"/>
      <c r="N471" s="28"/>
      <c r="O471" s="28"/>
      <c r="P471" s="28"/>
      <c r="Q471" s="28"/>
      <c r="R471" s="145"/>
      <c r="S471" s="28"/>
      <c r="T471" s="28"/>
      <c r="U471" s="28"/>
      <c r="V471" s="160"/>
      <c r="W471" s="28"/>
      <c r="X471" s="28"/>
      <c r="Y471" s="28"/>
      <c r="Z471" s="28"/>
      <c r="AA471" s="28"/>
      <c r="AB471" s="28"/>
      <c r="AC471" s="28"/>
      <c r="AD471" s="28"/>
      <c r="AE471" s="28"/>
      <c r="AF471" s="28"/>
      <c r="AG471" s="36"/>
      <c r="AH471" s="36"/>
      <c r="AI471" s="36"/>
      <c r="AJ471" s="36"/>
    </row>
    <row r="472" ht="22.5" customHeight="1">
      <c r="A472" s="28"/>
      <c r="B472" s="28"/>
      <c r="C472" s="28"/>
      <c r="D472" s="28"/>
      <c r="E472" s="28"/>
      <c r="F472" s="36"/>
      <c r="G472" s="52"/>
      <c r="H472" s="28"/>
      <c r="I472" s="28"/>
      <c r="J472" s="28"/>
      <c r="K472" s="28"/>
      <c r="L472" s="28"/>
      <c r="M472" s="28"/>
      <c r="N472" s="28"/>
      <c r="O472" s="28"/>
      <c r="P472" s="28"/>
      <c r="Q472" s="28"/>
      <c r="R472" s="145"/>
      <c r="S472" s="28"/>
      <c r="T472" s="28"/>
      <c r="U472" s="28"/>
      <c r="V472" s="160"/>
      <c r="W472" s="28"/>
      <c r="X472" s="28"/>
      <c r="Y472" s="28"/>
      <c r="Z472" s="28"/>
      <c r="AA472" s="28"/>
      <c r="AB472" s="28"/>
      <c r="AC472" s="28"/>
      <c r="AD472" s="28"/>
      <c r="AE472" s="28"/>
      <c r="AF472" s="28"/>
      <c r="AG472" s="36"/>
      <c r="AH472" s="36"/>
      <c r="AI472" s="36"/>
      <c r="AJ472" s="36"/>
    </row>
    <row r="473" ht="22.5" customHeight="1">
      <c r="A473" s="28"/>
      <c r="B473" s="28"/>
      <c r="C473" s="28"/>
      <c r="D473" s="28"/>
      <c r="E473" s="28"/>
      <c r="F473" s="36"/>
      <c r="G473" s="52"/>
      <c r="H473" s="28"/>
      <c r="I473" s="28"/>
      <c r="J473" s="28"/>
      <c r="K473" s="28"/>
      <c r="L473" s="28"/>
      <c r="M473" s="28"/>
      <c r="N473" s="28"/>
      <c r="O473" s="28"/>
      <c r="P473" s="28"/>
      <c r="Q473" s="28"/>
      <c r="R473" s="145"/>
      <c r="S473" s="28"/>
      <c r="T473" s="28"/>
      <c r="U473" s="28"/>
      <c r="V473" s="160"/>
      <c r="W473" s="28"/>
      <c r="X473" s="28"/>
      <c r="Y473" s="28"/>
      <c r="Z473" s="28"/>
      <c r="AA473" s="28"/>
      <c r="AB473" s="28"/>
      <c r="AC473" s="28"/>
      <c r="AD473" s="28"/>
      <c r="AE473" s="28"/>
      <c r="AF473" s="28"/>
      <c r="AG473" s="36"/>
      <c r="AH473" s="36"/>
      <c r="AI473" s="36"/>
      <c r="AJ473" s="36"/>
    </row>
    <row r="474" ht="22.5" customHeight="1">
      <c r="A474" s="28"/>
      <c r="B474" s="28"/>
      <c r="C474" s="28"/>
      <c r="D474" s="28"/>
      <c r="E474" s="28"/>
      <c r="F474" s="36"/>
      <c r="G474" s="52"/>
      <c r="H474" s="28"/>
      <c r="I474" s="28"/>
      <c r="J474" s="28"/>
      <c r="K474" s="28"/>
      <c r="L474" s="28"/>
      <c r="M474" s="28"/>
      <c r="N474" s="28"/>
      <c r="O474" s="28"/>
      <c r="P474" s="28"/>
      <c r="Q474" s="28"/>
      <c r="R474" s="145"/>
      <c r="S474" s="28"/>
      <c r="T474" s="28"/>
      <c r="U474" s="28"/>
      <c r="V474" s="160"/>
      <c r="W474" s="28"/>
      <c r="X474" s="28"/>
      <c r="Y474" s="28"/>
      <c r="Z474" s="28"/>
      <c r="AA474" s="28"/>
      <c r="AB474" s="28"/>
      <c r="AC474" s="28"/>
      <c r="AD474" s="28"/>
      <c r="AE474" s="28"/>
      <c r="AF474" s="28"/>
      <c r="AG474" s="36"/>
      <c r="AH474" s="36"/>
      <c r="AI474" s="36"/>
      <c r="AJ474" s="36"/>
    </row>
    <row r="475" ht="22.5" customHeight="1">
      <c r="A475" s="28"/>
      <c r="B475" s="28"/>
      <c r="C475" s="28"/>
      <c r="D475" s="28"/>
      <c r="E475" s="28"/>
      <c r="F475" s="36"/>
      <c r="G475" s="52"/>
      <c r="H475" s="28"/>
      <c r="I475" s="28"/>
      <c r="J475" s="28"/>
      <c r="K475" s="28"/>
      <c r="L475" s="28"/>
      <c r="M475" s="28"/>
      <c r="N475" s="28"/>
      <c r="O475" s="28"/>
      <c r="P475" s="28"/>
      <c r="Q475" s="28"/>
      <c r="R475" s="145"/>
      <c r="S475" s="28"/>
      <c r="T475" s="28"/>
      <c r="U475" s="28"/>
      <c r="V475" s="160"/>
      <c r="W475" s="28"/>
      <c r="X475" s="28"/>
      <c r="Y475" s="28"/>
      <c r="Z475" s="28"/>
      <c r="AA475" s="28"/>
      <c r="AB475" s="28"/>
      <c r="AC475" s="28"/>
      <c r="AD475" s="28"/>
      <c r="AE475" s="28"/>
      <c r="AF475" s="28"/>
      <c r="AG475" s="36"/>
      <c r="AH475" s="36"/>
      <c r="AI475" s="36"/>
      <c r="AJ475" s="36"/>
    </row>
    <row r="476" ht="22.5" customHeight="1">
      <c r="A476" s="28"/>
      <c r="B476" s="28"/>
      <c r="C476" s="28"/>
      <c r="D476" s="28"/>
      <c r="E476" s="28"/>
      <c r="F476" s="36"/>
      <c r="G476" s="52"/>
      <c r="H476" s="28"/>
      <c r="I476" s="28"/>
      <c r="J476" s="28"/>
      <c r="K476" s="28"/>
      <c r="L476" s="28"/>
      <c r="M476" s="28"/>
      <c r="N476" s="28"/>
      <c r="O476" s="28"/>
      <c r="P476" s="28"/>
      <c r="Q476" s="28"/>
      <c r="R476" s="145"/>
      <c r="S476" s="28"/>
      <c r="T476" s="28"/>
      <c r="U476" s="28"/>
      <c r="V476" s="160"/>
      <c r="W476" s="28"/>
      <c r="X476" s="28"/>
      <c r="Y476" s="28"/>
      <c r="Z476" s="28"/>
      <c r="AA476" s="28"/>
      <c r="AB476" s="28"/>
      <c r="AC476" s="28"/>
      <c r="AD476" s="28"/>
      <c r="AE476" s="28"/>
      <c r="AF476" s="28"/>
      <c r="AG476" s="36"/>
      <c r="AH476" s="36"/>
      <c r="AI476" s="36"/>
      <c r="AJ476" s="36"/>
    </row>
    <row r="477" ht="22.5" customHeight="1">
      <c r="A477" s="28"/>
      <c r="B477" s="28"/>
      <c r="C477" s="28"/>
      <c r="D477" s="28"/>
      <c r="E477" s="28"/>
      <c r="F477" s="36"/>
      <c r="G477" s="52"/>
      <c r="H477" s="28"/>
      <c r="I477" s="28"/>
      <c r="J477" s="28"/>
      <c r="K477" s="28"/>
      <c r="L477" s="28"/>
      <c r="M477" s="28"/>
      <c r="N477" s="28"/>
      <c r="O477" s="28"/>
      <c r="P477" s="28"/>
      <c r="Q477" s="28"/>
      <c r="R477" s="145"/>
      <c r="S477" s="28"/>
      <c r="T477" s="28"/>
      <c r="U477" s="28"/>
      <c r="V477" s="160"/>
      <c r="W477" s="28"/>
      <c r="X477" s="28"/>
      <c r="Y477" s="28"/>
      <c r="Z477" s="28"/>
      <c r="AA477" s="28"/>
      <c r="AB477" s="28"/>
      <c r="AC477" s="28"/>
      <c r="AD477" s="28"/>
      <c r="AE477" s="28"/>
      <c r="AF477" s="28"/>
      <c r="AG477" s="36"/>
      <c r="AH477" s="36"/>
      <c r="AI477" s="36"/>
      <c r="AJ477" s="36"/>
    </row>
    <row r="478" ht="22.5" customHeight="1">
      <c r="A478" s="28"/>
      <c r="B478" s="28"/>
      <c r="C478" s="28"/>
      <c r="D478" s="28"/>
      <c r="E478" s="28"/>
      <c r="F478" s="36"/>
      <c r="G478" s="52"/>
      <c r="H478" s="28"/>
      <c r="I478" s="28"/>
      <c r="J478" s="28"/>
      <c r="K478" s="28"/>
      <c r="L478" s="28"/>
      <c r="M478" s="28"/>
      <c r="N478" s="28"/>
      <c r="O478" s="28"/>
      <c r="P478" s="28"/>
      <c r="Q478" s="28"/>
      <c r="R478" s="145"/>
      <c r="S478" s="28"/>
      <c r="T478" s="28"/>
      <c r="U478" s="28"/>
      <c r="V478" s="160"/>
      <c r="W478" s="28"/>
      <c r="X478" s="28"/>
      <c r="Y478" s="28"/>
      <c r="Z478" s="28"/>
      <c r="AA478" s="28"/>
      <c r="AB478" s="28"/>
      <c r="AC478" s="28"/>
      <c r="AD478" s="28"/>
      <c r="AE478" s="28"/>
      <c r="AF478" s="28"/>
      <c r="AG478" s="36"/>
      <c r="AH478" s="36"/>
      <c r="AI478" s="36"/>
      <c r="AJ478" s="36"/>
    </row>
    <row r="479" ht="22.5" customHeight="1">
      <c r="A479" s="28"/>
      <c r="B479" s="28"/>
      <c r="C479" s="28"/>
      <c r="D479" s="28"/>
      <c r="E479" s="28"/>
      <c r="F479" s="36"/>
      <c r="G479" s="52"/>
      <c r="H479" s="28"/>
      <c r="I479" s="28"/>
      <c r="J479" s="28"/>
      <c r="K479" s="28"/>
      <c r="L479" s="28"/>
      <c r="M479" s="28"/>
      <c r="N479" s="28"/>
      <c r="O479" s="28"/>
      <c r="P479" s="28"/>
      <c r="Q479" s="28"/>
      <c r="R479" s="145"/>
      <c r="S479" s="28"/>
      <c r="T479" s="28"/>
      <c r="U479" s="28"/>
      <c r="V479" s="160"/>
      <c r="W479" s="28"/>
      <c r="X479" s="28"/>
      <c r="Y479" s="28"/>
      <c r="Z479" s="28"/>
      <c r="AA479" s="28"/>
      <c r="AB479" s="28"/>
      <c r="AC479" s="28"/>
      <c r="AD479" s="28"/>
      <c r="AE479" s="28"/>
      <c r="AF479" s="28"/>
      <c r="AG479" s="36"/>
      <c r="AH479" s="36"/>
      <c r="AI479" s="36"/>
      <c r="AJ479" s="36"/>
    </row>
    <row r="480" ht="22.5" customHeight="1">
      <c r="A480" s="28"/>
      <c r="B480" s="28"/>
      <c r="C480" s="28"/>
      <c r="D480" s="28"/>
      <c r="E480" s="28"/>
      <c r="F480" s="36"/>
      <c r="G480" s="52"/>
      <c r="H480" s="28"/>
      <c r="I480" s="28"/>
      <c r="J480" s="28"/>
      <c r="K480" s="28"/>
      <c r="L480" s="28"/>
      <c r="M480" s="28"/>
      <c r="N480" s="28"/>
      <c r="O480" s="28"/>
      <c r="P480" s="28"/>
      <c r="Q480" s="28"/>
      <c r="R480" s="145"/>
      <c r="S480" s="28"/>
      <c r="T480" s="28"/>
      <c r="U480" s="28"/>
      <c r="V480" s="160"/>
      <c r="W480" s="28"/>
      <c r="X480" s="28"/>
      <c r="Y480" s="28"/>
      <c r="Z480" s="28"/>
      <c r="AA480" s="28"/>
      <c r="AB480" s="28"/>
      <c r="AC480" s="28"/>
      <c r="AD480" s="28"/>
      <c r="AE480" s="28"/>
      <c r="AF480" s="28"/>
      <c r="AG480" s="36"/>
      <c r="AH480" s="36"/>
      <c r="AI480" s="36"/>
      <c r="AJ480" s="36"/>
    </row>
    <row r="481" ht="22.5" customHeight="1">
      <c r="A481" s="28"/>
      <c r="B481" s="28"/>
      <c r="C481" s="28"/>
      <c r="D481" s="28"/>
      <c r="E481" s="28"/>
      <c r="F481" s="36"/>
      <c r="G481" s="52"/>
      <c r="H481" s="28"/>
      <c r="I481" s="28"/>
      <c r="J481" s="28"/>
      <c r="K481" s="28"/>
      <c r="L481" s="28"/>
      <c r="M481" s="28"/>
      <c r="N481" s="28"/>
      <c r="O481" s="28"/>
      <c r="P481" s="28"/>
      <c r="Q481" s="28"/>
      <c r="R481" s="145"/>
      <c r="S481" s="28"/>
      <c r="T481" s="28"/>
      <c r="U481" s="28"/>
      <c r="V481" s="160"/>
      <c r="W481" s="28"/>
      <c r="X481" s="28"/>
      <c r="Y481" s="28"/>
      <c r="Z481" s="28"/>
      <c r="AA481" s="28"/>
      <c r="AB481" s="28"/>
      <c r="AC481" s="28"/>
      <c r="AD481" s="28"/>
      <c r="AE481" s="28"/>
      <c r="AF481" s="28"/>
      <c r="AG481" s="36"/>
      <c r="AH481" s="36"/>
      <c r="AI481" s="36"/>
      <c r="AJ481" s="36"/>
    </row>
    <row r="482" ht="22.5" customHeight="1">
      <c r="A482" s="28"/>
      <c r="B482" s="28"/>
      <c r="C482" s="28"/>
      <c r="D482" s="28"/>
      <c r="E482" s="28"/>
      <c r="F482" s="36"/>
      <c r="G482" s="52"/>
      <c r="H482" s="28"/>
      <c r="I482" s="28"/>
      <c r="J482" s="28"/>
      <c r="K482" s="28"/>
      <c r="L482" s="28"/>
      <c r="M482" s="28"/>
      <c r="N482" s="28"/>
      <c r="O482" s="28"/>
      <c r="P482" s="28"/>
      <c r="Q482" s="28"/>
      <c r="R482" s="145"/>
      <c r="S482" s="28"/>
      <c r="T482" s="28"/>
      <c r="U482" s="28"/>
      <c r="V482" s="160"/>
      <c r="W482" s="28"/>
      <c r="X482" s="28"/>
      <c r="Y482" s="28"/>
      <c r="Z482" s="28"/>
      <c r="AA482" s="28"/>
      <c r="AB482" s="28"/>
      <c r="AC482" s="28"/>
      <c r="AD482" s="28"/>
      <c r="AE482" s="28"/>
      <c r="AF482" s="28"/>
      <c r="AG482" s="36"/>
      <c r="AH482" s="36"/>
      <c r="AI482" s="36"/>
      <c r="AJ482" s="36"/>
    </row>
    <row r="483" ht="22.5" customHeight="1">
      <c r="A483" s="28"/>
      <c r="B483" s="28"/>
      <c r="C483" s="28"/>
      <c r="D483" s="28"/>
      <c r="E483" s="28"/>
      <c r="F483" s="36"/>
      <c r="G483" s="52"/>
      <c r="H483" s="28"/>
      <c r="I483" s="28"/>
      <c r="J483" s="28"/>
      <c r="K483" s="28"/>
      <c r="L483" s="28"/>
      <c r="M483" s="28"/>
      <c r="N483" s="28"/>
      <c r="O483" s="28"/>
      <c r="P483" s="28"/>
      <c r="Q483" s="28"/>
      <c r="R483" s="145"/>
      <c r="S483" s="28"/>
      <c r="T483" s="28"/>
      <c r="U483" s="28"/>
      <c r="V483" s="160"/>
      <c r="W483" s="28"/>
      <c r="X483" s="28"/>
      <c r="Y483" s="28"/>
      <c r="Z483" s="28"/>
      <c r="AA483" s="28"/>
      <c r="AB483" s="28"/>
      <c r="AC483" s="28"/>
      <c r="AD483" s="28"/>
      <c r="AE483" s="28"/>
      <c r="AF483" s="28"/>
      <c r="AG483" s="36"/>
      <c r="AH483" s="36"/>
      <c r="AI483" s="36"/>
      <c r="AJ483" s="36"/>
    </row>
    <row r="484" ht="22.5" customHeight="1">
      <c r="A484" s="28"/>
      <c r="B484" s="28"/>
      <c r="C484" s="28"/>
      <c r="D484" s="28"/>
      <c r="E484" s="28"/>
      <c r="F484" s="36"/>
      <c r="G484" s="52"/>
      <c r="H484" s="28"/>
      <c r="I484" s="28"/>
      <c r="J484" s="28"/>
      <c r="K484" s="28"/>
      <c r="L484" s="28"/>
      <c r="M484" s="28"/>
      <c r="N484" s="28"/>
      <c r="O484" s="28"/>
      <c r="P484" s="28"/>
      <c r="Q484" s="28"/>
      <c r="R484" s="145"/>
      <c r="S484" s="28"/>
      <c r="T484" s="28"/>
      <c r="U484" s="28"/>
      <c r="V484" s="160"/>
      <c r="W484" s="28"/>
      <c r="X484" s="28"/>
      <c r="Y484" s="28"/>
      <c r="Z484" s="28"/>
      <c r="AA484" s="28"/>
      <c r="AB484" s="28"/>
      <c r="AC484" s="28"/>
      <c r="AD484" s="28"/>
      <c r="AE484" s="28"/>
      <c r="AF484" s="28"/>
      <c r="AG484" s="36"/>
      <c r="AH484" s="36"/>
      <c r="AI484" s="36"/>
      <c r="AJ484" s="36"/>
    </row>
    <row r="485" ht="22.5" customHeight="1">
      <c r="A485" s="28"/>
      <c r="B485" s="28"/>
      <c r="C485" s="28"/>
      <c r="D485" s="28"/>
      <c r="E485" s="28"/>
      <c r="F485" s="36"/>
      <c r="G485" s="52"/>
      <c r="H485" s="28"/>
      <c r="I485" s="28"/>
      <c r="J485" s="28"/>
      <c r="K485" s="28"/>
      <c r="L485" s="28"/>
      <c r="M485" s="28"/>
      <c r="N485" s="28"/>
      <c r="O485" s="28"/>
      <c r="P485" s="28"/>
      <c r="Q485" s="28"/>
      <c r="R485" s="145"/>
      <c r="S485" s="28"/>
      <c r="T485" s="28"/>
      <c r="U485" s="28"/>
      <c r="V485" s="160"/>
      <c r="W485" s="28"/>
      <c r="X485" s="28"/>
      <c r="Y485" s="28"/>
      <c r="Z485" s="28"/>
      <c r="AA485" s="28"/>
      <c r="AB485" s="28"/>
      <c r="AC485" s="28"/>
      <c r="AD485" s="28"/>
      <c r="AE485" s="28"/>
      <c r="AF485" s="28"/>
      <c r="AG485" s="36"/>
      <c r="AH485" s="36"/>
      <c r="AI485" s="36"/>
      <c r="AJ485" s="36"/>
    </row>
    <row r="486" ht="22.5" customHeight="1">
      <c r="A486" s="28"/>
      <c r="B486" s="28"/>
      <c r="C486" s="28"/>
      <c r="D486" s="28"/>
      <c r="E486" s="28"/>
      <c r="F486" s="36"/>
      <c r="G486" s="52"/>
      <c r="H486" s="28"/>
      <c r="I486" s="28"/>
      <c r="J486" s="28"/>
      <c r="K486" s="28"/>
      <c r="L486" s="28"/>
      <c r="M486" s="28"/>
      <c r="N486" s="28"/>
      <c r="O486" s="28"/>
      <c r="P486" s="28"/>
      <c r="Q486" s="28"/>
      <c r="R486" s="145"/>
      <c r="S486" s="28"/>
      <c r="T486" s="28"/>
      <c r="U486" s="28"/>
      <c r="V486" s="160"/>
      <c r="W486" s="28"/>
      <c r="X486" s="28"/>
      <c r="Y486" s="28"/>
      <c r="Z486" s="28"/>
      <c r="AA486" s="28"/>
      <c r="AB486" s="28"/>
      <c r="AC486" s="28"/>
      <c r="AD486" s="28"/>
      <c r="AE486" s="28"/>
      <c r="AF486" s="28"/>
      <c r="AG486" s="36"/>
      <c r="AH486" s="36"/>
      <c r="AI486" s="36"/>
      <c r="AJ486" s="36"/>
    </row>
    <row r="487" ht="22.5" customHeight="1">
      <c r="A487" s="28"/>
      <c r="B487" s="28"/>
      <c r="C487" s="28"/>
      <c r="D487" s="28"/>
      <c r="E487" s="28"/>
      <c r="F487" s="36"/>
      <c r="G487" s="52"/>
      <c r="H487" s="28"/>
      <c r="I487" s="28"/>
      <c r="J487" s="28"/>
      <c r="K487" s="28"/>
      <c r="L487" s="28"/>
      <c r="M487" s="28"/>
      <c r="N487" s="28"/>
      <c r="O487" s="28"/>
      <c r="P487" s="28"/>
      <c r="Q487" s="28"/>
      <c r="R487" s="145"/>
      <c r="S487" s="28"/>
      <c r="T487" s="28"/>
      <c r="U487" s="28"/>
      <c r="V487" s="160"/>
      <c r="W487" s="28"/>
      <c r="X487" s="28"/>
      <c r="Y487" s="28"/>
      <c r="Z487" s="28"/>
      <c r="AA487" s="28"/>
      <c r="AB487" s="28"/>
      <c r="AC487" s="28"/>
      <c r="AD487" s="28"/>
      <c r="AE487" s="28"/>
      <c r="AF487" s="28"/>
      <c r="AG487" s="36"/>
      <c r="AH487" s="36"/>
      <c r="AI487" s="36"/>
      <c r="AJ487" s="36"/>
    </row>
    <row r="488" ht="22.5" customHeight="1">
      <c r="A488" s="28"/>
      <c r="B488" s="28"/>
      <c r="C488" s="28"/>
      <c r="D488" s="28"/>
      <c r="E488" s="28"/>
      <c r="F488" s="36"/>
      <c r="G488" s="52"/>
      <c r="H488" s="28"/>
      <c r="I488" s="28"/>
      <c r="J488" s="28"/>
      <c r="K488" s="28"/>
      <c r="L488" s="28"/>
      <c r="M488" s="28"/>
      <c r="N488" s="28"/>
      <c r="O488" s="28"/>
      <c r="P488" s="28"/>
      <c r="Q488" s="28"/>
      <c r="R488" s="145"/>
      <c r="S488" s="28"/>
      <c r="T488" s="28"/>
      <c r="U488" s="28"/>
      <c r="V488" s="160"/>
      <c r="W488" s="28"/>
      <c r="X488" s="28"/>
      <c r="Y488" s="28"/>
      <c r="Z488" s="28"/>
      <c r="AA488" s="28"/>
      <c r="AB488" s="28"/>
      <c r="AC488" s="28"/>
      <c r="AD488" s="28"/>
      <c r="AE488" s="28"/>
      <c r="AF488" s="28"/>
      <c r="AG488" s="36"/>
      <c r="AH488" s="36"/>
      <c r="AI488" s="36"/>
      <c r="AJ488" s="36"/>
    </row>
    <row r="489" ht="22.5" customHeight="1">
      <c r="A489" s="28"/>
      <c r="B489" s="28"/>
      <c r="C489" s="28"/>
      <c r="D489" s="28"/>
      <c r="E489" s="28"/>
      <c r="F489" s="36"/>
      <c r="G489" s="52"/>
      <c r="H489" s="28"/>
      <c r="I489" s="28"/>
      <c r="J489" s="28"/>
      <c r="K489" s="28"/>
      <c r="L489" s="28"/>
      <c r="M489" s="28"/>
      <c r="N489" s="28"/>
      <c r="O489" s="28"/>
      <c r="P489" s="28"/>
      <c r="Q489" s="28"/>
      <c r="R489" s="145"/>
      <c r="S489" s="28"/>
      <c r="T489" s="28"/>
      <c r="U489" s="28"/>
      <c r="V489" s="160"/>
      <c r="W489" s="28"/>
      <c r="X489" s="28"/>
      <c r="Y489" s="28"/>
      <c r="Z489" s="28"/>
      <c r="AA489" s="28"/>
      <c r="AB489" s="28"/>
      <c r="AC489" s="28"/>
      <c r="AD489" s="28"/>
      <c r="AE489" s="28"/>
      <c r="AF489" s="28"/>
      <c r="AG489" s="36"/>
      <c r="AH489" s="36"/>
      <c r="AI489" s="36"/>
      <c r="AJ489" s="36"/>
    </row>
    <row r="490" ht="22.5" customHeight="1">
      <c r="A490" s="28"/>
      <c r="B490" s="28"/>
      <c r="C490" s="28"/>
      <c r="D490" s="28"/>
      <c r="E490" s="28"/>
      <c r="F490" s="36"/>
      <c r="G490" s="52"/>
      <c r="H490" s="28"/>
      <c r="I490" s="28"/>
      <c r="J490" s="28"/>
      <c r="K490" s="28"/>
      <c r="L490" s="28"/>
      <c r="M490" s="28"/>
      <c r="N490" s="28"/>
      <c r="O490" s="28"/>
      <c r="P490" s="28"/>
      <c r="Q490" s="28"/>
      <c r="R490" s="145"/>
      <c r="S490" s="28"/>
      <c r="T490" s="28"/>
      <c r="U490" s="28"/>
      <c r="V490" s="160"/>
      <c r="W490" s="28"/>
      <c r="X490" s="28"/>
      <c r="Y490" s="28"/>
      <c r="Z490" s="28"/>
      <c r="AA490" s="28"/>
      <c r="AB490" s="28"/>
      <c r="AC490" s="28"/>
      <c r="AD490" s="28"/>
      <c r="AE490" s="28"/>
      <c r="AF490" s="28"/>
      <c r="AG490" s="36"/>
      <c r="AH490" s="36"/>
      <c r="AI490" s="36"/>
      <c r="AJ490" s="36"/>
    </row>
    <row r="491" ht="22.5" customHeight="1">
      <c r="A491" s="28"/>
      <c r="B491" s="28"/>
      <c r="C491" s="28"/>
      <c r="D491" s="28"/>
      <c r="E491" s="28"/>
      <c r="F491" s="36"/>
      <c r="G491" s="52"/>
      <c r="H491" s="28"/>
      <c r="I491" s="28"/>
      <c r="J491" s="28"/>
      <c r="K491" s="28"/>
      <c r="L491" s="28"/>
      <c r="M491" s="28"/>
      <c r="N491" s="28"/>
      <c r="O491" s="28"/>
      <c r="P491" s="28"/>
      <c r="Q491" s="28"/>
      <c r="R491" s="145"/>
      <c r="S491" s="28"/>
      <c r="T491" s="28"/>
      <c r="U491" s="28"/>
      <c r="V491" s="160"/>
      <c r="W491" s="28"/>
      <c r="X491" s="28"/>
      <c r="Y491" s="28"/>
      <c r="Z491" s="28"/>
      <c r="AA491" s="28"/>
      <c r="AB491" s="28"/>
      <c r="AC491" s="28"/>
      <c r="AD491" s="28"/>
      <c r="AE491" s="28"/>
      <c r="AF491" s="28"/>
      <c r="AG491" s="36"/>
      <c r="AH491" s="36"/>
      <c r="AI491" s="36"/>
      <c r="AJ491" s="36"/>
    </row>
    <row r="492" ht="22.5" customHeight="1">
      <c r="A492" s="28"/>
      <c r="B492" s="28"/>
      <c r="C492" s="28"/>
      <c r="D492" s="28"/>
      <c r="E492" s="28"/>
      <c r="F492" s="36"/>
      <c r="G492" s="52"/>
      <c r="H492" s="28"/>
      <c r="I492" s="28"/>
      <c r="J492" s="28"/>
      <c r="K492" s="28"/>
      <c r="L492" s="28"/>
      <c r="M492" s="28"/>
      <c r="N492" s="28"/>
      <c r="O492" s="28"/>
      <c r="P492" s="28"/>
      <c r="Q492" s="28"/>
      <c r="R492" s="145"/>
      <c r="S492" s="28"/>
      <c r="T492" s="28"/>
      <c r="U492" s="28"/>
      <c r="V492" s="160"/>
      <c r="W492" s="28"/>
      <c r="X492" s="28"/>
      <c r="Y492" s="28"/>
      <c r="Z492" s="28"/>
      <c r="AA492" s="28"/>
      <c r="AB492" s="28"/>
      <c r="AC492" s="28"/>
      <c r="AD492" s="28"/>
      <c r="AE492" s="28"/>
      <c r="AF492" s="28"/>
      <c r="AG492" s="36"/>
      <c r="AH492" s="36"/>
      <c r="AI492" s="36"/>
      <c r="AJ492" s="36"/>
    </row>
    <row r="493" ht="22.5" customHeight="1">
      <c r="A493" s="28"/>
      <c r="B493" s="28"/>
      <c r="C493" s="28"/>
      <c r="D493" s="28"/>
      <c r="E493" s="28"/>
      <c r="F493" s="36"/>
      <c r="G493" s="52"/>
      <c r="H493" s="28"/>
      <c r="I493" s="28"/>
      <c r="J493" s="28"/>
      <c r="K493" s="28"/>
      <c r="L493" s="28"/>
      <c r="M493" s="28"/>
      <c r="N493" s="28"/>
      <c r="O493" s="28"/>
      <c r="P493" s="28"/>
      <c r="Q493" s="28"/>
      <c r="R493" s="145"/>
      <c r="S493" s="28"/>
      <c r="T493" s="28"/>
      <c r="U493" s="28"/>
      <c r="V493" s="160"/>
      <c r="W493" s="28"/>
      <c r="X493" s="28"/>
      <c r="Y493" s="28"/>
      <c r="Z493" s="28"/>
      <c r="AA493" s="28"/>
      <c r="AB493" s="28"/>
      <c r="AC493" s="28"/>
      <c r="AD493" s="28"/>
      <c r="AE493" s="28"/>
      <c r="AF493" s="28"/>
      <c r="AG493" s="36"/>
      <c r="AH493" s="36"/>
      <c r="AI493" s="36"/>
      <c r="AJ493" s="36"/>
    </row>
    <row r="494" ht="22.5" customHeight="1">
      <c r="A494" s="28"/>
      <c r="B494" s="28"/>
      <c r="C494" s="28"/>
      <c r="D494" s="28"/>
      <c r="E494" s="28"/>
      <c r="F494" s="36"/>
      <c r="G494" s="52"/>
      <c r="H494" s="28"/>
      <c r="I494" s="28"/>
      <c r="J494" s="28"/>
      <c r="K494" s="28"/>
      <c r="L494" s="28"/>
      <c r="M494" s="28"/>
      <c r="N494" s="28"/>
      <c r="O494" s="28"/>
      <c r="P494" s="28"/>
      <c r="Q494" s="28"/>
      <c r="R494" s="145"/>
      <c r="S494" s="28"/>
      <c r="T494" s="28"/>
      <c r="U494" s="28"/>
      <c r="V494" s="160"/>
      <c r="W494" s="28"/>
      <c r="X494" s="28"/>
      <c r="Y494" s="28"/>
      <c r="Z494" s="28"/>
      <c r="AA494" s="28"/>
      <c r="AB494" s="28"/>
      <c r="AC494" s="28"/>
      <c r="AD494" s="28"/>
      <c r="AE494" s="28"/>
      <c r="AF494" s="28"/>
      <c r="AG494" s="36"/>
      <c r="AH494" s="36"/>
      <c r="AI494" s="36"/>
      <c r="AJ494" s="36"/>
    </row>
    <row r="495" ht="22.5" customHeight="1">
      <c r="A495" s="28"/>
      <c r="B495" s="28"/>
      <c r="C495" s="28"/>
      <c r="D495" s="28"/>
      <c r="E495" s="28"/>
      <c r="F495" s="36"/>
      <c r="G495" s="52"/>
      <c r="H495" s="28"/>
      <c r="I495" s="28"/>
      <c r="J495" s="28"/>
      <c r="K495" s="28"/>
      <c r="L495" s="28"/>
      <c r="M495" s="28"/>
      <c r="N495" s="28"/>
      <c r="O495" s="28"/>
      <c r="P495" s="28"/>
      <c r="Q495" s="28"/>
      <c r="R495" s="145"/>
      <c r="S495" s="28"/>
      <c r="T495" s="28"/>
      <c r="U495" s="28"/>
      <c r="V495" s="160"/>
      <c r="W495" s="28"/>
      <c r="X495" s="28"/>
      <c r="Y495" s="28"/>
      <c r="Z495" s="28"/>
      <c r="AA495" s="28"/>
      <c r="AB495" s="28"/>
      <c r="AC495" s="28"/>
      <c r="AD495" s="28"/>
      <c r="AE495" s="28"/>
      <c r="AF495" s="28"/>
      <c r="AG495" s="36"/>
      <c r="AH495" s="36"/>
      <c r="AI495" s="36"/>
      <c r="AJ495" s="36"/>
    </row>
    <row r="496" ht="22.5" customHeight="1">
      <c r="A496" s="28"/>
      <c r="B496" s="28"/>
      <c r="C496" s="28"/>
      <c r="D496" s="28"/>
      <c r="E496" s="28"/>
      <c r="F496" s="36"/>
      <c r="G496" s="52"/>
      <c r="H496" s="28"/>
      <c r="I496" s="28"/>
      <c r="J496" s="28"/>
      <c r="K496" s="28"/>
      <c r="L496" s="28"/>
      <c r="M496" s="28"/>
      <c r="N496" s="28"/>
      <c r="O496" s="28"/>
      <c r="P496" s="28"/>
      <c r="Q496" s="28"/>
      <c r="R496" s="145"/>
      <c r="S496" s="28"/>
      <c r="T496" s="28"/>
      <c r="U496" s="28"/>
      <c r="V496" s="160"/>
      <c r="W496" s="28"/>
      <c r="X496" s="28"/>
      <c r="Y496" s="28"/>
      <c r="Z496" s="28"/>
      <c r="AA496" s="28"/>
      <c r="AB496" s="28"/>
      <c r="AC496" s="28"/>
      <c r="AD496" s="28"/>
      <c r="AE496" s="28"/>
      <c r="AF496" s="28"/>
      <c r="AG496" s="36"/>
      <c r="AH496" s="36"/>
      <c r="AI496" s="36"/>
      <c r="AJ496" s="36"/>
    </row>
    <row r="497" ht="22.5" customHeight="1">
      <c r="A497" s="28"/>
      <c r="B497" s="28"/>
      <c r="C497" s="28"/>
      <c r="D497" s="28"/>
      <c r="E497" s="28"/>
      <c r="F497" s="36"/>
      <c r="G497" s="52"/>
      <c r="H497" s="28"/>
      <c r="I497" s="28"/>
      <c r="J497" s="28"/>
      <c r="K497" s="28"/>
      <c r="L497" s="28"/>
      <c r="M497" s="28"/>
      <c r="N497" s="28"/>
      <c r="O497" s="28"/>
      <c r="P497" s="28"/>
      <c r="Q497" s="28"/>
      <c r="R497" s="145"/>
      <c r="S497" s="28"/>
      <c r="T497" s="28"/>
      <c r="U497" s="28"/>
      <c r="V497" s="160"/>
      <c r="W497" s="28"/>
      <c r="X497" s="28"/>
      <c r="Y497" s="28"/>
      <c r="Z497" s="28"/>
      <c r="AA497" s="28"/>
      <c r="AB497" s="28"/>
      <c r="AC497" s="28"/>
      <c r="AD497" s="28"/>
      <c r="AE497" s="28"/>
      <c r="AF497" s="28"/>
      <c r="AG497" s="36"/>
      <c r="AH497" s="36"/>
      <c r="AI497" s="36"/>
      <c r="AJ497" s="36"/>
    </row>
    <row r="498" ht="22.5" customHeight="1">
      <c r="A498" s="28"/>
      <c r="B498" s="28"/>
      <c r="C498" s="28"/>
      <c r="D498" s="28"/>
      <c r="E498" s="28"/>
      <c r="F498" s="36"/>
      <c r="G498" s="52"/>
      <c r="H498" s="28"/>
      <c r="I498" s="28"/>
      <c r="J498" s="28"/>
      <c r="K498" s="28"/>
      <c r="L498" s="28"/>
      <c r="M498" s="28"/>
      <c r="N498" s="28"/>
      <c r="O498" s="28"/>
      <c r="P498" s="28"/>
      <c r="Q498" s="28"/>
      <c r="R498" s="145"/>
      <c r="S498" s="28"/>
      <c r="T498" s="28"/>
      <c r="U498" s="28"/>
      <c r="V498" s="160"/>
      <c r="W498" s="28"/>
      <c r="X498" s="28"/>
      <c r="Y498" s="28"/>
      <c r="Z498" s="28"/>
      <c r="AA498" s="28"/>
      <c r="AB498" s="28"/>
      <c r="AC498" s="28"/>
      <c r="AD498" s="28"/>
      <c r="AE498" s="28"/>
      <c r="AF498" s="28"/>
      <c r="AG498" s="36"/>
      <c r="AH498" s="36"/>
      <c r="AI498" s="36"/>
      <c r="AJ498" s="36"/>
    </row>
    <row r="499" ht="22.5" customHeight="1">
      <c r="A499" s="28"/>
      <c r="B499" s="28"/>
      <c r="C499" s="28"/>
      <c r="D499" s="28"/>
      <c r="E499" s="28"/>
      <c r="F499" s="36"/>
      <c r="G499" s="52"/>
      <c r="H499" s="28"/>
      <c r="I499" s="28"/>
      <c r="J499" s="28"/>
      <c r="K499" s="28"/>
      <c r="L499" s="28"/>
      <c r="M499" s="28"/>
      <c r="N499" s="28"/>
      <c r="O499" s="28"/>
      <c r="P499" s="28"/>
      <c r="Q499" s="28"/>
      <c r="R499" s="145"/>
      <c r="S499" s="28"/>
      <c r="T499" s="28"/>
      <c r="U499" s="28"/>
      <c r="V499" s="160"/>
      <c r="W499" s="28"/>
      <c r="X499" s="28"/>
      <c r="Y499" s="28"/>
      <c r="Z499" s="28"/>
      <c r="AA499" s="28"/>
      <c r="AB499" s="28"/>
      <c r="AC499" s="28"/>
      <c r="AD499" s="28"/>
      <c r="AE499" s="28"/>
      <c r="AF499" s="28"/>
      <c r="AG499" s="36"/>
      <c r="AH499" s="36"/>
      <c r="AI499" s="36"/>
      <c r="AJ499" s="36"/>
    </row>
    <row r="500" ht="22.5" customHeight="1">
      <c r="A500" s="28"/>
      <c r="B500" s="28"/>
      <c r="C500" s="28"/>
      <c r="D500" s="28"/>
      <c r="E500" s="28"/>
      <c r="F500" s="36"/>
      <c r="G500" s="52"/>
      <c r="H500" s="28"/>
      <c r="I500" s="28"/>
      <c r="J500" s="28"/>
      <c r="K500" s="28"/>
      <c r="L500" s="28"/>
      <c r="M500" s="28"/>
      <c r="N500" s="28"/>
      <c r="O500" s="28"/>
      <c r="P500" s="28"/>
      <c r="Q500" s="28"/>
      <c r="R500" s="145"/>
      <c r="S500" s="28"/>
      <c r="T500" s="28"/>
      <c r="U500" s="28"/>
      <c r="V500" s="160"/>
      <c r="W500" s="28"/>
      <c r="X500" s="28"/>
      <c r="Y500" s="28"/>
      <c r="Z500" s="28"/>
      <c r="AA500" s="28"/>
      <c r="AB500" s="28"/>
      <c r="AC500" s="28"/>
      <c r="AD500" s="28"/>
      <c r="AE500" s="28"/>
      <c r="AF500" s="28"/>
      <c r="AG500" s="36"/>
      <c r="AH500" s="36"/>
      <c r="AI500" s="36"/>
      <c r="AJ500" s="36"/>
    </row>
    <row r="501" ht="22.5" customHeight="1">
      <c r="A501" s="28"/>
      <c r="B501" s="28"/>
      <c r="C501" s="28"/>
      <c r="D501" s="28"/>
      <c r="E501" s="28"/>
      <c r="F501" s="36"/>
      <c r="G501" s="52"/>
      <c r="H501" s="28"/>
      <c r="I501" s="28"/>
      <c r="J501" s="28"/>
      <c r="K501" s="28"/>
      <c r="L501" s="28"/>
      <c r="M501" s="28"/>
      <c r="N501" s="28"/>
      <c r="O501" s="28"/>
      <c r="P501" s="28"/>
      <c r="Q501" s="28"/>
      <c r="R501" s="145"/>
      <c r="S501" s="28"/>
      <c r="T501" s="28"/>
      <c r="U501" s="28"/>
      <c r="V501" s="160"/>
      <c r="W501" s="28"/>
      <c r="X501" s="28"/>
      <c r="Y501" s="28"/>
      <c r="Z501" s="28"/>
      <c r="AA501" s="28"/>
      <c r="AB501" s="28"/>
      <c r="AC501" s="28"/>
      <c r="AD501" s="28"/>
      <c r="AE501" s="28"/>
      <c r="AF501" s="28"/>
      <c r="AG501" s="36"/>
      <c r="AH501" s="36"/>
      <c r="AI501" s="36"/>
      <c r="AJ501" s="36"/>
    </row>
    <row r="502" ht="22.5" customHeight="1">
      <c r="A502" s="28"/>
      <c r="B502" s="28"/>
      <c r="C502" s="28"/>
      <c r="D502" s="28"/>
      <c r="E502" s="28"/>
      <c r="F502" s="36"/>
      <c r="G502" s="52"/>
      <c r="H502" s="28"/>
      <c r="I502" s="28"/>
      <c r="J502" s="28"/>
      <c r="K502" s="28"/>
      <c r="L502" s="28"/>
      <c r="M502" s="28"/>
      <c r="N502" s="28"/>
      <c r="O502" s="28"/>
      <c r="P502" s="28"/>
      <c r="Q502" s="28"/>
      <c r="R502" s="145"/>
      <c r="S502" s="28"/>
      <c r="T502" s="28"/>
      <c r="U502" s="28"/>
      <c r="V502" s="160"/>
      <c r="W502" s="28"/>
      <c r="X502" s="28"/>
      <c r="Y502" s="28"/>
      <c r="Z502" s="28"/>
      <c r="AA502" s="28"/>
      <c r="AB502" s="28"/>
      <c r="AC502" s="28"/>
      <c r="AD502" s="28"/>
      <c r="AE502" s="28"/>
      <c r="AF502" s="28"/>
      <c r="AG502" s="36"/>
      <c r="AH502" s="36"/>
      <c r="AI502" s="36"/>
      <c r="AJ502" s="36"/>
    </row>
    <row r="503" ht="22.5" customHeight="1">
      <c r="A503" s="28"/>
      <c r="B503" s="28"/>
      <c r="C503" s="28"/>
      <c r="D503" s="28"/>
      <c r="E503" s="28"/>
      <c r="F503" s="36"/>
      <c r="G503" s="52"/>
      <c r="H503" s="28"/>
      <c r="I503" s="28"/>
      <c r="J503" s="28"/>
      <c r="K503" s="28"/>
      <c r="L503" s="28"/>
      <c r="M503" s="28"/>
      <c r="N503" s="28"/>
      <c r="O503" s="28"/>
      <c r="P503" s="28"/>
      <c r="Q503" s="28"/>
      <c r="R503" s="145"/>
      <c r="S503" s="28"/>
      <c r="T503" s="28"/>
      <c r="U503" s="28"/>
      <c r="V503" s="160"/>
      <c r="W503" s="28"/>
      <c r="X503" s="28"/>
      <c r="Y503" s="28"/>
      <c r="Z503" s="28"/>
      <c r="AA503" s="28"/>
      <c r="AB503" s="28"/>
      <c r="AC503" s="28"/>
      <c r="AD503" s="28"/>
      <c r="AE503" s="28"/>
      <c r="AF503" s="28"/>
      <c r="AG503" s="36"/>
      <c r="AH503" s="36"/>
      <c r="AI503" s="36"/>
      <c r="AJ503" s="36"/>
    </row>
    <row r="504" ht="22.5" customHeight="1">
      <c r="A504" s="28"/>
      <c r="B504" s="28"/>
      <c r="C504" s="28"/>
      <c r="D504" s="28"/>
      <c r="E504" s="28"/>
      <c r="F504" s="36"/>
      <c r="G504" s="52"/>
      <c r="H504" s="28"/>
      <c r="I504" s="28"/>
      <c r="J504" s="28"/>
      <c r="K504" s="28"/>
      <c r="L504" s="28"/>
      <c r="M504" s="28"/>
      <c r="N504" s="28"/>
      <c r="O504" s="28"/>
      <c r="P504" s="28"/>
      <c r="Q504" s="28"/>
      <c r="R504" s="145"/>
      <c r="S504" s="28"/>
      <c r="T504" s="28"/>
      <c r="U504" s="28"/>
      <c r="V504" s="160"/>
      <c r="W504" s="28"/>
      <c r="X504" s="28"/>
      <c r="Y504" s="28"/>
      <c r="Z504" s="28"/>
      <c r="AA504" s="28"/>
      <c r="AB504" s="28"/>
      <c r="AC504" s="28"/>
      <c r="AD504" s="28"/>
      <c r="AE504" s="28"/>
      <c r="AF504" s="28"/>
      <c r="AG504" s="36"/>
      <c r="AH504" s="36"/>
      <c r="AI504" s="36"/>
      <c r="AJ504" s="36"/>
    </row>
    <row r="505" ht="22.5" customHeight="1">
      <c r="A505" s="28"/>
      <c r="B505" s="28"/>
      <c r="C505" s="28"/>
      <c r="D505" s="28"/>
      <c r="E505" s="28"/>
      <c r="F505" s="36"/>
      <c r="G505" s="52"/>
      <c r="H505" s="28"/>
      <c r="I505" s="28"/>
      <c r="J505" s="28"/>
      <c r="K505" s="28"/>
      <c r="L505" s="28"/>
      <c r="M505" s="28"/>
      <c r="N505" s="28"/>
      <c r="O505" s="28"/>
      <c r="P505" s="28"/>
      <c r="Q505" s="28"/>
      <c r="R505" s="145"/>
      <c r="S505" s="28"/>
      <c r="T505" s="28"/>
      <c r="U505" s="28"/>
      <c r="V505" s="160"/>
      <c r="W505" s="28"/>
      <c r="X505" s="28"/>
      <c r="Y505" s="28"/>
      <c r="Z505" s="28"/>
      <c r="AA505" s="28"/>
      <c r="AB505" s="28"/>
      <c r="AC505" s="28"/>
      <c r="AD505" s="28"/>
      <c r="AE505" s="28"/>
      <c r="AF505" s="28"/>
      <c r="AG505" s="36"/>
      <c r="AH505" s="36"/>
      <c r="AI505" s="36"/>
      <c r="AJ505" s="36"/>
    </row>
    <row r="506" ht="22.5" customHeight="1">
      <c r="A506" s="28"/>
      <c r="B506" s="28"/>
      <c r="C506" s="28"/>
      <c r="D506" s="28"/>
      <c r="E506" s="28"/>
      <c r="F506" s="36"/>
      <c r="G506" s="52"/>
      <c r="H506" s="28"/>
      <c r="I506" s="28"/>
      <c r="J506" s="28"/>
      <c r="K506" s="28"/>
      <c r="L506" s="28"/>
      <c r="M506" s="28"/>
      <c r="N506" s="28"/>
      <c r="O506" s="28"/>
      <c r="P506" s="28"/>
      <c r="Q506" s="28"/>
      <c r="R506" s="145"/>
      <c r="S506" s="28"/>
      <c r="T506" s="28"/>
      <c r="U506" s="28"/>
      <c r="V506" s="160"/>
      <c r="W506" s="28"/>
      <c r="X506" s="28"/>
      <c r="Y506" s="28"/>
      <c r="Z506" s="28"/>
      <c r="AA506" s="28"/>
      <c r="AB506" s="28"/>
      <c r="AC506" s="28"/>
      <c r="AD506" s="28"/>
      <c r="AE506" s="28"/>
      <c r="AF506" s="28"/>
      <c r="AG506" s="36"/>
      <c r="AH506" s="36"/>
      <c r="AI506" s="36"/>
      <c r="AJ506" s="36"/>
    </row>
    <row r="507" ht="22.5" customHeight="1">
      <c r="A507" s="28"/>
      <c r="B507" s="28"/>
      <c r="C507" s="28"/>
      <c r="D507" s="28"/>
      <c r="E507" s="28"/>
      <c r="F507" s="36"/>
      <c r="G507" s="52"/>
      <c r="H507" s="28"/>
      <c r="I507" s="28"/>
      <c r="J507" s="28"/>
      <c r="K507" s="28"/>
      <c r="L507" s="28"/>
      <c r="M507" s="28"/>
      <c r="N507" s="28"/>
      <c r="O507" s="28"/>
      <c r="P507" s="28"/>
      <c r="Q507" s="28"/>
      <c r="R507" s="145"/>
      <c r="S507" s="28"/>
      <c r="T507" s="28"/>
      <c r="U507" s="28"/>
      <c r="V507" s="160"/>
      <c r="W507" s="28"/>
      <c r="X507" s="28"/>
      <c r="Y507" s="28"/>
      <c r="Z507" s="28"/>
      <c r="AA507" s="28"/>
      <c r="AB507" s="28"/>
      <c r="AC507" s="28"/>
      <c r="AD507" s="28"/>
      <c r="AE507" s="28"/>
      <c r="AF507" s="28"/>
      <c r="AG507" s="36"/>
      <c r="AH507" s="36"/>
      <c r="AI507" s="36"/>
      <c r="AJ507" s="36"/>
    </row>
    <row r="508" ht="22.5" customHeight="1">
      <c r="A508" s="28"/>
      <c r="B508" s="28"/>
      <c r="C508" s="28"/>
      <c r="D508" s="28"/>
      <c r="E508" s="28"/>
      <c r="F508" s="36"/>
      <c r="G508" s="52"/>
      <c r="H508" s="28"/>
      <c r="I508" s="28"/>
      <c r="J508" s="28"/>
      <c r="K508" s="28"/>
      <c r="L508" s="28"/>
      <c r="M508" s="28"/>
      <c r="N508" s="28"/>
      <c r="O508" s="28"/>
      <c r="P508" s="28"/>
      <c r="Q508" s="28"/>
      <c r="R508" s="145"/>
      <c r="S508" s="28"/>
      <c r="T508" s="28"/>
      <c r="U508" s="28"/>
      <c r="V508" s="160"/>
      <c r="W508" s="28"/>
      <c r="X508" s="28"/>
      <c r="Y508" s="28"/>
      <c r="Z508" s="28"/>
      <c r="AA508" s="28"/>
      <c r="AB508" s="28"/>
      <c r="AC508" s="28"/>
      <c r="AD508" s="28"/>
      <c r="AE508" s="28"/>
      <c r="AF508" s="28"/>
      <c r="AG508" s="36"/>
      <c r="AH508" s="36"/>
      <c r="AI508" s="36"/>
      <c r="AJ508" s="36"/>
    </row>
    <row r="509" ht="22.5" customHeight="1">
      <c r="A509" s="28"/>
      <c r="B509" s="28"/>
      <c r="C509" s="28"/>
      <c r="D509" s="28"/>
      <c r="E509" s="28"/>
      <c r="F509" s="36"/>
      <c r="G509" s="52"/>
      <c r="H509" s="28"/>
      <c r="I509" s="28"/>
      <c r="J509" s="28"/>
      <c r="K509" s="28"/>
      <c r="L509" s="28"/>
      <c r="M509" s="28"/>
      <c r="N509" s="28"/>
      <c r="O509" s="28"/>
      <c r="P509" s="28"/>
      <c r="Q509" s="28"/>
      <c r="R509" s="145"/>
      <c r="S509" s="28"/>
      <c r="T509" s="28"/>
      <c r="U509" s="28"/>
      <c r="V509" s="160"/>
      <c r="W509" s="28"/>
      <c r="X509" s="28"/>
      <c r="Y509" s="28"/>
      <c r="Z509" s="28"/>
      <c r="AA509" s="28"/>
      <c r="AB509" s="28"/>
      <c r="AC509" s="28"/>
      <c r="AD509" s="28"/>
      <c r="AE509" s="28"/>
      <c r="AF509" s="28"/>
      <c r="AG509" s="36"/>
      <c r="AH509" s="36"/>
      <c r="AI509" s="36"/>
      <c r="AJ509" s="36"/>
    </row>
    <row r="510" ht="22.5" customHeight="1">
      <c r="A510" s="28"/>
      <c r="B510" s="28"/>
      <c r="C510" s="28"/>
      <c r="D510" s="28"/>
      <c r="E510" s="28"/>
      <c r="F510" s="36"/>
      <c r="G510" s="52"/>
      <c r="H510" s="28"/>
      <c r="I510" s="28"/>
      <c r="J510" s="28"/>
      <c r="K510" s="28"/>
      <c r="L510" s="28"/>
      <c r="M510" s="28"/>
      <c r="N510" s="28"/>
      <c r="O510" s="28"/>
      <c r="P510" s="28"/>
      <c r="Q510" s="28"/>
      <c r="R510" s="145"/>
      <c r="S510" s="28"/>
      <c r="T510" s="28"/>
      <c r="U510" s="28"/>
      <c r="V510" s="160"/>
      <c r="W510" s="28"/>
      <c r="X510" s="28"/>
      <c r="Y510" s="28"/>
      <c r="Z510" s="28"/>
      <c r="AA510" s="28"/>
      <c r="AB510" s="28"/>
      <c r="AC510" s="28"/>
      <c r="AD510" s="28"/>
      <c r="AE510" s="28"/>
      <c r="AF510" s="28"/>
      <c r="AG510" s="36"/>
      <c r="AH510" s="36"/>
      <c r="AI510" s="36"/>
      <c r="AJ510" s="36"/>
    </row>
    <row r="511" ht="22.5" customHeight="1">
      <c r="A511" s="28"/>
      <c r="B511" s="28"/>
      <c r="C511" s="28"/>
      <c r="D511" s="28"/>
      <c r="E511" s="28"/>
      <c r="F511" s="36"/>
      <c r="G511" s="52"/>
      <c r="H511" s="28"/>
      <c r="I511" s="28"/>
      <c r="J511" s="28"/>
      <c r="K511" s="28"/>
      <c r="L511" s="28"/>
      <c r="M511" s="28"/>
      <c r="N511" s="28"/>
      <c r="O511" s="28"/>
      <c r="P511" s="28"/>
      <c r="Q511" s="28"/>
      <c r="R511" s="145"/>
      <c r="S511" s="28"/>
      <c r="T511" s="28"/>
      <c r="U511" s="28"/>
      <c r="V511" s="160"/>
      <c r="W511" s="28"/>
      <c r="X511" s="28"/>
      <c r="Y511" s="28"/>
      <c r="Z511" s="28"/>
      <c r="AA511" s="28"/>
      <c r="AB511" s="28"/>
      <c r="AC511" s="28"/>
      <c r="AD511" s="28"/>
      <c r="AE511" s="28"/>
      <c r="AF511" s="28"/>
      <c r="AG511" s="36"/>
      <c r="AH511" s="36"/>
      <c r="AI511" s="36"/>
      <c r="AJ511" s="36"/>
    </row>
    <row r="512" ht="22.5" customHeight="1">
      <c r="A512" s="28"/>
      <c r="B512" s="28"/>
      <c r="C512" s="28"/>
      <c r="D512" s="28"/>
      <c r="E512" s="28"/>
      <c r="F512" s="36"/>
      <c r="G512" s="52"/>
      <c r="H512" s="28"/>
      <c r="I512" s="28"/>
      <c r="J512" s="28"/>
      <c r="K512" s="28"/>
      <c r="L512" s="28"/>
      <c r="M512" s="28"/>
      <c r="N512" s="28"/>
      <c r="O512" s="28"/>
      <c r="P512" s="28"/>
      <c r="Q512" s="28"/>
      <c r="R512" s="145"/>
      <c r="S512" s="28"/>
      <c r="T512" s="28"/>
      <c r="U512" s="28"/>
      <c r="V512" s="160"/>
      <c r="W512" s="28"/>
      <c r="X512" s="28"/>
      <c r="Y512" s="28"/>
      <c r="Z512" s="28"/>
      <c r="AA512" s="28"/>
      <c r="AB512" s="28"/>
      <c r="AC512" s="28"/>
      <c r="AD512" s="28"/>
      <c r="AE512" s="28"/>
      <c r="AF512" s="28"/>
      <c r="AG512" s="36"/>
      <c r="AH512" s="36"/>
      <c r="AI512" s="36"/>
      <c r="AJ512" s="36"/>
    </row>
    <row r="513" ht="22.5" customHeight="1">
      <c r="A513" s="28"/>
      <c r="B513" s="28"/>
      <c r="C513" s="28"/>
      <c r="D513" s="28"/>
      <c r="E513" s="28"/>
      <c r="F513" s="36"/>
      <c r="G513" s="52"/>
      <c r="H513" s="28"/>
      <c r="I513" s="28"/>
      <c r="J513" s="28"/>
      <c r="K513" s="28"/>
      <c r="L513" s="28"/>
      <c r="M513" s="28"/>
      <c r="N513" s="28"/>
      <c r="O513" s="28"/>
      <c r="P513" s="28"/>
      <c r="Q513" s="28"/>
      <c r="R513" s="145"/>
      <c r="S513" s="28"/>
      <c r="T513" s="28"/>
      <c r="U513" s="28"/>
      <c r="V513" s="160"/>
      <c r="W513" s="28"/>
      <c r="X513" s="28"/>
      <c r="Y513" s="28"/>
      <c r="Z513" s="28"/>
      <c r="AA513" s="28"/>
      <c r="AB513" s="28"/>
      <c r="AC513" s="28"/>
      <c r="AD513" s="28"/>
      <c r="AE513" s="28"/>
      <c r="AF513" s="28"/>
      <c r="AG513" s="36"/>
      <c r="AH513" s="36"/>
      <c r="AI513" s="36"/>
      <c r="AJ513" s="36"/>
    </row>
    <row r="514" ht="22.5" customHeight="1">
      <c r="A514" s="28"/>
      <c r="B514" s="28"/>
      <c r="C514" s="28"/>
      <c r="D514" s="28"/>
      <c r="E514" s="28"/>
      <c r="F514" s="36"/>
      <c r="G514" s="52"/>
      <c r="H514" s="28"/>
      <c r="I514" s="28"/>
      <c r="J514" s="28"/>
      <c r="K514" s="28"/>
      <c r="L514" s="28"/>
      <c r="M514" s="28"/>
      <c r="N514" s="28"/>
      <c r="O514" s="28"/>
      <c r="P514" s="28"/>
      <c r="Q514" s="28"/>
      <c r="R514" s="145"/>
      <c r="S514" s="28"/>
      <c r="T514" s="28"/>
      <c r="U514" s="28"/>
      <c r="V514" s="160"/>
      <c r="W514" s="28"/>
      <c r="X514" s="28"/>
      <c r="Y514" s="28"/>
      <c r="Z514" s="28"/>
      <c r="AA514" s="28"/>
      <c r="AB514" s="28"/>
      <c r="AC514" s="28"/>
      <c r="AD514" s="28"/>
      <c r="AE514" s="28"/>
      <c r="AF514" s="28"/>
      <c r="AG514" s="36"/>
      <c r="AH514" s="36"/>
      <c r="AI514" s="36"/>
      <c r="AJ514" s="36"/>
    </row>
    <row r="515" ht="22.5" customHeight="1">
      <c r="A515" s="28"/>
      <c r="B515" s="28"/>
      <c r="C515" s="28"/>
      <c r="D515" s="28"/>
      <c r="E515" s="28"/>
      <c r="F515" s="36"/>
      <c r="G515" s="52"/>
      <c r="H515" s="28"/>
      <c r="I515" s="28"/>
      <c r="J515" s="28"/>
      <c r="K515" s="28"/>
      <c r="L515" s="28"/>
      <c r="M515" s="28"/>
      <c r="N515" s="28"/>
      <c r="O515" s="28"/>
      <c r="P515" s="28"/>
      <c r="Q515" s="28"/>
      <c r="R515" s="145"/>
      <c r="S515" s="28"/>
      <c r="T515" s="28"/>
      <c r="U515" s="28"/>
      <c r="V515" s="160"/>
      <c r="W515" s="28"/>
      <c r="X515" s="28"/>
      <c r="Y515" s="28"/>
      <c r="Z515" s="28"/>
      <c r="AA515" s="28"/>
      <c r="AB515" s="28"/>
      <c r="AC515" s="28"/>
      <c r="AD515" s="28"/>
      <c r="AE515" s="28"/>
      <c r="AF515" s="28"/>
      <c r="AG515" s="36"/>
      <c r="AH515" s="36"/>
      <c r="AI515" s="36"/>
      <c r="AJ515" s="36"/>
    </row>
    <row r="516" ht="22.5" customHeight="1">
      <c r="A516" s="28"/>
      <c r="B516" s="28"/>
      <c r="C516" s="28"/>
      <c r="D516" s="28"/>
      <c r="E516" s="28"/>
      <c r="F516" s="36"/>
      <c r="G516" s="52"/>
      <c r="H516" s="28"/>
      <c r="I516" s="28"/>
      <c r="J516" s="28"/>
      <c r="K516" s="28"/>
      <c r="L516" s="28"/>
      <c r="M516" s="28"/>
      <c r="N516" s="28"/>
      <c r="O516" s="28"/>
      <c r="P516" s="28"/>
      <c r="Q516" s="28"/>
      <c r="R516" s="145"/>
      <c r="S516" s="28"/>
      <c r="T516" s="28"/>
      <c r="U516" s="28"/>
      <c r="V516" s="160"/>
      <c r="W516" s="28"/>
      <c r="X516" s="28"/>
      <c r="Y516" s="28"/>
      <c r="Z516" s="28"/>
      <c r="AA516" s="28"/>
      <c r="AB516" s="28"/>
      <c r="AC516" s="28"/>
      <c r="AD516" s="28"/>
      <c r="AE516" s="28"/>
      <c r="AF516" s="28"/>
      <c r="AG516" s="36"/>
      <c r="AH516" s="36"/>
      <c r="AI516" s="36"/>
      <c r="AJ516" s="36"/>
    </row>
    <row r="517" ht="22.5" customHeight="1">
      <c r="A517" s="28"/>
      <c r="B517" s="28"/>
      <c r="C517" s="28"/>
      <c r="D517" s="28"/>
      <c r="E517" s="28"/>
      <c r="F517" s="36"/>
      <c r="G517" s="52"/>
      <c r="H517" s="28"/>
      <c r="I517" s="28"/>
      <c r="J517" s="28"/>
      <c r="K517" s="28"/>
      <c r="L517" s="28"/>
      <c r="M517" s="28"/>
      <c r="N517" s="28"/>
      <c r="O517" s="28"/>
      <c r="P517" s="28"/>
      <c r="Q517" s="28"/>
      <c r="R517" s="145"/>
      <c r="S517" s="28"/>
      <c r="T517" s="28"/>
      <c r="U517" s="28"/>
      <c r="V517" s="160"/>
      <c r="W517" s="28"/>
      <c r="X517" s="28"/>
      <c r="Y517" s="28"/>
      <c r="Z517" s="28"/>
      <c r="AA517" s="28"/>
      <c r="AB517" s="28"/>
      <c r="AC517" s="28"/>
      <c r="AD517" s="28"/>
      <c r="AE517" s="28"/>
      <c r="AF517" s="28"/>
      <c r="AG517" s="36"/>
      <c r="AH517" s="36"/>
      <c r="AI517" s="36"/>
      <c r="AJ517" s="36"/>
    </row>
    <row r="518" ht="22.5" customHeight="1">
      <c r="A518" s="28"/>
      <c r="B518" s="28"/>
      <c r="C518" s="28"/>
      <c r="D518" s="28"/>
      <c r="E518" s="28"/>
      <c r="F518" s="36"/>
      <c r="G518" s="52"/>
      <c r="H518" s="28"/>
      <c r="I518" s="28"/>
      <c r="J518" s="28"/>
      <c r="K518" s="28"/>
      <c r="L518" s="28"/>
      <c r="M518" s="28"/>
      <c r="N518" s="28"/>
      <c r="O518" s="28"/>
      <c r="P518" s="28"/>
      <c r="Q518" s="28"/>
      <c r="R518" s="145"/>
      <c r="S518" s="28"/>
      <c r="T518" s="28"/>
      <c r="U518" s="28"/>
      <c r="V518" s="160"/>
      <c r="W518" s="28"/>
      <c r="X518" s="28"/>
      <c r="Y518" s="28"/>
      <c r="Z518" s="28"/>
      <c r="AA518" s="28"/>
      <c r="AB518" s="28"/>
      <c r="AC518" s="28"/>
      <c r="AD518" s="28"/>
      <c r="AE518" s="28"/>
      <c r="AF518" s="28"/>
      <c r="AG518" s="36"/>
      <c r="AH518" s="36"/>
      <c r="AI518" s="36"/>
      <c r="AJ518" s="36"/>
    </row>
    <row r="519" ht="22.5" customHeight="1">
      <c r="A519" s="28"/>
      <c r="B519" s="28"/>
      <c r="C519" s="28"/>
      <c r="D519" s="28"/>
      <c r="E519" s="28"/>
      <c r="F519" s="36"/>
      <c r="G519" s="52"/>
      <c r="H519" s="28"/>
      <c r="I519" s="28"/>
      <c r="J519" s="28"/>
      <c r="K519" s="28"/>
      <c r="L519" s="28"/>
      <c r="M519" s="28"/>
      <c r="N519" s="28"/>
      <c r="O519" s="28"/>
      <c r="P519" s="28"/>
      <c r="Q519" s="28"/>
      <c r="R519" s="145"/>
      <c r="S519" s="28"/>
      <c r="T519" s="28"/>
      <c r="U519" s="28"/>
      <c r="V519" s="160"/>
      <c r="W519" s="28"/>
      <c r="X519" s="28"/>
      <c r="Y519" s="28"/>
      <c r="Z519" s="28"/>
      <c r="AA519" s="28"/>
      <c r="AB519" s="28"/>
      <c r="AC519" s="28"/>
      <c r="AD519" s="28"/>
      <c r="AE519" s="28"/>
      <c r="AF519" s="28"/>
      <c r="AG519" s="36"/>
      <c r="AH519" s="36"/>
      <c r="AI519" s="36"/>
      <c r="AJ519" s="36"/>
    </row>
    <row r="520" ht="22.5" customHeight="1">
      <c r="A520" s="28"/>
      <c r="B520" s="28"/>
      <c r="C520" s="28"/>
      <c r="D520" s="28"/>
      <c r="E520" s="28"/>
      <c r="F520" s="36"/>
      <c r="G520" s="52"/>
      <c r="H520" s="28"/>
      <c r="I520" s="28"/>
      <c r="J520" s="28"/>
      <c r="K520" s="28"/>
      <c r="L520" s="28"/>
      <c r="M520" s="28"/>
      <c r="N520" s="28"/>
      <c r="O520" s="28"/>
      <c r="P520" s="28"/>
      <c r="Q520" s="28"/>
      <c r="R520" s="145"/>
      <c r="S520" s="28"/>
      <c r="T520" s="28"/>
      <c r="U520" s="28"/>
      <c r="V520" s="160"/>
      <c r="W520" s="28"/>
      <c r="X520" s="28"/>
      <c r="Y520" s="28"/>
      <c r="Z520" s="28"/>
      <c r="AA520" s="28"/>
      <c r="AB520" s="28"/>
      <c r="AC520" s="28"/>
      <c r="AD520" s="28"/>
      <c r="AE520" s="28"/>
      <c r="AF520" s="28"/>
      <c r="AG520" s="36"/>
      <c r="AH520" s="36"/>
      <c r="AI520" s="36"/>
      <c r="AJ520" s="36"/>
    </row>
    <row r="521" ht="22.5" customHeight="1">
      <c r="A521" s="28"/>
      <c r="B521" s="28"/>
      <c r="C521" s="28"/>
      <c r="D521" s="28"/>
      <c r="E521" s="28"/>
      <c r="F521" s="36"/>
      <c r="G521" s="52"/>
      <c r="H521" s="28"/>
      <c r="I521" s="28"/>
      <c r="J521" s="28"/>
      <c r="K521" s="28"/>
      <c r="L521" s="28"/>
      <c r="M521" s="28"/>
      <c r="N521" s="28"/>
      <c r="O521" s="28"/>
      <c r="P521" s="28"/>
      <c r="Q521" s="28"/>
      <c r="R521" s="145"/>
      <c r="S521" s="28"/>
      <c r="T521" s="28"/>
      <c r="U521" s="28"/>
      <c r="V521" s="160"/>
      <c r="W521" s="28"/>
      <c r="X521" s="28"/>
      <c r="Y521" s="28"/>
      <c r="Z521" s="28"/>
      <c r="AA521" s="28"/>
      <c r="AB521" s="28"/>
      <c r="AC521" s="28"/>
      <c r="AD521" s="28"/>
      <c r="AE521" s="28"/>
      <c r="AF521" s="28"/>
      <c r="AG521" s="36"/>
      <c r="AH521" s="36"/>
      <c r="AI521" s="36"/>
      <c r="AJ521" s="36"/>
    </row>
    <row r="522" ht="22.5" customHeight="1">
      <c r="A522" s="28"/>
      <c r="B522" s="28"/>
      <c r="C522" s="28"/>
      <c r="D522" s="28"/>
      <c r="E522" s="28"/>
      <c r="F522" s="36"/>
      <c r="G522" s="52"/>
      <c r="H522" s="28"/>
      <c r="I522" s="28"/>
      <c r="J522" s="28"/>
      <c r="K522" s="28"/>
      <c r="L522" s="28"/>
      <c r="M522" s="28"/>
      <c r="N522" s="28"/>
      <c r="O522" s="28"/>
      <c r="P522" s="28"/>
      <c r="Q522" s="28"/>
      <c r="R522" s="145"/>
      <c r="S522" s="28"/>
      <c r="T522" s="28"/>
      <c r="U522" s="28"/>
      <c r="V522" s="160"/>
      <c r="W522" s="28"/>
      <c r="X522" s="28"/>
      <c r="Y522" s="28"/>
      <c r="Z522" s="28"/>
      <c r="AA522" s="28"/>
      <c r="AB522" s="28"/>
      <c r="AC522" s="28"/>
      <c r="AD522" s="28"/>
      <c r="AE522" s="28"/>
      <c r="AF522" s="28"/>
      <c r="AG522" s="36"/>
      <c r="AH522" s="36"/>
      <c r="AI522" s="36"/>
      <c r="AJ522" s="36"/>
    </row>
    <row r="523" ht="22.5" customHeight="1">
      <c r="A523" s="28"/>
      <c r="B523" s="28"/>
      <c r="C523" s="28"/>
      <c r="D523" s="28"/>
      <c r="E523" s="28"/>
      <c r="F523" s="36"/>
      <c r="G523" s="52"/>
      <c r="H523" s="28"/>
      <c r="I523" s="28"/>
      <c r="J523" s="28"/>
      <c r="K523" s="28"/>
      <c r="L523" s="28"/>
      <c r="M523" s="28"/>
      <c r="N523" s="28"/>
      <c r="O523" s="28"/>
      <c r="P523" s="28"/>
      <c r="Q523" s="28"/>
      <c r="R523" s="145"/>
      <c r="S523" s="28"/>
      <c r="T523" s="28"/>
      <c r="U523" s="28"/>
      <c r="V523" s="160"/>
      <c r="W523" s="28"/>
      <c r="X523" s="28"/>
      <c r="Y523" s="28"/>
      <c r="Z523" s="28"/>
      <c r="AA523" s="28"/>
      <c r="AB523" s="28"/>
      <c r="AC523" s="28"/>
      <c r="AD523" s="28"/>
      <c r="AE523" s="28"/>
      <c r="AF523" s="28"/>
      <c r="AG523" s="36"/>
      <c r="AH523" s="36"/>
      <c r="AI523" s="36"/>
      <c r="AJ523" s="36"/>
    </row>
    <row r="524" ht="22.5" customHeight="1">
      <c r="A524" s="28"/>
      <c r="B524" s="28"/>
      <c r="C524" s="28"/>
      <c r="D524" s="28"/>
      <c r="E524" s="28"/>
      <c r="F524" s="36"/>
      <c r="G524" s="52"/>
      <c r="H524" s="28"/>
      <c r="I524" s="28"/>
      <c r="J524" s="28"/>
      <c r="K524" s="28"/>
      <c r="L524" s="28"/>
      <c r="M524" s="28"/>
      <c r="N524" s="28"/>
      <c r="O524" s="28"/>
      <c r="P524" s="28"/>
      <c r="Q524" s="28"/>
      <c r="R524" s="145"/>
      <c r="S524" s="28"/>
      <c r="T524" s="28"/>
      <c r="U524" s="28"/>
      <c r="V524" s="160"/>
      <c r="W524" s="28"/>
      <c r="X524" s="28"/>
      <c r="Y524" s="28"/>
      <c r="Z524" s="28"/>
      <c r="AA524" s="28"/>
      <c r="AB524" s="28"/>
      <c r="AC524" s="28"/>
      <c r="AD524" s="28"/>
      <c r="AE524" s="28"/>
      <c r="AF524" s="28"/>
      <c r="AG524" s="36"/>
      <c r="AH524" s="36"/>
      <c r="AI524" s="36"/>
      <c r="AJ524" s="36"/>
    </row>
    <row r="525" ht="22.5" customHeight="1">
      <c r="A525" s="28"/>
      <c r="B525" s="28"/>
      <c r="C525" s="28"/>
      <c r="D525" s="28"/>
      <c r="E525" s="28"/>
      <c r="F525" s="36"/>
      <c r="G525" s="52"/>
      <c r="H525" s="28"/>
      <c r="I525" s="28"/>
      <c r="J525" s="28"/>
      <c r="K525" s="28"/>
      <c r="L525" s="28"/>
      <c r="M525" s="28"/>
      <c r="N525" s="28"/>
      <c r="O525" s="28"/>
      <c r="P525" s="28"/>
      <c r="Q525" s="28"/>
      <c r="R525" s="145"/>
      <c r="S525" s="28"/>
      <c r="T525" s="28"/>
      <c r="U525" s="28"/>
      <c r="V525" s="160"/>
      <c r="W525" s="28"/>
      <c r="X525" s="28"/>
      <c r="Y525" s="28"/>
      <c r="Z525" s="28"/>
      <c r="AA525" s="28"/>
      <c r="AB525" s="28"/>
      <c r="AC525" s="28"/>
      <c r="AD525" s="28"/>
      <c r="AE525" s="28"/>
      <c r="AF525" s="28"/>
      <c r="AG525" s="36"/>
      <c r="AH525" s="36"/>
      <c r="AI525" s="36"/>
      <c r="AJ525" s="36"/>
    </row>
    <row r="526" ht="22.5" customHeight="1">
      <c r="A526" s="28"/>
      <c r="B526" s="28"/>
      <c r="C526" s="28"/>
      <c r="D526" s="28"/>
      <c r="E526" s="28"/>
      <c r="F526" s="36"/>
      <c r="G526" s="52"/>
      <c r="H526" s="28"/>
      <c r="I526" s="28"/>
      <c r="J526" s="28"/>
      <c r="K526" s="28"/>
      <c r="L526" s="28"/>
      <c r="M526" s="28"/>
      <c r="N526" s="28"/>
      <c r="O526" s="28"/>
      <c r="P526" s="28"/>
      <c r="Q526" s="28"/>
      <c r="R526" s="145"/>
      <c r="S526" s="28"/>
      <c r="T526" s="28"/>
      <c r="U526" s="28"/>
      <c r="V526" s="160"/>
      <c r="W526" s="28"/>
      <c r="X526" s="28"/>
      <c r="Y526" s="28"/>
      <c r="Z526" s="28"/>
      <c r="AA526" s="28"/>
      <c r="AB526" s="28"/>
      <c r="AC526" s="28"/>
      <c r="AD526" s="28"/>
      <c r="AE526" s="28"/>
      <c r="AF526" s="28"/>
      <c r="AG526" s="36"/>
      <c r="AH526" s="36"/>
      <c r="AI526" s="36"/>
      <c r="AJ526" s="36"/>
    </row>
    <row r="527" ht="22.5" customHeight="1">
      <c r="A527" s="28"/>
      <c r="B527" s="28"/>
      <c r="C527" s="28"/>
      <c r="D527" s="28"/>
      <c r="E527" s="28"/>
      <c r="F527" s="36"/>
      <c r="G527" s="52"/>
      <c r="H527" s="28"/>
      <c r="I527" s="28"/>
      <c r="J527" s="28"/>
      <c r="K527" s="28"/>
      <c r="L527" s="28"/>
      <c r="M527" s="28"/>
      <c r="N527" s="28"/>
      <c r="O527" s="28"/>
      <c r="P527" s="28"/>
      <c r="Q527" s="28"/>
      <c r="R527" s="145"/>
      <c r="S527" s="28"/>
      <c r="T527" s="28"/>
      <c r="U527" s="28"/>
      <c r="V527" s="160"/>
      <c r="W527" s="28"/>
      <c r="X527" s="28"/>
      <c r="Y527" s="28"/>
      <c r="Z527" s="28"/>
      <c r="AA527" s="28"/>
      <c r="AB527" s="28"/>
      <c r="AC527" s="28"/>
      <c r="AD527" s="28"/>
      <c r="AE527" s="28"/>
      <c r="AF527" s="28"/>
      <c r="AG527" s="36"/>
      <c r="AH527" s="36"/>
      <c r="AI527" s="36"/>
      <c r="AJ527" s="36"/>
    </row>
    <row r="528" ht="22.5" customHeight="1">
      <c r="A528" s="28"/>
      <c r="B528" s="28"/>
      <c r="C528" s="28"/>
      <c r="D528" s="28"/>
      <c r="E528" s="28"/>
      <c r="F528" s="36"/>
      <c r="G528" s="52"/>
      <c r="H528" s="28"/>
      <c r="I528" s="28"/>
      <c r="J528" s="28"/>
      <c r="K528" s="28"/>
      <c r="L528" s="28"/>
      <c r="M528" s="28"/>
      <c r="N528" s="28"/>
      <c r="O528" s="28"/>
      <c r="P528" s="28"/>
      <c r="Q528" s="28"/>
      <c r="R528" s="145"/>
      <c r="S528" s="28"/>
      <c r="T528" s="28"/>
      <c r="U528" s="28"/>
      <c r="V528" s="160"/>
      <c r="W528" s="28"/>
      <c r="X528" s="28"/>
      <c r="Y528" s="28"/>
      <c r="Z528" s="28"/>
      <c r="AA528" s="28"/>
      <c r="AB528" s="28"/>
      <c r="AC528" s="28"/>
      <c r="AD528" s="28"/>
      <c r="AE528" s="28"/>
      <c r="AF528" s="28"/>
      <c r="AG528" s="36"/>
      <c r="AH528" s="36"/>
      <c r="AI528" s="36"/>
      <c r="AJ528" s="36"/>
    </row>
    <row r="529" ht="22.5" customHeight="1">
      <c r="A529" s="28"/>
      <c r="B529" s="28"/>
      <c r="C529" s="28"/>
      <c r="D529" s="28"/>
      <c r="E529" s="28"/>
      <c r="F529" s="36"/>
      <c r="G529" s="52"/>
      <c r="H529" s="28"/>
      <c r="I529" s="28"/>
      <c r="J529" s="28"/>
      <c r="K529" s="28"/>
      <c r="L529" s="28"/>
      <c r="M529" s="28"/>
      <c r="N529" s="28"/>
      <c r="O529" s="28"/>
      <c r="P529" s="28"/>
      <c r="Q529" s="28"/>
      <c r="R529" s="145"/>
      <c r="S529" s="28"/>
      <c r="T529" s="28"/>
      <c r="U529" s="28"/>
      <c r="V529" s="160"/>
      <c r="W529" s="28"/>
      <c r="X529" s="28"/>
      <c r="Y529" s="28"/>
      <c r="Z529" s="28"/>
      <c r="AA529" s="28"/>
      <c r="AB529" s="28"/>
      <c r="AC529" s="28"/>
      <c r="AD529" s="28"/>
      <c r="AE529" s="28"/>
      <c r="AF529" s="28"/>
      <c r="AG529" s="36"/>
      <c r="AH529" s="36"/>
      <c r="AI529" s="36"/>
      <c r="AJ529" s="36"/>
    </row>
    <row r="530" ht="22.5" customHeight="1">
      <c r="A530" s="28"/>
      <c r="B530" s="28"/>
      <c r="C530" s="28"/>
      <c r="D530" s="28"/>
      <c r="E530" s="28"/>
      <c r="F530" s="36"/>
      <c r="G530" s="52"/>
      <c r="H530" s="28"/>
      <c r="I530" s="28"/>
      <c r="J530" s="28"/>
      <c r="K530" s="28"/>
      <c r="L530" s="28"/>
      <c r="M530" s="28"/>
      <c r="N530" s="28"/>
      <c r="O530" s="28"/>
      <c r="P530" s="28"/>
      <c r="Q530" s="28"/>
      <c r="R530" s="145"/>
      <c r="S530" s="28"/>
      <c r="T530" s="28"/>
      <c r="U530" s="28"/>
      <c r="V530" s="160"/>
      <c r="W530" s="28"/>
      <c r="X530" s="28"/>
      <c r="Y530" s="28"/>
      <c r="Z530" s="28"/>
      <c r="AA530" s="28"/>
      <c r="AB530" s="28"/>
      <c r="AC530" s="28"/>
      <c r="AD530" s="28"/>
      <c r="AE530" s="28"/>
      <c r="AF530" s="28"/>
      <c r="AG530" s="36"/>
      <c r="AH530" s="36"/>
      <c r="AI530" s="36"/>
      <c r="AJ530" s="36"/>
    </row>
    <row r="531" ht="22.5" customHeight="1">
      <c r="A531" s="28"/>
      <c r="B531" s="28"/>
      <c r="C531" s="28"/>
      <c r="D531" s="28"/>
      <c r="E531" s="28"/>
      <c r="F531" s="36"/>
      <c r="G531" s="52"/>
      <c r="H531" s="28"/>
      <c r="I531" s="28"/>
      <c r="J531" s="28"/>
      <c r="K531" s="28"/>
      <c r="L531" s="28"/>
      <c r="M531" s="28"/>
      <c r="N531" s="28"/>
      <c r="O531" s="28"/>
      <c r="P531" s="28"/>
      <c r="Q531" s="28"/>
      <c r="R531" s="145"/>
      <c r="S531" s="28"/>
      <c r="T531" s="28"/>
      <c r="U531" s="28"/>
      <c r="V531" s="160"/>
      <c r="W531" s="28"/>
      <c r="X531" s="28"/>
      <c r="Y531" s="28"/>
      <c r="Z531" s="28"/>
      <c r="AA531" s="28"/>
      <c r="AB531" s="28"/>
      <c r="AC531" s="28"/>
      <c r="AD531" s="28"/>
      <c r="AE531" s="28"/>
      <c r="AF531" s="28"/>
      <c r="AG531" s="36"/>
      <c r="AH531" s="36"/>
      <c r="AI531" s="36"/>
      <c r="AJ531" s="36"/>
    </row>
    <row r="532" ht="22.5" customHeight="1">
      <c r="A532" s="28"/>
      <c r="B532" s="28"/>
      <c r="C532" s="28"/>
      <c r="D532" s="28"/>
      <c r="E532" s="28"/>
      <c r="F532" s="36"/>
      <c r="G532" s="52"/>
      <c r="H532" s="28"/>
      <c r="I532" s="28"/>
      <c r="J532" s="28"/>
      <c r="K532" s="28"/>
      <c r="L532" s="28"/>
      <c r="M532" s="28"/>
      <c r="N532" s="28"/>
      <c r="O532" s="28"/>
      <c r="P532" s="28"/>
      <c r="Q532" s="28"/>
      <c r="R532" s="145"/>
      <c r="S532" s="28"/>
      <c r="T532" s="28"/>
      <c r="U532" s="28"/>
      <c r="V532" s="160"/>
      <c r="W532" s="28"/>
      <c r="X532" s="28"/>
      <c r="Y532" s="28"/>
      <c r="Z532" s="28"/>
      <c r="AA532" s="28"/>
      <c r="AB532" s="28"/>
      <c r="AC532" s="28"/>
      <c r="AD532" s="28"/>
      <c r="AE532" s="28"/>
      <c r="AF532" s="28"/>
      <c r="AG532" s="36"/>
      <c r="AH532" s="36"/>
      <c r="AI532" s="36"/>
      <c r="AJ532" s="36"/>
    </row>
    <row r="533" ht="22.5" customHeight="1">
      <c r="A533" s="28"/>
      <c r="B533" s="28"/>
      <c r="C533" s="28"/>
      <c r="D533" s="28"/>
      <c r="E533" s="28"/>
      <c r="F533" s="36"/>
      <c r="G533" s="52"/>
      <c r="H533" s="28"/>
      <c r="I533" s="28"/>
      <c r="J533" s="28"/>
      <c r="K533" s="28"/>
      <c r="L533" s="28"/>
      <c r="M533" s="28"/>
      <c r="N533" s="28"/>
      <c r="O533" s="28"/>
      <c r="P533" s="28"/>
      <c r="Q533" s="28"/>
      <c r="R533" s="145"/>
      <c r="S533" s="28"/>
      <c r="T533" s="28"/>
      <c r="U533" s="28"/>
      <c r="V533" s="160"/>
      <c r="W533" s="28"/>
      <c r="X533" s="28"/>
      <c r="Y533" s="28"/>
      <c r="Z533" s="28"/>
      <c r="AA533" s="28"/>
      <c r="AB533" s="28"/>
      <c r="AC533" s="28"/>
      <c r="AD533" s="28"/>
      <c r="AE533" s="28"/>
      <c r="AF533" s="28"/>
      <c r="AG533" s="36"/>
      <c r="AH533" s="36"/>
      <c r="AI533" s="36"/>
      <c r="AJ533" s="36"/>
    </row>
    <row r="534" ht="22.5" customHeight="1">
      <c r="A534" s="28"/>
      <c r="B534" s="28"/>
      <c r="C534" s="28"/>
      <c r="D534" s="28"/>
      <c r="E534" s="28"/>
      <c r="F534" s="36"/>
      <c r="G534" s="52"/>
      <c r="H534" s="28"/>
      <c r="I534" s="28"/>
      <c r="J534" s="28"/>
      <c r="K534" s="28"/>
      <c r="L534" s="28"/>
      <c r="M534" s="28"/>
      <c r="N534" s="28"/>
      <c r="O534" s="28"/>
      <c r="P534" s="28"/>
      <c r="Q534" s="28"/>
      <c r="R534" s="145"/>
      <c r="S534" s="28"/>
      <c r="T534" s="28"/>
      <c r="U534" s="28"/>
      <c r="V534" s="160"/>
      <c r="W534" s="28"/>
      <c r="X534" s="28"/>
      <c r="Y534" s="28"/>
      <c r="Z534" s="28"/>
      <c r="AA534" s="28"/>
      <c r="AB534" s="28"/>
      <c r="AC534" s="28"/>
      <c r="AD534" s="28"/>
      <c r="AE534" s="28"/>
      <c r="AF534" s="28"/>
      <c r="AG534" s="36"/>
      <c r="AH534" s="36"/>
      <c r="AI534" s="36"/>
      <c r="AJ534" s="36"/>
    </row>
    <row r="535" ht="22.5" customHeight="1">
      <c r="A535" s="28"/>
      <c r="B535" s="28"/>
      <c r="C535" s="28"/>
      <c r="D535" s="28"/>
      <c r="E535" s="28"/>
      <c r="F535" s="36"/>
      <c r="G535" s="52"/>
      <c r="H535" s="28"/>
      <c r="I535" s="28"/>
      <c r="J535" s="28"/>
      <c r="K535" s="28"/>
      <c r="L535" s="28"/>
      <c r="M535" s="28"/>
      <c r="N535" s="28"/>
      <c r="O535" s="28"/>
      <c r="P535" s="28"/>
      <c r="Q535" s="28"/>
      <c r="R535" s="145"/>
      <c r="S535" s="28"/>
      <c r="T535" s="28"/>
      <c r="U535" s="28"/>
      <c r="V535" s="160"/>
      <c r="W535" s="28"/>
      <c r="X535" s="28"/>
      <c r="Y535" s="28"/>
      <c r="Z535" s="28"/>
      <c r="AA535" s="28"/>
      <c r="AB535" s="28"/>
      <c r="AC535" s="28"/>
      <c r="AD535" s="28"/>
      <c r="AE535" s="28"/>
      <c r="AF535" s="28"/>
      <c r="AG535" s="36"/>
      <c r="AH535" s="36"/>
      <c r="AI535" s="36"/>
      <c r="AJ535" s="36"/>
    </row>
    <row r="536" ht="22.5" customHeight="1">
      <c r="A536" s="28"/>
      <c r="B536" s="28"/>
      <c r="C536" s="28"/>
      <c r="D536" s="28"/>
      <c r="E536" s="28"/>
      <c r="F536" s="36"/>
      <c r="G536" s="52"/>
      <c r="H536" s="28"/>
      <c r="I536" s="28"/>
      <c r="J536" s="28"/>
      <c r="K536" s="28"/>
      <c r="L536" s="28"/>
      <c r="M536" s="28"/>
      <c r="N536" s="28"/>
      <c r="O536" s="28"/>
      <c r="P536" s="28"/>
      <c r="Q536" s="28"/>
      <c r="R536" s="145"/>
      <c r="S536" s="28"/>
      <c r="T536" s="28"/>
      <c r="U536" s="28"/>
      <c r="V536" s="160"/>
      <c r="W536" s="28"/>
      <c r="X536" s="28"/>
      <c r="Y536" s="28"/>
      <c r="Z536" s="28"/>
      <c r="AA536" s="28"/>
      <c r="AB536" s="28"/>
      <c r="AC536" s="28"/>
      <c r="AD536" s="28"/>
      <c r="AE536" s="28"/>
      <c r="AF536" s="28"/>
      <c r="AG536" s="36"/>
      <c r="AH536" s="36"/>
      <c r="AI536" s="36"/>
      <c r="AJ536" s="36"/>
    </row>
    <row r="537" ht="22.5" customHeight="1">
      <c r="A537" s="28"/>
      <c r="B537" s="28"/>
      <c r="C537" s="28"/>
      <c r="D537" s="28"/>
      <c r="E537" s="28"/>
      <c r="F537" s="36"/>
      <c r="G537" s="52"/>
      <c r="H537" s="28"/>
      <c r="I537" s="28"/>
      <c r="J537" s="28"/>
      <c r="K537" s="28"/>
      <c r="L537" s="28"/>
      <c r="M537" s="28"/>
      <c r="N537" s="28"/>
      <c r="O537" s="28"/>
      <c r="P537" s="28"/>
      <c r="Q537" s="28"/>
      <c r="R537" s="145"/>
      <c r="S537" s="28"/>
      <c r="T537" s="28"/>
      <c r="U537" s="28"/>
      <c r="V537" s="160"/>
      <c r="W537" s="28"/>
      <c r="X537" s="28"/>
      <c r="Y537" s="28"/>
      <c r="Z537" s="28"/>
      <c r="AA537" s="28"/>
      <c r="AB537" s="28"/>
      <c r="AC537" s="28"/>
      <c r="AD537" s="28"/>
      <c r="AE537" s="28"/>
      <c r="AF537" s="28"/>
      <c r="AG537" s="36"/>
      <c r="AH537" s="36"/>
      <c r="AI537" s="36"/>
      <c r="AJ537" s="36"/>
    </row>
    <row r="538" ht="22.5" customHeight="1">
      <c r="A538" s="28"/>
      <c r="B538" s="28"/>
      <c r="C538" s="28"/>
      <c r="D538" s="28"/>
      <c r="E538" s="28"/>
      <c r="F538" s="36"/>
      <c r="G538" s="52"/>
      <c r="H538" s="28"/>
      <c r="I538" s="28"/>
      <c r="J538" s="28"/>
      <c r="K538" s="28"/>
      <c r="L538" s="28"/>
      <c r="M538" s="28"/>
      <c r="N538" s="28"/>
      <c r="O538" s="28"/>
      <c r="P538" s="28"/>
      <c r="Q538" s="28"/>
      <c r="R538" s="145"/>
      <c r="S538" s="28"/>
      <c r="T538" s="28"/>
      <c r="U538" s="28"/>
      <c r="V538" s="160"/>
      <c r="W538" s="28"/>
      <c r="X538" s="28"/>
      <c r="Y538" s="28"/>
      <c r="Z538" s="28"/>
      <c r="AA538" s="28"/>
      <c r="AB538" s="28"/>
      <c r="AC538" s="28"/>
      <c r="AD538" s="28"/>
      <c r="AE538" s="28"/>
      <c r="AF538" s="28"/>
      <c r="AG538" s="36"/>
      <c r="AH538" s="36"/>
      <c r="AI538" s="36"/>
      <c r="AJ538" s="36"/>
    </row>
    <row r="539" ht="22.5" customHeight="1">
      <c r="A539" s="28"/>
      <c r="B539" s="28"/>
      <c r="C539" s="28"/>
      <c r="D539" s="28"/>
      <c r="E539" s="28"/>
      <c r="F539" s="36"/>
      <c r="G539" s="52"/>
      <c r="H539" s="28"/>
      <c r="I539" s="28"/>
      <c r="J539" s="28"/>
      <c r="K539" s="28"/>
      <c r="L539" s="28"/>
      <c r="M539" s="28"/>
      <c r="N539" s="28"/>
      <c r="O539" s="28"/>
      <c r="P539" s="28"/>
      <c r="Q539" s="28"/>
      <c r="R539" s="145"/>
      <c r="S539" s="28"/>
      <c r="T539" s="28"/>
      <c r="U539" s="28"/>
      <c r="V539" s="160"/>
      <c r="W539" s="28"/>
      <c r="X539" s="28"/>
      <c r="Y539" s="28"/>
      <c r="Z539" s="28"/>
      <c r="AA539" s="28"/>
      <c r="AB539" s="28"/>
      <c r="AC539" s="28"/>
      <c r="AD539" s="28"/>
      <c r="AE539" s="28"/>
      <c r="AF539" s="28"/>
      <c r="AG539" s="36"/>
      <c r="AH539" s="36"/>
      <c r="AI539" s="36"/>
      <c r="AJ539" s="36"/>
    </row>
    <row r="540" ht="22.5" customHeight="1">
      <c r="A540" s="28"/>
      <c r="B540" s="28"/>
      <c r="C540" s="28"/>
      <c r="D540" s="28"/>
      <c r="E540" s="28"/>
      <c r="F540" s="36"/>
      <c r="G540" s="52"/>
      <c r="H540" s="28"/>
      <c r="I540" s="28"/>
      <c r="J540" s="28"/>
      <c r="K540" s="28"/>
      <c r="L540" s="28"/>
      <c r="M540" s="28"/>
      <c r="N540" s="28"/>
      <c r="O540" s="28"/>
      <c r="P540" s="28"/>
      <c r="Q540" s="28"/>
      <c r="R540" s="145"/>
      <c r="S540" s="28"/>
      <c r="T540" s="28"/>
      <c r="U540" s="28"/>
      <c r="V540" s="160"/>
      <c r="W540" s="28"/>
      <c r="X540" s="28"/>
      <c r="Y540" s="28"/>
      <c r="Z540" s="28"/>
      <c r="AA540" s="28"/>
      <c r="AB540" s="28"/>
      <c r="AC540" s="28"/>
      <c r="AD540" s="28"/>
      <c r="AE540" s="28"/>
      <c r="AF540" s="28"/>
      <c r="AG540" s="36"/>
      <c r="AH540" s="36"/>
      <c r="AI540" s="36"/>
      <c r="AJ540" s="36"/>
    </row>
    <row r="541" ht="22.5" customHeight="1">
      <c r="A541" s="28"/>
      <c r="B541" s="28"/>
      <c r="C541" s="28"/>
      <c r="D541" s="28"/>
      <c r="E541" s="28"/>
      <c r="F541" s="36"/>
      <c r="G541" s="52"/>
      <c r="H541" s="28"/>
      <c r="I541" s="28"/>
      <c r="J541" s="28"/>
      <c r="K541" s="28"/>
      <c r="L541" s="28"/>
      <c r="M541" s="28"/>
      <c r="N541" s="28"/>
      <c r="O541" s="28"/>
      <c r="P541" s="28"/>
      <c r="Q541" s="28"/>
      <c r="R541" s="145"/>
      <c r="S541" s="28"/>
      <c r="T541" s="28"/>
      <c r="U541" s="28"/>
      <c r="V541" s="160"/>
      <c r="W541" s="28"/>
      <c r="X541" s="28"/>
      <c r="Y541" s="28"/>
      <c r="Z541" s="28"/>
      <c r="AA541" s="28"/>
      <c r="AB541" s="28"/>
      <c r="AC541" s="28"/>
      <c r="AD541" s="28"/>
      <c r="AE541" s="28"/>
      <c r="AF541" s="28"/>
      <c r="AG541" s="36"/>
      <c r="AH541" s="36"/>
      <c r="AI541" s="36"/>
      <c r="AJ541" s="36"/>
    </row>
    <row r="542" ht="22.5" customHeight="1">
      <c r="A542" s="28"/>
      <c r="B542" s="28"/>
      <c r="C542" s="28"/>
      <c r="D542" s="28"/>
      <c r="E542" s="28"/>
      <c r="F542" s="36"/>
      <c r="G542" s="52"/>
      <c r="H542" s="28"/>
      <c r="I542" s="28"/>
      <c r="J542" s="28"/>
      <c r="K542" s="28"/>
      <c r="L542" s="28"/>
      <c r="M542" s="28"/>
      <c r="N542" s="28"/>
      <c r="O542" s="28"/>
      <c r="P542" s="28"/>
      <c r="Q542" s="28"/>
      <c r="R542" s="145"/>
      <c r="S542" s="28"/>
      <c r="T542" s="28"/>
      <c r="U542" s="28"/>
      <c r="V542" s="160"/>
      <c r="W542" s="28"/>
      <c r="X542" s="28"/>
      <c r="Y542" s="28"/>
      <c r="Z542" s="28"/>
      <c r="AA542" s="28"/>
      <c r="AB542" s="28"/>
      <c r="AC542" s="28"/>
      <c r="AD542" s="28"/>
      <c r="AE542" s="28"/>
      <c r="AF542" s="28"/>
      <c r="AG542" s="36"/>
      <c r="AH542" s="36"/>
      <c r="AI542" s="36"/>
      <c r="AJ542" s="36"/>
    </row>
    <row r="543" ht="22.5" customHeight="1">
      <c r="A543" s="28"/>
      <c r="B543" s="28"/>
      <c r="C543" s="28"/>
      <c r="D543" s="28"/>
      <c r="E543" s="28"/>
      <c r="F543" s="36"/>
      <c r="G543" s="52"/>
      <c r="H543" s="28"/>
      <c r="I543" s="28"/>
      <c r="J543" s="28"/>
      <c r="K543" s="28"/>
      <c r="L543" s="28"/>
      <c r="M543" s="28"/>
      <c r="N543" s="28"/>
      <c r="O543" s="28"/>
      <c r="P543" s="28"/>
      <c r="Q543" s="28"/>
      <c r="R543" s="145"/>
      <c r="S543" s="28"/>
      <c r="T543" s="28"/>
      <c r="U543" s="28"/>
      <c r="V543" s="160"/>
      <c r="W543" s="28"/>
      <c r="X543" s="28"/>
      <c r="Y543" s="28"/>
      <c r="Z543" s="28"/>
      <c r="AA543" s="28"/>
      <c r="AB543" s="28"/>
      <c r="AC543" s="28"/>
      <c r="AD543" s="28"/>
      <c r="AE543" s="28"/>
      <c r="AF543" s="28"/>
      <c r="AG543" s="36"/>
      <c r="AH543" s="36"/>
      <c r="AI543" s="36"/>
      <c r="AJ543" s="36"/>
    </row>
    <row r="544" ht="22.5" customHeight="1">
      <c r="A544" s="28"/>
      <c r="B544" s="28"/>
      <c r="C544" s="28"/>
      <c r="D544" s="28"/>
      <c r="E544" s="28"/>
      <c r="F544" s="36"/>
      <c r="G544" s="52"/>
      <c r="H544" s="28"/>
      <c r="I544" s="28"/>
      <c r="J544" s="28"/>
      <c r="K544" s="28"/>
      <c r="L544" s="28"/>
      <c r="M544" s="28"/>
      <c r="N544" s="28"/>
      <c r="O544" s="28"/>
      <c r="P544" s="28"/>
      <c r="Q544" s="28"/>
      <c r="R544" s="145"/>
      <c r="S544" s="28"/>
      <c r="T544" s="28"/>
      <c r="U544" s="28"/>
      <c r="V544" s="160"/>
      <c r="W544" s="28"/>
      <c r="X544" s="28"/>
      <c r="Y544" s="28"/>
      <c r="Z544" s="28"/>
      <c r="AA544" s="28"/>
      <c r="AB544" s="28"/>
      <c r="AC544" s="28"/>
      <c r="AD544" s="28"/>
      <c r="AE544" s="28"/>
      <c r="AF544" s="28"/>
      <c r="AG544" s="36"/>
      <c r="AH544" s="36"/>
      <c r="AI544" s="36"/>
      <c r="AJ544" s="36"/>
    </row>
    <row r="545" ht="22.5" customHeight="1">
      <c r="A545" s="28"/>
      <c r="B545" s="28"/>
      <c r="C545" s="28"/>
      <c r="D545" s="28"/>
      <c r="E545" s="28"/>
      <c r="F545" s="36"/>
      <c r="G545" s="52"/>
      <c r="H545" s="28"/>
      <c r="I545" s="28"/>
      <c r="J545" s="28"/>
      <c r="K545" s="28"/>
      <c r="L545" s="28"/>
      <c r="M545" s="28"/>
      <c r="N545" s="28"/>
      <c r="O545" s="28"/>
      <c r="P545" s="28"/>
      <c r="Q545" s="28"/>
      <c r="R545" s="145"/>
      <c r="S545" s="28"/>
      <c r="T545" s="28"/>
      <c r="U545" s="28"/>
      <c r="V545" s="160"/>
      <c r="W545" s="28"/>
      <c r="X545" s="28"/>
      <c r="Y545" s="28"/>
      <c r="Z545" s="28"/>
      <c r="AA545" s="28"/>
      <c r="AB545" s="28"/>
      <c r="AC545" s="28"/>
      <c r="AD545" s="28"/>
      <c r="AE545" s="28"/>
      <c r="AF545" s="28"/>
      <c r="AG545" s="36"/>
      <c r="AH545" s="36"/>
      <c r="AI545" s="36"/>
      <c r="AJ545" s="36"/>
    </row>
    <row r="546" ht="22.5" customHeight="1">
      <c r="A546" s="28"/>
      <c r="B546" s="28"/>
      <c r="C546" s="28"/>
      <c r="D546" s="28"/>
      <c r="E546" s="28"/>
      <c r="F546" s="36"/>
      <c r="G546" s="52"/>
      <c r="H546" s="28"/>
      <c r="I546" s="28"/>
      <c r="J546" s="28"/>
      <c r="K546" s="28"/>
      <c r="L546" s="28"/>
      <c r="M546" s="28"/>
      <c r="N546" s="28"/>
      <c r="O546" s="28"/>
      <c r="P546" s="28"/>
      <c r="Q546" s="28"/>
      <c r="R546" s="145"/>
      <c r="S546" s="28"/>
      <c r="T546" s="28"/>
      <c r="U546" s="28"/>
      <c r="V546" s="160"/>
      <c r="W546" s="28"/>
      <c r="X546" s="28"/>
      <c r="Y546" s="28"/>
      <c r="Z546" s="28"/>
      <c r="AA546" s="28"/>
      <c r="AB546" s="28"/>
      <c r="AC546" s="28"/>
      <c r="AD546" s="28"/>
      <c r="AE546" s="28"/>
      <c r="AF546" s="28"/>
      <c r="AG546" s="36"/>
      <c r="AH546" s="36"/>
      <c r="AI546" s="36"/>
      <c r="AJ546" s="36"/>
    </row>
    <row r="547" ht="22.5" customHeight="1">
      <c r="A547" s="28"/>
      <c r="B547" s="28"/>
      <c r="C547" s="28"/>
      <c r="D547" s="28"/>
      <c r="E547" s="28"/>
      <c r="F547" s="36"/>
      <c r="G547" s="52"/>
      <c r="H547" s="28"/>
      <c r="I547" s="28"/>
      <c r="J547" s="28"/>
      <c r="K547" s="28"/>
      <c r="L547" s="28"/>
      <c r="M547" s="28"/>
      <c r="N547" s="28"/>
      <c r="O547" s="28"/>
      <c r="P547" s="28"/>
      <c r="Q547" s="28"/>
      <c r="R547" s="145"/>
      <c r="S547" s="28"/>
      <c r="T547" s="28"/>
      <c r="U547" s="28"/>
      <c r="V547" s="160"/>
      <c r="W547" s="28"/>
      <c r="X547" s="28"/>
      <c r="Y547" s="28"/>
      <c r="Z547" s="28"/>
      <c r="AA547" s="28"/>
      <c r="AB547" s="28"/>
      <c r="AC547" s="28"/>
      <c r="AD547" s="28"/>
      <c r="AE547" s="28"/>
      <c r="AF547" s="28"/>
      <c r="AG547" s="36"/>
      <c r="AH547" s="36"/>
      <c r="AI547" s="36"/>
      <c r="AJ547" s="36"/>
    </row>
    <row r="548" ht="22.5" customHeight="1">
      <c r="A548" s="28"/>
      <c r="B548" s="28"/>
      <c r="C548" s="28"/>
      <c r="D548" s="28"/>
      <c r="E548" s="28"/>
      <c r="F548" s="36"/>
      <c r="G548" s="52"/>
      <c r="H548" s="28"/>
      <c r="I548" s="28"/>
      <c r="J548" s="28"/>
      <c r="K548" s="28"/>
      <c r="L548" s="28"/>
      <c r="M548" s="28"/>
      <c r="N548" s="28"/>
      <c r="O548" s="28"/>
      <c r="P548" s="28"/>
      <c r="Q548" s="28"/>
      <c r="R548" s="145"/>
      <c r="S548" s="28"/>
      <c r="T548" s="28"/>
      <c r="U548" s="28"/>
      <c r="V548" s="160"/>
      <c r="W548" s="28"/>
      <c r="X548" s="28"/>
      <c r="Y548" s="28"/>
      <c r="Z548" s="28"/>
      <c r="AA548" s="28"/>
      <c r="AB548" s="28"/>
      <c r="AC548" s="28"/>
      <c r="AD548" s="28"/>
      <c r="AE548" s="28"/>
      <c r="AF548" s="28"/>
      <c r="AG548" s="36"/>
      <c r="AH548" s="36"/>
      <c r="AI548" s="36"/>
      <c r="AJ548" s="36"/>
    </row>
    <row r="549" ht="22.5" customHeight="1">
      <c r="A549" s="28"/>
      <c r="B549" s="28"/>
      <c r="C549" s="28"/>
      <c r="D549" s="28"/>
      <c r="E549" s="28"/>
      <c r="F549" s="36"/>
      <c r="G549" s="52"/>
      <c r="H549" s="28"/>
      <c r="I549" s="28"/>
      <c r="J549" s="28"/>
      <c r="K549" s="28"/>
      <c r="L549" s="28"/>
      <c r="M549" s="28"/>
      <c r="N549" s="28"/>
      <c r="O549" s="28"/>
      <c r="P549" s="28"/>
      <c r="Q549" s="28"/>
      <c r="R549" s="145"/>
      <c r="S549" s="28"/>
      <c r="T549" s="28"/>
      <c r="U549" s="28"/>
      <c r="V549" s="160"/>
      <c r="W549" s="28"/>
      <c r="X549" s="28"/>
      <c r="Y549" s="28"/>
      <c r="Z549" s="28"/>
      <c r="AA549" s="28"/>
      <c r="AB549" s="28"/>
      <c r="AC549" s="28"/>
      <c r="AD549" s="28"/>
      <c r="AE549" s="28"/>
      <c r="AF549" s="28"/>
      <c r="AG549" s="36"/>
      <c r="AH549" s="36"/>
      <c r="AI549" s="36"/>
      <c r="AJ549" s="36"/>
    </row>
    <row r="550" ht="22.5" customHeight="1">
      <c r="A550" s="28"/>
      <c r="B550" s="28"/>
      <c r="C550" s="28"/>
      <c r="D550" s="28"/>
      <c r="E550" s="28"/>
      <c r="F550" s="36"/>
      <c r="G550" s="52"/>
      <c r="H550" s="28"/>
      <c r="I550" s="28"/>
      <c r="J550" s="28"/>
      <c r="K550" s="28"/>
      <c r="L550" s="28"/>
      <c r="M550" s="28"/>
      <c r="N550" s="28"/>
      <c r="O550" s="28"/>
      <c r="P550" s="28"/>
      <c r="Q550" s="28"/>
      <c r="R550" s="145"/>
      <c r="S550" s="28"/>
      <c r="T550" s="28"/>
      <c r="U550" s="28"/>
      <c r="V550" s="160"/>
      <c r="W550" s="28"/>
      <c r="X550" s="28"/>
      <c r="Y550" s="28"/>
      <c r="Z550" s="28"/>
      <c r="AA550" s="28"/>
      <c r="AB550" s="28"/>
      <c r="AC550" s="28"/>
      <c r="AD550" s="28"/>
      <c r="AE550" s="28"/>
      <c r="AF550" s="28"/>
      <c r="AG550" s="36"/>
      <c r="AH550" s="36"/>
      <c r="AI550" s="36"/>
      <c r="AJ550" s="36"/>
    </row>
    <row r="551" ht="22.5" customHeight="1">
      <c r="A551" s="28"/>
      <c r="B551" s="28"/>
      <c r="C551" s="28"/>
      <c r="D551" s="28"/>
      <c r="E551" s="28"/>
      <c r="F551" s="36"/>
      <c r="G551" s="52"/>
      <c r="H551" s="28"/>
      <c r="I551" s="28"/>
      <c r="J551" s="28"/>
      <c r="K551" s="28"/>
      <c r="L551" s="28"/>
      <c r="M551" s="28"/>
      <c r="N551" s="28"/>
      <c r="O551" s="28"/>
      <c r="P551" s="28"/>
      <c r="Q551" s="28"/>
      <c r="R551" s="145"/>
      <c r="S551" s="28"/>
      <c r="T551" s="28"/>
      <c r="U551" s="28"/>
      <c r="V551" s="160"/>
      <c r="W551" s="28"/>
      <c r="X551" s="28"/>
      <c r="Y551" s="28"/>
      <c r="Z551" s="28"/>
      <c r="AA551" s="28"/>
      <c r="AB551" s="28"/>
      <c r="AC551" s="28"/>
      <c r="AD551" s="28"/>
      <c r="AE551" s="28"/>
      <c r="AF551" s="28"/>
      <c r="AG551" s="36"/>
      <c r="AH551" s="36"/>
      <c r="AI551" s="36"/>
      <c r="AJ551" s="36"/>
    </row>
    <row r="552" ht="22.5" customHeight="1">
      <c r="A552" s="28"/>
      <c r="B552" s="28"/>
      <c r="C552" s="28"/>
      <c r="D552" s="28"/>
      <c r="E552" s="28"/>
      <c r="F552" s="36"/>
      <c r="G552" s="52"/>
      <c r="H552" s="28"/>
      <c r="I552" s="28"/>
      <c r="J552" s="28"/>
      <c r="K552" s="28"/>
      <c r="L552" s="28"/>
      <c r="M552" s="28"/>
      <c r="N552" s="28"/>
      <c r="O552" s="28"/>
      <c r="P552" s="28"/>
      <c r="Q552" s="28"/>
      <c r="R552" s="145"/>
      <c r="S552" s="28"/>
      <c r="T552" s="28"/>
      <c r="U552" s="28"/>
      <c r="V552" s="160"/>
      <c r="W552" s="28"/>
      <c r="X552" s="28"/>
      <c r="Y552" s="28"/>
      <c r="Z552" s="28"/>
      <c r="AA552" s="28"/>
      <c r="AB552" s="28"/>
      <c r="AC552" s="28"/>
      <c r="AD552" s="28"/>
      <c r="AE552" s="28"/>
      <c r="AF552" s="28"/>
      <c r="AG552" s="36"/>
      <c r="AH552" s="36"/>
      <c r="AI552" s="36"/>
      <c r="AJ552" s="36"/>
    </row>
    <row r="553" ht="22.5" customHeight="1">
      <c r="A553" s="28"/>
      <c r="B553" s="28"/>
      <c r="C553" s="28"/>
      <c r="D553" s="28"/>
      <c r="E553" s="28"/>
      <c r="F553" s="36"/>
      <c r="G553" s="52"/>
      <c r="H553" s="28"/>
      <c r="I553" s="28"/>
      <c r="J553" s="28"/>
      <c r="K553" s="28"/>
      <c r="L553" s="28"/>
      <c r="M553" s="28"/>
      <c r="N553" s="28"/>
      <c r="O553" s="28"/>
      <c r="P553" s="28"/>
      <c r="Q553" s="28"/>
      <c r="R553" s="145"/>
      <c r="S553" s="28"/>
      <c r="T553" s="28"/>
      <c r="U553" s="28"/>
      <c r="V553" s="160"/>
      <c r="W553" s="28"/>
      <c r="X553" s="28"/>
      <c r="Y553" s="28"/>
      <c r="Z553" s="28"/>
      <c r="AA553" s="28"/>
      <c r="AB553" s="28"/>
      <c r="AC553" s="28"/>
      <c r="AD553" s="28"/>
      <c r="AE553" s="28"/>
      <c r="AF553" s="28"/>
      <c r="AG553" s="36"/>
      <c r="AH553" s="36"/>
      <c r="AI553" s="36"/>
      <c r="AJ553" s="36"/>
    </row>
    <row r="554" ht="22.5" customHeight="1">
      <c r="A554" s="28"/>
      <c r="B554" s="28"/>
      <c r="C554" s="28"/>
      <c r="D554" s="28"/>
      <c r="E554" s="28"/>
      <c r="F554" s="36"/>
      <c r="G554" s="52"/>
      <c r="H554" s="28"/>
      <c r="I554" s="28"/>
      <c r="J554" s="28"/>
      <c r="K554" s="28"/>
      <c r="L554" s="28"/>
      <c r="M554" s="28"/>
      <c r="N554" s="28"/>
      <c r="O554" s="28"/>
      <c r="P554" s="28"/>
      <c r="Q554" s="28"/>
      <c r="R554" s="145"/>
      <c r="S554" s="28"/>
      <c r="T554" s="28"/>
      <c r="U554" s="28"/>
      <c r="V554" s="160"/>
      <c r="W554" s="28"/>
      <c r="X554" s="28"/>
      <c r="Y554" s="28"/>
      <c r="Z554" s="28"/>
      <c r="AA554" s="28"/>
      <c r="AB554" s="28"/>
      <c r="AC554" s="28"/>
      <c r="AD554" s="28"/>
      <c r="AE554" s="28"/>
      <c r="AF554" s="28"/>
      <c r="AG554" s="36"/>
      <c r="AH554" s="36"/>
      <c r="AI554" s="36"/>
      <c r="AJ554" s="36"/>
    </row>
    <row r="555" ht="22.5" customHeight="1">
      <c r="A555" s="28"/>
      <c r="B555" s="28"/>
      <c r="C555" s="28"/>
      <c r="D555" s="28"/>
      <c r="E555" s="28"/>
      <c r="F555" s="36"/>
      <c r="G555" s="52"/>
      <c r="H555" s="28"/>
      <c r="I555" s="28"/>
      <c r="J555" s="28"/>
      <c r="K555" s="28"/>
      <c r="L555" s="28"/>
      <c r="M555" s="28"/>
      <c r="N555" s="28"/>
      <c r="O555" s="28"/>
      <c r="P555" s="28"/>
      <c r="Q555" s="28"/>
      <c r="R555" s="145"/>
      <c r="S555" s="28"/>
      <c r="T555" s="28"/>
      <c r="U555" s="28"/>
      <c r="V555" s="160"/>
      <c r="W555" s="28"/>
      <c r="X555" s="28"/>
      <c r="Y555" s="28"/>
      <c r="Z555" s="28"/>
      <c r="AA555" s="28"/>
      <c r="AB555" s="28"/>
      <c r="AC555" s="28"/>
      <c r="AD555" s="28"/>
      <c r="AE555" s="28"/>
      <c r="AF555" s="28"/>
      <c r="AG555" s="36"/>
      <c r="AH555" s="36"/>
      <c r="AI555" s="36"/>
      <c r="AJ555" s="36"/>
    </row>
    <row r="556" ht="22.5" customHeight="1">
      <c r="A556" s="28"/>
      <c r="B556" s="28"/>
      <c r="C556" s="28"/>
      <c r="D556" s="28"/>
      <c r="E556" s="28"/>
      <c r="F556" s="36"/>
      <c r="G556" s="52"/>
      <c r="H556" s="28"/>
      <c r="I556" s="28"/>
      <c r="J556" s="28"/>
      <c r="K556" s="28"/>
      <c r="L556" s="28"/>
      <c r="M556" s="28"/>
      <c r="N556" s="28"/>
      <c r="O556" s="28"/>
      <c r="P556" s="28"/>
      <c r="Q556" s="28"/>
      <c r="R556" s="145"/>
      <c r="S556" s="28"/>
      <c r="T556" s="28"/>
      <c r="U556" s="28"/>
      <c r="V556" s="160"/>
      <c r="W556" s="28"/>
      <c r="X556" s="28"/>
      <c r="Y556" s="28"/>
      <c r="Z556" s="28"/>
      <c r="AA556" s="28"/>
      <c r="AB556" s="28"/>
      <c r="AC556" s="28"/>
      <c r="AD556" s="28"/>
      <c r="AE556" s="28"/>
      <c r="AF556" s="28"/>
      <c r="AG556" s="36"/>
      <c r="AH556" s="36"/>
      <c r="AI556" s="36"/>
      <c r="AJ556" s="36"/>
    </row>
    <row r="557" ht="22.5" customHeight="1">
      <c r="A557" s="28"/>
      <c r="B557" s="28"/>
      <c r="C557" s="28"/>
      <c r="D557" s="28"/>
      <c r="E557" s="28"/>
      <c r="F557" s="36"/>
      <c r="G557" s="52"/>
      <c r="H557" s="28"/>
      <c r="I557" s="28"/>
      <c r="J557" s="28"/>
      <c r="K557" s="28"/>
      <c r="L557" s="28"/>
      <c r="M557" s="28"/>
      <c r="N557" s="28"/>
      <c r="O557" s="28"/>
      <c r="P557" s="28"/>
      <c r="Q557" s="28"/>
      <c r="R557" s="145"/>
      <c r="S557" s="28"/>
      <c r="T557" s="28"/>
      <c r="U557" s="28"/>
      <c r="V557" s="160"/>
      <c r="W557" s="28"/>
      <c r="X557" s="28"/>
      <c r="Y557" s="28"/>
      <c r="Z557" s="28"/>
      <c r="AA557" s="28"/>
      <c r="AB557" s="28"/>
      <c r="AC557" s="28"/>
      <c r="AD557" s="28"/>
      <c r="AE557" s="28"/>
      <c r="AF557" s="28"/>
      <c r="AG557" s="36"/>
      <c r="AH557" s="36"/>
      <c r="AI557" s="36"/>
      <c r="AJ557" s="36"/>
    </row>
    <row r="558" ht="22.5" customHeight="1">
      <c r="A558" s="28"/>
      <c r="B558" s="28"/>
      <c r="C558" s="28"/>
      <c r="D558" s="28"/>
      <c r="E558" s="28"/>
      <c r="F558" s="36"/>
      <c r="G558" s="52"/>
      <c r="H558" s="28"/>
      <c r="I558" s="28"/>
      <c r="J558" s="28"/>
      <c r="K558" s="28"/>
      <c r="L558" s="28"/>
      <c r="M558" s="28"/>
      <c r="N558" s="28"/>
      <c r="O558" s="28"/>
      <c r="P558" s="28"/>
      <c r="Q558" s="28"/>
      <c r="R558" s="145"/>
      <c r="S558" s="28"/>
      <c r="T558" s="28"/>
      <c r="U558" s="28"/>
      <c r="V558" s="160"/>
      <c r="W558" s="28"/>
      <c r="X558" s="28"/>
      <c r="Y558" s="28"/>
      <c r="Z558" s="28"/>
      <c r="AA558" s="28"/>
      <c r="AB558" s="28"/>
      <c r="AC558" s="28"/>
      <c r="AD558" s="28"/>
      <c r="AE558" s="28"/>
      <c r="AF558" s="28"/>
      <c r="AG558" s="36"/>
      <c r="AH558" s="36"/>
      <c r="AI558" s="36"/>
      <c r="AJ558" s="36"/>
    </row>
    <row r="559" ht="22.5" customHeight="1">
      <c r="A559" s="28"/>
      <c r="B559" s="28"/>
      <c r="C559" s="28"/>
      <c r="D559" s="28"/>
      <c r="E559" s="28"/>
      <c r="F559" s="36"/>
      <c r="G559" s="52"/>
      <c r="H559" s="28"/>
      <c r="I559" s="28"/>
      <c r="J559" s="28"/>
      <c r="K559" s="28"/>
      <c r="L559" s="28"/>
      <c r="M559" s="28"/>
      <c r="N559" s="28"/>
      <c r="O559" s="28"/>
      <c r="P559" s="28"/>
      <c r="Q559" s="28"/>
      <c r="R559" s="145"/>
      <c r="S559" s="28"/>
      <c r="T559" s="28"/>
      <c r="U559" s="28"/>
      <c r="V559" s="160"/>
      <c r="W559" s="28"/>
      <c r="X559" s="28"/>
      <c r="Y559" s="28"/>
      <c r="Z559" s="28"/>
      <c r="AA559" s="28"/>
      <c r="AB559" s="28"/>
      <c r="AC559" s="28"/>
      <c r="AD559" s="28"/>
      <c r="AE559" s="28"/>
      <c r="AF559" s="28"/>
      <c r="AG559" s="36"/>
      <c r="AH559" s="36"/>
      <c r="AI559" s="36"/>
      <c r="AJ559" s="36"/>
    </row>
    <row r="560" ht="22.5" customHeight="1">
      <c r="A560" s="28"/>
      <c r="B560" s="28"/>
      <c r="C560" s="28"/>
      <c r="D560" s="28"/>
      <c r="E560" s="28"/>
      <c r="F560" s="36"/>
      <c r="G560" s="52"/>
      <c r="H560" s="28"/>
      <c r="I560" s="28"/>
      <c r="J560" s="28"/>
      <c r="K560" s="28"/>
      <c r="L560" s="28"/>
      <c r="M560" s="28"/>
      <c r="N560" s="28"/>
      <c r="O560" s="28"/>
      <c r="P560" s="28"/>
      <c r="Q560" s="28"/>
      <c r="R560" s="145"/>
      <c r="S560" s="28"/>
      <c r="T560" s="28"/>
      <c r="U560" s="28"/>
      <c r="V560" s="160"/>
      <c r="W560" s="28"/>
      <c r="X560" s="28"/>
      <c r="Y560" s="28"/>
      <c r="Z560" s="28"/>
      <c r="AA560" s="28"/>
      <c r="AB560" s="28"/>
      <c r="AC560" s="28"/>
      <c r="AD560" s="28"/>
      <c r="AE560" s="28"/>
      <c r="AF560" s="28"/>
      <c r="AG560" s="36"/>
      <c r="AH560" s="36"/>
      <c r="AI560" s="36"/>
      <c r="AJ560" s="36"/>
    </row>
    <row r="561" ht="22.5" customHeight="1">
      <c r="A561" s="28"/>
      <c r="B561" s="28"/>
      <c r="C561" s="28"/>
      <c r="D561" s="28"/>
      <c r="E561" s="28"/>
      <c r="F561" s="36"/>
      <c r="G561" s="52"/>
      <c r="H561" s="28"/>
      <c r="I561" s="28"/>
      <c r="J561" s="28"/>
      <c r="K561" s="28"/>
      <c r="L561" s="28"/>
      <c r="M561" s="28"/>
      <c r="N561" s="28"/>
      <c r="O561" s="28"/>
      <c r="P561" s="28"/>
      <c r="Q561" s="28"/>
      <c r="R561" s="145"/>
      <c r="S561" s="28"/>
      <c r="T561" s="28"/>
      <c r="U561" s="28"/>
      <c r="V561" s="160"/>
      <c r="W561" s="28"/>
      <c r="X561" s="28"/>
      <c r="Y561" s="28"/>
      <c r="Z561" s="28"/>
      <c r="AA561" s="28"/>
      <c r="AB561" s="28"/>
      <c r="AC561" s="28"/>
      <c r="AD561" s="28"/>
      <c r="AE561" s="28"/>
      <c r="AF561" s="28"/>
      <c r="AG561" s="36"/>
      <c r="AH561" s="36"/>
      <c r="AI561" s="36"/>
      <c r="AJ561" s="36"/>
    </row>
    <row r="562" ht="22.5" customHeight="1">
      <c r="A562" s="28"/>
      <c r="B562" s="28"/>
      <c r="C562" s="28"/>
      <c r="D562" s="28"/>
      <c r="E562" s="28"/>
      <c r="F562" s="36"/>
      <c r="G562" s="52"/>
      <c r="H562" s="28"/>
      <c r="I562" s="28"/>
      <c r="J562" s="28"/>
      <c r="K562" s="28"/>
      <c r="L562" s="28"/>
      <c r="M562" s="28"/>
      <c r="N562" s="28"/>
      <c r="O562" s="28"/>
      <c r="P562" s="28"/>
      <c r="Q562" s="28"/>
      <c r="R562" s="145"/>
      <c r="S562" s="28"/>
      <c r="T562" s="28"/>
      <c r="U562" s="28"/>
      <c r="V562" s="160"/>
      <c r="W562" s="28"/>
      <c r="X562" s="28"/>
      <c r="Y562" s="28"/>
      <c r="Z562" s="28"/>
      <c r="AA562" s="28"/>
      <c r="AB562" s="28"/>
      <c r="AC562" s="28"/>
      <c r="AD562" s="28"/>
      <c r="AE562" s="28"/>
      <c r="AF562" s="28"/>
      <c r="AG562" s="36"/>
      <c r="AH562" s="36"/>
      <c r="AI562" s="36"/>
      <c r="AJ562" s="36"/>
    </row>
    <row r="563" ht="22.5" customHeight="1">
      <c r="A563" s="28"/>
      <c r="B563" s="28"/>
      <c r="C563" s="28"/>
      <c r="D563" s="28"/>
      <c r="E563" s="28"/>
      <c r="F563" s="36"/>
      <c r="G563" s="52"/>
      <c r="H563" s="28"/>
      <c r="I563" s="28"/>
      <c r="J563" s="28"/>
      <c r="K563" s="28"/>
      <c r="L563" s="28"/>
      <c r="M563" s="28"/>
      <c r="N563" s="28"/>
      <c r="O563" s="28"/>
      <c r="P563" s="28"/>
      <c r="Q563" s="28"/>
      <c r="R563" s="145"/>
      <c r="S563" s="28"/>
      <c r="T563" s="28"/>
      <c r="U563" s="28"/>
      <c r="V563" s="160"/>
      <c r="W563" s="28"/>
      <c r="X563" s="28"/>
      <c r="Y563" s="28"/>
      <c r="Z563" s="28"/>
      <c r="AA563" s="28"/>
      <c r="AB563" s="28"/>
      <c r="AC563" s="28"/>
      <c r="AD563" s="28"/>
      <c r="AE563" s="28"/>
      <c r="AF563" s="28"/>
      <c r="AG563" s="36"/>
      <c r="AH563" s="36"/>
      <c r="AI563" s="36"/>
      <c r="AJ563" s="36"/>
    </row>
    <row r="564" ht="22.5" customHeight="1">
      <c r="A564" s="28"/>
      <c r="B564" s="28"/>
      <c r="C564" s="28"/>
      <c r="D564" s="28"/>
      <c r="E564" s="28"/>
      <c r="F564" s="36"/>
      <c r="G564" s="52"/>
      <c r="H564" s="28"/>
      <c r="I564" s="28"/>
      <c r="J564" s="28"/>
      <c r="K564" s="28"/>
      <c r="L564" s="28"/>
      <c r="M564" s="28"/>
      <c r="N564" s="28"/>
      <c r="O564" s="28"/>
      <c r="P564" s="28"/>
      <c r="Q564" s="28"/>
      <c r="R564" s="145"/>
      <c r="S564" s="28"/>
      <c r="T564" s="28"/>
      <c r="U564" s="28"/>
      <c r="V564" s="160"/>
      <c r="W564" s="28"/>
      <c r="X564" s="28"/>
      <c r="Y564" s="28"/>
      <c r="Z564" s="28"/>
      <c r="AA564" s="28"/>
      <c r="AB564" s="28"/>
      <c r="AC564" s="28"/>
      <c r="AD564" s="28"/>
      <c r="AE564" s="28"/>
      <c r="AF564" s="28"/>
      <c r="AG564" s="36"/>
      <c r="AH564" s="36"/>
      <c r="AI564" s="36"/>
      <c r="AJ564" s="36"/>
    </row>
    <row r="565" ht="22.5" customHeight="1">
      <c r="A565" s="28"/>
      <c r="B565" s="28"/>
      <c r="C565" s="28"/>
      <c r="D565" s="28"/>
      <c r="E565" s="28"/>
      <c r="F565" s="36"/>
      <c r="G565" s="52"/>
      <c r="H565" s="28"/>
      <c r="I565" s="28"/>
      <c r="J565" s="28"/>
      <c r="K565" s="28"/>
      <c r="L565" s="28"/>
      <c r="M565" s="28"/>
      <c r="N565" s="28"/>
      <c r="O565" s="28"/>
      <c r="P565" s="28"/>
      <c r="Q565" s="28"/>
      <c r="R565" s="145"/>
      <c r="S565" s="28"/>
      <c r="T565" s="28"/>
      <c r="U565" s="28"/>
      <c r="V565" s="160"/>
      <c r="W565" s="28"/>
      <c r="X565" s="28"/>
      <c r="Y565" s="28"/>
      <c r="Z565" s="28"/>
      <c r="AA565" s="28"/>
      <c r="AB565" s="28"/>
      <c r="AC565" s="28"/>
      <c r="AD565" s="28"/>
      <c r="AE565" s="28"/>
      <c r="AF565" s="28"/>
      <c r="AG565" s="36"/>
      <c r="AH565" s="36"/>
      <c r="AI565" s="36"/>
      <c r="AJ565" s="36"/>
    </row>
    <row r="566" ht="22.5" customHeight="1">
      <c r="A566" s="28"/>
      <c r="B566" s="28"/>
      <c r="C566" s="28"/>
      <c r="D566" s="28"/>
      <c r="E566" s="28"/>
      <c r="F566" s="36"/>
      <c r="G566" s="52"/>
      <c r="H566" s="28"/>
      <c r="I566" s="28"/>
      <c r="J566" s="28"/>
      <c r="K566" s="28"/>
      <c r="L566" s="28"/>
      <c r="M566" s="28"/>
      <c r="N566" s="28"/>
      <c r="O566" s="28"/>
      <c r="P566" s="28"/>
      <c r="Q566" s="28"/>
      <c r="R566" s="145"/>
      <c r="S566" s="28"/>
      <c r="T566" s="28"/>
      <c r="U566" s="28"/>
      <c r="V566" s="160"/>
      <c r="W566" s="28"/>
      <c r="X566" s="28"/>
      <c r="Y566" s="28"/>
      <c r="Z566" s="28"/>
      <c r="AA566" s="28"/>
      <c r="AB566" s="28"/>
      <c r="AC566" s="28"/>
      <c r="AD566" s="28"/>
      <c r="AE566" s="28"/>
      <c r="AF566" s="28"/>
      <c r="AG566" s="36"/>
      <c r="AH566" s="36"/>
      <c r="AI566" s="36"/>
      <c r="AJ566" s="36"/>
    </row>
    <row r="567" ht="22.5" customHeight="1">
      <c r="A567" s="28"/>
      <c r="B567" s="28"/>
      <c r="C567" s="28"/>
      <c r="D567" s="28"/>
      <c r="E567" s="28"/>
      <c r="F567" s="36"/>
      <c r="G567" s="52"/>
      <c r="H567" s="28"/>
      <c r="I567" s="28"/>
      <c r="J567" s="28"/>
      <c r="K567" s="28"/>
      <c r="L567" s="28"/>
      <c r="M567" s="28"/>
      <c r="N567" s="28"/>
      <c r="O567" s="28"/>
      <c r="P567" s="28"/>
      <c r="Q567" s="28"/>
      <c r="R567" s="145"/>
      <c r="S567" s="28"/>
      <c r="T567" s="28"/>
      <c r="U567" s="28"/>
      <c r="V567" s="160"/>
      <c r="W567" s="28"/>
      <c r="X567" s="28"/>
      <c r="Y567" s="28"/>
      <c r="Z567" s="28"/>
      <c r="AA567" s="28"/>
      <c r="AB567" s="28"/>
      <c r="AC567" s="28"/>
      <c r="AD567" s="28"/>
      <c r="AE567" s="28"/>
      <c r="AF567" s="28"/>
      <c r="AG567" s="36"/>
      <c r="AH567" s="36"/>
      <c r="AI567" s="36"/>
      <c r="AJ567" s="36"/>
    </row>
    <row r="568" ht="22.5" customHeight="1">
      <c r="A568" s="28"/>
      <c r="B568" s="28"/>
      <c r="C568" s="28"/>
      <c r="D568" s="28"/>
      <c r="E568" s="28"/>
      <c r="F568" s="36"/>
      <c r="G568" s="52"/>
      <c r="H568" s="28"/>
      <c r="I568" s="28"/>
      <c r="J568" s="28"/>
      <c r="K568" s="28"/>
      <c r="L568" s="28"/>
      <c r="M568" s="28"/>
      <c r="N568" s="28"/>
      <c r="O568" s="28"/>
      <c r="P568" s="28"/>
      <c r="Q568" s="28"/>
      <c r="R568" s="145"/>
      <c r="S568" s="28"/>
      <c r="T568" s="28"/>
      <c r="U568" s="28"/>
      <c r="V568" s="160"/>
      <c r="W568" s="28"/>
      <c r="X568" s="28"/>
      <c r="Y568" s="28"/>
      <c r="Z568" s="28"/>
      <c r="AA568" s="28"/>
      <c r="AB568" s="28"/>
      <c r="AC568" s="28"/>
      <c r="AD568" s="28"/>
      <c r="AE568" s="28"/>
      <c r="AF568" s="28"/>
      <c r="AG568" s="36"/>
      <c r="AH568" s="36"/>
      <c r="AI568" s="36"/>
      <c r="AJ568" s="36"/>
    </row>
    <row r="569" ht="22.5" customHeight="1">
      <c r="A569" s="28"/>
      <c r="B569" s="28"/>
      <c r="C569" s="28"/>
      <c r="D569" s="28"/>
      <c r="E569" s="28"/>
      <c r="F569" s="36"/>
      <c r="G569" s="52"/>
      <c r="H569" s="28"/>
      <c r="I569" s="28"/>
      <c r="J569" s="28"/>
      <c r="K569" s="28"/>
      <c r="L569" s="28"/>
      <c r="M569" s="28"/>
      <c r="N569" s="28"/>
      <c r="O569" s="28"/>
      <c r="P569" s="28"/>
      <c r="Q569" s="28"/>
      <c r="R569" s="145"/>
      <c r="S569" s="28"/>
      <c r="T569" s="28"/>
      <c r="U569" s="28"/>
      <c r="V569" s="160"/>
      <c r="W569" s="28"/>
      <c r="X569" s="28"/>
      <c r="Y569" s="28"/>
      <c r="Z569" s="28"/>
      <c r="AA569" s="28"/>
      <c r="AB569" s="28"/>
      <c r="AC569" s="28"/>
      <c r="AD569" s="28"/>
      <c r="AE569" s="28"/>
      <c r="AF569" s="28"/>
      <c r="AG569" s="36"/>
      <c r="AH569" s="36"/>
      <c r="AI569" s="36"/>
      <c r="AJ569" s="36"/>
    </row>
    <row r="570" ht="22.5" customHeight="1">
      <c r="A570" s="28"/>
      <c r="B570" s="28"/>
      <c r="C570" s="28"/>
      <c r="D570" s="28"/>
      <c r="E570" s="28"/>
      <c r="F570" s="36"/>
      <c r="G570" s="52"/>
      <c r="H570" s="28"/>
      <c r="I570" s="28"/>
      <c r="J570" s="28"/>
      <c r="K570" s="28"/>
      <c r="L570" s="28"/>
      <c r="M570" s="28"/>
      <c r="N570" s="28"/>
      <c r="O570" s="28"/>
      <c r="P570" s="28"/>
      <c r="Q570" s="28"/>
      <c r="R570" s="145"/>
      <c r="S570" s="28"/>
      <c r="T570" s="28"/>
      <c r="U570" s="28"/>
      <c r="V570" s="160"/>
      <c r="W570" s="28"/>
      <c r="X570" s="28"/>
      <c r="Y570" s="28"/>
      <c r="Z570" s="28"/>
      <c r="AA570" s="28"/>
      <c r="AB570" s="28"/>
      <c r="AC570" s="28"/>
      <c r="AD570" s="28"/>
      <c r="AE570" s="28"/>
      <c r="AF570" s="28"/>
      <c r="AG570" s="36"/>
      <c r="AH570" s="36"/>
      <c r="AI570" s="36"/>
      <c r="AJ570" s="36"/>
    </row>
    <row r="571" ht="22.5" customHeight="1">
      <c r="A571" s="28"/>
      <c r="B571" s="28"/>
      <c r="C571" s="28"/>
      <c r="D571" s="28"/>
      <c r="E571" s="28"/>
      <c r="F571" s="36"/>
      <c r="G571" s="52"/>
      <c r="H571" s="28"/>
      <c r="I571" s="28"/>
      <c r="J571" s="28"/>
      <c r="K571" s="28"/>
      <c r="L571" s="28"/>
      <c r="M571" s="28"/>
      <c r="N571" s="28"/>
      <c r="O571" s="28"/>
      <c r="P571" s="28"/>
      <c r="Q571" s="28"/>
      <c r="R571" s="145"/>
      <c r="S571" s="28"/>
      <c r="T571" s="28"/>
      <c r="U571" s="28"/>
      <c r="V571" s="160"/>
      <c r="W571" s="28"/>
      <c r="X571" s="28"/>
      <c r="Y571" s="28"/>
      <c r="Z571" s="28"/>
      <c r="AA571" s="28"/>
      <c r="AB571" s="28"/>
      <c r="AC571" s="28"/>
      <c r="AD571" s="28"/>
      <c r="AE571" s="28"/>
      <c r="AF571" s="28"/>
      <c r="AG571" s="36"/>
      <c r="AH571" s="36"/>
      <c r="AI571" s="36"/>
      <c r="AJ571" s="36"/>
    </row>
    <row r="572" ht="22.5" customHeight="1">
      <c r="A572" s="28"/>
      <c r="B572" s="28"/>
      <c r="C572" s="28"/>
      <c r="D572" s="28"/>
      <c r="E572" s="28"/>
      <c r="F572" s="36"/>
      <c r="G572" s="52"/>
      <c r="H572" s="28"/>
      <c r="I572" s="28"/>
      <c r="J572" s="28"/>
      <c r="K572" s="28"/>
      <c r="L572" s="28"/>
      <c r="M572" s="28"/>
      <c r="N572" s="28"/>
      <c r="O572" s="28"/>
      <c r="P572" s="28"/>
      <c r="Q572" s="28"/>
      <c r="R572" s="145"/>
      <c r="S572" s="28"/>
      <c r="T572" s="28"/>
      <c r="U572" s="28"/>
      <c r="V572" s="160"/>
      <c r="W572" s="28"/>
      <c r="X572" s="28"/>
      <c r="Y572" s="28"/>
      <c r="Z572" s="28"/>
      <c r="AA572" s="28"/>
      <c r="AB572" s="28"/>
      <c r="AC572" s="28"/>
      <c r="AD572" s="28"/>
      <c r="AE572" s="28"/>
      <c r="AF572" s="28"/>
      <c r="AG572" s="36"/>
      <c r="AH572" s="36"/>
      <c r="AI572" s="36"/>
      <c r="AJ572" s="36"/>
    </row>
    <row r="573" ht="22.5" customHeight="1">
      <c r="A573" s="28"/>
      <c r="B573" s="28"/>
      <c r="C573" s="28"/>
      <c r="D573" s="28"/>
      <c r="E573" s="28"/>
      <c r="F573" s="36"/>
      <c r="G573" s="52"/>
      <c r="H573" s="28"/>
      <c r="I573" s="28"/>
      <c r="J573" s="28"/>
      <c r="K573" s="28"/>
      <c r="L573" s="28"/>
      <c r="M573" s="28"/>
      <c r="N573" s="28"/>
      <c r="O573" s="28"/>
      <c r="P573" s="28"/>
      <c r="Q573" s="28"/>
      <c r="R573" s="145"/>
      <c r="S573" s="28"/>
      <c r="T573" s="28"/>
      <c r="U573" s="28"/>
      <c r="V573" s="160"/>
      <c r="W573" s="28"/>
      <c r="X573" s="28"/>
      <c r="Y573" s="28"/>
      <c r="Z573" s="28"/>
      <c r="AA573" s="28"/>
      <c r="AB573" s="28"/>
      <c r="AC573" s="28"/>
      <c r="AD573" s="28"/>
      <c r="AE573" s="28"/>
      <c r="AF573" s="28"/>
      <c r="AG573" s="36"/>
      <c r="AH573" s="36"/>
      <c r="AI573" s="36"/>
      <c r="AJ573" s="36"/>
    </row>
    <row r="574" ht="22.5" customHeight="1">
      <c r="A574" s="28"/>
      <c r="B574" s="28"/>
      <c r="C574" s="28"/>
      <c r="D574" s="28"/>
      <c r="E574" s="28"/>
      <c r="F574" s="36"/>
      <c r="G574" s="52"/>
      <c r="H574" s="28"/>
      <c r="I574" s="28"/>
      <c r="J574" s="28"/>
      <c r="K574" s="28"/>
      <c r="L574" s="28"/>
      <c r="M574" s="28"/>
      <c r="N574" s="28"/>
      <c r="O574" s="28"/>
      <c r="P574" s="28"/>
      <c r="Q574" s="28"/>
      <c r="R574" s="145"/>
      <c r="S574" s="28"/>
      <c r="T574" s="28"/>
      <c r="U574" s="28"/>
      <c r="V574" s="160"/>
      <c r="W574" s="28"/>
      <c r="X574" s="28"/>
      <c r="Y574" s="28"/>
      <c r="Z574" s="28"/>
      <c r="AA574" s="28"/>
      <c r="AB574" s="28"/>
      <c r="AC574" s="28"/>
      <c r="AD574" s="28"/>
      <c r="AE574" s="28"/>
      <c r="AF574" s="28"/>
      <c r="AG574" s="36"/>
      <c r="AH574" s="36"/>
      <c r="AI574" s="36"/>
      <c r="AJ574" s="36"/>
    </row>
    <row r="575" ht="22.5" customHeight="1">
      <c r="A575" s="28"/>
      <c r="B575" s="28"/>
      <c r="C575" s="28"/>
      <c r="D575" s="28"/>
      <c r="E575" s="28"/>
      <c r="F575" s="36"/>
      <c r="G575" s="52"/>
      <c r="H575" s="28"/>
      <c r="I575" s="28"/>
      <c r="J575" s="28"/>
      <c r="K575" s="28"/>
      <c r="L575" s="28"/>
      <c r="M575" s="28"/>
      <c r="N575" s="28"/>
      <c r="O575" s="28"/>
      <c r="P575" s="28"/>
      <c r="Q575" s="28"/>
      <c r="R575" s="145"/>
      <c r="S575" s="28"/>
      <c r="T575" s="28"/>
      <c r="U575" s="28"/>
      <c r="V575" s="160"/>
      <c r="W575" s="28"/>
      <c r="X575" s="28"/>
      <c r="Y575" s="28"/>
      <c r="Z575" s="28"/>
      <c r="AA575" s="28"/>
      <c r="AB575" s="28"/>
      <c r="AC575" s="28"/>
      <c r="AD575" s="28"/>
      <c r="AE575" s="28"/>
      <c r="AF575" s="28"/>
      <c r="AG575" s="36"/>
      <c r="AH575" s="36"/>
      <c r="AI575" s="36"/>
      <c r="AJ575" s="36"/>
    </row>
    <row r="576" ht="22.5" customHeight="1">
      <c r="A576" s="28"/>
      <c r="B576" s="28"/>
      <c r="C576" s="28"/>
      <c r="D576" s="28"/>
      <c r="E576" s="28"/>
      <c r="F576" s="36"/>
      <c r="G576" s="52"/>
      <c r="H576" s="28"/>
      <c r="I576" s="28"/>
      <c r="J576" s="28"/>
      <c r="K576" s="28"/>
      <c r="L576" s="28"/>
      <c r="M576" s="28"/>
      <c r="N576" s="28"/>
      <c r="O576" s="28"/>
      <c r="P576" s="28"/>
      <c r="Q576" s="28"/>
      <c r="R576" s="145"/>
      <c r="S576" s="28"/>
      <c r="T576" s="28"/>
      <c r="U576" s="28"/>
      <c r="V576" s="160"/>
      <c r="W576" s="28"/>
      <c r="X576" s="28"/>
      <c r="Y576" s="28"/>
      <c r="Z576" s="28"/>
      <c r="AA576" s="28"/>
      <c r="AB576" s="28"/>
      <c r="AC576" s="28"/>
      <c r="AD576" s="28"/>
      <c r="AE576" s="28"/>
      <c r="AF576" s="28"/>
      <c r="AG576" s="36"/>
      <c r="AH576" s="36"/>
      <c r="AI576" s="36"/>
      <c r="AJ576" s="36"/>
    </row>
    <row r="577" ht="22.5" customHeight="1">
      <c r="A577" s="28"/>
      <c r="B577" s="28"/>
      <c r="C577" s="28"/>
      <c r="D577" s="28"/>
      <c r="E577" s="28"/>
      <c r="F577" s="36"/>
      <c r="G577" s="52"/>
      <c r="H577" s="28"/>
      <c r="I577" s="28"/>
      <c r="J577" s="28"/>
      <c r="K577" s="28"/>
      <c r="L577" s="28"/>
      <c r="M577" s="28"/>
      <c r="N577" s="28"/>
      <c r="O577" s="28"/>
      <c r="P577" s="28"/>
      <c r="Q577" s="28"/>
      <c r="R577" s="145"/>
      <c r="S577" s="28"/>
      <c r="T577" s="28"/>
      <c r="U577" s="28"/>
      <c r="V577" s="160"/>
      <c r="W577" s="28"/>
      <c r="X577" s="28"/>
      <c r="Y577" s="28"/>
      <c r="Z577" s="28"/>
      <c r="AA577" s="28"/>
      <c r="AB577" s="28"/>
      <c r="AC577" s="28"/>
      <c r="AD577" s="28"/>
      <c r="AE577" s="28"/>
      <c r="AF577" s="28"/>
      <c r="AG577" s="36"/>
      <c r="AH577" s="36"/>
      <c r="AI577" s="36"/>
      <c r="AJ577" s="36"/>
    </row>
    <row r="578" ht="22.5" customHeight="1">
      <c r="A578" s="28"/>
      <c r="B578" s="28"/>
      <c r="C578" s="28"/>
      <c r="D578" s="28"/>
      <c r="E578" s="28"/>
      <c r="F578" s="36"/>
      <c r="G578" s="52"/>
      <c r="H578" s="28"/>
      <c r="I578" s="28"/>
      <c r="J578" s="28"/>
      <c r="K578" s="28"/>
      <c r="L578" s="28"/>
      <c r="M578" s="28"/>
      <c r="N578" s="28"/>
      <c r="O578" s="28"/>
      <c r="P578" s="28"/>
      <c r="Q578" s="28"/>
      <c r="R578" s="145"/>
      <c r="S578" s="28"/>
      <c r="T578" s="28"/>
      <c r="U578" s="28"/>
      <c r="V578" s="160"/>
      <c r="W578" s="28"/>
      <c r="X578" s="28"/>
      <c r="Y578" s="28"/>
      <c r="Z578" s="28"/>
      <c r="AA578" s="28"/>
      <c r="AB578" s="28"/>
      <c r="AC578" s="28"/>
      <c r="AD578" s="28"/>
      <c r="AE578" s="28"/>
      <c r="AF578" s="28"/>
      <c r="AG578" s="36"/>
      <c r="AH578" s="36"/>
      <c r="AI578" s="36"/>
      <c r="AJ578" s="36"/>
    </row>
    <row r="579" ht="22.5" customHeight="1">
      <c r="A579" s="28"/>
      <c r="B579" s="28"/>
      <c r="C579" s="28"/>
      <c r="D579" s="28"/>
      <c r="E579" s="28"/>
      <c r="F579" s="36"/>
      <c r="G579" s="52"/>
      <c r="H579" s="28"/>
      <c r="I579" s="28"/>
      <c r="J579" s="28"/>
      <c r="K579" s="28"/>
      <c r="L579" s="28"/>
      <c r="M579" s="28"/>
      <c r="N579" s="28"/>
      <c r="O579" s="28"/>
      <c r="P579" s="28"/>
      <c r="Q579" s="28"/>
      <c r="R579" s="145"/>
      <c r="S579" s="28"/>
      <c r="T579" s="28"/>
      <c r="U579" s="28"/>
      <c r="V579" s="160"/>
      <c r="W579" s="28"/>
      <c r="X579" s="28"/>
      <c r="Y579" s="28"/>
      <c r="Z579" s="28"/>
      <c r="AA579" s="28"/>
      <c r="AB579" s="28"/>
      <c r="AC579" s="28"/>
      <c r="AD579" s="28"/>
      <c r="AE579" s="28"/>
      <c r="AF579" s="28"/>
      <c r="AG579" s="36"/>
      <c r="AH579" s="36"/>
      <c r="AI579" s="36"/>
      <c r="AJ579" s="36"/>
    </row>
    <row r="580" ht="22.5" customHeight="1">
      <c r="A580" s="28"/>
      <c r="B580" s="28"/>
      <c r="C580" s="28"/>
      <c r="D580" s="28"/>
      <c r="E580" s="28"/>
      <c r="F580" s="36"/>
      <c r="G580" s="52"/>
      <c r="H580" s="28"/>
      <c r="I580" s="28"/>
      <c r="J580" s="28"/>
      <c r="K580" s="28"/>
      <c r="L580" s="28"/>
      <c r="M580" s="28"/>
      <c r="N580" s="28"/>
      <c r="O580" s="28"/>
      <c r="P580" s="28"/>
      <c r="Q580" s="28"/>
      <c r="R580" s="145"/>
      <c r="S580" s="28"/>
      <c r="T580" s="28"/>
      <c r="U580" s="28"/>
      <c r="V580" s="160"/>
      <c r="W580" s="28"/>
      <c r="X580" s="28"/>
      <c r="Y580" s="28"/>
      <c r="Z580" s="28"/>
      <c r="AA580" s="28"/>
      <c r="AB580" s="28"/>
      <c r="AC580" s="28"/>
      <c r="AD580" s="28"/>
      <c r="AE580" s="28"/>
      <c r="AF580" s="28"/>
      <c r="AG580" s="36"/>
      <c r="AH580" s="36"/>
      <c r="AI580" s="36"/>
      <c r="AJ580" s="36"/>
    </row>
    <row r="581" ht="22.5" customHeight="1">
      <c r="A581" s="28"/>
      <c r="B581" s="28"/>
      <c r="C581" s="28"/>
      <c r="D581" s="28"/>
      <c r="E581" s="28"/>
      <c r="F581" s="36"/>
      <c r="G581" s="52"/>
      <c r="H581" s="28"/>
      <c r="I581" s="28"/>
      <c r="J581" s="28"/>
      <c r="K581" s="28"/>
      <c r="L581" s="28"/>
      <c r="M581" s="28"/>
      <c r="N581" s="28"/>
      <c r="O581" s="28"/>
      <c r="P581" s="28"/>
      <c r="Q581" s="28"/>
      <c r="R581" s="145"/>
      <c r="S581" s="28"/>
      <c r="T581" s="28"/>
      <c r="U581" s="28"/>
      <c r="V581" s="160"/>
      <c r="W581" s="28"/>
      <c r="X581" s="28"/>
      <c r="Y581" s="28"/>
      <c r="Z581" s="28"/>
      <c r="AA581" s="28"/>
      <c r="AB581" s="28"/>
      <c r="AC581" s="28"/>
      <c r="AD581" s="28"/>
      <c r="AE581" s="28"/>
      <c r="AF581" s="28"/>
      <c r="AG581" s="36"/>
      <c r="AH581" s="36"/>
      <c r="AI581" s="36"/>
      <c r="AJ581" s="36"/>
    </row>
    <row r="582" ht="22.5" customHeight="1">
      <c r="A582" s="28"/>
      <c r="B582" s="28"/>
      <c r="C582" s="28"/>
      <c r="D582" s="28"/>
      <c r="E582" s="28"/>
      <c r="F582" s="36"/>
      <c r="G582" s="52"/>
      <c r="H582" s="28"/>
      <c r="I582" s="28"/>
      <c r="J582" s="28"/>
      <c r="K582" s="28"/>
      <c r="L582" s="28"/>
      <c r="M582" s="28"/>
      <c r="N582" s="28"/>
      <c r="O582" s="28"/>
      <c r="P582" s="28"/>
      <c r="Q582" s="28"/>
      <c r="R582" s="145"/>
      <c r="S582" s="28"/>
      <c r="T582" s="28"/>
      <c r="U582" s="28"/>
      <c r="V582" s="160"/>
      <c r="W582" s="28"/>
      <c r="X582" s="28"/>
      <c r="Y582" s="28"/>
      <c r="Z582" s="28"/>
      <c r="AA582" s="28"/>
      <c r="AB582" s="28"/>
      <c r="AC582" s="28"/>
      <c r="AD582" s="28"/>
      <c r="AE582" s="28"/>
      <c r="AF582" s="28"/>
      <c r="AG582" s="36"/>
      <c r="AH582" s="36"/>
      <c r="AI582" s="36"/>
      <c r="AJ582" s="36"/>
    </row>
    <row r="583" ht="22.5" customHeight="1">
      <c r="A583" s="28"/>
      <c r="B583" s="28"/>
      <c r="C583" s="28"/>
      <c r="D583" s="28"/>
      <c r="E583" s="28"/>
      <c r="F583" s="36"/>
      <c r="G583" s="52"/>
      <c r="H583" s="28"/>
      <c r="I583" s="28"/>
      <c r="J583" s="28"/>
      <c r="K583" s="28"/>
      <c r="L583" s="28"/>
      <c r="M583" s="28"/>
      <c r="N583" s="28"/>
      <c r="O583" s="28"/>
      <c r="P583" s="28"/>
      <c r="Q583" s="28"/>
      <c r="R583" s="145"/>
      <c r="S583" s="28"/>
      <c r="T583" s="28"/>
      <c r="U583" s="28"/>
      <c r="V583" s="160"/>
      <c r="W583" s="28"/>
      <c r="X583" s="28"/>
      <c r="Y583" s="28"/>
      <c r="Z583" s="28"/>
      <c r="AA583" s="28"/>
      <c r="AB583" s="28"/>
      <c r="AC583" s="28"/>
      <c r="AD583" s="28"/>
      <c r="AE583" s="28"/>
      <c r="AF583" s="28"/>
      <c r="AG583" s="36"/>
      <c r="AH583" s="36"/>
      <c r="AI583" s="36"/>
      <c r="AJ583" s="36"/>
    </row>
    <row r="584" ht="22.5" customHeight="1">
      <c r="A584" s="28"/>
      <c r="B584" s="28"/>
      <c r="C584" s="28"/>
      <c r="D584" s="28"/>
      <c r="E584" s="28"/>
      <c r="F584" s="36"/>
      <c r="G584" s="52"/>
      <c r="H584" s="28"/>
      <c r="I584" s="28"/>
      <c r="J584" s="28"/>
      <c r="K584" s="28"/>
      <c r="L584" s="28"/>
      <c r="M584" s="28"/>
      <c r="N584" s="28"/>
      <c r="O584" s="28"/>
      <c r="P584" s="28"/>
      <c r="Q584" s="28"/>
      <c r="R584" s="145"/>
      <c r="S584" s="28"/>
      <c r="T584" s="28"/>
      <c r="U584" s="28"/>
      <c r="V584" s="160"/>
      <c r="W584" s="28"/>
      <c r="X584" s="28"/>
      <c r="Y584" s="28"/>
      <c r="Z584" s="28"/>
      <c r="AA584" s="28"/>
      <c r="AB584" s="28"/>
      <c r="AC584" s="28"/>
      <c r="AD584" s="28"/>
      <c r="AE584" s="28"/>
      <c r="AF584" s="28"/>
      <c r="AG584" s="36"/>
      <c r="AH584" s="36"/>
      <c r="AI584" s="36"/>
      <c r="AJ584" s="36"/>
    </row>
    <row r="585" ht="22.5" customHeight="1">
      <c r="A585" s="28"/>
      <c r="B585" s="28"/>
      <c r="C585" s="28"/>
      <c r="D585" s="28"/>
      <c r="E585" s="28"/>
      <c r="F585" s="36"/>
      <c r="G585" s="52"/>
      <c r="H585" s="28"/>
      <c r="I585" s="28"/>
      <c r="J585" s="28"/>
      <c r="K585" s="28"/>
      <c r="L585" s="28"/>
      <c r="M585" s="28"/>
      <c r="N585" s="28"/>
      <c r="O585" s="28"/>
      <c r="P585" s="28"/>
      <c r="Q585" s="28"/>
      <c r="R585" s="145"/>
      <c r="S585" s="28"/>
      <c r="T585" s="28"/>
      <c r="U585" s="28"/>
      <c r="V585" s="160"/>
      <c r="W585" s="28"/>
      <c r="X585" s="28"/>
      <c r="Y585" s="28"/>
      <c r="Z585" s="28"/>
      <c r="AA585" s="28"/>
      <c r="AB585" s="28"/>
      <c r="AC585" s="28"/>
      <c r="AD585" s="28"/>
      <c r="AE585" s="28"/>
      <c r="AF585" s="28"/>
      <c r="AG585" s="36"/>
      <c r="AH585" s="36"/>
      <c r="AI585" s="36"/>
      <c r="AJ585" s="36"/>
    </row>
    <row r="586" ht="22.5" customHeight="1">
      <c r="A586" s="28"/>
      <c r="B586" s="28"/>
      <c r="C586" s="28"/>
      <c r="D586" s="28"/>
      <c r="E586" s="28"/>
      <c r="F586" s="36"/>
      <c r="G586" s="52"/>
      <c r="H586" s="28"/>
      <c r="I586" s="28"/>
      <c r="J586" s="28"/>
      <c r="K586" s="28"/>
      <c r="L586" s="28"/>
      <c r="M586" s="28"/>
      <c r="N586" s="28"/>
      <c r="O586" s="28"/>
      <c r="P586" s="28"/>
      <c r="Q586" s="28"/>
      <c r="R586" s="145"/>
      <c r="S586" s="28"/>
      <c r="T586" s="28"/>
      <c r="U586" s="28"/>
      <c r="V586" s="160"/>
      <c r="W586" s="28"/>
      <c r="X586" s="28"/>
      <c r="Y586" s="28"/>
      <c r="Z586" s="28"/>
      <c r="AA586" s="28"/>
      <c r="AB586" s="28"/>
      <c r="AC586" s="28"/>
      <c r="AD586" s="28"/>
      <c r="AE586" s="28"/>
      <c r="AF586" s="28"/>
      <c r="AG586" s="36"/>
      <c r="AH586" s="36"/>
      <c r="AI586" s="36"/>
      <c r="AJ586" s="36"/>
    </row>
    <row r="587" ht="22.5" customHeight="1">
      <c r="A587" s="28"/>
      <c r="B587" s="28"/>
      <c r="C587" s="28"/>
      <c r="D587" s="28"/>
      <c r="E587" s="28"/>
      <c r="F587" s="36"/>
      <c r="G587" s="52"/>
      <c r="H587" s="28"/>
      <c r="I587" s="28"/>
      <c r="J587" s="28"/>
      <c r="K587" s="28"/>
      <c r="L587" s="28"/>
      <c r="M587" s="28"/>
      <c r="N587" s="28"/>
      <c r="O587" s="28"/>
      <c r="P587" s="28"/>
      <c r="Q587" s="28"/>
      <c r="R587" s="145"/>
      <c r="S587" s="28"/>
      <c r="T587" s="28"/>
      <c r="U587" s="28"/>
      <c r="V587" s="160"/>
      <c r="W587" s="28"/>
      <c r="X587" s="28"/>
      <c r="Y587" s="28"/>
      <c r="Z587" s="28"/>
      <c r="AA587" s="28"/>
      <c r="AB587" s="28"/>
      <c r="AC587" s="28"/>
      <c r="AD587" s="28"/>
      <c r="AE587" s="28"/>
      <c r="AF587" s="28"/>
      <c r="AG587" s="36"/>
      <c r="AH587" s="36"/>
      <c r="AI587" s="36"/>
      <c r="AJ587" s="36"/>
    </row>
    <row r="588" ht="22.5" customHeight="1">
      <c r="A588" s="28"/>
      <c r="B588" s="28"/>
      <c r="C588" s="28"/>
      <c r="D588" s="28"/>
      <c r="E588" s="28"/>
      <c r="F588" s="36"/>
      <c r="G588" s="52"/>
      <c r="H588" s="28"/>
      <c r="I588" s="28"/>
      <c r="J588" s="28"/>
      <c r="K588" s="28"/>
      <c r="L588" s="28"/>
      <c r="M588" s="28"/>
      <c r="N588" s="28"/>
      <c r="O588" s="28"/>
      <c r="P588" s="28"/>
      <c r="Q588" s="28"/>
      <c r="R588" s="145"/>
      <c r="S588" s="28"/>
      <c r="T588" s="28"/>
      <c r="U588" s="28"/>
      <c r="V588" s="160"/>
      <c r="W588" s="28"/>
      <c r="X588" s="28"/>
      <c r="Y588" s="28"/>
      <c r="Z588" s="28"/>
      <c r="AA588" s="28"/>
      <c r="AB588" s="28"/>
      <c r="AC588" s="28"/>
      <c r="AD588" s="28"/>
      <c r="AE588" s="28"/>
      <c r="AF588" s="28"/>
      <c r="AG588" s="36"/>
      <c r="AH588" s="36"/>
      <c r="AI588" s="36"/>
      <c r="AJ588" s="36"/>
    </row>
    <row r="589" ht="22.5" customHeight="1">
      <c r="A589" s="28"/>
      <c r="B589" s="28"/>
      <c r="C589" s="28"/>
      <c r="D589" s="28"/>
      <c r="E589" s="28"/>
      <c r="F589" s="36"/>
      <c r="G589" s="52"/>
      <c r="H589" s="28"/>
      <c r="I589" s="28"/>
      <c r="J589" s="28"/>
      <c r="K589" s="28"/>
      <c r="L589" s="28"/>
      <c r="M589" s="28"/>
      <c r="N589" s="28"/>
      <c r="O589" s="28"/>
      <c r="P589" s="28"/>
      <c r="Q589" s="28"/>
      <c r="R589" s="145"/>
      <c r="S589" s="28"/>
      <c r="T589" s="28"/>
      <c r="U589" s="28"/>
      <c r="V589" s="160"/>
      <c r="W589" s="28"/>
      <c r="X589" s="28"/>
      <c r="Y589" s="28"/>
      <c r="Z589" s="28"/>
      <c r="AA589" s="28"/>
      <c r="AB589" s="28"/>
      <c r="AC589" s="28"/>
      <c r="AD589" s="28"/>
      <c r="AE589" s="28"/>
      <c r="AF589" s="28"/>
      <c r="AG589" s="36"/>
      <c r="AH589" s="36"/>
      <c r="AI589" s="36"/>
      <c r="AJ589" s="36"/>
    </row>
    <row r="590" ht="22.5" customHeight="1">
      <c r="A590" s="28"/>
      <c r="B590" s="28"/>
      <c r="C590" s="28"/>
      <c r="D590" s="28"/>
      <c r="E590" s="28"/>
      <c r="F590" s="36"/>
      <c r="G590" s="52"/>
      <c r="H590" s="28"/>
      <c r="I590" s="28"/>
      <c r="J590" s="28"/>
      <c r="K590" s="28"/>
      <c r="L590" s="28"/>
      <c r="M590" s="28"/>
      <c r="N590" s="28"/>
      <c r="O590" s="28"/>
      <c r="P590" s="28"/>
      <c r="Q590" s="28"/>
      <c r="R590" s="145"/>
      <c r="S590" s="28"/>
      <c r="T590" s="28"/>
      <c r="U590" s="28"/>
      <c r="V590" s="160"/>
      <c r="W590" s="28"/>
      <c r="X590" s="28"/>
      <c r="Y590" s="28"/>
      <c r="Z590" s="28"/>
      <c r="AA590" s="28"/>
      <c r="AB590" s="28"/>
      <c r="AC590" s="28"/>
      <c r="AD590" s="28"/>
      <c r="AE590" s="28"/>
      <c r="AF590" s="28"/>
      <c r="AG590" s="36"/>
      <c r="AH590" s="36"/>
      <c r="AI590" s="36"/>
      <c r="AJ590" s="36"/>
    </row>
    <row r="591" ht="22.5" customHeight="1">
      <c r="A591" s="28"/>
      <c r="B591" s="28"/>
      <c r="C591" s="28"/>
      <c r="D591" s="28"/>
      <c r="E591" s="28"/>
      <c r="F591" s="36"/>
      <c r="G591" s="52"/>
      <c r="H591" s="28"/>
      <c r="I591" s="28"/>
      <c r="J591" s="28"/>
      <c r="K591" s="28"/>
      <c r="L591" s="28"/>
      <c r="M591" s="28"/>
      <c r="N591" s="28"/>
      <c r="O591" s="28"/>
      <c r="P591" s="28"/>
      <c r="Q591" s="28"/>
      <c r="R591" s="145"/>
      <c r="S591" s="28"/>
      <c r="T591" s="28"/>
      <c r="U591" s="28"/>
      <c r="V591" s="160"/>
      <c r="W591" s="28"/>
      <c r="X591" s="28"/>
      <c r="Y591" s="28"/>
      <c r="Z591" s="28"/>
      <c r="AA591" s="28"/>
      <c r="AB591" s="28"/>
      <c r="AC591" s="28"/>
      <c r="AD591" s="28"/>
      <c r="AE591" s="28"/>
      <c r="AF591" s="28"/>
      <c r="AG591" s="36"/>
      <c r="AH591" s="36"/>
      <c r="AI591" s="36"/>
      <c r="AJ591" s="36"/>
    </row>
    <row r="592" ht="22.5" customHeight="1">
      <c r="A592" s="28"/>
      <c r="B592" s="28"/>
      <c r="C592" s="28"/>
      <c r="D592" s="28"/>
      <c r="E592" s="28"/>
      <c r="F592" s="36"/>
      <c r="G592" s="52"/>
      <c r="H592" s="28"/>
      <c r="I592" s="28"/>
      <c r="J592" s="28"/>
      <c r="K592" s="28"/>
      <c r="L592" s="28"/>
      <c r="M592" s="28"/>
      <c r="N592" s="28"/>
      <c r="O592" s="28"/>
      <c r="P592" s="28"/>
      <c r="Q592" s="28"/>
      <c r="R592" s="145"/>
      <c r="S592" s="28"/>
      <c r="T592" s="28"/>
      <c r="U592" s="28"/>
      <c r="V592" s="160"/>
      <c r="W592" s="28"/>
      <c r="X592" s="28"/>
      <c r="Y592" s="28"/>
      <c r="Z592" s="28"/>
      <c r="AA592" s="28"/>
      <c r="AB592" s="28"/>
      <c r="AC592" s="28"/>
      <c r="AD592" s="28"/>
      <c r="AE592" s="28"/>
      <c r="AF592" s="28"/>
      <c r="AG592" s="36"/>
      <c r="AH592" s="36"/>
      <c r="AI592" s="36"/>
      <c r="AJ592" s="36"/>
    </row>
    <row r="593" ht="22.5" customHeight="1">
      <c r="A593" s="28"/>
      <c r="B593" s="28"/>
      <c r="C593" s="28"/>
      <c r="D593" s="28"/>
      <c r="E593" s="28"/>
      <c r="F593" s="36"/>
      <c r="G593" s="52"/>
      <c r="H593" s="28"/>
      <c r="I593" s="28"/>
      <c r="J593" s="28"/>
      <c r="K593" s="28"/>
      <c r="L593" s="28"/>
      <c r="M593" s="28"/>
      <c r="N593" s="28"/>
      <c r="O593" s="28"/>
      <c r="P593" s="28"/>
      <c r="Q593" s="28"/>
      <c r="R593" s="145"/>
      <c r="S593" s="28"/>
      <c r="T593" s="28"/>
      <c r="U593" s="28"/>
      <c r="V593" s="160"/>
      <c r="W593" s="28"/>
      <c r="X593" s="28"/>
      <c r="Y593" s="28"/>
      <c r="Z593" s="28"/>
      <c r="AA593" s="28"/>
      <c r="AB593" s="28"/>
      <c r="AC593" s="28"/>
      <c r="AD593" s="28"/>
      <c r="AE593" s="28"/>
      <c r="AF593" s="28"/>
      <c r="AG593" s="36"/>
      <c r="AH593" s="36"/>
      <c r="AI593" s="36"/>
      <c r="AJ593" s="36"/>
    </row>
    <row r="594" ht="22.5" customHeight="1">
      <c r="A594" s="28"/>
      <c r="B594" s="28"/>
      <c r="C594" s="28"/>
      <c r="D594" s="28"/>
      <c r="E594" s="28"/>
      <c r="F594" s="36"/>
      <c r="G594" s="52"/>
      <c r="H594" s="28"/>
      <c r="I594" s="28"/>
      <c r="J594" s="28"/>
      <c r="K594" s="28"/>
      <c r="L594" s="28"/>
      <c r="M594" s="28"/>
      <c r="N594" s="28"/>
      <c r="O594" s="28"/>
      <c r="P594" s="28"/>
      <c r="Q594" s="28"/>
      <c r="R594" s="145"/>
      <c r="S594" s="28"/>
      <c r="T594" s="28"/>
      <c r="U594" s="28"/>
      <c r="V594" s="160"/>
      <c r="W594" s="28"/>
      <c r="X594" s="28"/>
      <c r="Y594" s="28"/>
      <c r="Z594" s="28"/>
      <c r="AA594" s="28"/>
      <c r="AB594" s="28"/>
      <c r="AC594" s="28"/>
      <c r="AD594" s="28"/>
      <c r="AE594" s="28"/>
      <c r="AF594" s="28"/>
      <c r="AG594" s="36"/>
      <c r="AH594" s="36"/>
      <c r="AI594" s="36"/>
      <c r="AJ594" s="36"/>
    </row>
    <row r="595" ht="22.5" customHeight="1">
      <c r="A595" s="28"/>
      <c r="B595" s="28"/>
      <c r="C595" s="28"/>
      <c r="D595" s="28"/>
      <c r="E595" s="28"/>
      <c r="F595" s="36"/>
      <c r="G595" s="52"/>
      <c r="H595" s="28"/>
      <c r="I595" s="28"/>
      <c r="J595" s="28"/>
      <c r="K595" s="28"/>
      <c r="L595" s="28"/>
      <c r="M595" s="28"/>
      <c r="N595" s="28"/>
      <c r="O595" s="28"/>
      <c r="P595" s="28"/>
      <c r="Q595" s="28"/>
      <c r="R595" s="145"/>
      <c r="S595" s="28"/>
      <c r="T595" s="28"/>
      <c r="U595" s="28"/>
      <c r="V595" s="160"/>
      <c r="W595" s="28"/>
      <c r="X595" s="28"/>
      <c r="Y595" s="28"/>
      <c r="Z595" s="28"/>
      <c r="AA595" s="28"/>
      <c r="AB595" s="28"/>
      <c r="AC595" s="28"/>
      <c r="AD595" s="28"/>
      <c r="AE595" s="28"/>
      <c r="AF595" s="28"/>
      <c r="AG595" s="36"/>
      <c r="AH595" s="36"/>
      <c r="AI595" s="36"/>
      <c r="AJ595" s="36"/>
    </row>
    <row r="596" ht="22.5" customHeight="1">
      <c r="A596" s="28"/>
      <c r="B596" s="28"/>
      <c r="C596" s="28"/>
      <c r="D596" s="28"/>
      <c r="E596" s="28"/>
      <c r="F596" s="36"/>
      <c r="G596" s="52"/>
      <c r="H596" s="28"/>
      <c r="I596" s="28"/>
      <c r="J596" s="28"/>
      <c r="K596" s="28"/>
      <c r="L596" s="28"/>
      <c r="M596" s="28"/>
      <c r="N596" s="28"/>
      <c r="O596" s="28"/>
      <c r="P596" s="28"/>
      <c r="Q596" s="28"/>
      <c r="R596" s="145"/>
      <c r="S596" s="28"/>
      <c r="T596" s="28"/>
      <c r="U596" s="28"/>
      <c r="V596" s="160"/>
      <c r="W596" s="28"/>
      <c r="X596" s="28"/>
      <c r="Y596" s="28"/>
      <c r="Z596" s="28"/>
      <c r="AA596" s="28"/>
      <c r="AB596" s="28"/>
      <c r="AC596" s="28"/>
      <c r="AD596" s="28"/>
      <c r="AE596" s="28"/>
      <c r="AF596" s="28"/>
      <c r="AG596" s="36"/>
      <c r="AH596" s="36"/>
      <c r="AI596" s="36"/>
      <c r="AJ596" s="36"/>
    </row>
    <row r="597" ht="22.5" customHeight="1">
      <c r="A597" s="28"/>
      <c r="B597" s="28"/>
      <c r="C597" s="28"/>
      <c r="D597" s="28"/>
      <c r="E597" s="28"/>
      <c r="F597" s="36"/>
      <c r="G597" s="52"/>
      <c r="H597" s="28"/>
      <c r="I597" s="28"/>
      <c r="J597" s="28"/>
      <c r="K597" s="28"/>
      <c r="L597" s="28"/>
      <c r="M597" s="28"/>
      <c r="N597" s="28"/>
      <c r="O597" s="28"/>
      <c r="P597" s="28"/>
      <c r="Q597" s="28"/>
      <c r="R597" s="145"/>
      <c r="S597" s="28"/>
      <c r="T597" s="28"/>
      <c r="U597" s="28"/>
      <c r="V597" s="160"/>
      <c r="W597" s="28"/>
      <c r="X597" s="28"/>
      <c r="Y597" s="28"/>
      <c r="Z597" s="28"/>
      <c r="AA597" s="28"/>
      <c r="AB597" s="28"/>
      <c r="AC597" s="28"/>
      <c r="AD597" s="28"/>
      <c r="AE597" s="28"/>
      <c r="AF597" s="28"/>
      <c r="AG597" s="36"/>
      <c r="AH597" s="36"/>
      <c r="AI597" s="36"/>
      <c r="AJ597" s="36"/>
    </row>
    <row r="598" ht="22.5" customHeight="1">
      <c r="A598" s="28"/>
      <c r="B598" s="28"/>
      <c r="C598" s="28"/>
      <c r="D598" s="28"/>
      <c r="E598" s="28"/>
      <c r="F598" s="36"/>
      <c r="G598" s="52"/>
      <c r="H598" s="28"/>
      <c r="I598" s="28"/>
      <c r="J598" s="28"/>
      <c r="K598" s="28"/>
      <c r="L598" s="28"/>
      <c r="M598" s="28"/>
      <c r="N598" s="28"/>
      <c r="O598" s="28"/>
      <c r="P598" s="28"/>
      <c r="Q598" s="28"/>
      <c r="R598" s="145"/>
      <c r="S598" s="28"/>
      <c r="T598" s="28"/>
      <c r="U598" s="28"/>
      <c r="V598" s="160"/>
      <c r="W598" s="28"/>
      <c r="X598" s="28"/>
      <c r="Y598" s="28"/>
      <c r="Z598" s="28"/>
      <c r="AA598" s="28"/>
      <c r="AB598" s="28"/>
      <c r="AC598" s="28"/>
      <c r="AD598" s="28"/>
      <c r="AE598" s="28"/>
      <c r="AF598" s="28"/>
      <c r="AG598" s="36"/>
      <c r="AH598" s="36"/>
      <c r="AI598" s="36"/>
      <c r="AJ598" s="36"/>
    </row>
    <row r="599" ht="22.5" customHeight="1">
      <c r="A599" s="28"/>
      <c r="B599" s="28"/>
      <c r="C599" s="28"/>
      <c r="D599" s="28"/>
      <c r="E599" s="28"/>
      <c r="F599" s="36"/>
      <c r="G599" s="52"/>
      <c r="H599" s="28"/>
      <c r="I599" s="28"/>
      <c r="J599" s="28"/>
      <c r="K599" s="28"/>
      <c r="L599" s="28"/>
      <c r="M599" s="28"/>
      <c r="N599" s="28"/>
      <c r="O599" s="28"/>
      <c r="P599" s="28"/>
      <c r="Q599" s="28"/>
      <c r="R599" s="145"/>
      <c r="S599" s="28"/>
      <c r="T599" s="28"/>
      <c r="U599" s="28"/>
      <c r="V599" s="160"/>
      <c r="W599" s="28"/>
      <c r="X599" s="28"/>
      <c r="Y599" s="28"/>
      <c r="Z599" s="28"/>
      <c r="AA599" s="28"/>
      <c r="AB599" s="28"/>
      <c r="AC599" s="28"/>
      <c r="AD599" s="28"/>
      <c r="AE599" s="28"/>
      <c r="AF599" s="28"/>
      <c r="AG599" s="36"/>
      <c r="AH599" s="36"/>
      <c r="AI599" s="36"/>
      <c r="AJ599" s="36"/>
    </row>
    <row r="600" ht="22.5" customHeight="1">
      <c r="A600" s="28"/>
      <c r="B600" s="28"/>
      <c r="C600" s="28"/>
      <c r="D600" s="28"/>
      <c r="E600" s="28"/>
      <c r="F600" s="36"/>
      <c r="G600" s="52"/>
      <c r="H600" s="28"/>
      <c r="I600" s="28"/>
      <c r="J600" s="28"/>
      <c r="K600" s="28"/>
      <c r="L600" s="28"/>
      <c r="M600" s="28"/>
      <c r="N600" s="28"/>
      <c r="O600" s="28"/>
      <c r="P600" s="28"/>
      <c r="Q600" s="28"/>
      <c r="R600" s="145"/>
      <c r="S600" s="28"/>
      <c r="T600" s="28"/>
      <c r="U600" s="28"/>
      <c r="V600" s="160"/>
      <c r="W600" s="28"/>
      <c r="X600" s="28"/>
      <c r="Y600" s="28"/>
      <c r="Z600" s="28"/>
      <c r="AA600" s="28"/>
      <c r="AB600" s="28"/>
      <c r="AC600" s="28"/>
      <c r="AD600" s="28"/>
      <c r="AE600" s="28"/>
      <c r="AF600" s="28"/>
      <c r="AG600" s="36"/>
      <c r="AH600" s="36"/>
      <c r="AI600" s="36"/>
      <c r="AJ600" s="36"/>
    </row>
    <row r="601" ht="22.5" customHeight="1">
      <c r="A601" s="28"/>
      <c r="B601" s="28"/>
      <c r="C601" s="28"/>
      <c r="D601" s="28"/>
      <c r="E601" s="28"/>
      <c r="F601" s="36"/>
      <c r="G601" s="52"/>
      <c r="H601" s="28"/>
      <c r="I601" s="28"/>
      <c r="J601" s="28"/>
      <c r="K601" s="28"/>
      <c r="L601" s="28"/>
      <c r="M601" s="28"/>
      <c r="N601" s="28"/>
      <c r="O601" s="28"/>
      <c r="P601" s="28"/>
      <c r="Q601" s="28"/>
      <c r="R601" s="145"/>
      <c r="S601" s="28"/>
      <c r="T601" s="28"/>
      <c r="U601" s="28"/>
      <c r="V601" s="160"/>
      <c r="W601" s="28"/>
      <c r="X601" s="28"/>
      <c r="Y601" s="28"/>
      <c r="Z601" s="28"/>
      <c r="AA601" s="28"/>
      <c r="AB601" s="28"/>
      <c r="AC601" s="28"/>
      <c r="AD601" s="28"/>
      <c r="AE601" s="28"/>
      <c r="AF601" s="28"/>
      <c r="AG601" s="36"/>
      <c r="AH601" s="36"/>
      <c r="AI601" s="36"/>
      <c r="AJ601" s="36"/>
    </row>
    <row r="602" ht="22.5" customHeight="1">
      <c r="A602" s="28"/>
      <c r="B602" s="28"/>
      <c r="C602" s="28"/>
      <c r="D602" s="28"/>
      <c r="E602" s="28"/>
      <c r="F602" s="36"/>
      <c r="G602" s="52"/>
      <c r="H602" s="28"/>
      <c r="I602" s="28"/>
      <c r="J602" s="28"/>
      <c r="K602" s="28"/>
      <c r="L602" s="28"/>
      <c r="M602" s="28"/>
      <c r="N602" s="28"/>
      <c r="O602" s="28"/>
      <c r="P602" s="28"/>
      <c r="Q602" s="28"/>
      <c r="R602" s="145"/>
      <c r="S602" s="28"/>
      <c r="T602" s="28"/>
      <c r="U602" s="28"/>
      <c r="V602" s="160"/>
      <c r="W602" s="28"/>
      <c r="X602" s="28"/>
      <c r="Y602" s="28"/>
      <c r="Z602" s="28"/>
      <c r="AA602" s="28"/>
      <c r="AB602" s="28"/>
      <c r="AC602" s="28"/>
      <c r="AD602" s="28"/>
      <c r="AE602" s="28"/>
      <c r="AF602" s="28"/>
      <c r="AG602" s="36"/>
      <c r="AH602" s="36"/>
      <c r="AI602" s="36"/>
      <c r="AJ602" s="36"/>
    </row>
    <row r="603" ht="22.5" customHeight="1">
      <c r="A603" s="28"/>
      <c r="B603" s="28"/>
      <c r="C603" s="28"/>
      <c r="D603" s="28"/>
      <c r="E603" s="28"/>
      <c r="F603" s="36"/>
      <c r="G603" s="52"/>
      <c r="H603" s="28"/>
      <c r="I603" s="28"/>
      <c r="J603" s="28"/>
      <c r="K603" s="28"/>
      <c r="L603" s="28"/>
      <c r="M603" s="28"/>
      <c r="N603" s="28"/>
      <c r="O603" s="28"/>
      <c r="P603" s="28"/>
      <c r="Q603" s="28"/>
      <c r="R603" s="145"/>
      <c r="S603" s="28"/>
      <c r="T603" s="28"/>
      <c r="U603" s="28"/>
      <c r="V603" s="160"/>
      <c r="W603" s="28"/>
      <c r="X603" s="28"/>
      <c r="Y603" s="28"/>
      <c r="Z603" s="28"/>
      <c r="AA603" s="28"/>
      <c r="AB603" s="28"/>
      <c r="AC603" s="28"/>
      <c r="AD603" s="28"/>
      <c r="AE603" s="28"/>
      <c r="AF603" s="28"/>
      <c r="AG603" s="36"/>
      <c r="AH603" s="36"/>
      <c r="AI603" s="36"/>
      <c r="AJ603" s="36"/>
    </row>
    <row r="604" ht="22.5" customHeight="1">
      <c r="A604" s="28"/>
      <c r="B604" s="28"/>
      <c r="C604" s="28"/>
      <c r="D604" s="28"/>
      <c r="E604" s="28"/>
      <c r="F604" s="36"/>
      <c r="G604" s="52"/>
      <c r="H604" s="28"/>
      <c r="I604" s="28"/>
      <c r="J604" s="28"/>
      <c r="K604" s="28"/>
      <c r="L604" s="28"/>
      <c r="M604" s="28"/>
      <c r="N604" s="28"/>
      <c r="O604" s="28"/>
      <c r="P604" s="28"/>
      <c r="Q604" s="28"/>
      <c r="R604" s="145"/>
      <c r="S604" s="28"/>
      <c r="T604" s="28"/>
      <c r="U604" s="28"/>
      <c r="V604" s="160"/>
      <c r="W604" s="28"/>
      <c r="X604" s="28"/>
      <c r="Y604" s="28"/>
      <c r="Z604" s="28"/>
      <c r="AA604" s="28"/>
      <c r="AB604" s="28"/>
      <c r="AC604" s="28"/>
      <c r="AD604" s="28"/>
      <c r="AE604" s="28"/>
      <c r="AF604" s="28"/>
      <c r="AG604" s="36"/>
      <c r="AH604" s="36"/>
      <c r="AI604" s="36"/>
      <c r="AJ604" s="36"/>
    </row>
    <row r="605" ht="22.5" customHeight="1">
      <c r="A605" s="28"/>
      <c r="B605" s="28"/>
      <c r="C605" s="28"/>
      <c r="D605" s="28"/>
      <c r="E605" s="28"/>
      <c r="F605" s="36"/>
      <c r="G605" s="52"/>
      <c r="H605" s="28"/>
      <c r="I605" s="28"/>
      <c r="J605" s="28"/>
      <c r="K605" s="28"/>
      <c r="L605" s="28"/>
      <c r="M605" s="28"/>
      <c r="N605" s="28"/>
      <c r="O605" s="28"/>
      <c r="P605" s="28"/>
      <c r="Q605" s="28"/>
      <c r="R605" s="145"/>
      <c r="S605" s="28"/>
      <c r="T605" s="28"/>
      <c r="U605" s="28"/>
      <c r="V605" s="160"/>
      <c r="W605" s="28"/>
      <c r="X605" s="28"/>
      <c r="Y605" s="28"/>
      <c r="Z605" s="28"/>
      <c r="AA605" s="28"/>
      <c r="AB605" s="28"/>
      <c r="AC605" s="28"/>
      <c r="AD605" s="28"/>
      <c r="AE605" s="28"/>
      <c r="AF605" s="28"/>
      <c r="AG605" s="36"/>
      <c r="AH605" s="36"/>
      <c r="AI605" s="36"/>
      <c r="AJ605" s="36"/>
    </row>
    <row r="606" ht="22.5" customHeight="1">
      <c r="A606" s="28"/>
      <c r="B606" s="28"/>
      <c r="C606" s="28"/>
      <c r="D606" s="28"/>
      <c r="E606" s="28"/>
      <c r="F606" s="36"/>
      <c r="G606" s="52"/>
      <c r="H606" s="28"/>
      <c r="I606" s="28"/>
      <c r="J606" s="28"/>
      <c r="K606" s="28"/>
      <c r="L606" s="28"/>
      <c r="M606" s="28"/>
      <c r="N606" s="28"/>
      <c r="O606" s="28"/>
      <c r="P606" s="28"/>
      <c r="Q606" s="28"/>
      <c r="R606" s="145"/>
      <c r="S606" s="28"/>
      <c r="T606" s="28"/>
      <c r="U606" s="28"/>
      <c r="V606" s="160"/>
      <c r="W606" s="28"/>
      <c r="X606" s="28"/>
      <c r="Y606" s="28"/>
      <c r="Z606" s="28"/>
      <c r="AA606" s="28"/>
      <c r="AB606" s="28"/>
      <c r="AC606" s="28"/>
      <c r="AD606" s="28"/>
      <c r="AE606" s="28"/>
      <c r="AF606" s="28"/>
      <c r="AG606" s="36"/>
      <c r="AH606" s="36"/>
      <c r="AI606" s="36"/>
      <c r="AJ606" s="36"/>
    </row>
    <row r="607" ht="22.5" customHeight="1">
      <c r="A607" s="28"/>
      <c r="B607" s="28"/>
      <c r="C607" s="28"/>
      <c r="D607" s="28"/>
      <c r="E607" s="28"/>
      <c r="F607" s="36"/>
      <c r="G607" s="52"/>
      <c r="H607" s="28"/>
      <c r="I607" s="28"/>
      <c r="J607" s="28"/>
      <c r="K607" s="28"/>
      <c r="L607" s="28"/>
      <c r="M607" s="28"/>
      <c r="N607" s="28"/>
      <c r="O607" s="28"/>
      <c r="P607" s="28"/>
      <c r="Q607" s="28"/>
      <c r="R607" s="145"/>
      <c r="S607" s="28"/>
      <c r="T607" s="28"/>
      <c r="U607" s="28"/>
      <c r="V607" s="160"/>
      <c r="W607" s="28"/>
      <c r="X607" s="28"/>
      <c r="Y607" s="28"/>
      <c r="Z607" s="28"/>
      <c r="AA607" s="28"/>
      <c r="AB607" s="28"/>
      <c r="AC607" s="28"/>
      <c r="AD607" s="28"/>
      <c r="AE607" s="28"/>
      <c r="AF607" s="28"/>
      <c r="AG607" s="36"/>
      <c r="AH607" s="36"/>
      <c r="AI607" s="36"/>
      <c r="AJ607" s="36"/>
    </row>
    <row r="608" ht="22.5" customHeight="1">
      <c r="A608" s="28"/>
      <c r="B608" s="28"/>
      <c r="C608" s="28"/>
      <c r="D608" s="28"/>
      <c r="E608" s="28"/>
      <c r="F608" s="36"/>
      <c r="G608" s="52"/>
      <c r="H608" s="28"/>
      <c r="I608" s="28"/>
      <c r="J608" s="28"/>
      <c r="K608" s="28"/>
      <c r="L608" s="28"/>
      <c r="M608" s="28"/>
      <c r="N608" s="28"/>
      <c r="O608" s="28"/>
      <c r="P608" s="28"/>
      <c r="Q608" s="28"/>
      <c r="R608" s="145"/>
      <c r="S608" s="28"/>
      <c r="T608" s="28"/>
      <c r="U608" s="28"/>
      <c r="V608" s="160"/>
      <c r="W608" s="28"/>
      <c r="X608" s="28"/>
      <c r="Y608" s="28"/>
      <c r="Z608" s="28"/>
      <c r="AA608" s="28"/>
      <c r="AB608" s="28"/>
      <c r="AC608" s="28"/>
      <c r="AD608" s="28"/>
      <c r="AE608" s="28"/>
      <c r="AF608" s="28"/>
      <c r="AG608" s="36"/>
      <c r="AH608" s="36"/>
      <c r="AI608" s="36"/>
      <c r="AJ608" s="36"/>
    </row>
    <row r="609" ht="22.5" customHeight="1">
      <c r="A609" s="28"/>
      <c r="B609" s="28"/>
      <c r="C609" s="28"/>
      <c r="D609" s="28"/>
      <c r="E609" s="28"/>
      <c r="F609" s="36"/>
      <c r="G609" s="52"/>
      <c r="H609" s="28"/>
      <c r="I609" s="28"/>
      <c r="J609" s="28"/>
      <c r="K609" s="28"/>
      <c r="L609" s="28"/>
      <c r="M609" s="28"/>
      <c r="N609" s="28"/>
      <c r="O609" s="28"/>
      <c r="P609" s="28"/>
      <c r="Q609" s="28"/>
      <c r="R609" s="145"/>
      <c r="S609" s="28"/>
      <c r="T609" s="28"/>
      <c r="U609" s="28"/>
      <c r="V609" s="160"/>
      <c r="W609" s="28"/>
      <c r="X609" s="28"/>
      <c r="Y609" s="28"/>
      <c r="Z609" s="28"/>
      <c r="AA609" s="28"/>
      <c r="AB609" s="28"/>
      <c r="AC609" s="28"/>
      <c r="AD609" s="28"/>
      <c r="AE609" s="28"/>
      <c r="AF609" s="28"/>
      <c r="AG609" s="36"/>
      <c r="AH609" s="36"/>
      <c r="AI609" s="36"/>
      <c r="AJ609" s="36"/>
    </row>
    <row r="610" ht="22.5" customHeight="1">
      <c r="A610" s="28"/>
      <c r="B610" s="28"/>
      <c r="C610" s="28"/>
      <c r="D610" s="28"/>
      <c r="E610" s="28"/>
      <c r="F610" s="36"/>
      <c r="G610" s="52"/>
      <c r="H610" s="28"/>
      <c r="I610" s="28"/>
      <c r="J610" s="28"/>
      <c r="K610" s="28"/>
      <c r="L610" s="28"/>
      <c r="M610" s="28"/>
      <c r="N610" s="28"/>
      <c r="O610" s="28"/>
      <c r="P610" s="28"/>
      <c r="Q610" s="28"/>
      <c r="R610" s="145"/>
      <c r="S610" s="28"/>
      <c r="T610" s="28"/>
      <c r="U610" s="28"/>
      <c r="V610" s="160"/>
      <c r="W610" s="28"/>
      <c r="X610" s="28"/>
      <c r="Y610" s="28"/>
      <c r="Z610" s="28"/>
      <c r="AA610" s="28"/>
      <c r="AB610" s="28"/>
      <c r="AC610" s="28"/>
      <c r="AD610" s="28"/>
      <c r="AE610" s="28"/>
      <c r="AF610" s="28"/>
      <c r="AG610" s="36"/>
      <c r="AH610" s="36"/>
      <c r="AI610" s="36"/>
      <c r="AJ610" s="36"/>
    </row>
    <row r="611" ht="22.5" customHeight="1">
      <c r="A611" s="28"/>
      <c r="B611" s="28"/>
      <c r="C611" s="28"/>
      <c r="D611" s="28"/>
      <c r="E611" s="28"/>
      <c r="F611" s="36"/>
      <c r="G611" s="52"/>
      <c r="H611" s="28"/>
      <c r="I611" s="28"/>
      <c r="J611" s="28"/>
      <c r="K611" s="28"/>
      <c r="L611" s="28"/>
      <c r="M611" s="28"/>
      <c r="N611" s="28"/>
      <c r="O611" s="28"/>
      <c r="P611" s="28"/>
      <c r="Q611" s="28"/>
      <c r="R611" s="145"/>
      <c r="S611" s="28"/>
      <c r="T611" s="28"/>
      <c r="U611" s="28"/>
      <c r="V611" s="160"/>
      <c r="W611" s="28"/>
      <c r="X611" s="28"/>
      <c r="Y611" s="28"/>
      <c r="Z611" s="28"/>
      <c r="AA611" s="28"/>
      <c r="AB611" s="28"/>
      <c r="AC611" s="28"/>
      <c r="AD611" s="28"/>
      <c r="AE611" s="28"/>
      <c r="AF611" s="28"/>
      <c r="AG611" s="36"/>
      <c r="AH611" s="36"/>
      <c r="AI611" s="36"/>
      <c r="AJ611" s="36"/>
    </row>
    <row r="612" ht="22.5" customHeight="1">
      <c r="A612" s="28"/>
      <c r="B612" s="28"/>
      <c r="C612" s="28"/>
      <c r="D612" s="28"/>
      <c r="E612" s="28"/>
      <c r="F612" s="36"/>
      <c r="G612" s="52"/>
      <c r="H612" s="28"/>
      <c r="I612" s="28"/>
      <c r="J612" s="28"/>
      <c r="K612" s="28"/>
      <c r="L612" s="28"/>
      <c r="M612" s="28"/>
      <c r="N612" s="28"/>
      <c r="O612" s="28"/>
      <c r="P612" s="28"/>
      <c r="Q612" s="28"/>
      <c r="R612" s="145"/>
      <c r="S612" s="28"/>
      <c r="T612" s="28"/>
      <c r="U612" s="28"/>
      <c r="V612" s="160"/>
      <c r="W612" s="28"/>
      <c r="X612" s="28"/>
      <c r="Y612" s="28"/>
      <c r="Z612" s="28"/>
      <c r="AA612" s="28"/>
      <c r="AB612" s="28"/>
      <c r="AC612" s="28"/>
      <c r="AD612" s="28"/>
      <c r="AE612" s="28"/>
      <c r="AF612" s="28"/>
      <c r="AG612" s="36"/>
      <c r="AH612" s="36"/>
      <c r="AI612" s="36"/>
      <c r="AJ612" s="36"/>
    </row>
    <row r="613" ht="22.5" customHeight="1">
      <c r="A613" s="28"/>
      <c r="B613" s="28"/>
      <c r="C613" s="28"/>
      <c r="D613" s="28"/>
      <c r="E613" s="28"/>
      <c r="F613" s="36"/>
      <c r="G613" s="52"/>
      <c r="H613" s="28"/>
      <c r="I613" s="28"/>
      <c r="J613" s="28"/>
      <c r="K613" s="28"/>
      <c r="L613" s="28"/>
      <c r="M613" s="28"/>
      <c r="N613" s="28"/>
      <c r="O613" s="28"/>
      <c r="P613" s="28"/>
      <c r="Q613" s="28"/>
      <c r="R613" s="145"/>
      <c r="S613" s="28"/>
      <c r="T613" s="28"/>
      <c r="U613" s="28"/>
      <c r="V613" s="160"/>
      <c r="W613" s="28"/>
      <c r="X613" s="28"/>
      <c r="Y613" s="28"/>
      <c r="Z613" s="28"/>
      <c r="AA613" s="28"/>
      <c r="AB613" s="28"/>
      <c r="AC613" s="28"/>
      <c r="AD613" s="28"/>
      <c r="AE613" s="28"/>
      <c r="AF613" s="28"/>
      <c r="AG613" s="36"/>
      <c r="AH613" s="36"/>
      <c r="AI613" s="36"/>
      <c r="AJ613" s="36"/>
    </row>
    <row r="614" ht="22.5" customHeight="1">
      <c r="A614" s="28"/>
      <c r="B614" s="28"/>
      <c r="C614" s="28"/>
      <c r="D614" s="28"/>
      <c r="E614" s="28"/>
      <c r="F614" s="36"/>
      <c r="G614" s="52"/>
      <c r="H614" s="28"/>
      <c r="I614" s="28"/>
      <c r="J614" s="28"/>
      <c r="K614" s="28"/>
      <c r="L614" s="28"/>
      <c r="M614" s="28"/>
      <c r="N614" s="28"/>
      <c r="O614" s="28"/>
      <c r="P614" s="28"/>
      <c r="Q614" s="28"/>
      <c r="R614" s="145"/>
      <c r="S614" s="28"/>
      <c r="T614" s="28"/>
      <c r="U614" s="28"/>
      <c r="V614" s="160"/>
      <c r="W614" s="28"/>
      <c r="X614" s="28"/>
      <c r="Y614" s="28"/>
      <c r="Z614" s="28"/>
      <c r="AA614" s="28"/>
      <c r="AB614" s="28"/>
      <c r="AC614" s="28"/>
      <c r="AD614" s="28"/>
      <c r="AE614" s="28"/>
      <c r="AF614" s="28"/>
      <c r="AG614" s="36"/>
      <c r="AH614" s="36"/>
      <c r="AI614" s="36"/>
      <c r="AJ614" s="36"/>
    </row>
    <row r="615" ht="22.5" customHeight="1">
      <c r="A615" s="28"/>
      <c r="B615" s="28"/>
      <c r="C615" s="28"/>
      <c r="D615" s="28"/>
      <c r="E615" s="28"/>
      <c r="F615" s="36"/>
      <c r="G615" s="52"/>
      <c r="H615" s="28"/>
      <c r="I615" s="28"/>
      <c r="J615" s="28"/>
      <c r="K615" s="28"/>
      <c r="L615" s="28"/>
      <c r="M615" s="28"/>
      <c r="N615" s="28"/>
      <c r="O615" s="28"/>
      <c r="P615" s="28"/>
      <c r="Q615" s="28"/>
      <c r="R615" s="145"/>
      <c r="S615" s="28"/>
      <c r="T615" s="28"/>
      <c r="U615" s="28"/>
      <c r="V615" s="160"/>
      <c r="W615" s="28"/>
      <c r="X615" s="28"/>
      <c r="Y615" s="28"/>
      <c r="Z615" s="28"/>
      <c r="AA615" s="28"/>
      <c r="AB615" s="28"/>
      <c r="AC615" s="28"/>
      <c r="AD615" s="28"/>
      <c r="AE615" s="28"/>
      <c r="AF615" s="28"/>
      <c r="AG615" s="36"/>
      <c r="AH615" s="36"/>
      <c r="AI615" s="36"/>
      <c r="AJ615" s="36"/>
    </row>
    <row r="616" ht="22.5" customHeight="1">
      <c r="A616" s="28"/>
      <c r="B616" s="28"/>
      <c r="C616" s="28"/>
      <c r="D616" s="28"/>
      <c r="E616" s="28"/>
      <c r="F616" s="36"/>
      <c r="G616" s="52"/>
      <c r="H616" s="28"/>
      <c r="I616" s="28"/>
      <c r="J616" s="28"/>
      <c r="K616" s="28"/>
      <c r="L616" s="28"/>
      <c r="M616" s="28"/>
      <c r="N616" s="28"/>
      <c r="O616" s="28"/>
      <c r="P616" s="28"/>
      <c r="Q616" s="28"/>
      <c r="R616" s="145"/>
      <c r="S616" s="28"/>
      <c r="T616" s="28"/>
      <c r="U616" s="28"/>
      <c r="V616" s="160"/>
      <c r="W616" s="28"/>
      <c r="X616" s="28"/>
      <c r="Y616" s="28"/>
      <c r="Z616" s="28"/>
      <c r="AA616" s="28"/>
      <c r="AB616" s="28"/>
      <c r="AC616" s="28"/>
      <c r="AD616" s="28"/>
      <c r="AE616" s="28"/>
      <c r="AF616" s="28"/>
      <c r="AG616" s="36"/>
      <c r="AH616" s="36"/>
      <c r="AI616" s="36"/>
      <c r="AJ616" s="36"/>
    </row>
    <row r="617" ht="22.5" customHeight="1">
      <c r="A617" s="28"/>
      <c r="B617" s="28"/>
      <c r="C617" s="28"/>
      <c r="D617" s="28"/>
      <c r="E617" s="28"/>
      <c r="F617" s="36"/>
      <c r="G617" s="52"/>
      <c r="H617" s="28"/>
      <c r="I617" s="28"/>
      <c r="J617" s="28"/>
      <c r="K617" s="28"/>
      <c r="L617" s="28"/>
      <c r="M617" s="28"/>
      <c r="N617" s="28"/>
      <c r="O617" s="28"/>
      <c r="P617" s="28"/>
      <c r="Q617" s="28"/>
      <c r="R617" s="145"/>
      <c r="S617" s="28"/>
      <c r="T617" s="28"/>
      <c r="U617" s="28"/>
      <c r="V617" s="160"/>
      <c r="W617" s="28"/>
      <c r="X617" s="28"/>
      <c r="Y617" s="28"/>
      <c r="Z617" s="28"/>
      <c r="AA617" s="28"/>
      <c r="AB617" s="28"/>
      <c r="AC617" s="28"/>
      <c r="AD617" s="28"/>
      <c r="AE617" s="28"/>
      <c r="AF617" s="28"/>
      <c r="AG617" s="36"/>
      <c r="AH617" s="36"/>
      <c r="AI617" s="36"/>
      <c r="AJ617" s="36"/>
    </row>
    <row r="618" ht="22.5" customHeight="1">
      <c r="A618" s="28"/>
      <c r="B618" s="28"/>
      <c r="C618" s="28"/>
      <c r="D618" s="28"/>
      <c r="E618" s="28"/>
      <c r="F618" s="36"/>
      <c r="G618" s="52"/>
      <c r="H618" s="28"/>
      <c r="I618" s="28"/>
      <c r="J618" s="28"/>
      <c r="K618" s="28"/>
      <c r="L618" s="28"/>
      <c r="M618" s="28"/>
      <c r="N618" s="28"/>
      <c r="O618" s="28"/>
      <c r="P618" s="28"/>
      <c r="Q618" s="28"/>
      <c r="R618" s="145"/>
      <c r="S618" s="28"/>
      <c r="T618" s="28"/>
      <c r="U618" s="28"/>
      <c r="V618" s="160"/>
      <c r="W618" s="28"/>
      <c r="X618" s="28"/>
      <c r="Y618" s="28"/>
      <c r="Z618" s="28"/>
      <c r="AA618" s="28"/>
      <c r="AB618" s="28"/>
      <c r="AC618" s="28"/>
      <c r="AD618" s="28"/>
      <c r="AE618" s="28"/>
      <c r="AF618" s="28"/>
      <c r="AG618" s="36"/>
      <c r="AH618" s="36"/>
      <c r="AI618" s="36"/>
      <c r="AJ618" s="36"/>
    </row>
    <row r="619" ht="22.5" customHeight="1">
      <c r="A619" s="28"/>
      <c r="B619" s="28"/>
      <c r="C619" s="28"/>
      <c r="D619" s="28"/>
      <c r="E619" s="28"/>
      <c r="F619" s="36"/>
      <c r="G619" s="52"/>
      <c r="H619" s="28"/>
      <c r="I619" s="28"/>
      <c r="J619" s="28"/>
      <c r="K619" s="28"/>
      <c r="L619" s="28"/>
      <c r="M619" s="28"/>
      <c r="N619" s="28"/>
      <c r="O619" s="28"/>
      <c r="P619" s="28"/>
      <c r="Q619" s="28"/>
      <c r="R619" s="145"/>
      <c r="S619" s="28"/>
      <c r="T619" s="28"/>
      <c r="U619" s="28"/>
      <c r="V619" s="160"/>
      <c r="W619" s="28"/>
      <c r="X619" s="28"/>
      <c r="Y619" s="28"/>
      <c r="Z619" s="28"/>
      <c r="AA619" s="28"/>
      <c r="AB619" s="28"/>
      <c r="AC619" s="28"/>
      <c r="AD619" s="28"/>
      <c r="AE619" s="28"/>
      <c r="AF619" s="28"/>
      <c r="AG619" s="36"/>
      <c r="AH619" s="36"/>
      <c r="AI619" s="36"/>
      <c r="AJ619" s="36"/>
    </row>
    <row r="620" ht="22.5" customHeight="1">
      <c r="A620" s="28"/>
      <c r="B620" s="28"/>
      <c r="C620" s="28"/>
      <c r="D620" s="28"/>
      <c r="E620" s="28"/>
      <c r="F620" s="36"/>
      <c r="G620" s="52"/>
      <c r="H620" s="28"/>
      <c r="I620" s="28"/>
      <c r="J620" s="28"/>
      <c r="K620" s="28"/>
      <c r="L620" s="28"/>
      <c r="M620" s="28"/>
      <c r="N620" s="28"/>
      <c r="O620" s="28"/>
      <c r="P620" s="28"/>
      <c r="Q620" s="28"/>
      <c r="R620" s="145"/>
      <c r="S620" s="28"/>
      <c r="T620" s="28"/>
      <c r="U620" s="28"/>
      <c r="V620" s="160"/>
      <c r="W620" s="28"/>
      <c r="X620" s="28"/>
      <c r="Y620" s="28"/>
      <c r="Z620" s="28"/>
      <c r="AA620" s="28"/>
      <c r="AB620" s="28"/>
      <c r="AC620" s="28"/>
      <c r="AD620" s="28"/>
      <c r="AE620" s="28"/>
      <c r="AF620" s="28"/>
      <c r="AG620" s="36"/>
      <c r="AH620" s="36"/>
      <c r="AI620" s="36"/>
      <c r="AJ620" s="36"/>
    </row>
    <row r="621" ht="22.5" customHeight="1">
      <c r="A621" s="28"/>
      <c r="B621" s="28"/>
      <c r="C621" s="28"/>
      <c r="D621" s="28"/>
      <c r="E621" s="28"/>
      <c r="F621" s="36"/>
      <c r="G621" s="52"/>
      <c r="H621" s="28"/>
      <c r="I621" s="28"/>
      <c r="J621" s="28"/>
      <c r="K621" s="28"/>
      <c r="L621" s="28"/>
      <c r="M621" s="28"/>
      <c r="N621" s="28"/>
      <c r="O621" s="28"/>
      <c r="P621" s="28"/>
      <c r="Q621" s="28"/>
      <c r="R621" s="145"/>
      <c r="S621" s="28"/>
      <c r="T621" s="28"/>
      <c r="U621" s="28"/>
      <c r="V621" s="160"/>
      <c r="W621" s="28"/>
      <c r="X621" s="28"/>
      <c r="Y621" s="28"/>
      <c r="Z621" s="28"/>
      <c r="AA621" s="28"/>
      <c r="AB621" s="28"/>
      <c r="AC621" s="28"/>
      <c r="AD621" s="28"/>
      <c r="AE621" s="28"/>
      <c r="AF621" s="28"/>
      <c r="AG621" s="36"/>
      <c r="AH621" s="36"/>
      <c r="AI621" s="36"/>
      <c r="AJ621" s="36"/>
    </row>
    <row r="622" ht="22.5" customHeight="1">
      <c r="A622" s="28"/>
      <c r="B622" s="28"/>
      <c r="C622" s="28"/>
      <c r="D622" s="28"/>
      <c r="E622" s="28"/>
      <c r="F622" s="36"/>
      <c r="G622" s="52"/>
      <c r="H622" s="28"/>
      <c r="I622" s="28"/>
      <c r="J622" s="28"/>
      <c r="K622" s="28"/>
      <c r="L622" s="28"/>
      <c r="M622" s="28"/>
      <c r="N622" s="28"/>
      <c r="O622" s="28"/>
      <c r="P622" s="28"/>
      <c r="Q622" s="28"/>
      <c r="R622" s="145"/>
      <c r="S622" s="28"/>
      <c r="T622" s="28"/>
      <c r="U622" s="28"/>
      <c r="V622" s="160"/>
      <c r="W622" s="28"/>
      <c r="X622" s="28"/>
      <c r="Y622" s="28"/>
      <c r="Z622" s="28"/>
      <c r="AA622" s="28"/>
      <c r="AB622" s="28"/>
      <c r="AC622" s="28"/>
      <c r="AD622" s="28"/>
      <c r="AE622" s="28"/>
      <c r="AF622" s="28"/>
      <c r="AG622" s="36"/>
      <c r="AH622" s="36"/>
      <c r="AI622" s="36"/>
      <c r="AJ622" s="36"/>
    </row>
    <row r="623" ht="22.5" customHeight="1">
      <c r="A623" s="28"/>
      <c r="B623" s="28"/>
      <c r="C623" s="28"/>
      <c r="D623" s="28"/>
      <c r="E623" s="28"/>
      <c r="F623" s="36"/>
      <c r="G623" s="52"/>
      <c r="H623" s="28"/>
      <c r="I623" s="28"/>
      <c r="J623" s="28"/>
      <c r="K623" s="28"/>
      <c r="L623" s="28"/>
      <c r="M623" s="28"/>
      <c r="N623" s="28"/>
      <c r="O623" s="28"/>
      <c r="P623" s="28"/>
      <c r="Q623" s="28"/>
      <c r="R623" s="145"/>
      <c r="S623" s="28"/>
      <c r="T623" s="28"/>
      <c r="U623" s="28"/>
      <c r="V623" s="160"/>
      <c r="W623" s="28"/>
      <c r="X623" s="28"/>
      <c r="Y623" s="28"/>
      <c r="Z623" s="28"/>
      <c r="AA623" s="28"/>
      <c r="AB623" s="28"/>
      <c r="AC623" s="28"/>
      <c r="AD623" s="28"/>
      <c r="AE623" s="28"/>
      <c r="AF623" s="28"/>
      <c r="AG623" s="36"/>
      <c r="AH623" s="36"/>
      <c r="AI623" s="36"/>
      <c r="AJ623" s="36"/>
    </row>
    <row r="624" ht="22.5" customHeight="1">
      <c r="A624" s="28"/>
      <c r="B624" s="28"/>
      <c r="C624" s="28"/>
      <c r="D624" s="28"/>
      <c r="E624" s="28"/>
      <c r="F624" s="36"/>
      <c r="G624" s="52"/>
      <c r="H624" s="28"/>
      <c r="I624" s="28"/>
      <c r="J624" s="28"/>
      <c r="K624" s="28"/>
      <c r="L624" s="28"/>
      <c r="M624" s="28"/>
      <c r="N624" s="28"/>
      <c r="O624" s="28"/>
      <c r="P624" s="28"/>
      <c r="Q624" s="28"/>
      <c r="R624" s="145"/>
      <c r="S624" s="28"/>
      <c r="T624" s="28"/>
      <c r="U624" s="28"/>
      <c r="V624" s="160"/>
      <c r="W624" s="28"/>
      <c r="X624" s="28"/>
      <c r="Y624" s="28"/>
      <c r="Z624" s="28"/>
      <c r="AA624" s="28"/>
      <c r="AB624" s="28"/>
      <c r="AC624" s="28"/>
      <c r="AD624" s="28"/>
      <c r="AE624" s="28"/>
      <c r="AF624" s="28"/>
      <c r="AG624" s="36"/>
      <c r="AH624" s="36"/>
      <c r="AI624" s="36"/>
      <c r="AJ624" s="36"/>
    </row>
    <row r="625" ht="22.5" customHeight="1">
      <c r="A625" s="28"/>
      <c r="B625" s="28"/>
      <c r="C625" s="28"/>
      <c r="D625" s="28"/>
      <c r="E625" s="28"/>
      <c r="F625" s="36"/>
      <c r="G625" s="52"/>
      <c r="H625" s="28"/>
      <c r="I625" s="28"/>
      <c r="J625" s="28"/>
      <c r="K625" s="28"/>
      <c r="L625" s="28"/>
      <c r="M625" s="28"/>
      <c r="N625" s="28"/>
      <c r="O625" s="28"/>
      <c r="P625" s="28"/>
      <c r="Q625" s="28"/>
      <c r="R625" s="145"/>
      <c r="S625" s="28"/>
      <c r="T625" s="28"/>
      <c r="U625" s="28"/>
      <c r="V625" s="160"/>
      <c r="W625" s="28"/>
      <c r="X625" s="28"/>
      <c r="Y625" s="28"/>
      <c r="Z625" s="28"/>
      <c r="AA625" s="28"/>
      <c r="AB625" s="28"/>
      <c r="AC625" s="28"/>
      <c r="AD625" s="28"/>
      <c r="AE625" s="28"/>
      <c r="AF625" s="28"/>
      <c r="AG625" s="36"/>
      <c r="AH625" s="36"/>
      <c r="AI625" s="36"/>
      <c r="AJ625" s="36"/>
    </row>
    <row r="626" ht="22.5" customHeight="1">
      <c r="A626" s="28"/>
      <c r="B626" s="28"/>
      <c r="C626" s="28"/>
      <c r="D626" s="28"/>
      <c r="E626" s="28"/>
      <c r="F626" s="36"/>
      <c r="G626" s="52"/>
      <c r="H626" s="28"/>
      <c r="I626" s="28"/>
      <c r="J626" s="28"/>
      <c r="K626" s="28"/>
      <c r="L626" s="28"/>
      <c r="M626" s="28"/>
      <c r="N626" s="28"/>
      <c r="O626" s="28"/>
      <c r="P626" s="28"/>
      <c r="Q626" s="28"/>
      <c r="R626" s="145"/>
      <c r="S626" s="28"/>
      <c r="T626" s="28"/>
      <c r="U626" s="28"/>
      <c r="V626" s="160"/>
      <c r="W626" s="28"/>
      <c r="X626" s="28"/>
      <c r="Y626" s="28"/>
      <c r="Z626" s="28"/>
      <c r="AA626" s="28"/>
      <c r="AB626" s="28"/>
      <c r="AC626" s="28"/>
      <c r="AD626" s="28"/>
      <c r="AE626" s="28"/>
      <c r="AF626" s="28"/>
      <c r="AG626" s="36"/>
      <c r="AH626" s="36"/>
      <c r="AI626" s="36"/>
      <c r="AJ626" s="36"/>
    </row>
    <row r="627" ht="22.5" customHeight="1">
      <c r="A627" s="28"/>
      <c r="B627" s="28"/>
      <c r="C627" s="28"/>
      <c r="D627" s="28"/>
      <c r="E627" s="28"/>
      <c r="F627" s="36"/>
      <c r="G627" s="52"/>
      <c r="H627" s="28"/>
      <c r="I627" s="28"/>
      <c r="J627" s="28"/>
      <c r="K627" s="28"/>
      <c r="L627" s="28"/>
      <c r="M627" s="28"/>
      <c r="N627" s="28"/>
      <c r="O627" s="28"/>
      <c r="P627" s="28"/>
      <c r="Q627" s="28"/>
      <c r="R627" s="145"/>
      <c r="S627" s="28"/>
      <c r="T627" s="28"/>
      <c r="U627" s="28"/>
      <c r="V627" s="160"/>
      <c r="W627" s="28"/>
      <c r="X627" s="28"/>
      <c r="Y627" s="28"/>
      <c r="Z627" s="28"/>
      <c r="AA627" s="28"/>
      <c r="AB627" s="28"/>
      <c r="AC627" s="28"/>
      <c r="AD627" s="28"/>
      <c r="AE627" s="28"/>
      <c r="AF627" s="28"/>
      <c r="AG627" s="36"/>
      <c r="AH627" s="36"/>
      <c r="AI627" s="36"/>
      <c r="AJ627" s="36"/>
    </row>
    <row r="628" ht="22.5" customHeight="1">
      <c r="A628" s="28"/>
      <c r="B628" s="28"/>
      <c r="C628" s="28"/>
      <c r="D628" s="28"/>
      <c r="E628" s="28"/>
      <c r="F628" s="36"/>
      <c r="G628" s="52"/>
      <c r="H628" s="28"/>
      <c r="I628" s="28"/>
      <c r="J628" s="28"/>
      <c r="K628" s="28"/>
      <c r="L628" s="28"/>
      <c r="M628" s="28"/>
      <c r="N628" s="28"/>
      <c r="O628" s="28"/>
      <c r="P628" s="28"/>
      <c r="Q628" s="28"/>
      <c r="R628" s="145"/>
      <c r="S628" s="28"/>
      <c r="T628" s="28"/>
      <c r="U628" s="28"/>
      <c r="V628" s="160"/>
      <c r="W628" s="28"/>
      <c r="X628" s="28"/>
      <c r="Y628" s="28"/>
      <c r="Z628" s="28"/>
      <c r="AA628" s="28"/>
      <c r="AB628" s="28"/>
      <c r="AC628" s="28"/>
      <c r="AD628" s="28"/>
      <c r="AE628" s="28"/>
      <c r="AF628" s="28"/>
      <c r="AG628" s="36"/>
      <c r="AH628" s="36"/>
      <c r="AI628" s="36"/>
      <c r="AJ628" s="36"/>
    </row>
    <row r="629" ht="22.5" customHeight="1">
      <c r="A629" s="28"/>
      <c r="B629" s="28"/>
      <c r="C629" s="28"/>
      <c r="D629" s="28"/>
      <c r="E629" s="28"/>
      <c r="F629" s="36"/>
      <c r="G629" s="52"/>
      <c r="H629" s="28"/>
      <c r="I629" s="28"/>
      <c r="J629" s="28"/>
      <c r="K629" s="28"/>
      <c r="L629" s="28"/>
      <c r="M629" s="28"/>
      <c r="N629" s="28"/>
      <c r="O629" s="28"/>
      <c r="P629" s="28"/>
      <c r="Q629" s="28"/>
      <c r="R629" s="145"/>
      <c r="S629" s="28"/>
      <c r="T629" s="28"/>
      <c r="U629" s="28"/>
      <c r="V629" s="160"/>
      <c r="W629" s="28"/>
      <c r="X629" s="28"/>
      <c r="Y629" s="28"/>
      <c r="Z629" s="28"/>
      <c r="AA629" s="28"/>
      <c r="AB629" s="28"/>
      <c r="AC629" s="28"/>
      <c r="AD629" s="28"/>
      <c r="AE629" s="28"/>
      <c r="AF629" s="28"/>
      <c r="AG629" s="36"/>
      <c r="AH629" s="36"/>
      <c r="AI629" s="36"/>
      <c r="AJ629" s="36"/>
    </row>
    <row r="630" ht="22.5" customHeight="1">
      <c r="A630" s="28"/>
      <c r="B630" s="28"/>
      <c r="C630" s="28"/>
      <c r="D630" s="28"/>
      <c r="E630" s="28"/>
      <c r="F630" s="36"/>
      <c r="G630" s="52"/>
      <c r="H630" s="28"/>
      <c r="I630" s="28"/>
      <c r="J630" s="28"/>
      <c r="K630" s="28"/>
      <c r="L630" s="28"/>
      <c r="M630" s="28"/>
      <c r="N630" s="28"/>
      <c r="O630" s="28"/>
      <c r="P630" s="28"/>
      <c r="Q630" s="28"/>
      <c r="R630" s="145"/>
      <c r="S630" s="28"/>
      <c r="T630" s="28"/>
      <c r="U630" s="28"/>
      <c r="V630" s="160"/>
      <c r="W630" s="28"/>
      <c r="X630" s="28"/>
      <c r="Y630" s="28"/>
      <c r="Z630" s="28"/>
      <c r="AA630" s="28"/>
      <c r="AB630" s="28"/>
      <c r="AC630" s="28"/>
      <c r="AD630" s="28"/>
      <c r="AE630" s="28"/>
      <c r="AF630" s="28"/>
      <c r="AG630" s="36"/>
      <c r="AH630" s="36"/>
      <c r="AI630" s="36"/>
      <c r="AJ630" s="36"/>
    </row>
    <row r="631" ht="22.5" customHeight="1">
      <c r="A631" s="28"/>
      <c r="B631" s="28"/>
      <c r="C631" s="28"/>
      <c r="D631" s="28"/>
      <c r="E631" s="28"/>
      <c r="F631" s="36"/>
      <c r="G631" s="52"/>
      <c r="H631" s="28"/>
      <c r="I631" s="28"/>
      <c r="J631" s="28"/>
      <c r="K631" s="28"/>
      <c r="L631" s="28"/>
      <c r="M631" s="28"/>
      <c r="N631" s="28"/>
      <c r="O631" s="28"/>
      <c r="P631" s="28"/>
      <c r="Q631" s="28"/>
      <c r="R631" s="145"/>
      <c r="S631" s="28"/>
      <c r="T631" s="28"/>
      <c r="U631" s="28"/>
      <c r="V631" s="160"/>
      <c r="W631" s="28"/>
      <c r="X631" s="28"/>
      <c r="Y631" s="28"/>
      <c r="Z631" s="28"/>
      <c r="AA631" s="28"/>
      <c r="AB631" s="28"/>
      <c r="AC631" s="28"/>
      <c r="AD631" s="28"/>
      <c r="AE631" s="28"/>
      <c r="AF631" s="28"/>
      <c r="AG631" s="36"/>
      <c r="AH631" s="36"/>
      <c r="AI631" s="36"/>
      <c r="AJ631" s="36"/>
    </row>
    <row r="632" ht="22.5" customHeight="1">
      <c r="A632" s="28"/>
      <c r="B632" s="28"/>
      <c r="C632" s="28"/>
      <c r="D632" s="28"/>
      <c r="E632" s="28"/>
      <c r="F632" s="36"/>
      <c r="G632" s="52"/>
      <c r="H632" s="28"/>
      <c r="I632" s="28"/>
      <c r="J632" s="28"/>
      <c r="K632" s="28"/>
      <c r="L632" s="28"/>
      <c r="M632" s="28"/>
      <c r="N632" s="28"/>
      <c r="O632" s="28"/>
      <c r="P632" s="28"/>
      <c r="Q632" s="28"/>
      <c r="R632" s="145"/>
      <c r="S632" s="28"/>
      <c r="T632" s="28"/>
      <c r="U632" s="28"/>
      <c r="V632" s="160"/>
      <c r="W632" s="28"/>
      <c r="X632" s="28"/>
      <c r="Y632" s="28"/>
      <c r="Z632" s="28"/>
      <c r="AA632" s="28"/>
      <c r="AB632" s="28"/>
      <c r="AC632" s="28"/>
      <c r="AD632" s="28"/>
      <c r="AE632" s="28"/>
      <c r="AF632" s="28"/>
      <c r="AG632" s="36"/>
      <c r="AH632" s="36"/>
      <c r="AI632" s="36"/>
      <c r="AJ632" s="36"/>
    </row>
    <row r="633" ht="22.5" customHeight="1">
      <c r="A633" s="28"/>
      <c r="B633" s="28"/>
      <c r="C633" s="28"/>
      <c r="D633" s="28"/>
      <c r="E633" s="28"/>
      <c r="F633" s="36"/>
      <c r="G633" s="52"/>
      <c r="H633" s="28"/>
      <c r="I633" s="28"/>
      <c r="J633" s="28"/>
      <c r="K633" s="28"/>
      <c r="L633" s="28"/>
      <c r="M633" s="28"/>
      <c r="N633" s="28"/>
      <c r="O633" s="28"/>
      <c r="P633" s="28"/>
      <c r="Q633" s="28"/>
      <c r="R633" s="145"/>
      <c r="S633" s="28"/>
      <c r="T633" s="28"/>
      <c r="U633" s="28"/>
      <c r="V633" s="160"/>
      <c r="W633" s="28"/>
      <c r="X633" s="28"/>
      <c r="Y633" s="28"/>
      <c r="Z633" s="28"/>
      <c r="AA633" s="28"/>
      <c r="AB633" s="28"/>
      <c r="AC633" s="28"/>
      <c r="AD633" s="28"/>
      <c r="AE633" s="28"/>
      <c r="AF633" s="28"/>
      <c r="AG633" s="36"/>
      <c r="AH633" s="36"/>
      <c r="AI633" s="36"/>
      <c r="AJ633" s="36"/>
    </row>
    <row r="634" ht="22.5" customHeight="1">
      <c r="A634" s="28"/>
      <c r="B634" s="28"/>
      <c r="C634" s="28"/>
      <c r="D634" s="28"/>
      <c r="E634" s="28"/>
      <c r="F634" s="36"/>
      <c r="G634" s="52"/>
      <c r="H634" s="28"/>
      <c r="I634" s="28"/>
      <c r="J634" s="28"/>
      <c r="K634" s="28"/>
      <c r="L634" s="28"/>
      <c r="M634" s="28"/>
      <c r="N634" s="28"/>
      <c r="O634" s="28"/>
      <c r="P634" s="28"/>
      <c r="Q634" s="28"/>
      <c r="R634" s="145"/>
      <c r="S634" s="28"/>
      <c r="T634" s="28"/>
      <c r="U634" s="28"/>
      <c r="V634" s="160"/>
      <c r="W634" s="28"/>
      <c r="X634" s="28"/>
      <c r="Y634" s="28"/>
      <c r="Z634" s="28"/>
      <c r="AA634" s="28"/>
      <c r="AB634" s="28"/>
      <c r="AC634" s="28"/>
      <c r="AD634" s="28"/>
      <c r="AE634" s="28"/>
      <c r="AF634" s="28"/>
      <c r="AG634" s="36"/>
      <c r="AH634" s="36"/>
      <c r="AI634" s="36"/>
      <c r="AJ634" s="36"/>
    </row>
    <row r="635" ht="22.5" customHeight="1">
      <c r="A635" s="28"/>
      <c r="B635" s="28"/>
      <c r="C635" s="28"/>
      <c r="D635" s="28"/>
      <c r="E635" s="28"/>
      <c r="F635" s="36"/>
      <c r="G635" s="52"/>
      <c r="H635" s="28"/>
      <c r="I635" s="28"/>
      <c r="J635" s="28"/>
      <c r="K635" s="28"/>
      <c r="L635" s="28"/>
      <c r="M635" s="28"/>
      <c r="N635" s="28"/>
      <c r="O635" s="28"/>
      <c r="P635" s="28"/>
      <c r="Q635" s="28"/>
      <c r="R635" s="145"/>
      <c r="S635" s="28"/>
      <c r="T635" s="28"/>
      <c r="U635" s="28"/>
      <c r="V635" s="160"/>
      <c r="W635" s="28"/>
      <c r="X635" s="28"/>
      <c r="Y635" s="28"/>
      <c r="Z635" s="28"/>
      <c r="AA635" s="28"/>
      <c r="AB635" s="28"/>
      <c r="AC635" s="28"/>
      <c r="AD635" s="28"/>
      <c r="AE635" s="28"/>
      <c r="AF635" s="28"/>
      <c r="AG635" s="36"/>
      <c r="AH635" s="36"/>
      <c r="AI635" s="36"/>
      <c r="AJ635" s="36"/>
    </row>
    <row r="636" ht="22.5" customHeight="1">
      <c r="A636" s="28"/>
      <c r="B636" s="28"/>
      <c r="C636" s="28"/>
      <c r="D636" s="28"/>
      <c r="E636" s="28"/>
      <c r="F636" s="36"/>
      <c r="G636" s="52"/>
      <c r="H636" s="28"/>
      <c r="I636" s="28"/>
      <c r="J636" s="28"/>
      <c r="K636" s="28"/>
      <c r="L636" s="28"/>
      <c r="M636" s="28"/>
      <c r="N636" s="28"/>
      <c r="O636" s="28"/>
      <c r="P636" s="28"/>
      <c r="Q636" s="28"/>
      <c r="R636" s="145"/>
      <c r="S636" s="28"/>
      <c r="T636" s="28"/>
      <c r="U636" s="28"/>
      <c r="V636" s="160"/>
      <c r="W636" s="28"/>
      <c r="X636" s="28"/>
      <c r="Y636" s="28"/>
      <c r="Z636" s="28"/>
      <c r="AA636" s="28"/>
      <c r="AB636" s="28"/>
      <c r="AC636" s="28"/>
      <c r="AD636" s="28"/>
      <c r="AE636" s="28"/>
      <c r="AF636" s="28"/>
      <c r="AG636" s="36"/>
      <c r="AH636" s="36"/>
      <c r="AI636" s="36"/>
      <c r="AJ636" s="36"/>
    </row>
    <row r="637" ht="22.5" customHeight="1">
      <c r="A637" s="28"/>
      <c r="B637" s="28"/>
      <c r="C637" s="28"/>
      <c r="D637" s="28"/>
      <c r="E637" s="28"/>
      <c r="F637" s="36"/>
      <c r="G637" s="52"/>
      <c r="H637" s="28"/>
      <c r="I637" s="28"/>
      <c r="J637" s="28"/>
      <c r="K637" s="28"/>
      <c r="L637" s="28"/>
      <c r="M637" s="28"/>
      <c r="N637" s="28"/>
      <c r="O637" s="28"/>
      <c r="P637" s="28"/>
      <c r="Q637" s="28"/>
      <c r="R637" s="145"/>
      <c r="S637" s="28"/>
      <c r="T637" s="28"/>
      <c r="U637" s="28"/>
      <c r="V637" s="160"/>
      <c r="W637" s="28"/>
      <c r="X637" s="28"/>
      <c r="Y637" s="28"/>
      <c r="Z637" s="28"/>
      <c r="AA637" s="28"/>
      <c r="AB637" s="28"/>
      <c r="AC637" s="28"/>
      <c r="AD637" s="28"/>
      <c r="AE637" s="28"/>
      <c r="AF637" s="28"/>
      <c r="AG637" s="36"/>
      <c r="AH637" s="36"/>
      <c r="AI637" s="36"/>
      <c r="AJ637" s="36"/>
    </row>
    <row r="638" ht="22.5" customHeight="1">
      <c r="A638" s="28"/>
      <c r="B638" s="28"/>
      <c r="C638" s="28"/>
      <c r="D638" s="28"/>
      <c r="E638" s="28"/>
      <c r="F638" s="36"/>
      <c r="G638" s="52"/>
      <c r="H638" s="28"/>
      <c r="I638" s="28"/>
      <c r="J638" s="28"/>
      <c r="K638" s="28"/>
      <c r="L638" s="28"/>
      <c r="M638" s="28"/>
      <c r="N638" s="28"/>
      <c r="O638" s="28"/>
      <c r="P638" s="28"/>
      <c r="Q638" s="28"/>
      <c r="R638" s="145"/>
      <c r="S638" s="28"/>
      <c r="T638" s="28"/>
      <c r="U638" s="28"/>
      <c r="V638" s="160"/>
      <c r="W638" s="28"/>
      <c r="X638" s="28"/>
      <c r="Y638" s="28"/>
      <c r="Z638" s="28"/>
      <c r="AA638" s="28"/>
      <c r="AB638" s="28"/>
      <c r="AC638" s="28"/>
      <c r="AD638" s="28"/>
      <c r="AE638" s="28"/>
      <c r="AF638" s="28"/>
      <c r="AG638" s="36"/>
      <c r="AH638" s="36"/>
      <c r="AI638" s="36"/>
      <c r="AJ638" s="36"/>
    </row>
    <row r="639" ht="22.5" customHeight="1">
      <c r="A639" s="28"/>
      <c r="B639" s="28"/>
      <c r="C639" s="28"/>
      <c r="D639" s="28"/>
      <c r="E639" s="28"/>
      <c r="F639" s="36"/>
      <c r="G639" s="52"/>
      <c r="H639" s="28"/>
      <c r="I639" s="28"/>
      <c r="J639" s="28"/>
      <c r="K639" s="28"/>
      <c r="L639" s="28"/>
      <c r="M639" s="28"/>
      <c r="N639" s="28"/>
      <c r="O639" s="28"/>
      <c r="P639" s="28"/>
      <c r="Q639" s="28"/>
      <c r="R639" s="145"/>
      <c r="S639" s="28"/>
      <c r="T639" s="28"/>
      <c r="U639" s="28"/>
      <c r="V639" s="160"/>
      <c r="W639" s="28"/>
      <c r="X639" s="28"/>
      <c r="Y639" s="28"/>
      <c r="Z639" s="28"/>
      <c r="AA639" s="28"/>
      <c r="AB639" s="28"/>
      <c r="AC639" s="28"/>
      <c r="AD639" s="28"/>
      <c r="AE639" s="28"/>
      <c r="AF639" s="28"/>
      <c r="AG639" s="36"/>
      <c r="AH639" s="36"/>
      <c r="AI639" s="36"/>
      <c r="AJ639" s="36"/>
    </row>
    <row r="640" ht="22.5" customHeight="1">
      <c r="A640" s="28"/>
      <c r="B640" s="28"/>
      <c r="C640" s="28"/>
      <c r="D640" s="28"/>
      <c r="E640" s="28"/>
      <c r="F640" s="36"/>
      <c r="G640" s="52"/>
      <c r="H640" s="28"/>
      <c r="I640" s="28"/>
      <c r="J640" s="28"/>
      <c r="K640" s="28"/>
      <c r="L640" s="28"/>
      <c r="M640" s="28"/>
      <c r="N640" s="28"/>
      <c r="O640" s="28"/>
      <c r="P640" s="28"/>
      <c r="Q640" s="28"/>
      <c r="R640" s="145"/>
      <c r="S640" s="28"/>
      <c r="T640" s="28"/>
      <c r="U640" s="28"/>
      <c r="V640" s="160"/>
      <c r="W640" s="28"/>
      <c r="X640" s="28"/>
      <c r="Y640" s="28"/>
      <c r="Z640" s="28"/>
      <c r="AA640" s="28"/>
      <c r="AB640" s="28"/>
      <c r="AC640" s="28"/>
      <c r="AD640" s="28"/>
      <c r="AE640" s="28"/>
      <c r="AF640" s="28"/>
      <c r="AG640" s="36"/>
      <c r="AH640" s="36"/>
      <c r="AI640" s="36"/>
      <c r="AJ640" s="36"/>
    </row>
    <row r="641" ht="22.5" customHeight="1">
      <c r="A641" s="28"/>
      <c r="B641" s="28"/>
      <c r="C641" s="28"/>
      <c r="D641" s="28"/>
      <c r="E641" s="28"/>
      <c r="F641" s="36"/>
      <c r="G641" s="52"/>
      <c r="H641" s="28"/>
      <c r="I641" s="28"/>
      <c r="J641" s="28"/>
      <c r="K641" s="28"/>
      <c r="L641" s="28"/>
      <c r="M641" s="28"/>
      <c r="N641" s="28"/>
      <c r="O641" s="28"/>
      <c r="P641" s="28"/>
      <c r="Q641" s="28"/>
      <c r="R641" s="145"/>
      <c r="S641" s="28"/>
      <c r="T641" s="28"/>
      <c r="U641" s="28"/>
      <c r="V641" s="160"/>
      <c r="W641" s="28"/>
      <c r="X641" s="28"/>
      <c r="Y641" s="28"/>
      <c r="Z641" s="28"/>
      <c r="AA641" s="28"/>
      <c r="AB641" s="28"/>
      <c r="AC641" s="28"/>
      <c r="AD641" s="28"/>
      <c r="AE641" s="28"/>
      <c r="AF641" s="28"/>
      <c r="AG641" s="36"/>
      <c r="AH641" s="36"/>
      <c r="AI641" s="36"/>
      <c r="AJ641" s="36"/>
    </row>
    <row r="642" ht="22.5" customHeight="1">
      <c r="A642" s="28"/>
      <c r="B642" s="28"/>
      <c r="C642" s="28"/>
      <c r="D642" s="28"/>
      <c r="E642" s="28"/>
      <c r="F642" s="36"/>
      <c r="G642" s="52"/>
      <c r="H642" s="28"/>
      <c r="I642" s="28"/>
      <c r="J642" s="28"/>
      <c r="K642" s="28"/>
      <c r="L642" s="28"/>
      <c r="M642" s="28"/>
      <c r="N642" s="28"/>
      <c r="O642" s="28"/>
      <c r="P642" s="28"/>
      <c r="Q642" s="28"/>
      <c r="R642" s="145"/>
      <c r="S642" s="28"/>
      <c r="T642" s="28"/>
      <c r="U642" s="28"/>
      <c r="V642" s="160"/>
      <c r="W642" s="28"/>
      <c r="X642" s="28"/>
      <c r="Y642" s="28"/>
      <c r="Z642" s="28"/>
      <c r="AA642" s="28"/>
      <c r="AB642" s="28"/>
      <c r="AC642" s="28"/>
      <c r="AD642" s="28"/>
      <c r="AE642" s="28"/>
      <c r="AF642" s="28"/>
      <c r="AG642" s="36"/>
      <c r="AH642" s="36"/>
      <c r="AI642" s="36"/>
      <c r="AJ642" s="36"/>
    </row>
    <row r="643" ht="22.5" customHeight="1">
      <c r="A643" s="28"/>
      <c r="B643" s="28"/>
      <c r="C643" s="28"/>
      <c r="D643" s="28"/>
      <c r="E643" s="28"/>
      <c r="F643" s="36"/>
      <c r="G643" s="52"/>
      <c r="H643" s="28"/>
      <c r="I643" s="28"/>
      <c r="J643" s="28"/>
      <c r="K643" s="28"/>
      <c r="L643" s="28"/>
      <c r="M643" s="28"/>
      <c r="N643" s="28"/>
      <c r="O643" s="28"/>
      <c r="P643" s="28"/>
      <c r="Q643" s="28"/>
      <c r="R643" s="145"/>
      <c r="S643" s="28"/>
      <c r="T643" s="28"/>
      <c r="U643" s="28"/>
      <c r="V643" s="160"/>
      <c r="W643" s="28"/>
      <c r="X643" s="28"/>
      <c r="Y643" s="28"/>
      <c r="Z643" s="28"/>
      <c r="AA643" s="28"/>
      <c r="AB643" s="28"/>
      <c r="AC643" s="28"/>
      <c r="AD643" s="28"/>
      <c r="AE643" s="28"/>
      <c r="AF643" s="28"/>
      <c r="AG643" s="36"/>
      <c r="AH643" s="36"/>
      <c r="AI643" s="36"/>
      <c r="AJ643" s="36"/>
    </row>
    <row r="644" ht="22.5" customHeight="1">
      <c r="A644" s="28"/>
      <c r="B644" s="28"/>
      <c r="C644" s="28"/>
      <c r="D644" s="28"/>
      <c r="E644" s="28"/>
      <c r="F644" s="36"/>
      <c r="G644" s="52"/>
      <c r="H644" s="28"/>
      <c r="I644" s="28"/>
      <c r="J644" s="28"/>
      <c r="K644" s="28"/>
      <c r="L644" s="28"/>
      <c r="M644" s="28"/>
      <c r="N644" s="28"/>
      <c r="O644" s="28"/>
      <c r="P644" s="28"/>
      <c r="Q644" s="28"/>
      <c r="R644" s="145"/>
      <c r="S644" s="28"/>
      <c r="T644" s="28"/>
      <c r="U644" s="28"/>
      <c r="V644" s="160"/>
      <c r="W644" s="28"/>
      <c r="X644" s="28"/>
      <c r="Y644" s="28"/>
      <c r="Z644" s="28"/>
      <c r="AA644" s="28"/>
      <c r="AB644" s="28"/>
      <c r="AC644" s="28"/>
      <c r="AD644" s="28"/>
      <c r="AE644" s="28"/>
      <c r="AF644" s="28"/>
      <c r="AG644" s="36"/>
      <c r="AH644" s="36"/>
      <c r="AI644" s="36"/>
      <c r="AJ644" s="36"/>
    </row>
    <row r="645" ht="22.5" customHeight="1">
      <c r="A645" s="28"/>
      <c r="B645" s="28"/>
      <c r="C645" s="28"/>
      <c r="D645" s="28"/>
      <c r="E645" s="28"/>
      <c r="F645" s="36"/>
      <c r="G645" s="52"/>
      <c r="H645" s="28"/>
      <c r="I645" s="28"/>
      <c r="J645" s="28"/>
      <c r="K645" s="28"/>
      <c r="L645" s="28"/>
      <c r="M645" s="28"/>
      <c r="N645" s="28"/>
      <c r="O645" s="28"/>
      <c r="P645" s="28"/>
      <c r="Q645" s="28"/>
      <c r="R645" s="145"/>
      <c r="S645" s="28"/>
      <c r="T645" s="28"/>
      <c r="U645" s="28"/>
      <c r="V645" s="160"/>
      <c r="W645" s="28"/>
      <c r="X645" s="28"/>
      <c r="Y645" s="28"/>
      <c r="Z645" s="28"/>
      <c r="AA645" s="28"/>
      <c r="AB645" s="28"/>
      <c r="AC645" s="28"/>
      <c r="AD645" s="28"/>
      <c r="AE645" s="28"/>
      <c r="AF645" s="28"/>
      <c r="AG645" s="36"/>
      <c r="AH645" s="36"/>
      <c r="AI645" s="36"/>
      <c r="AJ645" s="36"/>
    </row>
    <row r="646" ht="22.5" customHeight="1">
      <c r="A646" s="28"/>
      <c r="B646" s="28"/>
      <c r="C646" s="28"/>
      <c r="D646" s="28"/>
      <c r="E646" s="28"/>
      <c r="F646" s="36"/>
      <c r="G646" s="52"/>
      <c r="H646" s="28"/>
      <c r="I646" s="28"/>
      <c r="J646" s="28"/>
      <c r="K646" s="28"/>
      <c r="L646" s="28"/>
      <c r="M646" s="28"/>
      <c r="N646" s="28"/>
      <c r="O646" s="28"/>
      <c r="P646" s="28"/>
      <c r="Q646" s="28"/>
      <c r="R646" s="145"/>
      <c r="S646" s="28"/>
      <c r="T646" s="28"/>
      <c r="U646" s="28"/>
      <c r="V646" s="160"/>
      <c r="W646" s="28"/>
      <c r="X646" s="28"/>
      <c r="Y646" s="28"/>
      <c r="Z646" s="28"/>
      <c r="AA646" s="28"/>
      <c r="AB646" s="28"/>
      <c r="AC646" s="28"/>
      <c r="AD646" s="28"/>
      <c r="AE646" s="28"/>
      <c r="AF646" s="28"/>
      <c r="AG646" s="36"/>
      <c r="AH646" s="36"/>
      <c r="AI646" s="36"/>
      <c r="AJ646" s="36"/>
    </row>
    <row r="647" ht="22.5" customHeight="1">
      <c r="A647" s="28"/>
      <c r="B647" s="28"/>
      <c r="C647" s="28"/>
      <c r="D647" s="28"/>
      <c r="E647" s="28"/>
      <c r="F647" s="36"/>
      <c r="G647" s="52"/>
      <c r="H647" s="28"/>
      <c r="I647" s="28"/>
      <c r="J647" s="28"/>
      <c r="K647" s="28"/>
      <c r="L647" s="28"/>
      <c r="M647" s="28"/>
      <c r="N647" s="28"/>
      <c r="O647" s="28"/>
      <c r="P647" s="28"/>
      <c r="Q647" s="28"/>
      <c r="R647" s="145"/>
      <c r="S647" s="28"/>
      <c r="T647" s="28"/>
      <c r="U647" s="28"/>
      <c r="V647" s="160"/>
      <c r="W647" s="28"/>
      <c r="X647" s="28"/>
      <c r="Y647" s="28"/>
      <c r="Z647" s="28"/>
      <c r="AA647" s="28"/>
      <c r="AB647" s="28"/>
      <c r="AC647" s="28"/>
      <c r="AD647" s="28"/>
      <c r="AE647" s="28"/>
      <c r="AF647" s="28"/>
      <c r="AG647" s="36"/>
      <c r="AH647" s="36"/>
      <c r="AI647" s="36"/>
      <c r="AJ647" s="36"/>
    </row>
    <row r="648" ht="22.5" customHeight="1">
      <c r="A648" s="28"/>
      <c r="B648" s="28"/>
      <c r="C648" s="28"/>
      <c r="D648" s="28"/>
      <c r="E648" s="28"/>
      <c r="F648" s="36"/>
      <c r="G648" s="52"/>
      <c r="H648" s="28"/>
      <c r="I648" s="28"/>
      <c r="J648" s="28"/>
      <c r="K648" s="28"/>
      <c r="L648" s="28"/>
      <c r="M648" s="28"/>
      <c r="N648" s="28"/>
      <c r="O648" s="28"/>
      <c r="P648" s="28"/>
      <c r="Q648" s="28"/>
      <c r="R648" s="145"/>
      <c r="S648" s="28"/>
      <c r="T648" s="28"/>
      <c r="U648" s="28"/>
      <c r="V648" s="160"/>
      <c r="W648" s="28"/>
      <c r="X648" s="28"/>
      <c r="Y648" s="28"/>
      <c r="Z648" s="28"/>
      <c r="AA648" s="28"/>
      <c r="AB648" s="28"/>
      <c r="AC648" s="28"/>
      <c r="AD648" s="28"/>
      <c r="AE648" s="28"/>
      <c r="AF648" s="28"/>
      <c r="AG648" s="36"/>
      <c r="AH648" s="36"/>
      <c r="AI648" s="36"/>
      <c r="AJ648" s="36"/>
    </row>
    <row r="649" ht="22.5" customHeight="1">
      <c r="A649" s="28"/>
      <c r="B649" s="28"/>
      <c r="C649" s="28"/>
      <c r="D649" s="28"/>
      <c r="E649" s="28"/>
      <c r="F649" s="36"/>
      <c r="G649" s="52"/>
      <c r="H649" s="28"/>
      <c r="I649" s="28"/>
      <c r="J649" s="28"/>
      <c r="K649" s="28"/>
      <c r="L649" s="28"/>
      <c r="M649" s="28"/>
      <c r="N649" s="28"/>
      <c r="O649" s="28"/>
      <c r="P649" s="28"/>
      <c r="Q649" s="28"/>
      <c r="R649" s="145"/>
      <c r="S649" s="28"/>
      <c r="T649" s="28"/>
      <c r="U649" s="28"/>
      <c r="V649" s="160"/>
      <c r="W649" s="28"/>
      <c r="X649" s="28"/>
      <c r="Y649" s="28"/>
      <c r="Z649" s="28"/>
      <c r="AA649" s="28"/>
      <c r="AB649" s="28"/>
      <c r="AC649" s="28"/>
      <c r="AD649" s="28"/>
      <c r="AE649" s="28"/>
      <c r="AF649" s="28"/>
      <c r="AG649" s="36"/>
      <c r="AH649" s="36"/>
      <c r="AI649" s="36"/>
      <c r="AJ649" s="36"/>
    </row>
    <row r="650" ht="22.5" customHeight="1">
      <c r="A650" s="28"/>
      <c r="B650" s="28"/>
      <c r="C650" s="28"/>
      <c r="D650" s="28"/>
      <c r="E650" s="28"/>
      <c r="F650" s="36"/>
      <c r="G650" s="52"/>
      <c r="H650" s="28"/>
      <c r="I650" s="28"/>
      <c r="J650" s="28"/>
      <c r="K650" s="28"/>
      <c r="L650" s="28"/>
      <c r="M650" s="28"/>
      <c r="N650" s="28"/>
      <c r="O650" s="28"/>
      <c r="P650" s="28"/>
      <c r="Q650" s="28"/>
      <c r="R650" s="145"/>
      <c r="S650" s="28"/>
      <c r="T650" s="28"/>
      <c r="U650" s="28"/>
      <c r="V650" s="160"/>
      <c r="W650" s="28"/>
      <c r="X650" s="28"/>
      <c r="Y650" s="28"/>
      <c r="Z650" s="28"/>
      <c r="AA650" s="28"/>
      <c r="AB650" s="28"/>
      <c r="AC650" s="28"/>
      <c r="AD650" s="28"/>
      <c r="AE650" s="28"/>
      <c r="AF650" s="28"/>
      <c r="AG650" s="36"/>
      <c r="AH650" s="36"/>
      <c r="AI650" s="36"/>
      <c r="AJ650" s="36"/>
    </row>
    <row r="651" ht="22.5" customHeight="1">
      <c r="A651" s="28"/>
      <c r="B651" s="28"/>
      <c r="C651" s="28"/>
      <c r="D651" s="28"/>
      <c r="E651" s="28"/>
      <c r="F651" s="36"/>
      <c r="G651" s="52"/>
      <c r="H651" s="28"/>
      <c r="I651" s="28"/>
      <c r="J651" s="28"/>
      <c r="K651" s="28"/>
      <c r="L651" s="28"/>
      <c r="M651" s="28"/>
      <c r="N651" s="28"/>
      <c r="O651" s="28"/>
      <c r="P651" s="28"/>
      <c r="Q651" s="28"/>
      <c r="R651" s="145"/>
      <c r="S651" s="28"/>
      <c r="T651" s="28"/>
      <c r="U651" s="28"/>
      <c r="V651" s="160"/>
      <c r="W651" s="28"/>
      <c r="X651" s="28"/>
      <c r="Y651" s="28"/>
      <c r="Z651" s="28"/>
      <c r="AA651" s="28"/>
      <c r="AB651" s="28"/>
      <c r="AC651" s="28"/>
      <c r="AD651" s="28"/>
      <c r="AE651" s="28"/>
      <c r="AF651" s="28"/>
      <c r="AG651" s="36"/>
      <c r="AH651" s="36"/>
      <c r="AI651" s="36"/>
      <c r="AJ651" s="36"/>
    </row>
    <row r="652" ht="22.5" customHeight="1">
      <c r="A652" s="28"/>
      <c r="B652" s="28"/>
      <c r="C652" s="28"/>
      <c r="D652" s="28"/>
      <c r="E652" s="28"/>
      <c r="F652" s="36"/>
      <c r="G652" s="52"/>
      <c r="H652" s="28"/>
      <c r="I652" s="28"/>
      <c r="J652" s="28"/>
      <c r="K652" s="28"/>
      <c r="L652" s="28"/>
      <c r="M652" s="28"/>
      <c r="N652" s="28"/>
      <c r="O652" s="28"/>
      <c r="P652" s="28"/>
      <c r="Q652" s="28"/>
      <c r="R652" s="145"/>
      <c r="S652" s="28"/>
      <c r="T652" s="28"/>
      <c r="U652" s="28"/>
      <c r="V652" s="160"/>
      <c r="W652" s="28"/>
      <c r="X652" s="28"/>
      <c r="Y652" s="28"/>
      <c r="Z652" s="28"/>
      <c r="AA652" s="28"/>
      <c r="AB652" s="28"/>
      <c r="AC652" s="28"/>
      <c r="AD652" s="28"/>
      <c r="AE652" s="28"/>
      <c r="AF652" s="28"/>
      <c r="AG652" s="36"/>
      <c r="AH652" s="36"/>
      <c r="AI652" s="36"/>
      <c r="AJ652" s="36"/>
    </row>
    <row r="653" ht="22.5" customHeight="1">
      <c r="A653" s="28"/>
      <c r="B653" s="28"/>
      <c r="C653" s="28"/>
      <c r="D653" s="28"/>
      <c r="E653" s="28"/>
      <c r="F653" s="36"/>
      <c r="G653" s="52"/>
      <c r="H653" s="28"/>
      <c r="I653" s="28"/>
      <c r="J653" s="28"/>
      <c r="K653" s="28"/>
      <c r="L653" s="28"/>
      <c r="M653" s="28"/>
      <c r="N653" s="28"/>
      <c r="O653" s="28"/>
      <c r="P653" s="28"/>
      <c r="Q653" s="28"/>
      <c r="R653" s="145"/>
      <c r="S653" s="28"/>
      <c r="T653" s="28"/>
      <c r="U653" s="28"/>
      <c r="V653" s="160"/>
      <c r="W653" s="28"/>
      <c r="X653" s="28"/>
      <c r="Y653" s="28"/>
      <c r="Z653" s="28"/>
      <c r="AA653" s="28"/>
      <c r="AB653" s="28"/>
      <c r="AC653" s="28"/>
      <c r="AD653" s="28"/>
      <c r="AE653" s="28"/>
      <c r="AF653" s="28"/>
      <c r="AG653" s="36"/>
      <c r="AH653" s="36"/>
      <c r="AI653" s="36"/>
      <c r="AJ653" s="36"/>
    </row>
    <row r="654" ht="22.5" customHeight="1">
      <c r="A654" s="28"/>
      <c r="B654" s="28"/>
      <c r="C654" s="28"/>
      <c r="D654" s="28"/>
      <c r="E654" s="28"/>
      <c r="F654" s="36"/>
      <c r="G654" s="52"/>
      <c r="H654" s="28"/>
      <c r="I654" s="28"/>
      <c r="J654" s="28"/>
      <c r="K654" s="28"/>
      <c r="L654" s="28"/>
      <c r="M654" s="28"/>
      <c r="N654" s="28"/>
      <c r="O654" s="28"/>
      <c r="P654" s="28"/>
      <c r="Q654" s="28"/>
      <c r="R654" s="145"/>
      <c r="S654" s="28"/>
      <c r="T654" s="28"/>
      <c r="U654" s="28"/>
      <c r="V654" s="160"/>
      <c r="W654" s="28"/>
      <c r="X654" s="28"/>
      <c r="Y654" s="28"/>
      <c r="Z654" s="28"/>
      <c r="AA654" s="28"/>
      <c r="AB654" s="28"/>
      <c r="AC654" s="28"/>
      <c r="AD654" s="28"/>
      <c r="AE654" s="28"/>
      <c r="AF654" s="28"/>
      <c r="AG654" s="36"/>
      <c r="AH654" s="36"/>
      <c r="AI654" s="36"/>
      <c r="AJ654" s="36"/>
    </row>
    <row r="655" ht="22.5" customHeight="1">
      <c r="A655" s="28"/>
      <c r="B655" s="28"/>
      <c r="C655" s="28"/>
      <c r="D655" s="28"/>
      <c r="E655" s="28"/>
      <c r="F655" s="36"/>
      <c r="G655" s="52"/>
      <c r="H655" s="28"/>
      <c r="I655" s="28"/>
      <c r="J655" s="28"/>
      <c r="K655" s="28"/>
      <c r="L655" s="28"/>
      <c r="M655" s="28"/>
      <c r="N655" s="28"/>
      <c r="O655" s="28"/>
      <c r="P655" s="28"/>
      <c r="Q655" s="28"/>
      <c r="R655" s="145"/>
      <c r="S655" s="28"/>
      <c r="T655" s="28"/>
      <c r="U655" s="28"/>
      <c r="V655" s="160"/>
      <c r="W655" s="28"/>
      <c r="X655" s="28"/>
      <c r="Y655" s="28"/>
      <c r="Z655" s="28"/>
      <c r="AA655" s="28"/>
      <c r="AB655" s="28"/>
      <c r="AC655" s="28"/>
      <c r="AD655" s="28"/>
      <c r="AE655" s="28"/>
      <c r="AF655" s="28"/>
      <c r="AG655" s="36"/>
      <c r="AH655" s="36"/>
      <c r="AI655" s="36"/>
      <c r="AJ655" s="36"/>
    </row>
    <row r="656" ht="22.5" customHeight="1">
      <c r="A656" s="28"/>
      <c r="B656" s="28"/>
      <c r="C656" s="28"/>
      <c r="D656" s="28"/>
      <c r="E656" s="28"/>
      <c r="F656" s="36"/>
      <c r="G656" s="52"/>
      <c r="H656" s="28"/>
      <c r="I656" s="28"/>
      <c r="J656" s="28"/>
      <c r="K656" s="28"/>
      <c r="L656" s="28"/>
      <c r="M656" s="28"/>
      <c r="N656" s="28"/>
      <c r="O656" s="28"/>
      <c r="P656" s="28"/>
      <c r="Q656" s="28"/>
      <c r="R656" s="145"/>
      <c r="S656" s="28"/>
      <c r="T656" s="28"/>
      <c r="U656" s="28"/>
      <c r="V656" s="160"/>
      <c r="W656" s="28"/>
      <c r="X656" s="28"/>
      <c r="Y656" s="28"/>
      <c r="Z656" s="28"/>
      <c r="AA656" s="28"/>
      <c r="AB656" s="28"/>
      <c r="AC656" s="28"/>
      <c r="AD656" s="28"/>
      <c r="AE656" s="28"/>
      <c r="AF656" s="28"/>
      <c r="AG656" s="36"/>
      <c r="AH656" s="36"/>
      <c r="AI656" s="36"/>
      <c r="AJ656" s="36"/>
    </row>
    <row r="657" ht="22.5" customHeight="1">
      <c r="A657" s="28"/>
      <c r="B657" s="28"/>
      <c r="C657" s="28"/>
      <c r="D657" s="28"/>
      <c r="E657" s="28"/>
      <c r="F657" s="36"/>
      <c r="G657" s="52"/>
      <c r="H657" s="28"/>
      <c r="I657" s="28"/>
      <c r="J657" s="28"/>
      <c r="K657" s="28"/>
      <c r="L657" s="28"/>
      <c r="M657" s="28"/>
      <c r="N657" s="28"/>
      <c r="O657" s="28"/>
      <c r="P657" s="28"/>
      <c r="Q657" s="28"/>
      <c r="R657" s="145"/>
      <c r="S657" s="28"/>
      <c r="T657" s="28"/>
      <c r="U657" s="28"/>
      <c r="V657" s="160"/>
      <c r="W657" s="28"/>
      <c r="X657" s="28"/>
      <c r="Y657" s="28"/>
      <c r="Z657" s="28"/>
      <c r="AA657" s="28"/>
      <c r="AB657" s="28"/>
      <c r="AC657" s="28"/>
      <c r="AD657" s="28"/>
      <c r="AE657" s="28"/>
      <c r="AF657" s="28"/>
      <c r="AG657" s="36"/>
      <c r="AH657" s="36"/>
      <c r="AI657" s="36"/>
      <c r="AJ657" s="36"/>
    </row>
    <row r="658" ht="22.5" customHeight="1">
      <c r="A658" s="28"/>
      <c r="B658" s="28"/>
      <c r="C658" s="28"/>
      <c r="D658" s="28"/>
      <c r="E658" s="28"/>
      <c r="F658" s="36"/>
      <c r="G658" s="52"/>
      <c r="H658" s="28"/>
      <c r="I658" s="28"/>
      <c r="J658" s="28"/>
      <c r="K658" s="28"/>
      <c r="L658" s="28"/>
      <c r="M658" s="28"/>
      <c r="N658" s="28"/>
      <c r="O658" s="28"/>
      <c r="P658" s="28"/>
      <c r="Q658" s="28"/>
      <c r="R658" s="145"/>
      <c r="S658" s="28"/>
      <c r="T658" s="28"/>
      <c r="U658" s="28"/>
      <c r="V658" s="160"/>
      <c r="W658" s="28"/>
      <c r="X658" s="28"/>
      <c r="Y658" s="28"/>
      <c r="Z658" s="28"/>
      <c r="AA658" s="28"/>
      <c r="AB658" s="28"/>
      <c r="AC658" s="28"/>
      <c r="AD658" s="28"/>
      <c r="AE658" s="28"/>
      <c r="AF658" s="28"/>
      <c r="AG658" s="36"/>
      <c r="AH658" s="36"/>
      <c r="AI658" s="36"/>
      <c r="AJ658" s="36"/>
    </row>
    <row r="659" ht="22.5" customHeight="1">
      <c r="A659" s="28"/>
      <c r="B659" s="28"/>
      <c r="C659" s="28"/>
      <c r="D659" s="28"/>
      <c r="E659" s="28"/>
      <c r="F659" s="36"/>
      <c r="G659" s="52"/>
      <c r="H659" s="28"/>
      <c r="I659" s="28"/>
      <c r="J659" s="28"/>
      <c r="K659" s="28"/>
      <c r="L659" s="28"/>
      <c r="M659" s="28"/>
      <c r="N659" s="28"/>
      <c r="O659" s="28"/>
      <c r="P659" s="28"/>
      <c r="Q659" s="28"/>
      <c r="R659" s="145"/>
      <c r="S659" s="28"/>
      <c r="T659" s="28"/>
      <c r="U659" s="28"/>
      <c r="V659" s="160"/>
      <c r="W659" s="28"/>
      <c r="X659" s="28"/>
      <c r="Y659" s="28"/>
      <c r="Z659" s="28"/>
      <c r="AA659" s="28"/>
      <c r="AB659" s="28"/>
      <c r="AC659" s="28"/>
      <c r="AD659" s="28"/>
      <c r="AE659" s="28"/>
      <c r="AF659" s="28"/>
      <c r="AG659" s="36"/>
      <c r="AH659" s="36"/>
      <c r="AI659" s="36"/>
      <c r="AJ659" s="36"/>
    </row>
    <row r="660" ht="22.5" customHeight="1">
      <c r="A660" s="28"/>
      <c r="B660" s="28"/>
      <c r="C660" s="28"/>
      <c r="D660" s="28"/>
      <c r="E660" s="28"/>
      <c r="F660" s="36"/>
      <c r="G660" s="52"/>
      <c r="H660" s="28"/>
      <c r="I660" s="28"/>
      <c r="J660" s="28"/>
      <c r="K660" s="28"/>
      <c r="L660" s="28"/>
      <c r="M660" s="28"/>
      <c r="N660" s="28"/>
      <c r="O660" s="28"/>
      <c r="P660" s="28"/>
      <c r="Q660" s="28"/>
      <c r="R660" s="145"/>
      <c r="S660" s="28"/>
      <c r="T660" s="28"/>
      <c r="U660" s="28"/>
      <c r="V660" s="160"/>
      <c r="W660" s="28"/>
      <c r="X660" s="28"/>
      <c r="Y660" s="28"/>
      <c r="Z660" s="28"/>
      <c r="AA660" s="28"/>
      <c r="AB660" s="28"/>
      <c r="AC660" s="28"/>
      <c r="AD660" s="28"/>
      <c r="AE660" s="28"/>
      <c r="AF660" s="28"/>
      <c r="AG660" s="36"/>
      <c r="AH660" s="36"/>
      <c r="AI660" s="36"/>
      <c r="AJ660" s="36"/>
    </row>
    <row r="661" ht="22.5" customHeight="1">
      <c r="A661" s="28"/>
      <c r="B661" s="28"/>
      <c r="C661" s="28"/>
      <c r="D661" s="28"/>
      <c r="E661" s="28"/>
      <c r="F661" s="36"/>
      <c r="G661" s="52"/>
      <c r="H661" s="28"/>
      <c r="I661" s="28"/>
      <c r="J661" s="28"/>
      <c r="K661" s="28"/>
      <c r="L661" s="28"/>
      <c r="M661" s="28"/>
      <c r="N661" s="28"/>
      <c r="O661" s="28"/>
      <c r="P661" s="28"/>
      <c r="Q661" s="28"/>
      <c r="R661" s="145"/>
      <c r="S661" s="28"/>
      <c r="T661" s="28"/>
      <c r="U661" s="28"/>
      <c r="V661" s="160"/>
      <c r="W661" s="28"/>
      <c r="X661" s="28"/>
      <c r="Y661" s="28"/>
      <c r="Z661" s="28"/>
      <c r="AA661" s="28"/>
      <c r="AB661" s="28"/>
      <c r="AC661" s="28"/>
      <c r="AD661" s="28"/>
      <c r="AE661" s="28"/>
      <c r="AF661" s="28"/>
      <c r="AG661" s="36"/>
      <c r="AH661" s="36"/>
      <c r="AI661" s="36"/>
      <c r="AJ661" s="36"/>
    </row>
    <row r="662" ht="22.5" customHeight="1">
      <c r="A662" s="28"/>
      <c r="B662" s="28"/>
      <c r="C662" s="28"/>
      <c r="D662" s="28"/>
      <c r="E662" s="28"/>
      <c r="F662" s="36"/>
      <c r="G662" s="52"/>
      <c r="H662" s="28"/>
      <c r="I662" s="28"/>
      <c r="J662" s="28"/>
      <c r="K662" s="28"/>
      <c r="L662" s="28"/>
      <c r="M662" s="28"/>
      <c r="N662" s="28"/>
      <c r="O662" s="28"/>
      <c r="P662" s="28"/>
      <c r="Q662" s="28"/>
      <c r="R662" s="145"/>
      <c r="S662" s="28"/>
      <c r="T662" s="28"/>
      <c r="U662" s="28"/>
      <c r="V662" s="160"/>
      <c r="W662" s="28"/>
      <c r="X662" s="28"/>
      <c r="Y662" s="28"/>
      <c r="Z662" s="28"/>
      <c r="AA662" s="28"/>
      <c r="AB662" s="28"/>
      <c r="AC662" s="28"/>
      <c r="AD662" s="28"/>
      <c r="AE662" s="28"/>
      <c r="AF662" s="28"/>
      <c r="AG662" s="36"/>
      <c r="AH662" s="36"/>
      <c r="AI662" s="36"/>
      <c r="AJ662" s="36"/>
    </row>
    <row r="663" ht="22.5" customHeight="1">
      <c r="A663" s="28"/>
      <c r="B663" s="28"/>
      <c r="C663" s="28"/>
      <c r="D663" s="28"/>
      <c r="E663" s="28"/>
      <c r="F663" s="36"/>
      <c r="G663" s="52"/>
      <c r="H663" s="28"/>
      <c r="I663" s="28"/>
      <c r="J663" s="28"/>
      <c r="K663" s="28"/>
      <c r="L663" s="28"/>
      <c r="M663" s="28"/>
      <c r="N663" s="28"/>
      <c r="O663" s="28"/>
      <c r="P663" s="28"/>
      <c r="Q663" s="28"/>
      <c r="R663" s="145"/>
      <c r="S663" s="28"/>
      <c r="T663" s="28"/>
      <c r="U663" s="28"/>
      <c r="V663" s="160"/>
      <c r="W663" s="28"/>
      <c r="X663" s="28"/>
      <c r="Y663" s="28"/>
      <c r="Z663" s="28"/>
      <c r="AA663" s="28"/>
      <c r="AB663" s="28"/>
      <c r="AC663" s="28"/>
      <c r="AD663" s="28"/>
      <c r="AE663" s="28"/>
      <c r="AF663" s="28"/>
      <c r="AG663" s="36"/>
      <c r="AH663" s="36"/>
      <c r="AI663" s="36"/>
      <c r="AJ663" s="36"/>
    </row>
    <row r="664" ht="22.5" customHeight="1">
      <c r="A664" s="28"/>
      <c r="B664" s="28"/>
      <c r="C664" s="28"/>
      <c r="D664" s="28"/>
      <c r="E664" s="28"/>
      <c r="F664" s="36"/>
      <c r="G664" s="52"/>
      <c r="H664" s="28"/>
      <c r="I664" s="28"/>
      <c r="J664" s="28"/>
      <c r="K664" s="28"/>
      <c r="L664" s="28"/>
      <c r="M664" s="28"/>
      <c r="N664" s="28"/>
      <c r="O664" s="28"/>
      <c r="P664" s="28"/>
      <c r="Q664" s="28"/>
      <c r="R664" s="145"/>
      <c r="S664" s="28"/>
      <c r="T664" s="28"/>
      <c r="U664" s="28"/>
      <c r="V664" s="160"/>
      <c r="W664" s="28"/>
      <c r="X664" s="28"/>
      <c r="Y664" s="28"/>
      <c r="Z664" s="28"/>
      <c r="AA664" s="28"/>
      <c r="AB664" s="28"/>
      <c r="AC664" s="28"/>
      <c r="AD664" s="28"/>
      <c r="AE664" s="28"/>
      <c r="AF664" s="28"/>
      <c r="AG664" s="36"/>
      <c r="AH664" s="36"/>
      <c r="AI664" s="36"/>
      <c r="AJ664" s="36"/>
    </row>
    <row r="665" ht="22.5" customHeight="1">
      <c r="A665" s="28"/>
      <c r="B665" s="28"/>
      <c r="C665" s="28"/>
      <c r="D665" s="28"/>
      <c r="E665" s="28"/>
      <c r="F665" s="36"/>
      <c r="G665" s="52"/>
      <c r="H665" s="28"/>
      <c r="I665" s="28"/>
      <c r="J665" s="28"/>
      <c r="K665" s="28"/>
      <c r="L665" s="28"/>
      <c r="M665" s="28"/>
      <c r="N665" s="28"/>
      <c r="O665" s="28"/>
      <c r="P665" s="28"/>
      <c r="Q665" s="28"/>
      <c r="R665" s="145"/>
      <c r="S665" s="28"/>
      <c r="T665" s="28"/>
      <c r="U665" s="28"/>
      <c r="V665" s="160"/>
      <c r="W665" s="28"/>
      <c r="X665" s="28"/>
      <c r="Y665" s="28"/>
      <c r="Z665" s="28"/>
      <c r="AA665" s="28"/>
      <c r="AB665" s="28"/>
      <c r="AC665" s="28"/>
      <c r="AD665" s="28"/>
      <c r="AE665" s="28"/>
      <c r="AF665" s="28"/>
      <c r="AG665" s="36"/>
      <c r="AH665" s="36"/>
      <c r="AI665" s="36"/>
      <c r="AJ665" s="36"/>
    </row>
    <row r="666" ht="22.5" customHeight="1">
      <c r="A666" s="28"/>
      <c r="B666" s="28"/>
      <c r="C666" s="28"/>
      <c r="D666" s="28"/>
      <c r="E666" s="28"/>
      <c r="F666" s="36"/>
      <c r="G666" s="52"/>
      <c r="H666" s="28"/>
      <c r="I666" s="28"/>
      <c r="J666" s="28"/>
      <c r="K666" s="28"/>
      <c r="L666" s="28"/>
      <c r="M666" s="28"/>
      <c r="N666" s="28"/>
      <c r="O666" s="28"/>
      <c r="P666" s="28"/>
      <c r="Q666" s="28"/>
      <c r="R666" s="145"/>
      <c r="S666" s="28"/>
      <c r="T666" s="28"/>
      <c r="U666" s="28"/>
      <c r="V666" s="160"/>
      <c r="W666" s="28"/>
      <c r="X666" s="28"/>
      <c r="Y666" s="28"/>
      <c r="Z666" s="28"/>
      <c r="AA666" s="28"/>
      <c r="AB666" s="28"/>
      <c r="AC666" s="28"/>
      <c r="AD666" s="28"/>
      <c r="AE666" s="28"/>
      <c r="AF666" s="28"/>
      <c r="AG666" s="36"/>
      <c r="AH666" s="36"/>
      <c r="AI666" s="36"/>
      <c r="AJ666" s="36"/>
    </row>
    <row r="667" ht="22.5" customHeight="1">
      <c r="A667" s="28"/>
      <c r="B667" s="28"/>
      <c r="C667" s="28"/>
      <c r="D667" s="28"/>
      <c r="E667" s="28"/>
      <c r="F667" s="36"/>
      <c r="G667" s="52"/>
      <c r="H667" s="28"/>
      <c r="I667" s="28"/>
      <c r="J667" s="28"/>
      <c r="K667" s="28"/>
      <c r="L667" s="28"/>
      <c r="M667" s="28"/>
      <c r="N667" s="28"/>
      <c r="O667" s="28"/>
      <c r="P667" s="28"/>
      <c r="Q667" s="28"/>
      <c r="R667" s="145"/>
      <c r="S667" s="28"/>
      <c r="T667" s="28"/>
      <c r="U667" s="28"/>
      <c r="V667" s="160"/>
      <c r="W667" s="28"/>
      <c r="X667" s="28"/>
      <c r="Y667" s="28"/>
      <c r="Z667" s="28"/>
      <c r="AA667" s="28"/>
      <c r="AB667" s="28"/>
      <c r="AC667" s="28"/>
      <c r="AD667" s="28"/>
      <c r="AE667" s="28"/>
      <c r="AF667" s="28"/>
      <c r="AG667" s="36"/>
      <c r="AH667" s="36"/>
      <c r="AI667" s="36"/>
      <c r="AJ667" s="36"/>
    </row>
    <row r="668" ht="22.5" customHeight="1">
      <c r="A668" s="28"/>
      <c r="B668" s="28"/>
      <c r="C668" s="28"/>
      <c r="D668" s="28"/>
      <c r="E668" s="28"/>
      <c r="F668" s="36"/>
      <c r="G668" s="52"/>
      <c r="H668" s="28"/>
      <c r="I668" s="28"/>
      <c r="J668" s="28"/>
      <c r="K668" s="28"/>
      <c r="L668" s="28"/>
      <c r="M668" s="28"/>
      <c r="N668" s="28"/>
      <c r="O668" s="28"/>
      <c r="P668" s="28"/>
      <c r="Q668" s="28"/>
      <c r="R668" s="145"/>
      <c r="S668" s="28"/>
      <c r="T668" s="28"/>
      <c r="U668" s="28"/>
      <c r="V668" s="160"/>
      <c r="W668" s="28"/>
      <c r="X668" s="28"/>
      <c r="Y668" s="28"/>
      <c r="Z668" s="28"/>
      <c r="AA668" s="28"/>
      <c r="AB668" s="28"/>
      <c r="AC668" s="28"/>
      <c r="AD668" s="28"/>
      <c r="AE668" s="28"/>
      <c r="AF668" s="28"/>
      <c r="AG668" s="36"/>
      <c r="AH668" s="36"/>
      <c r="AI668" s="36"/>
      <c r="AJ668" s="36"/>
    </row>
    <row r="669" ht="22.5" customHeight="1">
      <c r="A669" s="28"/>
      <c r="B669" s="28"/>
      <c r="C669" s="28"/>
      <c r="D669" s="28"/>
      <c r="E669" s="28"/>
      <c r="F669" s="36"/>
      <c r="G669" s="52"/>
      <c r="H669" s="28"/>
      <c r="I669" s="28"/>
      <c r="J669" s="28"/>
      <c r="K669" s="28"/>
      <c r="L669" s="28"/>
      <c r="M669" s="28"/>
      <c r="N669" s="28"/>
      <c r="O669" s="28"/>
      <c r="P669" s="28"/>
      <c r="Q669" s="28"/>
      <c r="R669" s="145"/>
      <c r="S669" s="28"/>
      <c r="T669" s="28"/>
      <c r="U669" s="28"/>
      <c r="V669" s="160"/>
      <c r="W669" s="28"/>
      <c r="X669" s="28"/>
      <c r="Y669" s="28"/>
      <c r="Z669" s="28"/>
      <c r="AA669" s="28"/>
      <c r="AB669" s="28"/>
      <c r="AC669" s="28"/>
      <c r="AD669" s="28"/>
      <c r="AE669" s="28"/>
      <c r="AF669" s="28"/>
      <c r="AG669" s="36"/>
      <c r="AH669" s="36"/>
      <c r="AI669" s="36"/>
      <c r="AJ669" s="36"/>
    </row>
    <row r="670" ht="22.5" customHeight="1">
      <c r="A670" s="28"/>
      <c r="B670" s="28"/>
      <c r="C670" s="28"/>
      <c r="D670" s="28"/>
      <c r="E670" s="28"/>
      <c r="F670" s="36"/>
      <c r="G670" s="52"/>
      <c r="H670" s="28"/>
      <c r="I670" s="28"/>
      <c r="J670" s="28"/>
      <c r="K670" s="28"/>
      <c r="L670" s="28"/>
      <c r="M670" s="28"/>
      <c r="N670" s="28"/>
      <c r="O670" s="28"/>
      <c r="P670" s="28"/>
      <c r="Q670" s="28"/>
      <c r="R670" s="145"/>
      <c r="S670" s="28"/>
      <c r="T670" s="28"/>
      <c r="U670" s="28"/>
      <c r="V670" s="160"/>
      <c r="W670" s="28"/>
      <c r="X670" s="28"/>
      <c r="Y670" s="28"/>
      <c r="Z670" s="28"/>
      <c r="AA670" s="28"/>
      <c r="AB670" s="28"/>
      <c r="AC670" s="28"/>
      <c r="AD670" s="28"/>
      <c r="AE670" s="28"/>
      <c r="AF670" s="28"/>
      <c r="AG670" s="36"/>
      <c r="AH670" s="36"/>
      <c r="AI670" s="36"/>
      <c r="AJ670" s="36"/>
    </row>
    <row r="671" ht="22.5" customHeight="1">
      <c r="A671" s="28"/>
      <c r="B671" s="28"/>
      <c r="C671" s="28"/>
      <c r="D671" s="28"/>
      <c r="E671" s="28"/>
      <c r="F671" s="36"/>
      <c r="G671" s="52"/>
      <c r="H671" s="28"/>
      <c r="I671" s="28"/>
      <c r="J671" s="28"/>
      <c r="K671" s="28"/>
      <c r="L671" s="28"/>
      <c r="M671" s="28"/>
      <c r="N671" s="28"/>
      <c r="O671" s="28"/>
      <c r="P671" s="28"/>
      <c r="Q671" s="28"/>
      <c r="R671" s="145"/>
      <c r="S671" s="28"/>
      <c r="T671" s="28"/>
      <c r="U671" s="28"/>
      <c r="V671" s="160"/>
      <c r="W671" s="28"/>
      <c r="X671" s="28"/>
      <c r="Y671" s="28"/>
      <c r="Z671" s="28"/>
      <c r="AA671" s="28"/>
      <c r="AB671" s="28"/>
      <c r="AC671" s="28"/>
      <c r="AD671" s="28"/>
      <c r="AE671" s="28"/>
      <c r="AF671" s="28"/>
      <c r="AG671" s="36"/>
      <c r="AH671" s="36"/>
      <c r="AI671" s="36"/>
      <c r="AJ671" s="36"/>
    </row>
    <row r="672" ht="22.5" customHeight="1">
      <c r="A672" s="28"/>
      <c r="B672" s="28"/>
      <c r="C672" s="28"/>
      <c r="D672" s="28"/>
      <c r="E672" s="28"/>
      <c r="F672" s="36"/>
      <c r="G672" s="52"/>
      <c r="H672" s="28"/>
      <c r="I672" s="28"/>
      <c r="J672" s="28"/>
      <c r="K672" s="28"/>
      <c r="L672" s="28"/>
      <c r="M672" s="28"/>
      <c r="N672" s="28"/>
      <c r="O672" s="28"/>
      <c r="P672" s="28"/>
      <c r="Q672" s="28"/>
      <c r="R672" s="145"/>
      <c r="S672" s="28"/>
      <c r="T672" s="28"/>
      <c r="U672" s="28"/>
      <c r="V672" s="160"/>
      <c r="W672" s="28"/>
      <c r="X672" s="28"/>
      <c r="Y672" s="28"/>
      <c r="Z672" s="28"/>
      <c r="AA672" s="28"/>
      <c r="AB672" s="28"/>
      <c r="AC672" s="28"/>
      <c r="AD672" s="28"/>
      <c r="AE672" s="28"/>
      <c r="AF672" s="28"/>
      <c r="AG672" s="36"/>
      <c r="AH672" s="36"/>
      <c r="AI672" s="36"/>
      <c r="AJ672" s="36"/>
    </row>
    <row r="673" ht="22.5" customHeight="1">
      <c r="A673" s="28"/>
      <c r="B673" s="28"/>
      <c r="C673" s="28"/>
      <c r="D673" s="28"/>
      <c r="E673" s="28"/>
      <c r="F673" s="36"/>
      <c r="G673" s="52"/>
      <c r="H673" s="28"/>
      <c r="I673" s="28"/>
      <c r="J673" s="28"/>
      <c r="K673" s="28"/>
      <c r="L673" s="28"/>
      <c r="M673" s="28"/>
      <c r="N673" s="28"/>
      <c r="O673" s="28"/>
      <c r="P673" s="28"/>
      <c r="Q673" s="28"/>
      <c r="R673" s="145"/>
      <c r="S673" s="28"/>
      <c r="T673" s="28"/>
      <c r="U673" s="28"/>
      <c r="V673" s="160"/>
      <c r="W673" s="28"/>
      <c r="X673" s="28"/>
      <c r="Y673" s="28"/>
      <c r="Z673" s="28"/>
      <c r="AA673" s="28"/>
      <c r="AB673" s="28"/>
      <c r="AC673" s="28"/>
      <c r="AD673" s="28"/>
      <c r="AE673" s="28"/>
      <c r="AF673" s="28"/>
      <c r="AG673" s="36"/>
      <c r="AH673" s="36"/>
      <c r="AI673" s="36"/>
      <c r="AJ673" s="36"/>
    </row>
    <row r="674" ht="22.5" customHeight="1">
      <c r="A674" s="28"/>
      <c r="B674" s="28"/>
      <c r="C674" s="28"/>
      <c r="D674" s="28"/>
      <c r="E674" s="28"/>
      <c r="F674" s="36"/>
      <c r="G674" s="52"/>
      <c r="H674" s="28"/>
      <c r="I674" s="28"/>
      <c r="J674" s="28"/>
      <c r="K674" s="28"/>
      <c r="L674" s="28"/>
      <c r="M674" s="28"/>
      <c r="N674" s="28"/>
      <c r="O674" s="28"/>
      <c r="P674" s="28"/>
      <c r="Q674" s="28"/>
      <c r="R674" s="145"/>
      <c r="S674" s="28"/>
      <c r="T674" s="28"/>
      <c r="U674" s="28"/>
      <c r="V674" s="160"/>
      <c r="W674" s="28"/>
      <c r="X674" s="28"/>
      <c r="Y674" s="28"/>
      <c r="Z674" s="28"/>
      <c r="AA674" s="28"/>
      <c r="AB674" s="28"/>
      <c r="AC674" s="28"/>
      <c r="AD674" s="28"/>
      <c r="AE674" s="28"/>
      <c r="AF674" s="28"/>
      <c r="AG674" s="36"/>
      <c r="AH674" s="36"/>
      <c r="AI674" s="36"/>
      <c r="AJ674" s="36"/>
    </row>
    <row r="675" ht="22.5" customHeight="1">
      <c r="A675" s="28"/>
      <c r="B675" s="28"/>
      <c r="C675" s="28"/>
      <c r="D675" s="28"/>
      <c r="E675" s="28"/>
      <c r="F675" s="36"/>
      <c r="G675" s="52"/>
      <c r="H675" s="28"/>
      <c r="I675" s="28"/>
      <c r="J675" s="28"/>
      <c r="K675" s="28"/>
      <c r="L675" s="28"/>
      <c r="M675" s="28"/>
      <c r="N675" s="28"/>
      <c r="O675" s="28"/>
      <c r="P675" s="28"/>
      <c r="Q675" s="28"/>
      <c r="R675" s="145"/>
      <c r="S675" s="28"/>
      <c r="T675" s="28"/>
      <c r="U675" s="28"/>
      <c r="V675" s="160"/>
      <c r="W675" s="28"/>
      <c r="X675" s="28"/>
      <c r="Y675" s="28"/>
      <c r="Z675" s="28"/>
      <c r="AA675" s="28"/>
      <c r="AB675" s="28"/>
      <c r="AC675" s="28"/>
      <c r="AD675" s="28"/>
      <c r="AE675" s="28"/>
      <c r="AF675" s="28"/>
      <c r="AG675" s="36"/>
      <c r="AH675" s="36"/>
      <c r="AI675" s="36"/>
      <c r="AJ675" s="36"/>
    </row>
    <row r="676" ht="22.5" customHeight="1">
      <c r="A676" s="28"/>
      <c r="B676" s="28"/>
      <c r="C676" s="28"/>
      <c r="D676" s="28"/>
      <c r="E676" s="28"/>
      <c r="F676" s="36"/>
      <c r="G676" s="52"/>
      <c r="H676" s="28"/>
      <c r="I676" s="28"/>
      <c r="J676" s="28"/>
      <c r="K676" s="28"/>
      <c r="L676" s="28"/>
      <c r="M676" s="28"/>
      <c r="N676" s="28"/>
      <c r="O676" s="28"/>
      <c r="P676" s="28"/>
      <c r="Q676" s="28"/>
      <c r="R676" s="145"/>
      <c r="S676" s="28"/>
      <c r="T676" s="28"/>
      <c r="U676" s="28"/>
      <c r="V676" s="160"/>
      <c r="W676" s="28"/>
      <c r="X676" s="28"/>
      <c r="Y676" s="28"/>
      <c r="Z676" s="28"/>
      <c r="AA676" s="28"/>
      <c r="AB676" s="28"/>
      <c r="AC676" s="28"/>
      <c r="AD676" s="28"/>
      <c r="AE676" s="28"/>
      <c r="AF676" s="28"/>
      <c r="AG676" s="36"/>
      <c r="AH676" s="36"/>
      <c r="AI676" s="36"/>
      <c r="AJ676" s="36"/>
    </row>
    <row r="677" ht="22.5" customHeight="1">
      <c r="A677" s="28"/>
      <c r="B677" s="28"/>
      <c r="C677" s="28"/>
      <c r="D677" s="28"/>
      <c r="E677" s="28"/>
      <c r="F677" s="36"/>
      <c r="G677" s="52"/>
      <c r="H677" s="28"/>
      <c r="I677" s="28"/>
      <c r="J677" s="28"/>
      <c r="K677" s="28"/>
      <c r="L677" s="28"/>
      <c r="M677" s="28"/>
      <c r="N677" s="28"/>
      <c r="O677" s="28"/>
      <c r="P677" s="28"/>
      <c r="Q677" s="28"/>
      <c r="R677" s="145"/>
      <c r="S677" s="28"/>
      <c r="T677" s="28"/>
      <c r="U677" s="28"/>
      <c r="V677" s="160"/>
      <c r="W677" s="28"/>
      <c r="X677" s="28"/>
      <c r="Y677" s="28"/>
      <c r="Z677" s="28"/>
      <c r="AA677" s="28"/>
      <c r="AB677" s="28"/>
      <c r="AC677" s="28"/>
      <c r="AD677" s="28"/>
      <c r="AE677" s="28"/>
      <c r="AF677" s="28"/>
      <c r="AG677" s="36"/>
      <c r="AH677" s="36"/>
      <c r="AI677" s="36"/>
      <c r="AJ677" s="36"/>
    </row>
    <row r="678" ht="22.5" customHeight="1">
      <c r="A678" s="28"/>
      <c r="B678" s="28"/>
      <c r="C678" s="28"/>
      <c r="D678" s="28"/>
      <c r="E678" s="28"/>
      <c r="F678" s="36"/>
      <c r="G678" s="52"/>
      <c r="H678" s="28"/>
      <c r="I678" s="28"/>
      <c r="J678" s="28"/>
      <c r="K678" s="28"/>
      <c r="L678" s="28"/>
      <c r="M678" s="28"/>
      <c r="N678" s="28"/>
      <c r="O678" s="28"/>
      <c r="P678" s="28"/>
      <c r="Q678" s="28"/>
      <c r="R678" s="145"/>
      <c r="S678" s="28"/>
      <c r="T678" s="28"/>
      <c r="U678" s="28"/>
      <c r="V678" s="160"/>
      <c r="W678" s="28"/>
      <c r="X678" s="28"/>
      <c r="Y678" s="28"/>
      <c r="Z678" s="28"/>
      <c r="AA678" s="28"/>
      <c r="AB678" s="28"/>
      <c r="AC678" s="28"/>
      <c r="AD678" s="28"/>
      <c r="AE678" s="28"/>
      <c r="AF678" s="28"/>
      <c r="AG678" s="36"/>
      <c r="AH678" s="36"/>
      <c r="AI678" s="36"/>
      <c r="AJ678" s="36"/>
    </row>
    <row r="679" ht="22.5" customHeight="1">
      <c r="A679" s="28"/>
      <c r="B679" s="28"/>
      <c r="C679" s="28"/>
      <c r="D679" s="28"/>
      <c r="E679" s="28"/>
      <c r="F679" s="36"/>
      <c r="G679" s="52"/>
      <c r="H679" s="28"/>
      <c r="I679" s="28"/>
      <c r="J679" s="28"/>
      <c r="K679" s="28"/>
      <c r="L679" s="28"/>
      <c r="M679" s="28"/>
      <c r="N679" s="28"/>
      <c r="O679" s="28"/>
      <c r="P679" s="28"/>
      <c r="Q679" s="28"/>
      <c r="R679" s="145"/>
      <c r="S679" s="28"/>
      <c r="T679" s="28"/>
      <c r="U679" s="28"/>
      <c r="V679" s="160"/>
      <c r="W679" s="28"/>
      <c r="X679" s="28"/>
      <c r="Y679" s="28"/>
      <c r="Z679" s="28"/>
      <c r="AA679" s="28"/>
      <c r="AB679" s="28"/>
      <c r="AC679" s="28"/>
      <c r="AD679" s="28"/>
      <c r="AE679" s="28"/>
      <c r="AF679" s="28"/>
      <c r="AG679" s="36"/>
      <c r="AH679" s="36"/>
      <c r="AI679" s="36"/>
      <c r="AJ679" s="36"/>
    </row>
    <row r="680" ht="22.5" customHeight="1">
      <c r="A680" s="28"/>
      <c r="B680" s="28"/>
      <c r="C680" s="28"/>
      <c r="D680" s="28"/>
      <c r="E680" s="28"/>
      <c r="F680" s="36"/>
      <c r="G680" s="52"/>
      <c r="H680" s="28"/>
      <c r="I680" s="28"/>
      <c r="J680" s="28"/>
      <c r="K680" s="28"/>
      <c r="L680" s="28"/>
      <c r="M680" s="28"/>
      <c r="N680" s="28"/>
      <c r="O680" s="28"/>
      <c r="P680" s="28"/>
      <c r="Q680" s="28"/>
      <c r="R680" s="145"/>
      <c r="S680" s="28"/>
      <c r="T680" s="28"/>
      <c r="U680" s="28"/>
      <c r="V680" s="160"/>
      <c r="W680" s="28"/>
      <c r="X680" s="28"/>
      <c r="Y680" s="28"/>
      <c r="Z680" s="28"/>
      <c r="AA680" s="28"/>
      <c r="AB680" s="28"/>
      <c r="AC680" s="28"/>
      <c r="AD680" s="28"/>
      <c r="AE680" s="28"/>
      <c r="AF680" s="28"/>
      <c r="AG680" s="36"/>
      <c r="AH680" s="36"/>
      <c r="AI680" s="36"/>
      <c r="AJ680" s="36"/>
    </row>
    <row r="681" ht="22.5" customHeight="1">
      <c r="A681" s="28"/>
      <c r="B681" s="28"/>
      <c r="C681" s="28"/>
      <c r="D681" s="28"/>
      <c r="E681" s="28"/>
      <c r="F681" s="36"/>
      <c r="G681" s="52"/>
      <c r="H681" s="28"/>
      <c r="I681" s="28"/>
      <c r="J681" s="28"/>
      <c r="K681" s="28"/>
      <c r="L681" s="28"/>
      <c r="M681" s="28"/>
      <c r="N681" s="28"/>
      <c r="O681" s="28"/>
      <c r="P681" s="28"/>
      <c r="Q681" s="28"/>
      <c r="R681" s="145"/>
      <c r="S681" s="28"/>
      <c r="T681" s="28"/>
      <c r="U681" s="28"/>
      <c r="V681" s="160"/>
      <c r="W681" s="28"/>
      <c r="X681" s="28"/>
      <c r="Y681" s="28"/>
      <c r="Z681" s="28"/>
      <c r="AA681" s="28"/>
      <c r="AB681" s="28"/>
      <c r="AC681" s="28"/>
      <c r="AD681" s="28"/>
      <c r="AE681" s="28"/>
      <c r="AF681" s="28"/>
      <c r="AG681" s="36"/>
      <c r="AH681" s="36"/>
      <c r="AI681" s="36"/>
      <c r="AJ681" s="36"/>
    </row>
    <row r="682" ht="22.5" customHeight="1">
      <c r="A682" s="28"/>
      <c r="B682" s="28"/>
      <c r="C682" s="28"/>
      <c r="D682" s="28"/>
      <c r="E682" s="28"/>
      <c r="F682" s="36"/>
      <c r="G682" s="52"/>
      <c r="H682" s="28"/>
      <c r="I682" s="28"/>
      <c r="J682" s="28"/>
      <c r="K682" s="28"/>
      <c r="L682" s="28"/>
      <c r="M682" s="28"/>
      <c r="N682" s="28"/>
      <c r="O682" s="28"/>
      <c r="P682" s="28"/>
      <c r="Q682" s="28"/>
      <c r="R682" s="145"/>
      <c r="S682" s="28"/>
      <c r="T682" s="28"/>
      <c r="U682" s="28"/>
      <c r="V682" s="160"/>
      <c r="W682" s="28"/>
      <c r="X682" s="28"/>
      <c r="Y682" s="28"/>
      <c r="Z682" s="28"/>
      <c r="AA682" s="28"/>
      <c r="AB682" s="28"/>
      <c r="AC682" s="28"/>
      <c r="AD682" s="28"/>
      <c r="AE682" s="28"/>
      <c r="AF682" s="28"/>
      <c r="AG682" s="36"/>
      <c r="AH682" s="36"/>
      <c r="AI682" s="36"/>
      <c r="AJ682" s="36"/>
    </row>
    <row r="683" ht="22.5" customHeight="1">
      <c r="A683" s="28"/>
      <c r="B683" s="28"/>
      <c r="C683" s="28"/>
      <c r="D683" s="28"/>
      <c r="E683" s="28"/>
      <c r="F683" s="36"/>
      <c r="G683" s="52"/>
      <c r="H683" s="28"/>
      <c r="I683" s="28"/>
      <c r="J683" s="28"/>
      <c r="K683" s="28"/>
      <c r="L683" s="28"/>
      <c r="M683" s="28"/>
      <c r="N683" s="28"/>
      <c r="O683" s="28"/>
      <c r="P683" s="28"/>
      <c r="Q683" s="28"/>
      <c r="R683" s="145"/>
      <c r="S683" s="28"/>
      <c r="T683" s="28"/>
      <c r="U683" s="28"/>
      <c r="V683" s="160"/>
      <c r="W683" s="28"/>
      <c r="X683" s="28"/>
      <c r="Y683" s="28"/>
      <c r="Z683" s="28"/>
      <c r="AA683" s="28"/>
      <c r="AB683" s="28"/>
      <c r="AC683" s="28"/>
      <c r="AD683" s="28"/>
      <c r="AE683" s="28"/>
      <c r="AF683" s="28"/>
      <c r="AG683" s="36"/>
      <c r="AH683" s="36"/>
      <c r="AI683" s="36"/>
      <c r="AJ683" s="36"/>
    </row>
    <row r="684" ht="22.5" customHeight="1">
      <c r="A684" s="28"/>
      <c r="B684" s="28"/>
      <c r="C684" s="28"/>
      <c r="D684" s="28"/>
      <c r="E684" s="28"/>
      <c r="F684" s="36"/>
      <c r="G684" s="52"/>
      <c r="H684" s="28"/>
      <c r="I684" s="28"/>
      <c r="J684" s="28"/>
      <c r="K684" s="28"/>
      <c r="L684" s="28"/>
      <c r="M684" s="28"/>
      <c r="N684" s="28"/>
      <c r="O684" s="28"/>
      <c r="P684" s="28"/>
      <c r="Q684" s="28"/>
      <c r="R684" s="145"/>
      <c r="S684" s="28"/>
      <c r="T684" s="28"/>
      <c r="U684" s="28"/>
      <c r="V684" s="160"/>
      <c r="W684" s="28"/>
      <c r="X684" s="28"/>
      <c r="Y684" s="28"/>
      <c r="Z684" s="28"/>
      <c r="AA684" s="28"/>
      <c r="AB684" s="28"/>
      <c r="AC684" s="28"/>
      <c r="AD684" s="28"/>
      <c r="AE684" s="28"/>
      <c r="AF684" s="28"/>
      <c r="AG684" s="36"/>
      <c r="AH684" s="36"/>
      <c r="AI684" s="36"/>
      <c r="AJ684" s="36"/>
    </row>
    <row r="685" ht="22.5" customHeight="1">
      <c r="A685" s="28"/>
      <c r="B685" s="28"/>
      <c r="C685" s="28"/>
      <c r="D685" s="28"/>
      <c r="E685" s="28"/>
      <c r="F685" s="36"/>
      <c r="G685" s="52"/>
      <c r="H685" s="28"/>
      <c r="I685" s="28"/>
      <c r="J685" s="28"/>
      <c r="K685" s="28"/>
      <c r="L685" s="28"/>
      <c r="M685" s="28"/>
      <c r="N685" s="28"/>
      <c r="O685" s="28"/>
      <c r="P685" s="28"/>
      <c r="Q685" s="28"/>
      <c r="R685" s="145"/>
      <c r="S685" s="28"/>
      <c r="T685" s="28"/>
      <c r="U685" s="28"/>
      <c r="V685" s="160"/>
      <c r="W685" s="28"/>
      <c r="X685" s="28"/>
      <c r="Y685" s="28"/>
      <c r="Z685" s="28"/>
      <c r="AA685" s="28"/>
      <c r="AB685" s="28"/>
      <c r="AC685" s="28"/>
      <c r="AD685" s="28"/>
      <c r="AE685" s="28"/>
      <c r="AF685" s="28"/>
      <c r="AG685" s="36"/>
      <c r="AH685" s="36"/>
      <c r="AI685" s="36"/>
      <c r="AJ685" s="36"/>
    </row>
    <row r="686" ht="22.5" customHeight="1">
      <c r="A686" s="28"/>
      <c r="B686" s="28"/>
      <c r="C686" s="28"/>
      <c r="D686" s="28"/>
      <c r="E686" s="28"/>
      <c r="F686" s="36"/>
      <c r="G686" s="52"/>
      <c r="H686" s="28"/>
      <c r="I686" s="28"/>
      <c r="J686" s="28"/>
      <c r="K686" s="28"/>
      <c r="L686" s="28"/>
      <c r="M686" s="28"/>
      <c r="N686" s="28"/>
      <c r="O686" s="28"/>
      <c r="P686" s="28"/>
      <c r="Q686" s="28"/>
      <c r="R686" s="145"/>
      <c r="S686" s="28"/>
      <c r="T686" s="28"/>
      <c r="U686" s="28"/>
      <c r="V686" s="160"/>
      <c r="W686" s="28"/>
      <c r="X686" s="28"/>
      <c r="Y686" s="28"/>
      <c r="Z686" s="28"/>
      <c r="AA686" s="28"/>
      <c r="AB686" s="28"/>
      <c r="AC686" s="28"/>
      <c r="AD686" s="28"/>
      <c r="AE686" s="28"/>
      <c r="AF686" s="28"/>
      <c r="AG686" s="36"/>
      <c r="AH686" s="36"/>
      <c r="AI686" s="36"/>
      <c r="AJ686" s="36"/>
    </row>
    <row r="687" ht="22.5" customHeight="1">
      <c r="A687" s="28"/>
      <c r="B687" s="28"/>
      <c r="C687" s="28"/>
      <c r="D687" s="28"/>
      <c r="E687" s="28"/>
      <c r="F687" s="36"/>
      <c r="G687" s="52"/>
      <c r="H687" s="28"/>
      <c r="I687" s="28"/>
      <c r="J687" s="28"/>
      <c r="K687" s="28"/>
      <c r="L687" s="28"/>
      <c r="M687" s="28"/>
      <c r="N687" s="28"/>
      <c r="O687" s="28"/>
      <c r="P687" s="28"/>
      <c r="Q687" s="28"/>
      <c r="R687" s="145"/>
      <c r="S687" s="28"/>
      <c r="T687" s="28"/>
      <c r="U687" s="28"/>
      <c r="V687" s="160"/>
      <c r="W687" s="28"/>
      <c r="X687" s="28"/>
      <c r="Y687" s="28"/>
      <c r="Z687" s="28"/>
      <c r="AA687" s="28"/>
      <c r="AB687" s="28"/>
      <c r="AC687" s="28"/>
      <c r="AD687" s="28"/>
      <c r="AE687" s="28"/>
      <c r="AF687" s="28"/>
      <c r="AG687" s="36"/>
      <c r="AH687" s="36"/>
      <c r="AI687" s="36"/>
      <c r="AJ687" s="36"/>
    </row>
    <row r="688" ht="22.5" customHeight="1">
      <c r="A688" s="28"/>
      <c r="B688" s="28"/>
      <c r="C688" s="28"/>
      <c r="D688" s="28"/>
      <c r="E688" s="28"/>
      <c r="F688" s="36"/>
      <c r="G688" s="52"/>
      <c r="H688" s="28"/>
      <c r="I688" s="28"/>
      <c r="J688" s="28"/>
      <c r="K688" s="28"/>
      <c r="L688" s="28"/>
      <c r="M688" s="28"/>
      <c r="N688" s="28"/>
      <c r="O688" s="28"/>
      <c r="P688" s="28"/>
      <c r="Q688" s="28"/>
      <c r="R688" s="145"/>
      <c r="S688" s="28"/>
      <c r="T688" s="28"/>
      <c r="U688" s="28"/>
      <c r="V688" s="160"/>
      <c r="W688" s="28"/>
      <c r="X688" s="28"/>
      <c r="Y688" s="28"/>
      <c r="Z688" s="28"/>
      <c r="AA688" s="28"/>
      <c r="AB688" s="28"/>
      <c r="AC688" s="28"/>
      <c r="AD688" s="28"/>
      <c r="AE688" s="28"/>
      <c r="AF688" s="28"/>
      <c r="AG688" s="36"/>
      <c r="AH688" s="36"/>
      <c r="AI688" s="36"/>
      <c r="AJ688" s="36"/>
    </row>
    <row r="689" ht="22.5" customHeight="1">
      <c r="A689" s="28"/>
      <c r="B689" s="28"/>
      <c r="C689" s="28"/>
      <c r="D689" s="28"/>
      <c r="E689" s="28"/>
      <c r="F689" s="36"/>
      <c r="G689" s="52"/>
      <c r="H689" s="28"/>
      <c r="I689" s="28"/>
      <c r="J689" s="28"/>
      <c r="K689" s="28"/>
      <c r="L689" s="28"/>
      <c r="M689" s="28"/>
      <c r="N689" s="28"/>
      <c r="O689" s="28"/>
      <c r="P689" s="28"/>
      <c r="Q689" s="28"/>
      <c r="R689" s="145"/>
      <c r="S689" s="28"/>
      <c r="T689" s="28"/>
      <c r="U689" s="28"/>
      <c r="V689" s="160"/>
      <c r="W689" s="28"/>
      <c r="X689" s="28"/>
      <c r="Y689" s="28"/>
      <c r="Z689" s="28"/>
      <c r="AA689" s="28"/>
      <c r="AB689" s="28"/>
      <c r="AC689" s="28"/>
      <c r="AD689" s="28"/>
      <c r="AE689" s="28"/>
      <c r="AF689" s="28"/>
      <c r="AG689" s="36"/>
      <c r="AH689" s="36"/>
      <c r="AI689" s="36"/>
      <c r="AJ689" s="36"/>
    </row>
    <row r="690" ht="22.5" customHeight="1">
      <c r="A690" s="28"/>
      <c r="B690" s="28"/>
      <c r="C690" s="28"/>
      <c r="D690" s="28"/>
      <c r="E690" s="28"/>
      <c r="F690" s="36"/>
      <c r="G690" s="52"/>
      <c r="H690" s="28"/>
      <c r="I690" s="28"/>
      <c r="J690" s="28"/>
      <c r="K690" s="28"/>
      <c r="L690" s="28"/>
      <c r="M690" s="28"/>
      <c r="N690" s="28"/>
      <c r="O690" s="28"/>
      <c r="P690" s="28"/>
      <c r="Q690" s="28"/>
      <c r="R690" s="145"/>
      <c r="S690" s="28"/>
      <c r="T690" s="28"/>
      <c r="U690" s="28"/>
      <c r="V690" s="160"/>
      <c r="W690" s="28"/>
      <c r="X690" s="28"/>
      <c r="Y690" s="28"/>
      <c r="Z690" s="28"/>
      <c r="AA690" s="28"/>
      <c r="AB690" s="28"/>
      <c r="AC690" s="28"/>
      <c r="AD690" s="28"/>
      <c r="AE690" s="28"/>
      <c r="AF690" s="28"/>
      <c r="AG690" s="36"/>
      <c r="AH690" s="36"/>
      <c r="AI690" s="36"/>
      <c r="AJ690" s="36"/>
    </row>
    <row r="691" ht="22.5" customHeight="1">
      <c r="A691" s="28"/>
      <c r="B691" s="28"/>
      <c r="C691" s="28"/>
      <c r="D691" s="28"/>
      <c r="E691" s="28"/>
      <c r="F691" s="36"/>
      <c r="G691" s="52"/>
      <c r="H691" s="28"/>
      <c r="I691" s="28"/>
      <c r="J691" s="28"/>
      <c r="K691" s="28"/>
      <c r="L691" s="28"/>
      <c r="M691" s="28"/>
      <c r="N691" s="28"/>
      <c r="O691" s="28"/>
      <c r="P691" s="28"/>
      <c r="Q691" s="28"/>
      <c r="R691" s="145"/>
      <c r="S691" s="28"/>
      <c r="T691" s="28"/>
      <c r="U691" s="28"/>
      <c r="V691" s="160"/>
      <c r="W691" s="28"/>
      <c r="X691" s="28"/>
      <c r="Y691" s="28"/>
      <c r="Z691" s="28"/>
      <c r="AA691" s="28"/>
      <c r="AB691" s="28"/>
      <c r="AC691" s="28"/>
      <c r="AD691" s="28"/>
      <c r="AE691" s="28"/>
      <c r="AF691" s="28"/>
      <c r="AG691" s="36"/>
      <c r="AH691" s="36"/>
      <c r="AI691" s="36"/>
      <c r="AJ691" s="36"/>
    </row>
    <row r="692" ht="22.5" customHeight="1">
      <c r="A692" s="28"/>
      <c r="B692" s="28"/>
      <c r="C692" s="28"/>
      <c r="D692" s="28"/>
      <c r="E692" s="28"/>
      <c r="F692" s="36"/>
      <c r="G692" s="52"/>
      <c r="H692" s="28"/>
      <c r="I692" s="28"/>
      <c r="J692" s="28"/>
      <c r="K692" s="28"/>
      <c r="L692" s="28"/>
      <c r="M692" s="28"/>
      <c r="N692" s="28"/>
      <c r="O692" s="28"/>
      <c r="P692" s="28"/>
      <c r="Q692" s="28"/>
      <c r="R692" s="145"/>
      <c r="S692" s="28"/>
      <c r="T692" s="28"/>
      <c r="U692" s="28"/>
      <c r="V692" s="160"/>
      <c r="W692" s="28"/>
      <c r="X692" s="28"/>
      <c r="Y692" s="28"/>
      <c r="Z692" s="28"/>
      <c r="AA692" s="28"/>
      <c r="AB692" s="28"/>
      <c r="AC692" s="28"/>
      <c r="AD692" s="28"/>
      <c r="AE692" s="28"/>
      <c r="AF692" s="28"/>
      <c r="AG692" s="36"/>
      <c r="AH692" s="36"/>
      <c r="AI692" s="36"/>
      <c r="AJ692" s="36"/>
    </row>
    <row r="693" ht="22.5" customHeight="1">
      <c r="A693" s="28"/>
      <c r="B693" s="28"/>
      <c r="C693" s="28"/>
      <c r="D693" s="28"/>
      <c r="E693" s="28"/>
      <c r="F693" s="36"/>
      <c r="G693" s="52"/>
      <c r="H693" s="28"/>
      <c r="I693" s="28"/>
      <c r="J693" s="28"/>
      <c r="K693" s="28"/>
      <c r="L693" s="28"/>
      <c r="M693" s="28"/>
      <c r="N693" s="28"/>
      <c r="O693" s="28"/>
      <c r="P693" s="28"/>
      <c r="Q693" s="28"/>
      <c r="R693" s="145"/>
      <c r="S693" s="28"/>
      <c r="T693" s="28"/>
      <c r="U693" s="28"/>
      <c r="V693" s="160"/>
      <c r="W693" s="28"/>
      <c r="X693" s="28"/>
      <c r="Y693" s="28"/>
      <c r="Z693" s="28"/>
      <c r="AA693" s="28"/>
      <c r="AB693" s="28"/>
      <c r="AC693" s="28"/>
      <c r="AD693" s="28"/>
      <c r="AE693" s="28"/>
      <c r="AF693" s="28"/>
      <c r="AG693" s="36"/>
      <c r="AH693" s="36"/>
      <c r="AI693" s="36"/>
      <c r="AJ693" s="36"/>
    </row>
    <row r="694" ht="22.5" customHeight="1">
      <c r="A694" s="28"/>
      <c r="B694" s="28"/>
      <c r="C694" s="28"/>
      <c r="D694" s="28"/>
      <c r="E694" s="28"/>
      <c r="F694" s="36"/>
      <c r="G694" s="52"/>
      <c r="H694" s="28"/>
      <c r="I694" s="28"/>
      <c r="J694" s="28"/>
      <c r="K694" s="28"/>
      <c r="L694" s="28"/>
      <c r="M694" s="28"/>
      <c r="N694" s="28"/>
      <c r="O694" s="28"/>
      <c r="P694" s="28"/>
      <c r="Q694" s="28"/>
      <c r="R694" s="145"/>
      <c r="S694" s="28"/>
      <c r="T694" s="28"/>
      <c r="U694" s="28"/>
      <c r="V694" s="160"/>
      <c r="W694" s="28"/>
      <c r="X694" s="28"/>
      <c r="Y694" s="28"/>
      <c r="Z694" s="28"/>
      <c r="AA694" s="28"/>
      <c r="AB694" s="28"/>
      <c r="AC694" s="28"/>
      <c r="AD694" s="28"/>
      <c r="AE694" s="28"/>
      <c r="AF694" s="28"/>
      <c r="AG694" s="36"/>
      <c r="AH694" s="36"/>
      <c r="AI694" s="36"/>
      <c r="AJ694" s="36"/>
    </row>
    <row r="695" ht="22.5" customHeight="1">
      <c r="A695" s="28"/>
      <c r="B695" s="28"/>
      <c r="C695" s="28"/>
      <c r="D695" s="28"/>
      <c r="E695" s="28"/>
      <c r="F695" s="36"/>
      <c r="G695" s="52"/>
      <c r="H695" s="28"/>
      <c r="I695" s="28"/>
      <c r="J695" s="28"/>
      <c r="K695" s="28"/>
      <c r="L695" s="28"/>
      <c r="M695" s="28"/>
      <c r="N695" s="28"/>
      <c r="O695" s="28"/>
      <c r="P695" s="28"/>
      <c r="Q695" s="28"/>
      <c r="R695" s="145"/>
      <c r="S695" s="28"/>
      <c r="T695" s="28"/>
      <c r="U695" s="28"/>
      <c r="V695" s="160"/>
      <c r="W695" s="28"/>
      <c r="X695" s="28"/>
      <c r="Y695" s="28"/>
      <c r="Z695" s="28"/>
      <c r="AA695" s="28"/>
      <c r="AB695" s="28"/>
      <c r="AC695" s="28"/>
      <c r="AD695" s="28"/>
      <c r="AE695" s="28"/>
      <c r="AF695" s="28"/>
      <c r="AG695" s="36"/>
      <c r="AH695" s="36"/>
      <c r="AI695" s="36"/>
      <c r="AJ695" s="36"/>
    </row>
    <row r="696" ht="22.5" customHeight="1">
      <c r="A696" s="28"/>
      <c r="B696" s="28"/>
      <c r="C696" s="28"/>
      <c r="D696" s="28"/>
      <c r="E696" s="28"/>
      <c r="F696" s="36"/>
      <c r="G696" s="52"/>
      <c r="H696" s="28"/>
      <c r="I696" s="28"/>
      <c r="J696" s="28"/>
      <c r="K696" s="28"/>
      <c r="L696" s="28"/>
      <c r="M696" s="28"/>
      <c r="N696" s="28"/>
      <c r="O696" s="28"/>
      <c r="P696" s="28"/>
      <c r="Q696" s="28"/>
      <c r="R696" s="145"/>
      <c r="S696" s="28"/>
      <c r="T696" s="28"/>
      <c r="U696" s="28"/>
      <c r="V696" s="160"/>
      <c r="W696" s="28"/>
      <c r="X696" s="28"/>
      <c r="Y696" s="28"/>
      <c r="Z696" s="28"/>
      <c r="AA696" s="28"/>
      <c r="AB696" s="28"/>
      <c r="AC696" s="28"/>
      <c r="AD696" s="28"/>
      <c r="AE696" s="28"/>
      <c r="AF696" s="28"/>
      <c r="AG696" s="36"/>
      <c r="AH696" s="36"/>
      <c r="AI696" s="36"/>
      <c r="AJ696" s="36"/>
    </row>
    <row r="697" ht="22.5" customHeight="1">
      <c r="A697" s="28"/>
      <c r="B697" s="28"/>
      <c r="C697" s="28"/>
      <c r="D697" s="28"/>
      <c r="E697" s="28"/>
      <c r="F697" s="36"/>
      <c r="G697" s="52"/>
      <c r="H697" s="28"/>
      <c r="I697" s="28"/>
      <c r="J697" s="28"/>
      <c r="K697" s="28"/>
      <c r="L697" s="28"/>
      <c r="M697" s="28"/>
      <c r="N697" s="28"/>
      <c r="O697" s="28"/>
      <c r="P697" s="28"/>
      <c r="Q697" s="28"/>
      <c r="R697" s="145"/>
      <c r="S697" s="28"/>
      <c r="T697" s="28"/>
      <c r="U697" s="28"/>
      <c r="V697" s="160"/>
      <c r="W697" s="28"/>
      <c r="X697" s="28"/>
      <c r="Y697" s="28"/>
      <c r="Z697" s="28"/>
      <c r="AA697" s="28"/>
      <c r="AB697" s="28"/>
      <c r="AC697" s="28"/>
      <c r="AD697" s="28"/>
      <c r="AE697" s="28"/>
      <c r="AF697" s="28"/>
      <c r="AG697" s="36"/>
      <c r="AH697" s="36"/>
      <c r="AI697" s="36"/>
      <c r="AJ697" s="36"/>
    </row>
    <row r="698" ht="22.5" customHeight="1">
      <c r="A698" s="28"/>
      <c r="B698" s="28"/>
      <c r="C698" s="28"/>
      <c r="D698" s="28"/>
      <c r="E698" s="28"/>
      <c r="F698" s="36"/>
      <c r="G698" s="52"/>
      <c r="H698" s="28"/>
      <c r="I698" s="28"/>
      <c r="J698" s="28"/>
      <c r="K698" s="28"/>
      <c r="L698" s="28"/>
      <c r="M698" s="28"/>
      <c r="N698" s="28"/>
      <c r="O698" s="28"/>
      <c r="P698" s="28"/>
      <c r="Q698" s="28"/>
      <c r="R698" s="145"/>
      <c r="S698" s="28"/>
      <c r="T698" s="28"/>
      <c r="U698" s="28"/>
      <c r="V698" s="160"/>
      <c r="W698" s="28"/>
      <c r="X698" s="28"/>
      <c r="Y698" s="28"/>
      <c r="Z698" s="28"/>
      <c r="AA698" s="28"/>
      <c r="AB698" s="28"/>
      <c r="AC698" s="28"/>
      <c r="AD698" s="28"/>
      <c r="AE698" s="28"/>
      <c r="AF698" s="28"/>
      <c r="AG698" s="36"/>
      <c r="AH698" s="36"/>
      <c r="AI698" s="36"/>
      <c r="AJ698" s="36"/>
    </row>
    <row r="699" ht="22.5" customHeight="1">
      <c r="A699" s="28"/>
      <c r="B699" s="28"/>
      <c r="C699" s="28"/>
      <c r="D699" s="28"/>
      <c r="E699" s="28"/>
      <c r="F699" s="36"/>
      <c r="G699" s="52"/>
      <c r="H699" s="28"/>
      <c r="I699" s="28"/>
      <c r="J699" s="28"/>
      <c r="K699" s="28"/>
      <c r="L699" s="28"/>
      <c r="M699" s="28"/>
      <c r="N699" s="28"/>
      <c r="O699" s="28"/>
      <c r="P699" s="28"/>
      <c r="Q699" s="28"/>
      <c r="R699" s="145"/>
      <c r="S699" s="28"/>
      <c r="T699" s="28"/>
      <c r="U699" s="28"/>
      <c r="V699" s="160"/>
      <c r="W699" s="28"/>
      <c r="X699" s="28"/>
      <c r="Y699" s="28"/>
      <c r="Z699" s="28"/>
      <c r="AA699" s="28"/>
      <c r="AB699" s="28"/>
      <c r="AC699" s="28"/>
      <c r="AD699" s="28"/>
      <c r="AE699" s="28"/>
      <c r="AF699" s="28"/>
      <c r="AG699" s="36"/>
      <c r="AH699" s="36"/>
      <c r="AI699" s="36"/>
      <c r="AJ699" s="36"/>
    </row>
    <row r="700" ht="22.5" customHeight="1">
      <c r="A700" s="28"/>
      <c r="B700" s="28"/>
      <c r="C700" s="28"/>
      <c r="D700" s="28"/>
      <c r="E700" s="28"/>
      <c r="F700" s="36"/>
      <c r="G700" s="52"/>
      <c r="H700" s="28"/>
      <c r="I700" s="28"/>
      <c r="J700" s="28"/>
      <c r="K700" s="28"/>
      <c r="L700" s="28"/>
      <c r="M700" s="28"/>
      <c r="N700" s="28"/>
      <c r="O700" s="28"/>
      <c r="P700" s="28"/>
      <c r="Q700" s="28"/>
      <c r="R700" s="145"/>
      <c r="S700" s="28"/>
      <c r="T700" s="28"/>
      <c r="U700" s="28"/>
      <c r="V700" s="160"/>
      <c r="W700" s="28"/>
      <c r="X700" s="28"/>
      <c r="Y700" s="28"/>
      <c r="Z700" s="28"/>
      <c r="AA700" s="28"/>
      <c r="AB700" s="28"/>
      <c r="AC700" s="28"/>
      <c r="AD700" s="28"/>
      <c r="AE700" s="28"/>
      <c r="AF700" s="28"/>
      <c r="AG700" s="36"/>
      <c r="AH700" s="36"/>
      <c r="AI700" s="36"/>
      <c r="AJ700" s="36"/>
    </row>
    <row r="701" ht="22.5" customHeight="1">
      <c r="A701" s="28"/>
      <c r="B701" s="28"/>
      <c r="C701" s="28"/>
      <c r="D701" s="28"/>
      <c r="E701" s="28"/>
      <c r="F701" s="36"/>
      <c r="G701" s="52"/>
      <c r="H701" s="28"/>
      <c r="I701" s="28"/>
      <c r="J701" s="28"/>
      <c r="K701" s="28"/>
      <c r="L701" s="28"/>
      <c r="M701" s="28"/>
      <c r="N701" s="28"/>
      <c r="O701" s="28"/>
      <c r="P701" s="28"/>
      <c r="Q701" s="28"/>
      <c r="R701" s="145"/>
      <c r="S701" s="28"/>
      <c r="T701" s="28"/>
      <c r="U701" s="28"/>
      <c r="V701" s="160"/>
      <c r="W701" s="28"/>
      <c r="X701" s="28"/>
      <c r="Y701" s="28"/>
      <c r="Z701" s="28"/>
      <c r="AA701" s="28"/>
      <c r="AB701" s="28"/>
      <c r="AC701" s="28"/>
      <c r="AD701" s="28"/>
      <c r="AE701" s="28"/>
      <c r="AF701" s="28"/>
      <c r="AG701" s="36"/>
      <c r="AH701" s="36"/>
      <c r="AI701" s="36"/>
      <c r="AJ701" s="36"/>
    </row>
    <row r="702" ht="22.5" customHeight="1">
      <c r="A702" s="28"/>
      <c r="B702" s="28"/>
      <c r="C702" s="28"/>
      <c r="D702" s="28"/>
      <c r="E702" s="28"/>
      <c r="F702" s="36"/>
      <c r="G702" s="52"/>
      <c r="H702" s="28"/>
      <c r="I702" s="28"/>
      <c r="J702" s="28"/>
      <c r="K702" s="28"/>
      <c r="L702" s="28"/>
      <c r="M702" s="28"/>
      <c r="N702" s="28"/>
      <c r="O702" s="28"/>
      <c r="P702" s="28"/>
      <c r="Q702" s="28"/>
      <c r="R702" s="145"/>
      <c r="S702" s="28"/>
      <c r="T702" s="28"/>
      <c r="U702" s="28"/>
      <c r="V702" s="160"/>
      <c r="W702" s="28"/>
      <c r="X702" s="28"/>
      <c r="Y702" s="28"/>
      <c r="Z702" s="28"/>
      <c r="AA702" s="28"/>
      <c r="AB702" s="28"/>
      <c r="AC702" s="28"/>
      <c r="AD702" s="28"/>
      <c r="AE702" s="28"/>
      <c r="AF702" s="28"/>
      <c r="AG702" s="36"/>
      <c r="AH702" s="36"/>
      <c r="AI702" s="36"/>
      <c r="AJ702" s="36"/>
    </row>
    <row r="703" ht="22.5" customHeight="1">
      <c r="A703" s="28"/>
      <c r="B703" s="28"/>
      <c r="C703" s="28"/>
      <c r="D703" s="28"/>
      <c r="E703" s="28"/>
      <c r="F703" s="36"/>
      <c r="G703" s="52"/>
      <c r="H703" s="28"/>
      <c r="I703" s="28"/>
      <c r="J703" s="28"/>
      <c r="K703" s="28"/>
      <c r="L703" s="28"/>
      <c r="M703" s="28"/>
      <c r="N703" s="28"/>
      <c r="O703" s="28"/>
      <c r="P703" s="28"/>
      <c r="Q703" s="28"/>
      <c r="R703" s="145"/>
      <c r="S703" s="28"/>
      <c r="T703" s="28"/>
      <c r="U703" s="28"/>
      <c r="V703" s="160"/>
      <c r="W703" s="28"/>
      <c r="X703" s="28"/>
      <c r="Y703" s="28"/>
      <c r="Z703" s="28"/>
      <c r="AA703" s="28"/>
      <c r="AB703" s="28"/>
      <c r="AC703" s="28"/>
      <c r="AD703" s="28"/>
      <c r="AE703" s="28"/>
      <c r="AF703" s="28"/>
      <c r="AG703" s="36"/>
      <c r="AH703" s="36"/>
      <c r="AI703" s="36"/>
      <c r="AJ703" s="36"/>
    </row>
    <row r="704" ht="22.5" customHeight="1">
      <c r="A704" s="28"/>
      <c r="B704" s="28"/>
      <c r="C704" s="28"/>
      <c r="D704" s="28"/>
      <c r="E704" s="28"/>
      <c r="F704" s="36"/>
      <c r="G704" s="52"/>
      <c r="H704" s="28"/>
      <c r="I704" s="28"/>
      <c r="J704" s="28"/>
      <c r="K704" s="28"/>
      <c r="L704" s="28"/>
      <c r="M704" s="28"/>
      <c r="N704" s="28"/>
      <c r="O704" s="28"/>
      <c r="P704" s="28"/>
      <c r="Q704" s="28"/>
      <c r="R704" s="145"/>
      <c r="S704" s="28"/>
      <c r="T704" s="28"/>
      <c r="U704" s="28"/>
      <c r="V704" s="160"/>
      <c r="W704" s="28"/>
      <c r="X704" s="28"/>
      <c r="Y704" s="28"/>
      <c r="Z704" s="28"/>
      <c r="AA704" s="28"/>
      <c r="AB704" s="28"/>
      <c r="AC704" s="28"/>
      <c r="AD704" s="28"/>
      <c r="AE704" s="28"/>
      <c r="AF704" s="28"/>
      <c r="AG704" s="36"/>
      <c r="AH704" s="36"/>
      <c r="AI704" s="36"/>
      <c r="AJ704" s="36"/>
    </row>
    <row r="705" ht="22.5" customHeight="1">
      <c r="A705" s="28"/>
      <c r="B705" s="28"/>
      <c r="C705" s="28"/>
      <c r="D705" s="28"/>
      <c r="E705" s="28"/>
      <c r="F705" s="36"/>
      <c r="G705" s="52"/>
      <c r="H705" s="28"/>
      <c r="I705" s="28"/>
      <c r="J705" s="28"/>
      <c r="K705" s="28"/>
      <c r="L705" s="28"/>
      <c r="M705" s="28"/>
      <c r="N705" s="28"/>
      <c r="O705" s="28"/>
      <c r="P705" s="28"/>
      <c r="Q705" s="28"/>
      <c r="R705" s="145"/>
      <c r="S705" s="28"/>
      <c r="T705" s="28"/>
      <c r="U705" s="28"/>
      <c r="V705" s="160"/>
      <c r="W705" s="28"/>
      <c r="X705" s="28"/>
      <c r="Y705" s="28"/>
      <c r="Z705" s="28"/>
      <c r="AA705" s="28"/>
      <c r="AB705" s="28"/>
      <c r="AC705" s="28"/>
      <c r="AD705" s="28"/>
      <c r="AE705" s="28"/>
      <c r="AF705" s="28"/>
      <c r="AG705" s="36"/>
      <c r="AH705" s="36"/>
      <c r="AI705" s="36"/>
      <c r="AJ705" s="36"/>
    </row>
    <row r="706" ht="22.5" customHeight="1">
      <c r="A706" s="28"/>
      <c r="B706" s="28"/>
      <c r="C706" s="28"/>
      <c r="D706" s="28"/>
      <c r="E706" s="28"/>
      <c r="F706" s="36"/>
      <c r="G706" s="52"/>
      <c r="H706" s="28"/>
      <c r="I706" s="28"/>
      <c r="J706" s="28"/>
      <c r="K706" s="28"/>
      <c r="L706" s="28"/>
      <c r="M706" s="28"/>
      <c r="N706" s="28"/>
      <c r="O706" s="28"/>
      <c r="P706" s="28"/>
      <c r="Q706" s="28"/>
      <c r="R706" s="145"/>
      <c r="S706" s="28"/>
      <c r="T706" s="28"/>
      <c r="U706" s="28"/>
      <c r="V706" s="160"/>
      <c r="W706" s="28"/>
      <c r="X706" s="28"/>
      <c r="Y706" s="28"/>
      <c r="Z706" s="28"/>
      <c r="AA706" s="28"/>
      <c r="AB706" s="28"/>
      <c r="AC706" s="28"/>
      <c r="AD706" s="28"/>
      <c r="AE706" s="28"/>
      <c r="AF706" s="28"/>
      <c r="AG706" s="36"/>
      <c r="AH706" s="36"/>
      <c r="AI706" s="36"/>
      <c r="AJ706" s="36"/>
    </row>
    <row r="707" ht="22.5" customHeight="1">
      <c r="A707" s="28"/>
      <c r="B707" s="28"/>
      <c r="C707" s="28"/>
      <c r="D707" s="28"/>
      <c r="E707" s="28"/>
      <c r="F707" s="36"/>
      <c r="G707" s="52"/>
      <c r="H707" s="28"/>
      <c r="I707" s="28"/>
      <c r="J707" s="28"/>
      <c r="K707" s="28"/>
      <c r="L707" s="28"/>
      <c r="M707" s="28"/>
      <c r="N707" s="28"/>
      <c r="O707" s="28"/>
      <c r="P707" s="28"/>
      <c r="Q707" s="28"/>
      <c r="R707" s="145"/>
      <c r="S707" s="28"/>
      <c r="T707" s="28"/>
      <c r="U707" s="28"/>
      <c r="V707" s="160"/>
      <c r="W707" s="28"/>
      <c r="X707" s="28"/>
      <c r="Y707" s="28"/>
      <c r="Z707" s="28"/>
      <c r="AA707" s="28"/>
      <c r="AB707" s="28"/>
      <c r="AC707" s="28"/>
      <c r="AD707" s="28"/>
      <c r="AE707" s="28"/>
      <c r="AF707" s="28"/>
      <c r="AG707" s="36"/>
      <c r="AH707" s="36"/>
      <c r="AI707" s="36"/>
      <c r="AJ707" s="36"/>
    </row>
    <row r="708" ht="22.5" customHeight="1">
      <c r="A708" s="28"/>
      <c r="B708" s="28"/>
      <c r="C708" s="28"/>
      <c r="D708" s="28"/>
      <c r="E708" s="28"/>
      <c r="F708" s="36"/>
      <c r="G708" s="52"/>
      <c r="H708" s="28"/>
      <c r="I708" s="28"/>
      <c r="J708" s="28"/>
      <c r="K708" s="28"/>
      <c r="L708" s="28"/>
      <c r="M708" s="28"/>
      <c r="N708" s="28"/>
      <c r="O708" s="28"/>
      <c r="P708" s="28"/>
      <c r="Q708" s="28"/>
      <c r="R708" s="145"/>
      <c r="S708" s="28"/>
      <c r="T708" s="28"/>
      <c r="U708" s="28"/>
      <c r="V708" s="160"/>
      <c r="W708" s="28"/>
      <c r="X708" s="28"/>
      <c r="Y708" s="28"/>
      <c r="Z708" s="28"/>
      <c r="AA708" s="28"/>
      <c r="AB708" s="28"/>
      <c r="AC708" s="28"/>
      <c r="AD708" s="28"/>
      <c r="AE708" s="28"/>
      <c r="AF708" s="28"/>
      <c r="AG708" s="36"/>
      <c r="AH708" s="36"/>
      <c r="AI708" s="36"/>
      <c r="AJ708" s="36"/>
    </row>
    <row r="709" ht="22.5" customHeight="1">
      <c r="A709" s="28"/>
      <c r="B709" s="28"/>
      <c r="C709" s="28"/>
      <c r="D709" s="28"/>
      <c r="E709" s="28"/>
      <c r="F709" s="36"/>
      <c r="G709" s="52"/>
      <c r="H709" s="28"/>
      <c r="I709" s="28"/>
      <c r="J709" s="28"/>
      <c r="K709" s="28"/>
      <c r="L709" s="28"/>
      <c r="M709" s="28"/>
      <c r="N709" s="28"/>
      <c r="O709" s="28"/>
      <c r="P709" s="28"/>
      <c r="Q709" s="28"/>
      <c r="R709" s="145"/>
      <c r="S709" s="28"/>
      <c r="T709" s="28"/>
      <c r="U709" s="28"/>
      <c r="V709" s="160"/>
      <c r="W709" s="28"/>
      <c r="X709" s="28"/>
      <c r="Y709" s="28"/>
      <c r="Z709" s="28"/>
      <c r="AA709" s="28"/>
      <c r="AB709" s="28"/>
      <c r="AC709" s="28"/>
      <c r="AD709" s="28"/>
      <c r="AE709" s="28"/>
      <c r="AF709" s="28"/>
      <c r="AG709" s="36"/>
      <c r="AH709" s="36"/>
      <c r="AI709" s="36"/>
      <c r="AJ709" s="36"/>
    </row>
    <row r="710" ht="22.5" customHeight="1">
      <c r="A710" s="28"/>
      <c r="B710" s="28"/>
      <c r="C710" s="28"/>
      <c r="D710" s="28"/>
      <c r="E710" s="28"/>
      <c r="F710" s="36"/>
      <c r="G710" s="52"/>
      <c r="H710" s="28"/>
      <c r="I710" s="28"/>
      <c r="J710" s="28"/>
      <c r="K710" s="28"/>
      <c r="L710" s="28"/>
      <c r="M710" s="28"/>
      <c r="N710" s="28"/>
      <c r="O710" s="28"/>
      <c r="P710" s="28"/>
      <c r="Q710" s="28"/>
      <c r="R710" s="145"/>
      <c r="S710" s="28"/>
      <c r="T710" s="28"/>
      <c r="U710" s="28"/>
      <c r="V710" s="160"/>
      <c r="W710" s="28"/>
      <c r="X710" s="28"/>
      <c r="Y710" s="28"/>
      <c r="Z710" s="28"/>
      <c r="AA710" s="28"/>
      <c r="AB710" s="28"/>
      <c r="AC710" s="28"/>
      <c r="AD710" s="28"/>
      <c r="AE710" s="28"/>
      <c r="AF710" s="28"/>
      <c r="AG710" s="36"/>
      <c r="AH710" s="36"/>
      <c r="AI710" s="36"/>
      <c r="AJ710" s="36"/>
    </row>
    <row r="711" ht="22.5" customHeight="1">
      <c r="A711" s="28"/>
      <c r="B711" s="28"/>
      <c r="C711" s="28"/>
      <c r="D711" s="28"/>
      <c r="E711" s="28"/>
      <c r="F711" s="36"/>
      <c r="G711" s="52"/>
      <c r="H711" s="28"/>
      <c r="I711" s="28"/>
      <c r="J711" s="28"/>
      <c r="K711" s="28"/>
      <c r="L711" s="28"/>
      <c r="M711" s="28"/>
      <c r="N711" s="28"/>
      <c r="O711" s="28"/>
      <c r="P711" s="28"/>
      <c r="Q711" s="28"/>
      <c r="R711" s="145"/>
      <c r="S711" s="28"/>
      <c r="T711" s="28"/>
      <c r="U711" s="28"/>
      <c r="V711" s="160"/>
      <c r="W711" s="28"/>
      <c r="X711" s="28"/>
      <c r="Y711" s="28"/>
      <c r="Z711" s="28"/>
      <c r="AA711" s="28"/>
      <c r="AB711" s="28"/>
      <c r="AC711" s="28"/>
      <c r="AD711" s="28"/>
      <c r="AE711" s="28"/>
      <c r="AF711" s="28"/>
      <c r="AG711" s="36"/>
      <c r="AH711" s="36"/>
      <c r="AI711" s="36"/>
      <c r="AJ711" s="36"/>
    </row>
    <row r="712" ht="22.5" customHeight="1">
      <c r="A712" s="28"/>
      <c r="B712" s="28"/>
      <c r="C712" s="28"/>
      <c r="D712" s="28"/>
      <c r="E712" s="28"/>
      <c r="F712" s="36"/>
      <c r="G712" s="52"/>
      <c r="H712" s="28"/>
      <c r="I712" s="28"/>
      <c r="J712" s="28"/>
      <c r="K712" s="28"/>
      <c r="L712" s="28"/>
      <c r="M712" s="28"/>
      <c r="N712" s="28"/>
      <c r="O712" s="28"/>
      <c r="P712" s="28"/>
      <c r="Q712" s="28"/>
      <c r="R712" s="145"/>
      <c r="S712" s="28"/>
      <c r="T712" s="28"/>
      <c r="U712" s="28"/>
      <c r="V712" s="160"/>
      <c r="W712" s="28"/>
      <c r="X712" s="28"/>
      <c r="Y712" s="28"/>
      <c r="Z712" s="28"/>
      <c r="AA712" s="28"/>
      <c r="AB712" s="28"/>
      <c r="AC712" s="28"/>
      <c r="AD712" s="28"/>
      <c r="AE712" s="28"/>
      <c r="AF712" s="28"/>
      <c r="AG712" s="36"/>
      <c r="AH712" s="36"/>
      <c r="AI712" s="36"/>
      <c r="AJ712" s="36"/>
    </row>
    <row r="713" ht="22.5" customHeight="1">
      <c r="A713" s="28"/>
      <c r="B713" s="28"/>
      <c r="C713" s="28"/>
      <c r="D713" s="28"/>
      <c r="E713" s="28"/>
      <c r="F713" s="36"/>
      <c r="G713" s="52"/>
      <c r="H713" s="28"/>
      <c r="I713" s="28"/>
      <c r="J713" s="28"/>
      <c r="K713" s="28"/>
      <c r="L713" s="28"/>
      <c r="M713" s="28"/>
      <c r="N713" s="28"/>
      <c r="O713" s="28"/>
      <c r="P713" s="28"/>
      <c r="Q713" s="28"/>
      <c r="R713" s="145"/>
      <c r="S713" s="28"/>
      <c r="T713" s="28"/>
      <c r="U713" s="28"/>
      <c r="V713" s="160"/>
      <c r="W713" s="28"/>
      <c r="X713" s="28"/>
      <c r="Y713" s="28"/>
      <c r="Z713" s="28"/>
      <c r="AA713" s="28"/>
      <c r="AB713" s="28"/>
      <c r="AC713" s="28"/>
      <c r="AD713" s="28"/>
      <c r="AE713" s="28"/>
      <c r="AF713" s="28"/>
      <c r="AG713" s="36"/>
      <c r="AH713" s="36"/>
      <c r="AI713" s="36"/>
      <c r="AJ713" s="36"/>
    </row>
    <row r="714" ht="22.5" customHeight="1">
      <c r="A714" s="28"/>
      <c r="B714" s="28"/>
      <c r="C714" s="28"/>
      <c r="D714" s="28"/>
      <c r="E714" s="28"/>
      <c r="F714" s="36"/>
      <c r="G714" s="52"/>
      <c r="H714" s="28"/>
      <c r="I714" s="28"/>
      <c r="J714" s="28"/>
      <c r="K714" s="28"/>
      <c r="L714" s="28"/>
      <c r="M714" s="28"/>
      <c r="N714" s="28"/>
      <c r="O714" s="28"/>
      <c r="P714" s="28"/>
      <c r="Q714" s="28"/>
      <c r="R714" s="145"/>
      <c r="S714" s="28"/>
      <c r="T714" s="28"/>
      <c r="U714" s="28"/>
      <c r="V714" s="160"/>
      <c r="W714" s="28"/>
      <c r="X714" s="28"/>
      <c r="Y714" s="28"/>
      <c r="Z714" s="28"/>
      <c r="AA714" s="28"/>
      <c r="AB714" s="28"/>
      <c r="AC714" s="28"/>
      <c r="AD714" s="28"/>
      <c r="AE714" s="28"/>
      <c r="AF714" s="28"/>
      <c r="AG714" s="36"/>
      <c r="AH714" s="36"/>
      <c r="AI714" s="36"/>
      <c r="AJ714" s="36"/>
    </row>
    <row r="715" ht="22.5" customHeight="1">
      <c r="A715" s="28"/>
      <c r="B715" s="28"/>
      <c r="C715" s="28"/>
      <c r="D715" s="28"/>
      <c r="E715" s="28"/>
      <c r="F715" s="36"/>
      <c r="G715" s="52"/>
      <c r="H715" s="28"/>
      <c r="I715" s="28"/>
      <c r="J715" s="28"/>
      <c r="K715" s="28"/>
      <c r="L715" s="28"/>
      <c r="M715" s="28"/>
      <c r="N715" s="28"/>
      <c r="O715" s="28"/>
      <c r="P715" s="28"/>
      <c r="Q715" s="28"/>
      <c r="R715" s="145"/>
      <c r="S715" s="28"/>
      <c r="T715" s="28"/>
      <c r="U715" s="28"/>
      <c r="V715" s="160"/>
      <c r="W715" s="28"/>
      <c r="X715" s="28"/>
      <c r="Y715" s="28"/>
      <c r="Z715" s="28"/>
      <c r="AA715" s="28"/>
      <c r="AB715" s="28"/>
      <c r="AC715" s="28"/>
      <c r="AD715" s="28"/>
      <c r="AE715" s="28"/>
      <c r="AF715" s="28"/>
      <c r="AG715" s="36"/>
      <c r="AH715" s="36"/>
      <c r="AI715" s="36"/>
      <c r="AJ715" s="36"/>
    </row>
    <row r="716" ht="22.5" customHeight="1">
      <c r="A716" s="28"/>
      <c r="B716" s="28"/>
      <c r="C716" s="28"/>
      <c r="D716" s="28"/>
      <c r="E716" s="28"/>
      <c r="F716" s="36"/>
      <c r="G716" s="52"/>
      <c r="H716" s="28"/>
      <c r="I716" s="28"/>
      <c r="J716" s="28"/>
      <c r="K716" s="28"/>
      <c r="L716" s="28"/>
      <c r="M716" s="28"/>
      <c r="N716" s="28"/>
      <c r="O716" s="28"/>
      <c r="P716" s="28"/>
      <c r="Q716" s="28"/>
      <c r="R716" s="145"/>
      <c r="S716" s="28"/>
      <c r="T716" s="28"/>
      <c r="U716" s="28"/>
      <c r="V716" s="160"/>
      <c r="W716" s="28"/>
      <c r="X716" s="28"/>
      <c r="Y716" s="28"/>
      <c r="Z716" s="28"/>
      <c r="AA716" s="28"/>
      <c r="AB716" s="28"/>
      <c r="AC716" s="28"/>
      <c r="AD716" s="28"/>
      <c r="AE716" s="28"/>
      <c r="AF716" s="28"/>
      <c r="AG716" s="36"/>
      <c r="AH716" s="36"/>
      <c r="AI716" s="36"/>
      <c r="AJ716" s="36"/>
    </row>
    <row r="717" ht="22.5" customHeight="1">
      <c r="A717" s="28"/>
      <c r="B717" s="28"/>
      <c r="C717" s="28"/>
      <c r="D717" s="28"/>
      <c r="E717" s="28"/>
      <c r="F717" s="36"/>
      <c r="G717" s="52"/>
      <c r="H717" s="28"/>
      <c r="I717" s="28"/>
      <c r="J717" s="28"/>
      <c r="K717" s="28"/>
      <c r="L717" s="28"/>
      <c r="M717" s="28"/>
      <c r="N717" s="28"/>
      <c r="O717" s="28"/>
      <c r="P717" s="28"/>
      <c r="Q717" s="28"/>
      <c r="R717" s="145"/>
      <c r="S717" s="28"/>
      <c r="T717" s="28"/>
      <c r="U717" s="28"/>
      <c r="V717" s="160"/>
      <c r="W717" s="28"/>
      <c r="X717" s="28"/>
      <c r="Y717" s="28"/>
      <c r="Z717" s="28"/>
      <c r="AA717" s="28"/>
      <c r="AB717" s="28"/>
      <c r="AC717" s="28"/>
      <c r="AD717" s="28"/>
      <c r="AE717" s="28"/>
      <c r="AF717" s="28"/>
      <c r="AG717" s="36"/>
      <c r="AH717" s="36"/>
      <c r="AI717" s="36"/>
      <c r="AJ717" s="36"/>
    </row>
    <row r="718" ht="22.5" customHeight="1">
      <c r="A718" s="28"/>
      <c r="B718" s="28"/>
      <c r="C718" s="28"/>
      <c r="D718" s="28"/>
      <c r="E718" s="28"/>
      <c r="F718" s="36"/>
      <c r="G718" s="52"/>
      <c r="H718" s="28"/>
      <c r="I718" s="28"/>
      <c r="J718" s="28"/>
      <c r="K718" s="28"/>
      <c r="L718" s="28"/>
      <c r="M718" s="28"/>
      <c r="N718" s="28"/>
      <c r="O718" s="28"/>
      <c r="P718" s="28"/>
      <c r="Q718" s="28"/>
      <c r="R718" s="145"/>
      <c r="S718" s="28"/>
      <c r="T718" s="28"/>
      <c r="U718" s="28"/>
      <c r="V718" s="160"/>
      <c r="W718" s="28"/>
      <c r="X718" s="28"/>
      <c r="Y718" s="28"/>
      <c r="Z718" s="28"/>
      <c r="AA718" s="28"/>
      <c r="AB718" s="28"/>
      <c r="AC718" s="28"/>
      <c r="AD718" s="28"/>
      <c r="AE718" s="28"/>
      <c r="AF718" s="28"/>
      <c r="AG718" s="36"/>
      <c r="AH718" s="36"/>
      <c r="AI718" s="36"/>
      <c r="AJ718" s="36"/>
    </row>
    <row r="719" ht="22.5" customHeight="1">
      <c r="A719" s="28"/>
      <c r="B719" s="28"/>
      <c r="C719" s="28"/>
      <c r="D719" s="28"/>
      <c r="E719" s="28"/>
      <c r="F719" s="36"/>
      <c r="G719" s="52"/>
      <c r="H719" s="28"/>
      <c r="I719" s="28"/>
      <c r="J719" s="28"/>
      <c r="K719" s="28"/>
      <c r="L719" s="28"/>
      <c r="M719" s="28"/>
      <c r="N719" s="28"/>
      <c r="O719" s="28"/>
      <c r="P719" s="28"/>
      <c r="Q719" s="28"/>
      <c r="R719" s="145"/>
      <c r="S719" s="28"/>
      <c r="T719" s="28"/>
      <c r="U719" s="28"/>
      <c r="V719" s="160"/>
      <c r="W719" s="28"/>
      <c r="X719" s="28"/>
      <c r="Y719" s="28"/>
      <c r="Z719" s="28"/>
      <c r="AA719" s="28"/>
      <c r="AB719" s="28"/>
      <c r="AC719" s="28"/>
      <c r="AD719" s="28"/>
      <c r="AE719" s="28"/>
      <c r="AF719" s="28"/>
      <c r="AG719" s="36"/>
      <c r="AH719" s="36"/>
      <c r="AI719" s="36"/>
      <c r="AJ719" s="36"/>
    </row>
    <row r="720" ht="22.5" customHeight="1">
      <c r="A720" s="28"/>
      <c r="B720" s="28"/>
      <c r="C720" s="28"/>
      <c r="D720" s="28"/>
      <c r="E720" s="28"/>
      <c r="F720" s="36"/>
      <c r="G720" s="52"/>
      <c r="H720" s="28"/>
      <c r="I720" s="28"/>
      <c r="J720" s="28"/>
      <c r="K720" s="28"/>
      <c r="L720" s="28"/>
      <c r="M720" s="28"/>
      <c r="N720" s="28"/>
      <c r="O720" s="28"/>
      <c r="P720" s="28"/>
      <c r="Q720" s="28"/>
      <c r="R720" s="145"/>
      <c r="S720" s="28"/>
      <c r="T720" s="28"/>
      <c r="U720" s="28"/>
      <c r="V720" s="160"/>
      <c r="W720" s="28"/>
      <c r="X720" s="28"/>
      <c r="Y720" s="28"/>
      <c r="Z720" s="28"/>
      <c r="AA720" s="28"/>
      <c r="AB720" s="28"/>
      <c r="AC720" s="28"/>
      <c r="AD720" s="28"/>
      <c r="AE720" s="28"/>
      <c r="AF720" s="28"/>
      <c r="AG720" s="36"/>
      <c r="AH720" s="36"/>
      <c r="AI720" s="36"/>
      <c r="AJ720" s="36"/>
    </row>
    <row r="721" ht="22.5" customHeight="1">
      <c r="A721" s="28"/>
      <c r="B721" s="28"/>
      <c r="C721" s="28"/>
      <c r="D721" s="28"/>
      <c r="E721" s="28"/>
      <c r="F721" s="36"/>
      <c r="G721" s="52"/>
      <c r="H721" s="28"/>
      <c r="I721" s="28"/>
      <c r="J721" s="28"/>
      <c r="K721" s="28"/>
      <c r="L721" s="28"/>
      <c r="M721" s="28"/>
      <c r="N721" s="28"/>
      <c r="O721" s="28"/>
      <c r="P721" s="28"/>
      <c r="Q721" s="28"/>
      <c r="R721" s="145"/>
      <c r="S721" s="28"/>
      <c r="T721" s="28"/>
      <c r="U721" s="28"/>
      <c r="V721" s="160"/>
      <c r="W721" s="28"/>
      <c r="X721" s="28"/>
      <c r="Y721" s="28"/>
      <c r="Z721" s="28"/>
      <c r="AA721" s="28"/>
      <c r="AB721" s="28"/>
      <c r="AC721" s="28"/>
      <c r="AD721" s="28"/>
      <c r="AE721" s="28"/>
      <c r="AF721" s="28"/>
      <c r="AG721" s="36"/>
      <c r="AH721" s="36"/>
      <c r="AI721" s="36"/>
      <c r="AJ721" s="36"/>
    </row>
    <row r="722" ht="22.5" customHeight="1">
      <c r="A722" s="28"/>
      <c r="B722" s="28"/>
      <c r="C722" s="28"/>
      <c r="D722" s="28"/>
      <c r="E722" s="28"/>
      <c r="F722" s="36"/>
      <c r="G722" s="52"/>
      <c r="H722" s="28"/>
      <c r="I722" s="28"/>
      <c r="J722" s="28"/>
      <c r="K722" s="28"/>
      <c r="L722" s="28"/>
      <c r="M722" s="28"/>
      <c r="N722" s="28"/>
      <c r="O722" s="28"/>
      <c r="P722" s="28"/>
      <c r="Q722" s="28"/>
      <c r="R722" s="145"/>
      <c r="S722" s="28"/>
      <c r="T722" s="28"/>
      <c r="U722" s="28"/>
      <c r="V722" s="160"/>
      <c r="W722" s="28"/>
      <c r="X722" s="28"/>
      <c r="Y722" s="28"/>
      <c r="Z722" s="28"/>
      <c r="AA722" s="28"/>
      <c r="AB722" s="28"/>
      <c r="AC722" s="28"/>
      <c r="AD722" s="28"/>
      <c r="AE722" s="28"/>
      <c r="AF722" s="28"/>
      <c r="AG722" s="36"/>
      <c r="AH722" s="36"/>
      <c r="AI722" s="36"/>
      <c r="AJ722" s="36"/>
    </row>
    <row r="723" ht="22.5" customHeight="1">
      <c r="A723" s="28"/>
      <c r="B723" s="28"/>
      <c r="C723" s="28"/>
      <c r="D723" s="28"/>
      <c r="E723" s="28"/>
      <c r="F723" s="36"/>
      <c r="G723" s="52"/>
      <c r="H723" s="28"/>
      <c r="I723" s="28"/>
      <c r="J723" s="28"/>
      <c r="K723" s="28"/>
      <c r="L723" s="28"/>
      <c r="M723" s="28"/>
      <c r="N723" s="28"/>
      <c r="O723" s="28"/>
      <c r="P723" s="28"/>
      <c r="Q723" s="28"/>
      <c r="R723" s="145"/>
      <c r="S723" s="28"/>
      <c r="T723" s="28"/>
      <c r="U723" s="28"/>
      <c r="V723" s="160"/>
      <c r="W723" s="28"/>
      <c r="X723" s="28"/>
      <c r="Y723" s="28"/>
      <c r="Z723" s="28"/>
      <c r="AA723" s="28"/>
      <c r="AB723" s="28"/>
      <c r="AC723" s="28"/>
      <c r="AD723" s="28"/>
      <c r="AE723" s="28"/>
      <c r="AF723" s="28"/>
      <c r="AG723" s="36"/>
      <c r="AH723" s="36"/>
      <c r="AI723" s="36"/>
      <c r="AJ723" s="36"/>
    </row>
    <row r="724" ht="22.5" customHeight="1">
      <c r="A724" s="28"/>
      <c r="B724" s="28"/>
      <c r="C724" s="28"/>
      <c r="D724" s="28"/>
      <c r="E724" s="28"/>
      <c r="F724" s="36"/>
      <c r="G724" s="52"/>
      <c r="H724" s="28"/>
      <c r="I724" s="28"/>
      <c r="J724" s="28"/>
      <c r="K724" s="28"/>
      <c r="L724" s="28"/>
      <c r="M724" s="28"/>
      <c r="N724" s="28"/>
      <c r="O724" s="28"/>
      <c r="P724" s="28"/>
      <c r="Q724" s="28"/>
      <c r="R724" s="145"/>
      <c r="S724" s="28"/>
      <c r="T724" s="28"/>
      <c r="U724" s="28"/>
      <c r="V724" s="160"/>
      <c r="W724" s="28"/>
      <c r="X724" s="28"/>
      <c r="Y724" s="28"/>
      <c r="Z724" s="28"/>
      <c r="AA724" s="28"/>
      <c r="AB724" s="28"/>
      <c r="AC724" s="28"/>
      <c r="AD724" s="28"/>
      <c r="AE724" s="28"/>
      <c r="AF724" s="28"/>
      <c r="AG724" s="36"/>
      <c r="AH724" s="36"/>
      <c r="AI724" s="36"/>
      <c r="AJ724" s="36"/>
    </row>
    <row r="725" ht="22.5" customHeight="1">
      <c r="A725" s="28"/>
      <c r="B725" s="28"/>
      <c r="C725" s="28"/>
      <c r="D725" s="28"/>
      <c r="E725" s="28"/>
      <c r="F725" s="36"/>
      <c r="G725" s="52"/>
      <c r="H725" s="28"/>
      <c r="I725" s="28"/>
      <c r="J725" s="28"/>
      <c r="K725" s="28"/>
      <c r="L725" s="28"/>
      <c r="M725" s="28"/>
      <c r="N725" s="28"/>
      <c r="O725" s="28"/>
      <c r="P725" s="28"/>
      <c r="Q725" s="28"/>
      <c r="R725" s="145"/>
      <c r="S725" s="28"/>
      <c r="T725" s="28"/>
      <c r="U725" s="28"/>
      <c r="V725" s="160"/>
      <c r="W725" s="28"/>
      <c r="X725" s="28"/>
      <c r="Y725" s="28"/>
      <c r="Z725" s="28"/>
      <c r="AA725" s="28"/>
      <c r="AB725" s="28"/>
      <c r="AC725" s="28"/>
      <c r="AD725" s="28"/>
      <c r="AE725" s="28"/>
      <c r="AF725" s="28"/>
      <c r="AG725" s="36"/>
      <c r="AH725" s="36"/>
      <c r="AI725" s="36"/>
      <c r="AJ725" s="36"/>
    </row>
    <row r="726" ht="22.5" customHeight="1">
      <c r="A726" s="28"/>
      <c r="B726" s="28"/>
      <c r="C726" s="28"/>
      <c r="D726" s="28"/>
      <c r="E726" s="28"/>
      <c r="F726" s="36"/>
      <c r="G726" s="52"/>
      <c r="H726" s="28"/>
      <c r="I726" s="28"/>
      <c r="J726" s="28"/>
      <c r="K726" s="28"/>
      <c r="L726" s="28"/>
      <c r="M726" s="28"/>
      <c r="N726" s="28"/>
      <c r="O726" s="28"/>
      <c r="P726" s="28"/>
      <c r="Q726" s="28"/>
      <c r="R726" s="145"/>
      <c r="S726" s="28"/>
      <c r="T726" s="28"/>
      <c r="U726" s="28"/>
      <c r="V726" s="160"/>
      <c r="W726" s="28"/>
      <c r="X726" s="28"/>
      <c r="Y726" s="28"/>
      <c r="Z726" s="28"/>
      <c r="AA726" s="28"/>
      <c r="AB726" s="28"/>
      <c r="AC726" s="28"/>
      <c r="AD726" s="28"/>
      <c r="AE726" s="28"/>
      <c r="AF726" s="28"/>
      <c r="AG726" s="36"/>
      <c r="AH726" s="36"/>
      <c r="AI726" s="36"/>
      <c r="AJ726" s="36"/>
    </row>
    <row r="727" ht="22.5" customHeight="1">
      <c r="A727" s="28"/>
      <c r="B727" s="28"/>
      <c r="C727" s="28"/>
      <c r="D727" s="28"/>
      <c r="E727" s="28"/>
      <c r="F727" s="36"/>
      <c r="G727" s="52"/>
      <c r="H727" s="28"/>
      <c r="I727" s="28"/>
      <c r="J727" s="28"/>
      <c r="K727" s="28"/>
      <c r="L727" s="28"/>
      <c r="M727" s="28"/>
      <c r="N727" s="28"/>
      <c r="O727" s="28"/>
      <c r="P727" s="28"/>
      <c r="Q727" s="28"/>
      <c r="R727" s="145"/>
      <c r="S727" s="28"/>
      <c r="T727" s="28"/>
      <c r="U727" s="28"/>
      <c r="V727" s="160"/>
      <c r="W727" s="28"/>
      <c r="X727" s="28"/>
      <c r="Y727" s="28"/>
      <c r="Z727" s="28"/>
      <c r="AA727" s="28"/>
      <c r="AB727" s="28"/>
      <c r="AC727" s="28"/>
      <c r="AD727" s="28"/>
      <c r="AE727" s="28"/>
      <c r="AF727" s="28"/>
      <c r="AG727" s="36"/>
      <c r="AH727" s="36"/>
      <c r="AI727" s="36"/>
      <c r="AJ727" s="36"/>
    </row>
    <row r="728" ht="22.5" customHeight="1">
      <c r="A728" s="28"/>
      <c r="B728" s="28"/>
      <c r="C728" s="28"/>
      <c r="D728" s="28"/>
      <c r="E728" s="28"/>
      <c r="F728" s="36"/>
      <c r="G728" s="52"/>
      <c r="H728" s="28"/>
      <c r="I728" s="28"/>
      <c r="J728" s="28"/>
      <c r="K728" s="28"/>
      <c r="L728" s="28"/>
      <c r="M728" s="28"/>
      <c r="N728" s="28"/>
      <c r="O728" s="28"/>
      <c r="P728" s="28"/>
      <c r="Q728" s="28"/>
      <c r="R728" s="145"/>
      <c r="S728" s="28"/>
      <c r="T728" s="28"/>
      <c r="U728" s="28"/>
      <c r="V728" s="160"/>
      <c r="W728" s="28"/>
      <c r="X728" s="28"/>
      <c r="Y728" s="28"/>
      <c r="Z728" s="28"/>
      <c r="AA728" s="28"/>
      <c r="AB728" s="28"/>
      <c r="AC728" s="28"/>
      <c r="AD728" s="28"/>
      <c r="AE728" s="28"/>
      <c r="AF728" s="28"/>
      <c r="AG728" s="36"/>
      <c r="AH728" s="36"/>
      <c r="AI728" s="36"/>
      <c r="AJ728" s="36"/>
    </row>
    <row r="729" ht="22.5" customHeight="1">
      <c r="A729" s="28"/>
      <c r="B729" s="28"/>
      <c r="C729" s="28"/>
      <c r="D729" s="28"/>
      <c r="E729" s="28"/>
      <c r="F729" s="36"/>
      <c r="G729" s="52"/>
      <c r="H729" s="28"/>
      <c r="I729" s="28"/>
      <c r="J729" s="28"/>
      <c r="K729" s="28"/>
      <c r="L729" s="28"/>
      <c r="M729" s="28"/>
      <c r="N729" s="28"/>
      <c r="O729" s="28"/>
      <c r="P729" s="28"/>
      <c r="Q729" s="28"/>
      <c r="R729" s="145"/>
      <c r="S729" s="28"/>
      <c r="T729" s="28"/>
      <c r="U729" s="28"/>
      <c r="V729" s="160"/>
      <c r="W729" s="28"/>
      <c r="X729" s="28"/>
      <c r="Y729" s="28"/>
      <c r="Z729" s="28"/>
      <c r="AA729" s="28"/>
      <c r="AB729" s="28"/>
      <c r="AC729" s="28"/>
      <c r="AD729" s="28"/>
      <c r="AE729" s="28"/>
      <c r="AF729" s="28"/>
      <c r="AG729" s="36"/>
      <c r="AH729" s="36"/>
      <c r="AI729" s="36"/>
      <c r="AJ729" s="36"/>
    </row>
    <row r="730" ht="22.5" customHeight="1">
      <c r="A730" s="28"/>
      <c r="B730" s="28"/>
      <c r="C730" s="28"/>
      <c r="D730" s="28"/>
      <c r="E730" s="28"/>
      <c r="F730" s="36"/>
      <c r="G730" s="52"/>
      <c r="H730" s="28"/>
      <c r="I730" s="28"/>
      <c r="J730" s="28"/>
      <c r="K730" s="28"/>
      <c r="L730" s="28"/>
      <c r="M730" s="28"/>
      <c r="N730" s="28"/>
      <c r="O730" s="28"/>
      <c r="P730" s="28"/>
      <c r="Q730" s="28"/>
      <c r="R730" s="145"/>
      <c r="S730" s="28"/>
      <c r="T730" s="28"/>
      <c r="U730" s="28"/>
      <c r="V730" s="160"/>
      <c r="W730" s="28"/>
      <c r="X730" s="28"/>
      <c r="Y730" s="28"/>
      <c r="Z730" s="28"/>
      <c r="AA730" s="28"/>
      <c r="AB730" s="28"/>
      <c r="AC730" s="28"/>
      <c r="AD730" s="28"/>
      <c r="AE730" s="28"/>
      <c r="AF730" s="28"/>
      <c r="AG730" s="36"/>
      <c r="AH730" s="36"/>
      <c r="AI730" s="36"/>
      <c r="AJ730" s="36"/>
    </row>
    <row r="731" ht="22.5" customHeight="1">
      <c r="A731" s="28"/>
      <c r="B731" s="28"/>
      <c r="C731" s="28"/>
      <c r="D731" s="28"/>
      <c r="E731" s="28"/>
      <c r="F731" s="36"/>
      <c r="G731" s="52"/>
      <c r="H731" s="28"/>
      <c r="I731" s="28"/>
      <c r="J731" s="28"/>
      <c r="K731" s="28"/>
      <c r="L731" s="28"/>
      <c r="M731" s="28"/>
      <c r="N731" s="28"/>
      <c r="O731" s="28"/>
      <c r="P731" s="28"/>
      <c r="Q731" s="28"/>
      <c r="R731" s="145"/>
      <c r="S731" s="28"/>
      <c r="T731" s="28"/>
      <c r="U731" s="28"/>
      <c r="V731" s="160"/>
      <c r="W731" s="28"/>
      <c r="X731" s="28"/>
      <c r="Y731" s="28"/>
      <c r="Z731" s="28"/>
      <c r="AA731" s="28"/>
      <c r="AB731" s="28"/>
      <c r="AC731" s="28"/>
      <c r="AD731" s="28"/>
      <c r="AE731" s="28"/>
      <c r="AF731" s="28"/>
      <c r="AG731" s="36"/>
      <c r="AH731" s="36"/>
      <c r="AI731" s="36"/>
      <c r="AJ731" s="36"/>
    </row>
    <row r="732" ht="22.5" customHeight="1">
      <c r="A732" s="28"/>
      <c r="B732" s="28"/>
      <c r="C732" s="28"/>
      <c r="D732" s="28"/>
      <c r="E732" s="28"/>
      <c r="F732" s="36"/>
      <c r="G732" s="52"/>
      <c r="H732" s="28"/>
      <c r="I732" s="28"/>
      <c r="J732" s="28"/>
      <c r="K732" s="28"/>
      <c r="L732" s="28"/>
      <c r="M732" s="28"/>
      <c r="N732" s="28"/>
      <c r="O732" s="28"/>
      <c r="P732" s="28"/>
      <c r="Q732" s="28"/>
      <c r="R732" s="145"/>
      <c r="S732" s="28"/>
      <c r="T732" s="28"/>
      <c r="U732" s="28"/>
      <c r="V732" s="160"/>
      <c r="W732" s="28"/>
      <c r="X732" s="28"/>
      <c r="Y732" s="28"/>
      <c r="Z732" s="28"/>
      <c r="AA732" s="28"/>
      <c r="AB732" s="28"/>
      <c r="AC732" s="28"/>
      <c r="AD732" s="28"/>
      <c r="AE732" s="28"/>
      <c r="AF732" s="28"/>
      <c r="AG732" s="36"/>
      <c r="AH732" s="36"/>
      <c r="AI732" s="36"/>
      <c r="AJ732" s="36"/>
    </row>
    <row r="733" ht="22.5" customHeight="1">
      <c r="A733" s="28"/>
      <c r="B733" s="28"/>
      <c r="C733" s="28"/>
      <c r="D733" s="28"/>
      <c r="E733" s="28"/>
      <c r="F733" s="36"/>
      <c r="G733" s="52"/>
      <c r="H733" s="28"/>
      <c r="I733" s="28"/>
      <c r="J733" s="28"/>
      <c r="K733" s="28"/>
      <c r="L733" s="28"/>
      <c r="M733" s="28"/>
      <c r="N733" s="28"/>
      <c r="O733" s="28"/>
      <c r="P733" s="28"/>
      <c r="Q733" s="28"/>
      <c r="R733" s="145"/>
      <c r="S733" s="28"/>
      <c r="T733" s="28"/>
      <c r="U733" s="28"/>
      <c r="V733" s="160"/>
      <c r="W733" s="28"/>
      <c r="X733" s="28"/>
      <c r="Y733" s="28"/>
      <c r="Z733" s="28"/>
      <c r="AA733" s="28"/>
      <c r="AB733" s="28"/>
      <c r="AC733" s="28"/>
      <c r="AD733" s="28"/>
      <c r="AE733" s="28"/>
      <c r="AF733" s="28"/>
      <c r="AG733" s="36"/>
      <c r="AH733" s="36"/>
      <c r="AI733" s="36"/>
      <c r="AJ733" s="36"/>
    </row>
    <row r="734" ht="22.5" customHeight="1">
      <c r="A734" s="28"/>
      <c r="B734" s="28"/>
      <c r="C734" s="28"/>
      <c r="D734" s="28"/>
      <c r="E734" s="28"/>
      <c r="F734" s="36"/>
      <c r="G734" s="52"/>
      <c r="H734" s="28"/>
      <c r="I734" s="28"/>
      <c r="J734" s="28"/>
      <c r="K734" s="28"/>
      <c r="L734" s="28"/>
      <c r="M734" s="28"/>
      <c r="N734" s="28"/>
      <c r="O734" s="28"/>
      <c r="P734" s="28"/>
      <c r="Q734" s="28"/>
      <c r="R734" s="145"/>
      <c r="S734" s="28"/>
      <c r="T734" s="28"/>
      <c r="U734" s="28"/>
      <c r="V734" s="160"/>
      <c r="W734" s="28"/>
      <c r="X734" s="28"/>
      <c r="Y734" s="28"/>
      <c r="Z734" s="28"/>
      <c r="AA734" s="28"/>
      <c r="AB734" s="28"/>
      <c r="AC734" s="28"/>
      <c r="AD734" s="28"/>
      <c r="AE734" s="28"/>
      <c r="AF734" s="28"/>
      <c r="AG734" s="36"/>
      <c r="AH734" s="36"/>
      <c r="AI734" s="36"/>
      <c r="AJ734" s="36"/>
    </row>
    <row r="735" ht="22.5" customHeight="1">
      <c r="A735" s="28"/>
      <c r="B735" s="28"/>
      <c r="C735" s="28"/>
      <c r="D735" s="28"/>
      <c r="E735" s="28"/>
      <c r="F735" s="36"/>
      <c r="G735" s="52"/>
      <c r="H735" s="28"/>
      <c r="I735" s="28"/>
      <c r="J735" s="28"/>
      <c r="K735" s="28"/>
      <c r="L735" s="28"/>
      <c r="M735" s="28"/>
      <c r="N735" s="28"/>
      <c r="O735" s="28"/>
      <c r="P735" s="28"/>
      <c r="Q735" s="28"/>
      <c r="R735" s="145"/>
      <c r="S735" s="28"/>
      <c r="T735" s="28"/>
      <c r="U735" s="28"/>
      <c r="V735" s="160"/>
      <c r="W735" s="28"/>
      <c r="X735" s="28"/>
      <c r="Y735" s="28"/>
      <c r="Z735" s="28"/>
      <c r="AA735" s="28"/>
      <c r="AB735" s="28"/>
      <c r="AC735" s="28"/>
      <c r="AD735" s="28"/>
      <c r="AE735" s="28"/>
      <c r="AF735" s="28"/>
      <c r="AG735" s="36"/>
      <c r="AH735" s="36"/>
      <c r="AI735" s="36"/>
      <c r="AJ735" s="36"/>
    </row>
    <row r="736" ht="22.5" customHeight="1">
      <c r="A736" s="28"/>
      <c r="B736" s="28"/>
      <c r="C736" s="28"/>
      <c r="D736" s="28"/>
      <c r="E736" s="28"/>
      <c r="F736" s="36"/>
      <c r="G736" s="52"/>
      <c r="H736" s="28"/>
      <c r="I736" s="28"/>
      <c r="J736" s="28"/>
      <c r="K736" s="28"/>
      <c r="L736" s="28"/>
      <c r="M736" s="28"/>
      <c r="N736" s="28"/>
      <c r="O736" s="28"/>
      <c r="P736" s="28"/>
      <c r="Q736" s="28"/>
      <c r="R736" s="145"/>
      <c r="S736" s="28"/>
      <c r="T736" s="28"/>
      <c r="U736" s="28"/>
      <c r="V736" s="160"/>
      <c r="W736" s="28"/>
      <c r="X736" s="28"/>
      <c r="Y736" s="28"/>
      <c r="Z736" s="28"/>
      <c r="AA736" s="28"/>
      <c r="AB736" s="28"/>
      <c r="AC736" s="28"/>
      <c r="AD736" s="28"/>
      <c r="AE736" s="28"/>
      <c r="AF736" s="28"/>
      <c r="AG736" s="36"/>
      <c r="AH736" s="36"/>
      <c r="AI736" s="36"/>
      <c r="AJ736" s="36"/>
    </row>
    <row r="737" ht="22.5" customHeight="1">
      <c r="A737" s="28"/>
      <c r="B737" s="28"/>
      <c r="C737" s="28"/>
      <c r="D737" s="28"/>
      <c r="E737" s="28"/>
      <c r="F737" s="36"/>
      <c r="G737" s="52"/>
      <c r="H737" s="28"/>
      <c r="I737" s="28"/>
      <c r="J737" s="28"/>
      <c r="K737" s="28"/>
      <c r="L737" s="28"/>
      <c r="M737" s="28"/>
      <c r="N737" s="28"/>
      <c r="O737" s="28"/>
      <c r="P737" s="28"/>
      <c r="Q737" s="28"/>
      <c r="R737" s="145"/>
      <c r="S737" s="28"/>
      <c r="T737" s="28"/>
      <c r="U737" s="28"/>
      <c r="V737" s="160"/>
      <c r="W737" s="28"/>
      <c r="X737" s="28"/>
      <c r="Y737" s="28"/>
      <c r="Z737" s="28"/>
      <c r="AA737" s="28"/>
      <c r="AB737" s="28"/>
      <c r="AC737" s="28"/>
      <c r="AD737" s="28"/>
      <c r="AE737" s="28"/>
      <c r="AF737" s="28"/>
      <c r="AG737" s="36"/>
      <c r="AH737" s="36"/>
      <c r="AI737" s="36"/>
      <c r="AJ737" s="36"/>
    </row>
    <row r="738" ht="22.5" customHeight="1">
      <c r="A738" s="28"/>
      <c r="B738" s="28"/>
      <c r="C738" s="28"/>
      <c r="D738" s="28"/>
      <c r="E738" s="28"/>
      <c r="F738" s="36"/>
      <c r="G738" s="52"/>
      <c r="H738" s="28"/>
      <c r="I738" s="28"/>
      <c r="J738" s="28"/>
      <c r="K738" s="28"/>
      <c r="L738" s="28"/>
      <c r="M738" s="28"/>
      <c r="N738" s="28"/>
      <c r="O738" s="28"/>
      <c r="P738" s="28"/>
      <c r="Q738" s="28"/>
      <c r="R738" s="145"/>
      <c r="S738" s="28"/>
      <c r="T738" s="28"/>
      <c r="U738" s="28"/>
      <c r="V738" s="160"/>
      <c r="W738" s="28"/>
      <c r="X738" s="28"/>
      <c r="Y738" s="28"/>
      <c r="Z738" s="28"/>
      <c r="AA738" s="28"/>
      <c r="AB738" s="28"/>
      <c r="AC738" s="28"/>
      <c r="AD738" s="28"/>
      <c r="AE738" s="28"/>
      <c r="AF738" s="28"/>
      <c r="AG738" s="36"/>
      <c r="AH738" s="36"/>
      <c r="AI738" s="36"/>
      <c r="AJ738" s="36"/>
    </row>
    <row r="739" ht="22.5" customHeight="1">
      <c r="A739" s="28"/>
      <c r="B739" s="28"/>
      <c r="C739" s="28"/>
      <c r="D739" s="28"/>
      <c r="E739" s="28"/>
      <c r="F739" s="36"/>
      <c r="G739" s="52"/>
      <c r="H739" s="28"/>
      <c r="I739" s="28"/>
      <c r="J739" s="28"/>
      <c r="K739" s="28"/>
      <c r="L739" s="28"/>
      <c r="M739" s="28"/>
      <c r="N739" s="28"/>
      <c r="O739" s="28"/>
      <c r="P739" s="28"/>
      <c r="Q739" s="28"/>
      <c r="R739" s="145"/>
      <c r="S739" s="28"/>
      <c r="T739" s="28"/>
      <c r="U739" s="28"/>
      <c r="V739" s="160"/>
      <c r="W739" s="28"/>
      <c r="X739" s="28"/>
      <c r="Y739" s="28"/>
      <c r="Z739" s="28"/>
      <c r="AA739" s="28"/>
      <c r="AB739" s="28"/>
      <c r="AC739" s="28"/>
      <c r="AD739" s="28"/>
      <c r="AE739" s="28"/>
      <c r="AF739" s="28"/>
      <c r="AG739" s="36"/>
      <c r="AH739" s="36"/>
      <c r="AI739" s="36"/>
      <c r="AJ739" s="36"/>
    </row>
    <row r="740" ht="22.5" customHeight="1">
      <c r="A740" s="28"/>
      <c r="B740" s="28"/>
      <c r="C740" s="28"/>
      <c r="D740" s="28"/>
      <c r="E740" s="28"/>
      <c r="F740" s="36"/>
      <c r="G740" s="52"/>
      <c r="H740" s="28"/>
      <c r="I740" s="28"/>
      <c r="J740" s="28"/>
      <c r="K740" s="28"/>
      <c r="L740" s="28"/>
      <c r="M740" s="28"/>
      <c r="N740" s="28"/>
      <c r="O740" s="28"/>
      <c r="P740" s="28"/>
      <c r="Q740" s="28"/>
      <c r="R740" s="145"/>
      <c r="S740" s="28"/>
      <c r="T740" s="28"/>
      <c r="U740" s="28"/>
      <c r="V740" s="160"/>
      <c r="W740" s="28"/>
      <c r="X740" s="28"/>
      <c r="Y740" s="28"/>
      <c r="Z740" s="28"/>
      <c r="AA740" s="28"/>
      <c r="AB740" s="28"/>
      <c r="AC740" s="28"/>
      <c r="AD740" s="28"/>
      <c r="AE740" s="28"/>
      <c r="AF740" s="28"/>
      <c r="AG740" s="36"/>
      <c r="AH740" s="36"/>
      <c r="AI740" s="36"/>
      <c r="AJ740" s="36"/>
    </row>
    <row r="741" ht="22.5" customHeight="1">
      <c r="A741" s="28"/>
      <c r="B741" s="28"/>
      <c r="C741" s="28"/>
      <c r="D741" s="28"/>
      <c r="E741" s="28"/>
      <c r="F741" s="36"/>
      <c r="G741" s="52"/>
      <c r="H741" s="28"/>
      <c r="I741" s="28"/>
      <c r="J741" s="28"/>
      <c r="K741" s="28"/>
      <c r="L741" s="28"/>
      <c r="M741" s="28"/>
      <c r="N741" s="28"/>
      <c r="O741" s="28"/>
      <c r="P741" s="28"/>
      <c r="Q741" s="28"/>
      <c r="R741" s="145"/>
      <c r="S741" s="28"/>
      <c r="T741" s="28"/>
      <c r="U741" s="28"/>
      <c r="V741" s="160"/>
      <c r="W741" s="28"/>
      <c r="X741" s="28"/>
      <c r="Y741" s="28"/>
      <c r="Z741" s="28"/>
      <c r="AA741" s="28"/>
      <c r="AB741" s="28"/>
      <c r="AC741" s="28"/>
      <c r="AD741" s="28"/>
      <c r="AE741" s="28"/>
      <c r="AF741" s="28"/>
      <c r="AG741" s="36"/>
      <c r="AH741" s="36"/>
      <c r="AI741" s="36"/>
      <c r="AJ741" s="36"/>
    </row>
    <row r="742" ht="22.5" customHeight="1">
      <c r="A742" s="28"/>
      <c r="B742" s="28"/>
      <c r="C742" s="28"/>
      <c r="D742" s="28"/>
      <c r="E742" s="28"/>
      <c r="F742" s="36"/>
      <c r="G742" s="52"/>
      <c r="H742" s="28"/>
      <c r="I742" s="28"/>
      <c r="J742" s="28"/>
      <c r="K742" s="28"/>
      <c r="L742" s="28"/>
      <c r="M742" s="28"/>
      <c r="N742" s="28"/>
      <c r="O742" s="28"/>
      <c r="P742" s="28"/>
      <c r="Q742" s="28"/>
      <c r="R742" s="145"/>
      <c r="S742" s="28"/>
      <c r="T742" s="28"/>
      <c r="U742" s="28"/>
      <c r="V742" s="160"/>
      <c r="W742" s="28"/>
      <c r="X742" s="28"/>
      <c r="Y742" s="28"/>
      <c r="Z742" s="28"/>
      <c r="AA742" s="28"/>
      <c r="AB742" s="28"/>
      <c r="AC742" s="28"/>
      <c r="AD742" s="28"/>
      <c r="AE742" s="28"/>
      <c r="AF742" s="28"/>
      <c r="AG742" s="36"/>
      <c r="AH742" s="36"/>
      <c r="AI742" s="36"/>
      <c r="AJ742" s="36"/>
    </row>
    <row r="743" ht="22.5" customHeight="1">
      <c r="A743" s="28"/>
      <c r="B743" s="28"/>
      <c r="C743" s="28"/>
      <c r="D743" s="28"/>
      <c r="E743" s="28"/>
      <c r="F743" s="36"/>
      <c r="G743" s="52"/>
      <c r="H743" s="28"/>
      <c r="I743" s="28"/>
      <c r="J743" s="28"/>
      <c r="K743" s="28"/>
      <c r="L743" s="28"/>
      <c r="M743" s="28"/>
      <c r="N743" s="28"/>
      <c r="O743" s="28"/>
      <c r="P743" s="28"/>
      <c r="Q743" s="28"/>
      <c r="R743" s="145"/>
      <c r="S743" s="28"/>
      <c r="T743" s="28"/>
      <c r="U743" s="28"/>
      <c r="V743" s="160"/>
      <c r="W743" s="28"/>
      <c r="X743" s="28"/>
      <c r="Y743" s="28"/>
      <c r="Z743" s="28"/>
      <c r="AA743" s="28"/>
      <c r="AB743" s="28"/>
      <c r="AC743" s="28"/>
      <c r="AD743" s="28"/>
      <c r="AE743" s="28"/>
      <c r="AF743" s="28"/>
      <c r="AG743" s="36"/>
      <c r="AH743" s="36"/>
      <c r="AI743" s="36"/>
      <c r="AJ743" s="36"/>
    </row>
    <row r="744" ht="22.5" customHeight="1">
      <c r="A744" s="28"/>
      <c r="B744" s="28"/>
      <c r="C744" s="28"/>
      <c r="D744" s="28"/>
      <c r="E744" s="28"/>
      <c r="F744" s="36"/>
      <c r="G744" s="52"/>
      <c r="H744" s="28"/>
      <c r="I744" s="28"/>
      <c r="J744" s="28"/>
      <c r="K744" s="28"/>
      <c r="L744" s="28"/>
      <c r="M744" s="28"/>
      <c r="N744" s="28"/>
      <c r="O744" s="28"/>
      <c r="P744" s="28"/>
      <c r="Q744" s="28"/>
      <c r="R744" s="145"/>
      <c r="S744" s="28"/>
      <c r="T744" s="28"/>
      <c r="U744" s="28"/>
      <c r="V744" s="160"/>
      <c r="W744" s="28"/>
      <c r="X744" s="28"/>
      <c r="Y744" s="28"/>
      <c r="Z744" s="28"/>
      <c r="AA744" s="28"/>
      <c r="AB744" s="28"/>
      <c r="AC744" s="28"/>
      <c r="AD744" s="28"/>
      <c r="AE744" s="28"/>
      <c r="AF744" s="28"/>
      <c r="AG744" s="36"/>
      <c r="AH744" s="36"/>
      <c r="AI744" s="36"/>
      <c r="AJ744" s="36"/>
    </row>
    <row r="745" ht="22.5" customHeight="1">
      <c r="A745" s="28"/>
      <c r="B745" s="28"/>
      <c r="C745" s="28"/>
      <c r="D745" s="28"/>
      <c r="E745" s="28"/>
      <c r="F745" s="36"/>
      <c r="G745" s="52"/>
      <c r="H745" s="28"/>
      <c r="I745" s="28"/>
      <c r="J745" s="28"/>
      <c r="K745" s="28"/>
      <c r="L745" s="28"/>
      <c r="M745" s="28"/>
      <c r="N745" s="28"/>
      <c r="O745" s="28"/>
      <c r="P745" s="28"/>
      <c r="Q745" s="28"/>
      <c r="R745" s="145"/>
      <c r="S745" s="28"/>
      <c r="T745" s="28"/>
      <c r="U745" s="28"/>
      <c r="V745" s="160"/>
      <c r="W745" s="28"/>
      <c r="X745" s="28"/>
      <c r="Y745" s="28"/>
      <c r="Z745" s="28"/>
      <c r="AA745" s="28"/>
      <c r="AB745" s="28"/>
      <c r="AC745" s="28"/>
      <c r="AD745" s="28"/>
      <c r="AE745" s="28"/>
      <c r="AF745" s="28"/>
      <c r="AG745" s="36"/>
      <c r="AH745" s="36"/>
      <c r="AI745" s="36"/>
      <c r="AJ745" s="36"/>
    </row>
    <row r="746" ht="22.5" customHeight="1">
      <c r="A746" s="28"/>
      <c r="B746" s="28"/>
      <c r="C746" s="28"/>
      <c r="D746" s="28"/>
      <c r="E746" s="28"/>
      <c r="F746" s="36"/>
      <c r="G746" s="52"/>
      <c r="H746" s="28"/>
      <c r="I746" s="28"/>
      <c r="J746" s="28"/>
      <c r="K746" s="28"/>
      <c r="L746" s="28"/>
      <c r="M746" s="28"/>
      <c r="N746" s="28"/>
      <c r="O746" s="28"/>
      <c r="P746" s="28"/>
      <c r="Q746" s="28"/>
      <c r="R746" s="145"/>
      <c r="S746" s="28"/>
      <c r="T746" s="28"/>
      <c r="U746" s="28"/>
      <c r="V746" s="160"/>
      <c r="W746" s="28"/>
      <c r="X746" s="28"/>
      <c r="Y746" s="28"/>
      <c r="Z746" s="28"/>
      <c r="AA746" s="28"/>
      <c r="AB746" s="28"/>
      <c r="AC746" s="28"/>
      <c r="AD746" s="28"/>
      <c r="AE746" s="28"/>
      <c r="AF746" s="28"/>
      <c r="AG746" s="36"/>
      <c r="AH746" s="36"/>
      <c r="AI746" s="36"/>
      <c r="AJ746" s="36"/>
    </row>
    <row r="747" ht="22.5" customHeight="1">
      <c r="A747" s="28"/>
      <c r="B747" s="28"/>
      <c r="C747" s="28"/>
      <c r="D747" s="28"/>
      <c r="E747" s="28"/>
      <c r="F747" s="36"/>
      <c r="G747" s="52"/>
      <c r="H747" s="28"/>
      <c r="I747" s="28"/>
      <c r="J747" s="28"/>
      <c r="K747" s="28"/>
      <c r="L747" s="28"/>
      <c r="M747" s="28"/>
      <c r="N747" s="28"/>
      <c r="O747" s="28"/>
      <c r="P747" s="28"/>
      <c r="Q747" s="28"/>
      <c r="R747" s="145"/>
      <c r="S747" s="28"/>
      <c r="T747" s="28"/>
      <c r="U747" s="28"/>
      <c r="V747" s="160"/>
      <c r="W747" s="28"/>
      <c r="X747" s="28"/>
      <c r="Y747" s="28"/>
      <c r="Z747" s="28"/>
      <c r="AA747" s="28"/>
      <c r="AB747" s="28"/>
      <c r="AC747" s="28"/>
      <c r="AD747" s="28"/>
      <c r="AE747" s="28"/>
      <c r="AF747" s="28"/>
      <c r="AG747" s="36"/>
      <c r="AH747" s="36"/>
      <c r="AI747" s="36"/>
      <c r="AJ747" s="36"/>
    </row>
    <row r="748" ht="22.5" customHeight="1">
      <c r="A748" s="28"/>
      <c r="B748" s="28"/>
      <c r="C748" s="28"/>
      <c r="D748" s="28"/>
      <c r="E748" s="28"/>
      <c r="F748" s="36"/>
      <c r="G748" s="52"/>
      <c r="H748" s="28"/>
      <c r="I748" s="28"/>
      <c r="J748" s="28"/>
      <c r="K748" s="28"/>
      <c r="L748" s="28"/>
      <c r="M748" s="28"/>
      <c r="N748" s="28"/>
      <c r="O748" s="28"/>
      <c r="P748" s="28"/>
      <c r="Q748" s="28"/>
      <c r="R748" s="145"/>
      <c r="S748" s="28"/>
      <c r="T748" s="28"/>
      <c r="U748" s="28"/>
      <c r="V748" s="160"/>
      <c r="W748" s="28"/>
      <c r="X748" s="28"/>
      <c r="Y748" s="28"/>
      <c r="Z748" s="28"/>
      <c r="AA748" s="28"/>
      <c r="AB748" s="28"/>
      <c r="AC748" s="28"/>
      <c r="AD748" s="28"/>
      <c r="AE748" s="28"/>
      <c r="AF748" s="28"/>
      <c r="AG748" s="36"/>
      <c r="AH748" s="36"/>
      <c r="AI748" s="36"/>
      <c r="AJ748" s="36"/>
    </row>
    <row r="749" ht="22.5" customHeight="1">
      <c r="A749" s="28"/>
      <c r="B749" s="28"/>
      <c r="C749" s="28"/>
      <c r="D749" s="28"/>
      <c r="E749" s="28"/>
      <c r="F749" s="36"/>
      <c r="G749" s="52"/>
      <c r="H749" s="28"/>
      <c r="I749" s="28"/>
      <c r="J749" s="28"/>
      <c r="K749" s="28"/>
      <c r="L749" s="28"/>
      <c r="M749" s="28"/>
      <c r="N749" s="28"/>
      <c r="O749" s="28"/>
      <c r="P749" s="28"/>
      <c r="Q749" s="28"/>
      <c r="R749" s="145"/>
      <c r="S749" s="28"/>
      <c r="T749" s="28"/>
      <c r="U749" s="28"/>
      <c r="V749" s="160"/>
      <c r="W749" s="28"/>
      <c r="X749" s="28"/>
      <c r="Y749" s="28"/>
      <c r="Z749" s="28"/>
      <c r="AA749" s="28"/>
      <c r="AB749" s="28"/>
      <c r="AC749" s="28"/>
      <c r="AD749" s="28"/>
      <c r="AE749" s="28"/>
      <c r="AF749" s="28"/>
      <c r="AG749" s="36"/>
      <c r="AH749" s="36"/>
      <c r="AI749" s="36"/>
      <c r="AJ749" s="36"/>
    </row>
    <row r="750" ht="22.5" customHeight="1">
      <c r="A750" s="28"/>
      <c r="B750" s="28"/>
      <c r="C750" s="28"/>
      <c r="D750" s="28"/>
      <c r="E750" s="28"/>
      <c r="F750" s="36"/>
      <c r="G750" s="52"/>
      <c r="H750" s="28"/>
      <c r="I750" s="28"/>
      <c r="J750" s="28"/>
      <c r="K750" s="28"/>
      <c r="L750" s="28"/>
      <c r="M750" s="28"/>
      <c r="N750" s="28"/>
      <c r="O750" s="28"/>
      <c r="P750" s="28"/>
      <c r="Q750" s="28"/>
      <c r="R750" s="145"/>
      <c r="S750" s="28"/>
      <c r="T750" s="28"/>
      <c r="U750" s="28"/>
      <c r="V750" s="160"/>
      <c r="W750" s="28"/>
      <c r="X750" s="28"/>
      <c r="Y750" s="28"/>
      <c r="Z750" s="28"/>
      <c r="AA750" s="28"/>
      <c r="AB750" s="28"/>
      <c r="AC750" s="28"/>
      <c r="AD750" s="28"/>
      <c r="AE750" s="28"/>
      <c r="AF750" s="28"/>
      <c r="AG750" s="36"/>
      <c r="AH750" s="36"/>
      <c r="AI750" s="36"/>
      <c r="AJ750" s="36"/>
    </row>
    <row r="751" ht="22.5" customHeight="1">
      <c r="A751" s="28"/>
      <c r="B751" s="28"/>
      <c r="C751" s="28"/>
      <c r="D751" s="28"/>
      <c r="E751" s="28"/>
      <c r="F751" s="36"/>
      <c r="G751" s="52"/>
      <c r="H751" s="28"/>
      <c r="I751" s="28"/>
      <c r="J751" s="28"/>
      <c r="K751" s="28"/>
      <c r="L751" s="28"/>
      <c r="M751" s="28"/>
      <c r="N751" s="28"/>
      <c r="O751" s="28"/>
      <c r="P751" s="28"/>
      <c r="Q751" s="28"/>
      <c r="R751" s="145"/>
      <c r="S751" s="28"/>
      <c r="T751" s="28"/>
      <c r="U751" s="28"/>
      <c r="V751" s="160"/>
      <c r="W751" s="28"/>
      <c r="X751" s="28"/>
      <c r="Y751" s="28"/>
      <c r="Z751" s="28"/>
      <c r="AA751" s="28"/>
      <c r="AB751" s="28"/>
      <c r="AC751" s="28"/>
      <c r="AD751" s="28"/>
      <c r="AE751" s="28"/>
      <c r="AF751" s="28"/>
      <c r="AG751" s="36"/>
      <c r="AH751" s="36"/>
      <c r="AI751" s="36"/>
      <c r="AJ751" s="36"/>
    </row>
    <row r="752" ht="22.5" customHeight="1">
      <c r="A752" s="28"/>
      <c r="B752" s="28"/>
      <c r="C752" s="28"/>
      <c r="D752" s="28"/>
      <c r="E752" s="28"/>
      <c r="F752" s="36"/>
      <c r="G752" s="52"/>
      <c r="H752" s="28"/>
      <c r="I752" s="28"/>
      <c r="J752" s="28"/>
      <c r="K752" s="28"/>
      <c r="L752" s="28"/>
      <c r="M752" s="28"/>
      <c r="N752" s="28"/>
      <c r="O752" s="28"/>
      <c r="P752" s="28"/>
      <c r="Q752" s="28"/>
      <c r="R752" s="145"/>
      <c r="S752" s="28"/>
      <c r="T752" s="28"/>
      <c r="U752" s="28"/>
      <c r="V752" s="160"/>
      <c r="W752" s="28"/>
      <c r="X752" s="28"/>
      <c r="Y752" s="28"/>
      <c r="Z752" s="28"/>
      <c r="AA752" s="28"/>
      <c r="AB752" s="28"/>
      <c r="AC752" s="28"/>
      <c r="AD752" s="28"/>
      <c r="AE752" s="28"/>
      <c r="AF752" s="28"/>
      <c r="AG752" s="36"/>
      <c r="AH752" s="36"/>
      <c r="AI752" s="36"/>
      <c r="AJ752" s="36"/>
    </row>
    <row r="753" ht="22.5" customHeight="1">
      <c r="A753" s="28"/>
      <c r="B753" s="28"/>
      <c r="C753" s="28"/>
      <c r="D753" s="28"/>
      <c r="E753" s="28"/>
      <c r="F753" s="36"/>
      <c r="G753" s="52"/>
      <c r="H753" s="28"/>
      <c r="I753" s="28"/>
      <c r="J753" s="28"/>
      <c r="K753" s="28"/>
      <c r="L753" s="28"/>
      <c r="M753" s="28"/>
      <c r="N753" s="28"/>
      <c r="O753" s="28"/>
      <c r="P753" s="28"/>
      <c r="Q753" s="28"/>
      <c r="R753" s="145"/>
      <c r="S753" s="28"/>
      <c r="T753" s="28"/>
      <c r="U753" s="28"/>
      <c r="V753" s="160"/>
      <c r="W753" s="28"/>
      <c r="X753" s="28"/>
      <c r="Y753" s="28"/>
      <c r="Z753" s="28"/>
      <c r="AA753" s="28"/>
      <c r="AB753" s="28"/>
      <c r="AC753" s="28"/>
      <c r="AD753" s="28"/>
      <c r="AE753" s="28"/>
      <c r="AF753" s="28"/>
      <c r="AG753" s="36"/>
      <c r="AH753" s="36"/>
      <c r="AI753" s="36"/>
      <c r="AJ753" s="36"/>
    </row>
    <row r="754" ht="22.5" customHeight="1">
      <c r="A754" s="28"/>
      <c r="B754" s="28"/>
      <c r="C754" s="28"/>
      <c r="D754" s="28"/>
      <c r="E754" s="28"/>
      <c r="F754" s="36"/>
      <c r="G754" s="52"/>
      <c r="H754" s="28"/>
      <c r="I754" s="28"/>
      <c r="J754" s="28"/>
      <c r="K754" s="28"/>
      <c r="L754" s="28"/>
      <c r="M754" s="28"/>
      <c r="N754" s="28"/>
      <c r="O754" s="28"/>
      <c r="P754" s="28"/>
      <c r="Q754" s="28"/>
      <c r="R754" s="145"/>
      <c r="S754" s="28"/>
      <c r="T754" s="28"/>
      <c r="U754" s="28"/>
      <c r="V754" s="160"/>
      <c r="W754" s="28"/>
      <c r="X754" s="28"/>
      <c r="Y754" s="28"/>
      <c r="Z754" s="28"/>
      <c r="AA754" s="28"/>
      <c r="AB754" s="28"/>
      <c r="AC754" s="28"/>
      <c r="AD754" s="28"/>
      <c r="AE754" s="28"/>
      <c r="AF754" s="28"/>
      <c r="AG754" s="36"/>
      <c r="AH754" s="36"/>
      <c r="AI754" s="36"/>
      <c r="AJ754" s="36"/>
    </row>
    <row r="755" ht="22.5" customHeight="1">
      <c r="A755" s="28"/>
      <c r="B755" s="28"/>
      <c r="C755" s="28"/>
      <c r="D755" s="28"/>
      <c r="E755" s="28"/>
      <c r="F755" s="36"/>
      <c r="G755" s="52"/>
      <c r="H755" s="28"/>
      <c r="I755" s="28"/>
      <c r="J755" s="28"/>
      <c r="K755" s="28"/>
      <c r="L755" s="28"/>
      <c r="M755" s="28"/>
      <c r="N755" s="28"/>
      <c r="O755" s="28"/>
      <c r="P755" s="28"/>
      <c r="Q755" s="28"/>
      <c r="R755" s="145"/>
      <c r="S755" s="28"/>
      <c r="T755" s="28"/>
      <c r="U755" s="28"/>
      <c r="V755" s="160"/>
      <c r="W755" s="28"/>
      <c r="X755" s="28"/>
      <c r="Y755" s="28"/>
      <c r="Z755" s="28"/>
      <c r="AA755" s="28"/>
      <c r="AB755" s="28"/>
      <c r="AC755" s="28"/>
      <c r="AD755" s="28"/>
      <c r="AE755" s="28"/>
      <c r="AF755" s="28"/>
      <c r="AG755" s="36"/>
      <c r="AH755" s="36"/>
      <c r="AI755" s="36"/>
      <c r="AJ755" s="36"/>
    </row>
    <row r="756" ht="22.5" customHeight="1">
      <c r="A756" s="28"/>
      <c r="B756" s="28"/>
      <c r="C756" s="28"/>
      <c r="D756" s="28"/>
      <c r="E756" s="28"/>
      <c r="F756" s="36"/>
      <c r="G756" s="52"/>
      <c r="H756" s="28"/>
      <c r="I756" s="28"/>
      <c r="J756" s="28"/>
      <c r="K756" s="28"/>
      <c r="L756" s="28"/>
      <c r="M756" s="28"/>
      <c r="N756" s="28"/>
      <c r="O756" s="28"/>
      <c r="P756" s="28"/>
      <c r="Q756" s="28"/>
      <c r="R756" s="145"/>
      <c r="S756" s="28"/>
      <c r="T756" s="28"/>
      <c r="U756" s="28"/>
      <c r="V756" s="160"/>
      <c r="W756" s="28"/>
      <c r="X756" s="28"/>
      <c r="Y756" s="28"/>
      <c r="Z756" s="28"/>
      <c r="AA756" s="28"/>
      <c r="AB756" s="28"/>
      <c r="AC756" s="28"/>
      <c r="AD756" s="28"/>
      <c r="AE756" s="28"/>
      <c r="AF756" s="28"/>
      <c r="AG756" s="36"/>
      <c r="AH756" s="36"/>
      <c r="AI756" s="36"/>
      <c r="AJ756" s="36"/>
    </row>
    <row r="757" ht="22.5" customHeight="1">
      <c r="A757" s="28"/>
      <c r="B757" s="28"/>
      <c r="C757" s="28"/>
      <c r="D757" s="28"/>
      <c r="E757" s="28"/>
      <c r="F757" s="36"/>
      <c r="G757" s="52"/>
      <c r="H757" s="28"/>
      <c r="I757" s="28"/>
      <c r="J757" s="28"/>
      <c r="K757" s="28"/>
      <c r="L757" s="28"/>
      <c r="M757" s="28"/>
      <c r="N757" s="28"/>
      <c r="O757" s="28"/>
      <c r="P757" s="28"/>
      <c r="Q757" s="28"/>
      <c r="R757" s="145"/>
      <c r="S757" s="28"/>
      <c r="T757" s="28"/>
      <c r="U757" s="28"/>
      <c r="V757" s="160"/>
      <c r="W757" s="28"/>
      <c r="X757" s="28"/>
      <c r="Y757" s="28"/>
      <c r="Z757" s="28"/>
      <c r="AA757" s="28"/>
      <c r="AB757" s="28"/>
      <c r="AC757" s="28"/>
      <c r="AD757" s="28"/>
      <c r="AE757" s="28"/>
      <c r="AF757" s="28"/>
      <c r="AG757" s="36"/>
      <c r="AH757" s="36"/>
      <c r="AI757" s="36"/>
      <c r="AJ757" s="36"/>
    </row>
    <row r="758" ht="22.5" customHeight="1">
      <c r="A758" s="28"/>
      <c r="B758" s="28"/>
      <c r="C758" s="28"/>
      <c r="D758" s="28"/>
      <c r="E758" s="28"/>
      <c r="F758" s="36"/>
      <c r="G758" s="52"/>
      <c r="H758" s="28"/>
      <c r="I758" s="28"/>
      <c r="J758" s="28"/>
      <c r="K758" s="28"/>
      <c r="L758" s="28"/>
      <c r="M758" s="28"/>
      <c r="N758" s="28"/>
      <c r="O758" s="28"/>
      <c r="P758" s="28"/>
      <c r="Q758" s="28"/>
      <c r="R758" s="145"/>
      <c r="S758" s="28"/>
      <c r="T758" s="28"/>
      <c r="U758" s="28"/>
      <c r="V758" s="160"/>
      <c r="W758" s="28"/>
      <c r="X758" s="28"/>
      <c r="Y758" s="28"/>
      <c r="Z758" s="28"/>
      <c r="AA758" s="28"/>
      <c r="AB758" s="28"/>
      <c r="AC758" s="28"/>
      <c r="AD758" s="28"/>
      <c r="AE758" s="28"/>
      <c r="AF758" s="28"/>
      <c r="AG758" s="36"/>
      <c r="AH758" s="36"/>
      <c r="AI758" s="36"/>
      <c r="AJ758" s="36"/>
    </row>
    <row r="759" ht="22.5" customHeight="1">
      <c r="A759" s="28"/>
      <c r="B759" s="28"/>
      <c r="C759" s="28"/>
      <c r="D759" s="28"/>
      <c r="E759" s="28"/>
      <c r="F759" s="36"/>
      <c r="G759" s="52"/>
      <c r="H759" s="28"/>
      <c r="I759" s="28"/>
      <c r="J759" s="28"/>
      <c r="K759" s="28"/>
      <c r="L759" s="28"/>
      <c r="M759" s="28"/>
      <c r="N759" s="28"/>
      <c r="O759" s="28"/>
      <c r="P759" s="28"/>
      <c r="Q759" s="28"/>
      <c r="R759" s="145"/>
      <c r="S759" s="28"/>
      <c r="T759" s="28"/>
      <c r="U759" s="28"/>
      <c r="V759" s="160"/>
      <c r="W759" s="28"/>
      <c r="X759" s="28"/>
      <c r="Y759" s="28"/>
      <c r="Z759" s="28"/>
      <c r="AA759" s="28"/>
      <c r="AB759" s="28"/>
      <c r="AC759" s="28"/>
      <c r="AD759" s="28"/>
      <c r="AE759" s="28"/>
      <c r="AF759" s="28"/>
      <c r="AG759" s="36"/>
      <c r="AH759" s="36"/>
      <c r="AI759" s="36"/>
      <c r="AJ759" s="36"/>
    </row>
    <row r="760" ht="22.5" customHeight="1">
      <c r="A760" s="28"/>
      <c r="B760" s="28"/>
      <c r="C760" s="28"/>
      <c r="D760" s="28"/>
      <c r="E760" s="28"/>
      <c r="F760" s="36"/>
      <c r="G760" s="52"/>
      <c r="H760" s="28"/>
      <c r="I760" s="28"/>
      <c r="J760" s="28"/>
      <c r="K760" s="28"/>
      <c r="L760" s="28"/>
      <c r="M760" s="28"/>
      <c r="N760" s="28"/>
      <c r="O760" s="28"/>
      <c r="P760" s="28"/>
      <c r="Q760" s="28"/>
      <c r="R760" s="145"/>
      <c r="S760" s="28"/>
      <c r="T760" s="28"/>
      <c r="U760" s="28"/>
      <c r="V760" s="160"/>
      <c r="W760" s="28"/>
      <c r="X760" s="28"/>
      <c r="Y760" s="28"/>
      <c r="Z760" s="28"/>
      <c r="AA760" s="28"/>
      <c r="AB760" s="28"/>
      <c r="AC760" s="28"/>
      <c r="AD760" s="28"/>
      <c r="AE760" s="28"/>
      <c r="AF760" s="28"/>
      <c r="AG760" s="36"/>
      <c r="AH760" s="36"/>
      <c r="AI760" s="36"/>
      <c r="AJ760" s="36"/>
    </row>
    <row r="761" ht="22.5" customHeight="1">
      <c r="A761" s="28"/>
      <c r="B761" s="28"/>
      <c r="C761" s="28"/>
      <c r="D761" s="28"/>
      <c r="E761" s="28"/>
      <c r="F761" s="36"/>
      <c r="G761" s="52"/>
      <c r="H761" s="28"/>
      <c r="I761" s="28"/>
      <c r="J761" s="28"/>
      <c r="K761" s="28"/>
      <c r="L761" s="28"/>
      <c r="M761" s="28"/>
      <c r="N761" s="28"/>
      <c r="O761" s="28"/>
      <c r="P761" s="28"/>
      <c r="Q761" s="28"/>
      <c r="R761" s="145"/>
      <c r="S761" s="28"/>
      <c r="T761" s="28"/>
      <c r="U761" s="28"/>
      <c r="V761" s="160"/>
      <c r="W761" s="28"/>
      <c r="X761" s="28"/>
      <c r="Y761" s="28"/>
      <c r="Z761" s="28"/>
      <c r="AA761" s="28"/>
      <c r="AB761" s="28"/>
      <c r="AC761" s="28"/>
      <c r="AD761" s="28"/>
      <c r="AE761" s="28"/>
      <c r="AF761" s="28"/>
      <c r="AG761" s="36"/>
      <c r="AH761" s="36"/>
      <c r="AI761" s="36"/>
      <c r="AJ761" s="36"/>
    </row>
    <row r="762" ht="22.5" customHeight="1">
      <c r="A762" s="28"/>
      <c r="B762" s="28"/>
      <c r="C762" s="28"/>
      <c r="D762" s="28"/>
      <c r="E762" s="28"/>
      <c r="F762" s="36"/>
      <c r="G762" s="52"/>
      <c r="H762" s="28"/>
      <c r="I762" s="28"/>
      <c r="J762" s="28"/>
      <c r="K762" s="28"/>
      <c r="L762" s="28"/>
      <c r="M762" s="28"/>
      <c r="N762" s="28"/>
      <c r="O762" s="28"/>
      <c r="P762" s="28"/>
      <c r="Q762" s="28"/>
      <c r="R762" s="145"/>
      <c r="S762" s="28"/>
      <c r="T762" s="28"/>
      <c r="U762" s="28"/>
      <c r="V762" s="160"/>
      <c r="W762" s="28"/>
      <c r="X762" s="28"/>
      <c r="Y762" s="28"/>
      <c r="Z762" s="28"/>
      <c r="AA762" s="28"/>
      <c r="AB762" s="28"/>
      <c r="AC762" s="28"/>
      <c r="AD762" s="28"/>
      <c r="AE762" s="28"/>
      <c r="AF762" s="28"/>
      <c r="AG762" s="36"/>
      <c r="AH762" s="36"/>
      <c r="AI762" s="36"/>
      <c r="AJ762" s="36"/>
    </row>
    <row r="763" ht="22.5" customHeight="1">
      <c r="A763" s="28"/>
      <c r="B763" s="28"/>
      <c r="C763" s="28"/>
      <c r="D763" s="28"/>
      <c r="E763" s="28"/>
      <c r="F763" s="36"/>
      <c r="G763" s="52"/>
      <c r="H763" s="28"/>
      <c r="I763" s="28"/>
      <c r="J763" s="28"/>
      <c r="K763" s="28"/>
      <c r="L763" s="28"/>
      <c r="M763" s="28"/>
      <c r="N763" s="28"/>
      <c r="O763" s="28"/>
      <c r="P763" s="28"/>
      <c r="Q763" s="28"/>
      <c r="R763" s="145"/>
      <c r="S763" s="28"/>
      <c r="T763" s="28"/>
      <c r="U763" s="28"/>
      <c r="V763" s="160"/>
      <c r="W763" s="28"/>
      <c r="X763" s="28"/>
      <c r="Y763" s="28"/>
      <c r="Z763" s="28"/>
      <c r="AA763" s="28"/>
      <c r="AB763" s="28"/>
      <c r="AC763" s="28"/>
      <c r="AD763" s="28"/>
      <c r="AE763" s="28"/>
      <c r="AF763" s="28"/>
      <c r="AG763" s="36"/>
      <c r="AH763" s="36"/>
      <c r="AI763" s="36"/>
      <c r="AJ763" s="36"/>
    </row>
    <row r="764" ht="22.5" customHeight="1">
      <c r="A764" s="28"/>
      <c r="B764" s="28"/>
      <c r="C764" s="28"/>
      <c r="D764" s="28"/>
      <c r="E764" s="28"/>
      <c r="F764" s="36"/>
      <c r="G764" s="52"/>
      <c r="H764" s="28"/>
      <c r="I764" s="28"/>
      <c r="J764" s="28"/>
      <c r="K764" s="28"/>
      <c r="L764" s="28"/>
      <c r="M764" s="28"/>
      <c r="N764" s="28"/>
      <c r="O764" s="28"/>
      <c r="P764" s="28"/>
      <c r="Q764" s="28"/>
      <c r="R764" s="145"/>
      <c r="S764" s="28"/>
      <c r="T764" s="28"/>
      <c r="U764" s="28"/>
      <c r="V764" s="160"/>
      <c r="W764" s="28"/>
      <c r="X764" s="28"/>
      <c r="Y764" s="28"/>
      <c r="Z764" s="28"/>
      <c r="AA764" s="28"/>
      <c r="AB764" s="28"/>
      <c r="AC764" s="28"/>
      <c r="AD764" s="28"/>
      <c r="AE764" s="28"/>
      <c r="AF764" s="28"/>
      <c r="AG764" s="36"/>
      <c r="AH764" s="36"/>
      <c r="AI764" s="36"/>
      <c r="AJ764" s="36"/>
    </row>
    <row r="765" ht="22.5" customHeight="1">
      <c r="A765" s="28"/>
      <c r="B765" s="28"/>
      <c r="C765" s="28"/>
      <c r="D765" s="28"/>
      <c r="E765" s="28"/>
      <c r="F765" s="36"/>
      <c r="G765" s="52"/>
      <c r="H765" s="28"/>
      <c r="I765" s="28"/>
      <c r="J765" s="28"/>
      <c r="K765" s="28"/>
      <c r="L765" s="28"/>
      <c r="M765" s="28"/>
      <c r="N765" s="28"/>
      <c r="O765" s="28"/>
      <c r="P765" s="28"/>
      <c r="Q765" s="28"/>
      <c r="R765" s="145"/>
      <c r="S765" s="28"/>
      <c r="T765" s="28"/>
      <c r="U765" s="28"/>
      <c r="V765" s="160"/>
      <c r="W765" s="28"/>
      <c r="X765" s="28"/>
      <c r="Y765" s="28"/>
      <c r="Z765" s="28"/>
      <c r="AA765" s="28"/>
      <c r="AB765" s="28"/>
      <c r="AC765" s="28"/>
      <c r="AD765" s="28"/>
      <c r="AE765" s="28"/>
      <c r="AF765" s="28"/>
      <c r="AG765" s="36"/>
      <c r="AH765" s="36"/>
      <c r="AI765" s="36"/>
      <c r="AJ765" s="36"/>
    </row>
    <row r="766" ht="22.5" customHeight="1">
      <c r="A766" s="28"/>
      <c r="B766" s="28"/>
      <c r="C766" s="28"/>
      <c r="D766" s="28"/>
      <c r="E766" s="28"/>
      <c r="F766" s="36"/>
      <c r="G766" s="52"/>
      <c r="H766" s="28"/>
      <c r="I766" s="28"/>
      <c r="J766" s="28"/>
      <c r="K766" s="28"/>
      <c r="L766" s="28"/>
      <c r="M766" s="28"/>
      <c r="N766" s="28"/>
      <c r="O766" s="28"/>
      <c r="P766" s="28"/>
      <c r="Q766" s="28"/>
      <c r="R766" s="145"/>
      <c r="S766" s="28"/>
      <c r="T766" s="28"/>
      <c r="U766" s="28"/>
      <c r="V766" s="160"/>
      <c r="W766" s="28"/>
      <c r="X766" s="28"/>
      <c r="Y766" s="28"/>
      <c r="Z766" s="28"/>
      <c r="AA766" s="28"/>
      <c r="AB766" s="28"/>
      <c r="AC766" s="28"/>
      <c r="AD766" s="28"/>
      <c r="AE766" s="28"/>
      <c r="AF766" s="28"/>
      <c r="AG766" s="36"/>
      <c r="AH766" s="36"/>
      <c r="AI766" s="36"/>
      <c r="AJ766" s="36"/>
    </row>
    <row r="767" ht="22.5" customHeight="1">
      <c r="A767" s="28"/>
      <c r="B767" s="28"/>
      <c r="C767" s="28"/>
      <c r="D767" s="28"/>
      <c r="E767" s="28"/>
      <c r="F767" s="36"/>
      <c r="G767" s="52"/>
      <c r="H767" s="28"/>
      <c r="I767" s="28"/>
      <c r="J767" s="28"/>
      <c r="K767" s="28"/>
      <c r="L767" s="28"/>
      <c r="M767" s="28"/>
      <c r="N767" s="28"/>
      <c r="O767" s="28"/>
      <c r="P767" s="28"/>
      <c r="Q767" s="28"/>
      <c r="R767" s="145"/>
      <c r="S767" s="28"/>
      <c r="T767" s="28"/>
      <c r="U767" s="28"/>
      <c r="V767" s="160"/>
      <c r="W767" s="28"/>
      <c r="X767" s="28"/>
      <c r="Y767" s="28"/>
      <c r="Z767" s="28"/>
      <c r="AA767" s="28"/>
      <c r="AB767" s="28"/>
      <c r="AC767" s="28"/>
      <c r="AD767" s="28"/>
      <c r="AE767" s="28"/>
      <c r="AF767" s="28"/>
      <c r="AG767" s="36"/>
      <c r="AH767" s="36"/>
      <c r="AI767" s="36"/>
      <c r="AJ767" s="36"/>
    </row>
    <row r="768" ht="22.5" customHeight="1">
      <c r="A768" s="28"/>
      <c r="B768" s="28"/>
      <c r="C768" s="28"/>
      <c r="D768" s="28"/>
      <c r="E768" s="28"/>
      <c r="F768" s="36"/>
      <c r="G768" s="52"/>
      <c r="H768" s="28"/>
      <c r="I768" s="28"/>
      <c r="J768" s="28"/>
      <c r="K768" s="28"/>
      <c r="L768" s="28"/>
      <c r="M768" s="28"/>
      <c r="N768" s="28"/>
      <c r="O768" s="28"/>
      <c r="P768" s="28"/>
      <c r="Q768" s="28"/>
      <c r="R768" s="145"/>
      <c r="S768" s="28"/>
      <c r="T768" s="28"/>
      <c r="U768" s="28"/>
      <c r="V768" s="160"/>
      <c r="W768" s="28"/>
      <c r="X768" s="28"/>
      <c r="Y768" s="28"/>
      <c r="Z768" s="28"/>
      <c r="AA768" s="28"/>
      <c r="AB768" s="28"/>
      <c r="AC768" s="28"/>
      <c r="AD768" s="28"/>
      <c r="AE768" s="28"/>
      <c r="AF768" s="28"/>
      <c r="AG768" s="36"/>
      <c r="AH768" s="36"/>
      <c r="AI768" s="36"/>
      <c r="AJ768" s="36"/>
    </row>
    <row r="769" ht="22.5" customHeight="1">
      <c r="A769" s="28"/>
      <c r="B769" s="28"/>
      <c r="C769" s="28"/>
      <c r="D769" s="28"/>
      <c r="E769" s="28"/>
      <c r="F769" s="36"/>
      <c r="G769" s="52"/>
      <c r="H769" s="28"/>
      <c r="I769" s="28"/>
      <c r="J769" s="28"/>
      <c r="K769" s="28"/>
      <c r="L769" s="28"/>
      <c r="M769" s="28"/>
      <c r="N769" s="28"/>
      <c r="O769" s="28"/>
      <c r="P769" s="28"/>
      <c r="Q769" s="28"/>
      <c r="R769" s="145"/>
      <c r="S769" s="28"/>
      <c r="T769" s="28"/>
      <c r="U769" s="28"/>
      <c r="V769" s="160"/>
      <c r="W769" s="28"/>
      <c r="X769" s="28"/>
      <c r="Y769" s="28"/>
      <c r="Z769" s="28"/>
      <c r="AA769" s="28"/>
      <c r="AB769" s="28"/>
      <c r="AC769" s="28"/>
      <c r="AD769" s="28"/>
      <c r="AE769" s="28"/>
      <c r="AF769" s="28"/>
      <c r="AG769" s="36"/>
      <c r="AH769" s="36"/>
      <c r="AI769" s="36"/>
      <c r="AJ769" s="36"/>
    </row>
    <row r="770" ht="22.5" customHeight="1">
      <c r="A770" s="28"/>
      <c r="B770" s="28"/>
      <c r="C770" s="28"/>
      <c r="D770" s="28"/>
      <c r="E770" s="28"/>
      <c r="F770" s="36"/>
      <c r="G770" s="52"/>
      <c r="H770" s="28"/>
      <c r="I770" s="28"/>
      <c r="J770" s="28"/>
      <c r="K770" s="28"/>
      <c r="L770" s="28"/>
      <c r="M770" s="28"/>
      <c r="N770" s="28"/>
      <c r="O770" s="28"/>
      <c r="P770" s="28"/>
      <c r="Q770" s="28"/>
      <c r="R770" s="145"/>
      <c r="S770" s="28"/>
      <c r="T770" s="28"/>
      <c r="U770" s="28"/>
      <c r="V770" s="160"/>
      <c r="W770" s="28"/>
      <c r="X770" s="28"/>
      <c r="Y770" s="28"/>
      <c r="Z770" s="28"/>
      <c r="AA770" s="28"/>
      <c r="AB770" s="28"/>
      <c r="AC770" s="28"/>
      <c r="AD770" s="28"/>
      <c r="AE770" s="28"/>
      <c r="AF770" s="28"/>
      <c r="AG770" s="36"/>
      <c r="AH770" s="36"/>
      <c r="AI770" s="36"/>
      <c r="AJ770" s="36"/>
    </row>
    <row r="771" ht="22.5" customHeight="1">
      <c r="A771" s="28"/>
      <c r="B771" s="28"/>
      <c r="C771" s="28"/>
      <c r="D771" s="28"/>
      <c r="E771" s="28"/>
      <c r="F771" s="36"/>
      <c r="G771" s="52"/>
      <c r="H771" s="28"/>
      <c r="I771" s="28"/>
      <c r="J771" s="28"/>
      <c r="K771" s="28"/>
      <c r="L771" s="28"/>
      <c r="M771" s="28"/>
      <c r="N771" s="28"/>
      <c r="O771" s="28"/>
      <c r="P771" s="28"/>
      <c r="Q771" s="28"/>
      <c r="R771" s="145"/>
      <c r="S771" s="28"/>
      <c r="T771" s="28"/>
      <c r="U771" s="28"/>
      <c r="V771" s="160"/>
      <c r="W771" s="28"/>
      <c r="X771" s="28"/>
      <c r="Y771" s="28"/>
      <c r="Z771" s="28"/>
      <c r="AA771" s="28"/>
      <c r="AB771" s="28"/>
      <c r="AC771" s="28"/>
      <c r="AD771" s="28"/>
      <c r="AE771" s="28"/>
      <c r="AF771" s="28"/>
      <c r="AG771" s="36"/>
      <c r="AH771" s="36"/>
      <c r="AI771" s="36"/>
      <c r="AJ771" s="36"/>
    </row>
    <row r="772" ht="22.5" customHeight="1">
      <c r="A772" s="28"/>
      <c r="B772" s="28"/>
      <c r="C772" s="28"/>
      <c r="D772" s="28"/>
      <c r="E772" s="28"/>
      <c r="F772" s="36"/>
      <c r="G772" s="52"/>
      <c r="H772" s="28"/>
      <c r="I772" s="28"/>
      <c r="J772" s="28"/>
      <c r="K772" s="28"/>
      <c r="L772" s="28"/>
      <c r="M772" s="28"/>
      <c r="N772" s="28"/>
      <c r="O772" s="28"/>
      <c r="P772" s="28"/>
      <c r="Q772" s="28"/>
      <c r="R772" s="145"/>
      <c r="S772" s="28"/>
      <c r="T772" s="28"/>
      <c r="U772" s="28"/>
      <c r="V772" s="160"/>
      <c r="W772" s="28"/>
      <c r="X772" s="28"/>
      <c r="Y772" s="28"/>
      <c r="Z772" s="28"/>
      <c r="AA772" s="28"/>
      <c r="AB772" s="28"/>
      <c r="AC772" s="28"/>
      <c r="AD772" s="28"/>
      <c r="AE772" s="28"/>
      <c r="AF772" s="28"/>
      <c r="AG772" s="36"/>
      <c r="AH772" s="36"/>
      <c r="AI772" s="36"/>
      <c r="AJ772" s="36"/>
    </row>
    <row r="773" ht="22.5" customHeight="1">
      <c r="A773" s="28"/>
      <c r="B773" s="28"/>
      <c r="C773" s="28"/>
      <c r="D773" s="28"/>
      <c r="E773" s="28"/>
      <c r="F773" s="36"/>
      <c r="G773" s="52"/>
      <c r="H773" s="28"/>
      <c r="I773" s="28"/>
      <c r="J773" s="28"/>
      <c r="K773" s="28"/>
      <c r="L773" s="28"/>
      <c r="M773" s="28"/>
      <c r="N773" s="28"/>
      <c r="O773" s="28"/>
      <c r="P773" s="28"/>
      <c r="Q773" s="28"/>
      <c r="R773" s="145"/>
      <c r="S773" s="28"/>
      <c r="T773" s="28"/>
      <c r="U773" s="28"/>
      <c r="V773" s="160"/>
      <c r="W773" s="28"/>
      <c r="X773" s="28"/>
      <c r="Y773" s="28"/>
      <c r="Z773" s="28"/>
      <c r="AA773" s="28"/>
      <c r="AB773" s="28"/>
      <c r="AC773" s="28"/>
      <c r="AD773" s="28"/>
      <c r="AE773" s="28"/>
      <c r="AF773" s="28"/>
      <c r="AG773" s="36"/>
      <c r="AH773" s="36"/>
      <c r="AI773" s="36"/>
      <c r="AJ773" s="36"/>
    </row>
    <row r="774" ht="22.5" customHeight="1">
      <c r="A774" s="28"/>
      <c r="B774" s="28"/>
      <c r="C774" s="28"/>
      <c r="D774" s="28"/>
      <c r="E774" s="28"/>
      <c r="F774" s="36"/>
      <c r="G774" s="52"/>
      <c r="H774" s="28"/>
      <c r="I774" s="28"/>
      <c r="J774" s="28"/>
      <c r="K774" s="28"/>
      <c r="L774" s="28"/>
      <c r="M774" s="28"/>
      <c r="N774" s="28"/>
      <c r="O774" s="28"/>
      <c r="P774" s="28"/>
      <c r="Q774" s="28"/>
      <c r="R774" s="145"/>
      <c r="S774" s="28"/>
      <c r="T774" s="28"/>
      <c r="U774" s="28"/>
      <c r="V774" s="160"/>
      <c r="W774" s="28"/>
      <c r="X774" s="28"/>
      <c r="Y774" s="28"/>
      <c r="Z774" s="28"/>
      <c r="AA774" s="28"/>
      <c r="AB774" s="28"/>
      <c r="AC774" s="28"/>
      <c r="AD774" s="28"/>
      <c r="AE774" s="28"/>
      <c r="AF774" s="28"/>
      <c r="AG774" s="36"/>
      <c r="AH774" s="36"/>
      <c r="AI774" s="36"/>
      <c r="AJ774" s="36"/>
    </row>
    <row r="775" ht="22.5" customHeight="1">
      <c r="A775" s="28"/>
      <c r="B775" s="28"/>
      <c r="C775" s="28"/>
      <c r="D775" s="28"/>
      <c r="E775" s="28"/>
      <c r="F775" s="36"/>
      <c r="G775" s="52"/>
      <c r="H775" s="28"/>
      <c r="I775" s="28"/>
      <c r="J775" s="28"/>
      <c r="K775" s="28"/>
      <c r="L775" s="28"/>
      <c r="M775" s="28"/>
      <c r="N775" s="28"/>
      <c r="O775" s="28"/>
      <c r="P775" s="28"/>
      <c r="Q775" s="28"/>
      <c r="R775" s="145"/>
      <c r="S775" s="28"/>
      <c r="T775" s="28"/>
      <c r="U775" s="28"/>
      <c r="V775" s="160"/>
      <c r="W775" s="28"/>
      <c r="X775" s="28"/>
      <c r="Y775" s="28"/>
      <c r="Z775" s="28"/>
      <c r="AA775" s="28"/>
      <c r="AB775" s="28"/>
      <c r="AC775" s="28"/>
      <c r="AD775" s="28"/>
      <c r="AE775" s="28"/>
      <c r="AF775" s="28"/>
      <c r="AG775" s="36"/>
      <c r="AH775" s="36"/>
      <c r="AI775" s="36"/>
      <c r="AJ775" s="36"/>
    </row>
    <row r="776" ht="22.5" customHeight="1">
      <c r="A776" s="28"/>
      <c r="B776" s="28"/>
      <c r="C776" s="28"/>
      <c r="D776" s="28"/>
      <c r="E776" s="28"/>
      <c r="F776" s="36"/>
      <c r="G776" s="52"/>
      <c r="H776" s="28"/>
      <c r="I776" s="28"/>
      <c r="J776" s="28"/>
      <c r="K776" s="28"/>
      <c r="L776" s="28"/>
      <c r="M776" s="28"/>
      <c r="N776" s="28"/>
      <c r="O776" s="28"/>
      <c r="P776" s="28"/>
      <c r="Q776" s="28"/>
      <c r="R776" s="145"/>
      <c r="S776" s="28"/>
      <c r="T776" s="28"/>
      <c r="U776" s="28"/>
      <c r="V776" s="160"/>
      <c r="W776" s="28"/>
      <c r="X776" s="28"/>
      <c r="Y776" s="28"/>
      <c r="Z776" s="28"/>
      <c r="AA776" s="28"/>
      <c r="AB776" s="28"/>
      <c r="AC776" s="28"/>
      <c r="AD776" s="28"/>
      <c r="AE776" s="28"/>
      <c r="AF776" s="28"/>
      <c r="AG776" s="36"/>
      <c r="AH776" s="36"/>
      <c r="AI776" s="36"/>
      <c r="AJ776" s="36"/>
    </row>
    <row r="777" ht="22.5" customHeight="1">
      <c r="A777" s="28"/>
      <c r="B777" s="28"/>
      <c r="C777" s="28"/>
      <c r="D777" s="28"/>
      <c r="E777" s="28"/>
      <c r="F777" s="36"/>
      <c r="G777" s="52"/>
      <c r="H777" s="28"/>
      <c r="I777" s="28"/>
      <c r="J777" s="28"/>
      <c r="K777" s="28"/>
      <c r="L777" s="28"/>
      <c r="M777" s="28"/>
      <c r="N777" s="28"/>
      <c r="O777" s="28"/>
      <c r="P777" s="28"/>
      <c r="Q777" s="28"/>
      <c r="R777" s="145"/>
      <c r="S777" s="28"/>
      <c r="T777" s="28"/>
      <c r="U777" s="28"/>
      <c r="V777" s="160"/>
      <c r="W777" s="28"/>
      <c r="X777" s="28"/>
      <c r="Y777" s="28"/>
      <c r="Z777" s="28"/>
      <c r="AA777" s="28"/>
      <c r="AB777" s="28"/>
      <c r="AC777" s="28"/>
      <c r="AD777" s="28"/>
      <c r="AE777" s="28"/>
      <c r="AF777" s="28"/>
      <c r="AG777" s="36"/>
      <c r="AH777" s="36"/>
      <c r="AI777" s="36"/>
      <c r="AJ777" s="36"/>
    </row>
    <row r="778" ht="22.5" customHeight="1">
      <c r="A778" s="28"/>
      <c r="B778" s="28"/>
      <c r="C778" s="28"/>
      <c r="D778" s="28"/>
      <c r="E778" s="28"/>
      <c r="F778" s="36"/>
      <c r="G778" s="52"/>
      <c r="H778" s="28"/>
      <c r="I778" s="28"/>
      <c r="J778" s="28"/>
      <c r="K778" s="28"/>
      <c r="L778" s="28"/>
      <c r="M778" s="28"/>
      <c r="N778" s="28"/>
      <c r="O778" s="28"/>
      <c r="P778" s="28"/>
      <c r="Q778" s="28"/>
      <c r="R778" s="145"/>
      <c r="S778" s="28"/>
      <c r="T778" s="28"/>
      <c r="U778" s="28"/>
      <c r="V778" s="160"/>
      <c r="W778" s="28"/>
      <c r="X778" s="28"/>
      <c r="Y778" s="28"/>
      <c r="Z778" s="28"/>
      <c r="AA778" s="28"/>
      <c r="AB778" s="28"/>
      <c r="AC778" s="28"/>
      <c r="AD778" s="28"/>
      <c r="AE778" s="28"/>
      <c r="AF778" s="28"/>
      <c r="AG778" s="36"/>
      <c r="AH778" s="36"/>
      <c r="AI778" s="36"/>
      <c r="AJ778" s="36"/>
    </row>
    <row r="779" ht="22.5" customHeight="1">
      <c r="A779" s="28"/>
      <c r="B779" s="28"/>
      <c r="C779" s="28"/>
      <c r="D779" s="28"/>
      <c r="E779" s="28"/>
      <c r="F779" s="36"/>
      <c r="G779" s="52"/>
      <c r="H779" s="28"/>
      <c r="I779" s="28"/>
      <c r="J779" s="28"/>
      <c r="K779" s="28"/>
      <c r="L779" s="28"/>
      <c r="M779" s="28"/>
      <c r="N779" s="28"/>
      <c r="O779" s="28"/>
      <c r="P779" s="28"/>
      <c r="Q779" s="28"/>
      <c r="R779" s="145"/>
      <c r="S779" s="28"/>
      <c r="T779" s="28"/>
      <c r="U779" s="28"/>
      <c r="V779" s="160"/>
      <c r="W779" s="28"/>
      <c r="X779" s="28"/>
      <c r="Y779" s="28"/>
      <c r="Z779" s="28"/>
      <c r="AA779" s="28"/>
      <c r="AB779" s="28"/>
      <c r="AC779" s="28"/>
      <c r="AD779" s="28"/>
      <c r="AE779" s="28"/>
      <c r="AF779" s="28"/>
      <c r="AG779" s="36"/>
      <c r="AH779" s="36"/>
      <c r="AI779" s="36"/>
      <c r="AJ779" s="36"/>
    </row>
    <row r="780" ht="22.5" customHeight="1">
      <c r="A780" s="28"/>
      <c r="B780" s="28"/>
      <c r="C780" s="28"/>
      <c r="D780" s="28"/>
      <c r="E780" s="28"/>
      <c r="F780" s="36"/>
      <c r="G780" s="52"/>
      <c r="H780" s="28"/>
      <c r="I780" s="28"/>
      <c r="J780" s="28"/>
      <c r="K780" s="28"/>
      <c r="L780" s="28"/>
      <c r="M780" s="28"/>
      <c r="N780" s="28"/>
      <c r="O780" s="28"/>
      <c r="P780" s="28"/>
      <c r="Q780" s="28"/>
      <c r="R780" s="145"/>
      <c r="S780" s="28"/>
      <c r="T780" s="28"/>
      <c r="U780" s="28"/>
      <c r="V780" s="160"/>
      <c r="W780" s="28"/>
      <c r="X780" s="28"/>
      <c r="Y780" s="28"/>
      <c r="Z780" s="28"/>
      <c r="AA780" s="28"/>
      <c r="AB780" s="28"/>
      <c r="AC780" s="28"/>
      <c r="AD780" s="28"/>
      <c r="AE780" s="28"/>
      <c r="AF780" s="28"/>
      <c r="AG780" s="36"/>
      <c r="AH780" s="36"/>
      <c r="AI780" s="36"/>
      <c r="AJ780" s="36"/>
    </row>
    <row r="781" ht="22.5" customHeight="1">
      <c r="A781" s="28"/>
      <c r="B781" s="28"/>
      <c r="C781" s="28"/>
      <c r="D781" s="28"/>
      <c r="E781" s="28"/>
      <c r="F781" s="36"/>
      <c r="G781" s="52"/>
      <c r="H781" s="28"/>
      <c r="I781" s="28"/>
      <c r="J781" s="28"/>
      <c r="K781" s="28"/>
      <c r="L781" s="28"/>
      <c r="M781" s="28"/>
      <c r="N781" s="28"/>
      <c r="O781" s="28"/>
      <c r="P781" s="28"/>
      <c r="Q781" s="28"/>
      <c r="R781" s="145"/>
      <c r="S781" s="28"/>
      <c r="T781" s="28"/>
      <c r="U781" s="28"/>
      <c r="V781" s="160"/>
      <c r="W781" s="28"/>
      <c r="X781" s="28"/>
      <c r="Y781" s="28"/>
      <c r="Z781" s="28"/>
      <c r="AA781" s="28"/>
      <c r="AB781" s="28"/>
      <c r="AC781" s="28"/>
      <c r="AD781" s="28"/>
      <c r="AE781" s="28"/>
      <c r="AF781" s="28"/>
      <c r="AG781" s="36"/>
      <c r="AH781" s="36"/>
      <c r="AI781" s="36"/>
      <c r="AJ781" s="36"/>
    </row>
    <row r="782" ht="22.5" customHeight="1">
      <c r="A782" s="28"/>
      <c r="B782" s="28"/>
      <c r="C782" s="28"/>
      <c r="D782" s="28"/>
      <c r="E782" s="28"/>
      <c r="F782" s="36"/>
      <c r="G782" s="52"/>
      <c r="H782" s="28"/>
      <c r="I782" s="28"/>
      <c r="J782" s="28"/>
      <c r="K782" s="28"/>
      <c r="L782" s="28"/>
      <c r="M782" s="28"/>
      <c r="N782" s="28"/>
      <c r="O782" s="28"/>
      <c r="P782" s="28"/>
      <c r="Q782" s="28"/>
      <c r="R782" s="145"/>
      <c r="S782" s="28"/>
      <c r="T782" s="28"/>
      <c r="U782" s="28"/>
      <c r="V782" s="160"/>
      <c r="W782" s="28"/>
      <c r="X782" s="28"/>
      <c r="Y782" s="28"/>
      <c r="Z782" s="28"/>
      <c r="AA782" s="28"/>
      <c r="AB782" s="28"/>
      <c r="AC782" s="28"/>
      <c r="AD782" s="28"/>
      <c r="AE782" s="28"/>
      <c r="AF782" s="28"/>
      <c r="AG782" s="36"/>
      <c r="AH782" s="36"/>
      <c r="AI782" s="36"/>
      <c r="AJ782" s="36"/>
    </row>
    <row r="783" ht="22.5" customHeight="1">
      <c r="A783" s="28"/>
      <c r="B783" s="28"/>
      <c r="C783" s="28"/>
      <c r="D783" s="28"/>
      <c r="E783" s="28"/>
      <c r="F783" s="36"/>
      <c r="G783" s="52"/>
      <c r="H783" s="28"/>
      <c r="I783" s="28"/>
      <c r="J783" s="28"/>
      <c r="K783" s="28"/>
      <c r="L783" s="28"/>
      <c r="M783" s="28"/>
      <c r="N783" s="28"/>
      <c r="O783" s="28"/>
      <c r="P783" s="28"/>
      <c r="Q783" s="28"/>
      <c r="R783" s="145"/>
      <c r="S783" s="28"/>
      <c r="T783" s="28"/>
      <c r="U783" s="28"/>
      <c r="V783" s="160"/>
      <c r="W783" s="28"/>
      <c r="X783" s="28"/>
      <c r="Y783" s="28"/>
      <c r="Z783" s="28"/>
      <c r="AA783" s="28"/>
      <c r="AB783" s="28"/>
      <c r="AC783" s="28"/>
      <c r="AD783" s="28"/>
      <c r="AE783" s="28"/>
      <c r="AF783" s="28"/>
      <c r="AG783" s="36"/>
      <c r="AH783" s="36"/>
      <c r="AI783" s="36"/>
      <c r="AJ783" s="36"/>
    </row>
    <row r="784" ht="22.5" customHeight="1">
      <c r="A784" s="28"/>
      <c r="B784" s="28"/>
      <c r="C784" s="28"/>
      <c r="D784" s="28"/>
      <c r="E784" s="28"/>
      <c r="F784" s="36"/>
      <c r="G784" s="52"/>
      <c r="H784" s="28"/>
      <c r="I784" s="28"/>
      <c r="J784" s="28"/>
      <c r="K784" s="28"/>
      <c r="L784" s="28"/>
      <c r="M784" s="28"/>
      <c r="N784" s="28"/>
      <c r="O784" s="28"/>
      <c r="P784" s="28"/>
      <c r="Q784" s="28"/>
      <c r="R784" s="145"/>
      <c r="S784" s="28"/>
      <c r="T784" s="28"/>
      <c r="U784" s="28"/>
      <c r="V784" s="160"/>
      <c r="W784" s="28"/>
      <c r="X784" s="28"/>
      <c r="Y784" s="28"/>
      <c r="Z784" s="28"/>
      <c r="AA784" s="28"/>
      <c r="AB784" s="28"/>
      <c r="AC784" s="28"/>
      <c r="AD784" s="28"/>
      <c r="AE784" s="28"/>
      <c r="AF784" s="28"/>
      <c r="AG784" s="36"/>
      <c r="AH784" s="36"/>
      <c r="AI784" s="36"/>
      <c r="AJ784" s="36"/>
    </row>
    <row r="785" ht="22.5" customHeight="1">
      <c r="A785" s="28"/>
      <c r="B785" s="28"/>
      <c r="C785" s="28"/>
      <c r="D785" s="28"/>
      <c r="E785" s="28"/>
      <c r="F785" s="36"/>
      <c r="G785" s="52"/>
      <c r="H785" s="28"/>
      <c r="I785" s="28"/>
      <c r="J785" s="28"/>
      <c r="K785" s="28"/>
      <c r="L785" s="28"/>
      <c r="M785" s="28"/>
      <c r="N785" s="28"/>
      <c r="O785" s="28"/>
      <c r="P785" s="28"/>
      <c r="Q785" s="28"/>
      <c r="R785" s="145"/>
      <c r="S785" s="28"/>
      <c r="T785" s="28"/>
      <c r="U785" s="28"/>
      <c r="V785" s="160"/>
      <c r="W785" s="28"/>
      <c r="X785" s="28"/>
      <c r="Y785" s="28"/>
      <c r="Z785" s="28"/>
      <c r="AA785" s="28"/>
      <c r="AB785" s="28"/>
      <c r="AC785" s="28"/>
      <c r="AD785" s="28"/>
      <c r="AE785" s="28"/>
      <c r="AF785" s="28"/>
      <c r="AG785" s="36"/>
      <c r="AH785" s="36"/>
      <c r="AI785" s="36"/>
      <c r="AJ785" s="36"/>
    </row>
    <row r="786" ht="22.5" customHeight="1">
      <c r="A786" s="28"/>
      <c r="B786" s="28"/>
      <c r="C786" s="28"/>
      <c r="D786" s="28"/>
      <c r="E786" s="28"/>
      <c r="F786" s="36"/>
      <c r="G786" s="52"/>
      <c r="H786" s="28"/>
      <c r="I786" s="28"/>
      <c r="J786" s="28"/>
      <c r="K786" s="28"/>
      <c r="L786" s="28"/>
      <c r="M786" s="28"/>
      <c r="N786" s="28"/>
      <c r="O786" s="28"/>
      <c r="P786" s="28"/>
      <c r="Q786" s="28"/>
      <c r="R786" s="145"/>
      <c r="S786" s="28"/>
      <c r="T786" s="28"/>
      <c r="U786" s="28"/>
      <c r="V786" s="160"/>
      <c r="W786" s="28"/>
      <c r="X786" s="28"/>
      <c r="Y786" s="28"/>
      <c r="Z786" s="28"/>
      <c r="AA786" s="28"/>
      <c r="AB786" s="28"/>
      <c r="AC786" s="28"/>
      <c r="AD786" s="28"/>
      <c r="AE786" s="28"/>
      <c r="AF786" s="28"/>
      <c r="AG786" s="36"/>
      <c r="AH786" s="36"/>
      <c r="AI786" s="36"/>
      <c r="AJ786" s="36"/>
    </row>
    <row r="787" ht="22.5" customHeight="1">
      <c r="A787" s="28"/>
      <c r="B787" s="28"/>
      <c r="C787" s="28"/>
      <c r="D787" s="28"/>
      <c r="E787" s="28"/>
      <c r="F787" s="36"/>
      <c r="G787" s="52"/>
      <c r="H787" s="28"/>
      <c r="I787" s="28"/>
      <c r="J787" s="28"/>
      <c r="K787" s="28"/>
      <c r="L787" s="28"/>
      <c r="M787" s="28"/>
      <c r="N787" s="28"/>
      <c r="O787" s="28"/>
      <c r="P787" s="28"/>
      <c r="Q787" s="28"/>
      <c r="R787" s="145"/>
      <c r="S787" s="28"/>
      <c r="T787" s="28"/>
      <c r="U787" s="28"/>
      <c r="V787" s="160"/>
      <c r="W787" s="28"/>
      <c r="X787" s="28"/>
      <c r="Y787" s="28"/>
      <c r="Z787" s="28"/>
      <c r="AA787" s="28"/>
      <c r="AB787" s="28"/>
      <c r="AC787" s="28"/>
      <c r="AD787" s="28"/>
      <c r="AE787" s="28"/>
      <c r="AF787" s="28"/>
      <c r="AG787" s="36"/>
      <c r="AH787" s="36"/>
      <c r="AI787" s="36"/>
      <c r="AJ787" s="36"/>
    </row>
    <row r="788" ht="22.5" customHeight="1">
      <c r="A788" s="28"/>
      <c r="B788" s="28"/>
      <c r="C788" s="28"/>
      <c r="D788" s="28"/>
      <c r="E788" s="28"/>
      <c r="F788" s="36"/>
      <c r="G788" s="52"/>
      <c r="H788" s="28"/>
      <c r="I788" s="28"/>
      <c r="J788" s="28"/>
      <c r="K788" s="28"/>
      <c r="L788" s="28"/>
      <c r="M788" s="28"/>
      <c r="N788" s="28"/>
      <c r="O788" s="28"/>
      <c r="P788" s="28"/>
      <c r="Q788" s="28"/>
      <c r="R788" s="145"/>
      <c r="S788" s="28"/>
      <c r="T788" s="28"/>
      <c r="U788" s="28"/>
      <c r="V788" s="160"/>
      <c r="W788" s="28"/>
      <c r="X788" s="28"/>
      <c r="Y788" s="28"/>
      <c r="Z788" s="28"/>
      <c r="AA788" s="28"/>
      <c r="AB788" s="28"/>
      <c r="AC788" s="28"/>
      <c r="AD788" s="28"/>
      <c r="AE788" s="28"/>
      <c r="AF788" s="28"/>
      <c r="AG788" s="36"/>
      <c r="AH788" s="36"/>
      <c r="AI788" s="36"/>
      <c r="AJ788" s="36"/>
    </row>
    <row r="789" ht="22.5" customHeight="1">
      <c r="A789" s="28"/>
      <c r="B789" s="28"/>
      <c r="C789" s="28"/>
      <c r="D789" s="28"/>
      <c r="E789" s="28"/>
      <c r="F789" s="36"/>
      <c r="G789" s="52"/>
      <c r="H789" s="28"/>
      <c r="I789" s="28"/>
      <c r="J789" s="28"/>
      <c r="K789" s="28"/>
      <c r="L789" s="28"/>
      <c r="M789" s="28"/>
      <c r="N789" s="28"/>
      <c r="O789" s="28"/>
      <c r="P789" s="28"/>
      <c r="Q789" s="28"/>
      <c r="R789" s="145"/>
      <c r="S789" s="28"/>
      <c r="T789" s="28"/>
      <c r="U789" s="28"/>
      <c r="V789" s="160"/>
      <c r="W789" s="28"/>
      <c r="X789" s="28"/>
      <c r="Y789" s="28"/>
      <c r="Z789" s="28"/>
      <c r="AA789" s="28"/>
      <c r="AB789" s="28"/>
      <c r="AC789" s="28"/>
      <c r="AD789" s="28"/>
      <c r="AE789" s="28"/>
      <c r="AF789" s="28"/>
      <c r="AG789" s="36"/>
      <c r="AH789" s="36"/>
      <c r="AI789" s="36"/>
      <c r="AJ789" s="36"/>
    </row>
    <row r="790" ht="22.5" customHeight="1">
      <c r="A790" s="28"/>
      <c r="B790" s="28"/>
      <c r="C790" s="28"/>
      <c r="D790" s="28"/>
      <c r="E790" s="28"/>
      <c r="F790" s="36"/>
      <c r="G790" s="52"/>
      <c r="H790" s="28"/>
      <c r="I790" s="28"/>
      <c r="J790" s="28"/>
      <c r="K790" s="28"/>
      <c r="L790" s="28"/>
      <c r="M790" s="28"/>
      <c r="N790" s="28"/>
      <c r="O790" s="28"/>
      <c r="P790" s="28"/>
      <c r="Q790" s="28"/>
      <c r="R790" s="145"/>
      <c r="S790" s="28"/>
      <c r="T790" s="28"/>
      <c r="U790" s="28"/>
      <c r="V790" s="160"/>
      <c r="W790" s="28"/>
      <c r="X790" s="28"/>
      <c r="Y790" s="28"/>
      <c r="Z790" s="28"/>
      <c r="AA790" s="28"/>
      <c r="AB790" s="28"/>
      <c r="AC790" s="28"/>
      <c r="AD790" s="28"/>
      <c r="AE790" s="28"/>
      <c r="AF790" s="28"/>
      <c r="AG790" s="36"/>
      <c r="AH790" s="36"/>
      <c r="AI790" s="36"/>
      <c r="AJ790" s="36"/>
    </row>
    <row r="791" ht="22.5" customHeight="1">
      <c r="A791" s="28"/>
      <c r="B791" s="28"/>
      <c r="C791" s="28"/>
      <c r="D791" s="28"/>
      <c r="E791" s="28"/>
      <c r="F791" s="36"/>
      <c r="G791" s="52"/>
      <c r="H791" s="28"/>
      <c r="I791" s="28"/>
      <c r="J791" s="28"/>
      <c r="K791" s="28"/>
      <c r="L791" s="28"/>
      <c r="M791" s="28"/>
      <c r="N791" s="28"/>
      <c r="O791" s="28"/>
      <c r="P791" s="28"/>
      <c r="Q791" s="28"/>
      <c r="R791" s="145"/>
      <c r="S791" s="28"/>
      <c r="T791" s="28"/>
      <c r="U791" s="28"/>
      <c r="V791" s="160"/>
      <c r="W791" s="28"/>
      <c r="X791" s="28"/>
      <c r="Y791" s="28"/>
      <c r="Z791" s="28"/>
      <c r="AA791" s="28"/>
      <c r="AB791" s="28"/>
      <c r="AC791" s="28"/>
      <c r="AD791" s="28"/>
      <c r="AE791" s="28"/>
      <c r="AF791" s="28"/>
      <c r="AG791" s="36"/>
      <c r="AH791" s="36"/>
      <c r="AI791" s="36"/>
      <c r="AJ791" s="36"/>
    </row>
    <row r="792" ht="22.5" customHeight="1">
      <c r="A792" s="28"/>
      <c r="B792" s="28"/>
      <c r="C792" s="28"/>
      <c r="D792" s="28"/>
      <c r="E792" s="28"/>
      <c r="F792" s="36"/>
      <c r="G792" s="52"/>
      <c r="H792" s="28"/>
      <c r="I792" s="28"/>
      <c r="J792" s="28"/>
      <c r="K792" s="28"/>
      <c r="L792" s="28"/>
      <c r="M792" s="28"/>
      <c r="N792" s="28"/>
      <c r="O792" s="28"/>
      <c r="P792" s="28"/>
      <c r="Q792" s="28"/>
      <c r="R792" s="145"/>
      <c r="S792" s="28"/>
      <c r="T792" s="28"/>
      <c r="U792" s="28"/>
      <c r="V792" s="160"/>
      <c r="W792" s="28"/>
      <c r="X792" s="28"/>
      <c r="Y792" s="28"/>
      <c r="Z792" s="28"/>
      <c r="AA792" s="28"/>
      <c r="AB792" s="28"/>
      <c r="AC792" s="28"/>
      <c r="AD792" s="28"/>
      <c r="AE792" s="28"/>
      <c r="AF792" s="28"/>
      <c r="AG792" s="36"/>
      <c r="AH792" s="36"/>
      <c r="AI792" s="36"/>
      <c r="AJ792" s="36"/>
    </row>
    <row r="793" ht="22.5" customHeight="1">
      <c r="A793" s="28"/>
      <c r="B793" s="28"/>
      <c r="C793" s="28"/>
      <c r="D793" s="28"/>
      <c r="E793" s="28"/>
      <c r="F793" s="36"/>
      <c r="G793" s="52"/>
      <c r="H793" s="28"/>
      <c r="I793" s="28"/>
      <c r="J793" s="28"/>
      <c r="K793" s="28"/>
      <c r="L793" s="28"/>
      <c r="M793" s="28"/>
      <c r="N793" s="28"/>
      <c r="O793" s="28"/>
      <c r="P793" s="28"/>
      <c r="Q793" s="28"/>
      <c r="R793" s="145"/>
      <c r="S793" s="28"/>
      <c r="T793" s="28"/>
      <c r="U793" s="28"/>
      <c r="V793" s="160"/>
      <c r="W793" s="28"/>
      <c r="X793" s="28"/>
      <c r="Y793" s="28"/>
      <c r="Z793" s="28"/>
      <c r="AA793" s="28"/>
      <c r="AB793" s="28"/>
      <c r="AC793" s="28"/>
      <c r="AD793" s="28"/>
      <c r="AE793" s="28"/>
      <c r="AF793" s="28"/>
      <c r="AG793" s="36"/>
      <c r="AH793" s="36"/>
      <c r="AI793" s="36"/>
      <c r="AJ793" s="36"/>
    </row>
    <row r="794" ht="22.5" customHeight="1">
      <c r="A794" s="28"/>
      <c r="B794" s="28"/>
      <c r="C794" s="28"/>
      <c r="D794" s="28"/>
      <c r="E794" s="28"/>
      <c r="F794" s="36"/>
      <c r="G794" s="52"/>
      <c r="H794" s="28"/>
      <c r="I794" s="28"/>
      <c r="J794" s="28"/>
      <c r="K794" s="28"/>
      <c r="L794" s="28"/>
      <c r="M794" s="28"/>
      <c r="N794" s="28"/>
      <c r="O794" s="28"/>
      <c r="P794" s="28"/>
      <c r="Q794" s="28"/>
      <c r="R794" s="145"/>
      <c r="S794" s="28"/>
      <c r="T794" s="28"/>
      <c r="U794" s="28"/>
      <c r="V794" s="160"/>
      <c r="W794" s="28"/>
      <c r="X794" s="28"/>
      <c r="Y794" s="28"/>
      <c r="Z794" s="28"/>
      <c r="AA794" s="28"/>
      <c r="AB794" s="28"/>
      <c r="AC794" s="28"/>
      <c r="AD794" s="28"/>
      <c r="AE794" s="28"/>
      <c r="AF794" s="28"/>
      <c r="AG794" s="36"/>
      <c r="AH794" s="36"/>
      <c r="AI794" s="36"/>
      <c r="AJ794" s="36"/>
    </row>
    <row r="795" ht="22.5" customHeight="1">
      <c r="A795" s="28"/>
      <c r="B795" s="28"/>
      <c r="C795" s="28"/>
      <c r="D795" s="28"/>
      <c r="E795" s="28"/>
      <c r="F795" s="36"/>
      <c r="G795" s="52"/>
      <c r="H795" s="28"/>
      <c r="I795" s="28"/>
      <c r="J795" s="28"/>
      <c r="K795" s="28"/>
      <c r="L795" s="28"/>
      <c r="M795" s="28"/>
      <c r="N795" s="28"/>
      <c r="O795" s="28"/>
      <c r="P795" s="28"/>
      <c r="Q795" s="28"/>
      <c r="R795" s="145"/>
      <c r="S795" s="28"/>
      <c r="T795" s="28"/>
      <c r="U795" s="28"/>
      <c r="V795" s="160"/>
      <c r="W795" s="28"/>
      <c r="X795" s="28"/>
      <c r="Y795" s="28"/>
      <c r="Z795" s="28"/>
      <c r="AA795" s="28"/>
      <c r="AB795" s="28"/>
      <c r="AC795" s="28"/>
      <c r="AD795" s="28"/>
      <c r="AE795" s="28"/>
      <c r="AF795" s="28"/>
      <c r="AG795" s="36"/>
      <c r="AH795" s="36"/>
      <c r="AI795" s="36"/>
      <c r="AJ795" s="36"/>
    </row>
    <row r="796" ht="22.5" customHeight="1">
      <c r="A796" s="28"/>
      <c r="B796" s="28"/>
      <c r="C796" s="28"/>
      <c r="D796" s="28"/>
      <c r="E796" s="28"/>
      <c r="F796" s="36"/>
      <c r="G796" s="52"/>
      <c r="H796" s="28"/>
      <c r="I796" s="28"/>
      <c r="J796" s="28"/>
      <c r="K796" s="28"/>
      <c r="L796" s="28"/>
      <c r="M796" s="28"/>
      <c r="N796" s="28"/>
      <c r="O796" s="28"/>
      <c r="P796" s="28"/>
      <c r="Q796" s="28"/>
      <c r="R796" s="145"/>
      <c r="S796" s="28"/>
      <c r="T796" s="28"/>
      <c r="U796" s="28"/>
      <c r="V796" s="160"/>
      <c r="W796" s="28"/>
      <c r="X796" s="28"/>
      <c r="Y796" s="28"/>
      <c r="Z796" s="28"/>
      <c r="AA796" s="28"/>
      <c r="AB796" s="28"/>
      <c r="AC796" s="28"/>
      <c r="AD796" s="28"/>
      <c r="AE796" s="28"/>
      <c r="AF796" s="28"/>
      <c r="AG796" s="36"/>
      <c r="AH796" s="36"/>
      <c r="AI796" s="36"/>
      <c r="AJ796" s="36"/>
    </row>
    <row r="797" ht="22.5" customHeight="1">
      <c r="A797" s="28"/>
      <c r="B797" s="28"/>
      <c r="C797" s="28"/>
      <c r="D797" s="28"/>
      <c r="E797" s="28"/>
      <c r="F797" s="36"/>
      <c r="G797" s="52"/>
      <c r="H797" s="28"/>
      <c r="I797" s="28"/>
      <c r="J797" s="28"/>
      <c r="K797" s="28"/>
      <c r="L797" s="28"/>
      <c r="M797" s="28"/>
      <c r="N797" s="28"/>
      <c r="O797" s="28"/>
      <c r="P797" s="28"/>
      <c r="Q797" s="28"/>
      <c r="R797" s="145"/>
      <c r="S797" s="28"/>
      <c r="T797" s="28"/>
      <c r="U797" s="28"/>
      <c r="V797" s="160"/>
      <c r="W797" s="28"/>
      <c r="X797" s="28"/>
      <c r="Y797" s="28"/>
      <c r="Z797" s="28"/>
      <c r="AA797" s="28"/>
      <c r="AB797" s="28"/>
      <c r="AC797" s="28"/>
      <c r="AD797" s="28"/>
      <c r="AE797" s="28"/>
      <c r="AF797" s="28"/>
      <c r="AG797" s="36"/>
      <c r="AH797" s="36"/>
      <c r="AI797" s="36"/>
      <c r="AJ797" s="36"/>
    </row>
    <row r="798" ht="22.5" customHeight="1">
      <c r="A798" s="28"/>
      <c r="B798" s="28"/>
      <c r="C798" s="28"/>
      <c r="D798" s="28"/>
      <c r="E798" s="28"/>
      <c r="F798" s="36"/>
      <c r="G798" s="52"/>
      <c r="H798" s="28"/>
      <c r="I798" s="28"/>
      <c r="J798" s="28"/>
      <c r="K798" s="28"/>
      <c r="L798" s="28"/>
      <c r="M798" s="28"/>
      <c r="N798" s="28"/>
      <c r="O798" s="28"/>
      <c r="P798" s="28"/>
      <c r="Q798" s="28"/>
      <c r="R798" s="145"/>
      <c r="S798" s="28"/>
      <c r="T798" s="28"/>
      <c r="U798" s="28"/>
      <c r="V798" s="160"/>
      <c r="W798" s="28"/>
      <c r="X798" s="28"/>
      <c r="Y798" s="28"/>
      <c r="Z798" s="28"/>
      <c r="AA798" s="28"/>
      <c r="AB798" s="28"/>
      <c r="AC798" s="28"/>
      <c r="AD798" s="28"/>
      <c r="AE798" s="28"/>
      <c r="AF798" s="28"/>
      <c r="AG798" s="36"/>
      <c r="AH798" s="36"/>
      <c r="AI798" s="36"/>
      <c r="AJ798" s="36"/>
    </row>
    <row r="799" ht="22.5" customHeight="1">
      <c r="A799" s="28"/>
      <c r="B799" s="28"/>
      <c r="C799" s="28"/>
      <c r="D799" s="28"/>
      <c r="E799" s="28"/>
      <c r="F799" s="36"/>
      <c r="G799" s="52"/>
      <c r="H799" s="28"/>
      <c r="I799" s="28"/>
      <c r="J799" s="28"/>
      <c r="K799" s="28"/>
      <c r="L799" s="28"/>
      <c r="M799" s="28"/>
      <c r="N799" s="28"/>
      <c r="O799" s="28"/>
      <c r="P799" s="28"/>
      <c r="Q799" s="28"/>
      <c r="R799" s="145"/>
      <c r="S799" s="28"/>
      <c r="T799" s="28"/>
      <c r="U799" s="28"/>
      <c r="V799" s="160"/>
      <c r="W799" s="28"/>
      <c r="X799" s="28"/>
      <c r="Y799" s="28"/>
      <c r="Z799" s="28"/>
      <c r="AA799" s="28"/>
      <c r="AB799" s="28"/>
      <c r="AC799" s="28"/>
      <c r="AD799" s="28"/>
      <c r="AE799" s="28"/>
      <c r="AF799" s="28"/>
      <c r="AG799" s="36"/>
      <c r="AH799" s="36"/>
      <c r="AI799" s="36"/>
      <c r="AJ799" s="36"/>
    </row>
    <row r="800" ht="22.5" customHeight="1">
      <c r="A800" s="28"/>
      <c r="B800" s="28"/>
      <c r="C800" s="28"/>
      <c r="D800" s="28"/>
      <c r="E800" s="28"/>
      <c r="F800" s="36"/>
      <c r="G800" s="52"/>
      <c r="H800" s="28"/>
      <c r="I800" s="28"/>
      <c r="J800" s="28"/>
      <c r="K800" s="28"/>
      <c r="L800" s="28"/>
      <c r="M800" s="28"/>
      <c r="N800" s="28"/>
      <c r="O800" s="28"/>
      <c r="P800" s="28"/>
      <c r="Q800" s="28"/>
      <c r="R800" s="145"/>
      <c r="S800" s="28"/>
      <c r="T800" s="28"/>
      <c r="U800" s="28"/>
      <c r="V800" s="160"/>
      <c r="W800" s="28"/>
      <c r="X800" s="28"/>
      <c r="Y800" s="28"/>
      <c r="Z800" s="28"/>
      <c r="AA800" s="28"/>
      <c r="AB800" s="28"/>
      <c r="AC800" s="28"/>
      <c r="AD800" s="28"/>
      <c r="AE800" s="28"/>
      <c r="AF800" s="28"/>
      <c r="AG800" s="36"/>
      <c r="AH800" s="36"/>
      <c r="AI800" s="36"/>
      <c r="AJ800" s="36"/>
    </row>
    <row r="801" ht="22.5" customHeight="1">
      <c r="A801" s="28"/>
      <c r="B801" s="28"/>
      <c r="C801" s="28"/>
      <c r="D801" s="28"/>
      <c r="E801" s="28"/>
      <c r="F801" s="36"/>
      <c r="G801" s="52"/>
      <c r="H801" s="28"/>
      <c r="I801" s="28"/>
      <c r="J801" s="28"/>
      <c r="K801" s="28"/>
      <c r="L801" s="28"/>
      <c r="M801" s="28"/>
      <c r="N801" s="28"/>
      <c r="O801" s="28"/>
      <c r="P801" s="28"/>
      <c r="Q801" s="28"/>
      <c r="R801" s="145"/>
      <c r="S801" s="28"/>
      <c r="T801" s="28"/>
      <c r="U801" s="28"/>
      <c r="V801" s="160"/>
      <c r="W801" s="28"/>
      <c r="X801" s="28"/>
      <c r="Y801" s="28"/>
      <c r="Z801" s="28"/>
      <c r="AA801" s="28"/>
      <c r="AB801" s="28"/>
      <c r="AC801" s="28"/>
      <c r="AD801" s="28"/>
      <c r="AE801" s="28"/>
      <c r="AF801" s="28"/>
      <c r="AG801" s="36"/>
      <c r="AH801" s="36"/>
      <c r="AI801" s="36"/>
      <c r="AJ801" s="36"/>
    </row>
    <row r="802" ht="22.5" customHeight="1">
      <c r="A802" s="28"/>
      <c r="B802" s="28"/>
      <c r="C802" s="28"/>
      <c r="D802" s="28"/>
      <c r="E802" s="28"/>
      <c r="F802" s="36"/>
      <c r="G802" s="52"/>
      <c r="H802" s="28"/>
      <c r="I802" s="28"/>
      <c r="J802" s="28"/>
      <c r="K802" s="28"/>
      <c r="L802" s="28"/>
      <c r="M802" s="28"/>
      <c r="N802" s="28"/>
      <c r="O802" s="28"/>
      <c r="P802" s="28"/>
      <c r="Q802" s="28"/>
      <c r="R802" s="145"/>
      <c r="S802" s="28"/>
      <c r="T802" s="28"/>
      <c r="U802" s="28"/>
      <c r="V802" s="160"/>
      <c r="W802" s="28"/>
      <c r="X802" s="28"/>
      <c r="Y802" s="28"/>
      <c r="Z802" s="28"/>
      <c r="AA802" s="28"/>
      <c r="AB802" s="28"/>
      <c r="AC802" s="28"/>
      <c r="AD802" s="28"/>
      <c r="AE802" s="28"/>
      <c r="AF802" s="28"/>
      <c r="AG802" s="36"/>
      <c r="AH802" s="36"/>
      <c r="AI802" s="36"/>
      <c r="AJ802" s="36"/>
    </row>
    <row r="803" ht="22.5" customHeight="1">
      <c r="A803" s="28"/>
      <c r="B803" s="28"/>
      <c r="C803" s="28"/>
      <c r="D803" s="28"/>
      <c r="E803" s="28"/>
      <c r="F803" s="36"/>
      <c r="G803" s="52"/>
      <c r="H803" s="28"/>
      <c r="I803" s="28"/>
      <c r="J803" s="28"/>
      <c r="K803" s="28"/>
      <c r="L803" s="28"/>
      <c r="M803" s="28"/>
      <c r="N803" s="28"/>
      <c r="O803" s="28"/>
      <c r="P803" s="28"/>
      <c r="Q803" s="28"/>
      <c r="R803" s="145"/>
      <c r="S803" s="28"/>
      <c r="T803" s="28"/>
      <c r="U803" s="28"/>
      <c r="V803" s="160"/>
      <c r="W803" s="28"/>
      <c r="X803" s="28"/>
      <c r="Y803" s="28"/>
      <c r="Z803" s="28"/>
      <c r="AA803" s="28"/>
      <c r="AB803" s="28"/>
      <c r="AC803" s="28"/>
      <c r="AD803" s="28"/>
      <c r="AE803" s="28"/>
      <c r="AF803" s="28"/>
      <c r="AG803" s="36"/>
      <c r="AH803" s="36"/>
      <c r="AI803" s="36"/>
      <c r="AJ803" s="36"/>
    </row>
    <row r="804" ht="22.5" customHeight="1">
      <c r="A804" s="28"/>
      <c r="B804" s="28"/>
      <c r="C804" s="28"/>
      <c r="D804" s="28"/>
      <c r="E804" s="28"/>
      <c r="F804" s="36"/>
      <c r="G804" s="52"/>
      <c r="H804" s="28"/>
      <c r="I804" s="28"/>
      <c r="J804" s="28"/>
      <c r="K804" s="28"/>
      <c r="L804" s="28"/>
      <c r="M804" s="28"/>
      <c r="N804" s="28"/>
      <c r="O804" s="28"/>
      <c r="P804" s="28"/>
      <c r="Q804" s="28"/>
      <c r="R804" s="145"/>
      <c r="S804" s="28"/>
      <c r="T804" s="28"/>
      <c r="U804" s="28"/>
      <c r="V804" s="160"/>
      <c r="W804" s="28"/>
      <c r="X804" s="28"/>
      <c r="Y804" s="28"/>
      <c r="Z804" s="28"/>
      <c r="AA804" s="28"/>
      <c r="AB804" s="28"/>
      <c r="AC804" s="28"/>
      <c r="AD804" s="28"/>
      <c r="AE804" s="28"/>
      <c r="AF804" s="28"/>
      <c r="AG804" s="36"/>
      <c r="AH804" s="36"/>
      <c r="AI804" s="36"/>
      <c r="AJ804" s="36"/>
    </row>
    <row r="805" ht="22.5" customHeight="1">
      <c r="A805" s="28"/>
      <c r="B805" s="28"/>
      <c r="C805" s="28"/>
      <c r="D805" s="28"/>
      <c r="E805" s="28"/>
      <c r="F805" s="36"/>
      <c r="G805" s="52"/>
      <c r="H805" s="28"/>
      <c r="I805" s="28"/>
      <c r="J805" s="28"/>
      <c r="K805" s="28"/>
      <c r="L805" s="28"/>
      <c r="M805" s="28"/>
      <c r="N805" s="28"/>
      <c r="O805" s="28"/>
      <c r="P805" s="28"/>
      <c r="Q805" s="28"/>
      <c r="R805" s="145"/>
      <c r="S805" s="28"/>
      <c r="T805" s="28"/>
      <c r="U805" s="28"/>
      <c r="V805" s="160"/>
      <c r="W805" s="28"/>
      <c r="X805" s="28"/>
      <c r="Y805" s="28"/>
      <c r="Z805" s="28"/>
      <c r="AA805" s="28"/>
      <c r="AB805" s="28"/>
      <c r="AC805" s="28"/>
      <c r="AD805" s="28"/>
      <c r="AE805" s="28"/>
      <c r="AF805" s="28"/>
      <c r="AG805" s="36"/>
      <c r="AH805" s="36"/>
      <c r="AI805" s="36"/>
      <c r="AJ805" s="36"/>
    </row>
    <row r="806" ht="22.5" customHeight="1">
      <c r="A806" s="28"/>
      <c r="B806" s="28"/>
      <c r="C806" s="28"/>
      <c r="D806" s="28"/>
      <c r="E806" s="28"/>
      <c r="F806" s="36"/>
      <c r="G806" s="52"/>
      <c r="H806" s="28"/>
      <c r="I806" s="28"/>
      <c r="J806" s="28"/>
      <c r="K806" s="28"/>
      <c r="L806" s="28"/>
      <c r="M806" s="28"/>
      <c r="N806" s="28"/>
      <c r="O806" s="28"/>
      <c r="P806" s="28"/>
      <c r="Q806" s="28"/>
      <c r="R806" s="145"/>
      <c r="S806" s="28"/>
      <c r="T806" s="28"/>
      <c r="U806" s="28"/>
      <c r="V806" s="160"/>
      <c r="W806" s="28"/>
      <c r="X806" s="28"/>
      <c r="Y806" s="28"/>
      <c r="Z806" s="28"/>
      <c r="AA806" s="28"/>
      <c r="AB806" s="28"/>
      <c r="AC806" s="28"/>
      <c r="AD806" s="28"/>
      <c r="AE806" s="28"/>
      <c r="AF806" s="28"/>
      <c r="AG806" s="36"/>
      <c r="AH806" s="36"/>
      <c r="AI806" s="36"/>
      <c r="AJ806" s="36"/>
    </row>
    <row r="807" ht="22.5" customHeight="1">
      <c r="A807" s="28"/>
      <c r="B807" s="28"/>
      <c r="C807" s="28"/>
      <c r="D807" s="28"/>
      <c r="E807" s="28"/>
      <c r="F807" s="36"/>
      <c r="G807" s="52"/>
      <c r="H807" s="28"/>
      <c r="I807" s="28"/>
      <c r="J807" s="28"/>
      <c r="K807" s="28"/>
      <c r="L807" s="28"/>
      <c r="M807" s="28"/>
      <c r="N807" s="28"/>
      <c r="O807" s="28"/>
      <c r="P807" s="28"/>
      <c r="Q807" s="28"/>
      <c r="R807" s="145"/>
      <c r="S807" s="28"/>
      <c r="T807" s="28"/>
      <c r="U807" s="28"/>
      <c r="V807" s="160"/>
      <c r="W807" s="28"/>
      <c r="X807" s="28"/>
      <c r="Y807" s="28"/>
      <c r="Z807" s="28"/>
      <c r="AA807" s="28"/>
      <c r="AB807" s="28"/>
      <c r="AC807" s="28"/>
      <c r="AD807" s="28"/>
      <c r="AE807" s="28"/>
      <c r="AF807" s="28"/>
      <c r="AG807" s="36"/>
      <c r="AH807" s="36"/>
      <c r="AI807" s="36"/>
      <c r="AJ807" s="36"/>
    </row>
    <row r="808" ht="22.5" customHeight="1">
      <c r="A808" s="28"/>
      <c r="B808" s="28"/>
      <c r="C808" s="28"/>
      <c r="D808" s="28"/>
      <c r="E808" s="28"/>
      <c r="F808" s="36"/>
      <c r="G808" s="52"/>
      <c r="H808" s="28"/>
      <c r="I808" s="28"/>
      <c r="J808" s="28"/>
      <c r="K808" s="28"/>
      <c r="L808" s="28"/>
      <c r="M808" s="28"/>
      <c r="N808" s="28"/>
      <c r="O808" s="28"/>
      <c r="P808" s="28"/>
      <c r="Q808" s="28"/>
      <c r="R808" s="145"/>
      <c r="S808" s="28"/>
      <c r="T808" s="28"/>
      <c r="U808" s="28"/>
      <c r="V808" s="160"/>
      <c r="W808" s="28"/>
      <c r="X808" s="28"/>
      <c r="Y808" s="28"/>
      <c r="Z808" s="28"/>
      <c r="AA808" s="28"/>
      <c r="AB808" s="28"/>
      <c r="AC808" s="28"/>
      <c r="AD808" s="28"/>
      <c r="AE808" s="28"/>
      <c r="AF808" s="28"/>
      <c r="AG808" s="36"/>
      <c r="AH808" s="36"/>
      <c r="AI808" s="36"/>
      <c r="AJ808" s="36"/>
    </row>
    <row r="809" ht="22.5" customHeight="1">
      <c r="A809" s="28"/>
      <c r="B809" s="28"/>
      <c r="C809" s="28"/>
      <c r="D809" s="28"/>
      <c r="E809" s="28"/>
      <c r="F809" s="36"/>
      <c r="G809" s="52"/>
      <c r="H809" s="28"/>
      <c r="I809" s="28"/>
      <c r="J809" s="28"/>
      <c r="K809" s="28"/>
      <c r="L809" s="28"/>
      <c r="M809" s="28"/>
      <c r="N809" s="28"/>
      <c r="O809" s="28"/>
      <c r="P809" s="28"/>
      <c r="Q809" s="28"/>
      <c r="R809" s="145"/>
      <c r="S809" s="28"/>
      <c r="T809" s="28"/>
      <c r="U809" s="28"/>
      <c r="V809" s="160"/>
      <c r="W809" s="28"/>
      <c r="X809" s="28"/>
      <c r="Y809" s="28"/>
      <c r="Z809" s="28"/>
      <c r="AA809" s="28"/>
      <c r="AB809" s="28"/>
      <c r="AC809" s="28"/>
      <c r="AD809" s="28"/>
      <c r="AE809" s="28"/>
      <c r="AF809" s="28"/>
      <c r="AG809" s="36"/>
      <c r="AH809" s="36"/>
      <c r="AI809" s="36"/>
      <c r="AJ809" s="36"/>
    </row>
    <row r="810" ht="22.5" customHeight="1">
      <c r="A810" s="28"/>
      <c r="B810" s="28"/>
      <c r="C810" s="28"/>
      <c r="D810" s="28"/>
      <c r="E810" s="28"/>
      <c r="F810" s="36"/>
      <c r="G810" s="52"/>
      <c r="H810" s="28"/>
      <c r="I810" s="28"/>
      <c r="J810" s="28"/>
      <c r="K810" s="28"/>
      <c r="L810" s="28"/>
      <c r="M810" s="28"/>
      <c r="N810" s="28"/>
      <c r="O810" s="28"/>
      <c r="P810" s="28"/>
      <c r="Q810" s="28"/>
      <c r="R810" s="145"/>
      <c r="S810" s="28"/>
      <c r="T810" s="28"/>
      <c r="U810" s="28"/>
      <c r="V810" s="160"/>
      <c r="W810" s="28"/>
      <c r="X810" s="28"/>
      <c r="Y810" s="28"/>
      <c r="Z810" s="28"/>
      <c r="AA810" s="28"/>
      <c r="AB810" s="28"/>
      <c r="AC810" s="28"/>
      <c r="AD810" s="28"/>
      <c r="AE810" s="28"/>
      <c r="AF810" s="28"/>
      <c r="AG810" s="36"/>
      <c r="AH810" s="36"/>
      <c r="AI810" s="36"/>
      <c r="AJ810" s="36"/>
    </row>
    <row r="811" ht="22.5" customHeight="1">
      <c r="A811" s="28"/>
      <c r="B811" s="28"/>
      <c r="C811" s="28"/>
      <c r="D811" s="28"/>
      <c r="E811" s="28"/>
      <c r="F811" s="36"/>
      <c r="G811" s="52"/>
      <c r="H811" s="28"/>
      <c r="I811" s="28"/>
      <c r="J811" s="28"/>
      <c r="K811" s="28"/>
      <c r="L811" s="28"/>
      <c r="M811" s="28"/>
      <c r="N811" s="28"/>
      <c r="O811" s="28"/>
      <c r="P811" s="28"/>
      <c r="Q811" s="28"/>
      <c r="R811" s="145"/>
      <c r="S811" s="28"/>
      <c r="T811" s="28"/>
      <c r="U811" s="28"/>
      <c r="V811" s="160"/>
      <c r="W811" s="28"/>
      <c r="X811" s="28"/>
      <c r="Y811" s="28"/>
      <c r="Z811" s="28"/>
      <c r="AA811" s="28"/>
      <c r="AB811" s="28"/>
      <c r="AC811" s="28"/>
      <c r="AD811" s="28"/>
      <c r="AE811" s="28"/>
      <c r="AF811" s="28"/>
      <c r="AG811" s="36"/>
      <c r="AH811" s="36"/>
      <c r="AI811" s="36"/>
      <c r="AJ811" s="36"/>
    </row>
    <row r="812" ht="22.5" customHeight="1">
      <c r="A812" s="28"/>
      <c r="B812" s="28"/>
      <c r="C812" s="28"/>
      <c r="D812" s="28"/>
      <c r="E812" s="28"/>
      <c r="F812" s="36"/>
      <c r="G812" s="52"/>
      <c r="H812" s="28"/>
      <c r="I812" s="28"/>
      <c r="J812" s="28"/>
      <c r="K812" s="28"/>
      <c r="L812" s="28"/>
      <c r="M812" s="28"/>
      <c r="N812" s="28"/>
      <c r="O812" s="28"/>
      <c r="P812" s="28"/>
      <c r="Q812" s="28"/>
      <c r="R812" s="145"/>
      <c r="S812" s="28"/>
      <c r="T812" s="28"/>
      <c r="U812" s="28"/>
      <c r="V812" s="160"/>
      <c r="W812" s="28"/>
      <c r="X812" s="28"/>
      <c r="Y812" s="28"/>
      <c r="Z812" s="28"/>
      <c r="AA812" s="28"/>
      <c r="AB812" s="28"/>
      <c r="AC812" s="28"/>
      <c r="AD812" s="28"/>
      <c r="AE812" s="28"/>
      <c r="AF812" s="28"/>
      <c r="AG812" s="36"/>
      <c r="AH812" s="36"/>
      <c r="AI812" s="36"/>
      <c r="AJ812" s="36"/>
    </row>
    <row r="813" ht="22.5" customHeight="1">
      <c r="A813" s="28"/>
      <c r="B813" s="28"/>
      <c r="C813" s="28"/>
      <c r="D813" s="28"/>
      <c r="E813" s="28"/>
      <c r="F813" s="36"/>
      <c r="G813" s="52"/>
      <c r="H813" s="28"/>
      <c r="I813" s="28"/>
      <c r="J813" s="28"/>
      <c r="K813" s="28"/>
      <c r="L813" s="28"/>
      <c r="M813" s="28"/>
      <c r="N813" s="28"/>
      <c r="O813" s="28"/>
      <c r="P813" s="28"/>
      <c r="Q813" s="28"/>
      <c r="R813" s="145"/>
      <c r="S813" s="28"/>
      <c r="T813" s="28"/>
      <c r="U813" s="28"/>
      <c r="V813" s="160"/>
      <c r="W813" s="28"/>
      <c r="X813" s="28"/>
      <c r="Y813" s="28"/>
      <c r="Z813" s="28"/>
      <c r="AA813" s="28"/>
      <c r="AB813" s="28"/>
      <c r="AC813" s="28"/>
      <c r="AD813" s="28"/>
      <c r="AE813" s="28"/>
      <c r="AF813" s="28"/>
      <c r="AG813" s="36"/>
      <c r="AH813" s="36"/>
      <c r="AI813" s="36"/>
      <c r="AJ813" s="36"/>
    </row>
    <row r="814" ht="22.5" customHeight="1">
      <c r="A814" s="28"/>
      <c r="B814" s="28"/>
      <c r="C814" s="28"/>
      <c r="D814" s="28"/>
      <c r="E814" s="28"/>
      <c r="F814" s="36"/>
      <c r="G814" s="52"/>
      <c r="H814" s="28"/>
      <c r="I814" s="28"/>
      <c r="J814" s="28"/>
      <c r="K814" s="28"/>
      <c r="L814" s="28"/>
      <c r="M814" s="28"/>
      <c r="N814" s="28"/>
      <c r="O814" s="28"/>
      <c r="P814" s="28"/>
      <c r="Q814" s="28"/>
      <c r="R814" s="145"/>
      <c r="S814" s="28"/>
      <c r="T814" s="28"/>
      <c r="U814" s="28"/>
      <c r="V814" s="160"/>
      <c r="W814" s="28"/>
      <c r="X814" s="28"/>
      <c r="Y814" s="28"/>
      <c r="Z814" s="28"/>
      <c r="AA814" s="28"/>
      <c r="AB814" s="28"/>
      <c r="AC814" s="28"/>
      <c r="AD814" s="28"/>
      <c r="AE814" s="28"/>
      <c r="AF814" s="28"/>
      <c r="AG814" s="36"/>
      <c r="AH814" s="36"/>
      <c r="AI814" s="36"/>
      <c r="AJ814" s="36"/>
    </row>
    <row r="815" ht="22.5" customHeight="1">
      <c r="A815" s="28"/>
      <c r="B815" s="28"/>
      <c r="C815" s="28"/>
      <c r="D815" s="28"/>
      <c r="E815" s="28"/>
      <c r="F815" s="36"/>
      <c r="G815" s="52"/>
      <c r="H815" s="28"/>
      <c r="I815" s="28"/>
      <c r="J815" s="28"/>
      <c r="K815" s="28"/>
      <c r="L815" s="28"/>
      <c r="M815" s="28"/>
      <c r="N815" s="28"/>
      <c r="O815" s="28"/>
      <c r="P815" s="28"/>
      <c r="Q815" s="28"/>
      <c r="R815" s="145"/>
      <c r="S815" s="28"/>
      <c r="T815" s="28"/>
      <c r="U815" s="28"/>
      <c r="V815" s="160"/>
      <c r="W815" s="28"/>
      <c r="X815" s="28"/>
      <c r="Y815" s="28"/>
      <c r="Z815" s="28"/>
      <c r="AA815" s="28"/>
      <c r="AB815" s="28"/>
      <c r="AC815" s="28"/>
      <c r="AD815" s="28"/>
      <c r="AE815" s="28"/>
      <c r="AF815" s="28"/>
      <c r="AG815" s="36"/>
      <c r="AH815" s="36"/>
      <c r="AI815" s="36"/>
      <c r="AJ815" s="36"/>
    </row>
    <row r="816" ht="22.5" customHeight="1">
      <c r="A816" s="28"/>
      <c r="B816" s="28"/>
      <c r="C816" s="28"/>
      <c r="D816" s="28"/>
      <c r="E816" s="28"/>
      <c r="F816" s="36"/>
      <c r="G816" s="52"/>
      <c r="H816" s="28"/>
      <c r="I816" s="28"/>
      <c r="J816" s="28"/>
      <c r="K816" s="28"/>
      <c r="L816" s="28"/>
      <c r="M816" s="28"/>
      <c r="N816" s="28"/>
      <c r="O816" s="28"/>
      <c r="P816" s="28"/>
      <c r="Q816" s="28"/>
      <c r="R816" s="145"/>
      <c r="S816" s="28"/>
      <c r="T816" s="28"/>
      <c r="U816" s="28"/>
      <c r="V816" s="160"/>
      <c r="W816" s="28"/>
      <c r="X816" s="28"/>
      <c r="Y816" s="28"/>
      <c r="Z816" s="28"/>
      <c r="AA816" s="28"/>
      <c r="AB816" s="28"/>
      <c r="AC816" s="28"/>
      <c r="AD816" s="28"/>
      <c r="AE816" s="28"/>
      <c r="AF816" s="28"/>
      <c r="AG816" s="36"/>
      <c r="AH816" s="36"/>
      <c r="AI816" s="36"/>
      <c r="AJ816" s="36"/>
    </row>
    <row r="817" ht="22.5" customHeight="1">
      <c r="A817" s="28"/>
      <c r="B817" s="28"/>
      <c r="C817" s="28"/>
      <c r="D817" s="28"/>
      <c r="E817" s="28"/>
      <c r="F817" s="36"/>
      <c r="G817" s="52"/>
      <c r="H817" s="28"/>
      <c r="I817" s="28"/>
      <c r="J817" s="28"/>
      <c r="K817" s="28"/>
      <c r="L817" s="28"/>
      <c r="M817" s="28"/>
      <c r="N817" s="28"/>
      <c r="O817" s="28"/>
      <c r="P817" s="28"/>
      <c r="Q817" s="28"/>
      <c r="R817" s="145"/>
      <c r="S817" s="28"/>
      <c r="T817" s="28"/>
      <c r="U817" s="28"/>
      <c r="V817" s="160"/>
      <c r="W817" s="28"/>
      <c r="X817" s="28"/>
      <c r="Y817" s="28"/>
      <c r="Z817" s="28"/>
      <c r="AA817" s="28"/>
      <c r="AB817" s="28"/>
      <c r="AC817" s="28"/>
      <c r="AD817" s="28"/>
      <c r="AE817" s="28"/>
      <c r="AF817" s="28"/>
      <c r="AG817" s="36"/>
      <c r="AH817" s="36"/>
      <c r="AI817" s="36"/>
      <c r="AJ817" s="36"/>
    </row>
    <row r="818" ht="22.5" customHeight="1">
      <c r="A818" s="28"/>
      <c r="B818" s="28"/>
      <c r="C818" s="28"/>
      <c r="D818" s="28"/>
      <c r="E818" s="28"/>
      <c r="F818" s="36"/>
      <c r="G818" s="52"/>
      <c r="H818" s="28"/>
      <c r="I818" s="28"/>
      <c r="J818" s="28"/>
      <c r="K818" s="28"/>
      <c r="L818" s="28"/>
      <c r="M818" s="28"/>
      <c r="N818" s="28"/>
      <c r="O818" s="28"/>
      <c r="P818" s="28"/>
      <c r="Q818" s="28"/>
      <c r="R818" s="145"/>
      <c r="S818" s="28"/>
      <c r="T818" s="28"/>
      <c r="U818" s="28"/>
      <c r="V818" s="160"/>
      <c r="W818" s="28"/>
      <c r="X818" s="28"/>
      <c r="Y818" s="28"/>
      <c r="Z818" s="28"/>
      <c r="AA818" s="28"/>
      <c r="AB818" s="28"/>
      <c r="AC818" s="28"/>
      <c r="AD818" s="28"/>
      <c r="AE818" s="28"/>
      <c r="AF818" s="28"/>
      <c r="AG818" s="36"/>
      <c r="AH818" s="36"/>
      <c r="AI818" s="36"/>
      <c r="AJ818" s="36"/>
    </row>
    <row r="819" ht="22.5" customHeight="1">
      <c r="A819" s="28"/>
      <c r="B819" s="28"/>
      <c r="C819" s="28"/>
      <c r="D819" s="28"/>
      <c r="E819" s="28"/>
      <c r="F819" s="36"/>
      <c r="G819" s="52"/>
      <c r="H819" s="28"/>
      <c r="I819" s="28"/>
      <c r="J819" s="28"/>
      <c r="K819" s="28"/>
      <c r="L819" s="28"/>
      <c r="M819" s="28"/>
      <c r="N819" s="28"/>
      <c r="O819" s="28"/>
      <c r="P819" s="28"/>
      <c r="Q819" s="28"/>
      <c r="R819" s="145"/>
      <c r="S819" s="28"/>
      <c r="T819" s="28"/>
      <c r="U819" s="28"/>
      <c r="V819" s="160"/>
      <c r="W819" s="28"/>
      <c r="X819" s="28"/>
      <c r="Y819" s="28"/>
      <c r="Z819" s="28"/>
      <c r="AA819" s="28"/>
      <c r="AB819" s="28"/>
      <c r="AC819" s="28"/>
      <c r="AD819" s="28"/>
      <c r="AE819" s="28"/>
      <c r="AF819" s="28"/>
      <c r="AG819" s="36"/>
      <c r="AH819" s="36"/>
      <c r="AI819" s="36"/>
      <c r="AJ819" s="36"/>
    </row>
    <row r="820" ht="22.5" customHeight="1">
      <c r="A820" s="28"/>
      <c r="B820" s="28"/>
      <c r="C820" s="28"/>
      <c r="D820" s="28"/>
      <c r="E820" s="28"/>
      <c r="F820" s="36"/>
      <c r="G820" s="52"/>
      <c r="H820" s="28"/>
      <c r="I820" s="28"/>
      <c r="J820" s="28"/>
      <c r="K820" s="28"/>
      <c r="L820" s="28"/>
      <c r="M820" s="28"/>
      <c r="N820" s="28"/>
      <c r="O820" s="28"/>
      <c r="P820" s="28"/>
      <c r="Q820" s="28"/>
      <c r="R820" s="145"/>
      <c r="S820" s="28"/>
      <c r="T820" s="28"/>
      <c r="U820" s="28"/>
      <c r="V820" s="160"/>
      <c r="W820" s="28"/>
      <c r="X820" s="28"/>
      <c r="Y820" s="28"/>
      <c r="Z820" s="28"/>
      <c r="AA820" s="28"/>
      <c r="AB820" s="28"/>
      <c r="AC820" s="28"/>
      <c r="AD820" s="28"/>
      <c r="AE820" s="28"/>
      <c r="AF820" s="28"/>
      <c r="AG820" s="36"/>
      <c r="AH820" s="36"/>
      <c r="AI820" s="36"/>
      <c r="AJ820" s="36"/>
    </row>
    <row r="821" ht="22.5" customHeight="1">
      <c r="A821" s="28"/>
      <c r="B821" s="28"/>
      <c r="C821" s="28"/>
      <c r="D821" s="28"/>
      <c r="E821" s="28"/>
      <c r="F821" s="36"/>
      <c r="G821" s="52"/>
      <c r="H821" s="28"/>
      <c r="I821" s="28"/>
      <c r="J821" s="28"/>
      <c r="K821" s="28"/>
      <c r="L821" s="28"/>
      <c r="M821" s="28"/>
      <c r="N821" s="28"/>
      <c r="O821" s="28"/>
      <c r="P821" s="28"/>
      <c r="Q821" s="28"/>
      <c r="R821" s="145"/>
      <c r="S821" s="28"/>
      <c r="T821" s="28"/>
      <c r="U821" s="28"/>
      <c r="V821" s="160"/>
      <c r="W821" s="28"/>
      <c r="X821" s="28"/>
      <c r="Y821" s="28"/>
      <c r="Z821" s="28"/>
      <c r="AA821" s="28"/>
      <c r="AB821" s="28"/>
      <c r="AC821" s="28"/>
      <c r="AD821" s="28"/>
      <c r="AE821" s="28"/>
      <c r="AF821" s="28"/>
      <c r="AG821" s="36"/>
      <c r="AH821" s="36"/>
      <c r="AI821" s="36"/>
      <c r="AJ821" s="36"/>
    </row>
    <row r="822" ht="22.5" customHeight="1">
      <c r="A822" s="28"/>
      <c r="B822" s="28"/>
      <c r="C822" s="28"/>
      <c r="D822" s="28"/>
      <c r="E822" s="28"/>
      <c r="F822" s="36"/>
      <c r="G822" s="52"/>
      <c r="H822" s="28"/>
      <c r="I822" s="28"/>
      <c r="J822" s="28"/>
      <c r="K822" s="28"/>
      <c r="L822" s="28"/>
      <c r="M822" s="28"/>
      <c r="N822" s="28"/>
      <c r="O822" s="28"/>
      <c r="P822" s="28"/>
      <c r="Q822" s="28"/>
      <c r="R822" s="145"/>
      <c r="S822" s="28"/>
      <c r="T822" s="28"/>
      <c r="U822" s="28"/>
      <c r="V822" s="160"/>
      <c r="W822" s="28"/>
      <c r="X822" s="28"/>
      <c r="Y822" s="28"/>
      <c r="Z822" s="28"/>
      <c r="AA822" s="28"/>
      <c r="AB822" s="28"/>
      <c r="AC822" s="28"/>
      <c r="AD822" s="28"/>
      <c r="AE822" s="28"/>
      <c r="AF822" s="28"/>
      <c r="AG822" s="36"/>
      <c r="AH822" s="36"/>
      <c r="AI822" s="36"/>
      <c r="AJ822" s="36"/>
    </row>
    <row r="823" ht="22.5" customHeight="1">
      <c r="A823" s="28"/>
      <c r="B823" s="28"/>
      <c r="C823" s="28"/>
      <c r="D823" s="28"/>
      <c r="E823" s="28"/>
      <c r="F823" s="36"/>
      <c r="G823" s="52"/>
      <c r="H823" s="28"/>
      <c r="I823" s="28"/>
      <c r="J823" s="28"/>
      <c r="K823" s="28"/>
      <c r="L823" s="28"/>
      <c r="M823" s="28"/>
      <c r="N823" s="28"/>
      <c r="O823" s="28"/>
      <c r="P823" s="28"/>
      <c r="Q823" s="28"/>
      <c r="R823" s="145"/>
      <c r="S823" s="28"/>
      <c r="T823" s="28"/>
      <c r="U823" s="28"/>
      <c r="V823" s="160"/>
      <c r="W823" s="28"/>
      <c r="X823" s="28"/>
      <c r="Y823" s="28"/>
      <c r="Z823" s="28"/>
      <c r="AA823" s="28"/>
      <c r="AB823" s="28"/>
      <c r="AC823" s="28"/>
      <c r="AD823" s="28"/>
      <c r="AE823" s="28"/>
      <c r="AF823" s="28"/>
      <c r="AG823" s="36"/>
      <c r="AH823" s="36"/>
      <c r="AI823" s="36"/>
      <c r="AJ823" s="36"/>
    </row>
    <row r="824" ht="22.5" customHeight="1">
      <c r="A824" s="28"/>
      <c r="B824" s="28"/>
      <c r="C824" s="28"/>
      <c r="D824" s="28"/>
      <c r="E824" s="28"/>
      <c r="F824" s="36"/>
      <c r="G824" s="52"/>
      <c r="H824" s="28"/>
      <c r="I824" s="28"/>
      <c r="J824" s="28"/>
      <c r="K824" s="28"/>
      <c r="L824" s="28"/>
      <c r="M824" s="28"/>
      <c r="N824" s="28"/>
      <c r="O824" s="28"/>
      <c r="P824" s="28"/>
      <c r="Q824" s="28"/>
      <c r="R824" s="145"/>
      <c r="S824" s="28"/>
      <c r="T824" s="28"/>
      <c r="U824" s="28"/>
      <c r="V824" s="160"/>
      <c r="W824" s="28"/>
      <c r="X824" s="28"/>
      <c r="Y824" s="28"/>
      <c r="Z824" s="28"/>
      <c r="AA824" s="28"/>
      <c r="AB824" s="28"/>
      <c r="AC824" s="28"/>
      <c r="AD824" s="28"/>
      <c r="AE824" s="28"/>
      <c r="AF824" s="28"/>
      <c r="AG824" s="36"/>
      <c r="AH824" s="36"/>
      <c r="AI824" s="36"/>
      <c r="AJ824" s="36"/>
    </row>
    <row r="825" ht="22.5" customHeight="1">
      <c r="A825" s="28"/>
      <c r="B825" s="28"/>
      <c r="C825" s="28"/>
      <c r="D825" s="28"/>
      <c r="E825" s="28"/>
      <c r="F825" s="36"/>
      <c r="G825" s="52"/>
      <c r="H825" s="28"/>
      <c r="I825" s="28"/>
      <c r="J825" s="28"/>
      <c r="K825" s="28"/>
      <c r="L825" s="28"/>
      <c r="M825" s="28"/>
      <c r="N825" s="28"/>
      <c r="O825" s="28"/>
      <c r="P825" s="28"/>
      <c r="Q825" s="28"/>
      <c r="R825" s="145"/>
      <c r="S825" s="28"/>
      <c r="T825" s="28"/>
      <c r="U825" s="28"/>
      <c r="V825" s="160"/>
      <c r="W825" s="28"/>
      <c r="X825" s="28"/>
      <c r="Y825" s="28"/>
      <c r="Z825" s="28"/>
      <c r="AA825" s="28"/>
      <c r="AB825" s="28"/>
      <c r="AC825" s="28"/>
      <c r="AD825" s="28"/>
      <c r="AE825" s="28"/>
      <c r="AF825" s="28"/>
      <c r="AG825" s="36"/>
      <c r="AH825" s="36"/>
      <c r="AI825" s="36"/>
      <c r="AJ825" s="36"/>
    </row>
    <row r="826" ht="22.5" customHeight="1">
      <c r="A826" s="28"/>
      <c r="B826" s="28"/>
      <c r="C826" s="28"/>
      <c r="D826" s="28"/>
      <c r="E826" s="28"/>
      <c r="F826" s="36"/>
      <c r="G826" s="52"/>
      <c r="H826" s="28"/>
      <c r="I826" s="28"/>
      <c r="J826" s="28"/>
      <c r="K826" s="28"/>
      <c r="L826" s="28"/>
      <c r="M826" s="28"/>
      <c r="N826" s="28"/>
      <c r="O826" s="28"/>
      <c r="P826" s="28"/>
      <c r="Q826" s="28"/>
      <c r="R826" s="145"/>
      <c r="S826" s="28"/>
      <c r="T826" s="28"/>
      <c r="U826" s="28"/>
      <c r="V826" s="160"/>
      <c r="W826" s="28"/>
      <c r="X826" s="28"/>
      <c r="Y826" s="28"/>
      <c r="Z826" s="28"/>
      <c r="AA826" s="28"/>
      <c r="AB826" s="28"/>
      <c r="AC826" s="28"/>
      <c r="AD826" s="28"/>
      <c r="AE826" s="28"/>
      <c r="AF826" s="28"/>
      <c r="AG826" s="36"/>
      <c r="AH826" s="36"/>
      <c r="AI826" s="36"/>
      <c r="AJ826" s="36"/>
    </row>
    <row r="827" ht="22.5" customHeight="1">
      <c r="A827" s="28"/>
      <c r="B827" s="28"/>
      <c r="C827" s="28"/>
      <c r="D827" s="28"/>
      <c r="E827" s="28"/>
      <c r="F827" s="36"/>
      <c r="G827" s="52"/>
      <c r="H827" s="28"/>
      <c r="I827" s="28"/>
      <c r="J827" s="28"/>
      <c r="K827" s="28"/>
      <c r="L827" s="28"/>
      <c r="M827" s="28"/>
      <c r="N827" s="28"/>
      <c r="O827" s="28"/>
      <c r="P827" s="28"/>
      <c r="Q827" s="28"/>
      <c r="R827" s="145"/>
      <c r="S827" s="28"/>
      <c r="T827" s="28"/>
      <c r="U827" s="28"/>
      <c r="V827" s="160"/>
      <c r="W827" s="28"/>
      <c r="X827" s="28"/>
      <c r="Y827" s="28"/>
      <c r="Z827" s="28"/>
      <c r="AA827" s="28"/>
      <c r="AB827" s="28"/>
      <c r="AC827" s="28"/>
      <c r="AD827" s="28"/>
      <c r="AE827" s="28"/>
      <c r="AF827" s="28"/>
      <c r="AG827" s="36"/>
      <c r="AH827" s="36"/>
      <c r="AI827" s="36"/>
      <c r="AJ827" s="36"/>
    </row>
    <row r="828" ht="22.5" customHeight="1">
      <c r="A828" s="28"/>
      <c r="B828" s="28"/>
      <c r="C828" s="28"/>
      <c r="D828" s="28"/>
      <c r="E828" s="28"/>
      <c r="F828" s="36"/>
      <c r="G828" s="52"/>
      <c r="H828" s="28"/>
      <c r="I828" s="28"/>
      <c r="J828" s="28"/>
      <c r="K828" s="28"/>
      <c r="L828" s="28"/>
      <c r="M828" s="28"/>
      <c r="N828" s="28"/>
      <c r="O828" s="28"/>
      <c r="P828" s="28"/>
      <c r="Q828" s="28"/>
      <c r="R828" s="145"/>
      <c r="S828" s="28"/>
      <c r="T828" s="28"/>
      <c r="U828" s="28"/>
      <c r="V828" s="160"/>
      <c r="W828" s="28"/>
      <c r="X828" s="28"/>
      <c r="Y828" s="28"/>
      <c r="Z828" s="28"/>
      <c r="AA828" s="28"/>
      <c r="AB828" s="28"/>
      <c r="AC828" s="28"/>
      <c r="AD828" s="28"/>
      <c r="AE828" s="28"/>
      <c r="AF828" s="28"/>
      <c r="AG828" s="36"/>
      <c r="AH828" s="36"/>
      <c r="AI828" s="36"/>
      <c r="AJ828" s="36"/>
    </row>
    <row r="829" ht="22.5" customHeight="1">
      <c r="A829" s="28"/>
      <c r="B829" s="28"/>
      <c r="C829" s="28"/>
      <c r="D829" s="28"/>
      <c r="E829" s="28"/>
      <c r="F829" s="36"/>
      <c r="G829" s="52"/>
      <c r="H829" s="28"/>
      <c r="I829" s="28"/>
      <c r="J829" s="28"/>
      <c r="K829" s="28"/>
      <c r="L829" s="28"/>
      <c r="M829" s="28"/>
      <c r="N829" s="28"/>
      <c r="O829" s="28"/>
      <c r="P829" s="28"/>
      <c r="Q829" s="28"/>
      <c r="R829" s="145"/>
      <c r="S829" s="28"/>
      <c r="T829" s="28"/>
      <c r="U829" s="28"/>
      <c r="V829" s="160"/>
      <c r="W829" s="28"/>
      <c r="X829" s="28"/>
      <c r="Y829" s="28"/>
      <c r="Z829" s="28"/>
      <c r="AA829" s="28"/>
      <c r="AB829" s="28"/>
      <c r="AC829" s="28"/>
      <c r="AD829" s="28"/>
      <c r="AE829" s="28"/>
      <c r="AF829" s="28"/>
      <c r="AG829" s="36"/>
      <c r="AH829" s="36"/>
      <c r="AI829" s="36"/>
      <c r="AJ829" s="36"/>
    </row>
    <row r="830" ht="22.5" customHeight="1">
      <c r="A830" s="28"/>
      <c r="B830" s="28"/>
      <c r="C830" s="28"/>
      <c r="D830" s="28"/>
      <c r="E830" s="28"/>
      <c r="F830" s="36"/>
      <c r="G830" s="52"/>
      <c r="H830" s="28"/>
      <c r="I830" s="28"/>
      <c r="J830" s="28"/>
      <c r="K830" s="28"/>
      <c r="L830" s="28"/>
      <c r="M830" s="28"/>
      <c r="N830" s="28"/>
      <c r="O830" s="28"/>
      <c r="P830" s="28"/>
      <c r="Q830" s="28"/>
      <c r="R830" s="145"/>
      <c r="S830" s="28"/>
      <c r="T830" s="28"/>
      <c r="U830" s="28"/>
      <c r="V830" s="160"/>
      <c r="W830" s="28"/>
      <c r="X830" s="28"/>
      <c r="Y830" s="28"/>
      <c r="Z830" s="28"/>
      <c r="AA830" s="28"/>
      <c r="AB830" s="28"/>
      <c r="AC830" s="28"/>
      <c r="AD830" s="28"/>
      <c r="AE830" s="28"/>
      <c r="AF830" s="28"/>
      <c r="AG830" s="36"/>
      <c r="AH830" s="36"/>
      <c r="AI830" s="36"/>
      <c r="AJ830" s="36"/>
    </row>
    <row r="831" ht="22.5" customHeight="1">
      <c r="A831" s="28"/>
      <c r="B831" s="28"/>
      <c r="C831" s="28"/>
      <c r="D831" s="28"/>
      <c r="E831" s="28"/>
      <c r="F831" s="36"/>
      <c r="G831" s="52"/>
      <c r="H831" s="28"/>
      <c r="I831" s="28"/>
      <c r="J831" s="28"/>
      <c r="K831" s="28"/>
      <c r="L831" s="28"/>
      <c r="M831" s="28"/>
      <c r="N831" s="28"/>
      <c r="O831" s="28"/>
      <c r="P831" s="28"/>
      <c r="Q831" s="28"/>
      <c r="R831" s="145"/>
      <c r="S831" s="28"/>
      <c r="T831" s="28"/>
      <c r="U831" s="28"/>
      <c r="V831" s="160"/>
      <c r="W831" s="28"/>
      <c r="X831" s="28"/>
      <c r="Y831" s="28"/>
      <c r="Z831" s="28"/>
      <c r="AA831" s="28"/>
      <c r="AB831" s="28"/>
      <c r="AC831" s="28"/>
      <c r="AD831" s="28"/>
      <c r="AE831" s="28"/>
      <c r="AF831" s="28"/>
      <c r="AG831" s="36"/>
      <c r="AH831" s="36"/>
      <c r="AI831" s="36"/>
      <c r="AJ831" s="36"/>
    </row>
    <row r="832" ht="22.5" customHeight="1">
      <c r="A832" s="28"/>
      <c r="B832" s="28"/>
      <c r="C832" s="28"/>
      <c r="D832" s="28"/>
      <c r="E832" s="28"/>
      <c r="F832" s="36"/>
      <c r="G832" s="52"/>
      <c r="H832" s="28"/>
      <c r="I832" s="28"/>
      <c r="J832" s="28"/>
      <c r="K832" s="28"/>
      <c r="L832" s="28"/>
      <c r="M832" s="28"/>
      <c r="N832" s="28"/>
      <c r="O832" s="28"/>
      <c r="P832" s="28"/>
      <c r="Q832" s="28"/>
      <c r="R832" s="145"/>
      <c r="S832" s="28"/>
      <c r="T832" s="28"/>
      <c r="U832" s="28"/>
      <c r="V832" s="160"/>
      <c r="W832" s="28"/>
      <c r="X832" s="28"/>
      <c r="Y832" s="28"/>
      <c r="Z832" s="28"/>
      <c r="AA832" s="28"/>
      <c r="AB832" s="28"/>
      <c r="AC832" s="28"/>
      <c r="AD832" s="28"/>
      <c r="AE832" s="28"/>
      <c r="AF832" s="28"/>
      <c r="AG832" s="36"/>
      <c r="AH832" s="36"/>
      <c r="AI832" s="36"/>
      <c r="AJ832" s="36"/>
    </row>
    <row r="833" ht="22.5" customHeight="1">
      <c r="A833" s="28"/>
      <c r="B833" s="28"/>
      <c r="C833" s="28"/>
      <c r="D833" s="28"/>
      <c r="E833" s="28"/>
      <c r="F833" s="36"/>
      <c r="G833" s="52"/>
      <c r="H833" s="28"/>
      <c r="I833" s="28"/>
      <c r="J833" s="28"/>
      <c r="K833" s="28"/>
      <c r="L833" s="28"/>
      <c r="M833" s="28"/>
      <c r="N833" s="28"/>
      <c r="O833" s="28"/>
      <c r="P833" s="28"/>
      <c r="Q833" s="28"/>
      <c r="R833" s="145"/>
      <c r="S833" s="28"/>
      <c r="T833" s="28"/>
      <c r="U833" s="28"/>
      <c r="V833" s="160"/>
      <c r="W833" s="28"/>
      <c r="X833" s="28"/>
      <c r="Y833" s="28"/>
      <c r="Z833" s="28"/>
      <c r="AA833" s="28"/>
      <c r="AB833" s="28"/>
      <c r="AC833" s="28"/>
      <c r="AD833" s="28"/>
      <c r="AE833" s="28"/>
      <c r="AF833" s="28"/>
      <c r="AG833" s="36"/>
      <c r="AH833" s="36"/>
      <c r="AI833" s="36"/>
      <c r="AJ833" s="36"/>
    </row>
    <row r="834" ht="22.5" customHeight="1">
      <c r="A834" s="28"/>
      <c r="B834" s="28"/>
      <c r="C834" s="28"/>
      <c r="D834" s="28"/>
      <c r="E834" s="28"/>
      <c r="F834" s="36"/>
      <c r="G834" s="52"/>
      <c r="H834" s="28"/>
      <c r="I834" s="28"/>
      <c r="J834" s="28"/>
      <c r="K834" s="28"/>
      <c r="L834" s="28"/>
      <c r="M834" s="28"/>
      <c r="N834" s="28"/>
      <c r="O834" s="28"/>
      <c r="P834" s="28"/>
      <c r="Q834" s="28"/>
      <c r="R834" s="145"/>
      <c r="S834" s="28"/>
      <c r="T834" s="28"/>
      <c r="U834" s="28"/>
      <c r="V834" s="160"/>
      <c r="W834" s="28"/>
      <c r="X834" s="28"/>
      <c r="Y834" s="28"/>
      <c r="Z834" s="28"/>
      <c r="AA834" s="28"/>
      <c r="AB834" s="28"/>
      <c r="AC834" s="28"/>
      <c r="AD834" s="28"/>
      <c r="AE834" s="28"/>
      <c r="AF834" s="28"/>
      <c r="AG834" s="36"/>
      <c r="AH834" s="36"/>
      <c r="AI834" s="36"/>
      <c r="AJ834" s="36"/>
    </row>
    <row r="835" ht="22.5" customHeight="1">
      <c r="A835" s="28"/>
      <c r="B835" s="28"/>
      <c r="C835" s="28"/>
      <c r="D835" s="28"/>
      <c r="E835" s="28"/>
      <c r="F835" s="36"/>
      <c r="G835" s="52"/>
      <c r="H835" s="28"/>
      <c r="I835" s="28"/>
      <c r="J835" s="28"/>
      <c r="K835" s="28"/>
      <c r="L835" s="28"/>
      <c r="M835" s="28"/>
      <c r="N835" s="28"/>
      <c r="O835" s="28"/>
      <c r="P835" s="28"/>
      <c r="Q835" s="28"/>
      <c r="R835" s="145"/>
      <c r="S835" s="28"/>
      <c r="T835" s="28"/>
      <c r="U835" s="28"/>
      <c r="V835" s="160"/>
      <c r="W835" s="28"/>
      <c r="X835" s="28"/>
      <c r="Y835" s="28"/>
      <c r="Z835" s="28"/>
      <c r="AA835" s="28"/>
      <c r="AB835" s="28"/>
      <c r="AC835" s="28"/>
      <c r="AD835" s="28"/>
      <c r="AE835" s="28"/>
      <c r="AF835" s="28"/>
      <c r="AG835" s="36"/>
      <c r="AH835" s="36"/>
      <c r="AI835" s="36"/>
      <c r="AJ835" s="36"/>
    </row>
    <row r="836" ht="22.5" customHeight="1">
      <c r="A836" s="28"/>
      <c r="B836" s="28"/>
      <c r="C836" s="28"/>
      <c r="D836" s="28"/>
      <c r="E836" s="28"/>
      <c r="F836" s="36"/>
      <c r="G836" s="52"/>
      <c r="H836" s="28"/>
      <c r="I836" s="28"/>
      <c r="J836" s="28"/>
      <c r="K836" s="28"/>
      <c r="L836" s="28"/>
      <c r="M836" s="28"/>
      <c r="N836" s="28"/>
      <c r="O836" s="28"/>
      <c r="P836" s="28"/>
      <c r="Q836" s="28"/>
      <c r="R836" s="145"/>
      <c r="S836" s="28"/>
      <c r="T836" s="28"/>
      <c r="U836" s="28"/>
      <c r="V836" s="160"/>
      <c r="W836" s="28"/>
      <c r="X836" s="28"/>
      <c r="Y836" s="28"/>
      <c r="Z836" s="28"/>
      <c r="AA836" s="28"/>
      <c r="AB836" s="28"/>
      <c r="AC836" s="28"/>
      <c r="AD836" s="28"/>
      <c r="AE836" s="28"/>
      <c r="AF836" s="28"/>
      <c r="AG836" s="36"/>
      <c r="AH836" s="36"/>
      <c r="AI836" s="36"/>
      <c r="AJ836" s="36"/>
    </row>
    <row r="837" ht="22.5" customHeight="1">
      <c r="A837" s="28"/>
      <c r="B837" s="28"/>
      <c r="C837" s="28"/>
      <c r="D837" s="28"/>
      <c r="E837" s="28"/>
      <c r="F837" s="36"/>
      <c r="G837" s="52"/>
      <c r="H837" s="28"/>
      <c r="I837" s="28"/>
      <c r="J837" s="28"/>
      <c r="K837" s="28"/>
      <c r="L837" s="28"/>
      <c r="M837" s="28"/>
      <c r="N837" s="28"/>
      <c r="O837" s="28"/>
      <c r="P837" s="28"/>
      <c r="Q837" s="28"/>
      <c r="R837" s="145"/>
      <c r="S837" s="28"/>
      <c r="T837" s="28"/>
      <c r="U837" s="28"/>
      <c r="V837" s="160"/>
      <c r="W837" s="28"/>
      <c r="X837" s="28"/>
      <c r="Y837" s="28"/>
      <c r="Z837" s="28"/>
      <c r="AA837" s="28"/>
      <c r="AB837" s="28"/>
      <c r="AC837" s="28"/>
      <c r="AD837" s="28"/>
      <c r="AE837" s="28"/>
      <c r="AF837" s="28"/>
      <c r="AG837" s="36"/>
      <c r="AH837" s="36"/>
      <c r="AI837" s="36"/>
      <c r="AJ837" s="36"/>
    </row>
    <row r="838" ht="22.5" customHeight="1">
      <c r="A838" s="28"/>
      <c r="B838" s="28"/>
      <c r="C838" s="28"/>
      <c r="D838" s="28"/>
      <c r="E838" s="28"/>
      <c r="F838" s="36"/>
      <c r="G838" s="52"/>
      <c r="H838" s="28"/>
      <c r="I838" s="28"/>
      <c r="J838" s="28"/>
      <c r="K838" s="28"/>
      <c r="L838" s="28"/>
      <c r="M838" s="28"/>
      <c r="N838" s="28"/>
      <c r="O838" s="28"/>
      <c r="P838" s="28"/>
      <c r="Q838" s="28"/>
      <c r="R838" s="145"/>
      <c r="S838" s="28"/>
      <c r="T838" s="28"/>
      <c r="U838" s="28"/>
      <c r="V838" s="160"/>
      <c r="W838" s="28"/>
      <c r="X838" s="28"/>
      <c r="Y838" s="28"/>
      <c r="Z838" s="28"/>
      <c r="AA838" s="28"/>
      <c r="AB838" s="28"/>
      <c r="AC838" s="28"/>
      <c r="AD838" s="28"/>
      <c r="AE838" s="28"/>
      <c r="AF838" s="28"/>
      <c r="AG838" s="36"/>
      <c r="AH838" s="36"/>
      <c r="AI838" s="36"/>
      <c r="AJ838" s="36"/>
    </row>
    <row r="839" ht="22.5" customHeight="1">
      <c r="A839" s="28"/>
      <c r="B839" s="28"/>
      <c r="C839" s="28"/>
      <c r="D839" s="28"/>
      <c r="E839" s="28"/>
      <c r="F839" s="36"/>
      <c r="G839" s="52"/>
      <c r="H839" s="28"/>
      <c r="I839" s="28"/>
      <c r="J839" s="28"/>
      <c r="K839" s="28"/>
      <c r="L839" s="28"/>
      <c r="M839" s="28"/>
      <c r="N839" s="28"/>
      <c r="O839" s="28"/>
      <c r="P839" s="28"/>
      <c r="Q839" s="28"/>
      <c r="R839" s="145"/>
      <c r="S839" s="28"/>
      <c r="T839" s="28"/>
      <c r="U839" s="28"/>
      <c r="V839" s="160"/>
      <c r="W839" s="28"/>
      <c r="X839" s="28"/>
      <c r="Y839" s="28"/>
      <c r="Z839" s="28"/>
      <c r="AA839" s="28"/>
      <c r="AB839" s="28"/>
      <c r="AC839" s="28"/>
      <c r="AD839" s="28"/>
      <c r="AE839" s="28"/>
      <c r="AF839" s="28"/>
      <c r="AG839" s="36"/>
      <c r="AH839" s="36"/>
      <c r="AI839" s="36"/>
      <c r="AJ839" s="36"/>
    </row>
    <row r="840" ht="22.5" customHeight="1">
      <c r="A840" s="28"/>
      <c r="B840" s="28"/>
      <c r="C840" s="28"/>
      <c r="D840" s="28"/>
      <c r="E840" s="28"/>
      <c r="F840" s="36"/>
      <c r="G840" s="52"/>
      <c r="H840" s="28"/>
      <c r="I840" s="28"/>
      <c r="J840" s="28"/>
      <c r="K840" s="28"/>
      <c r="L840" s="28"/>
      <c r="M840" s="28"/>
      <c r="N840" s="28"/>
      <c r="O840" s="28"/>
      <c r="P840" s="28"/>
      <c r="Q840" s="28"/>
      <c r="R840" s="145"/>
      <c r="S840" s="28"/>
      <c r="T840" s="28"/>
      <c r="U840" s="28"/>
      <c r="V840" s="160"/>
      <c r="W840" s="28"/>
      <c r="X840" s="28"/>
      <c r="Y840" s="28"/>
      <c r="Z840" s="28"/>
      <c r="AA840" s="28"/>
      <c r="AB840" s="28"/>
      <c r="AC840" s="28"/>
      <c r="AD840" s="28"/>
      <c r="AE840" s="28"/>
      <c r="AF840" s="28"/>
      <c r="AG840" s="36"/>
      <c r="AH840" s="36"/>
      <c r="AI840" s="36"/>
      <c r="AJ840" s="36"/>
    </row>
    <row r="841" ht="22.5" customHeight="1">
      <c r="A841" s="28"/>
      <c r="B841" s="28"/>
      <c r="C841" s="28"/>
      <c r="D841" s="28"/>
      <c r="E841" s="28"/>
      <c r="F841" s="36"/>
      <c r="G841" s="52"/>
      <c r="H841" s="28"/>
      <c r="I841" s="28"/>
      <c r="J841" s="28"/>
      <c r="K841" s="28"/>
      <c r="L841" s="28"/>
      <c r="M841" s="28"/>
      <c r="N841" s="28"/>
      <c r="O841" s="28"/>
      <c r="P841" s="28"/>
      <c r="Q841" s="28"/>
      <c r="R841" s="145"/>
      <c r="S841" s="28"/>
      <c r="T841" s="28"/>
      <c r="U841" s="28"/>
      <c r="V841" s="160"/>
      <c r="W841" s="28"/>
      <c r="X841" s="28"/>
      <c r="Y841" s="28"/>
      <c r="Z841" s="28"/>
      <c r="AA841" s="28"/>
      <c r="AB841" s="28"/>
      <c r="AC841" s="28"/>
      <c r="AD841" s="28"/>
      <c r="AE841" s="28"/>
      <c r="AF841" s="28"/>
      <c r="AG841" s="36"/>
      <c r="AH841" s="36"/>
      <c r="AI841" s="36"/>
      <c r="AJ841" s="36"/>
    </row>
    <row r="842" ht="22.5" customHeight="1">
      <c r="A842" s="28"/>
      <c r="B842" s="28"/>
      <c r="C842" s="28"/>
      <c r="D842" s="28"/>
      <c r="E842" s="28"/>
      <c r="F842" s="36"/>
      <c r="G842" s="52"/>
      <c r="H842" s="28"/>
      <c r="I842" s="28"/>
      <c r="J842" s="28"/>
      <c r="K842" s="28"/>
      <c r="L842" s="28"/>
      <c r="M842" s="28"/>
      <c r="N842" s="28"/>
      <c r="O842" s="28"/>
      <c r="P842" s="28"/>
      <c r="Q842" s="28"/>
      <c r="R842" s="145"/>
      <c r="S842" s="28"/>
      <c r="T842" s="28"/>
      <c r="U842" s="28"/>
      <c r="V842" s="160"/>
      <c r="W842" s="28"/>
      <c r="X842" s="28"/>
      <c r="Y842" s="28"/>
      <c r="Z842" s="28"/>
      <c r="AA842" s="28"/>
      <c r="AB842" s="28"/>
      <c r="AC842" s="28"/>
      <c r="AD842" s="28"/>
      <c r="AE842" s="28"/>
      <c r="AF842" s="28"/>
      <c r="AG842" s="36"/>
      <c r="AH842" s="36"/>
      <c r="AI842" s="36"/>
      <c r="AJ842" s="36"/>
    </row>
    <row r="843" ht="22.5" customHeight="1">
      <c r="A843" s="28"/>
      <c r="B843" s="28"/>
      <c r="C843" s="28"/>
      <c r="D843" s="28"/>
      <c r="E843" s="28"/>
      <c r="F843" s="36"/>
      <c r="G843" s="52"/>
      <c r="H843" s="28"/>
      <c r="I843" s="28"/>
      <c r="J843" s="28"/>
      <c r="K843" s="28"/>
      <c r="L843" s="28"/>
      <c r="M843" s="28"/>
      <c r="N843" s="28"/>
      <c r="O843" s="28"/>
      <c r="P843" s="28"/>
      <c r="Q843" s="28"/>
      <c r="R843" s="145"/>
      <c r="S843" s="28"/>
      <c r="T843" s="28"/>
      <c r="U843" s="28"/>
      <c r="V843" s="160"/>
      <c r="W843" s="28"/>
      <c r="X843" s="28"/>
      <c r="Y843" s="28"/>
      <c r="Z843" s="28"/>
      <c r="AA843" s="28"/>
      <c r="AB843" s="28"/>
      <c r="AC843" s="28"/>
      <c r="AD843" s="28"/>
      <c r="AE843" s="28"/>
      <c r="AF843" s="28"/>
      <c r="AG843" s="36"/>
      <c r="AH843" s="36"/>
      <c r="AI843" s="36"/>
      <c r="AJ843" s="36"/>
    </row>
    <row r="844" ht="22.5" customHeight="1">
      <c r="A844" s="28"/>
      <c r="B844" s="28"/>
      <c r="C844" s="28"/>
      <c r="D844" s="28"/>
      <c r="E844" s="28"/>
      <c r="F844" s="36"/>
      <c r="G844" s="52"/>
      <c r="H844" s="28"/>
      <c r="I844" s="28"/>
      <c r="J844" s="28"/>
      <c r="K844" s="28"/>
      <c r="L844" s="28"/>
      <c r="M844" s="28"/>
      <c r="N844" s="28"/>
      <c r="O844" s="28"/>
      <c r="P844" s="28"/>
      <c r="Q844" s="28"/>
      <c r="R844" s="145"/>
      <c r="S844" s="28"/>
      <c r="T844" s="28"/>
      <c r="U844" s="28"/>
      <c r="V844" s="160"/>
      <c r="W844" s="28"/>
      <c r="X844" s="28"/>
      <c r="Y844" s="28"/>
      <c r="Z844" s="28"/>
      <c r="AA844" s="28"/>
      <c r="AB844" s="28"/>
      <c r="AC844" s="28"/>
      <c r="AD844" s="28"/>
      <c r="AE844" s="28"/>
      <c r="AF844" s="28"/>
      <c r="AG844" s="36"/>
      <c r="AH844" s="36"/>
      <c r="AI844" s="36"/>
      <c r="AJ844" s="36"/>
    </row>
    <row r="845" ht="22.5" customHeight="1">
      <c r="A845" s="28"/>
      <c r="B845" s="28"/>
      <c r="C845" s="28"/>
      <c r="D845" s="28"/>
      <c r="E845" s="28"/>
      <c r="F845" s="36"/>
      <c r="G845" s="52"/>
      <c r="H845" s="28"/>
      <c r="I845" s="28"/>
      <c r="J845" s="28"/>
      <c r="K845" s="28"/>
      <c r="L845" s="28"/>
      <c r="M845" s="28"/>
      <c r="N845" s="28"/>
      <c r="O845" s="28"/>
      <c r="P845" s="28"/>
      <c r="Q845" s="28"/>
      <c r="R845" s="145"/>
      <c r="S845" s="28"/>
      <c r="T845" s="28"/>
      <c r="U845" s="28"/>
      <c r="V845" s="160"/>
      <c r="W845" s="28"/>
      <c r="X845" s="28"/>
      <c r="Y845" s="28"/>
      <c r="Z845" s="28"/>
      <c r="AA845" s="28"/>
      <c r="AB845" s="28"/>
      <c r="AC845" s="28"/>
      <c r="AD845" s="28"/>
      <c r="AE845" s="28"/>
      <c r="AF845" s="28"/>
      <c r="AG845" s="36"/>
      <c r="AH845" s="36"/>
      <c r="AI845" s="36"/>
      <c r="AJ845" s="36"/>
    </row>
    <row r="846" ht="22.5" customHeight="1">
      <c r="A846" s="28"/>
      <c r="B846" s="28"/>
      <c r="C846" s="28"/>
      <c r="D846" s="28"/>
      <c r="E846" s="28"/>
      <c r="F846" s="36"/>
      <c r="G846" s="52"/>
      <c r="H846" s="28"/>
      <c r="I846" s="28"/>
      <c r="J846" s="28"/>
      <c r="K846" s="28"/>
      <c r="L846" s="28"/>
      <c r="M846" s="28"/>
      <c r="N846" s="28"/>
      <c r="O846" s="28"/>
      <c r="P846" s="28"/>
      <c r="Q846" s="28"/>
      <c r="R846" s="145"/>
      <c r="S846" s="28"/>
      <c r="T846" s="28"/>
      <c r="U846" s="28"/>
      <c r="V846" s="160"/>
      <c r="W846" s="28"/>
      <c r="X846" s="28"/>
      <c r="Y846" s="28"/>
      <c r="Z846" s="28"/>
      <c r="AA846" s="28"/>
      <c r="AB846" s="28"/>
      <c r="AC846" s="28"/>
      <c r="AD846" s="28"/>
      <c r="AE846" s="28"/>
      <c r="AF846" s="28"/>
      <c r="AG846" s="36"/>
      <c r="AH846" s="36"/>
      <c r="AI846" s="36"/>
      <c r="AJ846" s="36"/>
    </row>
    <row r="847" ht="22.5" customHeight="1">
      <c r="A847" s="28"/>
      <c r="B847" s="28"/>
      <c r="C847" s="28"/>
      <c r="D847" s="28"/>
      <c r="E847" s="28"/>
      <c r="F847" s="36"/>
      <c r="G847" s="52"/>
      <c r="H847" s="28"/>
      <c r="I847" s="28"/>
      <c r="J847" s="28"/>
      <c r="K847" s="28"/>
      <c r="L847" s="28"/>
      <c r="M847" s="28"/>
      <c r="N847" s="28"/>
      <c r="O847" s="28"/>
      <c r="P847" s="28"/>
      <c r="Q847" s="28"/>
      <c r="R847" s="145"/>
      <c r="S847" s="28"/>
      <c r="T847" s="28"/>
      <c r="U847" s="28"/>
      <c r="V847" s="160"/>
      <c r="W847" s="28"/>
      <c r="X847" s="28"/>
      <c r="Y847" s="28"/>
      <c r="Z847" s="28"/>
      <c r="AA847" s="28"/>
      <c r="AB847" s="28"/>
      <c r="AC847" s="28"/>
      <c r="AD847" s="28"/>
      <c r="AE847" s="28"/>
      <c r="AF847" s="28"/>
      <c r="AG847" s="36"/>
      <c r="AH847" s="36"/>
      <c r="AI847" s="36"/>
      <c r="AJ847" s="36"/>
    </row>
    <row r="848" ht="22.5" customHeight="1">
      <c r="A848" s="28"/>
      <c r="B848" s="28"/>
      <c r="C848" s="28"/>
      <c r="D848" s="28"/>
      <c r="E848" s="28"/>
      <c r="F848" s="36"/>
      <c r="G848" s="52"/>
      <c r="H848" s="28"/>
      <c r="I848" s="28"/>
      <c r="J848" s="28"/>
      <c r="K848" s="28"/>
      <c r="L848" s="28"/>
      <c r="M848" s="28"/>
      <c r="N848" s="28"/>
      <c r="O848" s="28"/>
      <c r="P848" s="28"/>
      <c r="Q848" s="28"/>
      <c r="R848" s="145"/>
      <c r="S848" s="28"/>
      <c r="T848" s="28"/>
      <c r="U848" s="28"/>
      <c r="V848" s="160"/>
      <c r="W848" s="28"/>
      <c r="X848" s="28"/>
      <c r="Y848" s="28"/>
      <c r="Z848" s="28"/>
      <c r="AA848" s="28"/>
      <c r="AB848" s="28"/>
      <c r="AC848" s="28"/>
      <c r="AD848" s="28"/>
      <c r="AE848" s="28"/>
      <c r="AF848" s="28"/>
      <c r="AG848" s="36"/>
      <c r="AH848" s="36"/>
      <c r="AI848" s="36"/>
      <c r="AJ848" s="36"/>
    </row>
    <row r="849" ht="22.5" customHeight="1">
      <c r="A849" s="28"/>
      <c r="B849" s="28"/>
      <c r="C849" s="28"/>
      <c r="D849" s="28"/>
      <c r="E849" s="28"/>
      <c r="F849" s="36"/>
      <c r="G849" s="52"/>
      <c r="H849" s="28"/>
      <c r="I849" s="28"/>
      <c r="J849" s="28"/>
      <c r="K849" s="28"/>
      <c r="L849" s="28"/>
      <c r="M849" s="28"/>
      <c r="N849" s="28"/>
      <c r="O849" s="28"/>
      <c r="P849" s="28"/>
      <c r="Q849" s="28"/>
      <c r="R849" s="145"/>
      <c r="S849" s="28"/>
      <c r="T849" s="28"/>
      <c r="U849" s="28"/>
      <c r="V849" s="160"/>
      <c r="W849" s="28"/>
      <c r="X849" s="28"/>
      <c r="Y849" s="28"/>
      <c r="Z849" s="28"/>
      <c r="AA849" s="28"/>
      <c r="AB849" s="28"/>
      <c r="AC849" s="28"/>
      <c r="AD849" s="28"/>
      <c r="AE849" s="28"/>
      <c r="AF849" s="28"/>
      <c r="AG849" s="36"/>
      <c r="AH849" s="36"/>
      <c r="AI849" s="36"/>
      <c r="AJ849" s="36"/>
    </row>
    <row r="850" ht="22.5" customHeight="1">
      <c r="A850" s="28"/>
      <c r="B850" s="28"/>
      <c r="C850" s="28"/>
      <c r="D850" s="28"/>
      <c r="E850" s="28"/>
      <c r="F850" s="36"/>
      <c r="G850" s="52"/>
      <c r="H850" s="28"/>
      <c r="I850" s="28"/>
      <c r="J850" s="28"/>
      <c r="K850" s="28"/>
      <c r="L850" s="28"/>
      <c r="M850" s="28"/>
      <c r="N850" s="28"/>
      <c r="O850" s="28"/>
      <c r="P850" s="28"/>
      <c r="Q850" s="28"/>
      <c r="R850" s="145"/>
      <c r="S850" s="28"/>
      <c r="T850" s="28"/>
      <c r="U850" s="28"/>
      <c r="V850" s="160"/>
      <c r="W850" s="28"/>
      <c r="X850" s="28"/>
      <c r="Y850" s="28"/>
      <c r="Z850" s="28"/>
      <c r="AA850" s="28"/>
      <c r="AB850" s="28"/>
      <c r="AC850" s="28"/>
      <c r="AD850" s="28"/>
      <c r="AE850" s="28"/>
      <c r="AF850" s="28"/>
      <c r="AG850" s="36"/>
      <c r="AH850" s="36"/>
      <c r="AI850" s="36"/>
      <c r="AJ850" s="36"/>
    </row>
    <row r="851" ht="22.5" customHeight="1">
      <c r="A851" s="28"/>
      <c r="B851" s="28"/>
      <c r="C851" s="28"/>
      <c r="D851" s="28"/>
      <c r="E851" s="28"/>
      <c r="F851" s="36"/>
      <c r="G851" s="52"/>
      <c r="H851" s="28"/>
      <c r="I851" s="28"/>
      <c r="J851" s="28"/>
      <c r="K851" s="28"/>
      <c r="L851" s="28"/>
      <c r="M851" s="28"/>
      <c r="N851" s="28"/>
      <c r="O851" s="28"/>
      <c r="P851" s="28"/>
      <c r="Q851" s="28"/>
      <c r="R851" s="145"/>
      <c r="S851" s="28"/>
      <c r="T851" s="28"/>
      <c r="U851" s="28"/>
      <c r="V851" s="160"/>
      <c r="W851" s="28"/>
      <c r="X851" s="28"/>
      <c r="Y851" s="28"/>
      <c r="Z851" s="28"/>
      <c r="AA851" s="28"/>
      <c r="AB851" s="28"/>
      <c r="AC851" s="28"/>
      <c r="AD851" s="28"/>
      <c r="AE851" s="28"/>
      <c r="AF851" s="28"/>
      <c r="AG851" s="36"/>
      <c r="AH851" s="36"/>
      <c r="AI851" s="36"/>
      <c r="AJ851" s="36"/>
    </row>
    <row r="852" ht="22.5" customHeight="1">
      <c r="A852" s="28"/>
      <c r="B852" s="28"/>
      <c r="C852" s="28"/>
      <c r="D852" s="28"/>
      <c r="E852" s="28"/>
      <c r="F852" s="36"/>
      <c r="G852" s="52"/>
      <c r="H852" s="28"/>
      <c r="I852" s="28"/>
      <c r="J852" s="28"/>
      <c r="K852" s="28"/>
      <c r="L852" s="28"/>
      <c r="M852" s="28"/>
      <c r="N852" s="28"/>
      <c r="O852" s="28"/>
      <c r="P852" s="28"/>
      <c r="Q852" s="28"/>
      <c r="R852" s="145"/>
      <c r="S852" s="28"/>
      <c r="T852" s="28"/>
      <c r="U852" s="28"/>
      <c r="V852" s="160"/>
      <c r="W852" s="28"/>
      <c r="X852" s="28"/>
      <c r="Y852" s="28"/>
      <c r="Z852" s="28"/>
      <c r="AA852" s="28"/>
      <c r="AB852" s="28"/>
      <c r="AC852" s="28"/>
      <c r="AD852" s="28"/>
      <c r="AE852" s="28"/>
      <c r="AF852" s="28"/>
      <c r="AG852" s="36"/>
      <c r="AH852" s="36"/>
      <c r="AI852" s="36"/>
      <c r="AJ852" s="36"/>
    </row>
    <row r="853" ht="22.5" customHeight="1">
      <c r="A853" s="28"/>
      <c r="B853" s="28"/>
      <c r="C853" s="28"/>
      <c r="D853" s="28"/>
      <c r="E853" s="28"/>
      <c r="F853" s="36"/>
      <c r="G853" s="52"/>
      <c r="H853" s="28"/>
      <c r="I853" s="28"/>
      <c r="J853" s="28"/>
      <c r="K853" s="28"/>
      <c r="L853" s="28"/>
      <c r="M853" s="28"/>
      <c r="N853" s="28"/>
      <c r="O853" s="28"/>
      <c r="P853" s="28"/>
      <c r="Q853" s="28"/>
      <c r="R853" s="145"/>
      <c r="S853" s="28"/>
      <c r="T853" s="28"/>
      <c r="U853" s="28"/>
      <c r="V853" s="160"/>
      <c r="W853" s="28"/>
      <c r="X853" s="28"/>
      <c r="Y853" s="28"/>
      <c r="Z853" s="28"/>
      <c r="AA853" s="28"/>
      <c r="AB853" s="28"/>
      <c r="AC853" s="28"/>
      <c r="AD853" s="28"/>
      <c r="AE853" s="28"/>
      <c r="AF853" s="28"/>
      <c r="AG853" s="36"/>
      <c r="AH853" s="36"/>
      <c r="AI853" s="36"/>
      <c r="AJ853" s="36"/>
    </row>
    <row r="854" ht="22.5" customHeight="1">
      <c r="A854" s="28"/>
      <c r="B854" s="28"/>
      <c r="C854" s="28"/>
      <c r="D854" s="28"/>
      <c r="E854" s="28"/>
      <c r="F854" s="36"/>
      <c r="G854" s="52"/>
      <c r="H854" s="28"/>
      <c r="I854" s="28"/>
      <c r="J854" s="28"/>
      <c r="K854" s="28"/>
      <c r="L854" s="28"/>
      <c r="M854" s="28"/>
      <c r="N854" s="28"/>
      <c r="O854" s="28"/>
      <c r="P854" s="28"/>
      <c r="Q854" s="28"/>
      <c r="R854" s="145"/>
      <c r="S854" s="28"/>
      <c r="T854" s="28"/>
      <c r="U854" s="28"/>
      <c r="V854" s="160"/>
      <c r="W854" s="28"/>
      <c r="X854" s="28"/>
      <c r="Y854" s="28"/>
      <c r="Z854" s="28"/>
      <c r="AA854" s="28"/>
      <c r="AB854" s="28"/>
      <c r="AC854" s="28"/>
      <c r="AD854" s="28"/>
      <c r="AE854" s="28"/>
      <c r="AF854" s="28"/>
      <c r="AG854" s="36"/>
      <c r="AH854" s="36"/>
      <c r="AI854" s="36"/>
      <c r="AJ854" s="36"/>
    </row>
    <row r="855" ht="22.5" customHeight="1">
      <c r="A855" s="28"/>
      <c r="B855" s="28"/>
      <c r="C855" s="28"/>
      <c r="D855" s="28"/>
      <c r="E855" s="28"/>
      <c r="F855" s="36"/>
      <c r="G855" s="52"/>
      <c r="H855" s="28"/>
      <c r="I855" s="28"/>
      <c r="J855" s="28"/>
      <c r="K855" s="28"/>
      <c r="L855" s="28"/>
      <c r="M855" s="28"/>
      <c r="N855" s="28"/>
      <c r="O855" s="28"/>
      <c r="P855" s="28"/>
      <c r="Q855" s="28"/>
      <c r="R855" s="145"/>
      <c r="S855" s="28"/>
      <c r="T855" s="28"/>
      <c r="U855" s="28"/>
      <c r="V855" s="160"/>
      <c r="W855" s="28"/>
      <c r="X855" s="28"/>
      <c r="Y855" s="28"/>
      <c r="Z855" s="28"/>
      <c r="AA855" s="28"/>
      <c r="AB855" s="28"/>
      <c r="AC855" s="28"/>
      <c r="AD855" s="28"/>
      <c r="AE855" s="28"/>
      <c r="AF855" s="28"/>
      <c r="AG855" s="36"/>
      <c r="AH855" s="36"/>
      <c r="AI855" s="36"/>
      <c r="AJ855" s="36"/>
    </row>
    <row r="856" ht="22.5" customHeight="1">
      <c r="A856" s="28"/>
      <c r="B856" s="28"/>
      <c r="C856" s="28"/>
      <c r="D856" s="28"/>
      <c r="E856" s="28"/>
      <c r="F856" s="36"/>
      <c r="G856" s="52"/>
      <c r="H856" s="28"/>
      <c r="I856" s="28"/>
      <c r="J856" s="28"/>
      <c r="K856" s="28"/>
      <c r="L856" s="28"/>
      <c r="M856" s="28"/>
      <c r="N856" s="28"/>
      <c r="O856" s="28"/>
      <c r="P856" s="28"/>
      <c r="Q856" s="28"/>
      <c r="R856" s="145"/>
      <c r="S856" s="28"/>
      <c r="T856" s="28"/>
      <c r="U856" s="28"/>
      <c r="V856" s="160"/>
      <c r="W856" s="28"/>
      <c r="X856" s="28"/>
      <c r="Y856" s="28"/>
      <c r="Z856" s="28"/>
      <c r="AA856" s="28"/>
      <c r="AB856" s="28"/>
      <c r="AC856" s="28"/>
      <c r="AD856" s="28"/>
      <c r="AE856" s="28"/>
      <c r="AF856" s="28"/>
      <c r="AG856" s="36"/>
      <c r="AH856" s="36"/>
      <c r="AI856" s="36"/>
      <c r="AJ856" s="36"/>
    </row>
    <row r="857" ht="22.5" customHeight="1">
      <c r="A857" s="28"/>
      <c r="B857" s="28"/>
      <c r="C857" s="28"/>
      <c r="D857" s="28"/>
      <c r="E857" s="28"/>
      <c r="F857" s="36"/>
      <c r="G857" s="52"/>
      <c r="H857" s="28"/>
      <c r="I857" s="28"/>
      <c r="J857" s="28"/>
      <c r="K857" s="28"/>
      <c r="L857" s="28"/>
      <c r="M857" s="28"/>
      <c r="N857" s="28"/>
      <c r="O857" s="28"/>
      <c r="P857" s="28"/>
      <c r="Q857" s="28"/>
      <c r="R857" s="145"/>
      <c r="S857" s="28"/>
      <c r="T857" s="28"/>
      <c r="U857" s="28"/>
      <c r="V857" s="160"/>
      <c r="W857" s="28"/>
      <c r="X857" s="28"/>
      <c r="Y857" s="28"/>
      <c r="Z857" s="28"/>
      <c r="AA857" s="28"/>
      <c r="AB857" s="28"/>
      <c r="AC857" s="28"/>
      <c r="AD857" s="28"/>
      <c r="AE857" s="28"/>
      <c r="AF857" s="28"/>
      <c r="AG857" s="36"/>
      <c r="AH857" s="36"/>
      <c r="AI857" s="36"/>
      <c r="AJ857" s="36"/>
    </row>
    <row r="858" ht="22.5" customHeight="1">
      <c r="A858" s="28"/>
      <c r="B858" s="28"/>
      <c r="C858" s="28"/>
      <c r="D858" s="28"/>
      <c r="E858" s="28"/>
      <c r="F858" s="36"/>
      <c r="G858" s="52"/>
      <c r="H858" s="28"/>
      <c r="I858" s="28"/>
      <c r="J858" s="28"/>
      <c r="K858" s="28"/>
      <c r="L858" s="28"/>
      <c r="M858" s="28"/>
      <c r="N858" s="28"/>
      <c r="O858" s="28"/>
      <c r="P858" s="28"/>
      <c r="Q858" s="28"/>
      <c r="R858" s="145"/>
      <c r="S858" s="28"/>
      <c r="T858" s="28"/>
      <c r="U858" s="28"/>
      <c r="V858" s="160"/>
      <c r="W858" s="28"/>
      <c r="X858" s="28"/>
      <c r="Y858" s="28"/>
      <c r="Z858" s="28"/>
      <c r="AA858" s="28"/>
      <c r="AB858" s="28"/>
      <c r="AC858" s="28"/>
      <c r="AD858" s="28"/>
      <c r="AE858" s="28"/>
      <c r="AF858" s="28"/>
      <c r="AG858" s="36"/>
      <c r="AH858" s="36"/>
      <c r="AI858" s="36"/>
      <c r="AJ858" s="36"/>
    </row>
    <row r="859" ht="22.5" customHeight="1">
      <c r="A859" s="28"/>
      <c r="B859" s="28"/>
      <c r="C859" s="28"/>
      <c r="D859" s="28"/>
      <c r="E859" s="28"/>
      <c r="F859" s="36"/>
      <c r="G859" s="52"/>
      <c r="H859" s="28"/>
      <c r="I859" s="28"/>
      <c r="J859" s="28"/>
      <c r="K859" s="28"/>
      <c r="L859" s="28"/>
      <c r="M859" s="28"/>
      <c r="N859" s="28"/>
      <c r="O859" s="28"/>
      <c r="P859" s="28"/>
      <c r="Q859" s="28"/>
      <c r="R859" s="145"/>
      <c r="S859" s="28"/>
      <c r="T859" s="28"/>
      <c r="U859" s="28"/>
      <c r="V859" s="160"/>
      <c r="W859" s="28"/>
      <c r="X859" s="28"/>
      <c r="Y859" s="28"/>
      <c r="Z859" s="28"/>
      <c r="AA859" s="28"/>
      <c r="AB859" s="28"/>
      <c r="AC859" s="28"/>
      <c r="AD859" s="28"/>
      <c r="AE859" s="28"/>
      <c r="AF859" s="28"/>
      <c r="AG859" s="36"/>
      <c r="AH859" s="36"/>
      <c r="AI859" s="36"/>
      <c r="AJ859" s="36"/>
    </row>
    <row r="860" ht="22.5" customHeight="1">
      <c r="A860" s="28"/>
      <c r="B860" s="28"/>
      <c r="C860" s="28"/>
      <c r="D860" s="28"/>
      <c r="E860" s="28"/>
      <c r="F860" s="36"/>
      <c r="G860" s="52"/>
      <c r="H860" s="28"/>
      <c r="I860" s="28"/>
      <c r="J860" s="28"/>
      <c r="K860" s="28"/>
      <c r="L860" s="28"/>
      <c r="M860" s="28"/>
      <c r="N860" s="28"/>
      <c r="O860" s="28"/>
      <c r="P860" s="28"/>
      <c r="Q860" s="28"/>
      <c r="R860" s="145"/>
      <c r="S860" s="28"/>
      <c r="T860" s="28"/>
      <c r="U860" s="28"/>
      <c r="V860" s="160"/>
      <c r="W860" s="28"/>
      <c r="X860" s="28"/>
      <c r="Y860" s="28"/>
      <c r="Z860" s="28"/>
      <c r="AA860" s="28"/>
      <c r="AB860" s="28"/>
      <c r="AC860" s="28"/>
      <c r="AD860" s="28"/>
      <c r="AE860" s="28"/>
      <c r="AF860" s="28"/>
      <c r="AG860" s="36"/>
      <c r="AH860" s="36"/>
      <c r="AI860" s="36"/>
      <c r="AJ860" s="36"/>
    </row>
    <row r="861" ht="22.5" customHeight="1">
      <c r="A861" s="28"/>
      <c r="B861" s="28"/>
      <c r="C861" s="28"/>
      <c r="D861" s="28"/>
      <c r="E861" s="28"/>
      <c r="F861" s="36"/>
      <c r="G861" s="52"/>
      <c r="H861" s="28"/>
      <c r="I861" s="28"/>
      <c r="J861" s="28"/>
      <c r="K861" s="28"/>
      <c r="L861" s="28"/>
      <c r="M861" s="28"/>
      <c r="N861" s="28"/>
      <c r="O861" s="28"/>
      <c r="P861" s="28"/>
      <c r="Q861" s="28"/>
      <c r="R861" s="145"/>
      <c r="S861" s="28"/>
      <c r="T861" s="28"/>
      <c r="U861" s="28"/>
      <c r="V861" s="160"/>
      <c r="W861" s="28"/>
      <c r="X861" s="28"/>
      <c r="Y861" s="28"/>
      <c r="Z861" s="28"/>
      <c r="AA861" s="28"/>
      <c r="AB861" s="28"/>
      <c r="AC861" s="28"/>
      <c r="AD861" s="28"/>
      <c r="AE861" s="28"/>
      <c r="AF861" s="28"/>
      <c r="AG861" s="36"/>
      <c r="AH861" s="36"/>
      <c r="AI861" s="36"/>
      <c r="AJ861" s="36"/>
    </row>
    <row r="862" ht="22.5" customHeight="1">
      <c r="A862" s="28"/>
      <c r="B862" s="28"/>
      <c r="C862" s="28"/>
      <c r="D862" s="28"/>
      <c r="E862" s="28"/>
      <c r="F862" s="36"/>
      <c r="G862" s="52"/>
      <c r="H862" s="28"/>
      <c r="I862" s="28"/>
      <c r="J862" s="28"/>
      <c r="K862" s="28"/>
      <c r="L862" s="28"/>
      <c r="M862" s="28"/>
      <c r="N862" s="28"/>
      <c r="O862" s="28"/>
      <c r="P862" s="28"/>
      <c r="Q862" s="28"/>
      <c r="R862" s="145"/>
      <c r="S862" s="28"/>
      <c r="T862" s="28"/>
      <c r="U862" s="28"/>
      <c r="V862" s="160"/>
      <c r="W862" s="28"/>
      <c r="X862" s="28"/>
      <c r="Y862" s="28"/>
      <c r="Z862" s="28"/>
      <c r="AA862" s="28"/>
      <c r="AB862" s="28"/>
      <c r="AC862" s="28"/>
      <c r="AD862" s="28"/>
      <c r="AE862" s="28"/>
      <c r="AF862" s="28"/>
      <c r="AG862" s="36"/>
      <c r="AH862" s="36"/>
      <c r="AI862" s="36"/>
      <c r="AJ862" s="36"/>
    </row>
    <row r="863" ht="22.5" customHeight="1">
      <c r="A863" s="28"/>
      <c r="B863" s="28"/>
      <c r="C863" s="28"/>
      <c r="D863" s="28"/>
      <c r="E863" s="28"/>
      <c r="F863" s="36"/>
      <c r="G863" s="52"/>
      <c r="H863" s="28"/>
      <c r="I863" s="28"/>
      <c r="J863" s="28"/>
      <c r="K863" s="28"/>
      <c r="L863" s="28"/>
      <c r="M863" s="28"/>
      <c r="N863" s="28"/>
      <c r="O863" s="28"/>
      <c r="P863" s="28"/>
      <c r="Q863" s="28"/>
      <c r="R863" s="145"/>
      <c r="S863" s="28"/>
      <c r="T863" s="28"/>
      <c r="U863" s="28"/>
      <c r="V863" s="160"/>
      <c r="W863" s="28"/>
      <c r="X863" s="28"/>
      <c r="Y863" s="28"/>
      <c r="Z863" s="28"/>
      <c r="AA863" s="28"/>
      <c r="AB863" s="28"/>
      <c r="AC863" s="28"/>
      <c r="AD863" s="28"/>
      <c r="AE863" s="28"/>
      <c r="AF863" s="28"/>
      <c r="AG863" s="36"/>
      <c r="AH863" s="36"/>
      <c r="AI863" s="36"/>
      <c r="AJ863" s="36"/>
    </row>
    <row r="864" ht="22.5" customHeight="1">
      <c r="A864" s="28"/>
      <c r="B864" s="28"/>
      <c r="C864" s="28"/>
      <c r="D864" s="28"/>
      <c r="E864" s="28"/>
      <c r="F864" s="36"/>
      <c r="G864" s="52"/>
      <c r="H864" s="28"/>
      <c r="I864" s="28"/>
      <c r="J864" s="28"/>
      <c r="K864" s="28"/>
      <c r="L864" s="28"/>
      <c r="M864" s="28"/>
      <c r="N864" s="28"/>
      <c r="O864" s="28"/>
      <c r="P864" s="28"/>
      <c r="Q864" s="28"/>
      <c r="R864" s="145"/>
      <c r="S864" s="28"/>
      <c r="T864" s="28"/>
      <c r="U864" s="28"/>
      <c r="V864" s="160"/>
      <c r="W864" s="28"/>
      <c r="X864" s="28"/>
      <c r="Y864" s="28"/>
      <c r="Z864" s="28"/>
      <c r="AA864" s="28"/>
      <c r="AB864" s="28"/>
      <c r="AC864" s="28"/>
      <c r="AD864" s="28"/>
      <c r="AE864" s="28"/>
      <c r="AF864" s="28"/>
      <c r="AG864" s="36"/>
      <c r="AH864" s="36"/>
      <c r="AI864" s="36"/>
      <c r="AJ864" s="36"/>
    </row>
    <row r="865" ht="22.5" customHeight="1">
      <c r="A865" s="28"/>
      <c r="B865" s="28"/>
      <c r="C865" s="28"/>
      <c r="D865" s="28"/>
      <c r="E865" s="28"/>
      <c r="F865" s="36"/>
      <c r="G865" s="52"/>
      <c r="H865" s="28"/>
      <c r="I865" s="28"/>
      <c r="J865" s="28"/>
      <c r="K865" s="28"/>
      <c r="L865" s="28"/>
      <c r="M865" s="28"/>
      <c r="N865" s="28"/>
      <c r="O865" s="28"/>
      <c r="P865" s="28"/>
      <c r="Q865" s="28"/>
      <c r="R865" s="145"/>
      <c r="S865" s="28"/>
      <c r="T865" s="28"/>
      <c r="U865" s="28"/>
      <c r="V865" s="160"/>
      <c r="W865" s="28"/>
      <c r="X865" s="28"/>
      <c r="Y865" s="28"/>
      <c r="Z865" s="28"/>
      <c r="AA865" s="28"/>
      <c r="AB865" s="28"/>
      <c r="AC865" s="28"/>
      <c r="AD865" s="28"/>
      <c r="AE865" s="28"/>
      <c r="AF865" s="28"/>
      <c r="AG865" s="36"/>
      <c r="AH865" s="36"/>
      <c r="AI865" s="36"/>
      <c r="AJ865" s="36"/>
    </row>
    <row r="866" ht="22.5" customHeight="1">
      <c r="A866" s="28"/>
      <c r="B866" s="28"/>
      <c r="C866" s="28"/>
      <c r="D866" s="28"/>
      <c r="E866" s="28"/>
      <c r="F866" s="36"/>
      <c r="G866" s="52"/>
      <c r="H866" s="28"/>
      <c r="I866" s="28"/>
      <c r="J866" s="28"/>
      <c r="K866" s="28"/>
      <c r="L866" s="28"/>
      <c r="M866" s="28"/>
      <c r="N866" s="28"/>
      <c r="O866" s="28"/>
      <c r="P866" s="28"/>
      <c r="Q866" s="28"/>
      <c r="R866" s="145"/>
      <c r="S866" s="28"/>
      <c r="T866" s="28"/>
      <c r="U866" s="28"/>
      <c r="V866" s="160"/>
      <c r="W866" s="28"/>
      <c r="X866" s="28"/>
      <c r="Y866" s="28"/>
      <c r="Z866" s="28"/>
      <c r="AA866" s="28"/>
      <c r="AB866" s="28"/>
      <c r="AC866" s="28"/>
      <c r="AD866" s="28"/>
      <c r="AE866" s="28"/>
      <c r="AF866" s="28"/>
      <c r="AG866" s="36"/>
      <c r="AH866" s="36"/>
      <c r="AI866" s="36"/>
      <c r="AJ866" s="36"/>
    </row>
    <row r="867" ht="22.5" customHeight="1">
      <c r="A867" s="28"/>
      <c r="B867" s="28"/>
      <c r="C867" s="28"/>
      <c r="D867" s="28"/>
      <c r="E867" s="28"/>
      <c r="F867" s="36"/>
      <c r="G867" s="52"/>
      <c r="H867" s="28"/>
      <c r="I867" s="28"/>
      <c r="J867" s="28"/>
      <c r="K867" s="28"/>
      <c r="L867" s="28"/>
      <c r="M867" s="28"/>
      <c r="N867" s="28"/>
      <c r="O867" s="28"/>
      <c r="P867" s="28"/>
      <c r="Q867" s="28"/>
      <c r="R867" s="145"/>
      <c r="S867" s="28"/>
      <c r="T867" s="28"/>
      <c r="U867" s="28"/>
      <c r="V867" s="160"/>
      <c r="W867" s="28"/>
      <c r="X867" s="28"/>
      <c r="Y867" s="28"/>
      <c r="Z867" s="28"/>
      <c r="AA867" s="28"/>
      <c r="AB867" s="28"/>
      <c r="AC867" s="28"/>
      <c r="AD867" s="28"/>
      <c r="AE867" s="28"/>
      <c r="AF867" s="28"/>
      <c r="AG867" s="36"/>
      <c r="AH867" s="36"/>
      <c r="AI867" s="36"/>
      <c r="AJ867" s="36"/>
    </row>
    <row r="868" ht="22.5" customHeight="1">
      <c r="A868" s="28"/>
      <c r="B868" s="28"/>
      <c r="C868" s="28"/>
      <c r="D868" s="28"/>
      <c r="E868" s="28"/>
      <c r="F868" s="36"/>
      <c r="G868" s="52"/>
      <c r="H868" s="28"/>
      <c r="I868" s="28"/>
      <c r="J868" s="28"/>
      <c r="K868" s="28"/>
      <c r="L868" s="28"/>
      <c r="M868" s="28"/>
      <c r="N868" s="28"/>
      <c r="O868" s="28"/>
      <c r="P868" s="28"/>
      <c r="Q868" s="28"/>
      <c r="R868" s="145"/>
      <c r="S868" s="28"/>
      <c r="T868" s="28"/>
      <c r="U868" s="28"/>
      <c r="V868" s="160"/>
      <c r="W868" s="28"/>
      <c r="X868" s="28"/>
      <c r="Y868" s="28"/>
      <c r="Z868" s="28"/>
      <c r="AA868" s="28"/>
      <c r="AB868" s="28"/>
      <c r="AC868" s="28"/>
      <c r="AD868" s="28"/>
      <c r="AE868" s="28"/>
      <c r="AF868" s="28"/>
      <c r="AG868" s="36"/>
      <c r="AH868" s="36"/>
      <c r="AI868" s="36"/>
      <c r="AJ868" s="36"/>
    </row>
    <row r="869" ht="22.5" customHeight="1">
      <c r="A869" s="28"/>
      <c r="B869" s="28"/>
      <c r="C869" s="28"/>
      <c r="D869" s="28"/>
      <c r="E869" s="28"/>
      <c r="F869" s="36"/>
      <c r="G869" s="52"/>
      <c r="H869" s="28"/>
      <c r="I869" s="28"/>
      <c r="J869" s="28"/>
      <c r="K869" s="28"/>
      <c r="L869" s="28"/>
      <c r="M869" s="28"/>
      <c r="N869" s="28"/>
      <c r="O869" s="28"/>
      <c r="P869" s="28"/>
      <c r="Q869" s="28"/>
      <c r="R869" s="145"/>
      <c r="S869" s="28"/>
      <c r="T869" s="28"/>
      <c r="U869" s="28"/>
      <c r="V869" s="160"/>
      <c r="W869" s="28"/>
      <c r="X869" s="28"/>
      <c r="Y869" s="28"/>
      <c r="Z869" s="28"/>
      <c r="AA869" s="28"/>
      <c r="AB869" s="28"/>
      <c r="AC869" s="28"/>
      <c r="AD869" s="28"/>
      <c r="AE869" s="28"/>
      <c r="AF869" s="28"/>
      <c r="AG869" s="36"/>
      <c r="AH869" s="36"/>
      <c r="AI869" s="36"/>
      <c r="AJ869" s="36"/>
    </row>
    <row r="870" ht="22.5" customHeight="1">
      <c r="A870" s="28"/>
      <c r="B870" s="28"/>
      <c r="C870" s="28"/>
      <c r="D870" s="28"/>
      <c r="E870" s="28"/>
      <c r="F870" s="36"/>
      <c r="G870" s="52"/>
      <c r="H870" s="28"/>
      <c r="I870" s="28"/>
      <c r="J870" s="28"/>
      <c r="K870" s="28"/>
      <c r="L870" s="28"/>
      <c r="M870" s="28"/>
      <c r="N870" s="28"/>
      <c r="O870" s="28"/>
      <c r="P870" s="28"/>
      <c r="Q870" s="28"/>
      <c r="R870" s="145"/>
      <c r="S870" s="28"/>
      <c r="T870" s="28"/>
      <c r="U870" s="28"/>
      <c r="V870" s="160"/>
      <c r="W870" s="28"/>
      <c r="X870" s="28"/>
      <c r="Y870" s="28"/>
      <c r="Z870" s="28"/>
      <c r="AA870" s="28"/>
      <c r="AB870" s="28"/>
      <c r="AC870" s="28"/>
      <c r="AD870" s="28"/>
      <c r="AE870" s="28"/>
      <c r="AF870" s="28"/>
      <c r="AG870" s="36"/>
      <c r="AH870" s="36"/>
      <c r="AI870" s="36"/>
      <c r="AJ870" s="36"/>
    </row>
    <row r="871" ht="22.5" customHeight="1">
      <c r="A871" s="28"/>
      <c r="B871" s="28"/>
      <c r="C871" s="28"/>
      <c r="D871" s="28"/>
      <c r="E871" s="28"/>
      <c r="F871" s="36"/>
      <c r="G871" s="52"/>
      <c r="H871" s="28"/>
      <c r="I871" s="28"/>
      <c r="J871" s="28"/>
      <c r="K871" s="28"/>
      <c r="L871" s="28"/>
      <c r="M871" s="28"/>
      <c r="N871" s="28"/>
      <c r="O871" s="28"/>
      <c r="P871" s="28"/>
      <c r="Q871" s="28"/>
      <c r="R871" s="145"/>
      <c r="S871" s="28"/>
      <c r="T871" s="28"/>
      <c r="U871" s="28"/>
      <c r="V871" s="160"/>
      <c r="W871" s="28"/>
      <c r="X871" s="28"/>
      <c r="Y871" s="28"/>
      <c r="Z871" s="28"/>
      <c r="AA871" s="28"/>
      <c r="AB871" s="28"/>
      <c r="AC871" s="28"/>
      <c r="AD871" s="28"/>
      <c r="AE871" s="28"/>
      <c r="AF871" s="28"/>
      <c r="AG871" s="36"/>
      <c r="AH871" s="36"/>
      <c r="AI871" s="36"/>
      <c r="AJ871" s="36"/>
    </row>
    <row r="872" ht="22.5" customHeight="1">
      <c r="A872" s="28"/>
      <c r="B872" s="28"/>
      <c r="C872" s="28"/>
      <c r="D872" s="28"/>
      <c r="E872" s="28"/>
      <c r="F872" s="36"/>
      <c r="G872" s="52"/>
      <c r="H872" s="28"/>
      <c r="I872" s="28"/>
      <c r="J872" s="28"/>
      <c r="K872" s="28"/>
      <c r="L872" s="28"/>
      <c r="M872" s="28"/>
      <c r="N872" s="28"/>
      <c r="O872" s="28"/>
      <c r="P872" s="28"/>
      <c r="Q872" s="28"/>
      <c r="R872" s="145"/>
      <c r="S872" s="28"/>
      <c r="T872" s="28"/>
      <c r="U872" s="28"/>
      <c r="V872" s="160"/>
      <c r="W872" s="28"/>
      <c r="X872" s="28"/>
      <c r="Y872" s="28"/>
      <c r="Z872" s="28"/>
      <c r="AA872" s="28"/>
      <c r="AB872" s="28"/>
      <c r="AC872" s="28"/>
      <c r="AD872" s="28"/>
      <c r="AE872" s="28"/>
      <c r="AF872" s="28"/>
      <c r="AG872" s="36"/>
      <c r="AH872" s="36"/>
      <c r="AI872" s="36"/>
      <c r="AJ872" s="36"/>
    </row>
    <row r="873" ht="22.5" customHeight="1">
      <c r="A873" s="28"/>
      <c r="B873" s="28"/>
      <c r="C873" s="28"/>
      <c r="D873" s="28"/>
      <c r="E873" s="28"/>
      <c r="F873" s="36"/>
      <c r="G873" s="52"/>
      <c r="H873" s="28"/>
      <c r="I873" s="28"/>
      <c r="J873" s="28"/>
      <c r="K873" s="28"/>
      <c r="L873" s="28"/>
      <c r="M873" s="28"/>
      <c r="N873" s="28"/>
      <c r="O873" s="28"/>
      <c r="P873" s="28"/>
      <c r="Q873" s="28"/>
      <c r="R873" s="145"/>
      <c r="S873" s="28"/>
      <c r="T873" s="28"/>
      <c r="U873" s="28"/>
      <c r="V873" s="160"/>
      <c r="W873" s="28"/>
      <c r="X873" s="28"/>
      <c r="Y873" s="28"/>
      <c r="Z873" s="28"/>
      <c r="AA873" s="28"/>
      <c r="AB873" s="28"/>
      <c r="AC873" s="28"/>
      <c r="AD873" s="28"/>
      <c r="AE873" s="28"/>
      <c r="AF873" s="28"/>
      <c r="AG873" s="36"/>
      <c r="AH873" s="36"/>
      <c r="AI873" s="36"/>
      <c r="AJ873" s="36"/>
    </row>
    <row r="874" ht="22.5" customHeight="1">
      <c r="A874" s="28"/>
      <c r="B874" s="28"/>
      <c r="C874" s="28"/>
      <c r="D874" s="28"/>
      <c r="E874" s="28"/>
      <c r="F874" s="36"/>
      <c r="G874" s="52"/>
      <c r="H874" s="28"/>
      <c r="I874" s="28"/>
      <c r="J874" s="28"/>
      <c r="K874" s="28"/>
      <c r="L874" s="28"/>
      <c r="M874" s="28"/>
      <c r="N874" s="28"/>
      <c r="O874" s="28"/>
      <c r="P874" s="28"/>
      <c r="Q874" s="28"/>
      <c r="R874" s="145"/>
      <c r="S874" s="28"/>
      <c r="T874" s="28"/>
      <c r="U874" s="28"/>
      <c r="V874" s="160"/>
      <c r="W874" s="28"/>
      <c r="X874" s="28"/>
      <c r="Y874" s="28"/>
      <c r="Z874" s="28"/>
      <c r="AA874" s="28"/>
      <c r="AB874" s="28"/>
      <c r="AC874" s="28"/>
      <c r="AD874" s="28"/>
      <c r="AE874" s="28"/>
      <c r="AF874" s="28"/>
      <c r="AG874" s="36"/>
      <c r="AH874" s="36"/>
      <c r="AI874" s="36"/>
      <c r="AJ874" s="36"/>
    </row>
    <row r="875" ht="22.5" customHeight="1">
      <c r="A875" s="28"/>
      <c r="B875" s="28"/>
      <c r="C875" s="28"/>
      <c r="D875" s="28"/>
      <c r="E875" s="28"/>
      <c r="F875" s="36"/>
      <c r="G875" s="52"/>
      <c r="H875" s="28"/>
      <c r="I875" s="28"/>
      <c r="J875" s="28"/>
      <c r="K875" s="28"/>
      <c r="L875" s="28"/>
      <c r="M875" s="28"/>
      <c r="N875" s="28"/>
      <c r="O875" s="28"/>
      <c r="P875" s="28"/>
      <c r="Q875" s="28"/>
      <c r="R875" s="145"/>
      <c r="S875" s="28"/>
      <c r="T875" s="28"/>
      <c r="U875" s="28"/>
      <c r="V875" s="160"/>
      <c r="W875" s="28"/>
      <c r="X875" s="28"/>
      <c r="Y875" s="28"/>
      <c r="Z875" s="28"/>
      <c r="AA875" s="28"/>
      <c r="AB875" s="28"/>
      <c r="AC875" s="28"/>
      <c r="AD875" s="28"/>
      <c r="AE875" s="28"/>
      <c r="AF875" s="28"/>
      <c r="AG875" s="36"/>
      <c r="AH875" s="36"/>
      <c r="AI875" s="36"/>
      <c r="AJ875" s="36"/>
    </row>
    <row r="876" ht="22.5" customHeight="1">
      <c r="A876" s="28"/>
      <c r="B876" s="28"/>
      <c r="C876" s="28"/>
      <c r="D876" s="28"/>
      <c r="E876" s="28"/>
      <c r="F876" s="36"/>
      <c r="G876" s="52"/>
      <c r="H876" s="28"/>
      <c r="I876" s="28"/>
      <c r="J876" s="28"/>
      <c r="K876" s="28"/>
      <c r="L876" s="28"/>
      <c r="M876" s="28"/>
      <c r="N876" s="28"/>
      <c r="O876" s="28"/>
      <c r="P876" s="28"/>
      <c r="Q876" s="28"/>
      <c r="R876" s="145"/>
      <c r="S876" s="28"/>
      <c r="T876" s="28"/>
      <c r="U876" s="28"/>
      <c r="V876" s="160"/>
      <c r="W876" s="28"/>
      <c r="X876" s="28"/>
      <c r="Y876" s="28"/>
      <c r="Z876" s="28"/>
      <c r="AA876" s="28"/>
      <c r="AB876" s="28"/>
      <c r="AC876" s="28"/>
      <c r="AD876" s="28"/>
      <c r="AE876" s="28"/>
      <c r="AF876" s="28"/>
      <c r="AG876" s="36"/>
      <c r="AH876" s="36"/>
      <c r="AI876" s="36"/>
      <c r="AJ876" s="36"/>
    </row>
    <row r="877" ht="22.5" customHeight="1">
      <c r="A877" s="28"/>
      <c r="B877" s="28"/>
      <c r="C877" s="28"/>
      <c r="D877" s="28"/>
      <c r="E877" s="28"/>
      <c r="F877" s="36"/>
      <c r="G877" s="52"/>
      <c r="H877" s="28"/>
      <c r="I877" s="28"/>
      <c r="J877" s="28"/>
      <c r="K877" s="28"/>
      <c r="L877" s="28"/>
      <c r="M877" s="28"/>
      <c r="N877" s="28"/>
      <c r="O877" s="28"/>
      <c r="P877" s="28"/>
      <c r="Q877" s="28"/>
      <c r="R877" s="145"/>
      <c r="S877" s="28"/>
      <c r="T877" s="28"/>
      <c r="U877" s="28"/>
      <c r="V877" s="160"/>
      <c r="W877" s="28"/>
      <c r="X877" s="28"/>
      <c r="Y877" s="28"/>
      <c r="Z877" s="28"/>
      <c r="AA877" s="28"/>
      <c r="AB877" s="28"/>
      <c r="AC877" s="28"/>
      <c r="AD877" s="28"/>
      <c r="AE877" s="28"/>
      <c r="AF877" s="28"/>
      <c r="AG877" s="36"/>
      <c r="AH877" s="36"/>
      <c r="AI877" s="36"/>
      <c r="AJ877" s="36"/>
    </row>
    <row r="878" ht="22.5" customHeight="1">
      <c r="A878" s="28"/>
      <c r="B878" s="28"/>
      <c r="C878" s="28"/>
      <c r="D878" s="28"/>
      <c r="E878" s="28"/>
      <c r="F878" s="36"/>
      <c r="G878" s="52"/>
      <c r="H878" s="28"/>
      <c r="I878" s="28"/>
      <c r="J878" s="28"/>
      <c r="K878" s="28"/>
      <c r="L878" s="28"/>
      <c r="M878" s="28"/>
      <c r="N878" s="28"/>
      <c r="O878" s="28"/>
      <c r="P878" s="28"/>
      <c r="Q878" s="28"/>
      <c r="R878" s="145"/>
      <c r="S878" s="28"/>
      <c r="T878" s="28"/>
      <c r="U878" s="28"/>
      <c r="V878" s="160"/>
      <c r="W878" s="28"/>
      <c r="X878" s="28"/>
      <c r="Y878" s="28"/>
      <c r="Z878" s="28"/>
      <c r="AA878" s="28"/>
      <c r="AB878" s="28"/>
      <c r="AC878" s="28"/>
      <c r="AD878" s="28"/>
      <c r="AE878" s="28"/>
      <c r="AF878" s="28"/>
      <c r="AG878" s="36"/>
      <c r="AH878" s="36"/>
      <c r="AI878" s="36"/>
      <c r="AJ878" s="36"/>
    </row>
    <row r="879" ht="22.5" customHeight="1">
      <c r="A879" s="28"/>
      <c r="B879" s="28"/>
      <c r="C879" s="28"/>
      <c r="D879" s="28"/>
      <c r="E879" s="28"/>
      <c r="F879" s="36"/>
      <c r="G879" s="52"/>
      <c r="H879" s="28"/>
      <c r="I879" s="28"/>
      <c r="J879" s="28"/>
      <c r="K879" s="28"/>
      <c r="L879" s="28"/>
      <c r="M879" s="28"/>
      <c r="N879" s="28"/>
      <c r="O879" s="28"/>
      <c r="P879" s="28"/>
      <c r="Q879" s="28"/>
      <c r="R879" s="145"/>
      <c r="S879" s="28"/>
      <c r="T879" s="28"/>
      <c r="U879" s="28"/>
      <c r="V879" s="160"/>
      <c r="W879" s="28"/>
      <c r="X879" s="28"/>
      <c r="Y879" s="28"/>
      <c r="Z879" s="28"/>
      <c r="AA879" s="28"/>
      <c r="AB879" s="28"/>
      <c r="AC879" s="28"/>
      <c r="AD879" s="28"/>
      <c r="AE879" s="28"/>
      <c r="AF879" s="28"/>
      <c r="AG879" s="36"/>
      <c r="AH879" s="36"/>
      <c r="AI879" s="36"/>
      <c r="AJ879" s="36"/>
    </row>
    <row r="880" ht="22.5" customHeight="1">
      <c r="A880" s="28"/>
      <c r="B880" s="28"/>
      <c r="C880" s="28"/>
      <c r="D880" s="28"/>
      <c r="E880" s="28"/>
      <c r="F880" s="36"/>
      <c r="G880" s="52"/>
      <c r="H880" s="28"/>
      <c r="I880" s="28"/>
      <c r="J880" s="28"/>
      <c r="K880" s="28"/>
      <c r="L880" s="28"/>
      <c r="M880" s="28"/>
      <c r="N880" s="28"/>
      <c r="O880" s="28"/>
      <c r="P880" s="28"/>
      <c r="Q880" s="28"/>
      <c r="R880" s="145"/>
      <c r="S880" s="28"/>
      <c r="T880" s="28"/>
      <c r="U880" s="28"/>
      <c r="V880" s="160"/>
      <c r="W880" s="28"/>
      <c r="X880" s="28"/>
      <c r="Y880" s="28"/>
      <c r="Z880" s="28"/>
      <c r="AA880" s="28"/>
      <c r="AB880" s="28"/>
      <c r="AC880" s="28"/>
      <c r="AD880" s="28"/>
      <c r="AE880" s="28"/>
      <c r="AF880" s="28"/>
      <c r="AG880" s="36"/>
      <c r="AH880" s="36"/>
      <c r="AI880" s="36"/>
      <c r="AJ880" s="36"/>
    </row>
    <row r="881" ht="22.5" customHeight="1">
      <c r="A881" s="28"/>
      <c r="B881" s="28"/>
      <c r="C881" s="28"/>
      <c r="D881" s="28"/>
      <c r="E881" s="28"/>
      <c r="F881" s="36"/>
      <c r="G881" s="52"/>
      <c r="H881" s="28"/>
      <c r="I881" s="28"/>
      <c r="J881" s="28"/>
      <c r="K881" s="28"/>
      <c r="L881" s="28"/>
      <c r="M881" s="28"/>
      <c r="N881" s="28"/>
      <c r="O881" s="28"/>
      <c r="P881" s="28"/>
      <c r="Q881" s="28"/>
      <c r="R881" s="145"/>
      <c r="S881" s="28"/>
      <c r="T881" s="28"/>
      <c r="U881" s="28"/>
      <c r="V881" s="160"/>
      <c r="W881" s="28"/>
      <c r="X881" s="28"/>
      <c r="Y881" s="28"/>
      <c r="Z881" s="28"/>
      <c r="AA881" s="28"/>
      <c r="AB881" s="28"/>
      <c r="AC881" s="28"/>
      <c r="AD881" s="28"/>
      <c r="AE881" s="28"/>
      <c r="AF881" s="28"/>
      <c r="AG881" s="36"/>
      <c r="AH881" s="36"/>
      <c r="AI881" s="36"/>
      <c r="AJ881" s="36"/>
    </row>
    <row r="882" ht="22.5" customHeight="1">
      <c r="A882" s="28"/>
      <c r="B882" s="28"/>
      <c r="C882" s="28"/>
      <c r="D882" s="28"/>
      <c r="E882" s="28"/>
      <c r="F882" s="36"/>
      <c r="G882" s="52"/>
      <c r="H882" s="28"/>
      <c r="I882" s="28"/>
      <c r="J882" s="28"/>
      <c r="K882" s="28"/>
      <c r="L882" s="28"/>
      <c r="M882" s="28"/>
      <c r="N882" s="28"/>
      <c r="O882" s="28"/>
      <c r="P882" s="28"/>
      <c r="Q882" s="28"/>
      <c r="R882" s="145"/>
      <c r="S882" s="28"/>
      <c r="T882" s="28"/>
      <c r="U882" s="28"/>
      <c r="V882" s="160"/>
      <c r="W882" s="28"/>
      <c r="X882" s="28"/>
      <c r="Y882" s="28"/>
      <c r="Z882" s="28"/>
      <c r="AA882" s="28"/>
      <c r="AB882" s="28"/>
      <c r="AC882" s="28"/>
      <c r="AD882" s="28"/>
      <c r="AE882" s="28"/>
      <c r="AF882" s="28"/>
      <c r="AG882" s="36"/>
      <c r="AH882" s="36"/>
      <c r="AI882" s="36"/>
      <c r="AJ882" s="36"/>
    </row>
    <row r="883" ht="22.5" customHeight="1">
      <c r="A883" s="28"/>
      <c r="B883" s="28"/>
      <c r="C883" s="28"/>
      <c r="D883" s="28"/>
      <c r="E883" s="28"/>
      <c r="F883" s="36"/>
      <c r="G883" s="52"/>
      <c r="H883" s="28"/>
      <c r="I883" s="28"/>
      <c r="J883" s="28"/>
      <c r="K883" s="28"/>
      <c r="L883" s="28"/>
      <c r="M883" s="28"/>
      <c r="N883" s="28"/>
      <c r="O883" s="28"/>
      <c r="P883" s="28"/>
      <c r="Q883" s="28"/>
      <c r="R883" s="145"/>
      <c r="S883" s="28"/>
      <c r="T883" s="28"/>
      <c r="U883" s="28"/>
      <c r="V883" s="160"/>
      <c r="W883" s="28"/>
      <c r="X883" s="28"/>
      <c r="Y883" s="28"/>
      <c r="Z883" s="28"/>
      <c r="AA883" s="28"/>
      <c r="AB883" s="28"/>
      <c r="AC883" s="28"/>
      <c r="AD883" s="28"/>
      <c r="AE883" s="28"/>
      <c r="AF883" s="28"/>
      <c r="AG883" s="36"/>
      <c r="AH883" s="36"/>
      <c r="AI883" s="36"/>
      <c r="AJ883" s="36"/>
    </row>
    <row r="884" ht="22.5" customHeight="1">
      <c r="A884" s="28"/>
      <c r="B884" s="28"/>
      <c r="C884" s="28"/>
      <c r="D884" s="28"/>
      <c r="E884" s="28"/>
      <c r="F884" s="36"/>
      <c r="G884" s="52"/>
      <c r="H884" s="28"/>
      <c r="I884" s="28"/>
      <c r="J884" s="28"/>
      <c r="K884" s="28"/>
      <c r="L884" s="28"/>
      <c r="M884" s="28"/>
      <c r="N884" s="28"/>
      <c r="O884" s="28"/>
      <c r="P884" s="28"/>
      <c r="Q884" s="28"/>
      <c r="R884" s="145"/>
      <c r="S884" s="28"/>
      <c r="T884" s="28"/>
      <c r="U884" s="28"/>
      <c r="V884" s="160"/>
      <c r="W884" s="28"/>
      <c r="X884" s="28"/>
      <c r="Y884" s="28"/>
      <c r="Z884" s="28"/>
      <c r="AA884" s="28"/>
      <c r="AB884" s="28"/>
      <c r="AC884" s="28"/>
      <c r="AD884" s="28"/>
      <c r="AE884" s="28"/>
      <c r="AF884" s="28"/>
      <c r="AG884" s="36"/>
      <c r="AH884" s="36"/>
      <c r="AI884" s="36"/>
      <c r="AJ884" s="36"/>
    </row>
    <row r="885" ht="22.5" customHeight="1">
      <c r="A885" s="28"/>
      <c r="B885" s="28"/>
      <c r="C885" s="28"/>
      <c r="D885" s="28"/>
      <c r="E885" s="28"/>
      <c r="F885" s="36"/>
      <c r="G885" s="52"/>
      <c r="H885" s="28"/>
      <c r="I885" s="28"/>
      <c r="J885" s="28"/>
      <c r="K885" s="28"/>
      <c r="L885" s="28"/>
      <c r="M885" s="28"/>
      <c r="N885" s="28"/>
      <c r="O885" s="28"/>
      <c r="P885" s="28"/>
      <c r="Q885" s="28"/>
      <c r="R885" s="145"/>
      <c r="S885" s="28"/>
      <c r="T885" s="28"/>
      <c r="U885" s="28"/>
      <c r="V885" s="160"/>
      <c r="W885" s="28"/>
      <c r="X885" s="28"/>
      <c r="Y885" s="28"/>
      <c r="Z885" s="28"/>
      <c r="AA885" s="28"/>
      <c r="AB885" s="28"/>
      <c r="AC885" s="28"/>
      <c r="AD885" s="28"/>
      <c r="AE885" s="28"/>
      <c r="AF885" s="28"/>
      <c r="AG885" s="36"/>
      <c r="AH885" s="36"/>
      <c r="AI885" s="36"/>
      <c r="AJ885" s="36"/>
    </row>
    <row r="886" ht="22.5" customHeight="1">
      <c r="A886" s="28"/>
      <c r="B886" s="28"/>
      <c r="C886" s="28"/>
      <c r="D886" s="28"/>
      <c r="E886" s="28"/>
      <c r="F886" s="36"/>
      <c r="G886" s="52"/>
      <c r="H886" s="28"/>
      <c r="I886" s="28"/>
      <c r="J886" s="28"/>
      <c r="K886" s="28"/>
      <c r="L886" s="28"/>
      <c r="M886" s="28"/>
      <c r="N886" s="28"/>
      <c r="O886" s="28"/>
      <c r="P886" s="28"/>
      <c r="Q886" s="28"/>
      <c r="R886" s="145"/>
      <c r="S886" s="28"/>
      <c r="T886" s="28"/>
      <c r="U886" s="28"/>
      <c r="V886" s="160"/>
      <c r="W886" s="28"/>
      <c r="X886" s="28"/>
      <c r="Y886" s="28"/>
      <c r="Z886" s="28"/>
      <c r="AA886" s="28"/>
      <c r="AB886" s="28"/>
      <c r="AC886" s="28"/>
      <c r="AD886" s="28"/>
      <c r="AE886" s="28"/>
      <c r="AF886" s="28"/>
      <c r="AG886" s="36"/>
      <c r="AH886" s="36"/>
      <c r="AI886" s="36"/>
      <c r="AJ886" s="36"/>
    </row>
    <row r="887" ht="22.5" customHeight="1">
      <c r="A887" s="28"/>
      <c r="B887" s="28"/>
      <c r="C887" s="28"/>
      <c r="D887" s="28"/>
      <c r="E887" s="28"/>
      <c r="F887" s="36"/>
      <c r="G887" s="52"/>
      <c r="H887" s="28"/>
      <c r="I887" s="28"/>
      <c r="J887" s="28"/>
      <c r="K887" s="28"/>
      <c r="L887" s="28"/>
      <c r="M887" s="28"/>
      <c r="N887" s="28"/>
      <c r="O887" s="28"/>
      <c r="P887" s="28"/>
      <c r="Q887" s="28"/>
      <c r="R887" s="145"/>
      <c r="S887" s="28"/>
      <c r="T887" s="28"/>
      <c r="U887" s="28"/>
      <c r="V887" s="160"/>
      <c r="W887" s="28"/>
      <c r="X887" s="28"/>
      <c r="Y887" s="28"/>
      <c r="Z887" s="28"/>
      <c r="AA887" s="28"/>
      <c r="AB887" s="28"/>
      <c r="AC887" s="28"/>
      <c r="AD887" s="28"/>
      <c r="AE887" s="28"/>
      <c r="AF887" s="28"/>
      <c r="AG887" s="36"/>
      <c r="AH887" s="36"/>
      <c r="AI887" s="36"/>
      <c r="AJ887" s="36"/>
    </row>
    <row r="888" ht="22.5" customHeight="1">
      <c r="A888" s="28"/>
      <c r="B888" s="28"/>
      <c r="C888" s="28"/>
      <c r="D888" s="28"/>
      <c r="E888" s="28"/>
      <c r="F888" s="36"/>
      <c r="G888" s="52"/>
      <c r="H888" s="28"/>
      <c r="I888" s="28"/>
      <c r="J888" s="28"/>
      <c r="K888" s="28"/>
      <c r="L888" s="28"/>
      <c r="M888" s="28"/>
      <c r="N888" s="28"/>
      <c r="O888" s="28"/>
      <c r="P888" s="28"/>
      <c r="Q888" s="28"/>
      <c r="R888" s="145"/>
      <c r="S888" s="28"/>
      <c r="T888" s="28"/>
      <c r="U888" s="28"/>
      <c r="V888" s="160"/>
      <c r="W888" s="28"/>
      <c r="X888" s="28"/>
      <c r="Y888" s="28"/>
      <c r="Z888" s="28"/>
      <c r="AA888" s="28"/>
      <c r="AB888" s="28"/>
      <c r="AC888" s="28"/>
      <c r="AD888" s="28"/>
      <c r="AE888" s="28"/>
      <c r="AF888" s="28"/>
      <c r="AG888" s="36"/>
      <c r="AH888" s="36"/>
      <c r="AI888" s="36"/>
      <c r="AJ888" s="36"/>
    </row>
    <row r="889" ht="22.5" customHeight="1">
      <c r="A889" s="28"/>
      <c r="B889" s="28"/>
      <c r="C889" s="28"/>
      <c r="D889" s="28"/>
      <c r="E889" s="28"/>
      <c r="F889" s="36"/>
      <c r="G889" s="52"/>
      <c r="H889" s="28"/>
      <c r="I889" s="28"/>
      <c r="J889" s="28"/>
      <c r="K889" s="28"/>
      <c r="L889" s="28"/>
      <c r="M889" s="28"/>
      <c r="N889" s="28"/>
      <c r="O889" s="28"/>
      <c r="P889" s="28"/>
      <c r="Q889" s="28"/>
      <c r="R889" s="145"/>
      <c r="S889" s="28"/>
      <c r="T889" s="28"/>
      <c r="U889" s="28"/>
      <c r="V889" s="160"/>
      <c r="W889" s="28"/>
      <c r="X889" s="28"/>
      <c r="Y889" s="28"/>
      <c r="Z889" s="28"/>
      <c r="AA889" s="28"/>
      <c r="AB889" s="28"/>
      <c r="AC889" s="28"/>
      <c r="AD889" s="28"/>
      <c r="AE889" s="28"/>
      <c r="AF889" s="28"/>
      <c r="AG889" s="36"/>
      <c r="AH889" s="36"/>
      <c r="AI889" s="36"/>
      <c r="AJ889" s="36"/>
    </row>
    <row r="890" ht="22.5" customHeight="1">
      <c r="A890" s="28"/>
      <c r="B890" s="28"/>
      <c r="C890" s="28"/>
      <c r="D890" s="28"/>
      <c r="E890" s="28"/>
      <c r="F890" s="36"/>
      <c r="G890" s="52"/>
      <c r="H890" s="28"/>
      <c r="I890" s="28"/>
      <c r="J890" s="28"/>
      <c r="K890" s="28"/>
      <c r="L890" s="28"/>
      <c r="M890" s="28"/>
      <c r="N890" s="28"/>
      <c r="O890" s="28"/>
      <c r="P890" s="28"/>
      <c r="Q890" s="28"/>
      <c r="R890" s="145"/>
      <c r="S890" s="28"/>
      <c r="T890" s="28"/>
      <c r="U890" s="28"/>
      <c r="V890" s="160"/>
      <c r="W890" s="28"/>
      <c r="X890" s="28"/>
      <c r="Y890" s="28"/>
      <c r="Z890" s="28"/>
      <c r="AA890" s="28"/>
      <c r="AB890" s="28"/>
      <c r="AC890" s="28"/>
      <c r="AD890" s="28"/>
      <c r="AE890" s="28"/>
      <c r="AF890" s="28"/>
      <c r="AG890" s="36"/>
      <c r="AH890" s="36"/>
      <c r="AI890" s="36"/>
      <c r="AJ890" s="36"/>
    </row>
    <row r="891" ht="22.5" customHeight="1">
      <c r="A891" s="28"/>
      <c r="B891" s="28"/>
      <c r="C891" s="28"/>
      <c r="D891" s="28"/>
      <c r="E891" s="28"/>
      <c r="F891" s="36"/>
      <c r="G891" s="52"/>
      <c r="H891" s="28"/>
      <c r="I891" s="28"/>
      <c r="J891" s="28"/>
      <c r="K891" s="28"/>
      <c r="L891" s="28"/>
      <c r="M891" s="28"/>
      <c r="N891" s="28"/>
      <c r="O891" s="28"/>
      <c r="P891" s="28"/>
      <c r="Q891" s="28"/>
      <c r="R891" s="145"/>
      <c r="S891" s="28"/>
      <c r="T891" s="28"/>
      <c r="U891" s="28"/>
      <c r="V891" s="160"/>
      <c r="W891" s="28"/>
      <c r="X891" s="28"/>
      <c r="Y891" s="28"/>
      <c r="Z891" s="28"/>
      <c r="AA891" s="28"/>
      <c r="AB891" s="28"/>
      <c r="AC891" s="28"/>
      <c r="AD891" s="28"/>
      <c r="AE891" s="28"/>
      <c r="AF891" s="28"/>
      <c r="AG891" s="36"/>
      <c r="AH891" s="36"/>
      <c r="AI891" s="36"/>
      <c r="AJ891" s="36"/>
    </row>
    <row r="892" ht="22.5" customHeight="1">
      <c r="A892" s="28"/>
      <c r="B892" s="28"/>
      <c r="C892" s="28"/>
      <c r="D892" s="28"/>
      <c r="E892" s="28"/>
      <c r="F892" s="36"/>
      <c r="G892" s="52"/>
      <c r="H892" s="28"/>
      <c r="I892" s="28"/>
      <c r="J892" s="28"/>
      <c r="K892" s="28"/>
      <c r="L892" s="28"/>
      <c r="M892" s="28"/>
      <c r="N892" s="28"/>
      <c r="O892" s="28"/>
      <c r="P892" s="28"/>
      <c r="Q892" s="28"/>
      <c r="R892" s="145"/>
      <c r="S892" s="28"/>
      <c r="T892" s="28"/>
      <c r="U892" s="28"/>
      <c r="V892" s="160"/>
      <c r="W892" s="28"/>
      <c r="X892" s="28"/>
      <c r="Y892" s="28"/>
      <c r="Z892" s="28"/>
      <c r="AA892" s="28"/>
      <c r="AB892" s="28"/>
      <c r="AC892" s="28"/>
      <c r="AD892" s="28"/>
      <c r="AE892" s="28"/>
      <c r="AF892" s="28"/>
      <c r="AG892" s="36"/>
      <c r="AH892" s="36"/>
      <c r="AI892" s="36"/>
      <c r="AJ892" s="36"/>
    </row>
    <row r="893" ht="22.5" customHeight="1">
      <c r="A893" s="28"/>
      <c r="B893" s="28"/>
      <c r="C893" s="28"/>
      <c r="D893" s="28"/>
      <c r="E893" s="28"/>
      <c r="F893" s="36"/>
      <c r="G893" s="52"/>
      <c r="H893" s="28"/>
      <c r="I893" s="28"/>
      <c r="J893" s="28"/>
      <c r="K893" s="28"/>
      <c r="L893" s="28"/>
      <c r="M893" s="28"/>
      <c r="N893" s="28"/>
      <c r="O893" s="28"/>
      <c r="P893" s="28"/>
      <c r="Q893" s="28"/>
      <c r="R893" s="145"/>
      <c r="S893" s="28"/>
      <c r="T893" s="28"/>
      <c r="U893" s="28"/>
      <c r="V893" s="160"/>
      <c r="W893" s="28"/>
      <c r="X893" s="28"/>
      <c r="Y893" s="28"/>
      <c r="Z893" s="28"/>
      <c r="AA893" s="28"/>
      <c r="AB893" s="28"/>
      <c r="AC893" s="28"/>
      <c r="AD893" s="28"/>
      <c r="AE893" s="28"/>
      <c r="AF893" s="28"/>
      <c r="AG893" s="36"/>
      <c r="AH893" s="36"/>
      <c r="AI893" s="36"/>
      <c r="AJ893" s="36"/>
    </row>
    <row r="894" ht="22.5" customHeight="1">
      <c r="A894" s="28"/>
      <c r="B894" s="28"/>
      <c r="C894" s="28"/>
      <c r="D894" s="28"/>
      <c r="E894" s="28"/>
      <c r="F894" s="36"/>
      <c r="G894" s="52"/>
      <c r="H894" s="28"/>
      <c r="I894" s="28"/>
      <c r="J894" s="28"/>
      <c r="K894" s="28"/>
      <c r="L894" s="28"/>
      <c r="M894" s="28"/>
      <c r="N894" s="28"/>
      <c r="O894" s="28"/>
      <c r="P894" s="28"/>
      <c r="Q894" s="28"/>
      <c r="R894" s="145"/>
      <c r="S894" s="28"/>
      <c r="T894" s="28"/>
      <c r="U894" s="28"/>
      <c r="V894" s="160"/>
      <c r="W894" s="28"/>
      <c r="X894" s="28"/>
      <c r="Y894" s="28"/>
      <c r="Z894" s="28"/>
      <c r="AA894" s="28"/>
      <c r="AB894" s="28"/>
      <c r="AC894" s="28"/>
      <c r="AD894" s="28"/>
      <c r="AE894" s="28"/>
      <c r="AF894" s="28"/>
      <c r="AG894" s="36"/>
      <c r="AH894" s="36"/>
      <c r="AI894" s="36"/>
      <c r="AJ894" s="36"/>
    </row>
    <row r="895" ht="22.5" customHeight="1">
      <c r="A895" s="28"/>
      <c r="B895" s="28"/>
      <c r="C895" s="28"/>
      <c r="D895" s="28"/>
      <c r="E895" s="28"/>
      <c r="F895" s="36"/>
      <c r="G895" s="52"/>
      <c r="H895" s="28"/>
      <c r="I895" s="28"/>
      <c r="J895" s="28"/>
      <c r="K895" s="28"/>
      <c r="L895" s="28"/>
      <c r="M895" s="28"/>
      <c r="N895" s="28"/>
      <c r="O895" s="28"/>
      <c r="P895" s="28"/>
      <c r="Q895" s="28"/>
      <c r="R895" s="145"/>
      <c r="S895" s="28"/>
      <c r="T895" s="28"/>
      <c r="U895" s="28"/>
      <c r="V895" s="160"/>
      <c r="W895" s="28"/>
      <c r="X895" s="28"/>
      <c r="Y895" s="28"/>
      <c r="Z895" s="28"/>
      <c r="AA895" s="28"/>
      <c r="AB895" s="28"/>
      <c r="AC895" s="28"/>
      <c r="AD895" s="28"/>
      <c r="AE895" s="28"/>
      <c r="AF895" s="28"/>
      <c r="AG895" s="36"/>
      <c r="AH895" s="36"/>
      <c r="AI895" s="36"/>
      <c r="AJ895" s="36"/>
    </row>
    <row r="896" ht="22.5" customHeight="1">
      <c r="A896" s="28"/>
      <c r="B896" s="28"/>
      <c r="C896" s="28"/>
      <c r="D896" s="28"/>
      <c r="E896" s="28"/>
      <c r="F896" s="36"/>
      <c r="G896" s="52"/>
      <c r="H896" s="28"/>
      <c r="I896" s="28"/>
      <c r="J896" s="28"/>
      <c r="K896" s="28"/>
      <c r="L896" s="28"/>
      <c r="M896" s="28"/>
      <c r="N896" s="28"/>
      <c r="O896" s="28"/>
      <c r="P896" s="28"/>
      <c r="Q896" s="28"/>
      <c r="R896" s="145"/>
      <c r="S896" s="28"/>
      <c r="T896" s="28"/>
      <c r="U896" s="28"/>
      <c r="V896" s="160"/>
      <c r="W896" s="28"/>
      <c r="X896" s="28"/>
      <c r="Y896" s="28"/>
      <c r="Z896" s="28"/>
      <c r="AA896" s="28"/>
      <c r="AB896" s="28"/>
      <c r="AC896" s="28"/>
      <c r="AD896" s="28"/>
      <c r="AE896" s="28"/>
      <c r="AF896" s="28"/>
      <c r="AG896" s="36"/>
      <c r="AH896" s="36"/>
      <c r="AI896" s="36"/>
      <c r="AJ896" s="36"/>
    </row>
    <row r="897" ht="22.5" customHeight="1">
      <c r="A897" s="28"/>
      <c r="B897" s="28"/>
      <c r="C897" s="28"/>
      <c r="D897" s="28"/>
      <c r="E897" s="28"/>
      <c r="F897" s="36"/>
      <c r="G897" s="52"/>
      <c r="H897" s="28"/>
      <c r="I897" s="28"/>
      <c r="J897" s="28"/>
      <c r="K897" s="28"/>
      <c r="L897" s="28"/>
      <c r="M897" s="28"/>
      <c r="N897" s="28"/>
      <c r="O897" s="28"/>
      <c r="P897" s="28"/>
      <c r="Q897" s="28"/>
      <c r="R897" s="145"/>
      <c r="S897" s="28"/>
      <c r="T897" s="28"/>
      <c r="U897" s="28"/>
      <c r="V897" s="160"/>
      <c r="W897" s="28"/>
      <c r="X897" s="28"/>
      <c r="Y897" s="28"/>
      <c r="Z897" s="28"/>
      <c r="AA897" s="28"/>
      <c r="AB897" s="28"/>
      <c r="AC897" s="28"/>
      <c r="AD897" s="28"/>
      <c r="AE897" s="28"/>
      <c r="AF897" s="28"/>
      <c r="AG897" s="36"/>
      <c r="AH897" s="36"/>
      <c r="AI897" s="36"/>
      <c r="AJ897" s="36"/>
    </row>
    <row r="898" ht="22.5" customHeight="1">
      <c r="A898" s="28"/>
      <c r="B898" s="28"/>
      <c r="C898" s="28"/>
      <c r="D898" s="28"/>
      <c r="E898" s="28"/>
      <c r="F898" s="36"/>
      <c r="G898" s="52"/>
      <c r="H898" s="28"/>
      <c r="I898" s="28"/>
      <c r="J898" s="28"/>
      <c r="K898" s="28"/>
      <c r="L898" s="28"/>
      <c r="M898" s="28"/>
      <c r="N898" s="28"/>
      <c r="O898" s="28"/>
      <c r="P898" s="28"/>
      <c r="Q898" s="28"/>
      <c r="R898" s="145"/>
      <c r="S898" s="28"/>
      <c r="T898" s="28"/>
      <c r="U898" s="28"/>
      <c r="V898" s="160"/>
      <c r="W898" s="28"/>
      <c r="X898" s="28"/>
      <c r="Y898" s="28"/>
      <c r="Z898" s="28"/>
      <c r="AA898" s="28"/>
      <c r="AB898" s="28"/>
      <c r="AC898" s="28"/>
      <c r="AD898" s="28"/>
      <c r="AE898" s="28"/>
      <c r="AF898" s="28"/>
      <c r="AG898" s="36"/>
      <c r="AH898" s="36"/>
      <c r="AI898" s="36"/>
      <c r="AJ898" s="36"/>
    </row>
    <row r="899" ht="22.5" customHeight="1">
      <c r="A899" s="28"/>
      <c r="B899" s="28"/>
      <c r="C899" s="28"/>
      <c r="D899" s="28"/>
      <c r="E899" s="28"/>
      <c r="F899" s="36"/>
      <c r="G899" s="52"/>
      <c r="H899" s="28"/>
      <c r="I899" s="28"/>
      <c r="J899" s="28"/>
      <c r="K899" s="28"/>
      <c r="L899" s="28"/>
      <c r="M899" s="28"/>
      <c r="N899" s="28"/>
      <c r="O899" s="28"/>
      <c r="P899" s="28"/>
      <c r="Q899" s="28"/>
      <c r="R899" s="145"/>
      <c r="S899" s="28"/>
      <c r="T899" s="28"/>
      <c r="U899" s="28"/>
      <c r="V899" s="160"/>
      <c r="W899" s="28"/>
      <c r="X899" s="28"/>
      <c r="Y899" s="28"/>
      <c r="Z899" s="28"/>
      <c r="AA899" s="28"/>
      <c r="AB899" s="28"/>
      <c r="AC899" s="28"/>
      <c r="AD899" s="28"/>
      <c r="AE899" s="28"/>
      <c r="AF899" s="28"/>
      <c r="AG899" s="36"/>
      <c r="AH899" s="36"/>
      <c r="AI899" s="36"/>
      <c r="AJ899" s="36"/>
    </row>
    <row r="900" ht="22.5" customHeight="1">
      <c r="A900" s="28"/>
      <c r="B900" s="28"/>
      <c r="C900" s="28"/>
      <c r="D900" s="28"/>
      <c r="E900" s="28"/>
      <c r="F900" s="36"/>
      <c r="G900" s="52"/>
      <c r="H900" s="28"/>
      <c r="I900" s="28"/>
      <c r="J900" s="28"/>
      <c r="K900" s="28"/>
      <c r="L900" s="28"/>
      <c r="M900" s="28"/>
      <c r="N900" s="28"/>
      <c r="O900" s="28"/>
      <c r="P900" s="28"/>
      <c r="Q900" s="28"/>
      <c r="R900" s="145"/>
      <c r="S900" s="28"/>
      <c r="T900" s="28"/>
      <c r="U900" s="28"/>
      <c r="V900" s="160"/>
      <c r="W900" s="28"/>
      <c r="X900" s="28"/>
      <c r="Y900" s="28"/>
      <c r="Z900" s="28"/>
      <c r="AA900" s="28"/>
      <c r="AB900" s="28"/>
      <c r="AC900" s="28"/>
      <c r="AD900" s="28"/>
      <c r="AE900" s="28"/>
      <c r="AF900" s="28"/>
      <c r="AG900" s="36"/>
      <c r="AH900" s="36"/>
      <c r="AI900" s="36"/>
      <c r="AJ900" s="36"/>
    </row>
    <row r="901" ht="22.5" customHeight="1">
      <c r="A901" s="28"/>
      <c r="B901" s="28"/>
      <c r="C901" s="28"/>
      <c r="D901" s="28"/>
      <c r="E901" s="28"/>
      <c r="F901" s="36"/>
      <c r="G901" s="52"/>
      <c r="H901" s="28"/>
      <c r="I901" s="28"/>
      <c r="J901" s="28"/>
      <c r="K901" s="28"/>
      <c r="L901" s="28"/>
      <c r="M901" s="28"/>
      <c r="N901" s="28"/>
      <c r="O901" s="28"/>
      <c r="P901" s="28"/>
      <c r="Q901" s="28"/>
      <c r="R901" s="145"/>
      <c r="S901" s="28"/>
      <c r="T901" s="28"/>
      <c r="U901" s="28"/>
      <c r="V901" s="160"/>
      <c r="W901" s="28"/>
      <c r="X901" s="28"/>
      <c r="Y901" s="28"/>
      <c r="Z901" s="28"/>
      <c r="AA901" s="28"/>
      <c r="AB901" s="28"/>
      <c r="AC901" s="28"/>
      <c r="AD901" s="28"/>
      <c r="AE901" s="28"/>
      <c r="AF901" s="28"/>
      <c r="AG901" s="36"/>
      <c r="AH901" s="36"/>
      <c r="AI901" s="36"/>
      <c r="AJ901" s="36"/>
    </row>
    <row r="902" ht="22.5" customHeight="1">
      <c r="A902" s="28"/>
      <c r="B902" s="28"/>
      <c r="C902" s="28"/>
      <c r="D902" s="28"/>
      <c r="E902" s="28"/>
      <c r="F902" s="36"/>
      <c r="G902" s="52"/>
      <c r="H902" s="28"/>
      <c r="I902" s="28"/>
      <c r="J902" s="28"/>
      <c r="K902" s="28"/>
      <c r="L902" s="28"/>
      <c r="M902" s="28"/>
      <c r="N902" s="28"/>
      <c r="O902" s="28"/>
      <c r="P902" s="28"/>
      <c r="Q902" s="28"/>
      <c r="R902" s="145"/>
      <c r="S902" s="28"/>
      <c r="T902" s="28"/>
      <c r="U902" s="28"/>
      <c r="V902" s="160"/>
      <c r="W902" s="28"/>
      <c r="X902" s="28"/>
      <c r="Y902" s="28"/>
      <c r="Z902" s="28"/>
      <c r="AA902" s="28"/>
      <c r="AB902" s="28"/>
      <c r="AC902" s="28"/>
      <c r="AD902" s="28"/>
      <c r="AE902" s="28"/>
      <c r="AF902" s="28"/>
      <c r="AG902" s="36"/>
      <c r="AH902" s="36"/>
      <c r="AI902" s="36"/>
      <c r="AJ902" s="36"/>
    </row>
    <row r="903" ht="22.5" customHeight="1">
      <c r="A903" s="28"/>
      <c r="B903" s="28"/>
      <c r="C903" s="28"/>
      <c r="D903" s="28"/>
      <c r="E903" s="28"/>
      <c r="F903" s="36"/>
      <c r="G903" s="52"/>
      <c r="H903" s="28"/>
      <c r="I903" s="28"/>
      <c r="J903" s="28"/>
      <c r="K903" s="28"/>
      <c r="L903" s="28"/>
      <c r="M903" s="28"/>
      <c r="N903" s="28"/>
      <c r="O903" s="28"/>
      <c r="P903" s="28"/>
      <c r="Q903" s="28"/>
      <c r="R903" s="145"/>
      <c r="S903" s="28"/>
      <c r="T903" s="28"/>
      <c r="U903" s="28"/>
      <c r="V903" s="160"/>
      <c r="W903" s="28"/>
      <c r="X903" s="28"/>
      <c r="Y903" s="28"/>
      <c r="Z903" s="28"/>
      <c r="AA903" s="28"/>
      <c r="AB903" s="28"/>
      <c r="AC903" s="28"/>
      <c r="AD903" s="28"/>
      <c r="AE903" s="28"/>
      <c r="AF903" s="28"/>
      <c r="AG903" s="36"/>
      <c r="AH903" s="36"/>
      <c r="AI903" s="36"/>
      <c r="AJ903" s="36"/>
    </row>
    <row r="904" ht="22.5" customHeight="1">
      <c r="A904" s="28"/>
      <c r="B904" s="28"/>
      <c r="C904" s="28"/>
      <c r="D904" s="28"/>
      <c r="E904" s="28"/>
      <c r="F904" s="36"/>
      <c r="G904" s="52"/>
      <c r="H904" s="28"/>
      <c r="I904" s="28"/>
      <c r="J904" s="28"/>
      <c r="K904" s="28"/>
      <c r="L904" s="28"/>
      <c r="M904" s="28"/>
      <c r="N904" s="28"/>
      <c r="O904" s="28"/>
      <c r="P904" s="28"/>
      <c r="Q904" s="28"/>
      <c r="R904" s="145"/>
      <c r="S904" s="28"/>
      <c r="T904" s="28"/>
      <c r="U904" s="28"/>
      <c r="V904" s="160"/>
      <c r="W904" s="28"/>
      <c r="X904" s="28"/>
      <c r="Y904" s="28"/>
      <c r="Z904" s="28"/>
      <c r="AA904" s="28"/>
      <c r="AB904" s="28"/>
      <c r="AC904" s="28"/>
      <c r="AD904" s="28"/>
      <c r="AE904" s="28"/>
      <c r="AF904" s="28"/>
      <c r="AG904" s="36"/>
      <c r="AH904" s="36"/>
      <c r="AI904" s="36"/>
      <c r="AJ904" s="36"/>
    </row>
    <row r="905" ht="22.5" customHeight="1">
      <c r="A905" s="28"/>
      <c r="B905" s="28"/>
      <c r="C905" s="28"/>
      <c r="D905" s="28"/>
      <c r="E905" s="28"/>
      <c r="F905" s="36"/>
      <c r="G905" s="52"/>
      <c r="H905" s="28"/>
      <c r="I905" s="28"/>
      <c r="J905" s="28"/>
      <c r="K905" s="28"/>
      <c r="L905" s="28"/>
      <c r="M905" s="28"/>
      <c r="N905" s="28"/>
      <c r="O905" s="28"/>
      <c r="P905" s="28"/>
      <c r="Q905" s="28"/>
      <c r="R905" s="145"/>
      <c r="S905" s="28"/>
      <c r="T905" s="28"/>
      <c r="U905" s="28"/>
      <c r="V905" s="160"/>
      <c r="W905" s="28"/>
      <c r="X905" s="28"/>
      <c r="Y905" s="28"/>
      <c r="Z905" s="28"/>
      <c r="AA905" s="28"/>
      <c r="AB905" s="28"/>
      <c r="AC905" s="28"/>
      <c r="AD905" s="28"/>
      <c r="AE905" s="28"/>
      <c r="AF905" s="28"/>
      <c r="AG905" s="36"/>
      <c r="AH905" s="36"/>
      <c r="AI905" s="36"/>
      <c r="AJ905" s="36"/>
    </row>
    <row r="906" ht="22.5" customHeight="1">
      <c r="A906" s="28"/>
      <c r="B906" s="28"/>
      <c r="C906" s="28"/>
      <c r="D906" s="28"/>
      <c r="E906" s="28"/>
      <c r="F906" s="36"/>
      <c r="G906" s="52"/>
      <c r="H906" s="28"/>
      <c r="I906" s="28"/>
      <c r="J906" s="28"/>
      <c r="K906" s="28"/>
      <c r="L906" s="28"/>
      <c r="M906" s="28"/>
      <c r="N906" s="28"/>
      <c r="O906" s="28"/>
      <c r="P906" s="28"/>
      <c r="Q906" s="28"/>
      <c r="R906" s="145"/>
      <c r="S906" s="28"/>
      <c r="T906" s="28"/>
      <c r="U906" s="28"/>
      <c r="V906" s="160"/>
      <c r="W906" s="28"/>
      <c r="X906" s="28"/>
      <c r="Y906" s="28"/>
      <c r="Z906" s="28"/>
      <c r="AA906" s="28"/>
      <c r="AB906" s="28"/>
      <c r="AC906" s="28"/>
      <c r="AD906" s="28"/>
      <c r="AE906" s="28"/>
      <c r="AF906" s="28"/>
      <c r="AG906" s="36"/>
      <c r="AH906" s="36"/>
      <c r="AI906" s="36"/>
      <c r="AJ906" s="36"/>
    </row>
    <row r="907" ht="22.5" customHeight="1">
      <c r="A907" s="28"/>
      <c r="B907" s="28"/>
      <c r="C907" s="28"/>
      <c r="D907" s="28"/>
      <c r="E907" s="28"/>
      <c r="F907" s="36"/>
      <c r="G907" s="52"/>
      <c r="H907" s="28"/>
      <c r="I907" s="28"/>
      <c r="J907" s="28"/>
      <c r="K907" s="28"/>
      <c r="L907" s="28"/>
      <c r="M907" s="28"/>
      <c r="N907" s="28"/>
      <c r="O907" s="28"/>
      <c r="P907" s="28"/>
      <c r="Q907" s="28"/>
      <c r="R907" s="145"/>
      <c r="S907" s="28"/>
      <c r="T907" s="28"/>
      <c r="U907" s="28"/>
      <c r="V907" s="160"/>
      <c r="W907" s="28"/>
      <c r="X907" s="28"/>
      <c r="Y907" s="28"/>
      <c r="Z907" s="28"/>
      <c r="AA907" s="28"/>
      <c r="AB907" s="28"/>
      <c r="AC907" s="28"/>
      <c r="AD907" s="28"/>
      <c r="AE907" s="28"/>
      <c r="AF907" s="28"/>
      <c r="AG907" s="36"/>
      <c r="AH907" s="36"/>
      <c r="AI907" s="36"/>
      <c r="AJ907" s="36"/>
    </row>
    <row r="908" ht="22.5" customHeight="1">
      <c r="A908" s="28"/>
      <c r="B908" s="28"/>
      <c r="C908" s="28"/>
      <c r="D908" s="28"/>
      <c r="E908" s="28"/>
      <c r="F908" s="36"/>
      <c r="G908" s="52"/>
      <c r="H908" s="28"/>
      <c r="I908" s="28"/>
      <c r="J908" s="28"/>
      <c r="K908" s="28"/>
      <c r="L908" s="28"/>
      <c r="M908" s="28"/>
      <c r="N908" s="28"/>
      <c r="O908" s="28"/>
      <c r="P908" s="28"/>
      <c r="Q908" s="28"/>
      <c r="R908" s="145"/>
      <c r="S908" s="28"/>
      <c r="T908" s="28"/>
      <c r="U908" s="28"/>
      <c r="V908" s="160"/>
      <c r="W908" s="28"/>
      <c r="X908" s="28"/>
      <c r="Y908" s="28"/>
      <c r="Z908" s="28"/>
      <c r="AA908" s="28"/>
      <c r="AB908" s="28"/>
      <c r="AC908" s="28"/>
      <c r="AD908" s="28"/>
      <c r="AE908" s="28"/>
      <c r="AF908" s="28"/>
      <c r="AG908" s="36"/>
      <c r="AH908" s="36"/>
      <c r="AI908" s="36"/>
      <c r="AJ908" s="36"/>
    </row>
    <row r="909" ht="22.5" customHeight="1">
      <c r="A909" s="28"/>
      <c r="B909" s="28"/>
      <c r="C909" s="28"/>
      <c r="D909" s="28"/>
      <c r="E909" s="28"/>
      <c r="F909" s="36"/>
      <c r="G909" s="52"/>
      <c r="H909" s="28"/>
      <c r="I909" s="28"/>
      <c r="J909" s="28"/>
      <c r="K909" s="28"/>
      <c r="L909" s="28"/>
      <c r="M909" s="28"/>
      <c r="N909" s="28"/>
      <c r="O909" s="28"/>
      <c r="P909" s="28"/>
      <c r="Q909" s="28"/>
      <c r="R909" s="145"/>
      <c r="S909" s="28"/>
      <c r="T909" s="28"/>
      <c r="U909" s="28"/>
      <c r="V909" s="160"/>
      <c r="W909" s="28"/>
      <c r="X909" s="28"/>
      <c r="Y909" s="28"/>
      <c r="Z909" s="28"/>
      <c r="AA909" s="28"/>
      <c r="AB909" s="28"/>
      <c r="AC909" s="28"/>
      <c r="AD909" s="28"/>
      <c r="AE909" s="28"/>
      <c r="AF909" s="28"/>
      <c r="AG909" s="36"/>
      <c r="AH909" s="36"/>
      <c r="AI909" s="36"/>
      <c r="AJ909" s="36"/>
    </row>
    <row r="910" ht="22.5" customHeight="1">
      <c r="A910" s="28"/>
      <c r="B910" s="28"/>
      <c r="C910" s="28"/>
      <c r="D910" s="28"/>
      <c r="E910" s="28"/>
      <c r="F910" s="36"/>
      <c r="G910" s="52"/>
      <c r="H910" s="28"/>
      <c r="I910" s="28"/>
      <c r="J910" s="28"/>
      <c r="K910" s="28"/>
      <c r="L910" s="28"/>
      <c r="M910" s="28"/>
      <c r="N910" s="28"/>
      <c r="O910" s="28"/>
      <c r="P910" s="28"/>
      <c r="Q910" s="28"/>
      <c r="R910" s="145"/>
      <c r="S910" s="28"/>
      <c r="T910" s="28"/>
      <c r="U910" s="28"/>
      <c r="V910" s="160"/>
      <c r="W910" s="28"/>
      <c r="X910" s="28"/>
      <c r="Y910" s="28"/>
      <c r="Z910" s="28"/>
      <c r="AA910" s="28"/>
      <c r="AB910" s="28"/>
      <c r="AC910" s="28"/>
      <c r="AD910" s="28"/>
      <c r="AE910" s="28"/>
      <c r="AF910" s="28"/>
      <c r="AG910" s="36"/>
      <c r="AH910" s="36"/>
      <c r="AI910" s="36"/>
      <c r="AJ910" s="36"/>
    </row>
    <row r="911" ht="22.5" customHeight="1">
      <c r="A911" s="28"/>
      <c r="B911" s="28"/>
      <c r="C911" s="28"/>
      <c r="D911" s="28"/>
      <c r="E911" s="28"/>
      <c r="F911" s="36"/>
      <c r="G911" s="52"/>
      <c r="H911" s="28"/>
      <c r="I911" s="28"/>
      <c r="J911" s="28"/>
      <c r="K911" s="28"/>
      <c r="L911" s="28"/>
      <c r="M911" s="28"/>
      <c r="N911" s="28"/>
      <c r="O911" s="28"/>
      <c r="P911" s="28"/>
      <c r="Q911" s="28"/>
      <c r="R911" s="145"/>
      <c r="S911" s="28"/>
      <c r="T911" s="28"/>
      <c r="U911" s="28"/>
      <c r="V911" s="160"/>
      <c r="W911" s="28"/>
      <c r="X911" s="28"/>
      <c r="Y911" s="28"/>
      <c r="Z911" s="28"/>
      <c r="AA911" s="28"/>
      <c r="AB911" s="28"/>
      <c r="AC911" s="28"/>
      <c r="AD911" s="28"/>
      <c r="AE911" s="28"/>
      <c r="AF911" s="28"/>
      <c r="AG911" s="36"/>
      <c r="AH911" s="36"/>
      <c r="AI911" s="36"/>
      <c r="AJ911" s="36"/>
    </row>
    <row r="912" ht="22.5" customHeight="1">
      <c r="A912" s="28"/>
      <c r="B912" s="28"/>
      <c r="C912" s="28"/>
      <c r="D912" s="28"/>
      <c r="E912" s="28"/>
      <c r="F912" s="36"/>
      <c r="G912" s="52"/>
      <c r="H912" s="28"/>
      <c r="I912" s="28"/>
      <c r="J912" s="28"/>
      <c r="K912" s="28"/>
      <c r="L912" s="28"/>
      <c r="M912" s="28"/>
      <c r="N912" s="28"/>
      <c r="O912" s="28"/>
      <c r="P912" s="28"/>
      <c r="Q912" s="28"/>
      <c r="R912" s="145"/>
      <c r="S912" s="28"/>
      <c r="T912" s="28"/>
      <c r="U912" s="28"/>
      <c r="V912" s="160"/>
      <c r="W912" s="28"/>
      <c r="X912" s="28"/>
      <c r="Y912" s="28"/>
      <c r="Z912" s="28"/>
      <c r="AA912" s="28"/>
      <c r="AB912" s="28"/>
      <c r="AC912" s="28"/>
      <c r="AD912" s="28"/>
      <c r="AE912" s="28"/>
      <c r="AF912" s="28"/>
      <c r="AG912" s="36"/>
      <c r="AH912" s="36"/>
      <c r="AI912" s="36"/>
      <c r="AJ912" s="36"/>
    </row>
    <row r="913" ht="22.5" customHeight="1">
      <c r="A913" s="28"/>
      <c r="B913" s="28"/>
      <c r="C913" s="28"/>
      <c r="D913" s="28"/>
      <c r="E913" s="28"/>
      <c r="F913" s="36"/>
      <c r="G913" s="52"/>
      <c r="H913" s="28"/>
      <c r="I913" s="28"/>
      <c r="J913" s="28"/>
      <c r="K913" s="28"/>
      <c r="L913" s="28"/>
      <c r="M913" s="28"/>
      <c r="N913" s="28"/>
      <c r="O913" s="28"/>
      <c r="P913" s="28"/>
      <c r="Q913" s="28"/>
      <c r="R913" s="145"/>
      <c r="S913" s="28"/>
      <c r="T913" s="28"/>
      <c r="U913" s="28"/>
      <c r="V913" s="160"/>
      <c r="W913" s="28"/>
      <c r="X913" s="28"/>
      <c r="Y913" s="28"/>
      <c r="Z913" s="28"/>
      <c r="AA913" s="28"/>
      <c r="AB913" s="28"/>
      <c r="AC913" s="28"/>
      <c r="AD913" s="28"/>
      <c r="AE913" s="28"/>
      <c r="AF913" s="28"/>
      <c r="AG913" s="36"/>
      <c r="AH913" s="36"/>
      <c r="AI913" s="36"/>
      <c r="AJ913" s="36"/>
    </row>
    <row r="914" ht="22.5" customHeight="1">
      <c r="A914" s="28"/>
      <c r="B914" s="28"/>
      <c r="C914" s="28"/>
      <c r="D914" s="28"/>
      <c r="E914" s="28"/>
      <c r="F914" s="36"/>
      <c r="G914" s="52"/>
      <c r="H914" s="28"/>
      <c r="I914" s="28"/>
      <c r="J914" s="28"/>
      <c r="K914" s="28"/>
      <c r="L914" s="28"/>
      <c r="M914" s="28"/>
      <c r="N914" s="28"/>
      <c r="O914" s="28"/>
      <c r="P914" s="28"/>
      <c r="Q914" s="28"/>
      <c r="R914" s="145"/>
      <c r="S914" s="28"/>
      <c r="T914" s="28"/>
      <c r="U914" s="28"/>
      <c r="V914" s="160"/>
      <c r="W914" s="28"/>
      <c r="X914" s="28"/>
      <c r="Y914" s="28"/>
      <c r="Z914" s="28"/>
      <c r="AA914" s="28"/>
      <c r="AB914" s="28"/>
      <c r="AC914" s="28"/>
      <c r="AD914" s="28"/>
      <c r="AE914" s="28"/>
      <c r="AF914" s="28"/>
      <c r="AG914" s="36"/>
      <c r="AH914" s="36"/>
      <c r="AI914" s="36"/>
      <c r="AJ914" s="36"/>
    </row>
    <row r="915" ht="22.5" customHeight="1">
      <c r="A915" s="28"/>
      <c r="B915" s="28"/>
      <c r="C915" s="28"/>
      <c r="D915" s="28"/>
      <c r="E915" s="28"/>
      <c r="F915" s="36"/>
      <c r="G915" s="52"/>
      <c r="H915" s="28"/>
      <c r="I915" s="28"/>
      <c r="J915" s="28"/>
      <c r="K915" s="28"/>
      <c r="L915" s="28"/>
      <c r="M915" s="28"/>
      <c r="N915" s="28"/>
      <c r="O915" s="28"/>
      <c r="P915" s="28"/>
      <c r="Q915" s="28"/>
      <c r="R915" s="145"/>
      <c r="S915" s="28"/>
      <c r="T915" s="28"/>
      <c r="U915" s="28"/>
      <c r="V915" s="160"/>
      <c r="W915" s="28"/>
      <c r="X915" s="28"/>
      <c r="Y915" s="28"/>
      <c r="Z915" s="28"/>
      <c r="AA915" s="28"/>
      <c r="AB915" s="28"/>
      <c r="AC915" s="28"/>
      <c r="AD915" s="28"/>
      <c r="AE915" s="28"/>
      <c r="AF915" s="28"/>
      <c r="AG915" s="36"/>
      <c r="AH915" s="36"/>
      <c r="AI915" s="36"/>
      <c r="AJ915" s="36"/>
    </row>
    <row r="916" ht="22.5" customHeight="1">
      <c r="A916" s="28"/>
      <c r="B916" s="28"/>
      <c r="C916" s="28"/>
      <c r="D916" s="28"/>
      <c r="E916" s="28"/>
      <c r="F916" s="36"/>
      <c r="G916" s="52"/>
      <c r="H916" s="28"/>
      <c r="I916" s="28"/>
      <c r="J916" s="28"/>
      <c r="K916" s="28"/>
      <c r="L916" s="28"/>
      <c r="M916" s="28"/>
      <c r="N916" s="28"/>
      <c r="O916" s="28"/>
      <c r="P916" s="28"/>
      <c r="Q916" s="28"/>
      <c r="R916" s="145"/>
      <c r="S916" s="28"/>
      <c r="T916" s="28"/>
      <c r="U916" s="28"/>
      <c r="V916" s="160"/>
      <c r="W916" s="28"/>
      <c r="X916" s="28"/>
      <c r="Y916" s="28"/>
      <c r="Z916" s="28"/>
      <c r="AA916" s="28"/>
      <c r="AB916" s="28"/>
      <c r="AC916" s="28"/>
      <c r="AD916" s="28"/>
      <c r="AE916" s="28"/>
      <c r="AF916" s="28"/>
      <c r="AG916" s="36"/>
      <c r="AH916" s="36"/>
      <c r="AI916" s="36"/>
      <c r="AJ916" s="36"/>
    </row>
    <row r="917" ht="22.5" customHeight="1">
      <c r="A917" s="28"/>
      <c r="B917" s="28"/>
      <c r="C917" s="28"/>
      <c r="D917" s="28"/>
      <c r="E917" s="28"/>
      <c r="F917" s="36"/>
      <c r="G917" s="52"/>
      <c r="H917" s="28"/>
      <c r="I917" s="28"/>
      <c r="J917" s="28"/>
      <c r="K917" s="28"/>
      <c r="L917" s="28"/>
      <c r="M917" s="28"/>
      <c r="N917" s="28"/>
      <c r="O917" s="28"/>
      <c r="P917" s="28"/>
      <c r="Q917" s="28"/>
      <c r="R917" s="145"/>
      <c r="S917" s="28"/>
      <c r="T917" s="28"/>
      <c r="U917" s="28"/>
      <c r="V917" s="160"/>
      <c r="W917" s="28"/>
      <c r="X917" s="28"/>
      <c r="Y917" s="28"/>
      <c r="Z917" s="28"/>
      <c r="AA917" s="28"/>
      <c r="AB917" s="28"/>
      <c r="AC917" s="28"/>
      <c r="AD917" s="28"/>
      <c r="AE917" s="28"/>
      <c r="AF917" s="28"/>
      <c r="AG917" s="36"/>
      <c r="AH917" s="36"/>
      <c r="AI917" s="36"/>
      <c r="AJ917" s="36"/>
    </row>
    <row r="918" ht="22.5" customHeight="1">
      <c r="A918" s="28"/>
      <c r="B918" s="28"/>
      <c r="C918" s="28"/>
      <c r="D918" s="28"/>
      <c r="E918" s="28"/>
      <c r="F918" s="36"/>
      <c r="G918" s="52"/>
      <c r="H918" s="28"/>
      <c r="I918" s="28"/>
      <c r="J918" s="28"/>
      <c r="K918" s="28"/>
      <c r="L918" s="28"/>
      <c r="M918" s="28"/>
      <c r="N918" s="28"/>
      <c r="O918" s="28"/>
      <c r="P918" s="28"/>
      <c r="Q918" s="28"/>
      <c r="R918" s="145"/>
      <c r="S918" s="28"/>
      <c r="T918" s="28"/>
      <c r="U918" s="28"/>
      <c r="V918" s="160"/>
      <c r="W918" s="28"/>
      <c r="X918" s="28"/>
      <c r="Y918" s="28"/>
      <c r="Z918" s="28"/>
      <c r="AA918" s="28"/>
      <c r="AB918" s="28"/>
      <c r="AC918" s="28"/>
      <c r="AD918" s="28"/>
      <c r="AE918" s="28"/>
      <c r="AF918" s="28"/>
      <c r="AG918" s="36"/>
      <c r="AH918" s="36"/>
      <c r="AI918" s="36"/>
      <c r="AJ918" s="36"/>
    </row>
    <row r="919" ht="22.5" customHeight="1">
      <c r="A919" s="28"/>
      <c r="B919" s="28"/>
      <c r="C919" s="28"/>
      <c r="D919" s="28"/>
      <c r="E919" s="28"/>
      <c r="F919" s="36"/>
      <c r="G919" s="52"/>
      <c r="H919" s="28"/>
      <c r="I919" s="28"/>
      <c r="J919" s="28"/>
      <c r="K919" s="28"/>
      <c r="L919" s="28"/>
      <c r="M919" s="28"/>
      <c r="N919" s="28"/>
      <c r="O919" s="28"/>
      <c r="P919" s="28"/>
      <c r="Q919" s="28"/>
      <c r="R919" s="145"/>
      <c r="S919" s="28"/>
      <c r="T919" s="28"/>
      <c r="U919" s="28"/>
      <c r="V919" s="160"/>
      <c r="W919" s="28"/>
      <c r="X919" s="28"/>
      <c r="Y919" s="28"/>
      <c r="Z919" s="28"/>
      <c r="AA919" s="28"/>
      <c r="AB919" s="28"/>
      <c r="AC919" s="28"/>
      <c r="AD919" s="28"/>
      <c r="AE919" s="28"/>
      <c r="AF919" s="28"/>
      <c r="AG919" s="36"/>
      <c r="AH919" s="36"/>
      <c r="AI919" s="36"/>
      <c r="AJ919" s="36"/>
    </row>
    <row r="920" ht="22.5" customHeight="1">
      <c r="A920" s="28"/>
      <c r="B920" s="28"/>
      <c r="C920" s="28"/>
      <c r="D920" s="28"/>
      <c r="E920" s="28"/>
      <c r="F920" s="36"/>
      <c r="G920" s="52"/>
      <c r="H920" s="28"/>
      <c r="I920" s="28"/>
      <c r="J920" s="28"/>
      <c r="K920" s="28"/>
      <c r="L920" s="28"/>
      <c r="M920" s="28"/>
      <c r="N920" s="28"/>
      <c r="O920" s="28"/>
      <c r="P920" s="28"/>
      <c r="Q920" s="28"/>
      <c r="R920" s="145"/>
      <c r="S920" s="28"/>
      <c r="T920" s="28"/>
      <c r="U920" s="28"/>
      <c r="V920" s="160"/>
      <c r="W920" s="28"/>
      <c r="X920" s="28"/>
      <c r="Y920" s="28"/>
      <c r="Z920" s="28"/>
      <c r="AA920" s="28"/>
      <c r="AB920" s="28"/>
      <c r="AC920" s="28"/>
      <c r="AD920" s="28"/>
      <c r="AE920" s="28"/>
      <c r="AF920" s="28"/>
      <c r="AG920" s="36"/>
      <c r="AH920" s="36"/>
      <c r="AI920" s="36"/>
      <c r="AJ920" s="36"/>
    </row>
    <row r="921" ht="22.5" customHeight="1">
      <c r="A921" s="28"/>
      <c r="B921" s="28"/>
      <c r="C921" s="28"/>
      <c r="D921" s="28"/>
      <c r="E921" s="28"/>
      <c r="F921" s="36"/>
      <c r="G921" s="52"/>
      <c r="H921" s="28"/>
      <c r="I921" s="28"/>
      <c r="J921" s="28"/>
      <c r="K921" s="28"/>
      <c r="L921" s="28"/>
      <c r="M921" s="28"/>
      <c r="N921" s="28"/>
      <c r="O921" s="28"/>
      <c r="P921" s="28"/>
      <c r="Q921" s="28"/>
      <c r="R921" s="145"/>
      <c r="S921" s="28"/>
      <c r="T921" s="28"/>
      <c r="U921" s="28"/>
      <c r="V921" s="160"/>
      <c r="W921" s="28"/>
      <c r="X921" s="28"/>
      <c r="Y921" s="28"/>
      <c r="Z921" s="28"/>
      <c r="AA921" s="28"/>
      <c r="AB921" s="28"/>
      <c r="AC921" s="28"/>
      <c r="AD921" s="28"/>
      <c r="AE921" s="28"/>
      <c r="AF921" s="28"/>
      <c r="AG921" s="36"/>
      <c r="AH921" s="36"/>
      <c r="AI921" s="36"/>
      <c r="AJ921" s="36"/>
    </row>
    <row r="922" ht="22.5" customHeight="1">
      <c r="A922" s="28"/>
      <c r="B922" s="28"/>
      <c r="C922" s="28"/>
      <c r="D922" s="28"/>
      <c r="E922" s="28"/>
      <c r="F922" s="36"/>
      <c r="G922" s="52"/>
      <c r="H922" s="28"/>
      <c r="I922" s="28"/>
      <c r="J922" s="28"/>
      <c r="K922" s="28"/>
      <c r="L922" s="28"/>
      <c r="M922" s="28"/>
      <c r="N922" s="28"/>
      <c r="O922" s="28"/>
      <c r="P922" s="28"/>
      <c r="Q922" s="28"/>
      <c r="R922" s="145"/>
      <c r="S922" s="28"/>
      <c r="T922" s="28"/>
      <c r="U922" s="28"/>
      <c r="V922" s="160"/>
      <c r="W922" s="28"/>
      <c r="X922" s="28"/>
      <c r="Y922" s="28"/>
      <c r="Z922" s="28"/>
      <c r="AA922" s="28"/>
      <c r="AB922" s="28"/>
      <c r="AC922" s="28"/>
      <c r="AD922" s="28"/>
      <c r="AE922" s="28"/>
      <c r="AF922" s="28"/>
      <c r="AG922" s="36"/>
      <c r="AH922" s="36"/>
      <c r="AI922" s="36"/>
      <c r="AJ922" s="36"/>
    </row>
    <row r="923" ht="22.5" customHeight="1">
      <c r="A923" s="28"/>
      <c r="B923" s="28"/>
      <c r="C923" s="28"/>
      <c r="D923" s="28"/>
      <c r="E923" s="28"/>
      <c r="F923" s="36"/>
      <c r="G923" s="52"/>
      <c r="H923" s="28"/>
      <c r="I923" s="28"/>
      <c r="J923" s="28"/>
      <c r="K923" s="28"/>
      <c r="L923" s="28"/>
      <c r="M923" s="28"/>
      <c r="N923" s="28"/>
      <c r="O923" s="28"/>
      <c r="P923" s="28"/>
      <c r="Q923" s="28"/>
      <c r="R923" s="145"/>
      <c r="S923" s="28"/>
      <c r="T923" s="28"/>
      <c r="U923" s="28"/>
      <c r="V923" s="160"/>
      <c r="W923" s="28"/>
      <c r="X923" s="28"/>
      <c r="Y923" s="28"/>
      <c r="Z923" s="28"/>
      <c r="AA923" s="28"/>
      <c r="AB923" s="28"/>
      <c r="AC923" s="28"/>
      <c r="AD923" s="28"/>
      <c r="AE923" s="28"/>
      <c r="AF923" s="28"/>
      <c r="AG923" s="36"/>
      <c r="AH923" s="36"/>
      <c r="AI923" s="36"/>
      <c r="AJ923" s="36"/>
    </row>
    <row r="924" ht="22.5" customHeight="1">
      <c r="A924" s="28"/>
      <c r="B924" s="28"/>
      <c r="C924" s="28"/>
      <c r="D924" s="28"/>
      <c r="E924" s="28"/>
      <c r="F924" s="36"/>
      <c r="G924" s="52"/>
      <c r="H924" s="28"/>
      <c r="I924" s="28"/>
      <c r="J924" s="28"/>
      <c r="K924" s="28"/>
      <c r="L924" s="28"/>
      <c r="M924" s="28"/>
      <c r="N924" s="28"/>
      <c r="O924" s="28"/>
      <c r="P924" s="28"/>
      <c r="Q924" s="28"/>
      <c r="R924" s="145"/>
      <c r="S924" s="28"/>
      <c r="T924" s="28"/>
      <c r="U924" s="28"/>
      <c r="V924" s="160"/>
      <c r="W924" s="28"/>
      <c r="X924" s="28"/>
      <c r="Y924" s="28"/>
      <c r="Z924" s="28"/>
      <c r="AA924" s="28"/>
      <c r="AB924" s="28"/>
      <c r="AC924" s="28"/>
      <c r="AD924" s="28"/>
      <c r="AE924" s="28"/>
      <c r="AF924" s="28"/>
      <c r="AG924" s="36"/>
      <c r="AH924" s="36"/>
      <c r="AI924" s="36"/>
      <c r="AJ924" s="36"/>
    </row>
    <row r="925" ht="22.5" customHeight="1">
      <c r="A925" s="28"/>
      <c r="B925" s="28"/>
      <c r="C925" s="28"/>
      <c r="D925" s="28"/>
      <c r="E925" s="28"/>
      <c r="F925" s="36"/>
      <c r="G925" s="52"/>
      <c r="H925" s="28"/>
      <c r="I925" s="28"/>
      <c r="J925" s="28"/>
      <c r="K925" s="28"/>
      <c r="L925" s="28"/>
      <c r="M925" s="28"/>
      <c r="N925" s="28"/>
      <c r="O925" s="28"/>
      <c r="P925" s="28"/>
      <c r="Q925" s="28"/>
      <c r="R925" s="145"/>
      <c r="S925" s="28"/>
      <c r="T925" s="28"/>
      <c r="U925" s="28"/>
      <c r="V925" s="160"/>
      <c r="W925" s="28"/>
      <c r="X925" s="28"/>
      <c r="Y925" s="28"/>
      <c r="Z925" s="28"/>
      <c r="AA925" s="28"/>
      <c r="AB925" s="28"/>
      <c r="AC925" s="28"/>
      <c r="AD925" s="28"/>
      <c r="AE925" s="28"/>
      <c r="AF925" s="28"/>
      <c r="AG925" s="36"/>
      <c r="AH925" s="36"/>
      <c r="AI925" s="36"/>
      <c r="AJ925" s="36"/>
    </row>
    <row r="926" ht="22.5" customHeight="1">
      <c r="A926" s="28"/>
      <c r="B926" s="28"/>
      <c r="C926" s="28"/>
      <c r="D926" s="28"/>
      <c r="E926" s="28"/>
      <c r="F926" s="36"/>
      <c r="G926" s="52"/>
      <c r="H926" s="28"/>
      <c r="I926" s="28"/>
      <c r="J926" s="28"/>
      <c r="K926" s="28"/>
      <c r="L926" s="28"/>
      <c r="M926" s="28"/>
      <c r="N926" s="28"/>
      <c r="O926" s="28"/>
      <c r="P926" s="28"/>
      <c r="Q926" s="28"/>
      <c r="R926" s="145"/>
      <c r="S926" s="28"/>
      <c r="T926" s="28"/>
      <c r="U926" s="28"/>
      <c r="V926" s="160"/>
      <c r="W926" s="28"/>
      <c r="X926" s="28"/>
      <c r="Y926" s="28"/>
      <c r="Z926" s="28"/>
      <c r="AA926" s="28"/>
      <c r="AB926" s="28"/>
      <c r="AC926" s="28"/>
      <c r="AD926" s="28"/>
      <c r="AE926" s="28"/>
      <c r="AF926" s="28"/>
      <c r="AG926" s="36"/>
      <c r="AH926" s="36"/>
      <c r="AI926" s="36"/>
      <c r="AJ926" s="36"/>
    </row>
    <row r="927" ht="22.5" customHeight="1">
      <c r="A927" s="28"/>
      <c r="B927" s="28"/>
      <c r="C927" s="28"/>
      <c r="D927" s="28"/>
      <c r="E927" s="28"/>
      <c r="F927" s="36"/>
      <c r="G927" s="52"/>
      <c r="H927" s="28"/>
      <c r="I927" s="28"/>
      <c r="J927" s="28"/>
      <c r="K927" s="28"/>
      <c r="L927" s="28"/>
      <c r="M927" s="28"/>
      <c r="N927" s="28"/>
      <c r="O927" s="28"/>
      <c r="P927" s="28"/>
      <c r="Q927" s="28"/>
      <c r="R927" s="145"/>
      <c r="S927" s="28"/>
      <c r="T927" s="28"/>
      <c r="U927" s="28"/>
      <c r="V927" s="160"/>
      <c r="W927" s="28"/>
      <c r="X927" s="28"/>
      <c r="Y927" s="28"/>
      <c r="Z927" s="28"/>
      <c r="AA927" s="28"/>
      <c r="AB927" s="28"/>
      <c r="AC927" s="28"/>
      <c r="AD927" s="28"/>
      <c r="AE927" s="28"/>
      <c r="AF927" s="28"/>
      <c r="AG927" s="36"/>
      <c r="AH927" s="36"/>
      <c r="AI927" s="36"/>
      <c r="AJ927" s="36"/>
    </row>
    <row r="928" ht="22.5" customHeight="1">
      <c r="A928" s="28"/>
      <c r="B928" s="28"/>
      <c r="C928" s="28"/>
      <c r="D928" s="28"/>
      <c r="E928" s="28"/>
      <c r="F928" s="36"/>
      <c r="G928" s="52"/>
      <c r="H928" s="28"/>
      <c r="I928" s="28"/>
      <c r="J928" s="28"/>
      <c r="K928" s="28"/>
      <c r="L928" s="28"/>
      <c r="M928" s="28"/>
      <c r="N928" s="28"/>
      <c r="O928" s="28"/>
      <c r="P928" s="28"/>
      <c r="Q928" s="28"/>
      <c r="R928" s="145"/>
      <c r="S928" s="28"/>
      <c r="T928" s="28"/>
      <c r="U928" s="28"/>
      <c r="V928" s="160"/>
      <c r="W928" s="28"/>
      <c r="X928" s="28"/>
      <c r="Y928" s="28"/>
      <c r="Z928" s="28"/>
      <c r="AA928" s="28"/>
      <c r="AB928" s="28"/>
      <c r="AC928" s="28"/>
      <c r="AD928" s="28"/>
      <c r="AE928" s="28"/>
      <c r="AF928" s="28"/>
      <c r="AG928" s="36"/>
      <c r="AH928" s="36"/>
      <c r="AI928" s="36"/>
      <c r="AJ928" s="36"/>
    </row>
    <row r="929" ht="22.5" customHeight="1">
      <c r="A929" s="28"/>
      <c r="B929" s="28"/>
      <c r="C929" s="28"/>
      <c r="D929" s="28"/>
      <c r="E929" s="28"/>
      <c r="F929" s="36"/>
      <c r="G929" s="52"/>
      <c r="H929" s="28"/>
      <c r="I929" s="28"/>
      <c r="J929" s="28"/>
      <c r="K929" s="28"/>
      <c r="L929" s="28"/>
      <c r="M929" s="28"/>
      <c r="N929" s="28"/>
      <c r="O929" s="28"/>
      <c r="P929" s="28"/>
      <c r="Q929" s="28"/>
      <c r="R929" s="145"/>
      <c r="S929" s="28"/>
      <c r="T929" s="28"/>
      <c r="U929" s="28"/>
      <c r="V929" s="160"/>
      <c r="W929" s="28"/>
      <c r="X929" s="28"/>
      <c r="Y929" s="28"/>
      <c r="Z929" s="28"/>
      <c r="AA929" s="28"/>
      <c r="AB929" s="28"/>
      <c r="AC929" s="28"/>
      <c r="AD929" s="28"/>
      <c r="AE929" s="28"/>
      <c r="AF929" s="28"/>
      <c r="AG929" s="36"/>
      <c r="AH929" s="36"/>
      <c r="AI929" s="36"/>
      <c r="AJ929" s="36"/>
    </row>
    <row r="930" ht="22.5" customHeight="1">
      <c r="A930" s="28"/>
      <c r="B930" s="28"/>
      <c r="C930" s="28"/>
      <c r="D930" s="28"/>
      <c r="E930" s="28"/>
      <c r="F930" s="36"/>
      <c r="G930" s="52"/>
      <c r="H930" s="28"/>
      <c r="I930" s="28"/>
      <c r="J930" s="28"/>
      <c r="K930" s="28"/>
      <c r="L930" s="28"/>
      <c r="M930" s="28"/>
      <c r="N930" s="28"/>
      <c r="O930" s="28"/>
      <c r="P930" s="28"/>
      <c r="Q930" s="28"/>
      <c r="R930" s="145"/>
      <c r="S930" s="28"/>
      <c r="T930" s="28"/>
      <c r="U930" s="28"/>
      <c r="V930" s="160"/>
      <c r="W930" s="28"/>
      <c r="X930" s="28"/>
      <c r="Y930" s="28"/>
      <c r="Z930" s="28"/>
      <c r="AA930" s="28"/>
      <c r="AB930" s="28"/>
      <c r="AC930" s="28"/>
      <c r="AD930" s="28"/>
      <c r="AE930" s="28"/>
      <c r="AF930" s="28"/>
      <c r="AG930" s="36"/>
      <c r="AH930" s="36"/>
      <c r="AI930" s="36"/>
      <c r="AJ930" s="36"/>
    </row>
    <row r="931" ht="22.5" customHeight="1">
      <c r="A931" s="28"/>
      <c r="B931" s="28"/>
      <c r="C931" s="28"/>
      <c r="D931" s="28"/>
      <c r="E931" s="28"/>
      <c r="F931" s="36"/>
      <c r="G931" s="52"/>
      <c r="H931" s="28"/>
      <c r="I931" s="28"/>
      <c r="J931" s="28"/>
      <c r="K931" s="28"/>
      <c r="L931" s="28"/>
      <c r="M931" s="28"/>
      <c r="N931" s="28"/>
      <c r="O931" s="28"/>
      <c r="P931" s="28"/>
      <c r="Q931" s="28"/>
      <c r="R931" s="145"/>
      <c r="S931" s="28"/>
      <c r="T931" s="28"/>
      <c r="U931" s="28"/>
      <c r="V931" s="160"/>
      <c r="W931" s="28"/>
      <c r="X931" s="28"/>
      <c r="Y931" s="28"/>
      <c r="Z931" s="28"/>
      <c r="AA931" s="28"/>
      <c r="AB931" s="28"/>
      <c r="AC931" s="28"/>
      <c r="AD931" s="28"/>
      <c r="AE931" s="28"/>
      <c r="AF931" s="28"/>
      <c r="AG931" s="36"/>
      <c r="AH931" s="36"/>
      <c r="AI931" s="36"/>
      <c r="AJ931" s="36"/>
    </row>
    <row r="932" ht="22.5" customHeight="1">
      <c r="A932" s="28"/>
      <c r="B932" s="28"/>
      <c r="C932" s="28"/>
      <c r="D932" s="28"/>
      <c r="E932" s="28"/>
      <c r="F932" s="36"/>
      <c r="G932" s="52"/>
      <c r="H932" s="28"/>
      <c r="I932" s="28"/>
      <c r="J932" s="28"/>
      <c r="K932" s="28"/>
      <c r="L932" s="28"/>
      <c r="M932" s="28"/>
      <c r="N932" s="28"/>
      <c r="O932" s="28"/>
      <c r="P932" s="28"/>
      <c r="Q932" s="28"/>
      <c r="R932" s="145"/>
      <c r="S932" s="28"/>
      <c r="T932" s="28"/>
      <c r="U932" s="28"/>
      <c r="V932" s="160"/>
      <c r="W932" s="28"/>
      <c r="X932" s="28"/>
      <c r="Y932" s="28"/>
      <c r="Z932" s="28"/>
      <c r="AA932" s="28"/>
      <c r="AB932" s="28"/>
      <c r="AC932" s="28"/>
      <c r="AD932" s="28"/>
      <c r="AE932" s="28"/>
      <c r="AF932" s="28"/>
      <c r="AG932" s="36"/>
      <c r="AH932" s="36"/>
      <c r="AI932" s="36"/>
      <c r="AJ932" s="36"/>
    </row>
    <row r="933" ht="22.5" customHeight="1">
      <c r="A933" s="28"/>
      <c r="B933" s="28"/>
      <c r="C933" s="28"/>
      <c r="D933" s="28"/>
      <c r="E933" s="28"/>
      <c r="F933" s="36"/>
      <c r="G933" s="52"/>
      <c r="H933" s="28"/>
      <c r="I933" s="28"/>
      <c r="J933" s="28"/>
      <c r="K933" s="28"/>
      <c r="L933" s="28"/>
      <c r="M933" s="28"/>
      <c r="N933" s="28"/>
      <c r="O933" s="28"/>
      <c r="P933" s="28"/>
      <c r="Q933" s="28"/>
      <c r="R933" s="145"/>
      <c r="S933" s="28"/>
      <c r="T933" s="28"/>
      <c r="U933" s="28"/>
      <c r="V933" s="160"/>
      <c r="W933" s="28"/>
      <c r="X933" s="28"/>
      <c r="Y933" s="28"/>
      <c r="Z933" s="28"/>
      <c r="AA933" s="28"/>
      <c r="AB933" s="28"/>
      <c r="AC933" s="28"/>
      <c r="AD933" s="28"/>
      <c r="AE933" s="28"/>
      <c r="AF933" s="28"/>
      <c r="AG933" s="36"/>
      <c r="AH933" s="36"/>
      <c r="AI933" s="36"/>
      <c r="AJ933" s="36"/>
    </row>
    <row r="934" ht="22.5" customHeight="1">
      <c r="A934" s="28"/>
      <c r="B934" s="28"/>
      <c r="C934" s="28"/>
      <c r="D934" s="28"/>
      <c r="E934" s="28"/>
      <c r="F934" s="36"/>
      <c r="G934" s="52"/>
      <c r="H934" s="28"/>
      <c r="I934" s="28"/>
      <c r="J934" s="28"/>
      <c r="K934" s="28"/>
      <c r="L934" s="28"/>
      <c r="M934" s="28"/>
      <c r="N934" s="28"/>
      <c r="O934" s="28"/>
      <c r="P934" s="28"/>
      <c r="Q934" s="28"/>
      <c r="R934" s="145"/>
      <c r="S934" s="28"/>
      <c r="T934" s="28"/>
      <c r="U934" s="28"/>
      <c r="V934" s="160"/>
      <c r="W934" s="28"/>
      <c r="X934" s="28"/>
      <c r="Y934" s="28"/>
      <c r="Z934" s="28"/>
      <c r="AA934" s="28"/>
      <c r="AB934" s="28"/>
      <c r="AC934" s="28"/>
      <c r="AD934" s="28"/>
      <c r="AE934" s="28"/>
      <c r="AF934" s="28"/>
      <c r="AG934" s="36"/>
      <c r="AH934" s="36"/>
      <c r="AI934" s="36"/>
      <c r="AJ934" s="36"/>
    </row>
    <row r="935" ht="22.5" customHeight="1">
      <c r="A935" s="28"/>
      <c r="B935" s="28"/>
      <c r="C935" s="28"/>
      <c r="D935" s="28"/>
      <c r="E935" s="28"/>
      <c r="F935" s="36"/>
      <c r="G935" s="52"/>
      <c r="H935" s="28"/>
      <c r="I935" s="28"/>
      <c r="J935" s="28"/>
      <c r="K935" s="28"/>
      <c r="L935" s="28"/>
      <c r="M935" s="28"/>
      <c r="N935" s="28"/>
      <c r="O935" s="28"/>
      <c r="P935" s="28"/>
      <c r="Q935" s="28"/>
      <c r="R935" s="145"/>
      <c r="S935" s="28"/>
      <c r="T935" s="28"/>
      <c r="U935" s="28"/>
      <c r="V935" s="160"/>
      <c r="W935" s="28"/>
      <c r="X935" s="28"/>
      <c r="Y935" s="28"/>
      <c r="Z935" s="28"/>
      <c r="AA935" s="28"/>
      <c r="AB935" s="28"/>
      <c r="AC935" s="28"/>
      <c r="AD935" s="28"/>
      <c r="AE935" s="28"/>
      <c r="AF935" s="28"/>
      <c r="AG935" s="36"/>
      <c r="AH935" s="36"/>
      <c r="AI935" s="36"/>
      <c r="AJ935" s="36"/>
    </row>
    <row r="936" ht="22.5" customHeight="1">
      <c r="A936" s="28"/>
      <c r="B936" s="28"/>
      <c r="C936" s="28"/>
      <c r="D936" s="28"/>
      <c r="E936" s="28"/>
      <c r="F936" s="36"/>
      <c r="G936" s="52"/>
      <c r="H936" s="28"/>
      <c r="I936" s="28"/>
      <c r="J936" s="28"/>
      <c r="K936" s="28"/>
      <c r="L936" s="28"/>
      <c r="M936" s="28"/>
      <c r="N936" s="28"/>
      <c r="O936" s="28"/>
      <c r="P936" s="28"/>
      <c r="Q936" s="28"/>
      <c r="R936" s="145"/>
      <c r="S936" s="28"/>
      <c r="T936" s="28"/>
      <c r="U936" s="28"/>
      <c r="V936" s="160"/>
      <c r="W936" s="28"/>
      <c r="X936" s="28"/>
      <c r="Y936" s="28"/>
      <c r="Z936" s="28"/>
      <c r="AA936" s="28"/>
      <c r="AB936" s="28"/>
      <c r="AC936" s="28"/>
      <c r="AD936" s="28"/>
      <c r="AE936" s="28"/>
      <c r="AF936" s="28"/>
      <c r="AG936" s="36"/>
      <c r="AH936" s="36"/>
      <c r="AI936" s="36"/>
      <c r="AJ936" s="36"/>
    </row>
    <row r="937" ht="22.5" customHeight="1">
      <c r="A937" s="28"/>
      <c r="B937" s="28"/>
      <c r="C937" s="28"/>
      <c r="D937" s="28"/>
      <c r="E937" s="28"/>
      <c r="F937" s="36"/>
      <c r="G937" s="52"/>
      <c r="H937" s="28"/>
      <c r="I937" s="28"/>
      <c r="J937" s="28"/>
      <c r="K937" s="28"/>
      <c r="L937" s="28"/>
      <c r="M937" s="28"/>
      <c r="N937" s="28"/>
      <c r="O937" s="28"/>
      <c r="P937" s="28"/>
      <c r="Q937" s="28"/>
      <c r="R937" s="145"/>
      <c r="S937" s="28"/>
      <c r="T937" s="28"/>
      <c r="U937" s="28"/>
      <c r="V937" s="160"/>
      <c r="W937" s="28"/>
      <c r="X937" s="28"/>
      <c r="Y937" s="28"/>
      <c r="Z937" s="28"/>
      <c r="AA937" s="28"/>
      <c r="AB937" s="28"/>
      <c r="AC937" s="28"/>
      <c r="AD937" s="28"/>
      <c r="AE937" s="28"/>
      <c r="AF937" s="28"/>
      <c r="AG937" s="36"/>
      <c r="AH937" s="36"/>
      <c r="AI937" s="36"/>
      <c r="AJ937" s="36"/>
    </row>
    <row r="938" ht="22.5" customHeight="1">
      <c r="A938" s="28"/>
      <c r="B938" s="28"/>
      <c r="C938" s="28"/>
      <c r="D938" s="28"/>
      <c r="E938" s="28"/>
      <c r="F938" s="36"/>
      <c r="G938" s="52"/>
      <c r="H938" s="28"/>
      <c r="I938" s="28"/>
      <c r="J938" s="28"/>
      <c r="K938" s="28"/>
      <c r="L938" s="28"/>
      <c r="M938" s="28"/>
      <c r="N938" s="28"/>
      <c r="O938" s="28"/>
      <c r="P938" s="28"/>
      <c r="Q938" s="28"/>
      <c r="R938" s="145"/>
      <c r="S938" s="28"/>
      <c r="T938" s="28"/>
      <c r="U938" s="28"/>
      <c r="V938" s="160"/>
      <c r="W938" s="28"/>
      <c r="X938" s="28"/>
      <c r="Y938" s="28"/>
      <c r="Z938" s="28"/>
      <c r="AA938" s="28"/>
      <c r="AB938" s="28"/>
      <c r="AC938" s="28"/>
      <c r="AD938" s="28"/>
      <c r="AE938" s="28"/>
      <c r="AF938" s="28"/>
      <c r="AG938" s="36"/>
      <c r="AH938" s="36"/>
      <c r="AI938" s="36"/>
      <c r="AJ938" s="36"/>
    </row>
    <row r="939" ht="22.5" customHeight="1">
      <c r="A939" s="28"/>
      <c r="B939" s="28"/>
      <c r="C939" s="28"/>
      <c r="D939" s="28"/>
      <c r="E939" s="28"/>
      <c r="F939" s="36"/>
      <c r="G939" s="52"/>
      <c r="H939" s="28"/>
      <c r="I939" s="28"/>
      <c r="J939" s="28"/>
      <c r="K939" s="28"/>
      <c r="L939" s="28"/>
      <c r="M939" s="28"/>
      <c r="N939" s="28"/>
      <c r="O939" s="28"/>
      <c r="P939" s="28"/>
      <c r="Q939" s="28"/>
      <c r="R939" s="145"/>
      <c r="S939" s="28"/>
      <c r="T939" s="28"/>
      <c r="U939" s="28"/>
      <c r="V939" s="160"/>
      <c r="W939" s="28"/>
      <c r="X939" s="28"/>
      <c r="Y939" s="28"/>
      <c r="Z939" s="28"/>
      <c r="AA939" s="28"/>
      <c r="AB939" s="28"/>
      <c r="AC939" s="28"/>
      <c r="AD939" s="28"/>
      <c r="AE939" s="28"/>
      <c r="AF939" s="28"/>
      <c r="AG939" s="36"/>
      <c r="AH939" s="36"/>
      <c r="AI939" s="36"/>
      <c r="AJ939" s="36"/>
    </row>
    <row r="940" ht="22.5" customHeight="1">
      <c r="A940" s="28"/>
      <c r="B940" s="28"/>
      <c r="C940" s="28"/>
      <c r="D940" s="28"/>
      <c r="E940" s="28"/>
      <c r="F940" s="36"/>
      <c r="G940" s="52"/>
      <c r="H940" s="28"/>
      <c r="I940" s="28"/>
      <c r="J940" s="28"/>
      <c r="K940" s="28"/>
      <c r="L940" s="28"/>
      <c r="M940" s="28"/>
      <c r="N940" s="28"/>
      <c r="O940" s="28"/>
      <c r="P940" s="28"/>
      <c r="Q940" s="28"/>
      <c r="R940" s="145"/>
      <c r="S940" s="28"/>
      <c r="T940" s="28"/>
      <c r="U940" s="28"/>
      <c r="V940" s="160"/>
      <c r="W940" s="28"/>
      <c r="X940" s="28"/>
      <c r="Y940" s="28"/>
      <c r="Z940" s="28"/>
      <c r="AA940" s="28"/>
      <c r="AB940" s="28"/>
      <c r="AC940" s="28"/>
      <c r="AD940" s="28"/>
      <c r="AE940" s="28"/>
      <c r="AF940" s="28"/>
      <c r="AG940" s="36"/>
      <c r="AH940" s="36"/>
      <c r="AI940" s="36"/>
      <c r="AJ940" s="36"/>
    </row>
    <row r="941" ht="22.5" customHeight="1">
      <c r="A941" s="28"/>
      <c r="B941" s="28"/>
      <c r="C941" s="28"/>
      <c r="D941" s="28"/>
      <c r="E941" s="28"/>
      <c r="F941" s="36"/>
      <c r="G941" s="52"/>
      <c r="H941" s="28"/>
      <c r="I941" s="28"/>
      <c r="J941" s="28"/>
      <c r="K941" s="28"/>
      <c r="L941" s="28"/>
      <c r="M941" s="28"/>
      <c r="N941" s="28"/>
      <c r="O941" s="28"/>
      <c r="P941" s="28"/>
      <c r="Q941" s="28"/>
      <c r="R941" s="145"/>
      <c r="S941" s="28"/>
      <c r="T941" s="28"/>
      <c r="U941" s="28"/>
      <c r="V941" s="160"/>
      <c r="W941" s="28"/>
      <c r="X941" s="28"/>
      <c r="Y941" s="28"/>
      <c r="Z941" s="28"/>
      <c r="AA941" s="28"/>
      <c r="AB941" s="28"/>
      <c r="AC941" s="28"/>
      <c r="AD941" s="28"/>
      <c r="AE941" s="28"/>
      <c r="AF941" s="28"/>
      <c r="AG941" s="36"/>
      <c r="AH941" s="36"/>
      <c r="AI941" s="36"/>
      <c r="AJ941" s="36"/>
    </row>
    <row r="942" ht="22.5" customHeight="1">
      <c r="A942" s="28"/>
      <c r="B942" s="28"/>
      <c r="C942" s="28"/>
      <c r="D942" s="28"/>
      <c r="E942" s="28"/>
      <c r="F942" s="36"/>
      <c r="G942" s="52"/>
      <c r="H942" s="28"/>
      <c r="I942" s="28"/>
      <c r="J942" s="28"/>
      <c r="K942" s="28"/>
      <c r="L942" s="28"/>
      <c r="M942" s="28"/>
      <c r="N942" s="28"/>
      <c r="O942" s="28"/>
      <c r="P942" s="28"/>
      <c r="Q942" s="28"/>
      <c r="R942" s="145"/>
      <c r="S942" s="28"/>
      <c r="T942" s="28"/>
      <c r="U942" s="28"/>
      <c r="V942" s="160"/>
      <c r="W942" s="28"/>
      <c r="X942" s="28"/>
      <c r="Y942" s="28"/>
      <c r="Z942" s="28"/>
      <c r="AA942" s="28"/>
      <c r="AB942" s="28"/>
      <c r="AC942" s="28"/>
      <c r="AD942" s="28"/>
      <c r="AE942" s="28"/>
      <c r="AF942" s="28"/>
      <c r="AG942" s="36"/>
      <c r="AH942" s="36"/>
      <c r="AI942" s="36"/>
      <c r="AJ942" s="36"/>
    </row>
    <row r="943" ht="22.5" customHeight="1">
      <c r="A943" s="28"/>
      <c r="B943" s="28"/>
      <c r="C943" s="28"/>
      <c r="D943" s="28"/>
      <c r="E943" s="28"/>
      <c r="F943" s="36"/>
      <c r="G943" s="52"/>
      <c r="H943" s="28"/>
      <c r="I943" s="28"/>
      <c r="J943" s="28"/>
      <c r="K943" s="28"/>
      <c r="L943" s="28"/>
      <c r="M943" s="28"/>
      <c r="N943" s="28"/>
      <c r="O943" s="28"/>
      <c r="P943" s="28"/>
      <c r="Q943" s="28"/>
      <c r="R943" s="145"/>
      <c r="S943" s="28"/>
      <c r="T943" s="28"/>
      <c r="U943" s="28"/>
      <c r="V943" s="160"/>
      <c r="W943" s="28"/>
      <c r="X943" s="28"/>
      <c r="Y943" s="28"/>
      <c r="Z943" s="28"/>
      <c r="AA943" s="28"/>
      <c r="AB943" s="28"/>
      <c r="AC943" s="28"/>
      <c r="AD943" s="28"/>
      <c r="AE943" s="28"/>
      <c r="AF943" s="28"/>
      <c r="AG943" s="36"/>
      <c r="AH943" s="36"/>
      <c r="AI943" s="36"/>
      <c r="AJ943" s="36"/>
    </row>
    <row r="944" ht="22.5" customHeight="1">
      <c r="A944" s="28"/>
      <c r="B944" s="28"/>
      <c r="C944" s="28"/>
      <c r="D944" s="28"/>
      <c r="E944" s="28"/>
      <c r="F944" s="36"/>
      <c r="G944" s="52"/>
      <c r="H944" s="28"/>
      <c r="I944" s="28"/>
      <c r="J944" s="28"/>
      <c r="K944" s="28"/>
      <c r="L944" s="28"/>
      <c r="M944" s="28"/>
      <c r="N944" s="28"/>
      <c r="O944" s="28"/>
      <c r="P944" s="28"/>
      <c r="Q944" s="28"/>
      <c r="R944" s="145"/>
      <c r="S944" s="28"/>
      <c r="T944" s="28"/>
      <c r="U944" s="28"/>
      <c r="V944" s="160"/>
      <c r="W944" s="28"/>
      <c r="X944" s="28"/>
      <c r="Y944" s="28"/>
      <c r="Z944" s="28"/>
      <c r="AA944" s="28"/>
      <c r="AB944" s="28"/>
      <c r="AC944" s="28"/>
      <c r="AD944" s="28"/>
      <c r="AE944" s="28"/>
      <c r="AF944" s="28"/>
      <c r="AG944" s="36"/>
      <c r="AH944" s="36"/>
      <c r="AI944" s="36"/>
      <c r="AJ944" s="36"/>
    </row>
    <row r="945" ht="22.5" customHeight="1">
      <c r="A945" s="28"/>
      <c r="B945" s="28"/>
      <c r="C945" s="28"/>
      <c r="D945" s="28"/>
      <c r="E945" s="28"/>
      <c r="F945" s="36"/>
      <c r="G945" s="52"/>
      <c r="H945" s="28"/>
      <c r="I945" s="28"/>
      <c r="J945" s="28"/>
      <c r="K945" s="28"/>
      <c r="L945" s="28"/>
      <c r="M945" s="28"/>
      <c r="N945" s="28"/>
      <c r="O945" s="28"/>
      <c r="P945" s="28"/>
      <c r="Q945" s="28"/>
      <c r="R945" s="145"/>
      <c r="S945" s="28"/>
      <c r="T945" s="28"/>
      <c r="U945" s="28"/>
      <c r="V945" s="160"/>
      <c r="W945" s="28"/>
      <c r="X945" s="28"/>
      <c r="Y945" s="28"/>
      <c r="Z945" s="28"/>
      <c r="AA945" s="28"/>
      <c r="AB945" s="28"/>
      <c r="AC945" s="28"/>
      <c r="AD945" s="28"/>
      <c r="AE945" s="28"/>
      <c r="AF945" s="28"/>
      <c r="AG945" s="36"/>
      <c r="AH945" s="36"/>
      <c r="AI945" s="36"/>
      <c r="AJ945" s="36"/>
    </row>
    <row r="946" ht="22.5" customHeight="1">
      <c r="A946" s="28"/>
      <c r="B946" s="28"/>
      <c r="C946" s="28"/>
      <c r="D946" s="28"/>
      <c r="E946" s="28"/>
      <c r="F946" s="36"/>
      <c r="G946" s="52"/>
      <c r="H946" s="28"/>
      <c r="I946" s="28"/>
      <c r="J946" s="28"/>
      <c r="K946" s="28"/>
      <c r="L946" s="28"/>
      <c r="M946" s="28"/>
      <c r="N946" s="28"/>
      <c r="O946" s="28"/>
      <c r="P946" s="28"/>
      <c r="Q946" s="28"/>
      <c r="R946" s="145"/>
      <c r="S946" s="28"/>
      <c r="T946" s="28"/>
      <c r="U946" s="28"/>
      <c r="V946" s="160"/>
      <c r="W946" s="28"/>
      <c r="X946" s="28"/>
      <c r="Y946" s="28"/>
      <c r="Z946" s="28"/>
      <c r="AA946" s="28"/>
      <c r="AB946" s="28"/>
      <c r="AC946" s="28"/>
      <c r="AD946" s="28"/>
      <c r="AE946" s="28"/>
      <c r="AF946" s="28"/>
      <c r="AG946" s="36"/>
      <c r="AH946" s="36"/>
      <c r="AI946" s="36"/>
      <c r="AJ946" s="36"/>
    </row>
    <row r="947" ht="22.5" customHeight="1">
      <c r="A947" s="28"/>
      <c r="B947" s="28"/>
      <c r="C947" s="28"/>
      <c r="D947" s="28"/>
      <c r="E947" s="28"/>
      <c r="F947" s="36"/>
      <c r="G947" s="52"/>
      <c r="H947" s="28"/>
      <c r="I947" s="28"/>
      <c r="J947" s="28"/>
      <c r="K947" s="28"/>
      <c r="L947" s="28"/>
      <c r="M947" s="28"/>
      <c r="N947" s="28"/>
      <c r="O947" s="28"/>
      <c r="P947" s="28"/>
      <c r="Q947" s="28"/>
      <c r="R947" s="145"/>
      <c r="S947" s="28"/>
      <c r="T947" s="28"/>
      <c r="U947" s="28"/>
      <c r="V947" s="160"/>
      <c r="W947" s="28"/>
      <c r="X947" s="28"/>
      <c r="Y947" s="28"/>
      <c r="Z947" s="28"/>
      <c r="AA947" s="28"/>
      <c r="AB947" s="28"/>
      <c r="AC947" s="28"/>
      <c r="AD947" s="28"/>
      <c r="AE947" s="28"/>
      <c r="AF947" s="28"/>
      <c r="AG947" s="36"/>
      <c r="AH947" s="36"/>
      <c r="AI947" s="36"/>
      <c r="AJ947" s="36"/>
    </row>
    <row r="948" ht="22.5" customHeight="1">
      <c r="A948" s="28"/>
      <c r="B948" s="28"/>
      <c r="C948" s="28"/>
      <c r="D948" s="28"/>
      <c r="E948" s="28"/>
      <c r="F948" s="36"/>
      <c r="G948" s="52"/>
      <c r="H948" s="28"/>
      <c r="I948" s="28"/>
      <c r="J948" s="28"/>
      <c r="K948" s="28"/>
      <c r="L948" s="28"/>
      <c r="M948" s="28"/>
      <c r="N948" s="28"/>
      <c r="O948" s="28"/>
      <c r="P948" s="28"/>
      <c r="Q948" s="28"/>
      <c r="R948" s="145"/>
      <c r="S948" s="28"/>
      <c r="T948" s="28"/>
      <c r="U948" s="28"/>
      <c r="V948" s="160"/>
      <c r="W948" s="28"/>
      <c r="X948" s="28"/>
      <c r="Y948" s="28"/>
      <c r="Z948" s="28"/>
      <c r="AA948" s="28"/>
      <c r="AB948" s="28"/>
      <c r="AC948" s="28"/>
      <c r="AD948" s="28"/>
      <c r="AE948" s="28"/>
      <c r="AF948" s="28"/>
      <c r="AG948" s="36"/>
      <c r="AH948" s="36"/>
      <c r="AI948" s="36"/>
      <c r="AJ948" s="36"/>
    </row>
    <row r="949" ht="22.5" customHeight="1">
      <c r="A949" s="28"/>
      <c r="B949" s="28"/>
      <c r="C949" s="28"/>
      <c r="D949" s="28"/>
      <c r="E949" s="28"/>
      <c r="F949" s="36"/>
      <c r="G949" s="52"/>
      <c r="H949" s="28"/>
      <c r="I949" s="28"/>
      <c r="J949" s="28"/>
      <c r="K949" s="28"/>
      <c r="L949" s="28"/>
      <c r="M949" s="28"/>
      <c r="N949" s="28"/>
      <c r="O949" s="28"/>
      <c r="P949" s="28"/>
      <c r="Q949" s="28"/>
      <c r="R949" s="145"/>
      <c r="S949" s="28"/>
      <c r="T949" s="28"/>
      <c r="U949" s="28"/>
      <c r="V949" s="160"/>
      <c r="W949" s="28"/>
      <c r="X949" s="28"/>
      <c r="Y949" s="28"/>
      <c r="Z949" s="28"/>
      <c r="AA949" s="28"/>
      <c r="AB949" s="28"/>
      <c r="AC949" s="28"/>
      <c r="AD949" s="28"/>
      <c r="AE949" s="28"/>
      <c r="AF949" s="28"/>
      <c r="AG949" s="36"/>
      <c r="AH949" s="36"/>
      <c r="AI949" s="36"/>
      <c r="AJ949" s="36"/>
    </row>
    <row r="950" ht="22.5" customHeight="1">
      <c r="A950" s="28"/>
      <c r="B950" s="28"/>
      <c r="C950" s="28"/>
      <c r="D950" s="28"/>
      <c r="E950" s="28"/>
      <c r="F950" s="36"/>
      <c r="G950" s="52"/>
      <c r="H950" s="28"/>
      <c r="I950" s="28"/>
      <c r="J950" s="28"/>
      <c r="K950" s="28"/>
      <c r="L950" s="28"/>
      <c r="M950" s="28"/>
      <c r="N950" s="28"/>
      <c r="O950" s="28"/>
      <c r="P950" s="28"/>
      <c r="Q950" s="28"/>
      <c r="R950" s="145"/>
      <c r="S950" s="28"/>
      <c r="T950" s="28"/>
      <c r="U950" s="28"/>
      <c r="V950" s="160"/>
      <c r="W950" s="28"/>
      <c r="X950" s="28"/>
      <c r="Y950" s="28"/>
      <c r="Z950" s="28"/>
      <c r="AA950" s="28"/>
      <c r="AB950" s="28"/>
      <c r="AC950" s="28"/>
      <c r="AD950" s="28"/>
      <c r="AE950" s="28"/>
      <c r="AF950" s="28"/>
      <c r="AG950" s="36"/>
      <c r="AH950" s="36"/>
      <c r="AI950" s="36"/>
      <c r="AJ950" s="36"/>
    </row>
    <row r="951" ht="22.5" customHeight="1">
      <c r="A951" s="28"/>
      <c r="B951" s="28"/>
      <c r="C951" s="28"/>
      <c r="D951" s="28"/>
      <c r="E951" s="28"/>
      <c r="F951" s="36"/>
      <c r="G951" s="52"/>
      <c r="H951" s="28"/>
      <c r="I951" s="28"/>
      <c r="J951" s="28"/>
      <c r="K951" s="28"/>
      <c r="L951" s="28"/>
      <c r="M951" s="28"/>
      <c r="N951" s="28"/>
      <c r="O951" s="28"/>
      <c r="P951" s="28"/>
      <c r="Q951" s="28"/>
      <c r="R951" s="145"/>
      <c r="S951" s="28"/>
      <c r="T951" s="28"/>
      <c r="U951" s="28"/>
      <c r="V951" s="160"/>
      <c r="W951" s="28"/>
      <c r="X951" s="28"/>
      <c r="Y951" s="28"/>
      <c r="Z951" s="28"/>
      <c r="AA951" s="28"/>
      <c r="AB951" s="28"/>
      <c r="AC951" s="28"/>
      <c r="AD951" s="28"/>
      <c r="AE951" s="28"/>
      <c r="AF951" s="28"/>
      <c r="AG951" s="36"/>
      <c r="AH951" s="36"/>
      <c r="AI951" s="36"/>
      <c r="AJ951" s="36"/>
    </row>
    <row r="952" ht="22.5" customHeight="1">
      <c r="A952" s="28"/>
      <c r="B952" s="28"/>
      <c r="C952" s="28"/>
      <c r="D952" s="28"/>
      <c r="E952" s="28"/>
      <c r="F952" s="36"/>
      <c r="G952" s="52"/>
      <c r="H952" s="28"/>
      <c r="I952" s="28"/>
      <c r="J952" s="28"/>
      <c r="K952" s="28"/>
      <c r="L952" s="28"/>
      <c r="M952" s="28"/>
      <c r="N952" s="28"/>
      <c r="O952" s="28"/>
      <c r="P952" s="28"/>
      <c r="Q952" s="28"/>
      <c r="R952" s="145"/>
      <c r="S952" s="28"/>
      <c r="T952" s="28"/>
      <c r="U952" s="28"/>
      <c r="V952" s="160"/>
      <c r="W952" s="28"/>
      <c r="X952" s="28"/>
      <c r="Y952" s="28"/>
      <c r="Z952" s="28"/>
      <c r="AA952" s="28"/>
      <c r="AB952" s="28"/>
      <c r="AC952" s="28"/>
      <c r="AD952" s="28"/>
      <c r="AE952" s="28"/>
      <c r="AF952" s="28"/>
      <c r="AG952" s="36"/>
      <c r="AH952" s="36"/>
      <c r="AI952" s="36"/>
      <c r="AJ952" s="36"/>
    </row>
    <row r="953" ht="22.5" customHeight="1">
      <c r="A953" s="28"/>
      <c r="B953" s="28"/>
      <c r="C953" s="28"/>
      <c r="D953" s="28"/>
      <c r="E953" s="28"/>
      <c r="F953" s="36"/>
      <c r="G953" s="52"/>
      <c r="H953" s="28"/>
      <c r="I953" s="28"/>
      <c r="J953" s="28"/>
      <c r="K953" s="28"/>
      <c r="L953" s="28"/>
      <c r="M953" s="28"/>
      <c r="N953" s="28"/>
      <c r="O953" s="28"/>
      <c r="P953" s="28"/>
      <c r="Q953" s="28"/>
      <c r="R953" s="145"/>
      <c r="S953" s="28"/>
      <c r="T953" s="28"/>
      <c r="U953" s="28"/>
      <c r="V953" s="160"/>
      <c r="W953" s="28"/>
      <c r="X953" s="28"/>
      <c r="Y953" s="28"/>
      <c r="Z953" s="28"/>
      <c r="AA953" s="28"/>
      <c r="AB953" s="28"/>
      <c r="AC953" s="28"/>
      <c r="AD953" s="28"/>
      <c r="AE953" s="28"/>
      <c r="AF953" s="28"/>
      <c r="AG953" s="36"/>
      <c r="AH953" s="36"/>
      <c r="AI953" s="36"/>
      <c r="AJ953" s="36"/>
    </row>
    <row r="954" ht="22.5" customHeight="1">
      <c r="A954" s="28"/>
      <c r="B954" s="28"/>
      <c r="C954" s="28"/>
      <c r="D954" s="28"/>
      <c r="E954" s="28"/>
      <c r="F954" s="36"/>
      <c r="G954" s="52"/>
      <c r="H954" s="28"/>
      <c r="I954" s="28"/>
      <c r="J954" s="28"/>
      <c r="K954" s="28"/>
      <c r="L954" s="28"/>
      <c r="M954" s="28"/>
      <c r="N954" s="28"/>
      <c r="O954" s="28"/>
      <c r="P954" s="28"/>
      <c r="Q954" s="28"/>
      <c r="R954" s="145"/>
      <c r="S954" s="28"/>
      <c r="T954" s="28"/>
      <c r="U954" s="28"/>
      <c r="V954" s="160"/>
      <c r="W954" s="28"/>
      <c r="X954" s="28"/>
      <c r="Y954" s="28"/>
      <c r="Z954" s="28"/>
      <c r="AA954" s="28"/>
      <c r="AB954" s="28"/>
      <c r="AC954" s="28"/>
      <c r="AD954" s="28"/>
      <c r="AE954" s="28"/>
      <c r="AF954" s="28"/>
      <c r="AG954" s="36"/>
      <c r="AH954" s="36"/>
      <c r="AI954" s="36"/>
      <c r="AJ954" s="36"/>
    </row>
    <row r="955" ht="22.5" customHeight="1">
      <c r="A955" s="28"/>
      <c r="B955" s="28"/>
      <c r="C955" s="28"/>
      <c r="D955" s="28"/>
      <c r="E955" s="28"/>
      <c r="F955" s="36"/>
      <c r="G955" s="52"/>
      <c r="H955" s="28"/>
      <c r="I955" s="28"/>
      <c r="J955" s="28"/>
      <c r="K955" s="28"/>
      <c r="L955" s="28"/>
      <c r="M955" s="28"/>
      <c r="N955" s="28"/>
      <c r="O955" s="28"/>
      <c r="P955" s="28"/>
      <c r="Q955" s="28"/>
      <c r="R955" s="145"/>
      <c r="S955" s="28"/>
      <c r="T955" s="28"/>
      <c r="U955" s="28"/>
      <c r="V955" s="160"/>
      <c r="W955" s="28"/>
      <c r="X955" s="28"/>
      <c r="Y955" s="28"/>
      <c r="Z955" s="28"/>
      <c r="AA955" s="28"/>
      <c r="AB955" s="28"/>
      <c r="AC955" s="28"/>
      <c r="AD955" s="28"/>
      <c r="AE955" s="28"/>
      <c r="AF955" s="28"/>
      <c r="AG955" s="36"/>
      <c r="AH955" s="36"/>
      <c r="AI955" s="36"/>
      <c r="AJ955" s="36"/>
    </row>
    <row r="956" ht="22.5" customHeight="1">
      <c r="A956" s="28"/>
      <c r="B956" s="28"/>
      <c r="C956" s="28"/>
      <c r="D956" s="28"/>
      <c r="E956" s="28"/>
      <c r="F956" s="36"/>
      <c r="G956" s="52"/>
      <c r="H956" s="28"/>
      <c r="I956" s="28"/>
      <c r="J956" s="28"/>
      <c r="K956" s="28"/>
      <c r="L956" s="28"/>
      <c r="M956" s="28"/>
      <c r="N956" s="28"/>
      <c r="O956" s="28"/>
      <c r="P956" s="28"/>
      <c r="Q956" s="28"/>
      <c r="R956" s="145"/>
      <c r="S956" s="28"/>
      <c r="T956" s="28"/>
      <c r="U956" s="28"/>
      <c r="V956" s="160"/>
      <c r="W956" s="28"/>
      <c r="X956" s="28"/>
      <c r="Y956" s="28"/>
      <c r="Z956" s="28"/>
      <c r="AA956" s="28"/>
      <c r="AB956" s="28"/>
      <c r="AC956" s="28"/>
      <c r="AD956" s="28"/>
      <c r="AE956" s="28"/>
      <c r="AF956" s="28"/>
      <c r="AG956" s="36"/>
      <c r="AH956" s="36"/>
      <c r="AI956" s="36"/>
      <c r="AJ956" s="36"/>
    </row>
    <row r="957" ht="22.5" customHeight="1">
      <c r="A957" s="28"/>
      <c r="B957" s="28"/>
      <c r="C957" s="28"/>
      <c r="D957" s="28"/>
      <c r="E957" s="28"/>
      <c r="F957" s="36"/>
      <c r="G957" s="52"/>
      <c r="H957" s="28"/>
      <c r="I957" s="28"/>
      <c r="J957" s="28"/>
      <c r="K957" s="28"/>
      <c r="L957" s="28"/>
      <c r="M957" s="28"/>
      <c r="N957" s="28"/>
      <c r="O957" s="28"/>
      <c r="P957" s="28"/>
      <c r="Q957" s="28"/>
      <c r="R957" s="145"/>
      <c r="S957" s="28"/>
      <c r="T957" s="28"/>
      <c r="U957" s="28"/>
      <c r="V957" s="160"/>
      <c r="W957" s="28"/>
      <c r="X957" s="28"/>
      <c r="Y957" s="28"/>
      <c r="Z957" s="28"/>
      <c r="AA957" s="28"/>
      <c r="AB957" s="28"/>
      <c r="AC957" s="28"/>
      <c r="AD957" s="28"/>
      <c r="AE957" s="28"/>
      <c r="AF957" s="28"/>
      <c r="AG957" s="36"/>
      <c r="AH957" s="36"/>
      <c r="AI957" s="36"/>
      <c r="AJ957" s="36"/>
    </row>
    <row r="958" ht="22.5" customHeight="1">
      <c r="A958" s="28"/>
      <c r="B958" s="28"/>
      <c r="C958" s="28"/>
      <c r="D958" s="28"/>
      <c r="E958" s="28"/>
      <c r="F958" s="36"/>
      <c r="G958" s="52"/>
      <c r="H958" s="28"/>
      <c r="I958" s="28"/>
      <c r="J958" s="28"/>
      <c r="K958" s="28"/>
      <c r="L958" s="28"/>
      <c r="M958" s="28"/>
      <c r="N958" s="28"/>
      <c r="O958" s="28"/>
      <c r="P958" s="28"/>
      <c r="Q958" s="28"/>
      <c r="R958" s="145"/>
      <c r="S958" s="28"/>
      <c r="T958" s="28"/>
      <c r="U958" s="28"/>
      <c r="V958" s="160"/>
      <c r="W958" s="28"/>
      <c r="X958" s="28"/>
      <c r="Y958" s="28"/>
      <c r="Z958" s="28"/>
      <c r="AA958" s="28"/>
      <c r="AB958" s="28"/>
      <c r="AC958" s="28"/>
      <c r="AD958" s="28"/>
      <c r="AE958" s="28"/>
      <c r="AF958" s="28"/>
      <c r="AG958" s="36"/>
      <c r="AH958" s="36"/>
      <c r="AI958" s="36"/>
      <c r="AJ958" s="36"/>
    </row>
    <row r="959" ht="22.5" customHeight="1">
      <c r="A959" s="28"/>
      <c r="B959" s="28"/>
      <c r="C959" s="28"/>
      <c r="D959" s="28"/>
      <c r="E959" s="28"/>
      <c r="F959" s="36"/>
      <c r="G959" s="52"/>
      <c r="H959" s="28"/>
      <c r="I959" s="28"/>
      <c r="J959" s="28"/>
      <c r="K959" s="28"/>
      <c r="L959" s="28"/>
      <c r="M959" s="28"/>
      <c r="N959" s="28"/>
      <c r="O959" s="28"/>
      <c r="P959" s="28"/>
      <c r="Q959" s="28"/>
      <c r="R959" s="145"/>
      <c r="S959" s="28"/>
      <c r="T959" s="28"/>
      <c r="U959" s="28"/>
      <c r="V959" s="160"/>
      <c r="W959" s="28"/>
      <c r="X959" s="28"/>
      <c r="Y959" s="28"/>
      <c r="Z959" s="28"/>
      <c r="AA959" s="28"/>
      <c r="AB959" s="28"/>
      <c r="AC959" s="28"/>
      <c r="AD959" s="28"/>
      <c r="AE959" s="28"/>
      <c r="AF959" s="28"/>
      <c r="AG959" s="36"/>
      <c r="AH959" s="36"/>
      <c r="AI959" s="36"/>
      <c r="AJ959" s="36"/>
    </row>
    <row r="960" ht="22.5" customHeight="1">
      <c r="A960" s="28"/>
      <c r="B960" s="28"/>
      <c r="C960" s="28"/>
      <c r="D960" s="28"/>
      <c r="E960" s="28"/>
      <c r="F960" s="36"/>
      <c r="G960" s="52"/>
      <c r="H960" s="28"/>
      <c r="I960" s="28"/>
      <c r="J960" s="28"/>
      <c r="K960" s="28"/>
      <c r="L960" s="28"/>
      <c r="M960" s="28"/>
      <c r="N960" s="28"/>
      <c r="O960" s="28"/>
      <c r="P960" s="28"/>
      <c r="Q960" s="28"/>
      <c r="R960" s="145"/>
      <c r="S960" s="28"/>
      <c r="T960" s="28"/>
      <c r="U960" s="28"/>
      <c r="V960" s="160"/>
      <c r="W960" s="28"/>
      <c r="X960" s="28"/>
      <c r="Y960" s="28"/>
      <c r="Z960" s="28"/>
      <c r="AA960" s="28"/>
      <c r="AB960" s="28"/>
      <c r="AC960" s="28"/>
      <c r="AD960" s="28"/>
      <c r="AE960" s="28"/>
      <c r="AF960" s="28"/>
      <c r="AG960" s="36"/>
      <c r="AH960" s="36"/>
      <c r="AI960" s="36"/>
      <c r="AJ960" s="36"/>
    </row>
    <row r="961" ht="22.5" customHeight="1">
      <c r="A961" s="28"/>
      <c r="B961" s="28"/>
      <c r="C961" s="28"/>
      <c r="D961" s="28"/>
      <c r="E961" s="28"/>
      <c r="F961" s="36"/>
      <c r="G961" s="52"/>
      <c r="H961" s="28"/>
      <c r="I961" s="28"/>
      <c r="J961" s="28"/>
      <c r="K961" s="28"/>
      <c r="L961" s="28"/>
      <c r="M961" s="28"/>
      <c r="N961" s="28"/>
      <c r="O961" s="28"/>
      <c r="P961" s="28"/>
      <c r="Q961" s="28"/>
      <c r="R961" s="145"/>
      <c r="S961" s="28"/>
      <c r="T961" s="28"/>
      <c r="U961" s="28"/>
      <c r="V961" s="160"/>
      <c r="W961" s="28"/>
      <c r="X961" s="28"/>
      <c r="Y961" s="28"/>
      <c r="Z961" s="28"/>
      <c r="AA961" s="28"/>
      <c r="AB961" s="28"/>
      <c r="AC961" s="28"/>
      <c r="AD961" s="28"/>
      <c r="AE961" s="28"/>
      <c r="AF961" s="28"/>
      <c r="AG961" s="36"/>
      <c r="AH961" s="36"/>
      <c r="AI961" s="36"/>
      <c r="AJ961" s="36"/>
    </row>
    <row r="962" ht="22.5" customHeight="1">
      <c r="A962" s="28"/>
      <c r="B962" s="28"/>
      <c r="C962" s="28"/>
      <c r="D962" s="28"/>
      <c r="E962" s="28"/>
      <c r="F962" s="36"/>
      <c r="G962" s="52"/>
      <c r="H962" s="28"/>
      <c r="I962" s="28"/>
      <c r="J962" s="28"/>
      <c r="K962" s="28"/>
      <c r="L962" s="28"/>
      <c r="M962" s="28"/>
      <c r="N962" s="28"/>
      <c r="O962" s="28"/>
      <c r="P962" s="28"/>
      <c r="Q962" s="28"/>
      <c r="R962" s="145"/>
      <c r="S962" s="28"/>
      <c r="T962" s="28"/>
      <c r="U962" s="28"/>
      <c r="V962" s="160"/>
      <c r="W962" s="28"/>
      <c r="X962" s="28"/>
      <c r="Y962" s="28"/>
      <c r="Z962" s="28"/>
      <c r="AA962" s="28"/>
      <c r="AB962" s="28"/>
      <c r="AC962" s="28"/>
      <c r="AD962" s="28"/>
      <c r="AE962" s="28"/>
      <c r="AF962" s="28"/>
      <c r="AG962" s="36"/>
      <c r="AH962" s="36"/>
      <c r="AI962" s="36"/>
      <c r="AJ962" s="36"/>
    </row>
    <row r="963" ht="22.5" customHeight="1">
      <c r="A963" s="28"/>
      <c r="B963" s="28"/>
      <c r="C963" s="28"/>
      <c r="D963" s="28"/>
      <c r="E963" s="28"/>
      <c r="F963" s="36"/>
      <c r="G963" s="52"/>
      <c r="H963" s="28"/>
      <c r="I963" s="28"/>
      <c r="J963" s="28"/>
      <c r="K963" s="28"/>
      <c r="L963" s="28"/>
      <c r="M963" s="28"/>
      <c r="N963" s="28"/>
      <c r="O963" s="28"/>
      <c r="P963" s="28"/>
      <c r="Q963" s="28"/>
      <c r="R963" s="145"/>
      <c r="S963" s="28"/>
      <c r="T963" s="28"/>
      <c r="U963" s="28"/>
      <c r="V963" s="160"/>
      <c r="W963" s="28"/>
      <c r="X963" s="28"/>
      <c r="Y963" s="28"/>
      <c r="Z963" s="28"/>
      <c r="AA963" s="28"/>
      <c r="AB963" s="28"/>
      <c r="AC963" s="28"/>
      <c r="AD963" s="28"/>
      <c r="AE963" s="28"/>
      <c r="AF963" s="28"/>
      <c r="AG963" s="36"/>
      <c r="AH963" s="36"/>
      <c r="AI963" s="36"/>
      <c r="AJ963" s="36"/>
    </row>
    <row r="964" ht="22.5" customHeight="1">
      <c r="A964" s="28"/>
      <c r="B964" s="28"/>
      <c r="C964" s="28"/>
      <c r="D964" s="28"/>
      <c r="E964" s="28"/>
      <c r="F964" s="36"/>
      <c r="G964" s="52"/>
      <c r="H964" s="28"/>
      <c r="I964" s="28"/>
      <c r="J964" s="28"/>
      <c r="K964" s="28"/>
      <c r="L964" s="28"/>
      <c r="M964" s="28"/>
      <c r="N964" s="28"/>
      <c r="O964" s="28"/>
      <c r="P964" s="28"/>
      <c r="Q964" s="28"/>
      <c r="R964" s="145"/>
      <c r="S964" s="28"/>
      <c r="T964" s="28"/>
      <c r="U964" s="28"/>
      <c r="V964" s="160"/>
      <c r="W964" s="28"/>
      <c r="X964" s="28"/>
      <c r="Y964" s="28"/>
      <c r="Z964" s="28"/>
      <c r="AA964" s="28"/>
      <c r="AB964" s="28"/>
      <c r="AC964" s="28"/>
      <c r="AD964" s="28"/>
      <c r="AE964" s="28"/>
      <c r="AF964" s="28"/>
      <c r="AG964" s="36"/>
      <c r="AH964" s="36"/>
      <c r="AI964" s="36"/>
      <c r="AJ964" s="36"/>
    </row>
    <row r="965" ht="22.5" customHeight="1">
      <c r="A965" s="28"/>
      <c r="B965" s="28"/>
      <c r="C965" s="28"/>
      <c r="D965" s="28"/>
      <c r="E965" s="28"/>
      <c r="F965" s="36"/>
      <c r="G965" s="52"/>
      <c r="H965" s="28"/>
      <c r="I965" s="28"/>
      <c r="J965" s="28"/>
      <c r="K965" s="28"/>
      <c r="L965" s="28"/>
      <c r="M965" s="28"/>
      <c r="N965" s="28"/>
      <c r="O965" s="28"/>
      <c r="P965" s="28"/>
      <c r="Q965" s="28"/>
      <c r="R965" s="145"/>
      <c r="S965" s="28"/>
      <c r="T965" s="28"/>
      <c r="U965" s="28"/>
      <c r="V965" s="160"/>
      <c r="W965" s="28"/>
      <c r="X965" s="28"/>
      <c r="Y965" s="28"/>
      <c r="Z965" s="28"/>
      <c r="AA965" s="28"/>
      <c r="AB965" s="28"/>
      <c r="AC965" s="28"/>
      <c r="AD965" s="28"/>
      <c r="AE965" s="28"/>
      <c r="AF965" s="28"/>
      <c r="AG965" s="36"/>
      <c r="AH965" s="36"/>
      <c r="AI965" s="36"/>
      <c r="AJ965" s="36"/>
    </row>
    <row r="966" ht="22.5" customHeight="1">
      <c r="A966" s="28"/>
      <c r="B966" s="28"/>
      <c r="C966" s="28"/>
      <c r="D966" s="28"/>
      <c r="E966" s="28"/>
      <c r="F966" s="36"/>
      <c r="G966" s="52"/>
      <c r="H966" s="28"/>
      <c r="I966" s="28"/>
      <c r="J966" s="28"/>
      <c r="K966" s="28"/>
      <c r="L966" s="28"/>
      <c r="M966" s="28"/>
      <c r="N966" s="28"/>
      <c r="O966" s="28"/>
      <c r="P966" s="28"/>
      <c r="Q966" s="28"/>
      <c r="R966" s="145"/>
      <c r="S966" s="28"/>
      <c r="T966" s="28"/>
      <c r="U966" s="28"/>
      <c r="V966" s="160"/>
      <c r="W966" s="28"/>
      <c r="X966" s="28"/>
      <c r="Y966" s="28"/>
      <c r="Z966" s="28"/>
      <c r="AA966" s="28"/>
      <c r="AB966" s="28"/>
      <c r="AC966" s="28"/>
      <c r="AD966" s="28"/>
      <c r="AE966" s="28"/>
      <c r="AF966" s="28"/>
      <c r="AG966" s="36"/>
      <c r="AH966" s="36"/>
      <c r="AI966" s="36"/>
      <c r="AJ966" s="36"/>
    </row>
    <row r="967" ht="22.5" customHeight="1">
      <c r="A967" s="28"/>
      <c r="B967" s="28"/>
      <c r="C967" s="28"/>
      <c r="D967" s="28"/>
      <c r="E967" s="28"/>
      <c r="F967" s="36"/>
      <c r="G967" s="52"/>
      <c r="H967" s="28"/>
      <c r="I967" s="28"/>
      <c r="J967" s="28"/>
      <c r="K967" s="28"/>
      <c r="L967" s="28"/>
      <c r="M967" s="28"/>
      <c r="N967" s="28"/>
      <c r="O967" s="28"/>
      <c r="P967" s="28"/>
      <c r="Q967" s="28"/>
      <c r="R967" s="145"/>
      <c r="S967" s="28"/>
      <c r="T967" s="28"/>
      <c r="U967" s="28"/>
      <c r="V967" s="160"/>
      <c r="W967" s="28"/>
      <c r="X967" s="28"/>
      <c r="Y967" s="28"/>
      <c r="Z967" s="28"/>
      <c r="AA967" s="28"/>
      <c r="AB967" s="28"/>
      <c r="AC967" s="28"/>
      <c r="AD967" s="28"/>
      <c r="AE967" s="28"/>
      <c r="AF967" s="28"/>
      <c r="AG967" s="36"/>
      <c r="AH967" s="36"/>
      <c r="AI967" s="36"/>
      <c r="AJ967" s="36"/>
    </row>
    <row r="968" ht="22.5" customHeight="1">
      <c r="A968" s="28"/>
      <c r="B968" s="28"/>
      <c r="C968" s="28"/>
      <c r="D968" s="28"/>
      <c r="E968" s="28"/>
      <c r="F968" s="36"/>
      <c r="G968" s="52"/>
      <c r="H968" s="28"/>
      <c r="I968" s="28"/>
      <c r="J968" s="28"/>
      <c r="K968" s="28"/>
      <c r="L968" s="28"/>
      <c r="M968" s="28"/>
      <c r="N968" s="28"/>
      <c r="O968" s="28"/>
      <c r="P968" s="28"/>
      <c r="Q968" s="28"/>
      <c r="R968" s="145"/>
      <c r="S968" s="28"/>
      <c r="T968" s="28"/>
      <c r="U968" s="28"/>
      <c r="V968" s="160"/>
      <c r="W968" s="28"/>
      <c r="X968" s="28"/>
      <c r="Y968" s="28"/>
      <c r="Z968" s="28"/>
      <c r="AA968" s="28"/>
      <c r="AB968" s="28"/>
      <c r="AC968" s="28"/>
      <c r="AD968" s="28"/>
      <c r="AE968" s="28"/>
      <c r="AF968" s="28"/>
      <c r="AG968" s="36"/>
      <c r="AH968" s="36"/>
      <c r="AI968" s="36"/>
      <c r="AJ968" s="36"/>
    </row>
    <row r="969" ht="22.5" customHeight="1">
      <c r="A969" s="28"/>
      <c r="B969" s="28"/>
      <c r="C969" s="28"/>
      <c r="D969" s="28"/>
      <c r="E969" s="28"/>
      <c r="F969" s="36"/>
      <c r="G969" s="52"/>
      <c r="H969" s="28"/>
      <c r="I969" s="28"/>
      <c r="J969" s="28"/>
      <c r="K969" s="28"/>
      <c r="L969" s="28"/>
      <c r="M969" s="28"/>
      <c r="N969" s="28"/>
      <c r="O969" s="28"/>
      <c r="P969" s="28"/>
      <c r="Q969" s="28"/>
      <c r="R969" s="145"/>
      <c r="S969" s="28"/>
      <c r="T969" s="28"/>
      <c r="U969" s="28"/>
      <c r="V969" s="160"/>
      <c r="W969" s="28"/>
      <c r="X969" s="28"/>
      <c r="Y969" s="28"/>
      <c r="Z969" s="28"/>
      <c r="AA969" s="28"/>
      <c r="AB969" s="28"/>
      <c r="AC969" s="28"/>
      <c r="AD969" s="28"/>
      <c r="AE969" s="28"/>
      <c r="AF969" s="28"/>
      <c r="AG969" s="36"/>
      <c r="AH969" s="36"/>
      <c r="AI969" s="36"/>
      <c r="AJ969" s="36"/>
    </row>
    <row r="970" ht="22.5" customHeight="1">
      <c r="A970" s="28"/>
      <c r="B970" s="28"/>
      <c r="C970" s="28"/>
      <c r="D970" s="28"/>
      <c r="E970" s="28"/>
      <c r="F970" s="36"/>
      <c r="G970" s="52"/>
      <c r="H970" s="28"/>
      <c r="I970" s="28"/>
      <c r="J970" s="28"/>
      <c r="K970" s="28"/>
      <c r="L970" s="28"/>
      <c r="M970" s="28"/>
      <c r="N970" s="28"/>
      <c r="O970" s="28"/>
      <c r="P970" s="28"/>
      <c r="Q970" s="28"/>
      <c r="R970" s="145"/>
      <c r="S970" s="28"/>
      <c r="T970" s="28"/>
      <c r="U970" s="28"/>
      <c r="V970" s="160"/>
      <c r="W970" s="28"/>
      <c r="X970" s="28"/>
      <c r="Y970" s="28"/>
      <c r="Z970" s="28"/>
      <c r="AA970" s="28"/>
      <c r="AB970" s="28"/>
      <c r="AC970" s="28"/>
      <c r="AD970" s="28"/>
      <c r="AE970" s="28"/>
      <c r="AF970" s="28"/>
      <c r="AG970" s="36"/>
      <c r="AH970" s="36"/>
      <c r="AI970" s="36"/>
      <c r="AJ970" s="36"/>
    </row>
    <row r="971" ht="22.5" customHeight="1">
      <c r="A971" s="28"/>
      <c r="B971" s="28"/>
      <c r="C971" s="28"/>
      <c r="D971" s="28"/>
      <c r="E971" s="28"/>
      <c r="F971" s="36"/>
      <c r="G971" s="52"/>
      <c r="H971" s="28"/>
      <c r="I971" s="28"/>
      <c r="J971" s="28"/>
      <c r="K971" s="28"/>
      <c r="L971" s="28"/>
      <c r="M971" s="28"/>
      <c r="N971" s="28"/>
      <c r="O971" s="28"/>
      <c r="P971" s="28"/>
      <c r="Q971" s="28"/>
      <c r="R971" s="145"/>
      <c r="S971" s="28"/>
      <c r="T971" s="28"/>
      <c r="U971" s="28"/>
      <c r="V971" s="160"/>
      <c r="W971" s="28"/>
      <c r="X971" s="28"/>
      <c r="Y971" s="28"/>
      <c r="Z971" s="28"/>
      <c r="AA971" s="28"/>
      <c r="AB971" s="28"/>
      <c r="AC971" s="28"/>
      <c r="AD971" s="28"/>
      <c r="AE971" s="28"/>
      <c r="AF971" s="28"/>
      <c r="AG971" s="36"/>
      <c r="AH971" s="36"/>
      <c r="AI971" s="36"/>
      <c r="AJ971" s="36"/>
    </row>
    <row r="972" ht="22.5" customHeight="1">
      <c r="A972" s="28"/>
      <c r="B972" s="28"/>
      <c r="C972" s="28"/>
      <c r="D972" s="28"/>
      <c r="E972" s="28"/>
      <c r="F972" s="36"/>
      <c r="G972" s="52"/>
      <c r="H972" s="28"/>
      <c r="I972" s="28"/>
      <c r="J972" s="28"/>
      <c r="K972" s="28"/>
      <c r="L972" s="28"/>
      <c r="M972" s="28"/>
      <c r="N972" s="28"/>
      <c r="O972" s="28"/>
      <c r="P972" s="28"/>
      <c r="Q972" s="28"/>
      <c r="R972" s="145"/>
      <c r="S972" s="28"/>
      <c r="T972" s="28"/>
      <c r="U972" s="28"/>
      <c r="V972" s="160"/>
      <c r="W972" s="28"/>
      <c r="X972" s="28"/>
      <c r="Y972" s="28"/>
      <c r="Z972" s="28"/>
      <c r="AA972" s="28"/>
      <c r="AB972" s="28"/>
      <c r="AC972" s="28"/>
      <c r="AD972" s="28"/>
      <c r="AE972" s="28"/>
      <c r="AF972" s="28"/>
      <c r="AG972" s="36"/>
      <c r="AH972" s="36"/>
      <c r="AI972" s="36"/>
      <c r="AJ972" s="36"/>
    </row>
    <row r="973" ht="22.5" customHeight="1">
      <c r="A973" s="28"/>
      <c r="B973" s="28"/>
      <c r="C973" s="28"/>
      <c r="D973" s="28"/>
      <c r="E973" s="28"/>
      <c r="F973" s="36"/>
      <c r="G973" s="52"/>
      <c r="H973" s="28"/>
      <c r="I973" s="28"/>
      <c r="J973" s="28"/>
      <c r="K973" s="28"/>
      <c r="L973" s="28"/>
      <c r="M973" s="28"/>
      <c r="N973" s="28"/>
      <c r="O973" s="28"/>
      <c r="P973" s="28"/>
      <c r="Q973" s="28"/>
      <c r="R973" s="145"/>
      <c r="S973" s="28"/>
      <c r="T973" s="28"/>
      <c r="U973" s="28"/>
      <c r="V973" s="160"/>
      <c r="W973" s="28"/>
      <c r="X973" s="28"/>
      <c r="Y973" s="28"/>
      <c r="Z973" s="28"/>
      <c r="AA973" s="28"/>
      <c r="AB973" s="28"/>
      <c r="AC973" s="28"/>
      <c r="AD973" s="28"/>
      <c r="AE973" s="28"/>
      <c r="AF973" s="28"/>
      <c r="AG973" s="36"/>
      <c r="AH973" s="36"/>
      <c r="AI973" s="36"/>
      <c r="AJ973" s="36"/>
    </row>
    <row r="974" ht="22.5" customHeight="1">
      <c r="A974" s="28"/>
      <c r="B974" s="28"/>
      <c r="C974" s="28"/>
      <c r="D974" s="28"/>
      <c r="E974" s="28"/>
      <c r="F974" s="36"/>
      <c r="G974" s="52"/>
      <c r="H974" s="28"/>
      <c r="I974" s="28"/>
      <c r="J974" s="28"/>
      <c r="K974" s="28"/>
      <c r="L974" s="28"/>
      <c r="M974" s="28"/>
      <c r="N974" s="28"/>
      <c r="O974" s="28"/>
      <c r="P974" s="28"/>
      <c r="Q974" s="28"/>
      <c r="R974" s="145"/>
      <c r="S974" s="28"/>
      <c r="T974" s="28"/>
      <c r="U974" s="28"/>
      <c r="V974" s="160"/>
      <c r="W974" s="28"/>
      <c r="X974" s="28"/>
      <c r="Y974" s="28"/>
      <c r="Z974" s="28"/>
      <c r="AA974" s="28"/>
      <c r="AB974" s="28"/>
      <c r="AC974" s="28"/>
      <c r="AD974" s="28"/>
      <c r="AE974" s="28"/>
      <c r="AF974" s="28"/>
      <c r="AG974" s="36"/>
      <c r="AH974" s="36"/>
      <c r="AI974" s="36"/>
      <c r="AJ974" s="36"/>
    </row>
    <row r="975" ht="22.5" customHeight="1">
      <c r="A975" s="28"/>
      <c r="B975" s="28"/>
      <c r="C975" s="28"/>
      <c r="D975" s="28"/>
      <c r="E975" s="28"/>
      <c r="F975" s="36"/>
      <c r="G975" s="52"/>
      <c r="H975" s="28"/>
      <c r="I975" s="28"/>
      <c r="J975" s="28"/>
      <c r="K975" s="28"/>
      <c r="L975" s="28"/>
      <c r="M975" s="28"/>
      <c r="N975" s="28"/>
      <c r="O975" s="28"/>
      <c r="P975" s="28"/>
      <c r="Q975" s="28"/>
      <c r="R975" s="145"/>
      <c r="S975" s="28"/>
      <c r="T975" s="28"/>
      <c r="U975" s="28"/>
      <c r="V975" s="160"/>
      <c r="W975" s="28"/>
      <c r="X975" s="28"/>
      <c r="Y975" s="28"/>
      <c r="Z975" s="28"/>
      <c r="AA975" s="28"/>
      <c r="AB975" s="28"/>
      <c r="AC975" s="28"/>
      <c r="AD975" s="28"/>
      <c r="AE975" s="28"/>
      <c r="AF975" s="28"/>
      <c r="AG975" s="36"/>
      <c r="AH975" s="36"/>
      <c r="AI975" s="36"/>
      <c r="AJ975" s="36"/>
    </row>
    <row r="976" ht="22.5" customHeight="1">
      <c r="A976" s="28"/>
      <c r="B976" s="28"/>
      <c r="C976" s="28"/>
      <c r="D976" s="28"/>
      <c r="E976" s="28"/>
      <c r="F976" s="36"/>
      <c r="G976" s="52"/>
      <c r="H976" s="28"/>
      <c r="I976" s="28"/>
      <c r="J976" s="28"/>
      <c r="K976" s="28"/>
      <c r="L976" s="28"/>
      <c r="M976" s="28"/>
      <c r="N976" s="28"/>
      <c r="O976" s="28"/>
      <c r="P976" s="28"/>
      <c r="Q976" s="28"/>
      <c r="R976" s="145"/>
      <c r="S976" s="28"/>
      <c r="T976" s="28"/>
      <c r="U976" s="28"/>
      <c r="V976" s="160"/>
      <c r="W976" s="28"/>
      <c r="X976" s="28"/>
      <c r="Y976" s="28"/>
      <c r="Z976" s="28"/>
      <c r="AA976" s="28"/>
      <c r="AB976" s="28"/>
      <c r="AC976" s="28"/>
      <c r="AD976" s="28"/>
      <c r="AE976" s="28"/>
      <c r="AF976" s="28"/>
      <c r="AG976" s="36"/>
      <c r="AH976" s="36"/>
      <c r="AI976" s="36"/>
      <c r="AJ976" s="36"/>
    </row>
    <row r="977" ht="22.5" customHeight="1">
      <c r="A977" s="28"/>
      <c r="B977" s="28"/>
      <c r="C977" s="28"/>
      <c r="D977" s="28"/>
      <c r="E977" s="28"/>
      <c r="F977" s="36"/>
      <c r="G977" s="52"/>
      <c r="H977" s="28"/>
      <c r="I977" s="28"/>
      <c r="J977" s="28"/>
      <c r="K977" s="28"/>
      <c r="L977" s="28"/>
      <c r="M977" s="28"/>
      <c r="N977" s="28"/>
      <c r="O977" s="28"/>
      <c r="P977" s="28"/>
      <c r="Q977" s="28"/>
      <c r="R977" s="145"/>
      <c r="S977" s="28"/>
      <c r="T977" s="28"/>
      <c r="U977" s="28"/>
      <c r="V977" s="160"/>
      <c r="W977" s="28"/>
      <c r="X977" s="28"/>
      <c r="Y977" s="28"/>
      <c r="Z977" s="28"/>
      <c r="AA977" s="28"/>
      <c r="AB977" s="28"/>
      <c r="AC977" s="28"/>
      <c r="AD977" s="28"/>
      <c r="AE977" s="28"/>
      <c r="AF977" s="28"/>
      <c r="AG977" s="36"/>
      <c r="AH977" s="36"/>
      <c r="AI977" s="36"/>
      <c r="AJ977" s="36"/>
    </row>
    <row r="978" ht="22.5" customHeight="1">
      <c r="A978" s="28"/>
      <c r="B978" s="28"/>
      <c r="C978" s="28"/>
      <c r="D978" s="28"/>
      <c r="E978" s="28"/>
      <c r="F978" s="36"/>
      <c r="G978" s="52"/>
      <c r="H978" s="28"/>
      <c r="I978" s="28"/>
      <c r="J978" s="28"/>
      <c r="K978" s="28"/>
      <c r="L978" s="28"/>
      <c r="M978" s="28"/>
      <c r="N978" s="28"/>
      <c r="O978" s="28"/>
      <c r="P978" s="28"/>
      <c r="Q978" s="28"/>
      <c r="R978" s="145"/>
      <c r="S978" s="28"/>
      <c r="T978" s="28"/>
      <c r="U978" s="28"/>
      <c r="V978" s="160"/>
      <c r="W978" s="28"/>
      <c r="X978" s="28"/>
      <c r="Y978" s="28"/>
      <c r="Z978" s="28"/>
      <c r="AA978" s="28"/>
      <c r="AB978" s="28"/>
      <c r="AC978" s="28"/>
      <c r="AD978" s="28"/>
      <c r="AE978" s="28"/>
      <c r="AF978" s="28"/>
      <c r="AG978" s="36"/>
      <c r="AH978" s="36"/>
      <c r="AI978" s="36"/>
      <c r="AJ978" s="36"/>
    </row>
    <row r="979" ht="22.5" customHeight="1">
      <c r="A979" s="28"/>
      <c r="B979" s="28"/>
      <c r="C979" s="28"/>
      <c r="D979" s="28"/>
      <c r="E979" s="28"/>
      <c r="F979" s="36"/>
      <c r="G979" s="52"/>
      <c r="H979" s="28"/>
      <c r="I979" s="28"/>
      <c r="J979" s="28"/>
      <c r="K979" s="28"/>
      <c r="L979" s="28"/>
      <c r="M979" s="28"/>
      <c r="N979" s="28"/>
      <c r="O979" s="28"/>
      <c r="P979" s="28"/>
      <c r="Q979" s="28"/>
      <c r="R979" s="145"/>
      <c r="S979" s="28"/>
      <c r="T979" s="28"/>
      <c r="U979" s="28"/>
      <c r="V979" s="160"/>
      <c r="W979" s="28"/>
      <c r="X979" s="28"/>
      <c r="Y979" s="28"/>
      <c r="Z979" s="28"/>
      <c r="AA979" s="28"/>
      <c r="AB979" s="28"/>
      <c r="AC979" s="28"/>
      <c r="AD979" s="28"/>
      <c r="AE979" s="28"/>
      <c r="AF979" s="28"/>
      <c r="AG979" s="36"/>
      <c r="AH979" s="36"/>
      <c r="AI979" s="36"/>
      <c r="AJ979" s="36"/>
    </row>
    <row r="980" ht="22.5" customHeight="1">
      <c r="A980" s="28"/>
      <c r="B980" s="28"/>
      <c r="C980" s="28"/>
      <c r="D980" s="28"/>
      <c r="E980" s="28"/>
      <c r="F980" s="36"/>
      <c r="G980" s="52"/>
      <c r="H980" s="28"/>
      <c r="I980" s="28"/>
      <c r="J980" s="28"/>
      <c r="K980" s="28"/>
      <c r="L980" s="28"/>
      <c r="M980" s="28"/>
      <c r="N980" s="28"/>
      <c r="O980" s="28"/>
      <c r="P980" s="28"/>
      <c r="Q980" s="28"/>
      <c r="R980" s="145"/>
      <c r="S980" s="28"/>
      <c r="T980" s="28"/>
      <c r="U980" s="28"/>
      <c r="V980" s="160"/>
      <c r="W980" s="28"/>
      <c r="X980" s="28"/>
      <c r="Y980" s="28"/>
      <c r="Z980" s="28"/>
      <c r="AA980" s="28"/>
      <c r="AB980" s="28"/>
      <c r="AC980" s="28"/>
      <c r="AD980" s="28"/>
      <c r="AE980" s="28"/>
      <c r="AF980" s="28"/>
      <c r="AG980" s="36"/>
      <c r="AH980" s="36"/>
      <c r="AI980" s="36"/>
      <c r="AJ980" s="36"/>
    </row>
    <row r="981" ht="22.5" customHeight="1">
      <c r="A981" s="28"/>
      <c r="B981" s="28"/>
      <c r="C981" s="28"/>
      <c r="D981" s="28"/>
      <c r="E981" s="28"/>
      <c r="F981" s="36"/>
      <c r="G981" s="52"/>
      <c r="H981" s="28"/>
      <c r="I981" s="28"/>
      <c r="J981" s="28"/>
      <c r="K981" s="28"/>
      <c r="L981" s="28"/>
      <c r="M981" s="28"/>
      <c r="N981" s="28"/>
      <c r="O981" s="28"/>
      <c r="P981" s="28"/>
      <c r="Q981" s="28"/>
      <c r="R981" s="145"/>
      <c r="S981" s="28"/>
      <c r="T981" s="28"/>
      <c r="U981" s="28"/>
      <c r="V981" s="160"/>
      <c r="W981" s="28"/>
      <c r="X981" s="28"/>
      <c r="Y981" s="28"/>
      <c r="Z981" s="28"/>
      <c r="AA981" s="28"/>
      <c r="AB981" s="28"/>
      <c r="AC981" s="28"/>
      <c r="AD981" s="28"/>
      <c r="AE981" s="28"/>
      <c r="AF981" s="28"/>
      <c r="AG981" s="36"/>
      <c r="AH981" s="36"/>
      <c r="AI981" s="36"/>
      <c r="AJ981" s="36"/>
    </row>
    <row r="982" ht="22.5" customHeight="1">
      <c r="A982" s="28"/>
      <c r="B982" s="28"/>
      <c r="C982" s="28"/>
      <c r="D982" s="28"/>
      <c r="E982" s="28"/>
      <c r="F982" s="36"/>
      <c r="G982" s="52"/>
      <c r="H982" s="28"/>
      <c r="I982" s="28"/>
      <c r="J982" s="28"/>
      <c r="K982" s="28"/>
      <c r="L982" s="28"/>
      <c r="M982" s="28"/>
      <c r="N982" s="28"/>
      <c r="O982" s="28"/>
      <c r="P982" s="28"/>
      <c r="Q982" s="28"/>
      <c r="R982" s="145"/>
      <c r="S982" s="28"/>
      <c r="T982" s="28"/>
      <c r="U982" s="28"/>
      <c r="V982" s="160"/>
      <c r="W982" s="28"/>
      <c r="X982" s="28"/>
      <c r="Y982" s="28"/>
      <c r="Z982" s="28"/>
      <c r="AA982" s="28"/>
      <c r="AB982" s="28"/>
      <c r="AC982" s="28"/>
      <c r="AD982" s="28"/>
      <c r="AE982" s="28"/>
      <c r="AF982" s="28"/>
      <c r="AG982" s="36"/>
      <c r="AH982" s="36"/>
      <c r="AI982" s="36"/>
      <c r="AJ982" s="36"/>
    </row>
    <row r="983" ht="22.5" customHeight="1">
      <c r="A983" s="28"/>
      <c r="B983" s="28"/>
      <c r="C983" s="28"/>
      <c r="D983" s="28"/>
      <c r="E983" s="28"/>
      <c r="F983" s="36"/>
      <c r="G983" s="52"/>
      <c r="H983" s="28"/>
      <c r="I983" s="28"/>
      <c r="J983" s="28"/>
      <c r="K983" s="28"/>
      <c r="L983" s="28"/>
      <c r="M983" s="28"/>
      <c r="N983" s="28"/>
      <c r="O983" s="28"/>
      <c r="P983" s="28"/>
      <c r="Q983" s="28"/>
      <c r="R983" s="145"/>
      <c r="S983" s="28"/>
      <c r="T983" s="28"/>
      <c r="U983" s="28"/>
      <c r="V983" s="160"/>
      <c r="W983" s="28"/>
      <c r="X983" s="28"/>
      <c r="Y983" s="28"/>
      <c r="Z983" s="28"/>
      <c r="AA983" s="28"/>
      <c r="AB983" s="28"/>
      <c r="AC983" s="28"/>
      <c r="AD983" s="28"/>
      <c r="AE983" s="28"/>
      <c r="AF983" s="28"/>
      <c r="AG983" s="36"/>
      <c r="AH983" s="36"/>
      <c r="AI983" s="36"/>
      <c r="AJ983" s="36"/>
    </row>
    <row r="984" ht="22.5" customHeight="1">
      <c r="A984" s="28"/>
      <c r="B984" s="28"/>
      <c r="C984" s="28"/>
      <c r="D984" s="28"/>
      <c r="E984" s="28"/>
      <c r="F984" s="36"/>
      <c r="G984" s="52"/>
      <c r="H984" s="28"/>
      <c r="I984" s="28"/>
      <c r="J984" s="28"/>
      <c r="K984" s="28"/>
      <c r="L984" s="28"/>
      <c r="M984" s="28"/>
      <c r="N984" s="28"/>
      <c r="O984" s="28"/>
      <c r="P984" s="28"/>
      <c r="Q984" s="28"/>
      <c r="R984" s="145"/>
      <c r="S984" s="28"/>
      <c r="T984" s="28"/>
      <c r="U984" s="28"/>
      <c r="V984" s="160"/>
      <c r="W984" s="28"/>
      <c r="X984" s="28"/>
      <c r="Y984" s="28"/>
      <c r="Z984" s="28"/>
      <c r="AA984" s="28"/>
      <c r="AB984" s="28"/>
      <c r="AC984" s="28"/>
      <c r="AD984" s="28"/>
      <c r="AE984" s="28"/>
      <c r="AF984" s="28"/>
      <c r="AG984" s="36"/>
      <c r="AH984" s="36"/>
      <c r="AI984" s="36"/>
      <c r="AJ984" s="36"/>
    </row>
    <row r="985" ht="22.5" customHeight="1">
      <c r="A985" s="28"/>
      <c r="B985" s="28"/>
      <c r="C985" s="28"/>
      <c r="D985" s="28"/>
      <c r="E985" s="28"/>
      <c r="F985" s="36"/>
      <c r="G985" s="52"/>
      <c r="H985" s="28"/>
      <c r="I985" s="28"/>
      <c r="J985" s="28"/>
      <c r="K985" s="28"/>
      <c r="L985" s="28"/>
      <c r="M985" s="28"/>
      <c r="N985" s="28"/>
      <c r="O985" s="28"/>
      <c r="P985" s="28"/>
      <c r="Q985" s="28"/>
      <c r="R985" s="145"/>
      <c r="S985" s="28"/>
      <c r="T985" s="28"/>
      <c r="U985" s="28"/>
      <c r="V985" s="160"/>
      <c r="W985" s="28"/>
      <c r="X985" s="28"/>
      <c r="Y985" s="28"/>
      <c r="Z985" s="28"/>
      <c r="AA985" s="28"/>
      <c r="AB985" s="28"/>
      <c r="AC985" s="28"/>
      <c r="AD985" s="28"/>
      <c r="AE985" s="28"/>
      <c r="AF985" s="28"/>
      <c r="AG985" s="36"/>
      <c r="AH985" s="36"/>
      <c r="AI985" s="36"/>
      <c r="AJ985" s="36"/>
    </row>
    <row r="986" ht="22.5" customHeight="1">
      <c r="A986" s="28"/>
      <c r="B986" s="28"/>
      <c r="C986" s="28"/>
      <c r="D986" s="28"/>
      <c r="E986" s="28"/>
      <c r="F986" s="36"/>
      <c r="G986" s="52"/>
      <c r="H986" s="28"/>
      <c r="I986" s="28"/>
      <c r="J986" s="28"/>
      <c r="K986" s="28"/>
      <c r="L986" s="28"/>
      <c r="M986" s="28"/>
      <c r="N986" s="28"/>
      <c r="O986" s="28"/>
      <c r="P986" s="28"/>
      <c r="Q986" s="28"/>
      <c r="R986" s="145"/>
      <c r="S986" s="28"/>
      <c r="T986" s="28"/>
      <c r="U986" s="28"/>
      <c r="V986" s="160"/>
      <c r="W986" s="28"/>
      <c r="X986" s="28"/>
      <c r="Y986" s="28"/>
      <c r="Z986" s="28"/>
      <c r="AA986" s="28"/>
      <c r="AB986" s="28"/>
      <c r="AC986" s="28"/>
      <c r="AD986" s="28"/>
      <c r="AE986" s="28"/>
      <c r="AF986" s="28"/>
      <c r="AG986" s="36"/>
      <c r="AH986" s="36"/>
      <c r="AI986" s="36"/>
      <c r="AJ986" s="36"/>
    </row>
    <row r="987" ht="22.5" customHeight="1">
      <c r="A987" s="28"/>
      <c r="B987" s="28"/>
      <c r="C987" s="28"/>
      <c r="D987" s="28"/>
      <c r="E987" s="28"/>
      <c r="F987" s="36"/>
      <c r="G987" s="52"/>
      <c r="H987" s="28"/>
      <c r="I987" s="28"/>
      <c r="J987" s="28"/>
      <c r="K987" s="28"/>
      <c r="L987" s="28"/>
      <c r="M987" s="28"/>
      <c r="N987" s="28"/>
      <c r="O987" s="28"/>
      <c r="P987" s="28"/>
      <c r="Q987" s="28"/>
      <c r="R987" s="145"/>
      <c r="S987" s="28"/>
      <c r="T987" s="28"/>
      <c r="U987" s="28"/>
      <c r="V987" s="160"/>
      <c r="W987" s="28"/>
      <c r="X987" s="28"/>
      <c r="Y987" s="28"/>
      <c r="Z987" s="28"/>
      <c r="AA987" s="28"/>
      <c r="AB987" s="28"/>
      <c r="AC987" s="28"/>
      <c r="AD987" s="28"/>
      <c r="AE987" s="28"/>
      <c r="AF987" s="28"/>
      <c r="AG987" s="36"/>
      <c r="AH987" s="36"/>
      <c r="AI987" s="36"/>
      <c r="AJ987" s="36"/>
    </row>
    <row r="988" ht="22.5" customHeight="1">
      <c r="A988" s="28"/>
      <c r="B988" s="28"/>
      <c r="C988" s="28"/>
      <c r="D988" s="28"/>
      <c r="E988" s="28"/>
      <c r="F988" s="36"/>
      <c r="G988" s="52"/>
      <c r="H988" s="28"/>
      <c r="I988" s="28"/>
      <c r="J988" s="28"/>
      <c r="K988" s="28"/>
      <c r="L988" s="28"/>
      <c r="M988" s="28"/>
      <c r="N988" s="28"/>
      <c r="O988" s="28"/>
      <c r="P988" s="28"/>
      <c r="Q988" s="28"/>
      <c r="R988" s="145"/>
      <c r="S988" s="28"/>
      <c r="T988" s="28"/>
      <c r="U988" s="28"/>
      <c r="V988" s="160"/>
      <c r="W988" s="28"/>
      <c r="X988" s="28"/>
      <c r="Y988" s="28"/>
      <c r="Z988" s="28"/>
      <c r="AA988" s="28"/>
      <c r="AB988" s="28"/>
      <c r="AC988" s="28"/>
      <c r="AD988" s="28"/>
      <c r="AE988" s="28"/>
      <c r="AF988" s="28"/>
      <c r="AG988" s="36"/>
      <c r="AH988" s="36"/>
      <c r="AI988" s="36"/>
      <c r="AJ988" s="36"/>
    </row>
    <row r="989" ht="22.5" customHeight="1">
      <c r="A989" s="28"/>
      <c r="B989" s="28"/>
      <c r="C989" s="28"/>
      <c r="D989" s="28"/>
      <c r="E989" s="28"/>
      <c r="F989" s="36"/>
      <c r="G989" s="52"/>
      <c r="H989" s="28"/>
      <c r="I989" s="28"/>
      <c r="J989" s="28"/>
      <c r="K989" s="28"/>
      <c r="L989" s="28"/>
      <c r="M989" s="28"/>
      <c r="N989" s="28"/>
      <c r="O989" s="28"/>
      <c r="P989" s="28"/>
      <c r="Q989" s="28"/>
      <c r="R989" s="145"/>
      <c r="S989" s="28"/>
      <c r="T989" s="28"/>
      <c r="U989" s="28"/>
      <c r="V989" s="160"/>
      <c r="W989" s="28"/>
      <c r="X989" s="28"/>
      <c r="Y989" s="28"/>
      <c r="Z989" s="28"/>
      <c r="AA989" s="28"/>
      <c r="AB989" s="28"/>
      <c r="AC989" s="28"/>
      <c r="AD989" s="28"/>
      <c r="AE989" s="28"/>
      <c r="AF989" s="28"/>
      <c r="AG989" s="36"/>
      <c r="AH989" s="36"/>
      <c r="AI989" s="36"/>
      <c r="AJ989" s="36"/>
    </row>
    <row r="990" ht="22.5" customHeight="1">
      <c r="A990" s="28"/>
      <c r="B990" s="28"/>
      <c r="C990" s="28"/>
      <c r="D990" s="28"/>
      <c r="E990" s="28"/>
      <c r="F990" s="36"/>
      <c r="G990" s="52"/>
      <c r="H990" s="28"/>
      <c r="I990" s="28"/>
      <c r="J990" s="28"/>
      <c r="K990" s="28"/>
      <c r="L990" s="28"/>
      <c r="M990" s="28"/>
      <c r="N990" s="28"/>
      <c r="O990" s="28"/>
      <c r="P990" s="28"/>
      <c r="Q990" s="28"/>
      <c r="R990" s="145"/>
      <c r="S990" s="28"/>
      <c r="T990" s="28"/>
      <c r="U990" s="28"/>
      <c r="V990" s="160"/>
      <c r="W990" s="28"/>
      <c r="X990" s="28"/>
      <c r="Y990" s="28"/>
      <c r="Z990" s="28"/>
      <c r="AA990" s="28"/>
      <c r="AB990" s="28"/>
      <c r="AC990" s="28"/>
      <c r="AD990" s="28"/>
      <c r="AE990" s="28"/>
      <c r="AF990" s="28"/>
      <c r="AG990" s="36"/>
      <c r="AH990" s="36"/>
      <c r="AI990" s="36"/>
      <c r="AJ990" s="36"/>
    </row>
    <row r="991" ht="22.5" customHeight="1">
      <c r="A991" s="28"/>
      <c r="B991" s="28"/>
      <c r="C991" s="28"/>
      <c r="D991" s="28"/>
      <c r="E991" s="28"/>
      <c r="F991" s="36"/>
      <c r="G991" s="52"/>
      <c r="H991" s="28"/>
      <c r="I991" s="28"/>
      <c r="J991" s="28"/>
      <c r="K991" s="28"/>
      <c r="L991" s="28"/>
      <c r="M991" s="28"/>
      <c r="N991" s="28"/>
      <c r="O991" s="28"/>
      <c r="P991" s="28"/>
      <c r="Q991" s="28"/>
      <c r="R991" s="145"/>
      <c r="S991" s="28"/>
      <c r="T991" s="28"/>
      <c r="U991" s="28"/>
      <c r="V991" s="160"/>
      <c r="W991" s="28"/>
      <c r="X991" s="28"/>
      <c r="Y991" s="28"/>
      <c r="Z991" s="28"/>
      <c r="AA991" s="28"/>
      <c r="AB991" s="28"/>
      <c r="AC991" s="28"/>
      <c r="AD991" s="28"/>
      <c r="AE991" s="28"/>
      <c r="AF991" s="28"/>
      <c r="AG991" s="36"/>
      <c r="AH991" s="36"/>
      <c r="AI991" s="36"/>
      <c r="AJ991" s="36"/>
    </row>
    <row r="992" ht="22.5" customHeight="1">
      <c r="A992" s="28"/>
      <c r="B992" s="28"/>
      <c r="C992" s="28"/>
      <c r="D992" s="28"/>
      <c r="E992" s="28"/>
      <c r="F992" s="36"/>
      <c r="G992" s="52"/>
      <c r="H992" s="28"/>
      <c r="I992" s="28"/>
      <c r="J992" s="28"/>
      <c r="K992" s="28"/>
      <c r="L992" s="28"/>
      <c r="M992" s="28"/>
      <c r="N992" s="28"/>
      <c r="O992" s="28"/>
      <c r="P992" s="28"/>
      <c r="Q992" s="28"/>
      <c r="R992" s="145"/>
      <c r="S992" s="28"/>
      <c r="T992" s="28"/>
      <c r="U992" s="28"/>
      <c r="V992" s="160"/>
      <c r="W992" s="28"/>
      <c r="X992" s="28"/>
      <c r="Y992" s="28"/>
      <c r="Z992" s="28"/>
      <c r="AA992" s="28"/>
      <c r="AB992" s="28"/>
      <c r="AC992" s="28"/>
      <c r="AD992" s="28"/>
      <c r="AE992" s="28"/>
      <c r="AF992" s="28"/>
      <c r="AG992" s="36"/>
      <c r="AH992" s="36"/>
      <c r="AI992" s="36"/>
      <c r="AJ992" s="36"/>
    </row>
    <row r="993" ht="22.5" customHeight="1">
      <c r="A993" s="28"/>
      <c r="B993" s="28"/>
      <c r="C993" s="28"/>
      <c r="D993" s="28"/>
      <c r="E993" s="28"/>
      <c r="F993" s="36"/>
      <c r="G993" s="52"/>
      <c r="H993" s="28"/>
      <c r="I993" s="28"/>
      <c r="J993" s="28"/>
      <c r="K993" s="28"/>
      <c r="L993" s="28"/>
      <c r="M993" s="28"/>
      <c r="N993" s="28"/>
      <c r="O993" s="28"/>
      <c r="P993" s="28"/>
      <c r="Q993" s="28"/>
      <c r="R993" s="145"/>
      <c r="S993" s="28"/>
      <c r="T993" s="28"/>
      <c r="U993" s="28"/>
      <c r="V993" s="160"/>
      <c r="W993" s="28"/>
      <c r="X993" s="28"/>
      <c r="Y993" s="28"/>
      <c r="Z993" s="28"/>
      <c r="AA993" s="28"/>
      <c r="AB993" s="28"/>
      <c r="AC993" s="28"/>
      <c r="AD993" s="28"/>
      <c r="AE993" s="28"/>
      <c r="AF993" s="28"/>
      <c r="AG993" s="36"/>
      <c r="AH993" s="36"/>
      <c r="AI993" s="36"/>
      <c r="AJ993" s="36"/>
    </row>
    <row r="994" ht="22.5" customHeight="1">
      <c r="A994" s="28"/>
      <c r="B994" s="28"/>
      <c r="C994" s="28"/>
      <c r="D994" s="28"/>
      <c r="E994" s="28"/>
      <c r="F994" s="36"/>
      <c r="G994" s="52"/>
      <c r="H994" s="28"/>
      <c r="I994" s="28"/>
      <c r="J994" s="28"/>
      <c r="K994" s="28"/>
      <c r="L994" s="28"/>
      <c r="M994" s="28"/>
      <c r="N994" s="28"/>
      <c r="O994" s="28"/>
      <c r="P994" s="28"/>
      <c r="Q994" s="28"/>
      <c r="R994" s="145"/>
      <c r="S994" s="28"/>
      <c r="T994" s="28"/>
      <c r="U994" s="28"/>
      <c r="V994" s="160"/>
      <c r="W994" s="28"/>
      <c r="X994" s="28"/>
      <c r="Y994" s="28"/>
      <c r="Z994" s="28"/>
      <c r="AA994" s="28"/>
      <c r="AB994" s="28"/>
      <c r="AC994" s="28"/>
      <c r="AD994" s="28"/>
      <c r="AE994" s="28"/>
      <c r="AF994" s="28"/>
      <c r="AG994" s="36"/>
      <c r="AH994" s="36"/>
      <c r="AI994" s="36"/>
      <c r="AJ994" s="36"/>
    </row>
    <row r="995" ht="22.5" customHeight="1">
      <c r="A995" s="28"/>
      <c r="B995" s="28"/>
      <c r="C995" s="28"/>
      <c r="D995" s="28"/>
      <c r="E995" s="28"/>
      <c r="F995" s="36"/>
      <c r="G995" s="52"/>
      <c r="H995" s="28"/>
      <c r="I995" s="28"/>
      <c r="J995" s="28"/>
      <c r="K995" s="28"/>
      <c r="L995" s="28"/>
      <c r="M995" s="28"/>
      <c r="N995" s="28"/>
      <c r="O995" s="28"/>
      <c r="P995" s="28"/>
      <c r="Q995" s="28"/>
      <c r="R995" s="145"/>
      <c r="S995" s="28"/>
      <c r="T995" s="28"/>
      <c r="U995" s="28"/>
      <c r="V995" s="160"/>
      <c r="W995" s="28"/>
      <c r="X995" s="28"/>
      <c r="Y995" s="28"/>
      <c r="Z995" s="28"/>
      <c r="AA995" s="28"/>
      <c r="AB995" s="28"/>
      <c r="AC995" s="28"/>
      <c r="AD995" s="28"/>
      <c r="AE995" s="28"/>
      <c r="AF995" s="28"/>
      <c r="AG995" s="36"/>
      <c r="AH995" s="36"/>
      <c r="AI995" s="36"/>
      <c r="AJ995" s="36"/>
    </row>
    <row r="996" ht="22.5" customHeight="1">
      <c r="A996" s="28"/>
      <c r="B996" s="28"/>
      <c r="C996" s="28"/>
      <c r="D996" s="28"/>
      <c r="E996" s="28"/>
      <c r="F996" s="36"/>
      <c r="G996" s="52"/>
      <c r="H996" s="28"/>
      <c r="I996" s="28"/>
      <c r="J996" s="28"/>
      <c r="K996" s="28"/>
      <c r="L996" s="28"/>
      <c r="M996" s="28"/>
      <c r="N996" s="28"/>
      <c r="O996" s="28"/>
      <c r="P996" s="28"/>
      <c r="Q996" s="28"/>
      <c r="R996" s="145"/>
      <c r="S996" s="28"/>
      <c r="T996" s="28"/>
      <c r="U996" s="28"/>
      <c r="V996" s="160"/>
      <c r="W996" s="28"/>
      <c r="X996" s="28"/>
      <c r="Y996" s="28"/>
      <c r="Z996" s="28"/>
      <c r="AA996" s="28"/>
      <c r="AB996" s="28"/>
      <c r="AC996" s="28"/>
      <c r="AD996" s="28"/>
      <c r="AE996" s="28"/>
      <c r="AF996" s="28"/>
      <c r="AG996" s="36"/>
      <c r="AH996" s="36"/>
      <c r="AI996" s="36"/>
      <c r="AJ996" s="36"/>
    </row>
    <row r="997" ht="22.5" customHeight="1">
      <c r="A997" s="28"/>
      <c r="B997" s="28"/>
      <c r="C997" s="28"/>
      <c r="D997" s="28"/>
      <c r="E997" s="28"/>
      <c r="F997" s="36"/>
      <c r="G997" s="52"/>
      <c r="H997" s="28"/>
      <c r="I997" s="28"/>
      <c r="J997" s="28"/>
      <c r="K997" s="28"/>
      <c r="L997" s="28"/>
      <c r="M997" s="28"/>
      <c r="N997" s="28"/>
      <c r="O997" s="28"/>
      <c r="P997" s="28"/>
      <c r="Q997" s="28"/>
      <c r="R997" s="145"/>
      <c r="S997" s="28"/>
      <c r="T997" s="28"/>
      <c r="U997" s="28"/>
      <c r="V997" s="160"/>
      <c r="W997" s="28"/>
      <c r="X997" s="28"/>
      <c r="Y997" s="28"/>
      <c r="Z997" s="28"/>
      <c r="AA997" s="28"/>
      <c r="AB997" s="28"/>
      <c r="AC997" s="28"/>
      <c r="AD997" s="28"/>
      <c r="AE997" s="28"/>
      <c r="AF997" s="28"/>
      <c r="AG997" s="36"/>
      <c r="AH997" s="36"/>
      <c r="AI997" s="36"/>
      <c r="AJ997" s="36"/>
    </row>
    <row r="998" ht="22.5" customHeight="1">
      <c r="A998" s="28"/>
      <c r="B998" s="28"/>
      <c r="C998" s="28"/>
      <c r="D998" s="28"/>
      <c r="E998" s="28"/>
      <c r="F998" s="36"/>
      <c r="G998" s="52"/>
      <c r="H998" s="28"/>
      <c r="I998" s="28"/>
      <c r="J998" s="28"/>
      <c r="K998" s="28"/>
      <c r="L998" s="28"/>
      <c r="M998" s="28"/>
      <c r="N998" s="28"/>
      <c r="O998" s="28"/>
      <c r="P998" s="28"/>
      <c r="Q998" s="28"/>
      <c r="R998" s="145"/>
      <c r="S998" s="28"/>
      <c r="T998" s="28"/>
      <c r="U998" s="28"/>
      <c r="V998" s="160"/>
      <c r="W998" s="28"/>
      <c r="X998" s="28"/>
      <c r="Y998" s="28"/>
      <c r="Z998" s="28"/>
      <c r="AA998" s="28"/>
      <c r="AB998" s="28"/>
      <c r="AC998" s="28"/>
      <c r="AD998" s="28"/>
      <c r="AE998" s="28"/>
      <c r="AF998" s="28"/>
      <c r="AG998" s="36"/>
      <c r="AH998" s="36"/>
      <c r="AI998" s="36"/>
      <c r="AJ998" s="36"/>
    </row>
    <row r="999" ht="22.5" customHeight="1">
      <c r="A999" s="28"/>
      <c r="B999" s="28"/>
      <c r="C999" s="28"/>
      <c r="D999" s="28"/>
      <c r="E999" s="28"/>
      <c r="F999" s="36"/>
      <c r="G999" s="52"/>
      <c r="H999" s="28"/>
      <c r="I999" s="28"/>
      <c r="J999" s="28"/>
      <c r="K999" s="28"/>
      <c r="L999" s="28"/>
      <c r="M999" s="28"/>
      <c r="N999" s="28"/>
      <c r="O999" s="28"/>
      <c r="P999" s="28"/>
      <c r="Q999" s="28"/>
      <c r="R999" s="145"/>
      <c r="S999" s="28"/>
      <c r="T999" s="28"/>
      <c r="U999" s="28"/>
      <c r="V999" s="160"/>
      <c r="W999" s="28"/>
      <c r="X999" s="28"/>
      <c r="Y999" s="28"/>
      <c r="Z999" s="28"/>
      <c r="AA999" s="28"/>
      <c r="AB999" s="28"/>
      <c r="AC999" s="28"/>
      <c r="AD999" s="28"/>
      <c r="AE999" s="28"/>
      <c r="AF999" s="28"/>
      <c r="AG999" s="36"/>
      <c r="AH999" s="36"/>
      <c r="AI999" s="36"/>
      <c r="AJ999" s="36"/>
    </row>
  </sheetData>
  <dataValidations>
    <dataValidation type="list" allowBlank="1" sqref="AG2:AI47">
      <formula1>"NORMAL,NOT OK"</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1.13"/>
    <col customWidth="1" min="2" max="2" width="103.0"/>
    <col customWidth="1" min="3" max="3" width="18.5"/>
    <col customWidth="1" min="4" max="4" width="13.0"/>
    <col customWidth="1" min="5" max="5" width="34.5"/>
  </cols>
  <sheetData>
    <row r="1" ht="22.5" customHeight="1">
      <c r="A1" s="187" t="s">
        <v>4222</v>
      </c>
      <c r="B1" s="188" t="s">
        <v>4223</v>
      </c>
      <c r="C1" s="188" t="s">
        <v>4224</v>
      </c>
      <c r="D1" s="188" t="s">
        <v>4225</v>
      </c>
      <c r="E1" s="15" t="s">
        <v>34</v>
      </c>
    </row>
    <row r="2" ht="22.5" hidden="1" customHeight="1">
      <c r="A2" s="189">
        <v>1.0</v>
      </c>
      <c r="B2" s="190" t="s">
        <v>4227</v>
      </c>
      <c r="C2" s="191"/>
      <c r="D2" s="192">
        <v>46023.0</v>
      </c>
      <c r="E2" s="193" t="s">
        <v>185</v>
      </c>
    </row>
    <row r="3" ht="22.5" customHeight="1">
      <c r="A3" s="189">
        <v>1.0</v>
      </c>
      <c r="B3" s="190" t="s">
        <v>4228</v>
      </c>
      <c r="C3" s="193" t="s">
        <v>4230</v>
      </c>
      <c r="D3" s="192">
        <v>46023.0</v>
      </c>
      <c r="E3" s="193" t="s">
        <v>4232</v>
      </c>
    </row>
    <row r="4" ht="22.5" customHeight="1">
      <c r="A4" s="189">
        <v>2.0</v>
      </c>
      <c r="B4" s="190" t="s">
        <v>4233</v>
      </c>
      <c r="C4" s="193" t="s">
        <v>4230</v>
      </c>
      <c r="D4" s="192">
        <v>46023.0</v>
      </c>
      <c r="E4" s="193" t="s">
        <v>4232</v>
      </c>
    </row>
    <row r="5" ht="22.5" customHeight="1">
      <c r="A5" s="189">
        <v>3.0</v>
      </c>
      <c r="B5" s="190" t="s">
        <v>4235</v>
      </c>
      <c r="C5" s="193" t="s">
        <v>4230</v>
      </c>
      <c r="D5" s="192">
        <v>46023.0</v>
      </c>
      <c r="E5" s="193" t="s">
        <v>4232</v>
      </c>
    </row>
    <row r="6" ht="22.5" hidden="1" customHeight="1">
      <c r="A6" s="189"/>
      <c r="C6" s="191"/>
      <c r="D6" s="192"/>
      <c r="E6" s="191"/>
    </row>
    <row r="7" ht="22.5" hidden="1" customHeight="1">
      <c r="A7" s="189"/>
      <c r="C7" s="191"/>
      <c r="D7" s="192"/>
      <c r="E7" s="191"/>
    </row>
    <row r="8" ht="22.5" hidden="1" customHeight="1">
      <c r="A8" s="189"/>
      <c r="C8" s="191"/>
      <c r="D8" s="192"/>
      <c r="E8" s="191"/>
    </row>
    <row r="9" ht="22.5" hidden="1" customHeight="1">
      <c r="A9" s="189"/>
      <c r="C9" s="191"/>
      <c r="D9" s="192"/>
      <c r="E9" s="191"/>
    </row>
    <row r="10" ht="22.5" hidden="1" customHeight="1">
      <c r="A10" s="189"/>
      <c r="C10" s="191"/>
      <c r="D10" s="192"/>
      <c r="E10" s="191"/>
    </row>
    <row r="11" ht="22.5" hidden="1" customHeight="1">
      <c r="A11" s="189">
        <v>11.0</v>
      </c>
      <c r="B11" s="190" t="s">
        <v>4238</v>
      </c>
      <c r="C11" s="191"/>
      <c r="D11" s="192">
        <v>46024.0</v>
      </c>
      <c r="E11" s="193" t="s">
        <v>4239</v>
      </c>
    </row>
    <row r="12" ht="22.5" hidden="1" customHeight="1">
      <c r="A12" s="189">
        <v>12.0</v>
      </c>
      <c r="B12" s="190" t="s">
        <v>4240</v>
      </c>
      <c r="C12" s="191"/>
      <c r="D12" s="192">
        <v>46024.0</v>
      </c>
      <c r="E12" s="193" t="s">
        <v>713</v>
      </c>
    </row>
    <row r="13" ht="22.5" customHeight="1">
      <c r="A13" s="189">
        <v>4.0</v>
      </c>
      <c r="B13" s="36" t="s">
        <v>4242</v>
      </c>
      <c r="C13" s="55" t="s">
        <v>4243</v>
      </c>
      <c r="D13" s="192">
        <v>46024.0</v>
      </c>
      <c r="E13" s="193" t="s">
        <v>4239</v>
      </c>
    </row>
    <row r="14" ht="22.5" hidden="1" customHeight="1">
      <c r="A14" s="189">
        <v>14.0</v>
      </c>
      <c r="B14" s="36" t="s">
        <v>4244</v>
      </c>
      <c r="C14" s="53"/>
      <c r="D14" s="192">
        <v>46024.0</v>
      </c>
      <c r="E14" s="193" t="s">
        <v>658</v>
      </c>
    </row>
    <row r="15" ht="22.5" hidden="1" customHeight="1">
      <c r="A15" s="189">
        <v>15.0</v>
      </c>
      <c r="B15" s="36" t="s">
        <v>4247</v>
      </c>
      <c r="C15" s="53"/>
      <c r="D15" s="192">
        <v>46024.0</v>
      </c>
      <c r="E15" s="55" t="s">
        <v>302</v>
      </c>
    </row>
    <row r="16" ht="22.5" hidden="1" customHeight="1">
      <c r="A16" s="189">
        <v>16.0</v>
      </c>
      <c r="B16" s="36" t="s">
        <v>4248</v>
      </c>
      <c r="C16" s="53"/>
      <c r="D16" s="192">
        <v>46024.0</v>
      </c>
      <c r="E16" s="193" t="s">
        <v>185</v>
      </c>
    </row>
    <row r="17" ht="22.5" customHeight="1">
      <c r="A17" s="189">
        <v>5.0</v>
      </c>
      <c r="B17" s="36" t="s">
        <v>4249</v>
      </c>
      <c r="C17" s="55" t="s">
        <v>4230</v>
      </c>
      <c r="D17" s="192">
        <v>46025.0</v>
      </c>
      <c r="E17" s="193" t="s">
        <v>4232</v>
      </c>
    </row>
    <row r="18" ht="22.5" hidden="1" customHeight="1">
      <c r="A18" s="189">
        <v>18.0</v>
      </c>
      <c r="B18" s="36" t="s">
        <v>4251</v>
      </c>
      <c r="C18" s="53"/>
      <c r="D18" s="192">
        <v>46025.0</v>
      </c>
      <c r="E18" s="193" t="s">
        <v>4232</v>
      </c>
    </row>
    <row r="19" ht="22.5" hidden="1" customHeight="1">
      <c r="A19" s="189">
        <v>19.0</v>
      </c>
      <c r="B19" s="36" t="s">
        <v>4252</v>
      </c>
      <c r="C19" s="53"/>
      <c r="D19" s="192">
        <v>46025.0</v>
      </c>
      <c r="E19" s="193" t="s">
        <v>4232</v>
      </c>
    </row>
    <row r="20" ht="22.5" hidden="1" customHeight="1">
      <c r="A20" s="189">
        <v>20.0</v>
      </c>
      <c r="B20" s="36" t="s">
        <v>4254</v>
      </c>
      <c r="C20" s="53"/>
      <c r="D20" s="192">
        <v>46025.0</v>
      </c>
      <c r="E20" s="193" t="s">
        <v>185</v>
      </c>
    </row>
    <row r="21" ht="22.5" hidden="1" customHeight="1">
      <c r="A21" s="189">
        <v>21.0</v>
      </c>
      <c r="B21" s="36" t="s">
        <v>4256</v>
      </c>
      <c r="C21" s="53"/>
      <c r="D21" s="192">
        <v>46025.0</v>
      </c>
      <c r="E21" s="193" t="s">
        <v>185</v>
      </c>
    </row>
    <row r="22" ht="22.5" hidden="1" customHeight="1">
      <c r="A22" s="189">
        <v>22.0</v>
      </c>
      <c r="B22" s="36" t="s">
        <v>4257</v>
      </c>
      <c r="C22" s="53"/>
      <c r="D22" s="192">
        <v>46025.0</v>
      </c>
      <c r="E22" s="193" t="s">
        <v>4239</v>
      </c>
    </row>
    <row r="23" ht="22.5" hidden="1" customHeight="1">
      <c r="A23" s="189"/>
      <c r="B23" s="36"/>
      <c r="C23" s="191"/>
      <c r="D23" s="192"/>
      <c r="E23" s="191"/>
    </row>
    <row r="24" ht="22.5" hidden="1" customHeight="1">
      <c r="A24" s="189"/>
      <c r="B24" s="36"/>
      <c r="C24" s="191"/>
      <c r="D24" s="192"/>
      <c r="E24" s="191"/>
    </row>
    <row r="25" ht="22.5" hidden="1" customHeight="1">
      <c r="A25" s="189"/>
      <c r="B25" s="36"/>
      <c r="C25" s="191"/>
      <c r="D25" s="192"/>
      <c r="E25" s="191"/>
    </row>
    <row r="26" ht="22.5" hidden="1" customHeight="1">
      <c r="A26" s="189">
        <v>26.0</v>
      </c>
      <c r="B26" s="36" t="s">
        <v>4259</v>
      </c>
      <c r="C26" s="53"/>
      <c r="D26" s="192">
        <v>46026.0</v>
      </c>
      <c r="E26" s="193" t="s">
        <v>4232</v>
      </c>
    </row>
    <row r="27" ht="22.5" hidden="1" customHeight="1">
      <c r="A27" s="189">
        <v>27.0</v>
      </c>
      <c r="B27" s="36" t="s">
        <v>4260</v>
      </c>
      <c r="C27" s="53"/>
      <c r="D27" s="192">
        <v>46026.0</v>
      </c>
      <c r="E27" s="193" t="s">
        <v>4232</v>
      </c>
    </row>
    <row r="28" ht="22.5" hidden="1" customHeight="1">
      <c r="A28" s="189">
        <v>28.0</v>
      </c>
      <c r="B28" s="36" t="s">
        <v>4261</v>
      </c>
      <c r="C28" s="53"/>
      <c r="D28" s="192">
        <v>46026.0</v>
      </c>
      <c r="E28" s="193" t="s">
        <v>4239</v>
      </c>
    </row>
    <row r="29" ht="22.5" hidden="1" customHeight="1">
      <c r="A29" s="189">
        <v>29.0</v>
      </c>
      <c r="B29" s="36" t="s">
        <v>4261</v>
      </c>
      <c r="C29" s="53"/>
      <c r="D29" s="192">
        <v>46026.0</v>
      </c>
      <c r="E29" s="193" t="s">
        <v>4239</v>
      </c>
    </row>
    <row r="30" ht="22.5" customHeight="1">
      <c r="A30" s="189">
        <v>6.0</v>
      </c>
      <c r="B30" s="36" t="s">
        <v>4264</v>
      </c>
      <c r="C30" s="193" t="s">
        <v>4265</v>
      </c>
      <c r="D30" s="192">
        <v>46026.0</v>
      </c>
      <c r="E30" s="193" t="s">
        <v>4232</v>
      </c>
    </row>
    <row r="31" ht="22.5" hidden="1" customHeight="1">
      <c r="A31" s="189">
        <v>31.0</v>
      </c>
      <c r="B31" s="36" t="s">
        <v>4266</v>
      </c>
      <c r="C31" s="53"/>
      <c r="D31" s="192">
        <v>46026.0</v>
      </c>
      <c r="E31" s="193" t="s">
        <v>185</v>
      </c>
    </row>
    <row r="32" ht="22.5" hidden="1" customHeight="1">
      <c r="A32" s="189">
        <v>32.0</v>
      </c>
      <c r="B32" s="36" t="s">
        <v>4268</v>
      </c>
      <c r="C32" s="53"/>
      <c r="D32" s="192">
        <v>46026.0</v>
      </c>
      <c r="E32" s="193" t="s">
        <v>185</v>
      </c>
    </row>
    <row r="33" ht="22.5" hidden="1" customHeight="1">
      <c r="A33" s="189">
        <v>33.0</v>
      </c>
      <c r="B33" s="36" t="s">
        <v>4269</v>
      </c>
      <c r="C33" s="53"/>
      <c r="D33" s="192">
        <v>46026.0</v>
      </c>
      <c r="E33" s="55" t="s">
        <v>302</v>
      </c>
    </row>
    <row r="34" ht="22.5" hidden="1" customHeight="1">
      <c r="A34" s="189">
        <v>34.0</v>
      </c>
      <c r="B34" s="36" t="s">
        <v>4271</v>
      </c>
      <c r="C34" s="53"/>
      <c r="D34" s="192">
        <v>46027.0</v>
      </c>
      <c r="E34" s="193" t="s">
        <v>4232</v>
      </c>
    </row>
    <row r="35" ht="22.5" hidden="1" customHeight="1">
      <c r="A35" s="189"/>
      <c r="B35" s="36"/>
      <c r="C35" s="191"/>
      <c r="D35" s="192"/>
      <c r="E35" s="191"/>
    </row>
    <row r="36" ht="22.5" hidden="1" customHeight="1">
      <c r="A36" s="189">
        <v>36.0</v>
      </c>
      <c r="B36" s="36" t="s">
        <v>4272</v>
      </c>
      <c r="C36" s="53"/>
      <c r="D36" s="192">
        <v>46027.0</v>
      </c>
      <c r="E36" s="193" t="s">
        <v>4232</v>
      </c>
    </row>
    <row r="37" ht="22.5" hidden="1" customHeight="1">
      <c r="A37" s="189"/>
      <c r="B37" s="36"/>
      <c r="C37" s="191"/>
      <c r="D37" s="192"/>
      <c r="E37" s="191"/>
    </row>
    <row r="38" ht="22.5" customHeight="1">
      <c r="A38" s="189">
        <v>7.0</v>
      </c>
      <c r="B38" s="36" t="s">
        <v>4275</v>
      </c>
      <c r="C38" s="193" t="s">
        <v>4230</v>
      </c>
      <c r="D38" s="192">
        <v>46027.0</v>
      </c>
      <c r="E38" s="55" t="s">
        <v>302</v>
      </c>
    </row>
    <row r="39" ht="22.5" hidden="1" customHeight="1">
      <c r="A39" s="189">
        <v>39.0</v>
      </c>
      <c r="B39" s="36" t="s">
        <v>4276</v>
      </c>
      <c r="C39" s="53"/>
      <c r="D39" s="192">
        <v>46027.0</v>
      </c>
      <c r="E39" s="55" t="s">
        <v>302</v>
      </c>
    </row>
    <row r="40" ht="22.5" hidden="1" customHeight="1">
      <c r="A40" s="189"/>
      <c r="B40" s="36"/>
      <c r="C40" s="191"/>
      <c r="D40" s="192"/>
      <c r="E40" s="191"/>
    </row>
    <row r="41" ht="22.5" hidden="1" customHeight="1">
      <c r="A41" s="189">
        <v>41.0</v>
      </c>
      <c r="B41" s="36" t="s">
        <v>4278</v>
      </c>
      <c r="C41" s="53"/>
      <c r="D41" s="192">
        <v>46027.0</v>
      </c>
      <c r="E41" s="193" t="s">
        <v>185</v>
      </c>
    </row>
    <row r="42" ht="22.5" hidden="1" customHeight="1">
      <c r="A42" s="189">
        <v>42.0</v>
      </c>
      <c r="B42" s="36" t="s">
        <v>4279</v>
      </c>
      <c r="C42" s="53"/>
      <c r="D42" s="192">
        <v>46027.0</v>
      </c>
      <c r="E42" s="193" t="s">
        <v>4239</v>
      </c>
    </row>
    <row r="43" ht="22.5" hidden="1" customHeight="1">
      <c r="A43" s="189">
        <v>43.0</v>
      </c>
      <c r="B43" s="36" t="s">
        <v>4280</v>
      </c>
      <c r="C43" s="53"/>
      <c r="D43" s="192">
        <v>46027.0</v>
      </c>
      <c r="E43" s="193" t="s">
        <v>4239</v>
      </c>
    </row>
    <row r="44" ht="22.5" customHeight="1">
      <c r="A44" s="189">
        <v>8.0</v>
      </c>
      <c r="B44" s="36" t="s">
        <v>4282</v>
      </c>
      <c r="C44" s="55" t="s">
        <v>4265</v>
      </c>
      <c r="D44" s="192">
        <v>46028.0</v>
      </c>
      <c r="E44" s="193" t="s">
        <v>4232</v>
      </c>
    </row>
    <row r="45" ht="22.5" customHeight="1">
      <c r="A45" s="189">
        <v>9.0</v>
      </c>
      <c r="B45" s="36" t="s">
        <v>4285</v>
      </c>
      <c r="C45" s="193" t="s">
        <v>4230</v>
      </c>
      <c r="D45" s="192">
        <v>46028.0</v>
      </c>
      <c r="E45" s="193" t="s">
        <v>4232</v>
      </c>
    </row>
    <row r="46" ht="22.5" hidden="1" customHeight="1">
      <c r="A46" s="189">
        <v>46.0</v>
      </c>
      <c r="B46" s="36" t="s">
        <v>4288</v>
      </c>
      <c r="C46" s="53"/>
      <c r="D46" s="192">
        <v>46028.0</v>
      </c>
      <c r="E46" s="193" t="s">
        <v>713</v>
      </c>
    </row>
    <row r="47" ht="22.5" customHeight="1">
      <c r="A47" s="189">
        <v>10.0</v>
      </c>
      <c r="B47" s="36" t="s">
        <v>4289</v>
      </c>
      <c r="C47" s="55" t="s">
        <v>4230</v>
      </c>
      <c r="D47" s="192">
        <v>46028.0</v>
      </c>
      <c r="E47" s="193" t="s">
        <v>185</v>
      </c>
    </row>
    <row r="48" ht="22.5" hidden="1" customHeight="1">
      <c r="A48" s="189">
        <v>48.0</v>
      </c>
      <c r="B48" s="36" t="s">
        <v>4290</v>
      </c>
      <c r="C48" s="53"/>
      <c r="D48" s="192">
        <v>46028.0</v>
      </c>
      <c r="E48" s="193" t="s">
        <v>185</v>
      </c>
    </row>
    <row r="49" ht="22.5" hidden="1" customHeight="1">
      <c r="A49" s="189">
        <v>49.0</v>
      </c>
      <c r="B49" s="36" t="s">
        <v>4292</v>
      </c>
      <c r="C49" s="53"/>
      <c r="D49" s="192">
        <v>46028.0</v>
      </c>
      <c r="E49" s="55" t="s">
        <v>302</v>
      </c>
    </row>
    <row r="50" ht="22.5" hidden="1" customHeight="1">
      <c r="A50" s="189">
        <v>50.0</v>
      </c>
      <c r="B50" s="36" t="s">
        <v>4293</v>
      </c>
      <c r="C50" s="53"/>
      <c r="D50" s="192">
        <v>46028.0</v>
      </c>
      <c r="E50" s="193" t="s">
        <v>185</v>
      </c>
    </row>
    <row r="51" ht="22.5" hidden="1" customHeight="1">
      <c r="A51" s="189"/>
      <c r="B51" s="36"/>
      <c r="C51" s="191"/>
      <c r="D51" s="192"/>
      <c r="E51" s="191"/>
    </row>
    <row r="52" ht="22.5" hidden="1" customHeight="1">
      <c r="A52" s="189"/>
      <c r="B52" s="36"/>
      <c r="C52" s="55"/>
      <c r="D52" s="192"/>
      <c r="E52" s="191"/>
    </row>
    <row r="53" ht="22.5" hidden="1" customHeight="1">
      <c r="A53" s="189"/>
      <c r="B53" s="36"/>
      <c r="C53" s="191"/>
      <c r="D53" s="192"/>
      <c r="E53" s="191"/>
    </row>
    <row r="54" ht="22.5" hidden="1" customHeight="1">
      <c r="A54" s="189"/>
      <c r="B54" s="36"/>
      <c r="C54" s="191"/>
      <c r="D54" s="192"/>
      <c r="E54" s="191"/>
    </row>
    <row r="55" ht="22.5" hidden="1" customHeight="1">
      <c r="A55" s="189">
        <v>55.0</v>
      </c>
      <c r="B55" s="36" t="s">
        <v>4296</v>
      </c>
      <c r="C55" s="53"/>
      <c r="D55" s="192">
        <v>46028.0</v>
      </c>
      <c r="E55" s="193" t="s">
        <v>185</v>
      </c>
    </row>
    <row r="56" ht="22.5" hidden="1" customHeight="1">
      <c r="A56" s="189">
        <v>56.0</v>
      </c>
      <c r="B56" s="36" t="s">
        <v>4298</v>
      </c>
      <c r="C56" s="53"/>
      <c r="D56" s="192">
        <v>46028.0</v>
      </c>
      <c r="E56" s="193" t="s">
        <v>185</v>
      </c>
    </row>
    <row r="57" ht="22.5" hidden="1" customHeight="1">
      <c r="A57" s="189">
        <v>57.0</v>
      </c>
      <c r="B57" s="36" t="s">
        <v>4299</v>
      </c>
      <c r="C57" s="53"/>
      <c r="D57" s="192">
        <v>46029.0</v>
      </c>
      <c r="E57" s="193" t="s">
        <v>185</v>
      </c>
    </row>
    <row r="58" ht="22.5" hidden="1" customHeight="1">
      <c r="A58" s="189">
        <v>58.0</v>
      </c>
      <c r="B58" s="36" t="s">
        <v>4300</v>
      </c>
      <c r="C58" s="53"/>
      <c r="D58" s="192">
        <v>46029.0</v>
      </c>
      <c r="E58" s="193" t="s">
        <v>4232</v>
      </c>
    </row>
    <row r="59" ht="22.5" hidden="1" customHeight="1">
      <c r="A59" s="189">
        <v>59.0</v>
      </c>
      <c r="B59" s="36" t="s">
        <v>4301</v>
      </c>
      <c r="C59" s="53"/>
      <c r="D59" s="192">
        <v>46029.0</v>
      </c>
      <c r="E59" s="193" t="s">
        <v>185</v>
      </c>
    </row>
    <row r="60" ht="22.5" hidden="1" customHeight="1">
      <c r="A60" s="189">
        <v>60.0</v>
      </c>
      <c r="B60" s="36" t="s">
        <v>4304</v>
      </c>
      <c r="C60" s="53"/>
      <c r="D60" s="192">
        <v>46029.0</v>
      </c>
      <c r="E60" s="193" t="s">
        <v>185</v>
      </c>
    </row>
    <row r="61" ht="22.5" customHeight="1">
      <c r="A61" s="189">
        <v>11.0</v>
      </c>
      <c r="B61" s="36" t="s">
        <v>4305</v>
      </c>
      <c r="C61" s="193" t="s">
        <v>4230</v>
      </c>
      <c r="D61" s="192">
        <v>46029.0</v>
      </c>
      <c r="E61" s="193" t="s">
        <v>4232</v>
      </c>
    </row>
    <row r="62" ht="22.5" hidden="1" customHeight="1">
      <c r="A62" s="189">
        <v>62.0</v>
      </c>
      <c r="B62" s="36" t="s">
        <v>4306</v>
      </c>
      <c r="C62" s="53"/>
      <c r="D62" s="192">
        <v>46029.0</v>
      </c>
      <c r="E62" s="193" t="s">
        <v>4232</v>
      </c>
    </row>
    <row r="63" ht="22.5" hidden="1" customHeight="1">
      <c r="A63" s="189">
        <v>63.0</v>
      </c>
      <c r="B63" s="36" t="s">
        <v>4307</v>
      </c>
      <c r="C63" s="53"/>
      <c r="D63" s="192">
        <v>46029.0</v>
      </c>
      <c r="E63" s="193" t="s">
        <v>713</v>
      </c>
    </row>
    <row r="64" ht="22.5" hidden="1" customHeight="1">
      <c r="A64" s="189">
        <v>64.0</v>
      </c>
      <c r="B64" s="36" t="s">
        <v>4308</v>
      </c>
      <c r="C64" s="53"/>
      <c r="D64" s="192">
        <v>46029.0</v>
      </c>
      <c r="E64" s="193" t="s">
        <v>185</v>
      </c>
    </row>
    <row r="65" ht="22.5" hidden="1" customHeight="1">
      <c r="A65" s="189">
        <v>65.0</v>
      </c>
      <c r="B65" s="36" t="s">
        <v>4309</v>
      </c>
      <c r="C65" s="53"/>
      <c r="D65" s="192">
        <v>46030.0</v>
      </c>
      <c r="E65" s="193" t="s">
        <v>4232</v>
      </c>
    </row>
    <row r="66" ht="22.5" hidden="1" customHeight="1">
      <c r="A66" s="189">
        <v>66.0</v>
      </c>
      <c r="B66" s="36" t="s">
        <v>4311</v>
      </c>
      <c r="C66" s="53"/>
      <c r="D66" s="192">
        <v>46030.0</v>
      </c>
      <c r="E66" s="193" t="s">
        <v>185</v>
      </c>
    </row>
    <row r="67" ht="22.5" hidden="1" customHeight="1">
      <c r="A67" s="189">
        <v>67.0</v>
      </c>
      <c r="B67" s="36" t="s">
        <v>4312</v>
      </c>
      <c r="C67" s="53"/>
      <c r="D67" s="192">
        <v>46030.0</v>
      </c>
      <c r="E67" s="193" t="s">
        <v>713</v>
      </c>
    </row>
    <row r="68" ht="22.5" hidden="1" customHeight="1">
      <c r="A68" s="189">
        <v>68.0</v>
      </c>
      <c r="B68" s="36" t="s">
        <v>4314</v>
      </c>
      <c r="C68" s="53"/>
      <c r="D68" s="192">
        <v>46030.0</v>
      </c>
      <c r="E68" s="193" t="s">
        <v>4232</v>
      </c>
    </row>
    <row r="69" ht="22.5" hidden="1" customHeight="1">
      <c r="A69" s="189">
        <v>69.0</v>
      </c>
      <c r="B69" s="36" t="s">
        <v>4315</v>
      </c>
      <c r="C69" s="53"/>
      <c r="D69" s="192">
        <v>46030.0</v>
      </c>
      <c r="E69" s="193" t="s">
        <v>4232</v>
      </c>
    </row>
    <row r="70" ht="22.5" hidden="1" customHeight="1">
      <c r="A70" s="189">
        <v>70.0</v>
      </c>
      <c r="B70" s="36" t="s">
        <v>4316</v>
      </c>
      <c r="C70" s="53"/>
      <c r="D70" s="192">
        <v>46030.0</v>
      </c>
      <c r="E70" s="55" t="s">
        <v>302</v>
      </c>
    </row>
    <row r="71" ht="22.5" hidden="1" customHeight="1">
      <c r="A71" s="189">
        <v>71.0</v>
      </c>
      <c r="B71" s="36" t="s">
        <v>4317</v>
      </c>
      <c r="C71" s="53"/>
      <c r="D71" s="192">
        <v>46030.0</v>
      </c>
      <c r="E71" s="55" t="s">
        <v>302</v>
      </c>
    </row>
    <row r="72" ht="22.5" hidden="1" customHeight="1">
      <c r="A72" s="189"/>
      <c r="B72" s="36"/>
      <c r="C72" s="191"/>
      <c r="D72" s="192"/>
      <c r="E72" s="191"/>
    </row>
    <row r="73" ht="22.5" hidden="1" customHeight="1">
      <c r="A73" s="189">
        <v>73.0</v>
      </c>
      <c r="B73" s="36" t="s">
        <v>4319</v>
      </c>
      <c r="C73" s="53"/>
      <c r="D73" s="192">
        <v>46030.0</v>
      </c>
      <c r="E73" s="193" t="s">
        <v>658</v>
      </c>
    </row>
    <row r="74" ht="22.5" hidden="1" customHeight="1">
      <c r="A74" s="189">
        <v>74.0</v>
      </c>
      <c r="B74" s="36" t="s">
        <v>4319</v>
      </c>
      <c r="C74" s="53"/>
      <c r="D74" s="192">
        <v>46030.0</v>
      </c>
      <c r="E74" s="193" t="s">
        <v>658</v>
      </c>
    </row>
    <row r="75" ht="22.5" hidden="1" customHeight="1">
      <c r="A75" s="189">
        <v>75.0</v>
      </c>
      <c r="B75" s="36" t="s">
        <v>4322</v>
      </c>
      <c r="C75" s="53"/>
      <c r="D75" s="192">
        <v>46030.0</v>
      </c>
      <c r="E75" s="193" t="s">
        <v>4239</v>
      </c>
    </row>
    <row r="76" ht="22.5" hidden="1" customHeight="1">
      <c r="A76" s="189"/>
      <c r="B76" s="36"/>
      <c r="C76" s="191"/>
      <c r="D76" s="192"/>
      <c r="E76" s="191"/>
    </row>
    <row r="77" ht="22.5" hidden="1" customHeight="1">
      <c r="A77" s="189">
        <v>77.0</v>
      </c>
      <c r="B77" s="36" t="s">
        <v>4323</v>
      </c>
      <c r="C77" s="53"/>
      <c r="D77" s="192">
        <v>46030.0</v>
      </c>
      <c r="E77" s="193" t="s">
        <v>4232</v>
      </c>
    </row>
    <row r="78" ht="22.5" hidden="1" customHeight="1">
      <c r="A78" s="189">
        <v>78.0</v>
      </c>
      <c r="B78" s="36" t="s">
        <v>4324</v>
      </c>
      <c r="C78" s="53"/>
      <c r="D78" s="192">
        <v>46030.0</v>
      </c>
      <c r="E78" s="193" t="s">
        <v>658</v>
      </c>
    </row>
    <row r="79" ht="22.5" hidden="1" customHeight="1">
      <c r="A79" s="189">
        <v>79.0</v>
      </c>
      <c r="B79" s="36" t="s">
        <v>4325</v>
      </c>
      <c r="C79" s="53"/>
      <c r="D79" s="192">
        <v>46030.0</v>
      </c>
      <c r="E79" s="193" t="s">
        <v>185</v>
      </c>
    </row>
    <row r="80" ht="22.5" hidden="1" customHeight="1">
      <c r="A80" s="189">
        <v>80.0</v>
      </c>
      <c r="B80" s="36" t="s">
        <v>4319</v>
      </c>
      <c r="C80" s="53"/>
      <c r="D80" s="192">
        <v>46030.0</v>
      </c>
      <c r="E80" s="193" t="s">
        <v>658</v>
      </c>
    </row>
    <row r="81" ht="22.5" hidden="1" customHeight="1">
      <c r="A81" s="189">
        <v>81.0</v>
      </c>
      <c r="B81" s="36" t="s">
        <v>4328</v>
      </c>
      <c r="C81" s="53"/>
      <c r="D81" s="192">
        <v>46030.0</v>
      </c>
      <c r="E81" s="193" t="s">
        <v>658</v>
      </c>
    </row>
    <row r="82" ht="22.5" customHeight="1">
      <c r="A82" s="189">
        <v>12.0</v>
      </c>
      <c r="B82" s="36" t="s">
        <v>4329</v>
      </c>
      <c r="C82" s="55" t="s">
        <v>4230</v>
      </c>
      <c r="D82" s="192">
        <v>46031.0</v>
      </c>
      <c r="E82" s="193" t="s">
        <v>4232</v>
      </c>
    </row>
    <row r="83" ht="22.5" customHeight="1">
      <c r="A83" s="189">
        <v>13.0</v>
      </c>
      <c r="B83" s="36" t="s">
        <v>4330</v>
      </c>
      <c r="C83" s="193" t="s">
        <v>4265</v>
      </c>
      <c r="D83" s="192">
        <v>46031.0</v>
      </c>
      <c r="E83" s="55" t="s">
        <v>302</v>
      </c>
    </row>
    <row r="84" ht="22.5" hidden="1" customHeight="1">
      <c r="A84" s="189">
        <v>84.0</v>
      </c>
      <c r="B84" s="36" t="s">
        <v>4331</v>
      </c>
      <c r="C84" s="53"/>
      <c r="D84" s="192">
        <v>46031.0</v>
      </c>
      <c r="E84" s="55" t="s">
        <v>302</v>
      </c>
    </row>
    <row r="85" ht="22.5" customHeight="1">
      <c r="A85" s="189">
        <v>14.0</v>
      </c>
      <c r="B85" s="36" t="s">
        <v>4333</v>
      </c>
      <c r="C85" s="193" t="s">
        <v>4265</v>
      </c>
      <c r="D85" s="192">
        <v>46031.0</v>
      </c>
      <c r="E85" s="193" t="s">
        <v>185</v>
      </c>
    </row>
    <row r="86" ht="22.5" hidden="1" customHeight="1">
      <c r="A86" s="189">
        <v>86.0</v>
      </c>
      <c r="B86" s="36" t="s">
        <v>4334</v>
      </c>
      <c r="C86" s="53"/>
      <c r="D86" s="192">
        <v>46031.0</v>
      </c>
      <c r="E86" s="193" t="s">
        <v>4232</v>
      </c>
    </row>
    <row r="87" ht="22.5" hidden="1" customHeight="1">
      <c r="A87" s="189">
        <v>87.0</v>
      </c>
      <c r="B87" s="36" t="s">
        <v>4335</v>
      </c>
      <c r="C87" s="53"/>
      <c r="D87" s="192">
        <v>46031.0</v>
      </c>
      <c r="E87" s="193" t="s">
        <v>4232</v>
      </c>
    </row>
    <row r="88" ht="22.5" hidden="1" customHeight="1">
      <c r="A88" s="189">
        <v>88.0</v>
      </c>
      <c r="B88" s="36" t="s">
        <v>4337</v>
      </c>
      <c r="C88" s="53"/>
      <c r="D88" s="192">
        <v>46031.0</v>
      </c>
      <c r="E88" s="193" t="s">
        <v>185</v>
      </c>
    </row>
    <row r="89" ht="22.5" customHeight="1">
      <c r="A89" s="189">
        <v>15.0</v>
      </c>
      <c r="B89" s="36" t="s">
        <v>4339</v>
      </c>
      <c r="C89" s="193" t="s">
        <v>4265</v>
      </c>
      <c r="D89" s="192">
        <v>46031.0</v>
      </c>
      <c r="E89" s="193" t="s">
        <v>185</v>
      </c>
    </row>
    <row r="90" ht="22.5" customHeight="1">
      <c r="A90" s="189">
        <v>16.0</v>
      </c>
      <c r="B90" s="36" t="s">
        <v>4340</v>
      </c>
      <c r="C90" s="55" t="s">
        <v>4230</v>
      </c>
      <c r="D90" s="192">
        <v>46031.0</v>
      </c>
      <c r="E90" s="193" t="s">
        <v>4232</v>
      </c>
    </row>
    <row r="91" ht="22.5" hidden="1" customHeight="1">
      <c r="A91" s="189">
        <v>91.0</v>
      </c>
      <c r="B91" s="36" t="s">
        <v>4341</v>
      </c>
      <c r="C91" s="53"/>
      <c r="D91" s="192">
        <v>46031.0</v>
      </c>
      <c r="E91" s="193" t="s">
        <v>4239</v>
      </c>
    </row>
    <row r="92" ht="22.5" customHeight="1">
      <c r="A92" s="189">
        <v>17.0</v>
      </c>
      <c r="B92" s="36" t="s">
        <v>4330</v>
      </c>
      <c r="C92" s="193" t="s">
        <v>4265</v>
      </c>
      <c r="D92" s="192">
        <v>46031.0</v>
      </c>
      <c r="E92" s="55" t="s">
        <v>302</v>
      </c>
    </row>
    <row r="93" ht="22.5" customHeight="1">
      <c r="A93" s="189">
        <v>18.0</v>
      </c>
      <c r="B93" s="36" t="s">
        <v>4342</v>
      </c>
      <c r="C93" s="193" t="s">
        <v>4265</v>
      </c>
      <c r="D93" s="192">
        <v>46031.0</v>
      </c>
      <c r="E93" s="193" t="s">
        <v>185</v>
      </c>
    </row>
    <row r="94" ht="22.5" hidden="1" customHeight="1">
      <c r="A94" s="189">
        <v>94.0</v>
      </c>
      <c r="B94" s="36" t="s">
        <v>4343</v>
      </c>
      <c r="C94" s="53"/>
      <c r="D94" s="192">
        <v>46031.0</v>
      </c>
      <c r="E94" s="193" t="s">
        <v>4232</v>
      </c>
    </row>
    <row r="95" ht="22.5" hidden="1" customHeight="1">
      <c r="A95" s="189">
        <v>95.0</v>
      </c>
      <c r="B95" s="36" t="s">
        <v>4345</v>
      </c>
      <c r="C95" s="53"/>
      <c r="D95" s="192">
        <v>46031.0</v>
      </c>
      <c r="E95" s="193" t="s">
        <v>185</v>
      </c>
    </row>
    <row r="96" ht="22.5" hidden="1" customHeight="1">
      <c r="A96" s="189">
        <v>96.0</v>
      </c>
      <c r="B96" s="36" t="s">
        <v>4347</v>
      </c>
      <c r="C96" s="53"/>
      <c r="D96" s="192">
        <v>46031.0</v>
      </c>
      <c r="E96" s="55" t="s">
        <v>302</v>
      </c>
    </row>
    <row r="97" ht="22.5" hidden="1" customHeight="1">
      <c r="A97" s="189">
        <v>97.0</v>
      </c>
      <c r="B97" s="36" t="s">
        <v>4348</v>
      </c>
      <c r="C97" s="53"/>
      <c r="D97" s="192">
        <v>46032.0</v>
      </c>
      <c r="E97" s="193" t="s">
        <v>185</v>
      </c>
    </row>
    <row r="98" ht="22.5" hidden="1" customHeight="1">
      <c r="A98" s="189">
        <v>98.0</v>
      </c>
      <c r="B98" s="36" t="s">
        <v>4349</v>
      </c>
      <c r="C98" s="53"/>
      <c r="D98" s="192">
        <v>46032.0</v>
      </c>
      <c r="E98" s="193" t="s">
        <v>185</v>
      </c>
    </row>
    <row r="99" ht="22.5" customHeight="1">
      <c r="A99" s="189">
        <v>19.0</v>
      </c>
      <c r="B99" s="36" t="s">
        <v>4350</v>
      </c>
      <c r="C99" s="193" t="s">
        <v>4230</v>
      </c>
      <c r="D99" s="192">
        <v>46032.0</v>
      </c>
      <c r="E99" s="193" t="s">
        <v>4232</v>
      </c>
    </row>
    <row r="100" ht="22.5" hidden="1" customHeight="1">
      <c r="A100" s="189">
        <v>100.0</v>
      </c>
      <c r="B100" s="36" t="s">
        <v>4352</v>
      </c>
      <c r="C100" s="53"/>
      <c r="D100" s="192">
        <v>46032.0</v>
      </c>
      <c r="E100" s="193" t="s">
        <v>185</v>
      </c>
    </row>
    <row r="101" ht="22.5" hidden="1" customHeight="1">
      <c r="A101" s="189">
        <v>101.0</v>
      </c>
      <c r="B101" s="36" t="s">
        <v>4353</v>
      </c>
      <c r="C101" s="53"/>
      <c r="D101" s="192">
        <v>46032.0</v>
      </c>
      <c r="E101" s="193" t="s">
        <v>185</v>
      </c>
    </row>
    <row r="102" ht="22.5" hidden="1" customHeight="1">
      <c r="A102" s="189">
        <v>102.0</v>
      </c>
      <c r="B102" s="36" t="s">
        <v>4354</v>
      </c>
      <c r="C102" s="53"/>
      <c r="D102" s="192">
        <v>46032.0</v>
      </c>
      <c r="E102" s="193" t="s">
        <v>185</v>
      </c>
    </row>
    <row r="103" ht="22.5" customHeight="1">
      <c r="A103" s="189">
        <v>20.0</v>
      </c>
      <c r="B103" s="36" t="s">
        <v>4355</v>
      </c>
      <c r="C103" s="193" t="s">
        <v>4230</v>
      </c>
      <c r="D103" s="192">
        <v>46033.0</v>
      </c>
      <c r="E103" s="193" t="s">
        <v>4232</v>
      </c>
    </row>
    <row r="104" ht="22.5" customHeight="1">
      <c r="A104" s="189">
        <v>21.0</v>
      </c>
      <c r="B104" s="36" t="s">
        <v>4357</v>
      </c>
      <c r="C104" s="193" t="s">
        <v>4230</v>
      </c>
      <c r="D104" s="192">
        <v>46033.0</v>
      </c>
      <c r="E104" s="193" t="s">
        <v>4232</v>
      </c>
    </row>
    <row r="105" ht="22.5" hidden="1" customHeight="1">
      <c r="A105" s="189">
        <v>105.0</v>
      </c>
      <c r="B105" s="36" t="s">
        <v>4358</v>
      </c>
      <c r="C105" s="53"/>
      <c r="D105" s="192">
        <v>46033.0</v>
      </c>
      <c r="E105" s="193" t="s">
        <v>4232</v>
      </c>
    </row>
    <row r="106" ht="22.5" hidden="1" customHeight="1">
      <c r="A106" s="189">
        <v>106.0</v>
      </c>
      <c r="B106" s="36" t="s">
        <v>4359</v>
      </c>
      <c r="C106" s="53"/>
      <c r="D106" s="192">
        <v>46033.0</v>
      </c>
      <c r="E106" s="193" t="s">
        <v>4239</v>
      </c>
    </row>
    <row r="107" ht="22.5" hidden="1" customHeight="1">
      <c r="A107" s="189">
        <v>107.0</v>
      </c>
      <c r="B107" s="36" t="s">
        <v>4359</v>
      </c>
      <c r="C107" s="53"/>
      <c r="D107" s="192">
        <v>46033.0</v>
      </c>
      <c r="E107" s="193" t="s">
        <v>4239</v>
      </c>
    </row>
    <row r="108" ht="22.5" customHeight="1">
      <c r="A108" s="189">
        <v>22.0</v>
      </c>
      <c r="B108" s="36" t="s">
        <v>4361</v>
      </c>
      <c r="C108" s="193" t="s">
        <v>4230</v>
      </c>
      <c r="D108" s="192">
        <v>46033.0</v>
      </c>
      <c r="E108" s="193" t="s">
        <v>4232</v>
      </c>
    </row>
    <row r="109" ht="22.5" hidden="1" customHeight="1">
      <c r="A109" s="189">
        <v>109.0</v>
      </c>
      <c r="B109" s="36" t="s">
        <v>4362</v>
      </c>
      <c r="C109" s="53"/>
      <c r="D109" s="192">
        <v>46034.0</v>
      </c>
      <c r="E109" s="193" t="s">
        <v>713</v>
      </c>
    </row>
    <row r="110" ht="22.5" hidden="1" customHeight="1">
      <c r="A110" s="189">
        <v>110.0</v>
      </c>
      <c r="B110" s="36" t="s">
        <v>4364</v>
      </c>
      <c r="C110" s="53"/>
      <c r="D110" s="192">
        <v>46034.0</v>
      </c>
      <c r="E110" s="193" t="s">
        <v>713</v>
      </c>
    </row>
    <row r="111" ht="22.5" hidden="1" customHeight="1">
      <c r="A111" s="189">
        <v>111.0</v>
      </c>
      <c r="B111" s="36" t="s">
        <v>4364</v>
      </c>
      <c r="C111" s="53"/>
      <c r="D111" s="192">
        <v>46034.0</v>
      </c>
      <c r="E111" s="193" t="s">
        <v>713</v>
      </c>
    </row>
    <row r="112" ht="22.5" hidden="1" customHeight="1">
      <c r="A112" s="189">
        <v>112.0</v>
      </c>
      <c r="B112" s="36" t="s">
        <v>4365</v>
      </c>
      <c r="C112" s="53"/>
      <c r="D112" s="192">
        <v>46034.0</v>
      </c>
      <c r="E112" s="193" t="s">
        <v>185</v>
      </c>
    </row>
    <row r="113" ht="22.5" hidden="1" customHeight="1">
      <c r="A113" s="189">
        <v>113.0</v>
      </c>
      <c r="B113" s="36" t="s">
        <v>4367</v>
      </c>
      <c r="C113" s="53"/>
      <c r="D113" s="192">
        <v>46035.0</v>
      </c>
      <c r="E113" s="193" t="s">
        <v>713</v>
      </c>
    </row>
    <row r="114" ht="22.5" hidden="1" customHeight="1">
      <c r="A114" s="189">
        <v>114.0</v>
      </c>
      <c r="B114" s="36" t="s">
        <v>4368</v>
      </c>
      <c r="C114" s="53"/>
      <c r="D114" s="192">
        <v>46035.0</v>
      </c>
      <c r="E114" s="193" t="s">
        <v>4232</v>
      </c>
    </row>
    <row r="115" ht="22.5" hidden="1" customHeight="1">
      <c r="A115" s="189">
        <v>115.0</v>
      </c>
      <c r="B115" s="36" t="s">
        <v>4371</v>
      </c>
      <c r="C115" s="53"/>
      <c r="D115" s="192">
        <v>46035.0</v>
      </c>
      <c r="E115" s="193" t="s">
        <v>4232</v>
      </c>
    </row>
    <row r="116" ht="22.5" hidden="1" customHeight="1">
      <c r="A116" s="189">
        <v>116.0</v>
      </c>
      <c r="B116" s="36" t="s">
        <v>4372</v>
      </c>
      <c r="C116" s="53"/>
      <c r="D116" s="192">
        <v>46036.0</v>
      </c>
      <c r="E116" s="193" t="s">
        <v>713</v>
      </c>
    </row>
    <row r="117" ht="22.5" hidden="1" customHeight="1">
      <c r="A117" s="189">
        <v>117.0</v>
      </c>
      <c r="B117" s="36" t="s">
        <v>4374</v>
      </c>
      <c r="C117" s="53"/>
      <c r="D117" s="192">
        <v>46036.0</v>
      </c>
      <c r="E117" s="193" t="s">
        <v>4232</v>
      </c>
    </row>
    <row r="118" ht="22.5" hidden="1" customHeight="1">
      <c r="A118" s="189">
        <v>118.0</v>
      </c>
      <c r="B118" s="36" t="s">
        <v>4375</v>
      </c>
      <c r="C118" s="53"/>
      <c r="D118" s="192">
        <v>46036.0</v>
      </c>
      <c r="E118" s="193" t="s">
        <v>4232</v>
      </c>
    </row>
    <row r="119" ht="22.5" hidden="1" customHeight="1">
      <c r="A119" s="189">
        <v>119.0</v>
      </c>
      <c r="B119" s="36" t="s">
        <v>4376</v>
      </c>
      <c r="C119" s="53"/>
      <c r="D119" s="192">
        <v>46036.0</v>
      </c>
      <c r="E119" s="193" t="s">
        <v>4232</v>
      </c>
    </row>
    <row r="120" ht="22.5" hidden="1" customHeight="1">
      <c r="A120" s="189">
        <v>120.0</v>
      </c>
      <c r="B120" s="36" t="s">
        <v>4377</v>
      </c>
      <c r="C120" s="53"/>
      <c r="D120" s="192">
        <v>46036.0</v>
      </c>
      <c r="E120" s="193" t="s">
        <v>185</v>
      </c>
    </row>
    <row r="121" ht="22.5" hidden="1" customHeight="1">
      <c r="A121" s="189">
        <v>121.0</v>
      </c>
      <c r="B121" s="36" t="s">
        <v>4379</v>
      </c>
      <c r="C121" s="53"/>
      <c r="D121" s="192">
        <v>46036.0</v>
      </c>
      <c r="E121" s="193" t="s">
        <v>185</v>
      </c>
    </row>
    <row r="122" ht="22.5" hidden="1" customHeight="1">
      <c r="A122" s="189">
        <v>122.0</v>
      </c>
      <c r="B122" s="36" t="s">
        <v>4381</v>
      </c>
      <c r="C122" s="53"/>
      <c r="D122" s="192">
        <v>46036.0</v>
      </c>
      <c r="E122" s="193" t="s">
        <v>4232</v>
      </c>
    </row>
    <row r="123" ht="22.5" hidden="1" customHeight="1">
      <c r="A123" s="189">
        <v>123.0</v>
      </c>
      <c r="B123" s="36" t="s">
        <v>4382</v>
      </c>
      <c r="C123" s="53"/>
      <c r="D123" s="192">
        <v>46036.0</v>
      </c>
      <c r="E123" s="55" t="s">
        <v>302</v>
      </c>
    </row>
    <row r="124" ht="22.5" hidden="1" customHeight="1">
      <c r="A124" s="189">
        <v>124.0</v>
      </c>
      <c r="B124" s="36" t="s">
        <v>4383</v>
      </c>
      <c r="C124" s="53"/>
      <c r="D124" s="192">
        <v>46036.0</v>
      </c>
      <c r="E124" s="55" t="s">
        <v>302</v>
      </c>
    </row>
    <row r="125" ht="22.5" hidden="1" customHeight="1">
      <c r="A125" s="189">
        <v>125.0</v>
      </c>
      <c r="B125" s="36" t="s">
        <v>4385</v>
      </c>
      <c r="C125" s="53"/>
      <c r="D125" s="192">
        <v>46036.0</v>
      </c>
      <c r="E125" s="193" t="s">
        <v>185</v>
      </c>
    </row>
    <row r="126" ht="22.5" hidden="1" customHeight="1">
      <c r="A126" s="189">
        <v>126.0</v>
      </c>
      <c r="B126" s="36" t="s">
        <v>4386</v>
      </c>
      <c r="C126" s="53"/>
      <c r="D126" s="192">
        <v>46036.0</v>
      </c>
      <c r="E126" s="55" t="s">
        <v>302</v>
      </c>
    </row>
    <row r="127" ht="22.5" customHeight="1">
      <c r="A127" s="189">
        <v>23.0</v>
      </c>
      <c r="B127" s="36" t="s">
        <v>4388</v>
      </c>
      <c r="C127" s="55" t="s">
        <v>4230</v>
      </c>
      <c r="D127" s="192">
        <v>46036.0</v>
      </c>
      <c r="E127" s="55" t="s">
        <v>302</v>
      </c>
    </row>
    <row r="128" ht="22.5" hidden="1" customHeight="1">
      <c r="A128" s="189">
        <v>128.0</v>
      </c>
      <c r="B128" s="36" t="s">
        <v>4390</v>
      </c>
      <c r="C128" s="53"/>
      <c r="D128" s="192">
        <v>46036.0</v>
      </c>
      <c r="E128" s="55" t="s">
        <v>302</v>
      </c>
    </row>
    <row r="129" ht="22.5" customHeight="1">
      <c r="A129" s="189">
        <v>24.0</v>
      </c>
      <c r="B129" s="36" t="s">
        <v>4391</v>
      </c>
      <c r="C129" s="55" t="s">
        <v>4230</v>
      </c>
      <c r="D129" s="192">
        <v>46037.0</v>
      </c>
      <c r="E129" s="193" t="s">
        <v>4232</v>
      </c>
    </row>
    <row r="130" ht="22.5" hidden="1" customHeight="1">
      <c r="A130" s="189">
        <v>130.0</v>
      </c>
      <c r="B130" s="36" t="s">
        <v>4393</v>
      </c>
      <c r="C130" s="53"/>
      <c r="D130" s="192">
        <v>46037.0</v>
      </c>
      <c r="E130" s="193" t="s">
        <v>4232</v>
      </c>
    </row>
    <row r="131" ht="22.5" hidden="1" customHeight="1">
      <c r="A131" s="189">
        <v>131.0</v>
      </c>
      <c r="B131" s="36" t="s">
        <v>4396</v>
      </c>
      <c r="C131" s="53"/>
      <c r="D131" s="192">
        <v>46037.0</v>
      </c>
      <c r="E131" s="193" t="s">
        <v>185</v>
      </c>
    </row>
    <row r="132" ht="22.5" hidden="1" customHeight="1">
      <c r="A132" s="189">
        <v>132.0</v>
      </c>
      <c r="B132" s="36" t="s">
        <v>4397</v>
      </c>
      <c r="C132" s="53"/>
      <c r="D132" s="192">
        <v>46038.0</v>
      </c>
      <c r="E132" s="193" t="s">
        <v>4232</v>
      </c>
    </row>
    <row r="133" ht="22.5" hidden="1" customHeight="1">
      <c r="A133" s="189">
        <v>133.0</v>
      </c>
      <c r="B133" s="36" t="s">
        <v>4398</v>
      </c>
      <c r="C133" s="53"/>
      <c r="D133" s="192">
        <v>46038.0</v>
      </c>
      <c r="E133" s="193" t="s">
        <v>4232</v>
      </c>
    </row>
    <row r="134" ht="22.5" hidden="1" customHeight="1">
      <c r="A134" s="189">
        <v>134.0</v>
      </c>
      <c r="B134" s="36" t="s">
        <v>4399</v>
      </c>
      <c r="C134" s="53"/>
      <c r="D134" s="192">
        <v>46038.0</v>
      </c>
      <c r="E134" s="193" t="s">
        <v>713</v>
      </c>
    </row>
    <row r="135" ht="22.5" hidden="1" customHeight="1">
      <c r="A135" s="189">
        <v>135.0</v>
      </c>
      <c r="B135" s="36" t="s">
        <v>4401</v>
      </c>
      <c r="C135" s="53"/>
      <c r="D135" s="192">
        <v>46038.0</v>
      </c>
      <c r="E135" s="193" t="s">
        <v>658</v>
      </c>
    </row>
    <row r="136" ht="22.5" hidden="1" customHeight="1">
      <c r="A136" s="189">
        <v>136.0</v>
      </c>
      <c r="B136" s="36" t="s">
        <v>4405</v>
      </c>
      <c r="C136" s="53"/>
      <c r="D136" s="192">
        <v>46038.0</v>
      </c>
      <c r="E136" s="193" t="s">
        <v>185</v>
      </c>
    </row>
    <row r="137" ht="22.5" hidden="1" customHeight="1">
      <c r="A137" s="189">
        <v>137.0</v>
      </c>
      <c r="B137" s="36" t="s">
        <v>4407</v>
      </c>
      <c r="C137" s="53"/>
      <c r="D137" s="192">
        <v>46038.0</v>
      </c>
      <c r="E137" s="193" t="s">
        <v>658</v>
      </c>
    </row>
    <row r="138" ht="22.5" hidden="1" customHeight="1">
      <c r="A138" s="189">
        <v>138.0</v>
      </c>
      <c r="B138" s="36" t="s">
        <v>4408</v>
      </c>
      <c r="C138" s="53"/>
      <c r="D138" s="192">
        <v>46038.0</v>
      </c>
      <c r="E138" s="193" t="s">
        <v>185</v>
      </c>
    </row>
    <row r="139" ht="22.5" customHeight="1">
      <c r="A139" s="189">
        <v>25.0</v>
      </c>
      <c r="B139" s="36" t="s">
        <v>4410</v>
      </c>
      <c r="C139" s="55" t="s">
        <v>4230</v>
      </c>
      <c r="D139" s="192">
        <v>46038.0</v>
      </c>
      <c r="E139" s="193" t="s">
        <v>4232</v>
      </c>
    </row>
    <row r="140" ht="22.5" hidden="1" customHeight="1">
      <c r="A140" s="189">
        <v>140.0</v>
      </c>
      <c r="B140" s="36" t="s">
        <v>4411</v>
      </c>
      <c r="C140" s="53"/>
      <c r="D140" s="192">
        <v>46038.0</v>
      </c>
      <c r="E140" s="193" t="s">
        <v>185</v>
      </c>
    </row>
    <row r="141" ht="22.5" customHeight="1">
      <c r="A141" s="189">
        <v>26.0</v>
      </c>
      <c r="B141" s="36" t="s">
        <v>4414</v>
      </c>
      <c r="C141" s="193" t="s">
        <v>4230</v>
      </c>
      <c r="D141" s="192">
        <v>46039.0</v>
      </c>
      <c r="E141" s="193" t="s">
        <v>4232</v>
      </c>
    </row>
    <row r="142" ht="22.5" hidden="1" customHeight="1">
      <c r="A142" s="189">
        <v>142.0</v>
      </c>
      <c r="B142" s="36" t="s">
        <v>4415</v>
      </c>
      <c r="C142" s="53"/>
      <c r="D142" s="192">
        <v>46039.0</v>
      </c>
      <c r="E142" s="193" t="s">
        <v>4232</v>
      </c>
    </row>
    <row r="143" ht="22.5" hidden="1" customHeight="1">
      <c r="A143" s="189">
        <v>143.0</v>
      </c>
      <c r="B143" s="36" t="s">
        <v>4416</v>
      </c>
      <c r="C143" s="53"/>
      <c r="D143" s="192">
        <v>46039.0</v>
      </c>
      <c r="E143" s="193" t="s">
        <v>185</v>
      </c>
    </row>
    <row r="144" ht="22.5" hidden="1" customHeight="1">
      <c r="A144" s="189">
        <v>144.0</v>
      </c>
      <c r="B144" s="36" t="s">
        <v>4418</v>
      </c>
      <c r="C144" s="53"/>
      <c r="D144" s="192">
        <v>46039.0</v>
      </c>
      <c r="E144" s="193" t="s">
        <v>185</v>
      </c>
    </row>
    <row r="145" ht="22.5" hidden="1" customHeight="1">
      <c r="A145" s="189">
        <v>145.0</v>
      </c>
      <c r="B145" s="36" t="s">
        <v>4419</v>
      </c>
      <c r="C145" s="53"/>
      <c r="D145" s="192">
        <v>46039.0</v>
      </c>
      <c r="E145" s="193" t="s">
        <v>185</v>
      </c>
    </row>
    <row r="146" ht="22.5" customHeight="1">
      <c r="A146" s="189">
        <v>27.0</v>
      </c>
      <c r="B146" s="36" t="s">
        <v>4421</v>
      </c>
      <c r="C146" s="55" t="s">
        <v>4230</v>
      </c>
      <c r="D146" s="192">
        <v>46039.0</v>
      </c>
      <c r="E146" s="55" t="s">
        <v>302</v>
      </c>
    </row>
    <row r="147" ht="22.5" hidden="1" customHeight="1">
      <c r="A147" s="189">
        <v>147.0</v>
      </c>
      <c r="B147" s="36" t="s">
        <v>4422</v>
      </c>
      <c r="C147" s="53"/>
      <c r="D147" s="192">
        <v>46039.0</v>
      </c>
      <c r="E147" s="193" t="s">
        <v>4232</v>
      </c>
    </row>
    <row r="148" ht="22.5" hidden="1" customHeight="1">
      <c r="A148" s="189">
        <v>148.0</v>
      </c>
      <c r="B148" s="36" t="s">
        <v>4423</v>
      </c>
      <c r="C148" s="53"/>
      <c r="D148" s="192">
        <v>46039.0</v>
      </c>
      <c r="E148" s="193" t="s">
        <v>185</v>
      </c>
    </row>
    <row r="149" ht="22.5" hidden="1" customHeight="1">
      <c r="A149" s="189">
        <v>149.0</v>
      </c>
      <c r="B149" s="36" t="s">
        <v>4424</v>
      </c>
      <c r="C149" s="53"/>
      <c r="D149" s="192">
        <v>46039.0</v>
      </c>
      <c r="E149" s="193" t="s">
        <v>4239</v>
      </c>
    </row>
    <row r="150" ht="22.5" hidden="1" customHeight="1">
      <c r="A150" s="189">
        <v>150.0</v>
      </c>
      <c r="B150" s="36" t="s">
        <v>4416</v>
      </c>
      <c r="C150" s="53"/>
      <c r="D150" s="192">
        <v>46039.0</v>
      </c>
      <c r="E150" s="193" t="s">
        <v>185</v>
      </c>
    </row>
    <row r="151" ht="22.5" customHeight="1">
      <c r="A151" s="189">
        <v>28.0</v>
      </c>
      <c r="B151" s="36" t="s">
        <v>4427</v>
      </c>
      <c r="C151" s="193" t="s">
        <v>4265</v>
      </c>
      <c r="D151" s="192">
        <v>46040.0</v>
      </c>
      <c r="E151" s="193" t="s">
        <v>4232</v>
      </c>
    </row>
    <row r="152" ht="22.5" hidden="1" customHeight="1">
      <c r="A152" s="189">
        <v>152.0</v>
      </c>
      <c r="B152" s="36" t="s">
        <v>4428</v>
      </c>
      <c r="C152" s="53"/>
      <c r="D152" s="192">
        <v>46040.0</v>
      </c>
      <c r="E152" s="193" t="s">
        <v>185</v>
      </c>
    </row>
    <row r="153" ht="22.5" hidden="1" customHeight="1">
      <c r="A153" s="189"/>
      <c r="B153" s="36"/>
      <c r="C153" s="55"/>
      <c r="D153" s="192"/>
      <c r="E153" s="191"/>
    </row>
    <row r="154" ht="22.5" hidden="1" customHeight="1">
      <c r="A154" s="189">
        <v>154.0</v>
      </c>
      <c r="B154" s="36" t="s">
        <v>4430</v>
      </c>
      <c r="C154" s="53"/>
      <c r="D154" s="192">
        <v>46040.0</v>
      </c>
      <c r="E154" s="193" t="s">
        <v>4239</v>
      </c>
    </row>
    <row r="155" ht="22.5" hidden="1" customHeight="1">
      <c r="A155" s="189">
        <v>155.0</v>
      </c>
      <c r="B155" s="36" t="s">
        <v>4431</v>
      </c>
      <c r="C155" s="53"/>
      <c r="D155" s="192">
        <v>46040.0</v>
      </c>
      <c r="E155" s="193" t="s">
        <v>185</v>
      </c>
    </row>
    <row r="156" ht="22.5" customHeight="1">
      <c r="A156" s="189">
        <v>29.0</v>
      </c>
      <c r="B156" s="36" t="s">
        <v>4432</v>
      </c>
      <c r="C156" s="193" t="s">
        <v>4230</v>
      </c>
      <c r="D156" s="192">
        <v>46040.0</v>
      </c>
      <c r="E156" s="193" t="s">
        <v>4232</v>
      </c>
    </row>
    <row r="157" ht="22.5" hidden="1" customHeight="1">
      <c r="A157" s="189">
        <v>157.0</v>
      </c>
      <c r="B157" s="36" t="s">
        <v>4433</v>
      </c>
      <c r="C157" s="53"/>
      <c r="D157" s="192">
        <v>46040.0</v>
      </c>
      <c r="E157" s="193" t="s">
        <v>185</v>
      </c>
    </row>
    <row r="158" ht="22.5" hidden="1" customHeight="1">
      <c r="A158" s="189">
        <v>158.0</v>
      </c>
      <c r="B158" s="36" t="s">
        <v>4435</v>
      </c>
      <c r="C158" s="53"/>
      <c r="D158" s="192">
        <v>46041.0</v>
      </c>
      <c r="E158" s="193" t="s">
        <v>4232</v>
      </c>
    </row>
    <row r="159" ht="22.5" hidden="1" customHeight="1">
      <c r="A159" s="189">
        <v>159.0</v>
      </c>
      <c r="B159" s="36" t="s">
        <v>4436</v>
      </c>
      <c r="C159" s="53"/>
      <c r="D159" s="192">
        <v>46041.0</v>
      </c>
      <c r="E159" s="193" t="s">
        <v>713</v>
      </c>
    </row>
    <row r="160" ht="22.5" hidden="1" customHeight="1">
      <c r="A160" s="189">
        <v>160.0</v>
      </c>
      <c r="B160" s="36" t="s">
        <v>4438</v>
      </c>
      <c r="C160" s="53"/>
      <c r="D160" s="192">
        <v>46041.0</v>
      </c>
      <c r="E160" s="193" t="s">
        <v>4232</v>
      </c>
    </row>
    <row r="161" ht="22.5" hidden="1" customHeight="1">
      <c r="A161" s="189">
        <v>161.0</v>
      </c>
      <c r="B161" s="36" t="s">
        <v>4439</v>
      </c>
      <c r="C161" s="53"/>
      <c r="D161" s="192">
        <v>46041.0</v>
      </c>
      <c r="E161" s="193" t="s">
        <v>185</v>
      </c>
    </row>
    <row r="162" ht="22.5" hidden="1" customHeight="1">
      <c r="A162" s="189">
        <v>162.0</v>
      </c>
      <c r="B162" s="36" t="s">
        <v>4441</v>
      </c>
      <c r="C162" s="53"/>
      <c r="D162" s="192">
        <v>46041.0</v>
      </c>
      <c r="E162" s="193" t="s">
        <v>713</v>
      </c>
    </row>
    <row r="163" ht="22.5" hidden="1" customHeight="1">
      <c r="A163" s="189">
        <v>163.0</v>
      </c>
      <c r="B163" s="36" t="s">
        <v>4442</v>
      </c>
      <c r="C163" s="53"/>
      <c r="D163" s="192">
        <v>46041.0</v>
      </c>
      <c r="E163" s="193" t="s">
        <v>4232</v>
      </c>
    </row>
    <row r="164" ht="22.5" hidden="1" customHeight="1">
      <c r="A164" s="189">
        <v>164.0</v>
      </c>
      <c r="B164" s="36" t="s">
        <v>4443</v>
      </c>
      <c r="C164" s="53"/>
      <c r="D164" s="192">
        <v>46041.0</v>
      </c>
      <c r="E164" s="193" t="s">
        <v>185</v>
      </c>
    </row>
    <row r="165" ht="22.5" hidden="1" customHeight="1">
      <c r="A165" s="189">
        <v>165.0</v>
      </c>
      <c r="B165" s="36" t="s">
        <v>4445</v>
      </c>
      <c r="C165" s="53"/>
      <c r="D165" s="192">
        <v>46041.0</v>
      </c>
      <c r="E165" s="193" t="s">
        <v>185</v>
      </c>
    </row>
    <row r="166" ht="22.5" hidden="1" customHeight="1">
      <c r="A166" s="189"/>
      <c r="B166" s="36"/>
      <c r="C166" s="191"/>
      <c r="D166" s="192"/>
      <c r="E166" s="191"/>
    </row>
    <row r="167" ht="22.5" hidden="1" customHeight="1">
      <c r="A167" s="189">
        <v>167.0</v>
      </c>
      <c r="B167" s="36" t="s">
        <v>4446</v>
      </c>
      <c r="C167" s="53"/>
      <c r="D167" s="192">
        <v>46041.0</v>
      </c>
      <c r="E167" s="193" t="s">
        <v>185</v>
      </c>
    </row>
    <row r="168" ht="22.5" customHeight="1">
      <c r="A168" s="189">
        <v>30.0</v>
      </c>
      <c r="B168" s="36" t="s">
        <v>4448</v>
      </c>
      <c r="C168" s="193" t="s">
        <v>4230</v>
      </c>
      <c r="D168" s="192">
        <v>46042.0</v>
      </c>
      <c r="E168" s="193" t="s">
        <v>4232</v>
      </c>
    </row>
    <row r="169" ht="22.5" hidden="1" customHeight="1">
      <c r="A169" s="189">
        <v>169.0</v>
      </c>
      <c r="B169" s="36" t="s">
        <v>4449</v>
      </c>
      <c r="C169" s="53"/>
      <c r="D169" s="192">
        <v>46042.0</v>
      </c>
      <c r="E169" s="193" t="s">
        <v>185</v>
      </c>
    </row>
    <row r="170" ht="22.5" hidden="1" customHeight="1">
      <c r="A170" s="189"/>
      <c r="B170" s="36"/>
      <c r="C170" s="55"/>
      <c r="D170" s="192"/>
      <c r="E170" s="191"/>
    </row>
    <row r="171" ht="22.5" hidden="1" customHeight="1">
      <c r="A171" s="189">
        <v>171.0</v>
      </c>
      <c r="B171" s="36" t="s">
        <v>4451</v>
      </c>
      <c r="C171" s="53"/>
      <c r="D171" s="192">
        <v>46042.0</v>
      </c>
      <c r="E171" s="193" t="s">
        <v>185</v>
      </c>
    </row>
    <row r="172" ht="22.5" hidden="1" customHeight="1">
      <c r="A172" s="189">
        <v>172.0</v>
      </c>
      <c r="B172" s="36" t="s">
        <v>4453</v>
      </c>
      <c r="C172" s="53"/>
      <c r="D172" s="192">
        <v>46042.0</v>
      </c>
      <c r="E172" s="193" t="s">
        <v>713</v>
      </c>
    </row>
    <row r="173" ht="22.5" hidden="1" customHeight="1">
      <c r="A173" s="189">
        <v>173.0</v>
      </c>
      <c r="B173" s="36" t="s">
        <v>4455</v>
      </c>
      <c r="C173" s="53"/>
      <c r="D173" s="192">
        <v>46042.0</v>
      </c>
      <c r="E173" s="193" t="s">
        <v>4232</v>
      </c>
    </row>
    <row r="174" ht="22.5" hidden="1" customHeight="1">
      <c r="A174" s="189">
        <v>174.0</v>
      </c>
      <c r="B174" s="36" t="s">
        <v>4456</v>
      </c>
      <c r="C174" s="53"/>
      <c r="D174" s="192">
        <v>46042.0</v>
      </c>
      <c r="E174" s="193" t="s">
        <v>4232</v>
      </c>
    </row>
    <row r="175" ht="22.5" hidden="1" customHeight="1">
      <c r="A175" s="189">
        <v>175.0</v>
      </c>
      <c r="B175" s="36" t="s">
        <v>4458</v>
      </c>
      <c r="C175" s="53"/>
      <c r="D175" s="192">
        <v>46042.0</v>
      </c>
      <c r="E175" s="55" t="s">
        <v>302</v>
      </c>
    </row>
    <row r="176" ht="22.5" hidden="1" customHeight="1">
      <c r="A176" s="189">
        <v>176.0</v>
      </c>
      <c r="B176" s="36" t="s">
        <v>4460</v>
      </c>
      <c r="C176" s="53"/>
      <c r="D176" s="192">
        <v>46042.0</v>
      </c>
      <c r="E176" s="193" t="s">
        <v>185</v>
      </c>
    </row>
    <row r="177" ht="22.5" hidden="1" customHeight="1">
      <c r="A177" s="189">
        <v>177.0</v>
      </c>
      <c r="B177" s="36" t="s">
        <v>4462</v>
      </c>
      <c r="C177" s="53"/>
      <c r="D177" s="192">
        <v>46042.0</v>
      </c>
      <c r="E177" s="55" t="s">
        <v>302</v>
      </c>
    </row>
    <row r="178" ht="22.5" customHeight="1">
      <c r="A178" s="189">
        <v>31.0</v>
      </c>
      <c r="B178" s="36" t="s">
        <v>4464</v>
      </c>
      <c r="C178" s="55" t="s">
        <v>4230</v>
      </c>
      <c r="D178" s="192">
        <v>46043.0</v>
      </c>
      <c r="E178" s="193" t="s">
        <v>4232</v>
      </c>
    </row>
    <row r="179" ht="22.5" customHeight="1">
      <c r="A179" s="189">
        <v>32.0</v>
      </c>
      <c r="B179" s="36" t="s">
        <v>4465</v>
      </c>
      <c r="C179" s="193" t="s">
        <v>4230</v>
      </c>
      <c r="D179" s="192">
        <v>46043.0</v>
      </c>
      <c r="E179" s="193" t="s">
        <v>4232</v>
      </c>
    </row>
    <row r="180" ht="22.5" customHeight="1">
      <c r="A180" s="189">
        <v>33.0</v>
      </c>
      <c r="B180" s="36" t="s">
        <v>4466</v>
      </c>
      <c r="C180" s="193" t="s">
        <v>4230</v>
      </c>
      <c r="D180" s="192">
        <v>46043.0</v>
      </c>
      <c r="E180" s="193" t="s">
        <v>185</v>
      </c>
    </row>
    <row r="181" ht="22.5" hidden="1" customHeight="1">
      <c r="A181" s="189">
        <v>181.0</v>
      </c>
      <c r="B181" s="36" t="s">
        <v>4468</v>
      </c>
      <c r="C181" s="53"/>
      <c r="D181" s="192">
        <v>46043.0</v>
      </c>
      <c r="E181" s="55" t="s">
        <v>302</v>
      </c>
    </row>
    <row r="182" ht="22.5" customHeight="1">
      <c r="A182" s="189">
        <v>34.0</v>
      </c>
      <c r="B182" s="36" t="s">
        <v>4469</v>
      </c>
      <c r="C182" s="193" t="s">
        <v>4230</v>
      </c>
      <c r="D182" s="192">
        <v>46044.0</v>
      </c>
      <c r="E182" s="193" t="s">
        <v>4232</v>
      </c>
    </row>
    <row r="183" ht="22.5" hidden="1" customHeight="1">
      <c r="A183" s="189">
        <v>183.0</v>
      </c>
      <c r="B183" s="36" t="s">
        <v>4471</v>
      </c>
      <c r="C183" s="53"/>
      <c r="D183" s="192">
        <v>46044.0</v>
      </c>
      <c r="E183" s="193" t="s">
        <v>4232</v>
      </c>
    </row>
    <row r="184" ht="22.5" customHeight="1">
      <c r="A184" s="189">
        <v>35.0</v>
      </c>
      <c r="B184" s="36" t="s">
        <v>4472</v>
      </c>
      <c r="C184" s="55" t="s">
        <v>4230</v>
      </c>
      <c r="D184" s="192">
        <v>46044.0</v>
      </c>
      <c r="E184" s="193" t="s">
        <v>4232</v>
      </c>
    </row>
    <row r="185" ht="22.5" hidden="1" customHeight="1">
      <c r="A185" s="189">
        <v>185.0</v>
      </c>
      <c r="B185" s="36" t="s">
        <v>4474</v>
      </c>
      <c r="C185" s="53"/>
      <c r="D185" s="192">
        <v>46044.0</v>
      </c>
      <c r="E185" s="193" t="s">
        <v>185</v>
      </c>
    </row>
    <row r="186" ht="22.5" hidden="1" customHeight="1">
      <c r="A186" s="189">
        <v>186.0</v>
      </c>
      <c r="B186" s="36" t="s">
        <v>4476</v>
      </c>
      <c r="C186" s="53"/>
      <c r="D186" s="192">
        <v>46044.0</v>
      </c>
      <c r="E186" s="193" t="s">
        <v>4232</v>
      </c>
    </row>
    <row r="187" ht="22.5" hidden="1" customHeight="1">
      <c r="A187" s="189">
        <v>187.0</v>
      </c>
      <c r="B187" s="36" t="s">
        <v>4477</v>
      </c>
      <c r="C187" s="53"/>
      <c r="D187" s="192">
        <v>46044.0</v>
      </c>
      <c r="E187" s="55" t="s">
        <v>302</v>
      </c>
    </row>
    <row r="188" ht="22.5" customHeight="1">
      <c r="A188" s="189">
        <v>36.0</v>
      </c>
      <c r="B188" s="36" t="s">
        <v>4479</v>
      </c>
      <c r="C188" s="193" t="s">
        <v>4230</v>
      </c>
      <c r="D188" s="192">
        <v>46045.0</v>
      </c>
      <c r="E188" s="193" t="s">
        <v>185</v>
      </c>
    </row>
    <row r="189" ht="22.5" hidden="1" customHeight="1">
      <c r="A189" s="189">
        <v>190.0</v>
      </c>
      <c r="B189" s="36" t="s">
        <v>4481</v>
      </c>
      <c r="C189" s="53"/>
      <c r="D189" s="192">
        <v>46045.0</v>
      </c>
      <c r="E189" s="193" t="s">
        <v>4232</v>
      </c>
    </row>
    <row r="190" ht="22.5" hidden="1" customHeight="1">
      <c r="A190" s="189">
        <v>191.0</v>
      </c>
      <c r="B190" s="36" t="s">
        <v>4483</v>
      </c>
      <c r="C190" s="53"/>
      <c r="D190" s="192">
        <v>46045.0</v>
      </c>
      <c r="E190" s="193" t="s">
        <v>185</v>
      </c>
    </row>
    <row r="191" ht="22.5" hidden="1" customHeight="1">
      <c r="A191" s="189"/>
      <c r="B191" s="36"/>
      <c r="C191" s="191"/>
      <c r="D191" s="192"/>
      <c r="E191" s="191"/>
    </row>
    <row r="192" ht="22.5" hidden="1" customHeight="1">
      <c r="A192" s="189"/>
      <c r="B192" s="36"/>
      <c r="C192" s="191"/>
      <c r="D192" s="192"/>
      <c r="E192" s="191"/>
    </row>
    <row r="193" ht="22.5" hidden="1" customHeight="1">
      <c r="A193" s="189"/>
      <c r="B193" s="36"/>
      <c r="C193" s="191"/>
      <c r="D193" s="192"/>
      <c r="E193" s="191"/>
    </row>
    <row r="194" ht="22.5" hidden="1" customHeight="1">
      <c r="A194" s="189">
        <v>197.0</v>
      </c>
      <c r="B194" s="36" t="s">
        <v>4485</v>
      </c>
      <c r="C194" s="53"/>
      <c r="D194" s="192">
        <v>46046.0</v>
      </c>
      <c r="E194" s="193" t="s">
        <v>185</v>
      </c>
    </row>
    <row r="195" ht="22.5" hidden="1" customHeight="1">
      <c r="A195" s="189">
        <v>198.0</v>
      </c>
      <c r="B195" s="36" t="s">
        <v>4486</v>
      </c>
      <c r="C195" s="53"/>
      <c r="D195" s="192">
        <v>46046.0</v>
      </c>
      <c r="E195" s="193" t="s">
        <v>4239</v>
      </c>
    </row>
    <row r="196" ht="22.5" hidden="1" customHeight="1">
      <c r="A196" s="189">
        <v>199.0</v>
      </c>
      <c r="B196" s="36" t="s">
        <v>4489</v>
      </c>
      <c r="C196" s="53"/>
      <c r="D196" s="192">
        <v>46046.0</v>
      </c>
      <c r="E196" s="193" t="s">
        <v>4232</v>
      </c>
    </row>
    <row r="197" ht="22.5" hidden="1" customHeight="1">
      <c r="A197" s="189">
        <v>200.0</v>
      </c>
      <c r="B197" s="36" t="s">
        <v>4490</v>
      </c>
      <c r="C197" s="53"/>
      <c r="D197" s="192">
        <v>46047.0</v>
      </c>
      <c r="E197" s="193" t="s">
        <v>4232</v>
      </c>
    </row>
    <row r="198" ht="22.5" customHeight="1">
      <c r="A198" s="189">
        <v>37.0</v>
      </c>
      <c r="B198" s="36" t="s">
        <v>4492</v>
      </c>
      <c r="C198" s="55" t="s">
        <v>4230</v>
      </c>
      <c r="D198" s="192">
        <v>46047.0</v>
      </c>
      <c r="E198" s="193" t="s">
        <v>4239</v>
      </c>
    </row>
    <row r="199" ht="22.5" customHeight="1">
      <c r="A199" s="189">
        <v>38.0</v>
      </c>
      <c r="B199" s="36" t="s">
        <v>4493</v>
      </c>
      <c r="C199" s="193" t="s">
        <v>4230</v>
      </c>
      <c r="D199" s="192">
        <v>46047.0</v>
      </c>
      <c r="E199" s="193" t="s">
        <v>4232</v>
      </c>
    </row>
    <row r="200" ht="22.5" hidden="1" customHeight="1">
      <c r="A200" s="189">
        <v>203.0</v>
      </c>
      <c r="B200" s="36" t="s">
        <v>4495</v>
      </c>
      <c r="C200" s="53"/>
      <c r="D200" s="192">
        <v>46047.0</v>
      </c>
      <c r="E200" s="193" t="s">
        <v>4239</v>
      </c>
    </row>
    <row r="201" ht="22.5" hidden="1" customHeight="1">
      <c r="A201" s="189">
        <v>204.0</v>
      </c>
      <c r="B201" s="36" t="s">
        <v>4497</v>
      </c>
      <c r="C201" s="53"/>
      <c r="D201" s="192">
        <v>46048.0</v>
      </c>
      <c r="E201" s="193" t="s">
        <v>4232</v>
      </c>
    </row>
    <row r="202" ht="22.5" customHeight="1">
      <c r="A202" s="189">
        <v>39.0</v>
      </c>
      <c r="B202" s="36" t="s">
        <v>4498</v>
      </c>
      <c r="C202" s="193" t="s">
        <v>4230</v>
      </c>
      <c r="D202" s="192">
        <v>46048.0</v>
      </c>
      <c r="E202" s="193" t="s">
        <v>4232</v>
      </c>
    </row>
    <row r="203" ht="22.5" hidden="1" customHeight="1">
      <c r="A203" s="189"/>
      <c r="B203" s="36"/>
      <c r="C203" s="191"/>
      <c r="D203" s="192"/>
      <c r="E203" s="191"/>
    </row>
    <row r="204" ht="22.5" hidden="1" customHeight="1">
      <c r="A204" s="189">
        <v>207.0</v>
      </c>
      <c r="B204" s="36" t="s">
        <v>4500</v>
      </c>
      <c r="C204" s="53"/>
      <c r="D204" s="192">
        <v>46048.0</v>
      </c>
      <c r="E204" s="193" t="s">
        <v>185</v>
      </c>
    </row>
    <row r="205" ht="22.5" hidden="1" customHeight="1">
      <c r="A205" s="189">
        <v>209.0</v>
      </c>
      <c r="B205" s="36" t="s">
        <v>4502</v>
      </c>
      <c r="C205" s="53"/>
      <c r="D205" s="192">
        <v>46048.0</v>
      </c>
      <c r="E205" s="193" t="s">
        <v>185</v>
      </c>
    </row>
    <row r="206" ht="22.5" hidden="1" customHeight="1">
      <c r="A206" s="189">
        <v>210.0</v>
      </c>
      <c r="B206" s="36" t="s">
        <v>4503</v>
      </c>
      <c r="C206" s="53"/>
      <c r="D206" s="192">
        <v>46048.0</v>
      </c>
      <c r="E206" s="193" t="s">
        <v>4232</v>
      </c>
    </row>
    <row r="207" ht="22.5" hidden="1" customHeight="1">
      <c r="A207" s="189">
        <v>211.0</v>
      </c>
      <c r="B207" s="36" t="s">
        <v>4504</v>
      </c>
      <c r="C207" s="53"/>
      <c r="D207" s="192">
        <v>46049.0</v>
      </c>
      <c r="E207" s="193" t="s">
        <v>658</v>
      </c>
    </row>
    <row r="208" ht="22.5" hidden="1" customHeight="1">
      <c r="A208" s="189">
        <v>212.0</v>
      </c>
      <c r="B208" s="36" t="s">
        <v>4506</v>
      </c>
      <c r="C208" s="53"/>
      <c r="D208" s="192">
        <v>46049.0</v>
      </c>
      <c r="E208" s="193" t="s">
        <v>4232</v>
      </c>
    </row>
    <row r="209" ht="22.5" hidden="1" customHeight="1">
      <c r="A209" s="189">
        <v>213.0</v>
      </c>
      <c r="B209" s="36" t="s">
        <v>4507</v>
      </c>
      <c r="C209" s="53"/>
      <c r="D209" s="192">
        <v>46049.0</v>
      </c>
      <c r="E209" s="193" t="s">
        <v>4232</v>
      </c>
    </row>
    <row r="210" ht="22.5" hidden="1" customHeight="1">
      <c r="A210" s="189">
        <v>214.0</v>
      </c>
      <c r="B210" s="36" t="s">
        <v>4510</v>
      </c>
      <c r="C210" s="53"/>
      <c r="D210" s="192">
        <v>46049.0</v>
      </c>
      <c r="E210" s="193" t="s">
        <v>4232</v>
      </c>
    </row>
    <row r="211" ht="22.5" hidden="1" customHeight="1">
      <c r="A211" s="189">
        <v>215.0</v>
      </c>
      <c r="B211" s="36" t="s">
        <v>4511</v>
      </c>
      <c r="C211" s="53"/>
      <c r="D211" s="192">
        <v>46049.0</v>
      </c>
      <c r="E211" s="193" t="s">
        <v>185</v>
      </c>
    </row>
    <row r="212" ht="22.5" hidden="1" customHeight="1">
      <c r="A212" s="189">
        <v>216.0</v>
      </c>
      <c r="B212" s="36" t="s">
        <v>4512</v>
      </c>
      <c r="C212" s="53"/>
      <c r="D212" s="192">
        <v>46049.0</v>
      </c>
      <c r="E212" s="193" t="s">
        <v>4232</v>
      </c>
    </row>
    <row r="213" ht="22.5" hidden="1" customHeight="1">
      <c r="A213" s="189">
        <v>217.0</v>
      </c>
      <c r="B213" s="36" t="s">
        <v>4513</v>
      </c>
      <c r="C213" s="53"/>
      <c r="D213" s="192">
        <v>46049.0</v>
      </c>
      <c r="E213" s="193" t="s">
        <v>4232</v>
      </c>
    </row>
    <row r="214" ht="22.5" hidden="1" customHeight="1">
      <c r="A214" s="189">
        <v>218.0</v>
      </c>
      <c r="B214" s="36" t="s">
        <v>4515</v>
      </c>
      <c r="C214" s="53"/>
      <c r="D214" s="192">
        <v>46049.0</v>
      </c>
      <c r="E214" s="193" t="s">
        <v>185</v>
      </c>
    </row>
    <row r="215" ht="22.5" hidden="1" customHeight="1">
      <c r="A215" s="189">
        <v>219.0</v>
      </c>
      <c r="B215" s="36" t="s">
        <v>4517</v>
      </c>
      <c r="C215" s="53"/>
      <c r="D215" s="192">
        <v>46049.0</v>
      </c>
      <c r="E215" s="193" t="s">
        <v>185</v>
      </c>
    </row>
    <row r="216" ht="22.5" hidden="1" customHeight="1">
      <c r="A216" s="189">
        <v>220.0</v>
      </c>
      <c r="B216" s="36" t="s">
        <v>4513</v>
      </c>
      <c r="C216" s="53"/>
      <c r="D216" s="192">
        <v>46049.0</v>
      </c>
      <c r="E216" s="193" t="s">
        <v>4232</v>
      </c>
    </row>
    <row r="217" ht="22.5" hidden="1" customHeight="1">
      <c r="A217" s="189">
        <v>221.0</v>
      </c>
      <c r="B217" s="36" t="s">
        <v>4519</v>
      </c>
      <c r="C217" s="53"/>
      <c r="D217" s="192">
        <v>46050.0</v>
      </c>
      <c r="E217" s="193" t="s">
        <v>4232</v>
      </c>
    </row>
    <row r="218" ht="22.5" hidden="1" customHeight="1">
      <c r="A218" s="189">
        <v>222.0</v>
      </c>
      <c r="B218" s="36" t="s">
        <v>4520</v>
      </c>
      <c r="C218" s="53"/>
      <c r="D218" s="192">
        <v>46050.0</v>
      </c>
      <c r="E218" s="193" t="s">
        <v>713</v>
      </c>
    </row>
    <row r="219" ht="22.5" hidden="1" customHeight="1">
      <c r="A219" s="189">
        <v>223.0</v>
      </c>
      <c r="B219" s="36" t="s">
        <v>4522</v>
      </c>
      <c r="C219" s="53"/>
      <c r="D219" s="192">
        <v>46050.0</v>
      </c>
      <c r="E219" s="193" t="s">
        <v>713</v>
      </c>
    </row>
    <row r="220" ht="22.5" hidden="1" customHeight="1">
      <c r="A220" s="189">
        <v>224.0</v>
      </c>
      <c r="B220" s="36" t="s">
        <v>334</v>
      </c>
      <c r="C220" s="53"/>
      <c r="D220" s="192">
        <v>46050.0</v>
      </c>
      <c r="E220" s="193" t="s">
        <v>4232</v>
      </c>
    </row>
    <row r="221" ht="22.5" hidden="1" customHeight="1">
      <c r="A221" s="189">
        <v>225.0</v>
      </c>
      <c r="B221" s="36" t="s">
        <v>4524</v>
      </c>
      <c r="C221" s="53"/>
      <c r="D221" s="192">
        <v>46050.0</v>
      </c>
      <c r="E221" s="55" t="s">
        <v>302</v>
      </c>
    </row>
    <row r="222" ht="22.5" customHeight="1">
      <c r="A222" s="189">
        <v>40.0</v>
      </c>
      <c r="B222" s="36" t="s">
        <v>4525</v>
      </c>
      <c r="C222" s="193" t="s">
        <v>4265</v>
      </c>
      <c r="D222" s="192">
        <v>46050.0</v>
      </c>
      <c r="E222" s="193" t="s">
        <v>4232</v>
      </c>
    </row>
    <row r="223" ht="22.5" hidden="1" customHeight="1">
      <c r="A223" s="189">
        <v>227.0</v>
      </c>
      <c r="B223" s="36" t="s">
        <v>4527</v>
      </c>
      <c r="C223" s="53"/>
      <c r="D223" s="192">
        <v>46050.0</v>
      </c>
      <c r="E223" s="193" t="s">
        <v>185</v>
      </c>
    </row>
    <row r="224" ht="22.5" customHeight="1">
      <c r="A224" s="189">
        <v>41.0</v>
      </c>
      <c r="B224" s="36" t="s">
        <v>4528</v>
      </c>
      <c r="C224" s="193" t="s">
        <v>4230</v>
      </c>
      <c r="D224" s="192">
        <v>46051.0</v>
      </c>
      <c r="E224" s="193" t="s">
        <v>4232</v>
      </c>
    </row>
    <row r="225" ht="22.5" hidden="1" customHeight="1">
      <c r="A225" s="189"/>
      <c r="B225" s="36"/>
      <c r="C225" s="191"/>
      <c r="D225" s="192"/>
      <c r="E225" s="191"/>
    </row>
    <row r="226" ht="22.5" hidden="1" customHeight="1">
      <c r="A226" s="189">
        <v>230.0</v>
      </c>
      <c r="B226" s="36" t="s">
        <v>4530</v>
      </c>
      <c r="C226" s="53"/>
      <c r="D226" s="192">
        <v>46051.0</v>
      </c>
      <c r="E226" s="55" t="s">
        <v>302</v>
      </c>
    </row>
    <row r="227" ht="22.5" hidden="1" customHeight="1">
      <c r="A227" s="189">
        <v>231.0</v>
      </c>
      <c r="B227" s="36" t="s">
        <v>4531</v>
      </c>
      <c r="C227" s="53"/>
      <c r="D227" s="192">
        <v>46051.0</v>
      </c>
      <c r="E227" s="55" t="s">
        <v>302</v>
      </c>
    </row>
    <row r="228" ht="22.5" customHeight="1">
      <c r="A228" s="189">
        <v>42.0</v>
      </c>
      <c r="B228" s="36" t="s">
        <v>4528</v>
      </c>
      <c r="C228" s="193" t="s">
        <v>4230</v>
      </c>
      <c r="D228" s="192">
        <v>46051.0</v>
      </c>
      <c r="E228" s="193" t="s">
        <v>4232</v>
      </c>
    </row>
    <row r="229" ht="22.5" customHeight="1">
      <c r="A229" s="189">
        <v>43.0</v>
      </c>
      <c r="B229" s="36" t="s">
        <v>4533</v>
      </c>
      <c r="C229" s="193" t="s">
        <v>4265</v>
      </c>
      <c r="D229" s="192">
        <v>46051.0</v>
      </c>
      <c r="E229" s="193" t="s">
        <v>658</v>
      </c>
    </row>
    <row r="230" ht="22.5" hidden="1" customHeight="1">
      <c r="A230" s="189">
        <v>234.0</v>
      </c>
      <c r="B230" s="36" t="s">
        <v>4534</v>
      </c>
      <c r="C230" s="53"/>
      <c r="D230" s="192">
        <v>46051.0</v>
      </c>
      <c r="E230" s="55" t="s">
        <v>302</v>
      </c>
    </row>
    <row r="231" ht="22.5" hidden="1" customHeight="1">
      <c r="A231" s="189"/>
      <c r="B231" s="36"/>
      <c r="C231" s="191"/>
      <c r="D231" s="192"/>
      <c r="E231" s="191"/>
    </row>
    <row r="232" ht="22.5" hidden="1" customHeight="1">
      <c r="A232" s="189">
        <v>236.0</v>
      </c>
      <c r="B232" s="36" t="s">
        <v>4536</v>
      </c>
      <c r="C232" s="53"/>
      <c r="D232" s="192">
        <v>46051.0</v>
      </c>
      <c r="E232" s="193" t="s">
        <v>713</v>
      </c>
    </row>
    <row r="233" ht="22.5" hidden="1" customHeight="1">
      <c r="A233" s="189">
        <v>237.0</v>
      </c>
      <c r="B233" s="36" t="s">
        <v>4537</v>
      </c>
      <c r="C233" s="53"/>
      <c r="D233" s="192">
        <v>46051.0</v>
      </c>
      <c r="E233" s="193" t="s">
        <v>185</v>
      </c>
    </row>
    <row r="234" ht="22.5" hidden="1" customHeight="1">
      <c r="A234" s="189">
        <v>238.0</v>
      </c>
      <c r="B234" s="36" t="s">
        <v>4538</v>
      </c>
      <c r="C234" s="53"/>
      <c r="D234" s="192">
        <v>46051.0</v>
      </c>
      <c r="E234" s="55" t="s">
        <v>302</v>
      </c>
    </row>
    <row r="235" ht="22.5" customHeight="1">
      <c r="A235" s="189">
        <v>44.0</v>
      </c>
      <c r="B235" s="36" t="s">
        <v>4540</v>
      </c>
      <c r="C235" s="193" t="s">
        <v>4265</v>
      </c>
      <c r="D235" s="192">
        <v>46051.0</v>
      </c>
      <c r="E235" s="55" t="s">
        <v>302</v>
      </c>
    </row>
    <row r="236" ht="22.5" hidden="1" customHeight="1">
      <c r="A236" s="189">
        <v>240.0</v>
      </c>
      <c r="B236" s="36" t="s">
        <v>4541</v>
      </c>
      <c r="C236" s="53"/>
      <c r="D236" s="192">
        <v>46051.0</v>
      </c>
      <c r="E236" s="55" t="s">
        <v>302</v>
      </c>
    </row>
    <row r="237" ht="22.5" hidden="1" customHeight="1">
      <c r="A237" s="189">
        <v>241.0</v>
      </c>
      <c r="B237" s="36" t="s">
        <v>4543</v>
      </c>
      <c r="C237" s="53"/>
      <c r="D237" s="192">
        <v>46051.0</v>
      </c>
      <c r="E237" s="193" t="s">
        <v>4239</v>
      </c>
    </row>
    <row r="238" ht="22.5" hidden="1" customHeight="1">
      <c r="A238" s="189">
        <v>242.0</v>
      </c>
      <c r="B238" s="36" t="s">
        <v>4544</v>
      </c>
      <c r="C238" s="53"/>
      <c r="D238" s="192">
        <v>46051.0</v>
      </c>
      <c r="E238" s="193" t="s">
        <v>658</v>
      </c>
    </row>
    <row r="239" ht="22.5" hidden="1" customHeight="1">
      <c r="A239" s="189">
        <v>243.0</v>
      </c>
      <c r="B239" s="36" t="s">
        <v>4545</v>
      </c>
      <c r="C239" s="53"/>
      <c r="D239" s="192">
        <v>46051.0</v>
      </c>
      <c r="E239" s="55" t="s">
        <v>302</v>
      </c>
    </row>
    <row r="240" ht="22.5" hidden="1" customHeight="1">
      <c r="A240" s="189">
        <v>244.0</v>
      </c>
      <c r="B240" s="36" t="s">
        <v>4547</v>
      </c>
      <c r="C240" s="53"/>
      <c r="D240" s="192">
        <v>46052.0</v>
      </c>
      <c r="E240" s="55" t="s">
        <v>302</v>
      </c>
    </row>
    <row r="241" ht="22.5" hidden="1" customHeight="1">
      <c r="A241" s="189">
        <v>245.0</v>
      </c>
      <c r="B241" s="36" t="s">
        <v>4548</v>
      </c>
      <c r="C241" s="53"/>
      <c r="D241" s="192">
        <v>46052.0</v>
      </c>
      <c r="E241" s="55" t="s">
        <v>302</v>
      </c>
    </row>
    <row r="242" ht="22.5" hidden="1" customHeight="1">
      <c r="A242" s="189"/>
      <c r="B242" s="36"/>
      <c r="C242" s="55"/>
      <c r="D242" s="192"/>
      <c r="E242" s="191"/>
    </row>
    <row r="243" ht="22.5" hidden="1" customHeight="1">
      <c r="A243" s="189">
        <v>247.0</v>
      </c>
      <c r="B243" s="36" t="s">
        <v>4550</v>
      </c>
      <c r="C243" s="53"/>
      <c r="D243" s="192">
        <v>46052.0</v>
      </c>
      <c r="E243" s="193" t="s">
        <v>185</v>
      </c>
    </row>
    <row r="244" ht="22.5" hidden="1" customHeight="1">
      <c r="A244" s="189">
        <v>248.0</v>
      </c>
      <c r="B244" s="36" t="s">
        <v>4551</v>
      </c>
      <c r="C244" s="53"/>
      <c r="D244" s="192">
        <v>46052.0</v>
      </c>
      <c r="E244" s="193" t="s">
        <v>658</v>
      </c>
    </row>
    <row r="245" ht="22.5" customHeight="1">
      <c r="A245" s="189">
        <v>45.0</v>
      </c>
      <c r="B245" s="36" t="s">
        <v>4552</v>
      </c>
      <c r="C245" s="193" t="s">
        <v>4230</v>
      </c>
      <c r="D245" s="192">
        <v>46052.0</v>
      </c>
      <c r="E245" s="193" t="s">
        <v>4232</v>
      </c>
    </row>
    <row r="246" ht="22.5" hidden="1" customHeight="1">
      <c r="A246" s="189">
        <v>250.0</v>
      </c>
      <c r="B246" s="36" t="s">
        <v>4554</v>
      </c>
      <c r="C246" s="53"/>
      <c r="D246" s="192">
        <v>46052.0</v>
      </c>
      <c r="E246" s="193" t="s">
        <v>185</v>
      </c>
    </row>
    <row r="247" ht="22.5" hidden="1" customHeight="1">
      <c r="A247" s="189">
        <v>251.0</v>
      </c>
      <c r="B247" s="36" t="s">
        <v>4555</v>
      </c>
      <c r="C247" s="53"/>
      <c r="D247" s="192">
        <v>46052.0</v>
      </c>
      <c r="E247" s="55" t="s">
        <v>302</v>
      </c>
    </row>
    <row r="248" ht="22.5" customHeight="1">
      <c r="A248" s="189">
        <v>46.0</v>
      </c>
      <c r="B248" s="36" t="s">
        <v>4557</v>
      </c>
      <c r="C248" s="193" t="s">
        <v>4230</v>
      </c>
      <c r="D248" s="192">
        <v>46052.0</v>
      </c>
      <c r="E248" s="55" t="s">
        <v>302</v>
      </c>
    </row>
    <row r="249" ht="22.5" hidden="1" customHeight="1">
      <c r="A249" s="189">
        <v>253.0</v>
      </c>
      <c r="B249" s="36" t="s">
        <v>4560</v>
      </c>
      <c r="C249" s="53"/>
      <c r="D249" s="192">
        <v>46052.0</v>
      </c>
      <c r="E249" s="55" t="s">
        <v>302</v>
      </c>
    </row>
    <row r="250" ht="22.5" hidden="1" customHeight="1">
      <c r="A250" s="189">
        <v>254.0</v>
      </c>
      <c r="B250" s="36" t="s">
        <v>4561</v>
      </c>
      <c r="C250" s="53"/>
      <c r="D250" s="192">
        <v>46052.0</v>
      </c>
      <c r="E250" s="55" t="s">
        <v>302</v>
      </c>
    </row>
    <row r="251" ht="22.5" hidden="1" customHeight="1">
      <c r="A251" s="189">
        <v>256.0</v>
      </c>
      <c r="B251" s="36" t="s">
        <v>4562</v>
      </c>
      <c r="C251" s="53"/>
      <c r="D251" s="192">
        <v>46052.0</v>
      </c>
      <c r="E251" s="193" t="s">
        <v>185</v>
      </c>
    </row>
    <row r="252" ht="22.5" hidden="1" customHeight="1">
      <c r="A252" s="189">
        <v>257.0</v>
      </c>
      <c r="B252" s="36" t="s">
        <v>4563</v>
      </c>
      <c r="C252" s="53"/>
      <c r="D252" s="192">
        <v>46052.0</v>
      </c>
      <c r="E252" s="55" t="s">
        <v>302</v>
      </c>
    </row>
    <row r="253" ht="22.5" hidden="1" customHeight="1">
      <c r="A253" s="189">
        <v>259.0</v>
      </c>
      <c r="B253" s="36" t="s">
        <v>4565</v>
      </c>
      <c r="C253" s="53"/>
      <c r="D253" s="192">
        <v>46052.0</v>
      </c>
      <c r="E253" s="193" t="s">
        <v>185</v>
      </c>
    </row>
    <row r="254" ht="22.5" hidden="1" customHeight="1">
      <c r="A254" s="189">
        <v>262.0</v>
      </c>
      <c r="B254" s="36" t="s">
        <v>4567</v>
      </c>
      <c r="C254" s="53"/>
      <c r="D254" s="192">
        <v>46053.0</v>
      </c>
      <c r="E254" s="193" t="s">
        <v>4232</v>
      </c>
    </row>
    <row r="255" ht="22.5" hidden="1" customHeight="1">
      <c r="A255" s="189">
        <v>263.0</v>
      </c>
      <c r="B255" s="36" t="s">
        <v>4568</v>
      </c>
      <c r="C255" s="53"/>
      <c r="D255" s="192">
        <v>46053.0</v>
      </c>
      <c r="E255" s="193" t="s">
        <v>4232</v>
      </c>
    </row>
    <row r="256" ht="22.5" hidden="1" customHeight="1">
      <c r="A256" s="189">
        <v>264.0</v>
      </c>
      <c r="B256" s="36" t="s">
        <v>4569</v>
      </c>
      <c r="C256" s="53"/>
      <c r="D256" s="192">
        <v>46053.0</v>
      </c>
      <c r="E256" s="193" t="s">
        <v>185</v>
      </c>
    </row>
    <row r="257" ht="22.5" hidden="1" customHeight="1">
      <c r="A257" s="189">
        <v>265.0</v>
      </c>
      <c r="B257" s="36" t="s">
        <v>4571</v>
      </c>
      <c r="C257" s="53"/>
      <c r="D257" s="192">
        <v>46053.0</v>
      </c>
      <c r="E257" s="193" t="s">
        <v>4232</v>
      </c>
    </row>
    <row r="258" ht="22.5" hidden="1" customHeight="1">
      <c r="A258" s="189">
        <v>266.0</v>
      </c>
      <c r="B258" s="36" t="s">
        <v>4572</v>
      </c>
      <c r="C258" s="53"/>
      <c r="D258" s="192">
        <v>46053.0</v>
      </c>
      <c r="E258" s="193" t="s">
        <v>185</v>
      </c>
    </row>
    <row r="259" ht="22.5" hidden="1" customHeight="1">
      <c r="A259" s="189">
        <v>267.0</v>
      </c>
      <c r="B259" s="36" t="s">
        <v>4573</v>
      </c>
      <c r="C259" s="53"/>
      <c r="D259" s="192">
        <v>46053.0</v>
      </c>
      <c r="E259" s="193" t="s">
        <v>185</v>
      </c>
    </row>
    <row r="260" ht="22.5" hidden="1" customHeight="1">
      <c r="A260" s="189">
        <v>268.0</v>
      </c>
      <c r="B260" s="36" t="s">
        <v>4576</v>
      </c>
      <c r="C260" s="53"/>
      <c r="D260" s="192">
        <v>46053.0</v>
      </c>
      <c r="E260" s="55" t="s">
        <v>302</v>
      </c>
    </row>
    <row r="261" ht="22.5" hidden="1" customHeight="1">
      <c r="A261" s="189">
        <v>269.0</v>
      </c>
      <c r="B261" s="36" t="s">
        <v>4577</v>
      </c>
      <c r="C261" s="53"/>
      <c r="D261" s="192">
        <v>46053.0</v>
      </c>
      <c r="E261" s="55" t="s">
        <v>302</v>
      </c>
    </row>
    <row r="262" ht="22.5" hidden="1" customHeight="1">
      <c r="A262" s="189">
        <v>270.0</v>
      </c>
      <c r="B262" s="36" t="s">
        <v>4578</v>
      </c>
      <c r="C262" s="53"/>
      <c r="D262" s="192">
        <v>46053.0</v>
      </c>
      <c r="E262" s="55" t="s">
        <v>302</v>
      </c>
    </row>
    <row r="263" ht="22.5" hidden="1" customHeight="1">
      <c r="A263" s="189">
        <v>271.0</v>
      </c>
      <c r="B263" s="36" t="s">
        <v>4576</v>
      </c>
      <c r="C263" s="53"/>
      <c r="D263" s="192">
        <v>46053.0</v>
      </c>
      <c r="E263" s="55" t="s">
        <v>302</v>
      </c>
    </row>
    <row r="264" ht="22.5" hidden="1" customHeight="1">
      <c r="A264" s="189">
        <v>272.0</v>
      </c>
      <c r="B264" s="36" t="s">
        <v>4579</v>
      </c>
      <c r="C264" s="53"/>
      <c r="D264" s="192">
        <v>46053.0</v>
      </c>
      <c r="E264" s="55" t="s">
        <v>302</v>
      </c>
    </row>
    <row r="265" ht="22.5" hidden="1" customHeight="1">
      <c r="A265" s="189">
        <v>273.0</v>
      </c>
      <c r="B265" s="36" t="s">
        <v>4581</v>
      </c>
      <c r="C265" s="53"/>
      <c r="D265" s="192">
        <v>46053.0</v>
      </c>
      <c r="E265" s="55" t="s">
        <v>302</v>
      </c>
    </row>
    <row r="266" ht="22.5" hidden="1" customHeight="1">
      <c r="A266" s="189">
        <v>275.0</v>
      </c>
      <c r="B266" s="36" t="s">
        <v>4582</v>
      </c>
      <c r="C266" s="53"/>
      <c r="D266" s="192">
        <v>46053.0</v>
      </c>
      <c r="E266" s="55" t="s">
        <v>302</v>
      </c>
    </row>
    <row r="267" ht="22.5" hidden="1" customHeight="1">
      <c r="A267" s="189">
        <v>276.0</v>
      </c>
      <c r="B267" s="36" t="s">
        <v>4579</v>
      </c>
      <c r="C267" s="53"/>
      <c r="D267" s="192">
        <v>46053.0</v>
      </c>
      <c r="E267" s="55" t="s">
        <v>302</v>
      </c>
    </row>
    <row r="268" ht="22.5" hidden="1" customHeight="1">
      <c r="A268" s="189">
        <v>277.0</v>
      </c>
      <c r="B268" s="36" t="s">
        <v>4579</v>
      </c>
      <c r="C268" s="53"/>
      <c r="D268" s="192">
        <v>46053.0</v>
      </c>
      <c r="E268" s="55" t="s">
        <v>302</v>
      </c>
    </row>
    <row r="269" ht="22.5" hidden="1" customHeight="1">
      <c r="A269" s="189">
        <v>278.0</v>
      </c>
      <c r="B269" s="36" t="s">
        <v>4576</v>
      </c>
      <c r="C269" s="53"/>
      <c r="D269" s="192">
        <v>46053.0</v>
      </c>
      <c r="E269" s="55" t="s">
        <v>302</v>
      </c>
    </row>
    <row r="270" ht="22.5" hidden="1" customHeight="1">
      <c r="A270" s="189">
        <v>279.0</v>
      </c>
      <c r="B270" s="36" t="s">
        <v>4585</v>
      </c>
      <c r="C270" s="53"/>
      <c r="D270" s="192">
        <v>46053.0</v>
      </c>
      <c r="E270" s="55" t="s">
        <v>302</v>
      </c>
    </row>
    <row r="271" ht="22.5" hidden="1" customHeight="1">
      <c r="A271" s="189">
        <v>280.0</v>
      </c>
      <c r="B271" s="36" t="s">
        <v>4586</v>
      </c>
      <c r="C271" s="53"/>
      <c r="D271" s="192">
        <v>46053.0</v>
      </c>
      <c r="E271" s="55" t="s">
        <v>302</v>
      </c>
    </row>
    <row r="272" ht="22.5" hidden="1" customHeight="1">
      <c r="A272" s="189">
        <v>281.0</v>
      </c>
      <c r="B272" s="36" t="s">
        <v>4589</v>
      </c>
      <c r="C272" s="53"/>
      <c r="D272" s="192">
        <v>46053.0</v>
      </c>
      <c r="E272" s="55" t="s">
        <v>302</v>
      </c>
    </row>
    <row r="273" ht="22.5" hidden="1" customHeight="1">
      <c r="A273" s="189">
        <v>282.0</v>
      </c>
      <c r="B273" s="36" t="s">
        <v>4589</v>
      </c>
      <c r="C273" s="53"/>
      <c r="D273" s="192">
        <v>46053.0</v>
      </c>
      <c r="E273" s="55" t="s">
        <v>302</v>
      </c>
    </row>
    <row r="274" ht="22.5" hidden="1" customHeight="1">
      <c r="A274" s="189">
        <v>283.0</v>
      </c>
      <c r="B274" s="59" t="s">
        <v>4590</v>
      </c>
      <c r="C274" s="53"/>
      <c r="D274" s="192">
        <v>46054.0</v>
      </c>
      <c r="E274" s="193" t="s">
        <v>4232</v>
      </c>
    </row>
    <row r="275" ht="22.5" hidden="1" customHeight="1">
      <c r="A275" s="189">
        <v>284.0</v>
      </c>
      <c r="B275" s="59" t="s">
        <v>4592</v>
      </c>
      <c r="C275" s="53"/>
      <c r="D275" s="192">
        <v>46054.0</v>
      </c>
      <c r="E275" s="193" t="s">
        <v>4232</v>
      </c>
    </row>
    <row r="276" ht="22.5" customHeight="1">
      <c r="A276" s="189">
        <v>47.0</v>
      </c>
      <c r="B276" s="59" t="s">
        <v>4593</v>
      </c>
      <c r="C276" s="193" t="s">
        <v>4230</v>
      </c>
      <c r="D276" s="192">
        <v>46054.0</v>
      </c>
      <c r="E276" s="193" t="s">
        <v>185</v>
      </c>
    </row>
    <row r="277" ht="22.5" hidden="1" customHeight="1">
      <c r="A277" s="189">
        <v>286.0</v>
      </c>
      <c r="B277" s="59" t="s">
        <v>4594</v>
      </c>
      <c r="C277" s="53"/>
      <c r="D277" s="192">
        <v>46054.0</v>
      </c>
      <c r="E277" s="193" t="s">
        <v>658</v>
      </c>
    </row>
    <row r="278" ht="22.5" hidden="1" customHeight="1">
      <c r="A278" s="189">
        <v>287.0</v>
      </c>
      <c r="B278" s="59" t="s">
        <v>4418</v>
      </c>
      <c r="C278" s="53"/>
      <c r="D278" s="192">
        <v>46054.0</v>
      </c>
      <c r="E278" s="193" t="s">
        <v>4239</v>
      </c>
    </row>
    <row r="279" ht="22.5" hidden="1" customHeight="1">
      <c r="A279" s="189">
        <v>288.0</v>
      </c>
      <c r="B279" s="59" t="s">
        <v>4596</v>
      </c>
      <c r="C279" s="53"/>
      <c r="D279" s="192">
        <v>46054.0</v>
      </c>
      <c r="E279" s="193" t="s">
        <v>4232</v>
      </c>
    </row>
    <row r="280" ht="22.5" hidden="1" customHeight="1">
      <c r="A280" s="189">
        <v>289.0</v>
      </c>
      <c r="B280" s="59" t="s">
        <v>4598</v>
      </c>
      <c r="C280" s="53"/>
      <c r="D280" s="192">
        <v>46055.0</v>
      </c>
      <c r="E280" s="193" t="s">
        <v>4232</v>
      </c>
    </row>
    <row r="281" ht="22.5" hidden="1" customHeight="1">
      <c r="A281" s="189">
        <v>290.0</v>
      </c>
      <c r="B281" s="59" t="s">
        <v>4599</v>
      </c>
      <c r="C281" s="53"/>
      <c r="D281" s="192">
        <v>46055.0</v>
      </c>
      <c r="E281" s="193" t="s">
        <v>4232</v>
      </c>
    </row>
    <row r="282" ht="22.5" hidden="1" customHeight="1">
      <c r="A282" s="189">
        <v>291.0</v>
      </c>
      <c r="B282" s="59" t="s">
        <v>4601</v>
      </c>
      <c r="C282" s="53"/>
      <c r="D282" s="192">
        <v>46055.0</v>
      </c>
      <c r="E282" s="193" t="s">
        <v>185</v>
      </c>
    </row>
    <row r="283" ht="22.5" hidden="1" customHeight="1">
      <c r="A283" s="189">
        <v>292.0</v>
      </c>
      <c r="B283" s="59" t="s">
        <v>4602</v>
      </c>
      <c r="C283" s="53"/>
      <c r="D283" s="192">
        <v>46055.0</v>
      </c>
      <c r="E283" s="193" t="s">
        <v>185</v>
      </c>
    </row>
    <row r="284" ht="22.5" hidden="1" customHeight="1">
      <c r="A284" s="189">
        <v>293.0</v>
      </c>
      <c r="B284" s="59" t="s">
        <v>4604</v>
      </c>
      <c r="C284" s="53"/>
      <c r="D284" s="192">
        <v>46055.0</v>
      </c>
      <c r="E284" s="193" t="s">
        <v>185</v>
      </c>
    </row>
    <row r="285" ht="22.5" customHeight="1">
      <c r="A285" s="189">
        <v>48.0</v>
      </c>
      <c r="B285" s="59" t="s">
        <v>4605</v>
      </c>
      <c r="C285" s="193" t="s">
        <v>4230</v>
      </c>
      <c r="D285" s="192">
        <v>46055.0</v>
      </c>
      <c r="E285" s="193" t="s">
        <v>4232</v>
      </c>
    </row>
    <row r="286" ht="22.5" hidden="1" customHeight="1">
      <c r="A286" s="189">
        <v>295.0</v>
      </c>
      <c r="B286" s="59" t="s">
        <v>4607</v>
      </c>
      <c r="C286" s="53"/>
      <c r="D286" s="192">
        <v>46055.0</v>
      </c>
      <c r="E286" s="193" t="s">
        <v>185</v>
      </c>
    </row>
    <row r="287" ht="22.5" hidden="1" customHeight="1">
      <c r="A287" s="189">
        <v>296.0</v>
      </c>
      <c r="B287" s="59" t="s">
        <v>4608</v>
      </c>
      <c r="C287" s="53"/>
      <c r="D287" s="192">
        <v>46055.0</v>
      </c>
      <c r="E287" s="55" t="s">
        <v>302</v>
      </c>
    </row>
    <row r="288" ht="22.5" hidden="1" customHeight="1">
      <c r="A288" s="189">
        <v>297.0</v>
      </c>
      <c r="B288" s="59" t="s">
        <v>4610</v>
      </c>
      <c r="C288" s="53"/>
      <c r="D288" s="192">
        <v>46055.0</v>
      </c>
      <c r="E288" s="55" t="s">
        <v>4611</v>
      </c>
    </row>
    <row r="289" ht="22.5" hidden="1" customHeight="1">
      <c r="A289" s="189">
        <v>298.0</v>
      </c>
      <c r="B289" s="59" t="s">
        <v>4613</v>
      </c>
      <c r="C289" s="53"/>
      <c r="D289" s="192">
        <v>46055.0</v>
      </c>
      <c r="E289" s="55" t="s">
        <v>302</v>
      </c>
    </row>
    <row r="290" ht="22.5" hidden="1" customHeight="1">
      <c r="A290" s="189">
        <v>299.0</v>
      </c>
      <c r="B290" s="59" t="s">
        <v>4614</v>
      </c>
      <c r="C290" s="53"/>
      <c r="D290" s="192">
        <v>46055.0</v>
      </c>
      <c r="E290" s="193" t="s">
        <v>658</v>
      </c>
    </row>
    <row r="291" ht="22.5" hidden="1" customHeight="1">
      <c r="A291" s="189">
        <v>300.0</v>
      </c>
      <c r="B291" s="59" t="s">
        <v>4615</v>
      </c>
      <c r="C291" s="53"/>
      <c r="D291" s="192">
        <v>46056.0</v>
      </c>
      <c r="E291" s="193" t="s">
        <v>658</v>
      </c>
    </row>
    <row r="292" ht="22.5" hidden="1" customHeight="1">
      <c r="A292" s="189"/>
      <c r="B292" s="59"/>
      <c r="C292" s="55"/>
      <c r="D292" s="192"/>
      <c r="E292" s="191"/>
    </row>
    <row r="293" ht="22.5" hidden="1" customHeight="1">
      <c r="A293" s="189">
        <v>302.0</v>
      </c>
      <c r="B293" s="59" t="s">
        <v>4616</v>
      </c>
      <c r="C293" s="53"/>
      <c r="D293" s="192">
        <v>46056.0</v>
      </c>
      <c r="E293" s="193" t="s">
        <v>4232</v>
      </c>
    </row>
    <row r="294" ht="22.5" hidden="1" customHeight="1">
      <c r="A294" s="189"/>
      <c r="B294" s="59"/>
      <c r="C294" s="191"/>
      <c r="D294" s="192"/>
      <c r="E294" s="191"/>
    </row>
    <row r="295" ht="22.5" hidden="1" customHeight="1">
      <c r="A295" s="189">
        <v>304.0</v>
      </c>
      <c r="B295" s="59" t="s">
        <v>4618</v>
      </c>
      <c r="C295" s="53"/>
      <c r="D295" s="192">
        <v>46056.0</v>
      </c>
      <c r="E295" s="193" t="s">
        <v>185</v>
      </c>
    </row>
    <row r="296" ht="22.5" hidden="1" customHeight="1">
      <c r="A296" s="189">
        <v>305.0</v>
      </c>
      <c r="B296" s="59" t="s">
        <v>4620</v>
      </c>
      <c r="C296" s="53"/>
      <c r="D296" s="192">
        <v>46056.0</v>
      </c>
      <c r="E296" s="193" t="s">
        <v>4232</v>
      </c>
    </row>
    <row r="297" ht="22.5" hidden="1" customHeight="1">
      <c r="A297" s="189">
        <v>306.0</v>
      </c>
      <c r="B297" s="59" t="s">
        <v>4621</v>
      </c>
      <c r="C297" s="53"/>
      <c r="D297" s="192">
        <v>46057.0</v>
      </c>
      <c r="E297" s="193" t="s">
        <v>713</v>
      </c>
    </row>
    <row r="298" ht="22.5" customHeight="1">
      <c r="A298" s="189">
        <v>49.0</v>
      </c>
      <c r="B298" s="59" t="s">
        <v>4622</v>
      </c>
      <c r="C298" s="193" t="s">
        <v>4230</v>
      </c>
      <c r="D298" s="192">
        <v>46057.0</v>
      </c>
      <c r="E298" s="193" t="s">
        <v>4232</v>
      </c>
    </row>
    <row r="299" ht="22.5" hidden="1" customHeight="1">
      <c r="A299" s="189">
        <v>308.0</v>
      </c>
      <c r="B299" s="59" t="s">
        <v>4623</v>
      </c>
      <c r="C299" s="53"/>
      <c r="D299" s="192">
        <v>46057.0</v>
      </c>
      <c r="E299" s="193" t="s">
        <v>4232</v>
      </c>
    </row>
    <row r="300" ht="22.5" hidden="1" customHeight="1">
      <c r="A300" s="189"/>
      <c r="B300" s="59"/>
      <c r="C300" s="55"/>
      <c r="D300" s="192"/>
      <c r="E300" s="191"/>
    </row>
    <row r="301" ht="22.5" hidden="1" customHeight="1">
      <c r="A301" s="189">
        <v>310.0</v>
      </c>
      <c r="B301" s="59" t="s">
        <v>4625</v>
      </c>
      <c r="C301" s="53"/>
      <c r="D301" s="192">
        <v>46057.0</v>
      </c>
      <c r="E301" s="55" t="s">
        <v>302</v>
      </c>
    </row>
    <row r="302" ht="22.5" hidden="1" customHeight="1">
      <c r="A302" s="189"/>
      <c r="B302" s="59"/>
      <c r="C302" s="191"/>
      <c r="D302" s="192"/>
      <c r="E302" s="191"/>
    </row>
    <row r="303" ht="22.5" hidden="1" customHeight="1">
      <c r="A303" s="189"/>
      <c r="B303" s="59"/>
      <c r="C303" s="55"/>
      <c r="D303" s="192"/>
      <c r="E303" s="191"/>
    </row>
    <row r="304" ht="22.5" hidden="1" customHeight="1">
      <c r="A304" s="189"/>
      <c r="B304" s="59"/>
      <c r="C304" s="55"/>
      <c r="D304" s="192"/>
      <c r="E304" s="191"/>
    </row>
    <row r="305" ht="22.5" customHeight="1">
      <c r="A305" s="189">
        <v>50.0</v>
      </c>
      <c r="B305" s="59" t="s">
        <v>4233</v>
      </c>
      <c r="C305" s="193" t="s">
        <v>4230</v>
      </c>
      <c r="D305" s="192">
        <v>46058.0</v>
      </c>
      <c r="E305" s="193" t="s">
        <v>4232</v>
      </c>
    </row>
    <row r="306" ht="22.5" customHeight="1">
      <c r="A306" s="189">
        <v>51.0</v>
      </c>
      <c r="B306" s="59" t="s">
        <v>4628</v>
      </c>
      <c r="C306" s="193" t="s">
        <v>4230</v>
      </c>
      <c r="D306" s="192">
        <v>46058.0</v>
      </c>
      <c r="E306" s="193" t="s">
        <v>4232</v>
      </c>
    </row>
    <row r="307" ht="22.5" hidden="1" customHeight="1">
      <c r="A307" s="189">
        <v>316.0</v>
      </c>
      <c r="B307" s="59" t="s">
        <v>4629</v>
      </c>
      <c r="C307" s="53"/>
      <c r="D307" s="192">
        <v>46058.0</v>
      </c>
      <c r="E307" s="193" t="s">
        <v>185</v>
      </c>
    </row>
    <row r="308" ht="22.5" hidden="1" customHeight="1">
      <c r="A308" s="189">
        <v>317.0</v>
      </c>
      <c r="B308" s="59" t="s">
        <v>4630</v>
      </c>
      <c r="C308" s="53"/>
      <c r="D308" s="192">
        <v>46058.0</v>
      </c>
      <c r="E308" s="193" t="s">
        <v>185</v>
      </c>
    </row>
    <row r="309" ht="22.5" hidden="1" customHeight="1">
      <c r="A309" s="189">
        <v>318.0</v>
      </c>
      <c r="B309" s="59" t="s">
        <v>4631</v>
      </c>
      <c r="C309" s="53"/>
      <c r="D309" s="192">
        <v>46058.0</v>
      </c>
      <c r="E309" s="55" t="s">
        <v>302</v>
      </c>
    </row>
    <row r="310" ht="22.5" customHeight="1">
      <c r="A310" s="189">
        <v>52.0</v>
      </c>
      <c r="B310" s="59" t="s">
        <v>4633</v>
      </c>
      <c r="C310" s="55" t="s">
        <v>4265</v>
      </c>
      <c r="D310" s="192">
        <v>46058.0</v>
      </c>
      <c r="E310" s="55" t="s">
        <v>4611</v>
      </c>
    </row>
    <row r="311" ht="22.5" hidden="1" customHeight="1">
      <c r="A311" s="189">
        <v>320.0</v>
      </c>
      <c r="B311" s="59" t="s">
        <v>4634</v>
      </c>
      <c r="C311" s="53"/>
      <c r="D311" s="192">
        <v>46058.0</v>
      </c>
      <c r="E311" s="193" t="s">
        <v>185</v>
      </c>
    </row>
    <row r="312" ht="22.5" hidden="1" customHeight="1">
      <c r="A312" s="189">
        <v>321.0</v>
      </c>
      <c r="B312" s="59" t="s">
        <v>4636</v>
      </c>
      <c r="C312" s="53"/>
      <c r="D312" s="192">
        <v>46058.0</v>
      </c>
      <c r="E312" s="193" t="s">
        <v>713</v>
      </c>
    </row>
    <row r="313" ht="22.5" hidden="1" customHeight="1">
      <c r="A313" s="189">
        <v>322.0</v>
      </c>
      <c r="B313" s="59" t="s">
        <v>4638</v>
      </c>
      <c r="C313" s="53"/>
      <c r="D313" s="192">
        <v>46058.0</v>
      </c>
      <c r="E313" s="55" t="s">
        <v>4611</v>
      </c>
    </row>
    <row r="314" ht="22.5" hidden="1" customHeight="1">
      <c r="A314" s="189">
        <v>323.0</v>
      </c>
      <c r="B314" s="59" t="s">
        <v>4639</v>
      </c>
      <c r="C314" s="53"/>
      <c r="D314" s="192">
        <v>46058.0</v>
      </c>
      <c r="E314" s="193" t="s">
        <v>185</v>
      </c>
    </row>
    <row r="315" ht="22.5" hidden="1" customHeight="1">
      <c r="A315" s="189">
        <v>324.0</v>
      </c>
      <c r="B315" s="59" t="s">
        <v>4640</v>
      </c>
      <c r="C315" s="53"/>
      <c r="D315" s="192">
        <v>46059.0</v>
      </c>
      <c r="E315" s="193" t="s">
        <v>4232</v>
      </c>
    </row>
    <row r="316" ht="22.5" hidden="1" customHeight="1">
      <c r="A316" s="189">
        <v>325.0</v>
      </c>
      <c r="B316" s="59" t="s">
        <v>4641</v>
      </c>
      <c r="C316" s="53"/>
      <c r="D316" s="192">
        <v>46059.0</v>
      </c>
      <c r="E316" s="193" t="s">
        <v>4232</v>
      </c>
    </row>
    <row r="317" ht="22.5" hidden="1" customHeight="1">
      <c r="A317" s="189">
        <v>326.0</v>
      </c>
      <c r="B317" s="59" t="s">
        <v>4642</v>
      </c>
      <c r="C317" s="53"/>
      <c r="D317" s="192">
        <v>46059.0</v>
      </c>
      <c r="E317" s="193" t="s">
        <v>185</v>
      </c>
    </row>
    <row r="318" ht="22.5" hidden="1" customHeight="1">
      <c r="A318" s="189">
        <v>327.0</v>
      </c>
      <c r="B318" s="59" t="s">
        <v>4645</v>
      </c>
      <c r="C318" s="53"/>
      <c r="D318" s="192">
        <v>46059.0</v>
      </c>
      <c r="E318" s="193" t="s">
        <v>4232</v>
      </c>
    </row>
    <row r="319" ht="22.5" hidden="1" customHeight="1">
      <c r="A319" s="189">
        <v>328.0</v>
      </c>
      <c r="B319" s="59" t="s">
        <v>4646</v>
      </c>
      <c r="C319" s="53"/>
      <c r="D319" s="192">
        <v>46059.0</v>
      </c>
      <c r="E319" s="55" t="s">
        <v>302</v>
      </c>
    </row>
    <row r="320" ht="22.5" hidden="1" customHeight="1">
      <c r="A320" s="189">
        <v>329.0</v>
      </c>
      <c r="B320" s="59" t="s">
        <v>4648</v>
      </c>
      <c r="C320" s="53"/>
      <c r="D320" s="192">
        <v>46059.0</v>
      </c>
      <c r="E320" s="193" t="s">
        <v>658</v>
      </c>
    </row>
    <row r="321" ht="22.5" customHeight="1">
      <c r="A321" s="189">
        <v>53.0</v>
      </c>
      <c r="B321" s="59" t="s">
        <v>4235</v>
      </c>
      <c r="C321" s="193" t="s">
        <v>4230</v>
      </c>
      <c r="D321" s="192">
        <v>46060.0</v>
      </c>
      <c r="E321" s="193" t="s">
        <v>4232</v>
      </c>
    </row>
    <row r="322" ht="22.5" hidden="1" customHeight="1">
      <c r="A322" s="189"/>
      <c r="B322" s="59"/>
      <c r="C322" s="191"/>
      <c r="D322" s="192"/>
      <c r="E322" s="191"/>
    </row>
    <row r="323" ht="22.5" hidden="1" customHeight="1">
      <c r="A323" s="189">
        <v>332.0</v>
      </c>
      <c r="B323" s="59" t="s">
        <v>4650</v>
      </c>
      <c r="C323" s="53"/>
      <c r="D323" s="192">
        <v>46060.0</v>
      </c>
      <c r="E323" s="193" t="s">
        <v>658</v>
      </c>
    </row>
    <row r="324" ht="22.5" hidden="1" customHeight="1">
      <c r="A324" s="189">
        <v>333.0</v>
      </c>
      <c r="B324" s="59" t="s">
        <v>4651</v>
      </c>
      <c r="C324" s="53"/>
      <c r="D324" s="192">
        <v>46060.0</v>
      </c>
      <c r="E324" s="193" t="s">
        <v>658</v>
      </c>
    </row>
    <row r="325" ht="22.5" hidden="1" customHeight="1">
      <c r="A325" s="189">
        <v>334.0</v>
      </c>
      <c r="B325" s="59" t="s">
        <v>4652</v>
      </c>
      <c r="C325" s="53"/>
      <c r="D325" s="192">
        <v>46060.0</v>
      </c>
      <c r="E325" s="193" t="s">
        <v>4239</v>
      </c>
    </row>
    <row r="326" ht="22.5" hidden="1" customHeight="1">
      <c r="A326" s="189">
        <v>335.0</v>
      </c>
      <c r="B326" s="59" t="s">
        <v>4653</v>
      </c>
      <c r="C326" s="53"/>
      <c r="D326" s="192">
        <v>46060.0</v>
      </c>
      <c r="E326" s="193" t="s">
        <v>658</v>
      </c>
    </row>
    <row r="327" ht="22.5" hidden="1" customHeight="1">
      <c r="A327" s="189">
        <v>336.0</v>
      </c>
      <c r="B327" s="59" t="s">
        <v>4651</v>
      </c>
      <c r="C327" s="53"/>
      <c r="D327" s="192">
        <v>46060.0</v>
      </c>
      <c r="E327" s="193" t="s">
        <v>658</v>
      </c>
    </row>
    <row r="328" ht="22.5" hidden="1" customHeight="1">
      <c r="A328" s="189">
        <v>337.0</v>
      </c>
      <c r="B328" s="59" t="s">
        <v>4651</v>
      </c>
      <c r="C328" s="53"/>
      <c r="D328" s="192">
        <v>46060.0</v>
      </c>
      <c r="E328" s="193" t="s">
        <v>658</v>
      </c>
    </row>
    <row r="329" ht="22.5" customHeight="1">
      <c r="A329" s="189">
        <v>54.0</v>
      </c>
      <c r="B329" s="59" t="s">
        <v>4655</v>
      </c>
      <c r="C329" s="193" t="s">
        <v>4230</v>
      </c>
      <c r="D329" s="192">
        <v>46060.0</v>
      </c>
      <c r="E329" s="193" t="s">
        <v>4232</v>
      </c>
    </row>
    <row r="330" ht="22.5" hidden="1" customHeight="1">
      <c r="A330" s="189">
        <v>339.0</v>
      </c>
      <c r="B330" s="59" t="s">
        <v>4657</v>
      </c>
      <c r="C330" s="53"/>
      <c r="D330" s="192">
        <v>46060.0</v>
      </c>
      <c r="E330" s="55" t="s">
        <v>302</v>
      </c>
    </row>
    <row r="331" ht="22.5" hidden="1" customHeight="1">
      <c r="A331" s="189">
        <v>340.0</v>
      </c>
      <c r="B331" s="59" t="s">
        <v>4658</v>
      </c>
      <c r="C331" s="53"/>
      <c r="D331" s="192">
        <v>46061.0</v>
      </c>
      <c r="E331" s="193" t="s">
        <v>185</v>
      </c>
    </row>
    <row r="332" ht="22.5" hidden="1" customHeight="1">
      <c r="A332" s="189">
        <v>341.0</v>
      </c>
      <c r="B332" s="59" t="s">
        <v>4659</v>
      </c>
      <c r="C332" s="53"/>
      <c r="D332" s="192">
        <v>46061.0</v>
      </c>
      <c r="E332" s="193" t="s">
        <v>4232</v>
      </c>
    </row>
    <row r="333" ht="22.5" hidden="1" customHeight="1">
      <c r="A333" s="189">
        <v>342.0</v>
      </c>
      <c r="B333" s="59" t="s">
        <v>4661</v>
      </c>
      <c r="C333" s="53"/>
      <c r="D333" s="192">
        <v>46061.0</v>
      </c>
      <c r="E333" s="193" t="s">
        <v>185</v>
      </c>
    </row>
    <row r="334" ht="22.5" customHeight="1">
      <c r="A334" s="189">
        <v>55.0</v>
      </c>
      <c r="B334" s="59" t="s">
        <v>4662</v>
      </c>
      <c r="C334" s="193" t="s">
        <v>4230</v>
      </c>
      <c r="D334" s="192">
        <v>46061.0</v>
      </c>
      <c r="E334" s="193" t="s">
        <v>4232</v>
      </c>
    </row>
    <row r="335" ht="22.5" hidden="1" customHeight="1">
      <c r="A335" s="189">
        <v>344.0</v>
      </c>
      <c r="B335" s="59" t="s">
        <v>4663</v>
      </c>
      <c r="C335" s="53"/>
      <c r="D335" s="192">
        <v>46061.0</v>
      </c>
      <c r="E335" s="193" t="s">
        <v>185</v>
      </c>
    </row>
    <row r="336" ht="22.5" hidden="1" customHeight="1">
      <c r="A336" s="189">
        <v>345.0</v>
      </c>
      <c r="B336" s="59" t="s">
        <v>4666</v>
      </c>
      <c r="C336" s="53"/>
      <c r="D336" s="192">
        <v>46061.0</v>
      </c>
      <c r="E336" s="193" t="s">
        <v>185</v>
      </c>
    </row>
    <row r="337" ht="22.5" hidden="1" customHeight="1">
      <c r="A337" s="189">
        <v>346.0</v>
      </c>
      <c r="B337" s="59" t="s">
        <v>4667</v>
      </c>
      <c r="C337" s="53"/>
      <c r="D337" s="192">
        <v>46061.0</v>
      </c>
      <c r="E337" s="193" t="s">
        <v>185</v>
      </c>
    </row>
    <row r="338" ht="22.5" hidden="1" customHeight="1">
      <c r="A338" s="189">
        <v>347.0</v>
      </c>
      <c r="B338" s="59" t="s">
        <v>4669</v>
      </c>
      <c r="C338" s="53"/>
      <c r="D338" s="192">
        <v>46061.0</v>
      </c>
      <c r="E338" s="193" t="s">
        <v>185</v>
      </c>
    </row>
    <row r="339" ht="22.5" hidden="1" customHeight="1">
      <c r="A339" s="189"/>
      <c r="B339" s="59"/>
      <c r="C339" s="191"/>
      <c r="D339" s="192"/>
      <c r="E339" s="191"/>
    </row>
    <row r="340" ht="22.5" customHeight="1">
      <c r="A340" s="189">
        <v>56.0</v>
      </c>
      <c r="B340" s="59" t="s">
        <v>4469</v>
      </c>
      <c r="C340" s="55" t="s">
        <v>4230</v>
      </c>
      <c r="D340" s="192">
        <v>46062.0</v>
      </c>
      <c r="E340" s="193" t="s">
        <v>4232</v>
      </c>
    </row>
    <row r="341" ht="22.5" customHeight="1">
      <c r="A341" s="189">
        <v>57.0</v>
      </c>
      <c r="B341" s="59" t="s">
        <v>4282</v>
      </c>
      <c r="C341" s="55" t="s">
        <v>4265</v>
      </c>
      <c r="D341" s="192">
        <v>46062.0</v>
      </c>
      <c r="E341" s="193" t="s">
        <v>4232</v>
      </c>
    </row>
    <row r="342" ht="22.5" hidden="1" customHeight="1">
      <c r="A342" s="189">
        <v>351.0</v>
      </c>
      <c r="B342" s="59" t="s">
        <v>4671</v>
      </c>
      <c r="C342" s="53"/>
      <c r="D342" s="192">
        <v>46062.0</v>
      </c>
      <c r="E342" s="193" t="s">
        <v>185</v>
      </c>
    </row>
    <row r="343" ht="22.5" hidden="1" customHeight="1">
      <c r="A343" s="189">
        <v>352.0</v>
      </c>
      <c r="B343" s="59" t="s">
        <v>4672</v>
      </c>
      <c r="C343" s="53"/>
      <c r="D343" s="192">
        <v>46062.0</v>
      </c>
      <c r="E343" s="193" t="s">
        <v>4232</v>
      </c>
    </row>
    <row r="344" ht="22.5" hidden="1" customHeight="1">
      <c r="A344" s="189">
        <v>353.0</v>
      </c>
      <c r="B344" s="59" t="s">
        <v>4675</v>
      </c>
      <c r="C344" s="53"/>
      <c r="D344" s="192">
        <v>46062.0</v>
      </c>
      <c r="E344" s="55" t="s">
        <v>302</v>
      </c>
    </row>
    <row r="345" ht="22.5" hidden="1" customHeight="1">
      <c r="A345" s="189">
        <v>354.0</v>
      </c>
      <c r="B345" s="59" t="s">
        <v>4676</v>
      </c>
      <c r="C345" s="53"/>
      <c r="D345" s="192">
        <v>46062.0</v>
      </c>
      <c r="E345" s="193" t="s">
        <v>185</v>
      </c>
    </row>
    <row r="346" ht="22.5" hidden="1" customHeight="1">
      <c r="A346" s="189">
        <v>355.0</v>
      </c>
      <c r="B346" s="59" t="s">
        <v>4675</v>
      </c>
      <c r="C346" s="53"/>
      <c r="D346" s="192">
        <v>46062.0</v>
      </c>
      <c r="E346" s="55" t="s">
        <v>302</v>
      </c>
    </row>
    <row r="347" ht="22.5" hidden="1" customHeight="1">
      <c r="A347" s="189">
        <v>356.0</v>
      </c>
      <c r="B347" s="59" t="s">
        <v>4678</v>
      </c>
      <c r="C347" s="53"/>
      <c r="D347" s="192">
        <v>46062.0</v>
      </c>
      <c r="E347" s="193" t="s">
        <v>185</v>
      </c>
    </row>
    <row r="348" ht="22.5" customHeight="1">
      <c r="A348" s="189">
        <v>58.0</v>
      </c>
      <c r="B348" s="59" t="s">
        <v>4410</v>
      </c>
      <c r="C348" s="55" t="s">
        <v>4230</v>
      </c>
      <c r="D348" s="192">
        <v>46063.0</v>
      </c>
      <c r="E348" s="193" t="s">
        <v>4232</v>
      </c>
    </row>
    <row r="349" ht="22.5" hidden="1" customHeight="1">
      <c r="A349" s="189">
        <v>358.0</v>
      </c>
      <c r="B349" s="59" t="s">
        <v>4685</v>
      </c>
      <c r="C349" s="53"/>
      <c r="D349" s="192">
        <v>46063.0</v>
      </c>
      <c r="E349" s="193" t="s">
        <v>713</v>
      </c>
    </row>
    <row r="350" ht="22.5" hidden="1" customHeight="1">
      <c r="A350" s="189">
        <v>359.0</v>
      </c>
      <c r="B350" s="59" t="s">
        <v>4686</v>
      </c>
      <c r="C350" s="53"/>
      <c r="D350" s="192">
        <v>46063.0</v>
      </c>
      <c r="E350" s="193" t="s">
        <v>713</v>
      </c>
    </row>
    <row r="351" ht="22.5" hidden="1" customHeight="1">
      <c r="A351" s="189">
        <v>360.0</v>
      </c>
      <c r="B351" s="59" t="s">
        <v>4688</v>
      </c>
      <c r="C351" s="53"/>
      <c r="D351" s="192">
        <v>46063.0</v>
      </c>
      <c r="E351" s="193" t="s">
        <v>185</v>
      </c>
    </row>
    <row r="352" ht="22.5" customHeight="1">
      <c r="A352" s="189">
        <v>59.0</v>
      </c>
      <c r="B352" s="59" t="s">
        <v>4689</v>
      </c>
      <c r="C352" s="55" t="s">
        <v>4230</v>
      </c>
      <c r="D352" s="192">
        <v>46063.0</v>
      </c>
      <c r="E352" s="193" t="s">
        <v>4232</v>
      </c>
    </row>
    <row r="353" ht="22.5" customHeight="1">
      <c r="A353" s="189">
        <v>60.0</v>
      </c>
      <c r="B353" s="59" t="s">
        <v>4691</v>
      </c>
      <c r="C353" s="55" t="s">
        <v>4230</v>
      </c>
      <c r="D353" s="192">
        <v>46063.0</v>
      </c>
      <c r="E353" s="193" t="s">
        <v>4232</v>
      </c>
    </row>
    <row r="354" ht="22.5" hidden="1" customHeight="1">
      <c r="A354" s="189">
        <v>363.0</v>
      </c>
      <c r="B354" s="59" t="s">
        <v>4693</v>
      </c>
      <c r="C354" s="53"/>
      <c r="D354" s="192">
        <v>46063.0</v>
      </c>
      <c r="E354" s="193" t="s">
        <v>4239</v>
      </c>
    </row>
    <row r="355" ht="22.5" customHeight="1">
      <c r="A355" s="189">
        <v>61.0</v>
      </c>
      <c r="B355" s="59" t="s">
        <v>4695</v>
      </c>
      <c r="C355" s="55" t="s">
        <v>4265</v>
      </c>
      <c r="D355" s="192">
        <v>46063.0</v>
      </c>
      <c r="E355" s="55" t="s">
        <v>4611</v>
      </c>
    </row>
    <row r="356" ht="22.5" hidden="1" customHeight="1">
      <c r="A356" s="189">
        <v>365.0</v>
      </c>
      <c r="B356" s="59" t="s">
        <v>4697</v>
      </c>
      <c r="C356" s="53"/>
      <c r="D356" s="192">
        <v>46063.0</v>
      </c>
      <c r="E356" s="193" t="s">
        <v>185</v>
      </c>
    </row>
    <row r="357" ht="22.5" customHeight="1">
      <c r="A357" s="189">
        <v>62.0</v>
      </c>
      <c r="B357" s="59" t="s">
        <v>4698</v>
      </c>
      <c r="C357" s="55" t="s">
        <v>4230</v>
      </c>
      <c r="D357" s="192">
        <v>46064.0</v>
      </c>
      <c r="E357" s="193" t="s">
        <v>4232</v>
      </c>
    </row>
    <row r="358" ht="22.5" customHeight="1">
      <c r="A358" s="189">
        <v>63.0</v>
      </c>
      <c r="B358" s="59" t="s">
        <v>4699</v>
      </c>
      <c r="C358" s="55" t="s">
        <v>4230</v>
      </c>
      <c r="D358" s="192">
        <v>46064.0</v>
      </c>
      <c r="E358" s="193" t="s">
        <v>4232</v>
      </c>
    </row>
    <row r="359" ht="22.5" hidden="1" customHeight="1">
      <c r="A359" s="189">
        <v>368.0</v>
      </c>
      <c r="B359" s="59" t="s">
        <v>4701</v>
      </c>
      <c r="C359" s="53"/>
      <c r="D359" s="192">
        <v>46064.0</v>
      </c>
      <c r="E359" s="55" t="s">
        <v>302</v>
      </c>
    </row>
    <row r="360" ht="22.5" hidden="1" customHeight="1">
      <c r="A360" s="189">
        <v>369.0</v>
      </c>
      <c r="B360" s="59" t="s">
        <v>4703</v>
      </c>
      <c r="C360" s="53"/>
      <c r="D360" s="192">
        <v>46064.0</v>
      </c>
      <c r="E360" s="55" t="s">
        <v>302</v>
      </c>
    </row>
    <row r="361" ht="22.5" hidden="1" customHeight="1">
      <c r="A361" s="189">
        <v>370.0</v>
      </c>
      <c r="B361" s="59" t="s">
        <v>4705</v>
      </c>
      <c r="C361" s="53"/>
      <c r="D361" s="192">
        <v>46064.0</v>
      </c>
      <c r="E361" s="55" t="s">
        <v>302</v>
      </c>
    </row>
    <row r="362" ht="22.5" hidden="1" customHeight="1">
      <c r="A362" s="189">
        <v>371.0</v>
      </c>
      <c r="B362" s="59" t="s">
        <v>4706</v>
      </c>
      <c r="C362" s="53"/>
      <c r="D362" s="192">
        <v>46064.0</v>
      </c>
      <c r="E362" s="193" t="s">
        <v>4239</v>
      </c>
    </row>
    <row r="363" ht="22.5" hidden="1" customHeight="1">
      <c r="A363" s="189">
        <v>372.0</v>
      </c>
      <c r="B363" s="59" t="s">
        <v>4707</v>
      </c>
      <c r="C363" s="53"/>
      <c r="D363" s="192">
        <v>46064.0</v>
      </c>
      <c r="E363" s="193" t="s">
        <v>185</v>
      </c>
    </row>
    <row r="364" ht="22.5" customHeight="1">
      <c r="A364" s="189">
        <v>64.0</v>
      </c>
      <c r="B364" s="59" t="s">
        <v>4709</v>
      </c>
      <c r="C364" s="55" t="s">
        <v>4265</v>
      </c>
      <c r="D364" s="192">
        <v>46064.0</v>
      </c>
      <c r="E364" s="55" t="s">
        <v>4611</v>
      </c>
    </row>
    <row r="365" ht="22.5" customHeight="1">
      <c r="A365" s="189">
        <v>65.0</v>
      </c>
      <c r="B365" s="59" t="s">
        <v>4711</v>
      </c>
      <c r="C365" s="55" t="s">
        <v>4230</v>
      </c>
      <c r="D365" s="192">
        <v>46064.0</v>
      </c>
      <c r="E365" s="193" t="s">
        <v>4232</v>
      </c>
    </row>
    <row r="366" ht="22.5" hidden="1" customHeight="1">
      <c r="A366" s="189">
        <v>375.0</v>
      </c>
      <c r="B366" s="59" t="s">
        <v>4713</v>
      </c>
      <c r="C366" s="53"/>
      <c r="D366" s="192">
        <v>46064.0</v>
      </c>
      <c r="E366" s="55" t="s">
        <v>302</v>
      </c>
    </row>
    <row r="367" ht="22.5" hidden="1" customHeight="1">
      <c r="A367" s="189">
        <v>376.0</v>
      </c>
      <c r="B367" s="59" t="s">
        <v>4714</v>
      </c>
      <c r="C367" s="53"/>
      <c r="D367" s="192">
        <v>46065.0</v>
      </c>
      <c r="E367" s="193" t="s">
        <v>185</v>
      </c>
    </row>
    <row r="368" ht="22.5" hidden="1" customHeight="1">
      <c r="A368" s="189">
        <v>377.0</v>
      </c>
      <c r="B368" s="59" t="s">
        <v>4716</v>
      </c>
      <c r="C368" s="53"/>
      <c r="D368" s="192">
        <v>46065.0</v>
      </c>
      <c r="E368" s="193" t="s">
        <v>185</v>
      </c>
    </row>
    <row r="369" ht="22.5" hidden="1" customHeight="1">
      <c r="A369" s="189"/>
      <c r="B369" s="59"/>
      <c r="C369" s="55"/>
      <c r="D369" s="192"/>
      <c r="E369" s="191"/>
    </row>
    <row r="370" ht="22.5" customHeight="1">
      <c r="A370" s="189">
        <v>66.0</v>
      </c>
      <c r="B370" s="59" t="s">
        <v>4719</v>
      </c>
      <c r="C370" s="55" t="s">
        <v>4230</v>
      </c>
      <c r="D370" s="192">
        <v>46065.0</v>
      </c>
      <c r="E370" s="193" t="s">
        <v>4232</v>
      </c>
    </row>
    <row r="371" ht="22.5" hidden="1" customHeight="1">
      <c r="A371" s="189">
        <v>380.0</v>
      </c>
      <c r="B371" s="59" t="s">
        <v>4721</v>
      </c>
      <c r="C371" s="53"/>
      <c r="D371" s="192">
        <v>46065.0</v>
      </c>
      <c r="E371" s="193" t="s">
        <v>185</v>
      </c>
    </row>
    <row r="372" ht="22.5" hidden="1" customHeight="1">
      <c r="A372" s="189">
        <v>381.0</v>
      </c>
      <c r="B372" s="59" t="s">
        <v>4722</v>
      </c>
      <c r="C372" s="53"/>
      <c r="D372" s="192">
        <v>46065.0</v>
      </c>
      <c r="E372" s="193" t="s">
        <v>4239</v>
      </c>
    </row>
    <row r="373" ht="22.5" customHeight="1">
      <c r="A373" s="189">
        <v>67.0</v>
      </c>
      <c r="B373" s="59" t="s">
        <v>4723</v>
      </c>
      <c r="C373" s="55" t="s">
        <v>4230</v>
      </c>
      <c r="D373" s="192">
        <v>46065.0</v>
      </c>
      <c r="E373" s="193" t="s">
        <v>4232</v>
      </c>
    </row>
    <row r="374" ht="22.5" hidden="1" customHeight="1">
      <c r="A374" s="189">
        <v>383.0</v>
      </c>
      <c r="B374" s="59" t="s">
        <v>4724</v>
      </c>
      <c r="C374" s="53"/>
      <c r="D374" s="192">
        <v>46065.0</v>
      </c>
      <c r="E374" s="193" t="s">
        <v>185</v>
      </c>
    </row>
    <row r="375" ht="22.5" hidden="1" customHeight="1">
      <c r="A375" s="189">
        <v>384.0</v>
      </c>
      <c r="B375" s="59" t="s">
        <v>4727</v>
      </c>
      <c r="C375" s="53"/>
      <c r="D375" s="192">
        <v>46065.0</v>
      </c>
      <c r="E375" s="193" t="s">
        <v>4239</v>
      </c>
    </row>
    <row r="376" ht="22.5" hidden="1" customHeight="1">
      <c r="A376" s="189">
        <v>385.0</v>
      </c>
      <c r="B376" s="59" t="s">
        <v>4728</v>
      </c>
      <c r="C376" s="53"/>
      <c r="D376" s="192">
        <v>46065.0</v>
      </c>
      <c r="E376" s="193" t="s">
        <v>185</v>
      </c>
    </row>
    <row r="377" ht="22.5" hidden="1" customHeight="1">
      <c r="A377" s="189">
        <v>386.0</v>
      </c>
      <c r="B377" s="59" t="s">
        <v>4442</v>
      </c>
      <c r="C377" s="53"/>
      <c r="D377" s="192">
        <v>46066.0</v>
      </c>
      <c r="E377" s="193" t="s">
        <v>4232</v>
      </c>
    </row>
    <row r="378" ht="22.5" customHeight="1">
      <c r="A378" s="189">
        <v>68.0</v>
      </c>
      <c r="B378" s="59" t="s">
        <v>4729</v>
      </c>
      <c r="C378" s="55" t="s">
        <v>4230</v>
      </c>
      <c r="D378" s="192">
        <v>46066.0</v>
      </c>
      <c r="E378" s="193" t="s">
        <v>713</v>
      </c>
    </row>
    <row r="379" ht="22.5" hidden="1" customHeight="1">
      <c r="A379" s="189">
        <v>388.0</v>
      </c>
      <c r="B379" s="59" t="s">
        <v>4512</v>
      </c>
      <c r="C379" s="53"/>
      <c r="D379" s="192">
        <v>46066.0</v>
      </c>
      <c r="E379" s="193" t="s">
        <v>4232</v>
      </c>
    </row>
    <row r="380" ht="22.5" customHeight="1">
      <c r="A380" s="189">
        <v>69.0</v>
      </c>
      <c r="B380" s="59" t="s">
        <v>4731</v>
      </c>
      <c r="C380" s="55" t="s">
        <v>4230</v>
      </c>
      <c r="D380" s="192">
        <v>46066.0</v>
      </c>
      <c r="E380" s="193" t="s">
        <v>658</v>
      </c>
    </row>
    <row r="381" ht="22.5" hidden="1" customHeight="1">
      <c r="A381" s="189">
        <v>390.0</v>
      </c>
      <c r="B381" s="59" t="s">
        <v>4732</v>
      </c>
      <c r="C381" s="53"/>
      <c r="D381" s="192">
        <v>46066.0</v>
      </c>
      <c r="E381" s="193" t="s">
        <v>185</v>
      </c>
    </row>
    <row r="382" ht="22.5" hidden="1" customHeight="1">
      <c r="A382" s="189">
        <v>391.0</v>
      </c>
      <c r="B382" s="59" t="s">
        <v>4734</v>
      </c>
      <c r="C382" s="53"/>
      <c r="D382" s="192">
        <v>46066.0</v>
      </c>
      <c r="E382" s="55" t="s">
        <v>4611</v>
      </c>
    </row>
    <row r="383" ht="22.5" hidden="1" customHeight="1">
      <c r="A383" s="189">
        <v>392.0</v>
      </c>
      <c r="B383" s="59" t="s">
        <v>4736</v>
      </c>
      <c r="C383" s="53"/>
      <c r="D383" s="192">
        <v>46066.0</v>
      </c>
      <c r="E383" s="193" t="s">
        <v>185</v>
      </c>
    </row>
    <row r="384" ht="22.5" hidden="1" customHeight="1">
      <c r="A384" s="189">
        <v>393.0</v>
      </c>
      <c r="B384" s="59" t="s">
        <v>4738</v>
      </c>
      <c r="C384" s="53"/>
      <c r="D384" s="192">
        <v>46066.0</v>
      </c>
      <c r="E384" s="193" t="s">
        <v>4232</v>
      </c>
    </row>
    <row r="385" ht="22.5" hidden="1" customHeight="1">
      <c r="A385" s="189">
        <v>394.0</v>
      </c>
      <c r="B385" s="59" t="s">
        <v>4740</v>
      </c>
      <c r="C385" s="53"/>
      <c r="D385" s="192">
        <v>46066.0</v>
      </c>
      <c r="E385" s="55" t="s">
        <v>302</v>
      </c>
    </row>
    <row r="386" ht="22.5" customHeight="1">
      <c r="A386" s="189">
        <v>70.0</v>
      </c>
      <c r="B386" s="59" t="s">
        <v>4741</v>
      </c>
      <c r="C386" s="55" t="s">
        <v>4230</v>
      </c>
      <c r="D386" s="192">
        <v>46067.0</v>
      </c>
      <c r="E386" s="193" t="s">
        <v>4232</v>
      </c>
    </row>
    <row r="387" ht="22.5" customHeight="1">
      <c r="A387" s="189">
        <v>71.0</v>
      </c>
      <c r="B387" s="59" t="s">
        <v>4743</v>
      </c>
      <c r="C387" s="55" t="s">
        <v>4230</v>
      </c>
      <c r="D387" s="192">
        <v>46067.0</v>
      </c>
      <c r="E387" s="193" t="s">
        <v>4232</v>
      </c>
    </row>
    <row r="388" ht="22.5" hidden="1" customHeight="1">
      <c r="A388" s="189">
        <v>397.0</v>
      </c>
      <c r="B388" s="59" t="s">
        <v>4746</v>
      </c>
      <c r="C388" s="53"/>
      <c r="D388" s="192">
        <v>46067.0</v>
      </c>
      <c r="E388" s="193" t="s">
        <v>185</v>
      </c>
    </row>
    <row r="389" ht="22.5" hidden="1" customHeight="1">
      <c r="A389" s="189"/>
      <c r="B389" s="59"/>
      <c r="C389" s="55"/>
      <c r="D389" s="192"/>
      <c r="E389" s="191"/>
    </row>
    <row r="390" ht="22.5" hidden="1" customHeight="1">
      <c r="A390" s="189"/>
      <c r="B390" s="59"/>
      <c r="C390" s="55"/>
      <c r="D390" s="192"/>
      <c r="E390" s="191"/>
    </row>
    <row r="391" ht="22.5" customHeight="1">
      <c r="A391" s="189">
        <v>72.0</v>
      </c>
      <c r="B391" s="59" t="s">
        <v>4748</v>
      </c>
      <c r="C391" s="55" t="s">
        <v>4265</v>
      </c>
      <c r="D391" s="192">
        <v>46067.0</v>
      </c>
      <c r="E391" s="55" t="s">
        <v>4611</v>
      </c>
    </row>
    <row r="392" ht="22.5" hidden="1" customHeight="1">
      <c r="A392" s="189">
        <v>401.0</v>
      </c>
      <c r="B392" s="59" t="s">
        <v>4750</v>
      </c>
      <c r="C392" s="53"/>
      <c r="D392" s="192">
        <v>46067.0</v>
      </c>
      <c r="E392" s="193" t="s">
        <v>4232</v>
      </c>
    </row>
    <row r="393" ht="22.5" hidden="1" customHeight="1">
      <c r="A393" s="189">
        <v>402.0</v>
      </c>
      <c r="B393" s="59" t="s">
        <v>4752</v>
      </c>
      <c r="C393" s="53"/>
      <c r="D393" s="192">
        <v>46067.0</v>
      </c>
      <c r="E393" s="193" t="s">
        <v>185</v>
      </c>
    </row>
    <row r="394" ht="22.5" hidden="1" customHeight="1">
      <c r="A394" s="189"/>
      <c r="B394" s="59"/>
      <c r="C394" s="55"/>
      <c r="D394" s="192"/>
      <c r="E394" s="191"/>
    </row>
    <row r="395" ht="22.5" customHeight="1">
      <c r="A395" s="189">
        <v>73.0</v>
      </c>
      <c r="B395" s="59" t="s">
        <v>4754</v>
      </c>
      <c r="C395" s="55" t="s">
        <v>4265</v>
      </c>
      <c r="D395" s="192">
        <v>46067.0</v>
      </c>
      <c r="E395" s="55" t="s">
        <v>302</v>
      </c>
    </row>
    <row r="396" ht="22.5" customHeight="1">
      <c r="A396" s="189">
        <v>74.0</v>
      </c>
      <c r="B396" s="59" t="s">
        <v>4755</v>
      </c>
      <c r="C396" s="55" t="s">
        <v>4230</v>
      </c>
      <c r="D396" s="192">
        <v>46068.0</v>
      </c>
      <c r="E396" s="193" t="s">
        <v>4232</v>
      </c>
    </row>
    <row r="397" ht="22.5" hidden="1" customHeight="1">
      <c r="A397" s="189"/>
      <c r="B397" s="59"/>
      <c r="C397" s="55"/>
      <c r="D397" s="192"/>
      <c r="E397" s="191"/>
    </row>
    <row r="398" ht="22.5" hidden="1" customHeight="1">
      <c r="A398" s="189">
        <v>407.0</v>
      </c>
      <c r="B398" s="59" t="s">
        <v>4757</v>
      </c>
      <c r="C398" s="53"/>
      <c r="D398" s="192">
        <v>46068.0</v>
      </c>
      <c r="E398" s="193" t="s">
        <v>4232</v>
      </c>
    </row>
    <row r="399" ht="22.5" hidden="1" customHeight="1">
      <c r="A399" s="189">
        <v>408.0</v>
      </c>
      <c r="B399" s="59" t="s">
        <v>4758</v>
      </c>
      <c r="C399" s="53"/>
      <c r="D399" s="192">
        <v>46068.0</v>
      </c>
      <c r="E399" s="193" t="s">
        <v>185</v>
      </c>
    </row>
    <row r="400" ht="22.5" hidden="1" customHeight="1">
      <c r="A400" s="189">
        <v>409.0</v>
      </c>
      <c r="B400" s="59" t="s">
        <v>4760</v>
      </c>
      <c r="C400" s="53"/>
      <c r="D400" s="192">
        <v>46068.0</v>
      </c>
      <c r="E400" s="193" t="s">
        <v>4232</v>
      </c>
    </row>
    <row r="401" ht="22.5" customHeight="1">
      <c r="A401" s="189">
        <v>75.0</v>
      </c>
      <c r="B401" s="59" t="s">
        <v>4762</v>
      </c>
      <c r="C401" s="55" t="s">
        <v>4230</v>
      </c>
      <c r="D401" s="192">
        <v>46068.0</v>
      </c>
      <c r="E401" s="193" t="s">
        <v>4232</v>
      </c>
    </row>
    <row r="402" ht="22.5" hidden="1" customHeight="1">
      <c r="A402" s="189">
        <v>411.0</v>
      </c>
      <c r="B402" s="59" t="s">
        <v>4764</v>
      </c>
      <c r="C402" s="53"/>
      <c r="D402" s="192">
        <v>46068.0</v>
      </c>
      <c r="E402" s="193" t="s">
        <v>185</v>
      </c>
    </row>
    <row r="403" ht="22.5" hidden="1" customHeight="1">
      <c r="A403" s="189">
        <v>412.0</v>
      </c>
      <c r="B403" s="59" t="s">
        <v>4765</v>
      </c>
      <c r="C403" s="53"/>
      <c r="D403" s="192">
        <v>46068.0</v>
      </c>
      <c r="E403" s="55" t="s">
        <v>302</v>
      </c>
    </row>
    <row r="404" ht="22.5" hidden="1" customHeight="1">
      <c r="A404" s="189">
        <v>413.0</v>
      </c>
      <c r="B404" s="59" t="s">
        <v>4767</v>
      </c>
      <c r="C404" s="53"/>
      <c r="D404" s="192">
        <v>46068.0</v>
      </c>
      <c r="E404" s="193" t="s">
        <v>4232</v>
      </c>
    </row>
    <row r="405" ht="22.5" customHeight="1">
      <c r="A405" s="189">
        <v>76.0</v>
      </c>
      <c r="B405" s="59" t="s">
        <v>4768</v>
      </c>
      <c r="C405" s="55" t="s">
        <v>4230</v>
      </c>
      <c r="D405" s="192">
        <v>46069.0</v>
      </c>
      <c r="E405" s="193" t="s">
        <v>658</v>
      </c>
    </row>
    <row r="406" ht="22.5" hidden="1" customHeight="1">
      <c r="A406" s="189">
        <v>415.0</v>
      </c>
      <c r="B406" s="59" t="s">
        <v>4770</v>
      </c>
      <c r="C406" s="53"/>
      <c r="D406" s="192">
        <v>46069.0</v>
      </c>
      <c r="E406" s="55" t="s">
        <v>302</v>
      </c>
    </row>
    <row r="407" ht="22.5" hidden="1" customHeight="1">
      <c r="A407" s="189">
        <v>416.0</v>
      </c>
      <c r="B407" s="59" t="s">
        <v>4771</v>
      </c>
      <c r="C407" s="53"/>
      <c r="D407" s="192">
        <v>46069.0</v>
      </c>
      <c r="E407" s="55" t="s">
        <v>4611</v>
      </c>
    </row>
    <row r="408" ht="22.5" hidden="1" customHeight="1">
      <c r="A408" s="189">
        <v>417.0</v>
      </c>
      <c r="B408" s="59" t="s">
        <v>4773</v>
      </c>
      <c r="C408" s="53"/>
      <c r="D408" s="192">
        <v>46069.0</v>
      </c>
      <c r="E408" s="193" t="s">
        <v>4232</v>
      </c>
    </row>
    <row r="409" ht="22.5" customHeight="1">
      <c r="A409" s="189">
        <v>77.0</v>
      </c>
      <c r="B409" s="59" t="s">
        <v>4774</v>
      </c>
      <c r="C409" s="55" t="s">
        <v>4265</v>
      </c>
      <c r="D409" s="192">
        <v>46069.0</v>
      </c>
      <c r="E409" s="55" t="s">
        <v>4611</v>
      </c>
    </row>
    <row r="410" ht="22.5" hidden="1" customHeight="1">
      <c r="A410" s="189"/>
      <c r="B410" s="59"/>
      <c r="C410" s="55"/>
      <c r="D410" s="192"/>
      <c r="E410" s="191"/>
    </row>
    <row r="411" ht="22.5" hidden="1" customHeight="1">
      <c r="A411" s="189">
        <v>420.0</v>
      </c>
      <c r="B411" s="59" t="s">
        <v>4778</v>
      </c>
      <c r="C411" s="53"/>
      <c r="D411" s="192">
        <v>46069.0</v>
      </c>
      <c r="E411" s="193" t="s">
        <v>185</v>
      </c>
    </row>
    <row r="412" ht="22.5" hidden="1" customHeight="1">
      <c r="A412" s="189"/>
      <c r="B412" s="59"/>
      <c r="C412" s="55"/>
      <c r="D412" s="192"/>
      <c r="E412" s="191"/>
    </row>
    <row r="413" ht="22.5" hidden="1" customHeight="1">
      <c r="A413" s="189">
        <v>422.0</v>
      </c>
      <c r="B413" s="59" t="s">
        <v>4779</v>
      </c>
      <c r="C413" s="53"/>
      <c r="D413" s="192">
        <v>46069.0</v>
      </c>
      <c r="E413" s="193" t="s">
        <v>185</v>
      </c>
    </row>
    <row r="414" ht="22.5" hidden="1" customHeight="1">
      <c r="A414" s="189">
        <v>423.0</v>
      </c>
      <c r="B414" s="59" t="s">
        <v>4781</v>
      </c>
      <c r="C414" s="53"/>
      <c r="D414" s="192">
        <v>46069.0</v>
      </c>
      <c r="E414" s="193" t="s">
        <v>713</v>
      </c>
    </row>
    <row r="415" ht="22.5" hidden="1" customHeight="1">
      <c r="A415" s="189">
        <v>424.0</v>
      </c>
      <c r="B415" s="59" t="s">
        <v>4783</v>
      </c>
      <c r="C415" s="53"/>
      <c r="D415" s="192">
        <v>46070.0</v>
      </c>
      <c r="E415" s="193" t="s">
        <v>4232</v>
      </c>
    </row>
    <row r="416" ht="22.5" hidden="1" customHeight="1">
      <c r="A416" s="189">
        <v>425.0</v>
      </c>
      <c r="B416" s="59" t="s">
        <v>4784</v>
      </c>
      <c r="C416" s="53"/>
      <c r="D416" s="192">
        <v>46070.0</v>
      </c>
      <c r="E416" s="193" t="s">
        <v>4232</v>
      </c>
    </row>
    <row r="417" ht="22.5" hidden="1" customHeight="1">
      <c r="A417" s="189"/>
      <c r="B417" s="59"/>
      <c r="C417" s="55"/>
      <c r="D417" s="192"/>
      <c r="E417" s="191"/>
    </row>
    <row r="418" ht="22.5" customHeight="1">
      <c r="A418" s="189">
        <v>78.0</v>
      </c>
      <c r="B418" s="59" t="s">
        <v>4448</v>
      </c>
      <c r="C418" s="55" t="s">
        <v>4230</v>
      </c>
      <c r="D418" s="192">
        <v>46070.0</v>
      </c>
      <c r="E418" s="193" t="s">
        <v>4232</v>
      </c>
    </row>
    <row r="419" ht="22.5" hidden="1" customHeight="1">
      <c r="A419" s="189">
        <v>428.0</v>
      </c>
      <c r="B419" s="59" t="s">
        <v>4787</v>
      </c>
      <c r="C419" s="53"/>
      <c r="D419" s="192">
        <v>46070.0</v>
      </c>
      <c r="E419" s="55" t="s">
        <v>302</v>
      </c>
    </row>
    <row r="420" ht="22.5" hidden="1" customHeight="1">
      <c r="A420" s="189"/>
      <c r="B420" s="59"/>
      <c r="C420" s="191"/>
      <c r="D420" s="192"/>
      <c r="E420" s="191"/>
    </row>
    <row r="421" ht="22.5" hidden="1" customHeight="1">
      <c r="A421" s="189">
        <v>430.0</v>
      </c>
      <c r="B421" s="59" t="s">
        <v>4791</v>
      </c>
      <c r="C421" s="53"/>
      <c r="D421" s="192">
        <v>46071.0</v>
      </c>
      <c r="E421" s="193" t="s">
        <v>4232</v>
      </c>
    </row>
    <row r="422" ht="22.5" hidden="1" customHeight="1">
      <c r="A422" s="189">
        <v>431.0</v>
      </c>
      <c r="B422" s="59" t="s">
        <v>4793</v>
      </c>
      <c r="C422" s="53"/>
      <c r="D422" s="192">
        <v>46071.0</v>
      </c>
      <c r="E422" s="193" t="s">
        <v>185</v>
      </c>
    </row>
    <row r="423" ht="22.5" hidden="1" customHeight="1">
      <c r="A423" s="189">
        <v>432.0</v>
      </c>
      <c r="B423" s="59" t="s">
        <v>4794</v>
      </c>
      <c r="C423" s="53"/>
      <c r="D423" s="192">
        <v>46071.0</v>
      </c>
      <c r="E423" s="193" t="s">
        <v>713</v>
      </c>
    </row>
    <row r="424" ht="22.5" customHeight="1">
      <c r="A424" s="189">
        <v>79.0</v>
      </c>
      <c r="B424" s="59" t="s">
        <v>4796</v>
      </c>
      <c r="C424" s="55" t="s">
        <v>4230</v>
      </c>
      <c r="D424" s="192">
        <v>46071.0</v>
      </c>
      <c r="E424" s="193" t="s">
        <v>4232</v>
      </c>
    </row>
    <row r="425" ht="22.5" hidden="1" customHeight="1">
      <c r="A425" s="189">
        <v>434.0</v>
      </c>
      <c r="B425" s="59" t="s">
        <v>4799</v>
      </c>
      <c r="C425" s="53"/>
      <c r="D425" s="192">
        <v>46071.0</v>
      </c>
      <c r="E425" s="55" t="s">
        <v>302</v>
      </c>
    </row>
    <row r="426" ht="22.5" hidden="1" customHeight="1">
      <c r="A426" s="189"/>
      <c r="B426" s="59"/>
      <c r="C426" s="55"/>
      <c r="D426" s="192"/>
      <c r="E426" s="191"/>
    </row>
    <row r="427" ht="22.5" hidden="1" customHeight="1">
      <c r="A427" s="189">
        <v>436.0</v>
      </c>
      <c r="B427" s="59" t="s">
        <v>4801</v>
      </c>
      <c r="C427" s="53"/>
      <c r="D427" s="192">
        <v>46071.0</v>
      </c>
      <c r="E427" s="193" t="s">
        <v>713</v>
      </c>
    </row>
    <row r="428" ht="22.5" customHeight="1">
      <c r="A428" s="189">
        <v>80.0</v>
      </c>
      <c r="B428" s="59" t="s">
        <v>4803</v>
      </c>
      <c r="C428" s="55" t="s">
        <v>4265</v>
      </c>
      <c r="D428" s="192">
        <v>46071.0</v>
      </c>
      <c r="E428" s="55" t="s">
        <v>4611</v>
      </c>
    </row>
    <row r="429" ht="22.5" hidden="1" customHeight="1">
      <c r="A429" s="189">
        <v>438.0</v>
      </c>
      <c r="B429" s="59" t="s">
        <v>4804</v>
      </c>
      <c r="C429" s="53"/>
      <c r="D429" s="192">
        <v>46071.0</v>
      </c>
      <c r="E429" s="193" t="s">
        <v>4232</v>
      </c>
    </row>
    <row r="430" ht="22.5" hidden="1" customHeight="1">
      <c r="A430" s="189">
        <v>439.0</v>
      </c>
      <c r="B430" s="59" t="s">
        <v>4806</v>
      </c>
      <c r="C430" s="53"/>
      <c r="D430" s="192">
        <v>46071.0</v>
      </c>
      <c r="E430" s="55" t="s">
        <v>302</v>
      </c>
    </row>
    <row r="431" ht="22.5" customHeight="1">
      <c r="A431" s="189">
        <v>81.0</v>
      </c>
      <c r="B431" s="59" t="s">
        <v>4809</v>
      </c>
      <c r="C431" s="55" t="s">
        <v>4265</v>
      </c>
      <c r="D431" s="192">
        <v>46071.0</v>
      </c>
      <c r="E431" s="55" t="s">
        <v>4611</v>
      </c>
    </row>
    <row r="432" ht="22.5" hidden="1" customHeight="1">
      <c r="A432" s="189">
        <v>441.0</v>
      </c>
      <c r="B432" s="59" t="s">
        <v>4810</v>
      </c>
      <c r="C432" s="53"/>
      <c r="D432" s="192">
        <v>46071.0</v>
      </c>
      <c r="E432" s="193" t="s">
        <v>4239</v>
      </c>
    </row>
    <row r="433" ht="22.5" hidden="1" customHeight="1">
      <c r="A433" s="189">
        <v>442.0</v>
      </c>
      <c r="B433" s="59" t="s">
        <v>4811</v>
      </c>
      <c r="C433" s="53"/>
      <c r="D433" s="192">
        <v>46071.0</v>
      </c>
      <c r="E433" s="55" t="s">
        <v>302</v>
      </c>
    </row>
    <row r="434" ht="22.5" hidden="1" customHeight="1">
      <c r="A434" s="189">
        <v>443.0</v>
      </c>
      <c r="B434" s="59" t="s">
        <v>4813</v>
      </c>
      <c r="C434" s="53"/>
      <c r="D434" s="192">
        <v>46072.0</v>
      </c>
      <c r="E434" s="193" t="s">
        <v>185</v>
      </c>
    </row>
    <row r="435" ht="22.5" customHeight="1">
      <c r="A435" s="189">
        <v>82.0</v>
      </c>
      <c r="B435" s="59" t="s">
        <v>4814</v>
      </c>
      <c r="C435" s="55" t="s">
        <v>4230</v>
      </c>
      <c r="D435" s="192">
        <v>46072.0</v>
      </c>
      <c r="E435" s="193" t="s">
        <v>4232</v>
      </c>
    </row>
    <row r="436" ht="22.5" hidden="1" customHeight="1">
      <c r="A436" s="189">
        <v>445.0</v>
      </c>
      <c r="B436" s="59" t="s">
        <v>4818</v>
      </c>
      <c r="C436" s="53"/>
      <c r="D436" s="192">
        <v>46072.0</v>
      </c>
      <c r="E436" s="193" t="s">
        <v>185</v>
      </c>
    </row>
    <row r="437" ht="22.5" hidden="1" customHeight="1">
      <c r="A437" s="189">
        <v>446.0</v>
      </c>
      <c r="B437" s="59" t="s">
        <v>4819</v>
      </c>
      <c r="C437" s="53"/>
      <c r="D437" s="192">
        <v>46072.0</v>
      </c>
      <c r="E437" s="193" t="s">
        <v>658</v>
      </c>
    </row>
    <row r="438" ht="22.5" customHeight="1">
      <c r="A438" s="189">
        <v>83.0</v>
      </c>
      <c r="B438" s="59" t="s">
        <v>4427</v>
      </c>
      <c r="C438" s="193" t="s">
        <v>4265</v>
      </c>
      <c r="D438" s="192">
        <v>46072.0</v>
      </c>
      <c r="E438" s="193" t="s">
        <v>4232</v>
      </c>
    </row>
    <row r="439" ht="22.5" hidden="1" customHeight="1">
      <c r="A439" s="189">
        <v>448.0</v>
      </c>
      <c r="B439" s="59" t="s">
        <v>4821</v>
      </c>
      <c r="C439" s="53"/>
      <c r="D439" s="192">
        <v>46072.0</v>
      </c>
      <c r="E439" s="55" t="s">
        <v>302</v>
      </c>
    </row>
    <row r="440" ht="22.5" hidden="1" customHeight="1">
      <c r="A440" s="189">
        <v>449.0</v>
      </c>
      <c r="B440" s="59" t="s">
        <v>4824</v>
      </c>
      <c r="C440" s="53"/>
      <c r="D440" s="192">
        <v>46072.0</v>
      </c>
      <c r="E440" s="55" t="s">
        <v>302</v>
      </c>
    </row>
    <row r="441" ht="22.5" hidden="1" customHeight="1">
      <c r="A441" s="189">
        <v>450.0</v>
      </c>
      <c r="B441" s="59" t="s">
        <v>4826</v>
      </c>
      <c r="C441" s="53"/>
      <c r="D441" s="192">
        <v>46072.0</v>
      </c>
      <c r="E441" s="193" t="s">
        <v>4239</v>
      </c>
    </row>
    <row r="442" ht="22.5" hidden="1" customHeight="1">
      <c r="A442" s="189">
        <v>451.0</v>
      </c>
      <c r="B442" s="59" t="s">
        <v>4827</v>
      </c>
      <c r="C442" s="53"/>
      <c r="D442" s="192">
        <v>46072.0</v>
      </c>
      <c r="E442" s="55" t="s">
        <v>302</v>
      </c>
    </row>
    <row r="443" ht="22.5" customHeight="1">
      <c r="A443" s="189">
        <v>84.0</v>
      </c>
      <c r="B443" s="59" t="s">
        <v>4829</v>
      </c>
      <c r="C443" s="55" t="s">
        <v>4230</v>
      </c>
      <c r="D443" s="192">
        <v>46072.0</v>
      </c>
      <c r="E443" s="55" t="s">
        <v>302</v>
      </c>
    </row>
    <row r="444" ht="22.5" customHeight="1">
      <c r="A444" s="189">
        <v>85.0</v>
      </c>
      <c r="B444" s="59" t="s">
        <v>4832</v>
      </c>
      <c r="C444" s="55" t="s">
        <v>4230</v>
      </c>
      <c r="D444" s="192">
        <v>46073.0</v>
      </c>
      <c r="E444" s="193" t="s">
        <v>4232</v>
      </c>
    </row>
    <row r="445" ht="22.5" customHeight="1">
      <c r="A445" s="189">
        <v>86.0</v>
      </c>
      <c r="B445" s="59" t="s">
        <v>4833</v>
      </c>
      <c r="C445" s="55" t="s">
        <v>4230</v>
      </c>
      <c r="D445" s="192">
        <v>46073.0</v>
      </c>
      <c r="E445" s="193" t="s">
        <v>4232</v>
      </c>
    </row>
    <row r="446" ht="22.5" customHeight="1">
      <c r="A446" s="189">
        <v>87.0</v>
      </c>
      <c r="B446" s="59" t="s">
        <v>4834</v>
      </c>
      <c r="C446" s="55" t="s">
        <v>4230</v>
      </c>
      <c r="D446" s="192">
        <v>46073.0</v>
      </c>
      <c r="E446" s="193" t="s">
        <v>4232</v>
      </c>
    </row>
    <row r="447" ht="22.5" hidden="1" customHeight="1">
      <c r="A447" s="189">
        <v>456.0</v>
      </c>
      <c r="B447" s="59" t="s">
        <v>4836</v>
      </c>
      <c r="C447" s="53"/>
      <c r="D447" s="192">
        <v>46073.0</v>
      </c>
      <c r="E447" s="55" t="s">
        <v>302</v>
      </c>
    </row>
    <row r="448" ht="22.5" hidden="1" customHeight="1">
      <c r="A448" s="189">
        <v>457.0</v>
      </c>
      <c r="B448" s="59" t="s">
        <v>4838</v>
      </c>
      <c r="C448" s="53"/>
      <c r="D448" s="192">
        <v>46073.0</v>
      </c>
      <c r="E448" s="193" t="s">
        <v>713</v>
      </c>
    </row>
    <row r="449" ht="22.5" hidden="1" customHeight="1">
      <c r="A449" s="189">
        <v>458.0</v>
      </c>
      <c r="B449" s="59" t="s">
        <v>4840</v>
      </c>
      <c r="C449" s="53"/>
      <c r="D449" s="192">
        <v>46073.0</v>
      </c>
      <c r="E449" s="55" t="s">
        <v>302</v>
      </c>
    </row>
    <row r="450" ht="22.5" hidden="1" customHeight="1">
      <c r="A450" s="189">
        <v>459.0</v>
      </c>
      <c r="B450" s="59" t="s">
        <v>4842</v>
      </c>
      <c r="C450" s="53"/>
      <c r="D450" s="192">
        <v>46073.0</v>
      </c>
      <c r="E450" s="55" t="s">
        <v>302</v>
      </c>
    </row>
    <row r="451" ht="22.5" hidden="1" customHeight="1">
      <c r="A451" s="189">
        <v>460.0</v>
      </c>
      <c r="B451" s="59" t="s">
        <v>4843</v>
      </c>
      <c r="C451" s="53"/>
      <c r="D451" s="192">
        <v>46073.0</v>
      </c>
      <c r="E451" s="193" t="s">
        <v>658</v>
      </c>
    </row>
    <row r="452" ht="22.5" hidden="1" customHeight="1">
      <c r="A452" s="189">
        <v>461.0</v>
      </c>
      <c r="B452" s="59" t="s">
        <v>4847</v>
      </c>
      <c r="C452" s="53"/>
      <c r="D452" s="192">
        <v>46073.0</v>
      </c>
      <c r="E452" s="55" t="s">
        <v>302</v>
      </c>
    </row>
    <row r="453" ht="22.5" hidden="1" customHeight="1">
      <c r="A453" s="189">
        <v>462.0</v>
      </c>
      <c r="B453" s="59" t="s">
        <v>4848</v>
      </c>
      <c r="C453" s="53"/>
      <c r="D453" s="192">
        <v>46073.0</v>
      </c>
      <c r="E453" s="193" t="s">
        <v>713</v>
      </c>
    </row>
    <row r="454" ht="22.5" hidden="1" customHeight="1">
      <c r="A454" s="189"/>
      <c r="B454" s="59"/>
      <c r="C454" s="191"/>
      <c r="D454" s="192"/>
      <c r="E454" s="191"/>
    </row>
    <row r="455" ht="22.5" hidden="1" customHeight="1">
      <c r="A455" s="189">
        <v>464.0</v>
      </c>
      <c r="B455" s="59" t="s">
        <v>4852</v>
      </c>
      <c r="C455" s="53"/>
      <c r="D455" s="192">
        <v>46073.0</v>
      </c>
      <c r="E455" s="55" t="s">
        <v>302</v>
      </c>
    </row>
    <row r="456" ht="22.5" hidden="1" customHeight="1">
      <c r="A456" s="189">
        <v>465.0</v>
      </c>
      <c r="B456" s="59" t="s">
        <v>4854</v>
      </c>
      <c r="C456" s="53"/>
      <c r="D456" s="192">
        <v>46073.0</v>
      </c>
      <c r="E456" s="193" t="s">
        <v>185</v>
      </c>
    </row>
    <row r="457" ht="22.5" hidden="1" customHeight="1">
      <c r="A457" s="189">
        <v>466.0</v>
      </c>
      <c r="B457" s="59" t="s">
        <v>4855</v>
      </c>
      <c r="C457" s="53"/>
      <c r="D457" s="192">
        <v>46073.0</v>
      </c>
      <c r="E457" s="193" t="s">
        <v>185</v>
      </c>
    </row>
    <row r="458" ht="22.5" hidden="1" customHeight="1">
      <c r="A458" s="189">
        <v>467.0</v>
      </c>
      <c r="B458" s="59" t="s">
        <v>4856</v>
      </c>
      <c r="C458" s="53"/>
      <c r="D458" s="192">
        <v>46073.0</v>
      </c>
      <c r="E458" s="55" t="s">
        <v>302</v>
      </c>
    </row>
    <row r="459" ht="22.5" hidden="1" customHeight="1">
      <c r="A459" s="189">
        <v>468.0</v>
      </c>
      <c r="B459" s="59" t="s">
        <v>4858</v>
      </c>
      <c r="C459" s="53"/>
      <c r="D459" s="192">
        <v>46073.0</v>
      </c>
      <c r="E459" s="193" t="s">
        <v>185</v>
      </c>
    </row>
    <row r="460" ht="22.5" hidden="1" customHeight="1">
      <c r="A460" s="189">
        <v>469.0</v>
      </c>
      <c r="B460" s="59" t="s">
        <v>4860</v>
      </c>
      <c r="C460" s="53"/>
      <c r="D460" s="192">
        <v>46073.0</v>
      </c>
      <c r="E460" s="193" t="s">
        <v>185</v>
      </c>
    </row>
    <row r="461" ht="22.5" customHeight="1">
      <c r="A461" s="189">
        <v>88.0</v>
      </c>
      <c r="B461" s="59" t="s">
        <v>4528</v>
      </c>
      <c r="C461" s="55" t="s">
        <v>4230</v>
      </c>
      <c r="D461" s="192">
        <v>46074.0</v>
      </c>
      <c r="E461" s="193" t="s">
        <v>4232</v>
      </c>
    </row>
    <row r="462" ht="22.5" hidden="1" customHeight="1">
      <c r="A462" s="189">
        <v>471.0</v>
      </c>
      <c r="B462" s="59" t="s">
        <v>4861</v>
      </c>
      <c r="C462" s="53"/>
      <c r="D462" s="192">
        <v>46074.0</v>
      </c>
      <c r="E462" s="55" t="s">
        <v>302</v>
      </c>
    </row>
    <row r="463" ht="22.5" hidden="1" customHeight="1">
      <c r="A463" s="189">
        <v>472.0</v>
      </c>
      <c r="B463" s="59" t="s">
        <v>4863</v>
      </c>
      <c r="C463" s="53"/>
      <c r="D463" s="192">
        <v>46074.0</v>
      </c>
      <c r="E463" s="55" t="s">
        <v>302</v>
      </c>
    </row>
    <row r="464" ht="22.5" hidden="1" customHeight="1">
      <c r="A464" s="189">
        <v>473.0</v>
      </c>
      <c r="B464" s="59" t="s">
        <v>4864</v>
      </c>
      <c r="C464" s="53"/>
      <c r="D464" s="192">
        <v>46074.0</v>
      </c>
      <c r="E464" s="193" t="s">
        <v>4232</v>
      </c>
    </row>
    <row r="465" ht="22.5" customHeight="1">
      <c r="A465" s="189">
        <v>89.0</v>
      </c>
      <c r="B465" s="59" t="s">
        <v>4868</v>
      </c>
      <c r="C465" s="55" t="s">
        <v>4230</v>
      </c>
      <c r="D465" s="192">
        <v>46074.0</v>
      </c>
      <c r="E465" s="193" t="s">
        <v>4239</v>
      </c>
    </row>
    <row r="466" ht="22.5" hidden="1" customHeight="1">
      <c r="A466" s="189">
        <v>475.0</v>
      </c>
      <c r="B466" s="59" t="s">
        <v>4863</v>
      </c>
      <c r="C466" s="53"/>
      <c r="D466" s="192">
        <v>46074.0</v>
      </c>
      <c r="E466" s="55" t="s">
        <v>302</v>
      </c>
    </row>
    <row r="467" ht="22.5" hidden="1" customHeight="1">
      <c r="A467" s="189">
        <v>476.0</v>
      </c>
      <c r="B467" s="59" t="s">
        <v>4869</v>
      </c>
      <c r="C467" s="53"/>
      <c r="D467" s="192">
        <v>46075.0</v>
      </c>
      <c r="E467" s="193" t="s">
        <v>4232</v>
      </c>
    </row>
    <row r="468" ht="22.5" hidden="1" customHeight="1">
      <c r="A468" s="189">
        <v>477.0</v>
      </c>
      <c r="B468" s="59" t="s">
        <v>4871</v>
      </c>
      <c r="C468" s="53"/>
      <c r="D468" s="192">
        <v>46075.0</v>
      </c>
      <c r="E468" s="193" t="s">
        <v>185</v>
      </c>
    </row>
    <row r="469" ht="22.5" hidden="1" customHeight="1">
      <c r="A469" s="189">
        <v>478.0</v>
      </c>
      <c r="B469" s="59" t="s">
        <v>4872</v>
      </c>
      <c r="C469" s="53"/>
      <c r="D469" s="192">
        <v>46075.0</v>
      </c>
      <c r="E469" s="193" t="s">
        <v>4232</v>
      </c>
    </row>
    <row r="470" ht="22.5" hidden="1" customHeight="1">
      <c r="A470" s="189">
        <v>479.0</v>
      </c>
      <c r="B470" s="59" t="s">
        <v>4874</v>
      </c>
      <c r="C470" s="53"/>
      <c r="D470" s="192">
        <v>46075.0</v>
      </c>
      <c r="E470" s="55" t="s">
        <v>302</v>
      </c>
    </row>
    <row r="471" ht="22.5" hidden="1" customHeight="1">
      <c r="A471" s="189">
        <v>481.0</v>
      </c>
      <c r="B471" s="59" t="s">
        <v>4876</v>
      </c>
      <c r="C471" s="53"/>
      <c r="D471" s="192">
        <v>46075.0</v>
      </c>
      <c r="E471" s="193" t="s">
        <v>713</v>
      </c>
    </row>
    <row r="472" ht="22.5" hidden="1" customHeight="1">
      <c r="A472" s="189">
        <v>482.0</v>
      </c>
      <c r="B472" s="59" t="s">
        <v>4878</v>
      </c>
      <c r="C472" s="53"/>
      <c r="D472" s="192">
        <v>46075.0</v>
      </c>
      <c r="E472" s="193" t="s">
        <v>4232</v>
      </c>
    </row>
    <row r="473" ht="22.5" hidden="1" customHeight="1">
      <c r="A473" s="189">
        <v>483.0</v>
      </c>
      <c r="B473" s="59" t="s">
        <v>4879</v>
      </c>
      <c r="C473" s="53"/>
      <c r="D473" s="192">
        <v>46075.0</v>
      </c>
      <c r="E473" s="55" t="s">
        <v>302</v>
      </c>
    </row>
    <row r="474" ht="22.5" hidden="1" customHeight="1">
      <c r="A474" s="189">
        <v>484.0</v>
      </c>
      <c r="B474" s="59" t="s">
        <v>4880</v>
      </c>
      <c r="C474" s="53"/>
      <c r="D474" s="192">
        <v>46075.0</v>
      </c>
      <c r="E474" s="193" t="s">
        <v>185</v>
      </c>
    </row>
    <row r="475" ht="22.5" hidden="1" customHeight="1">
      <c r="A475" s="189">
        <v>485.0</v>
      </c>
      <c r="B475" s="59" t="s">
        <v>4881</v>
      </c>
      <c r="C475" s="53"/>
      <c r="D475" s="192">
        <v>46076.0</v>
      </c>
      <c r="E475" s="193" t="s">
        <v>713</v>
      </c>
    </row>
    <row r="476" ht="22.5" hidden="1" customHeight="1">
      <c r="A476" s="189">
        <v>486.0</v>
      </c>
      <c r="B476" s="59" t="s">
        <v>4884</v>
      </c>
      <c r="C476" s="53"/>
      <c r="D476" s="192">
        <v>46076.0</v>
      </c>
      <c r="E476" s="193" t="s">
        <v>185</v>
      </c>
    </row>
    <row r="477" ht="22.5" customHeight="1">
      <c r="A477" s="189">
        <v>90.0</v>
      </c>
      <c r="B477" s="59" t="s">
        <v>4885</v>
      </c>
      <c r="C477" s="55" t="s">
        <v>4230</v>
      </c>
      <c r="D477" s="192">
        <v>46076.0</v>
      </c>
      <c r="E477" s="193" t="s">
        <v>4232</v>
      </c>
    </row>
    <row r="478" ht="22.5" hidden="1" customHeight="1">
      <c r="A478" s="189"/>
      <c r="B478" s="59"/>
      <c r="C478" s="55"/>
      <c r="D478" s="192"/>
      <c r="E478" s="191"/>
    </row>
    <row r="479" ht="22.5" customHeight="1">
      <c r="A479" s="189">
        <v>91.0</v>
      </c>
      <c r="B479" s="59" t="s">
        <v>4888</v>
      </c>
      <c r="C479" s="55" t="s">
        <v>4265</v>
      </c>
      <c r="D479" s="192">
        <v>46076.0</v>
      </c>
      <c r="E479" s="193" t="s">
        <v>658</v>
      </c>
    </row>
    <row r="480" ht="22.5" hidden="1" customHeight="1">
      <c r="A480" s="189">
        <v>490.0</v>
      </c>
      <c r="B480" s="59" t="s">
        <v>4890</v>
      </c>
      <c r="C480" s="53"/>
      <c r="D480" s="192">
        <v>46076.0</v>
      </c>
      <c r="E480" s="193" t="s">
        <v>185</v>
      </c>
    </row>
    <row r="481" ht="22.5" customHeight="1">
      <c r="A481" s="189">
        <v>92.0</v>
      </c>
      <c r="B481" s="59" t="s">
        <v>4891</v>
      </c>
      <c r="C481" s="55" t="s">
        <v>4265</v>
      </c>
      <c r="D481" s="192">
        <v>46076.0</v>
      </c>
      <c r="E481" s="55" t="s">
        <v>4611</v>
      </c>
    </row>
    <row r="482" ht="22.5" hidden="1" customHeight="1">
      <c r="A482" s="189">
        <v>492.0</v>
      </c>
      <c r="B482" s="59" t="s">
        <v>4893</v>
      </c>
      <c r="C482" s="53"/>
      <c r="D482" s="192">
        <v>46076.0</v>
      </c>
      <c r="E482" s="193" t="s">
        <v>658</v>
      </c>
    </row>
    <row r="483" ht="22.5" hidden="1" customHeight="1">
      <c r="A483" s="189">
        <v>493.0</v>
      </c>
      <c r="B483" s="59" t="s">
        <v>4894</v>
      </c>
      <c r="C483" s="53"/>
      <c r="D483" s="192">
        <v>46076.0</v>
      </c>
      <c r="E483" s="193" t="s">
        <v>4232</v>
      </c>
    </row>
    <row r="484" ht="22.5" hidden="1" customHeight="1">
      <c r="A484" s="189">
        <v>494.0</v>
      </c>
      <c r="B484" s="59" t="s">
        <v>4896</v>
      </c>
      <c r="C484" s="53"/>
      <c r="D484" s="192">
        <v>46076.0</v>
      </c>
      <c r="E484" s="193" t="s">
        <v>185</v>
      </c>
    </row>
    <row r="485" ht="22.5" customHeight="1">
      <c r="A485" s="189">
        <v>93.0</v>
      </c>
      <c r="B485" s="59" t="s">
        <v>4897</v>
      </c>
      <c r="C485" s="55" t="s">
        <v>4265</v>
      </c>
      <c r="D485" s="192">
        <v>46076.0</v>
      </c>
      <c r="E485" s="193" t="s">
        <v>658</v>
      </c>
    </row>
    <row r="486" ht="22.5" hidden="1" customHeight="1">
      <c r="A486" s="189"/>
      <c r="B486" s="59"/>
      <c r="C486" s="191"/>
      <c r="D486" s="192"/>
      <c r="E486" s="191"/>
    </row>
    <row r="487" ht="22.5" hidden="1" customHeight="1">
      <c r="A487" s="189">
        <v>497.0</v>
      </c>
      <c r="B487" s="59" t="s">
        <v>4901</v>
      </c>
      <c r="C487" s="53"/>
      <c r="D487" s="192">
        <v>46076.0</v>
      </c>
      <c r="E487" s="193" t="s">
        <v>185</v>
      </c>
    </row>
    <row r="488" ht="22.5" hidden="1" customHeight="1">
      <c r="A488" s="189">
        <v>498.0</v>
      </c>
      <c r="B488" s="59" t="s">
        <v>4903</v>
      </c>
      <c r="C488" s="53"/>
      <c r="D488" s="192">
        <v>46077.0</v>
      </c>
      <c r="E488" s="193" t="s">
        <v>185</v>
      </c>
    </row>
    <row r="489" ht="22.5" hidden="1" customHeight="1">
      <c r="A489" s="189">
        <v>499.0</v>
      </c>
      <c r="B489" s="59" t="s">
        <v>4904</v>
      </c>
      <c r="C489" s="53"/>
      <c r="D489" s="192">
        <v>46077.0</v>
      </c>
      <c r="E489" s="193" t="s">
        <v>4232</v>
      </c>
    </row>
    <row r="490" ht="22.5" hidden="1" customHeight="1">
      <c r="A490" s="189">
        <v>500.0</v>
      </c>
      <c r="B490" s="59" t="s">
        <v>4905</v>
      </c>
      <c r="C490" s="53"/>
      <c r="D490" s="192">
        <v>46077.0</v>
      </c>
      <c r="E490" s="193" t="s">
        <v>185</v>
      </c>
    </row>
    <row r="491" ht="22.5" hidden="1" customHeight="1">
      <c r="A491" s="189">
        <v>501.0</v>
      </c>
      <c r="B491" s="59" t="s">
        <v>4906</v>
      </c>
      <c r="C491" s="53"/>
      <c r="D491" s="192">
        <v>46077.0</v>
      </c>
      <c r="E491" s="193" t="s">
        <v>4239</v>
      </c>
    </row>
    <row r="492" ht="22.5" customHeight="1">
      <c r="A492" s="189">
        <v>94.0</v>
      </c>
      <c r="B492" s="59" t="s">
        <v>4909</v>
      </c>
      <c r="C492" s="55" t="s">
        <v>4230</v>
      </c>
      <c r="D492" s="192">
        <v>46077.0</v>
      </c>
      <c r="E492" s="55" t="s">
        <v>302</v>
      </c>
    </row>
    <row r="493" ht="22.5" hidden="1" customHeight="1">
      <c r="A493" s="189">
        <v>503.0</v>
      </c>
      <c r="B493" s="59" t="s">
        <v>4910</v>
      </c>
      <c r="C493" s="53"/>
      <c r="D493" s="192">
        <v>46077.0</v>
      </c>
      <c r="E493" s="193" t="s">
        <v>713</v>
      </c>
    </row>
    <row r="494" ht="22.5" hidden="1" customHeight="1">
      <c r="A494" s="189">
        <v>504.0</v>
      </c>
      <c r="B494" s="59" t="s">
        <v>4911</v>
      </c>
      <c r="C494" s="53"/>
      <c r="D494" s="192">
        <v>46077.0</v>
      </c>
      <c r="E494" s="55" t="s">
        <v>302</v>
      </c>
    </row>
    <row r="495" ht="22.5" hidden="1" customHeight="1">
      <c r="A495" s="189">
        <v>505.0</v>
      </c>
      <c r="B495" s="59" t="s">
        <v>4912</v>
      </c>
      <c r="C495" s="53"/>
      <c r="D495" s="192">
        <v>46077.0</v>
      </c>
      <c r="E495" s="193" t="s">
        <v>4239</v>
      </c>
    </row>
    <row r="496" ht="22.5" customHeight="1">
      <c r="A496" s="189">
        <v>95.0</v>
      </c>
      <c r="B496" s="59" t="s">
        <v>4913</v>
      </c>
      <c r="C496" s="193" t="s">
        <v>4265</v>
      </c>
      <c r="D496" s="192">
        <v>46077.0</v>
      </c>
      <c r="E496" s="193" t="s">
        <v>4232</v>
      </c>
    </row>
    <row r="497" ht="22.5" hidden="1" customHeight="1">
      <c r="A497" s="189">
        <v>507.0</v>
      </c>
      <c r="B497" s="59" t="s">
        <v>4916</v>
      </c>
      <c r="C497" s="53"/>
      <c r="D497" s="192">
        <v>46077.0</v>
      </c>
      <c r="E497" s="193" t="s">
        <v>4239</v>
      </c>
    </row>
    <row r="498" ht="22.5" hidden="1" customHeight="1">
      <c r="A498" s="189">
        <v>508.0</v>
      </c>
      <c r="B498" s="59" t="s">
        <v>4917</v>
      </c>
      <c r="C498" s="53"/>
      <c r="D498" s="192">
        <v>46077.0</v>
      </c>
      <c r="E498" s="193" t="s">
        <v>658</v>
      </c>
    </row>
    <row r="499" ht="22.5" hidden="1" customHeight="1">
      <c r="A499" s="189">
        <v>509.0</v>
      </c>
      <c r="B499" s="59" t="s">
        <v>4918</v>
      </c>
      <c r="C499" s="53"/>
      <c r="D499" s="192">
        <v>46077.0</v>
      </c>
      <c r="E499" s="193" t="s">
        <v>658</v>
      </c>
    </row>
    <row r="500" ht="22.5" hidden="1" customHeight="1">
      <c r="A500" s="189">
        <v>510.0</v>
      </c>
      <c r="B500" s="59" t="s">
        <v>4912</v>
      </c>
      <c r="C500" s="53"/>
      <c r="D500" s="192">
        <v>46077.0</v>
      </c>
      <c r="E500" s="193" t="s">
        <v>658</v>
      </c>
    </row>
    <row r="501" ht="22.5" hidden="1" customHeight="1">
      <c r="A501" s="189">
        <v>511.0</v>
      </c>
      <c r="B501" s="59" t="s">
        <v>4919</v>
      </c>
      <c r="C501" s="53"/>
      <c r="D501" s="192">
        <v>46077.0</v>
      </c>
      <c r="E501" s="193" t="s">
        <v>658</v>
      </c>
    </row>
    <row r="502" ht="22.5" hidden="1" customHeight="1">
      <c r="A502" s="189">
        <v>512.0</v>
      </c>
      <c r="B502" s="59" t="s">
        <v>4921</v>
      </c>
      <c r="C502" s="53"/>
      <c r="D502" s="192">
        <v>46077.0</v>
      </c>
      <c r="E502" s="193" t="s">
        <v>658</v>
      </c>
    </row>
    <row r="503" ht="22.5" hidden="1" customHeight="1">
      <c r="A503" s="189">
        <v>513.0</v>
      </c>
      <c r="B503" s="59" t="s">
        <v>4923</v>
      </c>
      <c r="C503" s="53"/>
      <c r="D503" s="192">
        <v>46077.0</v>
      </c>
      <c r="E503" s="193" t="s">
        <v>658</v>
      </c>
    </row>
    <row r="504" ht="22.5" customHeight="1">
      <c r="A504" s="189">
        <v>96.0</v>
      </c>
      <c r="B504" s="59" t="s">
        <v>4925</v>
      </c>
      <c r="C504" s="55" t="s">
        <v>4230</v>
      </c>
      <c r="D504" s="192">
        <v>46078.0</v>
      </c>
      <c r="E504" s="55" t="s">
        <v>302</v>
      </c>
    </row>
    <row r="505" ht="22.5" hidden="1" customHeight="1">
      <c r="A505" s="189">
        <v>515.0</v>
      </c>
      <c r="B505" s="59" t="s">
        <v>4926</v>
      </c>
      <c r="C505" s="53"/>
      <c r="D505" s="192">
        <v>46078.0</v>
      </c>
      <c r="E505" s="193" t="s">
        <v>4232</v>
      </c>
    </row>
    <row r="506" ht="22.5" hidden="1" customHeight="1">
      <c r="A506" s="189">
        <v>516.0</v>
      </c>
      <c r="B506" s="59" t="s">
        <v>4928</v>
      </c>
      <c r="C506" s="53"/>
      <c r="D506" s="192">
        <v>46078.0</v>
      </c>
      <c r="E506" s="55" t="s">
        <v>302</v>
      </c>
    </row>
    <row r="507" ht="22.5" customHeight="1">
      <c r="A507" s="189">
        <v>97.0</v>
      </c>
      <c r="B507" s="59" t="s">
        <v>4929</v>
      </c>
      <c r="C507" s="55" t="s">
        <v>4230</v>
      </c>
      <c r="D507" s="192">
        <v>46078.0</v>
      </c>
      <c r="E507" s="193" t="s">
        <v>4232</v>
      </c>
    </row>
    <row r="508" ht="22.5" hidden="1" customHeight="1">
      <c r="A508" s="189">
        <v>518.0</v>
      </c>
      <c r="B508" s="59" t="s">
        <v>4374</v>
      </c>
      <c r="C508" s="53"/>
      <c r="D508" s="192">
        <v>46078.0</v>
      </c>
      <c r="E508" s="193" t="s">
        <v>4232</v>
      </c>
    </row>
    <row r="509" ht="22.5" hidden="1" customHeight="1">
      <c r="A509" s="189">
        <v>519.0</v>
      </c>
      <c r="B509" s="59" t="s">
        <v>4931</v>
      </c>
      <c r="C509" s="53"/>
      <c r="D509" s="192">
        <v>46078.0</v>
      </c>
      <c r="E509" s="193" t="s">
        <v>185</v>
      </c>
    </row>
    <row r="510" ht="22.5" hidden="1" customHeight="1">
      <c r="A510" s="189">
        <v>520.0</v>
      </c>
      <c r="B510" s="59" t="s">
        <v>4933</v>
      </c>
      <c r="C510" s="53"/>
      <c r="D510" s="192">
        <v>46078.0</v>
      </c>
      <c r="E510" s="193" t="s">
        <v>4239</v>
      </c>
    </row>
    <row r="511" ht="22.5" hidden="1" customHeight="1">
      <c r="A511" s="189">
        <v>521.0</v>
      </c>
      <c r="B511" s="59" t="s">
        <v>4934</v>
      </c>
      <c r="C511" s="53"/>
      <c r="D511" s="192">
        <v>46078.0</v>
      </c>
      <c r="E511" s="193" t="s">
        <v>4239</v>
      </c>
    </row>
    <row r="512" ht="22.5" customHeight="1">
      <c r="A512" s="189">
        <v>98.0</v>
      </c>
      <c r="B512" s="59" t="s">
        <v>4935</v>
      </c>
      <c r="C512" s="55" t="s">
        <v>4230</v>
      </c>
      <c r="D512" s="192">
        <v>46078.0</v>
      </c>
      <c r="E512" s="193" t="s">
        <v>4232</v>
      </c>
    </row>
    <row r="513" ht="22.5" hidden="1" customHeight="1">
      <c r="A513" s="189">
        <v>523.0</v>
      </c>
      <c r="B513" s="59" t="s">
        <v>4936</v>
      </c>
      <c r="C513" s="53"/>
      <c r="D513" s="192">
        <v>46078.0</v>
      </c>
      <c r="E513" s="193" t="s">
        <v>185</v>
      </c>
    </row>
    <row r="514" ht="22.5" customHeight="1">
      <c r="A514" s="189">
        <v>99.0</v>
      </c>
      <c r="B514" s="59" t="s">
        <v>4939</v>
      </c>
      <c r="C514" s="55" t="s">
        <v>4230</v>
      </c>
      <c r="D514" s="192">
        <v>46078.0</v>
      </c>
      <c r="E514" s="193" t="s">
        <v>658</v>
      </c>
    </row>
    <row r="515" ht="22.5" hidden="1" customHeight="1">
      <c r="A515" s="189">
        <v>525.0</v>
      </c>
      <c r="B515" s="59" t="s">
        <v>4940</v>
      </c>
      <c r="C515" s="53"/>
      <c r="D515" s="192">
        <v>46078.0</v>
      </c>
      <c r="E515" s="193" t="s">
        <v>4239</v>
      </c>
    </row>
    <row r="516" ht="22.5" hidden="1" customHeight="1">
      <c r="A516" s="189">
        <v>526.0</v>
      </c>
      <c r="B516" s="59" t="s">
        <v>4941</v>
      </c>
      <c r="C516" s="53"/>
      <c r="D516" s="192">
        <v>46079.0</v>
      </c>
      <c r="E516" s="193" t="s">
        <v>185</v>
      </c>
    </row>
    <row r="517" ht="22.5" hidden="1" customHeight="1">
      <c r="A517" s="189"/>
      <c r="B517" s="59"/>
      <c r="C517" s="191"/>
      <c r="D517" s="192"/>
      <c r="E517" s="191"/>
    </row>
    <row r="518" ht="22.5" hidden="1" customHeight="1">
      <c r="A518" s="189">
        <v>528.0</v>
      </c>
      <c r="B518" s="59" t="s">
        <v>4943</v>
      </c>
      <c r="C518" s="53"/>
      <c r="D518" s="192">
        <v>46079.0</v>
      </c>
      <c r="E518" s="193" t="s">
        <v>4232</v>
      </c>
    </row>
    <row r="519" ht="22.5" hidden="1" customHeight="1">
      <c r="A519" s="189">
        <v>529.0</v>
      </c>
      <c r="B519" s="59" t="s">
        <v>4945</v>
      </c>
      <c r="C519" s="53"/>
      <c r="D519" s="192">
        <v>46079.0</v>
      </c>
      <c r="E519" s="193" t="s">
        <v>185</v>
      </c>
    </row>
    <row r="520" ht="22.5" customHeight="1">
      <c r="A520" s="189">
        <v>100.0</v>
      </c>
      <c r="B520" s="59" t="s">
        <v>4946</v>
      </c>
      <c r="C520" s="55" t="s">
        <v>4230</v>
      </c>
      <c r="D520" s="192">
        <v>46079.0</v>
      </c>
      <c r="E520" s="193" t="s">
        <v>185</v>
      </c>
    </row>
    <row r="521" ht="22.5" hidden="1" customHeight="1">
      <c r="A521" s="189">
        <v>531.0</v>
      </c>
      <c r="B521" s="59" t="s">
        <v>4948</v>
      </c>
      <c r="C521" s="53"/>
      <c r="D521" s="192">
        <v>46079.0</v>
      </c>
      <c r="E521" s="193" t="s">
        <v>185</v>
      </c>
    </row>
    <row r="522" ht="22.5" hidden="1" customHeight="1">
      <c r="A522" s="189"/>
      <c r="B522" s="59"/>
      <c r="C522" s="191"/>
      <c r="D522" s="192"/>
      <c r="E522" s="191"/>
    </row>
    <row r="523" ht="22.5" hidden="1" customHeight="1">
      <c r="A523" s="189">
        <v>533.0</v>
      </c>
      <c r="B523" s="59" t="s">
        <v>4949</v>
      </c>
      <c r="C523" s="53"/>
      <c r="D523" s="192">
        <v>46079.0</v>
      </c>
      <c r="E523" s="193" t="s">
        <v>185</v>
      </c>
    </row>
    <row r="524" ht="22.5" hidden="1" customHeight="1">
      <c r="A524" s="189">
        <v>534.0</v>
      </c>
      <c r="B524" s="59" t="s">
        <v>4950</v>
      </c>
      <c r="C524" s="53"/>
      <c r="D524" s="192">
        <v>46079.0</v>
      </c>
      <c r="E524" s="193" t="s">
        <v>185</v>
      </c>
    </row>
    <row r="525" ht="22.5" hidden="1" customHeight="1">
      <c r="A525" s="189">
        <v>535.0</v>
      </c>
      <c r="B525" s="59" t="s">
        <v>4953</v>
      </c>
      <c r="C525" s="53"/>
      <c r="D525" s="192">
        <v>46079.0</v>
      </c>
      <c r="E525" s="193" t="s">
        <v>185</v>
      </c>
    </row>
    <row r="526" ht="22.5" hidden="1" customHeight="1">
      <c r="A526" s="189">
        <v>536.0</v>
      </c>
      <c r="B526" s="59" t="s">
        <v>4954</v>
      </c>
      <c r="C526" s="53"/>
      <c r="D526" s="192">
        <v>46079.0</v>
      </c>
      <c r="E526" s="193" t="s">
        <v>185</v>
      </c>
    </row>
    <row r="527" ht="22.5" hidden="1" customHeight="1">
      <c r="A527" s="189">
        <v>537.0</v>
      </c>
      <c r="B527" s="59" t="s">
        <v>4949</v>
      </c>
      <c r="C527" s="53"/>
      <c r="D527" s="192">
        <v>46079.0</v>
      </c>
      <c r="E527" s="193" t="s">
        <v>185</v>
      </c>
    </row>
    <row r="528" ht="22.5" customHeight="1">
      <c r="A528" s="189">
        <v>101.0</v>
      </c>
      <c r="B528" s="59" t="s">
        <v>4956</v>
      </c>
      <c r="C528" s="55" t="s">
        <v>4230</v>
      </c>
      <c r="D528" s="192">
        <v>46079.0</v>
      </c>
      <c r="E528" s="193" t="s">
        <v>658</v>
      </c>
    </row>
    <row r="529" ht="22.5" customHeight="1">
      <c r="A529" s="189">
        <v>102.0</v>
      </c>
      <c r="B529" s="59" t="s">
        <v>4957</v>
      </c>
      <c r="C529" s="55" t="s">
        <v>4265</v>
      </c>
      <c r="D529" s="192">
        <v>46079.0</v>
      </c>
      <c r="E529" s="55" t="s">
        <v>4611</v>
      </c>
    </row>
    <row r="530" ht="22.5" hidden="1" customHeight="1">
      <c r="A530" s="189"/>
      <c r="B530" s="59"/>
      <c r="C530" s="191"/>
      <c r="D530" s="192"/>
      <c r="E530" s="191"/>
    </row>
    <row r="531" ht="22.5" hidden="1" customHeight="1">
      <c r="A531" s="189">
        <v>541.0</v>
      </c>
      <c r="B531" s="59" t="s">
        <v>4961</v>
      </c>
      <c r="C531" s="53"/>
      <c r="D531" s="192">
        <v>46079.0</v>
      </c>
      <c r="E531" s="193" t="s">
        <v>185</v>
      </c>
    </row>
    <row r="532" ht="22.5" hidden="1" customHeight="1">
      <c r="A532" s="189">
        <v>542.0</v>
      </c>
      <c r="B532" s="59" t="s">
        <v>4962</v>
      </c>
      <c r="C532" s="53"/>
      <c r="D532" s="192">
        <v>46079.0</v>
      </c>
      <c r="E532" s="193" t="s">
        <v>4239</v>
      </c>
    </row>
    <row r="533" ht="22.5" hidden="1" customHeight="1">
      <c r="A533" s="189">
        <v>543.0</v>
      </c>
      <c r="B533" s="59" t="s">
        <v>4963</v>
      </c>
      <c r="C533" s="53"/>
      <c r="D533" s="192">
        <v>46079.0</v>
      </c>
      <c r="E533" s="55" t="s">
        <v>302</v>
      </c>
    </row>
    <row r="534" ht="22.5" hidden="1" customHeight="1">
      <c r="A534" s="189">
        <v>544.0</v>
      </c>
      <c r="B534" s="59" t="s">
        <v>4965</v>
      </c>
      <c r="C534" s="53"/>
      <c r="D534" s="192">
        <v>46079.0</v>
      </c>
      <c r="E534" s="193" t="s">
        <v>185</v>
      </c>
    </row>
    <row r="535" ht="22.5" hidden="1" customHeight="1">
      <c r="A535" s="189">
        <v>545.0</v>
      </c>
      <c r="B535" s="59" t="s">
        <v>4966</v>
      </c>
      <c r="C535" s="53"/>
      <c r="D535" s="192">
        <v>46079.0</v>
      </c>
      <c r="E535" s="193" t="s">
        <v>4239</v>
      </c>
    </row>
    <row r="536" ht="22.5" hidden="1" customHeight="1">
      <c r="A536" s="189">
        <v>546.0</v>
      </c>
      <c r="B536" s="59" t="s">
        <v>4317</v>
      </c>
      <c r="C536" s="53"/>
      <c r="D536" s="192">
        <v>46079.0</v>
      </c>
      <c r="E536" s="193" t="s">
        <v>658</v>
      </c>
    </row>
    <row r="537" ht="22.5" hidden="1" customHeight="1">
      <c r="A537" s="189">
        <v>547.0</v>
      </c>
      <c r="B537" s="59" t="s">
        <v>4969</v>
      </c>
      <c r="C537" s="53"/>
      <c r="D537" s="192">
        <v>46079.0</v>
      </c>
      <c r="E537" s="193" t="s">
        <v>4239</v>
      </c>
    </row>
    <row r="538" ht="22.5" hidden="1" customHeight="1">
      <c r="A538" s="189">
        <v>548.0</v>
      </c>
      <c r="B538" s="59" t="s">
        <v>4317</v>
      </c>
      <c r="C538" s="53"/>
      <c r="D538" s="192">
        <v>46079.0</v>
      </c>
      <c r="E538" s="193" t="s">
        <v>658</v>
      </c>
    </row>
    <row r="539" ht="22.5" hidden="1" customHeight="1">
      <c r="A539" s="189">
        <v>549.0</v>
      </c>
      <c r="B539" s="59" t="s">
        <v>4966</v>
      </c>
      <c r="C539" s="53"/>
      <c r="D539" s="192">
        <v>46079.0</v>
      </c>
      <c r="E539" s="193" t="s">
        <v>4239</v>
      </c>
    </row>
    <row r="540" ht="22.5" customHeight="1">
      <c r="A540" s="189">
        <v>103.0</v>
      </c>
      <c r="B540" s="59" t="s">
        <v>4972</v>
      </c>
      <c r="C540" s="193" t="s">
        <v>4265</v>
      </c>
      <c r="D540" s="192">
        <v>46079.0</v>
      </c>
      <c r="E540" s="193" t="s">
        <v>658</v>
      </c>
    </row>
    <row r="541" ht="22.5" hidden="1" customHeight="1">
      <c r="A541" s="189">
        <v>551.0</v>
      </c>
      <c r="B541" s="59" t="s">
        <v>4975</v>
      </c>
      <c r="C541" s="53"/>
      <c r="D541" s="192">
        <v>46079.0</v>
      </c>
      <c r="E541" s="193" t="s">
        <v>185</v>
      </c>
    </row>
    <row r="542" ht="22.5" hidden="1" customHeight="1">
      <c r="A542" s="189">
        <v>552.0</v>
      </c>
      <c r="B542" s="59" t="s">
        <v>4317</v>
      </c>
      <c r="C542" s="53"/>
      <c r="D542" s="192">
        <v>46079.0</v>
      </c>
      <c r="E542" s="193" t="s">
        <v>658</v>
      </c>
    </row>
    <row r="543" ht="22.5" hidden="1" customHeight="1">
      <c r="A543" s="189">
        <v>553.0</v>
      </c>
      <c r="B543" s="59" t="s">
        <v>4977</v>
      </c>
      <c r="C543" s="53"/>
      <c r="D543" s="192">
        <v>46079.0</v>
      </c>
      <c r="E543" s="193" t="s">
        <v>658</v>
      </c>
    </row>
    <row r="544" ht="22.5" hidden="1" customHeight="1">
      <c r="A544" s="189">
        <v>554.0</v>
      </c>
      <c r="B544" s="59" t="s">
        <v>4978</v>
      </c>
      <c r="C544" s="53"/>
      <c r="D544" s="192">
        <v>46079.0</v>
      </c>
      <c r="E544" s="55" t="s">
        <v>302</v>
      </c>
    </row>
    <row r="545" ht="22.5" hidden="1" customHeight="1">
      <c r="A545" s="189">
        <v>555.0</v>
      </c>
      <c r="B545" s="59" t="s">
        <v>4980</v>
      </c>
      <c r="C545" s="53"/>
      <c r="D545" s="192">
        <v>46079.0</v>
      </c>
      <c r="E545" s="55" t="s">
        <v>302</v>
      </c>
    </row>
    <row r="546" ht="22.5" hidden="1" customHeight="1">
      <c r="A546" s="189">
        <v>556.0</v>
      </c>
      <c r="B546" s="59" t="s">
        <v>4982</v>
      </c>
      <c r="C546" s="53"/>
      <c r="D546" s="192">
        <v>46079.0</v>
      </c>
      <c r="E546" s="193" t="s">
        <v>185</v>
      </c>
    </row>
    <row r="547" ht="22.5" hidden="1" customHeight="1">
      <c r="A547" s="189">
        <v>557.0</v>
      </c>
      <c r="B547" s="59" t="s">
        <v>4983</v>
      </c>
      <c r="C547" s="53"/>
      <c r="D547" s="192">
        <v>46079.0</v>
      </c>
      <c r="E547" s="193" t="s">
        <v>4239</v>
      </c>
    </row>
    <row r="548" ht="22.5" hidden="1" customHeight="1">
      <c r="A548" s="189">
        <v>558.0</v>
      </c>
      <c r="B548" s="59" t="s">
        <v>4984</v>
      </c>
      <c r="C548" s="53"/>
      <c r="D548" s="192">
        <v>46080.0</v>
      </c>
      <c r="E548" s="193" t="s">
        <v>713</v>
      </c>
    </row>
    <row r="549" ht="22.5" hidden="1" customHeight="1">
      <c r="A549" s="189">
        <v>559.0</v>
      </c>
      <c r="B549" s="59" t="s">
        <v>4986</v>
      </c>
      <c r="C549" s="53"/>
      <c r="D549" s="192">
        <v>46080.0</v>
      </c>
      <c r="E549" s="193" t="s">
        <v>4232</v>
      </c>
    </row>
    <row r="550" ht="22.5" hidden="1" customHeight="1">
      <c r="A550" s="189"/>
      <c r="B550" s="59"/>
      <c r="C550" s="55"/>
      <c r="D550" s="192"/>
      <c r="E550" s="191"/>
    </row>
    <row r="551" ht="22.5" hidden="1" customHeight="1">
      <c r="A551" s="189">
        <v>561.0</v>
      </c>
      <c r="B551" s="59" t="s">
        <v>4988</v>
      </c>
      <c r="C551" s="53"/>
      <c r="D551" s="192">
        <v>46080.0</v>
      </c>
      <c r="E551" s="193" t="s">
        <v>185</v>
      </c>
    </row>
    <row r="552" ht="22.5" hidden="1" customHeight="1">
      <c r="A552" s="189">
        <v>562.0</v>
      </c>
      <c r="B552" s="59" t="s">
        <v>4474</v>
      </c>
      <c r="C552" s="53"/>
      <c r="D552" s="192">
        <v>46080.0</v>
      </c>
      <c r="E552" s="193" t="s">
        <v>185</v>
      </c>
    </row>
    <row r="553" ht="22.5" hidden="1" customHeight="1">
      <c r="A553" s="189"/>
      <c r="B553" s="59"/>
      <c r="C553" s="191"/>
      <c r="D553" s="192"/>
      <c r="E553" s="191"/>
    </row>
    <row r="554" ht="22.5" hidden="1" customHeight="1">
      <c r="A554" s="189">
        <v>564.0</v>
      </c>
      <c r="B554" s="59" t="s">
        <v>4992</v>
      </c>
      <c r="C554" s="53"/>
      <c r="D554" s="192">
        <v>46080.0</v>
      </c>
      <c r="E554" s="193" t="s">
        <v>713</v>
      </c>
    </row>
    <row r="555" ht="22.5" hidden="1" customHeight="1">
      <c r="A555" s="189">
        <v>565.0</v>
      </c>
      <c r="B555" s="59" t="s">
        <v>4993</v>
      </c>
      <c r="C555" s="53"/>
      <c r="D555" s="192">
        <v>46080.0</v>
      </c>
      <c r="E555" s="193" t="s">
        <v>713</v>
      </c>
    </row>
    <row r="556" ht="22.5" hidden="1" customHeight="1">
      <c r="A556" s="189"/>
      <c r="B556" s="59"/>
      <c r="C556" s="191"/>
      <c r="D556" s="192"/>
      <c r="E556" s="191"/>
    </row>
    <row r="557" ht="22.5" hidden="1" customHeight="1">
      <c r="A557" s="189">
        <v>567.0</v>
      </c>
      <c r="B557" s="59" t="s">
        <v>4995</v>
      </c>
      <c r="C557" s="53"/>
      <c r="D557" s="192">
        <v>46080.0</v>
      </c>
      <c r="E557" s="193" t="s">
        <v>185</v>
      </c>
    </row>
    <row r="558" ht="22.5" hidden="1" customHeight="1">
      <c r="A558" s="189"/>
      <c r="B558" s="59"/>
      <c r="C558" s="55"/>
      <c r="D558" s="192"/>
      <c r="E558" s="191"/>
    </row>
    <row r="559" ht="22.5" customHeight="1">
      <c r="A559" s="189">
        <v>104.0</v>
      </c>
      <c r="B559" s="59" t="s">
        <v>4997</v>
      </c>
      <c r="C559" s="55" t="s">
        <v>4230</v>
      </c>
      <c r="D559" s="192">
        <v>46080.0</v>
      </c>
      <c r="E559" s="193" t="s">
        <v>658</v>
      </c>
    </row>
    <row r="560" ht="22.5" hidden="1" customHeight="1">
      <c r="A560" s="189">
        <v>570.0</v>
      </c>
      <c r="B560" s="59" t="s">
        <v>4998</v>
      </c>
      <c r="C560" s="53"/>
      <c r="D560" s="192">
        <v>46080.0</v>
      </c>
      <c r="E560" s="193" t="s">
        <v>185</v>
      </c>
    </row>
    <row r="561" ht="22.5" customHeight="1">
      <c r="A561" s="189">
        <v>105.0</v>
      </c>
      <c r="B561" s="59" t="s">
        <v>4774</v>
      </c>
      <c r="C561" s="55" t="s">
        <v>4265</v>
      </c>
      <c r="D561" s="192">
        <v>46080.0</v>
      </c>
      <c r="E561" s="55" t="s">
        <v>4611</v>
      </c>
    </row>
    <row r="562" ht="22.5" hidden="1" customHeight="1">
      <c r="A562" s="189">
        <v>572.0</v>
      </c>
      <c r="B562" s="59" t="s">
        <v>5001</v>
      </c>
      <c r="C562" s="53"/>
      <c r="D562" s="192">
        <v>46081.0</v>
      </c>
      <c r="E562" s="193" t="s">
        <v>4232</v>
      </c>
    </row>
    <row r="563" ht="22.5" customHeight="1">
      <c r="A563" s="189">
        <v>106.0</v>
      </c>
      <c r="B563" s="59" t="s">
        <v>5002</v>
      </c>
      <c r="C563" s="55" t="s">
        <v>4230</v>
      </c>
      <c r="D563" s="192">
        <v>46081.0</v>
      </c>
      <c r="E563" s="193" t="s">
        <v>4232</v>
      </c>
    </row>
    <row r="564" ht="22.5" hidden="1" customHeight="1">
      <c r="A564" s="189">
        <v>574.0</v>
      </c>
      <c r="B564" s="59" t="s">
        <v>5003</v>
      </c>
      <c r="C564" s="53"/>
      <c r="D564" s="192">
        <v>46081.0</v>
      </c>
      <c r="E564" s="193" t="s">
        <v>185</v>
      </c>
    </row>
    <row r="565" ht="22.5" hidden="1" customHeight="1">
      <c r="A565" s="189">
        <v>575.0</v>
      </c>
      <c r="B565" s="59" t="s">
        <v>5005</v>
      </c>
      <c r="C565" s="53"/>
      <c r="D565" s="192">
        <v>46081.0</v>
      </c>
      <c r="E565" s="193" t="s">
        <v>658</v>
      </c>
    </row>
    <row r="566" ht="22.5" hidden="1" customHeight="1">
      <c r="A566" s="189"/>
      <c r="B566" s="59"/>
      <c r="C566" s="191"/>
      <c r="D566" s="192"/>
      <c r="E566" s="191"/>
    </row>
    <row r="567" ht="22.5" hidden="1" customHeight="1">
      <c r="A567" s="189">
        <v>577.0</v>
      </c>
      <c r="B567" s="59" t="s">
        <v>5008</v>
      </c>
      <c r="C567" s="53"/>
      <c r="D567" s="192">
        <v>46081.0</v>
      </c>
      <c r="E567" s="193" t="s">
        <v>185</v>
      </c>
    </row>
    <row r="568" ht="22.5" hidden="1" customHeight="1">
      <c r="A568" s="189">
        <v>578.0</v>
      </c>
      <c r="B568" s="59" t="s">
        <v>5009</v>
      </c>
      <c r="C568" s="53"/>
      <c r="D568" s="192">
        <v>46081.0</v>
      </c>
      <c r="E568" s="193" t="s">
        <v>658</v>
      </c>
    </row>
    <row r="569" ht="22.5" customHeight="1">
      <c r="A569" s="189">
        <v>107.0</v>
      </c>
      <c r="B569" s="59" t="s">
        <v>5010</v>
      </c>
      <c r="C569" s="55" t="s">
        <v>4230</v>
      </c>
      <c r="D569" s="192">
        <v>46081.0</v>
      </c>
      <c r="E569" s="193" t="s">
        <v>658</v>
      </c>
    </row>
    <row r="570" ht="22.5" customHeight="1">
      <c r="A570" s="189">
        <v>108.0</v>
      </c>
      <c r="B570" s="59" t="s">
        <v>5012</v>
      </c>
      <c r="C570" s="193" t="s">
        <v>4265</v>
      </c>
      <c r="D570" s="192">
        <v>46081.0</v>
      </c>
      <c r="E570" s="193" t="s">
        <v>658</v>
      </c>
    </row>
    <row r="571" ht="22.5" hidden="1" customHeight="1">
      <c r="A571" s="189">
        <v>581.0</v>
      </c>
      <c r="B571" s="59" t="s">
        <v>5013</v>
      </c>
      <c r="C571" s="53"/>
      <c r="D571" s="192">
        <v>46081.0</v>
      </c>
      <c r="E571" s="193" t="s">
        <v>4232</v>
      </c>
    </row>
    <row r="572" ht="22.5" hidden="1" customHeight="1">
      <c r="A572" s="189">
        <v>582.0</v>
      </c>
      <c r="B572" s="59" t="s">
        <v>5016</v>
      </c>
      <c r="C572" s="53"/>
      <c r="D572" s="192">
        <v>46081.0</v>
      </c>
      <c r="E572" s="193" t="s">
        <v>658</v>
      </c>
    </row>
    <row r="573" ht="22.5" hidden="1" customHeight="1">
      <c r="A573" s="189"/>
      <c r="B573" s="59"/>
      <c r="C573" s="191"/>
      <c r="D573" s="192"/>
      <c r="E573" s="191"/>
    </row>
    <row r="574" ht="22.5" hidden="1" customHeight="1">
      <c r="A574" s="189">
        <v>584.0</v>
      </c>
      <c r="B574" s="59" t="s">
        <v>5018</v>
      </c>
      <c r="C574" s="53"/>
      <c r="D574" s="192">
        <v>46081.0</v>
      </c>
      <c r="E574" s="193" t="s">
        <v>658</v>
      </c>
    </row>
    <row r="575" ht="22.5" hidden="1" customHeight="1">
      <c r="A575" s="189">
        <v>585.0</v>
      </c>
      <c r="B575" s="59" t="s">
        <v>5019</v>
      </c>
      <c r="C575" s="53"/>
      <c r="D575" s="192">
        <v>46081.0</v>
      </c>
      <c r="E575" s="193" t="s">
        <v>658</v>
      </c>
    </row>
    <row r="576" ht="22.5" hidden="1" customHeight="1">
      <c r="A576" s="189">
        <v>586.0</v>
      </c>
      <c r="B576" s="59" t="s">
        <v>5020</v>
      </c>
      <c r="C576" s="53"/>
      <c r="D576" s="192">
        <v>46081.0</v>
      </c>
      <c r="E576" s="193" t="s">
        <v>4232</v>
      </c>
    </row>
    <row r="577" ht="22.5" hidden="1" customHeight="1">
      <c r="A577" s="189"/>
      <c r="B577" s="59"/>
      <c r="C577" s="191"/>
      <c r="D577" s="192"/>
      <c r="E577" s="191"/>
    </row>
    <row r="578" ht="22.5" hidden="1" customHeight="1">
      <c r="A578" s="189">
        <v>588.0</v>
      </c>
      <c r="B578" s="59" t="s">
        <v>5022</v>
      </c>
      <c r="C578" s="53"/>
      <c r="D578" s="192">
        <v>46081.0</v>
      </c>
      <c r="E578" s="193" t="s">
        <v>185</v>
      </c>
    </row>
    <row r="579" ht="22.5" hidden="1" customHeight="1">
      <c r="A579" s="189"/>
      <c r="B579" s="59"/>
      <c r="C579" s="191"/>
      <c r="D579" s="192"/>
      <c r="E579" s="191"/>
    </row>
    <row r="580" ht="22.5" hidden="1" customHeight="1">
      <c r="A580" s="189">
        <v>590.0</v>
      </c>
      <c r="B580" s="59" t="s">
        <v>5024</v>
      </c>
      <c r="C580" s="53"/>
      <c r="D580" s="192">
        <v>46082.0</v>
      </c>
      <c r="E580" s="193" t="s">
        <v>713</v>
      </c>
    </row>
    <row r="581" ht="22.5" hidden="1" customHeight="1">
      <c r="A581" s="189">
        <v>591.0</v>
      </c>
      <c r="B581" s="59" t="s">
        <v>5024</v>
      </c>
      <c r="C581" s="53"/>
      <c r="D581" s="192">
        <v>46082.0</v>
      </c>
      <c r="E581" s="193" t="s">
        <v>713</v>
      </c>
    </row>
    <row r="582" ht="22.5" hidden="1" customHeight="1">
      <c r="A582" s="189">
        <v>592.0</v>
      </c>
      <c r="B582" s="59" t="s">
        <v>5026</v>
      </c>
      <c r="C582" s="53"/>
      <c r="D582" s="192">
        <v>46082.0</v>
      </c>
      <c r="E582" s="193" t="s">
        <v>4232</v>
      </c>
    </row>
    <row r="583" ht="22.5" hidden="1" customHeight="1">
      <c r="A583" s="189"/>
      <c r="B583" s="59"/>
      <c r="C583" s="191"/>
      <c r="D583" s="192"/>
      <c r="E583" s="191"/>
    </row>
    <row r="584" ht="22.5" hidden="1" customHeight="1">
      <c r="A584" s="189"/>
      <c r="B584" s="59"/>
      <c r="C584" s="55"/>
      <c r="D584" s="192"/>
      <c r="E584" s="191"/>
    </row>
    <row r="585" ht="22.5" hidden="1" customHeight="1">
      <c r="A585" s="189">
        <v>595.0</v>
      </c>
      <c r="B585" s="59" t="s">
        <v>5028</v>
      </c>
      <c r="C585" s="53"/>
      <c r="D585" s="192">
        <v>46082.0</v>
      </c>
      <c r="E585" s="193" t="s">
        <v>4239</v>
      </c>
    </row>
    <row r="586" ht="22.5" hidden="1" customHeight="1">
      <c r="A586" s="189">
        <v>596.0</v>
      </c>
      <c r="B586" s="59" t="s">
        <v>5030</v>
      </c>
      <c r="C586" s="53"/>
      <c r="D586" s="192">
        <v>46082.0</v>
      </c>
      <c r="E586" s="55" t="s">
        <v>302</v>
      </c>
    </row>
    <row r="587" ht="22.5" customHeight="1">
      <c r="A587" s="189">
        <v>109.0</v>
      </c>
      <c r="B587" s="59" t="s">
        <v>5032</v>
      </c>
      <c r="C587" s="55" t="s">
        <v>4230</v>
      </c>
      <c r="D587" s="192">
        <v>46082.0</v>
      </c>
      <c r="E587" s="55" t="s">
        <v>302</v>
      </c>
    </row>
    <row r="588" ht="22.5" hidden="1" customHeight="1">
      <c r="A588" s="189">
        <v>598.0</v>
      </c>
      <c r="B588" s="59" t="s">
        <v>5033</v>
      </c>
      <c r="C588" s="53"/>
      <c r="D588" s="192">
        <v>46082.0</v>
      </c>
      <c r="E588" s="193" t="s">
        <v>4232</v>
      </c>
    </row>
    <row r="589" ht="22.5" hidden="1" customHeight="1">
      <c r="A589" s="189">
        <v>599.0</v>
      </c>
      <c r="B589" s="59" t="s">
        <v>5034</v>
      </c>
      <c r="C589" s="53"/>
      <c r="D589" s="192">
        <v>46082.0</v>
      </c>
      <c r="E589" s="55" t="s">
        <v>302</v>
      </c>
    </row>
    <row r="590" ht="22.5" hidden="1" customHeight="1">
      <c r="A590" s="189"/>
      <c r="B590" s="59"/>
      <c r="C590" s="191"/>
      <c r="D590" s="192"/>
      <c r="E590" s="191"/>
    </row>
    <row r="591" ht="22.5" hidden="1" customHeight="1">
      <c r="A591" s="189">
        <v>601.0</v>
      </c>
      <c r="B591" s="59" t="s">
        <v>5036</v>
      </c>
      <c r="C591" s="53"/>
      <c r="D591" s="192">
        <v>46082.0</v>
      </c>
      <c r="E591" s="55" t="s">
        <v>302</v>
      </c>
    </row>
    <row r="592" ht="22.5" hidden="1" customHeight="1">
      <c r="A592" s="189">
        <v>602.0</v>
      </c>
      <c r="B592" s="59" t="s">
        <v>5040</v>
      </c>
      <c r="C592" s="53"/>
      <c r="D592" s="192">
        <v>46083.0</v>
      </c>
      <c r="E592" s="193" t="s">
        <v>185</v>
      </c>
    </row>
    <row r="593" ht="22.5" hidden="1" customHeight="1">
      <c r="A593" s="189">
        <v>603.0</v>
      </c>
      <c r="B593" s="59" t="s">
        <v>4598</v>
      </c>
      <c r="C593" s="53"/>
      <c r="D593" s="192">
        <v>46083.0</v>
      </c>
      <c r="E593" s="193" t="s">
        <v>4232</v>
      </c>
    </row>
    <row r="594" ht="22.5" hidden="1" customHeight="1">
      <c r="A594" s="189">
        <v>604.0</v>
      </c>
      <c r="B594" s="59" t="s">
        <v>5042</v>
      </c>
      <c r="C594" s="53"/>
      <c r="D594" s="192">
        <v>46083.0</v>
      </c>
      <c r="E594" s="193" t="s">
        <v>4232</v>
      </c>
    </row>
    <row r="595" ht="22.5" hidden="1" customHeight="1">
      <c r="A595" s="189"/>
      <c r="B595" s="59"/>
      <c r="C595" s="191"/>
      <c r="D595" s="192"/>
      <c r="E595" s="191"/>
    </row>
    <row r="596" ht="22.5" hidden="1" customHeight="1">
      <c r="A596" s="189">
        <v>606.0</v>
      </c>
      <c r="B596" s="59" t="s">
        <v>5045</v>
      </c>
      <c r="C596" s="53"/>
      <c r="D596" s="192">
        <v>46083.0</v>
      </c>
      <c r="E596" s="193" t="s">
        <v>185</v>
      </c>
    </row>
    <row r="597" ht="22.5" hidden="1" customHeight="1">
      <c r="A597" s="189">
        <v>607.0</v>
      </c>
      <c r="B597" s="59" t="s">
        <v>5046</v>
      </c>
      <c r="C597" s="53"/>
      <c r="D597" s="192">
        <v>46083.0</v>
      </c>
      <c r="E597" s="193" t="s">
        <v>4239</v>
      </c>
    </row>
    <row r="598" ht="22.5" hidden="1" customHeight="1">
      <c r="A598" s="189">
        <v>608.0</v>
      </c>
      <c r="B598" s="59" t="s">
        <v>5048</v>
      </c>
      <c r="C598" s="53"/>
      <c r="D598" s="192">
        <v>46083.0</v>
      </c>
      <c r="E598" s="193" t="s">
        <v>185</v>
      </c>
    </row>
    <row r="599" ht="22.5" hidden="1" customHeight="1">
      <c r="A599" s="189">
        <v>609.0</v>
      </c>
      <c r="B599" s="59" t="s">
        <v>5050</v>
      </c>
      <c r="C599" s="53"/>
      <c r="D599" s="192">
        <v>46083.0</v>
      </c>
      <c r="E599" s="55" t="s">
        <v>302</v>
      </c>
    </row>
    <row r="600" ht="22.5" hidden="1" customHeight="1">
      <c r="A600" s="189">
        <v>611.0</v>
      </c>
      <c r="B600" s="59" t="s">
        <v>5051</v>
      </c>
      <c r="C600" s="53"/>
      <c r="D600" s="192">
        <v>46083.0</v>
      </c>
      <c r="E600" s="55" t="s">
        <v>302</v>
      </c>
    </row>
    <row r="601" ht="22.5" customHeight="1">
      <c r="A601" s="189">
        <v>110.0</v>
      </c>
      <c r="B601" s="59" t="s">
        <v>5053</v>
      </c>
      <c r="C601" s="55" t="s">
        <v>4265</v>
      </c>
      <c r="D601" s="192">
        <v>46083.0</v>
      </c>
      <c r="E601" s="55" t="s">
        <v>4611</v>
      </c>
    </row>
    <row r="602" ht="22.5" hidden="1" customHeight="1">
      <c r="A602" s="189">
        <v>613.0</v>
      </c>
      <c r="B602" s="59" t="s">
        <v>5054</v>
      </c>
      <c r="C602" s="53"/>
      <c r="D602" s="192">
        <v>46083.0</v>
      </c>
      <c r="E602" s="193" t="s">
        <v>4239</v>
      </c>
    </row>
    <row r="603" ht="22.5" customHeight="1">
      <c r="A603" s="189">
        <v>111.0</v>
      </c>
      <c r="B603" s="59" t="s">
        <v>5056</v>
      </c>
      <c r="C603" s="55" t="s">
        <v>4230</v>
      </c>
      <c r="D603" s="192">
        <v>46083.0</v>
      </c>
      <c r="E603" s="193" t="s">
        <v>4232</v>
      </c>
    </row>
    <row r="604" ht="22.5" hidden="1" customHeight="1">
      <c r="A604" s="189">
        <v>615.0</v>
      </c>
      <c r="B604" s="59" t="s">
        <v>5057</v>
      </c>
      <c r="C604" s="53"/>
      <c r="D604" s="192">
        <v>46083.0</v>
      </c>
      <c r="E604" s="55" t="s">
        <v>302</v>
      </c>
    </row>
    <row r="605" ht="22.5" hidden="1" customHeight="1">
      <c r="A605" s="189">
        <v>616.0</v>
      </c>
      <c r="B605" s="59" t="s">
        <v>5058</v>
      </c>
      <c r="C605" s="53"/>
      <c r="D605" s="192">
        <v>46084.0</v>
      </c>
      <c r="E605" s="193" t="s">
        <v>4232</v>
      </c>
    </row>
    <row r="606" ht="22.5" hidden="1" customHeight="1">
      <c r="A606" s="189">
        <v>617.0</v>
      </c>
      <c r="B606" s="59" t="s">
        <v>4309</v>
      </c>
      <c r="C606" s="53"/>
      <c r="D606" s="192">
        <v>46084.0</v>
      </c>
      <c r="E606" s="193" t="s">
        <v>4232</v>
      </c>
    </row>
    <row r="607" ht="22.5" hidden="1" customHeight="1">
      <c r="A607" s="189">
        <v>618.0</v>
      </c>
      <c r="B607" s="59" t="s">
        <v>5061</v>
      </c>
      <c r="C607" s="53"/>
      <c r="D607" s="192">
        <v>46084.0</v>
      </c>
      <c r="E607" s="55" t="s">
        <v>302</v>
      </c>
    </row>
    <row r="608" ht="22.5" hidden="1" customHeight="1">
      <c r="A608" s="189">
        <v>619.0</v>
      </c>
      <c r="B608" s="59" t="s">
        <v>5062</v>
      </c>
      <c r="C608" s="53"/>
      <c r="D608" s="192">
        <v>46084.0</v>
      </c>
      <c r="E608" s="193" t="s">
        <v>185</v>
      </c>
    </row>
    <row r="609" ht="22.5" hidden="1" customHeight="1">
      <c r="A609" s="189">
        <v>620.0</v>
      </c>
      <c r="B609" s="59" t="s">
        <v>5065</v>
      </c>
      <c r="C609" s="53"/>
      <c r="D609" s="192">
        <v>46084.0</v>
      </c>
      <c r="E609" s="193" t="s">
        <v>185</v>
      </c>
    </row>
    <row r="610" ht="22.5" customHeight="1">
      <c r="A610" s="189">
        <v>112.0</v>
      </c>
      <c r="B610" s="59" t="s">
        <v>5067</v>
      </c>
      <c r="C610" s="193" t="s">
        <v>4265</v>
      </c>
      <c r="D610" s="192">
        <v>46084.0</v>
      </c>
      <c r="E610" s="193" t="s">
        <v>185</v>
      </c>
    </row>
    <row r="611" ht="22.5" hidden="1" customHeight="1">
      <c r="A611" s="189">
        <v>622.0</v>
      </c>
      <c r="B611" s="59" t="s">
        <v>5069</v>
      </c>
      <c r="C611" s="53"/>
      <c r="D611" s="192">
        <v>46084.0</v>
      </c>
      <c r="E611" s="193" t="s">
        <v>4239</v>
      </c>
    </row>
    <row r="612" ht="22.5" hidden="1" customHeight="1">
      <c r="A612" s="189"/>
      <c r="B612" s="59"/>
      <c r="C612" s="55"/>
      <c r="D612" s="192"/>
      <c r="E612" s="191"/>
    </row>
    <row r="613" ht="22.5" hidden="1" customHeight="1">
      <c r="A613" s="189">
        <v>624.0</v>
      </c>
      <c r="B613" s="59" t="s">
        <v>5070</v>
      </c>
      <c r="C613" s="53"/>
      <c r="D613" s="192">
        <v>46084.0</v>
      </c>
      <c r="E613" s="193" t="s">
        <v>185</v>
      </c>
    </row>
    <row r="614" ht="22.5" hidden="1" customHeight="1">
      <c r="A614" s="189">
        <v>625.0</v>
      </c>
      <c r="B614" s="59" t="s">
        <v>5071</v>
      </c>
      <c r="C614" s="53"/>
      <c r="D614" s="192">
        <v>46084.0</v>
      </c>
      <c r="E614" s="193" t="s">
        <v>658</v>
      </c>
    </row>
    <row r="615" ht="22.5" hidden="1" customHeight="1">
      <c r="A615" s="189">
        <v>626.0</v>
      </c>
      <c r="B615" s="59" t="s">
        <v>5073</v>
      </c>
      <c r="C615" s="53"/>
      <c r="D615" s="192">
        <v>46084.0</v>
      </c>
      <c r="E615" s="193" t="s">
        <v>4239</v>
      </c>
    </row>
    <row r="616" ht="22.5" hidden="1" customHeight="1">
      <c r="A616" s="189">
        <v>627.0</v>
      </c>
      <c r="B616" s="59" t="s">
        <v>5075</v>
      </c>
      <c r="C616" s="53"/>
      <c r="D616" s="192">
        <v>46084.0</v>
      </c>
      <c r="E616" s="193" t="s">
        <v>185</v>
      </c>
    </row>
    <row r="617" ht="22.5" hidden="1" customHeight="1">
      <c r="A617" s="189">
        <v>628.0</v>
      </c>
      <c r="B617" s="59" t="s">
        <v>5076</v>
      </c>
      <c r="C617" s="53"/>
      <c r="D617" s="192">
        <v>46084.0</v>
      </c>
      <c r="E617" s="193" t="s">
        <v>185</v>
      </c>
    </row>
    <row r="618" ht="22.5" hidden="1" customHeight="1">
      <c r="A618" s="189">
        <v>629.0</v>
      </c>
      <c r="B618" s="59" t="s">
        <v>5077</v>
      </c>
      <c r="C618" s="53"/>
      <c r="D618" s="192">
        <v>46084.0</v>
      </c>
      <c r="E618" s="193" t="s">
        <v>185</v>
      </c>
    </row>
    <row r="619" ht="22.5" customHeight="1">
      <c r="A619" s="189">
        <v>113.0</v>
      </c>
      <c r="B619" s="59" t="s">
        <v>5079</v>
      </c>
      <c r="C619" s="193" t="s">
        <v>4265</v>
      </c>
      <c r="D619" s="192">
        <v>46084.0</v>
      </c>
      <c r="E619" s="193" t="s">
        <v>713</v>
      </c>
    </row>
    <row r="620" ht="22.5" hidden="1" customHeight="1">
      <c r="A620" s="189">
        <v>631.0</v>
      </c>
      <c r="B620" s="59" t="s">
        <v>5081</v>
      </c>
      <c r="C620" s="53"/>
      <c r="D620" s="192">
        <v>46084.0</v>
      </c>
      <c r="E620" s="193" t="s">
        <v>185</v>
      </c>
    </row>
    <row r="621" ht="22.5" hidden="1" customHeight="1">
      <c r="A621" s="189">
        <v>632.0</v>
      </c>
      <c r="B621" s="59" t="s">
        <v>5082</v>
      </c>
      <c r="C621" s="53"/>
      <c r="D621" s="192">
        <v>46084.0</v>
      </c>
      <c r="E621" s="193" t="s">
        <v>185</v>
      </c>
    </row>
    <row r="622" ht="22.5" hidden="1" customHeight="1">
      <c r="A622" s="189">
        <v>633.0</v>
      </c>
      <c r="B622" s="59" t="s">
        <v>5085</v>
      </c>
      <c r="C622" s="53"/>
      <c r="D622" s="192">
        <v>46084.0</v>
      </c>
      <c r="E622" s="193" t="s">
        <v>185</v>
      </c>
    </row>
    <row r="623" ht="22.5" customHeight="1">
      <c r="A623" s="189">
        <v>114.0</v>
      </c>
      <c r="B623" s="59" t="s">
        <v>5086</v>
      </c>
      <c r="C623" s="55" t="s">
        <v>4265</v>
      </c>
      <c r="D623" s="192">
        <v>46084.0</v>
      </c>
      <c r="E623" s="55" t="s">
        <v>4611</v>
      </c>
    </row>
    <row r="624" ht="22.5" hidden="1" customHeight="1">
      <c r="A624" s="189">
        <v>635.0</v>
      </c>
      <c r="B624" s="59" t="s">
        <v>5087</v>
      </c>
      <c r="C624" s="53"/>
      <c r="D624" s="192">
        <v>46084.0</v>
      </c>
      <c r="E624" s="193" t="s">
        <v>185</v>
      </c>
    </row>
    <row r="625" ht="22.5" hidden="1" customHeight="1">
      <c r="A625" s="189">
        <v>636.0</v>
      </c>
      <c r="B625" s="59" t="s">
        <v>5088</v>
      </c>
      <c r="C625" s="53"/>
      <c r="D625" s="192">
        <v>46084.0</v>
      </c>
      <c r="E625" s="193" t="s">
        <v>658</v>
      </c>
    </row>
    <row r="626" ht="22.5" customHeight="1">
      <c r="A626" s="189">
        <v>115.0</v>
      </c>
      <c r="B626" s="59" t="s">
        <v>5090</v>
      </c>
      <c r="C626" s="193" t="s">
        <v>4265</v>
      </c>
      <c r="D626" s="192">
        <v>46085.0</v>
      </c>
      <c r="E626" s="193" t="s">
        <v>4232</v>
      </c>
    </row>
    <row r="627" ht="22.5" hidden="1" customHeight="1">
      <c r="A627" s="189">
        <v>639.0</v>
      </c>
      <c r="B627" s="59" t="s">
        <v>5091</v>
      </c>
      <c r="C627" s="53"/>
      <c r="D627" s="192">
        <v>46085.0</v>
      </c>
      <c r="E627" s="193" t="s">
        <v>658</v>
      </c>
    </row>
    <row r="628" ht="22.5" hidden="1" customHeight="1">
      <c r="A628" s="189">
        <v>640.0</v>
      </c>
      <c r="B628" s="59" t="s">
        <v>5093</v>
      </c>
      <c r="C628" s="53"/>
      <c r="D628" s="192">
        <v>46085.0</v>
      </c>
      <c r="E628" s="193" t="s">
        <v>185</v>
      </c>
    </row>
    <row r="629" ht="22.5" hidden="1" customHeight="1">
      <c r="A629" s="189">
        <v>641.0</v>
      </c>
      <c r="B629" s="59" t="s">
        <v>5095</v>
      </c>
      <c r="C629" s="53"/>
      <c r="D629" s="192">
        <v>46085.0</v>
      </c>
      <c r="E629" s="193" t="s">
        <v>185</v>
      </c>
    </row>
    <row r="630" ht="22.5" hidden="1" customHeight="1">
      <c r="A630" s="189">
        <v>642.0</v>
      </c>
      <c r="B630" s="59" t="s">
        <v>5096</v>
      </c>
      <c r="C630" s="53"/>
      <c r="D630" s="192">
        <v>46085.0</v>
      </c>
      <c r="E630" s="193" t="s">
        <v>658</v>
      </c>
    </row>
    <row r="631" ht="22.5" customHeight="1">
      <c r="A631" s="189">
        <v>116.0</v>
      </c>
      <c r="B631" s="59" t="s">
        <v>5097</v>
      </c>
      <c r="C631" s="55" t="s">
        <v>4230</v>
      </c>
      <c r="D631" s="192">
        <v>46085.0</v>
      </c>
      <c r="E631" s="193" t="s">
        <v>4232</v>
      </c>
    </row>
    <row r="632" ht="22.5" hidden="1" customHeight="1">
      <c r="A632" s="189">
        <v>645.0</v>
      </c>
      <c r="B632" s="59" t="s">
        <v>5098</v>
      </c>
      <c r="C632" s="53"/>
      <c r="D632" s="192">
        <v>46085.0</v>
      </c>
      <c r="E632" s="193" t="s">
        <v>4239</v>
      </c>
    </row>
    <row r="633" ht="22.5" hidden="1" customHeight="1">
      <c r="A633" s="189"/>
      <c r="B633" s="59"/>
      <c r="C633" s="191"/>
      <c r="D633" s="192"/>
      <c r="E633" s="191"/>
    </row>
    <row r="634" ht="22.5" hidden="1" customHeight="1">
      <c r="A634" s="189">
        <v>647.0</v>
      </c>
      <c r="B634" s="59" t="s">
        <v>5101</v>
      </c>
      <c r="C634" s="53"/>
      <c r="D634" s="192">
        <v>46086.0</v>
      </c>
      <c r="E634" s="55" t="s">
        <v>302</v>
      </c>
    </row>
    <row r="635" ht="22.5" hidden="1" customHeight="1">
      <c r="A635" s="189">
        <v>648.0</v>
      </c>
      <c r="B635" s="59" t="s">
        <v>5103</v>
      </c>
      <c r="C635" s="53"/>
      <c r="D635" s="192">
        <v>46086.0</v>
      </c>
      <c r="E635" s="193" t="s">
        <v>185</v>
      </c>
    </row>
    <row r="636" ht="22.5" hidden="1" customHeight="1">
      <c r="A636" s="189">
        <v>649.0</v>
      </c>
      <c r="B636" s="59" t="s">
        <v>5104</v>
      </c>
      <c r="C636" s="53"/>
      <c r="D636" s="192">
        <v>46086.0</v>
      </c>
      <c r="E636" s="193" t="s">
        <v>658</v>
      </c>
    </row>
    <row r="637" ht="22.5" customHeight="1">
      <c r="A637" s="189">
        <v>117.0</v>
      </c>
      <c r="B637" s="59" t="s">
        <v>5106</v>
      </c>
      <c r="C637" s="55" t="s">
        <v>4265</v>
      </c>
      <c r="D637" s="192">
        <v>46086.0</v>
      </c>
      <c r="E637" s="55" t="s">
        <v>4611</v>
      </c>
    </row>
    <row r="638" ht="22.5" hidden="1" customHeight="1">
      <c r="A638" s="189">
        <v>651.0</v>
      </c>
      <c r="B638" s="59" t="s">
        <v>5107</v>
      </c>
      <c r="C638" s="53"/>
      <c r="D638" s="192">
        <v>46086.0</v>
      </c>
      <c r="E638" s="55" t="s">
        <v>302</v>
      </c>
    </row>
    <row r="639" ht="22.5" hidden="1" customHeight="1">
      <c r="A639" s="189">
        <v>652.0</v>
      </c>
      <c r="B639" s="59" t="s">
        <v>5110</v>
      </c>
      <c r="C639" s="53"/>
      <c r="D639" s="192">
        <v>46086.0</v>
      </c>
      <c r="E639" s="55" t="s">
        <v>302</v>
      </c>
    </row>
    <row r="640" ht="22.5" hidden="1" customHeight="1">
      <c r="A640" s="189">
        <v>653.0</v>
      </c>
      <c r="B640" s="59" t="s">
        <v>5111</v>
      </c>
      <c r="C640" s="53"/>
      <c r="D640" s="192">
        <v>46086.0</v>
      </c>
      <c r="E640" s="193" t="s">
        <v>4232</v>
      </c>
    </row>
    <row r="641" ht="22.5" hidden="1" customHeight="1">
      <c r="A641" s="189">
        <v>654.0</v>
      </c>
      <c r="B641" s="59" t="s">
        <v>5112</v>
      </c>
      <c r="C641" s="53"/>
      <c r="D641" s="192">
        <v>46086.0</v>
      </c>
      <c r="E641" s="193" t="s">
        <v>4232</v>
      </c>
    </row>
    <row r="642" ht="22.5" hidden="1" customHeight="1">
      <c r="A642" s="189">
        <v>655.0</v>
      </c>
      <c r="B642" s="59" t="s">
        <v>5114</v>
      </c>
      <c r="C642" s="53"/>
      <c r="D642" s="192">
        <v>46087.0</v>
      </c>
      <c r="E642" s="193" t="s">
        <v>713</v>
      </c>
    </row>
    <row r="643" ht="22.5" hidden="1" customHeight="1">
      <c r="A643" s="189">
        <v>656.0</v>
      </c>
      <c r="B643" s="59" t="s">
        <v>5115</v>
      </c>
      <c r="C643" s="53"/>
      <c r="D643" s="192">
        <v>46087.0</v>
      </c>
      <c r="E643" s="193" t="s">
        <v>185</v>
      </c>
    </row>
    <row r="644" ht="22.5" customHeight="1">
      <c r="A644" s="189">
        <v>118.0</v>
      </c>
      <c r="B644" s="59" t="s">
        <v>4249</v>
      </c>
      <c r="C644" s="55" t="s">
        <v>4230</v>
      </c>
      <c r="D644" s="192">
        <v>46087.0</v>
      </c>
      <c r="E644" s="193" t="s">
        <v>4232</v>
      </c>
    </row>
    <row r="645" ht="22.5" hidden="1" customHeight="1">
      <c r="A645" s="189">
        <v>658.0</v>
      </c>
      <c r="B645" s="59" t="s">
        <v>5117</v>
      </c>
      <c r="C645" s="53"/>
      <c r="D645" s="192">
        <v>46087.0</v>
      </c>
      <c r="E645" s="193" t="s">
        <v>4232</v>
      </c>
    </row>
    <row r="646" ht="22.5" hidden="1" customHeight="1">
      <c r="A646" s="189"/>
      <c r="B646" s="59"/>
      <c r="C646" s="55"/>
      <c r="D646" s="192"/>
      <c r="E646" s="191"/>
    </row>
    <row r="647" ht="22.5" hidden="1" customHeight="1">
      <c r="A647" s="189">
        <v>660.0</v>
      </c>
      <c r="B647" s="59" t="s">
        <v>5119</v>
      </c>
      <c r="C647" s="53"/>
      <c r="D647" s="192">
        <v>46087.0</v>
      </c>
      <c r="E647" s="193" t="s">
        <v>185</v>
      </c>
    </row>
    <row r="648" ht="22.5" hidden="1" customHeight="1">
      <c r="A648" s="189">
        <v>661.0</v>
      </c>
      <c r="B648" s="59" t="s">
        <v>5120</v>
      </c>
      <c r="C648" s="53"/>
      <c r="D648" s="192">
        <v>46087.0</v>
      </c>
      <c r="E648" s="55" t="s">
        <v>302</v>
      </c>
    </row>
    <row r="649" ht="22.5" hidden="1" customHeight="1">
      <c r="A649" s="189"/>
      <c r="B649" s="59"/>
      <c r="C649" s="55"/>
      <c r="D649" s="192"/>
      <c r="E649" s="191"/>
    </row>
    <row r="650" ht="22.5" customHeight="1">
      <c r="A650" s="189">
        <v>119.0</v>
      </c>
      <c r="B650" s="59" t="s">
        <v>5123</v>
      </c>
      <c r="C650" s="55" t="s">
        <v>4230</v>
      </c>
      <c r="D650" s="192">
        <v>46087.0</v>
      </c>
      <c r="E650" s="193" t="s">
        <v>658</v>
      </c>
    </row>
    <row r="651" ht="22.5" hidden="1" customHeight="1">
      <c r="A651" s="189">
        <v>664.0</v>
      </c>
      <c r="B651" s="59" t="s">
        <v>5124</v>
      </c>
      <c r="C651" s="53"/>
      <c r="D651" s="192">
        <v>46087.0</v>
      </c>
      <c r="E651" s="193" t="s">
        <v>4232</v>
      </c>
    </row>
    <row r="652" ht="22.5" hidden="1" customHeight="1">
      <c r="A652" s="189">
        <v>665.0</v>
      </c>
      <c r="B652" s="59" t="s">
        <v>5126</v>
      </c>
      <c r="C652" s="53"/>
      <c r="D652" s="192">
        <v>46087.0</v>
      </c>
      <c r="E652" s="193" t="s">
        <v>658</v>
      </c>
    </row>
    <row r="653" ht="22.5" customHeight="1">
      <c r="A653" s="189">
        <v>120.0</v>
      </c>
      <c r="B653" s="59" t="s">
        <v>4662</v>
      </c>
      <c r="C653" s="55" t="s">
        <v>4230</v>
      </c>
      <c r="D653" s="192">
        <v>46088.0</v>
      </c>
      <c r="E653" s="193" t="s">
        <v>4232</v>
      </c>
    </row>
    <row r="654" ht="22.5" customHeight="1">
      <c r="A654" s="189">
        <v>121.0</v>
      </c>
      <c r="B654" s="59" t="s">
        <v>5127</v>
      </c>
      <c r="C654" s="55" t="s">
        <v>4230</v>
      </c>
      <c r="D654" s="192">
        <v>46088.0</v>
      </c>
      <c r="E654" s="55" t="s">
        <v>302</v>
      </c>
    </row>
    <row r="655" ht="22.5" hidden="1" customHeight="1">
      <c r="A655" s="189">
        <v>668.0</v>
      </c>
      <c r="B655" s="59" t="s">
        <v>5128</v>
      </c>
      <c r="C655" s="53"/>
      <c r="D655" s="192">
        <v>46088.0</v>
      </c>
      <c r="E655" s="193" t="s">
        <v>713</v>
      </c>
    </row>
    <row r="656" ht="22.5" hidden="1" customHeight="1">
      <c r="A656" s="189">
        <v>669.0</v>
      </c>
      <c r="B656" s="59" t="s">
        <v>5131</v>
      </c>
      <c r="C656" s="53"/>
      <c r="D656" s="192">
        <v>46088.0</v>
      </c>
      <c r="E656" s="55" t="s">
        <v>302</v>
      </c>
    </row>
    <row r="657" ht="22.5" hidden="1" customHeight="1">
      <c r="A657" s="189">
        <v>670.0</v>
      </c>
      <c r="B657" s="59" t="s">
        <v>5132</v>
      </c>
      <c r="C657" s="53"/>
      <c r="D657" s="192">
        <v>46088.0</v>
      </c>
      <c r="E657" s="55" t="s">
        <v>302</v>
      </c>
    </row>
    <row r="658" ht="22.5" hidden="1" customHeight="1">
      <c r="A658" s="189">
        <v>671.0</v>
      </c>
      <c r="B658" s="59" t="s">
        <v>5133</v>
      </c>
      <c r="C658" s="53"/>
      <c r="D658" s="192">
        <v>46088.0</v>
      </c>
      <c r="E658" s="193" t="s">
        <v>4232</v>
      </c>
    </row>
    <row r="659" ht="22.5" customHeight="1">
      <c r="A659" s="189">
        <v>122.0</v>
      </c>
      <c r="B659" s="59" t="s">
        <v>5134</v>
      </c>
      <c r="C659" s="55" t="s">
        <v>4265</v>
      </c>
      <c r="D659" s="192">
        <v>46088.0</v>
      </c>
      <c r="E659" s="55" t="s">
        <v>4611</v>
      </c>
    </row>
    <row r="660" ht="22.5" customHeight="1">
      <c r="A660" s="189">
        <v>123.0</v>
      </c>
      <c r="B660" s="59" t="s">
        <v>5135</v>
      </c>
      <c r="C660" s="55" t="s">
        <v>4230</v>
      </c>
      <c r="D660" s="192">
        <v>46088.0</v>
      </c>
      <c r="E660" s="193" t="s">
        <v>4232</v>
      </c>
    </row>
    <row r="661" ht="22.5" hidden="1" customHeight="1">
      <c r="A661" s="189">
        <v>674.0</v>
      </c>
      <c r="B661" s="59" t="s">
        <v>5137</v>
      </c>
      <c r="C661" s="53"/>
      <c r="D661" s="192">
        <v>46089.0</v>
      </c>
      <c r="E661" s="193" t="s">
        <v>185</v>
      </c>
    </row>
    <row r="662" ht="22.5" hidden="1" customHeight="1">
      <c r="A662" s="189">
        <v>675.0</v>
      </c>
      <c r="B662" s="59" t="s">
        <v>5139</v>
      </c>
      <c r="C662" s="53"/>
      <c r="D662" s="192">
        <v>46089.0</v>
      </c>
      <c r="E662" s="55" t="s">
        <v>4611</v>
      </c>
    </row>
    <row r="663" ht="22.5" hidden="1" customHeight="1">
      <c r="A663" s="189">
        <v>676.0</v>
      </c>
      <c r="B663" s="59" t="s">
        <v>5142</v>
      </c>
      <c r="C663" s="53"/>
      <c r="D663" s="192">
        <v>46089.0</v>
      </c>
      <c r="E663" s="55" t="s">
        <v>302</v>
      </c>
    </row>
    <row r="664" ht="22.5" customHeight="1">
      <c r="A664" s="189">
        <v>124.0</v>
      </c>
      <c r="B664" s="59" t="s">
        <v>5143</v>
      </c>
      <c r="C664" s="55" t="s">
        <v>4265</v>
      </c>
      <c r="D664" s="192">
        <v>46089.0</v>
      </c>
      <c r="E664" s="55" t="s">
        <v>4611</v>
      </c>
    </row>
    <row r="665" ht="22.5" hidden="1" customHeight="1">
      <c r="A665" s="189"/>
      <c r="B665" s="59"/>
      <c r="C665" s="55"/>
      <c r="D665" s="192"/>
      <c r="E665" s="191"/>
    </row>
    <row r="666" ht="22.5" hidden="1" customHeight="1">
      <c r="A666" s="189">
        <v>679.0</v>
      </c>
      <c r="B666" s="59" t="s">
        <v>5144</v>
      </c>
      <c r="C666" s="53"/>
      <c r="D666" s="192">
        <v>46089.0</v>
      </c>
      <c r="E666" s="193" t="s">
        <v>185</v>
      </c>
    </row>
    <row r="667" ht="22.5" hidden="1" customHeight="1">
      <c r="A667" s="189">
        <v>680.0</v>
      </c>
      <c r="B667" s="59" t="s">
        <v>5146</v>
      </c>
      <c r="C667" s="53"/>
      <c r="D667" s="192">
        <v>46089.0</v>
      </c>
      <c r="E667" s="193" t="s">
        <v>185</v>
      </c>
    </row>
    <row r="668" ht="22.5" customHeight="1">
      <c r="A668" s="189">
        <v>125.0</v>
      </c>
      <c r="B668" s="59" t="s">
        <v>5148</v>
      </c>
      <c r="C668" s="55" t="s">
        <v>4265</v>
      </c>
      <c r="D668" s="192">
        <v>46089.0</v>
      </c>
      <c r="E668" s="55" t="s">
        <v>4611</v>
      </c>
    </row>
    <row r="669" ht="22.5" hidden="1" customHeight="1">
      <c r="A669" s="189">
        <v>682.0</v>
      </c>
      <c r="B669" s="59" t="s">
        <v>5149</v>
      </c>
      <c r="C669" s="53"/>
      <c r="D669" s="192">
        <v>46090.0</v>
      </c>
      <c r="E669" s="193" t="s">
        <v>4232</v>
      </c>
    </row>
    <row r="670" ht="22.5" hidden="1" customHeight="1">
      <c r="A670" s="189">
        <v>683.0</v>
      </c>
      <c r="B670" s="59" t="s">
        <v>5150</v>
      </c>
      <c r="C670" s="53"/>
      <c r="D670" s="192">
        <v>46090.0</v>
      </c>
      <c r="E670" s="193" t="s">
        <v>4232</v>
      </c>
    </row>
    <row r="671" ht="22.5" hidden="1" customHeight="1">
      <c r="A671" s="189">
        <v>684.0</v>
      </c>
      <c r="B671" s="59" t="s">
        <v>5151</v>
      </c>
      <c r="C671" s="53"/>
      <c r="D671" s="192">
        <v>46090.0</v>
      </c>
      <c r="E671" s="193" t="s">
        <v>4239</v>
      </c>
    </row>
    <row r="672" ht="22.5" hidden="1" customHeight="1">
      <c r="A672" s="189">
        <v>685.0</v>
      </c>
      <c r="B672" s="59" t="s">
        <v>5153</v>
      </c>
      <c r="C672" s="53"/>
      <c r="D672" s="192">
        <v>46090.0</v>
      </c>
      <c r="E672" s="193" t="s">
        <v>185</v>
      </c>
    </row>
    <row r="673" ht="22.5" hidden="1" customHeight="1">
      <c r="A673" s="189">
        <v>686.0</v>
      </c>
      <c r="B673" s="59" t="s">
        <v>5154</v>
      </c>
      <c r="C673" s="53"/>
      <c r="D673" s="192">
        <v>46090.0</v>
      </c>
      <c r="E673" s="193" t="s">
        <v>4232</v>
      </c>
    </row>
    <row r="674" ht="22.5" hidden="1" customHeight="1">
      <c r="A674" s="189">
        <v>687.0</v>
      </c>
      <c r="B674" s="59" t="s">
        <v>5155</v>
      </c>
      <c r="C674" s="53"/>
      <c r="D674" s="192">
        <v>46090.0</v>
      </c>
      <c r="E674" s="193" t="s">
        <v>185</v>
      </c>
    </row>
    <row r="675" ht="22.5" hidden="1" customHeight="1">
      <c r="A675" s="189">
        <v>688.0</v>
      </c>
      <c r="B675" s="59" t="s">
        <v>5157</v>
      </c>
      <c r="C675" s="53"/>
      <c r="D675" s="192">
        <v>46090.0</v>
      </c>
      <c r="E675" s="193" t="s">
        <v>658</v>
      </c>
    </row>
    <row r="676" ht="22.5" hidden="1" customHeight="1">
      <c r="A676" s="189">
        <v>689.0</v>
      </c>
      <c r="B676" s="59" t="s">
        <v>5159</v>
      </c>
      <c r="C676" s="53"/>
      <c r="D676" s="192">
        <v>46090.0</v>
      </c>
      <c r="E676" s="193" t="s">
        <v>185</v>
      </c>
    </row>
    <row r="677" ht="22.5" customHeight="1">
      <c r="A677" s="189">
        <v>126.0</v>
      </c>
      <c r="B677" s="59" t="s">
        <v>5134</v>
      </c>
      <c r="C677" s="55" t="s">
        <v>4265</v>
      </c>
      <c r="D677" s="192">
        <v>46090.0</v>
      </c>
      <c r="E677" s="55" t="s">
        <v>4611</v>
      </c>
    </row>
    <row r="678" ht="22.5" hidden="1" customHeight="1">
      <c r="A678" s="189">
        <v>691.0</v>
      </c>
      <c r="B678" s="59" t="s">
        <v>5160</v>
      </c>
      <c r="C678" s="53"/>
      <c r="D678" s="192">
        <v>46090.0</v>
      </c>
      <c r="E678" s="193" t="s">
        <v>713</v>
      </c>
    </row>
    <row r="679" ht="22.5" hidden="1" customHeight="1">
      <c r="A679" s="189">
        <v>692.0</v>
      </c>
      <c r="B679" s="59" t="s">
        <v>5154</v>
      </c>
      <c r="C679" s="53"/>
      <c r="D679" s="192">
        <v>46090.0</v>
      </c>
      <c r="E679" s="193" t="s">
        <v>4232</v>
      </c>
    </row>
    <row r="680" ht="22.5" customHeight="1">
      <c r="A680" s="189">
        <v>127.0</v>
      </c>
      <c r="B680" s="59" t="s">
        <v>5134</v>
      </c>
      <c r="C680" s="55" t="s">
        <v>4265</v>
      </c>
      <c r="D680" s="192">
        <v>46090.0</v>
      </c>
      <c r="E680" s="55" t="s">
        <v>4611</v>
      </c>
    </row>
    <row r="681" ht="22.5" hidden="1" customHeight="1">
      <c r="A681" s="189">
        <v>694.0</v>
      </c>
      <c r="B681" s="59" t="s">
        <v>5162</v>
      </c>
      <c r="C681" s="53"/>
      <c r="D681" s="192">
        <v>46090.0</v>
      </c>
      <c r="E681" s="193" t="s">
        <v>4239</v>
      </c>
    </row>
    <row r="682" ht="22.5" hidden="1" customHeight="1">
      <c r="A682" s="189">
        <v>695.0</v>
      </c>
      <c r="B682" s="59" t="s">
        <v>5164</v>
      </c>
      <c r="C682" s="53"/>
      <c r="D682" s="192">
        <v>46090.0</v>
      </c>
      <c r="E682" s="193" t="s">
        <v>658</v>
      </c>
    </row>
    <row r="683" ht="22.5" hidden="1" customHeight="1">
      <c r="A683" s="189">
        <v>696.0</v>
      </c>
      <c r="B683" s="59" t="s">
        <v>5150</v>
      </c>
      <c r="C683" s="53"/>
      <c r="D683" s="192">
        <v>46090.0</v>
      </c>
      <c r="E683" s="193" t="s">
        <v>4232</v>
      </c>
    </row>
    <row r="684" ht="22.5" customHeight="1">
      <c r="A684" s="189">
        <v>128.0</v>
      </c>
      <c r="B684" s="59" t="s">
        <v>5165</v>
      </c>
      <c r="C684" s="55" t="s">
        <v>4265</v>
      </c>
      <c r="D684" s="192">
        <v>46090.0</v>
      </c>
      <c r="E684" s="55" t="s">
        <v>4611</v>
      </c>
    </row>
    <row r="685" ht="22.5" hidden="1" customHeight="1">
      <c r="A685" s="189">
        <v>698.0</v>
      </c>
      <c r="B685" s="59" t="s">
        <v>5166</v>
      </c>
      <c r="C685" s="53"/>
      <c r="D685" s="192">
        <v>46090.0</v>
      </c>
      <c r="E685" s="193" t="s">
        <v>713</v>
      </c>
    </row>
    <row r="686" ht="22.5" hidden="1" customHeight="1">
      <c r="A686" s="189">
        <v>699.0</v>
      </c>
      <c r="B686" s="59" t="s">
        <v>5168</v>
      </c>
      <c r="C686" s="53"/>
      <c r="D686" s="192">
        <v>46090.0</v>
      </c>
      <c r="E686" s="193" t="s">
        <v>4239</v>
      </c>
    </row>
    <row r="687" ht="22.5" hidden="1" customHeight="1">
      <c r="A687" s="189">
        <v>700.0</v>
      </c>
      <c r="B687" s="59" t="s">
        <v>5169</v>
      </c>
      <c r="C687" s="53"/>
      <c r="D687" s="192">
        <v>46090.0</v>
      </c>
      <c r="E687" s="193" t="s">
        <v>185</v>
      </c>
    </row>
    <row r="688" ht="22.5" customHeight="1">
      <c r="A688" s="189">
        <v>129.0</v>
      </c>
      <c r="B688" s="59" t="s">
        <v>4628</v>
      </c>
      <c r="C688" s="55" t="s">
        <v>4230</v>
      </c>
      <c r="D688" s="192">
        <v>46091.0</v>
      </c>
      <c r="E688" s="193" t="s">
        <v>4232</v>
      </c>
    </row>
    <row r="689" ht="22.5" hidden="1" customHeight="1">
      <c r="A689" s="189">
        <v>702.0</v>
      </c>
      <c r="B689" s="59" t="s">
        <v>5172</v>
      </c>
      <c r="C689" s="53"/>
      <c r="D689" s="192">
        <v>46091.0</v>
      </c>
      <c r="E689" s="193" t="s">
        <v>4232</v>
      </c>
    </row>
    <row r="690" ht="22.5" hidden="1" customHeight="1">
      <c r="A690" s="189">
        <v>703.0</v>
      </c>
      <c r="B690" s="59" t="s">
        <v>5173</v>
      </c>
      <c r="C690" s="53"/>
      <c r="D690" s="192">
        <v>46091.0</v>
      </c>
      <c r="E690" s="193" t="s">
        <v>658</v>
      </c>
    </row>
    <row r="691" ht="22.5" hidden="1" customHeight="1">
      <c r="A691" s="189">
        <v>704.0</v>
      </c>
      <c r="B691" s="59" t="s">
        <v>5175</v>
      </c>
      <c r="C691" s="53"/>
      <c r="D691" s="192">
        <v>46091.0</v>
      </c>
      <c r="E691" s="193" t="s">
        <v>4239</v>
      </c>
    </row>
    <row r="692" ht="22.5" customHeight="1">
      <c r="A692" s="189">
        <v>130.0</v>
      </c>
      <c r="B692" s="59" t="s">
        <v>5178</v>
      </c>
      <c r="C692" s="55" t="s">
        <v>4265</v>
      </c>
      <c r="D692" s="192">
        <v>46091.0</v>
      </c>
      <c r="E692" s="55" t="s">
        <v>4611</v>
      </c>
    </row>
    <row r="693" ht="22.5" hidden="1" customHeight="1">
      <c r="A693" s="189">
        <v>706.0</v>
      </c>
      <c r="B693" s="59" t="s">
        <v>5179</v>
      </c>
      <c r="C693" s="53"/>
      <c r="D693" s="192">
        <v>46091.0</v>
      </c>
      <c r="E693" s="193" t="s">
        <v>4232</v>
      </c>
    </row>
    <row r="694" ht="22.5" hidden="1" customHeight="1">
      <c r="A694" s="189">
        <v>707.0</v>
      </c>
      <c r="B694" s="59" t="s">
        <v>5181</v>
      </c>
      <c r="C694" s="53"/>
      <c r="D694" s="192">
        <v>46091.0</v>
      </c>
      <c r="E694" s="193" t="s">
        <v>185</v>
      </c>
    </row>
    <row r="695" ht="22.5" customHeight="1">
      <c r="A695" s="189">
        <v>131.0</v>
      </c>
      <c r="B695" s="59" t="s">
        <v>5182</v>
      </c>
      <c r="C695" s="55" t="s">
        <v>4265</v>
      </c>
      <c r="D695" s="192">
        <v>46091.0</v>
      </c>
      <c r="E695" s="55" t="s">
        <v>4611</v>
      </c>
    </row>
    <row r="696" ht="22.5" hidden="1" customHeight="1">
      <c r="A696" s="189">
        <v>709.0</v>
      </c>
      <c r="B696" s="59" t="s">
        <v>5184</v>
      </c>
      <c r="C696" s="53"/>
      <c r="D696" s="192">
        <v>46091.0</v>
      </c>
      <c r="E696" s="193" t="s">
        <v>4232</v>
      </c>
    </row>
    <row r="697" ht="22.5" customHeight="1">
      <c r="A697" s="189">
        <v>132.0</v>
      </c>
      <c r="B697" s="59" t="s">
        <v>4264</v>
      </c>
      <c r="C697" s="193" t="s">
        <v>4265</v>
      </c>
      <c r="D697" s="192">
        <v>46092.0</v>
      </c>
      <c r="E697" s="193" t="s">
        <v>4232</v>
      </c>
    </row>
    <row r="698" ht="22.5" customHeight="1">
      <c r="A698" s="189">
        <v>133.0</v>
      </c>
      <c r="B698" s="59" t="s">
        <v>5187</v>
      </c>
      <c r="C698" s="55" t="s">
        <v>4265</v>
      </c>
      <c r="D698" s="192">
        <v>46092.0</v>
      </c>
      <c r="E698" s="55" t="s">
        <v>4611</v>
      </c>
    </row>
    <row r="699" ht="22.5" hidden="1" customHeight="1">
      <c r="A699" s="189">
        <v>712.0</v>
      </c>
      <c r="B699" s="59" t="s">
        <v>5188</v>
      </c>
      <c r="C699" s="53"/>
      <c r="D699" s="192">
        <v>46092.0</v>
      </c>
      <c r="E699" s="193" t="s">
        <v>4232</v>
      </c>
    </row>
    <row r="700" ht="22.5" hidden="1" customHeight="1">
      <c r="A700" s="189">
        <v>713.0</v>
      </c>
      <c r="B700" s="59" t="s">
        <v>5189</v>
      </c>
      <c r="C700" s="53"/>
      <c r="D700" s="192">
        <v>46092.0</v>
      </c>
      <c r="E700" s="193" t="s">
        <v>185</v>
      </c>
    </row>
    <row r="701" ht="22.5" hidden="1" customHeight="1">
      <c r="A701" s="189"/>
      <c r="B701" s="59"/>
      <c r="C701" s="191"/>
      <c r="D701" s="192"/>
      <c r="E701" s="191"/>
    </row>
    <row r="702" ht="22.5" hidden="1" customHeight="1">
      <c r="A702" s="189">
        <v>715.0</v>
      </c>
      <c r="B702" s="59" t="s">
        <v>5190</v>
      </c>
      <c r="C702" s="53"/>
      <c r="D702" s="192">
        <v>46092.0</v>
      </c>
      <c r="E702" s="193" t="s">
        <v>4239</v>
      </c>
    </row>
    <row r="703" ht="22.5" hidden="1" customHeight="1">
      <c r="A703" s="189">
        <v>716.0</v>
      </c>
      <c r="B703" s="59" t="s">
        <v>5192</v>
      </c>
      <c r="C703" s="53"/>
      <c r="D703" s="192">
        <v>46092.0</v>
      </c>
      <c r="E703" s="193" t="s">
        <v>4239</v>
      </c>
    </row>
    <row r="704" ht="22.5" customHeight="1">
      <c r="A704" s="189">
        <v>134.0</v>
      </c>
      <c r="B704" s="59" t="s">
        <v>5134</v>
      </c>
      <c r="C704" s="55" t="s">
        <v>4265</v>
      </c>
      <c r="D704" s="192">
        <v>46092.0</v>
      </c>
      <c r="E704" s="55" t="s">
        <v>4611</v>
      </c>
    </row>
    <row r="705" ht="22.5" hidden="1" customHeight="1">
      <c r="A705" s="189">
        <v>718.0</v>
      </c>
      <c r="B705" s="59" t="s">
        <v>5194</v>
      </c>
      <c r="C705" s="53"/>
      <c r="D705" s="192">
        <v>46092.0</v>
      </c>
      <c r="E705" s="193" t="s">
        <v>4232</v>
      </c>
    </row>
    <row r="706" ht="22.5" hidden="1" customHeight="1">
      <c r="A706" s="189">
        <v>719.0</v>
      </c>
      <c r="B706" s="59" t="s">
        <v>5195</v>
      </c>
      <c r="C706" s="53"/>
      <c r="D706" s="192">
        <v>46092.0</v>
      </c>
      <c r="E706" s="193" t="s">
        <v>185</v>
      </c>
    </row>
    <row r="707" ht="22.5" hidden="1" customHeight="1">
      <c r="A707" s="189">
        <v>720.0</v>
      </c>
      <c r="B707" s="59" t="s">
        <v>5197</v>
      </c>
      <c r="C707" s="53"/>
      <c r="D707" s="192">
        <v>46092.0</v>
      </c>
      <c r="E707" s="193" t="s">
        <v>185</v>
      </c>
    </row>
    <row r="708" ht="22.5" hidden="1" customHeight="1">
      <c r="A708" s="189">
        <v>721.0</v>
      </c>
      <c r="B708" s="59" t="s">
        <v>5198</v>
      </c>
      <c r="C708" s="53"/>
      <c r="D708" s="192">
        <v>46093.0</v>
      </c>
      <c r="E708" s="55" t="s">
        <v>302</v>
      </c>
    </row>
    <row r="709" ht="22.5" customHeight="1">
      <c r="A709" s="189">
        <v>135.0</v>
      </c>
      <c r="B709" s="59" t="s">
        <v>4235</v>
      </c>
      <c r="C709" s="55" t="s">
        <v>4230</v>
      </c>
      <c r="D709" s="192">
        <v>46093.0</v>
      </c>
      <c r="E709" s="193" t="s">
        <v>4232</v>
      </c>
    </row>
    <row r="710" ht="22.5" hidden="1" customHeight="1">
      <c r="A710" s="189">
        <v>723.0</v>
      </c>
      <c r="B710" s="59" t="s">
        <v>5200</v>
      </c>
      <c r="C710" s="53"/>
      <c r="D710" s="192">
        <v>46093.0</v>
      </c>
      <c r="E710" s="193" t="s">
        <v>4232</v>
      </c>
    </row>
    <row r="711" ht="22.5" hidden="1" customHeight="1">
      <c r="A711" s="189">
        <v>724.0</v>
      </c>
      <c r="B711" s="59" t="s">
        <v>5201</v>
      </c>
      <c r="C711" s="53"/>
      <c r="D711" s="192">
        <v>46093.0</v>
      </c>
      <c r="E711" s="193" t="s">
        <v>713</v>
      </c>
    </row>
    <row r="712" ht="22.5" hidden="1" customHeight="1">
      <c r="A712" s="189">
        <v>725.0</v>
      </c>
      <c r="B712" s="59" t="s">
        <v>5204</v>
      </c>
      <c r="C712" s="53"/>
      <c r="D712" s="192">
        <v>46093.0</v>
      </c>
      <c r="E712" s="193" t="s">
        <v>713</v>
      </c>
    </row>
    <row r="713" ht="22.5" hidden="1" customHeight="1">
      <c r="A713" s="189">
        <v>726.0</v>
      </c>
      <c r="B713" s="59" t="s">
        <v>5205</v>
      </c>
      <c r="C713" s="53"/>
      <c r="D713" s="192">
        <v>46093.0</v>
      </c>
      <c r="E713" s="193" t="s">
        <v>185</v>
      </c>
    </row>
    <row r="714" ht="22.5" customHeight="1">
      <c r="A714" s="189">
        <v>136.0</v>
      </c>
      <c r="B714" s="59" t="s">
        <v>5206</v>
      </c>
      <c r="C714" s="55" t="s">
        <v>4265</v>
      </c>
      <c r="D714" s="192">
        <v>46093.0</v>
      </c>
      <c r="E714" s="55" t="s">
        <v>4611</v>
      </c>
    </row>
    <row r="715" ht="22.5" hidden="1" customHeight="1">
      <c r="A715" s="189">
        <v>728.0</v>
      </c>
      <c r="B715" s="59" t="s">
        <v>5208</v>
      </c>
      <c r="C715" s="53"/>
      <c r="D715" s="192">
        <v>46093.0</v>
      </c>
      <c r="E715" s="193" t="s">
        <v>4239</v>
      </c>
    </row>
    <row r="716" ht="22.5" customHeight="1">
      <c r="A716" s="189">
        <v>137.0</v>
      </c>
      <c r="B716" s="59" t="s">
        <v>5209</v>
      </c>
      <c r="C716" s="55" t="s">
        <v>4230</v>
      </c>
      <c r="D716" s="192">
        <v>46094.0</v>
      </c>
      <c r="E716" s="193" t="s">
        <v>4232</v>
      </c>
    </row>
    <row r="717" ht="22.5" hidden="1" customHeight="1">
      <c r="A717" s="189">
        <v>730.0</v>
      </c>
      <c r="B717" s="59" t="s">
        <v>5211</v>
      </c>
      <c r="C717" s="53"/>
      <c r="D717" s="192">
        <v>46094.0</v>
      </c>
      <c r="E717" s="55" t="s">
        <v>302</v>
      </c>
    </row>
    <row r="718" ht="22.5" hidden="1" customHeight="1">
      <c r="A718" s="189">
        <v>731.0</v>
      </c>
      <c r="B718" s="59" t="s">
        <v>5212</v>
      </c>
      <c r="C718" s="53"/>
      <c r="D718" s="192">
        <v>46094.0</v>
      </c>
      <c r="E718" s="193" t="s">
        <v>713</v>
      </c>
    </row>
    <row r="719" ht="22.5" hidden="1" customHeight="1">
      <c r="A719" s="189">
        <v>732.0</v>
      </c>
      <c r="B719" s="59" t="s">
        <v>5213</v>
      </c>
      <c r="C719" s="53"/>
      <c r="D719" s="192">
        <v>46094.0</v>
      </c>
      <c r="E719" s="55" t="s">
        <v>302</v>
      </c>
    </row>
    <row r="720" ht="22.5" hidden="1" customHeight="1">
      <c r="A720" s="189">
        <v>733.0</v>
      </c>
      <c r="B720" s="59" t="s">
        <v>5216</v>
      </c>
      <c r="C720" s="53"/>
      <c r="D720" s="192">
        <v>46094.0</v>
      </c>
      <c r="E720" s="55" t="s">
        <v>302</v>
      </c>
    </row>
    <row r="721" ht="22.5" hidden="1" customHeight="1">
      <c r="A721" s="189"/>
      <c r="B721" s="59"/>
      <c r="C721" s="55"/>
      <c r="D721" s="192"/>
      <c r="E721" s="191"/>
    </row>
    <row r="722" ht="22.5" hidden="1" customHeight="1">
      <c r="A722" s="189">
        <v>735.0</v>
      </c>
      <c r="B722" s="59" t="s">
        <v>5218</v>
      </c>
      <c r="C722" s="53"/>
      <c r="D722" s="192">
        <v>46094.0</v>
      </c>
      <c r="E722" s="55" t="s">
        <v>302</v>
      </c>
    </row>
    <row r="723" ht="22.5" customHeight="1">
      <c r="A723" s="189">
        <v>138.0</v>
      </c>
      <c r="B723" s="59" t="s">
        <v>5219</v>
      </c>
      <c r="C723" s="55" t="s">
        <v>4230</v>
      </c>
      <c r="D723" s="192">
        <v>46094.0</v>
      </c>
      <c r="E723" s="193" t="s">
        <v>4232</v>
      </c>
    </row>
    <row r="724" ht="22.5" customHeight="1">
      <c r="A724" s="189">
        <v>139.0</v>
      </c>
      <c r="B724" s="59" t="s">
        <v>5220</v>
      </c>
      <c r="C724" s="55" t="s">
        <v>4265</v>
      </c>
      <c r="D724" s="192">
        <v>46095.0</v>
      </c>
      <c r="E724" s="193" t="s">
        <v>4232</v>
      </c>
    </row>
    <row r="725" ht="22.5" hidden="1" customHeight="1">
      <c r="A725" s="189">
        <v>738.0</v>
      </c>
      <c r="B725" s="59" t="s">
        <v>5222</v>
      </c>
      <c r="C725" s="53"/>
      <c r="D725" s="192">
        <v>46095.0</v>
      </c>
      <c r="E725" s="55" t="s">
        <v>302</v>
      </c>
    </row>
    <row r="726" ht="22.5" customHeight="1">
      <c r="A726" s="189">
        <v>140.0</v>
      </c>
      <c r="B726" s="59" t="s">
        <v>5223</v>
      </c>
      <c r="C726" s="55" t="s">
        <v>4230</v>
      </c>
      <c r="D726" s="192">
        <v>46095.0</v>
      </c>
      <c r="E726" s="193" t="s">
        <v>4232</v>
      </c>
    </row>
    <row r="727" ht="22.5" customHeight="1">
      <c r="A727" s="189">
        <v>141.0</v>
      </c>
      <c r="B727" s="59" t="s">
        <v>5225</v>
      </c>
      <c r="C727" s="55" t="s">
        <v>4265</v>
      </c>
      <c r="D727" s="192">
        <v>46095.0</v>
      </c>
      <c r="E727" s="55" t="s">
        <v>4611</v>
      </c>
    </row>
    <row r="728" ht="22.5" hidden="1" customHeight="1">
      <c r="A728" s="189">
        <v>741.0</v>
      </c>
      <c r="B728" s="59" t="s">
        <v>5227</v>
      </c>
      <c r="C728" s="53"/>
      <c r="D728" s="192">
        <v>46095.0</v>
      </c>
      <c r="E728" s="193" t="s">
        <v>185</v>
      </c>
    </row>
    <row r="729" ht="22.5" hidden="1" customHeight="1">
      <c r="A729" s="189">
        <v>742.0</v>
      </c>
      <c r="B729" s="59" t="s">
        <v>4904</v>
      </c>
      <c r="C729" s="53"/>
      <c r="D729" s="192">
        <v>46095.0</v>
      </c>
      <c r="E729" s="193" t="s">
        <v>4232</v>
      </c>
    </row>
    <row r="730" ht="22.5" hidden="1" customHeight="1">
      <c r="A730" s="189">
        <v>743.0</v>
      </c>
      <c r="B730" s="59" t="s">
        <v>5228</v>
      </c>
      <c r="C730" s="53"/>
      <c r="D730" s="192">
        <v>46095.0</v>
      </c>
      <c r="E730" s="193" t="s">
        <v>4239</v>
      </c>
    </row>
    <row r="731" ht="22.5" hidden="1" customHeight="1">
      <c r="A731" s="189">
        <v>744.0</v>
      </c>
      <c r="B731" s="59" t="s">
        <v>5229</v>
      </c>
      <c r="C731" s="53"/>
      <c r="D731" s="192">
        <v>46095.0</v>
      </c>
      <c r="E731" s="193" t="s">
        <v>185</v>
      </c>
    </row>
    <row r="732" ht="22.5" hidden="1" customHeight="1">
      <c r="A732" s="189">
        <v>745.0</v>
      </c>
      <c r="B732" s="59" t="s">
        <v>5232</v>
      </c>
      <c r="C732" s="53"/>
      <c r="D732" s="192">
        <v>46095.0</v>
      </c>
      <c r="E732" s="55" t="s">
        <v>302</v>
      </c>
    </row>
    <row r="733" ht="22.5" hidden="1" customHeight="1">
      <c r="A733" s="189">
        <v>746.0</v>
      </c>
      <c r="B733" s="59" t="s">
        <v>5233</v>
      </c>
      <c r="C733" s="53"/>
      <c r="D733" s="192">
        <v>46095.0</v>
      </c>
      <c r="E733" s="193" t="s">
        <v>185</v>
      </c>
    </row>
    <row r="734" ht="22.5" hidden="1" customHeight="1">
      <c r="A734" s="189">
        <v>747.0</v>
      </c>
      <c r="B734" s="59" t="s">
        <v>5235</v>
      </c>
      <c r="C734" s="53"/>
      <c r="D734" s="192">
        <v>46095.0</v>
      </c>
      <c r="E734" s="193" t="s">
        <v>185</v>
      </c>
    </row>
    <row r="735" ht="22.5" hidden="1" customHeight="1">
      <c r="A735" s="189">
        <v>748.0</v>
      </c>
      <c r="B735" s="59" t="s">
        <v>5229</v>
      </c>
      <c r="C735" s="53"/>
      <c r="D735" s="192">
        <v>46095.0</v>
      </c>
      <c r="E735" s="193" t="s">
        <v>185</v>
      </c>
    </row>
    <row r="736" ht="22.5" hidden="1" customHeight="1">
      <c r="A736" s="189"/>
      <c r="B736" s="59"/>
      <c r="C736" s="191"/>
      <c r="D736" s="192"/>
      <c r="E736" s="191"/>
    </row>
    <row r="737" ht="22.5" hidden="1" customHeight="1">
      <c r="A737" s="189">
        <v>750.0</v>
      </c>
      <c r="B737" s="59" t="s">
        <v>5229</v>
      </c>
      <c r="C737" s="53"/>
      <c r="D737" s="192">
        <v>46095.0</v>
      </c>
      <c r="E737" s="193" t="s">
        <v>185</v>
      </c>
    </row>
    <row r="738" ht="22.5" hidden="1" customHeight="1">
      <c r="A738" s="189">
        <v>751.0</v>
      </c>
      <c r="B738" s="59" t="s">
        <v>5238</v>
      </c>
      <c r="C738" s="53"/>
      <c r="D738" s="192">
        <v>46096.0</v>
      </c>
      <c r="E738" s="193" t="s">
        <v>4232</v>
      </c>
    </row>
    <row r="739" ht="22.5" customHeight="1">
      <c r="A739" s="189">
        <v>142.0</v>
      </c>
      <c r="B739" s="59" t="s">
        <v>5240</v>
      </c>
      <c r="C739" s="55" t="s">
        <v>4230</v>
      </c>
      <c r="D739" s="192">
        <v>46096.0</v>
      </c>
      <c r="E739" s="193" t="s">
        <v>4232</v>
      </c>
    </row>
    <row r="740" ht="22.5" customHeight="1">
      <c r="A740" s="189">
        <v>143.0</v>
      </c>
      <c r="B740" s="59" t="s">
        <v>5241</v>
      </c>
      <c r="C740" s="55" t="s">
        <v>4265</v>
      </c>
      <c r="D740" s="192">
        <v>46096.0</v>
      </c>
      <c r="E740" s="55" t="s">
        <v>4611</v>
      </c>
    </row>
    <row r="741" ht="22.5" hidden="1" customHeight="1">
      <c r="A741" s="189"/>
      <c r="B741" s="59"/>
      <c r="C741" s="191"/>
      <c r="D741" s="192"/>
      <c r="E741" s="191"/>
    </row>
    <row r="742" ht="22.5" hidden="1" customHeight="1">
      <c r="A742" s="189">
        <v>755.0</v>
      </c>
      <c r="B742" s="59" t="s">
        <v>5243</v>
      </c>
      <c r="C742" s="53"/>
      <c r="D742" s="192">
        <v>46096.0</v>
      </c>
      <c r="E742" s="193" t="s">
        <v>185</v>
      </c>
    </row>
    <row r="743" ht="22.5" hidden="1" customHeight="1">
      <c r="A743" s="189">
        <v>756.0</v>
      </c>
      <c r="B743" s="59" t="s">
        <v>5245</v>
      </c>
      <c r="C743" s="53"/>
      <c r="D743" s="192">
        <v>46096.0</v>
      </c>
      <c r="E743" s="193" t="s">
        <v>4239</v>
      </c>
    </row>
    <row r="744" ht="22.5" customHeight="1">
      <c r="A744" s="189">
        <v>144.0</v>
      </c>
      <c r="B744" s="59" t="s">
        <v>5246</v>
      </c>
      <c r="C744" s="55" t="s">
        <v>4230</v>
      </c>
      <c r="D744" s="192">
        <v>46096.0</v>
      </c>
      <c r="E744" s="55" t="s">
        <v>302</v>
      </c>
    </row>
    <row r="745" ht="22.5" hidden="1" customHeight="1">
      <c r="A745" s="189">
        <v>758.0</v>
      </c>
      <c r="B745" s="59" t="s">
        <v>5243</v>
      </c>
      <c r="C745" s="53"/>
      <c r="D745" s="192">
        <v>46096.0</v>
      </c>
      <c r="E745" s="193" t="s">
        <v>185</v>
      </c>
    </row>
    <row r="746" ht="22.5" hidden="1" customHeight="1">
      <c r="A746" s="189">
        <v>759.0</v>
      </c>
      <c r="B746" s="59" t="s">
        <v>5249</v>
      </c>
      <c r="C746" s="53"/>
      <c r="D746" s="192">
        <v>46096.0</v>
      </c>
      <c r="E746" s="193" t="s">
        <v>185</v>
      </c>
    </row>
    <row r="747" ht="22.5" hidden="1" customHeight="1">
      <c r="A747" s="189">
        <v>760.0</v>
      </c>
      <c r="B747" s="59" t="s">
        <v>5250</v>
      </c>
      <c r="C747" s="53"/>
      <c r="D747" s="192">
        <v>46097.0</v>
      </c>
      <c r="E747" s="55" t="s">
        <v>302</v>
      </c>
    </row>
    <row r="748" ht="22.5" hidden="1" customHeight="1">
      <c r="A748" s="189">
        <v>761.0</v>
      </c>
      <c r="B748" s="59" t="s">
        <v>5252</v>
      </c>
      <c r="C748" s="53"/>
      <c r="D748" s="192">
        <v>46097.0</v>
      </c>
      <c r="E748" s="193" t="s">
        <v>4232</v>
      </c>
    </row>
    <row r="749" ht="22.5" hidden="1" customHeight="1">
      <c r="A749" s="189"/>
      <c r="B749" s="59"/>
      <c r="C749" s="191"/>
      <c r="D749" s="192"/>
      <c r="E749" s="191"/>
    </row>
    <row r="750" ht="22.5" hidden="1" customHeight="1">
      <c r="A750" s="189">
        <v>763.0</v>
      </c>
      <c r="B750" s="59" t="s">
        <v>4375</v>
      </c>
      <c r="C750" s="53"/>
      <c r="D750" s="192">
        <v>46097.0</v>
      </c>
      <c r="E750" s="193" t="s">
        <v>4232</v>
      </c>
    </row>
    <row r="751" ht="22.5" hidden="1" customHeight="1">
      <c r="A751" s="189">
        <v>764.0</v>
      </c>
      <c r="B751" s="59" t="s">
        <v>5255</v>
      </c>
      <c r="C751" s="53"/>
      <c r="D751" s="192">
        <v>46097.0</v>
      </c>
      <c r="E751" s="193" t="s">
        <v>713</v>
      </c>
    </row>
    <row r="752" ht="22.5" hidden="1" customHeight="1">
      <c r="A752" s="189">
        <v>765.0</v>
      </c>
      <c r="B752" s="59" t="s">
        <v>5256</v>
      </c>
      <c r="C752" s="53"/>
      <c r="D752" s="192">
        <v>46097.0</v>
      </c>
      <c r="E752" s="193" t="s">
        <v>4239</v>
      </c>
    </row>
    <row r="753" ht="22.5" hidden="1" customHeight="1">
      <c r="A753" s="189">
        <v>766.0</v>
      </c>
      <c r="B753" s="59" t="s">
        <v>4458</v>
      </c>
      <c r="C753" s="53"/>
      <c r="D753" s="192">
        <v>46097.0</v>
      </c>
      <c r="E753" s="55" t="s">
        <v>302</v>
      </c>
    </row>
    <row r="754" ht="22.5" hidden="1" customHeight="1">
      <c r="A754" s="189">
        <v>767.0</v>
      </c>
      <c r="B754" s="59" t="s">
        <v>5258</v>
      </c>
      <c r="C754" s="53"/>
      <c r="D754" s="192">
        <v>46097.0</v>
      </c>
      <c r="E754" s="193" t="s">
        <v>4239</v>
      </c>
    </row>
    <row r="755" ht="22.5" hidden="1" customHeight="1">
      <c r="A755" s="189">
        <v>768.0</v>
      </c>
      <c r="B755" s="59" t="s">
        <v>5261</v>
      </c>
      <c r="C755" s="53"/>
      <c r="D755" s="192">
        <v>46097.0</v>
      </c>
      <c r="E755" s="193" t="s">
        <v>4239</v>
      </c>
    </row>
    <row r="756" ht="22.5" hidden="1" customHeight="1">
      <c r="A756" s="189">
        <v>769.0</v>
      </c>
      <c r="B756" s="59" t="s">
        <v>5262</v>
      </c>
      <c r="C756" s="53"/>
      <c r="D756" s="192">
        <v>46097.0</v>
      </c>
      <c r="E756" s="193" t="s">
        <v>4239</v>
      </c>
    </row>
    <row r="757" ht="22.5" hidden="1" customHeight="1">
      <c r="A757" s="189">
        <v>770.0</v>
      </c>
      <c r="B757" s="59" t="s">
        <v>5264</v>
      </c>
      <c r="C757" s="53"/>
      <c r="D757" s="192">
        <v>46098.0</v>
      </c>
      <c r="E757" s="193" t="s">
        <v>185</v>
      </c>
    </row>
    <row r="758" ht="22.5" hidden="1" customHeight="1">
      <c r="A758" s="189">
        <v>771.0</v>
      </c>
      <c r="B758" s="59" t="s">
        <v>4980</v>
      </c>
      <c r="C758" s="53"/>
      <c r="D758" s="192">
        <v>46098.0</v>
      </c>
      <c r="E758" s="193" t="s">
        <v>185</v>
      </c>
    </row>
    <row r="759" ht="22.5" hidden="1" customHeight="1">
      <c r="A759" s="189">
        <v>772.0</v>
      </c>
      <c r="B759" s="59" t="s">
        <v>5265</v>
      </c>
      <c r="C759" s="53"/>
      <c r="D759" s="192">
        <v>46098.0</v>
      </c>
      <c r="E759" s="193" t="s">
        <v>185</v>
      </c>
    </row>
    <row r="760" ht="22.5" hidden="1" customHeight="1">
      <c r="A760" s="189">
        <v>773.0</v>
      </c>
      <c r="B760" s="59" t="s">
        <v>4980</v>
      </c>
      <c r="C760" s="53"/>
      <c r="D760" s="192">
        <v>46098.0</v>
      </c>
      <c r="E760" s="193" t="s">
        <v>185</v>
      </c>
    </row>
    <row r="761" ht="22.5" customHeight="1">
      <c r="A761" s="189">
        <v>145.0</v>
      </c>
      <c r="B761" s="59" t="s">
        <v>5268</v>
      </c>
      <c r="C761" s="55" t="s">
        <v>4265</v>
      </c>
      <c r="D761" s="192">
        <v>46098.0</v>
      </c>
      <c r="E761" s="55" t="s">
        <v>4611</v>
      </c>
    </row>
    <row r="762" ht="22.5" hidden="1" customHeight="1">
      <c r="A762" s="189">
        <v>775.0</v>
      </c>
      <c r="B762" s="59" t="s">
        <v>5270</v>
      </c>
      <c r="C762" s="53"/>
      <c r="D762" s="192">
        <v>46098.0</v>
      </c>
      <c r="E762" s="193" t="s">
        <v>185</v>
      </c>
    </row>
    <row r="763" ht="22.5" hidden="1" customHeight="1">
      <c r="A763" s="189">
        <v>776.0</v>
      </c>
      <c r="B763" s="59" t="s">
        <v>5272</v>
      </c>
      <c r="C763" s="53"/>
      <c r="D763" s="192">
        <v>46098.0</v>
      </c>
      <c r="E763" s="193" t="s">
        <v>4232</v>
      </c>
    </row>
    <row r="764" ht="22.5" hidden="1" customHeight="1">
      <c r="A764" s="189">
        <v>777.0</v>
      </c>
      <c r="B764" s="59" t="s">
        <v>5273</v>
      </c>
      <c r="C764" s="53"/>
      <c r="D764" s="192">
        <v>46098.0</v>
      </c>
      <c r="E764" s="193" t="s">
        <v>658</v>
      </c>
    </row>
    <row r="765" ht="22.5" hidden="1" customHeight="1">
      <c r="A765" s="189">
        <v>778.0</v>
      </c>
      <c r="B765" s="59" t="s">
        <v>5275</v>
      </c>
      <c r="C765" s="53"/>
      <c r="D765" s="192">
        <v>46098.0</v>
      </c>
      <c r="E765" s="193" t="s">
        <v>4239</v>
      </c>
    </row>
    <row r="766" ht="22.5" customHeight="1">
      <c r="A766" s="189">
        <v>146.0</v>
      </c>
      <c r="B766" s="59" t="s">
        <v>5276</v>
      </c>
      <c r="C766" s="55" t="s">
        <v>4230</v>
      </c>
      <c r="D766" s="192">
        <v>46098.0</v>
      </c>
      <c r="E766" s="193" t="s">
        <v>4232</v>
      </c>
    </row>
    <row r="767" ht="22.5" hidden="1" customHeight="1">
      <c r="A767" s="189">
        <v>780.0</v>
      </c>
      <c r="B767" s="59" t="s">
        <v>5278</v>
      </c>
      <c r="C767" s="53"/>
      <c r="D767" s="192">
        <v>46098.0</v>
      </c>
      <c r="E767" s="193" t="s">
        <v>4232</v>
      </c>
    </row>
    <row r="768" ht="22.5" hidden="1" customHeight="1">
      <c r="A768" s="189">
        <v>781.0</v>
      </c>
      <c r="B768" s="59" t="s">
        <v>5280</v>
      </c>
      <c r="C768" s="53"/>
      <c r="D768" s="192">
        <v>46098.0</v>
      </c>
      <c r="E768" s="193" t="s">
        <v>4239</v>
      </c>
    </row>
    <row r="769" ht="22.5" hidden="1" customHeight="1">
      <c r="A769" s="189">
        <v>782.0</v>
      </c>
      <c r="B769" s="59" t="s">
        <v>4980</v>
      </c>
      <c r="C769" s="53"/>
      <c r="D769" s="192">
        <v>46098.0</v>
      </c>
      <c r="E769" s="193" t="s">
        <v>185</v>
      </c>
    </row>
    <row r="770" ht="22.5" hidden="1" customHeight="1">
      <c r="A770" s="189">
        <v>783.0</v>
      </c>
      <c r="B770" s="59" t="s">
        <v>5282</v>
      </c>
      <c r="C770" s="53"/>
      <c r="D770" s="192">
        <v>46098.0</v>
      </c>
      <c r="E770" s="193" t="s">
        <v>4239</v>
      </c>
    </row>
    <row r="771" ht="22.5" hidden="1" customHeight="1">
      <c r="A771" s="189">
        <v>784.0</v>
      </c>
      <c r="B771" s="59" t="s">
        <v>5283</v>
      </c>
      <c r="C771" s="53"/>
      <c r="D771" s="192">
        <v>46098.0</v>
      </c>
      <c r="E771" s="193" t="s">
        <v>4239</v>
      </c>
    </row>
    <row r="772" ht="22.5" hidden="1" customHeight="1">
      <c r="A772" s="189">
        <v>785.0</v>
      </c>
      <c r="B772" s="59" t="s">
        <v>5284</v>
      </c>
      <c r="C772" s="53"/>
      <c r="D772" s="192">
        <v>46098.0</v>
      </c>
      <c r="E772" s="193" t="s">
        <v>4239</v>
      </c>
    </row>
    <row r="773" ht="22.5" hidden="1" customHeight="1">
      <c r="A773" s="189">
        <v>786.0</v>
      </c>
      <c r="B773" s="59" t="s">
        <v>5285</v>
      </c>
      <c r="C773" s="53"/>
      <c r="D773" s="192">
        <v>46098.0</v>
      </c>
      <c r="E773" s="193" t="s">
        <v>4239</v>
      </c>
    </row>
    <row r="774" ht="22.5" hidden="1" customHeight="1">
      <c r="A774" s="189">
        <v>787.0</v>
      </c>
      <c r="B774" s="59" t="s">
        <v>5288</v>
      </c>
      <c r="C774" s="53"/>
      <c r="D774" s="192">
        <v>46098.0</v>
      </c>
      <c r="E774" s="193" t="s">
        <v>658</v>
      </c>
    </row>
    <row r="775" ht="22.5" customHeight="1">
      <c r="A775" s="189">
        <v>147.0</v>
      </c>
      <c r="B775" s="59" t="s">
        <v>5290</v>
      </c>
      <c r="C775" s="55" t="s">
        <v>4230</v>
      </c>
      <c r="D775" s="192">
        <v>46098.0</v>
      </c>
      <c r="E775" s="55" t="s">
        <v>302</v>
      </c>
    </row>
    <row r="776" ht="22.5" hidden="1" customHeight="1">
      <c r="A776" s="189">
        <v>789.0</v>
      </c>
      <c r="B776" s="59" t="s">
        <v>5292</v>
      </c>
      <c r="C776" s="53"/>
      <c r="D776" s="192">
        <v>46098.0</v>
      </c>
      <c r="E776" s="55" t="s">
        <v>302</v>
      </c>
    </row>
    <row r="777" ht="22.5" hidden="1" customHeight="1">
      <c r="A777" s="189">
        <v>790.0</v>
      </c>
      <c r="B777" s="59" t="s">
        <v>5293</v>
      </c>
      <c r="C777" s="53"/>
      <c r="D777" s="192">
        <v>46098.0</v>
      </c>
      <c r="E777" s="193" t="s">
        <v>4239</v>
      </c>
    </row>
    <row r="778" ht="22.5" hidden="1" customHeight="1">
      <c r="A778" s="189">
        <v>791.0</v>
      </c>
      <c r="B778" s="59" t="s">
        <v>5295</v>
      </c>
      <c r="C778" s="53"/>
      <c r="D778" s="192">
        <v>46098.0</v>
      </c>
      <c r="E778" s="193" t="s">
        <v>4239</v>
      </c>
    </row>
    <row r="779" ht="22.5" hidden="1" customHeight="1">
      <c r="A779" s="189">
        <v>792.0</v>
      </c>
      <c r="B779" s="59" t="s">
        <v>5296</v>
      </c>
      <c r="C779" s="53"/>
      <c r="D779" s="192">
        <v>46099.0</v>
      </c>
      <c r="E779" s="193" t="s">
        <v>4232</v>
      </c>
    </row>
    <row r="780" ht="22.5" hidden="1" customHeight="1">
      <c r="A780" s="189"/>
      <c r="B780" s="59"/>
      <c r="C780" s="55"/>
      <c r="D780" s="192"/>
      <c r="E780" s="191"/>
    </row>
    <row r="781" ht="22.5" hidden="1" customHeight="1">
      <c r="A781" s="189">
        <v>794.0</v>
      </c>
      <c r="B781" s="59" t="s">
        <v>5298</v>
      </c>
      <c r="C781" s="53"/>
      <c r="D781" s="192">
        <v>46099.0</v>
      </c>
      <c r="E781" s="193" t="s">
        <v>185</v>
      </c>
    </row>
    <row r="782" ht="22.5" hidden="1" customHeight="1">
      <c r="A782" s="189">
        <v>795.0</v>
      </c>
      <c r="B782" s="59" t="s">
        <v>5300</v>
      </c>
      <c r="C782" s="53"/>
      <c r="D782" s="192">
        <v>46099.0</v>
      </c>
      <c r="E782" s="193" t="s">
        <v>658</v>
      </c>
    </row>
    <row r="783" ht="22.5" customHeight="1">
      <c r="A783" s="189">
        <v>148.0</v>
      </c>
      <c r="B783" s="59" t="s">
        <v>5301</v>
      </c>
      <c r="C783" s="55" t="s">
        <v>4230</v>
      </c>
      <c r="D783" s="192">
        <v>46099.0</v>
      </c>
      <c r="E783" s="55" t="s">
        <v>302</v>
      </c>
    </row>
    <row r="784" ht="22.5" hidden="1" customHeight="1">
      <c r="A784" s="189">
        <v>797.0</v>
      </c>
      <c r="B784" s="59" t="s">
        <v>4317</v>
      </c>
      <c r="C784" s="53"/>
      <c r="D784" s="192">
        <v>46099.0</v>
      </c>
      <c r="E784" s="55" t="s">
        <v>302</v>
      </c>
    </row>
    <row r="785" ht="22.5" hidden="1" customHeight="1">
      <c r="A785" s="189">
        <v>798.0</v>
      </c>
      <c r="B785" s="59" t="s">
        <v>5302</v>
      </c>
      <c r="C785" s="53"/>
      <c r="D785" s="192">
        <v>46099.0</v>
      </c>
      <c r="E785" s="193" t="s">
        <v>4232</v>
      </c>
    </row>
    <row r="786" ht="22.5" hidden="1" customHeight="1">
      <c r="A786" s="189">
        <v>799.0</v>
      </c>
      <c r="B786" s="59" t="s">
        <v>5304</v>
      </c>
      <c r="C786" s="53"/>
      <c r="D786" s="192">
        <v>46099.0</v>
      </c>
      <c r="E786" s="55" t="s">
        <v>302</v>
      </c>
    </row>
    <row r="787" ht="22.5" hidden="1" customHeight="1">
      <c r="A787" s="189">
        <v>800.0</v>
      </c>
      <c r="B787" s="59" t="s">
        <v>5306</v>
      </c>
      <c r="C787" s="53"/>
      <c r="D787" s="192">
        <v>46099.0</v>
      </c>
      <c r="E787" s="193" t="s">
        <v>658</v>
      </c>
    </row>
    <row r="788" ht="22.5" hidden="1" customHeight="1">
      <c r="A788" s="189">
        <v>801.0</v>
      </c>
      <c r="B788" s="59" t="s">
        <v>5307</v>
      </c>
      <c r="C788" s="53"/>
      <c r="D788" s="192">
        <v>46099.0</v>
      </c>
      <c r="E788" s="193" t="s">
        <v>4239</v>
      </c>
    </row>
    <row r="789" ht="22.5" hidden="1" customHeight="1">
      <c r="A789" s="189">
        <v>802.0</v>
      </c>
      <c r="B789" s="59" t="s">
        <v>4458</v>
      </c>
      <c r="C789" s="53"/>
      <c r="D789" s="192">
        <v>46099.0</v>
      </c>
      <c r="E789" s="55" t="s">
        <v>302</v>
      </c>
    </row>
    <row r="790" ht="22.5" hidden="1" customHeight="1">
      <c r="A790" s="189">
        <v>803.0</v>
      </c>
      <c r="B790" s="59" t="s">
        <v>5309</v>
      </c>
      <c r="C790" s="53"/>
      <c r="D790" s="192">
        <v>46100.0</v>
      </c>
      <c r="E790" s="193" t="s">
        <v>4232</v>
      </c>
    </row>
    <row r="791" ht="22.5" hidden="1" customHeight="1">
      <c r="A791" s="189">
        <v>804.0</v>
      </c>
      <c r="B791" s="59" t="s">
        <v>5311</v>
      </c>
      <c r="C791" s="53"/>
      <c r="D791" s="192">
        <v>46100.0</v>
      </c>
      <c r="E791" s="193" t="s">
        <v>185</v>
      </c>
    </row>
    <row r="792" ht="22.5" hidden="1" customHeight="1">
      <c r="A792" s="189">
        <v>805.0</v>
      </c>
      <c r="B792" s="59" t="s">
        <v>5313</v>
      </c>
      <c r="C792" s="53"/>
      <c r="D792" s="192">
        <v>46100.0</v>
      </c>
      <c r="E792" s="193" t="s">
        <v>4232</v>
      </c>
    </row>
    <row r="793" ht="22.5" hidden="1" customHeight="1">
      <c r="A793" s="189">
        <v>806.0</v>
      </c>
      <c r="B793" s="59" t="s">
        <v>5314</v>
      </c>
      <c r="C793" s="53"/>
      <c r="D793" s="192">
        <v>46100.0</v>
      </c>
      <c r="E793" s="55" t="s">
        <v>302</v>
      </c>
    </row>
    <row r="794" ht="22.5" hidden="1" customHeight="1">
      <c r="A794" s="189">
        <v>807.0</v>
      </c>
      <c r="B794" s="59" t="s">
        <v>5315</v>
      </c>
      <c r="C794" s="53"/>
      <c r="D794" s="192">
        <v>46100.0</v>
      </c>
      <c r="E794" s="55" t="s">
        <v>302</v>
      </c>
    </row>
    <row r="795" ht="22.5" hidden="1" customHeight="1">
      <c r="A795" s="189">
        <v>808.0</v>
      </c>
      <c r="B795" s="59" t="s">
        <v>5317</v>
      </c>
      <c r="C795" s="53"/>
      <c r="D795" s="192">
        <v>46100.0</v>
      </c>
      <c r="E795" s="55" t="s">
        <v>302</v>
      </c>
    </row>
    <row r="796" ht="22.5" hidden="1" customHeight="1">
      <c r="A796" s="189">
        <v>809.0</v>
      </c>
      <c r="B796" s="59" t="s">
        <v>5318</v>
      </c>
      <c r="C796" s="53"/>
      <c r="D796" s="192">
        <v>46100.0</v>
      </c>
      <c r="E796" s="193" t="s">
        <v>4232</v>
      </c>
    </row>
    <row r="797" ht="22.5" hidden="1" customHeight="1">
      <c r="A797" s="189">
        <v>810.0</v>
      </c>
      <c r="B797" s="59" t="s">
        <v>5320</v>
      </c>
      <c r="C797" s="53"/>
      <c r="D797" s="192">
        <v>46101.0</v>
      </c>
      <c r="E797" s="193" t="s">
        <v>4232</v>
      </c>
    </row>
    <row r="798" ht="22.5" hidden="1" customHeight="1">
      <c r="A798" s="189">
        <v>811.0</v>
      </c>
      <c r="B798" s="59" t="s">
        <v>5321</v>
      </c>
      <c r="C798" s="53"/>
      <c r="D798" s="192">
        <v>46101.0</v>
      </c>
      <c r="E798" s="193" t="s">
        <v>185</v>
      </c>
    </row>
    <row r="799" ht="22.5" hidden="1" customHeight="1">
      <c r="A799" s="189"/>
      <c r="B799" s="59"/>
      <c r="C799" s="191"/>
      <c r="D799" s="192"/>
      <c r="E799" s="191"/>
    </row>
    <row r="800" ht="22.5" hidden="1" customHeight="1">
      <c r="A800" s="189">
        <v>813.0</v>
      </c>
      <c r="B800" s="59" t="s">
        <v>5324</v>
      </c>
      <c r="C800" s="53"/>
      <c r="D800" s="192">
        <v>46101.0</v>
      </c>
      <c r="E800" s="193" t="s">
        <v>4232</v>
      </c>
    </row>
    <row r="801" ht="22.5" hidden="1" customHeight="1">
      <c r="A801" s="189">
        <v>814.0</v>
      </c>
      <c r="B801" s="59" t="s">
        <v>5325</v>
      </c>
      <c r="C801" s="53"/>
      <c r="D801" s="192">
        <v>46101.0</v>
      </c>
      <c r="E801" s="193" t="s">
        <v>185</v>
      </c>
    </row>
    <row r="802" ht="22.5" hidden="1" customHeight="1">
      <c r="A802" s="189">
        <v>815.0</v>
      </c>
      <c r="B802" s="59" t="s">
        <v>5326</v>
      </c>
      <c r="C802" s="53"/>
      <c r="D802" s="192">
        <v>46101.0</v>
      </c>
      <c r="E802" s="55" t="s">
        <v>302</v>
      </c>
    </row>
    <row r="803" ht="22.5" hidden="1" customHeight="1">
      <c r="A803" s="189">
        <v>816.0</v>
      </c>
      <c r="B803" s="59" t="s">
        <v>5328</v>
      </c>
      <c r="C803" s="53"/>
      <c r="D803" s="192">
        <v>46102.0</v>
      </c>
      <c r="E803" s="193" t="s">
        <v>185</v>
      </c>
    </row>
    <row r="804" ht="22.5" hidden="1" customHeight="1">
      <c r="A804" s="189">
        <v>817.0</v>
      </c>
      <c r="B804" s="59" t="s">
        <v>5329</v>
      </c>
      <c r="C804" s="53"/>
      <c r="D804" s="192">
        <v>46102.0</v>
      </c>
      <c r="E804" s="193" t="s">
        <v>185</v>
      </c>
    </row>
    <row r="805" ht="22.5" hidden="1" customHeight="1">
      <c r="A805" s="189">
        <v>818.0</v>
      </c>
      <c r="B805" s="59" t="s">
        <v>5331</v>
      </c>
      <c r="C805" s="53"/>
      <c r="D805" s="192">
        <v>46103.0</v>
      </c>
      <c r="E805" s="55" t="s">
        <v>302</v>
      </c>
    </row>
    <row r="806" ht="22.5" customHeight="1">
      <c r="A806" s="189">
        <v>149.0</v>
      </c>
      <c r="B806" s="59" t="s">
        <v>5332</v>
      </c>
      <c r="C806" s="55" t="s">
        <v>4230</v>
      </c>
      <c r="D806" s="192">
        <v>46104.0</v>
      </c>
      <c r="E806" s="193" t="s">
        <v>4232</v>
      </c>
    </row>
    <row r="807" ht="22.5" hidden="1" customHeight="1">
      <c r="A807" s="189">
        <v>820.0</v>
      </c>
      <c r="B807" s="59" t="s">
        <v>5334</v>
      </c>
      <c r="C807" s="53"/>
      <c r="D807" s="192">
        <v>46104.0</v>
      </c>
      <c r="E807" s="193" t="s">
        <v>185</v>
      </c>
    </row>
    <row r="808" ht="22.5" hidden="1" customHeight="1">
      <c r="A808" s="189"/>
      <c r="B808" s="59"/>
      <c r="C808" s="55"/>
      <c r="D808" s="192"/>
      <c r="E808" s="191"/>
    </row>
    <row r="809" ht="22.5" customHeight="1">
      <c r="A809" s="189">
        <v>150.0</v>
      </c>
      <c r="B809" s="59" t="s">
        <v>5335</v>
      </c>
      <c r="C809" s="55" t="s">
        <v>4230</v>
      </c>
      <c r="D809" s="192">
        <v>46104.0</v>
      </c>
      <c r="E809" s="193" t="s">
        <v>185</v>
      </c>
    </row>
    <row r="810" ht="22.5" customHeight="1">
      <c r="A810" s="189">
        <v>151.0</v>
      </c>
      <c r="B810" s="59" t="s">
        <v>4741</v>
      </c>
      <c r="C810" s="55" t="s">
        <v>4230</v>
      </c>
      <c r="D810" s="192">
        <v>46104.0</v>
      </c>
      <c r="E810" s="193" t="s">
        <v>4232</v>
      </c>
    </row>
    <row r="811" ht="22.5" hidden="1" customHeight="1">
      <c r="A811" s="189">
        <v>824.0</v>
      </c>
      <c r="B811" s="59" t="s">
        <v>5338</v>
      </c>
      <c r="C811" s="53"/>
      <c r="D811" s="192">
        <v>46104.0</v>
      </c>
      <c r="E811" s="193" t="s">
        <v>4232</v>
      </c>
    </row>
    <row r="812" ht="22.5" customHeight="1">
      <c r="A812" s="189">
        <v>152.0</v>
      </c>
      <c r="B812" s="59" t="s">
        <v>5339</v>
      </c>
      <c r="C812" s="55" t="s">
        <v>4230</v>
      </c>
      <c r="D812" s="192">
        <v>46105.0</v>
      </c>
      <c r="E812" s="193" t="s">
        <v>4232</v>
      </c>
    </row>
    <row r="813" ht="22.5" hidden="1" customHeight="1">
      <c r="A813" s="189"/>
      <c r="B813" s="59"/>
      <c r="C813" s="55"/>
      <c r="D813" s="192"/>
      <c r="E813" s="191"/>
    </row>
    <row r="814" ht="22.5" hidden="1" customHeight="1">
      <c r="A814" s="189">
        <v>827.0</v>
      </c>
      <c r="B814" s="59" t="s">
        <v>5341</v>
      </c>
      <c r="C814" s="53"/>
      <c r="D814" s="192">
        <v>46105.0</v>
      </c>
      <c r="E814" s="193" t="s">
        <v>185</v>
      </c>
    </row>
    <row r="815" ht="22.5" hidden="1" customHeight="1">
      <c r="A815" s="189">
        <v>828.0</v>
      </c>
      <c r="B815" s="59" t="s">
        <v>4878</v>
      </c>
      <c r="C815" s="53"/>
      <c r="D815" s="192">
        <v>46105.0</v>
      </c>
      <c r="E815" s="193" t="s">
        <v>4232</v>
      </c>
    </row>
    <row r="816" ht="22.5" hidden="1" customHeight="1">
      <c r="A816" s="189">
        <v>829.0</v>
      </c>
      <c r="B816" s="59" t="s">
        <v>5343</v>
      </c>
      <c r="C816" s="53"/>
      <c r="D816" s="192">
        <v>46105.0</v>
      </c>
      <c r="E816" s="193" t="s">
        <v>4232</v>
      </c>
    </row>
    <row r="817" ht="22.5" hidden="1" customHeight="1">
      <c r="A817" s="189">
        <v>830.0</v>
      </c>
      <c r="B817" s="59" t="s">
        <v>5345</v>
      </c>
      <c r="C817" s="53"/>
      <c r="D817" s="192">
        <v>46105.0</v>
      </c>
      <c r="E817" s="193" t="s">
        <v>713</v>
      </c>
    </row>
    <row r="818" ht="22.5" hidden="1" customHeight="1">
      <c r="A818" s="189">
        <v>831.0</v>
      </c>
      <c r="B818" s="59" t="s">
        <v>5346</v>
      </c>
      <c r="C818" s="53"/>
      <c r="D818" s="192">
        <v>46106.0</v>
      </c>
      <c r="E818" s="193" t="s">
        <v>4232</v>
      </c>
    </row>
    <row r="819" ht="22.5" hidden="1" customHeight="1">
      <c r="A819" s="189">
        <v>832.0</v>
      </c>
      <c r="B819" s="59" t="s">
        <v>5347</v>
      </c>
      <c r="C819" s="53"/>
      <c r="D819" s="192">
        <v>46106.0</v>
      </c>
      <c r="E819" s="193" t="s">
        <v>4232</v>
      </c>
    </row>
    <row r="820" ht="22.5" hidden="1" customHeight="1">
      <c r="A820" s="189">
        <v>833.0</v>
      </c>
      <c r="B820" s="59" t="s">
        <v>5348</v>
      </c>
      <c r="C820" s="53"/>
      <c r="D820" s="192">
        <v>46106.0</v>
      </c>
      <c r="E820" s="193" t="s">
        <v>185</v>
      </c>
    </row>
    <row r="821" ht="22.5" hidden="1" customHeight="1">
      <c r="A821" s="189">
        <v>834.0</v>
      </c>
      <c r="B821" s="59" t="s">
        <v>5349</v>
      </c>
      <c r="C821" s="53"/>
      <c r="D821" s="192">
        <v>46106.0</v>
      </c>
      <c r="E821" s="193" t="s">
        <v>658</v>
      </c>
    </row>
    <row r="822" ht="22.5" hidden="1" customHeight="1">
      <c r="A822" s="189">
        <v>835.0</v>
      </c>
      <c r="B822" s="59" t="s">
        <v>5352</v>
      </c>
      <c r="C822" s="53"/>
      <c r="D822" s="192">
        <v>46106.0</v>
      </c>
      <c r="E822" s="55" t="s">
        <v>302</v>
      </c>
    </row>
    <row r="823" ht="22.5" hidden="1" customHeight="1">
      <c r="A823" s="189">
        <v>836.0</v>
      </c>
      <c r="B823" s="59" t="s">
        <v>5353</v>
      </c>
      <c r="C823" s="53"/>
      <c r="D823" s="192">
        <v>46106.0</v>
      </c>
      <c r="E823" s="55" t="s">
        <v>302</v>
      </c>
    </row>
    <row r="824" ht="22.5" hidden="1" customHeight="1">
      <c r="A824" s="189">
        <v>837.0</v>
      </c>
      <c r="B824" s="59" t="s">
        <v>5354</v>
      </c>
      <c r="C824" s="53"/>
      <c r="D824" s="192">
        <v>46106.0</v>
      </c>
      <c r="E824" s="55" t="s">
        <v>302</v>
      </c>
    </row>
    <row r="825" ht="22.5" hidden="1" customHeight="1">
      <c r="A825" s="189">
        <v>839.0</v>
      </c>
      <c r="B825" s="59" t="s">
        <v>4442</v>
      </c>
      <c r="C825" s="53"/>
      <c r="D825" s="192">
        <v>46106.0</v>
      </c>
      <c r="E825" s="193" t="s">
        <v>4232</v>
      </c>
    </row>
    <row r="826" ht="22.5" hidden="1" customHeight="1">
      <c r="A826" s="189">
        <v>840.0</v>
      </c>
      <c r="B826" s="59" t="s">
        <v>5356</v>
      </c>
      <c r="C826" s="53"/>
      <c r="D826" s="192">
        <v>46106.0</v>
      </c>
      <c r="E826" s="193" t="s">
        <v>658</v>
      </c>
    </row>
    <row r="827" ht="22.5" customHeight="1">
      <c r="A827" s="189">
        <v>153.0</v>
      </c>
      <c r="B827" s="59" t="s">
        <v>4605</v>
      </c>
      <c r="C827" s="55" t="s">
        <v>4230</v>
      </c>
      <c r="D827" s="192">
        <v>46107.0</v>
      </c>
      <c r="E827" s="193" t="s">
        <v>4232</v>
      </c>
    </row>
    <row r="828" ht="22.5" customHeight="1">
      <c r="A828" s="189">
        <v>154.0</v>
      </c>
      <c r="B828" s="59" t="s">
        <v>4233</v>
      </c>
      <c r="C828" s="55" t="s">
        <v>4230</v>
      </c>
      <c r="D828" s="192">
        <v>46107.0</v>
      </c>
      <c r="E828" s="193" t="s">
        <v>4232</v>
      </c>
    </row>
    <row r="829" ht="22.5" hidden="1" customHeight="1">
      <c r="A829" s="189">
        <v>844.0</v>
      </c>
      <c r="B829" s="59" t="s">
        <v>5360</v>
      </c>
      <c r="C829" s="53"/>
      <c r="D829" s="192">
        <v>46107.0</v>
      </c>
      <c r="E829" s="55" t="s">
        <v>302</v>
      </c>
    </row>
    <row r="830" ht="22.5" customHeight="1">
      <c r="A830" s="189">
        <v>155.0</v>
      </c>
      <c r="B830" s="59" t="s">
        <v>2143</v>
      </c>
      <c r="C830" s="193" t="s">
        <v>4265</v>
      </c>
      <c r="D830" s="192">
        <v>46107.0</v>
      </c>
      <c r="E830" s="193" t="s">
        <v>658</v>
      </c>
    </row>
    <row r="831" ht="22.5" hidden="1" customHeight="1">
      <c r="A831" s="189">
        <v>847.0</v>
      </c>
      <c r="B831" s="59" t="s">
        <v>5361</v>
      </c>
      <c r="C831" s="53"/>
      <c r="D831" s="192">
        <v>46107.0</v>
      </c>
      <c r="E831" s="55" t="s">
        <v>302</v>
      </c>
    </row>
    <row r="832" ht="22.5" customHeight="1">
      <c r="A832" s="189">
        <v>156.0</v>
      </c>
      <c r="B832" s="59" t="s">
        <v>5362</v>
      </c>
      <c r="C832" s="55" t="s">
        <v>4265</v>
      </c>
      <c r="D832" s="192">
        <v>46107.0</v>
      </c>
      <c r="E832" s="55" t="s">
        <v>4611</v>
      </c>
    </row>
    <row r="833" ht="22.5" hidden="1" customHeight="1">
      <c r="A833" s="189">
        <v>849.0</v>
      </c>
      <c r="B833" s="59" t="s">
        <v>5364</v>
      </c>
      <c r="C833" s="53"/>
      <c r="D833" s="192">
        <v>46108.0</v>
      </c>
      <c r="E833" s="193" t="s">
        <v>4232</v>
      </c>
    </row>
    <row r="834" ht="22.5" hidden="1" customHeight="1">
      <c r="A834" s="189">
        <v>850.0</v>
      </c>
      <c r="B834" s="59" t="s">
        <v>5365</v>
      </c>
      <c r="C834" s="53"/>
      <c r="D834" s="192">
        <v>46108.0</v>
      </c>
      <c r="E834" s="193" t="s">
        <v>4232</v>
      </c>
    </row>
    <row r="835" ht="22.5" hidden="1" customHeight="1">
      <c r="A835" s="189">
        <v>851.0</v>
      </c>
      <c r="B835" s="59" t="s">
        <v>5367</v>
      </c>
      <c r="C835" s="53"/>
      <c r="D835" s="192">
        <v>46108.0</v>
      </c>
      <c r="E835" s="193" t="s">
        <v>4232</v>
      </c>
    </row>
    <row r="836" ht="22.5" hidden="1" customHeight="1">
      <c r="A836" s="189">
        <v>852.0</v>
      </c>
      <c r="B836" s="59" t="s">
        <v>4512</v>
      </c>
      <c r="C836" s="53"/>
      <c r="D836" s="192">
        <v>46108.0</v>
      </c>
      <c r="E836" s="193" t="s">
        <v>4232</v>
      </c>
    </row>
    <row r="837" ht="22.5" hidden="1" customHeight="1">
      <c r="A837" s="189"/>
      <c r="B837" s="59"/>
      <c r="C837" s="191"/>
      <c r="D837" s="192"/>
      <c r="E837" s="191"/>
    </row>
    <row r="838" ht="22.5" hidden="1" customHeight="1">
      <c r="A838" s="189">
        <v>854.0</v>
      </c>
      <c r="B838" s="59" t="s">
        <v>5369</v>
      </c>
      <c r="C838" s="53"/>
      <c r="D838" s="192">
        <v>46108.0</v>
      </c>
      <c r="E838" s="193" t="s">
        <v>713</v>
      </c>
    </row>
    <row r="839" ht="22.5" hidden="1" customHeight="1">
      <c r="A839" s="189">
        <v>855.0</v>
      </c>
      <c r="B839" s="59" t="s">
        <v>5371</v>
      </c>
      <c r="C839" s="53"/>
      <c r="D839" s="192">
        <v>46108.0</v>
      </c>
      <c r="E839" s="193" t="s">
        <v>658</v>
      </c>
    </row>
    <row r="840" ht="22.5" hidden="1" customHeight="1">
      <c r="A840" s="189">
        <v>856.0</v>
      </c>
      <c r="B840" s="59" t="s">
        <v>5371</v>
      </c>
      <c r="C840" s="53"/>
      <c r="D840" s="192">
        <v>46108.0</v>
      </c>
      <c r="E840" s="193" t="s">
        <v>658</v>
      </c>
    </row>
    <row r="841" ht="22.5" hidden="1" customHeight="1">
      <c r="A841" s="189">
        <v>857.0</v>
      </c>
      <c r="B841" s="59" t="s">
        <v>5372</v>
      </c>
      <c r="C841" s="53"/>
      <c r="D841" s="192">
        <v>46109.0</v>
      </c>
      <c r="E841" s="193" t="s">
        <v>4232</v>
      </c>
    </row>
    <row r="842" ht="22.5" hidden="1" customHeight="1">
      <c r="A842" s="189">
        <v>858.0</v>
      </c>
      <c r="B842" s="59" t="s">
        <v>5374</v>
      </c>
      <c r="C842" s="53"/>
      <c r="D842" s="192">
        <v>46109.0</v>
      </c>
      <c r="E842" s="193" t="s">
        <v>4232</v>
      </c>
    </row>
    <row r="843" ht="22.5" hidden="1" customHeight="1">
      <c r="A843" s="189">
        <v>859.0</v>
      </c>
      <c r="B843" s="59" t="s">
        <v>5375</v>
      </c>
      <c r="C843" s="53"/>
      <c r="D843" s="192">
        <v>46109.0</v>
      </c>
      <c r="E843" s="193" t="s">
        <v>185</v>
      </c>
    </row>
    <row r="844" ht="22.5" hidden="1" customHeight="1">
      <c r="A844" s="189">
        <v>860.0</v>
      </c>
      <c r="B844" s="59" t="s">
        <v>4418</v>
      </c>
      <c r="C844" s="53"/>
      <c r="D844" s="192">
        <v>46109.0</v>
      </c>
      <c r="E844" s="193" t="s">
        <v>185</v>
      </c>
    </row>
    <row r="845" ht="22.5" hidden="1" customHeight="1">
      <c r="A845" s="189">
        <v>861.0</v>
      </c>
      <c r="B845" s="59" t="s">
        <v>4675</v>
      </c>
      <c r="C845" s="53"/>
      <c r="D845" s="192">
        <v>46109.0</v>
      </c>
      <c r="E845" s="55" t="s">
        <v>302</v>
      </c>
    </row>
    <row r="846" ht="22.5" hidden="1" customHeight="1">
      <c r="A846" s="189">
        <v>862.0</v>
      </c>
      <c r="B846" s="59" t="s">
        <v>5378</v>
      </c>
      <c r="C846" s="53"/>
      <c r="D846" s="192">
        <v>46109.0</v>
      </c>
      <c r="E846" s="55" t="s">
        <v>302</v>
      </c>
    </row>
    <row r="847" ht="22.5" customHeight="1">
      <c r="A847" s="189">
        <v>157.0</v>
      </c>
      <c r="B847" s="59" t="s">
        <v>5380</v>
      </c>
      <c r="C847" s="55" t="s">
        <v>4230</v>
      </c>
      <c r="D847" s="192">
        <v>46110.0</v>
      </c>
      <c r="E847" s="193" t="s">
        <v>4232</v>
      </c>
    </row>
    <row r="848" ht="22.5" hidden="1" customHeight="1">
      <c r="A848" s="189">
        <v>865.0</v>
      </c>
      <c r="B848" s="59" t="s">
        <v>5381</v>
      </c>
      <c r="C848" s="53"/>
      <c r="D848" s="192">
        <v>46110.0</v>
      </c>
      <c r="E848" s="193" t="s">
        <v>4232</v>
      </c>
    </row>
    <row r="849" ht="22.5" hidden="1" customHeight="1">
      <c r="A849" s="189">
        <v>866.0</v>
      </c>
      <c r="B849" s="59" t="s">
        <v>4714</v>
      </c>
      <c r="C849" s="53"/>
      <c r="D849" s="192">
        <v>46110.0</v>
      </c>
      <c r="E849" s="193" t="s">
        <v>185</v>
      </c>
    </row>
    <row r="850" ht="22.5" hidden="1" customHeight="1">
      <c r="A850" s="189"/>
      <c r="B850" s="59"/>
      <c r="C850" s="191"/>
      <c r="D850" s="192"/>
      <c r="E850" s="191"/>
    </row>
    <row r="851" ht="22.5" hidden="1" customHeight="1">
      <c r="A851" s="189">
        <v>868.0</v>
      </c>
      <c r="B851" s="59" t="s">
        <v>4458</v>
      </c>
      <c r="C851" s="53"/>
      <c r="D851" s="192">
        <v>46110.0</v>
      </c>
      <c r="E851" s="55" t="s">
        <v>302</v>
      </c>
    </row>
    <row r="852" ht="22.5" hidden="1" customHeight="1">
      <c r="A852" s="189">
        <v>869.0</v>
      </c>
      <c r="B852" s="59" t="s">
        <v>5386</v>
      </c>
      <c r="C852" s="53"/>
      <c r="D852" s="192">
        <v>46110.0</v>
      </c>
      <c r="E852" s="193" t="s">
        <v>4232</v>
      </c>
    </row>
    <row r="853" ht="22.5" hidden="1" customHeight="1">
      <c r="A853" s="189"/>
      <c r="B853" s="59"/>
      <c r="C853" s="191"/>
      <c r="D853" s="192"/>
      <c r="E853" s="191"/>
    </row>
    <row r="854" ht="22.5" hidden="1" customHeight="1">
      <c r="A854" s="189">
        <v>871.0</v>
      </c>
      <c r="B854" s="59" t="s">
        <v>4458</v>
      </c>
      <c r="C854" s="53"/>
      <c r="D854" s="192">
        <v>46110.0</v>
      </c>
      <c r="E854" s="55" t="s">
        <v>302</v>
      </c>
    </row>
    <row r="855" ht="22.5" hidden="1" customHeight="1">
      <c r="A855" s="189"/>
      <c r="B855" s="59"/>
      <c r="C855" s="191"/>
      <c r="D855" s="192"/>
      <c r="E855" s="191"/>
    </row>
    <row r="856" ht="22.5" hidden="1" customHeight="1">
      <c r="A856" s="189"/>
      <c r="B856" s="59"/>
      <c r="C856" s="191"/>
      <c r="D856" s="192"/>
      <c r="E856" s="191"/>
    </row>
    <row r="857" ht="22.5" customHeight="1">
      <c r="A857" s="189">
        <v>158.0</v>
      </c>
      <c r="B857" s="59" t="s">
        <v>5390</v>
      </c>
      <c r="C857" s="55" t="s">
        <v>4265</v>
      </c>
      <c r="D857" s="192">
        <v>46111.0</v>
      </c>
      <c r="E857" s="55" t="s">
        <v>4611</v>
      </c>
    </row>
    <row r="858" ht="22.5" hidden="1" customHeight="1">
      <c r="A858" s="189">
        <v>875.0</v>
      </c>
      <c r="B858" s="59" t="s">
        <v>5391</v>
      </c>
      <c r="C858" s="53"/>
      <c r="D858" s="192">
        <v>46111.0</v>
      </c>
      <c r="E858" s="193" t="s">
        <v>4232</v>
      </c>
    </row>
    <row r="859" ht="22.5" hidden="1" customHeight="1">
      <c r="A859" s="189"/>
      <c r="B859" s="59"/>
      <c r="C859" s="191"/>
      <c r="D859" s="192"/>
      <c r="E859" s="191"/>
    </row>
    <row r="860" ht="22.5" hidden="1" customHeight="1">
      <c r="A860" s="189"/>
      <c r="B860" s="59"/>
      <c r="C860" s="55"/>
      <c r="D860" s="192"/>
      <c r="E860" s="191"/>
    </row>
    <row r="861" ht="22.5" hidden="1" customHeight="1">
      <c r="A861" s="189">
        <v>878.0</v>
      </c>
      <c r="B861" s="59" t="s">
        <v>5393</v>
      </c>
      <c r="C861" s="53"/>
      <c r="D861" s="192">
        <v>46111.0</v>
      </c>
      <c r="E861" s="193" t="s">
        <v>4239</v>
      </c>
    </row>
    <row r="862" ht="22.5" hidden="1" customHeight="1">
      <c r="A862" s="189">
        <v>879.0</v>
      </c>
      <c r="B862" s="59" t="s">
        <v>5396</v>
      </c>
      <c r="C862" s="53"/>
      <c r="D862" s="192">
        <v>46111.0</v>
      </c>
      <c r="E862" s="193" t="s">
        <v>4239</v>
      </c>
    </row>
    <row r="863" ht="22.5" hidden="1" customHeight="1">
      <c r="A863" s="189">
        <v>880.0</v>
      </c>
      <c r="B863" s="59" t="s">
        <v>5397</v>
      </c>
      <c r="C863" s="53"/>
      <c r="D863" s="192">
        <v>46111.0</v>
      </c>
      <c r="E863" s="193" t="s">
        <v>185</v>
      </c>
    </row>
    <row r="864" ht="22.5" hidden="1" customHeight="1">
      <c r="A864" s="189">
        <v>881.0</v>
      </c>
      <c r="B864" s="59" t="s">
        <v>5398</v>
      </c>
      <c r="C864" s="53"/>
      <c r="D864" s="192">
        <v>46111.0</v>
      </c>
      <c r="E864" s="193" t="s">
        <v>658</v>
      </c>
    </row>
    <row r="865" ht="22.5" hidden="1" customHeight="1">
      <c r="A865" s="189">
        <v>882.0</v>
      </c>
      <c r="B865" s="59" t="s">
        <v>5400</v>
      </c>
      <c r="C865" s="53"/>
      <c r="D865" s="192">
        <v>46111.0</v>
      </c>
      <c r="E865" s="193" t="s">
        <v>658</v>
      </c>
    </row>
    <row r="866" ht="22.5" customHeight="1">
      <c r="A866" s="189">
        <v>159.0</v>
      </c>
      <c r="B866" s="59" t="s">
        <v>4410</v>
      </c>
      <c r="C866" s="55" t="s">
        <v>4230</v>
      </c>
      <c r="D866" s="192">
        <v>46112.0</v>
      </c>
      <c r="E866" s="193" t="s">
        <v>4232</v>
      </c>
    </row>
    <row r="867" ht="22.5" customHeight="1">
      <c r="A867" s="189">
        <v>160.0</v>
      </c>
      <c r="B867" s="59" t="s">
        <v>5403</v>
      </c>
      <c r="C867" s="55" t="s">
        <v>4265</v>
      </c>
      <c r="D867" s="192">
        <v>46112.0</v>
      </c>
      <c r="E867" s="55" t="s">
        <v>4611</v>
      </c>
    </row>
    <row r="868" ht="22.5" hidden="1" customHeight="1">
      <c r="A868" s="189">
        <v>885.0</v>
      </c>
      <c r="B868" s="59" t="s">
        <v>5405</v>
      </c>
      <c r="C868" s="53"/>
      <c r="D868" s="192">
        <v>46112.0</v>
      </c>
      <c r="E868" s="193" t="s">
        <v>713</v>
      </c>
    </row>
    <row r="869" ht="22.5" hidden="1" customHeight="1">
      <c r="A869" s="189"/>
      <c r="B869" s="59"/>
      <c r="C869" s="191"/>
      <c r="D869" s="192"/>
      <c r="E869" s="191"/>
    </row>
    <row r="870" ht="22.5" hidden="1" customHeight="1">
      <c r="A870" s="189">
        <v>887.0</v>
      </c>
      <c r="B870" s="59" t="s">
        <v>5408</v>
      </c>
      <c r="C870" s="53"/>
      <c r="D870" s="192">
        <v>46112.0</v>
      </c>
      <c r="E870" s="193" t="s">
        <v>658</v>
      </c>
    </row>
    <row r="871" ht="22.5" hidden="1" customHeight="1">
      <c r="A871" s="189">
        <v>888.0</v>
      </c>
      <c r="B871" s="59" t="s">
        <v>5409</v>
      </c>
      <c r="C871" s="53"/>
      <c r="D871" s="192">
        <v>46112.0</v>
      </c>
      <c r="E871" s="193" t="s">
        <v>658</v>
      </c>
    </row>
    <row r="872" ht="22.5" hidden="1" customHeight="1">
      <c r="A872" s="189">
        <v>889.0</v>
      </c>
      <c r="B872" s="59" t="s">
        <v>5411</v>
      </c>
      <c r="C872" s="53"/>
      <c r="D872" s="192">
        <v>46112.0</v>
      </c>
      <c r="E872" s="193" t="s">
        <v>658</v>
      </c>
    </row>
    <row r="873" ht="22.5" hidden="1" customHeight="1">
      <c r="A873" s="189">
        <v>890.0</v>
      </c>
      <c r="B873" s="59" t="s">
        <v>5413</v>
      </c>
      <c r="C873" s="53"/>
      <c r="D873" s="192">
        <v>46112.0</v>
      </c>
      <c r="E873" s="193" t="s">
        <v>185</v>
      </c>
    </row>
    <row r="874" ht="22.5" hidden="1" customHeight="1">
      <c r="A874" s="189">
        <v>892.0</v>
      </c>
      <c r="B874" s="59" t="s">
        <v>5415</v>
      </c>
      <c r="C874" s="53"/>
      <c r="D874" s="192">
        <v>46112.0</v>
      </c>
      <c r="E874" s="193" t="s">
        <v>658</v>
      </c>
    </row>
    <row r="875" ht="22.5" hidden="1" customHeight="1">
      <c r="A875" s="189">
        <v>893.0</v>
      </c>
      <c r="B875" s="59" t="s">
        <v>5417</v>
      </c>
      <c r="C875" s="53"/>
      <c r="D875" s="192">
        <v>46112.0</v>
      </c>
      <c r="E875" s="193" t="s">
        <v>4239</v>
      </c>
    </row>
    <row r="876" ht="22.5" hidden="1" customHeight="1">
      <c r="A876" s="189">
        <v>894.0</v>
      </c>
      <c r="B876" s="59" t="s">
        <v>5419</v>
      </c>
      <c r="C876" s="53"/>
      <c r="D876" s="192">
        <v>46112.0</v>
      </c>
      <c r="E876" s="193" t="s">
        <v>658</v>
      </c>
    </row>
    <row r="877" ht="22.5" hidden="1" customHeight="1">
      <c r="A877" s="189">
        <v>895.0</v>
      </c>
      <c r="B877" s="59" t="s">
        <v>5420</v>
      </c>
      <c r="C877" s="53"/>
      <c r="D877" s="192">
        <v>46112.0</v>
      </c>
      <c r="E877" s="193" t="s">
        <v>658</v>
      </c>
    </row>
    <row r="878" ht="22.5" hidden="1" customHeight="1">
      <c r="A878" s="189">
        <v>896.0</v>
      </c>
      <c r="B878" s="59" t="s">
        <v>5421</v>
      </c>
      <c r="C878" s="53"/>
      <c r="D878" s="192">
        <v>46112.0</v>
      </c>
      <c r="E878" s="193" t="s">
        <v>658</v>
      </c>
    </row>
    <row r="879" ht="22.5" hidden="1" customHeight="1">
      <c r="A879" s="189"/>
      <c r="B879" s="59"/>
      <c r="C879" s="53"/>
      <c r="D879" s="192"/>
      <c r="E879" s="193"/>
    </row>
    <row r="880" ht="22.5" hidden="1" customHeight="1">
      <c r="A880" s="189"/>
      <c r="B880" s="59"/>
      <c r="C880" s="53"/>
      <c r="D880" s="192"/>
      <c r="E880" s="193"/>
    </row>
    <row r="881" ht="22.5" hidden="1" customHeight="1">
      <c r="A881" s="189"/>
      <c r="B881" s="59"/>
      <c r="C881" s="53"/>
      <c r="D881" s="192"/>
      <c r="E881" s="193"/>
    </row>
    <row r="882" ht="22.5" hidden="1" customHeight="1">
      <c r="A882" s="189"/>
      <c r="B882" s="59"/>
      <c r="C882" s="53"/>
      <c r="D882" s="192"/>
      <c r="E882" s="193"/>
    </row>
    <row r="883" ht="22.5" hidden="1" customHeight="1">
      <c r="A883" s="189"/>
      <c r="B883" s="59"/>
      <c r="C883" s="53"/>
      <c r="D883" s="192"/>
      <c r="E883" s="193"/>
    </row>
    <row r="884" ht="22.5" hidden="1" customHeight="1">
      <c r="A884" s="189"/>
      <c r="B884" s="59"/>
      <c r="C884" s="53"/>
      <c r="D884" s="192"/>
      <c r="E884" s="193"/>
    </row>
    <row r="885" ht="22.5" hidden="1" customHeight="1">
      <c r="A885" s="189"/>
      <c r="B885" s="59"/>
      <c r="C885" s="53"/>
      <c r="D885" s="192"/>
      <c r="E885" s="193"/>
    </row>
    <row r="886" ht="22.5" hidden="1" customHeight="1">
      <c r="A886" s="189"/>
      <c r="B886" s="59"/>
      <c r="C886" s="53"/>
      <c r="D886" s="192"/>
      <c r="E886" s="193"/>
    </row>
    <row r="887" ht="22.5" hidden="1" customHeight="1">
      <c r="A887" s="189"/>
      <c r="B887" s="59"/>
      <c r="C887" s="53"/>
      <c r="D887" s="192"/>
      <c r="E887" s="193"/>
    </row>
    <row r="888" ht="22.5" hidden="1" customHeight="1">
      <c r="A888" s="189"/>
      <c r="B888" s="59"/>
      <c r="C888" s="53"/>
      <c r="D888" s="192"/>
      <c r="E888" s="193"/>
    </row>
    <row r="889" ht="22.5" hidden="1" customHeight="1">
      <c r="A889" s="189"/>
      <c r="B889" s="59"/>
      <c r="C889" s="53"/>
      <c r="D889" s="192"/>
      <c r="E889" s="193"/>
    </row>
    <row r="890" ht="22.5" hidden="1" customHeight="1">
      <c r="A890" s="189"/>
      <c r="B890" s="59"/>
      <c r="C890" s="53"/>
      <c r="D890" s="192"/>
      <c r="E890" s="193"/>
    </row>
    <row r="891" ht="22.5" hidden="1" customHeight="1">
      <c r="A891" s="189"/>
      <c r="B891" s="59"/>
      <c r="C891" s="53"/>
      <c r="D891" s="192"/>
      <c r="E891" s="193"/>
    </row>
    <row r="892" ht="22.5" hidden="1" customHeight="1">
      <c r="A892" s="189"/>
      <c r="B892" s="59"/>
      <c r="C892" s="53"/>
      <c r="D892" s="192"/>
      <c r="E892" s="193"/>
    </row>
    <row r="893" ht="22.5" hidden="1" customHeight="1">
      <c r="A893" s="189"/>
      <c r="B893" s="59"/>
      <c r="C893" s="53"/>
      <c r="D893" s="192"/>
      <c r="E893" s="193"/>
    </row>
    <row r="894" ht="22.5" hidden="1" customHeight="1">
      <c r="A894" s="189"/>
      <c r="B894" s="59"/>
      <c r="C894" s="53"/>
      <c r="D894" s="192"/>
      <c r="E894" s="193"/>
    </row>
    <row r="895" ht="22.5" hidden="1" customHeight="1">
      <c r="A895" s="189"/>
      <c r="B895" s="59"/>
      <c r="C895" s="53"/>
      <c r="D895" s="192"/>
      <c r="E895" s="193"/>
    </row>
    <row r="896" ht="22.5" hidden="1" customHeight="1">
      <c r="A896" s="189"/>
      <c r="B896" s="59"/>
      <c r="C896" s="53"/>
      <c r="D896" s="192"/>
      <c r="E896" s="193"/>
    </row>
    <row r="897" ht="22.5" hidden="1" customHeight="1">
      <c r="A897" s="189"/>
      <c r="B897" s="59"/>
      <c r="C897" s="53"/>
      <c r="D897" s="192"/>
      <c r="E897" s="193"/>
    </row>
    <row r="898" ht="22.5" hidden="1" customHeight="1">
      <c r="A898" s="189"/>
      <c r="B898" s="59"/>
      <c r="C898" s="53"/>
      <c r="D898" s="192"/>
      <c r="E898" s="193"/>
    </row>
    <row r="899" ht="22.5" hidden="1" customHeight="1">
      <c r="A899" s="189"/>
      <c r="B899" s="59"/>
      <c r="C899" s="53"/>
      <c r="D899" s="192"/>
      <c r="E899" s="193"/>
    </row>
    <row r="900" ht="22.5" hidden="1" customHeight="1">
      <c r="A900" s="189"/>
      <c r="B900" s="59"/>
      <c r="C900" s="53"/>
      <c r="D900" s="192"/>
      <c r="E900" s="193"/>
    </row>
    <row r="901" ht="22.5" hidden="1" customHeight="1">
      <c r="A901" s="189"/>
      <c r="B901" s="59"/>
      <c r="C901" s="53"/>
      <c r="D901" s="192"/>
      <c r="E901" s="193"/>
    </row>
    <row r="902" ht="22.5" hidden="1" customHeight="1">
      <c r="A902" s="189"/>
      <c r="B902" s="59"/>
      <c r="C902" s="53"/>
      <c r="D902" s="192"/>
      <c r="E902" s="193"/>
    </row>
    <row r="903" ht="22.5" hidden="1" customHeight="1">
      <c r="A903" s="189"/>
      <c r="B903" s="59"/>
      <c r="C903" s="53"/>
      <c r="D903" s="192"/>
      <c r="E903" s="193"/>
    </row>
    <row r="904" ht="22.5" hidden="1" customHeight="1">
      <c r="A904" s="189"/>
      <c r="B904" s="59"/>
      <c r="C904" s="53"/>
      <c r="D904" s="192"/>
      <c r="E904" s="193"/>
    </row>
    <row r="905" ht="22.5" hidden="1" customHeight="1">
      <c r="A905" s="189"/>
      <c r="B905" s="59"/>
      <c r="C905" s="53"/>
      <c r="D905" s="192"/>
      <c r="E905" s="193"/>
    </row>
    <row r="906" ht="22.5" hidden="1" customHeight="1">
      <c r="A906" s="189"/>
      <c r="B906" s="59"/>
      <c r="C906" s="53"/>
      <c r="D906" s="192"/>
      <c r="E906" s="193"/>
    </row>
    <row r="907" ht="22.5" hidden="1" customHeight="1">
      <c r="A907" s="189"/>
      <c r="B907" s="59"/>
      <c r="C907" s="53"/>
      <c r="D907" s="192"/>
      <c r="E907" s="193"/>
    </row>
    <row r="908" ht="22.5" hidden="1" customHeight="1">
      <c r="A908" s="189"/>
      <c r="B908" s="59"/>
      <c r="C908" s="53"/>
      <c r="D908" s="192"/>
      <c r="E908" s="193"/>
    </row>
    <row r="909" ht="22.5" hidden="1" customHeight="1">
      <c r="A909" s="189"/>
      <c r="B909" s="59"/>
      <c r="C909" s="53"/>
      <c r="D909" s="192"/>
      <c r="E909" s="193"/>
    </row>
    <row r="910" ht="22.5" hidden="1" customHeight="1">
      <c r="A910" s="189"/>
      <c r="B910" s="59"/>
      <c r="C910" s="53"/>
      <c r="D910" s="192"/>
      <c r="E910" s="193"/>
    </row>
    <row r="911" ht="22.5" hidden="1" customHeight="1">
      <c r="A911" s="189"/>
      <c r="B911" s="59"/>
      <c r="C911" s="53"/>
      <c r="D911" s="192"/>
      <c r="E911" s="193"/>
    </row>
    <row r="912" ht="22.5" hidden="1" customHeight="1">
      <c r="A912" s="189"/>
      <c r="B912" s="59"/>
      <c r="C912" s="53"/>
      <c r="D912" s="192"/>
      <c r="E912" s="193"/>
    </row>
    <row r="913" ht="22.5" hidden="1" customHeight="1">
      <c r="A913" s="189"/>
      <c r="B913" s="59"/>
      <c r="C913" s="53"/>
      <c r="D913" s="192"/>
      <c r="E913" s="193"/>
    </row>
    <row r="914" ht="22.5" hidden="1" customHeight="1">
      <c r="A914" s="189"/>
      <c r="B914" s="59"/>
      <c r="C914" s="53"/>
      <c r="D914" s="192"/>
      <c r="E914" s="193"/>
    </row>
    <row r="915" ht="22.5" hidden="1" customHeight="1">
      <c r="A915" s="189"/>
      <c r="B915" s="59"/>
      <c r="C915" s="53"/>
      <c r="D915" s="192"/>
      <c r="E915" s="193"/>
    </row>
    <row r="916" ht="22.5" hidden="1" customHeight="1">
      <c r="A916" s="189"/>
      <c r="B916" s="59"/>
      <c r="C916" s="53"/>
      <c r="D916" s="192"/>
      <c r="E916" s="193"/>
    </row>
    <row r="917" ht="22.5" hidden="1" customHeight="1">
      <c r="A917" s="189"/>
      <c r="B917" s="59"/>
      <c r="C917" s="53"/>
      <c r="D917" s="192"/>
      <c r="E917" s="193"/>
    </row>
    <row r="918" ht="22.5" hidden="1" customHeight="1">
      <c r="A918" s="189"/>
      <c r="B918" s="59"/>
      <c r="C918" s="53"/>
      <c r="D918" s="192"/>
      <c r="E918" s="193"/>
    </row>
    <row r="919" ht="22.5" hidden="1" customHeight="1">
      <c r="A919" s="189"/>
      <c r="B919" s="59"/>
      <c r="C919" s="53"/>
      <c r="D919" s="192"/>
      <c r="E919" s="193"/>
    </row>
    <row r="920" ht="22.5" hidden="1" customHeight="1">
      <c r="A920" s="189"/>
      <c r="B920" s="59"/>
      <c r="C920" s="53"/>
      <c r="D920" s="192"/>
      <c r="E920" s="193"/>
    </row>
    <row r="921" ht="22.5" hidden="1" customHeight="1">
      <c r="A921" s="189"/>
      <c r="B921" s="59"/>
      <c r="C921" s="53"/>
      <c r="D921" s="192"/>
      <c r="E921" s="193"/>
    </row>
    <row r="922" ht="22.5" hidden="1" customHeight="1">
      <c r="A922" s="189"/>
      <c r="B922" s="59"/>
      <c r="C922" s="53"/>
      <c r="D922" s="192"/>
      <c r="E922" s="193"/>
    </row>
    <row r="923" ht="22.5" hidden="1" customHeight="1">
      <c r="A923" s="189"/>
      <c r="B923" s="59"/>
      <c r="C923" s="53"/>
      <c r="D923" s="192"/>
      <c r="E923" s="193"/>
    </row>
    <row r="924" ht="22.5" hidden="1" customHeight="1">
      <c r="A924" s="189"/>
      <c r="B924" s="59"/>
      <c r="C924" s="53"/>
      <c r="D924" s="192"/>
      <c r="E924" s="193"/>
    </row>
    <row r="925" ht="22.5" hidden="1" customHeight="1">
      <c r="A925" s="189"/>
      <c r="B925" s="59"/>
      <c r="C925" s="53"/>
      <c r="D925" s="192"/>
      <c r="E925" s="193"/>
    </row>
    <row r="926" ht="22.5" hidden="1" customHeight="1">
      <c r="A926" s="189"/>
      <c r="B926" s="59"/>
      <c r="C926" s="53"/>
      <c r="D926" s="192"/>
      <c r="E926" s="193"/>
    </row>
    <row r="927" ht="22.5" hidden="1" customHeight="1">
      <c r="A927" s="189"/>
      <c r="B927" s="59"/>
      <c r="C927" s="53"/>
      <c r="D927" s="192"/>
      <c r="E927" s="193"/>
    </row>
    <row r="928" ht="22.5" hidden="1" customHeight="1">
      <c r="A928" s="189"/>
      <c r="B928" s="59"/>
      <c r="C928" s="53"/>
      <c r="D928" s="192"/>
      <c r="E928" s="193"/>
    </row>
    <row r="929" ht="22.5" hidden="1" customHeight="1">
      <c r="A929" s="189"/>
      <c r="B929" s="59"/>
      <c r="C929" s="53"/>
      <c r="D929" s="192"/>
      <c r="E929" s="193"/>
    </row>
    <row r="930" ht="22.5" hidden="1" customHeight="1">
      <c r="A930" s="189"/>
      <c r="B930" s="59"/>
      <c r="C930" s="53"/>
      <c r="D930" s="192"/>
      <c r="E930" s="193"/>
    </row>
    <row r="931" ht="22.5" hidden="1" customHeight="1">
      <c r="A931" s="189"/>
      <c r="B931" s="59"/>
      <c r="C931" s="53"/>
      <c r="D931" s="192"/>
      <c r="E931" s="193"/>
    </row>
    <row r="932" ht="22.5" hidden="1" customHeight="1">
      <c r="A932" s="189"/>
      <c r="B932" s="59"/>
      <c r="C932" s="53"/>
      <c r="D932" s="192"/>
      <c r="E932" s="193"/>
    </row>
    <row r="933" ht="22.5" hidden="1" customHeight="1">
      <c r="A933" s="189"/>
      <c r="B933" s="59"/>
      <c r="C933" s="53"/>
      <c r="D933" s="192"/>
      <c r="E933" s="193"/>
    </row>
    <row r="934" ht="22.5" hidden="1" customHeight="1">
      <c r="A934" s="189"/>
      <c r="B934" s="59"/>
      <c r="C934" s="53"/>
      <c r="D934" s="192"/>
      <c r="E934" s="193"/>
    </row>
    <row r="935" ht="22.5" hidden="1" customHeight="1">
      <c r="A935" s="189"/>
      <c r="B935" s="59"/>
      <c r="C935" s="53"/>
      <c r="D935" s="192"/>
      <c r="E935" s="193"/>
    </row>
    <row r="936" ht="22.5" hidden="1" customHeight="1">
      <c r="A936" s="189"/>
      <c r="B936" s="59"/>
      <c r="C936" s="53"/>
      <c r="D936" s="192"/>
      <c r="E936" s="193"/>
    </row>
    <row r="937" ht="22.5" hidden="1" customHeight="1">
      <c r="A937" s="189"/>
      <c r="B937" s="59"/>
      <c r="C937" s="53"/>
      <c r="D937" s="192"/>
      <c r="E937" s="193"/>
    </row>
    <row r="938" ht="22.5" hidden="1" customHeight="1">
      <c r="A938" s="189"/>
      <c r="B938" s="59"/>
      <c r="C938" s="53"/>
      <c r="D938" s="192"/>
      <c r="E938" s="193"/>
    </row>
    <row r="939" ht="22.5" hidden="1" customHeight="1">
      <c r="A939" s="189"/>
      <c r="B939" s="59"/>
      <c r="C939" s="53"/>
      <c r="D939" s="192"/>
      <c r="E939" s="193"/>
    </row>
    <row r="940" ht="22.5" hidden="1" customHeight="1">
      <c r="A940" s="189"/>
      <c r="B940" s="59"/>
      <c r="C940" s="53"/>
      <c r="D940" s="192"/>
      <c r="E940" s="193"/>
    </row>
    <row r="941" ht="22.5" hidden="1" customHeight="1">
      <c r="A941" s="189"/>
      <c r="B941" s="59"/>
      <c r="C941" s="53"/>
      <c r="D941" s="192"/>
      <c r="E941" s="193"/>
    </row>
    <row r="942" ht="22.5" hidden="1" customHeight="1">
      <c r="A942" s="189"/>
      <c r="B942" s="59"/>
      <c r="C942" s="53"/>
      <c r="D942" s="192"/>
      <c r="E942" s="193"/>
    </row>
    <row r="943" ht="22.5" hidden="1" customHeight="1">
      <c r="A943" s="189"/>
      <c r="B943" s="59"/>
      <c r="C943" s="53"/>
      <c r="D943" s="192"/>
      <c r="E943" s="193"/>
    </row>
    <row r="944" ht="22.5" hidden="1" customHeight="1">
      <c r="A944" s="189"/>
      <c r="B944" s="59"/>
      <c r="C944" s="53"/>
      <c r="D944" s="192"/>
      <c r="E944" s="193"/>
    </row>
    <row r="945" ht="22.5" hidden="1" customHeight="1">
      <c r="A945" s="189"/>
      <c r="B945" s="59"/>
      <c r="C945" s="53"/>
      <c r="D945" s="192"/>
      <c r="E945" s="193"/>
    </row>
    <row r="946" ht="22.5" hidden="1" customHeight="1">
      <c r="A946" s="189"/>
      <c r="B946" s="59"/>
      <c r="C946" s="53"/>
      <c r="D946" s="192"/>
      <c r="E946" s="193"/>
    </row>
    <row r="947" ht="22.5" hidden="1" customHeight="1">
      <c r="A947" s="189"/>
      <c r="B947" s="59"/>
      <c r="C947" s="53"/>
      <c r="D947" s="192"/>
      <c r="E947" s="193"/>
    </row>
    <row r="948" ht="22.5" hidden="1" customHeight="1">
      <c r="A948" s="189"/>
      <c r="B948" s="59"/>
      <c r="C948" s="53"/>
      <c r="D948" s="192"/>
      <c r="E948" s="193"/>
    </row>
    <row r="949" ht="22.5" hidden="1" customHeight="1">
      <c r="A949" s="189"/>
      <c r="B949" s="59"/>
      <c r="C949" s="53"/>
      <c r="D949" s="192"/>
      <c r="E949" s="193"/>
    </row>
    <row r="950" ht="22.5" hidden="1" customHeight="1">
      <c r="A950" s="189"/>
      <c r="B950" s="59"/>
      <c r="C950" s="53"/>
      <c r="D950" s="192"/>
      <c r="E950" s="193"/>
    </row>
    <row r="951" ht="22.5" hidden="1" customHeight="1">
      <c r="A951" s="189"/>
      <c r="B951" s="59"/>
      <c r="C951" s="53"/>
      <c r="D951" s="192"/>
      <c r="E951" s="193"/>
    </row>
    <row r="952" ht="22.5" hidden="1" customHeight="1">
      <c r="A952" s="189"/>
      <c r="B952" s="59"/>
      <c r="C952" s="53"/>
      <c r="D952" s="192"/>
      <c r="E952" s="193"/>
    </row>
    <row r="953" ht="22.5" hidden="1" customHeight="1">
      <c r="A953" s="189"/>
      <c r="B953" s="59"/>
      <c r="C953" s="53"/>
      <c r="D953" s="192"/>
      <c r="E953" s="193"/>
    </row>
    <row r="954" ht="22.5" hidden="1" customHeight="1">
      <c r="A954" s="189"/>
      <c r="B954" s="59"/>
      <c r="C954" s="53"/>
      <c r="D954" s="192"/>
      <c r="E954" s="193"/>
    </row>
    <row r="955" ht="22.5" hidden="1" customHeight="1">
      <c r="A955" s="189"/>
      <c r="B955" s="59"/>
      <c r="C955" s="53"/>
      <c r="D955" s="192"/>
      <c r="E955" s="193"/>
    </row>
    <row r="956" ht="22.5" hidden="1" customHeight="1">
      <c r="A956" s="189"/>
      <c r="B956" s="59"/>
      <c r="C956" s="53"/>
      <c r="D956" s="192"/>
      <c r="E956" s="193"/>
    </row>
    <row r="957" ht="22.5" hidden="1" customHeight="1">
      <c r="A957" s="189"/>
      <c r="B957" s="59"/>
      <c r="C957" s="53"/>
      <c r="D957" s="192"/>
      <c r="E957" s="193"/>
    </row>
    <row r="958" ht="22.5" hidden="1" customHeight="1">
      <c r="A958" s="189"/>
      <c r="B958" s="59"/>
      <c r="C958" s="53"/>
      <c r="D958" s="192"/>
      <c r="E958" s="193"/>
    </row>
    <row r="959" ht="22.5" hidden="1" customHeight="1">
      <c r="A959" s="189"/>
      <c r="B959" s="59"/>
      <c r="C959" s="53"/>
      <c r="D959" s="192"/>
      <c r="E959" s="193"/>
    </row>
    <row r="960" ht="22.5" hidden="1" customHeight="1">
      <c r="A960" s="189"/>
      <c r="B960" s="59"/>
      <c r="C960" s="53"/>
      <c r="D960" s="192"/>
      <c r="E960" s="193"/>
    </row>
    <row r="961" ht="22.5" hidden="1" customHeight="1">
      <c r="A961" s="189"/>
      <c r="B961" s="59"/>
      <c r="C961" s="53"/>
      <c r="D961" s="192"/>
      <c r="E961" s="193"/>
    </row>
    <row r="962" ht="22.5" hidden="1" customHeight="1">
      <c r="A962" s="189"/>
      <c r="B962" s="59"/>
      <c r="C962" s="53"/>
      <c r="D962" s="192"/>
      <c r="E962" s="193"/>
    </row>
    <row r="963" ht="22.5" hidden="1" customHeight="1">
      <c r="A963" s="189"/>
      <c r="B963" s="59"/>
      <c r="C963" s="53"/>
      <c r="D963" s="192"/>
      <c r="E963" s="193"/>
    </row>
    <row r="964" ht="22.5" hidden="1" customHeight="1">
      <c r="A964" s="189"/>
      <c r="B964" s="59"/>
      <c r="C964" s="53"/>
      <c r="D964" s="192"/>
      <c r="E964" s="193"/>
    </row>
    <row r="965" ht="22.5" hidden="1" customHeight="1">
      <c r="A965" s="189"/>
      <c r="B965" s="59"/>
      <c r="C965" s="53"/>
      <c r="D965" s="192"/>
      <c r="E965" s="193"/>
    </row>
    <row r="966" ht="22.5" hidden="1" customHeight="1">
      <c r="A966" s="189"/>
      <c r="B966" s="59"/>
      <c r="C966" s="53"/>
      <c r="D966" s="192"/>
      <c r="E966" s="193"/>
    </row>
    <row r="967" ht="22.5" hidden="1" customHeight="1">
      <c r="A967" s="189"/>
      <c r="B967" s="59"/>
      <c r="C967" s="53"/>
      <c r="D967" s="192"/>
      <c r="E967" s="193"/>
    </row>
    <row r="968" ht="22.5" hidden="1" customHeight="1">
      <c r="A968" s="189"/>
      <c r="B968" s="59"/>
      <c r="C968" s="53"/>
      <c r="D968" s="192"/>
      <c r="E968" s="193"/>
    </row>
    <row r="969" ht="22.5" hidden="1" customHeight="1">
      <c r="A969" s="189"/>
      <c r="B969" s="59"/>
      <c r="C969" s="53"/>
      <c r="D969" s="192"/>
      <c r="E969" s="193"/>
    </row>
    <row r="970" ht="22.5" hidden="1" customHeight="1">
      <c r="A970" s="189"/>
      <c r="B970" s="59"/>
      <c r="C970" s="53"/>
      <c r="D970" s="192"/>
      <c r="E970" s="193"/>
    </row>
    <row r="971" ht="22.5" hidden="1" customHeight="1">
      <c r="A971" s="189"/>
      <c r="B971" s="59"/>
      <c r="C971" s="53"/>
      <c r="D971" s="192"/>
      <c r="E971" s="193"/>
    </row>
    <row r="972" ht="22.5" hidden="1" customHeight="1">
      <c r="A972" s="189"/>
      <c r="B972" s="59"/>
      <c r="C972" s="53"/>
      <c r="D972" s="192"/>
      <c r="E972" s="193"/>
    </row>
    <row r="973" ht="22.5" hidden="1" customHeight="1">
      <c r="A973" s="189"/>
      <c r="B973" s="59"/>
      <c r="C973" s="53"/>
      <c r="D973" s="192"/>
      <c r="E973" s="193"/>
    </row>
    <row r="974" ht="22.5" hidden="1" customHeight="1">
      <c r="A974" s="189"/>
      <c r="B974" s="59"/>
      <c r="C974" s="53"/>
      <c r="D974" s="192"/>
      <c r="E974" s="193"/>
    </row>
    <row r="975" ht="22.5" hidden="1" customHeight="1">
      <c r="A975" s="189"/>
      <c r="B975" s="59"/>
      <c r="C975" s="53"/>
      <c r="D975" s="192"/>
      <c r="E975" s="193"/>
    </row>
    <row r="976" ht="22.5" hidden="1" customHeight="1">
      <c r="A976" s="189"/>
      <c r="B976" s="59"/>
      <c r="C976" s="53"/>
      <c r="D976" s="192"/>
      <c r="E976" s="193"/>
    </row>
    <row r="977" ht="22.5" hidden="1" customHeight="1">
      <c r="A977" s="189"/>
      <c r="B977" s="59"/>
      <c r="C977" s="53"/>
      <c r="D977" s="192"/>
      <c r="E977" s="193"/>
    </row>
    <row r="978" ht="22.5" hidden="1" customHeight="1">
      <c r="A978" s="189"/>
      <c r="B978" s="59"/>
      <c r="C978" s="53"/>
      <c r="D978" s="192"/>
      <c r="E978" s="193"/>
    </row>
    <row r="979" ht="22.5" hidden="1" customHeight="1">
      <c r="A979" s="189"/>
      <c r="B979" s="59"/>
      <c r="C979" s="53"/>
      <c r="D979" s="192"/>
      <c r="E979" s="193"/>
    </row>
    <row r="980" ht="22.5" hidden="1" customHeight="1">
      <c r="A980" s="189"/>
      <c r="B980" s="59"/>
      <c r="C980" s="53"/>
      <c r="D980" s="192"/>
      <c r="E980" s="193"/>
    </row>
    <row r="981" ht="22.5" hidden="1" customHeight="1">
      <c r="A981" s="189"/>
      <c r="B981" s="59"/>
      <c r="C981" s="53"/>
      <c r="D981" s="192"/>
      <c r="E981" s="193"/>
    </row>
    <row r="982" ht="22.5" hidden="1" customHeight="1">
      <c r="A982" s="189"/>
      <c r="B982" s="59"/>
      <c r="C982" s="53"/>
      <c r="D982" s="192"/>
      <c r="E982" s="193"/>
    </row>
    <row r="983" ht="22.5" hidden="1" customHeight="1">
      <c r="A983" s="189"/>
      <c r="B983" s="59"/>
      <c r="C983" s="53"/>
      <c r="D983" s="192"/>
      <c r="E983" s="193"/>
    </row>
    <row r="984" ht="22.5" hidden="1" customHeight="1">
      <c r="A984" s="189"/>
      <c r="B984" s="59"/>
      <c r="C984" s="53"/>
      <c r="D984" s="192"/>
      <c r="E984" s="193"/>
    </row>
    <row r="985" ht="22.5" hidden="1" customHeight="1">
      <c r="A985" s="189"/>
      <c r="B985" s="59"/>
      <c r="C985" s="53"/>
      <c r="D985" s="192"/>
      <c r="E985" s="193"/>
    </row>
    <row r="986" ht="22.5" hidden="1" customHeight="1">
      <c r="A986" s="189"/>
      <c r="B986" s="59"/>
      <c r="C986" s="53"/>
      <c r="D986" s="192"/>
      <c r="E986" s="193"/>
    </row>
    <row r="987" ht="22.5" hidden="1" customHeight="1">
      <c r="A987" s="189"/>
      <c r="B987" s="59"/>
      <c r="C987" s="53"/>
      <c r="D987" s="192"/>
      <c r="E987" s="193"/>
    </row>
    <row r="988" ht="22.5" hidden="1" customHeight="1">
      <c r="A988" s="189"/>
      <c r="B988" s="59"/>
      <c r="C988" s="53"/>
      <c r="D988" s="192"/>
      <c r="E988" s="193"/>
    </row>
    <row r="989" ht="22.5" hidden="1" customHeight="1">
      <c r="A989" s="189"/>
      <c r="B989" s="59"/>
      <c r="C989" s="53"/>
      <c r="D989" s="192"/>
      <c r="E989" s="193"/>
    </row>
    <row r="990" ht="22.5" hidden="1" customHeight="1">
      <c r="A990" s="189"/>
      <c r="B990" s="59"/>
      <c r="C990" s="53"/>
      <c r="D990" s="192"/>
      <c r="E990" s="193"/>
    </row>
    <row r="991" ht="22.5" hidden="1" customHeight="1">
      <c r="A991" s="189"/>
      <c r="B991" s="59"/>
      <c r="C991" s="53"/>
      <c r="D991" s="192"/>
      <c r="E991" s="193"/>
    </row>
    <row r="992" ht="22.5" hidden="1" customHeight="1">
      <c r="A992" s="189"/>
      <c r="B992" s="59"/>
      <c r="C992" s="53"/>
      <c r="D992" s="192"/>
      <c r="E992" s="193"/>
    </row>
    <row r="993" ht="22.5" hidden="1" customHeight="1">
      <c r="A993" s="189"/>
      <c r="B993" s="59"/>
      <c r="C993" s="53"/>
      <c r="D993" s="192"/>
      <c r="E993" s="193"/>
    </row>
    <row r="994" ht="22.5" hidden="1" customHeight="1">
      <c r="A994" s="189"/>
      <c r="B994" s="59"/>
      <c r="C994" s="53"/>
      <c r="D994" s="192"/>
      <c r="E994" s="193"/>
    </row>
    <row r="995" ht="22.5" hidden="1" customHeight="1">
      <c r="A995" s="189"/>
      <c r="B995" s="59"/>
      <c r="C995" s="53"/>
      <c r="D995" s="192"/>
      <c r="E995" s="193"/>
    </row>
    <row r="996" ht="22.5" hidden="1" customHeight="1">
      <c r="A996" s="189"/>
      <c r="B996" s="59"/>
      <c r="C996" s="53"/>
      <c r="D996" s="192"/>
      <c r="E996" s="193"/>
    </row>
    <row r="997" ht="22.5" hidden="1" customHeight="1">
      <c r="A997" s="189"/>
      <c r="B997" s="59"/>
      <c r="C997" s="53"/>
      <c r="D997" s="192"/>
      <c r="E997" s="193"/>
    </row>
    <row r="998" ht="22.5" hidden="1" customHeight="1">
      <c r="A998" s="189"/>
      <c r="B998" s="59"/>
      <c r="C998" s="53"/>
      <c r="D998" s="192"/>
      <c r="E998" s="193"/>
    </row>
    <row r="999" ht="22.5" hidden="1" customHeight="1">
      <c r="A999" s="189"/>
      <c r="B999" s="59"/>
      <c r="C999" s="53"/>
      <c r="D999" s="192"/>
      <c r="E999" s="193"/>
    </row>
    <row r="1000" ht="22.5" hidden="1" customHeight="1">
      <c r="A1000" s="189"/>
      <c r="B1000" s="59"/>
      <c r="C1000" s="53"/>
      <c r="D1000" s="192"/>
      <c r="E1000" s="193"/>
    </row>
    <row r="1001" ht="22.5" hidden="1" customHeight="1">
      <c r="A1001" s="189"/>
      <c r="B1001" s="59"/>
      <c r="C1001" s="53"/>
      <c r="D1001" s="192"/>
      <c r="E1001" s="193"/>
    </row>
    <row r="1002" ht="22.5" hidden="1" customHeight="1">
      <c r="A1002" s="189"/>
      <c r="B1002" s="59"/>
      <c r="C1002" s="53"/>
      <c r="D1002" s="192"/>
      <c r="E1002" s="193"/>
    </row>
    <row r="1003" ht="22.5" hidden="1" customHeight="1">
      <c r="A1003" s="189"/>
      <c r="B1003" s="59"/>
      <c r="C1003" s="53"/>
      <c r="D1003" s="192"/>
      <c r="E1003" s="193"/>
    </row>
    <row r="1004" ht="22.5" hidden="1" customHeight="1">
      <c r="A1004" s="189"/>
      <c r="B1004" s="59"/>
      <c r="C1004" s="53"/>
      <c r="D1004" s="192"/>
      <c r="E1004" s="193"/>
    </row>
    <row r="1005" ht="22.5" hidden="1" customHeight="1">
      <c r="A1005" s="189"/>
      <c r="B1005" s="59"/>
      <c r="C1005" s="53"/>
      <c r="D1005" s="192"/>
      <c r="E1005" s="193"/>
    </row>
    <row r="1006" ht="22.5" hidden="1" customHeight="1">
      <c r="A1006" s="189"/>
      <c r="B1006" s="59"/>
      <c r="C1006" s="53"/>
      <c r="D1006" s="192"/>
      <c r="E1006" s="193"/>
    </row>
    <row r="1007" ht="22.5" hidden="1" customHeight="1">
      <c r="A1007" s="189"/>
      <c r="B1007" s="59"/>
      <c r="C1007" s="53"/>
      <c r="D1007" s="192"/>
      <c r="E1007" s="193"/>
    </row>
    <row r="1008" ht="22.5" hidden="1" customHeight="1">
      <c r="A1008" s="189"/>
      <c r="B1008" s="59"/>
      <c r="C1008" s="53"/>
      <c r="D1008" s="192"/>
      <c r="E1008" s="193"/>
    </row>
    <row r="1009" ht="22.5" hidden="1" customHeight="1">
      <c r="A1009" s="189"/>
      <c r="B1009" s="59"/>
      <c r="C1009" s="53"/>
      <c r="D1009" s="192"/>
      <c r="E1009" s="193"/>
    </row>
    <row r="1010" ht="22.5" hidden="1" customHeight="1">
      <c r="A1010" s="189"/>
      <c r="B1010" s="59"/>
      <c r="C1010" s="53"/>
      <c r="D1010" s="192"/>
      <c r="E1010" s="193"/>
    </row>
    <row r="1011" ht="22.5" hidden="1" customHeight="1">
      <c r="A1011" s="189"/>
      <c r="B1011" s="59"/>
      <c r="C1011" s="53"/>
      <c r="D1011" s="192"/>
      <c r="E1011" s="193"/>
    </row>
    <row r="1012" ht="22.5" hidden="1" customHeight="1">
      <c r="A1012" s="189"/>
      <c r="B1012" s="59"/>
      <c r="C1012" s="53"/>
      <c r="D1012" s="192"/>
      <c r="E1012" s="193"/>
    </row>
    <row r="1013" ht="22.5" hidden="1" customHeight="1">
      <c r="A1013" s="189"/>
      <c r="B1013" s="59"/>
      <c r="C1013" s="53"/>
      <c r="D1013" s="192"/>
      <c r="E1013" s="193"/>
    </row>
    <row r="1014" ht="22.5" hidden="1" customHeight="1">
      <c r="A1014" s="189"/>
      <c r="B1014" s="59"/>
      <c r="C1014" s="53"/>
      <c r="D1014" s="192"/>
      <c r="E1014" s="193"/>
    </row>
    <row r="1015" ht="22.5" hidden="1" customHeight="1">
      <c r="A1015" s="189"/>
      <c r="B1015" s="59"/>
      <c r="C1015" s="53"/>
      <c r="D1015" s="192"/>
      <c r="E1015" s="193"/>
    </row>
    <row r="1016" ht="22.5" hidden="1" customHeight="1">
      <c r="A1016" s="189"/>
      <c r="B1016" s="59"/>
      <c r="C1016" s="53"/>
      <c r="D1016" s="192"/>
      <c r="E1016" s="193"/>
    </row>
    <row r="1017" ht="22.5" hidden="1" customHeight="1">
      <c r="A1017" s="189"/>
      <c r="B1017" s="59"/>
      <c r="C1017" s="53"/>
      <c r="D1017" s="192"/>
      <c r="E1017" s="193"/>
    </row>
    <row r="1018" ht="22.5" hidden="1" customHeight="1">
      <c r="A1018" s="189"/>
      <c r="B1018" s="59"/>
      <c r="C1018" s="53"/>
      <c r="D1018" s="192"/>
      <c r="E1018" s="193"/>
    </row>
    <row r="1019" ht="22.5" hidden="1" customHeight="1">
      <c r="A1019" s="189"/>
      <c r="B1019" s="59"/>
      <c r="C1019" s="53"/>
      <c r="D1019" s="192"/>
      <c r="E1019" s="193"/>
    </row>
    <row r="1020" ht="22.5" hidden="1" customHeight="1">
      <c r="A1020" s="189"/>
      <c r="B1020" s="59"/>
      <c r="C1020" s="53"/>
      <c r="D1020" s="192"/>
      <c r="E1020" s="193"/>
    </row>
    <row r="1021" ht="22.5" hidden="1" customHeight="1">
      <c r="A1021" s="189"/>
      <c r="B1021" s="59"/>
      <c r="C1021" s="53"/>
      <c r="D1021" s="192"/>
      <c r="E1021" s="193"/>
    </row>
    <row r="1022" ht="22.5" hidden="1" customHeight="1">
      <c r="A1022" s="189"/>
      <c r="B1022" s="59"/>
      <c r="C1022" s="53"/>
      <c r="D1022" s="192"/>
      <c r="E1022" s="193"/>
    </row>
    <row r="1023" ht="22.5" hidden="1" customHeight="1">
      <c r="A1023" s="189"/>
      <c r="B1023" s="59"/>
      <c r="C1023" s="53"/>
      <c r="D1023" s="192"/>
      <c r="E1023" s="193"/>
    </row>
    <row r="1024" ht="22.5" hidden="1" customHeight="1">
      <c r="A1024" s="189"/>
      <c r="B1024" s="59"/>
      <c r="C1024" s="53"/>
      <c r="D1024" s="192"/>
      <c r="E1024" s="193"/>
    </row>
    <row r="1025" ht="22.5" hidden="1" customHeight="1">
      <c r="A1025" s="189"/>
      <c r="B1025" s="59"/>
      <c r="C1025" s="53"/>
      <c r="D1025" s="192"/>
      <c r="E1025" s="193"/>
    </row>
    <row r="1026" ht="22.5" hidden="1" customHeight="1">
      <c r="A1026" s="189"/>
      <c r="B1026" s="59"/>
      <c r="C1026" s="53"/>
      <c r="D1026" s="192"/>
      <c r="E1026" s="193"/>
    </row>
    <row r="1027" ht="22.5" hidden="1" customHeight="1">
      <c r="A1027" s="189"/>
      <c r="B1027" s="59"/>
      <c r="C1027" s="53"/>
      <c r="D1027" s="192"/>
      <c r="E1027" s="193"/>
    </row>
    <row r="1028" ht="22.5" hidden="1" customHeight="1">
      <c r="A1028" s="189"/>
      <c r="B1028" s="59"/>
      <c r="C1028" s="53"/>
      <c r="D1028" s="192"/>
      <c r="E1028" s="193"/>
    </row>
    <row r="1029" ht="22.5" hidden="1" customHeight="1">
      <c r="A1029" s="189"/>
      <c r="B1029" s="59"/>
      <c r="C1029" s="53"/>
      <c r="D1029" s="192"/>
      <c r="E1029" s="193"/>
    </row>
    <row r="1030" ht="22.5" hidden="1" customHeight="1">
      <c r="A1030" s="189"/>
      <c r="B1030" s="59"/>
      <c r="C1030" s="53"/>
      <c r="D1030" s="192"/>
      <c r="E1030" s="193"/>
    </row>
    <row r="1031" ht="22.5" hidden="1" customHeight="1">
      <c r="A1031" s="189"/>
      <c r="B1031" s="59"/>
      <c r="C1031" s="53"/>
      <c r="D1031" s="192"/>
      <c r="E1031" s="193"/>
    </row>
    <row r="1032" ht="22.5" hidden="1" customHeight="1">
      <c r="A1032" s="189"/>
      <c r="B1032" s="59"/>
      <c r="C1032" s="53"/>
      <c r="D1032" s="192"/>
      <c r="E1032" s="193"/>
    </row>
    <row r="1033" ht="22.5" hidden="1" customHeight="1">
      <c r="A1033" s="189"/>
      <c r="B1033" s="59"/>
      <c r="C1033" s="53"/>
      <c r="D1033" s="192"/>
      <c r="E1033" s="193"/>
    </row>
    <row r="1034" ht="22.5" hidden="1" customHeight="1">
      <c r="A1034" s="189"/>
      <c r="B1034" s="59"/>
      <c r="C1034" s="53"/>
      <c r="D1034" s="192"/>
      <c r="E1034" s="193"/>
    </row>
    <row r="1035" ht="22.5" hidden="1" customHeight="1">
      <c r="A1035" s="189"/>
      <c r="B1035" s="59"/>
      <c r="C1035" s="53"/>
      <c r="D1035" s="192"/>
      <c r="E1035" s="193"/>
    </row>
    <row r="1036" ht="22.5" hidden="1" customHeight="1">
      <c r="A1036" s="189"/>
      <c r="B1036" s="59"/>
      <c r="C1036" s="53"/>
      <c r="D1036" s="192"/>
      <c r="E1036" s="193"/>
    </row>
    <row r="1037" ht="22.5" hidden="1" customHeight="1">
      <c r="A1037" s="189"/>
      <c r="B1037" s="59"/>
      <c r="C1037" s="53"/>
      <c r="D1037" s="192"/>
      <c r="E1037" s="193"/>
    </row>
    <row r="1038" ht="22.5" hidden="1" customHeight="1">
      <c r="A1038" s="189"/>
      <c r="B1038" s="59"/>
      <c r="C1038" s="53"/>
      <c r="D1038" s="192"/>
      <c r="E1038" s="193"/>
    </row>
    <row r="1039" ht="22.5" hidden="1" customHeight="1">
      <c r="A1039" s="189"/>
      <c r="B1039" s="59"/>
      <c r="C1039" s="53"/>
      <c r="D1039" s="192"/>
      <c r="E1039" s="193"/>
    </row>
    <row r="1040" ht="22.5" hidden="1" customHeight="1">
      <c r="A1040" s="189"/>
      <c r="B1040" s="59"/>
      <c r="C1040" s="53"/>
      <c r="D1040" s="192"/>
      <c r="E1040" s="193"/>
    </row>
    <row r="1041" ht="22.5" hidden="1" customHeight="1">
      <c r="A1041" s="189"/>
      <c r="B1041" s="59"/>
      <c r="C1041" s="53"/>
      <c r="D1041" s="192"/>
      <c r="E1041" s="193"/>
    </row>
    <row r="1042" ht="22.5" hidden="1" customHeight="1">
      <c r="A1042" s="189"/>
      <c r="B1042" s="59"/>
      <c r="C1042" s="53"/>
      <c r="D1042" s="192"/>
      <c r="E1042" s="193"/>
    </row>
    <row r="1043" ht="22.5" hidden="1" customHeight="1">
      <c r="A1043" s="189"/>
      <c r="B1043" s="59"/>
      <c r="C1043" s="53"/>
      <c r="D1043" s="192"/>
      <c r="E1043" s="193"/>
    </row>
    <row r="1044" ht="22.5" hidden="1" customHeight="1">
      <c r="A1044" s="189"/>
      <c r="B1044" s="59"/>
      <c r="C1044" s="53"/>
      <c r="D1044" s="192"/>
      <c r="E1044" s="193"/>
    </row>
    <row r="1045" ht="22.5" hidden="1" customHeight="1">
      <c r="A1045" s="189"/>
      <c r="B1045" s="59"/>
      <c r="C1045" s="53"/>
      <c r="D1045" s="192"/>
      <c r="E1045" s="193"/>
    </row>
    <row r="1046" ht="22.5" hidden="1" customHeight="1">
      <c r="A1046" s="189"/>
      <c r="B1046" s="59"/>
      <c r="C1046" s="53"/>
      <c r="D1046" s="192"/>
      <c r="E1046" s="193"/>
    </row>
    <row r="1047" ht="22.5" hidden="1" customHeight="1">
      <c r="A1047" s="189"/>
      <c r="B1047" s="59"/>
      <c r="C1047" s="53"/>
      <c r="D1047" s="192"/>
      <c r="E1047" s="193"/>
    </row>
    <row r="1048" ht="22.5" hidden="1" customHeight="1">
      <c r="A1048" s="189"/>
      <c r="B1048" s="59"/>
      <c r="C1048" s="53"/>
      <c r="D1048" s="192"/>
      <c r="E1048" s="193"/>
    </row>
    <row r="1049" ht="22.5" hidden="1" customHeight="1">
      <c r="A1049" s="189"/>
      <c r="B1049" s="59"/>
      <c r="C1049" s="53"/>
      <c r="D1049" s="192"/>
      <c r="E1049" s="193"/>
    </row>
    <row r="1050" ht="22.5" hidden="1" customHeight="1">
      <c r="A1050" s="189"/>
      <c r="B1050" s="59"/>
      <c r="C1050" s="53"/>
      <c r="D1050" s="192"/>
      <c r="E1050" s="193"/>
    </row>
    <row r="1051" ht="22.5" hidden="1" customHeight="1">
      <c r="A1051" s="189"/>
      <c r="B1051" s="59"/>
      <c r="C1051" s="53"/>
      <c r="D1051" s="192"/>
      <c r="E1051" s="193"/>
    </row>
    <row r="1052" ht="22.5" hidden="1" customHeight="1">
      <c r="A1052" s="189"/>
      <c r="B1052" s="59"/>
      <c r="C1052" s="53"/>
      <c r="D1052" s="192"/>
      <c r="E1052" s="193"/>
    </row>
    <row r="1053" ht="22.5" hidden="1" customHeight="1">
      <c r="A1053" s="189"/>
      <c r="B1053" s="59"/>
      <c r="C1053" s="53"/>
      <c r="D1053" s="192"/>
      <c r="E1053" s="193"/>
    </row>
    <row r="1054" ht="22.5" hidden="1" customHeight="1">
      <c r="A1054" s="189"/>
      <c r="B1054" s="59"/>
      <c r="C1054" s="53"/>
      <c r="D1054" s="192"/>
      <c r="E1054" s="193"/>
    </row>
    <row r="1055" ht="22.5" hidden="1" customHeight="1">
      <c r="A1055" s="189"/>
      <c r="B1055" s="59"/>
      <c r="C1055" s="53"/>
      <c r="D1055" s="192"/>
      <c r="E1055" s="193"/>
    </row>
    <row r="1056" ht="22.5" hidden="1" customHeight="1">
      <c r="A1056" s="189"/>
      <c r="B1056" s="59"/>
      <c r="C1056" s="53"/>
      <c r="D1056" s="192"/>
      <c r="E1056" s="193"/>
    </row>
    <row r="1057" ht="22.5" hidden="1" customHeight="1">
      <c r="A1057" s="189"/>
      <c r="B1057" s="59"/>
      <c r="C1057" s="53"/>
      <c r="D1057" s="192"/>
      <c r="E1057" s="193"/>
    </row>
    <row r="1058" ht="22.5" hidden="1" customHeight="1">
      <c r="A1058" s="189"/>
      <c r="B1058" s="59"/>
      <c r="C1058" s="53"/>
      <c r="D1058" s="192"/>
      <c r="E1058" s="193"/>
    </row>
    <row r="1059" ht="22.5" hidden="1" customHeight="1">
      <c r="A1059" s="189"/>
      <c r="B1059" s="59"/>
      <c r="C1059" s="53"/>
      <c r="D1059" s="192"/>
      <c r="E1059" s="193"/>
    </row>
    <row r="1060" ht="22.5" hidden="1" customHeight="1">
      <c r="A1060" s="189"/>
      <c r="B1060" s="59"/>
      <c r="C1060" s="53"/>
      <c r="D1060" s="192"/>
      <c r="E1060" s="193"/>
    </row>
    <row r="1061" ht="22.5" hidden="1" customHeight="1">
      <c r="A1061" s="189"/>
      <c r="B1061" s="59"/>
      <c r="C1061" s="53"/>
      <c r="D1061" s="192"/>
      <c r="E1061" s="193"/>
    </row>
    <row r="1062" ht="22.5" hidden="1" customHeight="1">
      <c r="A1062" s="189"/>
      <c r="B1062" s="59"/>
      <c r="C1062" s="53"/>
      <c r="D1062" s="192"/>
      <c r="E1062" s="193"/>
    </row>
    <row r="1063" ht="22.5" hidden="1" customHeight="1">
      <c r="A1063" s="189"/>
      <c r="B1063" s="59"/>
      <c r="C1063" s="53"/>
      <c r="D1063" s="192"/>
      <c r="E1063" s="193"/>
    </row>
    <row r="1064" ht="22.5" hidden="1" customHeight="1">
      <c r="A1064" s="189"/>
      <c r="B1064" s="59"/>
      <c r="C1064" s="53"/>
      <c r="D1064" s="192"/>
      <c r="E1064" s="193"/>
    </row>
    <row r="1065" ht="22.5" hidden="1" customHeight="1">
      <c r="A1065" s="189"/>
      <c r="B1065" s="59"/>
      <c r="C1065" s="53"/>
      <c r="D1065" s="192"/>
      <c r="E1065" s="193"/>
    </row>
    <row r="1066" ht="22.5" hidden="1" customHeight="1">
      <c r="A1066" s="189"/>
      <c r="B1066" s="59"/>
      <c r="C1066" s="53"/>
      <c r="D1066" s="192"/>
      <c r="E1066" s="193"/>
    </row>
    <row r="1067" ht="22.5" hidden="1" customHeight="1">
      <c r="A1067" s="189"/>
      <c r="B1067" s="59"/>
      <c r="C1067" s="53"/>
      <c r="D1067" s="192"/>
      <c r="E1067" s="193"/>
    </row>
    <row r="1068" ht="22.5" hidden="1" customHeight="1">
      <c r="A1068" s="189"/>
      <c r="B1068" s="59"/>
      <c r="C1068" s="53"/>
      <c r="D1068" s="192"/>
      <c r="E1068" s="193"/>
    </row>
    <row r="1069" ht="22.5" hidden="1" customHeight="1">
      <c r="A1069" s="189"/>
      <c r="B1069" s="59"/>
      <c r="C1069" s="53"/>
      <c r="D1069" s="192"/>
      <c r="E1069" s="193"/>
    </row>
    <row r="1070" ht="22.5" hidden="1" customHeight="1">
      <c r="A1070" s="189"/>
      <c r="B1070" s="59"/>
      <c r="C1070" s="53"/>
      <c r="D1070" s="192"/>
      <c r="E1070" s="193"/>
    </row>
    <row r="1071" ht="22.5" hidden="1" customHeight="1">
      <c r="A1071" s="189"/>
      <c r="B1071" s="59"/>
      <c r="C1071" s="53"/>
      <c r="D1071" s="192"/>
      <c r="E1071" s="193"/>
    </row>
    <row r="1072" ht="22.5" hidden="1" customHeight="1">
      <c r="A1072" s="189"/>
      <c r="B1072" s="59"/>
      <c r="C1072" s="53"/>
      <c r="D1072" s="192"/>
      <c r="E1072" s="193"/>
    </row>
    <row r="1073" ht="22.5" hidden="1" customHeight="1">
      <c r="A1073" s="189"/>
      <c r="B1073" s="59"/>
      <c r="C1073" s="53"/>
      <c r="D1073" s="192"/>
      <c r="E1073" s="193"/>
    </row>
    <row r="1074" ht="22.5" hidden="1" customHeight="1">
      <c r="A1074" s="189"/>
      <c r="B1074" s="59"/>
      <c r="C1074" s="53"/>
      <c r="D1074" s="192"/>
      <c r="E1074" s="193"/>
    </row>
    <row r="1075" ht="22.5" hidden="1" customHeight="1">
      <c r="A1075" s="189"/>
      <c r="B1075" s="59"/>
      <c r="C1075" s="53"/>
      <c r="D1075" s="192"/>
      <c r="E1075" s="193"/>
    </row>
    <row r="1076" ht="22.5" hidden="1" customHeight="1">
      <c r="A1076" s="189"/>
      <c r="B1076" s="59"/>
      <c r="C1076" s="53"/>
      <c r="D1076" s="192"/>
      <c r="E1076" s="193"/>
    </row>
    <row r="1077" ht="22.5" hidden="1" customHeight="1">
      <c r="A1077" s="189"/>
      <c r="B1077" s="59"/>
      <c r="C1077" s="53"/>
      <c r="D1077" s="192"/>
      <c r="E1077" s="193"/>
    </row>
    <row r="1078" ht="22.5" hidden="1" customHeight="1">
      <c r="A1078" s="189"/>
      <c r="B1078" s="59"/>
      <c r="C1078" s="53"/>
      <c r="D1078" s="192"/>
      <c r="E1078" s="193"/>
    </row>
    <row r="1079" ht="22.5" hidden="1" customHeight="1">
      <c r="A1079" s="189"/>
      <c r="B1079" s="59"/>
      <c r="C1079" s="53"/>
      <c r="D1079" s="192"/>
      <c r="E1079" s="193"/>
    </row>
    <row r="1080" ht="22.5" hidden="1" customHeight="1">
      <c r="A1080" s="189"/>
      <c r="B1080" s="59"/>
      <c r="C1080" s="53"/>
      <c r="D1080" s="192"/>
      <c r="E1080" s="193"/>
    </row>
    <row r="1081" ht="22.5" hidden="1" customHeight="1">
      <c r="A1081" s="189"/>
      <c r="B1081" s="59"/>
      <c r="C1081" s="53"/>
      <c r="D1081" s="192"/>
      <c r="E1081" s="193"/>
    </row>
    <row r="1082" ht="22.5" hidden="1" customHeight="1">
      <c r="A1082" s="189"/>
      <c r="B1082" s="59"/>
      <c r="C1082" s="53"/>
      <c r="D1082" s="192"/>
      <c r="E1082" s="193"/>
    </row>
    <row r="1083" ht="22.5" hidden="1" customHeight="1">
      <c r="A1083" s="189"/>
      <c r="B1083" s="59"/>
      <c r="C1083" s="53"/>
      <c r="D1083" s="192"/>
      <c r="E1083" s="193"/>
    </row>
    <row r="1084" ht="22.5" hidden="1" customHeight="1">
      <c r="A1084" s="189"/>
      <c r="B1084" s="59"/>
      <c r="C1084" s="53"/>
      <c r="D1084" s="192"/>
      <c r="E1084" s="193"/>
    </row>
    <row r="1085" ht="22.5" hidden="1" customHeight="1">
      <c r="A1085" s="189"/>
      <c r="B1085" s="59"/>
      <c r="C1085" s="53"/>
      <c r="D1085" s="192"/>
      <c r="E1085" s="193"/>
    </row>
    <row r="1086" ht="22.5" hidden="1" customHeight="1">
      <c r="A1086" s="189"/>
      <c r="B1086" s="59"/>
      <c r="C1086" s="53"/>
      <c r="D1086" s="192"/>
      <c r="E1086" s="193"/>
    </row>
    <row r="1087" ht="22.5" hidden="1" customHeight="1">
      <c r="A1087" s="189"/>
      <c r="B1087" s="59"/>
      <c r="C1087" s="53"/>
      <c r="D1087" s="192"/>
      <c r="E1087" s="193"/>
    </row>
    <row r="1088" ht="22.5" hidden="1" customHeight="1">
      <c r="A1088" s="189"/>
      <c r="B1088" s="59"/>
      <c r="C1088" s="53"/>
      <c r="D1088" s="192"/>
      <c r="E1088" s="193"/>
    </row>
    <row r="1089" ht="22.5" hidden="1" customHeight="1">
      <c r="A1089" s="189"/>
      <c r="B1089" s="59"/>
      <c r="C1089" s="53"/>
      <c r="D1089" s="192"/>
      <c r="E1089" s="193"/>
    </row>
    <row r="1090" ht="22.5" hidden="1" customHeight="1">
      <c r="A1090" s="189"/>
      <c r="B1090" s="59"/>
      <c r="C1090" s="53"/>
      <c r="D1090" s="192"/>
      <c r="E1090" s="193"/>
    </row>
    <row r="1091" ht="22.5" hidden="1" customHeight="1">
      <c r="A1091" s="189"/>
      <c r="B1091" s="59"/>
      <c r="C1091" s="53"/>
      <c r="D1091" s="192"/>
      <c r="E1091" s="193"/>
    </row>
    <row r="1092" ht="22.5" hidden="1" customHeight="1">
      <c r="A1092" s="189"/>
      <c r="B1092" s="59"/>
      <c r="C1092" s="53"/>
      <c r="D1092" s="192"/>
      <c r="E1092" s="193"/>
    </row>
    <row r="1093" ht="22.5" hidden="1" customHeight="1">
      <c r="A1093" s="189"/>
      <c r="B1093" s="59"/>
      <c r="C1093" s="53"/>
      <c r="D1093" s="192"/>
      <c r="E1093" s="193"/>
    </row>
    <row r="1094" ht="22.5" hidden="1" customHeight="1">
      <c r="A1094" s="189"/>
      <c r="B1094" s="59"/>
      <c r="C1094" s="53"/>
      <c r="D1094" s="192"/>
      <c r="E1094" s="193"/>
    </row>
    <row r="1095" ht="22.5" hidden="1" customHeight="1">
      <c r="A1095" s="189"/>
      <c r="B1095" s="59"/>
      <c r="C1095" s="53"/>
      <c r="D1095" s="192"/>
      <c r="E1095" s="193"/>
    </row>
    <row r="1096" ht="22.5" hidden="1" customHeight="1">
      <c r="A1096" s="189"/>
      <c r="B1096" s="59"/>
      <c r="C1096" s="53"/>
      <c r="D1096" s="192"/>
      <c r="E1096" s="193"/>
    </row>
    <row r="1097" ht="22.5" hidden="1" customHeight="1">
      <c r="A1097" s="189"/>
      <c r="B1097" s="59"/>
      <c r="C1097" s="53"/>
      <c r="D1097" s="192"/>
      <c r="E1097" s="193"/>
    </row>
    <row r="1098" ht="22.5" hidden="1" customHeight="1">
      <c r="A1098" s="189"/>
      <c r="B1098" s="59"/>
      <c r="C1098" s="53"/>
      <c r="D1098" s="192"/>
      <c r="E1098" s="193"/>
    </row>
    <row r="1099" ht="22.5" hidden="1" customHeight="1">
      <c r="A1099" s="189"/>
      <c r="B1099" s="59"/>
      <c r="C1099" s="53"/>
      <c r="D1099" s="192"/>
      <c r="E1099" s="193"/>
    </row>
    <row r="1100" ht="22.5" hidden="1" customHeight="1">
      <c r="A1100" s="189"/>
      <c r="B1100" s="59"/>
      <c r="C1100" s="53"/>
      <c r="D1100" s="192"/>
      <c r="E1100" s="193"/>
    </row>
    <row r="1101" ht="22.5" hidden="1" customHeight="1">
      <c r="A1101" s="189"/>
      <c r="B1101" s="59"/>
      <c r="C1101" s="53"/>
      <c r="D1101" s="192"/>
      <c r="E1101" s="193"/>
    </row>
    <row r="1102" ht="22.5" hidden="1" customHeight="1">
      <c r="A1102" s="189"/>
      <c r="B1102" s="59"/>
      <c r="C1102" s="53"/>
      <c r="D1102" s="192"/>
      <c r="E1102" s="193"/>
    </row>
    <row r="1103" ht="22.5" hidden="1" customHeight="1">
      <c r="A1103" s="189"/>
      <c r="B1103" s="59"/>
      <c r="C1103" s="53"/>
      <c r="D1103" s="192"/>
      <c r="E1103" s="193"/>
    </row>
    <row r="1104" ht="22.5" hidden="1" customHeight="1">
      <c r="A1104" s="189"/>
      <c r="B1104" s="59"/>
      <c r="C1104" s="53"/>
      <c r="D1104" s="192"/>
      <c r="E1104" s="193"/>
    </row>
    <row r="1105" ht="22.5" hidden="1" customHeight="1">
      <c r="A1105" s="189"/>
      <c r="B1105" s="59"/>
      <c r="C1105" s="53"/>
      <c r="D1105" s="192"/>
      <c r="E1105" s="193"/>
    </row>
    <row r="1106" ht="22.5" hidden="1" customHeight="1">
      <c r="A1106" s="189"/>
      <c r="B1106" s="59"/>
      <c r="C1106" s="53"/>
      <c r="D1106" s="192"/>
      <c r="E1106" s="193"/>
    </row>
    <row r="1107" ht="22.5" hidden="1" customHeight="1">
      <c r="A1107" s="189"/>
      <c r="B1107" s="59"/>
      <c r="C1107" s="53"/>
      <c r="D1107" s="192"/>
      <c r="E1107" s="193"/>
    </row>
    <row r="1108" ht="22.5" hidden="1" customHeight="1">
      <c r="A1108" s="189"/>
      <c r="B1108" s="59"/>
      <c r="C1108" s="53"/>
      <c r="D1108" s="192"/>
      <c r="E1108" s="193"/>
    </row>
    <row r="1109" ht="22.5" hidden="1" customHeight="1">
      <c r="A1109" s="189"/>
      <c r="B1109" s="59"/>
      <c r="C1109" s="53"/>
      <c r="D1109" s="192"/>
      <c r="E1109" s="193"/>
    </row>
    <row r="1110" ht="22.5" hidden="1" customHeight="1">
      <c r="A1110" s="189"/>
      <c r="B1110" s="59"/>
      <c r="C1110" s="53"/>
      <c r="D1110" s="192"/>
      <c r="E1110" s="193"/>
    </row>
    <row r="1111" ht="22.5" hidden="1" customHeight="1">
      <c r="A1111" s="189"/>
      <c r="B1111" s="59"/>
      <c r="C1111" s="53"/>
      <c r="D1111" s="192"/>
      <c r="E1111" s="193"/>
    </row>
    <row r="1112" ht="22.5" hidden="1" customHeight="1">
      <c r="A1112" s="189"/>
      <c r="B1112" s="59"/>
      <c r="C1112" s="53"/>
      <c r="D1112" s="192"/>
      <c r="E1112" s="193"/>
    </row>
    <row r="1113" ht="22.5" hidden="1" customHeight="1">
      <c r="A1113" s="189"/>
      <c r="B1113" s="59"/>
      <c r="C1113" s="53"/>
      <c r="D1113" s="192"/>
      <c r="E1113" s="193"/>
    </row>
    <row r="1114" ht="22.5" hidden="1" customHeight="1">
      <c r="A1114" s="189"/>
      <c r="B1114" s="59"/>
      <c r="C1114" s="53"/>
      <c r="D1114" s="192"/>
      <c r="E1114" s="193"/>
    </row>
    <row r="1115" ht="22.5" hidden="1" customHeight="1">
      <c r="A1115" s="189"/>
      <c r="B1115" s="59"/>
      <c r="C1115" s="53"/>
      <c r="D1115" s="192"/>
      <c r="E1115" s="193"/>
    </row>
    <row r="1116" ht="22.5" hidden="1" customHeight="1">
      <c r="A1116" s="189"/>
      <c r="B1116" s="59"/>
      <c r="C1116" s="53"/>
      <c r="D1116" s="192"/>
      <c r="E1116" s="193"/>
    </row>
    <row r="1117" ht="22.5" hidden="1" customHeight="1">
      <c r="A1117" s="189"/>
      <c r="B1117" s="59"/>
      <c r="C1117" s="53"/>
      <c r="D1117" s="192"/>
      <c r="E1117" s="193"/>
    </row>
    <row r="1118" ht="22.5" hidden="1" customHeight="1">
      <c r="A1118" s="189"/>
      <c r="B1118" s="59"/>
      <c r="C1118" s="53"/>
      <c r="D1118" s="192"/>
      <c r="E1118" s="193"/>
    </row>
    <row r="1119" ht="22.5" hidden="1" customHeight="1">
      <c r="A1119" s="189"/>
      <c r="B1119" s="59"/>
      <c r="C1119" s="53"/>
      <c r="D1119" s="192"/>
      <c r="E1119" s="193"/>
    </row>
    <row r="1120" ht="22.5" hidden="1" customHeight="1">
      <c r="A1120" s="189"/>
      <c r="B1120" s="59"/>
      <c r="C1120" s="53"/>
      <c r="D1120" s="192"/>
      <c r="E1120" s="193"/>
    </row>
    <row r="1121" ht="22.5" hidden="1" customHeight="1">
      <c r="A1121" s="189"/>
      <c r="B1121" s="59"/>
      <c r="C1121" s="53"/>
      <c r="D1121" s="192"/>
      <c r="E1121" s="193"/>
    </row>
    <row r="1122" ht="22.5" hidden="1" customHeight="1">
      <c r="A1122" s="189"/>
      <c r="B1122" s="59"/>
      <c r="C1122" s="53"/>
      <c r="D1122" s="192"/>
      <c r="E1122" s="193"/>
    </row>
    <row r="1123" ht="22.5" hidden="1" customHeight="1">
      <c r="A1123" s="189"/>
      <c r="B1123" s="59"/>
      <c r="C1123" s="53"/>
      <c r="D1123" s="192"/>
      <c r="E1123" s="193"/>
    </row>
    <row r="1124" ht="22.5" hidden="1" customHeight="1">
      <c r="A1124" s="189"/>
      <c r="B1124" s="59"/>
      <c r="C1124" s="53"/>
      <c r="D1124" s="192"/>
      <c r="E1124" s="193"/>
    </row>
    <row r="1125" ht="22.5" hidden="1" customHeight="1">
      <c r="A1125" s="189"/>
      <c r="B1125" s="59"/>
      <c r="C1125" s="53"/>
      <c r="D1125" s="192"/>
      <c r="E1125" s="193"/>
    </row>
    <row r="1126" ht="22.5" hidden="1" customHeight="1">
      <c r="A1126" s="189"/>
      <c r="B1126" s="59"/>
      <c r="C1126" s="53"/>
      <c r="D1126" s="192"/>
      <c r="E1126" s="193"/>
    </row>
    <row r="1127" ht="22.5" hidden="1" customHeight="1">
      <c r="A1127" s="189"/>
      <c r="B1127" s="59"/>
      <c r="C1127" s="53"/>
      <c r="D1127" s="192"/>
      <c r="E1127" s="193"/>
    </row>
    <row r="1128" ht="22.5" hidden="1" customHeight="1">
      <c r="A1128" s="189"/>
      <c r="B1128" s="59"/>
      <c r="C1128" s="53"/>
      <c r="D1128" s="192"/>
      <c r="E1128" s="193"/>
    </row>
    <row r="1129" ht="22.5" hidden="1" customHeight="1">
      <c r="A1129" s="189"/>
      <c r="B1129" s="59"/>
      <c r="C1129" s="53"/>
      <c r="D1129" s="192"/>
      <c r="E1129" s="193"/>
    </row>
    <row r="1130" ht="22.5" hidden="1" customHeight="1">
      <c r="A1130" s="189"/>
      <c r="B1130" s="59"/>
      <c r="C1130" s="53"/>
      <c r="D1130" s="192"/>
      <c r="E1130" s="193"/>
    </row>
    <row r="1131" ht="22.5" hidden="1" customHeight="1">
      <c r="A1131" s="189"/>
      <c r="B1131" s="59"/>
      <c r="C1131" s="53"/>
      <c r="D1131" s="192"/>
      <c r="E1131" s="193"/>
    </row>
    <row r="1132" ht="22.5" hidden="1" customHeight="1">
      <c r="A1132" s="189"/>
      <c r="B1132" s="59"/>
      <c r="C1132" s="53"/>
      <c r="D1132" s="192"/>
      <c r="E1132" s="193"/>
    </row>
    <row r="1133" ht="22.5" hidden="1" customHeight="1">
      <c r="A1133" s="189"/>
      <c r="B1133" s="59"/>
      <c r="C1133" s="53"/>
      <c r="D1133" s="192"/>
      <c r="E1133" s="193"/>
    </row>
    <row r="1134" ht="22.5" hidden="1" customHeight="1">
      <c r="A1134" s="189"/>
      <c r="B1134" s="59"/>
      <c r="C1134" s="53"/>
      <c r="D1134" s="192"/>
      <c r="E1134" s="193"/>
    </row>
    <row r="1135" ht="22.5" hidden="1" customHeight="1">
      <c r="A1135" s="189"/>
      <c r="B1135" s="59"/>
      <c r="C1135" s="53"/>
      <c r="D1135" s="192"/>
      <c r="E1135" s="193"/>
    </row>
    <row r="1136" ht="22.5" hidden="1" customHeight="1">
      <c r="A1136" s="189"/>
      <c r="B1136" s="59"/>
      <c r="C1136" s="53"/>
      <c r="D1136" s="192"/>
      <c r="E1136" s="193"/>
    </row>
    <row r="1137" ht="22.5" hidden="1" customHeight="1">
      <c r="A1137" s="189"/>
      <c r="B1137" s="59"/>
      <c r="C1137" s="53"/>
      <c r="D1137" s="192"/>
      <c r="E1137" s="193"/>
    </row>
    <row r="1138" ht="22.5" hidden="1" customHeight="1">
      <c r="A1138" s="189"/>
      <c r="B1138" s="59"/>
      <c r="C1138" s="53"/>
      <c r="D1138" s="192"/>
      <c r="E1138" s="193"/>
    </row>
    <row r="1139" ht="22.5" hidden="1" customHeight="1">
      <c r="A1139" s="189"/>
      <c r="B1139" s="59"/>
      <c r="C1139" s="53"/>
      <c r="D1139" s="192"/>
      <c r="E1139" s="193"/>
    </row>
    <row r="1140" ht="22.5" hidden="1" customHeight="1">
      <c r="A1140" s="189"/>
      <c r="B1140" s="59"/>
      <c r="C1140" s="53"/>
      <c r="D1140" s="192"/>
      <c r="E1140" s="193"/>
    </row>
    <row r="1141" ht="22.5" hidden="1" customHeight="1">
      <c r="A1141" s="189"/>
      <c r="B1141" s="59"/>
      <c r="C1141" s="53"/>
      <c r="D1141" s="192"/>
      <c r="E1141" s="193"/>
    </row>
    <row r="1142" ht="22.5" hidden="1" customHeight="1">
      <c r="A1142" s="189"/>
      <c r="B1142" s="59"/>
      <c r="C1142" s="53"/>
      <c r="D1142" s="192"/>
      <c r="E1142" s="193"/>
    </row>
    <row r="1143" ht="22.5" hidden="1" customHeight="1">
      <c r="A1143" s="189"/>
      <c r="B1143" s="59"/>
      <c r="C1143" s="53"/>
      <c r="D1143" s="192"/>
      <c r="E1143" s="193"/>
    </row>
    <row r="1144" ht="22.5" hidden="1" customHeight="1">
      <c r="A1144" s="189"/>
      <c r="B1144" s="59"/>
      <c r="C1144" s="53"/>
      <c r="D1144" s="192"/>
      <c r="E1144" s="193"/>
    </row>
    <row r="1145" ht="22.5" hidden="1" customHeight="1">
      <c r="A1145" s="189"/>
      <c r="B1145" s="59"/>
      <c r="C1145" s="53"/>
      <c r="D1145" s="192"/>
      <c r="E1145" s="193"/>
    </row>
    <row r="1146" ht="22.5" hidden="1" customHeight="1">
      <c r="A1146" s="189"/>
      <c r="B1146" s="59"/>
      <c r="C1146" s="53"/>
      <c r="D1146" s="192"/>
      <c r="E1146" s="193"/>
    </row>
    <row r="1147" ht="22.5" hidden="1" customHeight="1">
      <c r="A1147" s="189"/>
      <c r="B1147" s="59"/>
      <c r="C1147" s="53"/>
      <c r="D1147" s="192"/>
      <c r="E1147" s="193"/>
    </row>
    <row r="1148" ht="22.5" hidden="1" customHeight="1">
      <c r="A1148" s="189"/>
      <c r="B1148" s="59"/>
      <c r="C1148" s="53"/>
      <c r="D1148" s="192"/>
      <c r="E1148" s="193"/>
    </row>
    <row r="1149" ht="22.5" hidden="1" customHeight="1">
      <c r="A1149" s="189"/>
      <c r="B1149" s="59"/>
      <c r="C1149" s="53"/>
      <c r="D1149" s="192"/>
      <c r="E1149" s="193"/>
    </row>
    <row r="1150" ht="22.5" hidden="1" customHeight="1">
      <c r="A1150" s="189"/>
      <c r="B1150" s="59"/>
      <c r="C1150" s="53"/>
      <c r="D1150" s="192"/>
      <c r="E1150" s="193"/>
    </row>
    <row r="1151" ht="22.5" hidden="1" customHeight="1">
      <c r="A1151" s="189"/>
      <c r="B1151" s="59"/>
      <c r="C1151" s="53"/>
      <c r="D1151" s="192"/>
      <c r="E1151" s="193"/>
    </row>
    <row r="1152" ht="22.5" hidden="1" customHeight="1">
      <c r="A1152" s="189"/>
      <c r="B1152" s="59"/>
      <c r="C1152" s="53"/>
      <c r="D1152" s="192"/>
      <c r="E1152" s="193"/>
    </row>
    <row r="1153" ht="22.5" hidden="1" customHeight="1">
      <c r="A1153" s="189"/>
      <c r="B1153" s="59"/>
      <c r="C1153" s="53"/>
      <c r="D1153" s="192"/>
      <c r="E1153" s="193"/>
    </row>
    <row r="1154" ht="22.5" hidden="1" customHeight="1">
      <c r="A1154" s="189"/>
      <c r="B1154" s="59"/>
      <c r="C1154" s="53"/>
      <c r="D1154" s="192"/>
      <c r="E1154" s="193"/>
    </row>
    <row r="1155" ht="22.5" hidden="1" customHeight="1">
      <c r="A1155" s="189"/>
      <c r="B1155" s="59"/>
      <c r="C1155" s="53"/>
      <c r="D1155" s="192"/>
      <c r="E1155" s="193"/>
    </row>
    <row r="1156" ht="22.5" hidden="1" customHeight="1">
      <c r="A1156" s="189"/>
      <c r="B1156" s="59"/>
      <c r="C1156" s="53"/>
      <c r="D1156" s="192"/>
      <c r="E1156" s="193"/>
    </row>
    <row r="1157" ht="22.5" hidden="1" customHeight="1">
      <c r="A1157" s="189"/>
      <c r="B1157" s="59"/>
      <c r="C1157" s="53"/>
      <c r="D1157" s="192"/>
      <c r="E1157" s="193"/>
    </row>
    <row r="1158" ht="22.5" hidden="1" customHeight="1">
      <c r="A1158" s="189"/>
      <c r="B1158" s="59"/>
      <c r="C1158" s="53"/>
      <c r="D1158" s="192"/>
      <c r="E1158" s="193"/>
    </row>
    <row r="1159" ht="22.5" hidden="1" customHeight="1">
      <c r="A1159" s="189"/>
      <c r="B1159" s="59"/>
      <c r="C1159" s="53"/>
      <c r="D1159" s="192"/>
      <c r="E1159" s="193"/>
    </row>
    <row r="1160" ht="22.5" hidden="1" customHeight="1">
      <c r="A1160" s="189"/>
      <c r="B1160" s="59"/>
      <c r="C1160" s="53"/>
      <c r="D1160" s="192"/>
      <c r="E1160" s="193"/>
    </row>
    <row r="1161" ht="22.5" hidden="1" customHeight="1">
      <c r="A1161" s="189"/>
      <c r="B1161" s="59"/>
      <c r="C1161" s="53"/>
      <c r="D1161" s="192"/>
      <c r="E1161" s="193"/>
    </row>
    <row r="1162" ht="22.5" hidden="1" customHeight="1">
      <c r="A1162" s="189"/>
      <c r="B1162" s="59"/>
      <c r="C1162" s="53"/>
      <c r="D1162" s="192"/>
      <c r="E1162" s="193"/>
    </row>
    <row r="1163" ht="22.5" hidden="1" customHeight="1">
      <c r="A1163" s="189"/>
      <c r="B1163" s="59"/>
      <c r="C1163" s="53"/>
      <c r="D1163" s="192"/>
      <c r="E1163" s="193"/>
    </row>
    <row r="1164" ht="22.5" hidden="1" customHeight="1">
      <c r="A1164" s="189"/>
      <c r="B1164" s="59"/>
      <c r="C1164" s="53"/>
      <c r="D1164" s="192"/>
      <c r="E1164" s="193"/>
    </row>
    <row r="1165" ht="22.5" hidden="1" customHeight="1">
      <c r="A1165" s="189"/>
      <c r="B1165" s="59"/>
      <c r="C1165" s="53"/>
      <c r="D1165" s="192"/>
      <c r="E1165" s="193"/>
    </row>
    <row r="1166" ht="22.5" hidden="1" customHeight="1">
      <c r="A1166" s="189"/>
      <c r="B1166" s="59"/>
      <c r="C1166" s="53"/>
      <c r="D1166" s="192"/>
      <c r="E1166" s="193"/>
    </row>
    <row r="1167" ht="22.5" hidden="1" customHeight="1">
      <c r="A1167" s="189"/>
      <c r="B1167" s="59"/>
      <c r="C1167" s="53"/>
      <c r="D1167" s="192"/>
      <c r="E1167" s="193"/>
    </row>
    <row r="1168" ht="22.5" hidden="1" customHeight="1">
      <c r="A1168" s="189"/>
      <c r="B1168" s="59"/>
      <c r="C1168" s="53"/>
      <c r="D1168" s="192"/>
      <c r="E1168" s="193"/>
    </row>
    <row r="1169" ht="22.5" hidden="1" customHeight="1">
      <c r="A1169" s="189"/>
      <c r="B1169" s="59"/>
      <c r="C1169" s="53"/>
      <c r="D1169" s="192"/>
      <c r="E1169" s="193"/>
    </row>
    <row r="1170" ht="22.5" hidden="1" customHeight="1">
      <c r="A1170" s="189"/>
      <c r="B1170" s="59"/>
      <c r="C1170" s="53"/>
      <c r="D1170" s="192"/>
      <c r="E1170" s="193"/>
    </row>
    <row r="1171" ht="22.5" hidden="1" customHeight="1">
      <c r="A1171" s="189"/>
      <c r="B1171" s="59"/>
      <c r="C1171" s="53"/>
      <c r="D1171" s="192"/>
      <c r="E1171" s="193"/>
    </row>
    <row r="1172" ht="22.5" hidden="1" customHeight="1">
      <c r="A1172" s="189"/>
      <c r="B1172" s="59"/>
      <c r="C1172" s="53"/>
      <c r="D1172" s="192"/>
      <c r="E1172" s="193"/>
    </row>
    <row r="1173" ht="22.5" hidden="1" customHeight="1">
      <c r="A1173" s="189"/>
      <c r="B1173" s="59"/>
      <c r="C1173" s="53"/>
      <c r="D1173" s="192"/>
      <c r="E1173" s="193"/>
    </row>
    <row r="1174" ht="22.5" hidden="1" customHeight="1">
      <c r="A1174" s="189"/>
      <c r="B1174" s="59"/>
      <c r="C1174" s="53"/>
      <c r="D1174" s="192"/>
      <c r="E1174" s="193"/>
    </row>
    <row r="1175" ht="22.5" hidden="1" customHeight="1">
      <c r="A1175" s="189"/>
      <c r="B1175" s="59"/>
      <c r="C1175" s="53"/>
      <c r="D1175" s="192"/>
      <c r="E1175" s="193"/>
    </row>
    <row r="1176" ht="22.5" hidden="1" customHeight="1">
      <c r="A1176" s="189"/>
      <c r="B1176" s="59"/>
      <c r="C1176" s="53"/>
      <c r="D1176" s="192"/>
      <c r="E1176" s="193"/>
    </row>
    <row r="1177" ht="22.5" hidden="1" customHeight="1">
      <c r="A1177" s="189"/>
      <c r="B1177" s="59"/>
      <c r="C1177" s="53"/>
      <c r="D1177" s="192"/>
      <c r="E1177" s="193"/>
    </row>
    <row r="1178" ht="22.5" hidden="1" customHeight="1">
      <c r="A1178" s="189"/>
      <c r="B1178" s="59"/>
      <c r="C1178" s="53"/>
      <c r="D1178" s="192"/>
      <c r="E1178" s="193"/>
    </row>
    <row r="1179" ht="22.5" hidden="1" customHeight="1">
      <c r="A1179" s="189"/>
      <c r="B1179" s="59"/>
      <c r="C1179" s="53"/>
      <c r="D1179" s="192"/>
      <c r="E1179" s="193"/>
    </row>
    <row r="1180" ht="22.5" hidden="1" customHeight="1">
      <c r="A1180" s="189"/>
      <c r="B1180" s="59"/>
      <c r="C1180" s="53"/>
      <c r="D1180" s="192"/>
      <c r="E1180" s="193"/>
    </row>
    <row r="1181" ht="22.5" hidden="1" customHeight="1">
      <c r="A1181" s="189"/>
      <c r="B1181" s="59"/>
      <c r="C1181" s="53"/>
      <c r="D1181" s="192"/>
      <c r="E1181" s="193"/>
    </row>
    <row r="1182" ht="22.5" hidden="1" customHeight="1">
      <c r="A1182" s="189"/>
      <c r="B1182" s="59"/>
      <c r="C1182" s="53"/>
      <c r="D1182" s="192"/>
      <c r="E1182" s="193"/>
    </row>
    <row r="1183" ht="22.5" hidden="1" customHeight="1">
      <c r="A1183" s="189"/>
      <c r="B1183" s="59"/>
      <c r="C1183" s="53"/>
      <c r="D1183" s="192"/>
      <c r="E1183" s="193"/>
    </row>
    <row r="1184" ht="22.5" hidden="1" customHeight="1">
      <c r="A1184" s="189"/>
      <c r="B1184" s="59"/>
      <c r="C1184" s="53"/>
      <c r="D1184" s="192"/>
      <c r="E1184" s="193"/>
    </row>
    <row r="1185" ht="22.5" hidden="1" customHeight="1">
      <c r="A1185" s="189"/>
      <c r="B1185" s="59"/>
      <c r="C1185" s="53"/>
      <c r="D1185" s="192"/>
      <c r="E1185" s="193"/>
    </row>
    <row r="1186" ht="22.5" hidden="1" customHeight="1">
      <c r="A1186" s="189"/>
      <c r="B1186" s="59"/>
      <c r="C1186" s="53"/>
      <c r="D1186" s="192"/>
      <c r="E1186" s="193"/>
    </row>
    <row r="1187" ht="22.5" hidden="1" customHeight="1">
      <c r="A1187" s="189"/>
      <c r="B1187" s="59"/>
      <c r="C1187" s="53"/>
      <c r="D1187" s="192"/>
      <c r="E1187" s="193"/>
    </row>
    <row r="1188" ht="22.5" hidden="1" customHeight="1">
      <c r="A1188" s="189"/>
      <c r="B1188" s="59"/>
      <c r="C1188" s="53"/>
      <c r="D1188" s="192"/>
      <c r="E1188" s="193"/>
    </row>
    <row r="1189" ht="22.5" hidden="1" customHeight="1">
      <c r="A1189" s="189"/>
      <c r="B1189" s="59"/>
      <c r="C1189" s="53"/>
      <c r="D1189" s="192"/>
      <c r="E1189" s="193"/>
    </row>
    <row r="1190" ht="22.5" hidden="1" customHeight="1">
      <c r="A1190" s="189"/>
      <c r="B1190" s="59"/>
      <c r="C1190" s="53"/>
      <c r="D1190" s="192"/>
      <c r="E1190" s="193"/>
    </row>
    <row r="1191" ht="22.5" hidden="1" customHeight="1">
      <c r="A1191" s="189"/>
      <c r="B1191" s="59"/>
      <c r="C1191" s="53"/>
      <c r="D1191" s="192"/>
      <c r="E1191" s="193"/>
    </row>
    <row r="1192" ht="22.5" hidden="1" customHeight="1">
      <c r="A1192" s="189"/>
      <c r="B1192" s="59"/>
      <c r="C1192" s="53"/>
      <c r="D1192" s="192"/>
      <c r="E1192" s="193"/>
    </row>
    <row r="1193" ht="22.5" hidden="1" customHeight="1">
      <c r="A1193" s="189"/>
      <c r="B1193" s="59"/>
      <c r="C1193" s="53"/>
      <c r="D1193" s="192"/>
      <c r="E1193" s="193"/>
    </row>
    <row r="1194" ht="22.5" hidden="1" customHeight="1">
      <c r="A1194" s="189"/>
      <c r="B1194" s="59"/>
      <c r="C1194" s="53"/>
      <c r="D1194" s="192"/>
      <c r="E1194" s="193"/>
    </row>
    <row r="1195" ht="22.5" hidden="1" customHeight="1">
      <c r="A1195" s="189"/>
      <c r="B1195" s="59"/>
      <c r="C1195" s="53"/>
      <c r="D1195" s="192"/>
      <c r="E1195" s="193"/>
    </row>
    <row r="1196" ht="22.5" hidden="1" customHeight="1">
      <c r="A1196" s="189"/>
      <c r="B1196" s="59"/>
      <c r="C1196" s="53"/>
      <c r="D1196" s="192"/>
      <c r="E1196" s="193"/>
    </row>
    <row r="1197" ht="22.5" hidden="1" customHeight="1">
      <c r="A1197" s="189"/>
      <c r="B1197" s="59"/>
      <c r="C1197" s="53"/>
      <c r="D1197" s="192"/>
      <c r="E1197" s="193"/>
    </row>
    <row r="1198" ht="22.5" hidden="1" customHeight="1">
      <c r="A1198" s="189"/>
      <c r="B1198" s="59"/>
      <c r="C1198" s="53"/>
      <c r="D1198" s="192"/>
      <c r="E1198" s="193"/>
    </row>
    <row r="1199" ht="22.5" hidden="1" customHeight="1">
      <c r="A1199" s="189"/>
      <c r="B1199" s="59"/>
      <c r="C1199" s="53"/>
      <c r="D1199" s="192"/>
      <c r="E1199" s="193"/>
    </row>
    <row r="1200" ht="22.5" hidden="1" customHeight="1">
      <c r="A1200" s="189"/>
      <c r="B1200" s="59"/>
      <c r="C1200" s="53"/>
      <c r="D1200" s="192"/>
      <c r="E1200" s="193"/>
    </row>
    <row r="1201" ht="22.5" hidden="1" customHeight="1">
      <c r="A1201" s="189"/>
      <c r="B1201" s="59"/>
      <c r="C1201" s="53"/>
      <c r="D1201" s="192"/>
      <c r="E1201" s="193"/>
    </row>
    <row r="1202" ht="22.5" hidden="1" customHeight="1">
      <c r="A1202" s="189"/>
      <c r="B1202" s="59"/>
      <c r="C1202" s="53"/>
      <c r="D1202" s="192"/>
      <c r="E1202" s="193"/>
    </row>
    <row r="1203" ht="22.5" hidden="1" customHeight="1">
      <c r="A1203" s="189"/>
      <c r="B1203" s="59"/>
      <c r="C1203" s="53"/>
      <c r="D1203" s="192"/>
      <c r="E1203" s="193"/>
    </row>
    <row r="1204" ht="22.5" hidden="1" customHeight="1">
      <c r="A1204" s="189"/>
      <c r="B1204" s="59"/>
      <c r="C1204" s="53"/>
      <c r="D1204" s="192"/>
      <c r="E1204" s="193"/>
    </row>
    <row r="1205" ht="22.5" hidden="1" customHeight="1">
      <c r="A1205" s="189"/>
      <c r="B1205" s="59"/>
      <c r="C1205" s="53"/>
      <c r="D1205" s="192"/>
      <c r="E1205" s="193"/>
    </row>
    <row r="1206" ht="22.5" hidden="1" customHeight="1">
      <c r="A1206" s="189"/>
      <c r="B1206" s="59"/>
      <c r="C1206" s="53"/>
      <c r="D1206" s="192"/>
      <c r="E1206" s="193"/>
    </row>
    <row r="1207" ht="22.5" hidden="1" customHeight="1">
      <c r="A1207" s="189"/>
      <c r="B1207" s="59"/>
      <c r="C1207" s="53"/>
      <c r="D1207" s="192"/>
      <c r="E1207" s="193"/>
    </row>
    <row r="1208" ht="22.5" hidden="1" customHeight="1">
      <c r="A1208" s="189"/>
      <c r="B1208" s="59"/>
      <c r="C1208" s="53"/>
      <c r="D1208" s="192"/>
      <c r="E1208" s="193"/>
    </row>
    <row r="1209" ht="22.5" hidden="1" customHeight="1">
      <c r="A1209" s="189"/>
      <c r="B1209" s="59"/>
      <c r="C1209" s="53"/>
      <c r="D1209" s="192"/>
      <c r="E1209" s="193"/>
    </row>
    <row r="1210" ht="22.5" hidden="1" customHeight="1">
      <c r="A1210" s="189"/>
      <c r="B1210" s="59"/>
      <c r="C1210" s="53"/>
      <c r="D1210" s="192"/>
      <c r="E1210" s="193"/>
    </row>
    <row r="1211" ht="22.5" hidden="1" customHeight="1">
      <c r="A1211" s="189"/>
      <c r="B1211" s="59"/>
      <c r="C1211" s="53"/>
      <c r="D1211" s="192"/>
      <c r="E1211" s="193"/>
    </row>
    <row r="1212" ht="22.5" hidden="1" customHeight="1">
      <c r="A1212" s="189"/>
      <c r="B1212" s="59"/>
      <c r="C1212" s="53"/>
      <c r="D1212" s="192"/>
      <c r="E1212" s="193"/>
    </row>
    <row r="1213" ht="22.5" hidden="1" customHeight="1">
      <c r="A1213" s="189"/>
      <c r="B1213" s="59"/>
      <c r="C1213" s="53"/>
      <c r="D1213" s="192"/>
      <c r="E1213" s="193"/>
    </row>
    <row r="1214" ht="22.5" hidden="1" customHeight="1">
      <c r="A1214" s="189"/>
      <c r="B1214" s="59"/>
      <c r="C1214" s="53"/>
      <c r="D1214" s="192"/>
      <c r="E1214" s="193"/>
    </row>
    <row r="1215" ht="22.5" hidden="1" customHeight="1">
      <c r="A1215" s="189"/>
      <c r="B1215" s="59"/>
      <c r="C1215" s="53"/>
      <c r="D1215" s="192"/>
      <c r="E1215" s="193"/>
    </row>
    <row r="1216" ht="22.5" hidden="1" customHeight="1">
      <c r="A1216" s="189"/>
      <c r="B1216" s="59"/>
      <c r="C1216" s="53"/>
      <c r="D1216" s="192"/>
      <c r="E1216" s="193"/>
    </row>
    <row r="1217" ht="22.5" hidden="1" customHeight="1">
      <c r="A1217" s="189"/>
      <c r="B1217" s="59"/>
      <c r="C1217" s="53"/>
      <c r="D1217" s="192"/>
      <c r="E1217" s="193"/>
    </row>
    <row r="1218" ht="22.5" hidden="1" customHeight="1">
      <c r="A1218" s="189"/>
      <c r="B1218" s="59"/>
      <c r="C1218" s="53"/>
      <c r="D1218" s="192"/>
      <c r="E1218" s="193"/>
    </row>
    <row r="1219" ht="22.5" hidden="1" customHeight="1">
      <c r="A1219" s="189"/>
      <c r="B1219" s="59"/>
      <c r="C1219" s="53"/>
      <c r="D1219" s="192"/>
      <c r="E1219" s="193"/>
    </row>
    <row r="1220" ht="22.5" hidden="1" customHeight="1">
      <c r="A1220" s="189"/>
      <c r="B1220" s="59"/>
      <c r="C1220" s="53"/>
      <c r="D1220" s="192"/>
      <c r="E1220" s="193"/>
    </row>
    <row r="1221" ht="22.5" hidden="1" customHeight="1">
      <c r="A1221" s="189"/>
      <c r="B1221" s="59"/>
      <c r="C1221" s="53"/>
      <c r="D1221" s="192"/>
      <c r="E1221" s="193"/>
    </row>
    <row r="1222" ht="22.5" hidden="1" customHeight="1">
      <c r="A1222" s="189"/>
      <c r="B1222" s="59"/>
      <c r="C1222" s="53"/>
      <c r="D1222" s="192"/>
      <c r="E1222" s="193"/>
    </row>
    <row r="1223" ht="22.5" hidden="1" customHeight="1">
      <c r="A1223" s="189"/>
      <c r="B1223" s="59"/>
      <c r="C1223" s="53"/>
      <c r="D1223" s="192"/>
      <c r="E1223" s="193"/>
    </row>
    <row r="1224" ht="22.5" hidden="1" customHeight="1">
      <c r="A1224" s="189"/>
      <c r="B1224" s="59"/>
      <c r="C1224" s="53"/>
      <c r="D1224" s="192"/>
      <c r="E1224" s="193"/>
    </row>
    <row r="1225" ht="22.5" hidden="1" customHeight="1">
      <c r="A1225" s="189"/>
      <c r="B1225" s="59"/>
      <c r="C1225" s="53"/>
      <c r="D1225" s="192"/>
      <c r="E1225" s="193"/>
    </row>
    <row r="1226" ht="22.5" hidden="1" customHeight="1">
      <c r="A1226" s="189"/>
      <c r="B1226" s="59"/>
      <c r="C1226" s="53"/>
      <c r="D1226" s="192"/>
      <c r="E1226" s="193"/>
    </row>
    <row r="1227" ht="22.5" hidden="1" customHeight="1">
      <c r="A1227" s="189"/>
      <c r="B1227" s="59"/>
      <c r="C1227" s="53"/>
      <c r="D1227" s="192"/>
      <c r="E1227" s="193"/>
    </row>
    <row r="1228" ht="22.5" hidden="1" customHeight="1">
      <c r="A1228" s="189"/>
      <c r="B1228" s="59"/>
      <c r="C1228" s="53"/>
      <c r="D1228" s="192"/>
      <c r="E1228" s="193"/>
    </row>
    <row r="1229" ht="22.5" hidden="1" customHeight="1">
      <c r="A1229" s="189"/>
      <c r="B1229" s="59"/>
      <c r="C1229" s="53"/>
      <c r="D1229" s="192"/>
      <c r="E1229" s="193"/>
    </row>
    <row r="1230" ht="22.5" hidden="1" customHeight="1">
      <c r="A1230" s="189"/>
      <c r="B1230" s="59"/>
      <c r="C1230" s="53"/>
      <c r="D1230" s="192"/>
      <c r="E1230" s="193"/>
    </row>
    <row r="1231" ht="22.5" hidden="1" customHeight="1">
      <c r="A1231" s="189"/>
      <c r="B1231" s="59"/>
      <c r="C1231" s="53"/>
      <c r="D1231" s="192"/>
      <c r="E1231" s="193"/>
    </row>
    <row r="1232" ht="22.5" hidden="1" customHeight="1">
      <c r="A1232" s="189"/>
      <c r="B1232" s="59"/>
      <c r="C1232" s="53"/>
      <c r="D1232" s="192"/>
      <c r="E1232" s="193"/>
    </row>
    <row r="1233" ht="22.5" hidden="1" customHeight="1">
      <c r="A1233" s="189"/>
      <c r="B1233" s="59"/>
      <c r="C1233" s="53"/>
      <c r="D1233" s="192"/>
      <c r="E1233" s="193"/>
    </row>
    <row r="1234" ht="22.5" hidden="1" customHeight="1">
      <c r="A1234" s="189"/>
      <c r="B1234" s="59"/>
      <c r="C1234" s="53"/>
      <c r="D1234" s="192"/>
      <c r="E1234" s="193"/>
    </row>
    <row r="1235" ht="22.5" hidden="1" customHeight="1">
      <c r="A1235" s="189"/>
      <c r="B1235" s="59"/>
      <c r="C1235" s="53"/>
      <c r="D1235" s="192"/>
      <c r="E1235" s="193"/>
    </row>
    <row r="1236" ht="22.5" hidden="1" customHeight="1">
      <c r="A1236" s="189"/>
      <c r="B1236" s="59"/>
      <c r="C1236" s="53"/>
      <c r="D1236" s="192"/>
      <c r="E1236" s="193"/>
    </row>
    <row r="1237" ht="22.5" hidden="1" customHeight="1">
      <c r="A1237" s="189"/>
      <c r="B1237" s="59"/>
      <c r="C1237" s="53"/>
      <c r="D1237" s="192"/>
      <c r="E1237" s="193"/>
    </row>
    <row r="1238" ht="22.5" hidden="1" customHeight="1">
      <c r="A1238" s="189"/>
      <c r="B1238" s="59"/>
      <c r="C1238" s="53"/>
      <c r="D1238" s="192"/>
      <c r="E1238" s="193"/>
    </row>
    <row r="1239" ht="22.5" hidden="1" customHeight="1">
      <c r="A1239" s="189"/>
      <c r="B1239" s="59"/>
      <c r="C1239" s="53"/>
      <c r="D1239" s="192"/>
      <c r="E1239" s="193"/>
    </row>
    <row r="1240" ht="22.5" hidden="1" customHeight="1">
      <c r="A1240" s="189"/>
      <c r="B1240" s="59"/>
      <c r="C1240" s="53"/>
      <c r="D1240" s="192"/>
      <c r="E1240" s="193"/>
    </row>
    <row r="1241" ht="22.5" hidden="1" customHeight="1">
      <c r="A1241" s="189"/>
      <c r="B1241" s="59"/>
      <c r="C1241" s="53"/>
      <c r="D1241" s="192"/>
      <c r="E1241" s="193"/>
    </row>
    <row r="1242" ht="22.5" hidden="1" customHeight="1">
      <c r="A1242" s="189"/>
      <c r="B1242" s="59"/>
      <c r="C1242" s="53"/>
      <c r="D1242" s="192"/>
      <c r="E1242" s="193"/>
    </row>
    <row r="1243" ht="22.5" hidden="1" customHeight="1">
      <c r="A1243" s="189"/>
      <c r="B1243" s="59"/>
      <c r="C1243" s="53"/>
      <c r="D1243" s="192"/>
      <c r="E1243" s="193"/>
    </row>
    <row r="1244" ht="22.5" hidden="1" customHeight="1">
      <c r="A1244" s="189"/>
      <c r="B1244" s="59"/>
      <c r="C1244" s="53"/>
      <c r="D1244" s="192"/>
      <c r="E1244" s="193"/>
    </row>
    <row r="1245" ht="22.5" hidden="1" customHeight="1">
      <c r="A1245" s="189"/>
      <c r="B1245" s="59"/>
      <c r="C1245" s="53"/>
      <c r="D1245" s="192"/>
      <c r="E1245" s="193"/>
    </row>
    <row r="1246" ht="22.5" hidden="1" customHeight="1">
      <c r="A1246" s="189"/>
      <c r="B1246" s="59"/>
      <c r="C1246" s="53"/>
      <c r="D1246" s="192"/>
      <c r="E1246" s="193"/>
    </row>
    <row r="1247" ht="22.5" hidden="1" customHeight="1">
      <c r="A1247" s="189"/>
      <c r="B1247" s="59"/>
      <c r="C1247" s="53"/>
      <c r="D1247" s="192"/>
      <c r="E1247" s="193"/>
    </row>
    <row r="1248" ht="22.5" hidden="1" customHeight="1">
      <c r="A1248" s="189"/>
      <c r="B1248" s="59"/>
      <c r="C1248" s="53"/>
      <c r="D1248" s="192"/>
      <c r="E1248" s="193"/>
    </row>
    <row r="1249" ht="22.5" hidden="1" customHeight="1">
      <c r="A1249" s="189"/>
      <c r="B1249" s="59"/>
      <c r="C1249" s="53"/>
      <c r="D1249" s="192"/>
      <c r="E1249" s="193"/>
    </row>
    <row r="1250" ht="22.5" hidden="1" customHeight="1">
      <c r="A1250" s="189"/>
      <c r="B1250" s="59"/>
      <c r="C1250" s="53"/>
      <c r="D1250" s="192"/>
      <c r="E1250" s="193"/>
    </row>
    <row r="1251" ht="22.5" hidden="1" customHeight="1">
      <c r="A1251" s="189"/>
      <c r="B1251" s="59"/>
      <c r="C1251" s="53"/>
      <c r="D1251" s="192"/>
      <c r="E1251" s="193"/>
    </row>
    <row r="1252" ht="22.5" hidden="1" customHeight="1">
      <c r="A1252" s="189"/>
      <c r="B1252" s="59"/>
      <c r="C1252" s="53"/>
      <c r="D1252" s="192"/>
      <c r="E1252" s="193"/>
    </row>
    <row r="1253" ht="22.5" hidden="1" customHeight="1">
      <c r="A1253" s="189"/>
      <c r="B1253" s="59"/>
      <c r="C1253" s="53"/>
      <c r="D1253" s="192"/>
      <c r="E1253" s="193"/>
    </row>
    <row r="1254" ht="22.5" hidden="1" customHeight="1">
      <c r="A1254" s="189"/>
      <c r="B1254" s="59"/>
      <c r="C1254" s="53"/>
      <c r="D1254" s="192"/>
      <c r="E1254" s="193"/>
    </row>
    <row r="1255" ht="22.5" hidden="1" customHeight="1">
      <c r="A1255" s="189"/>
      <c r="B1255" s="59"/>
      <c r="C1255" s="53"/>
      <c r="D1255" s="192"/>
      <c r="E1255" s="193"/>
    </row>
    <row r="1256" ht="22.5" hidden="1" customHeight="1">
      <c r="A1256" s="189"/>
      <c r="B1256" s="59"/>
      <c r="C1256" s="53"/>
      <c r="D1256" s="192"/>
      <c r="E1256" s="193"/>
    </row>
    <row r="1257" ht="22.5" hidden="1" customHeight="1">
      <c r="A1257" s="189"/>
      <c r="B1257" s="59"/>
      <c r="C1257" s="53"/>
      <c r="D1257" s="192"/>
      <c r="E1257" s="193"/>
    </row>
    <row r="1258" ht="22.5" hidden="1" customHeight="1">
      <c r="A1258" s="189"/>
      <c r="B1258" s="59"/>
      <c r="C1258" s="53"/>
      <c r="D1258" s="192"/>
      <c r="E1258" s="193"/>
    </row>
    <row r="1259" ht="22.5" hidden="1" customHeight="1">
      <c r="A1259" s="189"/>
      <c r="B1259" s="59"/>
      <c r="C1259" s="53"/>
      <c r="D1259" s="192"/>
      <c r="E1259" s="193"/>
    </row>
    <row r="1260" ht="22.5" hidden="1" customHeight="1">
      <c r="A1260" s="189"/>
      <c r="B1260" s="59"/>
      <c r="C1260" s="53"/>
      <c r="D1260" s="192"/>
      <c r="E1260" s="193"/>
    </row>
    <row r="1261" ht="22.5" hidden="1" customHeight="1">
      <c r="A1261" s="189"/>
      <c r="B1261" s="59"/>
      <c r="C1261" s="53"/>
      <c r="D1261" s="192"/>
      <c r="E1261" s="193"/>
    </row>
    <row r="1262" ht="22.5" hidden="1" customHeight="1">
      <c r="A1262" s="189"/>
      <c r="B1262" s="59"/>
      <c r="C1262" s="53"/>
      <c r="D1262" s="192"/>
      <c r="E1262" s="193"/>
    </row>
    <row r="1263" ht="22.5" hidden="1" customHeight="1">
      <c r="A1263" s="189"/>
      <c r="B1263" s="59"/>
      <c r="C1263" s="53"/>
      <c r="D1263" s="192"/>
      <c r="E1263" s="193"/>
    </row>
    <row r="1264" ht="22.5" hidden="1" customHeight="1">
      <c r="A1264" s="189"/>
      <c r="B1264" s="59"/>
      <c r="C1264" s="53"/>
      <c r="D1264" s="192"/>
      <c r="E1264" s="193"/>
    </row>
    <row r="1265" ht="22.5" hidden="1" customHeight="1">
      <c r="A1265" s="189"/>
      <c r="B1265" s="59"/>
      <c r="C1265" s="53"/>
      <c r="D1265" s="192"/>
      <c r="E1265" s="193"/>
    </row>
    <row r="1266" ht="22.5" hidden="1" customHeight="1">
      <c r="A1266" s="189"/>
      <c r="B1266" s="59"/>
      <c r="C1266" s="53"/>
      <c r="D1266" s="192"/>
      <c r="E1266" s="193"/>
    </row>
    <row r="1267" ht="22.5" hidden="1" customHeight="1">
      <c r="A1267" s="189"/>
      <c r="B1267" s="59"/>
      <c r="C1267" s="53"/>
      <c r="D1267" s="192"/>
      <c r="E1267" s="193"/>
    </row>
    <row r="1268" ht="22.5" hidden="1" customHeight="1">
      <c r="A1268" s="189"/>
      <c r="B1268" s="59"/>
      <c r="C1268" s="53"/>
      <c r="D1268" s="192"/>
      <c r="E1268" s="193"/>
    </row>
    <row r="1269" ht="22.5" hidden="1" customHeight="1">
      <c r="A1269" s="189"/>
      <c r="B1269" s="59"/>
      <c r="C1269" s="53"/>
      <c r="D1269" s="192"/>
      <c r="E1269" s="193"/>
    </row>
    <row r="1270" ht="22.5" hidden="1" customHeight="1">
      <c r="A1270" s="189"/>
      <c r="B1270" s="59"/>
      <c r="C1270" s="53"/>
      <c r="D1270" s="192"/>
      <c r="E1270" s="193"/>
    </row>
    <row r="1271" ht="22.5" hidden="1" customHeight="1">
      <c r="A1271" s="189"/>
      <c r="B1271" s="59"/>
      <c r="C1271" s="53"/>
      <c r="D1271" s="192"/>
      <c r="E1271" s="193"/>
    </row>
    <row r="1272" ht="22.5" hidden="1" customHeight="1">
      <c r="A1272" s="189"/>
      <c r="B1272" s="59"/>
      <c r="C1272" s="53"/>
      <c r="D1272" s="192"/>
      <c r="E1272" s="193"/>
    </row>
    <row r="1273" ht="22.5" hidden="1" customHeight="1">
      <c r="A1273" s="189"/>
      <c r="B1273" s="59"/>
      <c r="C1273" s="53"/>
      <c r="D1273" s="192"/>
      <c r="E1273" s="193"/>
    </row>
    <row r="1274" ht="22.5" hidden="1" customHeight="1">
      <c r="A1274" s="189"/>
      <c r="B1274" s="59"/>
      <c r="C1274" s="53"/>
      <c r="D1274" s="192"/>
      <c r="E1274" s="193"/>
    </row>
    <row r="1275" ht="22.5" hidden="1" customHeight="1">
      <c r="A1275" s="189"/>
      <c r="B1275" s="59"/>
      <c r="C1275" s="53"/>
      <c r="D1275" s="192"/>
      <c r="E1275" s="193"/>
    </row>
    <row r="1276" ht="22.5" hidden="1" customHeight="1">
      <c r="A1276" s="189"/>
      <c r="B1276" s="59"/>
      <c r="C1276" s="53"/>
      <c r="D1276" s="192"/>
      <c r="E1276" s="193"/>
    </row>
    <row r="1277" ht="22.5" hidden="1" customHeight="1">
      <c r="A1277" s="189"/>
      <c r="B1277" s="59"/>
      <c r="C1277" s="53"/>
      <c r="D1277" s="192"/>
      <c r="E1277" s="193"/>
    </row>
    <row r="1278" ht="22.5" hidden="1" customHeight="1">
      <c r="A1278" s="189"/>
      <c r="B1278" s="59"/>
      <c r="C1278" s="53"/>
      <c r="D1278" s="192"/>
      <c r="E1278" s="193"/>
    </row>
    <row r="1279" ht="22.5" hidden="1" customHeight="1">
      <c r="A1279" s="189"/>
      <c r="B1279" s="59"/>
      <c r="C1279" s="53"/>
      <c r="D1279" s="192"/>
      <c r="E1279" s="193"/>
    </row>
    <row r="1280" ht="22.5" hidden="1" customHeight="1">
      <c r="A1280" s="189"/>
      <c r="B1280" s="59"/>
      <c r="C1280" s="53"/>
      <c r="D1280" s="192"/>
      <c r="E1280" s="193"/>
    </row>
    <row r="1281" ht="22.5" hidden="1" customHeight="1">
      <c r="A1281" s="189"/>
      <c r="B1281" s="59"/>
      <c r="C1281" s="53"/>
      <c r="D1281" s="192"/>
      <c r="E1281" s="193"/>
    </row>
    <row r="1282" ht="22.5" hidden="1" customHeight="1">
      <c r="A1282" s="189"/>
      <c r="B1282" s="59"/>
      <c r="C1282" s="53"/>
      <c r="D1282" s="192"/>
      <c r="E1282" s="193"/>
    </row>
    <row r="1283" ht="22.5" hidden="1" customHeight="1">
      <c r="A1283" s="189"/>
      <c r="B1283" s="59"/>
      <c r="C1283" s="53"/>
      <c r="D1283" s="192"/>
      <c r="E1283" s="193"/>
    </row>
    <row r="1284" ht="22.5" hidden="1" customHeight="1">
      <c r="A1284" s="189"/>
      <c r="B1284" s="59"/>
      <c r="C1284" s="53"/>
      <c r="D1284" s="192"/>
      <c r="E1284" s="193"/>
    </row>
    <row r="1285" ht="22.5" hidden="1" customHeight="1">
      <c r="A1285" s="189"/>
      <c r="B1285" s="59"/>
      <c r="C1285" s="53"/>
      <c r="D1285" s="192"/>
      <c r="E1285" s="193"/>
    </row>
    <row r="1286" ht="22.5" hidden="1" customHeight="1">
      <c r="A1286" s="189"/>
      <c r="B1286" s="59"/>
      <c r="C1286" s="53"/>
      <c r="D1286" s="192"/>
      <c r="E1286" s="193"/>
    </row>
    <row r="1287" ht="22.5" hidden="1" customHeight="1">
      <c r="A1287" s="189"/>
      <c r="B1287" s="59"/>
      <c r="C1287" s="53"/>
      <c r="D1287" s="192"/>
      <c r="E1287" s="193"/>
    </row>
    <row r="1288" ht="22.5" hidden="1" customHeight="1">
      <c r="A1288" s="189"/>
      <c r="B1288" s="59"/>
      <c r="C1288" s="53"/>
      <c r="D1288" s="192"/>
      <c r="E1288" s="193"/>
    </row>
    <row r="1289" ht="22.5" hidden="1" customHeight="1">
      <c r="A1289" s="189"/>
      <c r="B1289" s="59"/>
      <c r="C1289" s="53"/>
      <c r="D1289" s="192"/>
      <c r="E1289" s="193"/>
    </row>
    <row r="1290" ht="22.5" hidden="1" customHeight="1">
      <c r="A1290" s="189"/>
      <c r="B1290" s="59"/>
      <c r="C1290" s="53"/>
      <c r="D1290" s="192"/>
      <c r="E1290" s="193"/>
    </row>
    <row r="1291" ht="22.5" hidden="1" customHeight="1">
      <c r="A1291" s="189"/>
      <c r="B1291" s="59"/>
      <c r="C1291" s="53"/>
      <c r="D1291" s="192"/>
      <c r="E1291" s="193"/>
    </row>
    <row r="1292" ht="22.5" hidden="1" customHeight="1">
      <c r="A1292" s="189"/>
      <c r="B1292" s="59"/>
      <c r="C1292" s="53"/>
      <c r="D1292" s="192"/>
      <c r="E1292" s="193"/>
    </row>
    <row r="1293" ht="22.5" hidden="1" customHeight="1">
      <c r="A1293" s="189"/>
      <c r="B1293" s="59"/>
      <c r="C1293" s="53"/>
      <c r="D1293" s="192"/>
      <c r="E1293" s="193"/>
    </row>
    <row r="1294" ht="22.5" hidden="1" customHeight="1">
      <c r="A1294" s="189"/>
      <c r="B1294" s="59"/>
      <c r="C1294" s="53"/>
      <c r="D1294" s="192"/>
      <c r="E1294" s="193"/>
    </row>
    <row r="1295" ht="22.5" hidden="1" customHeight="1">
      <c r="A1295" s="189"/>
      <c r="B1295" s="59"/>
      <c r="C1295" s="53"/>
      <c r="D1295" s="192"/>
      <c r="E1295" s="193"/>
    </row>
    <row r="1296" ht="22.5" hidden="1" customHeight="1">
      <c r="A1296" s="189"/>
      <c r="B1296" s="59"/>
      <c r="C1296" s="53"/>
      <c r="D1296" s="192"/>
      <c r="E1296" s="193"/>
    </row>
    <row r="1297" ht="22.5" hidden="1" customHeight="1">
      <c r="A1297" s="189"/>
      <c r="B1297" s="59"/>
      <c r="C1297" s="53"/>
      <c r="D1297" s="192"/>
      <c r="E1297" s="193"/>
    </row>
    <row r="1298" ht="22.5" hidden="1" customHeight="1">
      <c r="A1298" s="189"/>
      <c r="B1298" s="59"/>
      <c r="C1298" s="53"/>
      <c r="D1298" s="192"/>
      <c r="E1298" s="193"/>
    </row>
    <row r="1299" ht="22.5" hidden="1" customHeight="1">
      <c r="A1299" s="189"/>
      <c r="B1299" s="59"/>
      <c r="C1299" s="53"/>
      <c r="D1299" s="192"/>
      <c r="E1299" s="193"/>
    </row>
    <row r="1300" ht="22.5" hidden="1" customHeight="1">
      <c r="A1300" s="189"/>
      <c r="B1300" s="59"/>
      <c r="C1300" s="53"/>
      <c r="D1300" s="192"/>
      <c r="E1300" s="193"/>
    </row>
    <row r="1301" ht="22.5" hidden="1" customHeight="1">
      <c r="A1301" s="189"/>
      <c r="B1301" s="59"/>
      <c r="C1301" s="53"/>
      <c r="D1301" s="192"/>
      <c r="E1301" s="193"/>
    </row>
    <row r="1302" ht="22.5" hidden="1" customHeight="1">
      <c r="A1302" s="189"/>
      <c r="B1302" s="59"/>
      <c r="C1302" s="53"/>
      <c r="D1302" s="192"/>
      <c r="E1302" s="193"/>
    </row>
    <row r="1303" ht="22.5" hidden="1" customHeight="1">
      <c r="A1303" s="189"/>
      <c r="B1303" s="59"/>
      <c r="C1303" s="53"/>
      <c r="D1303" s="192"/>
      <c r="E1303" s="193"/>
    </row>
    <row r="1304" ht="22.5" hidden="1" customHeight="1">
      <c r="A1304" s="189"/>
      <c r="B1304" s="59"/>
      <c r="C1304" s="53"/>
      <c r="D1304" s="192"/>
      <c r="E1304" s="193"/>
    </row>
    <row r="1305" ht="22.5" hidden="1" customHeight="1">
      <c r="A1305" s="189"/>
      <c r="B1305" s="59"/>
      <c r="C1305" s="53"/>
      <c r="D1305" s="192"/>
      <c r="E1305" s="193"/>
    </row>
    <row r="1306" ht="22.5" hidden="1" customHeight="1">
      <c r="A1306" s="189"/>
      <c r="B1306" s="59"/>
      <c r="C1306" s="53"/>
      <c r="D1306" s="192"/>
      <c r="E1306" s="193"/>
    </row>
    <row r="1307" ht="22.5" hidden="1" customHeight="1">
      <c r="A1307" s="189"/>
      <c r="B1307" s="59"/>
      <c r="C1307" s="53"/>
      <c r="D1307" s="192"/>
      <c r="E1307" s="193"/>
    </row>
    <row r="1308" ht="22.5" hidden="1" customHeight="1">
      <c r="A1308" s="189"/>
      <c r="B1308" s="59"/>
      <c r="C1308" s="53"/>
      <c r="D1308" s="192"/>
      <c r="E1308" s="193"/>
    </row>
    <row r="1309" ht="22.5" hidden="1" customHeight="1">
      <c r="A1309" s="189"/>
      <c r="B1309" s="59"/>
      <c r="C1309" s="53"/>
      <c r="D1309" s="192"/>
      <c r="E1309" s="193"/>
    </row>
    <row r="1310" ht="22.5" hidden="1" customHeight="1">
      <c r="A1310" s="189"/>
      <c r="B1310" s="59"/>
      <c r="C1310" s="53"/>
      <c r="D1310" s="192"/>
      <c r="E1310" s="193"/>
    </row>
    <row r="1311" ht="22.5" hidden="1" customHeight="1">
      <c r="A1311" s="189"/>
      <c r="B1311" s="59"/>
      <c r="C1311" s="53"/>
      <c r="D1311" s="192"/>
      <c r="E1311" s="193"/>
    </row>
    <row r="1312" ht="22.5" hidden="1" customHeight="1">
      <c r="A1312" s="189"/>
      <c r="B1312" s="59"/>
      <c r="C1312" s="53"/>
      <c r="D1312" s="192"/>
      <c r="E1312" s="193"/>
    </row>
    <row r="1313" ht="22.5" hidden="1" customHeight="1">
      <c r="A1313" s="189"/>
      <c r="B1313" s="59"/>
      <c r="C1313" s="53"/>
      <c r="D1313" s="192"/>
      <c r="E1313" s="193"/>
    </row>
    <row r="1314" ht="22.5" hidden="1" customHeight="1">
      <c r="A1314" s="189"/>
      <c r="B1314" s="59"/>
      <c r="C1314" s="53"/>
      <c r="D1314" s="192"/>
      <c r="E1314" s="193"/>
    </row>
    <row r="1315" ht="22.5" hidden="1" customHeight="1">
      <c r="A1315" s="189"/>
      <c r="B1315" s="59"/>
      <c r="C1315" s="53"/>
      <c r="D1315" s="192"/>
      <c r="E1315" s="193"/>
    </row>
    <row r="1316" ht="22.5" hidden="1" customHeight="1">
      <c r="A1316" s="189"/>
      <c r="B1316" s="59"/>
      <c r="C1316" s="53"/>
      <c r="D1316" s="192"/>
      <c r="E1316" s="193"/>
    </row>
    <row r="1317" ht="22.5" hidden="1" customHeight="1">
      <c r="A1317" s="189"/>
      <c r="B1317" s="59"/>
      <c r="C1317" s="53"/>
      <c r="D1317" s="192"/>
      <c r="E1317" s="193"/>
    </row>
    <row r="1318" ht="22.5" hidden="1" customHeight="1">
      <c r="A1318" s="189"/>
      <c r="B1318" s="59"/>
      <c r="C1318" s="53"/>
      <c r="D1318" s="192"/>
      <c r="E1318" s="193"/>
    </row>
    <row r="1319" ht="22.5" hidden="1" customHeight="1">
      <c r="A1319" s="189"/>
      <c r="B1319" s="59"/>
      <c r="C1319" s="53"/>
      <c r="D1319" s="192"/>
      <c r="E1319" s="193"/>
    </row>
    <row r="1320" ht="22.5" hidden="1" customHeight="1">
      <c r="A1320" s="189"/>
      <c r="B1320" s="59"/>
      <c r="C1320" s="53"/>
      <c r="D1320" s="192"/>
      <c r="E1320" s="193"/>
    </row>
    <row r="1321" ht="22.5" hidden="1" customHeight="1">
      <c r="A1321" s="189"/>
      <c r="B1321" s="59"/>
      <c r="C1321" s="53"/>
      <c r="D1321" s="192"/>
      <c r="E1321" s="193"/>
    </row>
    <row r="1322" ht="22.5" hidden="1" customHeight="1">
      <c r="A1322" s="189"/>
      <c r="B1322" s="59"/>
      <c r="C1322" s="53"/>
      <c r="D1322" s="192"/>
      <c r="E1322" s="193"/>
    </row>
    <row r="1323" ht="22.5" hidden="1" customHeight="1">
      <c r="A1323" s="189"/>
      <c r="B1323" s="59"/>
      <c r="C1323" s="53"/>
      <c r="D1323" s="192"/>
      <c r="E1323" s="193"/>
    </row>
    <row r="1324" ht="22.5" hidden="1" customHeight="1">
      <c r="A1324" s="189"/>
      <c r="B1324" s="59"/>
      <c r="C1324" s="53"/>
      <c r="D1324" s="192"/>
      <c r="E1324" s="193"/>
    </row>
    <row r="1325" ht="22.5" hidden="1" customHeight="1">
      <c r="A1325" s="189"/>
      <c r="B1325" s="59"/>
      <c r="C1325" s="53"/>
      <c r="D1325" s="192"/>
      <c r="E1325" s="193"/>
    </row>
    <row r="1326" ht="22.5" hidden="1" customHeight="1">
      <c r="A1326" s="189"/>
      <c r="B1326" s="59"/>
      <c r="C1326" s="53"/>
      <c r="D1326" s="192"/>
      <c r="E1326" s="193"/>
    </row>
    <row r="1327" ht="22.5" hidden="1" customHeight="1">
      <c r="A1327" s="189"/>
      <c r="B1327" s="59"/>
      <c r="C1327" s="53"/>
      <c r="D1327" s="192"/>
      <c r="E1327" s="193"/>
    </row>
    <row r="1328" ht="22.5" hidden="1" customHeight="1">
      <c r="A1328" s="189"/>
      <c r="B1328" s="59"/>
      <c r="C1328" s="53"/>
      <c r="D1328" s="192"/>
      <c r="E1328" s="193"/>
    </row>
    <row r="1329" ht="22.5" hidden="1" customHeight="1">
      <c r="A1329" s="189"/>
      <c r="B1329" s="59"/>
      <c r="C1329" s="53"/>
      <c r="D1329" s="192"/>
      <c r="E1329" s="193"/>
    </row>
    <row r="1330" ht="22.5" hidden="1" customHeight="1">
      <c r="A1330" s="189"/>
      <c r="B1330" s="59"/>
      <c r="C1330" s="53"/>
      <c r="D1330" s="192"/>
      <c r="E1330" s="193"/>
    </row>
    <row r="1331" ht="22.5" hidden="1" customHeight="1">
      <c r="A1331" s="189"/>
      <c r="B1331" s="59"/>
      <c r="C1331" s="53"/>
      <c r="D1331" s="192"/>
      <c r="E1331" s="193"/>
    </row>
    <row r="1332" ht="22.5" hidden="1" customHeight="1">
      <c r="A1332" s="189"/>
      <c r="B1332" s="59"/>
      <c r="C1332" s="53"/>
      <c r="D1332" s="192"/>
      <c r="E1332" s="193"/>
    </row>
    <row r="1333" ht="22.5" hidden="1" customHeight="1">
      <c r="A1333" s="189"/>
      <c r="B1333" s="59"/>
      <c r="C1333" s="53"/>
      <c r="D1333" s="192"/>
      <c r="E1333" s="193"/>
    </row>
    <row r="1334" ht="22.5" hidden="1" customHeight="1">
      <c r="A1334" s="189"/>
      <c r="B1334" s="59"/>
      <c r="C1334" s="53"/>
      <c r="D1334" s="192"/>
      <c r="E1334" s="193"/>
    </row>
    <row r="1335" ht="22.5" hidden="1" customHeight="1">
      <c r="A1335" s="189"/>
      <c r="B1335" s="59"/>
      <c r="C1335" s="53"/>
      <c r="D1335" s="192"/>
      <c r="E1335" s="193"/>
    </row>
    <row r="1336" ht="22.5" hidden="1" customHeight="1">
      <c r="A1336" s="189"/>
      <c r="B1336" s="59"/>
      <c r="C1336" s="53"/>
      <c r="D1336" s="192"/>
      <c r="E1336" s="193"/>
    </row>
    <row r="1337" ht="22.5" hidden="1" customHeight="1">
      <c r="A1337" s="189"/>
      <c r="B1337" s="59"/>
      <c r="C1337" s="53"/>
      <c r="D1337" s="192"/>
      <c r="E1337" s="193"/>
    </row>
    <row r="1338" ht="22.5" hidden="1" customHeight="1">
      <c r="A1338" s="189"/>
      <c r="B1338" s="59"/>
      <c r="C1338" s="53"/>
      <c r="D1338" s="192"/>
      <c r="E1338" s="193"/>
    </row>
    <row r="1339" ht="22.5" hidden="1" customHeight="1">
      <c r="A1339" s="189"/>
      <c r="B1339" s="59"/>
      <c r="C1339" s="53"/>
      <c r="D1339" s="192"/>
      <c r="E1339" s="193"/>
    </row>
    <row r="1340" ht="22.5" hidden="1" customHeight="1">
      <c r="A1340" s="189"/>
      <c r="B1340" s="59"/>
      <c r="C1340" s="53"/>
      <c r="D1340" s="192"/>
      <c r="E1340" s="193"/>
    </row>
    <row r="1341" ht="22.5" hidden="1" customHeight="1">
      <c r="A1341" s="189"/>
      <c r="B1341" s="59"/>
      <c r="C1341" s="53"/>
      <c r="D1341" s="192"/>
      <c r="E1341" s="193"/>
    </row>
    <row r="1342" ht="22.5" hidden="1" customHeight="1">
      <c r="A1342" s="189"/>
      <c r="B1342" s="59"/>
      <c r="C1342" s="53"/>
      <c r="D1342" s="192"/>
      <c r="E1342" s="193"/>
    </row>
    <row r="1343" ht="22.5" hidden="1" customHeight="1">
      <c r="A1343" s="189"/>
      <c r="B1343" s="59"/>
      <c r="C1343" s="53"/>
      <c r="D1343" s="192"/>
      <c r="E1343" s="193"/>
    </row>
    <row r="1344" ht="22.5" hidden="1" customHeight="1">
      <c r="A1344" s="189"/>
      <c r="B1344" s="59"/>
      <c r="C1344" s="53"/>
      <c r="D1344" s="192"/>
      <c r="E1344" s="193"/>
    </row>
    <row r="1345" ht="22.5" hidden="1" customHeight="1">
      <c r="A1345" s="189"/>
      <c r="B1345" s="59"/>
      <c r="C1345" s="53"/>
      <c r="D1345" s="192"/>
      <c r="E1345" s="193"/>
    </row>
    <row r="1346" ht="22.5" hidden="1" customHeight="1">
      <c r="A1346" s="189"/>
      <c r="B1346" s="59"/>
      <c r="C1346" s="53"/>
      <c r="D1346" s="192"/>
      <c r="E1346" s="193"/>
    </row>
    <row r="1347" ht="22.5" hidden="1" customHeight="1">
      <c r="A1347" s="189"/>
      <c r="B1347" s="59"/>
      <c r="C1347" s="53"/>
      <c r="D1347" s="192"/>
      <c r="E1347" s="193"/>
    </row>
    <row r="1348" ht="22.5" hidden="1" customHeight="1">
      <c r="A1348" s="189"/>
      <c r="B1348" s="59"/>
      <c r="C1348" s="53"/>
      <c r="D1348" s="192"/>
      <c r="E1348" s="193"/>
    </row>
    <row r="1349" ht="22.5" hidden="1" customHeight="1">
      <c r="A1349" s="189"/>
      <c r="B1349" s="59"/>
      <c r="C1349" s="53"/>
      <c r="D1349" s="192"/>
      <c r="E1349" s="193"/>
    </row>
    <row r="1350" ht="22.5" hidden="1" customHeight="1">
      <c r="A1350" s="189"/>
      <c r="B1350" s="59"/>
      <c r="C1350" s="53"/>
      <c r="D1350" s="192"/>
      <c r="E1350" s="193"/>
    </row>
    <row r="1351" ht="22.5" hidden="1" customHeight="1">
      <c r="A1351" s="189"/>
      <c r="B1351" s="59"/>
      <c r="C1351" s="53"/>
      <c r="D1351" s="192"/>
      <c r="E1351" s="193"/>
    </row>
    <row r="1352" ht="22.5" hidden="1" customHeight="1">
      <c r="A1352" s="189"/>
      <c r="B1352" s="59"/>
      <c r="C1352" s="53"/>
      <c r="D1352" s="192"/>
      <c r="E1352" s="193"/>
    </row>
    <row r="1353" ht="22.5" hidden="1" customHeight="1">
      <c r="A1353" s="189"/>
      <c r="B1353" s="59"/>
      <c r="C1353" s="53"/>
      <c r="D1353" s="192"/>
      <c r="E1353" s="193"/>
    </row>
    <row r="1354" ht="22.5" hidden="1" customHeight="1">
      <c r="A1354" s="189"/>
      <c r="B1354" s="59"/>
      <c r="C1354" s="53"/>
      <c r="D1354" s="192"/>
      <c r="E1354" s="193"/>
    </row>
    <row r="1355" ht="22.5" hidden="1" customHeight="1">
      <c r="A1355" s="189"/>
      <c r="B1355" s="59"/>
      <c r="C1355" s="53"/>
      <c r="D1355" s="192"/>
      <c r="E1355" s="193"/>
    </row>
    <row r="1356" ht="22.5" hidden="1" customHeight="1">
      <c r="A1356" s="189"/>
      <c r="B1356" s="59"/>
      <c r="C1356" s="53"/>
      <c r="D1356" s="192"/>
      <c r="E1356" s="193"/>
    </row>
    <row r="1357" ht="22.5" hidden="1" customHeight="1">
      <c r="A1357" s="189"/>
      <c r="B1357" s="59"/>
      <c r="C1357" s="53"/>
      <c r="D1357" s="192"/>
      <c r="E1357" s="193"/>
    </row>
    <row r="1358" ht="22.5" hidden="1" customHeight="1">
      <c r="A1358" s="189"/>
      <c r="B1358" s="59"/>
      <c r="C1358" s="53"/>
      <c r="D1358" s="192"/>
      <c r="E1358" s="193"/>
    </row>
    <row r="1359" ht="22.5" hidden="1" customHeight="1">
      <c r="A1359" s="189"/>
      <c r="B1359" s="59"/>
      <c r="C1359" s="53"/>
      <c r="D1359" s="192"/>
      <c r="E1359" s="193"/>
    </row>
    <row r="1360" ht="22.5" hidden="1" customHeight="1">
      <c r="A1360" s="189"/>
      <c r="B1360" s="59"/>
      <c r="C1360" s="53"/>
      <c r="D1360" s="192"/>
      <c r="E1360" s="193"/>
    </row>
    <row r="1361" ht="22.5" hidden="1" customHeight="1">
      <c r="A1361" s="189"/>
      <c r="B1361" s="59"/>
      <c r="C1361" s="53"/>
      <c r="D1361" s="192"/>
      <c r="E1361" s="193"/>
    </row>
    <row r="1362" ht="22.5" hidden="1" customHeight="1">
      <c r="A1362" s="189"/>
      <c r="B1362" s="59"/>
      <c r="C1362" s="53"/>
      <c r="D1362" s="192"/>
      <c r="E1362" s="193"/>
    </row>
    <row r="1363" ht="22.5" hidden="1" customHeight="1">
      <c r="A1363" s="189"/>
      <c r="B1363" s="59"/>
      <c r="C1363" s="53"/>
      <c r="D1363" s="192"/>
      <c r="E1363" s="193"/>
    </row>
    <row r="1364" ht="22.5" hidden="1" customHeight="1">
      <c r="A1364" s="189"/>
      <c r="B1364" s="59"/>
      <c r="C1364" s="53"/>
      <c r="D1364" s="192"/>
      <c r="E1364" s="193"/>
    </row>
    <row r="1365" ht="22.5" hidden="1" customHeight="1">
      <c r="A1365" s="189"/>
      <c r="B1365" s="59"/>
      <c r="C1365" s="53"/>
      <c r="D1365" s="192"/>
      <c r="E1365" s="193"/>
    </row>
    <row r="1366" ht="22.5" hidden="1" customHeight="1">
      <c r="A1366" s="189"/>
      <c r="B1366" s="59"/>
      <c r="C1366" s="53"/>
      <c r="D1366" s="192"/>
      <c r="E1366" s="193"/>
    </row>
    <row r="1367" ht="22.5" hidden="1" customHeight="1">
      <c r="A1367" s="189"/>
      <c r="B1367" s="59"/>
      <c r="C1367" s="53"/>
      <c r="D1367" s="192"/>
      <c r="E1367" s="193"/>
    </row>
    <row r="1368" ht="22.5" hidden="1" customHeight="1">
      <c r="A1368" s="189"/>
      <c r="B1368" s="59"/>
      <c r="C1368" s="53"/>
      <c r="D1368" s="192"/>
      <c r="E1368" s="193"/>
    </row>
    <row r="1369" ht="22.5" hidden="1" customHeight="1">
      <c r="A1369" s="189"/>
      <c r="B1369" s="59"/>
      <c r="C1369" s="53"/>
      <c r="D1369" s="192"/>
      <c r="E1369" s="193"/>
    </row>
    <row r="1370" ht="22.5" hidden="1" customHeight="1">
      <c r="A1370" s="189"/>
      <c r="B1370" s="59"/>
      <c r="C1370" s="53"/>
      <c r="D1370" s="192"/>
      <c r="E1370" s="193"/>
    </row>
    <row r="1371" ht="22.5" hidden="1" customHeight="1">
      <c r="A1371" s="189"/>
      <c r="B1371" s="59"/>
      <c r="C1371" s="53"/>
      <c r="D1371" s="192"/>
      <c r="E1371" s="193"/>
    </row>
    <row r="1372" ht="22.5" hidden="1" customHeight="1">
      <c r="A1372" s="189"/>
      <c r="B1372" s="59"/>
      <c r="C1372" s="53"/>
      <c r="D1372" s="192"/>
      <c r="E1372" s="193"/>
    </row>
    <row r="1373" ht="22.5" hidden="1" customHeight="1">
      <c r="A1373" s="189"/>
      <c r="B1373" s="59"/>
      <c r="C1373" s="53"/>
      <c r="D1373" s="192"/>
      <c r="E1373" s="193"/>
    </row>
    <row r="1374" ht="22.5" hidden="1" customHeight="1">
      <c r="A1374" s="189"/>
      <c r="B1374" s="59"/>
      <c r="C1374" s="53"/>
      <c r="D1374" s="192"/>
      <c r="E1374" s="193"/>
    </row>
    <row r="1375" ht="22.5" hidden="1" customHeight="1">
      <c r="A1375" s="189"/>
      <c r="B1375" s="59"/>
      <c r="C1375" s="53"/>
      <c r="D1375" s="192"/>
      <c r="E1375" s="193"/>
    </row>
    <row r="1376" ht="22.5" hidden="1" customHeight="1">
      <c r="A1376" s="189"/>
      <c r="B1376" s="59"/>
      <c r="C1376" s="53"/>
      <c r="D1376" s="192"/>
      <c r="E1376" s="193"/>
    </row>
    <row r="1377" ht="22.5" hidden="1" customHeight="1">
      <c r="A1377" s="189"/>
      <c r="B1377" s="59"/>
      <c r="C1377" s="53"/>
      <c r="D1377" s="192"/>
      <c r="E1377" s="193"/>
    </row>
    <row r="1378" ht="22.5" hidden="1" customHeight="1">
      <c r="A1378" s="189"/>
      <c r="B1378" s="59"/>
      <c r="C1378" s="53"/>
      <c r="D1378" s="192"/>
      <c r="E1378" s="193"/>
    </row>
    <row r="1379" ht="22.5" hidden="1" customHeight="1">
      <c r="A1379" s="189"/>
      <c r="B1379" s="59"/>
      <c r="C1379" s="53"/>
      <c r="D1379" s="192"/>
      <c r="E1379" s="193"/>
    </row>
    <row r="1380" ht="22.5" hidden="1" customHeight="1">
      <c r="A1380" s="189"/>
      <c r="B1380" s="59"/>
      <c r="C1380" s="53"/>
      <c r="D1380" s="192"/>
      <c r="E1380" s="193"/>
    </row>
    <row r="1381" ht="22.5" hidden="1" customHeight="1">
      <c r="A1381" s="189"/>
      <c r="B1381" s="59"/>
      <c r="C1381" s="53"/>
      <c r="D1381" s="192"/>
      <c r="E1381" s="193"/>
    </row>
    <row r="1382" ht="22.5" hidden="1" customHeight="1">
      <c r="A1382" s="189"/>
      <c r="B1382" s="59"/>
      <c r="C1382" s="53"/>
      <c r="D1382" s="192"/>
      <c r="E1382" s="193"/>
    </row>
    <row r="1383" ht="22.5" hidden="1" customHeight="1">
      <c r="A1383" s="189"/>
      <c r="B1383" s="59"/>
      <c r="C1383" s="53"/>
      <c r="D1383" s="192"/>
      <c r="E1383" s="193"/>
    </row>
    <row r="1384" ht="22.5" hidden="1" customHeight="1">
      <c r="A1384" s="189"/>
      <c r="B1384" s="59"/>
      <c r="C1384" s="53"/>
      <c r="D1384" s="192"/>
      <c r="E1384" s="193"/>
    </row>
    <row r="1385" ht="22.5" hidden="1" customHeight="1">
      <c r="A1385" s="189"/>
      <c r="B1385" s="59"/>
      <c r="C1385" s="53"/>
      <c r="D1385" s="192"/>
      <c r="E1385" s="193"/>
    </row>
    <row r="1386" ht="22.5" hidden="1" customHeight="1">
      <c r="A1386" s="189"/>
      <c r="B1386" s="59"/>
      <c r="C1386" s="53"/>
      <c r="D1386" s="192"/>
      <c r="E1386" s="193"/>
    </row>
    <row r="1387" ht="22.5" hidden="1" customHeight="1">
      <c r="A1387" s="189"/>
      <c r="B1387" s="59"/>
      <c r="C1387" s="53"/>
      <c r="D1387" s="192"/>
      <c r="E1387" s="193"/>
    </row>
    <row r="1388" ht="22.5" hidden="1" customHeight="1">
      <c r="A1388" s="189"/>
      <c r="B1388" s="59"/>
      <c r="C1388" s="53"/>
      <c r="D1388" s="192"/>
      <c r="E1388" s="193"/>
    </row>
    <row r="1389" ht="22.5" hidden="1" customHeight="1">
      <c r="A1389" s="189"/>
      <c r="B1389" s="59"/>
      <c r="C1389" s="53"/>
      <c r="D1389" s="192"/>
      <c r="E1389" s="193"/>
    </row>
    <row r="1390" ht="22.5" hidden="1" customHeight="1">
      <c r="A1390" s="189"/>
      <c r="B1390" s="59"/>
      <c r="C1390" s="53"/>
      <c r="D1390" s="192"/>
      <c r="E1390" s="193"/>
    </row>
    <row r="1391" ht="22.5" hidden="1" customHeight="1">
      <c r="A1391" s="189"/>
      <c r="B1391" s="59"/>
      <c r="C1391" s="53"/>
      <c r="D1391" s="192"/>
      <c r="E1391" s="193"/>
    </row>
    <row r="1392" ht="22.5" hidden="1" customHeight="1">
      <c r="A1392" s="189"/>
      <c r="B1392" s="59"/>
      <c r="C1392" s="53"/>
      <c r="D1392" s="192"/>
      <c r="E1392" s="193"/>
    </row>
    <row r="1393" ht="22.5" hidden="1" customHeight="1">
      <c r="A1393" s="189"/>
      <c r="B1393" s="59"/>
      <c r="C1393" s="53"/>
      <c r="D1393" s="192"/>
      <c r="E1393" s="193"/>
    </row>
    <row r="1394" ht="22.5" hidden="1" customHeight="1">
      <c r="A1394" s="189"/>
      <c r="B1394" s="59"/>
      <c r="C1394" s="53"/>
      <c r="D1394" s="192"/>
      <c r="E1394" s="193"/>
    </row>
    <row r="1395" ht="22.5" hidden="1" customHeight="1">
      <c r="A1395" s="189"/>
      <c r="B1395" s="59"/>
      <c r="C1395" s="53"/>
      <c r="D1395" s="192"/>
      <c r="E1395" s="193"/>
    </row>
    <row r="1396" ht="22.5" hidden="1" customHeight="1">
      <c r="A1396" s="189"/>
      <c r="B1396" s="59"/>
      <c r="C1396" s="53"/>
      <c r="D1396" s="192"/>
      <c r="E1396" s="193"/>
    </row>
    <row r="1397" ht="22.5" hidden="1" customHeight="1">
      <c r="A1397" s="189"/>
      <c r="B1397" s="59"/>
      <c r="C1397" s="53"/>
      <c r="D1397" s="192"/>
      <c r="E1397" s="193"/>
    </row>
    <row r="1398" ht="22.5" hidden="1" customHeight="1">
      <c r="A1398" s="189"/>
      <c r="B1398" s="59"/>
      <c r="C1398" s="53"/>
      <c r="D1398" s="192"/>
      <c r="E1398" s="193"/>
    </row>
    <row r="1399" ht="22.5" hidden="1" customHeight="1">
      <c r="A1399" s="189"/>
      <c r="B1399" s="59"/>
      <c r="C1399" s="53"/>
      <c r="D1399" s="192"/>
      <c r="E1399" s="193"/>
    </row>
    <row r="1400" ht="22.5" hidden="1" customHeight="1">
      <c r="A1400" s="189"/>
      <c r="B1400" s="59"/>
      <c r="C1400" s="53"/>
      <c r="D1400" s="192"/>
      <c r="E1400" s="193"/>
    </row>
    <row r="1401" ht="22.5" hidden="1" customHeight="1">
      <c r="A1401" s="189"/>
      <c r="B1401" s="59"/>
      <c r="C1401" s="53"/>
      <c r="D1401" s="192"/>
      <c r="E1401" s="193"/>
    </row>
    <row r="1402" ht="22.5" hidden="1" customHeight="1">
      <c r="A1402" s="189"/>
      <c r="B1402" s="59"/>
      <c r="C1402" s="53"/>
      <c r="D1402" s="192"/>
      <c r="E1402" s="193"/>
    </row>
    <row r="1403" ht="22.5" hidden="1" customHeight="1">
      <c r="A1403" s="189"/>
      <c r="B1403" s="59"/>
      <c r="C1403" s="53"/>
      <c r="D1403" s="192"/>
      <c r="E1403" s="193"/>
    </row>
    <row r="1404" ht="22.5" hidden="1" customHeight="1">
      <c r="A1404" s="189"/>
      <c r="B1404" s="59"/>
      <c r="C1404" s="53"/>
      <c r="D1404" s="192"/>
      <c r="E1404" s="193"/>
    </row>
    <row r="1405" ht="22.5" hidden="1" customHeight="1">
      <c r="A1405" s="189"/>
      <c r="B1405" s="59"/>
      <c r="C1405" s="53"/>
      <c r="D1405" s="192"/>
      <c r="E1405" s="193"/>
    </row>
    <row r="1406" ht="22.5" hidden="1" customHeight="1">
      <c r="A1406" s="189"/>
      <c r="B1406" s="59"/>
      <c r="C1406" s="53"/>
      <c r="D1406" s="192"/>
      <c r="E1406" s="193"/>
    </row>
    <row r="1407" ht="22.5" hidden="1" customHeight="1">
      <c r="A1407" s="189"/>
      <c r="B1407" s="59"/>
      <c r="C1407" s="53"/>
      <c r="D1407" s="192"/>
      <c r="E1407" s="193"/>
    </row>
    <row r="1408" ht="22.5" hidden="1" customHeight="1">
      <c r="A1408" s="189"/>
      <c r="B1408" s="59"/>
      <c r="C1408" s="53"/>
      <c r="D1408" s="192"/>
      <c r="E1408" s="193"/>
    </row>
    <row r="1409" ht="22.5" hidden="1" customHeight="1">
      <c r="A1409" s="189"/>
      <c r="B1409" s="59"/>
      <c r="C1409" s="53"/>
      <c r="D1409" s="192"/>
      <c r="E1409" s="193"/>
    </row>
    <row r="1410" ht="22.5" hidden="1" customHeight="1">
      <c r="A1410" s="189"/>
      <c r="B1410" s="59"/>
      <c r="C1410" s="53"/>
      <c r="D1410" s="192"/>
      <c r="E1410" s="193"/>
    </row>
    <row r="1411" ht="22.5" hidden="1" customHeight="1">
      <c r="A1411" s="189"/>
      <c r="B1411" s="59"/>
      <c r="C1411" s="53"/>
      <c r="D1411" s="192"/>
      <c r="E1411" s="193"/>
    </row>
    <row r="1412" ht="22.5" hidden="1" customHeight="1">
      <c r="A1412" s="189"/>
      <c r="B1412" s="59"/>
      <c r="C1412" s="53"/>
      <c r="D1412" s="192"/>
      <c r="E1412" s="193"/>
    </row>
    <row r="1413" ht="22.5" hidden="1" customHeight="1">
      <c r="A1413" s="189"/>
      <c r="B1413" s="59"/>
      <c r="C1413" s="53"/>
      <c r="D1413" s="192"/>
      <c r="E1413" s="193"/>
    </row>
    <row r="1414" ht="22.5" hidden="1" customHeight="1">
      <c r="A1414" s="189"/>
      <c r="B1414" s="59"/>
      <c r="C1414" s="53"/>
      <c r="D1414" s="192"/>
      <c r="E1414" s="193"/>
    </row>
    <row r="1415" ht="22.5" hidden="1" customHeight="1">
      <c r="A1415" s="189"/>
      <c r="B1415" s="59"/>
      <c r="C1415" s="53"/>
      <c r="D1415" s="192"/>
      <c r="E1415" s="193"/>
    </row>
    <row r="1416" ht="22.5" hidden="1" customHeight="1">
      <c r="A1416" s="189"/>
      <c r="B1416" s="59"/>
      <c r="C1416" s="53"/>
      <c r="D1416" s="192"/>
      <c r="E1416" s="193"/>
    </row>
    <row r="1417" ht="22.5" hidden="1" customHeight="1">
      <c r="A1417" s="189"/>
      <c r="B1417" s="59"/>
      <c r="C1417" s="53"/>
      <c r="D1417" s="192"/>
      <c r="E1417" s="193"/>
    </row>
    <row r="1418" ht="22.5" hidden="1" customHeight="1">
      <c r="A1418" s="189"/>
      <c r="B1418" s="59"/>
      <c r="C1418" s="53"/>
      <c r="D1418" s="192"/>
      <c r="E1418" s="193"/>
    </row>
    <row r="1419" ht="22.5" hidden="1" customHeight="1">
      <c r="A1419" s="189"/>
      <c r="B1419" s="59"/>
      <c r="C1419" s="53"/>
      <c r="D1419" s="192"/>
      <c r="E1419" s="193"/>
    </row>
    <row r="1420" ht="22.5" hidden="1" customHeight="1">
      <c r="A1420" s="189"/>
      <c r="B1420" s="59"/>
      <c r="C1420" s="53"/>
      <c r="D1420" s="192"/>
      <c r="E1420" s="193"/>
    </row>
    <row r="1421" ht="22.5" hidden="1" customHeight="1">
      <c r="A1421" s="189"/>
      <c r="B1421" s="59"/>
      <c r="C1421" s="53"/>
      <c r="D1421" s="192"/>
      <c r="E1421" s="193"/>
    </row>
    <row r="1422" ht="22.5" hidden="1" customHeight="1">
      <c r="A1422" s="189"/>
      <c r="B1422" s="59"/>
      <c r="C1422" s="53"/>
      <c r="D1422" s="192"/>
      <c r="E1422" s="193"/>
    </row>
    <row r="1423" ht="22.5" hidden="1" customHeight="1">
      <c r="A1423" s="189"/>
      <c r="B1423" s="59"/>
      <c r="C1423" s="53"/>
      <c r="D1423" s="192"/>
      <c r="E1423" s="193"/>
    </row>
    <row r="1424" ht="22.5" hidden="1" customHeight="1">
      <c r="A1424" s="189"/>
      <c r="B1424" s="59"/>
      <c r="C1424" s="53"/>
      <c r="D1424" s="192"/>
      <c r="E1424" s="193"/>
    </row>
    <row r="1425" ht="22.5" hidden="1" customHeight="1">
      <c r="A1425" s="189"/>
      <c r="B1425" s="59"/>
      <c r="C1425" s="53"/>
      <c r="D1425" s="192"/>
      <c r="E1425" s="193"/>
    </row>
    <row r="1426" ht="22.5" hidden="1" customHeight="1">
      <c r="A1426" s="189"/>
      <c r="B1426" s="59"/>
      <c r="C1426" s="53"/>
      <c r="D1426" s="192"/>
      <c r="E1426" s="193"/>
    </row>
    <row r="1427" ht="22.5" hidden="1" customHeight="1">
      <c r="A1427" s="189"/>
      <c r="B1427" s="59"/>
      <c r="C1427" s="53"/>
      <c r="D1427" s="192"/>
      <c r="E1427" s="193"/>
    </row>
    <row r="1428" ht="22.5" hidden="1" customHeight="1">
      <c r="A1428" s="189"/>
      <c r="B1428" s="59"/>
      <c r="C1428" s="53"/>
      <c r="D1428" s="192"/>
      <c r="E1428" s="193"/>
    </row>
    <row r="1429" ht="22.5" hidden="1" customHeight="1">
      <c r="A1429" s="189"/>
      <c r="B1429" s="59"/>
      <c r="C1429" s="53"/>
      <c r="D1429" s="192"/>
      <c r="E1429" s="193"/>
    </row>
    <row r="1430" ht="22.5" hidden="1" customHeight="1">
      <c r="A1430" s="189"/>
      <c r="B1430" s="59"/>
      <c r="C1430" s="53"/>
      <c r="D1430" s="192"/>
      <c r="E1430" s="193"/>
    </row>
    <row r="1431" ht="22.5" hidden="1" customHeight="1">
      <c r="A1431" s="189"/>
      <c r="B1431" s="59"/>
      <c r="C1431" s="53"/>
      <c r="D1431" s="192"/>
      <c r="E1431" s="193"/>
    </row>
    <row r="1432" ht="22.5" hidden="1" customHeight="1">
      <c r="A1432" s="189"/>
      <c r="B1432" s="59"/>
      <c r="C1432" s="53"/>
      <c r="D1432" s="192"/>
      <c r="E1432" s="193"/>
    </row>
    <row r="1433" ht="22.5" hidden="1" customHeight="1">
      <c r="A1433" s="189"/>
      <c r="B1433" s="59"/>
      <c r="C1433" s="53"/>
      <c r="D1433" s="192"/>
      <c r="E1433" s="193"/>
    </row>
    <row r="1434" ht="22.5" hidden="1" customHeight="1">
      <c r="A1434" s="189"/>
      <c r="B1434" s="59"/>
      <c r="C1434" s="53"/>
      <c r="D1434" s="192"/>
      <c r="E1434" s="193"/>
    </row>
    <row r="1435" ht="22.5" hidden="1" customHeight="1">
      <c r="A1435" s="189"/>
      <c r="B1435" s="59"/>
      <c r="C1435" s="53"/>
      <c r="D1435" s="192"/>
      <c r="E1435" s="193"/>
    </row>
    <row r="1436" ht="22.5" hidden="1" customHeight="1">
      <c r="A1436" s="189"/>
      <c r="B1436" s="59"/>
      <c r="C1436" s="53"/>
      <c r="D1436" s="192"/>
      <c r="E1436" s="193"/>
    </row>
    <row r="1437" ht="22.5" hidden="1" customHeight="1">
      <c r="A1437" s="189"/>
      <c r="B1437" s="59"/>
      <c r="C1437" s="53"/>
      <c r="D1437" s="192"/>
      <c r="E1437" s="193"/>
    </row>
    <row r="1438" ht="22.5" hidden="1" customHeight="1">
      <c r="A1438" s="189"/>
      <c r="B1438" s="59"/>
      <c r="C1438" s="53"/>
      <c r="D1438" s="192"/>
      <c r="E1438" s="193"/>
    </row>
    <row r="1439" ht="22.5" hidden="1" customHeight="1">
      <c r="A1439" s="189"/>
      <c r="B1439" s="59"/>
      <c r="C1439" s="53"/>
      <c r="D1439" s="192"/>
      <c r="E1439" s="193"/>
    </row>
    <row r="1440" ht="22.5" hidden="1" customHeight="1">
      <c r="A1440" s="189"/>
      <c r="B1440" s="59"/>
      <c r="C1440" s="53"/>
      <c r="D1440" s="192"/>
      <c r="E1440" s="193"/>
    </row>
    <row r="1441" ht="22.5" hidden="1" customHeight="1">
      <c r="A1441" s="189"/>
      <c r="B1441" s="59"/>
      <c r="C1441" s="53"/>
      <c r="D1441" s="192"/>
      <c r="E1441" s="193"/>
    </row>
    <row r="1442" ht="22.5" hidden="1" customHeight="1">
      <c r="A1442" s="189"/>
      <c r="B1442" s="59"/>
      <c r="C1442" s="53"/>
      <c r="D1442" s="192"/>
      <c r="E1442" s="193"/>
    </row>
    <row r="1443" ht="22.5" hidden="1" customHeight="1">
      <c r="A1443" s="189"/>
      <c r="B1443" s="59"/>
      <c r="C1443" s="53"/>
      <c r="D1443" s="192"/>
      <c r="E1443" s="193"/>
    </row>
    <row r="1444" ht="22.5" hidden="1" customHeight="1">
      <c r="A1444" s="189"/>
      <c r="B1444" s="59"/>
      <c r="C1444" s="53"/>
      <c r="D1444" s="192"/>
      <c r="E1444" s="193"/>
    </row>
    <row r="1445" ht="22.5" hidden="1" customHeight="1">
      <c r="A1445" s="189"/>
      <c r="B1445" s="59"/>
      <c r="C1445" s="53"/>
      <c r="D1445" s="192"/>
      <c r="E1445" s="193"/>
    </row>
    <row r="1446" ht="22.5" hidden="1" customHeight="1">
      <c r="A1446" s="189"/>
      <c r="B1446" s="59"/>
      <c r="C1446" s="53"/>
      <c r="D1446" s="192"/>
      <c r="E1446" s="193"/>
    </row>
    <row r="1447" ht="22.5" hidden="1" customHeight="1">
      <c r="A1447" s="189"/>
      <c r="B1447" s="59"/>
      <c r="C1447" s="53"/>
      <c r="D1447" s="192"/>
      <c r="E1447" s="193"/>
    </row>
    <row r="1448" ht="22.5" hidden="1" customHeight="1">
      <c r="A1448" s="189"/>
      <c r="B1448" s="59"/>
      <c r="C1448" s="53"/>
      <c r="D1448" s="192"/>
      <c r="E1448" s="193"/>
    </row>
    <row r="1449" ht="22.5" hidden="1" customHeight="1">
      <c r="A1449" s="189"/>
      <c r="B1449" s="59"/>
      <c r="C1449" s="53"/>
      <c r="D1449" s="192"/>
      <c r="E1449" s="193"/>
    </row>
    <row r="1450" ht="22.5" hidden="1" customHeight="1">
      <c r="A1450" s="189"/>
      <c r="B1450" s="59"/>
      <c r="C1450" s="53"/>
      <c r="D1450" s="192"/>
      <c r="E1450" s="193"/>
    </row>
    <row r="1451" ht="22.5" hidden="1" customHeight="1">
      <c r="A1451" s="189"/>
      <c r="B1451" s="59"/>
      <c r="C1451" s="53"/>
      <c r="D1451" s="192"/>
      <c r="E1451" s="193"/>
    </row>
    <row r="1452" ht="22.5" hidden="1" customHeight="1">
      <c r="A1452" s="189"/>
      <c r="B1452" s="59"/>
      <c r="C1452" s="53"/>
      <c r="D1452" s="192"/>
      <c r="E1452" s="193"/>
    </row>
    <row r="1453" ht="22.5" hidden="1" customHeight="1">
      <c r="A1453" s="189"/>
      <c r="B1453" s="59"/>
      <c r="C1453" s="53"/>
      <c r="D1453" s="192"/>
      <c r="E1453" s="193"/>
    </row>
    <row r="1454" ht="22.5" hidden="1" customHeight="1">
      <c r="A1454" s="189"/>
      <c r="B1454" s="59"/>
      <c r="C1454" s="53"/>
      <c r="D1454" s="192"/>
      <c r="E1454" s="193"/>
    </row>
    <row r="1455" ht="22.5" hidden="1" customHeight="1">
      <c r="A1455" s="189"/>
      <c r="B1455" s="59"/>
      <c r="C1455" s="53"/>
      <c r="D1455" s="192"/>
      <c r="E1455" s="193"/>
    </row>
    <row r="1456" ht="22.5" hidden="1" customHeight="1">
      <c r="A1456" s="189"/>
      <c r="B1456" s="59"/>
      <c r="C1456" s="53"/>
      <c r="D1456" s="192"/>
      <c r="E1456" s="193"/>
    </row>
    <row r="1457" ht="22.5" hidden="1" customHeight="1">
      <c r="A1457" s="189"/>
      <c r="B1457" s="59"/>
      <c r="C1457" s="53"/>
      <c r="D1457" s="192"/>
      <c r="E1457" s="193"/>
    </row>
    <row r="1458" ht="22.5" hidden="1" customHeight="1">
      <c r="A1458" s="189"/>
      <c r="B1458" s="59"/>
      <c r="C1458" s="53"/>
      <c r="D1458" s="192"/>
      <c r="E1458" s="193"/>
    </row>
    <row r="1459" ht="22.5" hidden="1" customHeight="1">
      <c r="A1459" s="189"/>
      <c r="B1459" s="59"/>
      <c r="C1459" s="53"/>
      <c r="D1459" s="192"/>
      <c r="E1459" s="193"/>
    </row>
    <row r="1460" ht="22.5" hidden="1" customHeight="1">
      <c r="A1460" s="189"/>
      <c r="B1460" s="59"/>
      <c r="C1460" s="53"/>
      <c r="D1460" s="192"/>
      <c r="E1460" s="193"/>
    </row>
    <row r="1461" ht="22.5" hidden="1" customHeight="1">
      <c r="A1461" s="189"/>
      <c r="B1461" s="59"/>
      <c r="C1461" s="53"/>
      <c r="D1461" s="192"/>
      <c r="E1461" s="193"/>
    </row>
    <row r="1462" ht="22.5" hidden="1" customHeight="1">
      <c r="A1462" s="189"/>
      <c r="B1462" s="59"/>
      <c r="C1462" s="53"/>
      <c r="D1462" s="192"/>
      <c r="E1462" s="193"/>
    </row>
    <row r="1463" ht="22.5" hidden="1" customHeight="1">
      <c r="A1463" s="189"/>
      <c r="B1463" s="59"/>
      <c r="C1463" s="53"/>
      <c r="D1463" s="192"/>
      <c r="E1463" s="193"/>
    </row>
    <row r="1464" ht="22.5" hidden="1" customHeight="1">
      <c r="A1464" s="189"/>
      <c r="B1464" s="59"/>
      <c r="C1464" s="53"/>
      <c r="D1464" s="192"/>
      <c r="E1464" s="193"/>
    </row>
    <row r="1465" ht="22.5" hidden="1" customHeight="1">
      <c r="A1465" s="189"/>
      <c r="B1465" s="59"/>
      <c r="C1465" s="53"/>
      <c r="D1465" s="192"/>
      <c r="E1465" s="193"/>
    </row>
    <row r="1466" ht="22.5" hidden="1" customHeight="1">
      <c r="A1466" s="189"/>
      <c r="B1466" s="59"/>
      <c r="C1466" s="53"/>
      <c r="D1466" s="192"/>
      <c r="E1466" s="193"/>
    </row>
    <row r="1467" ht="22.5" hidden="1" customHeight="1">
      <c r="A1467" s="189"/>
      <c r="B1467" s="59"/>
      <c r="C1467" s="53"/>
      <c r="D1467" s="192"/>
      <c r="E1467" s="193"/>
    </row>
    <row r="1468" ht="22.5" hidden="1" customHeight="1">
      <c r="A1468" s="189"/>
      <c r="B1468" s="59"/>
      <c r="C1468" s="53"/>
      <c r="D1468" s="192"/>
      <c r="E1468" s="193"/>
    </row>
    <row r="1469" ht="22.5" hidden="1" customHeight="1">
      <c r="A1469" s="189"/>
      <c r="B1469" s="59"/>
      <c r="C1469" s="53"/>
      <c r="D1469" s="192"/>
      <c r="E1469" s="193"/>
    </row>
    <row r="1470" ht="22.5" hidden="1" customHeight="1">
      <c r="A1470" s="189"/>
      <c r="B1470" s="59"/>
      <c r="C1470" s="53"/>
      <c r="D1470" s="192"/>
      <c r="E1470" s="193"/>
    </row>
    <row r="1471" ht="22.5" hidden="1" customHeight="1">
      <c r="A1471" s="189"/>
      <c r="B1471" s="59"/>
      <c r="C1471" s="53"/>
      <c r="D1471" s="192"/>
      <c r="E1471" s="193"/>
    </row>
    <row r="1472" ht="22.5" hidden="1" customHeight="1">
      <c r="A1472" s="189"/>
      <c r="B1472" s="59"/>
      <c r="C1472" s="53"/>
      <c r="D1472" s="192"/>
      <c r="E1472" s="193"/>
    </row>
    <row r="1473" ht="22.5" hidden="1" customHeight="1">
      <c r="A1473" s="189"/>
      <c r="B1473" s="59"/>
      <c r="C1473" s="53"/>
      <c r="D1473" s="192"/>
      <c r="E1473" s="193"/>
    </row>
    <row r="1474" ht="22.5" hidden="1" customHeight="1">
      <c r="A1474" s="189"/>
      <c r="B1474" s="59"/>
      <c r="C1474" s="53"/>
      <c r="D1474" s="192"/>
      <c r="E1474" s="193"/>
    </row>
    <row r="1475" ht="22.5" hidden="1" customHeight="1">
      <c r="A1475" s="189"/>
      <c r="B1475" s="59"/>
      <c r="C1475" s="53"/>
      <c r="D1475" s="192"/>
      <c r="E1475" s="193"/>
    </row>
    <row r="1476" ht="22.5" hidden="1" customHeight="1">
      <c r="A1476" s="189"/>
      <c r="B1476" s="59"/>
      <c r="C1476" s="53"/>
      <c r="D1476" s="192"/>
      <c r="E1476" s="193"/>
    </row>
    <row r="1477" ht="22.5" hidden="1" customHeight="1">
      <c r="A1477" s="189"/>
      <c r="B1477" s="59"/>
      <c r="C1477" s="53"/>
      <c r="D1477" s="192"/>
      <c r="E1477" s="193"/>
    </row>
    <row r="1478" ht="22.5" hidden="1" customHeight="1">
      <c r="A1478" s="189"/>
      <c r="B1478" s="59"/>
      <c r="C1478" s="53"/>
      <c r="D1478" s="192"/>
      <c r="E1478" s="193"/>
    </row>
    <row r="1479" ht="22.5" hidden="1" customHeight="1">
      <c r="A1479" s="189"/>
      <c r="B1479" s="59"/>
      <c r="C1479" s="53"/>
      <c r="D1479" s="192"/>
      <c r="E1479" s="193"/>
    </row>
    <row r="1480" ht="22.5" hidden="1" customHeight="1">
      <c r="A1480" s="189"/>
      <c r="B1480" s="59"/>
      <c r="C1480" s="53"/>
      <c r="D1480" s="192"/>
      <c r="E1480" s="193"/>
    </row>
    <row r="1481" ht="22.5" hidden="1" customHeight="1">
      <c r="A1481" s="189"/>
      <c r="B1481" s="59"/>
      <c r="C1481" s="53"/>
      <c r="D1481" s="192"/>
      <c r="E1481" s="193"/>
    </row>
    <row r="1482" ht="22.5" hidden="1" customHeight="1">
      <c r="A1482" s="189"/>
      <c r="B1482" s="59"/>
      <c r="C1482" s="53"/>
      <c r="D1482" s="192"/>
      <c r="E1482" s="193"/>
    </row>
    <row r="1483" ht="22.5" hidden="1" customHeight="1">
      <c r="A1483" s="189"/>
      <c r="B1483" s="59"/>
      <c r="C1483" s="53"/>
      <c r="D1483" s="192"/>
      <c r="E1483" s="193"/>
    </row>
    <row r="1484" ht="22.5" hidden="1" customHeight="1">
      <c r="A1484" s="189"/>
      <c r="B1484" s="59"/>
      <c r="C1484" s="53"/>
      <c r="D1484" s="192"/>
      <c r="E1484" s="193"/>
    </row>
    <row r="1485" ht="22.5" hidden="1" customHeight="1">
      <c r="A1485" s="189"/>
      <c r="B1485" s="59"/>
      <c r="C1485" s="53"/>
      <c r="D1485" s="192"/>
      <c r="E1485" s="193"/>
    </row>
    <row r="1486" ht="22.5" hidden="1" customHeight="1">
      <c r="A1486" s="189"/>
      <c r="B1486" s="59"/>
      <c r="C1486" s="53"/>
      <c r="D1486" s="192"/>
      <c r="E1486" s="193"/>
    </row>
    <row r="1487" ht="22.5" hidden="1" customHeight="1">
      <c r="A1487" s="189"/>
      <c r="B1487" s="59"/>
      <c r="C1487" s="53"/>
      <c r="D1487" s="192"/>
      <c r="E1487" s="193"/>
    </row>
    <row r="1488" ht="22.5" hidden="1" customHeight="1">
      <c r="A1488" s="189"/>
      <c r="B1488" s="59"/>
      <c r="C1488" s="53"/>
      <c r="D1488" s="192"/>
      <c r="E1488" s="193"/>
    </row>
    <row r="1489" ht="22.5" hidden="1" customHeight="1">
      <c r="A1489" s="189"/>
      <c r="B1489" s="59"/>
      <c r="C1489" s="53"/>
      <c r="D1489" s="192"/>
      <c r="E1489" s="193"/>
    </row>
    <row r="1490" ht="22.5" hidden="1" customHeight="1">
      <c r="A1490" s="189"/>
      <c r="B1490" s="59"/>
      <c r="C1490" s="53"/>
      <c r="D1490" s="192"/>
      <c r="E1490" s="193"/>
    </row>
    <row r="1491" ht="22.5" hidden="1" customHeight="1">
      <c r="A1491" s="189"/>
      <c r="B1491" s="59"/>
      <c r="C1491" s="53"/>
      <c r="D1491" s="192"/>
      <c r="E1491" s="193"/>
    </row>
    <row r="1492" ht="22.5" hidden="1" customHeight="1">
      <c r="A1492" s="189"/>
      <c r="B1492" s="59"/>
      <c r="C1492" s="53"/>
      <c r="D1492" s="192"/>
      <c r="E1492" s="193"/>
    </row>
    <row r="1493" ht="22.5" hidden="1" customHeight="1">
      <c r="A1493" s="189"/>
      <c r="B1493" s="59"/>
      <c r="C1493" s="53"/>
      <c r="D1493" s="192"/>
      <c r="E1493" s="193"/>
    </row>
    <row r="1494" ht="22.5" hidden="1" customHeight="1">
      <c r="A1494" s="189"/>
      <c r="B1494" s="59"/>
      <c r="C1494" s="53"/>
      <c r="D1494" s="192"/>
      <c r="E1494" s="193"/>
    </row>
    <row r="1495" ht="22.5" hidden="1" customHeight="1">
      <c r="A1495" s="189"/>
      <c r="B1495" s="59"/>
      <c r="C1495" s="53"/>
      <c r="D1495" s="192"/>
      <c r="E1495" s="193"/>
    </row>
    <row r="1496" ht="22.5" hidden="1" customHeight="1">
      <c r="A1496" s="189"/>
      <c r="B1496" s="59"/>
      <c r="C1496" s="53"/>
      <c r="D1496" s="192"/>
      <c r="E1496" s="193"/>
    </row>
    <row r="1497" ht="22.5" hidden="1" customHeight="1">
      <c r="A1497" s="189"/>
      <c r="B1497" s="59"/>
      <c r="C1497" s="53"/>
      <c r="D1497" s="192"/>
      <c r="E1497" s="193"/>
    </row>
    <row r="1498" ht="22.5" hidden="1" customHeight="1">
      <c r="A1498" s="189"/>
      <c r="B1498" s="59"/>
      <c r="C1498" s="53"/>
      <c r="D1498" s="192"/>
      <c r="E1498" s="193"/>
    </row>
    <row r="1499" ht="22.5" hidden="1" customHeight="1">
      <c r="A1499" s="189"/>
      <c r="B1499" s="59"/>
      <c r="C1499" s="53"/>
      <c r="D1499" s="192"/>
      <c r="E1499" s="193"/>
    </row>
    <row r="1500" ht="22.5" hidden="1" customHeight="1">
      <c r="A1500" s="189"/>
      <c r="B1500" s="59"/>
      <c r="C1500" s="53"/>
      <c r="D1500" s="192"/>
      <c r="E1500" s="193"/>
    </row>
    <row r="1501" ht="22.5" hidden="1" customHeight="1">
      <c r="A1501" s="189"/>
      <c r="B1501" s="59"/>
      <c r="C1501" s="53"/>
      <c r="D1501" s="192"/>
      <c r="E1501" s="193"/>
    </row>
    <row r="1502" ht="22.5" hidden="1" customHeight="1">
      <c r="A1502" s="189"/>
      <c r="B1502" s="59"/>
      <c r="C1502" s="53"/>
      <c r="D1502" s="192"/>
      <c r="E1502" s="193"/>
    </row>
    <row r="1503" ht="22.5" hidden="1" customHeight="1">
      <c r="A1503" s="189"/>
      <c r="B1503" s="59"/>
      <c r="C1503" s="53"/>
      <c r="D1503" s="192"/>
      <c r="E1503" s="193"/>
    </row>
    <row r="1504" ht="22.5" hidden="1" customHeight="1">
      <c r="A1504" s="189"/>
      <c r="B1504" s="59"/>
      <c r="C1504" s="53"/>
      <c r="D1504" s="192"/>
      <c r="E1504" s="193"/>
    </row>
    <row r="1505" ht="22.5" hidden="1" customHeight="1">
      <c r="A1505" s="189"/>
      <c r="B1505" s="59"/>
      <c r="C1505" s="53"/>
      <c r="D1505" s="192"/>
      <c r="E1505" s="193"/>
    </row>
    <row r="1506" ht="22.5" hidden="1" customHeight="1">
      <c r="A1506" s="189"/>
      <c r="B1506" s="59"/>
      <c r="C1506" s="53"/>
      <c r="D1506" s="192"/>
      <c r="E1506" s="193"/>
    </row>
    <row r="1507" ht="22.5" hidden="1" customHeight="1">
      <c r="A1507" s="189"/>
      <c r="B1507" s="59"/>
      <c r="C1507" s="53"/>
      <c r="D1507" s="192"/>
      <c r="E1507" s="193"/>
    </row>
    <row r="1508" ht="22.5" hidden="1" customHeight="1">
      <c r="A1508" s="189"/>
      <c r="B1508" s="59"/>
      <c r="C1508" s="53"/>
      <c r="D1508" s="192"/>
      <c r="E1508" s="193"/>
    </row>
    <row r="1509" ht="22.5" hidden="1" customHeight="1">
      <c r="A1509" s="189"/>
      <c r="B1509" s="59"/>
      <c r="C1509" s="53"/>
      <c r="D1509" s="192"/>
      <c r="E1509" s="193"/>
    </row>
    <row r="1510" ht="22.5" hidden="1" customHeight="1">
      <c r="A1510" s="189"/>
      <c r="B1510" s="59"/>
      <c r="C1510" s="53"/>
      <c r="D1510" s="192"/>
      <c r="E1510" s="193"/>
    </row>
    <row r="1511" ht="22.5" hidden="1" customHeight="1">
      <c r="A1511" s="189"/>
      <c r="B1511" s="59"/>
      <c r="C1511" s="53"/>
      <c r="D1511" s="192"/>
      <c r="E1511" s="193"/>
    </row>
    <row r="1512" ht="22.5" hidden="1" customHeight="1">
      <c r="A1512" s="189"/>
      <c r="B1512" s="59"/>
      <c r="C1512" s="53"/>
      <c r="D1512" s="192"/>
      <c r="E1512" s="193"/>
    </row>
    <row r="1513" ht="22.5" hidden="1" customHeight="1">
      <c r="A1513" s="189"/>
      <c r="B1513" s="59"/>
      <c r="C1513" s="53"/>
      <c r="D1513" s="192"/>
      <c r="E1513" s="193"/>
    </row>
    <row r="1514" ht="22.5" hidden="1" customHeight="1">
      <c r="A1514" s="189"/>
      <c r="B1514" s="59"/>
      <c r="C1514" s="53"/>
      <c r="D1514" s="192"/>
      <c r="E1514" s="193"/>
    </row>
    <row r="1515" ht="22.5" hidden="1" customHeight="1">
      <c r="A1515" s="189"/>
      <c r="B1515" s="59"/>
      <c r="C1515" s="53"/>
      <c r="D1515" s="192"/>
      <c r="E1515" s="193"/>
    </row>
    <row r="1516" ht="22.5" hidden="1" customHeight="1">
      <c r="A1516" s="189"/>
      <c r="B1516" s="59"/>
      <c r="C1516" s="53"/>
      <c r="D1516" s="192"/>
      <c r="E1516" s="193"/>
    </row>
    <row r="1517" ht="22.5" hidden="1" customHeight="1">
      <c r="A1517" s="189"/>
      <c r="B1517" s="59"/>
      <c r="C1517" s="53"/>
      <c r="D1517" s="192"/>
      <c r="E1517" s="193"/>
    </row>
    <row r="1518" ht="22.5" hidden="1" customHeight="1">
      <c r="A1518" s="189"/>
      <c r="B1518" s="59"/>
      <c r="C1518" s="53"/>
      <c r="D1518" s="192"/>
      <c r="E1518" s="193"/>
    </row>
    <row r="1519" ht="22.5" hidden="1" customHeight="1">
      <c r="A1519" s="189"/>
      <c r="B1519" s="59"/>
      <c r="C1519" s="53"/>
      <c r="D1519" s="192"/>
      <c r="E1519" s="193"/>
    </row>
    <row r="1520" ht="22.5" hidden="1" customHeight="1">
      <c r="A1520" s="189"/>
      <c r="B1520" s="59"/>
      <c r="C1520" s="53"/>
      <c r="D1520" s="192"/>
      <c r="E1520" s="193"/>
    </row>
    <row r="1521" ht="22.5" hidden="1" customHeight="1">
      <c r="A1521" s="189"/>
      <c r="B1521" s="59"/>
      <c r="C1521" s="53"/>
      <c r="D1521" s="192"/>
      <c r="E1521" s="193"/>
    </row>
    <row r="1522" ht="22.5" hidden="1" customHeight="1">
      <c r="A1522" s="189"/>
      <c r="B1522" s="59"/>
      <c r="C1522" s="53"/>
      <c r="D1522" s="192"/>
      <c r="E1522" s="193"/>
    </row>
    <row r="1523" ht="22.5" hidden="1" customHeight="1">
      <c r="A1523" s="189"/>
      <c r="B1523" s="59"/>
      <c r="C1523" s="53"/>
      <c r="D1523" s="192"/>
      <c r="E1523" s="193"/>
    </row>
    <row r="1524" ht="22.5" hidden="1" customHeight="1">
      <c r="A1524" s="189"/>
      <c r="B1524" s="59"/>
      <c r="C1524" s="53"/>
      <c r="D1524" s="192"/>
      <c r="E1524" s="193"/>
    </row>
    <row r="1525" ht="22.5" hidden="1" customHeight="1">
      <c r="A1525" s="189"/>
      <c r="B1525" s="59"/>
      <c r="C1525" s="53"/>
      <c r="D1525" s="192"/>
      <c r="E1525" s="193"/>
    </row>
    <row r="1526" ht="22.5" hidden="1" customHeight="1">
      <c r="A1526" s="189"/>
      <c r="B1526" s="59"/>
      <c r="C1526" s="53"/>
      <c r="D1526" s="192"/>
      <c r="E1526" s="193"/>
    </row>
    <row r="1527" ht="22.5" hidden="1" customHeight="1">
      <c r="A1527" s="189"/>
      <c r="B1527" s="59"/>
      <c r="C1527" s="53"/>
      <c r="D1527" s="192"/>
      <c r="E1527" s="193"/>
    </row>
    <row r="1528" ht="22.5" hidden="1" customHeight="1">
      <c r="A1528" s="189"/>
      <c r="B1528" s="59"/>
      <c r="C1528" s="53"/>
      <c r="D1528" s="192"/>
      <c r="E1528" s="193"/>
    </row>
    <row r="1529" ht="22.5" hidden="1" customHeight="1">
      <c r="A1529" s="189"/>
      <c r="B1529" s="59"/>
      <c r="C1529" s="53"/>
      <c r="D1529" s="192"/>
      <c r="E1529" s="193"/>
    </row>
    <row r="1530" ht="22.5" hidden="1" customHeight="1">
      <c r="A1530" s="189"/>
      <c r="B1530" s="59"/>
      <c r="C1530" s="53"/>
      <c r="D1530" s="192"/>
      <c r="E1530" s="193"/>
    </row>
    <row r="1531" ht="22.5" hidden="1" customHeight="1">
      <c r="A1531" s="189"/>
      <c r="B1531" s="59"/>
      <c r="C1531" s="53"/>
      <c r="D1531" s="192"/>
      <c r="E1531" s="193"/>
    </row>
    <row r="1532" ht="22.5" hidden="1" customHeight="1">
      <c r="A1532" s="189"/>
      <c r="B1532" s="59"/>
      <c r="C1532" s="53"/>
      <c r="D1532" s="192"/>
      <c r="E1532" s="193"/>
    </row>
    <row r="1533" ht="22.5" hidden="1" customHeight="1">
      <c r="A1533" s="189"/>
      <c r="B1533" s="59"/>
      <c r="C1533" s="53"/>
      <c r="D1533" s="192"/>
      <c r="E1533" s="193"/>
    </row>
    <row r="1534" ht="22.5" hidden="1" customHeight="1">
      <c r="A1534" s="189"/>
      <c r="B1534" s="59"/>
      <c r="C1534" s="53"/>
      <c r="D1534" s="192"/>
      <c r="E1534" s="193"/>
    </row>
    <row r="1535" ht="22.5" hidden="1" customHeight="1">
      <c r="A1535" s="189"/>
      <c r="B1535" s="59"/>
      <c r="C1535" s="53"/>
      <c r="D1535" s="192"/>
      <c r="E1535" s="193"/>
    </row>
    <row r="1536" ht="22.5" hidden="1" customHeight="1">
      <c r="A1536" s="189"/>
      <c r="B1536" s="59"/>
      <c r="C1536" s="53"/>
      <c r="D1536" s="192"/>
      <c r="E1536" s="193"/>
    </row>
    <row r="1537" ht="22.5" hidden="1" customHeight="1">
      <c r="A1537" s="189"/>
      <c r="B1537" s="59"/>
      <c r="C1537" s="53"/>
      <c r="D1537" s="192"/>
      <c r="E1537" s="193"/>
    </row>
    <row r="1538" ht="22.5" hidden="1" customHeight="1">
      <c r="A1538" s="189"/>
      <c r="B1538" s="59"/>
      <c r="C1538" s="53"/>
      <c r="D1538" s="192"/>
      <c r="E1538" s="193"/>
    </row>
    <row r="1539" ht="22.5" hidden="1" customHeight="1">
      <c r="A1539" s="189"/>
      <c r="B1539" s="59"/>
      <c r="C1539" s="53"/>
      <c r="D1539" s="192"/>
      <c r="E1539" s="193"/>
    </row>
    <row r="1540" ht="22.5" hidden="1" customHeight="1">
      <c r="A1540" s="189"/>
      <c r="B1540" s="59"/>
      <c r="C1540" s="53"/>
      <c r="D1540" s="192"/>
      <c r="E1540" s="193"/>
    </row>
    <row r="1541" ht="22.5" hidden="1" customHeight="1">
      <c r="A1541" s="189"/>
      <c r="B1541" s="59"/>
      <c r="C1541" s="53"/>
      <c r="D1541" s="192"/>
      <c r="E1541" s="193"/>
    </row>
    <row r="1542" ht="22.5" hidden="1" customHeight="1">
      <c r="A1542" s="189"/>
      <c r="B1542" s="59"/>
      <c r="C1542" s="53"/>
      <c r="D1542" s="192"/>
      <c r="E1542" s="193"/>
    </row>
    <row r="1543" ht="22.5" hidden="1" customHeight="1">
      <c r="A1543" s="189"/>
      <c r="B1543" s="59"/>
      <c r="C1543" s="53"/>
      <c r="D1543" s="192"/>
      <c r="E1543" s="193"/>
    </row>
    <row r="1544" ht="22.5" hidden="1" customHeight="1">
      <c r="A1544" s="189"/>
      <c r="B1544" s="59"/>
      <c r="C1544" s="53"/>
      <c r="D1544" s="192"/>
      <c r="E1544" s="193"/>
    </row>
    <row r="1545" ht="22.5" hidden="1" customHeight="1">
      <c r="A1545" s="189"/>
      <c r="B1545" s="59"/>
      <c r="C1545" s="53"/>
      <c r="D1545" s="192"/>
      <c r="E1545" s="193"/>
    </row>
    <row r="1546" ht="22.5" hidden="1" customHeight="1">
      <c r="A1546" s="189"/>
      <c r="B1546" s="59"/>
      <c r="C1546" s="53"/>
      <c r="D1546" s="192"/>
      <c r="E1546" s="193"/>
    </row>
    <row r="1547" ht="22.5" hidden="1" customHeight="1">
      <c r="A1547" s="189"/>
      <c r="B1547" s="59"/>
      <c r="C1547" s="53"/>
      <c r="D1547" s="192"/>
      <c r="E1547" s="193"/>
    </row>
    <row r="1548" ht="22.5" hidden="1" customHeight="1">
      <c r="A1548" s="189"/>
      <c r="B1548" s="59"/>
      <c r="C1548" s="53"/>
      <c r="D1548" s="192"/>
      <c r="E1548" s="193"/>
    </row>
    <row r="1549" ht="22.5" hidden="1" customHeight="1">
      <c r="A1549" s="189"/>
      <c r="B1549" s="59"/>
      <c r="C1549" s="53"/>
      <c r="D1549" s="192"/>
      <c r="E1549" s="193"/>
    </row>
    <row r="1550" ht="22.5" hidden="1" customHeight="1">
      <c r="A1550" s="189"/>
      <c r="B1550" s="59"/>
      <c r="C1550" s="53"/>
      <c r="D1550" s="192"/>
      <c r="E1550" s="193"/>
    </row>
    <row r="1551" ht="22.5" hidden="1" customHeight="1">
      <c r="A1551" s="189"/>
      <c r="B1551" s="59"/>
      <c r="C1551" s="53"/>
      <c r="D1551" s="192"/>
      <c r="E1551" s="193"/>
    </row>
    <row r="1552" ht="22.5" hidden="1" customHeight="1">
      <c r="A1552" s="189"/>
      <c r="B1552" s="59"/>
      <c r="C1552" s="53"/>
      <c r="D1552" s="192"/>
      <c r="E1552" s="193"/>
    </row>
    <row r="1553" ht="22.5" hidden="1" customHeight="1">
      <c r="A1553" s="189"/>
      <c r="B1553" s="59"/>
      <c r="C1553" s="53"/>
      <c r="D1553" s="192"/>
      <c r="E1553" s="193"/>
    </row>
    <row r="1554" ht="22.5" hidden="1" customHeight="1">
      <c r="A1554" s="189"/>
      <c r="B1554" s="59"/>
      <c r="C1554" s="53"/>
      <c r="D1554" s="192"/>
      <c r="E1554" s="193"/>
    </row>
    <row r="1555" ht="22.5" hidden="1" customHeight="1">
      <c r="A1555" s="189"/>
      <c r="B1555" s="59"/>
      <c r="C1555" s="53"/>
      <c r="D1555" s="192"/>
      <c r="E1555" s="193"/>
    </row>
    <row r="1556" ht="22.5" hidden="1" customHeight="1">
      <c r="A1556" s="189"/>
      <c r="B1556" s="59"/>
      <c r="C1556" s="53"/>
      <c r="D1556" s="192"/>
      <c r="E1556" s="193"/>
    </row>
    <row r="1557" ht="22.5" hidden="1" customHeight="1">
      <c r="A1557" s="189"/>
      <c r="B1557" s="59"/>
      <c r="C1557" s="53"/>
      <c r="D1557" s="192"/>
      <c r="E1557" s="193"/>
    </row>
    <row r="1558" ht="22.5" hidden="1" customHeight="1">
      <c r="A1558" s="189"/>
      <c r="B1558" s="59"/>
      <c r="C1558" s="53"/>
      <c r="D1558" s="192"/>
      <c r="E1558" s="193"/>
    </row>
    <row r="1559" ht="22.5" hidden="1" customHeight="1">
      <c r="A1559" s="189"/>
      <c r="B1559" s="59"/>
      <c r="C1559" s="53"/>
      <c r="D1559" s="192"/>
      <c r="E1559" s="193"/>
    </row>
    <row r="1560" ht="22.5" hidden="1" customHeight="1">
      <c r="A1560" s="189"/>
      <c r="B1560" s="59"/>
      <c r="C1560" s="53"/>
      <c r="D1560" s="192"/>
      <c r="E1560" s="193"/>
    </row>
    <row r="1561" ht="22.5" hidden="1" customHeight="1">
      <c r="A1561" s="189"/>
      <c r="B1561" s="59"/>
      <c r="C1561" s="53"/>
      <c r="D1561" s="192"/>
      <c r="E1561" s="193"/>
    </row>
    <row r="1562" ht="22.5" hidden="1" customHeight="1">
      <c r="A1562" s="189"/>
      <c r="B1562" s="59"/>
      <c r="C1562" s="53"/>
      <c r="D1562" s="192"/>
      <c r="E1562" s="193"/>
    </row>
    <row r="1563" ht="22.5" hidden="1" customHeight="1">
      <c r="A1563" s="189"/>
      <c r="B1563" s="59"/>
      <c r="C1563" s="53"/>
      <c r="D1563" s="192"/>
      <c r="E1563" s="193"/>
    </row>
    <row r="1564" ht="22.5" hidden="1" customHeight="1">
      <c r="A1564" s="189"/>
      <c r="B1564" s="59"/>
      <c r="C1564" s="53"/>
      <c r="D1564" s="192"/>
      <c r="E1564" s="193"/>
    </row>
    <row r="1565" ht="22.5" hidden="1" customHeight="1">
      <c r="A1565" s="189"/>
      <c r="B1565" s="59"/>
      <c r="C1565" s="53"/>
      <c r="D1565" s="192"/>
      <c r="E1565" s="193"/>
    </row>
    <row r="1566" ht="22.5" hidden="1" customHeight="1">
      <c r="A1566" s="189"/>
      <c r="B1566" s="59"/>
      <c r="C1566" s="53"/>
      <c r="D1566" s="192"/>
      <c r="E1566" s="193"/>
    </row>
    <row r="1567" ht="22.5" hidden="1" customHeight="1">
      <c r="A1567" s="189"/>
      <c r="B1567" s="59"/>
      <c r="C1567" s="53"/>
      <c r="D1567" s="192"/>
      <c r="E1567" s="193"/>
    </row>
    <row r="1568" ht="22.5" hidden="1" customHeight="1">
      <c r="A1568" s="189"/>
      <c r="B1568" s="59"/>
      <c r="C1568" s="53"/>
      <c r="D1568" s="192"/>
      <c r="E1568" s="193"/>
    </row>
    <row r="1569" ht="22.5" hidden="1" customHeight="1">
      <c r="A1569" s="189"/>
      <c r="B1569" s="59"/>
      <c r="C1569" s="53"/>
      <c r="D1569" s="192"/>
      <c r="E1569" s="193"/>
    </row>
    <row r="1570" ht="22.5" hidden="1" customHeight="1">
      <c r="A1570" s="189"/>
      <c r="B1570" s="59"/>
      <c r="C1570" s="53"/>
      <c r="D1570" s="192"/>
      <c r="E1570" s="193"/>
    </row>
    <row r="1571" ht="22.5" hidden="1" customHeight="1">
      <c r="A1571" s="189"/>
      <c r="B1571" s="59"/>
      <c r="C1571" s="53"/>
      <c r="D1571" s="192"/>
      <c r="E1571" s="193"/>
    </row>
    <row r="1572" ht="22.5" hidden="1" customHeight="1">
      <c r="A1572" s="189"/>
      <c r="B1572" s="59"/>
      <c r="C1572" s="53"/>
      <c r="D1572" s="192"/>
      <c r="E1572" s="193"/>
    </row>
    <row r="1573" ht="22.5" hidden="1" customHeight="1">
      <c r="A1573" s="189"/>
      <c r="B1573" s="59"/>
      <c r="C1573" s="53"/>
      <c r="D1573" s="192"/>
      <c r="E1573" s="193"/>
    </row>
    <row r="1574" ht="22.5" hidden="1" customHeight="1">
      <c r="A1574" s="189"/>
      <c r="B1574" s="59"/>
      <c r="C1574" s="53"/>
      <c r="D1574" s="192"/>
      <c r="E1574" s="193"/>
    </row>
    <row r="1575" ht="22.5" hidden="1" customHeight="1">
      <c r="A1575" s="189"/>
      <c r="B1575" s="59"/>
      <c r="C1575" s="53"/>
      <c r="D1575" s="192"/>
      <c r="E1575" s="193"/>
    </row>
    <row r="1576" ht="22.5" hidden="1" customHeight="1">
      <c r="A1576" s="189"/>
      <c r="B1576" s="59"/>
      <c r="C1576" s="53"/>
      <c r="D1576" s="192"/>
      <c r="E1576" s="193"/>
    </row>
    <row r="1577" ht="22.5" hidden="1" customHeight="1">
      <c r="A1577" s="189"/>
      <c r="B1577" s="59"/>
      <c r="C1577" s="53"/>
      <c r="D1577" s="192"/>
      <c r="E1577" s="193"/>
    </row>
    <row r="1578" ht="22.5" hidden="1" customHeight="1">
      <c r="A1578" s="189"/>
      <c r="B1578" s="59"/>
      <c r="C1578" s="53"/>
      <c r="D1578" s="192"/>
      <c r="E1578" s="193"/>
    </row>
    <row r="1579" ht="22.5" hidden="1" customHeight="1">
      <c r="A1579" s="189"/>
      <c r="B1579" s="59"/>
      <c r="C1579" s="53"/>
      <c r="D1579" s="192"/>
      <c r="E1579" s="193"/>
    </row>
    <row r="1580" ht="22.5" hidden="1" customHeight="1">
      <c r="A1580" s="189"/>
      <c r="B1580" s="59"/>
      <c r="C1580" s="53"/>
      <c r="D1580" s="192"/>
      <c r="E1580" s="193"/>
    </row>
    <row r="1581" ht="22.5" hidden="1" customHeight="1">
      <c r="A1581" s="189"/>
      <c r="B1581" s="59"/>
      <c r="C1581" s="53"/>
      <c r="D1581" s="192"/>
      <c r="E1581" s="193"/>
    </row>
    <row r="1582" ht="22.5" hidden="1" customHeight="1">
      <c r="A1582" s="189"/>
      <c r="B1582" s="59"/>
      <c r="C1582" s="53"/>
      <c r="D1582" s="192"/>
      <c r="E1582" s="193"/>
    </row>
    <row r="1583" ht="22.5" hidden="1" customHeight="1">
      <c r="A1583" s="189"/>
      <c r="B1583" s="59"/>
      <c r="C1583" s="53"/>
      <c r="D1583" s="192"/>
      <c r="E1583" s="193"/>
    </row>
    <row r="1584" ht="22.5" hidden="1" customHeight="1">
      <c r="A1584" s="189"/>
      <c r="B1584" s="59"/>
      <c r="C1584" s="53"/>
      <c r="D1584" s="192"/>
      <c r="E1584" s="193"/>
    </row>
    <row r="1585" ht="22.5" hidden="1" customHeight="1">
      <c r="A1585" s="189"/>
      <c r="B1585" s="59"/>
      <c r="C1585" s="53"/>
      <c r="D1585" s="192"/>
      <c r="E1585" s="193"/>
    </row>
    <row r="1586" ht="22.5" hidden="1" customHeight="1">
      <c r="A1586" s="189"/>
      <c r="B1586" s="59"/>
      <c r="C1586" s="53"/>
      <c r="D1586" s="192"/>
      <c r="E1586" s="193"/>
    </row>
    <row r="1587" ht="22.5" hidden="1" customHeight="1">
      <c r="A1587" s="189"/>
      <c r="B1587" s="59"/>
      <c r="C1587" s="53"/>
      <c r="D1587" s="192"/>
      <c r="E1587" s="193"/>
    </row>
    <row r="1588" ht="22.5" hidden="1" customHeight="1">
      <c r="A1588" s="189"/>
      <c r="B1588" s="59"/>
      <c r="C1588" s="53"/>
      <c r="D1588" s="192"/>
      <c r="E1588" s="193"/>
    </row>
    <row r="1589" ht="22.5" hidden="1" customHeight="1">
      <c r="A1589" s="189"/>
      <c r="B1589" s="59"/>
      <c r="C1589" s="53"/>
      <c r="D1589" s="192"/>
      <c r="E1589" s="193"/>
    </row>
    <row r="1590" ht="22.5" hidden="1" customHeight="1">
      <c r="A1590" s="189"/>
      <c r="B1590" s="59"/>
      <c r="C1590" s="53"/>
      <c r="D1590" s="192"/>
      <c r="E1590" s="193"/>
    </row>
    <row r="1591" ht="22.5" hidden="1" customHeight="1">
      <c r="A1591" s="189"/>
      <c r="B1591" s="59"/>
      <c r="C1591" s="53"/>
      <c r="D1591" s="192"/>
      <c r="E1591" s="193"/>
    </row>
    <row r="1592" ht="22.5" hidden="1" customHeight="1">
      <c r="A1592" s="189"/>
      <c r="B1592" s="59"/>
      <c r="C1592" s="53"/>
      <c r="D1592" s="192"/>
      <c r="E1592" s="193"/>
    </row>
    <row r="1593" ht="22.5" hidden="1" customHeight="1">
      <c r="A1593" s="189"/>
      <c r="B1593" s="59"/>
      <c r="C1593" s="53"/>
      <c r="D1593" s="192"/>
      <c r="E1593" s="193"/>
    </row>
    <row r="1594" ht="22.5" hidden="1" customHeight="1">
      <c r="A1594" s="189"/>
      <c r="B1594" s="59"/>
      <c r="C1594" s="53"/>
      <c r="D1594" s="192"/>
      <c r="E1594" s="193"/>
    </row>
    <row r="1595" ht="22.5" hidden="1" customHeight="1">
      <c r="A1595" s="189"/>
      <c r="B1595" s="59"/>
      <c r="C1595" s="53"/>
      <c r="D1595" s="192"/>
      <c r="E1595" s="193"/>
    </row>
    <row r="1596" ht="22.5" hidden="1" customHeight="1">
      <c r="A1596" s="189"/>
      <c r="B1596" s="59"/>
      <c r="C1596" s="53"/>
      <c r="D1596" s="192"/>
      <c r="E1596" s="193"/>
    </row>
    <row r="1597" ht="22.5" hidden="1" customHeight="1">
      <c r="A1597" s="189"/>
      <c r="B1597" s="59"/>
      <c r="C1597" s="53"/>
      <c r="D1597" s="192"/>
      <c r="E1597" s="193"/>
    </row>
    <row r="1598" ht="22.5" hidden="1" customHeight="1">
      <c r="A1598" s="189"/>
      <c r="B1598" s="59"/>
      <c r="C1598" s="53"/>
      <c r="D1598" s="192"/>
      <c r="E1598" s="193"/>
    </row>
    <row r="1599" ht="22.5" hidden="1" customHeight="1">
      <c r="A1599" s="189"/>
      <c r="B1599" s="59"/>
      <c r="C1599" s="53"/>
      <c r="D1599" s="192"/>
      <c r="E1599" s="193"/>
    </row>
    <row r="1600" ht="22.5" hidden="1" customHeight="1">
      <c r="A1600" s="189"/>
      <c r="B1600" s="59"/>
      <c r="C1600" s="53"/>
      <c r="D1600" s="192"/>
      <c r="E1600" s="193"/>
    </row>
    <row r="1601" ht="22.5" hidden="1" customHeight="1">
      <c r="A1601" s="189"/>
      <c r="B1601" s="59"/>
      <c r="C1601" s="53"/>
      <c r="D1601" s="192"/>
      <c r="E1601" s="193"/>
    </row>
    <row r="1602" ht="22.5" hidden="1" customHeight="1">
      <c r="A1602" s="189"/>
      <c r="B1602" s="59"/>
      <c r="C1602" s="53"/>
      <c r="D1602" s="192"/>
      <c r="E1602" s="193"/>
    </row>
    <row r="1603" ht="22.5" hidden="1" customHeight="1">
      <c r="A1603" s="189"/>
      <c r="B1603" s="59"/>
      <c r="C1603" s="53"/>
      <c r="D1603" s="192"/>
      <c r="E1603" s="193"/>
    </row>
    <row r="1604" ht="22.5" hidden="1" customHeight="1">
      <c r="A1604" s="189"/>
      <c r="B1604" s="59"/>
      <c r="C1604" s="53"/>
      <c r="D1604" s="192"/>
      <c r="E1604" s="193"/>
    </row>
    <row r="1605" ht="22.5" hidden="1" customHeight="1">
      <c r="A1605" s="189"/>
      <c r="B1605" s="59"/>
      <c r="C1605" s="53"/>
      <c r="D1605" s="192"/>
      <c r="E1605" s="193"/>
    </row>
    <row r="1606" ht="22.5" hidden="1" customHeight="1">
      <c r="A1606" s="189"/>
      <c r="B1606" s="59"/>
      <c r="C1606" s="53"/>
      <c r="D1606" s="192"/>
      <c r="E1606" s="193"/>
    </row>
    <row r="1607" ht="22.5" hidden="1" customHeight="1">
      <c r="A1607" s="189"/>
      <c r="B1607" s="59"/>
      <c r="C1607" s="53"/>
      <c r="D1607" s="192"/>
      <c r="E1607" s="193"/>
    </row>
    <row r="1608" ht="22.5" hidden="1" customHeight="1">
      <c r="A1608" s="189"/>
      <c r="B1608" s="59"/>
      <c r="C1608" s="53"/>
      <c r="D1608" s="192"/>
      <c r="E1608" s="193"/>
    </row>
    <row r="1609" ht="22.5" hidden="1" customHeight="1">
      <c r="A1609" s="189"/>
      <c r="B1609" s="59"/>
      <c r="C1609" s="53"/>
      <c r="D1609" s="192"/>
      <c r="E1609" s="193"/>
    </row>
    <row r="1610" ht="22.5" hidden="1" customHeight="1">
      <c r="A1610" s="189"/>
      <c r="B1610" s="59"/>
      <c r="C1610" s="53"/>
      <c r="D1610" s="192"/>
      <c r="E1610" s="193"/>
    </row>
    <row r="1611" ht="22.5" hidden="1" customHeight="1">
      <c r="A1611" s="189"/>
      <c r="B1611" s="59"/>
      <c r="C1611" s="53"/>
      <c r="D1611" s="192"/>
      <c r="E1611" s="193"/>
    </row>
    <row r="1612" ht="22.5" hidden="1" customHeight="1">
      <c r="A1612" s="189"/>
      <c r="B1612" s="59"/>
      <c r="C1612" s="53"/>
      <c r="D1612" s="192"/>
      <c r="E1612" s="193"/>
    </row>
    <row r="1613" ht="22.5" hidden="1" customHeight="1">
      <c r="A1613" s="189"/>
      <c r="B1613" s="59"/>
      <c r="C1613" s="53"/>
      <c r="D1613" s="192"/>
      <c r="E1613" s="193"/>
    </row>
    <row r="1614" ht="22.5" hidden="1" customHeight="1">
      <c r="A1614" s="189"/>
      <c r="B1614" s="59"/>
      <c r="C1614" s="53"/>
      <c r="D1614" s="192"/>
      <c r="E1614" s="193"/>
    </row>
    <row r="1615" ht="22.5" hidden="1" customHeight="1">
      <c r="A1615" s="189"/>
      <c r="B1615" s="59"/>
      <c r="C1615" s="53"/>
      <c r="D1615" s="192"/>
      <c r="E1615" s="193"/>
    </row>
    <row r="1616" ht="22.5" hidden="1" customHeight="1">
      <c r="A1616" s="189"/>
      <c r="B1616" s="59"/>
      <c r="C1616" s="53"/>
      <c r="D1616" s="192"/>
      <c r="E1616" s="193"/>
    </row>
    <row r="1617" ht="22.5" hidden="1" customHeight="1">
      <c r="A1617" s="189"/>
      <c r="B1617" s="59"/>
      <c r="C1617" s="53"/>
      <c r="D1617" s="192"/>
      <c r="E1617" s="193"/>
    </row>
    <row r="1618" ht="22.5" hidden="1" customHeight="1">
      <c r="A1618" s="189"/>
      <c r="B1618" s="59"/>
      <c r="C1618" s="53"/>
      <c r="D1618" s="192"/>
      <c r="E1618" s="193"/>
    </row>
    <row r="1619" ht="22.5" hidden="1" customHeight="1">
      <c r="A1619" s="189"/>
      <c r="B1619" s="59"/>
      <c r="C1619" s="53"/>
      <c r="D1619" s="192"/>
      <c r="E1619" s="193"/>
    </row>
    <row r="1620" ht="22.5" hidden="1" customHeight="1">
      <c r="A1620" s="189"/>
      <c r="B1620" s="59"/>
      <c r="C1620" s="53"/>
      <c r="D1620" s="192"/>
      <c r="E1620" s="193"/>
    </row>
    <row r="1621" ht="22.5" hidden="1" customHeight="1">
      <c r="A1621" s="189"/>
      <c r="B1621" s="59"/>
      <c r="C1621" s="53"/>
      <c r="D1621" s="192"/>
      <c r="E1621" s="193"/>
    </row>
    <row r="1622" ht="22.5" hidden="1" customHeight="1">
      <c r="A1622" s="189"/>
      <c r="B1622" s="59"/>
      <c r="C1622" s="53"/>
      <c r="D1622" s="192"/>
      <c r="E1622" s="193"/>
    </row>
    <row r="1623" ht="22.5" hidden="1" customHeight="1">
      <c r="A1623" s="189"/>
      <c r="B1623" s="59"/>
      <c r="C1623" s="53"/>
      <c r="D1623" s="192"/>
      <c r="E1623" s="193"/>
    </row>
    <row r="1624" ht="22.5" hidden="1" customHeight="1">
      <c r="A1624" s="189"/>
      <c r="B1624" s="59"/>
      <c r="C1624" s="53"/>
      <c r="D1624" s="192"/>
      <c r="E1624" s="193"/>
    </row>
    <row r="1625" ht="22.5" hidden="1" customHeight="1">
      <c r="A1625" s="189"/>
      <c r="B1625" s="59"/>
      <c r="C1625" s="53"/>
      <c r="D1625" s="192"/>
      <c r="E1625" s="193"/>
    </row>
    <row r="1626" ht="22.5" hidden="1" customHeight="1">
      <c r="A1626" s="189"/>
      <c r="B1626" s="59"/>
      <c r="C1626" s="53"/>
      <c r="D1626" s="192"/>
      <c r="E1626" s="193"/>
    </row>
    <row r="1627" ht="22.5" hidden="1" customHeight="1">
      <c r="A1627" s="189"/>
      <c r="B1627" s="59"/>
      <c r="C1627" s="53"/>
      <c r="D1627" s="192"/>
      <c r="E1627" s="193"/>
    </row>
    <row r="1628" ht="22.5" hidden="1" customHeight="1">
      <c r="A1628" s="189"/>
      <c r="B1628" s="59"/>
      <c r="C1628" s="53"/>
      <c r="D1628" s="192"/>
      <c r="E1628" s="193"/>
    </row>
    <row r="1629" ht="22.5" hidden="1" customHeight="1">
      <c r="A1629" s="189"/>
      <c r="B1629" s="59"/>
      <c r="C1629" s="53"/>
      <c r="D1629" s="192"/>
      <c r="E1629" s="193"/>
    </row>
    <row r="1630" ht="22.5" hidden="1" customHeight="1">
      <c r="A1630" s="189"/>
      <c r="B1630" s="59"/>
      <c r="C1630" s="53"/>
      <c r="D1630" s="192"/>
      <c r="E1630" s="193"/>
    </row>
    <row r="1631" ht="22.5" hidden="1" customHeight="1">
      <c r="A1631" s="189"/>
      <c r="B1631" s="59"/>
      <c r="C1631" s="53"/>
      <c r="D1631" s="192"/>
      <c r="E1631" s="193"/>
    </row>
    <row r="1632" ht="22.5" hidden="1" customHeight="1">
      <c r="A1632" s="189"/>
      <c r="B1632" s="59"/>
      <c r="C1632" s="53"/>
      <c r="D1632" s="192"/>
      <c r="E1632" s="193"/>
    </row>
    <row r="1633" ht="22.5" hidden="1" customHeight="1">
      <c r="A1633" s="189"/>
      <c r="B1633" s="59"/>
      <c r="C1633" s="53"/>
      <c r="D1633" s="192"/>
      <c r="E1633" s="193"/>
    </row>
    <row r="1634" ht="22.5" hidden="1" customHeight="1">
      <c r="A1634" s="189"/>
      <c r="B1634" s="59"/>
      <c r="C1634" s="53"/>
      <c r="D1634" s="192"/>
      <c r="E1634" s="193"/>
    </row>
    <row r="1635" ht="22.5" hidden="1" customHeight="1">
      <c r="A1635" s="189"/>
      <c r="B1635" s="59"/>
      <c r="C1635" s="53"/>
      <c r="D1635" s="192"/>
      <c r="E1635" s="193"/>
    </row>
    <row r="1636" ht="22.5" hidden="1" customHeight="1">
      <c r="A1636" s="189"/>
      <c r="B1636" s="59"/>
      <c r="C1636" s="53"/>
      <c r="D1636" s="192"/>
      <c r="E1636" s="193"/>
    </row>
    <row r="1637" ht="22.5" hidden="1" customHeight="1">
      <c r="A1637" s="189"/>
      <c r="B1637" s="59"/>
      <c r="C1637" s="53"/>
      <c r="D1637" s="192"/>
      <c r="E1637" s="193"/>
    </row>
    <row r="1638" ht="22.5" hidden="1" customHeight="1">
      <c r="A1638" s="189"/>
      <c r="B1638" s="59"/>
      <c r="C1638" s="53"/>
      <c r="D1638" s="192"/>
      <c r="E1638" s="193"/>
    </row>
    <row r="1639" ht="22.5" hidden="1" customHeight="1">
      <c r="A1639" s="189"/>
      <c r="B1639" s="59"/>
      <c r="C1639" s="53"/>
      <c r="D1639" s="192"/>
      <c r="E1639" s="193"/>
    </row>
    <row r="1640" ht="22.5" hidden="1" customHeight="1">
      <c r="A1640" s="189"/>
      <c r="B1640" s="59"/>
      <c r="C1640" s="53"/>
      <c r="D1640" s="192"/>
      <c r="E1640" s="193"/>
    </row>
    <row r="1641" ht="22.5" hidden="1" customHeight="1">
      <c r="A1641" s="189"/>
      <c r="B1641" s="59"/>
      <c r="C1641" s="53"/>
      <c r="D1641" s="192"/>
      <c r="E1641" s="193"/>
    </row>
    <row r="1642" ht="22.5" hidden="1" customHeight="1">
      <c r="A1642" s="189"/>
      <c r="B1642" s="59"/>
      <c r="C1642" s="53"/>
      <c r="D1642" s="192"/>
      <c r="E1642" s="193"/>
    </row>
    <row r="1643" ht="22.5" hidden="1" customHeight="1">
      <c r="A1643" s="189"/>
      <c r="B1643" s="59"/>
      <c r="C1643" s="53"/>
      <c r="D1643" s="192"/>
      <c r="E1643" s="193"/>
    </row>
    <row r="1644" ht="22.5" hidden="1" customHeight="1">
      <c r="A1644" s="189"/>
      <c r="B1644" s="59"/>
      <c r="C1644" s="53"/>
      <c r="D1644" s="192"/>
      <c r="E1644" s="193"/>
    </row>
    <row r="1645" ht="22.5" hidden="1" customHeight="1">
      <c r="A1645" s="189"/>
      <c r="B1645" s="59"/>
      <c r="C1645" s="53"/>
      <c r="D1645" s="192"/>
      <c r="E1645" s="193"/>
    </row>
    <row r="1646" ht="22.5" hidden="1" customHeight="1">
      <c r="A1646" s="189"/>
      <c r="B1646" s="59"/>
      <c r="C1646" s="53"/>
      <c r="D1646" s="192"/>
      <c r="E1646" s="193"/>
    </row>
    <row r="1647" ht="22.5" hidden="1" customHeight="1">
      <c r="A1647" s="189"/>
      <c r="B1647" s="59"/>
      <c r="C1647" s="53"/>
      <c r="D1647" s="192"/>
      <c r="E1647" s="193"/>
    </row>
    <row r="1648" ht="22.5" hidden="1" customHeight="1">
      <c r="A1648" s="189"/>
      <c r="B1648" s="59"/>
      <c r="C1648" s="53"/>
      <c r="D1648" s="192"/>
      <c r="E1648" s="193"/>
    </row>
    <row r="1649" ht="22.5" hidden="1" customHeight="1">
      <c r="A1649" s="189"/>
      <c r="B1649" s="59"/>
      <c r="C1649" s="53"/>
      <c r="D1649" s="192"/>
      <c r="E1649" s="193"/>
    </row>
    <row r="1650" ht="22.5" hidden="1" customHeight="1">
      <c r="A1650" s="189"/>
      <c r="B1650" s="59"/>
      <c r="C1650" s="53"/>
      <c r="D1650" s="192"/>
      <c r="E1650" s="193"/>
    </row>
    <row r="1651" ht="22.5" hidden="1" customHeight="1">
      <c r="A1651" s="189"/>
      <c r="B1651" s="59"/>
      <c r="C1651" s="53"/>
      <c r="D1651" s="192"/>
      <c r="E1651" s="193"/>
    </row>
    <row r="1652" ht="22.5" hidden="1" customHeight="1">
      <c r="A1652" s="189"/>
      <c r="B1652" s="59"/>
      <c r="C1652" s="53"/>
      <c r="D1652" s="192"/>
      <c r="E1652" s="193"/>
    </row>
    <row r="1653" ht="22.5" hidden="1" customHeight="1">
      <c r="A1653" s="189"/>
      <c r="B1653" s="59"/>
      <c r="C1653" s="53"/>
      <c r="D1653" s="192"/>
      <c r="E1653" s="193"/>
    </row>
    <row r="1654" ht="22.5" hidden="1" customHeight="1">
      <c r="A1654" s="189"/>
      <c r="B1654" s="59"/>
      <c r="C1654" s="53"/>
      <c r="D1654" s="192"/>
      <c r="E1654" s="193"/>
    </row>
    <row r="1655" ht="22.5" hidden="1" customHeight="1">
      <c r="A1655" s="189"/>
      <c r="B1655" s="59"/>
      <c r="C1655" s="53"/>
      <c r="D1655" s="192"/>
      <c r="E1655" s="193"/>
    </row>
    <row r="1656" ht="22.5" hidden="1" customHeight="1">
      <c r="A1656" s="189"/>
      <c r="B1656" s="59"/>
      <c r="C1656" s="53"/>
      <c r="D1656" s="192"/>
      <c r="E1656" s="193"/>
    </row>
    <row r="1657" ht="22.5" hidden="1" customHeight="1">
      <c r="A1657" s="189"/>
      <c r="B1657" s="59"/>
      <c r="C1657" s="53"/>
      <c r="D1657" s="192"/>
      <c r="E1657" s="193"/>
    </row>
    <row r="1658" ht="22.5" hidden="1" customHeight="1">
      <c r="A1658" s="189"/>
      <c r="B1658" s="59"/>
      <c r="C1658" s="53"/>
      <c r="D1658" s="192"/>
      <c r="E1658" s="193"/>
    </row>
    <row r="1659" ht="22.5" hidden="1" customHeight="1">
      <c r="A1659" s="189"/>
      <c r="B1659" s="59"/>
      <c r="C1659" s="53"/>
      <c r="D1659" s="192"/>
      <c r="E1659" s="193"/>
    </row>
    <row r="1660" ht="22.5" hidden="1" customHeight="1">
      <c r="A1660" s="189"/>
      <c r="B1660" s="59"/>
      <c r="C1660" s="53"/>
      <c r="D1660" s="192"/>
      <c r="E1660" s="193"/>
    </row>
    <row r="1661" ht="22.5" hidden="1" customHeight="1">
      <c r="A1661" s="189"/>
      <c r="B1661" s="59"/>
      <c r="C1661" s="53"/>
      <c r="D1661" s="192"/>
      <c r="E1661" s="193"/>
    </row>
    <row r="1662" ht="22.5" hidden="1" customHeight="1">
      <c r="A1662" s="189"/>
      <c r="B1662" s="59"/>
      <c r="C1662" s="53"/>
      <c r="D1662" s="192"/>
      <c r="E1662" s="193"/>
    </row>
    <row r="1663" ht="22.5" hidden="1" customHeight="1">
      <c r="A1663" s="189"/>
      <c r="B1663" s="59"/>
      <c r="C1663" s="53"/>
      <c r="D1663" s="192"/>
      <c r="E1663" s="193"/>
    </row>
    <row r="1664" ht="22.5" hidden="1" customHeight="1">
      <c r="A1664" s="189"/>
      <c r="B1664" s="59"/>
      <c r="C1664" s="53"/>
      <c r="D1664" s="192"/>
      <c r="E1664" s="193"/>
    </row>
    <row r="1665" ht="22.5" hidden="1" customHeight="1">
      <c r="A1665" s="189"/>
      <c r="B1665" s="59"/>
      <c r="C1665" s="53"/>
      <c r="D1665" s="192"/>
      <c r="E1665" s="193"/>
    </row>
    <row r="1666" ht="22.5" hidden="1" customHeight="1">
      <c r="A1666" s="189"/>
      <c r="B1666" s="59"/>
      <c r="C1666" s="53"/>
      <c r="D1666" s="192"/>
      <c r="E1666" s="193"/>
    </row>
    <row r="1667" ht="22.5" hidden="1" customHeight="1">
      <c r="A1667" s="189"/>
      <c r="B1667" s="59"/>
      <c r="C1667" s="53"/>
      <c r="D1667" s="192"/>
      <c r="E1667" s="193"/>
    </row>
    <row r="1668" ht="22.5" hidden="1" customHeight="1">
      <c r="A1668" s="189"/>
      <c r="B1668" s="59"/>
      <c r="C1668" s="53"/>
      <c r="D1668" s="192"/>
      <c r="E1668" s="193"/>
    </row>
    <row r="1669" ht="22.5" hidden="1" customHeight="1">
      <c r="A1669" s="189"/>
      <c r="B1669" s="59"/>
      <c r="C1669" s="53"/>
      <c r="D1669" s="192"/>
      <c r="E1669" s="193"/>
    </row>
    <row r="1670" ht="22.5" hidden="1" customHeight="1">
      <c r="A1670" s="189"/>
      <c r="B1670" s="59"/>
      <c r="C1670" s="53"/>
      <c r="D1670" s="192"/>
      <c r="E1670" s="193"/>
    </row>
    <row r="1671" ht="22.5" hidden="1" customHeight="1">
      <c r="A1671" s="189"/>
      <c r="B1671" s="59"/>
      <c r="C1671" s="53"/>
      <c r="D1671" s="192"/>
      <c r="E1671" s="193"/>
    </row>
    <row r="1672" ht="22.5" hidden="1" customHeight="1">
      <c r="A1672" s="189"/>
      <c r="B1672" s="59"/>
      <c r="C1672" s="53"/>
      <c r="D1672" s="192"/>
      <c r="E1672" s="193"/>
    </row>
    <row r="1673" ht="22.5" hidden="1" customHeight="1">
      <c r="A1673" s="189"/>
      <c r="B1673" s="59"/>
      <c r="C1673" s="53"/>
      <c r="D1673" s="192"/>
      <c r="E1673" s="193"/>
    </row>
    <row r="1674" ht="22.5" hidden="1" customHeight="1">
      <c r="A1674" s="189"/>
      <c r="B1674" s="59"/>
      <c r="C1674" s="53"/>
      <c r="D1674" s="192"/>
      <c r="E1674" s="193"/>
    </row>
    <row r="1675" ht="22.5" hidden="1" customHeight="1">
      <c r="A1675" s="189"/>
      <c r="B1675" s="59"/>
      <c r="C1675" s="53"/>
      <c r="D1675" s="192"/>
      <c r="E1675" s="193"/>
    </row>
    <row r="1676" ht="22.5" hidden="1" customHeight="1">
      <c r="A1676" s="189"/>
      <c r="B1676" s="59"/>
      <c r="C1676" s="53"/>
      <c r="D1676" s="192"/>
      <c r="E1676" s="193"/>
    </row>
    <row r="1677" ht="22.5" hidden="1" customHeight="1">
      <c r="A1677" s="189"/>
      <c r="B1677" s="59"/>
      <c r="C1677" s="53"/>
      <c r="D1677" s="192"/>
      <c r="E1677" s="193"/>
    </row>
    <row r="1678" ht="22.5" hidden="1" customHeight="1">
      <c r="A1678" s="189"/>
      <c r="B1678" s="59"/>
      <c r="C1678" s="53"/>
      <c r="D1678" s="192"/>
      <c r="E1678" s="193"/>
    </row>
    <row r="1679" ht="22.5" hidden="1" customHeight="1">
      <c r="A1679" s="189"/>
      <c r="B1679" s="59"/>
      <c r="C1679" s="53"/>
      <c r="D1679" s="192"/>
      <c r="E1679" s="193"/>
    </row>
    <row r="1680" ht="22.5" hidden="1" customHeight="1">
      <c r="A1680" s="189"/>
      <c r="B1680" s="59"/>
      <c r="C1680" s="53"/>
      <c r="D1680" s="192"/>
      <c r="E1680" s="193"/>
    </row>
    <row r="1681" ht="22.5" hidden="1" customHeight="1">
      <c r="A1681" s="189"/>
      <c r="B1681" s="59"/>
      <c r="C1681" s="53"/>
      <c r="D1681" s="192"/>
      <c r="E1681" s="193"/>
    </row>
    <row r="1682" ht="22.5" hidden="1" customHeight="1">
      <c r="A1682" s="189"/>
      <c r="B1682" s="59"/>
      <c r="C1682" s="53"/>
      <c r="D1682" s="192"/>
      <c r="E1682" s="193"/>
    </row>
    <row r="1683" ht="22.5" hidden="1" customHeight="1">
      <c r="A1683" s="189"/>
      <c r="B1683" s="59"/>
      <c r="C1683" s="53"/>
      <c r="D1683" s="192"/>
      <c r="E1683" s="193"/>
    </row>
    <row r="1684" ht="22.5" hidden="1" customHeight="1">
      <c r="A1684" s="189"/>
      <c r="B1684" s="59"/>
      <c r="C1684" s="53"/>
      <c r="D1684" s="192"/>
      <c r="E1684" s="193"/>
    </row>
    <row r="1685" ht="22.5" hidden="1" customHeight="1">
      <c r="A1685" s="189"/>
      <c r="B1685" s="59"/>
      <c r="C1685" s="53"/>
      <c r="D1685" s="192"/>
      <c r="E1685" s="193"/>
    </row>
    <row r="1686" ht="22.5" hidden="1" customHeight="1">
      <c r="A1686" s="189"/>
      <c r="B1686" s="59"/>
      <c r="C1686" s="53"/>
      <c r="D1686" s="192"/>
      <c r="E1686" s="193"/>
    </row>
    <row r="1687" ht="22.5" hidden="1" customHeight="1">
      <c r="A1687" s="189"/>
      <c r="B1687" s="59"/>
      <c r="C1687" s="53"/>
      <c r="D1687" s="192"/>
      <c r="E1687" s="193"/>
    </row>
    <row r="1688" ht="22.5" hidden="1" customHeight="1">
      <c r="A1688" s="189"/>
      <c r="B1688" s="59"/>
      <c r="C1688" s="53"/>
      <c r="D1688" s="192"/>
      <c r="E1688" s="193"/>
    </row>
    <row r="1689" ht="22.5" hidden="1" customHeight="1">
      <c r="A1689" s="189"/>
      <c r="B1689" s="59"/>
      <c r="C1689" s="53"/>
      <c r="D1689" s="192"/>
      <c r="E1689" s="193"/>
    </row>
    <row r="1690" ht="22.5" hidden="1" customHeight="1">
      <c r="A1690" s="189"/>
      <c r="B1690" s="59"/>
      <c r="C1690" s="53"/>
      <c r="D1690" s="192"/>
      <c r="E1690" s="193"/>
    </row>
    <row r="1691" ht="22.5" hidden="1" customHeight="1">
      <c r="A1691" s="189"/>
      <c r="B1691" s="59"/>
      <c r="C1691" s="53"/>
      <c r="D1691" s="192"/>
      <c r="E1691" s="193"/>
    </row>
    <row r="1692" ht="22.5" hidden="1" customHeight="1">
      <c r="A1692" s="189"/>
      <c r="B1692" s="59"/>
      <c r="C1692" s="53"/>
      <c r="D1692" s="192"/>
      <c r="E1692" s="193"/>
    </row>
    <row r="1693" ht="22.5" hidden="1" customHeight="1">
      <c r="A1693" s="189"/>
      <c r="B1693" s="59"/>
      <c r="C1693" s="53"/>
      <c r="D1693" s="192"/>
      <c r="E1693" s="193"/>
    </row>
    <row r="1694" ht="22.5" hidden="1" customHeight="1">
      <c r="A1694" s="189"/>
      <c r="B1694" s="59"/>
      <c r="C1694" s="53"/>
      <c r="D1694" s="192"/>
      <c r="E1694" s="193"/>
    </row>
    <row r="1695" ht="22.5" hidden="1" customHeight="1">
      <c r="A1695" s="189"/>
      <c r="B1695" s="59"/>
      <c r="C1695" s="53"/>
      <c r="D1695" s="192"/>
      <c r="E1695" s="193"/>
    </row>
    <row r="1696" ht="22.5" hidden="1" customHeight="1">
      <c r="A1696" s="189"/>
      <c r="B1696" s="59"/>
      <c r="C1696" s="53"/>
      <c r="D1696" s="192"/>
      <c r="E1696" s="193"/>
    </row>
    <row r="1697" ht="22.5" hidden="1" customHeight="1">
      <c r="A1697" s="189"/>
      <c r="B1697" s="59"/>
      <c r="C1697" s="53"/>
      <c r="D1697" s="192"/>
      <c r="E1697" s="193"/>
    </row>
    <row r="1698" ht="22.5" hidden="1" customHeight="1">
      <c r="A1698" s="189"/>
      <c r="B1698" s="59"/>
      <c r="C1698" s="53"/>
      <c r="D1698" s="192"/>
      <c r="E1698" s="193"/>
    </row>
    <row r="1699" ht="22.5" hidden="1" customHeight="1">
      <c r="A1699" s="189"/>
      <c r="B1699" s="59"/>
      <c r="C1699" s="53"/>
      <c r="D1699" s="192"/>
      <c r="E1699" s="193"/>
    </row>
    <row r="1700" ht="22.5" hidden="1" customHeight="1">
      <c r="A1700" s="189"/>
      <c r="B1700" s="59"/>
      <c r="C1700" s="53"/>
      <c r="D1700" s="192"/>
      <c r="E1700" s="193"/>
    </row>
    <row r="1701" ht="22.5" hidden="1" customHeight="1">
      <c r="A1701" s="189"/>
      <c r="B1701" s="59"/>
      <c r="C1701" s="53"/>
      <c r="D1701" s="192"/>
      <c r="E1701" s="193"/>
    </row>
    <row r="1702" ht="22.5" hidden="1" customHeight="1">
      <c r="A1702" s="189"/>
      <c r="B1702" s="59"/>
      <c r="C1702" s="53"/>
      <c r="D1702" s="192"/>
      <c r="E1702" s="193"/>
    </row>
    <row r="1703" ht="22.5" hidden="1" customHeight="1">
      <c r="A1703" s="189"/>
      <c r="B1703" s="59"/>
      <c r="C1703" s="53"/>
      <c r="D1703" s="192"/>
      <c r="E1703" s="193"/>
    </row>
    <row r="1704" ht="22.5" hidden="1" customHeight="1">
      <c r="A1704" s="189"/>
      <c r="B1704" s="59"/>
      <c r="C1704" s="53"/>
      <c r="D1704" s="192"/>
      <c r="E1704" s="193"/>
    </row>
    <row r="1705" ht="22.5" hidden="1" customHeight="1">
      <c r="A1705" s="189"/>
      <c r="B1705" s="59"/>
      <c r="C1705" s="53"/>
      <c r="D1705" s="192"/>
      <c r="E1705" s="193"/>
    </row>
    <row r="1706" ht="22.5" hidden="1" customHeight="1">
      <c r="A1706" s="189"/>
      <c r="B1706" s="59"/>
      <c r="C1706" s="53"/>
      <c r="D1706" s="192"/>
      <c r="E1706" s="193"/>
    </row>
    <row r="1707" ht="22.5" hidden="1" customHeight="1">
      <c r="A1707" s="189"/>
      <c r="B1707" s="59"/>
      <c r="C1707" s="53"/>
      <c r="D1707" s="192"/>
      <c r="E1707" s="193"/>
    </row>
    <row r="1708" ht="22.5" hidden="1" customHeight="1">
      <c r="A1708" s="189"/>
      <c r="B1708" s="59"/>
      <c r="C1708" s="53"/>
      <c r="D1708" s="192"/>
      <c r="E1708" s="193"/>
    </row>
    <row r="1709" ht="22.5" hidden="1" customHeight="1">
      <c r="A1709" s="189"/>
      <c r="B1709" s="59"/>
      <c r="C1709" s="53"/>
      <c r="D1709" s="192"/>
      <c r="E1709" s="193"/>
    </row>
    <row r="1710" ht="22.5" hidden="1" customHeight="1">
      <c r="A1710" s="189"/>
      <c r="B1710" s="59"/>
      <c r="C1710" s="53"/>
      <c r="D1710" s="192"/>
      <c r="E1710" s="193"/>
    </row>
    <row r="1711" ht="22.5" hidden="1" customHeight="1">
      <c r="A1711" s="189"/>
      <c r="B1711" s="59"/>
      <c r="C1711" s="53"/>
      <c r="D1711" s="192"/>
      <c r="E1711" s="193"/>
    </row>
    <row r="1712" ht="22.5" hidden="1" customHeight="1">
      <c r="A1712" s="189"/>
      <c r="B1712" s="59"/>
      <c r="C1712" s="53"/>
      <c r="D1712" s="192"/>
      <c r="E1712" s="193"/>
    </row>
    <row r="1713" ht="22.5" hidden="1" customHeight="1">
      <c r="A1713" s="189"/>
      <c r="B1713" s="59"/>
      <c r="C1713" s="53"/>
      <c r="D1713" s="192"/>
      <c r="E1713" s="193"/>
    </row>
    <row r="1714" ht="22.5" hidden="1" customHeight="1">
      <c r="A1714" s="189"/>
      <c r="B1714" s="59"/>
      <c r="C1714" s="53"/>
      <c r="D1714" s="192"/>
      <c r="E1714" s="193"/>
    </row>
    <row r="1715" ht="22.5" hidden="1" customHeight="1">
      <c r="A1715" s="189"/>
      <c r="B1715" s="59"/>
      <c r="C1715" s="53"/>
      <c r="D1715" s="192"/>
      <c r="E1715" s="193"/>
    </row>
    <row r="1716" ht="22.5" hidden="1" customHeight="1">
      <c r="A1716" s="189"/>
      <c r="B1716" s="59"/>
      <c r="C1716" s="53"/>
      <c r="D1716" s="192"/>
      <c r="E1716" s="193"/>
    </row>
    <row r="1717" ht="22.5" hidden="1" customHeight="1">
      <c r="A1717" s="189"/>
      <c r="B1717" s="59"/>
      <c r="C1717" s="53"/>
      <c r="D1717" s="192"/>
      <c r="E1717" s="193"/>
    </row>
    <row r="1718" ht="22.5" hidden="1" customHeight="1">
      <c r="A1718" s="189"/>
      <c r="B1718" s="59"/>
      <c r="C1718" s="53"/>
      <c r="D1718" s="192"/>
      <c r="E1718" s="193"/>
    </row>
    <row r="1719" ht="22.5" hidden="1" customHeight="1">
      <c r="A1719" s="189"/>
      <c r="B1719" s="59"/>
      <c r="C1719" s="53"/>
      <c r="D1719" s="192"/>
      <c r="E1719" s="193"/>
    </row>
    <row r="1720" ht="22.5" hidden="1" customHeight="1">
      <c r="A1720" s="189"/>
      <c r="B1720" s="59"/>
      <c r="C1720" s="53"/>
      <c r="D1720" s="192"/>
      <c r="E1720" s="193"/>
    </row>
    <row r="1721" ht="22.5" hidden="1" customHeight="1">
      <c r="A1721" s="189"/>
      <c r="B1721" s="59"/>
      <c r="C1721" s="53"/>
      <c r="D1721" s="192"/>
      <c r="E1721" s="193"/>
    </row>
    <row r="1722" ht="22.5" hidden="1" customHeight="1">
      <c r="A1722" s="189"/>
      <c r="B1722" s="59"/>
      <c r="C1722" s="53"/>
      <c r="D1722" s="192"/>
      <c r="E1722" s="193"/>
    </row>
    <row r="1723" ht="22.5" hidden="1" customHeight="1">
      <c r="A1723" s="189"/>
      <c r="B1723" s="59"/>
      <c r="C1723" s="53"/>
      <c r="D1723" s="192"/>
      <c r="E1723" s="193"/>
    </row>
    <row r="1724" ht="22.5" hidden="1" customHeight="1">
      <c r="A1724" s="189"/>
      <c r="B1724" s="59"/>
      <c r="C1724" s="53"/>
      <c r="D1724" s="192"/>
      <c r="E1724" s="193"/>
    </row>
    <row r="1725" ht="22.5" hidden="1" customHeight="1">
      <c r="A1725" s="189"/>
      <c r="B1725" s="59"/>
      <c r="C1725" s="53"/>
      <c r="D1725" s="192"/>
      <c r="E1725" s="193"/>
    </row>
    <row r="1726" ht="22.5" hidden="1" customHeight="1">
      <c r="A1726" s="189"/>
      <c r="B1726" s="59"/>
      <c r="C1726" s="53"/>
      <c r="D1726" s="192"/>
      <c r="E1726" s="193"/>
    </row>
    <row r="1727" ht="22.5" hidden="1" customHeight="1">
      <c r="A1727" s="189"/>
      <c r="B1727" s="59"/>
      <c r="C1727" s="53"/>
      <c r="D1727" s="192"/>
      <c r="E1727" s="193"/>
    </row>
    <row r="1728" ht="22.5" hidden="1" customHeight="1">
      <c r="A1728" s="189"/>
      <c r="B1728" s="59"/>
      <c r="C1728" s="53"/>
      <c r="D1728" s="192"/>
      <c r="E1728" s="193"/>
    </row>
    <row r="1729" ht="22.5" hidden="1" customHeight="1">
      <c r="A1729" s="189"/>
      <c r="B1729" s="59"/>
      <c r="C1729" s="53"/>
      <c r="D1729" s="192"/>
      <c r="E1729" s="193"/>
    </row>
    <row r="1730" ht="22.5" hidden="1" customHeight="1">
      <c r="A1730" s="189"/>
      <c r="B1730" s="59"/>
      <c r="C1730" s="53"/>
      <c r="D1730" s="192"/>
      <c r="E1730" s="193"/>
    </row>
    <row r="1731" ht="22.5" hidden="1" customHeight="1">
      <c r="A1731" s="189"/>
      <c r="B1731" s="59"/>
      <c r="C1731" s="53"/>
      <c r="D1731" s="192"/>
      <c r="E1731" s="193"/>
    </row>
    <row r="1732" ht="22.5" hidden="1" customHeight="1">
      <c r="A1732" s="189"/>
      <c r="B1732" s="59"/>
      <c r="C1732" s="53"/>
      <c r="D1732" s="192"/>
      <c r="E1732" s="193"/>
    </row>
    <row r="1733" ht="22.5" hidden="1" customHeight="1">
      <c r="A1733" s="189"/>
      <c r="B1733" s="59"/>
      <c r="C1733" s="53"/>
      <c r="D1733" s="192"/>
      <c r="E1733" s="193"/>
    </row>
    <row r="1734" ht="22.5" hidden="1" customHeight="1">
      <c r="A1734" s="189"/>
      <c r="B1734" s="59"/>
      <c r="C1734" s="53"/>
      <c r="D1734" s="192"/>
      <c r="E1734" s="193"/>
    </row>
    <row r="1735" ht="22.5" hidden="1" customHeight="1">
      <c r="A1735" s="189"/>
      <c r="B1735" s="59"/>
      <c r="C1735" s="53"/>
      <c r="D1735" s="192"/>
      <c r="E1735" s="193"/>
    </row>
    <row r="1736" ht="22.5" hidden="1" customHeight="1">
      <c r="A1736" s="189"/>
      <c r="B1736" s="59"/>
      <c r="C1736" s="53"/>
      <c r="D1736" s="192"/>
      <c r="E1736" s="193"/>
    </row>
    <row r="1737" ht="22.5" hidden="1" customHeight="1">
      <c r="A1737" s="189"/>
      <c r="B1737" s="59"/>
      <c r="C1737" s="53"/>
      <c r="D1737" s="192"/>
      <c r="E1737" s="193"/>
    </row>
    <row r="1738" ht="22.5" hidden="1" customHeight="1">
      <c r="A1738" s="189"/>
      <c r="B1738" s="59"/>
      <c r="C1738" s="53"/>
      <c r="D1738" s="192"/>
      <c r="E1738" s="193"/>
    </row>
    <row r="1739" ht="22.5" hidden="1" customHeight="1">
      <c r="A1739" s="189"/>
      <c r="B1739" s="59"/>
      <c r="C1739" s="53"/>
      <c r="D1739" s="192"/>
      <c r="E1739" s="193"/>
    </row>
    <row r="1740" ht="22.5" hidden="1" customHeight="1">
      <c r="A1740" s="189"/>
      <c r="B1740" s="59"/>
      <c r="C1740" s="53"/>
      <c r="D1740" s="192"/>
      <c r="E1740" s="193"/>
    </row>
    <row r="1741" ht="22.5" hidden="1" customHeight="1">
      <c r="A1741" s="189"/>
      <c r="B1741" s="59"/>
      <c r="C1741" s="53"/>
      <c r="D1741" s="192"/>
      <c r="E1741" s="193"/>
    </row>
    <row r="1742" ht="22.5" hidden="1" customHeight="1">
      <c r="A1742" s="189"/>
      <c r="B1742" s="59"/>
      <c r="C1742" s="53"/>
      <c r="D1742" s="192"/>
      <c r="E1742" s="193"/>
    </row>
    <row r="1743" ht="22.5" hidden="1" customHeight="1">
      <c r="A1743" s="189"/>
      <c r="B1743" s="59"/>
      <c r="C1743" s="53"/>
      <c r="D1743" s="192"/>
      <c r="E1743" s="193"/>
    </row>
    <row r="1744" ht="22.5" hidden="1" customHeight="1">
      <c r="A1744" s="189"/>
      <c r="B1744" s="59"/>
      <c r="C1744" s="53"/>
      <c r="D1744" s="192"/>
      <c r="E1744" s="193"/>
    </row>
    <row r="1745" ht="22.5" hidden="1" customHeight="1">
      <c r="A1745" s="189"/>
      <c r="B1745" s="59"/>
      <c r="C1745" s="53"/>
      <c r="D1745" s="192"/>
      <c r="E1745" s="193"/>
    </row>
    <row r="1746" ht="22.5" hidden="1" customHeight="1">
      <c r="A1746" s="189"/>
      <c r="B1746" s="59"/>
      <c r="C1746" s="53"/>
      <c r="D1746" s="192"/>
      <c r="E1746" s="193"/>
    </row>
    <row r="1747" ht="22.5" hidden="1" customHeight="1">
      <c r="A1747" s="189"/>
      <c r="B1747" s="59"/>
      <c r="C1747" s="53"/>
      <c r="D1747" s="192"/>
      <c r="E1747" s="193"/>
    </row>
    <row r="1748" ht="22.5" hidden="1" customHeight="1">
      <c r="A1748" s="189"/>
      <c r="B1748" s="59"/>
      <c r="C1748" s="53"/>
      <c r="D1748" s="192"/>
      <c r="E1748" s="193"/>
    </row>
    <row r="1749" ht="22.5" hidden="1" customHeight="1">
      <c r="A1749" s="189"/>
      <c r="B1749" s="59"/>
      <c r="C1749" s="53"/>
      <c r="D1749" s="192"/>
      <c r="E1749" s="193"/>
    </row>
    <row r="1750" ht="22.5" hidden="1" customHeight="1">
      <c r="A1750" s="189"/>
      <c r="B1750" s="59"/>
      <c r="C1750" s="53"/>
      <c r="D1750" s="192"/>
      <c r="E1750" s="193"/>
    </row>
    <row r="1751" ht="22.5" hidden="1" customHeight="1">
      <c r="A1751" s="189"/>
      <c r="B1751" s="59"/>
      <c r="C1751" s="53"/>
      <c r="D1751" s="192"/>
      <c r="E1751" s="193"/>
    </row>
    <row r="1752" ht="22.5" hidden="1" customHeight="1">
      <c r="A1752" s="189"/>
      <c r="B1752" s="59"/>
      <c r="C1752" s="53"/>
      <c r="D1752" s="192"/>
      <c r="E1752" s="193"/>
    </row>
    <row r="1753" ht="22.5" hidden="1" customHeight="1">
      <c r="A1753" s="189"/>
      <c r="B1753" s="59"/>
      <c r="C1753" s="53"/>
      <c r="D1753" s="192"/>
      <c r="E1753" s="193"/>
    </row>
    <row r="1754" ht="22.5" hidden="1" customHeight="1">
      <c r="A1754" s="189"/>
      <c r="B1754" s="59"/>
      <c r="C1754" s="53"/>
      <c r="D1754" s="192"/>
      <c r="E1754" s="193"/>
    </row>
    <row r="1755" ht="22.5" hidden="1" customHeight="1">
      <c r="A1755" s="189"/>
      <c r="B1755" s="59"/>
      <c r="C1755" s="53"/>
      <c r="D1755" s="192"/>
      <c r="E1755" s="193"/>
    </row>
    <row r="1756" ht="22.5" hidden="1" customHeight="1">
      <c r="A1756" s="189"/>
      <c r="B1756" s="59"/>
      <c r="C1756" s="53"/>
      <c r="D1756" s="192"/>
      <c r="E1756" s="193"/>
    </row>
    <row r="1757" ht="22.5" hidden="1" customHeight="1">
      <c r="A1757" s="189"/>
      <c r="B1757" s="59"/>
      <c r="C1757" s="53"/>
      <c r="D1757" s="192"/>
      <c r="E1757" s="193"/>
    </row>
    <row r="1758" ht="22.5" hidden="1" customHeight="1">
      <c r="A1758" s="189"/>
      <c r="B1758" s="59"/>
      <c r="C1758" s="53"/>
      <c r="D1758" s="192"/>
      <c r="E1758" s="193"/>
    </row>
    <row r="1759" ht="22.5" hidden="1" customHeight="1">
      <c r="A1759" s="189"/>
      <c r="B1759" s="59"/>
      <c r="C1759" s="53"/>
      <c r="D1759" s="192"/>
      <c r="E1759" s="193"/>
    </row>
    <row r="1760" ht="22.5" hidden="1" customHeight="1">
      <c r="A1760" s="189"/>
      <c r="B1760" s="59"/>
      <c r="C1760" s="53"/>
      <c r="D1760" s="192"/>
      <c r="E1760" s="193"/>
    </row>
    <row r="1761" ht="22.5" hidden="1" customHeight="1">
      <c r="A1761" s="189"/>
      <c r="B1761" s="59"/>
      <c r="C1761" s="53"/>
      <c r="D1761" s="192"/>
      <c r="E1761" s="193"/>
    </row>
    <row r="1762" ht="22.5" hidden="1" customHeight="1">
      <c r="A1762" s="189"/>
      <c r="B1762" s="59"/>
      <c r="C1762" s="53"/>
      <c r="D1762" s="192"/>
      <c r="E1762" s="193"/>
    </row>
    <row r="1763" ht="22.5" hidden="1" customHeight="1">
      <c r="A1763" s="189"/>
      <c r="B1763" s="59"/>
      <c r="C1763" s="53"/>
      <c r="D1763" s="192"/>
      <c r="E1763" s="193"/>
    </row>
    <row r="1764" ht="22.5" hidden="1" customHeight="1">
      <c r="A1764" s="189"/>
      <c r="B1764" s="59"/>
      <c r="C1764" s="53"/>
      <c r="D1764" s="192"/>
      <c r="E1764" s="193"/>
    </row>
    <row r="1765" ht="22.5" hidden="1" customHeight="1">
      <c r="A1765" s="189"/>
      <c r="B1765" s="59"/>
      <c r="C1765" s="53"/>
      <c r="D1765" s="192"/>
      <c r="E1765" s="193"/>
    </row>
    <row r="1766" ht="22.5" hidden="1" customHeight="1">
      <c r="A1766" s="189"/>
      <c r="B1766" s="59"/>
      <c r="C1766" s="53"/>
      <c r="D1766" s="192"/>
      <c r="E1766" s="193"/>
    </row>
    <row r="1767" ht="22.5" hidden="1" customHeight="1">
      <c r="A1767" s="189"/>
      <c r="B1767" s="59"/>
      <c r="C1767" s="53"/>
      <c r="D1767" s="192"/>
      <c r="E1767" s="193"/>
    </row>
    <row r="1768" ht="22.5" hidden="1" customHeight="1">
      <c r="A1768" s="189"/>
      <c r="B1768" s="59"/>
      <c r="C1768" s="53"/>
      <c r="D1768" s="192"/>
      <c r="E1768" s="193"/>
    </row>
    <row r="1769" ht="22.5" hidden="1" customHeight="1">
      <c r="A1769" s="189"/>
      <c r="B1769" s="59"/>
      <c r="C1769" s="53"/>
      <c r="D1769" s="192"/>
      <c r="E1769" s="193"/>
    </row>
    <row r="1770" ht="22.5" hidden="1" customHeight="1">
      <c r="A1770" s="189"/>
      <c r="B1770" s="59"/>
      <c r="C1770" s="53"/>
      <c r="D1770" s="192"/>
      <c r="E1770" s="193"/>
    </row>
    <row r="1771" ht="22.5" hidden="1" customHeight="1">
      <c r="A1771" s="189"/>
      <c r="B1771" s="59"/>
      <c r="C1771" s="53"/>
      <c r="D1771" s="192"/>
      <c r="E1771" s="193"/>
    </row>
    <row r="1772" ht="22.5" hidden="1" customHeight="1">
      <c r="A1772" s="189"/>
      <c r="B1772" s="59"/>
      <c r="C1772" s="53"/>
      <c r="D1772" s="192"/>
      <c r="E1772" s="193"/>
    </row>
    <row r="1773" ht="22.5" hidden="1" customHeight="1">
      <c r="A1773" s="189"/>
      <c r="B1773" s="59"/>
      <c r="C1773" s="53"/>
      <c r="D1773" s="192"/>
      <c r="E1773" s="193"/>
    </row>
    <row r="1774" ht="22.5" hidden="1" customHeight="1">
      <c r="A1774" s="189"/>
      <c r="B1774" s="59"/>
      <c r="C1774" s="53"/>
      <c r="D1774" s="192"/>
      <c r="E1774" s="193"/>
    </row>
    <row r="1775" ht="22.5" hidden="1" customHeight="1">
      <c r="A1775" s="189"/>
      <c r="B1775" s="59"/>
      <c r="C1775" s="53"/>
      <c r="D1775" s="192"/>
      <c r="E1775" s="193"/>
    </row>
    <row r="1776" ht="22.5" hidden="1" customHeight="1">
      <c r="A1776" s="189"/>
      <c r="B1776" s="59"/>
      <c r="C1776" s="53"/>
      <c r="D1776" s="192"/>
      <c r="E1776" s="193"/>
    </row>
    <row r="1777" ht="22.5" hidden="1" customHeight="1">
      <c r="A1777" s="189"/>
      <c r="B1777" s="59"/>
      <c r="C1777" s="53"/>
      <c r="D1777" s="192"/>
      <c r="E1777" s="193"/>
    </row>
    <row r="1778" ht="22.5" hidden="1" customHeight="1">
      <c r="A1778" s="189"/>
      <c r="B1778" s="59"/>
      <c r="C1778" s="53"/>
      <c r="D1778" s="192"/>
      <c r="E1778" s="193"/>
    </row>
    <row r="1779" ht="22.5" hidden="1" customHeight="1">
      <c r="A1779" s="189"/>
      <c r="B1779" s="59"/>
      <c r="C1779" s="53"/>
      <c r="D1779" s="192"/>
      <c r="E1779" s="193"/>
    </row>
    <row r="1780" ht="22.5" hidden="1" customHeight="1">
      <c r="A1780" s="189"/>
      <c r="B1780" s="59"/>
      <c r="C1780" s="53"/>
      <c r="D1780" s="192"/>
      <c r="E1780" s="193"/>
    </row>
    <row r="1781" ht="22.5" hidden="1" customHeight="1">
      <c r="A1781" s="189"/>
      <c r="B1781" s="59"/>
      <c r="C1781" s="53"/>
      <c r="D1781" s="192"/>
      <c r="E1781" s="193"/>
    </row>
    <row r="1782" ht="22.5" hidden="1" customHeight="1">
      <c r="A1782" s="189"/>
      <c r="B1782" s="59"/>
      <c r="C1782" s="53"/>
      <c r="D1782" s="192"/>
      <c r="E1782" s="193"/>
    </row>
    <row r="1783" ht="22.5" hidden="1" customHeight="1">
      <c r="A1783" s="189"/>
      <c r="B1783" s="59"/>
      <c r="C1783" s="53"/>
      <c r="D1783" s="192"/>
      <c r="E1783" s="193"/>
    </row>
    <row r="1784" ht="22.5" hidden="1" customHeight="1">
      <c r="A1784" s="189"/>
      <c r="B1784" s="59"/>
      <c r="C1784" s="53"/>
      <c r="D1784" s="192"/>
      <c r="E1784" s="193"/>
    </row>
    <row r="1785" ht="22.5" hidden="1" customHeight="1">
      <c r="A1785" s="189"/>
      <c r="B1785" s="59"/>
      <c r="C1785" s="53"/>
      <c r="D1785" s="192"/>
      <c r="E1785" s="193"/>
    </row>
    <row r="1786" ht="22.5" hidden="1" customHeight="1">
      <c r="A1786" s="189"/>
      <c r="B1786" s="59"/>
      <c r="C1786" s="53"/>
      <c r="D1786" s="192"/>
      <c r="E1786" s="193"/>
    </row>
    <row r="1787" ht="22.5" hidden="1" customHeight="1">
      <c r="A1787" s="189"/>
      <c r="B1787" s="59"/>
      <c r="C1787" s="53"/>
      <c r="D1787" s="192"/>
      <c r="E1787" s="193"/>
    </row>
    <row r="1788" ht="22.5" hidden="1" customHeight="1">
      <c r="A1788" s="189"/>
      <c r="B1788" s="59"/>
      <c r="C1788" s="53"/>
      <c r="D1788" s="192"/>
      <c r="E1788" s="193"/>
    </row>
    <row r="1789" ht="22.5" hidden="1" customHeight="1">
      <c r="A1789" s="189"/>
      <c r="B1789" s="59"/>
      <c r="C1789" s="53"/>
      <c r="D1789" s="192"/>
      <c r="E1789" s="193"/>
    </row>
    <row r="1790" ht="22.5" hidden="1" customHeight="1">
      <c r="A1790" s="189"/>
      <c r="B1790" s="59"/>
      <c r="C1790" s="53"/>
      <c r="D1790" s="192"/>
      <c r="E1790" s="193"/>
    </row>
    <row r="1791" ht="22.5" hidden="1" customHeight="1">
      <c r="A1791" s="189"/>
      <c r="B1791" s="59"/>
      <c r="C1791" s="53"/>
      <c r="D1791" s="192"/>
      <c r="E1791" s="193"/>
    </row>
    <row r="1792" ht="22.5" hidden="1" customHeight="1">
      <c r="A1792" s="189"/>
      <c r="B1792" s="59"/>
      <c r="C1792" s="53"/>
      <c r="D1792" s="192"/>
      <c r="E1792" s="193"/>
    </row>
    <row r="1793" ht="22.5" hidden="1" customHeight="1">
      <c r="A1793" s="189"/>
      <c r="B1793" s="59"/>
      <c r="C1793" s="53"/>
      <c r="D1793" s="192"/>
      <c r="E1793" s="193"/>
    </row>
    <row r="1794" ht="22.5" hidden="1" customHeight="1">
      <c r="A1794" s="189"/>
      <c r="B1794" s="59"/>
      <c r="C1794" s="53"/>
      <c r="D1794" s="192"/>
      <c r="E1794" s="193"/>
    </row>
    <row r="1795" ht="22.5" hidden="1" customHeight="1">
      <c r="A1795" s="189"/>
      <c r="B1795" s="59"/>
      <c r="C1795" s="53"/>
      <c r="D1795" s="192"/>
      <c r="E1795" s="193"/>
    </row>
    <row r="1796" ht="22.5" hidden="1" customHeight="1">
      <c r="A1796" s="189"/>
      <c r="B1796" s="59"/>
      <c r="C1796" s="53"/>
      <c r="D1796" s="192"/>
      <c r="E1796" s="193"/>
    </row>
    <row r="1797" ht="22.5" hidden="1" customHeight="1">
      <c r="A1797" s="189"/>
      <c r="B1797" s="59"/>
      <c r="C1797" s="53"/>
      <c r="D1797" s="192"/>
      <c r="E1797" s="193"/>
    </row>
    <row r="1798" ht="22.5" hidden="1" customHeight="1">
      <c r="A1798" s="189"/>
      <c r="B1798" s="59"/>
      <c r="C1798" s="53"/>
      <c r="D1798" s="192"/>
      <c r="E1798" s="193"/>
    </row>
    <row r="1799" ht="22.5" hidden="1" customHeight="1">
      <c r="A1799" s="189"/>
      <c r="B1799" s="59"/>
      <c r="C1799" s="53"/>
      <c r="D1799" s="192"/>
      <c r="E1799" s="193"/>
    </row>
    <row r="1800" ht="22.5" hidden="1" customHeight="1">
      <c r="A1800" s="189"/>
      <c r="B1800" s="59"/>
      <c r="C1800" s="53"/>
      <c r="D1800" s="192"/>
      <c r="E1800" s="193"/>
    </row>
    <row r="1801" ht="22.5" hidden="1" customHeight="1">
      <c r="A1801" s="189"/>
      <c r="B1801" s="59"/>
      <c r="C1801" s="53"/>
      <c r="D1801" s="192"/>
      <c r="E1801" s="193"/>
    </row>
    <row r="1802" ht="22.5" hidden="1" customHeight="1">
      <c r="A1802" s="189"/>
      <c r="B1802" s="59"/>
      <c r="C1802" s="53"/>
      <c r="D1802" s="192"/>
      <c r="E1802" s="193"/>
    </row>
    <row r="1803" ht="22.5" hidden="1" customHeight="1">
      <c r="A1803" s="189"/>
      <c r="B1803" s="59"/>
      <c r="C1803" s="53"/>
      <c r="D1803" s="192"/>
      <c r="E1803" s="193"/>
    </row>
    <row r="1804" ht="22.5" hidden="1" customHeight="1">
      <c r="A1804" s="189"/>
      <c r="B1804" s="59"/>
      <c r="C1804" s="53"/>
      <c r="D1804" s="192"/>
      <c r="E1804" s="193"/>
    </row>
    <row r="1805" ht="22.5" hidden="1" customHeight="1">
      <c r="A1805" s="189"/>
      <c r="B1805" s="59"/>
      <c r="C1805" s="53"/>
      <c r="D1805" s="192"/>
      <c r="E1805" s="193"/>
    </row>
    <row r="1806" ht="22.5" hidden="1" customHeight="1">
      <c r="A1806" s="189"/>
      <c r="B1806" s="59"/>
      <c r="C1806" s="53"/>
      <c r="D1806" s="192"/>
      <c r="E1806" s="193"/>
    </row>
    <row r="1807" ht="22.5" hidden="1" customHeight="1">
      <c r="A1807" s="189"/>
      <c r="B1807" s="59"/>
      <c r="C1807" s="53"/>
      <c r="D1807" s="192"/>
      <c r="E1807" s="193"/>
    </row>
    <row r="1808" ht="22.5" hidden="1" customHeight="1">
      <c r="A1808" s="189"/>
      <c r="B1808" s="59"/>
      <c r="C1808" s="53"/>
      <c r="D1808" s="192"/>
      <c r="E1808" s="193"/>
    </row>
    <row r="1809" ht="22.5" hidden="1" customHeight="1">
      <c r="A1809" s="189"/>
      <c r="B1809" s="59"/>
      <c r="C1809" s="53"/>
      <c r="D1809" s="192"/>
      <c r="E1809" s="193"/>
    </row>
    <row r="1810" ht="22.5" hidden="1" customHeight="1">
      <c r="A1810" s="189"/>
      <c r="B1810" s="59"/>
      <c r="C1810" s="53"/>
      <c r="D1810" s="192"/>
      <c r="E1810" s="193"/>
    </row>
    <row r="1811" ht="22.5" hidden="1" customHeight="1">
      <c r="A1811" s="189"/>
      <c r="B1811" s="59"/>
      <c r="C1811" s="53"/>
      <c r="D1811" s="192"/>
      <c r="E1811" s="193"/>
    </row>
    <row r="1812" ht="22.5" hidden="1" customHeight="1">
      <c r="A1812" s="189"/>
      <c r="B1812" s="59"/>
      <c r="C1812" s="53"/>
      <c r="D1812" s="192"/>
      <c r="E1812" s="193"/>
    </row>
    <row r="1813" ht="22.5" hidden="1" customHeight="1">
      <c r="A1813" s="189"/>
      <c r="B1813" s="59"/>
      <c r="C1813" s="53"/>
      <c r="D1813" s="192"/>
      <c r="E1813" s="193"/>
    </row>
    <row r="1814" ht="22.5" hidden="1" customHeight="1">
      <c r="A1814" s="189"/>
      <c r="B1814" s="59"/>
      <c r="C1814" s="53"/>
      <c r="D1814" s="192"/>
      <c r="E1814" s="193"/>
    </row>
    <row r="1815" ht="22.5" hidden="1" customHeight="1">
      <c r="A1815" s="189"/>
      <c r="B1815" s="59"/>
      <c r="C1815" s="53"/>
      <c r="D1815" s="192"/>
      <c r="E1815" s="193"/>
    </row>
    <row r="1816" ht="22.5" hidden="1" customHeight="1">
      <c r="A1816" s="189"/>
      <c r="B1816" s="59"/>
      <c r="C1816" s="53"/>
      <c r="D1816" s="192"/>
      <c r="E1816" s="193"/>
    </row>
    <row r="1817" ht="22.5" hidden="1" customHeight="1">
      <c r="A1817" s="189"/>
      <c r="B1817" s="59"/>
      <c r="C1817" s="53"/>
      <c r="D1817" s="192"/>
      <c r="E1817" s="193"/>
    </row>
    <row r="1818" ht="22.5" hidden="1" customHeight="1">
      <c r="A1818" s="189"/>
      <c r="B1818" s="59"/>
      <c r="C1818" s="53"/>
      <c r="D1818" s="192"/>
      <c r="E1818" s="193"/>
    </row>
    <row r="1819" ht="22.5" hidden="1" customHeight="1">
      <c r="A1819" s="189"/>
      <c r="B1819" s="59"/>
      <c r="C1819" s="53"/>
      <c r="D1819" s="192"/>
      <c r="E1819" s="193"/>
    </row>
    <row r="1820" ht="22.5" hidden="1" customHeight="1">
      <c r="A1820" s="189"/>
      <c r="B1820" s="59"/>
      <c r="C1820" s="53"/>
      <c r="D1820" s="192"/>
      <c r="E1820" s="193"/>
    </row>
    <row r="1821" ht="22.5" hidden="1" customHeight="1">
      <c r="A1821" s="189"/>
      <c r="B1821" s="59"/>
      <c r="C1821" s="53"/>
      <c r="D1821" s="192"/>
      <c r="E1821" s="193"/>
    </row>
    <row r="1822" ht="22.5" hidden="1" customHeight="1">
      <c r="A1822" s="189"/>
      <c r="B1822" s="59"/>
      <c r="C1822" s="53"/>
      <c r="D1822" s="192"/>
      <c r="E1822" s="193"/>
    </row>
    <row r="1823" ht="22.5" hidden="1" customHeight="1">
      <c r="A1823" s="189"/>
      <c r="B1823" s="59"/>
      <c r="C1823" s="53"/>
      <c r="D1823" s="192"/>
      <c r="E1823" s="193"/>
    </row>
    <row r="1824" ht="22.5" hidden="1" customHeight="1">
      <c r="A1824" s="189"/>
      <c r="B1824" s="59"/>
      <c r="C1824" s="53"/>
      <c r="D1824" s="192"/>
      <c r="E1824" s="193"/>
    </row>
    <row r="1825" ht="22.5" hidden="1" customHeight="1">
      <c r="A1825" s="189"/>
      <c r="B1825" s="59"/>
      <c r="C1825" s="53"/>
      <c r="D1825" s="192"/>
      <c r="E1825" s="193"/>
    </row>
    <row r="1826" ht="22.5" hidden="1" customHeight="1">
      <c r="A1826" s="189"/>
      <c r="B1826" s="59"/>
      <c r="C1826" s="53"/>
      <c r="D1826" s="192"/>
      <c r="E1826" s="193"/>
    </row>
    <row r="1827" ht="22.5" hidden="1" customHeight="1">
      <c r="A1827" s="189"/>
      <c r="B1827" s="59"/>
      <c r="C1827" s="53"/>
      <c r="D1827" s="192"/>
      <c r="E1827" s="193"/>
    </row>
    <row r="1828" ht="22.5" hidden="1" customHeight="1">
      <c r="A1828" s="189"/>
      <c r="B1828" s="59"/>
      <c r="C1828" s="53"/>
      <c r="D1828" s="192"/>
      <c r="E1828" s="193"/>
    </row>
    <row r="1829" ht="22.5" hidden="1" customHeight="1">
      <c r="A1829" s="189"/>
      <c r="B1829" s="59"/>
      <c r="C1829" s="53"/>
      <c r="D1829" s="192"/>
      <c r="E1829" s="193"/>
    </row>
    <row r="1830" ht="22.5" hidden="1" customHeight="1">
      <c r="A1830" s="189"/>
      <c r="B1830" s="59"/>
      <c r="C1830" s="53"/>
      <c r="D1830" s="192"/>
      <c r="E1830" s="193"/>
    </row>
    <row r="1831" ht="22.5" hidden="1" customHeight="1">
      <c r="A1831" s="189"/>
      <c r="B1831" s="59"/>
      <c r="C1831" s="53"/>
      <c r="D1831" s="192"/>
      <c r="E1831" s="193"/>
    </row>
    <row r="1832" ht="22.5" hidden="1" customHeight="1">
      <c r="A1832" s="189"/>
      <c r="B1832" s="59"/>
      <c r="C1832" s="53"/>
      <c r="D1832" s="192"/>
      <c r="E1832" s="193"/>
    </row>
    <row r="1833" ht="22.5" hidden="1" customHeight="1">
      <c r="A1833" s="189"/>
      <c r="B1833" s="59"/>
      <c r="C1833" s="53"/>
      <c r="D1833" s="192"/>
      <c r="E1833" s="193"/>
    </row>
    <row r="1834" ht="22.5" hidden="1" customHeight="1">
      <c r="A1834" s="189"/>
      <c r="B1834" s="59"/>
      <c r="C1834" s="53"/>
      <c r="D1834" s="192"/>
      <c r="E1834" s="193"/>
    </row>
    <row r="1835" ht="22.5" hidden="1" customHeight="1">
      <c r="A1835" s="189"/>
      <c r="B1835" s="59"/>
      <c r="C1835" s="53"/>
      <c r="D1835" s="192"/>
      <c r="E1835" s="193"/>
    </row>
    <row r="1836" ht="22.5" hidden="1" customHeight="1">
      <c r="A1836" s="189"/>
      <c r="B1836" s="59"/>
      <c r="C1836" s="53"/>
      <c r="D1836" s="192"/>
      <c r="E1836" s="193"/>
    </row>
    <row r="1837" ht="22.5" hidden="1" customHeight="1">
      <c r="A1837" s="189"/>
      <c r="B1837" s="59"/>
      <c r="C1837" s="53"/>
      <c r="D1837" s="192"/>
      <c r="E1837" s="193"/>
    </row>
    <row r="1838" ht="22.5" hidden="1" customHeight="1">
      <c r="A1838" s="189"/>
      <c r="B1838" s="59"/>
      <c r="C1838" s="53"/>
      <c r="D1838" s="192"/>
      <c r="E1838" s="193"/>
    </row>
    <row r="1839" ht="22.5" hidden="1" customHeight="1">
      <c r="A1839" s="189"/>
      <c r="B1839" s="59"/>
      <c r="C1839" s="53"/>
      <c r="D1839" s="192"/>
      <c r="E1839" s="193"/>
    </row>
    <row r="1840" ht="22.5" hidden="1" customHeight="1">
      <c r="A1840" s="189"/>
      <c r="B1840" s="59"/>
      <c r="C1840" s="53"/>
      <c r="D1840" s="192"/>
      <c r="E1840" s="193"/>
    </row>
    <row r="1841" ht="22.5" hidden="1" customHeight="1">
      <c r="A1841" s="189"/>
      <c r="B1841" s="59"/>
      <c r="C1841" s="53"/>
      <c r="D1841" s="192"/>
      <c r="E1841" s="193"/>
    </row>
    <row r="1842" ht="22.5" hidden="1" customHeight="1">
      <c r="A1842" s="189"/>
      <c r="B1842" s="59"/>
      <c r="C1842" s="53"/>
      <c r="D1842" s="192"/>
      <c r="E1842" s="193"/>
    </row>
    <row r="1843" ht="22.5" hidden="1" customHeight="1">
      <c r="A1843" s="189"/>
      <c r="B1843" s="59"/>
      <c r="C1843" s="53"/>
      <c r="D1843" s="192"/>
      <c r="E1843" s="193"/>
    </row>
    <row r="1844" ht="22.5" hidden="1" customHeight="1">
      <c r="A1844" s="189"/>
      <c r="B1844" s="59"/>
      <c r="C1844" s="53"/>
      <c r="D1844" s="192"/>
      <c r="E1844" s="193"/>
    </row>
    <row r="1845" ht="22.5" hidden="1" customHeight="1">
      <c r="A1845" s="189"/>
      <c r="B1845" s="59"/>
      <c r="C1845" s="53"/>
      <c r="D1845" s="192"/>
      <c r="E1845" s="193"/>
    </row>
    <row r="1846" ht="22.5" hidden="1" customHeight="1">
      <c r="A1846" s="189"/>
      <c r="B1846" s="59"/>
      <c r="C1846" s="53"/>
      <c r="D1846" s="192"/>
      <c r="E1846" s="193"/>
    </row>
    <row r="1847" ht="22.5" hidden="1" customHeight="1">
      <c r="A1847" s="189"/>
      <c r="B1847" s="59"/>
      <c r="C1847" s="53"/>
      <c r="D1847" s="192"/>
      <c r="E1847" s="193"/>
    </row>
    <row r="1848" ht="22.5" hidden="1" customHeight="1">
      <c r="A1848" s="189"/>
      <c r="B1848" s="59"/>
      <c r="C1848" s="53"/>
      <c r="D1848" s="192"/>
      <c r="E1848" s="193"/>
    </row>
    <row r="1849" ht="22.5" hidden="1" customHeight="1">
      <c r="A1849" s="189"/>
      <c r="B1849" s="59"/>
      <c r="C1849" s="53"/>
      <c r="D1849" s="192"/>
      <c r="E1849" s="193"/>
    </row>
    <row r="1850" ht="22.5" hidden="1" customHeight="1">
      <c r="A1850" s="189"/>
      <c r="B1850" s="59"/>
      <c r="C1850" s="53"/>
      <c r="D1850" s="192"/>
      <c r="E1850" s="193"/>
    </row>
    <row r="1851" ht="22.5" hidden="1" customHeight="1">
      <c r="A1851" s="189"/>
      <c r="B1851" s="59"/>
      <c r="C1851" s="53"/>
      <c r="D1851" s="192"/>
      <c r="E1851" s="193"/>
    </row>
    <row r="1852" ht="22.5" hidden="1" customHeight="1">
      <c r="A1852" s="189"/>
      <c r="B1852" s="59"/>
      <c r="C1852" s="53"/>
      <c r="D1852" s="192"/>
      <c r="E1852" s="193"/>
    </row>
    <row r="1853" ht="22.5" hidden="1" customHeight="1">
      <c r="A1853" s="189"/>
      <c r="B1853" s="59"/>
      <c r="C1853" s="53"/>
      <c r="D1853" s="192"/>
      <c r="E1853" s="193"/>
    </row>
    <row r="1854" ht="22.5" hidden="1" customHeight="1">
      <c r="A1854" s="189"/>
      <c r="B1854" s="59"/>
      <c r="C1854" s="53"/>
      <c r="D1854" s="192"/>
      <c r="E1854" s="193"/>
    </row>
    <row r="1855" ht="22.5" hidden="1" customHeight="1">
      <c r="A1855" s="189"/>
      <c r="B1855" s="59"/>
      <c r="C1855" s="53"/>
      <c r="D1855" s="192"/>
      <c r="E1855" s="193"/>
    </row>
    <row r="1856" ht="22.5" hidden="1" customHeight="1">
      <c r="A1856" s="189"/>
      <c r="B1856" s="59"/>
      <c r="C1856" s="53"/>
      <c r="D1856" s="192"/>
      <c r="E1856" s="193"/>
    </row>
    <row r="1857" ht="22.5" hidden="1" customHeight="1">
      <c r="A1857" s="189"/>
      <c r="B1857" s="59"/>
      <c r="C1857" s="53"/>
      <c r="D1857" s="192"/>
      <c r="E1857" s="193"/>
    </row>
    <row r="1858" ht="22.5" hidden="1" customHeight="1">
      <c r="A1858" s="189"/>
      <c r="B1858" s="59"/>
      <c r="C1858" s="53"/>
      <c r="D1858" s="192"/>
      <c r="E1858" s="193"/>
    </row>
    <row r="1859" ht="22.5" hidden="1" customHeight="1">
      <c r="A1859" s="189"/>
      <c r="B1859" s="59"/>
      <c r="C1859" s="53"/>
      <c r="D1859" s="192"/>
      <c r="E1859" s="193"/>
    </row>
    <row r="1860" ht="22.5" hidden="1" customHeight="1">
      <c r="A1860" s="189"/>
      <c r="B1860" s="59"/>
      <c r="C1860" s="53"/>
      <c r="D1860" s="192"/>
      <c r="E1860" s="193"/>
    </row>
    <row r="1861" ht="22.5" hidden="1" customHeight="1">
      <c r="A1861" s="189"/>
      <c r="B1861" s="59"/>
      <c r="C1861" s="53"/>
      <c r="D1861" s="192"/>
      <c r="E1861" s="193"/>
    </row>
    <row r="1862" ht="22.5" hidden="1" customHeight="1">
      <c r="A1862" s="189"/>
      <c r="B1862" s="59"/>
      <c r="C1862" s="53"/>
      <c r="D1862" s="192"/>
      <c r="E1862" s="193"/>
    </row>
    <row r="1863" ht="22.5" hidden="1" customHeight="1">
      <c r="A1863" s="189"/>
      <c r="B1863" s="59"/>
      <c r="C1863" s="53"/>
      <c r="D1863" s="192"/>
      <c r="E1863" s="193"/>
    </row>
    <row r="1864" ht="22.5" hidden="1" customHeight="1">
      <c r="A1864" s="189"/>
      <c r="B1864" s="59"/>
      <c r="C1864" s="53"/>
      <c r="D1864" s="192"/>
      <c r="E1864" s="193"/>
    </row>
    <row r="1865" ht="22.5" hidden="1" customHeight="1">
      <c r="A1865" s="189"/>
      <c r="B1865" s="59"/>
      <c r="C1865" s="53"/>
      <c r="D1865" s="192"/>
      <c r="E1865" s="193"/>
    </row>
    <row r="1866" ht="22.5" hidden="1" customHeight="1">
      <c r="A1866" s="189"/>
      <c r="B1866" s="59"/>
      <c r="C1866" s="53"/>
      <c r="D1866" s="192"/>
      <c r="E1866" s="193"/>
    </row>
    <row r="1867" ht="22.5" hidden="1" customHeight="1">
      <c r="A1867" s="189"/>
      <c r="B1867" s="59"/>
      <c r="C1867" s="53"/>
      <c r="D1867" s="192"/>
      <c r="E1867" s="193"/>
    </row>
    <row r="1868" ht="22.5" hidden="1" customHeight="1">
      <c r="A1868" s="189"/>
      <c r="B1868" s="59"/>
      <c r="C1868" s="53"/>
      <c r="D1868" s="192"/>
      <c r="E1868" s="193"/>
    </row>
    <row r="1869" ht="22.5" hidden="1" customHeight="1">
      <c r="A1869" s="189"/>
      <c r="B1869" s="59"/>
      <c r="C1869" s="53"/>
      <c r="D1869" s="192"/>
      <c r="E1869" s="193"/>
    </row>
    <row r="1870" ht="22.5" hidden="1" customHeight="1">
      <c r="A1870" s="189"/>
      <c r="B1870" s="59"/>
      <c r="C1870" s="53"/>
      <c r="D1870" s="192"/>
      <c r="E1870" s="193"/>
    </row>
    <row r="1871" ht="22.5" hidden="1" customHeight="1">
      <c r="A1871" s="189"/>
      <c r="B1871" s="59"/>
      <c r="C1871" s="53"/>
      <c r="D1871" s="192"/>
      <c r="E1871" s="193"/>
    </row>
    <row r="1872" ht="22.5" hidden="1" customHeight="1">
      <c r="A1872" s="189"/>
      <c r="B1872" s="59"/>
      <c r="C1872" s="53"/>
      <c r="D1872" s="192"/>
      <c r="E1872" s="193"/>
    </row>
    <row r="1873" ht="22.5" hidden="1" customHeight="1">
      <c r="A1873" s="189"/>
      <c r="B1873" s="59"/>
      <c r="C1873" s="53"/>
      <c r="D1873" s="192"/>
      <c r="E1873" s="193"/>
    </row>
    <row r="1874" ht="22.5" hidden="1" customHeight="1">
      <c r="A1874" s="189"/>
      <c r="B1874" s="59"/>
      <c r="C1874" s="53"/>
      <c r="D1874" s="192"/>
      <c r="E1874" s="193"/>
    </row>
    <row r="1875" ht="22.5" hidden="1" customHeight="1">
      <c r="A1875" s="189"/>
      <c r="B1875" s="59"/>
      <c r="C1875" s="53"/>
      <c r="D1875" s="192"/>
      <c r="E1875" s="193"/>
    </row>
    <row r="1876" ht="22.5" hidden="1" customHeight="1">
      <c r="A1876" s="189"/>
      <c r="B1876" s="59"/>
      <c r="C1876" s="53"/>
      <c r="D1876" s="192"/>
      <c r="E1876" s="193"/>
    </row>
    <row r="1877" ht="22.5" hidden="1" customHeight="1">
      <c r="A1877" s="189"/>
      <c r="B1877" s="59"/>
      <c r="C1877" s="53"/>
      <c r="D1877" s="192"/>
      <c r="E1877" s="193"/>
    </row>
    <row r="1878" ht="22.5" hidden="1" customHeight="1">
      <c r="A1878" s="189"/>
      <c r="B1878" s="59"/>
      <c r="C1878" s="53"/>
      <c r="D1878" s="192"/>
      <c r="E1878" s="193"/>
    </row>
    <row r="1879" ht="22.5" customHeight="1">
      <c r="A1879" s="189">
        <v>161.0</v>
      </c>
      <c r="B1879" s="59"/>
      <c r="C1879" s="53"/>
      <c r="D1879" s="192"/>
      <c r="E1879" s="193"/>
    </row>
    <row r="1880" ht="22.5" customHeight="1">
      <c r="A1880" s="189">
        <v>162.0</v>
      </c>
      <c r="B1880" s="59"/>
      <c r="C1880" s="53"/>
      <c r="D1880" s="192"/>
      <c r="E1880" s="193"/>
    </row>
    <row r="1881" ht="22.5" customHeight="1">
      <c r="A1881" s="189">
        <v>163.0</v>
      </c>
      <c r="B1881" s="59"/>
      <c r="C1881" s="53"/>
      <c r="D1881" s="192"/>
      <c r="E1881" s="193"/>
    </row>
    <row r="1882" ht="22.5" customHeight="1">
      <c r="A1882" s="189">
        <v>164.0</v>
      </c>
      <c r="B1882" s="59"/>
      <c r="C1882" s="53"/>
      <c r="D1882" s="192"/>
      <c r="E1882" s="193"/>
    </row>
    <row r="1883" ht="22.5" customHeight="1">
      <c r="A1883" s="189">
        <v>165.0</v>
      </c>
      <c r="B1883" s="59"/>
      <c r="C1883" s="53"/>
      <c r="D1883" s="192"/>
      <c r="E1883" s="193"/>
    </row>
    <row r="1884" ht="22.5" customHeight="1">
      <c r="A1884" s="189">
        <v>166.0</v>
      </c>
      <c r="B1884" s="59"/>
      <c r="C1884" s="53"/>
      <c r="D1884" s="192"/>
      <c r="E1884" s="193"/>
    </row>
    <row r="1885" ht="22.5" customHeight="1">
      <c r="A1885" s="189">
        <v>167.0</v>
      </c>
      <c r="B1885" s="59"/>
      <c r="C1885" s="53"/>
      <c r="D1885" s="192"/>
      <c r="E1885" s="193"/>
    </row>
    <row r="1886" ht="22.5" customHeight="1">
      <c r="A1886" s="189">
        <v>168.0</v>
      </c>
      <c r="B1886" s="59"/>
      <c r="C1886" s="53"/>
      <c r="D1886" s="192"/>
      <c r="E1886" s="193"/>
    </row>
    <row r="1887" ht="22.5" customHeight="1">
      <c r="A1887" s="189">
        <v>169.0</v>
      </c>
      <c r="B1887" s="59"/>
      <c r="C1887" s="53"/>
      <c r="D1887" s="192"/>
      <c r="E1887" s="193"/>
    </row>
    <row r="1888" ht="22.5" customHeight="1">
      <c r="A1888" s="189">
        <v>170.0</v>
      </c>
      <c r="B1888" s="59"/>
      <c r="C1888" s="53"/>
      <c r="D1888" s="192"/>
      <c r="E1888" s="193"/>
    </row>
    <row r="1889" ht="22.5" customHeight="1">
      <c r="A1889" s="189">
        <v>171.0</v>
      </c>
      <c r="B1889" s="59"/>
      <c r="C1889" s="53"/>
      <c r="D1889" s="192"/>
      <c r="E1889" s="193"/>
    </row>
    <row r="1890" ht="22.5" customHeight="1">
      <c r="A1890" s="189">
        <v>172.0</v>
      </c>
      <c r="B1890" s="59"/>
      <c r="C1890" s="53"/>
      <c r="D1890" s="192"/>
      <c r="E1890" s="193"/>
    </row>
    <row r="1891" ht="22.5" customHeight="1">
      <c r="A1891" s="189">
        <v>173.0</v>
      </c>
      <c r="B1891" s="59"/>
      <c r="C1891" s="53"/>
      <c r="D1891" s="192"/>
      <c r="E1891" s="193"/>
    </row>
    <row r="1892" ht="22.5" customHeight="1">
      <c r="A1892" s="189">
        <v>174.0</v>
      </c>
      <c r="B1892" s="59"/>
      <c r="C1892" s="53"/>
      <c r="D1892" s="192"/>
      <c r="E1892" s="193"/>
    </row>
    <row r="1893" ht="22.5" customHeight="1">
      <c r="A1893" s="189">
        <v>175.0</v>
      </c>
      <c r="B1893" s="59"/>
      <c r="C1893" s="53"/>
      <c r="D1893" s="192"/>
      <c r="E1893" s="193"/>
    </row>
    <row r="1894" ht="22.5" customHeight="1">
      <c r="A1894" s="189">
        <v>176.0</v>
      </c>
      <c r="B1894" s="59"/>
      <c r="C1894" s="53"/>
      <c r="D1894" s="192"/>
      <c r="E1894" s="193"/>
    </row>
    <row r="1895" ht="22.5" customHeight="1">
      <c r="A1895" s="189">
        <v>177.0</v>
      </c>
      <c r="B1895" s="59"/>
      <c r="C1895" s="53"/>
      <c r="D1895" s="192"/>
      <c r="E1895" s="193"/>
    </row>
    <row r="1896" ht="22.5" customHeight="1">
      <c r="A1896" s="189">
        <v>178.0</v>
      </c>
      <c r="B1896" s="59"/>
      <c r="C1896" s="53"/>
      <c r="D1896" s="192"/>
      <c r="E1896" s="193"/>
    </row>
    <row r="1897" ht="22.5" customHeight="1">
      <c r="A1897" s="189">
        <v>179.0</v>
      </c>
      <c r="B1897" s="59"/>
      <c r="C1897" s="53"/>
      <c r="D1897" s="192"/>
      <c r="E1897" s="193"/>
    </row>
    <row r="1898" ht="22.5" customHeight="1">
      <c r="A1898" s="189">
        <v>180.0</v>
      </c>
      <c r="B1898" s="59"/>
      <c r="C1898" s="53"/>
      <c r="D1898" s="192"/>
      <c r="E1898" s="193"/>
    </row>
    <row r="1899" ht="22.5" customHeight="1">
      <c r="A1899" s="189">
        <v>181.0</v>
      </c>
      <c r="B1899" s="59"/>
      <c r="C1899" s="53"/>
      <c r="D1899" s="192"/>
      <c r="E1899" s="193"/>
    </row>
    <row r="1900" ht="22.5" customHeight="1">
      <c r="A1900" s="189">
        <v>182.0</v>
      </c>
      <c r="B1900" s="59"/>
      <c r="C1900" s="53"/>
      <c r="D1900" s="192"/>
      <c r="E1900" s="193"/>
    </row>
    <row r="1901" ht="22.5" customHeight="1">
      <c r="A1901" s="189">
        <v>183.0</v>
      </c>
      <c r="B1901" s="59"/>
      <c r="C1901" s="53"/>
      <c r="D1901" s="192"/>
      <c r="E1901" s="193"/>
    </row>
    <row r="1902" ht="22.5" customHeight="1">
      <c r="A1902" s="189">
        <v>184.0</v>
      </c>
      <c r="B1902" s="59"/>
      <c r="C1902" s="53"/>
      <c r="D1902" s="192"/>
      <c r="E1902" s="193"/>
    </row>
    <row r="1903" ht="22.5" customHeight="1">
      <c r="A1903" s="189">
        <v>185.0</v>
      </c>
      <c r="B1903" s="59"/>
      <c r="C1903" s="53"/>
      <c r="D1903" s="192"/>
      <c r="E1903" s="193"/>
    </row>
    <row r="1904" ht="22.5" customHeight="1">
      <c r="A1904" s="189">
        <v>186.0</v>
      </c>
      <c r="B1904" s="59"/>
      <c r="C1904" s="53"/>
      <c r="D1904" s="192"/>
      <c r="E1904" s="193"/>
    </row>
    <row r="1905" ht="22.5" customHeight="1">
      <c r="A1905" s="189">
        <v>187.0</v>
      </c>
      <c r="B1905" s="59"/>
      <c r="C1905" s="53"/>
      <c r="D1905" s="192"/>
      <c r="E1905" s="193"/>
    </row>
    <row r="1906" ht="22.5" customHeight="1">
      <c r="A1906" s="189">
        <v>188.0</v>
      </c>
      <c r="B1906" s="59"/>
      <c r="C1906" s="53"/>
      <c r="D1906" s="192"/>
      <c r="E1906" s="193"/>
    </row>
    <row r="1907" ht="22.5" customHeight="1">
      <c r="A1907" s="189">
        <v>189.0</v>
      </c>
      <c r="B1907" s="59"/>
      <c r="C1907" s="53"/>
      <c r="D1907" s="192"/>
      <c r="E1907" s="193"/>
    </row>
    <row r="1908" ht="22.5" customHeight="1">
      <c r="A1908" s="189">
        <v>190.0</v>
      </c>
      <c r="B1908" s="59"/>
      <c r="C1908" s="53"/>
      <c r="D1908" s="192"/>
      <c r="E1908" s="193"/>
    </row>
    <row r="1909" ht="22.5" customHeight="1">
      <c r="A1909" s="189">
        <v>191.0</v>
      </c>
      <c r="B1909" s="59"/>
      <c r="C1909" s="53"/>
      <c r="D1909" s="192"/>
      <c r="E1909" s="193"/>
    </row>
    <row r="1910" ht="22.5" customHeight="1">
      <c r="A1910" s="189">
        <v>192.0</v>
      </c>
      <c r="B1910" s="59"/>
      <c r="C1910" s="53"/>
      <c r="D1910" s="192"/>
      <c r="E1910" s="193"/>
    </row>
    <row r="1911" ht="22.5" customHeight="1">
      <c r="A1911" s="189">
        <v>193.0</v>
      </c>
      <c r="B1911" s="59"/>
      <c r="C1911" s="53"/>
      <c r="D1911" s="192"/>
      <c r="E1911" s="193"/>
    </row>
    <row r="1912" ht="22.5" customHeight="1">
      <c r="A1912" s="189">
        <v>194.0</v>
      </c>
      <c r="B1912" s="59"/>
      <c r="C1912" s="53"/>
      <c r="D1912" s="192"/>
      <c r="E1912" s="193"/>
    </row>
    <row r="1913" ht="22.5" customHeight="1">
      <c r="A1913" s="189">
        <v>195.0</v>
      </c>
      <c r="B1913" s="59"/>
      <c r="C1913" s="53"/>
      <c r="D1913" s="192"/>
      <c r="E1913" s="193"/>
    </row>
    <row r="1914" ht="22.5" customHeight="1">
      <c r="A1914" s="189">
        <v>196.0</v>
      </c>
      <c r="B1914" s="59"/>
      <c r="C1914" s="53"/>
      <c r="D1914" s="192"/>
      <c r="E1914" s="193"/>
    </row>
    <row r="1915" ht="22.5" customHeight="1">
      <c r="A1915" s="189">
        <v>197.0</v>
      </c>
      <c r="B1915" s="59"/>
      <c r="C1915" s="53"/>
      <c r="D1915" s="192"/>
      <c r="E1915" s="193"/>
    </row>
    <row r="1916" ht="22.5" customHeight="1">
      <c r="A1916" s="189">
        <v>198.0</v>
      </c>
      <c r="B1916" s="59"/>
      <c r="C1916" s="53"/>
      <c r="D1916" s="192"/>
      <c r="E1916" s="193"/>
    </row>
    <row r="1917" ht="22.5" customHeight="1">
      <c r="A1917" s="189">
        <v>199.0</v>
      </c>
      <c r="B1917" s="59"/>
      <c r="C1917" s="53"/>
      <c r="D1917" s="192"/>
      <c r="E1917" s="193"/>
    </row>
    <row r="1918" ht="22.5" customHeight="1">
      <c r="A1918" s="189">
        <v>200.0</v>
      </c>
      <c r="B1918" s="59"/>
      <c r="C1918" s="53"/>
      <c r="D1918" s="192"/>
      <c r="E1918" s="193"/>
    </row>
    <row r="1919" ht="22.5" customHeight="1">
      <c r="A1919" s="189">
        <v>201.0</v>
      </c>
      <c r="B1919" s="59"/>
      <c r="C1919" s="53"/>
      <c r="D1919" s="192"/>
      <c r="E1919" s="193"/>
    </row>
    <row r="1920" ht="22.5" customHeight="1">
      <c r="A1920" s="189">
        <v>202.0</v>
      </c>
      <c r="B1920" s="59"/>
      <c r="C1920" s="53"/>
      <c r="D1920" s="192"/>
      <c r="E1920" s="193"/>
    </row>
    <row r="1921" ht="22.5" customHeight="1">
      <c r="A1921" s="189">
        <v>203.0</v>
      </c>
      <c r="B1921" s="59"/>
      <c r="C1921" s="53"/>
      <c r="D1921" s="192"/>
      <c r="E1921" s="193"/>
    </row>
    <row r="1922" ht="22.5" customHeight="1">
      <c r="A1922" s="189">
        <v>204.0</v>
      </c>
      <c r="B1922" s="59"/>
      <c r="C1922" s="53"/>
      <c r="D1922" s="192"/>
      <c r="E1922" s="193"/>
    </row>
    <row r="1923" ht="22.5" customHeight="1">
      <c r="A1923" s="189">
        <v>205.0</v>
      </c>
      <c r="B1923" s="59"/>
      <c r="C1923" s="53"/>
      <c r="D1923" s="192"/>
      <c r="E1923" s="193"/>
    </row>
    <row r="1924" ht="22.5" customHeight="1">
      <c r="A1924" s="189">
        <v>206.0</v>
      </c>
      <c r="B1924" s="59"/>
      <c r="C1924" s="53"/>
      <c r="D1924" s="192"/>
      <c r="E1924" s="193"/>
    </row>
    <row r="1925" ht="22.5" customHeight="1">
      <c r="A1925" s="189">
        <v>207.0</v>
      </c>
      <c r="B1925" s="59"/>
      <c r="C1925" s="53"/>
      <c r="D1925" s="192"/>
      <c r="E1925" s="193"/>
    </row>
    <row r="1926" ht="22.5" customHeight="1">
      <c r="A1926" s="189">
        <v>208.0</v>
      </c>
      <c r="B1926" s="59"/>
      <c r="C1926" s="53"/>
      <c r="D1926" s="192"/>
      <c r="E1926" s="193"/>
    </row>
    <row r="1927" ht="22.5" customHeight="1">
      <c r="A1927" s="189">
        <v>209.0</v>
      </c>
      <c r="B1927" s="59"/>
      <c r="C1927" s="53"/>
      <c r="D1927" s="192"/>
      <c r="E1927" s="193"/>
    </row>
    <row r="1928" ht="22.5" customHeight="1">
      <c r="A1928" s="189">
        <v>210.0</v>
      </c>
      <c r="B1928" s="59"/>
      <c r="C1928" s="53"/>
      <c r="D1928" s="192"/>
      <c r="E1928" s="193"/>
    </row>
    <row r="1929" ht="22.5" customHeight="1">
      <c r="A1929" s="189">
        <v>211.0</v>
      </c>
      <c r="B1929" s="59"/>
      <c r="C1929" s="53"/>
      <c r="D1929" s="192"/>
      <c r="E1929" s="193"/>
    </row>
    <row r="1930" ht="22.5" customHeight="1">
      <c r="A1930" s="189">
        <v>212.0</v>
      </c>
      <c r="B1930" s="59"/>
      <c r="C1930" s="53"/>
      <c r="D1930" s="192"/>
      <c r="E1930" s="193"/>
    </row>
    <row r="1931" ht="22.5" customHeight="1">
      <c r="A1931" s="189">
        <v>213.0</v>
      </c>
      <c r="B1931" s="59"/>
      <c r="C1931" s="53"/>
      <c r="D1931" s="192"/>
      <c r="E1931" s="193"/>
    </row>
    <row r="1932" ht="22.5" customHeight="1">
      <c r="A1932" s="189">
        <v>214.0</v>
      </c>
      <c r="B1932" s="59"/>
      <c r="C1932" s="53"/>
      <c r="D1932" s="192"/>
      <c r="E1932" s="193"/>
    </row>
    <row r="1933" ht="22.5" customHeight="1">
      <c r="A1933" s="189">
        <v>215.0</v>
      </c>
      <c r="B1933" s="59"/>
      <c r="C1933" s="53"/>
      <c r="D1933" s="192"/>
      <c r="E1933" s="193"/>
    </row>
    <row r="1934" ht="22.5" customHeight="1">
      <c r="A1934" s="189">
        <v>216.0</v>
      </c>
      <c r="B1934" s="59"/>
      <c r="C1934" s="53"/>
      <c r="D1934" s="192"/>
      <c r="E1934" s="193"/>
    </row>
    <row r="1935" ht="22.5" customHeight="1">
      <c r="A1935" s="189">
        <v>217.0</v>
      </c>
      <c r="B1935" s="59"/>
      <c r="C1935" s="53"/>
      <c r="D1935" s="192"/>
      <c r="E1935" s="193"/>
    </row>
    <row r="1936" ht="22.5" customHeight="1">
      <c r="A1936" s="189">
        <v>218.0</v>
      </c>
      <c r="B1936" s="59"/>
      <c r="C1936" s="53"/>
      <c r="D1936" s="192"/>
      <c r="E1936" s="193"/>
    </row>
    <row r="1937" ht="22.5" customHeight="1">
      <c r="A1937" s="189">
        <v>219.0</v>
      </c>
      <c r="B1937" s="59"/>
      <c r="C1937" s="53"/>
      <c r="D1937" s="192"/>
      <c r="E1937" s="193"/>
    </row>
    <row r="1938" ht="22.5" customHeight="1">
      <c r="A1938" s="189">
        <v>220.0</v>
      </c>
      <c r="B1938" s="59"/>
      <c r="C1938" s="53"/>
      <c r="D1938" s="192"/>
      <c r="E1938" s="193"/>
    </row>
    <row r="1939" ht="22.5" customHeight="1">
      <c r="A1939" s="189">
        <v>221.0</v>
      </c>
      <c r="B1939" s="59"/>
      <c r="C1939" s="53"/>
      <c r="D1939" s="192"/>
      <c r="E1939" s="193"/>
    </row>
    <row r="1940" ht="22.5" customHeight="1">
      <c r="A1940" s="189">
        <v>222.0</v>
      </c>
      <c r="B1940" s="59"/>
      <c r="C1940" s="53"/>
      <c r="D1940" s="192"/>
      <c r="E1940" s="193"/>
    </row>
    <row r="1941" ht="22.5" customHeight="1">
      <c r="A1941" s="189">
        <v>223.0</v>
      </c>
      <c r="B1941" s="59"/>
      <c r="C1941" s="53"/>
      <c r="D1941" s="192"/>
      <c r="E1941" s="193"/>
    </row>
    <row r="1942" ht="22.5" customHeight="1">
      <c r="A1942" s="189">
        <v>224.0</v>
      </c>
      <c r="B1942" s="59"/>
      <c r="C1942" s="53"/>
      <c r="D1942" s="192"/>
      <c r="E1942" s="193"/>
    </row>
    <row r="1943" ht="22.5" customHeight="1">
      <c r="A1943" s="189">
        <v>225.0</v>
      </c>
      <c r="B1943" s="59"/>
      <c r="C1943" s="53"/>
      <c r="D1943" s="192"/>
      <c r="E1943" s="193"/>
    </row>
    <row r="1944" ht="22.5" customHeight="1">
      <c r="A1944" s="189">
        <v>226.0</v>
      </c>
      <c r="B1944" s="59"/>
      <c r="C1944" s="53"/>
      <c r="D1944" s="192"/>
      <c r="E1944" s="193"/>
    </row>
    <row r="1945" ht="22.5" customHeight="1">
      <c r="A1945" s="189">
        <v>227.0</v>
      </c>
      <c r="B1945" s="59"/>
      <c r="C1945" s="53"/>
      <c r="D1945" s="192"/>
      <c r="E1945" s="193"/>
    </row>
    <row r="1946" ht="22.5" customHeight="1">
      <c r="A1946" s="189">
        <v>228.0</v>
      </c>
      <c r="B1946" s="59"/>
      <c r="C1946" s="53"/>
      <c r="D1946" s="192"/>
      <c r="E1946" s="193"/>
    </row>
    <row r="1947" ht="22.5" customHeight="1">
      <c r="A1947" s="189">
        <v>229.0</v>
      </c>
      <c r="B1947" s="59"/>
      <c r="C1947" s="53"/>
      <c r="D1947" s="192"/>
      <c r="E1947" s="193"/>
    </row>
    <row r="1948" ht="22.5" customHeight="1">
      <c r="A1948" s="189">
        <v>230.0</v>
      </c>
      <c r="B1948" s="59"/>
      <c r="C1948" s="53"/>
      <c r="D1948" s="192"/>
      <c r="E1948" s="193"/>
    </row>
    <row r="1949" ht="22.5" customHeight="1">
      <c r="A1949" s="189">
        <v>231.0</v>
      </c>
      <c r="B1949" s="59"/>
      <c r="C1949" s="53"/>
      <c r="D1949" s="192"/>
      <c r="E1949" s="193"/>
    </row>
    <row r="1950" ht="22.5" customHeight="1">
      <c r="A1950" s="189">
        <v>232.0</v>
      </c>
      <c r="B1950" s="59"/>
      <c r="C1950" s="53"/>
      <c r="D1950" s="192"/>
      <c r="E1950" s="193"/>
    </row>
    <row r="1951" ht="22.5" customHeight="1">
      <c r="A1951" s="189">
        <v>233.0</v>
      </c>
      <c r="B1951" s="59"/>
      <c r="C1951" s="53"/>
      <c r="D1951" s="192"/>
      <c r="E1951" s="193"/>
    </row>
    <row r="1952" ht="22.5" customHeight="1">
      <c r="A1952" s="189">
        <v>234.0</v>
      </c>
      <c r="B1952" s="59"/>
      <c r="C1952" s="53"/>
      <c r="D1952" s="192"/>
      <c r="E1952" s="193"/>
    </row>
    <row r="1953" ht="22.5" customHeight="1">
      <c r="A1953" s="189">
        <v>235.0</v>
      </c>
      <c r="B1953" s="59"/>
      <c r="C1953" s="53"/>
      <c r="D1953" s="192"/>
      <c r="E1953" s="193"/>
    </row>
    <row r="1954" ht="22.5" customHeight="1">
      <c r="A1954" s="189">
        <v>236.0</v>
      </c>
      <c r="B1954" s="59"/>
      <c r="C1954" s="53"/>
      <c r="D1954" s="192"/>
      <c r="E1954" s="193"/>
    </row>
    <row r="1955" ht="22.5" customHeight="1">
      <c r="A1955" s="189">
        <v>237.0</v>
      </c>
      <c r="B1955" s="59"/>
      <c r="C1955" s="53"/>
      <c r="D1955" s="192"/>
      <c r="E1955" s="193"/>
    </row>
    <row r="1956" ht="22.5" customHeight="1">
      <c r="A1956" s="189">
        <v>238.0</v>
      </c>
      <c r="B1956" s="59"/>
      <c r="C1956" s="53"/>
      <c r="D1956" s="192"/>
      <c r="E1956" s="193"/>
    </row>
    <row r="1957" ht="22.5" customHeight="1">
      <c r="A1957" s="189">
        <v>239.0</v>
      </c>
      <c r="B1957" s="59"/>
      <c r="C1957" s="53"/>
      <c r="D1957" s="192"/>
      <c r="E1957" s="193"/>
    </row>
    <row r="1958" ht="22.5" customHeight="1">
      <c r="A1958" s="189">
        <v>240.0</v>
      </c>
      <c r="B1958" s="59"/>
      <c r="C1958" s="53"/>
      <c r="D1958" s="192"/>
      <c r="E1958" s="193"/>
    </row>
    <row r="1959" ht="22.5" customHeight="1">
      <c r="A1959" s="189">
        <v>241.0</v>
      </c>
      <c r="B1959" s="59"/>
      <c r="C1959" s="53"/>
      <c r="D1959" s="192"/>
      <c r="E1959" s="193"/>
    </row>
    <row r="1960" ht="22.5" customHeight="1">
      <c r="A1960" s="189">
        <v>242.0</v>
      </c>
      <c r="B1960" s="59"/>
      <c r="C1960" s="53"/>
      <c r="D1960" s="192"/>
      <c r="E1960" s="193"/>
    </row>
    <row r="1961" ht="22.5" customHeight="1">
      <c r="A1961" s="189">
        <v>243.0</v>
      </c>
      <c r="B1961" s="59"/>
      <c r="C1961" s="53"/>
      <c r="D1961" s="192"/>
      <c r="E1961" s="193"/>
    </row>
    <row r="1962" ht="22.5" customHeight="1">
      <c r="A1962" s="189">
        <v>244.0</v>
      </c>
      <c r="B1962" s="59"/>
      <c r="C1962" s="53"/>
      <c r="D1962" s="192"/>
      <c r="E1962" s="193"/>
    </row>
    <row r="1963" ht="22.5" customHeight="1">
      <c r="A1963" s="189">
        <v>245.0</v>
      </c>
      <c r="B1963" s="59"/>
      <c r="C1963" s="53"/>
      <c r="D1963" s="192"/>
      <c r="E1963" s="193"/>
    </row>
    <row r="1964" ht="22.5" customHeight="1">
      <c r="A1964" s="189">
        <v>246.0</v>
      </c>
      <c r="B1964" s="59"/>
      <c r="C1964" s="53"/>
      <c r="D1964" s="192"/>
      <c r="E1964" s="193"/>
    </row>
    <row r="1965" ht="22.5" customHeight="1">
      <c r="A1965" s="189">
        <v>247.0</v>
      </c>
      <c r="B1965" s="59"/>
      <c r="C1965" s="53"/>
      <c r="D1965" s="192"/>
      <c r="E1965" s="193"/>
    </row>
    <row r="1966" ht="22.5" customHeight="1">
      <c r="A1966" s="189">
        <v>248.0</v>
      </c>
      <c r="B1966" s="59"/>
      <c r="C1966" s="53"/>
      <c r="D1966" s="192"/>
      <c r="E1966" s="193"/>
    </row>
    <row r="1967" ht="22.5" customHeight="1">
      <c r="A1967" s="189">
        <v>249.0</v>
      </c>
      <c r="B1967" s="59"/>
      <c r="C1967" s="53"/>
      <c r="D1967" s="192"/>
      <c r="E1967" s="193"/>
    </row>
    <row r="1968" ht="22.5" customHeight="1">
      <c r="A1968" s="189">
        <v>250.0</v>
      </c>
      <c r="B1968" s="59"/>
      <c r="C1968" s="53"/>
      <c r="D1968" s="192"/>
      <c r="E1968" s="193"/>
    </row>
    <row r="1969" ht="22.5" customHeight="1">
      <c r="A1969" s="189">
        <v>251.0</v>
      </c>
      <c r="B1969" s="59"/>
      <c r="C1969" s="53"/>
      <c r="D1969" s="192"/>
      <c r="E1969" s="193"/>
    </row>
    <row r="1970" ht="22.5" customHeight="1">
      <c r="A1970" s="189">
        <v>252.0</v>
      </c>
      <c r="B1970" s="59"/>
      <c r="C1970" s="53"/>
      <c r="D1970" s="192"/>
      <c r="E1970" s="193"/>
    </row>
    <row r="1971" ht="22.5" customHeight="1">
      <c r="A1971" s="189">
        <v>253.0</v>
      </c>
      <c r="B1971" s="59"/>
      <c r="C1971" s="53"/>
      <c r="D1971" s="192"/>
      <c r="E1971" s="193"/>
    </row>
    <row r="1972" ht="22.5" customHeight="1">
      <c r="A1972" s="189">
        <v>254.0</v>
      </c>
      <c r="B1972" s="59"/>
      <c r="C1972" s="53"/>
      <c r="D1972" s="192"/>
      <c r="E1972" s="193"/>
    </row>
    <row r="1973" ht="22.5" customHeight="1">
      <c r="A1973" s="189">
        <v>255.0</v>
      </c>
      <c r="B1973" s="59"/>
      <c r="C1973" s="53"/>
      <c r="D1973" s="192"/>
      <c r="E1973" s="193"/>
    </row>
    <row r="1974" ht="22.5" customHeight="1">
      <c r="A1974" s="189">
        <v>256.0</v>
      </c>
      <c r="B1974" s="59"/>
      <c r="C1974" s="53"/>
      <c r="D1974" s="192"/>
      <c r="E1974" s="193"/>
    </row>
    <row r="1975" ht="22.5" customHeight="1">
      <c r="A1975" s="189">
        <v>257.0</v>
      </c>
      <c r="B1975" s="59"/>
      <c r="C1975" s="53"/>
      <c r="D1975" s="192"/>
      <c r="E1975" s="193"/>
    </row>
    <row r="1976" ht="22.5" customHeight="1">
      <c r="A1976" s="189">
        <v>258.0</v>
      </c>
      <c r="B1976" s="59"/>
      <c r="C1976" s="53"/>
      <c r="D1976" s="192"/>
      <c r="E1976" s="193"/>
    </row>
    <row r="1977" ht="22.5" customHeight="1">
      <c r="A1977" s="189">
        <v>259.0</v>
      </c>
      <c r="B1977" s="59"/>
      <c r="C1977" s="53"/>
      <c r="D1977" s="192"/>
      <c r="E1977" s="193"/>
    </row>
    <row r="1978" ht="22.5" customHeight="1">
      <c r="A1978" s="189">
        <v>260.0</v>
      </c>
      <c r="B1978" s="59"/>
      <c r="C1978" s="53"/>
      <c r="D1978" s="192"/>
      <c r="E1978" s="193"/>
    </row>
    <row r="1979" ht="22.5" customHeight="1">
      <c r="A1979" s="189">
        <v>261.0</v>
      </c>
      <c r="B1979" s="59"/>
      <c r="C1979" s="53"/>
      <c r="D1979" s="192"/>
      <c r="E1979" s="193"/>
    </row>
    <row r="1980" ht="22.5" customHeight="1">
      <c r="A1980" s="189">
        <v>262.0</v>
      </c>
      <c r="B1980" s="59"/>
      <c r="C1980" s="53"/>
      <c r="D1980" s="192"/>
      <c r="E1980" s="193"/>
    </row>
    <row r="1981" ht="22.5" customHeight="1">
      <c r="A1981" s="189">
        <v>263.0</v>
      </c>
      <c r="B1981" s="59"/>
      <c r="C1981" s="53"/>
      <c r="D1981" s="192"/>
      <c r="E1981" s="193"/>
    </row>
    <row r="1982" ht="22.5" customHeight="1">
      <c r="A1982" s="189">
        <v>264.0</v>
      </c>
      <c r="B1982" s="59"/>
      <c r="C1982" s="53"/>
      <c r="D1982" s="192"/>
      <c r="E1982" s="193"/>
    </row>
    <row r="1983" ht="22.5" customHeight="1">
      <c r="A1983" s="189">
        <v>265.0</v>
      </c>
      <c r="B1983" s="59"/>
      <c r="C1983" s="53"/>
      <c r="D1983" s="192"/>
      <c r="E1983" s="193"/>
    </row>
    <row r="1984" ht="22.5" customHeight="1">
      <c r="A1984" s="189">
        <v>266.0</v>
      </c>
      <c r="B1984" s="59"/>
      <c r="C1984" s="53"/>
      <c r="D1984" s="192"/>
      <c r="E1984" s="193"/>
    </row>
    <row r="1985" ht="22.5" customHeight="1">
      <c r="A1985" s="189">
        <v>267.0</v>
      </c>
      <c r="B1985" s="59"/>
      <c r="C1985" s="53"/>
      <c r="D1985" s="192"/>
      <c r="E1985" s="193"/>
    </row>
    <row r="1986" ht="22.5" customHeight="1">
      <c r="A1986" s="189">
        <v>268.0</v>
      </c>
      <c r="B1986" s="59"/>
      <c r="C1986" s="53"/>
      <c r="D1986" s="192"/>
      <c r="E1986" s="193"/>
    </row>
    <row r="1987" ht="22.5" customHeight="1">
      <c r="A1987" s="189">
        <v>269.0</v>
      </c>
      <c r="B1987" s="59"/>
      <c r="C1987" s="53"/>
      <c r="D1987" s="192"/>
      <c r="E1987" s="193"/>
    </row>
    <row r="1988" ht="22.5" customHeight="1">
      <c r="A1988" s="189">
        <v>270.0</v>
      </c>
      <c r="B1988" s="59"/>
      <c r="C1988" s="53"/>
      <c r="D1988" s="192"/>
      <c r="E1988" s="193"/>
    </row>
    <row r="1989" ht="22.5" customHeight="1">
      <c r="A1989" s="189">
        <v>271.0</v>
      </c>
      <c r="B1989" s="59"/>
      <c r="C1989" s="53"/>
      <c r="D1989" s="192"/>
      <c r="E1989" s="193"/>
    </row>
    <row r="1990" ht="22.5" customHeight="1">
      <c r="A1990" s="189">
        <v>272.0</v>
      </c>
      <c r="B1990" s="59"/>
      <c r="C1990" s="53"/>
      <c r="D1990" s="192"/>
      <c r="E1990" s="193"/>
    </row>
    <row r="1991" ht="22.5" customHeight="1">
      <c r="A1991" s="189">
        <v>273.0</v>
      </c>
      <c r="B1991" s="59"/>
      <c r="C1991" s="53"/>
      <c r="D1991" s="192"/>
      <c r="E1991" s="193"/>
    </row>
    <row r="1992" ht="22.5" customHeight="1">
      <c r="A1992" s="189">
        <v>274.0</v>
      </c>
      <c r="B1992" s="59"/>
      <c r="C1992" s="53"/>
      <c r="D1992" s="192"/>
      <c r="E1992" s="193"/>
    </row>
    <row r="1993" ht="22.5" customHeight="1">
      <c r="A1993" s="189">
        <v>275.0</v>
      </c>
      <c r="B1993" s="59"/>
      <c r="C1993" s="53"/>
      <c r="D1993" s="192"/>
      <c r="E1993" s="193"/>
    </row>
    <row r="1994" ht="22.5" customHeight="1">
      <c r="A1994" s="189">
        <v>276.0</v>
      </c>
      <c r="B1994" s="59"/>
      <c r="C1994" s="53"/>
      <c r="D1994" s="192"/>
      <c r="E1994" s="193"/>
    </row>
    <row r="1995" ht="22.5" customHeight="1">
      <c r="A1995" s="189">
        <v>277.0</v>
      </c>
      <c r="B1995" s="59"/>
      <c r="C1995" s="53"/>
      <c r="D1995" s="192"/>
      <c r="E1995" s="193"/>
    </row>
    <row r="1996" ht="22.5" customHeight="1">
      <c r="A1996" s="189">
        <v>278.0</v>
      </c>
      <c r="B1996" s="59"/>
      <c r="C1996" s="53"/>
      <c r="D1996" s="192"/>
      <c r="E1996" s="193"/>
    </row>
    <row r="1997" ht="22.5" customHeight="1">
      <c r="A1997" s="189">
        <v>279.0</v>
      </c>
      <c r="B1997" s="59"/>
      <c r="C1997" s="53"/>
      <c r="D1997" s="192"/>
      <c r="E1997" s="193"/>
    </row>
    <row r="1998" ht="22.5" customHeight="1">
      <c r="A1998" s="189">
        <v>280.0</v>
      </c>
      <c r="B1998" s="59"/>
      <c r="C1998" s="53"/>
      <c r="D1998" s="192"/>
      <c r="E1998" s="193"/>
    </row>
    <row r="1999" ht="22.5" customHeight="1">
      <c r="A1999" s="189">
        <v>281.0</v>
      </c>
      <c r="B1999" s="59"/>
      <c r="C1999" s="53"/>
      <c r="D1999" s="192"/>
      <c r="E1999" s="193"/>
    </row>
    <row r="2000" ht="22.5" customHeight="1">
      <c r="A2000" s="189">
        <v>282.0</v>
      </c>
      <c r="B2000" s="59"/>
      <c r="C2000" s="53"/>
      <c r="D2000" s="192"/>
      <c r="E2000" s="193"/>
    </row>
    <row r="2001" ht="22.5" customHeight="1">
      <c r="A2001" s="189">
        <v>283.0</v>
      </c>
      <c r="B2001" s="59"/>
      <c r="C2001" s="53"/>
      <c r="D2001" s="192"/>
      <c r="E2001" s="193"/>
    </row>
    <row r="2002" ht="22.5" customHeight="1">
      <c r="A2002" s="189">
        <v>284.0</v>
      </c>
      <c r="B2002" s="59"/>
      <c r="C2002" s="53"/>
      <c r="D2002" s="192"/>
      <c r="E2002" s="193"/>
    </row>
    <row r="2003" ht="22.5" customHeight="1">
      <c r="A2003" s="189">
        <v>285.0</v>
      </c>
      <c r="B2003" s="59"/>
      <c r="C2003" s="53"/>
      <c r="D2003" s="192"/>
      <c r="E2003" s="193"/>
    </row>
    <row r="2004" ht="22.5" customHeight="1">
      <c r="A2004" s="189">
        <v>286.0</v>
      </c>
      <c r="B2004" s="59"/>
      <c r="C2004" s="53"/>
      <c r="D2004" s="192"/>
      <c r="E2004" s="193"/>
    </row>
    <row r="2005" ht="22.5" customHeight="1">
      <c r="A2005" s="189">
        <v>287.0</v>
      </c>
      <c r="B2005" s="59"/>
      <c r="C2005" s="53"/>
      <c r="D2005" s="192"/>
      <c r="E2005" s="193"/>
    </row>
    <row r="2006" ht="22.5" customHeight="1">
      <c r="A2006" s="189">
        <v>288.0</v>
      </c>
      <c r="B2006" s="59"/>
      <c r="C2006" s="53"/>
      <c r="D2006" s="192"/>
      <c r="E2006" s="193"/>
    </row>
    <row r="2007" ht="22.5" customHeight="1">
      <c r="A2007" s="189">
        <v>289.0</v>
      </c>
      <c r="B2007" s="59"/>
      <c r="C2007" s="53"/>
      <c r="D2007" s="192"/>
      <c r="E2007" s="193"/>
    </row>
    <row r="2008" ht="22.5" customHeight="1">
      <c r="A2008" s="189">
        <v>290.0</v>
      </c>
      <c r="B2008" s="59"/>
      <c r="C2008" s="53"/>
      <c r="D2008" s="192"/>
      <c r="E2008" s="193"/>
    </row>
    <row r="2009" ht="22.5" customHeight="1">
      <c r="A2009" s="189">
        <v>291.0</v>
      </c>
      <c r="B2009" s="59"/>
      <c r="C2009" s="53"/>
      <c r="D2009" s="192"/>
      <c r="E2009" s="193"/>
    </row>
    <row r="2010" ht="22.5" customHeight="1">
      <c r="A2010" s="189">
        <v>292.0</v>
      </c>
      <c r="B2010" s="59"/>
      <c r="C2010" s="53"/>
      <c r="D2010" s="192"/>
      <c r="E2010" s="193"/>
    </row>
    <row r="2011" ht="22.5" customHeight="1">
      <c r="A2011" s="189">
        <v>293.0</v>
      </c>
      <c r="B2011" s="59"/>
      <c r="C2011" s="53"/>
      <c r="D2011" s="192"/>
      <c r="E2011" s="193"/>
    </row>
    <row r="2012" ht="22.5" customHeight="1">
      <c r="A2012" s="189">
        <v>294.0</v>
      </c>
      <c r="B2012" s="59"/>
      <c r="C2012" s="53"/>
      <c r="D2012" s="192"/>
      <c r="E2012" s="193"/>
    </row>
    <row r="2013" ht="22.5" customHeight="1">
      <c r="A2013" s="189">
        <v>295.0</v>
      </c>
      <c r="B2013" s="59"/>
      <c r="C2013" s="53"/>
      <c r="D2013" s="192"/>
      <c r="E2013" s="193"/>
    </row>
    <row r="2014" ht="22.5" customHeight="1">
      <c r="A2014" s="189">
        <v>296.0</v>
      </c>
      <c r="B2014" s="59"/>
      <c r="C2014" s="53"/>
      <c r="D2014" s="192"/>
      <c r="E2014" s="193"/>
    </row>
    <row r="2015" ht="22.5" customHeight="1">
      <c r="A2015" s="189">
        <v>297.0</v>
      </c>
      <c r="B2015" s="59"/>
      <c r="C2015" s="53"/>
      <c r="D2015" s="192"/>
      <c r="E2015" s="193"/>
    </row>
    <row r="2016" ht="22.5" customHeight="1">
      <c r="A2016" s="189">
        <v>298.0</v>
      </c>
      <c r="B2016" s="59"/>
      <c r="C2016" s="53"/>
      <c r="D2016" s="192"/>
      <c r="E2016" s="193"/>
    </row>
    <row r="2017" ht="22.5" customHeight="1">
      <c r="A2017" s="189">
        <v>299.0</v>
      </c>
      <c r="B2017" s="59"/>
      <c r="C2017" s="53"/>
      <c r="D2017" s="192"/>
      <c r="E2017" s="193"/>
    </row>
    <row r="2018" ht="22.5" customHeight="1">
      <c r="A2018" s="189">
        <v>300.0</v>
      </c>
      <c r="B2018" s="59"/>
      <c r="C2018" s="53"/>
      <c r="D2018" s="192"/>
      <c r="E2018" s="193"/>
    </row>
    <row r="2019" ht="22.5" customHeight="1">
      <c r="A2019" s="189">
        <v>301.0</v>
      </c>
      <c r="B2019" s="59"/>
      <c r="C2019" s="53"/>
      <c r="D2019" s="192"/>
      <c r="E2019" s="193"/>
    </row>
    <row r="2020" ht="22.5" customHeight="1">
      <c r="A2020" s="189">
        <v>302.0</v>
      </c>
      <c r="B2020" s="59"/>
      <c r="C2020" s="53"/>
      <c r="D2020" s="192"/>
      <c r="E2020" s="193"/>
    </row>
    <row r="2021" ht="22.5" customHeight="1">
      <c r="A2021" s="189">
        <v>303.0</v>
      </c>
      <c r="B2021" s="59"/>
      <c r="C2021" s="53"/>
      <c r="D2021" s="192"/>
      <c r="E2021" s="193"/>
    </row>
    <row r="2022" ht="22.5" customHeight="1">
      <c r="A2022" s="189">
        <v>304.0</v>
      </c>
      <c r="B2022" s="59"/>
      <c r="C2022" s="53"/>
      <c r="D2022" s="192"/>
      <c r="E2022" s="193"/>
    </row>
    <row r="2023" ht="22.5" customHeight="1">
      <c r="A2023" s="189">
        <v>305.0</v>
      </c>
      <c r="B2023" s="59"/>
      <c r="C2023" s="53"/>
      <c r="D2023" s="192"/>
      <c r="E2023" s="193"/>
    </row>
    <row r="2024" ht="22.5" customHeight="1">
      <c r="A2024" s="189">
        <v>306.0</v>
      </c>
      <c r="B2024" s="59"/>
      <c r="C2024" s="53"/>
      <c r="D2024" s="192"/>
      <c r="E2024" s="193"/>
    </row>
    <row r="2025" ht="22.5" customHeight="1">
      <c r="A2025" s="189">
        <v>307.0</v>
      </c>
      <c r="B2025" s="59"/>
      <c r="C2025" s="53"/>
      <c r="D2025" s="192"/>
      <c r="E2025" s="193"/>
    </row>
    <row r="2026" ht="22.5" customHeight="1">
      <c r="A2026" s="189">
        <v>308.0</v>
      </c>
      <c r="B2026" s="59"/>
      <c r="C2026" s="53"/>
      <c r="D2026" s="192"/>
      <c r="E2026" s="193"/>
    </row>
    <row r="2027" ht="22.5" customHeight="1">
      <c r="A2027" s="189">
        <v>309.0</v>
      </c>
      <c r="B2027" s="59"/>
      <c r="C2027" s="53"/>
      <c r="D2027" s="192"/>
      <c r="E2027" s="193"/>
    </row>
    <row r="2028" ht="22.5" customHeight="1">
      <c r="A2028" s="189">
        <v>310.0</v>
      </c>
      <c r="B2028" s="59"/>
      <c r="C2028" s="53"/>
      <c r="D2028" s="192"/>
      <c r="E2028" s="193"/>
    </row>
    <row r="2029" ht="22.5" customHeight="1">
      <c r="A2029" s="189">
        <v>311.0</v>
      </c>
      <c r="B2029" s="59"/>
      <c r="C2029" s="53"/>
      <c r="D2029" s="192"/>
      <c r="E2029" s="193"/>
    </row>
    <row r="2030" ht="22.5" customHeight="1">
      <c r="A2030" s="189">
        <v>312.0</v>
      </c>
      <c r="B2030" s="59"/>
      <c r="C2030" s="53"/>
      <c r="D2030" s="192"/>
      <c r="E2030" s="193"/>
    </row>
    <row r="2031" ht="22.5" customHeight="1">
      <c r="A2031" s="189">
        <v>313.0</v>
      </c>
      <c r="B2031" s="59"/>
      <c r="C2031" s="53"/>
      <c r="D2031" s="192"/>
      <c r="E2031" s="193"/>
    </row>
    <row r="2032" ht="22.5" customHeight="1">
      <c r="A2032" s="189">
        <v>314.0</v>
      </c>
      <c r="B2032" s="59"/>
      <c r="C2032" s="53"/>
      <c r="D2032" s="192"/>
      <c r="E2032" s="193"/>
    </row>
    <row r="2033" ht="22.5" customHeight="1">
      <c r="A2033" s="189">
        <v>315.0</v>
      </c>
      <c r="B2033" s="59"/>
      <c r="C2033" s="53"/>
      <c r="D2033" s="192"/>
      <c r="E2033" s="193"/>
    </row>
    <row r="2034" ht="22.5" customHeight="1">
      <c r="A2034" s="189">
        <v>316.0</v>
      </c>
      <c r="B2034" s="59"/>
      <c r="C2034" s="53"/>
      <c r="D2034" s="192"/>
      <c r="E2034" s="193"/>
    </row>
    <row r="2035" ht="22.5" customHeight="1">
      <c r="A2035" s="189">
        <v>317.0</v>
      </c>
      <c r="B2035" s="59"/>
      <c r="C2035" s="53"/>
      <c r="D2035" s="192"/>
      <c r="E2035" s="193"/>
    </row>
    <row r="2036" ht="22.5" customHeight="1">
      <c r="A2036" s="189">
        <v>318.0</v>
      </c>
      <c r="B2036" s="59"/>
      <c r="C2036" s="53"/>
      <c r="D2036" s="192"/>
      <c r="E2036" s="193"/>
    </row>
    <row r="2037" ht="22.5" customHeight="1">
      <c r="A2037" s="189">
        <v>319.0</v>
      </c>
      <c r="B2037" s="59"/>
      <c r="C2037" s="53"/>
      <c r="D2037" s="192"/>
      <c r="E2037" s="193"/>
    </row>
    <row r="2038" ht="22.5" customHeight="1">
      <c r="A2038" s="189">
        <v>320.0</v>
      </c>
      <c r="B2038" s="59"/>
      <c r="C2038" s="53"/>
      <c r="D2038" s="192"/>
      <c r="E2038" s="193"/>
    </row>
    <row r="2039" ht="22.5" customHeight="1">
      <c r="A2039" s="189">
        <v>321.0</v>
      </c>
      <c r="B2039" s="59"/>
      <c r="C2039" s="53"/>
      <c r="D2039" s="192"/>
      <c r="E2039" s="193"/>
    </row>
    <row r="2040" ht="22.5" customHeight="1">
      <c r="A2040" s="189">
        <v>322.0</v>
      </c>
      <c r="B2040" s="59"/>
      <c r="C2040" s="53"/>
      <c r="D2040" s="192"/>
      <c r="E2040" s="193"/>
    </row>
    <row r="2041" ht="22.5" customHeight="1">
      <c r="A2041" s="189">
        <v>323.0</v>
      </c>
      <c r="B2041" s="59"/>
      <c r="C2041" s="53"/>
      <c r="D2041" s="192"/>
      <c r="E2041" s="193"/>
    </row>
    <row r="2042" ht="22.5" customHeight="1">
      <c r="A2042" s="189">
        <v>324.0</v>
      </c>
      <c r="B2042" s="59"/>
      <c r="C2042" s="53"/>
      <c r="D2042" s="192"/>
      <c r="E2042" s="193"/>
    </row>
    <row r="2043" ht="22.5" customHeight="1">
      <c r="A2043" s="189">
        <v>325.0</v>
      </c>
      <c r="B2043" s="59"/>
      <c r="C2043" s="53"/>
      <c r="D2043" s="192"/>
      <c r="E2043" s="193"/>
    </row>
    <row r="2044" ht="22.5" customHeight="1">
      <c r="A2044" s="189">
        <v>326.0</v>
      </c>
      <c r="B2044" s="59"/>
      <c r="C2044" s="53"/>
      <c r="D2044" s="192"/>
      <c r="E2044" s="193"/>
    </row>
    <row r="2045" ht="22.5" customHeight="1">
      <c r="A2045" s="189">
        <v>327.0</v>
      </c>
      <c r="B2045" s="59"/>
      <c r="C2045" s="53"/>
      <c r="D2045" s="192"/>
      <c r="E2045" s="193"/>
    </row>
    <row r="2046" ht="22.5" customHeight="1">
      <c r="A2046" s="189">
        <v>328.0</v>
      </c>
      <c r="B2046" s="59"/>
      <c r="C2046" s="53"/>
      <c r="D2046" s="192"/>
      <c r="E2046" s="193"/>
    </row>
    <row r="2047" ht="22.5" customHeight="1">
      <c r="A2047" s="189">
        <v>329.0</v>
      </c>
      <c r="B2047" s="59"/>
      <c r="C2047" s="53"/>
      <c r="D2047" s="192"/>
      <c r="E2047" s="193"/>
    </row>
    <row r="2048" ht="22.5" customHeight="1">
      <c r="A2048" s="189">
        <v>330.0</v>
      </c>
      <c r="B2048" s="59"/>
      <c r="C2048" s="53"/>
      <c r="D2048" s="192"/>
      <c r="E2048" s="193"/>
    </row>
    <row r="2049" ht="22.5" customHeight="1">
      <c r="A2049" s="189">
        <v>331.0</v>
      </c>
      <c r="B2049" s="59"/>
      <c r="C2049" s="53"/>
      <c r="D2049" s="192"/>
      <c r="E2049" s="193"/>
    </row>
    <row r="2050" ht="22.5" customHeight="1">
      <c r="A2050" s="189">
        <v>332.0</v>
      </c>
      <c r="B2050" s="59"/>
      <c r="C2050" s="53"/>
      <c r="D2050" s="192"/>
      <c r="E2050" s="193"/>
    </row>
    <row r="2051" ht="22.5" customHeight="1">
      <c r="A2051" s="189">
        <v>333.0</v>
      </c>
      <c r="B2051" s="59"/>
      <c r="C2051" s="53"/>
      <c r="D2051" s="192"/>
      <c r="E2051" s="193"/>
    </row>
    <row r="2052" ht="22.5" customHeight="1">
      <c r="A2052" s="189">
        <v>334.0</v>
      </c>
      <c r="B2052" s="59"/>
      <c r="C2052" s="53"/>
      <c r="D2052" s="192"/>
      <c r="E2052" s="193"/>
    </row>
    <row r="2053" ht="22.5" customHeight="1">
      <c r="A2053" s="189">
        <v>335.0</v>
      </c>
      <c r="B2053" s="59"/>
      <c r="C2053" s="53"/>
      <c r="D2053" s="192"/>
      <c r="E2053" s="193"/>
    </row>
    <row r="2054" ht="22.5" customHeight="1">
      <c r="A2054" s="189">
        <v>336.0</v>
      </c>
      <c r="B2054" s="59"/>
      <c r="C2054" s="53"/>
      <c r="D2054" s="192"/>
      <c r="E2054" s="193"/>
    </row>
    <row r="2055" ht="22.5" customHeight="1">
      <c r="A2055" s="189">
        <v>337.0</v>
      </c>
      <c r="B2055" s="59"/>
      <c r="C2055" s="53"/>
      <c r="D2055" s="192"/>
      <c r="E2055" s="193"/>
    </row>
    <row r="2056" ht="22.5" customHeight="1">
      <c r="A2056" s="189">
        <v>338.0</v>
      </c>
      <c r="B2056" s="59"/>
      <c r="C2056" s="53"/>
      <c r="D2056" s="192"/>
      <c r="E2056" s="193"/>
    </row>
    <row r="2057" ht="22.5" customHeight="1">
      <c r="A2057" s="189">
        <v>339.0</v>
      </c>
      <c r="B2057" s="59"/>
      <c r="C2057" s="53"/>
      <c r="D2057" s="192"/>
      <c r="E2057" s="193"/>
    </row>
    <row r="2058" ht="22.5" customHeight="1">
      <c r="A2058" s="189">
        <v>340.0</v>
      </c>
      <c r="B2058" s="59"/>
      <c r="C2058" s="53"/>
      <c r="D2058" s="192"/>
      <c r="E2058" s="193"/>
    </row>
    <row r="2059" ht="22.5" customHeight="1">
      <c r="A2059" s="189">
        <v>341.0</v>
      </c>
      <c r="B2059" s="59"/>
      <c r="C2059" s="53"/>
      <c r="D2059" s="192"/>
      <c r="E2059" s="193"/>
    </row>
    <row r="2060" ht="22.5" customHeight="1">
      <c r="A2060" s="189">
        <v>342.0</v>
      </c>
      <c r="B2060" s="59"/>
      <c r="C2060" s="53"/>
      <c r="D2060" s="192"/>
      <c r="E2060" s="193"/>
    </row>
    <row r="2061" ht="22.5" customHeight="1">
      <c r="A2061" s="189">
        <v>343.0</v>
      </c>
      <c r="B2061" s="59"/>
      <c r="C2061" s="53"/>
      <c r="D2061" s="192"/>
      <c r="E2061" s="193"/>
    </row>
    <row r="2062" ht="22.5" customHeight="1">
      <c r="A2062" s="189">
        <v>344.0</v>
      </c>
      <c r="B2062" s="59"/>
      <c r="C2062" s="53"/>
      <c r="D2062" s="192"/>
      <c r="E2062" s="193"/>
    </row>
    <row r="2063" ht="22.5" customHeight="1">
      <c r="A2063" s="189">
        <v>345.0</v>
      </c>
      <c r="B2063" s="59"/>
      <c r="C2063" s="53"/>
      <c r="D2063" s="192"/>
      <c r="E2063" s="193"/>
    </row>
    <row r="2064" ht="22.5" customHeight="1">
      <c r="A2064" s="189">
        <v>346.0</v>
      </c>
      <c r="B2064" s="59"/>
      <c r="C2064" s="53"/>
      <c r="D2064" s="192"/>
      <c r="E2064" s="193"/>
    </row>
    <row r="2065" ht="22.5" customHeight="1">
      <c r="A2065" s="189">
        <v>347.0</v>
      </c>
      <c r="B2065" s="59"/>
      <c r="C2065" s="53"/>
      <c r="D2065" s="192"/>
      <c r="E2065" s="193"/>
    </row>
    <row r="2066" ht="22.5" customHeight="1">
      <c r="A2066" s="189">
        <v>348.0</v>
      </c>
      <c r="B2066" s="59"/>
      <c r="C2066" s="53"/>
      <c r="D2066" s="192"/>
      <c r="E2066" s="193"/>
    </row>
    <row r="2067" ht="22.5" customHeight="1">
      <c r="A2067" s="189">
        <v>349.0</v>
      </c>
      <c r="B2067" s="59"/>
      <c r="C2067" s="53"/>
      <c r="D2067" s="192"/>
      <c r="E2067" s="193"/>
    </row>
    <row r="2068" ht="22.5" customHeight="1">
      <c r="A2068" s="189">
        <v>350.0</v>
      </c>
      <c r="B2068" s="59"/>
      <c r="C2068" s="53"/>
      <c r="D2068" s="192"/>
      <c r="E2068" s="193"/>
    </row>
    <row r="2069" ht="22.5" customHeight="1">
      <c r="A2069" s="189">
        <v>351.0</v>
      </c>
      <c r="B2069" s="59"/>
      <c r="C2069" s="53"/>
      <c r="D2069" s="192"/>
      <c r="E2069" s="193"/>
    </row>
    <row r="2070" ht="22.5" customHeight="1">
      <c r="A2070" s="189">
        <v>352.0</v>
      </c>
      <c r="B2070" s="59"/>
      <c r="C2070" s="53"/>
      <c r="D2070" s="192"/>
      <c r="E2070" s="193"/>
    </row>
    <row r="2071" ht="22.5" customHeight="1">
      <c r="A2071" s="189">
        <v>353.0</v>
      </c>
      <c r="B2071" s="59"/>
      <c r="C2071" s="53"/>
      <c r="D2071" s="192"/>
      <c r="E2071" s="193"/>
    </row>
    <row r="2072" ht="22.5" customHeight="1">
      <c r="A2072" s="189">
        <v>354.0</v>
      </c>
      <c r="B2072" s="59"/>
      <c r="C2072" s="53"/>
      <c r="D2072" s="192"/>
      <c r="E2072" s="193"/>
    </row>
    <row r="2073" ht="22.5" customHeight="1">
      <c r="A2073" s="189">
        <v>355.0</v>
      </c>
      <c r="B2073" s="59"/>
      <c r="C2073" s="53"/>
      <c r="D2073" s="192"/>
      <c r="E2073" s="193"/>
    </row>
    <row r="2074" ht="22.5" customHeight="1">
      <c r="A2074" s="189">
        <v>356.0</v>
      </c>
      <c r="B2074" s="59"/>
      <c r="C2074" s="53"/>
      <c r="D2074" s="192"/>
      <c r="E2074" s="193"/>
    </row>
    <row r="2075" ht="22.5" customHeight="1">
      <c r="A2075" s="189">
        <v>357.0</v>
      </c>
      <c r="B2075" s="59"/>
      <c r="C2075" s="53"/>
      <c r="D2075" s="192"/>
      <c r="E2075" s="193"/>
    </row>
    <row r="2076" ht="22.5" customHeight="1">
      <c r="A2076" s="189">
        <v>358.0</v>
      </c>
      <c r="B2076" s="59"/>
      <c r="C2076" s="53"/>
      <c r="D2076" s="192"/>
      <c r="E2076" s="193"/>
    </row>
    <row r="2077" ht="22.5" customHeight="1">
      <c r="A2077" s="189">
        <v>359.0</v>
      </c>
      <c r="B2077" s="59"/>
      <c r="C2077" s="53"/>
      <c r="D2077" s="192"/>
      <c r="E2077" s="193"/>
    </row>
    <row r="2078" ht="22.5" customHeight="1">
      <c r="A2078" s="189">
        <v>360.0</v>
      </c>
      <c r="B2078" s="59"/>
      <c r="C2078" s="53"/>
      <c r="D2078" s="192"/>
      <c r="E2078" s="193"/>
    </row>
    <row r="2079" ht="22.5" customHeight="1">
      <c r="A2079" s="189">
        <v>361.0</v>
      </c>
      <c r="B2079" s="59"/>
      <c r="C2079" s="53"/>
      <c r="D2079" s="192"/>
      <c r="E2079" s="193"/>
    </row>
    <row r="2080" ht="22.5" customHeight="1">
      <c r="A2080" s="189">
        <v>362.0</v>
      </c>
      <c r="B2080" s="59"/>
      <c r="C2080" s="53"/>
      <c r="D2080" s="192"/>
      <c r="E2080" s="193"/>
    </row>
    <row r="2081" ht="22.5" customHeight="1">
      <c r="A2081" s="189">
        <v>363.0</v>
      </c>
      <c r="B2081" s="59"/>
      <c r="C2081" s="53"/>
      <c r="D2081" s="192"/>
      <c r="E2081" s="193"/>
    </row>
    <row r="2082" ht="22.5" customHeight="1">
      <c r="A2082" s="189">
        <v>364.0</v>
      </c>
      <c r="B2082" s="59"/>
      <c r="C2082" s="53"/>
      <c r="D2082" s="192"/>
      <c r="E2082" s="193"/>
    </row>
    <row r="2083" ht="22.5" customHeight="1">
      <c r="A2083" s="189">
        <v>365.0</v>
      </c>
      <c r="B2083" s="59"/>
      <c r="C2083" s="53"/>
      <c r="D2083" s="192"/>
      <c r="E2083" s="193"/>
    </row>
    <row r="2084" ht="22.5" customHeight="1">
      <c r="A2084" s="189">
        <v>366.0</v>
      </c>
      <c r="B2084" s="59"/>
      <c r="C2084" s="53"/>
      <c r="D2084" s="192"/>
      <c r="E2084" s="193"/>
    </row>
    <row r="2085" ht="22.5" customHeight="1">
      <c r="A2085" s="189">
        <v>367.0</v>
      </c>
      <c r="B2085" s="59"/>
      <c r="C2085" s="53"/>
      <c r="D2085" s="192"/>
      <c r="E2085" s="193"/>
    </row>
    <row r="2086" ht="22.5" customHeight="1">
      <c r="A2086" s="189">
        <v>368.0</v>
      </c>
      <c r="B2086" s="59"/>
      <c r="C2086" s="53"/>
      <c r="D2086" s="192"/>
      <c r="E2086" s="193"/>
    </row>
    <row r="2087" ht="22.5" customHeight="1">
      <c r="A2087" s="189">
        <v>369.0</v>
      </c>
      <c r="B2087" s="59"/>
      <c r="C2087" s="53"/>
      <c r="D2087" s="192"/>
      <c r="E2087" s="193"/>
    </row>
    <row r="2088" ht="22.5" customHeight="1">
      <c r="A2088" s="189">
        <v>370.0</v>
      </c>
      <c r="B2088" s="59"/>
      <c r="C2088" s="53"/>
      <c r="D2088" s="192"/>
      <c r="E2088" s="193"/>
    </row>
    <row r="2089" ht="22.5" customHeight="1">
      <c r="A2089" s="189">
        <v>371.0</v>
      </c>
      <c r="B2089" s="59"/>
      <c r="C2089" s="53"/>
      <c r="D2089" s="192"/>
      <c r="E2089" s="193"/>
    </row>
    <row r="2090" ht="22.5" customHeight="1">
      <c r="A2090" s="189">
        <v>372.0</v>
      </c>
      <c r="B2090" s="59"/>
      <c r="C2090" s="53"/>
      <c r="D2090" s="192"/>
      <c r="E2090" s="193"/>
    </row>
    <row r="2091" ht="22.5" customHeight="1">
      <c r="A2091" s="189">
        <v>373.0</v>
      </c>
      <c r="B2091" s="59"/>
      <c r="C2091" s="53"/>
      <c r="D2091" s="192"/>
      <c r="E2091" s="193"/>
    </row>
    <row r="2092" ht="22.5" customHeight="1">
      <c r="A2092" s="189">
        <v>374.0</v>
      </c>
      <c r="B2092" s="59"/>
      <c r="C2092" s="53"/>
      <c r="D2092" s="192"/>
      <c r="E2092" s="193"/>
    </row>
    <row r="2093" ht="22.5" customHeight="1">
      <c r="A2093" s="189">
        <v>375.0</v>
      </c>
      <c r="B2093" s="59"/>
      <c r="C2093" s="53"/>
      <c r="D2093" s="192"/>
      <c r="E2093" s="193"/>
    </row>
    <row r="2094" ht="22.5" customHeight="1">
      <c r="A2094" s="189">
        <v>376.0</v>
      </c>
      <c r="B2094" s="59"/>
      <c r="C2094" s="53"/>
      <c r="D2094" s="192"/>
      <c r="E2094" s="193"/>
    </row>
    <row r="2095" ht="22.5" customHeight="1">
      <c r="A2095" s="189">
        <v>377.0</v>
      </c>
      <c r="B2095" s="59"/>
      <c r="C2095" s="53"/>
      <c r="D2095" s="192"/>
      <c r="E2095" s="193"/>
    </row>
    <row r="2096" ht="22.5" customHeight="1">
      <c r="A2096" s="189">
        <v>378.0</v>
      </c>
      <c r="B2096" s="59"/>
      <c r="C2096" s="53"/>
      <c r="D2096" s="192"/>
      <c r="E2096" s="193"/>
    </row>
    <row r="2097" ht="22.5" customHeight="1">
      <c r="A2097" s="189">
        <v>379.0</v>
      </c>
      <c r="B2097" s="59"/>
      <c r="C2097" s="53"/>
      <c r="D2097" s="192"/>
      <c r="E2097" s="193"/>
    </row>
    <row r="2098" ht="22.5" customHeight="1">
      <c r="A2098" s="189">
        <v>380.0</v>
      </c>
      <c r="B2098" s="59"/>
      <c r="C2098" s="53"/>
      <c r="D2098" s="192"/>
      <c r="E2098" s="193"/>
    </row>
    <row r="2099" ht="22.5" customHeight="1">
      <c r="A2099" s="189">
        <v>381.0</v>
      </c>
      <c r="B2099" s="59"/>
      <c r="C2099" s="53"/>
      <c r="D2099" s="192"/>
      <c r="E2099" s="193"/>
    </row>
    <row r="2100" ht="22.5" customHeight="1">
      <c r="A2100" s="189">
        <v>382.0</v>
      </c>
      <c r="B2100" s="59"/>
      <c r="C2100" s="53"/>
      <c r="D2100" s="192"/>
      <c r="E2100" s="193"/>
    </row>
    <row r="2101" ht="22.5" customHeight="1">
      <c r="A2101" s="189">
        <v>383.0</v>
      </c>
      <c r="B2101" s="59"/>
      <c r="C2101" s="53"/>
      <c r="D2101" s="192"/>
      <c r="E2101" s="193"/>
    </row>
    <row r="2102" ht="22.5" customHeight="1">
      <c r="A2102" s="189">
        <v>384.0</v>
      </c>
      <c r="B2102" s="59"/>
      <c r="C2102" s="53"/>
      <c r="D2102" s="192"/>
      <c r="E2102" s="193"/>
    </row>
    <row r="2103" ht="22.5" customHeight="1">
      <c r="A2103" s="189">
        <v>385.0</v>
      </c>
      <c r="B2103" s="59"/>
      <c r="C2103" s="53"/>
      <c r="D2103" s="192"/>
      <c r="E2103" s="193"/>
    </row>
    <row r="2104" ht="22.5" customHeight="1">
      <c r="A2104" s="189">
        <v>386.0</v>
      </c>
      <c r="B2104" s="59"/>
      <c r="C2104" s="53"/>
      <c r="D2104" s="192"/>
      <c r="E2104" s="193"/>
    </row>
    <row r="2105" ht="22.5" customHeight="1">
      <c r="A2105" s="189">
        <v>387.0</v>
      </c>
      <c r="B2105" s="59"/>
      <c r="C2105" s="53"/>
      <c r="D2105" s="192"/>
      <c r="E2105" s="193"/>
    </row>
    <row r="2106" ht="22.5" customHeight="1">
      <c r="A2106" s="189">
        <v>388.0</v>
      </c>
      <c r="B2106" s="59"/>
      <c r="C2106" s="53"/>
      <c r="D2106" s="192"/>
      <c r="E2106" s="193"/>
    </row>
    <row r="2107" ht="22.5" customHeight="1">
      <c r="A2107" s="189">
        <v>389.0</v>
      </c>
      <c r="B2107" s="59"/>
      <c r="C2107" s="53"/>
      <c r="D2107" s="192"/>
      <c r="E2107" s="193"/>
    </row>
    <row r="2108" ht="22.5" customHeight="1">
      <c r="A2108" s="189">
        <v>390.0</v>
      </c>
      <c r="B2108" s="59"/>
      <c r="C2108" s="53"/>
      <c r="D2108" s="192"/>
      <c r="E2108" s="193"/>
    </row>
    <row r="2109" ht="22.5" customHeight="1">
      <c r="A2109" s="189">
        <v>391.0</v>
      </c>
      <c r="B2109" s="59"/>
      <c r="C2109" s="53"/>
      <c r="D2109" s="192"/>
      <c r="E2109" s="193"/>
    </row>
    <row r="2110" ht="22.5" customHeight="1">
      <c r="A2110" s="189">
        <v>392.0</v>
      </c>
      <c r="B2110" s="59"/>
      <c r="C2110" s="53"/>
      <c r="D2110" s="192"/>
      <c r="E2110" s="193"/>
    </row>
    <row r="2111" ht="22.5" customHeight="1">
      <c r="A2111" s="189">
        <v>393.0</v>
      </c>
      <c r="B2111" s="59"/>
      <c r="C2111" s="53"/>
      <c r="D2111" s="192"/>
      <c r="E2111" s="193"/>
    </row>
    <row r="2112" ht="22.5" customHeight="1">
      <c r="A2112" s="189">
        <v>394.0</v>
      </c>
      <c r="B2112" s="59"/>
      <c r="C2112" s="53"/>
      <c r="D2112" s="192"/>
      <c r="E2112" s="193"/>
    </row>
    <row r="2113" ht="22.5" customHeight="1">
      <c r="A2113" s="189">
        <v>395.0</v>
      </c>
      <c r="B2113" s="59"/>
      <c r="C2113" s="53"/>
      <c r="D2113" s="192"/>
      <c r="E2113" s="193"/>
    </row>
    <row r="2114" ht="22.5" customHeight="1">
      <c r="A2114" s="189">
        <v>396.0</v>
      </c>
      <c r="B2114" s="59"/>
      <c r="C2114" s="53"/>
      <c r="D2114" s="192"/>
      <c r="E2114" s="193"/>
    </row>
    <row r="2115" ht="22.5" customHeight="1">
      <c r="A2115" s="189">
        <v>397.0</v>
      </c>
      <c r="B2115" s="59"/>
      <c r="C2115" s="53"/>
      <c r="D2115" s="192"/>
      <c r="E2115" s="193"/>
    </row>
    <row r="2116" ht="22.5" customHeight="1">
      <c r="A2116" s="189">
        <v>398.0</v>
      </c>
      <c r="B2116" s="59"/>
      <c r="C2116" s="53"/>
      <c r="D2116" s="192"/>
      <c r="E2116" s="193"/>
    </row>
    <row r="2117" ht="22.5" customHeight="1">
      <c r="A2117" s="189">
        <v>399.0</v>
      </c>
      <c r="B2117" s="59"/>
      <c r="C2117" s="53"/>
      <c r="D2117" s="192"/>
      <c r="E2117" s="193"/>
    </row>
    <row r="2118" ht="22.5" customHeight="1">
      <c r="A2118" s="189">
        <v>400.0</v>
      </c>
      <c r="B2118" s="59"/>
      <c r="C2118" s="53"/>
      <c r="D2118" s="192"/>
      <c r="E2118" s="193"/>
    </row>
    <row r="2119" ht="22.5" customHeight="1">
      <c r="A2119" s="189">
        <v>401.0</v>
      </c>
      <c r="B2119" s="59"/>
      <c r="C2119" s="53"/>
      <c r="D2119" s="192"/>
      <c r="E2119" s="193"/>
    </row>
    <row r="2120" ht="22.5" customHeight="1">
      <c r="A2120" s="189">
        <v>402.0</v>
      </c>
      <c r="B2120" s="59"/>
      <c r="C2120" s="53"/>
      <c r="D2120" s="192"/>
      <c r="E2120" s="193"/>
    </row>
    <row r="2121" ht="22.5" customHeight="1">
      <c r="A2121" s="189">
        <v>403.0</v>
      </c>
      <c r="B2121" s="59"/>
      <c r="C2121" s="53"/>
      <c r="D2121" s="192"/>
      <c r="E2121" s="193"/>
    </row>
    <row r="2122" ht="22.5" customHeight="1">
      <c r="A2122" s="189">
        <v>404.0</v>
      </c>
      <c r="B2122" s="59"/>
      <c r="C2122" s="53"/>
      <c r="D2122" s="192"/>
      <c r="E2122" s="193"/>
    </row>
    <row r="2123" ht="22.5" customHeight="1">
      <c r="A2123" s="189">
        <v>405.0</v>
      </c>
      <c r="B2123" s="59"/>
      <c r="C2123" s="53"/>
      <c r="D2123" s="192"/>
      <c r="E2123" s="193"/>
    </row>
    <row r="2124" ht="22.5" customHeight="1">
      <c r="A2124" s="189">
        <v>406.0</v>
      </c>
      <c r="B2124" s="59"/>
      <c r="C2124" s="53"/>
      <c r="D2124" s="192"/>
      <c r="E2124" s="193"/>
    </row>
    <row r="2125" ht="22.5" customHeight="1">
      <c r="A2125" s="189">
        <v>407.0</v>
      </c>
      <c r="B2125" s="59"/>
      <c r="C2125" s="53"/>
      <c r="D2125" s="192"/>
      <c r="E2125" s="193"/>
    </row>
    <row r="2126" ht="22.5" customHeight="1">
      <c r="A2126" s="189">
        <v>408.0</v>
      </c>
      <c r="B2126" s="59"/>
      <c r="C2126" s="53"/>
      <c r="D2126" s="192"/>
      <c r="E2126" s="193"/>
    </row>
    <row r="2127" ht="22.5" customHeight="1">
      <c r="A2127" s="189">
        <v>409.0</v>
      </c>
      <c r="B2127" s="59"/>
      <c r="C2127" s="53"/>
      <c r="D2127" s="192"/>
      <c r="E2127" s="193"/>
    </row>
    <row r="2128" ht="22.5" customHeight="1">
      <c r="A2128" s="189">
        <v>410.0</v>
      </c>
      <c r="B2128" s="59"/>
      <c r="C2128" s="53"/>
      <c r="D2128" s="192"/>
      <c r="E2128" s="193"/>
    </row>
    <row r="2129" ht="22.5" customHeight="1">
      <c r="A2129" s="189">
        <v>411.0</v>
      </c>
      <c r="B2129" s="59"/>
      <c r="C2129" s="53"/>
      <c r="D2129" s="192"/>
      <c r="E2129" s="193"/>
    </row>
    <row r="2130" ht="22.5" customHeight="1">
      <c r="A2130" s="189">
        <v>412.0</v>
      </c>
      <c r="B2130" s="59"/>
      <c r="C2130" s="53"/>
      <c r="D2130" s="192"/>
      <c r="E2130" s="193"/>
    </row>
    <row r="2131" ht="22.5" customHeight="1">
      <c r="A2131" s="189">
        <v>413.0</v>
      </c>
      <c r="B2131" s="59"/>
      <c r="C2131" s="53"/>
      <c r="D2131" s="192"/>
      <c r="E2131" s="193"/>
    </row>
    <row r="2132" ht="22.5" customHeight="1">
      <c r="A2132" s="189">
        <v>414.0</v>
      </c>
      <c r="B2132" s="59"/>
      <c r="C2132" s="53"/>
      <c r="D2132" s="192"/>
      <c r="E2132" s="193"/>
    </row>
    <row r="2133" ht="22.5" customHeight="1">
      <c r="A2133" s="189">
        <v>415.0</v>
      </c>
      <c r="B2133" s="59"/>
      <c r="C2133" s="53"/>
      <c r="D2133" s="192"/>
      <c r="E2133" s="193"/>
    </row>
    <row r="2134" ht="22.5" customHeight="1">
      <c r="A2134" s="189">
        <v>416.0</v>
      </c>
      <c r="B2134" s="59"/>
      <c r="C2134" s="53"/>
      <c r="D2134" s="192"/>
      <c r="E2134" s="193"/>
    </row>
    <row r="2135" ht="22.5" customHeight="1">
      <c r="A2135" s="189">
        <v>417.0</v>
      </c>
      <c r="B2135" s="59"/>
      <c r="C2135" s="53"/>
      <c r="D2135" s="192"/>
      <c r="E2135" s="193"/>
    </row>
    <row r="2136" ht="22.5" customHeight="1">
      <c r="A2136" s="189">
        <v>418.0</v>
      </c>
      <c r="B2136" s="59"/>
      <c r="C2136" s="53"/>
      <c r="D2136" s="192"/>
      <c r="E2136" s="193"/>
    </row>
    <row r="2137" ht="22.5" customHeight="1">
      <c r="A2137" s="189">
        <v>419.0</v>
      </c>
      <c r="B2137" s="59"/>
      <c r="C2137" s="53"/>
      <c r="D2137" s="192"/>
      <c r="E2137" s="193"/>
    </row>
    <row r="2138" ht="22.5" customHeight="1">
      <c r="A2138" s="189">
        <v>420.0</v>
      </c>
      <c r="B2138" s="59"/>
      <c r="C2138" s="53"/>
      <c r="D2138" s="192"/>
      <c r="E2138" s="193"/>
    </row>
    <row r="2139" ht="22.5" customHeight="1">
      <c r="A2139" s="189">
        <v>421.0</v>
      </c>
      <c r="B2139" s="59"/>
      <c r="C2139" s="53"/>
      <c r="D2139" s="192"/>
      <c r="E2139" s="193"/>
    </row>
    <row r="2140" ht="22.5" customHeight="1">
      <c r="A2140" s="189">
        <v>422.0</v>
      </c>
      <c r="B2140" s="59"/>
      <c r="C2140" s="53"/>
      <c r="D2140" s="192"/>
      <c r="E2140" s="193"/>
    </row>
    <row r="2141" ht="22.5" customHeight="1">
      <c r="A2141" s="189">
        <v>423.0</v>
      </c>
      <c r="B2141" s="59"/>
      <c r="C2141" s="53"/>
      <c r="D2141" s="192"/>
      <c r="E2141" s="193"/>
    </row>
    <row r="2142" ht="22.5" customHeight="1">
      <c r="A2142" s="189">
        <v>424.0</v>
      </c>
      <c r="B2142" s="59"/>
      <c r="C2142" s="53"/>
      <c r="D2142" s="192"/>
      <c r="E2142" s="193"/>
    </row>
    <row r="2143" ht="22.5" customHeight="1">
      <c r="A2143" s="189">
        <v>425.0</v>
      </c>
      <c r="B2143" s="59"/>
      <c r="C2143" s="53"/>
      <c r="D2143" s="192"/>
      <c r="E2143" s="193"/>
    </row>
    <row r="2144" ht="22.5" customHeight="1">
      <c r="A2144" s="189">
        <v>426.0</v>
      </c>
      <c r="B2144" s="59"/>
      <c r="C2144" s="53"/>
      <c r="D2144" s="192"/>
      <c r="E2144" s="193"/>
    </row>
    <row r="2145" ht="22.5" customHeight="1">
      <c r="A2145" s="189">
        <v>427.0</v>
      </c>
      <c r="B2145" s="59"/>
      <c r="C2145" s="53"/>
      <c r="D2145" s="192"/>
      <c r="E2145" s="193"/>
    </row>
    <row r="2146" ht="22.5" customHeight="1">
      <c r="A2146" s="189">
        <v>428.0</v>
      </c>
      <c r="B2146" s="59"/>
      <c r="C2146" s="53"/>
      <c r="D2146" s="192"/>
      <c r="E2146" s="193"/>
    </row>
    <row r="2147" ht="22.5" customHeight="1">
      <c r="A2147" s="189">
        <v>429.0</v>
      </c>
      <c r="B2147" s="59"/>
      <c r="C2147" s="53"/>
      <c r="D2147" s="192"/>
      <c r="E2147" s="193"/>
    </row>
    <row r="2148" ht="22.5" customHeight="1">
      <c r="A2148" s="189">
        <v>430.0</v>
      </c>
      <c r="B2148" s="59"/>
      <c r="C2148" s="53"/>
      <c r="D2148" s="192"/>
      <c r="E2148" s="193"/>
    </row>
    <row r="2149" ht="22.5" customHeight="1">
      <c r="A2149" s="189">
        <v>431.0</v>
      </c>
      <c r="B2149" s="59"/>
      <c r="C2149" s="53"/>
      <c r="D2149" s="192"/>
      <c r="E2149" s="193"/>
    </row>
    <row r="2150" ht="22.5" customHeight="1">
      <c r="A2150" s="189">
        <v>432.0</v>
      </c>
      <c r="B2150" s="59"/>
      <c r="C2150" s="53"/>
      <c r="D2150" s="192"/>
      <c r="E2150" s="193"/>
    </row>
    <row r="2151" ht="22.5" customHeight="1">
      <c r="A2151" s="189">
        <v>433.0</v>
      </c>
      <c r="B2151" s="59"/>
      <c r="C2151" s="53"/>
      <c r="D2151" s="192"/>
      <c r="E2151" s="193"/>
    </row>
    <row r="2152" ht="22.5" customHeight="1">
      <c r="A2152" s="189">
        <v>434.0</v>
      </c>
      <c r="B2152" s="59"/>
      <c r="C2152" s="53"/>
      <c r="D2152" s="192"/>
      <c r="E2152" s="193"/>
    </row>
    <row r="2153" ht="22.5" customHeight="1">
      <c r="A2153" s="189">
        <v>435.0</v>
      </c>
      <c r="B2153" s="59"/>
      <c r="C2153" s="53"/>
      <c r="D2153" s="192"/>
      <c r="E2153" s="193"/>
    </row>
    <row r="2154" ht="22.5" customHeight="1">
      <c r="A2154" s="189">
        <v>436.0</v>
      </c>
      <c r="B2154" s="59"/>
      <c r="C2154" s="53"/>
      <c r="D2154" s="192"/>
      <c r="E2154" s="193"/>
    </row>
    <row r="2155" ht="22.5" customHeight="1">
      <c r="A2155" s="189">
        <v>437.0</v>
      </c>
      <c r="B2155" s="59"/>
      <c r="C2155" s="53"/>
      <c r="D2155" s="192"/>
      <c r="E2155" s="193"/>
    </row>
    <row r="2156" ht="22.5" customHeight="1">
      <c r="A2156" s="189">
        <v>438.0</v>
      </c>
      <c r="B2156" s="59"/>
      <c r="C2156" s="53"/>
      <c r="D2156" s="192"/>
      <c r="E2156" s="193"/>
    </row>
    <row r="2157" ht="22.5" customHeight="1">
      <c r="A2157" s="189">
        <v>439.0</v>
      </c>
      <c r="B2157" s="59"/>
      <c r="C2157" s="53"/>
      <c r="D2157" s="192"/>
      <c r="E2157" s="193"/>
    </row>
    <row r="2158" ht="22.5" customHeight="1">
      <c r="A2158" s="189">
        <v>440.0</v>
      </c>
      <c r="B2158" s="59"/>
      <c r="C2158" s="53"/>
      <c r="D2158" s="192"/>
      <c r="E2158" s="193"/>
    </row>
    <row r="2159" ht="22.5" customHeight="1">
      <c r="A2159" s="189">
        <v>441.0</v>
      </c>
      <c r="B2159" s="59"/>
      <c r="C2159" s="53"/>
      <c r="D2159" s="192"/>
      <c r="E2159" s="193"/>
    </row>
    <row r="2160" ht="22.5" customHeight="1">
      <c r="A2160" s="189">
        <v>442.0</v>
      </c>
      <c r="B2160" s="59"/>
      <c r="C2160" s="53"/>
      <c r="D2160" s="192"/>
      <c r="E2160" s="193"/>
    </row>
    <row r="2161" ht="22.5" customHeight="1">
      <c r="A2161" s="189">
        <v>443.0</v>
      </c>
      <c r="B2161" s="59"/>
      <c r="C2161" s="53"/>
      <c r="D2161" s="192"/>
      <c r="E2161" s="193"/>
    </row>
    <row r="2162" ht="22.5" customHeight="1">
      <c r="A2162" s="189">
        <v>444.0</v>
      </c>
      <c r="B2162" s="59"/>
      <c r="C2162" s="53"/>
      <c r="D2162" s="192"/>
      <c r="E2162" s="193"/>
    </row>
    <row r="2163" ht="22.5" customHeight="1">
      <c r="A2163" s="189">
        <v>445.0</v>
      </c>
      <c r="B2163" s="59"/>
      <c r="C2163" s="53"/>
      <c r="D2163" s="192"/>
      <c r="E2163" s="193"/>
    </row>
    <row r="2164" ht="22.5" customHeight="1">
      <c r="A2164" s="189">
        <v>446.0</v>
      </c>
      <c r="B2164" s="59"/>
      <c r="C2164" s="53"/>
      <c r="D2164" s="192"/>
      <c r="E2164" s="193"/>
    </row>
    <row r="2165" ht="22.5" customHeight="1">
      <c r="A2165" s="189">
        <v>447.0</v>
      </c>
      <c r="B2165" s="59"/>
      <c r="C2165" s="53"/>
      <c r="D2165" s="192"/>
      <c r="E2165" s="193"/>
    </row>
    <row r="2166" ht="22.5" customHeight="1">
      <c r="A2166" s="189">
        <v>448.0</v>
      </c>
      <c r="B2166" s="59"/>
      <c r="C2166" s="53"/>
      <c r="D2166" s="192"/>
      <c r="E2166" s="193"/>
    </row>
    <row r="2167" ht="22.5" customHeight="1">
      <c r="A2167" s="189">
        <v>449.0</v>
      </c>
      <c r="B2167" s="59"/>
      <c r="C2167" s="53"/>
      <c r="D2167" s="192"/>
      <c r="E2167" s="193"/>
    </row>
    <row r="2168" ht="22.5" customHeight="1">
      <c r="A2168" s="189">
        <v>450.0</v>
      </c>
      <c r="B2168" s="59"/>
      <c r="C2168" s="53"/>
      <c r="D2168" s="192"/>
      <c r="E2168" s="193"/>
    </row>
    <row r="2169" ht="22.5" customHeight="1">
      <c r="A2169" s="189">
        <v>451.0</v>
      </c>
      <c r="B2169" s="59"/>
      <c r="C2169" s="53"/>
      <c r="D2169" s="192"/>
      <c r="E2169" s="193"/>
    </row>
    <row r="2170" ht="22.5" customHeight="1">
      <c r="A2170" s="189">
        <v>452.0</v>
      </c>
      <c r="B2170" s="59"/>
      <c r="C2170" s="53"/>
      <c r="D2170" s="192"/>
      <c r="E2170" s="193"/>
    </row>
    <row r="2171" ht="22.5" customHeight="1">
      <c r="A2171" s="189">
        <v>453.0</v>
      </c>
      <c r="B2171" s="59"/>
      <c r="C2171" s="53"/>
      <c r="D2171" s="192"/>
      <c r="E2171" s="193"/>
    </row>
    <row r="2172" ht="22.5" customHeight="1">
      <c r="A2172" s="189">
        <v>454.0</v>
      </c>
      <c r="B2172" s="59"/>
      <c r="C2172" s="53"/>
      <c r="D2172" s="192"/>
      <c r="E2172" s="193"/>
    </row>
    <row r="2173" ht="22.5" customHeight="1">
      <c r="A2173" s="189">
        <v>455.0</v>
      </c>
      <c r="B2173" s="59"/>
      <c r="C2173" s="53"/>
      <c r="D2173" s="192"/>
      <c r="E2173" s="193"/>
    </row>
    <row r="2174" ht="22.5" customHeight="1">
      <c r="A2174" s="189">
        <v>456.0</v>
      </c>
      <c r="B2174" s="59"/>
      <c r="C2174" s="53"/>
      <c r="D2174" s="192"/>
      <c r="E2174" s="193"/>
    </row>
    <row r="2175" ht="22.5" customHeight="1">
      <c r="A2175" s="189">
        <v>457.0</v>
      </c>
      <c r="B2175" s="59"/>
      <c r="C2175" s="53"/>
      <c r="D2175" s="192"/>
      <c r="E2175" s="193"/>
    </row>
    <row r="2176" ht="22.5" customHeight="1">
      <c r="A2176" s="189">
        <v>458.0</v>
      </c>
      <c r="B2176" s="59"/>
      <c r="C2176" s="53"/>
      <c r="D2176" s="192"/>
      <c r="E2176" s="193"/>
    </row>
    <row r="2177" ht="22.5" customHeight="1">
      <c r="A2177" s="189">
        <v>459.0</v>
      </c>
      <c r="B2177" s="59"/>
      <c r="C2177" s="53"/>
      <c r="D2177" s="192"/>
      <c r="E2177" s="193"/>
    </row>
    <row r="2178" ht="22.5" customHeight="1">
      <c r="A2178" s="189">
        <v>460.0</v>
      </c>
      <c r="B2178" s="59"/>
      <c r="C2178" s="53"/>
      <c r="D2178" s="192"/>
      <c r="E2178" s="193"/>
    </row>
    <row r="2179" ht="22.5" customHeight="1">
      <c r="A2179" s="189">
        <v>461.0</v>
      </c>
      <c r="B2179" s="59"/>
      <c r="C2179" s="53"/>
      <c r="D2179" s="192"/>
      <c r="E2179" s="193"/>
    </row>
    <row r="2180" ht="22.5" customHeight="1">
      <c r="A2180" s="189">
        <v>462.0</v>
      </c>
      <c r="B2180" s="59"/>
      <c r="C2180" s="53"/>
      <c r="D2180" s="192"/>
      <c r="E2180" s="193"/>
    </row>
    <row r="2181" ht="22.5" customHeight="1">
      <c r="A2181" s="189">
        <v>463.0</v>
      </c>
      <c r="B2181" s="59"/>
      <c r="C2181" s="53"/>
      <c r="D2181" s="192"/>
      <c r="E2181" s="193"/>
    </row>
    <row r="2182" ht="22.5" customHeight="1">
      <c r="A2182" s="189">
        <v>464.0</v>
      </c>
      <c r="B2182" s="59"/>
      <c r="C2182" s="53"/>
      <c r="D2182" s="192"/>
      <c r="E2182" s="193"/>
    </row>
    <row r="2183" ht="22.5" customHeight="1">
      <c r="A2183" s="189">
        <v>465.0</v>
      </c>
      <c r="B2183" s="59"/>
      <c r="C2183" s="53"/>
      <c r="D2183" s="192"/>
      <c r="E2183" s="193"/>
    </row>
    <row r="2184" ht="22.5" customHeight="1">
      <c r="A2184" s="189">
        <v>466.0</v>
      </c>
      <c r="B2184" s="59"/>
      <c r="C2184" s="53"/>
      <c r="D2184" s="192"/>
      <c r="E2184" s="193"/>
    </row>
    <row r="2185" ht="22.5" customHeight="1">
      <c r="A2185" s="189">
        <v>467.0</v>
      </c>
      <c r="B2185" s="59"/>
      <c r="C2185" s="53"/>
      <c r="D2185" s="192"/>
      <c r="E2185" s="193"/>
    </row>
    <row r="2186" ht="22.5" customHeight="1">
      <c r="A2186" s="189">
        <v>468.0</v>
      </c>
      <c r="B2186" s="59"/>
      <c r="C2186" s="53"/>
      <c r="D2186" s="192"/>
      <c r="E2186" s="193"/>
    </row>
    <row r="2187" ht="22.5" customHeight="1">
      <c r="A2187" s="189">
        <v>469.0</v>
      </c>
      <c r="B2187" s="59"/>
      <c r="C2187" s="53"/>
      <c r="D2187" s="192"/>
      <c r="E2187" s="193"/>
    </row>
    <row r="2188" ht="22.5" customHeight="1">
      <c r="A2188" s="189">
        <v>470.0</v>
      </c>
      <c r="B2188" s="59"/>
      <c r="C2188" s="53"/>
      <c r="D2188" s="192"/>
      <c r="E2188" s="193"/>
    </row>
    <row r="2189" ht="22.5" customHeight="1">
      <c r="A2189" s="189">
        <v>471.0</v>
      </c>
      <c r="B2189" s="59"/>
      <c r="C2189" s="53"/>
      <c r="D2189" s="192"/>
      <c r="E2189" s="193"/>
    </row>
    <row r="2190" ht="22.5" customHeight="1">
      <c r="A2190" s="189">
        <v>472.0</v>
      </c>
      <c r="B2190" s="59"/>
      <c r="C2190" s="53"/>
      <c r="D2190" s="192"/>
      <c r="E2190" s="193"/>
    </row>
    <row r="2191" ht="22.5" customHeight="1">
      <c r="A2191" s="189">
        <v>473.0</v>
      </c>
      <c r="B2191" s="59"/>
      <c r="C2191" s="53"/>
      <c r="D2191" s="192"/>
      <c r="E2191" s="193"/>
    </row>
    <row r="2192" ht="22.5" customHeight="1">
      <c r="A2192" s="189">
        <v>474.0</v>
      </c>
      <c r="B2192" s="59"/>
      <c r="C2192" s="53"/>
      <c r="D2192" s="192"/>
      <c r="E2192" s="193"/>
    </row>
    <row r="2193" ht="22.5" customHeight="1">
      <c r="A2193" s="189">
        <v>475.0</v>
      </c>
      <c r="B2193" s="59"/>
      <c r="C2193" s="53"/>
      <c r="D2193" s="192"/>
      <c r="E2193" s="193"/>
    </row>
    <row r="2194" ht="22.5" customHeight="1">
      <c r="A2194" s="189">
        <v>476.0</v>
      </c>
      <c r="B2194" s="59"/>
      <c r="C2194" s="53"/>
      <c r="D2194" s="192"/>
      <c r="E2194" s="193"/>
    </row>
    <row r="2195" ht="22.5" customHeight="1">
      <c r="A2195" s="189">
        <v>477.0</v>
      </c>
      <c r="B2195" s="59"/>
      <c r="C2195" s="53"/>
      <c r="D2195" s="192"/>
      <c r="E2195" s="193"/>
    </row>
    <row r="2196" ht="22.5" customHeight="1">
      <c r="A2196" s="189">
        <v>478.0</v>
      </c>
      <c r="B2196" s="59"/>
      <c r="C2196" s="53"/>
      <c r="D2196" s="192"/>
      <c r="E2196" s="193"/>
    </row>
    <row r="2197" ht="22.5" customHeight="1">
      <c r="A2197" s="189">
        <v>479.0</v>
      </c>
      <c r="B2197" s="59"/>
      <c r="C2197" s="53"/>
      <c r="D2197" s="192"/>
      <c r="E2197" s="193"/>
    </row>
    <row r="2198" ht="22.5" customHeight="1">
      <c r="A2198" s="189">
        <v>480.0</v>
      </c>
      <c r="B2198" s="59"/>
      <c r="C2198" s="53"/>
      <c r="D2198" s="192"/>
      <c r="E2198" s="193"/>
    </row>
    <row r="2199" ht="22.5" customHeight="1">
      <c r="A2199" s="189">
        <v>481.0</v>
      </c>
      <c r="B2199" s="59"/>
      <c r="C2199" s="53"/>
      <c r="D2199" s="192"/>
      <c r="E2199" s="193"/>
    </row>
    <row r="2200" ht="22.5" customHeight="1">
      <c r="A2200" s="189">
        <v>482.0</v>
      </c>
      <c r="B2200" s="59"/>
      <c r="C2200" s="53"/>
      <c r="D2200" s="192"/>
      <c r="E2200" s="193"/>
    </row>
    <row r="2201" ht="22.5" customHeight="1">
      <c r="A2201" s="189">
        <v>483.0</v>
      </c>
      <c r="B2201" s="59"/>
      <c r="C2201" s="53"/>
      <c r="D2201" s="192"/>
      <c r="E2201" s="193"/>
    </row>
    <row r="2202" ht="22.5" customHeight="1">
      <c r="A2202" s="189">
        <v>484.0</v>
      </c>
      <c r="B2202" s="59"/>
      <c r="C2202" s="53"/>
      <c r="D2202" s="192"/>
      <c r="E2202" s="193"/>
    </row>
    <row r="2203" ht="22.5" customHeight="1">
      <c r="A2203" s="189">
        <v>485.0</v>
      </c>
      <c r="B2203" s="59"/>
      <c r="C2203" s="53"/>
      <c r="D2203" s="192"/>
      <c r="E2203" s="193"/>
    </row>
    <row r="2204" ht="22.5" customHeight="1">
      <c r="A2204" s="189">
        <v>486.0</v>
      </c>
      <c r="B2204" s="59"/>
      <c r="C2204" s="53"/>
      <c r="D2204" s="192"/>
      <c r="E2204" s="193"/>
    </row>
    <row r="2205" ht="22.5" customHeight="1">
      <c r="A2205" s="189">
        <v>487.0</v>
      </c>
      <c r="B2205" s="59"/>
      <c r="C2205" s="53"/>
      <c r="D2205" s="192"/>
      <c r="E2205" s="193"/>
    </row>
    <row r="2206" ht="22.5" customHeight="1">
      <c r="A2206" s="189">
        <v>488.0</v>
      </c>
      <c r="B2206" s="59"/>
      <c r="C2206" s="53"/>
      <c r="D2206" s="192"/>
      <c r="E2206" s="193"/>
    </row>
    <row r="2207" ht="22.5" customHeight="1">
      <c r="A2207" s="189">
        <v>489.0</v>
      </c>
      <c r="B2207" s="59"/>
      <c r="C2207" s="53"/>
      <c r="D2207" s="192"/>
      <c r="E2207" s="193"/>
    </row>
    <row r="2208" ht="22.5" customHeight="1">
      <c r="A2208" s="189">
        <v>490.0</v>
      </c>
      <c r="B2208" s="59"/>
      <c r="C2208" s="53"/>
      <c r="D2208" s="192"/>
      <c r="E2208" s="193"/>
    </row>
    <row r="2209" ht="22.5" customHeight="1">
      <c r="A2209" s="189">
        <v>491.0</v>
      </c>
      <c r="B2209" s="59"/>
      <c r="C2209" s="53"/>
      <c r="D2209" s="192"/>
      <c r="E2209" s="193"/>
    </row>
    <row r="2210" ht="22.5" customHeight="1">
      <c r="A2210" s="189">
        <v>492.0</v>
      </c>
      <c r="B2210" s="59"/>
      <c r="C2210" s="53"/>
      <c r="D2210" s="192"/>
      <c r="E2210" s="193"/>
    </row>
    <row r="2211" ht="22.5" customHeight="1">
      <c r="A2211" s="189">
        <v>493.0</v>
      </c>
      <c r="B2211" s="59"/>
      <c r="C2211" s="53"/>
      <c r="D2211" s="192"/>
      <c r="E2211" s="193"/>
    </row>
    <row r="2212" ht="22.5" customHeight="1">
      <c r="A2212" s="189">
        <v>494.0</v>
      </c>
      <c r="B2212" s="59"/>
      <c r="C2212" s="53"/>
      <c r="D2212" s="192"/>
      <c r="E2212" s="193"/>
    </row>
    <row r="2213" ht="22.5" customHeight="1">
      <c r="A2213" s="189">
        <v>495.0</v>
      </c>
      <c r="B2213" s="59"/>
      <c r="C2213" s="53"/>
      <c r="D2213" s="192"/>
      <c r="E2213" s="193"/>
    </row>
    <row r="2214" ht="22.5" customHeight="1">
      <c r="A2214" s="189">
        <v>496.0</v>
      </c>
      <c r="B2214" s="59"/>
      <c r="C2214" s="53"/>
      <c r="D2214" s="192"/>
      <c r="E2214" s="193"/>
    </row>
    <row r="2215" ht="22.5" customHeight="1">
      <c r="A2215" s="189">
        <v>497.0</v>
      </c>
      <c r="B2215" s="59"/>
      <c r="C2215" s="53"/>
      <c r="D2215" s="192"/>
      <c r="E2215" s="193"/>
    </row>
    <row r="2216" ht="22.5" customHeight="1">
      <c r="A2216" s="189">
        <v>498.0</v>
      </c>
      <c r="B2216" s="59"/>
      <c r="C2216" s="53"/>
      <c r="D2216" s="192"/>
      <c r="E2216" s="193"/>
    </row>
    <row r="2217" ht="22.5" customHeight="1">
      <c r="A2217" s="189">
        <v>499.0</v>
      </c>
      <c r="B2217" s="59"/>
      <c r="C2217" s="53"/>
      <c r="D2217" s="192"/>
      <c r="E2217" s="193"/>
    </row>
    <row r="2218" ht="22.5" customHeight="1">
      <c r="A2218" s="189">
        <v>500.0</v>
      </c>
      <c r="B2218" s="59"/>
      <c r="C2218" s="53"/>
      <c r="D2218" s="192"/>
      <c r="E2218" s="193"/>
    </row>
    <row r="2219" ht="22.5" customHeight="1">
      <c r="A2219" s="189">
        <v>501.0</v>
      </c>
      <c r="B2219" s="59"/>
      <c r="C2219" s="53"/>
      <c r="D2219" s="192"/>
      <c r="E2219" s="193"/>
    </row>
    <row r="2220" ht="22.5" customHeight="1">
      <c r="A2220" s="189">
        <v>502.0</v>
      </c>
      <c r="B2220" s="59"/>
      <c r="C2220" s="53"/>
      <c r="D2220" s="192"/>
      <c r="E2220" s="193"/>
    </row>
    <row r="2221" ht="22.5" customHeight="1">
      <c r="A2221" s="189">
        <v>503.0</v>
      </c>
      <c r="B2221" s="59"/>
      <c r="C2221" s="53"/>
      <c r="D2221" s="192"/>
      <c r="E2221" s="193"/>
    </row>
    <row r="2222" ht="22.5" customHeight="1">
      <c r="A2222" s="189">
        <v>504.0</v>
      </c>
      <c r="B2222" s="59"/>
      <c r="C2222" s="53"/>
      <c r="D2222" s="192"/>
      <c r="E2222" s="193"/>
    </row>
    <row r="2223" ht="22.5" customHeight="1">
      <c r="A2223" s="189">
        <v>505.0</v>
      </c>
      <c r="B2223" s="59"/>
      <c r="C2223" s="53"/>
      <c r="D2223" s="192"/>
      <c r="E2223" s="193"/>
    </row>
    <row r="2224" ht="22.5" customHeight="1">
      <c r="A2224" s="189">
        <v>506.0</v>
      </c>
      <c r="B2224" s="59"/>
      <c r="C2224" s="53"/>
      <c r="D2224" s="192"/>
      <c r="E2224" s="193"/>
    </row>
    <row r="2225" ht="22.5" customHeight="1">
      <c r="A2225" s="189">
        <v>507.0</v>
      </c>
      <c r="B2225" s="59"/>
      <c r="C2225" s="53"/>
      <c r="D2225" s="192"/>
      <c r="E2225" s="193"/>
    </row>
    <row r="2226" ht="22.5" customHeight="1">
      <c r="A2226" s="189">
        <v>508.0</v>
      </c>
      <c r="B2226" s="59"/>
      <c r="C2226" s="53"/>
      <c r="D2226" s="192"/>
      <c r="E2226" s="193"/>
    </row>
    <row r="2227" ht="22.5" customHeight="1">
      <c r="A2227" s="189">
        <v>509.0</v>
      </c>
      <c r="B2227" s="59"/>
      <c r="C2227" s="53"/>
      <c r="D2227" s="192"/>
      <c r="E2227" s="193"/>
    </row>
    <row r="2228" ht="22.5" customHeight="1">
      <c r="A2228" s="189">
        <v>510.0</v>
      </c>
      <c r="B2228" s="59"/>
      <c r="C2228" s="53"/>
      <c r="D2228" s="192"/>
      <c r="E2228" s="193"/>
    </row>
    <row r="2229" ht="22.5" customHeight="1">
      <c r="A2229" s="189">
        <v>511.0</v>
      </c>
      <c r="B2229" s="59"/>
      <c r="C2229" s="53"/>
      <c r="D2229" s="192"/>
      <c r="E2229" s="193"/>
    </row>
    <row r="2230" ht="22.5" customHeight="1">
      <c r="A2230" s="189">
        <v>512.0</v>
      </c>
      <c r="B2230" s="59"/>
      <c r="C2230" s="53"/>
      <c r="D2230" s="192"/>
      <c r="E2230" s="193"/>
    </row>
    <row r="2231" ht="22.5" customHeight="1">
      <c r="A2231" s="189">
        <v>513.0</v>
      </c>
      <c r="B2231" s="59"/>
      <c r="C2231" s="53"/>
      <c r="D2231" s="192"/>
      <c r="E2231" s="193"/>
    </row>
    <row r="2232" ht="22.5" customHeight="1">
      <c r="A2232" s="189">
        <v>514.0</v>
      </c>
      <c r="B2232" s="59"/>
      <c r="C2232" s="53"/>
      <c r="D2232" s="192"/>
      <c r="E2232" s="193"/>
    </row>
    <row r="2233" ht="22.5" customHeight="1">
      <c r="A2233" s="189">
        <v>515.0</v>
      </c>
      <c r="B2233" s="59"/>
      <c r="C2233" s="53"/>
      <c r="D2233" s="192"/>
      <c r="E2233" s="193"/>
    </row>
    <row r="2234" ht="22.5" customHeight="1">
      <c r="A2234" s="189">
        <v>516.0</v>
      </c>
      <c r="B2234" s="59"/>
      <c r="C2234" s="53"/>
      <c r="D2234" s="192"/>
      <c r="E2234" s="193"/>
    </row>
    <row r="2235" ht="22.5" customHeight="1">
      <c r="A2235" s="189">
        <v>517.0</v>
      </c>
      <c r="B2235" s="59"/>
      <c r="C2235" s="53"/>
      <c r="D2235" s="192"/>
      <c r="E2235" s="193"/>
    </row>
    <row r="2236" ht="22.5" customHeight="1">
      <c r="A2236" s="189">
        <v>518.0</v>
      </c>
      <c r="B2236" s="59"/>
      <c r="C2236" s="53"/>
      <c r="D2236" s="192"/>
      <c r="E2236" s="193"/>
    </row>
    <row r="2237" ht="22.5" customHeight="1">
      <c r="A2237" s="189">
        <v>519.0</v>
      </c>
      <c r="B2237" s="59"/>
      <c r="C2237" s="53"/>
      <c r="D2237" s="192"/>
      <c r="E2237" s="193"/>
    </row>
    <row r="2238" ht="22.5" customHeight="1">
      <c r="A2238" s="189">
        <v>520.0</v>
      </c>
      <c r="B2238" s="59"/>
      <c r="C2238" s="53"/>
      <c r="D2238" s="192"/>
      <c r="E2238" s="193"/>
    </row>
    <row r="2239" ht="22.5" customHeight="1">
      <c r="A2239" s="189">
        <v>521.0</v>
      </c>
      <c r="B2239" s="59"/>
      <c r="C2239" s="53"/>
      <c r="D2239" s="192"/>
      <c r="E2239" s="193"/>
    </row>
    <row r="2240" ht="22.5" customHeight="1">
      <c r="A2240" s="189">
        <v>522.0</v>
      </c>
      <c r="B2240" s="59"/>
      <c r="C2240" s="53"/>
      <c r="D2240" s="192"/>
      <c r="E2240" s="193"/>
    </row>
    <row r="2241" ht="22.5" customHeight="1">
      <c r="A2241" s="189">
        <v>523.0</v>
      </c>
      <c r="B2241" s="59"/>
      <c r="C2241" s="53"/>
      <c r="D2241" s="192"/>
      <c r="E2241" s="193"/>
    </row>
    <row r="2242" ht="22.5" customHeight="1">
      <c r="A2242" s="189">
        <v>524.0</v>
      </c>
      <c r="B2242" s="59"/>
      <c r="C2242" s="53"/>
      <c r="D2242" s="192"/>
      <c r="E2242" s="193"/>
    </row>
    <row r="2243" ht="22.5" customHeight="1">
      <c r="A2243" s="189">
        <v>525.0</v>
      </c>
      <c r="B2243" s="59"/>
      <c r="C2243" s="53"/>
      <c r="D2243" s="192"/>
      <c r="E2243" s="193"/>
    </row>
    <row r="2244" ht="22.5" customHeight="1">
      <c r="A2244" s="189">
        <v>526.0</v>
      </c>
      <c r="B2244" s="59"/>
      <c r="C2244" s="53"/>
      <c r="D2244" s="192"/>
      <c r="E2244" s="193"/>
    </row>
    <row r="2245" ht="22.5" customHeight="1">
      <c r="A2245" s="189">
        <v>527.0</v>
      </c>
      <c r="B2245" s="59"/>
      <c r="C2245" s="53"/>
      <c r="D2245" s="192"/>
      <c r="E2245" s="193"/>
    </row>
    <row r="2246" ht="22.5" customHeight="1">
      <c r="A2246" s="189">
        <v>528.0</v>
      </c>
      <c r="B2246" s="59"/>
      <c r="C2246" s="53"/>
      <c r="D2246" s="192"/>
      <c r="E2246" s="193"/>
    </row>
    <row r="2247" ht="22.5" customHeight="1">
      <c r="A2247" s="189">
        <v>529.0</v>
      </c>
      <c r="B2247" s="59"/>
      <c r="C2247" s="53"/>
      <c r="D2247" s="192"/>
      <c r="E2247" s="193"/>
    </row>
    <row r="2248" ht="22.5" customHeight="1">
      <c r="A2248" s="189">
        <v>530.0</v>
      </c>
      <c r="B2248" s="59"/>
      <c r="C2248" s="53"/>
      <c r="D2248" s="192"/>
      <c r="E2248" s="193"/>
    </row>
    <row r="2249" ht="22.5" customHeight="1">
      <c r="A2249" s="189">
        <v>531.0</v>
      </c>
      <c r="B2249" s="59"/>
      <c r="C2249" s="53"/>
      <c r="D2249" s="192"/>
      <c r="E2249" s="193"/>
    </row>
    <row r="2250" ht="22.5" customHeight="1">
      <c r="A2250" s="189">
        <v>532.0</v>
      </c>
      <c r="B2250" s="59"/>
      <c r="C2250" s="53"/>
      <c r="D2250" s="192"/>
      <c r="E2250" s="193"/>
    </row>
    <row r="2251" ht="22.5" customHeight="1">
      <c r="A2251" s="189">
        <v>533.0</v>
      </c>
      <c r="B2251" s="59"/>
      <c r="C2251" s="53"/>
      <c r="D2251" s="192"/>
      <c r="E2251" s="193"/>
    </row>
    <row r="2252" ht="22.5" customHeight="1">
      <c r="A2252" s="189">
        <v>534.0</v>
      </c>
      <c r="B2252" s="59"/>
      <c r="C2252" s="53"/>
      <c r="D2252" s="192"/>
      <c r="E2252" s="193"/>
    </row>
    <row r="2253" ht="22.5" customHeight="1">
      <c r="A2253" s="189">
        <v>535.0</v>
      </c>
      <c r="B2253" s="59"/>
      <c r="C2253" s="53"/>
      <c r="D2253" s="192"/>
      <c r="E2253" s="193"/>
    </row>
    <row r="2254" ht="22.5" customHeight="1">
      <c r="A2254" s="189">
        <v>536.0</v>
      </c>
      <c r="B2254" s="59"/>
      <c r="C2254" s="53"/>
      <c r="D2254" s="192"/>
      <c r="E2254" s="193"/>
    </row>
    <row r="2255" ht="22.5" customHeight="1">
      <c r="A2255" s="189">
        <v>537.0</v>
      </c>
      <c r="B2255" s="59"/>
      <c r="C2255" s="53"/>
      <c r="D2255" s="192"/>
      <c r="E2255" s="193"/>
    </row>
    <row r="2256" ht="22.5" customHeight="1">
      <c r="A2256" s="189">
        <v>538.0</v>
      </c>
      <c r="B2256" s="59"/>
      <c r="C2256" s="53"/>
      <c r="D2256" s="192"/>
      <c r="E2256" s="193"/>
    </row>
    <row r="2257" ht="22.5" customHeight="1">
      <c r="A2257" s="189">
        <v>539.0</v>
      </c>
      <c r="B2257" s="59"/>
      <c r="C2257" s="53"/>
      <c r="D2257" s="192"/>
      <c r="E2257" s="193"/>
    </row>
    <row r="2258" ht="22.5" customHeight="1">
      <c r="A2258" s="189">
        <v>540.0</v>
      </c>
      <c r="B2258" s="59"/>
      <c r="C2258" s="53"/>
      <c r="D2258" s="192"/>
      <c r="E2258" s="193"/>
    </row>
    <row r="2259" ht="22.5" customHeight="1">
      <c r="A2259" s="189">
        <v>541.0</v>
      </c>
      <c r="B2259" s="59"/>
      <c r="C2259" s="53"/>
      <c r="D2259" s="192"/>
      <c r="E2259" s="193"/>
    </row>
    <row r="2260" ht="22.5" customHeight="1">
      <c r="A2260" s="189">
        <v>542.0</v>
      </c>
      <c r="B2260" s="59"/>
      <c r="C2260" s="53"/>
      <c r="D2260" s="192"/>
      <c r="E2260" s="193"/>
    </row>
    <row r="2261" ht="22.5" customHeight="1">
      <c r="A2261" s="189">
        <v>543.0</v>
      </c>
      <c r="B2261" s="59"/>
      <c r="C2261" s="53"/>
      <c r="D2261" s="192"/>
      <c r="E2261" s="193"/>
    </row>
    <row r="2262" ht="22.5" customHeight="1">
      <c r="A2262" s="189">
        <v>544.0</v>
      </c>
      <c r="B2262" s="59"/>
      <c r="C2262" s="53"/>
      <c r="D2262" s="192"/>
      <c r="E2262" s="193"/>
    </row>
    <row r="2263" ht="22.5" customHeight="1">
      <c r="A2263" s="189">
        <v>545.0</v>
      </c>
      <c r="B2263" s="59"/>
      <c r="C2263" s="53"/>
      <c r="D2263" s="192"/>
      <c r="E2263" s="193"/>
    </row>
    <row r="2264" ht="22.5" customHeight="1">
      <c r="A2264" s="189">
        <v>546.0</v>
      </c>
      <c r="B2264" s="59"/>
      <c r="C2264" s="53"/>
      <c r="D2264" s="192"/>
      <c r="E2264" s="193"/>
    </row>
    <row r="2265" ht="22.5" customHeight="1">
      <c r="A2265" s="189">
        <v>547.0</v>
      </c>
      <c r="B2265" s="59"/>
      <c r="C2265" s="53"/>
      <c r="D2265" s="192"/>
      <c r="E2265" s="193"/>
    </row>
    <row r="2266" ht="22.5" customHeight="1">
      <c r="A2266" s="189">
        <v>548.0</v>
      </c>
      <c r="B2266" s="59"/>
      <c r="C2266" s="53"/>
      <c r="D2266" s="192"/>
      <c r="E2266" s="193"/>
    </row>
    <row r="2267" ht="22.5" customHeight="1">
      <c r="A2267" s="189">
        <v>549.0</v>
      </c>
      <c r="B2267" s="59"/>
      <c r="C2267" s="53"/>
      <c r="D2267" s="192"/>
      <c r="E2267" s="193"/>
    </row>
    <row r="2268" ht="22.5" customHeight="1">
      <c r="A2268" s="189">
        <v>550.0</v>
      </c>
      <c r="B2268" s="59"/>
      <c r="C2268" s="53"/>
      <c r="D2268" s="192"/>
      <c r="E2268" s="193"/>
    </row>
    <row r="2269" ht="22.5" customHeight="1">
      <c r="A2269" s="189">
        <v>551.0</v>
      </c>
      <c r="B2269" s="59"/>
      <c r="C2269" s="53"/>
      <c r="D2269" s="192"/>
      <c r="E2269" s="193"/>
    </row>
    <row r="2270" ht="22.5" customHeight="1">
      <c r="A2270" s="189">
        <v>552.0</v>
      </c>
      <c r="B2270" s="59"/>
      <c r="C2270" s="53"/>
      <c r="D2270" s="192"/>
      <c r="E2270" s="193"/>
    </row>
    <row r="2271" ht="22.5" customHeight="1">
      <c r="A2271" s="189">
        <v>553.0</v>
      </c>
      <c r="B2271" s="59"/>
      <c r="C2271" s="53"/>
      <c r="D2271" s="192"/>
      <c r="E2271" s="193"/>
    </row>
    <row r="2272" ht="22.5" customHeight="1">
      <c r="A2272" s="189">
        <v>554.0</v>
      </c>
      <c r="B2272" s="59"/>
      <c r="C2272" s="53"/>
      <c r="D2272" s="192"/>
      <c r="E2272" s="193"/>
    </row>
    <row r="2273" ht="22.5" customHeight="1">
      <c r="A2273" s="189">
        <v>555.0</v>
      </c>
      <c r="B2273" s="59"/>
      <c r="C2273" s="53"/>
      <c r="D2273" s="192"/>
      <c r="E2273" s="193"/>
    </row>
    <row r="2274" ht="22.5" customHeight="1">
      <c r="A2274" s="189">
        <v>556.0</v>
      </c>
      <c r="B2274" s="59"/>
      <c r="C2274" s="53"/>
      <c r="D2274" s="192"/>
      <c r="E2274" s="193"/>
    </row>
    <row r="2275" ht="22.5" customHeight="1">
      <c r="A2275" s="189">
        <v>557.0</v>
      </c>
      <c r="B2275" s="59"/>
      <c r="C2275" s="53"/>
      <c r="D2275" s="192"/>
      <c r="E2275" s="193"/>
    </row>
    <row r="2276" ht="22.5" customHeight="1">
      <c r="A2276" s="189">
        <v>558.0</v>
      </c>
      <c r="B2276" s="59"/>
      <c r="C2276" s="53"/>
      <c r="D2276" s="192"/>
      <c r="E2276" s="193"/>
    </row>
    <row r="2277" ht="22.5" customHeight="1">
      <c r="A2277" s="189">
        <v>559.0</v>
      </c>
      <c r="B2277" s="59"/>
      <c r="C2277" s="53"/>
      <c r="D2277" s="192"/>
      <c r="E2277" s="193"/>
    </row>
    <row r="2278" ht="22.5" customHeight="1">
      <c r="A2278" s="189">
        <v>560.0</v>
      </c>
      <c r="B2278" s="59"/>
      <c r="C2278" s="53"/>
      <c r="D2278" s="192"/>
      <c r="E2278" s="193"/>
    </row>
    <row r="2279" ht="22.5" customHeight="1">
      <c r="A2279" s="189">
        <v>561.0</v>
      </c>
      <c r="B2279" s="59"/>
      <c r="C2279" s="53"/>
      <c r="D2279" s="192"/>
      <c r="E2279" s="193"/>
    </row>
    <row r="2280" ht="22.5" customHeight="1">
      <c r="A2280" s="189">
        <v>562.0</v>
      </c>
      <c r="B2280" s="59"/>
      <c r="C2280" s="53"/>
      <c r="D2280" s="192"/>
      <c r="E2280" s="193"/>
    </row>
    <row r="2281" ht="22.5" customHeight="1">
      <c r="A2281" s="189">
        <v>563.0</v>
      </c>
      <c r="B2281" s="59"/>
      <c r="C2281" s="53"/>
      <c r="D2281" s="192"/>
      <c r="E2281" s="193"/>
    </row>
    <row r="2282" ht="22.5" customHeight="1">
      <c r="A2282" s="189">
        <v>564.0</v>
      </c>
      <c r="B2282" s="59"/>
      <c r="C2282" s="53"/>
      <c r="D2282" s="192"/>
      <c r="E2282" s="193"/>
    </row>
    <row r="2283" ht="22.5" customHeight="1">
      <c r="A2283" s="189">
        <v>565.0</v>
      </c>
      <c r="B2283" s="59"/>
      <c r="C2283" s="53"/>
      <c r="D2283" s="192"/>
      <c r="E2283" s="193"/>
    </row>
    <row r="2284" ht="22.5" customHeight="1">
      <c r="A2284" s="189">
        <v>566.0</v>
      </c>
      <c r="B2284" s="59"/>
      <c r="C2284" s="53"/>
      <c r="D2284" s="192"/>
      <c r="E2284" s="193"/>
    </row>
    <row r="2285" ht="22.5" customHeight="1">
      <c r="A2285" s="189">
        <v>567.0</v>
      </c>
      <c r="B2285" s="59"/>
      <c r="C2285" s="53"/>
      <c r="D2285" s="192"/>
      <c r="E2285" s="193"/>
    </row>
    <row r="2286" ht="22.5" customHeight="1">
      <c r="A2286" s="189">
        <v>568.0</v>
      </c>
      <c r="B2286" s="59"/>
      <c r="C2286" s="53"/>
      <c r="D2286" s="192"/>
      <c r="E2286" s="193"/>
    </row>
    <row r="2287" ht="22.5" customHeight="1">
      <c r="A2287" s="189">
        <v>569.0</v>
      </c>
      <c r="B2287" s="59"/>
      <c r="C2287" s="53"/>
      <c r="D2287" s="192"/>
      <c r="E2287" s="193"/>
    </row>
    <row r="2288" ht="22.5" customHeight="1">
      <c r="A2288" s="189">
        <v>570.0</v>
      </c>
      <c r="B2288" s="59"/>
      <c r="C2288" s="53"/>
      <c r="D2288" s="192"/>
      <c r="E2288" s="193"/>
    </row>
    <row r="2289" ht="22.5" customHeight="1">
      <c r="A2289" s="189">
        <v>571.0</v>
      </c>
      <c r="B2289" s="59"/>
      <c r="C2289" s="53"/>
      <c r="D2289" s="192"/>
      <c r="E2289" s="193"/>
    </row>
    <row r="2290" ht="22.5" customHeight="1">
      <c r="A2290" s="189">
        <v>572.0</v>
      </c>
      <c r="B2290" s="59"/>
      <c r="C2290" s="53"/>
      <c r="D2290" s="192"/>
      <c r="E2290" s="193"/>
    </row>
    <row r="2291" ht="22.5" customHeight="1">
      <c r="A2291" s="189">
        <v>573.0</v>
      </c>
      <c r="B2291" s="59"/>
      <c r="C2291" s="53"/>
      <c r="D2291" s="192"/>
      <c r="E2291" s="193"/>
    </row>
    <row r="2292" ht="22.5" customHeight="1">
      <c r="A2292" s="189">
        <v>574.0</v>
      </c>
      <c r="B2292" s="59"/>
      <c r="C2292" s="53"/>
      <c r="D2292" s="192"/>
      <c r="E2292" s="193"/>
    </row>
    <row r="2293" ht="22.5" customHeight="1">
      <c r="A2293" s="189">
        <v>575.0</v>
      </c>
      <c r="B2293" s="59"/>
      <c r="C2293" s="53"/>
      <c r="D2293" s="192"/>
      <c r="E2293" s="193"/>
    </row>
    <row r="2294" ht="22.5" customHeight="1">
      <c r="A2294" s="189">
        <v>576.0</v>
      </c>
      <c r="B2294" s="59"/>
      <c r="C2294" s="53"/>
      <c r="D2294" s="192"/>
      <c r="E2294" s="193"/>
    </row>
    <row r="2295" ht="22.5" customHeight="1">
      <c r="A2295" s="189">
        <v>577.0</v>
      </c>
      <c r="B2295" s="59"/>
      <c r="C2295" s="53"/>
      <c r="D2295" s="192"/>
      <c r="E2295" s="193"/>
    </row>
    <row r="2296" ht="22.5" customHeight="1">
      <c r="A2296" s="189">
        <v>578.0</v>
      </c>
      <c r="B2296" s="59"/>
      <c r="C2296" s="53"/>
      <c r="D2296" s="192"/>
      <c r="E2296" s="193"/>
    </row>
    <row r="2297" ht="22.5" customHeight="1">
      <c r="A2297" s="189">
        <v>579.0</v>
      </c>
      <c r="B2297" s="59"/>
      <c r="C2297" s="53"/>
      <c r="D2297" s="192"/>
      <c r="E2297" s="193"/>
    </row>
    <row r="2298" ht="22.5" customHeight="1">
      <c r="A2298" s="189">
        <v>580.0</v>
      </c>
      <c r="B2298" s="59"/>
      <c r="C2298" s="53"/>
      <c r="D2298" s="192"/>
      <c r="E2298" s="193"/>
    </row>
    <row r="2299" ht="22.5" customHeight="1">
      <c r="A2299" s="189">
        <v>581.0</v>
      </c>
      <c r="B2299" s="59"/>
      <c r="C2299" s="53"/>
      <c r="D2299" s="192"/>
      <c r="E2299" s="193"/>
    </row>
    <row r="2300" ht="22.5" customHeight="1">
      <c r="A2300" s="189">
        <v>582.0</v>
      </c>
      <c r="B2300" s="59"/>
      <c r="C2300" s="53"/>
      <c r="D2300" s="192"/>
      <c r="E2300" s="193"/>
    </row>
    <row r="2301" ht="22.5" customHeight="1">
      <c r="A2301" s="189">
        <v>583.0</v>
      </c>
      <c r="B2301" s="59"/>
      <c r="C2301" s="53"/>
      <c r="D2301" s="192"/>
      <c r="E2301" s="193"/>
    </row>
    <row r="2302" ht="22.5" customHeight="1">
      <c r="A2302" s="189">
        <v>584.0</v>
      </c>
      <c r="B2302" s="59"/>
      <c r="C2302" s="53"/>
      <c r="D2302" s="192"/>
      <c r="E2302" s="193"/>
    </row>
    <row r="2303" ht="22.5" customHeight="1">
      <c r="A2303" s="189">
        <v>585.0</v>
      </c>
      <c r="B2303" s="59"/>
      <c r="C2303" s="53"/>
      <c r="D2303" s="192"/>
      <c r="E2303" s="193"/>
    </row>
    <row r="2304" ht="22.5" customHeight="1">
      <c r="A2304" s="189">
        <v>586.0</v>
      </c>
      <c r="B2304" s="59"/>
      <c r="C2304" s="53"/>
      <c r="D2304" s="192"/>
      <c r="E2304" s="193"/>
    </row>
    <row r="2305" ht="22.5" customHeight="1">
      <c r="A2305" s="189">
        <v>587.0</v>
      </c>
      <c r="B2305" s="59"/>
      <c r="C2305" s="53"/>
      <c r="D2305" s="192"/>
      <c r="E2305" s="193"/>
    </row>
    <row r="2306" ht="22.5" customHeight="1">
      <c r="A2306" s="189">
        <v>588.0</v>
      </c>
      <c r="B2306" s="59"/>
      <c r="C2306" s="53"/>
      <c r="D2306" s="192"/>
      <c r="E2306" s="193"/>
    </row>
    <row r="2307" ht="22.5" customHeight="1">
      <c r="A2307" s="189">
        <v>589.0</v>
      </c>
      <c r="B2307" s="59"/>
      <c r="C2307" s="53"/>
      <c r="D2307" s="192"/>
      <c r="E2307" s="193"/>
    </row>
    <row r="2308" ht="22.5" customHeight="1">
      <c r="A2308" s="189">
        <v>590.0</v>
      </c>
      <c r="B2308" s="59"/>
      <c r="C2308" s="53"/>
      <c r="D2308" s="192"/>
      <c r="E2308" s="193"/>
    </row>
    <row r="2309" ht="22.5" customHeight="1">
      <c r="A2309" s="189">
        <v>591.0</v>
      </c>
      <c r="B2309" s="59"/>
      <c r="C2309" s="53"/>
      <c r="D2309" s="192"/>
      <c r="E2309" s="193"/>
    </row>
    <row r="2310" ht="22.5" customHeight="1">
      <c r="A2310" s="189">
        <v>592.0</v>
      </c>
      <c r="B2310" s="59"/>
      <c r="C2310" s="53"/>
      <c r="D2310" s="192"/>
      <c r="E2310" s="193"/>
    </row>
    <row r="2311" ht="22.5" customHeight="1">
      <c r="A2311" s="189">
        <v>593.0</v>
      </c>
      <c r="B2311" s="59"/>
      <c r="C2311" s="53"/>
      <c r="D2311" s="192"/>
      <c r="E2311" s="193"/>
    </row>
    <row r="2312" ht="22.5" customHeight="1">
      <c r="A2312" s="189">
        <v>594.0</v>
      </c>
      <c r="B2312" s="59"/>
      <c r="C2312" s="53"/>
      <c r="D2312" s="192"/>
      <c r="E2312" s="193"/>
    </row>
    <row r="2313" ht="22.5" customHeight="1">
      <c r="A2313" s="189">
        <v>595.0</v>
      </c>
      <c r="B2313" s="59"/>
      <c r="C2313" s="53"/>
      <c r="D2313" s="192"/>
      <c r="E2313" s="193"/>
    </row>
    <row r="2314" ht="22.5" customHeight="1">
      <c r="A2314" s="189">
        <v>596.0</v>
      </c>
      <c r="B2314" s="59"/>
      <c r="C2314" s="53"/>
      <c r="D2314" s="192"/>
      <c r="E2314" s="193"/>
    </row>
    <row r="2315" ht="22.5" customHeight="1">
      <c r="A2315" s="189">
        <v>597.0</v>
      </c>
      <c r="B2315" s="59"/>
      <c r="C2315" s="53"/>
      <c r="D2315" s="192"/>
      <c r="E2315" s="193"/>
    </row>
    <row r="2316" ht="22.5" customHeight="1">
      <c r="A2316" s="189">
        <v>598.0</v>
      </c>
      <c r="B2316" s="59"/>
      <c r="C2316" s="53"/>
      <c r="D2316" s="192"/>
      <c r="E2316" s="193"/>
    </row>
    <row r="2317" ht="22.5" customHeight="1">
      <c r="A2317" s="189">
        <v>599.0</v>
      </c>
      <c r="B2317" s="59"/>
      <c r="C2317" s="53"/>
      <c r="D2317" s="192"/>
      <c r="E2317" s="193"/>
    </row>
    <row r="2318" ht="22.5" customHeight="1">
      <c r="A2318" s="189">
        <v>600.0</v>
      </c>
      <c r="B2318" s="59"/>
      <c r="C2318" s="53"/>
      <c r="D2318" s="192"/>
      <c r="E2318" s="193"/>
    </row>
    <row r="2319" ht="22.5" customHeight="1">
      <c r="A2319" s="189">
        <v>601.0</v>
      </c>
      <c r="B2319" s="59"/>
      <c r="C2319" s="53"/>
      <c r="D2319" s="192"/>
      <c r="E2319" s="193"/>
    </row>
    <row r="2320" ht="22.5" customHeight="1">
      <c r="A2320" s="189">
        <v>602.0</v>
      </c>
      <c r="B2320" s="59"/>
      <c r="C2320" s="53"/>
      <c r="D2320" s="192"/>
      <c r="E2320" s="193"/>
    </row>
    <row r="2321" ht="22.5" customHeight="1">
      <c r="A2321" s="189">
        <v>603.0</v>
      </c>
      <c r="B2321" s="59"/>
      <c r="C2321" s="53"/>
      <c r="D2321" s="192"/>
      <c r="E2321" s="193"/>
    </row>
    <row r="2322" ht="22.5" customHeight="1">
      <c r="A2322" s="189">
        <v>604.0</v>
      </c>
      <c r="B2322" s="59"/>
      <c r="C2322" s="53"/>
      <c r="D2322" s="192"/>
      <c r="E2322" s="193"/>
    </row>
    <row r="2323" ht="22.5" customHeight="1">
      <c r="A2323" s="189">
        <v>605.0</v>
      </c>
      <c r="B2323" s="59"/>
      <c r="C2323" s="53"/>
      <c r="D2323" s="192"/>
      <c r="E2323" s="193"/>
    </row>
    <row r="2324" ht="22.5" customHeight="1">
      <c r="A2324" s="189">
        <v>606.0</v>
      </c>
      <c r="B2324" s="59"/>
      <c r="C2324" s="53"/>
      <c r="D2324" s="192"/>
      <c r="E2324" s="193"/>
    </row>
    <row r="2325" ht="22.5" customHeight="1">
      <c r="A2325" s="189">
        <v>607.0</v>
      </c>
      <c r="B2325" s="59"/>
      <c r="C2325" s="53"/>
      <c r="D2325" s="192"/>
      <c r="E2325" s="193"/>
    </row>
    <row r="2326" ht="22.5" customHeight="1">
      <c r="A2326" s="189">
        <v>608.0</v>
      </c>
      <c r="B2326" s="59"/>
      <c r="C2326" s="53"/>
      <c r="D2326" s="192"/>
      <c r="E2326" s="193"/>
    </row>
    <row r="2327" ht="22.5" customHeight="1">
      <c r="A2327" s="189">
        <v>609.0</v>
      </c>
      <c r="B2327" s="59"/>
      <c r="C2327" s="53"/>
      <c r="D2327" s="192"/>
      <c r="E2327" s="193"/>
    </row>
    <row r="2328" ht="22.5" customHeight="1">
      <c r="A2328" s="189">
        <v>610.0</v>
      </c>
      <c r="B2328" s="59"/>
      <c r="C2328" s="53"/>
      <c r="D2328" s="192"/>
      <c r="E2328" s="193"/>
    </row>
    <row r="2329" ht="22.5" customHeight="1">
      <c r="A2329" s="189">
        <v>611.0</v>
      </c>
      <c r="B2329" s="59"/>
      <c r="C2329" s="53"/>
      <c r="D2329" s="192"/>
      <c r="E2329" s="193"/>
    </row>
    <row r="2330" ht="22.5" customHeight="1">
      <c r="A2330" s="189">
        <v>612.0</v>
      </c>
      <c r="B2330" s="59"/>
      <c r="C2330" s="53"/>
      <c r="D2330" s="192"/>
      <c r="E2330" s="193"/>
    </row>
    <row r="2331" ht="22.5" customHeight="1">
      <c r="A2331" s="189">
        <v>613.0</v>
      </c>
      <c r="B2331" s="59"/>
      <c r="C2331" s="53"/>
      <c r="D2331" s="192"/>
      <c r="E2331" s="193"/>
    </row>
    <row r="2332" ht="22.5" customHeight="1">
      <c r="A2332" s="189">
        <v>614.0</v>
      </c>
      <c r="B2332" s="59"/>
      <c r="C2332" s="53"/>
      <c r="D2332" s="192"/>
      <c r="E2332" s="193"/>
    </row>
    <row r="2333" ht="22.5" customHeight="1">
      <c r="A2333" s="189">
        <v>615.0</v>
      </c>
      <c r="B2333" s="59"/>
      <c r="C2333" s="53"/>
      <c r="D2333" s="192"/>
      <c r="E2333" s="193"/>
    </row>
    <row r="2334" ht="22.5" customHeight="1">
      <c r="A2334" s="189">
        <v>616.0</v>
      </c>
      <c r="B2334" s="59"/>
      <c r="C2334" s="53"/>
      <c r="D2334" s="192"/>
      <c r="E2334" s="193"/>
    </row>
    <row r="2335" ht="22.5" customHeight="1">
      <c r="A2335" s="189">
        <v>617.0</v>
      </c>
      <c r="B2335" s="59"/>
      <c r="C2335" s="53"/>
      <c r="D2335" s="192"/>
      <c r="E2335" s="193"/>
    </row>
    <row r="2336" ht="22.5" customHeight="1">
      <c r="A2336" s="189">
        <v>618.0</v>
      </c>
      <c r="B2336" s="59"/>
      <c r="C2336" s="53"/>
      <c r="D2336" s="192"/>
      <c r="E2336" s="193"/>
    </row>
    <row r="2337" ht="22.5" customHeight="1">
      <c r="A2337" s="189">
        <v>619.0</v>
      </c>
      <c r="B2337" s="59"/>
      <c r="C2337" s="53"/>
      <c r="D2337" s="192"/>
      <c r="E2337" s="193"/>
    </row>
    <row r="2338" ht="22.5" customHeight="1">
      <c r="A2338" s="189">
        <v>620.0</v>
      </c>
      <c r="B2338" s="59"/>
      <c r="C2338" s="53"/>
      <c r="D2338" s="192"/>
      <c r="E2338" s="193"/>
    </row>
    <row r="2339" ht="22.5" customHeight="1">
      <c r="A2339" s="189">
        <v>621.0</v>
      </c>
      <c r="B2339" s="59"/>
      <c r="C2339" s="53"/>
      <c r="D2339" s="192"/>
      <c r="E2339" s="193"/>
    </row>
    <row r="2340" ht="22.5" customHeight="1">
      <c r="A2340" s="189">
        <v>622.0</v>
      </c>
      <c r="B2340" s="59"/>
      <c r="C2340" s="53"/>
      <c r="D2340" s="192"/>
      <c r="E2340" s="193"/>
    </row>
    <row r="2341" ht="22.5" customHeight="1">
      <c r="A2341" s="189">
        <v>623.0</v>
      </c>
      <c r="B2341" s="59"/>
      <c r="C2341" s="53"/>
      <c r="D2341" s="192"/>
      <c r="E2341" s="193"/>
    </row>
    <row r="2342" ht="22.5" customHeight="1">
      <c r="A2342" s="189">
        <v>624.0</v>
      </c>
      <c r="B2342" s="59"/>
      <c r="C2342" s="53"/>
      <c r="D2342" s="192"/>
      <c r="E2342" s="193"/>
    </row>
    <row r="2343" ht="22.5" customHeight="1">
      <c r="A2343" s="189">
        <v>625.0</v>
      </c>
      <c r="B2343" s="59"/>
      <c r="C2343" s="53"/>
      <c r="D2343" s="192"/>
      <c r="E2343" s="193"/>
    </row>
    <row r="2344" ht="22.5" customHeight="1">
      <c r="A2344" s="189">
        <v>626.0</v>
      </c>
      <c r="B2344" s="59"/>
      <c r="C2344" s="53"/>
      <c r="D2344" s="192"/>
      <c r="E2344" s="193"/>
    </row>
    <row r="2345" ht="22.5" customHeight="1">
      <c r="A2345" s="189">
        <v>627.0</v>
      </c>
      <c r="B2345" s="59"/>
      <c r="C2345" s="53"/>
      <c r="D2345" s="192"/>
      <c r="E2345" s="193"/>
    </row>
    <row r="2346" ht="22.5" customHeight="1">
      <c r="A2346" s="189">
        <v>628.0</v>
      </c>
      <c r="B2346" s="59"/>
      <c r="C2346" s="53"/>
      <c r="D2346" s="192"/>
      <c r="E2346" s="193"/>
    </row>
    <row r="2347" ht="22.5" customHeight="1">
      <c r="A2347" s="189">
        <v>629.0</v>
      </c>
      <c r="B2347" s="59"/>
      <c r="C2347" s="53"/>
      <c r="D2347" s="192"/>
      <c r="E2347" s="193"/>
    </row>
    <row r="2348" ht="22.5" customHeight="1">
      <c r="A2348" s="189">
        <v>630.0</v>
      </c>
      <c r="B2348" s="59"/>
      <c r="C2348" s="53"/>
      <c r="D2348" s="192"/>
      <c r="E2348" s="193"/>
    </row>
    <row r="2349" ht="22.5" customHeight="1">
      <c r="A2349" s="189">
        <v>631.0</v>
      </c>
      <c r="B2349" s="59"/>
      <c r="C2349" s="53"/>
      <c r="D2349" s="192"/>
      <c r="E2349" s="193"/>
    </row>
    <row r="2350" ht="22.5" customHeight="1">
      <c r="A2350" s="189">
        <v>632.0</v>
      </c>
      <c r="B2350" s="59"/>
      <c r="C2350" s="53"/>
      <c r="D2350" s="192"/>
      <c r="E2350" s="193"/>
    </row>
    <row r="2351" ht="22.5" customHeight="1">
      <c r="A2351" s="189">
        <v>633.0</v>
      </c>
      <c r="B2351" s="59"/>
      <c r="C2351" s="53"/>
      <c r="D2351" s="192"/>
      <c r="E2351" s="193"/>
    </row>
    <row r="2352" ht="22.5" customHeight="1">
      <c r="A2352" s="189">
        <v>634.0</v>
      </c>
      <c r="B2352" s="59"/>
      <c r="C2352" s="53"/>
      <c r="D2352" s="192"/>
      <c r="E2352" s="193"/>
    </row>
    <row r="2353" ht="22.5" customHeight="1">
      <c r="A2353" s="189">
        <v>635.0</v>
      </c>
      <c r="B2353" s="59"/>
      <c r="C2353" s="53"/>
      <c r="D2353" s="192"/>
      <c r="E2353" s="193"/>
    </row>
    <row r="2354" ht="22.5" customHeight="1">
      <c r="A2354" s="189">
        <v>636.0</v>
      </c>
      <c r="B2354" s="59"/>
      <c r="C2354" s="53"/>
      <c r="D2354" s="192"/>
      <c r="E2354" s="193"/>
    </row>
    <row r="2355" ht="22.5" customHeight="1">
      <c r="A2355" s="189">
        <v>637.0</v>
      </c>
      <c r="B2355" s="59"/>
      <c r="C2355" s="53"/>
      <c r="D2355" s="192"/>
      <c r="E2355" s="193"/>
    </row>
    <row r="2356" ht="22.5" customHeight="1">
      <c r="A2356" s="189">
        <v>638.0</v>
      </c>
      <c r="B2356" s="59"/>
      <c r="C2356" s="53"/>
      <c r="D2356" s="192"/>
      <c r="E2356" s="193"/>
    </row>
    <row r="2357" ht="22.5" customHeight="1">
      <c r="A2357" s="189">
        <v>639.0</v>
      </c>
      <c r="B2357" s="59"/>
      <c r="C2357" s="53"/>
      <c r="D2357" s="192"/>
      <c r="E2357" s="193"/>
    </row>
    <row r="2358" ht="22.5" customHeight="1">
      <c r="A2358" s="189">
        <v>640.0</v>
      </c>
      <c r="B2358" s="59"/>
      <c r="C2358" s="53"/>
      <c r="D2358" s="192"/>
      <c r="E2358" s="193"/>
    </row>
    <row r="2359" ht="22.5" customHeight="1">
      <c r="A2359" s="189">
        <v>641.0</v>
      </c>
      <c r="B2359" s="59"/>
      <c r="C2359" s="53"/>
      <c r="D2359" s="192"/>
      <c r="E2359" s="193"/>
    </row>
    <row r="2360" ht="22.5" customHeight="1">
      <c r="A2360" s="189">
        <v>642.0</v>
      </c>
      <c r="B2360" s="59"/>
      <c r="C2360" s="53"/>
      <c r="D2360" s="192"/>
      <c r="E2360" s="193"/>
    </row>
    <row r="2361" ht="22.5" customHeight="1">
      <c r="A2361" s="189">
        <v>643.0</v>
      </c>
      <c r="B2361" s="59"/>
      <c r="C2361" s="53"/>
      <c r="D2361" s="192"/>
      <c r="E2361" s="193"/>
    </row>
    <row r="2362" ht="22.5" customHeight="1">
      <c r="A2362" s="189">
        <v>644.0</v>
      </c>
      <c r="B2362" s="59"/>
      <c r="C2362" s="53"/>
      <c r="D2362" s="192"/>
      <c r="E2362" s="193"/>
    </row>
    <row r="2363" ht="22.5" customHeight="1">
      <c r="A2363" s="189">
        <v>645.0</v>
      </c>
      <c r="B2363" s="59"/>
      <c r="C2363" s="53"/>
      <c r="D2363" s="192"/>
      <c r="E2363" s="193"/>
    </row>
    <row r="2364" ht="22.5" customHeight="1">
      <c r="A2364" s="189">
        <v>646.0</v>
      </c>
      <c r="B2364" s="59"/>
      <c r="C2364" s="53"/>
      <c r="D2364" s="192"/>
      <c r="E2364" s="193"/>
    </row>
    <row r="2365" ht="22.5" customHeight="1">
      <c r="A2365" s="189">
        <v>647.0</v>
      </c>
      <c r="B2365" s="59"/>
      <c r="C2365" s="53"/>
      <c r="D2365" s="192"/>
      <c r="E2365" s="193"/>
    </row>
    <row r="2366" ht="22.5" customHeight="1">
      <c r="A2366" s="189">
        <v>648.0</v>
      </c>
      <c r="B2366" s="59"/>
      <c r="C2366" s="53"/>
      <c r="D2366" s="192"/>
      <c r="E2366" s="193"/>
    </row>
    <row r="2367" ht="22.5" customHeight="1">
      <c r="A2367" s="189">
        <v>649.0</v>
      </c>
      <c r="B2367" s="59"/>
      <c r="C2367" s="53"/>
      <c r="D2367" s="192"/>
      <c r="E2367" s="193"/>
    </row>
    <row r="2368" ht="22.5" customHeight="1">
      <c r="A2368" s="189">
        <v>650.0</v>
      </c>
      <c r="B2368" s="59"/>
      <c r="C2368" s="53"/>
      <c r="D2368" s="192"/>
      <c r="E2368" s="193"/>
    </row>
    <row r="2369" ht="22.5" customHeight="1">
      <c r="A2369" s="189">
        <v>651.0</v>
      </c>
      <c r="B2369" s="59"/>
      <c r="C2369" s="53"/>
      <c r="D2369" s="192"/>
      <c r="E2369" s="193"/>
    </row>
    <row r="2370" ht="22.5" customHeight="1">
      <c r="A2370" s="189">
        <v>652.0</v>
      </c>
      <c r="B2370" s="59"/>
      <c r="C2370" s="53"/>
      <c r="D2370" s="192"/>
      <c r="E2370" s="193"/>
    </row>
    <row r="2371" ht="22.5" customHeight="1">
      <c r="A2371" s="189">
        <v>653.0</v>
      </c>
      <c r="B2371" s="59"/>
      <c r="C2371" s="53"/>
      <c r="D2371" s="192"/>
      <c r="E2371" s="193"/>
    </row>
    <row r="2372" ht="22.5" customHeight="1">
      <c r="A2372" s="189">
        <v>654.0</v>
      </c>
      <c r="B2372" s="59"/>
      <c r="C2372" s="53"/>
      <c r="D2372" s="192"/>
      <c r="E2372" s="193"/>
    </row>
    <row r="2373" ht="22.5" customHeight="1">
      <c r="A2373" s="189">
        <v>655.0</v>
      </c>
      <c r="B2373" s="59"/>
      <c r="C2373" s="53"/>
      <c r="D2373" s="192"/>
      <c r="E2373" s="193"/>
    </row>
    <row r="2374" ht="22.5" customHeight="1">
      <c r="A2374" s="189">
        <v>656.0</v>
      </c>
      <c r="B2374" s="59"/>
      <c r="C2374" s="53"/>
      <c r="D2374" s="192"/>
      <c r="E2374" s="193"/>
    </row>
    <row r="2375" ht="22.5" customHeight="1">
      <c r="A2375" s="189">
        <v>657.0</v>
      </c>
      <c r="B2375" s="59"/>
      <c r="C2375" s="53"/>
      <c r="D2375" s="192"/>
      <c r="E2375" s="193"/>
    </row>
    <row r="2376" ht="22.5" customHeight="1">
      <c r="A2376" s="189">
        <v>658.0</v>
      </c>
      <c r="B2376" s="59"/>
      <c r="C2376" s="53"/>
      <c r="D2376" s="192"/>
      <c r="E2376" s="193"/>
    </row>
    <row r="2377" ht="22.5" customHeight="1">
      <c r="A2377" s="189">
        <v>659.0</v>
      </c>
      <c r="B2377" s="59"/>
      <c r="C2377" s="53"/>
      <c r="D2377" s="192"/>
      <c r="E2377" s="193"/>
    </row>
    <row r="2378" ht="22.5" customHeight="1">
      <c r="A2378" s="189">
        <v>660.0</v>
      </c>
      <c r="B2378" s="59"/>
      <c r="C2378" s="53"/>
      <c r="D2378" s="192"/>
      <c r="E2378" s="193"/>
    </row>
    <row r="2379" ht="22.5" customHeight="1">
      <c r="A2379" s="189">
        <v>661.0</v>
      </c>
      <c r="B2379" s="59"/>
      <c r="C2379" s="53"/>
      <c r="D2379" s="192"/>
      <c r="E2379" s="193"/>
    </row>
    <row r="2380" ht="22.5" customHeight="1">
      <c r="A2380" s="189">
        <v>662.0</v>
      </c>
      <c r="B2380" s="59"/>
      <c r="C2380" s="53"/>
      <c r="D2380" s="192"/>
      <c r="E2380" s="193"/>
    </row>
    <row r="2381" ht="22.5" customHeight="1">
      <c r="A2381" s="189">
        <v>663.0</v>
      </c>
      <c r="B2381" s="59"/>
      <c r="C2381" s="53"/>
      <c r="D2381" s="192"/>
      <c r="E2381" s="193"/>
    </row>
    <row r="2382" ht="22.5" customHeight="1">
      <c r="A2382" s="189">
        <v>664.0</v>
      </c>
      <c r="B2382" s="59"/>
      <c r="C2382" s="53"/>
      <c r="D2382" s="192"/>
      <c r="E2382" s="193"/>
    </row>
    <row r="2383" ht="22.5" customHeight="1">
      <c r="A2383" s="189">
        <v>665.0</v>
      </c>
      <c r="B2383" s="59"/>
      <c r="C2383" s="53"/>
      <c r="D2383" s="192"/>
      <c r="E2383" s="193"/>
    </row>
    <row r="2384" ht="22.5" customHeight="1">
      <c r="A2384" s="189">
        <v>666.0</v>
      </c>
      <c r="B2384" s="59"/>
      <c r="C2384" s="53"/>
      <c r="D2384" s="192"/>
      <c r="E2384" s="193"/>
    </row>
    <row r="2385" ht="22.5" customHeight="1">
      <c r="A2385" s="189">
        <v>667.0</v>
      </c>
      <c r="B2385" s="59"/>
      <c r="C2385" s="53"/>
      <c r="D2385" s="192"/>
      <c r="E2385" s="193"/>
    </row>
    <row r="2386" ht="22.5" customHeight="1">
      <c r="A2386" s="189">
        <v>668.0</v>
      </c>
      <c r="B2386" s="59"/>
      <c r="C2386" s="53"/>
      <c r="D2386" s="192"/>
      <c r="E2386" s="193"/>
    </row>
    <row r="2387" ht="22.5" customHeight="1">
      <c r="A2387" s="189">
        <v>669.0</v>
      </c>
      <c r="B2387" s="59"/>
      <c r="C2387" s="53"/>
      <c r="D2387" s="192"/>
      <c r="E2387" s="193"/>
    </row>
    <row r="2388" ht="22.5" customHeight="1">
      <c r="A2388" s="189">
        <v>670.0</v>
      </c>
      <c r="B2388" s="59"/>
      <c r="C2388" s="53"/>
      <c r="D2388" s="192"/>
      <c r="E2388" s="193"/>
    </row>
    <row r="2389" ht="22.5" customHeight="1">
      <c r="A2389" s="189">
        <v>671.0</v>
      </c>
      <c r="B2389" s="59"/>
      <c r="C2389" s="53"/>
      <c r="D2389" s="192"/>
      <c r="E2389" s="193"/>
    </row>
    <row r="2390" ht="22.5" customHeight="1">
      <c r="A2390" s="189">
        <v>672.0</v>
      </c>
      <c r="B2390" s="59"/>
      <c r="C2390" s="53"/>
      <c r="D2390" s="192"/>
      <c r="E2390" s="193"/>
    </row>
    <row r="2391" ht="22.5" customHeight="1">
      <c r="A2391" s="189">
        <v>673.0</v>
      </c>
      <c r="B2391" s="59"/>
      <c r="C2391" s="53"/>
      <c r="D2391" s="192"/>
      <c r="E2391" s="193"/>
    </row>
    <row r="2392" ht="22.5" customHeight="1">
      <c r="A2392" s="189">
        <v>674.0</v>
      </c>
      <c r="B2392" s="59"/>
      <c r="C2392" s="53"/>
      <c r="D2392" s="192"/>
      <c r="E2392" s="193"/>
    </row>
    <row r="2393" ht="22.5" customHeight="1">
      <c r="A2393" s="189">
        <v>675.0</v>
      </c>
      <c r="B2393" s="59"/>
      <c r="C2393" s="53"/>
      <c r="D2393" s="192"/>
      <c r="E2393" s="193"/>
    </row>
    <row r="2394" ht="22.5" customHeight="1">
      <c r="A2394" s="189">
        <v>676.0</v>
      </c>
      <c r="B2394" s="59"/>
      <c r="C2394" s="53"/>
      <c r="D2394" s="192"/>
      <c r="E2394" s="193"/>
    </row>
    <row r="2395" ht="22.5" customHeight="1">
      <c r="A2395" s="189">
        <v>677.0</v>
      </c>
      <c r="B2395" s="59"/>
      <c r="C2395" s="53"/>
      <c r="D2395" s="192"/>
      <c r="E2395" s="193"/>
    </row>
    <row r="2396" ht="22.5" customHeight="1">
      <c r="A2396" s="189">
        <v>678.0</v>
      </c>
      <c r="B2396" s="59"/>
      <c r="C2396" s="53"/>
      <c r="D2396" s="192"/>
      <c r="E2396" s="193"/>
    </row>
    <row r="2397" ht="22.5" customHeight="1">
      <c r="A2397" s="189">
        <v>679.0</v>
      </c>
      <c r="B2397" s="59"/>
      <c r="C2397" s="53"/>
      <c r="D2397" s="192"/>
      <c r="E2397" s="193"/>
    </row>
    <row r="2398" ht="22.5" customHeight="1">
      <c r="A2398" s="189">
        <v>680.0</v>
      </c>
      <c r="B2398" s="59"/>
      <c r="C2398" s="53"/>
      <c r="D2398" s="192"/>
      <c r="E2398" s="193"/>
    </row>
    <row r="2399" ht="22.5" customHeight="1">
      <c r="A2399" s="189">
        <v>681.0</v>
      </c>
      <c r="B2399" s="59"/>
      <c r="C2399" s="53"/>
      <c r="D2399" s="192"/>
      <c r="E2399" s="193"/>
    </row>
    <row r="2400" ht="22.5" customHeight="1">
      <c r="A2400" s="189">
        <v>682.0</v>
      </c>
      <c r="B2400" s="59"/>
      <c r="C2400" s="53"/>
      <c r="D2400" s="192"/>
      <c r="E2400" s="193"/>
    </row>
    <row r="2401" ht="22.5" customHeight="1">
      <c r="A2401" s="189">
        <v>683.0</v>
      </c>
      <c r="B2401" s="59"/>
      <c r="C2401" s="53"/>
      <c r="D2401" s="192"/>
      <c r="E2401" s="193"/>
    </row>
    <row r="2402" ht="22.5" customHeight="1">
      <c r="A2402" s="189">
        <v>684.0</v>
      </c>
      <c r="B2402" s="59"/>
      <c r="C2402" s="53"/>
      <c r="D2402" s="192"/>
      <c r="E2402" s="193"/>
    </row>
    <row r="2403" ht="22.5" customHeight="1">
      <c r="A2403" s="189">
        <v>685.0</v>
      </c>
      <c r="B2403" s="59"/>
      <c r="C2403" s="53"/>
      <c r="D2403" s="192"/>
      <c r="E2403" s="193"/>
    </row>
    <row r="2404" ht="22.5" customHeight="1">
      <c r="A2404" s="189">
        <v>686.0</v>
      </c>
      <c r="B2404" s="59"/>
      <c r="C2404" s="53"/>
      <c r="D2404" s="192"/>
      <c r="E2404" s="193"/>
    </row>
    <row r="2405" ht="22.5" customHeight="1">
      <c r="A2405" s="189">
        <v>687.0</v>
      </c>
      <c r="B2405" s="59"/>
      <c r="C2405" s="53"/>
      <c r="D2405" s="192"/>
      <c r="E2405" s="193"/>
    </row>
    <row r="2406" ht="22.5" customHeight="1">
      <c r="A2406" s="189">
        <v>688.0</v>
      </c>
      <c r="B2406" s="59"/>
      <c r="C2406" s="53"/>
      <c r="D2406" s="192"/>
      <c r="E2406" s="193"/>
    </row>
    <row r="2407" ht="22.5" customHeight="1">
      <c r="A2407" s="189">
        <v>689.0</v>
      </c>
      <c r="B2407" s="59"/>
      <c r="C2407" s="53"/>
      <c r="D2407" s="192"/>
      <c r="E2407" s="193"/>
    </row>
    <row r="2408" ht="22.5" customHeight="1">
      <c r="A2408" s="189">
        <v>690.0</v>
      </c>
      <c r="B2408" s="59"/>
      <c r="C2408" s="53"/>
      <c r="D2408" s="192"/>
      <c r="E2408" s="193"/>
    </row>
    <row r="2409" ht="22.5" customHeight="1">
      <c r="A2409" s="189">
        <v>691.0</v>
      </c>
      <c r="B2409" s="59"/>
      <c r="C2409" s="53"/>
      <c r="D2409" s="192"/>
      <c r="E2409" s="193"/>
    </row>
    <row r="2410" ht="22.5" customHeight="1">
      <c r="A2410" s="189">
        <v>692.0</v>
      </c>
      <c r="B2410" s="59"/>
      <c r="C2410" s="53"/>
      <c r="D2410" s="192"/>
      <c r="E2410" s="193"/>
    </row>
    <row r="2411" ht="22.5" customHeight="1">
      <c r="A2411" s="189">
        <v>693.0</v>
      </c>
      <c r="B2411" s="59"/>
      <c r="C2411" s="53"/>
      <c r="D2411" s="192"/>
      <c r="E2411" s="193"/>
    </row>
    <row r="2412" ht="22.5" customHeight="1">
      <c r="A2412" s="189">
        <v>694.0</v>
      </c>
      <c r="B2412" s="59"/>
      <c r="C2412" s="53"/>
      <c r="D2412" s="192"/>
      <c r="E2412" s="193"/>
    </row>
    <row r="2413" ht="22.5" customHeight="1">
      <c r="A2413" s="189">
        <v>695.0</v>
      </c>
      <c r="B2413" s="59"/>
      <c r="C2413" s="53"/>
      <c r="D2413" s="192"/>
      <c r="E2413" s="193"/>
    </row>
    <row r="2414" ht="22.5" customHeight="1">
      <c r="A2414" s="189">
        <v>696.0</v>
      </c>
      <c r="B2414" s="59"/>
      <c r="C2414" s="53"/>
      <c r="D2414" s="192"/>
      <c r="E2414" s="193"/>
    </row>
    <row r="2415" ht="22.5" customHeight="1">
      <c r="A2415" s="189">
        <v>697.0</v>
      </c>
      <c r="B2415" s="59"/>
      <c r="C2415" s="53"/>
      <c r="D2415" s="192"/>
      <c r="E2415" s="193"/>
    </row>
    <row r="2416" ht="22.5" customHeight="1">
      <c r="A2416" s="189">
        <v>698.0</v>
      </c>
      <c r="B2416" s="59"/>
      <c r="C2416" s="53"/>
      <c r="D2416" s="192"/>
      <c r="E2416" s="193"/>
    </row>
    <row r="2417" ht="22.5" customHeight="1">
      <c r="A2417" s="189">
        <v>699.0</v>
      </c>
      <c r="B2417" s="59"/>
      <c r="C2417" s="53"/>
      <c r="D2417" s="192"/>
      <c r="E2417" s="193"/>
    </row>
    <row r="2418" ht="22.5" customHeight="1">
      <c r="A2418" s="189">
        <v>700.0</v>
      </c>
      <c r="B2418" s="59"/>
      <c r="C2418" s="53"/>
      <c r="D2418" s="192"/>
      <c r="E2418" s="193"/>
    </row>
    <row r="2419" ht="22.5" customHeight="1">
      <c r="A2419" s="189">
        <v>701.0</v>
      </c>
      <c r="B2419" s="59"/>
      <c r="C2419" s="53"/>
      <c r="D2419" s="192"/>
      <c r="E2419" s="193"/>
    </row>
    <row r="2420" ht="22.5" customHeight="1">
      <c r="A2420" s="189">
        <v>702.0</v>
      </c>
      <c r="B2420" s="59"/>
      <c r="C2420" s="53"/>
      <c r="D2420" s="192"/>
      <c r="E2420" s="193"/>
    </row>
    <row r="2421" ht="22.5" customHeight="1">
      <c r="A2421" s="189">
        <v>703.0</v>
      </c>
      <c r="B2421" s="59"/>
      <c r="C2421" s="53"/>
      <c r="D2421" s="192"/>
      <c r="E2421" s="193"/>
    </row>
    <row r="2422" ht="22.5" customHeight="1">
      <c r="A2422" s="189">
        <v>704.0</v>
      </c>
      <c r="B2422" s="59"/>
      <c r="C2422" s="53"/>
      <c r="D2422" s="192"/>
      <c r="E2422" s="193"/>
    </row>
    <row r="2423" ht="22.5" customHeight="1">
      <c r="A2423" s="189">
        <v>705.0</v>
      </c>
      <c r="B2423" s="59"/>
      <c r="C2423" s="53"/>
      <c r="D2423" s="192"/>
      <c r="E2423" s="193"/>
    </row>
    <row r="2424" ht="22.5" customHeight="1">
      <c r="A2424" s="189">
        <v>706.0</v>
      </c>
      <c r="B2424" s="59"/>
      <c r="C2424" s="53"/>
      <c r="D2424" s="192"/>
      <c r="E2424" s="193"/>
    </row>
    <row r="2425" ht="22.5" customHeight="1">
      <c r="A2425" s="189">
        <v>707.0</v>
      </c>
      <c r="B2425" s="59"/>
      <c r="C2425" s="53"/>
      <c r="D2425" s="192"/>
      <c r="E2425" s="193"/>
    </row>
    <row r="2426" ht="22.5" customHeight="1">
      <c r="A2426" s="189">
        <v>708.0</v>
      </c>
      <c r="B2426" s="59"/>
      <c r="C2426" s="53"/>
      <c r="D2426" s="192"/>
      <c r="E2426" s="193"/>
    </row>
    <row r="2427" ht="22.5" customHeight="1">
      <c r="A2427" s="189">
        <v>709.0</v>
      </c>
      <c r="B2427" s="59"/>
      <c r="C2427" s="53"/>
      <c r="D2427" s="192"/>
      <c r="E2427" s="193"/>
    </row>
    <row r="2428" ht="22.5" customHeight="1">
      <c r="A2428" s="189">
        <v>710.0</v>
      </c>
      <c r="B2428" s="59"/>
      <c r="C2428" s="53"/>
      <c r="D2428" s="192"/>
      <c r="E2428" s="193"/>
    </row>
    <row r="2429" ht="22.5" customHeight="1">
      <c r="A2429" s="189">
        <v>711.0</v>
      </c>
      <c r="B2429" s="59"/>
      <c r="C2429" s="53"/>
      <c r="D2429" s="192"/>
      <c r="E2429" s="193"/>
    </row>
    <row r="2430" ht="22.5" customHeight="1">
      <c r="A2430" s="189">
        <v>712.0</v>
      </c>
      <c r="B2430" s="59"/>
      <c r="C2430" s="53"/>
      <c r="D2430" s="192"/>
      <c r="E2430" s="193"/>
    </row>
    <row r="2431" ht="22.5" customHeight="1">
      <c r="A2431" s="189">
        <v>713.0</v>
      </c>
      <c r="B2431" s="59"/>
      <c r="C2431" s="53"/>
      <c r="D2431" s="192"/>
      <c r="E2431" s="193"/>
    </row>
    <row r="2432" ht="22.5" customHeight="1">
      <c r="A2432" s="189">
        <v>714.0</v>
      </c>
      <c r="B2432" s="59"/>
      <c r="C2432" s="53"/>
      <c r="D2432" s="192"/>
      <c r="E2432" s="193"/>
    </row>
    <row r="2433" ht="22.5" customHeight="1">
      <c r="A2433" s="189">
        <v>715.0</v>
      </c>
      <c r="B2433" s="59"/>
      <c r="C2433" s="53"/>
      <c r="D2433" s="192"/>
      <c r="E2433" s="193"/>
    </row>
    <row r="2434" ht="22.5" customHeight="1">
      <c r="A2434" s="189">
        <v>716.0</v>
      </c>
      <c r="B2434" s="59"/>
      <c r="C2434" s="53"/>
      <c r="D2434" s="192"/>
      <c r="E2434" s="193"/>
    </row>
    <row r="2435" ht="22.5" customHeight="1">
      <c r="A2435" s="189">
        <v>717.0</v>
      </c>
      <c r="B2435" s="59"/>
      <c r="C2435" s="53"/>
      <c r="D2435" s="192"/>
      <c r="E2435" s="193"/>
    </row>
    <row r="2436" ht="22.5" customHeight="1">
      <c r="A2436" s="189">
        <v>718.0</v>
      </c>
      <c r="B2436" s="59"/>
      <c r="C2436" s="53"/>
      <c r="D2436" s="192"/>
      <c r="E2436" s="193"/>
    </row>
    <row r="2437" ht="22.5" customHeight="1">
      <c r="A2437" s="189">
        <v>719.0</v>
      </c>
      <c r="B2437" s="59"/>
      <c r="C2437" s="53"/>
      <c r="D2437" s="192"/>
      <c r="E2437" s="193"/>
    </row>
    <row r="2438" ht="22.5" customHeight="1">
      <c r="A2438" s="189">
        <v>720.0</v>
      </c>
      <c r="B2438" s="59"/>
      <c r="C2438" s="53"/>
      <c r="D2438" s="192"/>
      <c r="E2438" s="193"/>
    </row>
    <row r="2439" ht="22.5" customHeight="1">
      <c r="A2439" s="189">
        <v>721.0</v>
      </c>
      <c r="B2439" s="59"/>
      <c r="C2439" s="53"/>
      <c r="D2439" s="192"/>
      <c r="E2439" s="193"/>
    </row>
    <row r="2440" ht="22.5" customHeight="1">
      <c r="A2440" s="189">
        <v>722.0</v>
      </c>
      <c r="B2440" s="59"/>
      <c r="C2440" s="53"/>
      <c r="D2440" s="192"/>
      <c r="E2440" s="193"/>
    </row>
    <row r="2441" ht="22.5" customHeight="1">
      <c r="A2441" s="189">
        <v>723.0</v>
      </c>
      <c r="B2441" s="59"/>
      <c r="C2441" s="53"/>
      <c r="D2441" s="192"/>
      <c r="E2441" s="193"/>
    </row>
    <row r="2442" ht="22.5" customHeight="1">
      <c r="A2442" s="189">
        <v>724.0</v>
      </c>
      <c r="B2442" s="59"/>
      <c r="C2442" s="53"/>
      <c r="D2442" s="192"/>
      <c r="E2442" s="193"/>
    </row>
    <row r="2443" ht="22.5" customHeight="1">
      <c r="A2443" s="189">
        <v>725.0</v>
      </c>
      <c r="B2443" s="59"/>
      <c r="C2443" s="53"/>
      <c r="D2443" s="192"/>
      <c r="E2443" s="193"/>
    </row>
    <row r="2444" ht="22.5" customHeight="1">
      <c r="A2444" s="189">
        <v>726.0</v>
      </c>
      <c r="B2444" s="59"/>
      <c r="C2444" s="53"/>
      <c r="D2444" s="192"/>
      <c r="E2444" s="193"/>
    </row>
    <row r="2445" ht="22.5" customHeight="1">
      <c r="A2445" s="189">
        <v>727.0</v>
      </c>
      <c r="B2445" s="59"/>
      <c r="C2445" s="53"/>
      <c r="D2445" s="192"/>
      <c r="E2445" s="193"/>
    </row>
    <row r="2446" ht="22.5" customHeight="1">
      <c r="A2446" s="189">
        <v>728.0</v>
      </c>
      <c r="B2446" s="59"/>
      <c r="C2446" s="53"/>
      <c r="D2446" s="192"/>
      <c r="E2446" s="193"/>
    </row>
    <row r="2447" ht="22.5" customHeight="1">
      <c r="A2447" s="189">
        <v>729.0</v>
      </c>
      <c r="B2447" s="59"/>
      <c r="C2447" s="53"/>
      <c r="D2447" s="192"/>
      <c r="E2447" s="193"/>
    </row>
    <row r="2448" ht="22.5" customHeight="1">
      <c r="A2448" s="189">
        <v>730.0</v>
      </c>
      <c r="B2448" s="59"/>
      <c r="C2448" s="53"/>
      <c r="D2448" s="192"/>
      <c r="E2448" s="193"/>
    </row>
    <row r="2449" ht="22.5" customHeight="1">
      <c r="A2449" s="189">
        <v>731.0</v>
      </c>
      <c r="B2449" s="59"/>
      <c r="C2449" s="53"/>
      <c r="D2449" s="192"/>
      <c r="E2449" s="193"/>
    </row>
    <row r="2450" ht="22.5" customHeight="1">
      <c r="A2450" s="189">
        <v>732.0</v>
      </c>
      <c r="B2450" s="59"/>
      <c r="C2450" s="53"/>
      <c r="D2450" s="192"/>
      <c r="E2450" s="193"/>
    </row>
    <row r="2451" ht="22.5" customHeight="1">
      <c r="A2451" s="189">
        <v>733.0</v>
      </c>
      <c r="B2451" s="59"/>
      <c r="C2451" s="53"/>
      <c r="D2451" s="192"/>
      <c r="E2451" s="193"/>
    </row>
    <row r="2452" ht="22.5" customHeight="1">
      <c r="A2452" s="189">
        <v>734.0</v>
      </c>
      <c r="B2452" s="59"/>
      <c r="C2452" s="53"/>
      <c r="D2452" s="192"/>
      <c r="E2452" s="193"/>
    </row>
    <row r="2453" ht="22.5" customHeight="1">
      <c r="A2453" s="189">
        <v>735.0</v>
      </c>
      <c r="B2453" s="59"/>
      <c r="C2453" s="53"/>
      <c r="D2453" s="192"/>
      <c r="E2453" s="193"/>
    </row>
    <row r="2454" ht="22.5" customHeight="1">
      <c r="A2454" s="189">
        <v>736.0</v>
      </c>
      <c r="B2454" s="59"/>
      <c r="C2454" s="53"/>
      <c r="D2454" s="192"/>
      <c r="E2454" s="193"/>
    </row>
    <row r="2455" ht="22.5" customHeight="1">
      <c r="A2455" s="189">
        <v>737.0</v>
      </c>
      <c r="B2455" s="59"/>
      <c r="C2455" s="53"/>
      <c r="D2455" s="192"/>
      <c r="E2455" s="193"/>
    </row>
    <row r="2456" ht="22.5" customHeight="1">
      <c r="A2456" s="189">
        <v>738.0</v>
      </c>
      <c r="B2456" s="59"/>
      <c r="C2456" s="53"/>
      <c r="D2456" s="192"/>
      <c r="E2456" s="193"/>
    </row>
    <row r="2457" ht="22.5" customHeight="1">
      <c r="A2457" s="189">
        <v>739.0</v>
      </c>
      <c r="B2457" s="59"/>
      <c r="C2457" s="53"/>
      <c r="D2457" s="192"/>
      <c r="E2457" s="193"/>
    </row>
    <row r="2458" ht="22.5" customHeight="1">
      <c r="A2458" s="189">
        <v>740.0</v>
      </c>
      <c r="B2458" s="59"/>
      <c r="C2458" s="53"/>
      <c r="D2458" s="192"/>
      <c r="E2458" s="193"/>
    </row>
    <row r="2459" ht="22.5" customHeight="1">
      <c r="A2459" s="189">
        <v>741.0</v>
      </c>
      <c r="B2459" s="59"/>
      <c r="C2459" s="53"/>
      <c r="D2459" s="192"/>
      <c r="E2459" s="193"/>
    </row>
    <row r="2460" ht="22.5" customHeight="1">
      <c r="A2460" s="189">
        <v>742.0</v>
      </c>
      <c r="B2460" s="59"/>
      <c r="C2460" s="53"/>
      <c r="D2460" s="192"/>
      <c r="E2460" s="193"/>
    </row>
    <row r="2461" ht="22.5" customHeight="1">
      <c r="A2461" s="189">
        <v>743.0</v>
      </c>
      <c r="B2461" s="59"/>
      <c r="C2461" s="53"/>
      <c r="D2461" s="192"/>
      <c r="E2461" s="193"/>
    </row>
    <row r="2462" ht="22.5" customHeight="1">
      <c r="A2462" s="189">
        <v>744.0</v>
      </c>
      <c r="B2462" s="59"/>
      <c r="C2462" s="53"/>
      <c r="D2462" s="192"/>
      <c r="E2462" s="193"/>
    </row>
    <row r="2463" ht="22.5" customHeight="1">
      <c r="A2463" s="189">
        <v>745.0</v>
      </c>
      <c r="B2463" s="59"/>
      <c r="C2463" s="53"/>
      <c r="D2463" s="192"/>
      <c r="E2463" s="193"/>
    </row>
    <row r="2464" ht="22.5" customHeight="1">
      <c r="A2464" s="189">
        <v>746.0</v>
      </c>
      <c r="B2464" s="59"/>
      <c r="C2464" s="53"/>
      <c r="D2464" s="192"/>
      <c r="E2464" s="193"/>
    </row>
    <row r="2465" ht="22.5" customHeight="1">
      <c r="A2465" s="189">
        <v>747.0</v>
      </c>
      <c r="B2465" s="59"/>
      <c r="C2465" s="53"/>
      <c r="D2465" s="192"/>
      <c r="E2465" s="193"/>
    </row>
    <row r="2466" ht="22.5" customHeight="1">
      <c r="A2466" s="189">
        <v>748.0</v>
      </c>
      <c r="B2466" s="59"/>
      <c r="C2466" s="53"/>
      <c r="D2466" s="192"/>
      <c r="E2466" s="193"/>
    </row>
    <row r="2467" ht="22.5" customHeight="1">
      <c r="A2467" s="189">
        <v>749.0</v>
      </c>
      <c r="B2467" s="59"/>
      <c r="C2467" s="53"/>
      <c r="D2467" s="192"/>
      <c r="E2467" s="193"/>
    </row>
    <row r="2468" ht="22.5" customHeight="1">
      <c r="A2468" s="189">
        <v>750.0</v>
      </c>
      <c r="B2468" s="59"/>
      <c r="C2468" s="53"/>
      <c r="D2468" s="192"/>
      <c r="E2468" s="193"/>
    </row>
    <row r="2469" ht="22.5" customHeight="1">
      <c r="A2469" s="189">
        <v>751.0</v>
      </c>
      <c r="B2469" s="59"/>
      <c r="C2469" s="53"/>
      <c r="D2469" s="192"/>
      <c r="E2469" s="193"/>
    </row>
    <row r="2470" ht="22.5" customHeight="1">
      <c r="A2470" s="189">
        <v>752.0</v>
      </c>
      <c r="B2470" s="59"/>
      <c r="C2470" s="53"/>
      <c r="D2470" s="192"/>
      <c r="E2470" s="193"/>
    </row>
    <row r="2471" ht="22.5" customHeight="1">
      <c r="A2471" s="189">
        <v>753.0</v>
      </c>
      <c r="B2471" s="59"/>
      <c r="C2471" s="53"/>
      <c r="D2471" s="192"/>
      <c r="E2471" s="193"/>
    </row>
    <row r="2472" ht="22.5" customHeight="1">
      <c r="A2472" s="189">
        <v>754.0</v>
      </c>
      <c r="B2472" s="59"/>
      <c r="C2472" s="53"/>
      <c r="D2472" s="192"/>
      <c r="E2472" s="193"/>
    </row>
    <row r="2473" ht="22.5" customHeight="1">
      <c r="A2473" s="189">
        <v>755.0</v>
      </c>
      <c r="B2473" s="59"/>
      <c r="C2473" s="53"/>
      <c r="D2473" s="192"/>
      <c r="E2473" s="193"/>
    </row>
    <row r="2474" ht="22.5" customHeight="1">
      <c r="A2474" s="189">
        <v>756.0</v>
      </c>
      <c r="B2474" s="59"/>
      <c r="C2474" s="53"/>
      <c r="D2474" s="192"/>
      <c r="E2474" s="193"/>
    </row>
    <row r="2475" ht="22.5" customHeight="1">
      <c r="A2475" s="189">
        <v>757.0</v>
      </c>
      <c r="B2475" s="59"/>
      <c r="C2475" s="53"/>
      <c r="D2475" s="192"/>
      <c r="E2475" s="193"/>
    </row>
    <row r="2476" ht="22.5" customHeight="1">
      <c r="A2476" s="189">
        <v>758.0</v>
      </c>
      <c r="B2476" s="59"/>
      <c r="C2476" s="53"/>
      <c r="D2476" s="192"/>
      <c r="E2476" s="193"/>
    </row>
    <row r="2477" ht="22.5" customHeight="1">
      <c r="A2477" s="189">
        <v>759.0</v>
      </c>
      <c r="B2477" s="59"/>
      <c r="C2477" s="53"/>
      <c r="D2477" s="192"/>
      <c r="E2477" s="193"/>
    </row>
    <row r="2478" ht="22.5" customHeight="1">
      <c r="A2478" s="189">
        <v>760.0</v>
      </c>
      <c r="B2478" s="59"/>
      <c r="C2478" s="53"/>
      <c r="D2478" s="192"/>
      <c r="E2478" s="193"/>
    </row>
    <row r="2479" ht="22.5" customHeight="1">
      <c r="A2479" s="189">
        <v>761.0</v>
      </c>
      <c r="B2479" s="59"/>
      <c r="C2479" s="53"/>
      <c r="D2479" s="192"/>
      <c r="E2479" s="193"/>
    </row>
    <row r="2480" ht="22.5" customHeight="1">
      <c r="A2480" s="189">
        <v>762.0</v>
      </c>
      <c r="B2480" s="59"/>
      <c r="C2480" s="53"/>
      <c r="D2480" s="192"/>
      <c r="E2480" s="193"/>
    </row>
    <row r="2481" ht="22.5" customHeight="1">
      <c r="A2481" s="189">
        <v>763.0</v>
      </c>
      <c r="B2481" s="59"/>
      <c r="C2481" s="53"/>
      <c r="D2481" s="192"/>
      <c r="E2481" s="193"/>
    </row>
    <row r="2482" ht="22.5" customHeight="1">
      <c r="A2482" s="189">
        <v>764.0</v>
      </c>
      <c r="B2482" s="59"/>
      <c r="C2482" s="53"/>
      <c r="D2482" s="192"/>
      <c r="E2482" s="193"/>
    </row>
    <row r="2483" ht="22.5" customHeight="1">
      <c r="A2483" s="189">
        <v>765.0</v>
      </c>
      <c r="B2483" s="59"/>
      <c r="C2483" s="53"/>
      <c r="D2483" s="192"/>
      <c r="E2483" s="193"/>
    </row>
    <row r="2484" ht="22.5" customHeight="1">
      <c r="A2484" s="189">
        <v>766.0</v>
      </c>
      <c r="B2484" s="59"/>
      <c r="C2484" s="53"/>
      <c r="D2484" s="192"/>
      <c r="E2484" s="193"/>
    </row>
    <row r="2485" ht="22.5" customHeight="1">
      <c r="A2485" s="189">
        <v>767.0</v>
      </c>
      <c r="B2485" s="59"/>
      <c r="C2485" s="53"/>
      <c r="D2485" s="192"/>
      <c r="E2485" s="193"/>
    </row>
    <row r="2486" ht="22.5" customHeight="1">
      <c r="A2486" s="189">
        <v>768.0</v>
      </c>
      <c r="B2486" s="59"/>
      <c r="C2486" s="53"/>
      <c r="D2486" s="192"/>
      <c r="E2486" s="193"/>
    </row>
    <row r="2487" ht="22.5" customHeight="1">
      <c r="A2487" s="189">
        <v>769.0</v>
      </c>
      <c r="B2487" s="59"/>
      <c r="C2487" s="53"/>
      <c r="D2487" s="192"/>
      <c r="E2487" s="193"/>
    </row>
    <row r="2488" ht="22.5" customHeight="1">
      <c r="A2488" s="189">
        <v>770.0</v>
      </c>
      <c r="B2488" s="59"/>
      <c r="C2488" s="53"/>
      <c r="D2488" s="192"/>
      <c r="E2488" s="193"/>
    </row>
    <row r="2489" ht="22.5" customHeight="1">
      <c r="A2489" s="189">
        <v>771.0</v>
      </c>
      <c r="B2489" s="59"/>
      <c r="C2489" s="53"/>
      <c r="D2489" s="192"/>
      <c r="E2489" s="193"/>
    </row>
    <row r="2490" ht="22.5" customHeight="1">
      <c r="A2490" s="189">
        <v>772.0</v>
      </c>
      <c r="B2490" s="59"/>
      <c r="C2490" s="53"/>
      <c r="D2490" s="192"/>
      <c r="E2490" s="193"/>
    </row>
    <row r="2491" ht="22.5" customHeight="1">
      <c r="A2491" s="189">
        <v>773.0</v>
      </c>
      <c r="B2491" s="59"/>
      <c r="C2491" s="53"/>
      <c r="D2491" s="192"/>
      <c r="E2491" s="193"/>
    </row>
    <row r="2492" ht="22.5" customHeight="1">
      <c r="A2492" s="189">
        <v>774.0</v>
      </c>
      <c r="B2492" s="59"/>
      <c r="C2492" s="53"/>
      <c r="D2492" s="192"/>
      <c r="E2492" s="193"/>
    </row>
    <row r="2493" ht="22.5" customHeight="1">
      <c r="A2493" s="189">
        <v>775.0</v>
      </c>
      <c r="B2493" s="59"/>
      <c r="C2493" s="53"/>
      <c r="D2493" s="192"/>
      <c r="E2493" s="193"/>
    </row>
    <row r="2494" ht="22.5" customHeight="1">
      <c r="A2494" s="189">
        <v>776.0</v>
      </c>
      <c r="B2494" s="59"/>
      <c r="C2494" s="53"/>
      <c r="D2494" s="192"/>
      <c r="E2494" s="193"/>
    </row>
    <row r="2495" ht="22.5" customHeight="1">
      <c r="A2495" s="189">
        <v>777.0</v>
      </c>
      <c r="B2495" s="59"/>
      <c r="C2495" s="53"/>
      <c r="D2495" s="192"/>
      <c r="E2495" s="193"/>
    </row>
    <row r="2496" ht="22.5" customHeight="1">
      <c r="A2496" s="189">
        <v>778.0</v>
      </c>
      <c r="B2496" s="59"/>
      <c r="C2496" s="53"/>
      <c r="D2496" s="192"/>
      <c r="E2496" s="193"/>
    </row>
    <row r="2497" ht="22.5" customHeight="1">
      <c r="A2497" s="189">
        <v>779.0</v>
      </c>
      <c r="B2497" s="59"/>
      <c r="C2497" s="53"/>
      <c r="D2497" s="192"/>
      <c r="E2497" s="193"/>
    </row>
    <row r="2498" ht="22.5" customHeight="1">
      <c r="A2498" s="189">
        <v>780.0</v>
      </c>
      <c r="B2498" s="59"/>
      <c r="C2498" s="53"/>
      <c r="D2498" s="192"/>
      <c r="E2498" s="193"/>
    </row>
    <row r="2499" ht="22.5" customHeight="1">
      <c r="A2499" s="189">
        <v>781.0</v>
      </c>
      <c r="B2499" s="59"/>
      <c r="C2499" s="53"/>
      <c r="D2499" s="192"/>
      <c r="E2499" s="193"/>
    </row>
    <row r="2500" ht="22.5" customHeight="1">
      <c r="A2500" s="189">
        <v>782.0</v>
      </c>
      <c r="B2500" s="59"/>
      <c r="C2500" s="53"/>
      <c r="D2500" s="192"/>
      <c r="E2500" s="193"/>
    </row>
    <row r="2501" ht="22.5" customHeight="1">
      <c r="A2501" s="189">
        <v>783.0</v>
      </c>
      <c r="B2501" s="59"/>
      <c r="C2501" s="53"/>
      <c r="D2501" s="192"/>
      <c r="E2501" s="193"/>
    </row>
    <row r="2502" ht="22.5" customHeight="1">
      <c r="A2502" s="189">
        <v>784.0</v>
      </c>
      <c r="B2502" s="59"/>
      <c r="C2502" s="53"/>
      <c r="D2502" s="192"/>
      <c r="E2502" s="193"/>
    </row>
    <row r="2503" ht="22.5" customHeight="1">
      <c r="A2503" s="189">
        <v>785.0</v>
      </c>
      <c r="B2503" s="59"/>
      <c r="C2503" s="53"/>
      <c r="D2503" s="192"/>
      <c r="E2503" s="193"/>
    </row>
    <row r="2504" ht="22.5" customHeight="1">
      <c r="A2504" s="189">
        <v>786.0</v>
      </c>
      <c r="B2504" s="59"/>
      <c r="C2504" s="53"/>
      <c r="D2504" s="192"/>
      <c r="E2504" s="193"/>
    </row>
    <row r="2505" ht="22.5" customHeight="1">
      <c r="A2505" s="189">
        <v>787.0</v>
      </c>
      <c r="B2505" s="59"/>
      <c r="C2505" s="53"/>
      <c r="D2505" s="192"/>
      <c r="E2505" s="193"/>
    </row>
    <row r="2506" ht="22.5" customHeight="1">
      <c r="A2506" s="189">
        <v>788.0</v>
      </c>
      <c r="B2506" s="59"/>
      <c r="C2506" s="53"/>
      <c r="D2506" s="192"/>
      <c r="E2506" s="193"/>
    </row>
    <row r="2507" ht="22.5" customHeight="1">
      <c r="A2507" s="189">
        <v>789.0</v>
      </c>
      <c r="B2507" s="59"/>
      <c r="C2507" s="53"/>
      <c r="D2507" s="192"/>
      <c r="E2507" s="193"/>
    </row>
    <row r="2508" ht="22.5" customHeight="1">
      <c r="A2508" s="189">
        <v>790.0</v>
      </c>
      <c r="B2508" s="59"/>
      <c r="C2508" s="53"/>
      <c r="D2508" s="192"/>
      <c r="E2508" s="193"/>
    </row>
    <row r="2509" ht="22.5" customHeight="1">
      <c r="A2509" s="189">
        <v>791.0</v>
      </c>
      <c r="B2509" s="59"/>
      <c r="C2509" s="53"/>
      <c r="D2509" s="192"/>
      <c r="E2509" s="193"/>
    </row>
    <row r="2510" ht="22.5" customHeight="1">
      <c r="A2510" s="189">
        <v>792.0</v>
      </c>
      <c r="B2510" s="59"/>
      <c r="C2510" s="53"/>
      <c r="D2510" s="192"/>
      <c r="E2510" s="193"/>
    </row>
    <row r="2511" ht="22.5" customHeight="1">
      <c r="A2511" s="189">
        <v>793.0</v>
      </c>
      <c r="B2511" s="59"/>
      <c r="C2511" s="53"/>
      <c r="D2511" s="192"/>
      <c r="E2511" s="193"/>
    </row>
    <row r="2512" ht="22.5" customHeight="1">
      <c r="A2512" s="189">
        <v>794.0</v>
      </c>
      <c r="B2512" s="59"/>
      <c r="C2512" s="53"/>
      <c r="D2512" s="192"/>
      <c r="E2512" s="193"/>
    </row>
    <row r="2513" ht="22.5" customHeight="1">
      <c r="A2513" s="189">
        <v>795.0</v>
      </c>
      <c r="B2513" s="59"/>
      <c r="C2513" s="53"/>
      <c r="D2513" s="192"/>
      <c r="E2513" s="193"/>
    </row>
    <row r="2514" ht="22.5" customHeight="1">
      <c r="A2514" s="189">
        <v>796.0</v>
      </c>
      <c r="B2514" s="59"/>
      <c r="C2514" s="53"/>
      <c r="D2514" s="192"/>
      <c r="E2514" s="193"/>
    </row>
    <row r="2515" ht="22.5" customHeight="1">
      <c r="A2515" s="189">
        <v>797.0</v>
      </c>
      <c r="B2515" s="59"/>
      <c r="C2515" s="53"/>
      <c r="D2515" s="192"/>
      <c r="E2515" s="193"/>
    </row>
    <row r="2516" ht="22.5" customHeight="1">
      <c r="A2516" s="189">
        <v>798.0</v>
      </c>
      <c r="B2516" s="59"/>
      <c r="C2516" s="53"/>
      <c r="D2516" s="192"/>
      <c r="E2516" s="193"/>
    </row>
    <row r="2517" ht="22.5" customHeight="1">
      <c r="A2517" s="189">
        <v>799.0</v>
      </c>
      <c r="B2517" s="59"/>
      <c r="C2517" s="53"/>
      <c r="D2517" s="192"/>
      <c r="E2517" s="193"/>
    </row>
    <row r="2518" ht="22.5" customHeight="1">
      <c r="A2518" s="189">
        <v>800.0</v>
      </c>
      <c r="B2518" s="59"/>
      <c r="C2518" s="53"/>
      <c r="D2518" s="192"/>
      <c r="E2518" s="193"/>
    </row>
    <row r="2519" ht="22.5" customHeight="1">
      <c r="A2519" s="189">
        <v>801.0</v>
      </c>
      <c r="B2519" s="59"/>
      <c r="C2519" s="53"/>
      <c r="D2519" s="192"/>
      <c r="E2519" s="193"/>
    </row>
    <row r="2520" ht="22.5" customHeight="1">
      <c r="A2520" s="189">
        <v>802.0</v>
      </c>
      <c r="B2520" s="59"/>
      <c r="C2520" s="53"/>
      <c r="D2520" s="192"/>
      <c r="E2520" s="193"/>
    </row>
    <row r="2521" ht="22.5" customHeight="1">
      <c r="A2521" s="189">
        <v>803.0</v>
      </c>
      <c r="B2521" s="59"/>
      <c r="C2521" s="53"/>
      <c r="D2521" s="192"/>
      <c r="E2521" s="193"/>
    </row>
    <row r="2522" ht="22.5" customHeight="1">
      <c r="A2522" s="189">
        <v>804.0</v>
      </c>
      <c r="B2522" s="59"/>
      <c r="C2522" s="53"/>
      <c r="D2522" s="192"/>
      <c r="E2522" s="193"/>
    </row>
    <row r="2523" ht="22.5" customHeight="1">
      <c r="A2523" s="189">
        <v>805.0</v>
      </c>
      <c r="B2523" s="59"/>
      <c r="C2523" s="53"/>
      <c r="D2523" s="192"/>
      <c r="E2523" s="193"/>
    </row>
    <row r="2524" ht="22.5" customHeight="1">
      <c r="A2524" s="189">
        <v>806.0</v>
      </c>
      <c r="B2524" s="59"/>
      <c r="C2524" s="53"/>
      <c r="D2524" s="192"/>
      <c r="E2524" s="193"/>
    </row>
    <row r="2525" ht="22.5" customHeight="1">
      <c r="A2525" s="189">
        <v>807.0</v>
      </c>
      <c r="B2525" s="59"/>
      <c r="C2525" s="53"/>
      <c r="D2525" s="192"/>
      <c r="E2525" s="193"/>
    </row>
    <row r="2526" ht="22.5" customHeight="1">
      <c r="A2526" s="189">
        <v>808.0</v>
      </c>
      <c r="B2526" s="59"/>
      <c r="C2526" s="53"/>
      <c r="D2526" s="192"/>
      <c r="E2526" s="193"/>
    </row>
    <row r="2527" ht="22.5" customHeight="1">
      <c r="A2527" s="189">
        <v>809.0</v>
      </c>
      <c r="B2527" s="59"/>
      <c r="C2527" s="53"/>
      <c r="D2527" s="192"/>
      <c r="E2527" s="193"/>
    </row>
    <row r="2528" ht="22.5" customHeight="1">
      <c r="A2528" s="189">
        <v>810.0</v>
      </c>
      <c r="B2528" s="59"/>
      <c r="C2528" s="53"/>
      <c r="D2528" s="192"/>
      <c r="E2528" s="193"/>
    </row>
    <row r="2529" ht="22.5" customHeight="1">
      <c r="A2529" s="189">
        <v>811.0</v>
      </c>
      <c r="B2529" s="59"/>
      <c r="C2529" s="53"/>
      <c r="D2529" s="192"/>
      <c r="E2529" s="193"/>
    </row>
    <row r="2530" ht="22.5" customHeight="1">
      <c r="A2530" s="189">
        <v>812.0</v>
      </c>
      <c r="B2530" s="59"/>
      <c r="C2530" s="53"/>
      <c r="D2530" s="192"/>
      <c r="E2530" s="193"/>
    </row>
    <row r="2531" ht="22.5" customHeight="1">
      <c r="A2531" s="189">
        <v>813.0</v>
      </c>
      <c r="B2531" s="59"/>
      <c r="C2531" s="53"/>
      <c r="D2531" s="192"/>
      <c r="E2531" s="193"/>
    </row>
    <row r="2532" ht="22.5" customHeight="1">
      <c r="A2532" s="189">
        <v>814.0</v>
      </c>
      <c r="B2532" s="59"/>
      <c r="C2532" s="53"/>
      <c r="D2532" s="192"/>
      <c r="E2532" s="193"/>
    </row>
    <row r="2533" ht="22.5" customHeight="1">
      <c r="A2533" s="189">
        <v>815.0</v>
      </c>
      <c r="B2533" s="59"/>
      <c r="C2533" s="53"/>
      <c r="D2533" s="192"/>
      <c r="E2533" s="193"/>
    </row>
    <row r="2534" ht="22.5" customHeight="1">
      <c r="A2534" s="189">
        <v>816.0</v>
      </c>
      <c r="B2534" s="59"/>
      <c r="C2534" s="53"/>
      <c r="D2534" s="192"/>
      <c r="E2534" s="193"/>
    </row>
    <row r="2535" ht="22.5" customHeight="1">
      <c r="A2535" s="189">
        <v>817.0</v>
      </c>
      <c r="B2535" s="59"/>
      <c r="C2535" s="53"/>
      <c r="D2535" s="192"/>
      <c r="E2535" s="193"/>
    </row>
    <row r="2536" ht="22.5" customHeight="1">
      <c r="A2536" s="189">
        <v>818.0</v>
      </c>
      <c r="B2536" s="59"/>
      <c r="C2536" s="53"/>
      <c r="D2536" s="192"/>
      <c r="E2536" s="193"/>
    </row>
    <row r="2537" ht="22.5" customHeight="1">
      <c r="A2537" s="189">
        <v>819.0</v>
      </c>
      <c r="B2537" s="59"/>
      <c r="C2537" s="53"/>
      <c r="D2537" s="192"/>
      <c r="E2537" s="193"/>
    </row>
    <row r="2538" ht="22.5" customHeight="1">
      <c r="A2538" s="189">
        <v>820.0</v>
      </c>
      <c r="B2538" s="59"/>
      <c r="C2538" s="53"/>
      <c r="D2538" s="192"/>
      <c r="E2538" s="193"/>
    </row>
    <row r="2539" ht="22.5" customHeight="1">
      <c r="A2539" s="189">
        <v>821.0</v>
      </c>
      <c r="B2539" s="59"/>
      <c r="C2539" s="53"/>
      <c r="D2539" s="192"/>
      <c r="E2539" s="193"/>
    </row>
    <row r="2540" ht="22.5" customHeight="1">
      <c r="A2540" s="189">
        <v>822.0</v>
      </c>
      <c r="B2540" s="59"/>
      <c r="C2540" s="53"/>
      <c r="D2540" s="192"/>
      <c r="E2540" s="193"/>
    </row>
    <row r="2541" ht="22.5" customHeight="1">
      <c r="A2541" s="189">
        <v>823.0</v>
      </c>
      <c r="B2541" s="59"/>
      <c r="C2541" s="53"/>
      <c r="D2541" s="192"/>
      <c r="E2541" s="193"/>
    </row>
    <row r="2542" ht="22.5" customHeight="1">
      <c r="A2542" s="189"/>
      <c r="B2542" s="59"/>
      <c r="C2542" s="53"/>
      <c r="D2542" s="192"/>
      <c r="E2542" s="193"/>
    </row>
    <row r="2543" ht="22.5" customHeight="1">
      <c r="A2543" s="189"/>
      <c r="B2543" s="59"/>
      <c r="C2543" s="53"/>
      <c r="D2543" s="192"/>
      <c r="E2543" s="193"/>
    </row>
    <row r="2544" ht="22.5" customHeight="1">
      <c r="A2544" s="189"/>
      <c r="B2544" s="59"/>
      <c r="C2544" s="53"/>
      <c r="D2544" s="192"/>
      <c r="E2544" s="193"/>
    </row>
    <row r="2545" ht="22.5" customHeight="1">
      <c r="A2545" s="189"/>
      <c r="B2545" s="59"/>
      <c r="C2545" s="53"/>
      <c r="D2545" s="192"/>
      <c r="E2545" s="193"/>
    </row>
    <row r="2546" ht="22.5" customHeight="1">
      <c r="A2546" s="189"/>
      <c r="B2546" s="59"/>
      <c r="C2546" s="53"/>
      <c r="D2546" s="192"/>
      <c r="E2546" s="193"/>
    </row>
    <row r="2547" ht="22.5" customHeight="1">
      <c r="A2547" s="189"/>
      <c r="B2547" s="59"/>
      <c r="C2547" s="53"/>
      <c r="D2547" s="192"/>
      <c r="E2547" s="193"/>
    </row>
    <row r="2548" ht="22.5" customHeight="1">
      <c r="A2548" s="189"/>
      <c r="B2548" s="59"/>
      <c r="C2548" s="53"/>
      <c r="D2548" s="192"/>
      <c r="E2548" s="193"/>
    </row>
    <row r="2549" ht="22.5" customHeight="1">
      <c r="A2549" s="189"/>
      <c r="B2549" s="59"/>
      <c r="C2549" s="53"/>
      <c r="D2549" s="192"/>
      <c r="E2549" s="193"/>
    </row>
    <row r="2550" ht="22.5" customHeight="1">
      <c r="A2550" s="189"/>
      <c r="B2550" s="59"/>
      <c r="C2550" s="53"/>
      <c r="D2550" s="192"/>
      <c r="E2550" s="193"/>
    </row>
    <row r="2551" ht="22.5" customHeight="1">
      <c r="A2551" s="189"/>
      <c r="B2551" s="59"/>
      <c r="C2551" s="53"/>
      <c r="D2551" s="192"/>
      <c r="E2551" s="193"/>
    </row>
    <row r="2552" ht="22.5" customHeight="1">
      <c r="A2552" s="189"/>
      <c r="B2552" s="59"/>
      <c r="C2552" s="53"/>
      <c r="D2552" s="192"/>
      <c r="E2552" s="193"/>
    </row>
    <row r="2553" ht="22.5" customHeight="1">
      <c r="A2553" s="189"/>
      <c r="B2553" s="59"/>
      <c r="C2553" s="53"/>
      <c r="D2553" s="192"/>
      <c r="E2553" s="193"/>
    </row>
    <row r="2554" ht="22.5" customHeight="1">
      <c r="A2554" s="189"/>
      <c r="B2554" s="59"/>
      <c r="C2554" s="53"/>
      <c r="D2554" s="192"/>
      <c r="E2554" s="193"/>
    </row>
    <row r="2555" ht="22.5" customHeight="1">
      <c r="A2555" s="189"/>
      <c r="B2555" s="59"/>
      <c r="C2555" s="53"/>
      <c r="D2555" s="192"/>
      <c r="E2555" s="193"/>
    </row>
    <row r="2556" ht="22.5" customHeight="1">
      <c r="A2556" s="189"/>
      <c r="B2556" s="59"/>
      <c r="C2556" s="53"/>
      <c r="D2556" s="192"/>
      <c r="E2556" s="193"/>
    </row>
    <row r="2557" ht="22.5" customHeight="1">
      <c r="A2557" s="189"/>
      <c r="B2557" s="59"/>
      <c r="C2557" s="53"/>
      <c r="D2557" s="192"/>
      <c r="E2557" s="193"/>
    </row>
    <row r="2558" ht="22.5" customHeight="1">
      <c r="A2558" s="189"/>
      <c r="B2558" s="59"/>
      <c r="C2558" s="53"/>
      <c r="D2558" s="192"/>
      <c r="E2558" s="193"/>
    </row>
    <row r="2559" ht="22.5" customHeight="1">
      <c r="A2559" s="189"/>
      <c r="B2559" s="59"/>
      <c r="C2559" s="53"/>
      <c r="D2559" s="192"/>
      <c r="E2559" s="193"/>
    </row>
    <row r="2560" ht="22.5" customHeight="1">
      <c r="A2560" s="189"/>
      <c r="B2560" s="59"/>
      <c r="C2560" s="53"/>
      <c r="D2560" s="192"/>
      <c r="E2560" s="193"/>
    </row>
    <row r="2561" ht="22.5" customHeight="1">
      <c r="A2561" s="189"/>
      <c r="B2561" s="59"/>
      <c r="C2561" s="53"/>
      <c r="D2561" s="192"/>
      <c r="E2561" s="193"/>
    </row>
    <row r="2562" ht="22.5" customHeight="1">
      <c r="A2562" s="189"/>
      <c r="B2562" s="59"/>
      <c r="C2562" s="53"/>
      <c r="D2562" s="192"/>
      <c r="E2562" s="193"/>
    </row>
    <row r="2563" ht="22.5" customHeight="1">
      <c r="A2563" s="189"/>
      <c r="B2563" s="59"/>
      <c r="C2563" s="53"/>
      <c r="D2563" s="192"/>
      <c r="E2563" s="193"/>
    </row>
    <row r="2564" ht="22.5" customHeight="1">
      <c r="A2564" s="189"/>
      <c r="B2564" s="59"/>
      <c r="C2564" s="53"/>
      <c r="D2564" s="192"/>
      <c r="E2564" s="193"/>
    </row>
    <row r="2565" ht="22.5" customHeight="1">
      <c r="A2565" s="189"/>
      <c r="B2565" s="59"/>
      <c r="C2565" s="53"/>
      <c r="D2565" s="192"/>
      <c r="E2565" s="193"/>
    </row>
    <row r="2566" ht="22.5" customHeight="1">
      <c r="A2566" s="189"/>
      <c r="B2566" s="59"/>
      <c r="C2566" s="53"/>
      <c r="D2566" s="192"/>
      <c r="E2566" s="193"/>
    </row>
    <row r="2567" ht="22.5" customHeight="1">
      <c r="A2567" s="189"/>
      <c r="B2567" s="59"/>
      <c r="C2567" s="53"/>
      <c r="D2567" s="192"/>
      <c r="E2567" s="193"/>
    </row>
    <row r="2568" ht="22.5" customHeight="1">
      <c r="A2568" s="189"/>
      <c r="B2568" s="59"/>
      <c r="C2568" s="53"/>
      <c r="D2568" s="192"/>
      <c r="E2568" s="193"/>
    </row>
    <row r="2569" ht="22.5" customHeight="1">
      <c r="A2569" s="189"/>
      <c r="B2569" s="59"/>
      <c r="C2569" s="53"/>
      <c r="D2569" s="192"/>
      <c r="E2569" s="193"/>
    </row>
    <row r="2570" ht="22.5" customHeight="1">
      <c r="A2570" s="189"/>
      <c r="B2570" s="59"/>
      <c r="C2570" s="53"/>
      <c r="D2570" s="192"/>
      <c r="E2570" s="193"/>
    </row>
    <row r="2571" ht="22.5" customHeight="1">
      <c r="A2571" s="189"/>
      <c r="B2571" s="59"/>
      <c r="C2571" s="53"/>
      <c r="D2571" s="192"/>
      <c r="E2571" s="193"/>
    </row>
    <row r="2572" ht="22.5" customHeight="1">
      <c r="A2572" s="189"/>
      <c r="B2572" s="59"/>
      <c r="C2572" s="53"/>
      <c r="D2572" s="192"/>
      <c r="E2572" s="193"/>
    </row>
    <row r="2573" ht="22.5" customHeight="1">
      <c r="A2573" s="189"/>
      <c r="B2573" s="59"/>
      <c r="C2573" s="53"/>
      <c r="D2573" s="192"/>
      <c r="E2573" s="193"/>
    </row>
    <row r="2574" ht="22.5" customHeight="1">
      <c r="A2574" s="189"/>
      <c r="B2574" s="59"/>
      <c r="C2574" s="53"/>
      <c r="D2574" s="192"/>
      <c r="E2574" s="193"/>
    </row>
    <row r="2575" ht="22.5" customHeight="1">
      <c r="A2575" s="189"/>
      <c r="B2575" s="59"/>
      <c r="C2575" s="53"/>
      <c r="D2575" s="192"/>
      <c r="E2575" s="193"/>
    </row>
    <row r="2576" ht="22.5" customHeight="1">
      <c r="A2576" s="189"/>
      <c r="B2576" s="59"/>
      <c r="C2576" s="53"/>
      <c r="D2576" s="192"/>
      <c r="E2576" s="193"/>
    </row>
    <row r="2577" ht="22.5" customHeight="1">
      <c r="A2577" s="189"/>
      <c r="B2577" s="59"/>
      <c r="C2577" s="53"/>
      <c r="D2577" s="192"/>
      <c r="E2577" s="193"/>
    </row>
    <row r="2578" ht="22.5" customHeight="1">
      <c r="A2578" s="189"/>
      <c r="B2578" s="59"/>
      <c r="C2578" s="53"/>
      <c r="D2578" s="192"/>
      <c r="E2578" s="193"/>
    </row>
    <row r="2579" ht="22.5" customHeight="1">
      <c r="A2579" s="189"/>
      <c r="B2579" s="59"/>
      <c r="C2579" s="53"/>
      <c r="D2579" s="192"/>
      <c r="E2579" s="193"/>
    </row>
    <row r="2580" ht="22.5" customHeight="1">
      <c r="A2580" s="189"/>
      <c r="B2580" s="59"/>
      <c r="C2580" s="53"/>
      <c r="D2580" s="192"/>
      <c r="E2580" s="193"/>
    </row>
    <row r="2581" ht="22.5" customHeight="1">
      <c r="A2581" s="189"/>
      <c r="B2581" s="59"/>
      <c r="C2581" s="53"/>
      <c r="D2581" s="192"/>
      <c r="E2581" s="193"/>
    </row>
    <row r="2582" ht="22.5" customHeight="1">
      <c r="A2582" s="189"/>
      <c r="B2582" s="59"/>
      <c r="C2582" s="53"/>
      <c r="D2582" s="192"/>
      <c r="E2582" s="193"/>
    </row>
    <row r="2583" ht="22.5" customHeight="1">
      <c r="A2583" s="189"/>
      <c r="B2583" s="59"/>
      <c r="C2583" s="53"/>
      <c r="D2583" s="192"/>
      <c r="E2583" s="193"/>
    </row>
    <row r="2584" ht="22.5" customHeight="1">
      <c r="A2584" s="189"/>
      <c r="B2584" s="59"/>
      <c r="C2584" s="53"/>
      <c r="D2584" s="192"/>
      <c r="E2584" s="193"/>
    </row>
    <row r="2585" ht="22.5" customHeight="1">
      <c r="A2585" s="189"/>
      <c r="B2585" s="59"/>
      <c r="C2585" s="53"/>
      <c r="D2585" s="192"/>
      <c r="E2585" s="193"/>
    </row>
    <row r="2586" ht="22.5" customHeight="1">
      <c r="A2586" s="189"/>
      <c r="B2586" s="59"/>
      <c r="C2586" s="53"/>
      <c r="D2586" s="192"/>
      <c r="E2586" s="193"/>
    </row>
    <row r="2587" ht="22.5" customHeight="1">
      <c r="A2587" s="189"/>
      <c r="B2587" s="59"/>
      <c r="C2587" s="53"/>
      <c r="D2587" s="192"/>
      <c r="E2587" s="193"/>
    </row>
    <row r="2588" ht="22.5" customHeight="1">
      <c r="A2588" s="189"/>
      <c r="B2588" s="59"/>
      <c r="C2588" s="53"/>
      <c r="D2588" s="192"/>
      <c r="E2588" s="193"/>
    </row>
    <row r="2589" ht="22.5" customHeight="1">
      <c r="A2589" s="189"/>
      <c r="B2589" s="59"/>
      <c r="C2589" s="53"/>
      <c r="D2589" s="192"/>
      <c r="E2589" s="193"/>
    </row>
    <row r="2590" ht="22.5" customHeight="1">
      <c r="A2590" s="189"/>
      <c r="B2590" s="59"/>
      <c r="C2590" s="53"/>
      <c r="D2590" s="192"/>
      <c r="E2590" s="193"/>
    </row>
    <row r="2591" ht="22.5" customHeight="1">
      <c r="A2591" s="189"/>
      <c r="B2591" s="59"/>
      <c r="C2591" s="53"/>
      <c r="D2591" s="192"/>
      <c r="E2591" s="193"/>
    </row>
    <row r="2592" ht="22.5" customHeight="1">
      <c r="A2592" s="189"/>
      <c r="B2592" s="59"/>
      <c r="C2592" s="53"/>
      <c r="D2592" s="192"/>
      <c r="E2592" s="193"/>
    </row>
    <row r="2593" ht="22.5" customHeight="1">
      <c r="A2593" s="189"/>
      <c r="B2593" s="59"/>
      <c r="C2593" s="53"/>
      <c r="D2593" s="192"/>
      <c r="E2593" s="193"/>
    </row>
    <row r="2594" ht="22.5" customHeight="1">
      <c r="A2594" s="189"/>
      <c r="B2594" s="59"/>
      <c r="C2594" s="53"/>
      <c r="D2594" s="192"/>
      <c r="E2594" s="193"/>
    </row>
    <row r="2595" ht="22.5" customHeight="1">
      <c r="A2595" s="189"/>
      <c r="B2595" s="59"/>
      <c r="C2595" s="53"/>
      <c r="D2595" s="192"/>
      <c r="E2595" s="193"/>
    </row>
    <row r="2596" ht="22.5" customHeight="1">
      <c r="A2596" s="189"/>
      <c r="B2596" s="59"/>
      <c r="C2596" s="53"/>
      <c r="D2596" s="192"/>
      <c r="E2596" s="193"/>
    </row>
    <row r="2597" ht="22.5" customHeight="1">
      <c r="A2597" s="189"/>
      <c r="B2597" s="59"/>
      <c r="C2597" s="53"/>
      <c r="D2597" s="192"/>
      <c r="E2597" s="193"/>
    </row>
    <row r="2598" ht="22.5" customHeight="1">
      <c r="A2598" s="189"/>
      <c r="B2598" s="59"/>
      <c r="C2598" s="53"/>
      <c r="D2598" s="192"/>
      <c r="E2598" s="193"/>
    </row>
    <row r="2599" ht="22.5" customHeight="1">
      <c r="A2599" s="189"/>
      <c r="B2599" s="59"/>
      <c r="C2599" s="53"/>
      <c r="D2599" s="192"/>
      <c r="E2599" s="193"/>
    </row>
    <row r="2600" ht="22.5" customHeight="1">
      <c r="A2600" s="189"/>
      <c r="B2600" s="59"/>
      <c r="C2600" s="53"/>
      <c r="D2600" s="192"/>
      <c r="E2600" s="193"/>
    </row>
    <row r="2601" ht="22.5" customHeight="1">
      <c r="A2601" s="189"/>
      <c r="B2601" s="59"/>
      <c r="C2601" s="53"/>
      <c r="D2601" s="192"/>
      <c r="E2601" s="193"/>
    </row>
    <row r="2602" ht="22.5" customHeight="1">
      <c r="A2602" s="189"/>
      <c r="B2602" s="59"/>
      <c r="C2602" s="53"/>
      <c r="D2602" s="192"/>
      <c r="E2602" s="193"/>
    </row>
    <row r="2603" ht="22.5" customHeight="1">
      <c r="A2603" s="189"/>
      <c r="B2603" s="59"/>
      <c r="C2603" s="53"/>
      <c r="D2603" s="192"/>
      <c r="E2603" s="193"/>
    </row>
    <row r="2604" ht="22.5" customHeight="1">
      <c r="A2604" s="189"/>
      <c r="B2604" s="59"/>
      <c r="C2604" s="53"/>
      <c r="D2604" s="192"/>
      <c r="E2604" s="193"/>
    </row>
    <row r="2605" ht="22.5" customHeight="1">
      <c r="A2605" s="189"/>
      <c r="B2605" s="59"/>
      <c r="C2605" s="53"/>
      <c r="D2605" s="192"/>
      <c r="E2605" s="193"/>
    </row>
    <row r="2606" ht="22.5" customHeight="1">
      <c r="A2606" s="189"/>
      <c r="B2606" s="59"/>
      <c r="C2606" s="53"/>
      <c r="D2606" s="192"/>
      <c r="E2606" s="193"/>
    </row>
    <row r="2607" ht="22.5" customHeight="1">
      <c r="A2607" s="189"/>
      <c r="B2607" s="59"/>
      <c r="C2607" s="53"/>
      <c r="D2607" s="192"/>
      <c r="E2607" s="193"/>
    </row>
    <row r="2608" ht="22.5" customHeight="1">
      <c r="A2608" s="189"/>
      <c r="B2608" s="59"/>
      <c r="C2608" s="53"/>
      <c r="D2608" s="192"/>
      <c r="E2608" s="193"/>
    </row>
    <row r="2609" ht="22.5" customHeight="1">
      <c r="A2609" s="189"/>
      <c r="B2609" s="59"/>
      <c r="C2609" s="53"/>
      <c r="D2609" s="192"/>
      <c r="E2609" s="193"/>
    </row>
    <row r="2610" ht="22.5" customHeight="1">
      <c r="A2610" s="189"/>
      <c r="B2610" s="59"/>
      <c r="C2610" s="53"/>
      <c r="D2610" s="192"/>
      <c r="E2610" s="193"/>
    </row>
    <row r="2611" ht="22.5" customHeight="1">
      <c r="A2611" s="189"/>
      <c r="B2611" s="59"/>
      <c r="C2611" s="53"/>
      <c r="D2611" s="192"/>
      <c r="E2611" s="193"/>
    </row>
    <row r="2612" ht="22.5" customHeight="1">
      <c r="A2612" s="189"/>
      <c r="B2612" s="59"/>
      <c r="C2612" s="53"/>
      <c r="D2612" s="192"/>
      <c r="E2612" s="193"/>
    </row>
    <row r="2613" ht="22.5" customHeight="1">
      <c r="A2613" s="189"/>
      <c r="B2613" s="59"/>
      <c r="C2613" s="53"/>
      <c r="D2613" s="192"/>
      <c r="E2613" s="193"/>
    </row>
    <row r="2614" ht="22.5" customHeight="1">
      <c r="A2614" s="189"/>
      <c r="B2614" s="59"/>
      <c r="C2614" s="53"/>
      <c r="D2614" s="192"/>
      <c r="E2614" s="193"/>
    </row>
    <row r="2615" ht="22.5" customHeight="1">
      <c r="A2615" s="189"/>
      <c r="B2615" s="59"/>
      <c r="C2615" s="53"/>
      <c r="D2615" s="192"/>
      <c r="E2615" s="193"/>
    </row>
    <row r="2616" ht="22.5" customHeight="1">
      <c r="A2616" s="189"/>
      <c r="B2616" s="59"/>
      <c r="C2616" s="53"/>
      <c r="D2616" s="192"/>
      <c r="E2616" s="193"/>
    </row>
    <row r="2617" ht="22.5" customHeight="1">
      <c r="A2617" s="189"/>
      <c r="B2617" s="59"/>
      <c r="C2617" s="53"/>
      <c r="D2617" s="192"/>
      <c r="E2617" s="193"/>
    </row>
    <row r="2618" ht="22.5" customHeight="1">
      <c r="A2618" s="189"/>
      <c r="B2618" s="59"/>
      <c r="C2618" s="53"/>
      <c r="D2618" s="192"/>
      <c r="E2618" s="193"/>
    </row>
    <row r="2619" ht="22.5" customHeight="1">
      <c r="A2619" s="189"/>
      <c r="B2619" s="59"/>
      <c r="C2619" s="53"/>
      <c r="D2619" s="192"/>
      <c r="E2619" s="193"/>
    </row>
    <row r="2620" ht="22.5" customHeight="1">
      <c r="A2620" s="189"/>
      <c r="B2620" s="59"/>
      <c r="C2620" s="53"/>
      <c r="D2620" s="192"/>
      <c r="E2620" s="193"/>
    </row>
    <row r="2621" ht="22.5" customHeight="1">
      <c r="A2621" s="189"/>
      <c r="B2621" s="59"/>
      <c r="C2621" s="53"/>
      <c r="D2621" s="192"/>
      <c r="E2621" s="193"/>
    </row>
    <row r="2622" ht="22.5" customHeight="1">
      <c r="A2622" s="189"/>
      <c r="B2622" s="59"/>
      <c r="C2622" s="53"/>
      <c r="D2622" s="192"/>
      <c r="E2622" s="193"/>
    </row>
    <row r="2623" ht="22.5" customHeight="1">
      <c r="A2623" s="189"/>
      <c r="B2623" s="59"/>
      <c r="C2623" s="53"/>
      <c r="D2623" s="192"/>
      <c r="E2623" s="193"/>
    </row>
    <row r="2624" ht="22.5" customHeight="1">
      <c r="A2624" s="189"/>
      <c r="B2624" s="59"/>
      <c r="C2624" s="53"/>
      <c r="D2624" s="192"/>
      <c r="E2624" s="193"/>
    </row>
    <row r="2625" ht="22.5" customHeight="1">
      <c r="A2625" s="189"/>
      <c r="B2625" s="59"/>
      <c r="C2625" s="53"/>
      <c r="D2625" s="192"/>
      <c r="E2625" s="193"/>
    </row>
    <row r="2626" ht="22.5" customHeight="1">
      <c r="A2626" s="189"/>
      <c r="B2626" s="59"/>
      <c r="C2626" s="53"/>
      <c r="D2626" s="192"/>
      <c r="E2626" s="193"/>
    </row>
    <row r="2627" ht="22.5" customHeight="1">
      <c r="A2627" s="189"/>
      <c r="B2627" s="59"/>
      <c r="C2627" s="53"/>
      <c r="D2627" s="192"/>
      <c r="E2627" s="193"/>
    </row>
    <row r="2628" ht="22.5" customHeight="1">
      <c r="A2628" s="189"/>
      <c r="B2628" s="59"/>
      <c r="C2628" s="53"/>
      <c r="D2628" s="192"/>
      <c r="E2628" s="193"/>
    </row>
    <row r="2629" ht="22.5" customHeight="1">
      <c r="A2629" s="189"/>
      <c r="B2629" s="59"/>
      <c r="C2629" s="53"/>
      <c r="D2629" s="192"/>
      <c r="E2629" s="193"/>
    </row>
    <row r="2630" ht="22.5" customHeight="1">
      <c r="A2630" s="189"/>
      <c r="B2630" s="59"/>
      <c r="C2630" s="53"/>
      <c r="D2630" s="192"/>
      <c r="E2630" s="193"/>
    </row>
    <row r="2631" ht="22.5" customHeight="1">
      <c r="A2631" s="189"/>
      <c r="B2631" s="59"/>
      <c r="C2631" s="53"/>
      <c r="D2631" s="192"/>
      <c r="E2631" s="193"/>
    </row>
    <row r="2632" ht="22.5" customHeight="1">
      <c r="A2632" s="189"/>
      <c r="B2632" s="59"/>
      <c r="C2632" s="53"/>
      <c r="D2632" s="192"/>
      <c r="E2632" s="193"/>
    </row>
    <row r="2633" ht="22.5" customHeight="1">
      <c r="A2633" s="189"/>
      <c r="B2633" s="59"/>
      <c r="C2633" s="53"/>
      <c r="D2633" s="192"/>
      <c r="E2633" s="193"/>
    </row>
    <row r="2634" ht="22.5" customHeight="1">
      <c r="A2634" s="189"/>
      <c r="B2634" s="59"/>
      <c r="C2634" s="53"/>
      <c r="D2634" s="192"/>
      <c r="E2634" s="193"/>
    </row>
    <row r="2635" ht="22.5" customHeight="1">
      <c r="A2635" s="189"/>
      <c r="B2635" s="59"/>
      <c r="C2635" s="53"/>
      <c r="D2635" s="192"/>
      <c r="E2635" s="193"/>
    </row>
    <row r="2636" ht="22.5" customHeight="1">
      <c r="A2636" s="189"/>
      <c r="B2636" s="59"/>
      <c r="C2636" s="53"/>
      <c r="D2636" s="192"/>
      <c r="E2636" s="193"/>
    </row>
    <row r="2637" ht="22.5" customHeight="1">
      <c r="A2637" s="189"/>
      <c r="B2637" s="59"/>
      <c r="C2637" s="53"/>
      <c r="D2637" s="192"/>
      <c r="E2637" s="193"/>
    </row>
    <row r="2638" ht="22.5" customHeight="1">
      <c r="A2638" s="189"/>
      <c r="B2638" s="59"/>
      <c r="C2638" s="53"/>
      <c r="D2638" s="192"/>
      <c r="E2638" s="193"/>
    </row>
    <row r="2639" ht="22.5" customHeight="1">
      <c r="A2639" s="189"/>
      <c r="B2639" s="59"/>
      <c r="C2639" s="53"/>
      <c r="D2639" s="192"/>
      <c r="E2639" s="193"/>
    </row>
    <row r="2640" ht="22.5" customHeight="1">
      <c r="A2640" s="189"/>
      <c r="B2640" s="59"/>
      <c r="C2640" s="53"/>
      <c r="D2640" s="192"/>
      <c r="E2640" s="193"/>
    </row>
    <row r="2641" ht="22.5" customHeight="1">
      <c r="A2641" s="189"/>
      <c r="B2641" s="59"/>
      <c r="C2641" s="53"/>
      <c r="D2641" s="192"/>
      <c r="E2641" s="193"/>
    </row>
    <row r="2642" ht="22.5" customHeight="1">
      <c r="A2642" s="189"/>
      <c r="B2642" s="59"/>
      <c r="C2642" s="53"/>
      <c r="D2642" s="192"/>
      <c r="E2642" s="193"/>
    </row>
    <row r="2643" ht="22.5" customHeight="1">
      <c r="A2643" s="189"/>
      <c r="B2643" s="59"/>
      <c r="C2643" s="53"/>
      <c r="D2643" s="192"/>
      <c r="E2643" s="193"/>
    </row>
    <row r="2644" ht="22.5" customHeight="1">
      <c r="A2644" s="189"/>
      <c r="B2644" s="59"/>
      <c r="C2644" s="53"/>
      <c r="D2644" s="192"/>
      <c r="E2644" s="193"/>
    </row>
    <row r="2645" ht="22.5" customHeight="1">
      <c r="A2645" s="189"/>
      <c r="B2645" s="59"/>
      <c r="C2645" s="53"/>
      <c r="D2645" s="192"/>
      <c r="E2645" s="193"/>
    </row>
    <row r="2646" ht="22.5" customHeight="1">
      <c r="A2646" s="189"/>
      <c r="B2646" s="59"/>
      <c r="C2646" s="53"/>
      <c r="D2646" s="192"/>
      <c r="E2646" s="193"/>
    </row>
    <row r="2647" ht="22.5" customHeight="1">
      <c r="A2647" s="189"/>
      <c r="B2647" s="59"/>
      <c r="C2647" s="53"/>
      <c r="D2647" s="192"/>
      <c r="E2647" s="193"/>
    </row>
    <row r="2648" ht="22.5" customHeight="1">
      <c r="A2648" s="189"/>
      <c r="B2648" s="59"/>
      <c r="C2648" s="53"/>
      <c r="D2648" s="192"/>
      <c r="E2648" s="193"/>
    </row>
    <row r="2649" ht="22.5" customHeight="1">
      <c r="A2649" s="189"/>
      <c r="B2649" s="59"/>
      <c r="C2649" s="53"/>
      <c r="D2649" s="192"/>
      <c r="E2649" s="193"/>
    </row>
    <row r="2650" ht="22.5" customHeight="1">
      <c r="A2650" s="189"/>
      <c r="B2650" s="59"/>
      <c r="C2650" s="53"/>
      <c r="D2650" s="192"/>
      <c r="E2650" s="193"/>
    </row>
    <row r="2651" ht="22.5" customHeight="1">
      <c r="A2651" s="189"/>
      <c r="B2651" s="59"/>
      <c r="C2651" s="53"/>
      <c r="D2651" s="192"/>
      <c r="E2651" s="193"/>
    </row>
    <row r="2652" ht="22.5" customHeight="1">
      <c r="A2652" s="189"/>
      <c r="B2652" s="59"/>
      <c r="C2652" s="53"/>
      <c r="D2652" s="192"/>
      <c r="E2652" s="193"/>
    </row>
    <row r="2653" ht="22.5" customHeight="1">
      <c r="A2653" s="189"/>
      <c r="B2653" s="59"/>
      <c r="C2653" s="53"/>
      <c r="D2653" s="192"/>
      <c r="E2653" s="193"/>
    </row>
    <row r="2654" ht="22.5" customHeight="1">
      <c r="A2654" s="189"/>
      <c r="B2654" s="59"/>
      <c r="C2654" s="53"/>
      <c r="D2654" s="192"/>
      <c r="E2654" s="193"/>
    </row>
    <row r="2655" ht="22.5" customHeight="1">
      <c r="A2655" s="189"/>
      <c r="B2655" s="59"/>
      <c r="C2655" s="53"/>
      <c r="D2655" s="192"/>
      <c r="E2655" s="193"/>
    </row>
    <row r="2656" ht="22.5" customHeight="1">
      <c r="A2656" s="189"/>
      <c r="B2656" s="59"/>
      <c r="C2656" s="53"/>
      <c r="D2656" s="192"/>
      <c r="E2656" s="193"/>
    </row>
    <row r="2657" ht="22.5" customHeight="1">
      <c r="A2657" s="189"/>
      <c r="B2657" s="59"/>
      <c r="C2657" s="53"/>
      <c r="D2657" s="192"/>
      <c r="E2657" s="193"/>
    </row>
    <row r="2658" ht="22.5" customHeight="1">
      <c r="A2658" s="189"/>
      <c r="B2658" s="59"/>
      <c r="C2658" s="53"/>
      <c r="D2658" s="192"/>
      <c r="E2658" s="193"/>
    </row>
    <row r="2659" ht="22.5" customHeight="1">
      <c r="A2659" s="189"/>
      <c r="B2659" s="59"/>
      <c r="C2659" s="53"/>
      <c r="D2659" s="192"/>
      <c r="E2659" s="193"/>
    </row>
    <row r="2660" ht="22.5" customHeight="1">
      <c r="A2660" s="189"/>
      <c r="B2660" s="59"/>
      <c r="C2660" s="53"/>
      <c r="D2660" s="192"/>
      <c r="E2660" s="193"/>
    </row>
    <row r="2661" ht="22.5" customHeight="1">
      <c r="A2661" s="189"/>
      <c r="B2661" s="59"/>
      <c r="C2661" s="53"/>
      <c r="D2661" s="192"/>
      <c r="E2661" s="193"/>
    </row>
    <row r="2662" ht="22.5" customHeight="1">
      <c r="A2662" s="189"/>
      <c r="B2662" s="59"/>
      <c r="C2662" s="53"/>
      <c r="D2662" s="192"/>
      <c r="E2662" s="193"/>
    </row>
    <row r="2663" ht="22.5" customHeight="1">
      <c r="A2663" s="189"/>
      <c r="B2663" s="59"/>
      <c r="C2663" s="53"/>
      <c r="D2663" s="192"/>
      <c r="E2663" s="193"/>
    </row>
    <row r="2664" ht="22.5" customHeight="1">
      <c r="A2664" s="189"/>
      <c r="B2664" s="59"/>
      <c r="C2664" s="53"/>
      <c r="D2664" s="192"/>
      <c r="E2664" s="193"/>
    </row>
    <row r="2665" ht="22.5" customHeight="1">
      <c r="A2665" s="189"/>
      <c r="B2665" s="59"/>
      <c r="C2665" s="53"/>
      <c r="D2665" s="192"/>
      <c r="E2665" s="193"/>
    </row>
    <row r="2666" ht="22.5" customHeight="1">
      <c r="A2666" s="189"/>
      <c r="B2666" s="59"/>
      <c r="C2666" s="53"/>
      <c r="D2666" s="192"/>
      <c r="E2666" s="193"/>
    </row>
    <row r="2667" ht="22.5" customHeight="1">
      <c r="A2667" s="189"/>
      <c r="B2667" s="59"/>
      <c r="C2667" s="53"/>
      <c r="D2667" s="192"/>
      <c r="E2667" s="193"/>
    </row>
    <row r="2668" ht="22.5" customHeight="1">
      <c r="A2668" s="189"/>
      <c r="B2668" s="59"/>
      <c r="C2668" s="53"/>
      <c r="D2668" s="192"/>
      <c r="E2668" s="193"/>
    </row>
    <row r="2669" ht="22.5" customHeight="1">
      <c r="A2669" s="189"/>
      <c r="B2669" s="59"/>
      <c r="C2669" s="53"/>
      <c r="D2669" s="192"/>
      <c r="E2669" s="193"/>
    </row>
    <row r="2670" ht="22.5" customHeight="1">
      <c r="A2670" s="189"/>
      <c r="B2670" s="59"/>
      <c r="C2670" s="53"/>
      <c r="D2670" s="192"/>
      <c r="E2670" s="193"/>
    </row>
    <row r="2671" ht="22.5" customHeight="1">
      <c r="A2671" s="189"/>
      <c r="B2671" s="59"/>
      <c r="C2671" s="53"/>
      <c r="D2671" s="192"/>
      <c r="E2671" s="193"/>
    </row>
    <row r="2672" ht="22.5" customHeight="1">
      <c r="A2672" s="189"/>
      <c r="B2672" s="59"/>
      <c r="C2672" s="53"/>
      <c r="D2672" s="192"/>
      <c r="E2672" s="193"/>
    </row>
    <row r="2673" ht="22.5" customHeight="1">
      <c r="A2673" s="189"/>
      <c r="B2673" s="59"/>
      <c r="C2673" s="53"/>
      <c r="D2673" s="192"/>
      <c r="E2673" s="193"/>
    </row>
    <row r="2674" ht="22.5" customHeight="1">
      <c r="A2674" s="189"/>
      <c r="B2674" s="59"/>
      <c r="C2674" s="53"/>
      <c r="D2674" s="192"/>
      <c r="E2674" s="193"/>
    </row>
    <row r="2675" ht="22.5" customHeight="1">
      <c r="A2675" s="189"/>
      <c r="B2675" s="59"/>
      <c r="C2675" s="53"/>
      <c r="D2675" s="192"/>
      <c r="E2675" s="193"/>
    </row>
    <row r="2676" ht="22.5" customHeight="1">
      <c r="A2676" s="189"/>
      <c r="B2676" s="59"/>
      <c r="C2676" s="53"/>
      <c r="D2676" s="192"/>
      <c r="E2676" s="193"/>
    </row>
    <row r="2677" ht="22.5" customHeight="1">
      <c r="A2677" s="189"/>
      <c r="B2677" s="59"/>
      <c r="C2677" s="53"/>
      <c r="D2677" s="192"/>
      <c r="E2677" s="193"/>
    </row>
    <row r="2678" ht="22.5" customHeight="1">
      <c r="A2678" s="189"/>
      <c r="B2678" s="59"/>
      <c r="C2678" s="53"/>
      <c r="D2678" s="192"/>
      <c r="E2678" s="193"/>
    </row>
    <row r="2679" ht="22.5" customHeight="1">
      <c r="A2679" s="189"/>
      <c r="B2679" s="59"/>
      <c r="C2679" s="53"/>
      <c r="D2679" s="192"/>
      <c r="E2679" s="193"/>
    </row>
    <row r="2680" ht="22.5" customHeight="1">
      <c r="A2680" s="189"/>
      <c r="B2680" s="59"/>
      <c r="C2680" s="53"/>
      <c r="D2680" s="192"/>
      <c r="E2680" s="193"/>
    </row>
    <row r="2681" ht="22.5" customHeight="1">
      <c r="A2681" s="189"/>
      <c r="B2681" s="59"/>
      <c r="C2681" s="53"/>
      <c r="D2681" s="192"/>
      <c r="E2681" s="193"/>
    </row>
    <row r="2682" ht="22.5" customHeight="1">
      <c r="A2682" s="189"/>
      <c r="B2682" s="59"/>
      <c r="C2682" s="53"/>
      <c r="D2682" s="192"/>
      <c r="E2682" s="193"/>
    </row>
    <row r="2683" ht="22.5" customHeight="1">
      <c r="A2683" s="189"/>
      <c r="B2683" s="59"/>
      <c r="C2683" s="53"/>
      <c r="D2683" s="192"/>
      <c r="E2683" s="193"/>
    </row>
    <row r="2684" ht="22.5" customHeight="1">
      <c r="A2684" s="189"/>
      <c r="B2684" s="59"/>
      <c r="C2684" s="53"/>
      <c r="D2684" s="192"/>
      <c r="E2684" s="193"/>
    </row>
    <row r="2685" ht="22.5" customHeight="1">
      <c r="A2685" s="189"/>
      <c r="B2685" s="59"/>
      <c r="C2685" s="53"/>
      <c r="D2685" s="192"/>
      <c r="E2685" s="193"/>
    </row>
    <row r="2686" ht="22.5" customHeight="1">
      <c r="A2686" s="189"/>
      <c r="B2686" s="59"/>
      <c r="C2686" s="53"/>
      <c r="D2686" s="192"/>
      <c r="E2686" s="193"/>
    </row>
    <row r="2687" ht="22.5" customHeight="1">
      <c r="A2687" s="189"/>
      <c r="B2687" s="59"/>
      <c r="C2687" s="53"/>
      <c r="D2687" s="192"/>
      <c r="E2687" s="193"/>
    </row>
    <row r="2688" ht="22.5" customHeight="1">
      <c r="A2688" s="189"/>
      <c r="B2688" s="59"/>
      <c r="C2688" s="53"/>
      <c r="D2688" s="192"/>
      <c r="E2688" s="193"/>
    </row>
    <row r="2689" ht="22.5" customHeight="1">
      <c r="A2689" s="189"/>
      <c r="B2689" s="59"/>
      <c r="C2689" s="53"/>
      <c r="D2689" s="192"/>
      <c r="E2689" s="193"/>
    </row>
    <row r="2690" ht="22.5" customHeight="1">
      <c r="A2690" s="189"/>
      <c r="B2690" s="59"/>
      <c r="C2690" s="53"/>
      <c r="D2690" s="192"/>
      <c r="E2690" s="193"/>
    </row>
    <row r="2691" ht="22.5" customHeight="1">
      <c r="A2691" s="189"/>
      <c r="B2691" s="59"/>
      <c r="C2691" s="53"/>
      <c r="D2691" s="192"/>
      <c r="E2691" s="193"/>
    </row>
    <row r="2692" ht="22.5" customHeight="1">
      <c r="A2692" s="189"/>
      <c r="B2692" s="59"/>
      <c r="C2692" s="53"/>
      <c r="D2692" s="192"/>
      <c r="E2692" s="193"/>
    </row>
    <row r="2693" ht="22.5" customHeight="1">
      <c r="A2693" s="189"/>
      <c r="B2693" s="59"/>
      <c r="C2693" s="53"/>
      <c r="D2693" s="192"/>
      <c r="E2693" s="193"/>
    </row>
    <row r="2694" ht="22.5" customHeight="1">
      <c r="A2694" s="189"/>
      <c r="B2694" s="59"/>
      <c r="C2694" s="53"/>
      <c r="D2694" s="192"/>
      <c r="E2694" s="193"/>
    </row>
    <row r="2695" ht="22.5" customHeight="1">
      <c r="A2695" s="189"/>
      <c r="B2695" s="59"/>
      <c r="C2695" s="53"/>
      <c r="D2695" s="192"/>
      <c r="E2695" s="193"/>
    </row>
    <row r="2696" ht="22.5" customHeight="1">
      <c r="A2696" s="189"/>
      <c r="B2696" s="59"/>
      <c r="C2696" s="53"/>
      <c r="D2696" s="192"/>
      <c r="E2696" s="193"/>
    </row>
    <row r="2697" ht="22.5" customHeight="1">
      <c r="A2697" s="189"/>
      <c r="B2697" s="59"/>
      <c r="C2697" s="53"/>
      <c r="D2697" s="192"/>
      <c r="E2697" s="193"/>
    </row>
    <row r="2698" ht="22.5" customHeight="1">
      <c r="A2698" s="189"/>
      <c r="B2698" s="59"/>
      <c r="C2698" s="53"/>
      <c r="D2698" s="192"/>
      <c r="E2698" s="193"/>
    </row>
    <row r="2699" ht="22.5" customHeight="1">
      <c r="A2699" s="189"/>
      <c r="B2699" s="59"/>
      <c r="C2699" s="53"/>
      <c r="D2699" s="192"/>
      <c r="E2699" s="193"/>
    </row>
    <row r="2700" ht="22.5" customHeight="1">
      <c r="A2700" s="189"/>
      <c r="B2700" s="59"/>
      <c r="C2700" s="53"/>
      <c r="D2700" s="192"/>
      <c r="E2700" s="193"/>
    </row>
    <row r="2701" ht="22.5" customHeight="1">
      <c r="A2701" s="189"/>
      <c r="B2701" s="59"/>
      <c r="C2701" s="53"/>
      <c r="D2701" s="192"/>
      <c r="E2701" s="193"/>
    </row>
    <row r="2702" ht="22.5" customHeight="1">
      <c r="A2702" s="189"/>
      <c r="B2702" s="59"/>
      <c r="C2702" s="53"/>
      <c r="D2702" s="192"/>
      <c r="E2702" s="193"/>
    </row>
    <row r="2703" ht="22.5" customHeight="1">
      <c r="A2703" s="189"/>
      <c r="B2703" s="59"/>
      <c r="C2703" s="53"/>
      <c r="D2703" s="192"/>
      <c r="E2703" s="193"/>
    </row>
    <row r="2704" ht="22.5" customHeight="1">
      <c r="A2704" s="189"/>
      <c r="B2704" s="59"/>
      <c r="C2704" s="53"/>
      <c r="D2704" s="192"/>
      <c r="E2704" s="193"/>
    </row>
    <row r="2705" ht="22.5" customHeight="1">
      <c r="A2705" s="189"/>
      <c r="B2705" s="59"/>
      <c r="C2705" s="53"/>
      <c r="D2705" s="192"/>
      <c r="E2705" s="193"/>
    </row>
    <row r="2706" ht="22.5" customHeight="1">
      <c r="A2706" s="189"/>
      <c r="B2706" s="59"/>
      <c r="C2706" s="53"/>
      <c r="D2706" s="192"/>
      <c r="E2706" s="193"/>
    </row>
    <row r="2707" ht="22.5" customHeight="1">
      <c r="A2707" s="189"/>
      <c r="B2707" s="59"/>
      <c r="C2707" s="53"/>
      <c r="D2707" s="192"/>
      <c r="E2707" s="193"/>
    </row>
    <row r="2708" ht="22.5" customHeight="1">
      <c r="A2708" s="189"/>
      <c r="B2708" s="59"/>
      <c r="C2708" s="53"/>
      <c r="D2708" s="192"/>
      <c r="E2708" s="193"/>
    </row>
    <row r="2709" ht="22.5" customHeight="1">
      <c r="A2709" s="189"/>
      <c r="B2709" s="59"/>
      <c r="C2709" s="53"/>
      <c r="D2709" s="192"/>
      <c r="E2709" s="193"/>
    </row>
    <row r="2710" ht="22.5" customHeight="1">
      <c r="A2710" s="189"/>
      <c r="B2710" s="59"/>
      <c r="C2710" s="53"/>
      <c r="D2710" s="192"/>
      <c r="E2710" s="193"/>
    </row>
    <row r="2711" ht="22.5" customHeight="1">
      <c r="A2711" s="189"/>
      <c r="B2711" s="59"/>
      <c r="C2711" s="53"/>
      <c r="D2711" s="192"/>
      <c r="E2711" s="193"/>
    </row>
    <row r="2712" ht="22.5" customHeight="1">
      <c r="A2712" s="189"/>
      <c r="B2712" s="59"/>
      <c r="C2712" s="53"/>
      <c r="D2712" s="192"/>
      <c r="E2712" s="193"/>
    </row>
    <row r="2713" ht="22.5" customHeight="1">
      <c r="A2713" s="189"/>
      <c r="B2713" s="59"/>
      <c r="C2713" s="53"/>
      <c r="D2713" s="192"/>
      <c r="E2713" s="193"/>
    </row>
    <row r="2714" ht="22.5" customHeight="1">
      <c r="A2714" s="189"/>
      <c r="B2714" s="59"/>
      <c r="C2714" s="53"/>
      <c r="D2714" s="192"/>
      <c r="E2714" s="193"/>
    </row>
    <row r="2715" ht="22.5" customHeight="1">
      <c r="A2715" s="189"/>
      <c r="B2715" s="59"/>
      <c r="C2715" s="53"/>
      <c r="D2715" s="192"/>
      <c r="E2715" s="193"/>
    </row>
    <row r="2716" ht="22.5" customHeight="1">
      <c r="A2716" s="189"/>
      <c r="B2716" s="59"/>
      <c r="C2716" s="53"/>
      <c r="D2716" s="192"/>
      <c r="E2716" s="193"/>
    </row>
    <row r="2717" ht="22.5" customHeight="1">
      <c r="A2717" s="189"/>
      <c r="B2717" s="59"/>
      <c r="C2717" s="53"/>
      <c r="D2717" s="192"/>
      <c r="E2717" s="193"/>
    </row>
    <row r="2718" ht="22.5" customHeight="1">
      <c r="A2718" s="189"/>
      <c r="B2718" s="59"/>
      <c r="C2718" s="53"/>
      <c r="D2718" s="192"/>
      <c r="E2718" s="193"/>
    </row>
    <row r="2719" ht="22.5" customHeight="1">
      <c r="A2719" s="189"/>
      <c r="B2719" s="59"/>
      <c r="C2719" s="53"/>
      <c r="D2719" s="192"/>
      <c r="E2719" s="193"/>
    </row>
    <row r="2720" ht="22.5" customHeight="1">
      <c r="A2720" s="189"/>
      <c r="B2720" s="59"/>
      <c r="C2720" s="53"/>
      <c r="D2720" s="192"/>
      <c r="E2720" s="193"/>
    </row>
    <row r="2721" ht="22.5" customHeight="1">
      <c r="A2721" s="189"/>
      <c r="B2721" s="59"/>
      <c r="C2721" s="53"/>
      <c r="D2721" s="192"/>
      <c r="E2721" s="193"/>
    </row>
    <row r="2722" ht="22.5" customHeight="1">
      <c r="A2722" s="189"/>
      <c r="B2722" s="59"/>
      <c r="C2722" s="53"/>
      <c r="D2722" s="192"/>
      <c r="E2722" s="193"/>
    </row>
    <row r="2723" ht="22.5" customHeight="1">
      <c r="A2723" s="189"/>
      <c r="B2723" s="59"/>
      <c r="C2723" s="53"/>
      <c r="D2723" s="192"/>
      <c r="E2723" s="193"/>
    </row>
    <row r="2724" ht="22.5" customHeight="1">
      <c r="A2724" s="189"/>
      <c r="B2724" s="59"/>
      <c r="C2724" s="53"/>
      <c r="D2724" s="192"/>
      <c r="E2724" s="193"/>
    </row>
    <row r="2725" ht="22.5" customHeight="1">
      <c r="A2725" s="189"/>
      <c r="B2725" s="59"/>
      <c r="C2725" s="53"/>
      <c r="D2725" s="192"/>
      <c r="E2725" s="193"/>
    </row>
    <row r="2726" ht="22.5" customHeight="1">
      <c r="A2726" s="189"/>
      <c r="B2726" s="59"/>
      <c r="C2726" s="53"/>
      <c r="D2726" s="192"/>
      <c r="E2726" s="193"/>
    </row>
    <row r="2727" ht="22.5" customHeight="1">
      <c r="A2727" s="189"/>
      <c r="B2727" s="59"/>
      <c r="C2727" s="53"/>
      <c r="D2727" s="192"/>
      <c r="E2727" s="193"/>
    </row>
    <row r="2728" ht="22.5" customHeight="1">
      <c r="A2728" s="189"/>
      <c r="B2728" s="59"/>
      <c r="C2728" s="53"/>
      <c r="D2728" s="192"/>
      <c r="E2728" s="193"/>
    </row>
    <row r="2729" ht="22.5" customHeight="1">
      <c r="A2729" s="189"/>
      <c r="B2729" s="59"/>
      <c r="C2729" s="53"/>
      <c r="D2729" s="192"/>
      <c r="E2729" s="193"/>
    </row>
    <row r="2730" ht="22.5" customHeight="1">
      <c r="A2730" s="189"/>
      <c r="B2730" s="59"/>
      <c r="C2730" s="53"/>
      <c r="D2730" s="192"/>
      <c r="E2730" s="193"/>
    </row>
    <row r="2731" ht="22.5" customHeight="1">
      <c r="A2731" s="189"/>
      <c r="B2731" s="59"/>
      <c r="C2731" s="53"/>
      <c r="D2731" s="192"/>
      <c r="E2731" s="193"/>
    </row>
    <row r="2732" ht="22.5" customHeight="1">
      <c r="A2732" s="189"/>
      <c r="B2732" s="59"/>
      <c r="C2732" s="53"/>
      <c r="D2732" s="192"/>
      <c r="E2732" s="193"/>
    </row>
    <row r="2733" ht="22.5" customHeight="1">
      <c r="A2733" s="189"/>
      <c r="B2733" s="59"/>
      <c r="C2733" s="53"/>
      <c r="D2733" s="192"/>
      <c r="E2733" s="193"/>
    </row>
    <row r="2734" ht="22.5" customHeight="1">
      <c r="A2734" s="189"/>
      <c r="B2734" s="59"/>
      <c r="C2734" s="53"/>
      <c r="D2734" s="192"/>
      <c r="E2734" s="193"/>
    </row>
    <row r="2735" ht="22.5" customHeight="1">
      <c r="A2735" s="189"/>
      <c r="B2735" s="59"/>
      <c r="C2735" s="53"/>
      <c r="D2735" s="192"/>
      <c r="E2735" s="193"/>
    </row>
    <row r="2736" ht="22.5" customHeight="1">
      <c r="A2736" s="189"/>
      <c r="B2736" s="59"/>
      <c r="C2736" s="53"/>
      <c r="D2736" s="192"/>
      <c r="E2736" s="193"/>
    </row>
    <row r="2737" ht="22.5" customHeight="1">
      <c r="A2737" s="189"/>
      <c r="B2737" s="59"/>
      <c r="C2737" s="53"/>
      <c r="D2737" s="192"/>
      <c r="E2737" s="193"/>
    </row>
    <row r="2738" ht="22.5" customHeight="1">
      <c r="A2738" s="189"/>
      <c r="B2738" s="59"/>
      <c r="C2738" s="53"/>
      <c r="D2738" s="192"/>
      <c r="E2738" s="193"/>
    </row>
    <row r="2739" ht="22.5" customHeight="1">
      <c r="A2739" s="189"/>
      <c r="B2739" s="59"/>
      <c r="C2739" s="53"/>
      <c r="D2739" s="192"/>
      <c r="E2739" s="193"/>
    </row>
    <row r="2740" ht="22.5" customHeight="1">
      <c r="A2740" s="189"/>
      <c r="B2740" s="59"/>
      <c r="C2740" s="53"/>
      <c r="D2740" s="192"/>
      <c r="E2740" s="193"/>
    </row>
    <row r="2741" ht="22.5" customHeight="1">
      <c r="A2741" s="189"/>
      <c r="B2741" s="59"/>
      <c r="C2741" s="53"/>
      <c r="D2741" s="192"/>
      <c r="E2741" s="193"/>
    </row>
    <row r="2742" ht="22.5" customHeight="1">
      <c r="A2742" s="189"/>
      <c r="B2742" s="59"/>
      <c r="C2742" s="53"/>
      <c r="D2742" s="192"/>
      <c r="E2742" s="193"/>
    </row>
    <row r="2743" ht="22.5" customHeight="1">
      <c r="A2743" s="189"/>
      <c r="B2743" s="59"/>
      <c r="C2743" s="53"/>
      <c r="D2743" s="192"/>
      <c r="E2743" s="193"/>
    </row>
    <row r="2744" ht="22.5" customHeight="1">
      <c r="A2744" s="189"/>
      <c r="B2744" s="59"/>
      <c r="C2744" s="53"/>
      <c r="D2744" s="192"/>
      <c r="E2744" s="193"/>
    </row>
    <row r="2745" ht="22.5" customHeight="1">
      <c r="A2745" s="189"/>
      <c r="B2745" s="59"/>
      <c r="C2745" s="53"/>
      <c r="D2745" s="192"/>
      <c r="E2745" s="193"/>
    </row>
    <row r="2746" ht="22.5" customHeight="1">
      <c r="A2746" s="189"/>
      <c r="B2746" s="59"/>
      <c r="C2746" s="53"/>
      <c r="D2746" s="192"/>
      <c r="E2746" s="193"/>
    </row>
    <row r="2747" ht="22.5" customHeight="1">
      <c r="A2747" s="189"/>
      <c r="B2747" s="59"/>
      <c r="C2747" s="53"/>
      <c r="D2747" s="192"/>
      <c r="E2747" s="193"/>
    </row>
    <row r="2748" ht="22.5" customHeight="1">
      <c r="A2748" s="189"/>
      <c r="B2748" s="59"/>
      <c r="C2748" s="53"/>
      <c r="D2748" s="192"/>
      <c r="E2748" s="193"/>
    </row>
    <row r="2749" ht="22.5" customHeight="1">
      <c r="A2749" s="189"/>
      <c r="B2749" s="59"/>
      <c r="C2749" s="53"/>
      <c r="D2749" s="192"/>
      <c r="E2749" s="193"/>
    </row>
    <row r="2750" ht="22.5" customHeight="1">
      <c r="A2750" s="189"/>
      <c r="B2750" s="59"/>
      <c r="C2750" s="53"/>
      <c r="D2750" s="192"/>
      <c r="E2750" s="193"/>
    </row>
    <row r="2751" ht="22.5" customHeight="1">
      <c r="A2751" s="189"/>
      <c r="B2751" s="59"/>
      <c r="C2751" s="53"/>
      <c r="D2751" s="192"/>
      <c r="E2751" s="193"/>
    </row>
    <row r="2752" ht="22.5" customHeight="1">
      <c r="A2752" s="189"/>
      <c r="B2752" s="59"/>
      <c r="C2752" s="53"/>
      <c r="D2752" s="192"/>
      <c r="E2752" s="193"/>
    </row>
    <row r="2753" ht="22.5" customHeight="1">
      <c r="A2753" s="189"/>
      <c r="B2753" s="59"/>
      <c r="C2753" s="53"/>
      <c r="D2753" s="192"/>
      <c r="E2753" s="193"/>
    </row>
    <row r="2754" ht="22.5" customHeight="1">
      <c r="A2754" s="189"/>
      <c r="B2754" s="59"/>
      <c r="C2754" s="53"/>
      <c r="D2754" s="192"/>
      <c r="E2754" s="193"/>
    </row>
    <row r="2755" ht="22.5" customHeight="1">
      <c r="A2755" s="189"/>
      <c r="B2755" s="59"/>
      <c r="C2755" s="53"/>
      <c r="D2755" s="192"/>
      <c r="E2755" s="193"/>
    </row>
    <row r="2756" ht="22.5" customHeight="1">
      <c r="A2756" s="189"/>
      <c r="B2756" s="59"/>
      <c r="C2756" s="53"/>
      <c r="D2756" s="192"/>
      <c r="E2756" s="193"/>
    </row>
    <row r="2757" ht="22.5" customHeight="1">
      <c r="A2757" s="189"/>
      <c r="B2757" s="59"/>
      <c r="C2757" s="53"/>
      <c r="D2757" s="192"/>
      <c r="E2757" s="193"/>
    </row>
    <row r="2758" ht="22.5" customHeight="1">
      <c r="A2758" s="189"/>
      <c r="B2758" s="59"/>
      <c r="C2758" s="53"/>
      <c r="D2758" s="192"/>
      <c r="E2758" s="193"/>
    </row>
    <row r="2759" ht="22.5" customHeight="1">
      <c r="A2759" s="189"/>
      <c r="B2759" s="59"/>
      <c r="C2759" s="53"/>
      <c r="D2759" s="192"/>
      <c r="E2759" s="193"/>
    </row>
    <row r="2760" ht="22.5" customHeight="1">
      <c r="A2760" s="189"/>
      <c r="B2760" s="59"/>
      <c r="C2760" s="53"/>
      <c r="D2760" s="192"/>
      <c r="E2760" s="193"/>
    </row>
    <row r="2761" ht="22.5" customHeight="1">
      <c r="A2761" s="189"/>
      <c r="B2761" s="59"/>
      <c r="C2761" s="53"/>
      <c r="D2761" s="192"/>
      <c r="E2761" s="193"/>
    </row>
    <row r="2762" ht="22.5" customHeight="1">
      <c r="A2762" s="189"/>
      <c r="B2762" s="59"/>
      <c r="C2762" s="53"/>
      <c r="D2762" s="192"/>
      <c r="E2762" s="193"/>
    </row>
    <row r="2763" ht="22.5" customHeight="1">
      <c r="A2763" s="189"/>
      <c r="B2763" s="59"/>
      <c r="C2763" s="53"/>
      <c r="D2763" s="192"/>
      <c r="E2763" s="193"/>
    </row>
    <row r="2764" ht="22.5" customHeight="1">
      <c r="A2764" s="189"/>
      <c r="B2764" s="59"/>
      <c r="C2764" s="53"/>
      <c r="D2764" s="192"/>
      <c r="E2764" s="193"/>
    </row>
    <row r="2765" ht="22.5" customHeight="1">
      <c r="A2765" s="189"/>
      <c r="B2765" s="59"/>
      <c r="C2765" s="53"/>
      <c r="D2765" s="192"/>
      <c r="E2765" s="193"/>
    </row>
    <row r="2766" ht="22.5" customHeight="1">
      <c r="A2766" s="189"/>
      <c r="B2766" s="59"/>
      <c r="C2766" s="53"/>
      <c r="D2766" s="192"/>
      <c r="E2766" s="193"/>
    </row>
    <row r="2767" ht="22.5" customHeight="1">
      <c r="A2767" s="189"/>
      <c r="B2767" s="59"/>
      <c r="C2767" s="53"/>
      <c r="D2767" s="192"/>
      <c r="E2767" s="193"/>
    </row>
    <row r="2768" ht="22.5" customHeight="1">
      <c r="A2768" s="189"/>
      <c r="B2768" s="59"/>
      <c r="C2768" s="53"/>
      <c r="D2768" s="192"/>
      <c r="E2768" s="193"/>
    </row>
    <row r="2769" ht="22.5" customHeight="1">
      <c r="A2769" s="189"/>
      <c r="B2769" s="59"/>
      <c r="C2769" s="53"/>
      <c r="D2769" s="192"/>
      <c r="E2769" s="193"/>
    </row>
    <row r="2770" ht="22.5" customHeight="1">
      <c r="A2770" s="189"/>
      <c r="B2770" s="59"/>
      <c r="C2770" s="53"/>
      <c r="D2770" s="192"/>
      <c r="E2770" s="193"/>
    </row>
    <row r="2771" ht="22.5" customHeight="1">
      <c r="A2771" s="189"/>
      <c r="B2771" s="59"/>
      <c r="C2771" s="53"/>
      <c r="D2771" s="192"/>
      <c r="E2771" s="193"/>
    </row>
    <row r="2772" ht="22.5" customHeight="1">
      <c r="A2772" s="189"/>
      <c r="B2772" s="59"/>
      <c r="C2772" s="53"/>
      <c r="D2772" s="192"/>
      <c r="E2772" s="193"/>
    </row>
    <row r="2773" ht="22.5" customHeight="1">
      <c r="A2773" s="189"/>
      <c r="B2773" s="59"/>
      <c r="C2773" s="53"/>
      <c r="D2773" s="192"/>
      <c r="E2773" s="193"/>
    </row>
    <row r="2774" ht="22.5" customHeight="1">
      <c r="A2774" s="189"/>
      <c r="B2774" s="59"/>
      <c r="C2774" s="53"/>
      <c r="D2774" s="192"/>
      <c r="E2774" s="193"/>
    </row>
    <row r="2775" ht="22.5" customHeight="1">
      <c r="A2775" s="189"/>
      <c r="B2775" s="59"/>
      <c r="C2775" s="53"/>
      <c r="D2775" s="192"/>
      <c r="E2775" s="193"/>
    </row>
    <row r="2776" ht="22.5" customHeight="1">
      <c r="A2776" s="189"/>
      <c r="B2776" s="59"/>
      <c r="C2776" s="53"/>
      <c r="D2776" s="192"/>
      <c r="E2776" s="193"/>
    </row>
    <row r="2777" ht="22.5" customHeight="1">
      <c r="A2777" s="189"/>
      <c r="B2777" s="59"/>
      <c r="C2777" s="53"/>
      <c r="D2777" s="192"/>
      <c r="E2777" s="193"/>
    </row>
    <row r="2778" ht="22.5" customHeight="1">
      <c r="A2778" s="189"/>
      <c r="B2778" s="59"/>
      <c r="C2778" s="53"/>
      <c r="D2778" s="192"/>
      <c r="E2778" s="193"/>
    </row>
    <row r="2779" ht="22.5" customHeight="1">
      <c r="A2779" s="189"/>
      <c r="B2779" s="59"/>
      <c r="C2779" s="53"/>
      <c r="D2779" s="192"/>
      <c r="E2779" s="193"/>
    </row>
    <row r="2780" ht="22.5" customHeight="1">
      <c r="A2780" s="189"/>
      <c r="B2780" s="59"/>
      <c r="C2780" s="53"/>
      <c r="D2780" s="192"/>
      <c r="E2780" s="193"/>
    </row>
    <row r="2781" ht="22.5" customHeight="1">
      <c r="A2781" s="189"/>
      <c r="B2781" s="59"/>
      <c r="C2781" s="53"/>
      <c r="D2781" s="192"/>
      <c r="E2781" s="193"/>
    </row>
    <row r="2782" ht="22.5" customHeight="1">
      <c r="A2782" s="189"/>
      <c r="B2782" s="59"/>
      <c r="C2782" s="53"/>
      <c r="D2782" s="192"/>
      <c r="E2782" s="193"/>
    </row>
    <row r="2783" ht="22.5" customHeight="1">
      <c r="A2783" s="189"/>
      <c r="B2783" s="59"/>
      <c r="C2783" s="53"/>
      <c r="D2783" s="192"/>
      <c r="E2783" s="193"/>
    </row>
    <row r="2784" ht="22.5" customHeight="1">
      <c r="A2784" s="189"/>
      <c r="B2784" s="59"/>
      <c r="C2784" s="53"/>
      <c r="D2784" s="192"/>
      <c r="E2784" s="193"/>
    </row>
    <row r="2785" ht="22.5" customHeight="1">
      <c r="A2785" s="189"/>
      <c r="B2785" s="59"/>
      <c r="C2785" s="53"/>
      <c r="D2785" s="192"/>
      <c r="E2785" s="193"/>
    </row>
    <row r="2786" ht="22.5" customHeight="1">
      <c r="A2786" s="189"/>
      <c r="B2786" s="59"/>
      <c r="C2786" s="53"/>
      <c r="D2786" s="192"/>
      <c r="E2786" s="193"/>
    </row>
    <row r="2787" ht="22.5" customHeight="1">
      <c r="A2787" s="189"/>
      <c r="B2787" s="59"/>
      <c r="C2787" s="53"/>
      <c r="D2787" s="192"/>
      <c r="E2787" s="193"/>
    </row>
    <row r="2788" ht="22.5" customHeight="1">
      <c r="A2788" s="189"/>
      <c r="B2788" s="59"/>
      <c r="C2788" s="53"/>
      <c r="D2788" s="192"/>
      <c r="E2788" s="193"/>
    </row>
    <row r="2789" ht="22.5" customHeight="1">
      <c r="A2789" s="189"/>
      <c r="B2789" s="59"/>
      <c r="C2789" s="53"/>
      <c r="D2789" s="192"/>
      <c r="E2789" s="193"/>
    </row>
    <row r="2790" ht="22.5" customHeight="1">
      <c r="A2790" s="189"/>
      <c r="B2790" s="59"/>
      <c r="C2790" s="53"/>
      <c r="D2790" s="192"/>
      <c r="E2790" s="193"/>
    </row>
    <row r="2791" ht="22.5" customHeight="1">
      <c r="A2791" s="189"/>
      <c r="B2791" s="59"/>
      <c r="C2791" s="53"/>
      <c r="D2791" s="192"/>
      <c r="E2791" s="193"/>
    </row>
    <row r="2792" ht="22.5" customHeight="1">
      <c r="A2792" s="189"/>
      <c r="B2792" s="59"/>
      <c r="C2792" s="53"/>
      <c r="D2792" s="192"/>
      <c r="E2792" s="193"/>
    </row>
    <row r="2793" ht="22.5" customHeight="1">
      <c r="A2793" s="189"/>
      <c r="B2793" s="59"/>
      <c r="C2793" s="53"/>
      <c r="D2793" s="192"/>
      <c r="E2793" s="193"/>
    </row>
    <row r="2794" ht="22.5" customHeight="1">
      <c r="A2794" s="189"/>
      <c r="B2794" s="59"/>
      <c r="C2794" s="53"/>
      <c r="D2794" s="192"/>
      <c r="E2794" s="193"/>
    </row>
    <row r="2795" ht="22.5" customHeight="1">
      <c r="A2795" s="189"/>
      <c r="B2795" s="59"/>
      <c r="C2795" s="53"/>
      <c r="D2795" s="192"/>
      <c r="E2795" s="193"/>
    </row>
    <row r="2796" ht="22.5" customHeight="1">
      <c r="A2796" s="189"/>
      <c r="B2796" s="59"/>
      <c r="C2796" s="53"/>
      <c r="D2796" s="192"/>
      <c r="E2796" s="193"/>
    </row>
    <row r="2797" ht="22.5" customHeight="1">
      <c r="A2797" s="189"/>
      <c r="B2797" s="59"/>
      <c r="C2797" s="53"/>
      <c r="D2797" s="192"/>
      <c r="E2797" s="193"/>
    </row>
    <row r="2798" ht="22.5" customHeight="1">
      <c r="A2798" s="189"/>
      <c r="B2798" s="59"/>
      <c r="C2798" s="53"/>
      <c r="D2798" s="192"/>
      <c r="E2798" s="193"/>
    </row>
    <row r="2799" ht="22.5" customHeight="1">
      <c r="A2799" s="189"/>
      <c r="B2799" s="59"/>
      <c r="C2799" s="53"/>
      <c r="D2799" s="192"/>
      <c r="E2799" s="193"/>
    </row>
    <row r="2800" ht="22.5" customHeight="1">
      <c r="A2800" s="189"/>
      <c r="B2800" s="59"/>
      <c r="C2800" s="53"/>
      <c r="D2800" s="192"/>
      <c r="E2800" s="193"/>
    </row>
    <row r="2801" ht="22.5" customHeight="1">
      <c r="A2801" s="189"/>
      <c r="B2801" s="59"/>
      <c r="C2801" s="53"/>
      <c r="D2801" s="192"/>
      <c r="E2801" s="193"/>
    </row>
    <row r="2802" ht="22.5" customHeight="1">
      <c r="A2802" s="189"/>
      <c r="B2802" s="59"/>
      <c r="C2802" s="53"/>
      <c r="D2802" s="192"/>
      <c r="E2802" s="193"/>
    </row>
    <row r="2803" ht="22.5" customHeight="1">
      <c r="A2803" s="189"/>
      <c r="B2803" s="59"/>
      <c r="C2803" s="53"/>
      <c r="D2803" s="192"/>
      <c r="E2803" s="193"/>
    </row>
    <row r="2804" ht="22.5" customHeight="1">
      <c r="A2804" s="189"/>
      <c r="B2804" s="59"/>
      <c r="C2804" s="53"/>
      <c r="D2804" s="192"/>
      <c r="E2804" s="193"/>
    </row>
    <row r="2805" ht="22.5" customHeight="1">
      <c r="A2805" s="189"/>
      <c r="B2805" s="59"/>
      <c r="C2805" s="53"/>
      <c r="D2805" s="192"/>
      <c r="E2805" s="193"/>
    </row>
    <row r="2806" ht="22.5" customHeight="1">
      <c r="A2806" s="189"/>
      <c r="B2806" s="59"/>
      <c r="C2806" s="53"/>
      <c r="D2806" s="192"/>
      <c r="E2806" s="193"/>
    </row>
    <row r="2807" ht="22.5" customHeight="1">
      <c r="A2807" s="189"/>
      <c r="B2807" s="59"/>
      <c r="C2807" s="53"/>
      <c r="D2807" s="192"/>
      <c r="E2807" s="193"/>
    </row>
    <row r="2808" ht="22.5" customHeight="1">
      <c r="A2808" s="189"/>
      <c r="B2808" s="59"/>
      <c r="C2808" s="53"/>
      <c r="D2808" s="192"/>
      <c r="E2808" s="193"/>
    </row>
    <row r="2809" ht="22.5" customHeight="1">
      <c r="A2809" s="189"/>
      <c r="B2809" s="59"/>
      <c r="C2809" s="53"/>
      <c r="D2809" s="192"/>
      <c r="E2809" s="193"/>
    </row>
    <row r="2810" ht="22.5" customHeight="1">
      <c r="A2810" s="189"/>
      <c r="B2810" s="59"/>
      <c r="C2810" s="53"/>
      <c r="D2810" s="192"/>
      <c r="E2810" s="193"/>
    </row>
    <row r="2811" ht="22.5" customHeight="1">
      <c r="A2811" s="189"/>
      <c r="B2811" s="59"/>
      <c r="C2811" s="53"/>
      <c r="D2811" s="192"/>
      <c r="E2811" s="193"/>
    </row>
    <row r="2812" ht="22.5" customHeight="1">
      <c r="A2812" s="189"/>
      <c r="B2812" s="59"/>
      <c r="C2812" s="53"/>
      <c r="D2812" s="192"/>
      <c r="E2812" s="193"/>
    </row>
    <row r="2813" ht="22.5" customHeight="1">
      <c r="A2813" s="189"/>
      <c r="B2813" s="59"/>
      <c r="C2813" s="53"/>
      <c r="D2813" s="192"/>
      <c r="E2813" s="193"/>
    </row>
    <row r="2814" ht="22.5" customHeight="1">
      <c r="A2814" s="189"/>
      <c r="B2814" s="59"/>
      <c r="C2814" s="53"/>
      <c r="D2814" s="192"/>
      <c r="E2814" s="193"/>
    </row>
    <row r="2815" ht="22.5" customHeight="1">
      <c r="A2815" s="189"/>
      <c r="B2815" s="59"/>
      <c r="C2815" s="53"/>
      <c r="D2815" s="192"/>
      <c r="E2815" s="193"/>
    </row>
    <row r="2816" ht="22.5" customHeight="1">
      <c r="A2816" s="189"/>
      <c r="B2816" s="59"/>
      <c r="C2816" s="53"/>
      <c r="D2816" s="192"/>
      <c r="E2816" s="193"/>
    </row>
    <row r="2817" ht="22.5" customHeight="1">
      <c r="A2817" s="189"/>
      <c r="B2817" s="59"/>
      <c r="C2817" s="53"/>
      <c r="D2817" s="192"/>
      <c r="E2817" s="193"/>
    </row>
    <row r="2818" ht="22.5" customHeight="1">
      <c r="A2818" s="189"/>
      <c r="B2818" s="59"/>
      <c r="C2818" s="53"/>
      <c r="D2818" s="192"/>
      <c r="E2818" s="193"/>
    </row>
    <row r="2819" ht="22.5" customHeight="1">
      <c r="A2819" s="189"/>
      <c r="B2819" s="59"/>
      <c r="C2819" s="53"/>
      <c r="D2819" s="192"/>
      <c r="E2819" s="193"/>
    </row>
    <row r="2820" ht="22.5" customHeight="1">
      <c r="A2820" s="189"/>
      <c r="B2820" s="59"/>
      <c r="C2820" s="53"/>
      <c r="D2820" s="192"/>
      <c r="E2820" s="193"/>
    </row>
    <row r="2821" ht="22.5" customHeight="1">
      <c r="A2821" s="189"/>
      <c r="B2821" s="59"/>
      <c r="C2821" s="53"/>
      <c r="D2821" s="192"/>
      <c r="E2821" s="193"/>
    </row>
    <row r="2822" ht="22.5" customHeight="1">
      <c r="A2822" s="189"/>
      <c r="B2822" s="59"/>
      <c r="C2822" s="53"/>
      <c r="D2822" s="192"/>
      <c r="E2822" s="193"/>
    </row>
    <row r="2823" ht="22.5" customHeight="1">
      <c r="A2823" s="189"/>
      <c r="B2823" s="59"/>
      <c r="C2823" s="53"/>
      <c r="D2823" s="192"/>
      <c r="E2823" s="193"/>
    </row>
    <row r="2824" ht="22.5" customHeight="1">
      <c r="A2824" s="189"/>
      <c r="B2824" s="59"/>
      <c r="C2824" s="53"/>
      <c r="D2824" s="192"/>
      <c r="E2824" s="193"/>
    </row>
    <row r="2825" ht="22.5" customHeight="1">
      <c r="A2825" s="189"/>
      <c r="B2825" s="59"/>
      <c r="C2825" s="53"/>
      <c r="D2825" s="192"/>
      <c r="E2825" s="193"/>
    </row>
    <row r="2826" ht="22.5" customHeight="1">
      <c r="A2826" s="189"/>
      <c r="B2826" s="59"/>
      <c r="C2826" s="53"/>
      <c r="D2826" s="192"/>
      <c r="E2826" s="193"/>
    </row>
    <row r="2827" ht="22.5" customHeight="1">
      <c r="A2827" s="189"/>
      <c r="B2827" s="59"/>
      <c r="C2827" s="53"/>
      <c r="D2827" s="192"/>
      <c r="E2827" s="193"/>
    </row>
    <row r="2828" ht="22.5" customHeight="1">
      <c r="A2828" s="189"/>
      <c r="B2828" s="59"/>
      <c r="C2828" s="53"/>
      <c r="D2828" s="192"/>
      <c r="E2828" s="193"/>
    </row>
    <row r="2829" ht="22.5" customHeight="1">
      <c r="A2829" s="189"/>
      <c r="B2829" s="59"/>
      <c r="C2829" s="53"/>
      <c r="D2829" s="192"/>
      <c r="E2829" s="193"/>
    </row>
    <row r="2830" ht="22.5" customHeight="1">
      <c r="A2830" s="189"/>
      <c r="B2830" s="59"/>
      <c r="C2830" s="53"/>
      <c r="D2830" s="192"/>
      <c r="E2830" s="193"/>
    </row>
    <row r="2831" ht="22.5" customHeight="1">
      <c r="A2831" s="189"/>
      <c r="B2831" s="59"/>
      <c r="C2831" s="53"/>
      <c r="D2831" s="192"/>
      <c r="E2831" s="193"/>
    </row>
    <row r="2832" ht="22.5" customHeight="1">
      <c r="A2832" s="189"/>
      <c r="B2832" s="59"/>
      <c r="C2832" s="53"/>
      <c r="D2832" s="192"/>
      <c r="E2832" s="193"/>
    </row>
    <row r="2833" ht="22.5" customHeight="1">
      <c r="A2833" s="189"/>
      <c r="B2833" s="59"/>
      <c r="C2833" s="53"/>
      <c r="D2833" s="192"/>
      <c r="E2833" s="193"/>
    </row>
    <row r="2834" ht="22.5" customHeight="1">
      <c r="A2834" s="189"/>
      <c r="B2834" s="59"/>
      <c r="C2834" s="53"/>
      <c r="D2834" s="192"/>
      <c r="E2834" s="193"/>
    </row>
    <row r="2835" ht="22.5" customHeight="1">
      <c r="A2835" s="189"/>
      <c r="B2835" s="59"/>
      <c r="C2835" s="53"/>
      <c r="D2835" s="192"/>
      <c r="E2835" s="193"/>
    </row>
    <row r="2836" ht="22.5" customHeight="1">
      <c r="A2836" s="189"/>
      <c r="B2836" s="59"/>
      <c r="C2836" s="53"/>
      <c r="D2836" s="192"/>
      <c r="E2836" s="193"/>
    </row>
    <row r="2837" ht="22.5" customHeight="1">
      <c r="A2837" s="189"/>
      <c r="B2837" s="59"/>
      <c r="C2837" s="53"/>
      <c r="D2837" s="192"/>
      <c r="E2837" s="193"/>
    </row>
    <row r="2838" ht="22.5" customHeight="1">
      <c r="A2838" s="189"/>
      <c r="B2838" s="59"/>
      <c r="C2838" s="53"/>
      <c r="D2838" s="192"/>
      <c r="E2838" s="193"/>
    </row>
    <row r="2839" ht="22.5" customHeight="1">
      <c r="A2839" s="189"/>
      <c r="B2839" s="59"/>
      <c r="C2839" s="53"/>
      <c r="D2839" s="192"/>
      <c r="E2839" s="193"/>
    </row>
    <row r="2840" ht="22.5" customHeight="1">
      <c r="A2840" s="189"/>
      <c r="B2840" s="59"/>
      <c r="C2840" s="53"/>
      <c r="D2840" s="192"/>
      <c r="E2840" s="193"/>
    </row>
    <row r="2841" ht="22.5" customHeight="1">
      <c r="A2841" s="189"/>
      <c r="B2841" s="59"/>
      <c r="C2841" s="53"/>
      <c r="D2841" s="192"/>
      <c r="E2841" s="193"/>
    </row>
    <row r="2842" ht="22.5" customHeight="1">
      <c r="A2842" s="189"/>
      <c r="B2842" s="59"/>
      <c r="C2842" s="53"/>
      <c r="D2842" s="192"/>
      <c r="E2842" s="193"/>
    </row>
    <row r="2843" ht="22.5" customHeight="1">
      <c r="A2843" s="189"/>
      <c r="B2843" s="59"/>
      <c r="C2843" s="53"/>
      <c r="D2843" s="192"/>
      <c r="E2843" s="193"/>
    </row>
    <row r="2844" ht="22.5" customHeight="1">
      <c r="A2844" s="189"/>
      <c r="B2844" s="59"/>
      <c r="C2844" s="53"/>
      <c r="D2844" s="192"/>
      <c r="E2844" s="193"/>
    </row>
    <row r="2845" ht="22.5" customHeight="1">
      <c r="A2845" s="189"/>
      <c r="B2845" s="59"/>
      <c r="C2845" s="53"/>
      <c r="D2845" s="192"/>
      <c r="E2845" s="193"/>
    </row>
    <row r="2846" ht="22.5" customHeight="1">
      <c r="A2846" s="189"/>
      <c r="B2846" s="59"/>
      <c r="C2846" s="53"/>
      <c r="D2846" s="192"/>
      <c r="E2846" s="193"/>
    </row>
    <row r="2847" ht="22.5" customHeight="1">
      <c r="A2847" s="189"/>
      <c r="B2847" s="59"/>
      <c r="C2847" s="53"/>
      <c r="D2847" s="192"/>
      <c r="E2847" s="193"/>
    </row>
    <row r="2848" ht="22.5" customHeight="1">
      <c r="A2848" s="189"/>
      <c r="B2848" s="59"/>
      <c r="C2848" s="53"/>
      <c r="D2848" s="192"/>
      <c r="E2848" s="193"/>
    </row>
    <row r="2849" ht="22.5" customHeight="1">
      <c r="A2849" s="189"/>
      <c r="B2849" s="59"/>
      <c r="C2849" s="53"/>
      <c r="D2849" s="192"/>
      <c r="E2849" s="193"/>
    </row>
    <row r="2850" ht="22.5" customHeight="1">
      <c r="A2850" s="189"/>
      <c r="B2850" s="59"/>
      <c r="C2850" s="53"/>
      <c r="D2850" s="192"/>
      <c r="E2850" s="193"/>
    </row>
    <row r="2851" ht="22.5" customHeight="1">
      <c r="A2851" s="189"/>
      <c r="B2851" s="59"/>
      <c r="C2851" s="53"/>
      <c r="D2851" s="192"/>
      <c r="E2851" s="193"/>
    </row>
    <row r="2852" ht="22.5" customHeight="1">
      <c r="A2852" s="189"/>
      <c r="B2852" s="59"/>
      <c r="C2852" s="53"/>
      <c r="D2852" s="192"/>
      <c r="E2852" s="193"/>
    </row>
    <row r="2853" ht="22.5" customHeight="1">
      <c r="A2853" s="189"/>
      <c r="B2853" s="59"/>
      <c r="C2853" s="53"/>
      <c r="D2853" s="192"/>
      <c r="E2853" s="193"/>
    </row>
    <row r="2854" ht="22.5" customHeight="1">
      <c r="A2854" s="189"/>
      <c r="B2854" s="59"/>
      <c r="C2854" s="53"/>
      <c r="D2854" s="192"/>
      <c r="E2854" s="193"/>
    </row>
    <row r="2855" ht="22.5" customHeight="1">
      <c r="A2855" s="189"/>
      <c r="B2855" s="59"/>
      <c r="C2855" s="53"/>
      <c r="D2855" s="192"/>
      <c r="E2855" s="193"/>
    </row>
    <row r="2856" ht="22.5" customHeight="1">
      <c r="A2856" s="189"/>
      <c r="B2856" s="59"/>
      <c r="C2856" s="53"/>
      <c r="D2856" s="192"/>
      <c r="E2856" s="193"/>
    </row>
    <row r="2857" ht="22.5" customHeight="1">
      <c r="A2857" s="189"/>
      <c r="B2857" s="59"/>
      <c r="C2857" s="53"/>
      <c r="D2857" s="192"/>
      <c r="E2857" s="193"/>
    </row>
    <row r="2858" ht="22.5" customHeight="1">
      <c r="A2858" s="189"/>
      <c r="B2858" s="59"/>
      <c r="C2858" s="53"/>
      <c r="D2858" s="192"/>
      <c r="E2858" s="193"/>
    </row>
    <row r="2859" ht="22.5" customHeight="1">
      <c r="A2859" s="189"/>
      <c r="B2859" s="59"/>
      <c r="C2859" s="53"/>
      <c r="D2859" s="192"/>
      <c r="E2859" s="193"/>
    </row>
    <row r="2860" ht="22.5" customHeight="1">
      <c r="A2860" s="189"/>
      <c r="B2860" s="59"/>
      <c r="C2860" s="53"/>
      <c r="D2860" s="192"/>
      <c r="E2860" s="193"/>
    </row>
    <row r="2861" ht="22.5" customHeight="1">
      <c r="A2861" s="189"/>
      <c r="B2861" s="59"/>
      <c r="C2861" s="53"/>
      <c r="D2861" s="192"/>
      <c r="E2861" s="193"/>
    </row>
    <row r="2862" ht="22.5" customHeight="1">
      <c r="A2862" s="189"/>
      <c r="B2862" s="59"/>
      <c r="C2862" s="53"/>
      <c r="D2862" s="192"/>
      <c r="E2862" s="193"/>
    </row>
    <row r="2863" ht="22.5" customHeight="1">
      <c r="A2863" s="189"/>
      <c r="B2863" s="59"/>
      <c r="C2863" s="53"/>
      <c r="D2863" s="192"/>
      <c r="E2863" s="193"/>
    </row>
    <row r="2864" ht="22.5" customHeight="1">
      <c r="A2864" s="189"/>
      <c r="B2864" s="59"/>
      <c r="C2864" s="53"/>
      <c r="D2864" s="192"/>
      <c r="E2864" s="193"/>
    </row>
    <row r="2865" ht="22.5" customHeight="1">
      <c r="A2865" s="189"/>
      <c r="B2865" s="59"/>
      <c r="C2865" s="53"/>
      <c r="D2865" s="192"/>
      <c r="E2865" s="193"/>
    </row>
    <row r="2866" ht="22.5" customHeight="1">
      <c r="A2866" s="189"/>
      <c r="B2866" s="59"/>
      <c r="C2866" s="53"/>
      <c r="D2866" s="192"/>
      <c r="E2866" s="193"/>
    </row>
    <row r="2867" ht="22.5" customHeight="1">
      <c r="A2867" s="189"/>
      <c r="B2867" s="59"/>
      <c r="C2867" s="53"/>
      <c r="D2867" s="192"/>
      <c r="E2867" s="193"/>
    </row>
    <row r="2868" ht="22.5" customHeight="1">
      <c r="A2868" s="189"/>
      <c r="B2868" s="59"/>
      <c r="C2868" s="53"/>
      <c r="D2868" s="192"/>
      <c r="E2868" s="193"/>
    </row>
    <row r="2869" ht="22.5" customHeight="1">
      <c r="A2869" s="189"/>
      <c r="B2869" s="59"/>
      <c r="C2869" s="53"/>
      <c r="D2869" s="192"/>
      <c r="E2869" s="193"/>
    </row>
    <row r="2870" ht="22.5" customHeight="1">
      <c r="A2870" s="189"/>
      <c r="B2870" s="59"/>
      <c r="C2870" s="53"/>
      <c r="D2870" s="192"/>
      <c r="E2870" s="193"/>
    </row>
    <row r="2871" ht="22.5" customHeight="1">
      <c r="A2871" s="189"/>
      <c r="B2871" s="59"/>
      <c r="C2871" s="53"/>
      <c r="D2871" s="192"/>
      <c r="E2871" s="193"/>
    </row>
    <row r="2872" ht="22.5" customHeight="1">
      <c r="A2872" s="189"/>
      <c r="B2872" s="59"/>
      <c r="C2872" s="53"/>
      <c r="D2872" s="192"/>
      <c r="E2872" s="193"/>
    </row>
    <row r="2873" ht="22.5" customHeight="1">
      <c r="A2873" s="189"/>
      <c r="B2873" s="59"/>
      <c r="C2873" s="53"/>
      <c r="D2873" s="192"/>
      <c r="E2873" s="193"/>
    </row>
    <row r="2874" ht="22.5" customHeight="1">
      <c r="A2874" s="189"/>
      <c r="B2874" s="59"/>
      <c r="C2874" s="53"/>
      <c r="D2874" s="192"/>
      <c r="E2874" s="193"/>
    </row>
    <row r="2875" ht="22.5" customHeight="1">
      <c r="A2875" s="189"/>
      <c r="B2875" s="59"/>
      <c r="C2875" s="53"/>
      <c r="D2875" s="192"/>
      <c r="E2875" s="193"/>
    </row>
    <row r="2876" ht="22.5" customHeight="1">
      <c r="A2876" s="189"/>
      <c r="B2876" s="59"/>
      <c r="C2876" s="53"/>
      <c r="D2876" s="192"/>
      <c r="E2876" s="193"/>
    </row>
    <row r="2877" ht="22.5" customHeight="1">
      <c r="A2877" s="189"/>
      <c r="B2877" s="59"/>
      <c r="C2877" s="53"/>
      <c r="D2877" s="192"/>
      <c r="E2877" s="193"/>
    </row>
    <row r="2878" ht="22.5" customHeight="1">
      <c r="A2878" s="189"/>
      <c r="B2878" s="59"/>
      <c r="C2878" s="53"/>
      <c r="D2878" s="192"/>
      <c r="E2878" s="193"/>
    </row>
  </sheetData>
  <dataValidations>
    <dataValidation type="list" allowBlank="1" sqref="E2:E2878">
      <formula1>"TRI PUTRA TRASINDO,ALMAHYRA DIAN KURNIA,GERBANG SINERGI PRIMA,INFRATECH,CIPTA KARYA TEKNOLOGI,SIMBIKA TEKNOLOGI SOLUSI,ADYAWINSA TELECOMMUNICATION &amp; ELECTRICAL"</formula1>
    </dataValidation>
    <dataValidation type="list" allowBlank="1" sqref="C2:C2878">
      <formula1>"BACKBONE,USER CORPORATE ,OLT"</formula1>
    </dataValidation>
    <dataValidation type="custom" allowBlank="1" showDropDown="1" sqref="A2:A2878">
      <formula1>AND(ISNUMBER(A2),(NOT(OR(NOT(ISERROR(DATEVALUE(A2))),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63"/>
    <col customWidth="1" min="2" max="2" width="24.5"/>
    <col customWidth="1" min="3" max="3" width="85.25"/>
  </cols>
  <sheetData>
    <row r="1">
      <c r="A1" s="195" t="s">
        <v>5739</v>
      </c>
      <c r="B1" s="195" t="s">
        <v>5740</v>
      </c>
      <c r="C1" s="196" t="s">
        <v>5741</v>
      </c>
      <c r="D1" s="45" t="s">
        <v>5742</v>
      </c>
    </row>
    <row r="2">
      <c r="A2" s="197" t="s">
        <v>5743</v>
      </c>
      <c r="B2" s="198" t="s">
        <v>5745</v>
      </c>
      <c r="C2" s="199" t="s">
        <v>5746</v>
      </c>
      <c r="D2" s="199" t="s">
        <v>5747</v>
      </c>
    </row>
    <row r="3">
      <c r="A3" s="197" t="s">
        <v>1873</v>
      </c>
      <c r="B3" s="198" t="s">
        <v>5748</v>
      </c>
      <c r="C3" s="199" t="s">
        <v>5749</v>
      </c>
      <c r="D3" s="199" t="s">
        <v>5747</v>
      </c>
    </row>
    <row r="4">
      <c r="A4" s="197" t="s">
        <v>3639</v>
      </c>
      <c r="B4" s="198" t="s">
        <v>5750</v>
      </c>
      <c r="C4" s="199" t="s">
        <v>5751</v>
      </c>
      <c r="D4" s="199" t="s">
        <v>5747</v>
      </c>
    </row>
    <row r="5">
      <c r="A5" s="197" t="s">
        <v>1873</v>
      </c>
      <c r="B5" s="198" t="s">
        <v>5752</v>
      </c>
      <c r="C5" s="199" t="s">
        <v>5753</v>
      </c>
      <c r="D5" s="199" t="s">
        <v>5754</v>
      </c>
    </row>
    <row r="6">
      <c r="A6" s="197" t="s">
        <v>5755</v>
      </c>
      <c r="B6" s="198" t="s">
        <v>5756</v>
      </c>
      <c r="C6" s="200"/>
      <c r="D6" s="199" t="s">
        <v>5754</v>
      </c>
    </row>
    <row r="7">
      <c r="A7" s="197" t="s">
        <v>5757</v>
      </c>
      <c r="B7" s="198" t="s">
        <v>5758</v>
      </c>
      <c r="C7" s="199" t="s">
        <v>5759</v>
      </c>
      <c r="D7" s="199" t="s">
        <v>5754</v>
      </c>
    </row>
    <row r="8">
      <c r="A8" s="197" t="s">
        <v>5760</v>
      </c>
      <c r="B8" s="198" t="s">
        <v>5761</v>
      </c>
      <c r="C8" s="199" t="s">
        <v>5762</v>
      </c>
      <c r="D8" s="199" t="s">
        <v>5754</v>
      </c>
    </row>
    <row r="9">
      <c r="A9" s="197" t="s">
        <v>5763</v>
      </c>
      <c r="B9" s="198" t="s">
        <v>5764</v>
      </c>
      <c r="C9" s="200"/>
      <c r="D9" s="199" t="s">
        <v>5754</v>
      </c>
    </row>
    <row r="10">
      <c r="A10" s="197" t="s">
        <v>5765</v>
      </c>
      <c r="B10" s="198" t="s">
        <v>5766</v>
      </c>
      <c r="C10" s="199" t="s">
        <v>5753</v>
      </c>
      <c r="D10" s="199" t="s">
        <v>5754</v>
      </c>
    </row>
    <row r="11">
      <c r="A11" s="197" t="s">
        <v>5755</v>
      </c>
      <c r="B11" s="198" t="s">
        <v>5767</v>
      </c>
      <c r="C11" s="200"/>
      <c r="D11" s="199" t="s">
        <v>5754</v>
      </c>
    </row>
    <row r="12">
      <c r="A12" s="197" t="s">
        <v>5768</v>
      </c>
      <c r="B12" s="198" t="s">
        <v>5769</v>
      </c>
      <c r="C12" s="199" t="s">
        <v>5770</v>
      </c>
      <c r="D12" s="199" t="s">
        <v>5754</v>
      </c>
    </row>
    <row r="13">
      <c r="A13" s="197" t="s">
        <v>5771</v>
      </c>
      <c r="B13" s="198" t="s">
        <v>5772</v>
      </c>
      <c r="C13" s="199" t="s">
        <v>5753</v>
      </c>
      <c r="D13" s="199" t="s">
        <v>5754</v>
      </c>
    </row>
    <row r="14">
      <c r="A14" s="197" t="s">
        <v>5773</v>
      </c>
      <c r="B14" s="198" t="s">
        <v>5774</v>
      </c>
      <c r="C14" s="199" t="s">
        <v>5775</v>
      </c>
      <c r="D14" s="199" t="s">
        <v>5754</v>
      </c>
    </row>
    <row r="15">
      <c r="A15" s="197" t="s">
        <v>5776</v>
      </c>
      <c r="B15" s="198" t="s">
        <v>5777</v>
      </c>
      <c r="C15" s="199" t="s">
        <v>5778</v>
      </c>
      <c r="D15" s="199" t="s">
        <v>5747</v>
      </c>
    </row>
    <row r="16">
      <c r="A16" s="197" t="s">
        <v>5768</v>
      </c>
      <c r="B16" s="198" t="s">
        <v>5779</v>
      </c>
      <c r="C16" s="199" t="s">
        <v>5753</v>
      </c>
      <c r="D16" s="199" t="s">
        <v>5754</v>
      </c>
    </row>
    <row r="17">
      <c r="A17" s="197" t="s">
        <v>5780</v>
      </c>
      <c r="B17" s="198" t="s">
        <v>5781</v>
      </c>
      <c r="C17" s="200"/>
      <c r="D17" s="199" t="s">
        <v>5754</v>
      </c>
    </row>
    <row r="18">
      <c r="A18" s="197" t="s">
        <v>5782</v>
      </c>
      <c r="B18" s="198" t="s">
        <v>5783</v>
      </c>
      <c r="C18" s="199" t="s">
        <v>5784</v>
      </c>
      <c r="D18" s="199" t="s">
        <v>5754</v>
      </c>
    </row>
    <row r="19">
      <c r="A19" s="197" t="s">
        <v>5785</v>
      </c>
      <c r="B19" s="198" t="s">
        <v>5786</v>
      </c>
      <c r="C19" s="199" t="s">
        <v>5787</v>
      </c>
      <c r="D19" s="199" t="s">
        <v>5754</v>
      </c>
    </row>
    <row r="20">
      <c r="A20" s="197" t="s">
        <v>5788</v>
      </c>
      <c r="B20" s="198" t="s">
        <v>5789</v>
      </c>
      <c r="C20" s="199" t="s">
        <v>1195</v>
      </c>
      <c r="D20" s="199" t="s">
        <v>5754</v>
      </c>
    </row>
    <row r="21">
      <c r="A21" s="197" t="s">
        <v>5790</v>
      </c>
      <c r="B21" s="198" t="s">
        <v>5791</v>
      </c>
      <c r="C21" s="199" t="s">
        <v>5792</v>
      </c>
      <c r="D21" s="199" t="s">
        <v>5754</v>
      </c>
    </row>
    <row r="22">
      <c r="A22" s="197" t="s">
        <v>5793</v>
      </c>
      <c r="B22" s="198" t="s">
        <v>5794</v>
      </c>
      <c r="C22" s="199" t="s">
        <v>5795</v>
      </c>
      <c r="D22" s="199" t="s">
        <v>5754</v>
      </c>
    </row>
    <row r="23">
      <c r="A23" s="197" t="s">
        <v>5796</v>
      </c>
      <c r="B23" s="198" t="s">
        <v>5798</v>
      </c>
      <c r="C23" s="199" t="s">
        <v>5753</v>
      </c>
      <c r="D23" s="199" t="s">
        <v>5754</v>
      </c>
    </row>
    <row r="24">
      <c r="A24" s="197" t="s">
        <v>3573</v>
      </c>
      <c r="B24" s="198" t="s">
        <v>5799</v>
      </c>
      <c r="C24" s="199" t="s">
        <v>5753</v>
      </c>
      <c r="D24" s="199" t="s">
        <v>5754</v>
      </c>
    </row>
    <row r="25">
      <c r="A25" s="197" t="s">
        <v>5780</v>
      </c>
      <c r="B25" s="198" t="s">
        <v>5800</v>
      </c>
      <c r="C25" s="200"/>
      <c r="D25" s="199" t="s">
        <v>5754</v>
      </c>
    </row>
    <row r="26">
      <c r="A26" s="197" t="s">
        <v>5801</v>
      </c>
      <c r="B26" s="198" t="s">
        <v>5802</v>
      </c>
      <c r="C26" s="200"/>
      <c r="D26" s="199" t="s">
        <v>5754</v>
      </c>
    </row>
    <row r="27">
      <c r="A27" s="197" t="s">
        <v>5803</v>
      </c>
      <c r="B27" s="198" t="s">
        <v>5804</v>
      </c>
      <c r="C27" s="199" t="s">
        <v>5805</v>
      </c>
      <c r="D27" s="199" t="s">
        <v>5754</v>
      </c>
    </row>
    <row r="28">
      <c r="A28" s="197" t="s">
        <v>5806</v>
      </c>
      <c r="B28" s="198" t="s">
        <v>5807</v>
      </c>
      <c r="C28" s="199" t="s">
        <v>5808</v>
      </c>
      <c r="D28" s="199" t="s">
        <v>5754</v>
      </c>
    </row>
    <row r="29">
      <c r="A29" s="197" t="s">
        <v>5809</v>
      </c>
      <c r="B29" s="198" t="s">
        <v>5810</v>
      </c>
      <c r="C29" s="199" t="s">
        <v>5811</v>
      </c>
      <c r="D29" s="199" t="s">
        <v>5754</v>
      </c>
    </row>
    <row r="30">
      <c r="A30" s="197" t="s">
        <v>5812</v>
      </c>
      <c r="B30" s="198" t="s">
        <v>5813</v>
      </c>
      <c r="C30" s="199" t="s">
        <v>5808</v>
      </c>
      <c r="D30" s="199" t="s">
        <v>5754</v>
      </c>
    </row>
    <row r="31">
      <c r="A31" s="197" t="s">
        <v>5814</v>
      </c>
      <c r="B31" s="198" t="s">
        <v>5815</v>
      </c>
      <c r="C31" s="199" t="s">
        <v>5753</v>
      </c>
      <c r="D31" s="199" t="s">
        <v>5754</v>
      </c>
    </row>
    <row r="32">
      <c r="A32" s="197" t="s">
        <v>5816</v>
      </c>
      <c r="B32" s="198" t="s">
        <v>5817</v>
      </c>
      <c r="C32" s="199" t="s">
        <v>5818</v>
      </c>
      <c r="D32" s="199" t="s">
        <v>5754</v>
      </c>
    </row>
    <row r="33">
      <c r="A33" s="197" t="s">
        <v>5793</v>
      </c>
      <c r="B33" s="198" t="s">
        <v>5819</v>
      </c>
      <c r="C33" s="199" t="s">
        <v>5795</v>
      </c>
      <c r="D33" s="199" t="s">
        <v>5754</v>
      </c>
    </row>
    <row r="34">
      <c r="A34" s="197" t="s">
        <v>5793</v>
      </c>
      <c r="B34" s="198" t="s">
        <v>5820</v>
      </c>
      <c r="C34" s="199" t="s">
        <v>5795</v>
      </c>
      <c r="D34" s="199" t="s">
        <v>5754</v>
      </c>
    </row>
    <row r="35">
      <c r="A35" s="197" t="s">
        <v>3592</v>
      </c>
      <c r="B35" s="198" t="s">
        <v>5821</v>
      </c>
      <c r="C35" s="199" t="s">
        <v>5753</v>
      </c>
      <c r="D35" s="199" t="s">
        <v>5754</v>
      </c>
    </row>
    <row r="36">
      <c r="A36" s="197" t="s">
        <v>3592</v>
      </c>
      <c r="B36" s="198" t="s">
        <v>5822</v>
      </c>
      <c r="C36" s="199" t="s">
        <v>5823</v>
      </c>
      <c r="D36" s="199" t="s">
        <v>5754</v>
      </c>
    </row>
    <row r="37">
      <c r="A37" s="197" t="s">
        <v>5824</v>
      </c>
      <c r="B37" s="198" t="s">
        <v>5825</v>
      </c>
      <c r="C37" s="199" t="s">
        <v>5762</v>
      </c>
      <c r="D37" s="199" t="s">
        <v>5754</v>
      </c>
    </row>
    <row r="38">
      <c r="A38" s="197" t="s">
        <v>5826</v>
      </c>
      <c r="B38" s="198" t="s">
        <v>5827</v>
      </c>
      <c r="C38" s="199" t="s">
        <v>5753</v>
      </c>
      <c r="D38" s="199" t="s">
        <v>5754</v>
      </c>
    </row>
    <row r="39">
      <c r="A39" s="197" t="s">
        <v>5828</v>
      </c>
      <c r="B39" s="198" t="s">
        <v>5829</v>
      </c>
      <c r="C39" s="199" t="s">
        <v>5753</v>
      </c>
      <c r="D39" s="199" t="s">
        <v>5754</v>
      </c>
    </row>
    <row r="40">
      <c r="A40" s="197" t="s">
        <v>5768</v>
      </c>
      <c r="B40" s="198" t="s">
        <v>5830</v>
      </c>
      <c r="C40" s="199" t="s">
        <v>5831</v>
      </c>
      <c r="D40" s="199" t="s">
        <v>5747</v>
      </c>
    </row>
    <row r="41">
      <c r="A41" s="197" t="s">
        <v>5832</v>
      </c>
      <c r="B41" s="198" t="s">
        <v>5833</v>
      </c>
      <c r="C41" s="199" t="s">
        <v>5834</v>
      </c>
      <c r="D41" s="199" t="s">
        <v>5754</v>
      </c>
    </row>
    <row r="42">
      <c r="A42" s="197" t="s">
        <v>5780</v>
      </c>
      <c r="B42" s="198" t="s">
        <v>5835</v>
      </c>
      <c r="C42" s="200"/>
      <c r="D42" s="199" t="s">
        <v>5754</v>
      </c>
    </row>
    <row r="43">
      <c r="A43" s="197" t="s">
        <v>5836</v>
      </c>
      <c r="B43" s="198" t="s">
        <v>5837</v>
      </c>
      <c r="C43" s="199" t="s">
        <v>5838</v>
      </c>
      <c r="D43" s="199" t="s">
        <v>5754</v>
      </c>
    </row>
    <row r="44">
      <c r="A44" s="197" t="s">
        <v>5771</v>
      </c>
      <c r="B44" s="198" t="s">
        <v>5839</v>
      </c>
      <c r="C44" s="199" t="s">
        <v>5753</v>
      </c>
      <c r="D44" s="199" t="s">
        <v>5754</v>
      </c>
    </row>
    <row r="45">
      <c r="A45" s="197" t="s">
        <v>5771</v>
      </c>
      <c r="B45" s="198" t="s">
        <v>5840</v>
      </c>
      <c r="C45" s="199" t="s">
        <v>5753</v>
      </c>
      <c r="D45" s="199" t="s">
        <v>5754</v>
      </c>
    </row>
    <row r="46">
      <c r="A46" s="197" t="s">
        <v>5842</v>
      </c>
      <c r="B46" s="198" t="s">
        <v>5843</v>
      </c>
      <c r="C46" s="199" t="s">
        <v>5844</v>
      </c>
      <c r="D46" s="199" t="s">
        <v>5754</v>
      </c>
    </row>
    <row r="47">
      <c r="A47" s="197" t="s">
        <v>3592</v>
      </c>
      <c r="B47" s="198" t="s">
        <v>5845</v>
      </c>
      <c r="C47" s="199" t="s">
        <v>5846</v>
      </c>
      <c r="D47" s="199" t="s">
        <v>5754</v>
      </c>
    </row>
    <row r="48">
      <c r="A48" s="197" t="s">
        <v>5847</v>
      </c>
      <c r="B48" s="198" t="s">
        <v>5848</v>
      </c>
      <c r="C48" s="199" t="s">
        <v>5753</v>
      </c>
      <c r="D48" s="199" t="s">
        <v>5754</v>
      </c>
    </row>
    <row r="49">
      <c r="A49" s="197" t="s">
        <v>5755</v>
      </c>
      <c r="B49" s="198" t="s">
        <v>5849</v>
      </c>
      <c r="C49" s="200"/>
      <c r="D49" s="199" t="s">
        <v>5754</v>
      </c>
    </row>
    <row r="50">
      <c r="A50" s="197" t="s">
        <v>5850</v>
      </c>
      <c r="B50" s="198" t="s">
        <v>5851</v>
      </c>
      <c r="C50" s="199" t="s">
        <v>1195</v>
      </c>
      <c r="D50" s="199" t="s">
        <v>5754</v>
      </c>
    </row>
    <row r="51">
      <c r="A51" s="197" t="s">
        <v>5852</v>
      </c>
      <c r="B51" s="198" t="s">
        <v>5853</v>
      </c>
      <c r="C51" s="199" t="s">
        <v>1195</v>
      </c>
      <c r="D51" s="199" t="s">
        <v>5754</v>
      </c>
    </row>
    <row r="52">
      <c r="A52" s="197" t="s">
        <v>5854</v>
      </c>
      <c r="B52" s="198" t="s">
        <v>5855</v>
      </c>
      <c r="C52" s="199" t="s">
        <v>1195</v>
      </c>
      <c r="D52" s="199" t="s">
        <v>5754</v>
      </c>
    </row>
    <row r="53">
      <c r="A53" s="197" t="s">
        <v>5856</v>
      </c>
      <c r="B53" s="198" t="s">
        <v>5857</v>
      </c>
      <c r="C53" s="199" t="s">
        <v>5795</v>
      </c>
      <c r="D53" s="199" t="s">
        <v>5754</v>
      </c>
    </row>
    <row r="54">
      <c r="A54" s="197" t="s">
        <v>5858</v>
      </c>
      <c r="B54" s="198" t="s">
        <v>5859</v>
      </c>
      <c r="C54" s="199" t="s">
        <v>5795</v>
      </c>
      <c r="D54" s="199" t="s">
        <v>5754</v>
      </c>
    </row>
    <row r="55">
      <c r="A55" s="197" t="s">
        <v>5860</v>
      </c>
      <c r="B55" s="198" t="s">
        <v>5861</v>
      </c>
      <c r="C55" s="200"/>
      <c r="D55" s="199" t="s">
        <v>5754</v>
      </c>
    </row>
    <row r="56">
      <c r="A56" s="197" t="s">
        <v>5862</v>
      </c>
      <c r="B56" s="198" t="s">
        <v>5863</v>
      </c>
      <c r="C56" s="199" t="s">
        <v>5795</v>
      </c>
      <c r="D56" s="199" t="s">
        <v>5754</v>
      </c>
    </row>
    <row r="57">
      <c r="A57" s="197" t="s">
        <v>5864</v>
      </c>
      <c r="B57" s="198" t="s">
        <v>5865</v>
      </c>
      <c r="C57" s="199" t="s">
        <v>5795</v>
      </c>
      <c r="D57" s="199" t="s">
        <v>5754</v>
      </c>
    </row>
    <row r="58">
      <c r="A58" s="197" t="s">
        <v>5866</v>
      </c>
      <c r="B58" s="198" t="s">
        <v>5867</v>
      </c>
      <c r="C58" s="199" t="s">
        <v>5868</v>
      </c>
      <c r="D58" s="199" t="s">
        <v>5754</v>
      </c>
    </row>
    <row r="59">
      <c r="A59" s="197" t="s">
        <v>5869</v>
      </c>
      <c r="B59" s="198" t="s">
        <v>5870</v>
      </c>
      <c r="C59" s="199" t="s">
        <v>5808</v>
      </c>
      <c r="D59" s="199" t="s">
        <v>5754</v>
      </c>
    </row>
    <row r="60">
      <c r="A60" s="197" t="s">
        <v>5871</v>
      </c>
      <c r="B60" s="198" t="s">
        <v>5872</v>
      </c>
      <c r="C60" s="200"/>
      <c r="D60" s="199" t="s">
        <v>5754</v>
      </c>
    </row>
    <row r="61">
      <c r="A61" s="197" t="s">
        <v>5874</v>
      </c>
      <c r="B61" s="198" t="s">
        <v>5875</v>
      </c>
      <c r="C61" s="199" t="s">
        <v>1195</v>
      </c>
      <c r="D61" s="199" t="s">
        <v>5754</v>
      </c>
    </row>
    <row r="62">
      <c r="A62" s="197" t="s">
        <v>5876</v>
      </c>
      <c r="B62" s="198" t="s">
        <v>5877</v>
      </c>
      <c r="C62" s="199" t="s">
        <v>1195</v>
      </c>
      <c r="D62" s="199" t="s">
        <v>5754</v>
      </c>
    </row>
    <row r="63">
      <c r="A63" s="197" t="s">
        <v>5878</v>
      </c>
      <c r="B63" s="198" t="s">
        <v>5879</v>
      </c>
      <c r="C63" s="199" t="s">
        <v>5753</v>
      </c>
      <c r="D63" s="199" t="s">
        <v>5754</v>
      </c>
    </row>
    <row r="64">
      <c r="A64" s="197" t="s">
        <v>5880</v>
      </c>
      <c r="B64" s="198" t="s">
        <v>5881</v>
      </c>
      <c r="C64" s="199" t="s">
        <v>5753</v>
      </c>
      <c r="D64" s="199" t="s">
        <v>5754</v>
      </c>
    </row>
    <row r="65">
      <c r="A65" s="197" t="s">
        <v>5882</v>
      </c>
      <c r="B65" s="198" t="s">
        <v>5883</v>
      </c>
      <c r="C65" s="199" t="s">
        <v>5884</v>
      </c>
      <c r="D65" s="199" t="s">
        <v>5754</v>
      </c>
    </row>
    <row r="66">
      <c r="A66" s="197" t="s">
        <v>5885</v>
      </c>
      <c r="B66" s="198" t="s">
        <v>5886</v>
      </c>
      <c r="C66" s="199" t="s">
        <v>5753</v>
      </c>
      <c r="D66" s="199" t="s">
        <v>5754</v>
      </c>
    </row>
    <row r="67">
      <c r="A67" s="197" t="s">
        <v>5887</v>
      </c>
      <c r="B67" s="198" t="s">
        <v>5888</v>
      </c>
      <c r="C67" s="199" t="s">
        <v>5753</v>
      </c>
      <c r="D67" s="199" t="s">
        <v>5754</v>
      </c>
    </row>
    <row r="68">
      <c r="A68" s="197" t="s">
        <v>5743</v>
      </c>
      <c r="B68" s="198" t="s">
        <v>5889</v>
      </c>
      <c r="C68" s="200"/>
      <c r="D68" s="199" t="s">
        <v>5754</v>
      </c>
    </row>
    <row r="69">
      <c r="A69" s="197" t="s">
        <v>5890</v>
      </c>
      <c r="B69" s="198" t="s">
        <v>5891</v>
      </c>
      <c r="C69" s="199" t="s">
        <v>1195</v>
      </c>
      <c r="D69" s="199" t="s">
        <v>5754</v>
      </c>
    </row>
    <row r="70">
      <c r="A70" s="197" t="s">
        <v>5892</v>
      </c>
      <c r="B70" s="198" t="s">
        <v>5893</v>
      </c>
      <c r="C70" s="199" t="s">
        <v>5795</v>
      </c>
      <c r="D70" s="199" t="s">
        <v>5754</v>
      </c>
    </row>
    <row r="71">
      <c r="A71" s="197" t="s">
        <v>5894</v>
      </c>
      <c r="B71" s="198" t="s">
        <v>5895</v>
      </c>
      <c r="C71" s="199" t="s">
        <v>5753</v>
      </c>
      <c r="D71" s="199" t="s">
        <v>5754</v>
      </c>
    </row>
    <row r="72">
      <c r="A72" s="197" t="s">
        <v>5896</v>
      </c>
      <c r="B72" s="198" t="s">
        <v>5897</v>
      </c>
      <c r="C72" s="199" t="s">
        <v>5753</v>
      </c>
      <c r="D72" s="199" t="s">
        <v>5754</v>
      </c>
    </row>
    <row r="73">
      <c r="A73" s="197" t="s">
        <v>5898</v>
      </c>
      <c r="B73" s="198" t="s">
        <v>5899</v>
      </c>
      <c r="C73" s="199" t="s">
        <v>5900</v>
      </c>
      <c r="D73" s="199" t="s">
        <v>5754</v>
      </c>
    </row>
    <row r="74">
      <c r="A74" s="197" t="s">
        <v>5901</v>
      </c>
      <c r="B74" s="198" t="s">
        <v>5902</v>
      </c>
      <c r="C74" s="199" t="s">
        <v>5903</v>
      </c>
      <c r="D74" s="199" t="s">
        <v>5747</v>
      </c>
    </row>
    <row r="75">
      <c r="A75" s="197" t="s">
        <v>5904</v>
      </c>
      <c r="B75" s="198" t="s">
        <v>5905</v>
      </c>
      <c r="C75" s="199" t="s">
        <v>1195</v>
      </c>
      <c r="D75" s="199" t="s">
        <v>5754</v>
      </c>
    </row>
    <row r="76">
      <c r="A76" s="197" t="s">
        <v>5906</v>
      </c>
      <c r="B76" s="198" t="s">
        <v>5907</v>
      </c>
      <c r="C76" s="199" t="s">
        <v>5753</v>
      </c>
      <c r="D76" s="199" t="s">
        <v>5754</v>
      </c>
    </row>
    <row r="77">
      <c r="A77" s="197" t="s">
        <v>5894</v>
      </c>
      <c r="B77" s="198" t="s">
        <v>5909</v>
      </c>
      <c r="C77" s="199" t="s">
        <v>5753</v>
      </c>
      <c r="D77" s="199" t="s">
        <v>5754</v>
      </c>
    </row>
    <row r="78">
      <c r="A78" s="197" t="s">
        <v>5869</v>
      </c>
      <c r="B78" s="198" t="s">
        <v>5910</v>
      </c>
      <c r="C78" s="199" t="s">
        <v>5911</v>
      </c>
      <c r="D78" s="199" t="s">
        <v>5747</v>
      </c>
    </row>
    <row r="79">
      <c r="A79" s="197" t="s">
        <v>5869</v>
      </c>
      <c r="B79" s="198" t="s">
        <v>5912</v>
      </c>
      <c r="C79" s="199" t="s">
        <v>5913</v>
      </c>
      <c r="D79" s="199" t="s">
        <v>5747</v>
      </c>
    </row>
    <row r="80">
      <c r="A80" s="197" t="s">
        <v>5914</v>
      </c>
      <c r="B80" s="198" t="s">
        <v>5915</v>
      </c>
      <c r="C80" s="199" t="s">
        <v>5916</v>
      </c>
      <c r="D80" s="199" t="s">
        <v>5754</v>
      </c>
    </row>
    <row r="81">
      <c r="A81" s="197" t="s">
        <v>5917</v>
      </c>
      <c r="B81" s="198" t="s">
        <v>5918</v>
      </c>
      <c r="C81" s="199" t="s">
        <v>5916</v>
      </c>
      <c r="D81" s="199" t="s">
        <v>5754</v>
      </c>
    </row>
    <row r="82">
      <c r="A82" s="197" t="s">
        <v>5906</v>
      </c>
      <c r="B82" s="198" t="s">
        <v>5919</v>
      </c>
      <c r="C82" s="199" t="s">
        <v>5920</v>
      </c>
      <c r="D82" s="199" t="s">
        <v>5747</v>
      </c>
    </row>
    <row r="83">
      <c r="A83" s="197" t="s">
        <v>5906</v>
      </c>
      <c r="B83" s="198" t="s">
        <v>5921</v>
      </c>
      <c r="C83" s="199" t="s">
        <v>5753</v>
      </c>
      <c r="D83" s="199" t="s">
        <v>5754</v>
      </c>
    </row>
    <row r="84">
      <c r="A84" s="197" t="s">
        <v>5922</v>
      </c>
      <c r="B84" s="198" t="s">
        <v>5923</v>
      </c>
      <c r="C84" s="199" t="s">
        <v>5795</v>
      </c>
      <c r="D84" s="199" t="s">
        <v>5754</v>
      </c>
    </row>
    <row r="85">
      <c r="A85" s="197" t="s">
        <v>5924</v>
      </c>
      <c r="B85" s="198" t="s">
        <v>5925</v>
      </c>
      <c r="C85" s="199" t="s">
        <v>5926</v>
      </c>
      <c r="D85" s="199" t="s">
        <v>5754</v>
      </c>
    </row>
    <row r="86">
      <c r="A86" s="197" t="s">
        <v>5894</v>
      </c>
      <c r="B86" s="198" t="s">
        <v>5927</v>
      </c>
      <c r="C86" s="199" t="s">
        <v>5753</v>
      </c>
      <c r="D86" s="199" t="s">
        <v>5754</v>
      </c>
    </row>
    <row r="87">
      <c r="A87" s="197" t="s">
        <v>5906</v>
      </c>
      <c r="B87" s="198" t="s">
        <v>5928</v>
      </c>
      <c r="C87" s="199" t="s">
        <v>5753</v>
      </c>
      <c r="D87" s="199" t="s">
        <v>5754</v>
      </c>
    </row>
    <row r="88">
      <c r="A88" s="197" t="s">
        <v>5906</v>
      </c>
      <c r="B88" s="198" t="s">
        <v>5929</v>
      </c>
      <c r="C88" s="199" t="s">
        <v>5753</v>
      </c>
      <c r="D88" s="199" t="s">
        <v>5754</v>
      </c>
    </row>
    <row r="89">
      <c r="A89" s="197" t="s">
        <v>5930</v>
      </c>
      <c r="B89" s="198" t="s">
        <v>5931</v>
      </c>
      <c r="C89" s="199" t="s">
        <v>1195</v>
      </c>
      <c r="D89" s="199" t="s">
        <v>5754</v>
      </c>
    </row>
    <row r="90">
      <c r="A90" s="197" t="s">
        <v>5932</v>
      </c>
      <c r="B90" s="198" t="s">
        <v>5933</v>
      </c>
      <c r="C90" s="199" t="s">
        <v>5934</v>
      </c>
      <c r="D90" s="199" t="s">
        <v>5747</v>
      </c>
    </row>
    <row r="91">
      <c r="A91" s="197" t="s">
        <v>5917</v>
      </c>
      <c r="B91" s="198" t="s">
        <v>5918</v>
      </c>
      <c r="C91" s="199" t="s">
        <v>5916</v>
      </c>
      <c r="D91" s="199" t="s">
        <v>5754</v>
      </c>
    </row>
    <row r="92">
      <c r="A92" s="197" t="s">
        <v>5935</v>
      </c>
      <c r="B92" s="198" t="s">
        <v>5936</v>
      </c>
      <c r="C92" s="199" t="s">
        <v>5844</v>
      </c>
      <c r="D92" s="199" t="s">
        <v>5754</v>
      </c>
    </row>
    <row r="93">
      <c r="A93" s="197" t="s">
        <v>5937</v>
      </c>
      <c r="B93" s="198" t="s">
        <v>5938</v>
      </c>
      <c r="C93" s="199" t="s">
        <v>5753</v>
      </c>
      <c r="D93" s="199" t="s">
        <v>5754</v>
      </c>
    </row>
    <row r="94">
      <c r="A94" s="197" t="s">
        <v>5939</v>
      </c>
      <c r="B94" s="198" t="s">
        <v>5940</v>
      </c>
      <c r="C94" s="199" t="s">
        <v>5941</v>
      </c>
      <c r="D94" s="199" t="s">
        <v>5754</v>
      </c>
    </row>
    <row r="95">
      <c r="A95" s="197" t="s">
        <v>5894</v>
      </c>
      <c r="B95" s="198" t="s">
        <v>5942</v>
      </c>
      <c r="C95" s="199" t="s">
        <v>5753</v>
      </c>
      <c r="D95" s="199" t="s">
        <v>5754</v>
      </c>
    </row>
    <row r="96">
      <c r="A96" s="197" t="s">
        <v>5943</v>
      </c>
      <c r="B96" s="198" t="s">
        <v>5944</v>
      </c>
      <c r="C96" s="199" t="s">
        <v>5945</v>
      </c>
      <c r="D96" s="199" t="s">
        <v>5754</v>
      </c>
    </row>
    <row r="97">
      <c r="A97" s="197" t="s">
        <v>5906</v>
      </c>
      <c r="B97" s="198" t="s">
        <v>5946</v>
      </c>
      <c r="C97" s="199" t="s">
        <v>5753</v>
      </c>
      <c r="D97" s="199" t="s">
        <v>5754</v>
      </c>
    </row>
    <row r="98">
      <c r="A98" s="197" t="s">
        <v>5906</v>
      </c>
      <c r="B98" s="198" t="s">
        <v>5947</v>
      </c>
      <c r="C98" s="199" t="s">
        <v>5753</v>
      </c>
      <c r="D98" s="199" t="s">
        <v>5754</v>
      </c>
    </row>
    <row r="99">
      <c r="A99" s="197" t="s">
        <v>5906</v>
      </c>
      <c r="B99" s="198" t="s">
        <v>5948</v>
      </c>
      <c r="C99" s="199" t="s">
        <v>5753</v>
      </c>
      <c r="D99" s="199" t="s">
        <v>5754</v>
      </c>
    </row>
    <row r="100">
      <c r="A100" s="197" t="s">
        <v>5906</v>
      </c>
      <c r="B100" s="198" t="s">
        <v>5949</v>
      </c>
      <c r="C100" s="199" t="s">
        <v>5753</v>
      </c>
      <c r="D100" s="199" t="s">
        <v>5754</v>
      </c>
    </row>
    <row r="101">
      <c r="A101" s="197" t="s">
        <v>5906</v>
      </c>
      <c r="B101" s="198" t="s">
        <v>5949</v>
      </c>
      <c r="C101" s="199" t="s">
        <v>5753</v>
      </c>
      <c r="D101" s="199" t="s">
        <v>5754</v>
      </c>
    </row>
    <row r="102">
      <c r="A102" s="197" t="s">
        <v>5755</v>
      </c>
      <c r="B102" s="198" t="s">
        <v>5950</v>
      </c>
      <c r="C102" s="199" t="s">
        <v>5951</v>
      </c>
      <c r="D102" s="199" t="s">
        <v>5754</v>
      </c>
    </row>
    <row r="103">
      <c r="A103" s="197" t="s">
        <v>5904</v>
      </c>
      <c r="B103" s="198" t="s">
        <v>5952</v>
      </c>
      <c r="C103" s="199" t="s">
        <v>5900</v>
      </c>
      <c r="D103" s="199" t="s">
        <v>5754</v>
      </c>
    </row>
    <row r="104">
      <c r="A104" s="197" t="s">
        <v>5880</v>
      </c>
      <c r="B104" s="198" t="s">
        <v>5953</v>
      </c>
      <c r="C104" s="199" t="s">
        <v>5753</v>
      </c>
      <c r="D104" s="199" t="s">
        <v>5754</v>
      </c>
    </row>
    <row r="105">
      <c r="A105" s="197" t="s">
        <v>5954</v>
      </c>
      <c r="B105" s="198" t="s">
        <v>5955</v>
      </c>
      <c r="C105" s="199" t="s">
        <v>5795</v>
      </c>
      <c r="D105" s="199" t="s">
        <v>5754</v>
      </c>
    </row>
    <row r="106">
      <c r="A106" s="197" t="s">
        <v>5956</v>
      </c>
      <c r="B106" s="198" t="s">
        <v>5957</v>
      </c>
      <c r="C106" s="199" t="s">
        <v>5958</v>
      </c>
      <c r="D106" s="199" t="s">
        <v>5754</v>
      </c>
    </row>
    <row r="107">
      <c r="A107" s="197" t="s">
        <v>5832</v>
      </c>
      <c r="B107" s="198" t="s">
        <v>5960</v>
      </c>
      <c r="C107" s="199" t="s">
        <v>5762</v>
      </c>
      <c r="D107" s="199" t="s">
        <v>5754</v>
      </c>
    </row>
    <row r="108">
      <c r="A108" s="197" t="s">
        <v>5961</v>
      </c>
      <c r="B108" s="198" t="s">
        <v>5962</v>
      </c>
      <c r="C108" s="200"/>
      <c r="D108" s="199" t="s">
        <v>5754</v>
      </c>
    </row>
    <row r="109">
      <c r="A109" s="197" t="s">
        <v>5963</v>
      </c>
      <c r="B109" s="198" t="s">
        <v>5964</v>
      </c>
      <c r="C109" s="199" t="s">
        <v>5965</v>
      </c>
      <c r="D109" s="199" t="s">
        <v>5754</v>
      </c>
    </row>
    <row r="110">
      <c r="A110" s="197" t="s">
        <v>5966</v>
      </c>
      <c r="B110" s="198" t="s">
        <v>5967</v>
      </c>
      <c r="C110" s="199" t="s">
        <v>5968</v>
      </c>
      <c r="D110" s="199" t="s">
        <v>5754</v>
      </c>
    </row>
    <row r="111">
      <c r="A111" s="197" t="s">
        <v>5969</v>
      </c>
      <c r="B111" s="198" t="s">
        <v>5970</v>
      </c>
      <c r="C111" s="199" t="s">
        <v>5753</v>
      </c>
      <c r="D111" s="199" t="s">
        <v>5754</v>
      </c>
    </row>
    <row r="112">
      <c r="A112" s="197" t="s">
        <v>5971</v>
      </c>
      <c r="B112" s="198" t="s">
        <v>5972</v>
      </c>
      <c r="C112" s="199" t="s">
        <v>5753</v>
      </c>
      <c r="D112" s="199" t="s">
        <v>5754</v>
      </c>
    </row>
    <row r="113">
      <c r="A113" s="197" t="s">
        <v>5973</v>
      </c>
      <c r="B113" s="198" t="s">
        <v>5974</v>
      </c>
      <c r="C113" s="199" t="s">
        <v>5951</v>
      </c>
      <c r="D113" s="199" t="s">
        <v>5754</v>
      </c>
    </row>
    <row r="114">
      <c r="A114" s="197" t="s">
        <v>5975</v>
      </c>
      <c r="B114" s="198" t="s">
        <v>5976</v>
      </c>
      <c r="C114" s="199" t="s">
        <v>5753</v>
      </c>
      <c r="D114" s="199" t="s">
        <v>5754</v>
      </c>
    </row>
    <row r="115">
      <c r="A115" s="197" t="s">
        <v>5977</v>
      </c>
      <c r="B115" s="198" t="s">
        <v>5978</v>
      </c>
      <c r="C115" s="199" t="s">
        <v>5753</v>
      </c>
      <c r="D115" s="199" t="s">
        <v>5754</v>
      </c>
    </row>
    <row r="116">
      <c r="A116" s="197" t="s">
        <v>5922</v>
      </c>
      <c r="B116" s="198" t="s">
        <v>5979</v>
      </c>
      <c r="C116" s="199" t="s">
        <v>5795</v>
      </c>
      <c r="D116" s="199" t="s">
        <v>5754</v>
      </c>
    </row>
    <row r="117">
      <c r="A117" s="197" t="s">
        <v>5869</v>
      </c>
      <c r="B117" s="198" t="s">
        <v>5980</v>
      </c>
      <c r="C117" s="199" t="s">
        <v>5981</v>
      </c>
      <c r="D117" s="199" t="s">
        <v>5754</v>
      </c>
    </row>
    <row r="118">
      <c r="A118" s="197" t="s">
        <v>5982</v>
      </c>
      <c r="B118" s="198" t="s">
        <v>5983</v>
      </c>
      <c r="C118" s="199" t="s">
        <v>5984</v>
      </c>
      <c r="D118" s="199" t="s">
        <v>5754</v>
      </c>
    </row>
    <row r="119">
      <c r="A119" s="197" t="s">
        <v>5894</v>
      </c>
      <c r="B119" s="198" t="s">
        <v>5909</v>
      </c>
      <c r="C119" s="199" t="s">
        <v>5753</v>
      </c>
      <c r="D119" s="199" t="s">
        <v>5754</v>
      </c>
    </row>
    <row r="120">
      <c r="A120" s="197" t="s">
        <v>5793</v>
      </c>
      <c r="B120" s="198" t="s">
        <v>5985</v>
      </c>
      <c r="C120" s="199" t="s">
        <v>5986</v>
      </c>
      <c r="D120" s="199" t="s">
        <v>5754</v>
      </c>
    </row>
    <row r="121">
      <c r="A121" s="197" t="s">
        <v>5987</v>
      </c>
      <c r="B121" s="198" t="s">
        <v>5988</v>
      </c>
      <c r="C121" s="199" t="s">
        <v>5795</v>
      </c>
      <c r="D121" s="199" t="s">
        <v>5754</v>
      </c>
    </row>
    <row r="122">
      <c r="A122" s="197" t="s">
        <v>5906</v>
      </c>
      <c r="B122" s="198" t="s">
        <v>5989</v>
      </c>
      <c r="C122" s="199" t="s">
        <v>5753</v>
      </c>
      <c r="D122" s="199" t="s">
        <v>5754</v>
      </c>
    </row>
    <row r="123">
      <c r="A123" s="197" t="s">
        <v>5906</v>
      </c>
      <c r="B123" s="198" t="s">
        <v>5990</v>
      </c>
      <c r="C123" s="199" t="s">
        <v>5753</v>
      </c>
      <c r="D123" s="199" t="s">
        <v>5754</v>
      </c>
    </row>
    <row r="124">
      <c r="A124" s="197" t="s">
        <v>5906</v>
      </c>
      <c r="B124" s="198" t="s">
        <v>5948</v>
      </c>
      <c r="C124" s="199" t="s">
        <v>5753</v>
      </c>
      <c r="D124" s="199" t="s">
        <v>5754</v>
      </c>
    </row>
    <row r="125">
      <c r="A125" s="197" t="s">
        <v>5906</v>
      </c>
      <c r="B125" s="198" t="s">
        <v>5991</v>
      </c>
      <c r="C125" s="199" t="s">
        <v>5992</v>
      </c>
      <c r="D125" s="199" t="s">
        <v>5747</v>
      </c>
    </row>
    <row r="126">
      <c r="A126" s="197" t="s">
        <v>5906</v>
      </c>
      <c r="B126" s="198" t="s">
        <v>5993</v>
      </c>
      <c r="C126" s="199" t="s">
        <v>5753</v>
      </c>
      <c r="D126" s="199" t="s">
        <v>5754</v>
      </c>
    </row>
    <row r="127">
      <c r="A127" s="197" t="s">
        <v>5755</v>
      </c>
      <c r="B127" s="198" t="s">
        <v>5994</v>
      </c>
      <c r="C127" s="200"/>
      <c r="D127" s="199" t="s">
        <v>5754</v>
      </c>
    </row>
    <row r="128">
      <c r="A128" s="197" t="s">
        <v>5755</v>
      </c>
      <c r="B128" s="198" t="s">
        <v>5995</v>
      </c>
      <c r="C128" s="199" t="s">
        <v>5996</v>
      </c>
      <c r="D128" s="199" t="s">
        <v>5754</v>
      </c>
    </row>
    <row r="129">
      <c r="A129" s="197" t="s">
        <v>5901</v>
      </c>
      <c r="B129" s="198" t="s">
        <v>5997</v>
      </c>
      <c r="C129" s="199" t="s">
        <v>5900</v>
      </c>
      <c r="D129" s="199" t="s">
        <v>5754</v>
      </c>
    </row>
    <row r="130">
      <c r="A130" s="197" t="s">
        <v>5998</v>
      </c>
      <c r="B130" s="198" t="s">
        <v>5999</v>
      </c>
      <c r="C130" s="199" t="s">
        <v>5795</v>
      </c>
      <c r="D130" s="199" t="s">
        <v>5754</v>
      </c>
    </row>
    <row r="131">
      <c r="A131" s="197" t="s">
        <v>6000</v>
      </c>
      <c r="B131" s="198" t="s">
        <v>6001</v>
      </c>
      <c r="C131" s="199" t="s">
        <v>5808</v>
      </c>
      <c r="D131" s="199" t="s">
        <v>5754</v>
      </c>
    </row>
    <row r="132">
      <c r="A132" s="197" t="s">
        <v>5788</v>
      </c>
      <c r="B132" s="198" t="s">
        <v>6002</v>
      </c>
      <c r="C132" s="199" t="s">
        <v>1195</v>
      </c>
      <c r="D132" s="199" t="s">
        <v>5754</v>
      </c>
    </row>
    <row r="133">
      <c r="A133" s="197" t="s">
        <v>6003</v>
      </c>
      <c r="B133" s="198" t="s">
        <v>6004</v>
      </c>
      <c r="C133" s="199" t="s">
        <v>6005</v>
      </c>
      <c r="D133" s="199" t="s">
        <v>5754</v>
      </c>
    </row>
    <row r="134">
      <c r="A134" s="197" t="s">
        <v>5824</v>
      </c>
      <c r="B134" s="198" t="s">
        <v>6006</v>
      </c>
      <c r="C134" s="199" t="s">
        <v>6007</v>
      </c>
      <c r="D134" s="199" t="s">
        <v>5754</v>
      </c>
    </row>
    <row r="135">
      <c r="A135" s="197" t="s">
        <v>5824</v>
      </c>
      <c r="B135" s="198" t="s">
        <v>6008</v>
      </c>
      <c r="C135" s="199" t="s">
        <v>6009</v>
      </c>
      <c r="D135" s="199" t="s">
        <v>5754</v>
      </c>
    </row>
    <row r="136">
      <c r="A136" s="197" t="s">
        <v>5765</v>
      </c>
      <c r="B136" s="198" t="s">
        <v>6010</v>
      </c>
      <c r="C136" s="199" t="s">
        <v>5753</v>
      </c>
      <c r="D136" s="199" t="s">
        <v>5754</v>
      </c>
    </row>
    <row r="137">
      <c r="A137" s="197" t="s">
        <v>5780</v>
      </c>
      <c r="B137" s="198" t="s">
        <v>5800</v>
      </c>
      <c r="C137" s="200"/>
      <c r="D137" s="199" t="s">
        <v>5754</v>
      </c>
    </row>
    <row r="138">
      <c r="A138" s="197" t="s">
        <v>6011</v>
      </c>
      <c r="B138" s="198" t="s">
        <v>6012</v>
      </c>
      <c r="C138" s="199" t="s">
        <v>5753</v>
      </c>
      <c r="D138" s="199" t="s">
        <v>5754</v>
      </c>
    </row>
    <row r="139">
      <c r="A139" s="197" t="s">
        <v>6013</v>
      </c>
      <c r="B139" s="198" t="s">
        <v>6015</v>
      </c>
      <c r="C139" s="199" t="s">
        <v>5762</v>
      </c>
      <c r="D139" s="199" t="s">
        <v>5754</v>
      </c>
    </row>
    <row r="140">
      <c r="A140" s="197" t="s">
        <v>6013</v>
      </c>
      <c r="B140" s="198" t="s">
        <v>6016</v>
      </c>
      <c r="C140" s="199" t="s">
        <v>5762</v>
      </c>
      <c r="D140" s="199" t="s">
        <v>5754</v>
      </c>
    </row>
    <row r="141">
      <c r="A141" s="197" t="s">
        <v>6017</v>
      </c>
      <c r="B141" s="198" t="s">
        <v>6018</v>
      </c>
      <c r="C141" s="199" t="s">
        <v>6019</v>
      </c>
      <c r="D141" s="199" t="s">
        <v>5754</v>
      </c>
    </row>
    <row r="142">
      <c r="A142" s="197" t="s">
        <v>6017</v>
      </c>
      <c r="B142" s="198" t="s">
        <v>6020</v>
      </c>
      <c r="C142" s="199" t="s">
        <v>5753</v>
      </c>
      <c r="D142" s="199" t="s">
        <v>5754</v>
      </c>
    </row>
    <row r="143">
      <c r="A143" s="197" t="s">
        <v>6021</v>
      </c>
      <c r="B143" s="198" t="s">
        <v>6022</v>
      </c>
      <c r="C143" s="199" t="s">
        <v>5795</v>
      </c>
      <c r="D143" s="199" t="s">
        <v>5754</v>
      </c>
    </row>
    <row r="144">
      <c r="A144" s="197" t="s">
        <v>5914</v>
      </c>
      <c r="B144" s="198" t="s">
        <v>6023</v>
      </c>
      <c r="C144" s="199" t="s">
        <v>5808</v>
      </c>
      <c r="D144" s="199" t="s">
        <v>5754</v>
      </c>
    </row>
    <row r="145">
      <c r="A145" s="197" t="s">
        <v>6024</v>
      </c>
      <c r="B145" s="198" t="s">
        <v>6025</v>
      </c>
      <c r="C145" s="199" t="s">
        <v>6026</v>
      </c>
      <c r="D145" s="199" t="s">
        <v>5754</v>
      </c>
    </row>
    <row r="146">
      <c r="A146" s="197" t="s">
        <v>6027</v>
      </c>
      <c r="B146" s="198" t="s">
        <v>6028</v>
      </c>
      <c r="C146" s="199" t="s">
        <v>5951</v>
      </c>
      <c r="D146" s="199" t="s">
        <v>5754</v>
      </c>
    </row>
    <row r="147">
      <c r="A147" s="197" t="s">
        <v>2058</v>
      </c>
      <c r="B147" s="198" t="s">
        <v>6029</v>
      </c>
      <c r="C147" s="199" t="s">
        <v>6030</v>
      </c>
      <c r="D147" s="199" t="s">
        <v>5754</v>
      </c>
    </row>
    <row r="148">
      <c r="A148" s="197" t="s">
        <v>6031</v>
      </c>
      <c r="B148" s="198" t="s">
        <v>6032</v>
      </c>
      <c r="C148" s="199" t="s">
        <v>5916</v>
      </c>
      <c r="D148" s="199" t="s">
        <v>5754</v>
      </c>
    </row>
    <row r="149">
      <c r="A149" s="197" t="s">
        <v>6031</v>
      </c>
      <c r="B149" s="198" t="s">
        <v>6033</v>
      </c>
      <c r="C149" s="199" t="s">
        <v>5808</v>
      </c>
      <c r="D149" s="199" t="s">
        <v>5754</v>
      </c>
    </row>
    <row r="150">
      <c r="A150" s="197" t="s">
        <v>6034</v>
      </c>
      <c r="B150" s="198" t="s">
        <v>6035</v>
      </c>
      <c r="C150" s="199" t="s">
        <v>5753</v>
      </c>
      <c r="D150" s="199" t="s">
        <v>5754</v>
      </c>
    </row>
    <row r="151">
      <c r="A151" s="197" t="s">
        <v>6036</v>
      </c>
      <c r="B151" s="198" t="s">
        <v>6037</v>
      </c>
      <c r="C151" s="199" t="s">
        <v>5951</v>
      </c>
      <c r="D151" s="199" t="s">
        <v>5754</v>
      </c>
    </row>
    <row r="152">
      <c r="A152" s="197" t="s">
        <v>6036</v>
      </c>
      <c r="B152" s="198" t="s">
        <v>6038</v>
      </c>
      <c r="C152" s="199" t="s">
        <v>6039</v>
      </c>
      <c r="D152" s="199" t="s">
        <v>5754</v>
      </c>
    </row>
    <row r="153">
      <c r="A153" s="197" t="s">
        <v>2543</v>
      </c>
      <c r="B153" s="198" t="s">
        <v>6040</v>
      </c>
      <c r="C153" s="199" t="s">
        <v>1195</v>
      </c>
      <c r="D153" s="199" t="s">
        <v>5754</v>
      </c>
    </row>
    <row r="154">
      <c r="A154" s="197" t="s">
        <v>6041</v>
      </c>
      <c r="B154" s="198" t="s">
        <v>6042</v>
      </c>
      <c r="C154" s="199" t="s">
        <v>6043</v>
      </c>
      <c r="D154" s="199" t="s">
        <v>5747</v>
      </c>
    </row>
    <row r="155">
      <c r="A155" s="197" t="s">
        <v>6044</v>
      </c>
      <c r="B155" s="198" t="s">
        <v>6045</v>
      </c>
      <c r="C155" s="199" t="s">
        <v>5753</v>
      </c>
      <c r="D155" s="199" t="s">
        <v>5754</v>
      </c>
    </row>
    <row r="156">
      <c r="A156" s="197" t="s">
        <v>6046</v>
      </c>
      <c r="B156" s="198" t="s">
        <v>6048</v>
      </c>
      <c r="C156" s="199" t="s">
        <v>6049</v>
      </c>
      <c r="D156" s="199" t="s">
        <v>5754</v>
      </c>
    </row>
    <row r="157">
      <c r="A157" s="197" t="s">
        <v>3566</v>
      </c>
      <c r="B157" s="198" t="s">
        <v>6050</v>
      </c>
      <c r="C157" s="199" t="s">
        <v>5753</v>
      </c>
      <c r="D157" s="199" t="s">
        <v>5754</v>
      </c>
    </row>
    <row r="158">
      <c r="A158" s="197" t="s">
        <v>6051</v>
      </c>
      <c r="B158" s="198" t="s">
        <v>6052</v>
      </c>
      <c r="C158" s="199" t="s">
        <v>6053</v>
      </c>
      <c r="D158" s="199" t="s">
        <v>5747</v>
      </c>
    </row>
    <row r="159">
      <c r="A159" s="197" t="s">
        <v>6054</v>
      </c>
      <c r="B159" s="198" t="s">
        <v>6055</v>
      </c>
      <c r="C159" s="199" t="s">
        <v>6056</v>
      </c>
      <c r="D159" s="199" t="s">
        <v>5754</v>
      </c>
    </row>
    <row r="160">
      <c r="A160" s="197" t="s">
        <v>5869</v>
      </c>
      <c r="B160" s="198" t="s">
        <v>5912</v>
      </c>
      <c r="C160" s="199" t="s">
        <v>6057</v>
      </c>
      <c r="D160" s="199" t="s">
        <v>5747</v>
      </c>
    </row>
    <row r="161">
      <c r="A161" s="197" t="s">
        <v>5869</v>
      </c>
      <c r="B161" s="198" t="s">
        <v>6058</v>
      </c>
      <c r="C161" s="199" t="s">
        <v>5795</v>
      </c>
      <c r="D161" s="199" t="s">
        <v>5754</v>
      </c>
    </row>
    <row r="162">
      <c r="A162" s="197" t="s">
        <v>6059</v>
      </c>
      <c r="B162" s="198" t="s">
        <v>6060</v>
      </c>
      <c r="C162" s="199" t="s">
        <v>5795</v>
      </c>
      <c r="D162" s="199" t="s">
        <v>5754</v>
      </c>
    </row>
    <row r="163">
      <c r="A163" s="197" t="s">
        <v>6061</v>
      </c>
      <c r="B163" s="198" t="s">
        <v>6062</v>
      </c>
      <c r="C163" s="199" t="s">
        <v>6063</v>
      </c>
      <c r="D163" s="199" t="s">
        <v>5747</v>
      </c>
    </row>
    <row r="164">
      <c r="A164" s="197" t="s">
        <v>6061</v>
      </c>
      <c r="B164" s="198" t="s">
        <v>6064</v>
      </c>
      <c r="C164" s="199" t="s">
        <v>6065</v>
      </c>
      <c r="D164" s="199" t="s">
        <v>5747</v>
      </c>
    </row>
    <row r="165">
      <c r="A165" s="197" t="s">
        <v>5894</v>
      </c>
      <c r="B165" s="198" t="s">
        <v>6066</v>
      </c>
      <c r="C165" s="199" t="s">
        <v>6067</v>
      </c>
      <c r="D165" s="199" t="s">
        <v>5754</v>
      </c>
    </row>
    <row r="166">
      <c r="A166" s="197" t="s">
        <v>5894</v>
      </c>
      <c r="B166" s="198" t="s">
        <v>6068</v>
      </c>
      <c r="C166" s="199" t="s">
        <v>5753</v>
      </c>
      <c r="D166" s="199" t="s">
        <v>5754</v>
      </c>
    </row>
    <row r="167">
      <c r="A167" s="197" t="s">
        <v>6069</v>
      </c>
      <c r="B167" s="198" t="s">
        <v>6070</v>
      </c>
      <c r="C167" s="199" t="s">
        <v>5753</v>
      </c>
      <c r="D167" s="199" t="s">
        <v>5754</v>
      </c>
    </row>
    <row r="168">
      <c r="A168" s="197" t="s">
        <v>5943</v>
      </c>
      <c r="B168" s="198" t="s">
        <v>6071</v>
      </c>
      <c r="C168" s="199" t="s">
        <v>6072</v>
      </c>
      <c r="D168" s="199" t="s">
        <v>5747</v>
      </c>
    </row>
    <row r="169">
      <c r="A169" s="151"/>
      <c r="B169" s="151"/>
      <c r="C169" s="151"/>
    </row>
    <row r="170">
      <c r="A170" s="151"/>
      <c r="B170" s="151"/>
      <c r="C170" s="151"/>
    </row>
    <row r="171">
      <c r="A171" s="151"/>
      <c r="B171" s="151"/>
      <c r="C171" s="151"/>
    </row>
    <row r="172">
      <c r="A172" s="151"/>
      <c r="B172" s="151"/>
      <c r="C172" s="151"/>
    </row>
    <row r="173">
      <c r="A173" s="151"/>
      <c r="B173" s="151"/>
      <c r="C173" s="151"/>
    </row>
    <row r="174">
      <c r="A174" s="151"/>
      <c r="B174" s="151"/>
      <c r="C174" s="151"/>
    </row>
    <row r="175">
      <c r="A175" s="151"/>
      <c r="B175" s="151"/>
      <c r="C175" s="151"/>
    </row>
    <row r="176">
      <c r="A176" s="151"/>
      <c r="B176" s="151"/>
      <c r="C176" s="151"/>
    </row>
    <row r="177">
      <c r="A177" s="151"/>
      <c r="B177" s="151"/>
      <c r="C177" s="151"/>
    </row>
    <row r="178">
      <c r="A178" s="151"/>
      <c r="B178" s="151"/>
      <c r="C178" s="151"/>
    </row>
    <row r="179">
      <c r="A179" s="151"/>
      <c r="B179" s="151"/>
      <c r="C179" s="151"/>
    </row>
    <row r="180">
      <c r="A180" s="151"/>
      <c r="B180" s="151"/>
      <c r="C180" s="151"/>
    </row>
    <row r="181">
      <c r="A181" s="151"/>
      <c r="B181" s="151"/>
      <c r="C181" s="151"/>
    </row>
    <row r="182">
      <c r="A182" s="151"/>
      <c r="B182" s="151"/>
      <c r="C182" s="151"/>
    </row>
    <row r="183">
      <c r="A183" s="151"/>
      <c r="B183" s="151"/>
      <c r="C183" s="151"/>
    </row>
    <row r="184">
      <c r="A184" s="151"/>
      <c r="B184" s="151"/>
      <c r="C184" s="151"/>
    </row>
    <row r="185">
      <c r="A185" s="151"/>
      <c r="B185" s="151"/>
      <c r="C185" s="151"/>
    </row>
    <row r="186">
      <c r="A186" s="151"/>
      <c r="B186" s="151"/>
      <c r="C186" s="151"/>
    </row>
    <row r="187">
      <c r="A187" s="151"/>
      <c r="B187" s="151"/>
      <c r="C187" s="151"/>
    </row>
    <row r="188">
      <c r="A188" s="151"/>
      <c r="B188" s="151"/>
      <c r="C188" s="151"/>
    </row>
    <row r="189">
      <c r="A189" s="151"/>
      <c r="B189" s="151"/>
      <c r="C189" s="151"/>
    </row>
    <row r="190">
      <c r="A190" s="151"/>
      <c r="B190" s="151"/>
      <c r="C190" s="151"/>
    </row>
    <row r="191">
      <c r="A191" s="151"/>
      <c r="B191" s="151"/>
      <c r="C191" s="151"/>
    </row>
    <row r="192">
      <c r="A192" s="151"/>
      <c r="B192" s="151"/>
      <c r="C192" s="151"/>
    </row>
    <row r="193">
      <c r="A193" s="151"/>
      <c r="B193" s="151"/>
      <c r="C193" s="151"/>
    </row>
    <row r="194">
      <c r="A194" s="151"/>
      <c r="B194" s="151"/>
      <c r="C194" s="151"/>
    </row>
    <row r="195">
      <c r="A195" s="151"/>
      <c r="B195" s="151"/>
      <c r="C195" s="151"/>
    </row>
    <row r="196">
      <c r="A196" s="151"/>
      <c r="B196" s="151"/>
      <c r="C196" s="151"/>
    </row>
    <row r="197">
      <c r="A197" s="151"/>
      <c r="B197" s="151"/>
      <c r="C197" s="151"/>
    </row>
    <row r="198">
      <c r="A198" s="151"/>
      <c r="B198" s="151"/>
      <c r="C198" s="151"/>
    </row>
    <row r="199">
      <c r="A199" s="151"/>
      <c r="B199" s="151"/>
      <c r="C199" s="151"/>
    </row>
    <row r="200">
      <c r="A200" s="151"/>
      <c r="B200" s="151"/>
      <c r="C200" s="151"/>
    </row>
    <row r="201">
      <c r="A201" s="151"/>
      <c r="B201" s="151"/>
      <c r="C201" s="151"/>
    </row>
    <row r="202">
      <c r="A202" s="151"/>
      <c r="B202" s="151"/>
      <c r="C202" s="151"/>
    </row>
    <row r="203">
      <c r="A203" s="151"/>
      <c r="B203" s="151"/>
      <c r="C203" s="151"/>
    </row>
    <row r="204">
      <c r="A204" s="151"/>
      <c r="B204" s="151"/>
      <c r="C204" s="151"/>
    </row>
    <row r="205">
      <c r="A205" s="151"/>
      <c r="B205" s="151"/>
      <c r="C205" s="151"/>
    </row>
    <row r="206">
      <c r="A206" s="151"/>
      <c r="B206" s="151"/>
      <c r="C206" s="151"/>
    </row>
    <row r="207">
      <c r="A207" s="151"/>
      <c r="B207" s="151"/>
      <c r="C207" s="151"/>
    </row>
    <row r="208">
      <c r="A208" s="151"/>
      <c r="B208" s="151"/>
      <c r="C208" s="151"/>
    </row>
    <row r="209">
      <c r="A209" s="151"/>
      <c r="B209" s="151"/>
      <c r="C209" s="151"/>
    </row>
    <row r="210">
      <c r="A210" s="151"/>
      <c r="B210" s="151"/>
      <c r="C210" s="151"/>
    </row>
    <row r="211">
      <c r="A211" s="151"/>
      <c r="B211" s="151"/>
      <c r="C211" s="151"/>
    </row>
    <row r="212">
      <c r="A212" s="151"/>
      <c r="B212" s="151"/>
      <c r="C212" s="151"/>
    </row>
    <row r="213">
      <c r="A213" s="151"/>
      <c r="B213" s="151"/>
      <c r="C213" s="151"/>
    </row>
    <row r="214">
      <c r="A214" s="151"/>
      <c r="B214" s="151"/>
      <c r="C214" s="151"/>
    </row>
    <row r="215">
      <c r="A215" s="151"/>
      <c r="B215" s="151"/>
      <c r="C215" s="151"/>
    </row>
    <row r="216">
      <c r="A216" s="151"/>
      <c r="B216" s="151"/>
      <c r="C216" s="151"/>
    </row>
    <row r="217">
      <c r="A217" s="151"/>
      <c r="B217" s="151"/>
      <c r="C217" s="151"/>
    </row>
    <row r="218">
      <c r="A218" s="151"/>
      <c r="B218" s="151"/>
      <c r="C218" s="151"/>
    </row>
    <row r="219">
      <c r="A219" s="151"/>
      <c r="B219" s="151"/>
      <c r="C219" s="151"/>
    </row>
    <row r="220">
      <c r="A220" s="151"/>
      <c r="B220" s="151"/>
      <c r="C220" s="151"/>
    </row>
    <row r="221">
      <c r="A221" s="151"/>
      <c r="B221" s="151"/>
      <c r="C221" s="151"/>
    </row>
    <row r="222">
      <c r="A222" s="151"/>
      <c r="B222" s="151"/>
      <c r="C222" s="151"/>
    </row>
    <row r="223">
      <c r="A223" s="151"/>
      <c r="B223" s="151"/>
      <c r="C223" s="151"/>
    </row>
    <row r="224">
      <c r="A224" s="151"/>
      <c r="B224" s="151"/>
      <c r="C224" s="151"/>
    </row>
    <row r="225">
      <c r="A225" s="151"/>
      <c r="B225" s="151"/>
      <c r="C225" s="151"/>
    </row>
    <row r="226">
      <c r="A226" s="151"/>
      <c r="B226" s="151"/>
      <c r="C226" s="151"/>
    </row>
    <row r="227">
      <c r="A227" s="151"/>
      <c r="B227" s="151"/>
      <c r="C227" s="151"/>
    </row>
    <row r="228">
      <c r="A228" s="151"/>
      <c r="B228" s="151"/>
      <c r="C228" s="151"/>
    </row>
    <row r="229">
      <c r="A229" s="151"/>
      <c r="B229" s="151"/>
      <c r="C229" s="151"/>
    </row>
    <row r="230">
      <c r="A230" s="151"/>
      <c r="B230" s="151"/>
      <c r="C230" s="151"/>
    </row>
    <row r="231">
      <c r="A231" s="151"/>
      <c r="B231" s="151"/>
      <c r="C231" s="151"/>
    </row>
    <row r="232">
      <c r="A232" s="151"/>
      <c r="B232" s="151"/>
      <c r="C232" s="151"/>
    </row>
    <row r="233">
      <c r="A233" s="151"/>
      <c r="B233" s="151"/>
      <c r="C233" s="151"/>
    </row>
    <row r="234">
      <c r="A234" s="151"/>
      <c r="B234" s="151"/>
      <c r="C234" s="151"/>
    </row>
    <row r="235">
      <c r="A235" s="151"/>
      <c r="B235" s="151"/>
      <c r="C235" s="151"/>
    </row>
    <row r="236">
      <c r="A236" s="151"/>
      <c r="B236" s="151"/>
      <c r="C236" s="151"/>
    </row>
    <row r="237">
      <c r="A237" s="151"/>
      <c r="B237" s="151"/>
      <c r="C237" s="151"/>
    </row>
    <row r="238">
      <c r="A238" s="151"/>
      <c r="B238" s="151"/>
      <c r="C238" s="151"/>
    </row>
    <row r="239">
      <c r="A239" s="151"/>
      <c r="B239" s="151"/>
      <c r="C239" s="151"/>
    </row>
    <row r="240">
      <c r="A240" s="151"/>
      <c r="B240" s="151"/>
      <c r="C240" s="151"/>
    </row>
    <row r="241">
      <c r="A241" s="151"/>
      <c r="B241" s="151"/>
      <c r="C241" s="151"/>
    </row>
    <row r="242">
      <c r="A242" s="151"/>
      <c r="B242" s="151"/>
      <c r="C242" s="151"/>
    </row>
    <row r="243">
      <c r="A243" s="151"/>
      <c r="B243" s="151"/>
      <c r="C243" s="151"/>
    </row>
    <row r="244">
      <c r="A244" s="151"/>
      <c r="B244" s="151"/>
      <c r="C244" s="151"/>
    </row>
    <row r="245">
      <c r="A245" s="151"/>
      <c r="B245" s="151"/>
      <c r="C245" s="151"/>
    </row>
    <row r="246">
      <c r="A246" s="151"/>
      <c r="B246" s="151"/>
      <c r="C246" s="151"/>
    </row>
    <row r="247">
      <c r="A247" s="151"/>
      <c r="B247" s="151"/>
      <c r="C247" s="151"/>
    </row>
    <row r="248">
      <c r="A248" s="151"/>
      <c r="B248" s="151"/>
      <c r="C248" s="151"/>
    </row>
    <row r="249">
      <c r="A249" s="151"/>
      <c r="B249" s="151"/>
      <c r="C249" s="151"/>
    </row>
    <row r="250">
      <c r="A250" s="151"/>
      <c r="B250" s="151"/>
      <c r="C250" s="151"/>
    </row>
    <row r="251">
      <c r="A251" s="151"/>
      <c r="B251" s="151"/>
      <c r="C251" s="151"/>
    </row>
    <row r="252">
      <c r="A252" s="151"/>
      <c r="B252" s="151"/>
      <c r="C252" s="151"/>
    </row>
    <row r="253">
      <c r="A253" s="151"/>
      <c r="B253" s="151"/>
      <c r="C253" s="151"/>
    </row>
    <row r="254">
      <c r="A254" s="151"/>
      <c r="B254" s="151"/>
      <c r="C254" s="151"/>
    </row>
    <row r="255">
      <c r="A255" s="151"/>
      <c r="B255" s="151"/>
      <c r="C255" s="151"/>
    </row>
    <row r="256">
      <c r="A256" s="151"/>
      <c r="B256" s="151"/>
      <c r="C256" s="151"/>
    </row>
    <row r="257">
      <c r="A257" s="151"/>
      <c r="B257" s="151"/>
      <c r="C257" s="151"/>
    </row>
    <row r="258">
      <c r="A258" s="151"/>
      <c r="B258" s="151"/>
      <c r="C258" s="151"/>
    </row>
    <row r="259">
      <c r="A259" s="151"/>
      <c r="B259" s="151"/>
      <c r="C259" s="151"/>
    </row>
    <row r="260">
      <c r="A260" s="151"/>
      <c r="B260" s="151"/>
      <c r="C260" s="151"/>
    </row>
    <row r="261">
      <c r="A261" s="151"/>
      <c r="B261" s="151"/>
      <c r="C261" s="151"/>
    </row>
    <row r="262">
      <c r="A262" s="151"/>
      <c r="B262" s="151"/>
      <c r="C262" s="151"/>
    </row>
    <row r="263">
      <c r="A263" s="151"/>
      <c r="B263" s="151"/>
      <c r="C263" s="151"/>
    </row>
    <row r="264">
      <c r="A264" s="151"/>
      <c r="B264" s="151"/>
      <c r="C264" s="151"/>
    </row>
    <row r="265">
      <c r="A265" s="151"/>
      <c r="B265" s="151"/>
      <c r="C265" s="151"/>
    </row>
    <row r="266">
      <c r="A266" s="151"/>
      <c r="B266" s="151"/>
      <c r="C266" s="151"/>
    </row>
    <row r="267">
      <c r="A267" s="151"/>
      <c r="B267" s="151"/>
      <c r="C267" s="151"/>
    </row>
    <row r="268">
      <c r="A268" s="151"/>
      <c r="B268" s="151"/>
      <c r="C268" s="151"/>
    </row>
    <row r="269">
      <c r="A269" s="151"/>
      <c r="B269" s="151"/>
      <c r="C269" s="151"/>
    </row>
    <row r="270">
      <c r="A270" s="151"/>
      <c r="B270" s="151"/>
      <c r="C270" s="151"/>
    </row>
    <row r="271">
      <c r="A271" s="151"/>
      <c r="B271" s="151"/>
      <c r="C271" s="151"/>
    </row>
    <row r="272">
      <c r="A272" s="151"/>
      <c r="B272" s="151"/>
      <c r="C272" s="151"/>
    </row>
    <row r="273">
      <c r="A273" s="151"/>
      <c r="B273" s="151"/>
      <c r="C273" s="151"/>
    </row>
    <row r="274">
      <c r="A274" s="151"/>
      <c r="B274" s="151"/>
      <c r="C274" s="151"/>
    </row>
    <row r="275">
      <c r="A275" s="151"/>
      <c r="B275" s="151"/>
      <c r="C275" s="151"/>
    </row>
    <row r="276">
      <c r="A276" s="151"/>
      <c r="B276" s="151"/>
      <c r="C276" s="151"/>
    </row>
    <row r="277">
      <c r="A277" s="151"/>
      <c r="B277" s="151"/>
      <c r="C277" s="151"/>
    </row>
    <row r="278">
      <c r="A278" s="151"/>
      <c r="B278" s="151"/>
      <c r="C278" s="151"/>
    </row>
    <row r="279">
      <c r="A279" s="151"/>
      <c r="B279" s="151"/>
      <c r="C279" s="151"/>
    </row>
    <row r="280">
      <c r="A280" s="151"/>
      <c r="B280" s="151"/>
      <c r="C280" s="151"/>
    </row>
    <row r="281">
      <c r="A281" s="151"/>
      <c r="B281" s="151"/>
      <c r="C281" s="151"/>
    </row>
    <row r="282">
      <c r="A282" s="151"/>
      <c r="B282" s="151"/>
      <c r="C282" s="151"/>
    </row>
    <row r="283">
      <c r="A283" s="151"/>
      <c r="B283" s="151"/>
      <c r="C283" s="151"/>
    </row>
    <row r="284">
      <c r="A284" s="151"/>
      <c r="B284" s="151"/>
      <c r="C284" s="151"/>
    </row>
    <row r="285">
      <c r="A285" s="151"/>
      <c r="B285" s="151"/>
      <c r="C285" s="151"/>
    </row>
    <row r="286">
      <c r="A286" s="151"/>
      <c r="B286" s="151"/>
      <c r="C286" s="151"/>
    </row>
    <row r="287">
      <c r="A287" s="151"/>
      <c r="B287" s="151"/>
      <c r="C287" s="151"/>
    </row>
    <row r="288">
      <c r="A288" s="151"/>
      <c r="B288" s="151"/>
      <c r="C288" s="151"/>
    </row>
    <row r="289">
      <c r="A289" s="151"/>
      <c r="B289" s="151"/>
      <c r="C289" s="151"/>
    </row>
    <row r="290">
      <c r="A290" s="151"/>
      <c r="B290" s="151"/>
      <c r="C290" s="151"/>
    </row>
    <row r="291">
      <c r="A291" s="151"/>
      <c r="B291" s="151"/>
      <c r="C291" s="151"/>
    </row>
    <row r="292">
      <c r="A292" s="151"/>
      <c r="B292" s="151"/>
      <c r="C292" s="151"/>
    </row>
    <row r="293">
      <c r="A293" s="151"/>
      <c r="B293" s="151"/>
      <c r="C293" s="151"/>
    </row>
    <row r="294">
      <c r="A294" s="151"/>
      <c r="B294" s="151"/>
      <c r="C294" s="151"/>
    </row>
    <row r="295">
      <c r="A295" s="151"/>
      <c r="B295" s="151"/>
      <c r="C295" s="151"/>
    </row>
    <row r="296">
      <c r="A296" s="151"/>
      <c r="B296" s="151"/>
      <c r="C296" s="151"/>
    </row>
    <row r="297">
      <c r="A297" s="151"/>
      <c r="B297" s="151"/>
      <c r="C297" s="151"/>
    </row>
    <row r="298">
      <c r="A298" s="151"/>
      <c r="B298" s="151"/>
      <c r="C298" s="151"/>
    </row>
    <row r="299">
      <c r="A299" s="151"/>
      <c r="B299" s="151"/>
      <c r="C299" s="151"/>
    </row>
    <row r="300">
      <c r="A300" s="151"/>
      <c r="B300" s="151"/>
      <c r="C300" s="151"/>
    </row>
    <row r="301">
      <c r="A301" s="151"/>
      <c r="B301" s="151"/>
      <c r="C301" s="151"/>
    </row>
    <row r="302">
      <c r="A302" s="151"/>
      <c r="B302" s="151"/>
      <c r="C302" s="151"/>
    </row>
    <row r="303">
      <c r="A303" s="151"/>
      <c r="B303" s="151"/>
      <c r="C303" s="151"/>
    </row>
    <row r="304">
      <c r="A304" s="151"/>
      <c r="B304" s="151"/>
      <c r="C304" s="151"/>
    </row>
    <row r="305">
      <c r="A305" s="151"/>
      <c r="B305" s="151"/>
      <c r="C305" s="151"/>
    </row>
    <row r="306">
      <c r="A306" s="151"/>
      <c r="B306" s="151"/>
      <c r="C306" s="151"/>
    </row>
    <row r="307">
      <c r="A307" s="151"/>
      <c r="B307" s="151"/>
      <c r="C307" s="151"/>
    </row>
    <row r="308">
      <c r="A308" s="151"/>
      <c r="B308" s="151"/>
      <c r="C308" s="151"/>
    </row>
    <row r="309">
      <c r="A309" s="151"/>
      <c r="B309" s="151"/>
      <c r="C309" s="151"/>
    </row>
    <row r="310">
      <c r="A310" s="151"/>
      <c r="B310" s="151"/>
      <c r="C310" s="151"/>
    </row>
    <row r="311">
      <c r="A311" s="151"/>
      <c r="B311" s="151"/>
      <c r="C311" s="151"/>
    </row>
    <row r="312">
      <c r="A312" s="151"/>
      <c r="B312" s="151"/>
      <c r="C312" s="151"/>
    </row>
    <row r="313">
      <c r="A313" s="151"/>
      <c r="B313" s="151"/>
      <c r="C313" s="151"/>
    </row>
    <row r="314">
      <c r="A314" s="151"/>
      <c r="B314" s="151"/>
      <c r="C314" s="151"/>
    </row>
    <row r="315">
      <c r="A315" s="151"/>
      <c r="B315" s="151"/>
      <c r="C315" s="151"/>
    </row>
    <row r="316">
      <c r="A316" s="151"/>
      <c r="B316" s="151"/>
      <c r="C316" s="151"/>
    </row>
    <row r="317">
      <c r="A317" s="151"/>
      <c r="B317" s="151"/>
      <c r="C317" s="151"/>
    </row>
    <row r="318">
      <c r="A318" s="151"/>
      <c r="B318" s="151"/>
      <c r="C318" s="151"/>
    </row>
    <row r="319">
      <c r="A319" s="151"/>
      <c r="B319" s="151"/>
      <c r="C319" s="151"/>
    </row>
    <row r="320">
      <c r="A320" s="151"/>
      <c r="B320" s="151"/>
      <c r="C320" s="151"/>
    </row>
    <row r="321">
      <c r="A321" s="151"/>
      <c r="B321" s="151"/>
      <c r="C321" s="151"/>
    </row>
    <row r="322">
      <c r="A322" s="151"/>
      <c r="B322" s="151"/>
      <c r="C322" s="151"/>
    </row>
    <row r="323">
      <c r="A323" s="151"/>
      <c r="B323" s="151"/>
      <c r="C323" s="151"/>
    </row>
    <row r="324">
      <c r="A324" s="151"/>
      <c r="B324" s="151"/>
      <c r="C324" s="151"/>
    </row>
    <row r="325">
      <c r="A325" s="151"/>
      <c r="B325" s="151"/>
      <c r="C325" s="151"/>
    </row>
    <row r="326">
      <c r="A326" s="151"/>
      <c r="B326" s="151"/>
      <c r="C326" s="151"/>
    </row>
    <row r="327">
      <c r="A327" s="151"/>
      <c r="B327" s="151"/>
      <c r="C327" s="151"/>
    </row>
    <row r="328">
      <c r="A328" s="151"/>
      <c r="B328" s="151"/>
      <c r="C328" s="151"/>
    </row>
    <row r="329">
      <c r="A329" s="151"/>
      <c r="B329" s="151"/>
      <c r="C329" s="151"/>
    </row>
    <row r="330">
      <c r="A330" s="151"/>
      <c r="B330" s="151"/>
      <c r="C330" s="151"/>
    </row>
    <row r="331">
      <c r="A331" s="151"/>
      <c r="B331" s="151"/>
      <c r="C331" s="151"/>
    </row>
    <row r="332">
      <c r="A332" s="151"/>
      <c r="B332" s="151"/>
      <c r="C332" s="151"/>
    </row>
    <row r="333">
      <c r="A333" s="151"/>
      <c r="B333" s="151"/>
      <c r="C333" s="151"/>
    </row>
    <row r="334">
      <c r="A334" s="151"/>
      <c r="B334" s="151"/>
      <c r="C334" s="151"/>
    </row>
    <row r="335">
      <c r="A335" s="151"/>
      <c r="B335" s="151"/>
      <c r="C335" s="151"/>
    </row>
    <row r="336">
      <c r="A336" s="151"/>
      <c r="B336" s="151"/>
      <c r="C336" s="151"/>
    </row>
    <row r="337">
      <c r="A337" s="151"/>
      <c r="B337" s="151"/>
      <c r="C337" s="151"/>
    </row>
    <row r="338">
      <c r="A338" s="151"/>
      <c r="B338" s="151"/>
      <c r="C338" s="151"/>
    </row>
    <row r="339">
      <c r="A339" s="151"/>
      <c r="B339" s="151"/>
      <c r="C339" s="151"/>
    </row>
    <row r="340">
      <c r="A340" s="151"/>
      <c r="B340" s="151"/>
      <c r="C340" s="151"/>
    </row>
    <row r="341">
      <c r="A341" s="151"/>
      <c r="B341" s="151"/>
      <c r="C341" s="151"/>
    </row>
    <row r="342">
      <c r="A342" s="151"/>
      <c r="B342" s="151"/>
      <c r="C342" s="151"/>
    </row>
    <row r="343">
      <c r="A343" s="151"/>
      <c r="B343" s="151"/>
      <c r="C343" s="151"/>
    </row>
    <row r="344">
      <c r="A344" s="151"/>
      <c r="B344" s="151"/>
      <c r="C344" s="151"/>
    </row>
    <row r="345">
      <c r="A345" s="151"/>
      <c r="B345" s="151"/>
      <c r="C345" s="151"/>
    </row>
    <row r="346">
      <c r="A346" s="151"/>
      <c r="B346" s="151"/>
      <c r="C346" s="151"/>
    </row>
    <row r="347">
      <c r="A347" s="151"/>
      <c r="B347" s="151"/>
      <c r="C347" s="151"/>
    </row>
    <row r="348">
      <c r="A348" s="151"/>
      <c r="B348" s="151"/>
      <c r="C348" s="151"/>
    </row>
    <row r="349">
      <c r="A349" s="151"/>
      <c r="B349" s="151"/>
      <c r="C349" s="151"/>
    </row>
    <row r="350">
      <c r="A350" s="151"/>
      <c r="B350" s="151"/>
      <c r="C350" s="151"/>
    </row>
    <row r="351">
      <c r="A351" s="151"/>
      <c r="B351" s="151"/>
      <c r="C351" s="151"/>
    </row>
    <row r="352">
      <c r="A352" s="151"/>
      <c r="B352" s="151"/>
      <c r="C352" s="151"/>
    </row>
    <row r="353">
      <c r="A353" s="151"/>
      <c r="B353" s="151"/>
      <c r="C353" s="151"/>
    </row>
    <row r="354">
      <c r="A354" s="151"/>
      <c r="B354" s="151"/>
      <c r="C354" s="151"/>
    </row>
    <row r="355">
      <c r="A355" s="151"/>
      <c r="B355" s="151"/>
      <c r="C355" s="151"/>
    </row>
    <row r="356">
      <c r="A356" s="151"/>
      <c r="B356" s="151"/>
      <c r="C356" s="151"/>
    </row>
    <row r="357">
      <c r="A357" s="151"/>
      <c r="B357" s="151"/>
      <c r="C357" s="151"/>
    </row>
    <row r="358">
      <c r="A358" s="151"/>
      <c r="B358" s="151"/>
      <c r="C358" s="151"/>
    </row>
    <row r="359">
      <c r="A359" s="151"/>
      <c r="B359" s="151"/>
      <c r="C359" s="151"/>
    </row>
    <row r="360">
      <c r="A360" s="151"/>
      <c r="B360" s="151"/>
      <c r="C360" s="151"/>
    </row>
    <row r="361">
      <c r="A361" s="151"/>
      <c r="B361" s="151"/>
      <c r="C361" s="151"/>
    </row>
    <row r="362">
      <c r="A362" s="151"/>
      <c r="B362" s="151"/>
      <c r="C362" s="151"/>
    </row>
    <row r="363">
      <c r="A363" s="151"/>
      <c r="B363" s="151"/>
      <c r="C363" s="151"/>
    </row>
    <row r="364">
      <c r="A364" s="151"/>
      <c r="B364" s="151"/>
      <c r="C364" s="151"/>
    </row>
    <row r="365">
      <c r="A365" s="151"/>
      <c r="B365" s="151"/>
      <c r="C365" s="151"/>
    </row>
    <row r="366">
      <c r="A366" s="151"/>
      <c r="B366" s="151"/>
      <c r="C366" s="151"/>
    </row>
    <row r="367">
      <c r="A367" s="151"/>
      <c r="B367" s="151"/>
      <c r="C367" s="151"/>
    </row>
    <row r="368">
      <c r="A368" s="151"/>
      <c r="B368" s="151"/>
      <c r="C368" s="151"/>
    </row>
    <row r="369">
      <c r="A369" s="151"/>
      <c r="B369" s="151"/>
      <c r="C369" s="151"/>
    </row>
    <row r="370">
      <c r="A370" s="151"/>
      <c r="B370" s="151"/>
      <c r="C370" s="151"/>
    </row>
    <row r="371">
      <c r="A371" s="151"/>
      <c r="B371" s="151"/>
      <c r="C371" s="151"/>
    </row>
    <row r="372">
      <c r="A372" s="151"/>
      <c r="B372" s="151"/>
      <c r="C372" s="151"/>
    </row>
    <row r="373">
      <c r="A373" s="151"/>
      <c r="B373" s="151"/>
      <c r="C373" s="151"/>
    </row>
    <row r="374">
      <c r="A374" s="151"/>
      <c r="B374" s="151"/>
      <c r="C374" s="151"/>
    </row>
    <row r="375">
      <c r="A375" s="151"/>
      <c r="B375" s="151"/>
      <c r="C375" s="151"/>
    </row>
    <row r="376">
      <c r="A376" s="151"/>
      <c r="B376" s="151"/>
      <c r="C376" s="151"/>
    </row>
    <row r="377">
      <c r="A377" s="151"/>
      <c r="B377" s="151"/>
      <c r="C377" s="151"/>
    </row>
    <row r="378">
      <c r="A378" s="151"/>
      <c r="B378" s="151"/>
      <c r="C378" s="151"/>
    </row>
    <row r="379">
      <c r="A379" s="151"/>
      <c r="B379" s="151"/>
      <c r="C379" s="151"/>
    </row>
    <row r="380">
      <c r="A380" s="151"/>
      <c r="B380" s="151"/>
      <c r="C380" s="151"/>
    </row>
    <row r="381">
      <c r="A381" s="151"/>
      <c r="B381" s="151"/>
      <c r="C381" s="151"/>
    </row>
    <row r="382">
      <c r="A382" s="151"/>
      <c r="B382" s="151"/>
      <c r="C382" s="151"/>
    </row>
    <row r="383">
      <c r="A383" s="151"/>
      <c r="B383" s="151"/>
      <c r="C383" s="151"/>
    </row>
    <row r="384">
      <c r="A384" s="151"/>
      <c r="B384" s="151"/>
      <c r="C384" s="151"/>
    </row>
    <row r="385">
      <c r="A385" s="151"/>
      <c r="B385" s="151"/>
      <c r="C385" s="151"/>
    </row>
    <row r="386">
      <c r="A386" s="151"/>
      <c r="B386" s="151"/>
      <c r="C386" s="151"/>
    </row>
    <row r="387">
      <c r="A387" s="151"/>
      <c r="B387" s="151"/>
      <c r="C387" s="151"/>
    </row>
    <row r="388">
      <c r="A388" s="151"/>
      <c r="B388" s="151"/>
      <c r="C388" s="151"/>
    </row>
    <row r="389">
      <c r="A389" s="151"/>
      <c r="B389" s="151"/>
      <c r="C389" s="151"/>
    </row>
    <row r="390">
      <c r="A390" s="151"/>
      <c r="B390" s="151"/>
      <c r="C390" s="151"/>
    </row>
    <row r="391">
      <c r="A391" s="151"/>
      <c r="B391" s="151"/>
      <c r="C391" s="151"/>
    </row>
    <row r="392">
      <c r="A392" s="151"/>
      <c r="B392" s="151"/>
      <c r="C392" s="151"/>
    </row>
    <row r="393">
      <c r="A393" s="151"/>
      <c r="B393" s="151"/>
      <c r="C393" s="151"/>
    </row>
    <row r="394">
      <c r="A394" s="151"/>
      <c r="B394" s="151"/>
      <c r="C394" s="151"/>
    </row>
    <row r="395">
      <c r="A395" s="151"/>
      <c r="B395" s="151"/>
      <c r="C395" s="151"/>
    </row>
    <row r="396">
      <c r="A396" s="151"/>
      <c r="B396" s="151"/>
      <c r="C396" s="151"/>
    </row>
    <row r="397">
      <c r="A397" s="151"/>
      <c r="B397" s="151"/>
      <c r="C397" s="151"/>
    </row>
    <row r="398">
      <c r="A398" s="151"/>
      <c r="B398" s="151"/>
      <c r="C398" s="151"/>
    </row>
    <row r="399">
      <c r="A399" s="151"/>
      <c r="B399" s="151"/>
      <c r="C399" s="151"/>
    </row>
    <row r="400">
      <c r="A400" s="151"/>
      <c r="B400" s="151"/>
      <c r="C400" s="151"/>
    </row>
    <row r="401">
      <c r="A401" s="151"/>
      <c r="B401" s="151"/>
      <c r="C401" s="151"/>
    </row>
    <row r="402">
      <c r="A402" s="151"/>
      <c r="B402" s="151"/>
      <c r="C402" s="151"/>
    </row>
    <row r="403">
      <c r="A403" s="151"/>
      <c r="B403" s="151"/>
      <c r="C403" s="151"/>
    </row>
    <row r="404">
      <c r="A404" s="151"/>
      <c r="B404" s="151"/>
      <c r="C404" s="151"/>
    </row>
    <row r="405">
      <c r="A405" s="151"/>
      <c r="B405" s="151"/>
      <c r="C405" s="151"/>
    </row>
    <row r="406">
      <c r="A406" s="151"/>
      <c r="B406" s="151"/>
      <c r="C406" s="151"/>
    </row>
    <row r="407">
      <c r="A407" s="151"/>
      <c r="B407" s="151"/>
      <c r="C407" s="151"/>
    </row>
    <row r="408">
      <c r="A408" s="151"/>
      <c r="B408" s="151"/>
      <c r="C408" s="151"/>
    </row>
    <row r="409">
      <c r="A409" s="151"/>
      <c r="B409" s="151"/>
      <c r="C409" s="151"/>
    </row>
    <row r="410">
      <c r="A410" s="151"/>
      <c r="B410" s="151"/>
      <c r="C410" s="151"/>
    </row>
    <row r="411">
      <c r="A411" s="151"/>
      <c r="B411" s="151"/>
      <c r="C411" s="151"/>
    </row>
    <row r="412">
      <c r="A412" s="151"/>
      <c r="B412" s="151"/>
      <c r="C412" s="151"/>
    </row>
    <row r="413">
      <c r="A413" s="151"/>
      <c r="B413" s="151"/>
      <c r="C413" s="151"/>
    </row>
    <row r="414">
      <c r="A414" s="151"/>
      <c r="B414" s="151"/>
      <c r="C414" s="151"/>
    </row>
    <row r="415">
      <c r="A415" s="151"/>
      <c r="B415" s="151"/>
      <c r="C415" s="151"/>
    </row>
    <row r="416">
      <c r="A416" s="151"/>
      <c r="B416" s="151"/>
      <c r="C416" s="151"/>
    </row>
    <row r="417">
      <c r="A417" s="151"/>
      <c r="B417" s="151"/>
      <c r="C417" s="151"/>
    </row>
    <row r="418">
      <c r="A418" s="151"/>
      <c r="B418" s="151"/>
      <c r="C418" s="151"/>
    </row>
    <row r="419">
      <c r="A419" s="151"/>
      <c r="B419" s="151"/>
      <c r="C419" s="151"/>
    </row>
    <row r="420">
      <c r="A420" s="151"/>
      <c r="B420" s="151"/>
      <c r="C420" s="151"/>
    </row>
    <row r="421">
      <c r="A421" s="151"/>
      <c r="B421" s="151"/>
      <c r="C421" s="151"/>
    </row>
    <row r="422">
      <c r="A422" s="151"/>
      <c r="B422" s="151"/>
      <c r="C422" s="151"/>
    </row>
    <row r="423">
      <c r="A423" s="151"/>
      <c r="B423" s="151"/>
      <c r="C423" s="151"/>
    </row>
    <row r="424">
      <c r="A424" s="151"/>
      <c r="B424" s="151"/>
      <c r="C424" s="151"/>
    </row>
    <row r="425">
      <c r="A425" s="151"/>
      <c r="B425" s="151"/>
      <c r="C425" s="151"/>
    </row>
    <row r="426">
      <c r="A426" s="151"/>
      <c r="B426" s="151"/>
      <c r="C426" s="151"/>
    </row>
    <row r="427">
      <c r="A427" s="151"/>
      <c r="B427" s="151"/>
      <c r="C427" s="151"/>
    </row>
    <row r="428">
      <c r="A428" s="151"/>
      <c r="B428" s="151"/>
      <c r="C428" s="151"/>
    </row>
    <row r="429">
      <c r="A429" s="151"/>
      <c r="B429" s="151"/>
      <c r="C429" s="151"/>
    </row>
    <row r="430">
      <c r="A430" s="151"/>
      <c r="B430" s="151"/>
      <c r="C430" s="151"/>
    </row>
    <row r="431">
      <c r="A431" s="151"/>
      <c r="B431" s="151"/>
      <c r="C431" s="151"/>
    </row>
    <row r="432">
      <c r="A432" s="151"/>
      <c r="B432" s="151"/>
      <c r="C432" s="151"/>
    </row>
    <row r="433">
      <c r="A433" s="151"/>
      <c r="B433" s="151"/>
      <c r="C433" s="151"/>
    </row>
    <row r="434">
      <c r="A434" s="151"/>
      <c r="B434" s="151"/>
      <c r="C434" s="151"/>
    </row>
    <row r="435">
      <c r="A435" s="151"/>
      <c r="B435" s="151"/>
      <c r="C435" s="151"/>
    </row>
    <row r="436">
      <c r="A436" s="151"/>
      <c r="B436" s="151"/>
      <c r="C436" s="151"/>
    </row>
    <row r="437">
      <c r="A437" s="151"/>
      <c r="B437" s="151"/>
      <c r="C437" s="151"/>
    </row>
    <row r="438">
      <c r="A438" s="151"/>
      <c r="B438" s="151"/>
      <c r="C438" s="151"/>
    </row>
    <row r="439">
      <c r="A439" s="151"/>
      <c r="B439" s="151"/>
      <c r="C439" s="151"/>
    </row>
    <row r="440">
      <c r="A440" s="151"/>
      <c r="B440" s="151"/>
      <c r="C440" s="151"/>
    </row>
    <row r="441">
      <c r="A441" s="151"/>
      <c r="B441" s="151"/>
      <c r="C441" s="151"/>
    </row>
    <row r="442">
      <c r="A442" s="151"/>
      <c r="B442" s="151"/>
      <c r="C442" s="151"/>
    </row>
    <row r="443">
      <c r="A443" s="151"/>
      <c r="B443" s="151"/>
      <c r="C443" s="151"/>
    </row>
    <row r="444">
      <c r="A444" s="151"/>
      <c r="B444" s="151"/>
      <c r="C444" s="151"/>
    </row>
    <row r="445">
      <c r="A445" s="151"/>
      <c r="B445" s="151"/>
      <c r="C445" s="151"/>
    </row>
    <row r="446">
      <c r="A446" s="151"/>
      <c r="B446" s="151"/>
      <c r="C446" s="151"/>
    </row>
    <row r="447">
      <c r="A447" s="151"/>
      <c r="B447" s="151"/>
      <c r="C447" s="151"/>
    </row>
    <row r="448">
      <c r="A448" s="151"/>
      <c r="B448" s="151"/>
      <c r="C448" s="151"/>
    </row>
    <row r="449">
      <c r="A449" s="151"/>
      <c r="B449" s="151"/>
      <c r="C449" s="151"/>
    </row>
    <row r="450">
      <c r="A450" s="151"/>
      <c r="B450" s="151"/>
      <c r="C450" s="151"/>
    </row>
    <row r="451">
      <c r="A451" s="151"/>
      <c r="B451" s="151"/>
      <c r="C451" s="151"/>
    </row>
    <row r="452">
      <c r="A452" s="151"/>
      <c r="B452" s="151"/>
      <c r="C452" s="151"/>
    </row>
    <row r="453">
      <c r="A453" s="151"/>
      <c r="B453" s="151"/>
      <c r="C453" s="151"/>
    </row>
    <row r="454">
      <c r="A454" s="151"/>
      <c r="B454" s="151"/>
      <c r="C454" s="151"/>
    </row>
    <row r="455">
      <c r="A455" s="151"/>
      <c r="B455" s="151"/>
      <c r="C455" s="151"/>
    </row>
    <row r="456">
      <c r="A456" s="151"/>
      <c r="B456" s="151"/>
      <c r="C456" s="151"/>
    </row>
    <row r="457">
      <c r="A457" s="151"/>
      <c r="B457" s="151"/>
      <c r="C457" s="151"/>
    </row>
    <row r="458">
      <c r="A458" s="151"/>
      <c r="B458" s="151"/>
      <c r="C458" s="151"/>
    </row>
    <row r="459">
      <c r="A459" s="151"/>
      <c r="B459" s="151"/>
      <c r="C459" s="151"/>
    </row>
    <row r="460">
      <c r="A460" s="151"/>
      <c r="B460" s="151"/>
      <c r="C460" s="151"/>
    </row>
    <row r="461">
      <c r="A461" s="151"/>
      <c r="B461" s="151"/>
      <c r="C461" s="151"/>
    </row>
    <row r="462">
      <c r="A462" s="151"/>
      <c r="B462" s="151"/>
      <c r="C462" s="151"/>
    </row>
    <row r="463">
      <c r="A463" s="151"/>
      <c r="B463" s="151"/>
      <c r="C463" s="151"/>
    </row>
    <row r="464">
      <c r="A464" s="151"/>
      <c r="B464" s="151"/>
      <c r="C464" s="151"/>
    </row>
    <row r="465">
      <c r="A465" s="151"/>
      <c r="B465" s="151"/>
      <c r="C465" s="151"/>
    </row>
    <row r="466">
      <c r="A466" s="151"/>
      <c r="B466" s="151"/>
      <c r="C466" s="151"/>
    </row>
    <row r="467">
      <c r="A467" s="151"/>
      <c r="B467" s="151"/>
      <c r="C467" s="151"/>
    </row>
    <row r="468">
      <c r="A468" s="151"/>
      <c r="B468" s="151"/>
      <c r="C468" s="151"/>
    </row>
    <row r="469">
      <c r="A469" s="151"/>
      <c r="B469" s="151"/>
      <c r="C469" s="151"/>
    </row>
    <row r="470">
      <c r="A470" s="151"/>
      <c r="B470" s="151"/>
      <c r="C470" s="151"/>
    </row>
    <row r="471">
      <c r="A471" s="151"/>
      <c r="B471" s="151"/>
      <c r="C471" s="151"/>
    </row>
    <row r="472">
      <c r="A472" s="151"/>
      <c r="B472" s="151"/>
      <c r="C472" s="151"/>
    </row>
    <row r="473">
      <c r="A473" s="151"/>
      <c r="B473" s="151"/>
      <c r="C473" s="151"/>
    </row>
    <row r="474">
      <c r="A474" s="151"/>
      <c r="B474" s="151"/>
      <c r="C474" s="151"/>
    </row>
    <row r="475">
      <c r="A475" s="151"/>
      <c r="B475" s="151"/>
      <c r="C475" s="151"/>
    </row>
    <row r="476">
      <c r="A476" s="151"/>
      <c r="B476" s="151"/>
      <c r="C476" s="151"/>
    </row>
    <row r="477">
      <c r="A477" s="151"/>
      <c r="B477" s="151"/>
      <c r="C477" s="151"/>
    </row>
    <row r="478">
      <c r="A478" s="151"/>
      <c r="B478" s="151"/>
      <c r="C478" s="151"/>
    </row>
    <row r="479">
      <c r="A479" s="151"/>
      <c r="B479" s="151"/>
      <c r="C479" s="151"/>
    </row>
    <row r="480">
      <c r="A480" s="151"/>
      <c r="B480" s="151"/>
      <c r="C480" s="151"/>
    </row>
    <row r="481">
      <c r="A481" s="151"/>
      <c r="B481" s="151"/>
      <c r="C481" s="151"/>
    </row>
    <row r="482">
      <c r="A482" s="151"/>
      <c r="B482" s="151"/>
      <c r="C482" s="151"/>
    </row>
    <row r="483">
      <c r="A483" s="151"/>
      <c r="B483" s="151"/>
      <c r="C483" s="151"/>
    </row>
    <row r="484">
      <c r="A484" s="151"/>
      <c r="B484" s="151"/>
      <c r="C484" s="151"/>
    </row>
    <row r="485">
      <c r="A485" s="151"/>
      <c r="B485" s="151"/>
      <c r="C485" s="151"/>
    </row>
    <row r="486">
      <c r="A486" s="151"/>
      <c r="B486" s="151"/>
      <c r="C486" s="151"/>
    </row>
    <row r="487">
      <c r="A487" s="151"/>
      <c r="B487" s="151"/>
      <c r="C487" s="151"/>
    </row>
    <row r="488">
      <c r="A488" s="151"/>
      <c r="B488" s="151"/>
      <c r="C488" s="151"/>
    </row>
    <row r="489">
      <c r="A489" s="151"/>
      <c r="B489" s="151"/>
      <c r="C489" s="151"/>
    </row>
    <row r="490">
      <c r="A490" s="151"/>
      <c r="B490" s="151"/>
      <c r="C490" s="151"/>
    </row>
    <row r="491">
      <c r="A491" s="151"/>
      <c r="B491" s="151"/>
      <c r="C491" s="151"/>
    </row>
    <row r="492">
      <c r="A492" s="151"/>
      <c r="B492" s="151"/>
      <c r="C492" s="151"/>
    </row>
    <row r="493">
      <c r="A493" s="151"/>
      <c r="B493" s="151"/>
      <c r="C493" s="151"/>
    </row>
    <row r="494">
      <c r="A494" s="151"/>
      <c r="B494" s="151"/>
      <c r="C494" s="151"/>
    </row>
    <row r="495">
      <c r="A495" s="151"/>
      <c r="B495" s="151"/>
      <c r="C495" s="151"/>
    </row>
    <row r="496">
      <c r="A496" s="151"/>
      <c r="B496" s="151"/>
      <c r="C496" s="151"/>
    </row>
    <row r="497">
      <c r="A497" s="151"/>
      <c r="B497" s="151"/>
      <c r="C497" s="151"/>
    </row>
    <row r="498">
      <c r="A498" s="151"/>
      <c r="B498" s="151"/>
      <c r="C498" s="151"/>
    </row>
    <row r="499">
      <c r="A499" s="151"/>
      <c r="B499" s="151"/>
      <c r="C499" s="151"/>
    </row>
    <row r="500">
      <c r="A500" s="151"/>
      <c r="B500" s="151"/>
      <c r="C500" s="151"/>
    </row>
    <row r="501">
      <c r="A501" s="151"/>
      <c r="B501" s="151"/>
      <c r="C501" s="151"/>
    </row>
    <row r="502">
      <c r="A502" s="151"/>
      <c r="B502" s="151"/>
      <c r="C502" s="151"/>
    </row>
    <row r="503">
      <c r="A503" s="151"/>
      <c r="B503" s="151"/>
      <c r="C503" s="151"/>
    </row>
    <row r="504">
      <c r="A504" s="151"/>
      <c r="B504" s="151"/>
      <c r="C504" s="151"/>
    </row>
    <row r="505">
      <c r="A505" s="151"/>
      <c r="B505" s="151"/>
      <c r="C505" s="151"/>
    </row>
    <row r="506">
      <c r="A506" s="151"/>
      <c r="B506" s="151"/>
      <c r="C506" s="151"/>
    </row>
    <row r="507">
      <c r="A507" s="151"/>
      <c r="B507" s="151"/>
      <c r="C507" s="151"/>
    </row>
    <row r="508">
      <c r="A508" s="151"/>
      <c r="B508" s="151"/>
      <c r="C508" s="151"/>
    </row>
    <row r="509">
      <c r="A509" s="151"/>
      <c r="B509" s="151"/>
      <c r="C509" s="151"/>
    </row>
    <row r="510">
      <c r="A510" s="151"/>
      <c r="B510" s="151"/>
      <c r="C510" s="151"/>
    </row>
    <row r="511">
      <c r="A511" s="151"/>
      <c r="B511" s="151"/>
      <c r="C511" s="151"/>
    </row>
    <row r="512">
      <c r="A512" s="151"/>
      <c r="B512" s="151"/>
      <c r="C512" s="151"/>
    </row>
    <row r="513">
      <c r="A513" s="151"/>
      <c r="B513" s="151"/>
      <c r="C513" s="151"/>
    </row>
    <row r="514">
      <c r="A514" s="151"/>
      <c r="B514" s="151"/>
      <c r="C514" s="151"/>
    </row>
    <row r="515">
      <c r="A515" s="151"/>
      <c r="B515" s="151"/>
      <c r="C515" s="151"/>
    </row>
    <row r="516">
      <c r="A516" s="151"/>
      <c r="B516" s="151"/>
      <c r="C516" s="151"/>
    </row>
    <row r="517">
      <c r="A517" s="151"/>
      <c r="B517" s="151"/>
      <c r="C517" s="151"/>
    </row>
    <row r="518">
      <c r="A518" s="151"/>
      <c r="B518" s="151"/>
      <c r="C518" s="151"/>
    </row>
    <row r="519">
      <c r="A519" s="151"/>
      <c r="B519" s="151"/>
      <c r="C519" s="151"/>
    </row>
    <row r="520">
      <c r="A520" s="151"/>
      <c r="B520" s="151"/>
      <c r="C520" s="151"/>
    </row>
    <row r="521">
      <c r="A521" s="151"/>
      <c r="B521" s="151"/>
      <c r="C521" s="151"/>
    </row>
    <row r="522">
      <c r="A522" s="151"/>
      <c r="B522" s="151"/>
      <c r="C522" s="151"/>
    </row>
    <row r="523">
      <c r="A523" s="151"/>
      <c r="B523" s="151"/>
      <c r="C523" s="151"/>
    </row>
    <row r="524">
      <c r="A524" s="151"/>
      <c r="B524" s="151"/>
      <c r="C524" s="151"/>
    </row>
    <row r="525">
      <c r="A525" s="151"/>
      <c r="B525" s="151"/>
      <c r="C525" s="151"/>
    </row>
    <row r="526">
      <c r="A526" s="151"/>
      <c r="B526" s="151"/>
      <c r="C526" s="151"/>
    </row>
    <row r="527">
      <c r="A527" s="151"/>
      <c r="B527" s="151"/>
      <c r="C527" s="151"/>
    </row>
    <row r="528">
      <c r="A528" s="151"/>
      <c r="B528" s="151"/>
      <c r="C528" s="151"/>
    </row>
    <row r="529">
      <c r="A529" s="151"/>
      <c r="B529" s="151"/>
      <c r="C529" s="151"/>
    </row>
    <row r="530">
      <c r="A530" s="151"/>
      <c r="B530" s="151"/>
      <c r="C530" s="151"/>
    </row>
    <row r="531">
      <c r="A531" s="151"/>
      <c r="B531" s="151"/>
      <c r="C531" s="151"/>
    </row>
    <row r="532">
      <c r="A532" s="151"/>
      <c r="B532" s="151"/>
      <c r="C532" s="151"/>
    </row>
    <row r="533">
      <c r="A533" s="151"/>
      <c r="B533" s="151"/>
      <c r="C533" s="151"/>
    </row>
    <row r="534">
      <c r="A534" s="151"/>
      <c r="B534" s="151"/>
      <c r="C534" s="151"/>
    </row>
    <row r="535">
      <c r="A535" s="151"/>
      <c r="B535" s="151"/>
      <c r="C535" s="151"/>
    </row>
    <row r="536">
      <c r="A536" s="151"/>
      <c r="B536" s="151"/>
      <c r="C536" s="151"/>
    </row>
    <row r="537">
      <c r="A537" s="151"/>
      <c r="B537" s="151"/>
      <c r="C537" s="151"/>
    </row>
    <row r="538">
      <c r="A538" s="151"/>
      <c r="B538" s="151"/>
      <c r="C538" s="151"/>
    </row>
    <row r="539">
      <c r="A539" s="151"/>
      <c r="B539" s="151"/>
      <c r="C539" s="151"/>
    </row>
    <row r="540">
      <c r="A540" s="151"/>
      <c r="B540" s="151"/>
      <c r="C540" s="151"/>
    </row>
    <row r="541">
      <c r="A541" s="151"/>
      <c r="B541" s="151"/>
      <c r="C541" s="151"/>
    </row>
    <row r="542">
      <c r="A542" s="151"/>
      <c r="B542" s="151"/>
      <c r="C542" s="151"/>
    </row>
    <row r="543">
      <c r="A543" s="151"/>
      <c r="B543" s="151"/>
      <c r="C543" s="151"/>
    </row>
    <row r="544">
      <c r="A544" s="151"/>
      <c r="B544" s="151"/>
      <c r="C544" s="151"/>
    </row>
    <row r="545">
      <c r="A545" s="151"/>
      <c r="B545" s="151"/>
      <c r="C545" s="151"/>
    </row>
    <row r="546">
      <c r="A546" s="151"/>
      <c r="B546" s="151"/>
      <c r="C546" s="151"/>
    </row>
    <row r="547">
      <c r="A547" s="151"/>
      <c r="B547" s="151"/>
      <c r="C547" s="151"/>
    </row>
    <row r="548">
      <c r="A548" s="151"/>
      <c r="B548" s="151"/>
      <c r="C548" s="151"/>
    </row>
    <row r="549">
      <c r="A549" s="151"/>
      <c r="B549" s="151"/>
      <c r="C549" s="151"/>
    </row>
    <row r="550">
      <c r="A550" s="151"/>
      <c r="B550" s="151"/>
      <c r="C550" s="151"/>
    </row>
    <row r="551">
      <c r="A551" s="151"/>
      <c r="B551" s="151"/>
      <c r="C551" s="151"/>
    </row>
    <row r="552">
      <c r="A552" s="151"/>
      <c r="B552" s="151"/>
      <c r="C552" s="151"/>
    </row>
    <row r="553">
      <c r="A553" s="151"/>
      <c r="B553" s="151"/>
      <c r="C553" s="151"/>
    </row>
    <row r="554">
      <c r="A554" s="151"/>
      <c r="B554" s="151"/>
      <c r="C554" s="151"/>
    </row>
    <row r="555">
      <c r="A555" s="151"/>
      <c r="B555" s="151"/>
      <c r="C555" s="151"/>
    </row>
    <row r="556">
      <c r="A556" s="151"/>
      <c r="B556" s="151"/>
      <c r="C556" s="151"/>
    </row>
    <row r="557">
      <c r="A557" s="151"/>
      <c r="B557" s="151"/>
      <c r="C557" s="151"/>
    </row>
    <row r="558">
      <c r="A558" s="151"/>
      <c r="B558" s="151"/>
      <c r="C558" s="151"/>
    </row>
    <row r="559">
      <c r="A559" s="151"/>
      <c r="B559" s="151"/>
      <c r="C559" s="151"/>
    </row>
    <row r="560">
      <c r="A560" s="151"/>
      <c r="B560" s="151"/>
      <c r="C560" s="151"/>
    </row>
    <row r="561">
      <c r="A561" s="151"/>
      <c r="B561" s="151"/>
      <c r="C561" s="151"/>
    </row>
    <row r="562">
      <c r="A562" s="151"/>
      <c r="B562" s="151"/>
      <c r="C562" s="151"/>
    </row>
    <row r="563">
      <c r="A563" s="151"/>
      <c r="B563" s="151"/>
      <c r="C563" s="151"/>
    </row>
    <row r="564">
      <c r="A564" s="151"/>
      <c r="B564" s="151"/>
      <c r="C564" s="151"/>
    </row>
    <row r="565">
      <c r="A565" s="151"/>
      <c r="B565" s="151"/>
      <c r="C565" s="151"/>
    </row>
    <row r="566">
      <c r="A566" s="151"/>
      <c r="B566" s="151"/>
      <c r="C566" s="151"/>
    </row>
    <row r="567">
      <c r="A567" s="151"/>
      <c r="B567" s="151"/>
      <c r="C567" s="151"/>
    </row>
    <row r="568">
      <c r="A568" s="151"/>
      <c r="B568" s="151"/>
      <c r="C568" s="151"/>
    </row>
    <row r="569">
      <c r="A569" s="151"/>
      <c r="B569" s="151"/>
      <c r="C569" s="151"/>
    </row>
    <row r="570">
      <c r="A570" s="151"/>
      <c r="B570" s="151"/>
      <c r="C570" s="151"/>
    </row>
    <row r="571">
      <c r="A571" s="151"/>
      <c r="B571" s="151"/>
      <c r="C571" s="151"/>
    </row>
    <row r="572">
      <c r="A572" s="151"/>
      <c r="B572" s="151"/>
      <c r="C572" s="151"/>
    </row>
    <row r="573">
      <c r="A573" s="151"/>
      <c r="B573" s="151"/>
      <c r="C573" s="151"/>
    </row>
    <row r="574">
      <c r="A574" s="151"/>
      <c r="B574" s="151"/>
      <c r="C574" s="151"/>
    </row>
    <row r="575">
      <c r="A575" s="151"/>
      <c r="B575" s="151"/>
      <c r="C575" s="151"/>
    </row>
    <row r="576">
      <c r="A576" s="151"/>
      <c r="B576" s="151"/>
      <c r="C576" s="151"/>
    </row>
    <row r="577">
      <c r="A577" s="151"/>
      <c r="B577" s="151"/>
      <c r="C577" s="151"/>
    </row>
    <row r="578">
      <c r="A578" s="151"/>
      <c r="B578" s="151"/>
      <c r="C578" s="151"/>
    </row>
    <row r="579">
      <c r="A579" s="151"/>
      <c r="B579" s="151"/>
      <c r="C579" s="151"/>
    </row>
    <row r="580">
      <c r="A580" s="151"/>
      <c r="B580" s="151"/>
      <c r="C580" s="151"/>
    </row>
    <row r="581">
      <c r="A581" s="151"/>
      <c r="B581" s="151"/>
      <c r="C581" s="151"/>
    </row>
    <row r="582">
      <c r="A582" s="151"/>
      <c r="B582" s="151"/>
      <c r="C582" s="151"/>
    </row>
    <row r="583">
      <c r="A583" s="151"/>
      <c r="B583" s="151"/>
      <c r="C583" s="151"/>
    </row>
    <row r="584">
      <c r="A584" s="151"/>
      <c r="B584" s="151"/>
      <c r="C584" s="151"/>
    </row>
    <row r="585">
      <c r="A585" s="151"/>
      <c r="B585" s="151"/>
      <c r="C585" s="151"/>
    </row>
    <row r="586">
      <c r="A586" s="151"/>
      <c r="B586" s="151"/>
      <c r="C586" s="151"/>
    </row>
    <row r="587">
      <c r="A587" s="151"/>
      <c r="B587" s="151"/>
      <c r="C587" s="151"/>
    </row>
    <row r="588">
      <c r="A588" s="151"/>
      <c r="B588" s="151"/>
      <c r="C588" s="151"/>
    </row>
    <row r="589">
      <c r="A589" s="151"/>
      <c r="B589" s="151"/>
      <c r="C589" s="151"/>
    </row>
    <row r="590">
      <c r="A590" s="151"/>
      <c r="B590" s="151"/>
      <c r="C590" s="151"/>
    </row>
    <row r="591">
      <c r="A591" s="151"/>
      <c r="B591" s="151"/>
      <c r="C591" s="151"/>
    </row>
    <row r="592">
      <c r="A592" s="151"/>
      <c r="B592" s="151"/>
      <c r="C592" s="151"/>
    </row>
    <row r="593">
      <c r="A593" s="151"/>
      <c r="B593" s="151"/>
      <c r="C593" s="151"/>
    </row>
    <row r="594">
      <c r="A594" s="151"/>
      <c r="B594" s="151"/>
      <c r="C594" s="151"/>
    </row>
    <row r="595">
      <c r="A595" s="151"/>
      <c r="B595" s="151"/>
      <c r="C595" s="151"/>
    </row>
    <row r="596">
      <c r="A596" s="151"/>
      <c r="B596" s="151"/>
      <c r="C596" s="151"/>
    </row>
    <row r="597">
      <c r="A597" s="151"/>
      <c r="B597" s="151"/>
      <c r="C597" s="151"/>
    </row>
    <row r="598">
      <c r="A598" s="151"/>
      <c r="B598" s="151"/>
      <c r="C598" s="151"/>
    </row>
    <row r="599">
      <c r="A599" s="151"/>
      <c r="B599" s="151"/>
      <c r="C599" s="151"/>
    </row>
    <row r="600">
      <c r="A600" s="151"/>
      <c r="B600" s="151"/>
      <c r="C600" s="151"/>
    </row>
    <row r="601">
      <c r="A601" s="151"/>
      <c r="B601" s="151"/>
      <c r="C601" s="151"/>
    </row>
    <row r="602">
      <c r="A602" s="151"/>
      <c r="B602" s="151"/>
      <c r="C602" s="151"/>
    </row>
    <row r="603">
      <c r="A603" s="151"/>
      <c r="B603" s="151"/>
      <c r="C603" s="151"/>
    </row>
    <row r="604">
      <c r="A604" s="151"/>
      <c r="B604" s="151"/>
      <c r="C604" s="151"/>
    </row>
    <row r="605">
      <c r="A605" s="151"/>
      <c r="B605" s="151"/>
      <c r="C605" s="151"/>
    </row>
    <row r="606">
      <c r="A606" s="151"/>
      <c r="B606" s="151"/>
      <c r="C606" s="151"/>
    </row>
    <row r="607">
      <c r="A607" s="151"/>
      <c r="B607" s="151"/>
      <c r="C607" s="151"/>
    </row>
    <row r="608">
      <c r="A608" s="151"/>
      <c r="B608" s="151"/>
      <c r="C608" s="151"/>
    </row>
    <row r="609">
      <c r="A609" s="151"/>
      <c r="B609" s="151"/>
      <c r="C609" s="151"/>
    </row>
    <row r="610">
      <c r="A610" s="151"/>
      <c r="B610" s="151"/>
      <c r="C610" s="151"/>
    </row>
    <row r="611">
      <c r="A611" s="151"/>
      <c r="B611" s="151"/>
      <c r="C611" s="151"/>
    </row>
    <row r="612">
      <c r="A612" s="151"/>
      <c r="B612" s="151"/>
      <c r="C612" s="151"/>
    </row>
    <row r="613">
      <c r="A613" s="151"/>
      <c r="B613" s="151"/>
      <c r="C613" s="151"/>
    </row>
    <row r="614">
      <c r="A614" s="151"/>
      <c r="B614" s="151"/>
      <c r="C614" s="151"/>
    </row>
    <row r="615">
      <c r="A615" s="151"/>
      <c r="B615" s="151"/>
      <c r="C615" s="151"/>
    </row>
    <row r="616">
      <c r="A616" s="151"/>
      <c r="B616" s="151"/>
      <c r="C616" s="151"/>
    </row>
    <row r="617">
      <c r="A617" s="151"/>
      <c r="B617" s="151"/>
      <c r="C617" s="151"/>
    </row>
    <row r="618">
      <c r="A618" s="151"/>
      <c r="B618" s="151"/>
      <c r="C618" s="151"/>
    </row>
    <row r="619">
      <c r="A619" s="151"/>
      <c r="B619" s="151"/>
      <c r="C619" s="151"/>
    </row>
    <row r="620">
      <c r="A620" s="151"/>
      <c r="B620" s="151"/>
      <c r="C620" s="151"/>
    </row>
    <row r="621">
      <c r="A621" s="151"/>
      <c r="B621" s="151"/>
      <c r="C621" s="151"/>
    </row>
    <row r="622">
      <c r="A622" s="151"/>
      <c r="B622" s="151"/>
      <c r="C622" s="151"/>
    </row>
    <row r="623">
      <c r="A623" s="151"/>
      <c r="B623" s="151"/>
      <c r="C623" s="151"/>
    </row>
    <row r="624">
      <c r="A624" s="151"/>
      <c r="B624" s="151"/>
      <c r="C624" s="151"/>
    </row>
    <row r="625">
      <c r="A625" s="151"/>
      <c r="B625" s="151"/>
      <c r="C625" s="151"/>
    </row>
    <row r="626">
      <c r="A626" s="151"/>
      <c r="B626" s="151"/>
      <c r="C626" s="151"/>
    </row>
    <row r="627">
      <c r="A627" s="151"/>
      <c r="B627" s="151"/>
      <c r="C627" s="151"/>
    </row>
    <row r="628">
      <c r="A628" s="151"/>
      <c r="B628" s="151"/>
      <c r="C628" s="151"/>
    </row>
    <row r="629">
      <c r="A629" s="151"/>
      <c r="B629" s="151"/>
      <c r="C629" s="151"/>
    </row>
    <row r="630">
      <c r="A630" s="151"/>
      <c r="B630" s="151"/>
      <c r="C630" s="151"/>
    </row>
    <row r="631">
      <c r="A631" s="151"/>
      <c r="B631" s="151"/>
      <c r="C631" s="151"/>
    </row>
    <row r="632">
      <c r="A632" s="151"/>
      <c r="B632" s="151"/>
      <c r="C632" s="151"/>
    </row>
    <row r="633">
      <c r="A633" s="151"/>
      <c r="B633" s="151"/>
      <c r="C633" s="151"/>
    </row>
    <row r="634">
      <c r="A634" s="151"/>
      <c r="B634" s="151"/>
      <c r="C634" s="151"/>
    </row>
    <row r="635">
      <c r="A635" s="151"/>
      <c r="B635" s="151"/>
      <c r="C635" s="151"/>
    </row>
    <row r="636">
      <c r="A636" s="151"/>
      <c r="B636" s="151"/>
      <c r="C636" s="151"/>
    </row>
    <row r="637">
      <c r="A637" s="151"/>
      <c r="B637" s="151"/>
      <c r="C637" s="151"/>
    </row>
    <row r="638">
      <c r="A638" s="151"/>
      <c r="B638" s="151"/>
      <c r="C638" s="151"/>
    </row>
    <row r="639">
      <c r="A639" s="151"/>
      <c r="B639" s="151"/>
      <c r="C639" s="151"/>
    </row>
    <row r="640">
      <c r="A640" s="151"/>
      <c r="B640" s="151"/>
      <c r="C640" s="151"/>
    </row>
    <row r="641">
      <c r="A641" s="151"/>
      <c r="B641" s="151"/>
      <c r="C641" s="151"/>
    </row>
    <row r="642">
      <c r="A642" s="151"/>
      <c r="B642" s="151"/>
      <c r="C642" s="151"/>
    </row>
    <row r="643">
      <c r="A643" s="151"/>
      <c r="B643" s="151"/>
      <c r="C643" s="151"/>
    </row>
    <row r="644">
      <c r="A644" s="151"/>
      <c r="B644" s="151"/>
      <c r="C644" s="151"/>
    </row>
    <row r="645">
      <c r="A645" s="151"/>
      <c r="B645" s="151"/>
      <c r="C645" s="151"/>
    </row>
    <row r="646">
      <c r="A646" s="151"/>
      <c r="B646" s="151"/>
      <c r="C646" s="151"/>
    </row>
    <row r="647">
      <c r="A647" s="151"/>
      <c r="B647" s="151"/>
      <c r="C647" s="151"/>
    </row>
    <row r="648">
      <c r="A648" s="151"/>
      <c r="B648" s="151"/>
      <c r="C648" s="151"/>
    </row>
    <row r="649">
      <c r="A649" s="151"/>
      <c r="B649" s="151"/>
      <c r="C649" s="151"/>
    </row>
    <row r="650">
      <c r="A650" s="151"/>
      <c r="B650" s="151"/>
      <c r="C650" s="151"/>
    </row>
    <row r="651">
      <c r="A651" s="151"/>
      <c r="B651" s="151"/>
      <c r="C651" s="151"/>
    </row>
    <row r="652">
      <c r="A652" s="151"/>
      <c r="B652" s="151"/>
      <c r="C652" s="151"/>
    </row>
    <row r="653">
      <c r="A653" s="151"/>
      <c r="B653" s="151"/>
      <c r="C653" s="151"/>
    </row>
    <row r="654">
      <c r="A654" s="151"/>
      <c r="B654" s="151"/>
      <c r="C654" s="151"/>
    </row>
    <row r="655">
      <c r="A655" s="151"/>
      <c r="B655" s="151"/>
      <c r="C655" s="151"/>
    </row>
    <row r="656">
      <c r="A656" s="151"/>
      <c r="B656" s="151"/>
      <c r="C656" s="151"/>
    </row>
    <row r="657">
      <c r="A657" s="151"/>
      <c r="B657" s="151"/>
      <c r="C657" s="151"/>
    </row>
    <row r="658">
      <c r="A658" s="151"/>
      <c r="B658" s="151"/>
      <c r="C658" s="151"/>
    </row>
    <row r="659">
      <c r="A659" s="151"/>
      <c r="B659" s="151"/>
      <c r="C659" s="151"/>
    </row>
    <row r="660">
      <c r="A660" s="151"/>
      <c r="B660" s="151"/>
      <c r="C660" s="151"/>
    </row>
    <row r="661">
      <c r="A661" s="151"/>
      <c r="B661" s="151"/>
      <c r="C661" s="151"/>
    </row>
    <row r="662">
      <c r="A662" s="151"/>
      <c r="B662" s="151"/>
      <c r="C662" s="151"/>
    </row>
    <row r="663">
      <c r="A663" s="151"/>
      <c r="B663" s="151"/>
      <c r="C663" s="151"/>
    </row>
    <row r="664">
      <c r="A664" s="151"/>
      <c r="B664" s="151"/>
      <c r="C664" s="151"/>
    </row>
    <row r="665">
      <c r="A665" s="151"/>
      <c r="B665" s="151"/>
      <c r="C665" s="151"/>
    </row>
    <row r="666">
      <c r="A666" s="151"/>
      <c r="B666" s="151"/>
      <c r="C666" s="151"/>
    </row>
    <row r="667">
      <c r="A667" s="151"/>
      <c r="B667" s="151"/>
      <c r="C667" s="151"/>
    </row>
    <row r="668">
      <c r="A668" s="151"/>
      <c r="B668" s="151"/>
      <c r="C668" s="151"/>
    </row>
    <row r="669">
      <c r="A669" s="151"/>
      <c r="B669" s="151"/>
      <c r="C669" s="151"/>
    </row>
    <row r="670">
      <c r="A670" s="151"/>
      <c r="B670" s="151"/>
      <c r="C670" s="151"/>
    </row>
    <row r="671">
      <c r="A671" s="151"/>
      <c r="B671" s="151"/>
      <c r="C671" s="151"/>
    </row>
    <row r="672">
      <c r="A672" s="151"/>
      <c r="B672" s="151"/>
      <c r="C672" s="151"/>
    </row>
    <row r="673">
      <c r="A673" s="151"/>
      <c r="B673" s="151"/>
      <c r="C673" s="151"/>
    </row>
    <row r="674">
      <c r="A674" s="151"/>
      <c r="B674" s="151"/>
      <c r="C674" s="151"/>
    </row>
    <row r="675">
      <c r="A675" s="151"/>
      <c r="B675" s="151"/>
      <c r="C675" s="151"/>
    </row>
    <row r="676">
      <c r="A676" s="151"/>
      <c r="B676" s="151"/>
      <c r="C676" s="151"/>
    </row>
    <row r="677">
      <c r="A677" s="151"/>
      <c r="B677" s="151"/>
      <c r="C677" s="151"/>
    </row>
    <row r="678">
      <c r="A678" s="151"/>
      <c r="B678" s="151"/>
      <c r="C678" s="151"/>
    </row>
    <row r="679">
      <c r="A679" s="151"/>
      <c r="B679" s="151"/>
      <c r="C679" s="151"/>
    </row>
    <row r="680">
      <c r="A680" s="151"/>
      <c r="B680" s="151"/>
      <c r="C680" s="151"/>
    </row>
    <row r="681">
      <c r="A681" s="151"/>
      <c r="B681" s="151"/>
      <c r="C681" s="151"/>
    </row>
    <row r="682">
      <c r="A682" s="151"/>
      <c r="B682" s="151"/>
      <c r="C682" s="151"/>
    </row>
    <row r="683">
      <c r="A683" s="151"/>
      <c r="B683" s="151"/>
      <c r="C683" s="151"/>
    </row>
    <row r="684">
      <c r="A684" s="151"/>
      <c r="B684" s="151"/>
      <c r="C684" s="151"/>
    </row>
    <row r="685">
      <c r="A685" s="151"/>
      <c r="B685" s="151"/>
      <c r="C685" s="151"/>
    </row>
    <row r="686">
      <c r="A686" s="151"/>
      <c r="B686" s="151"/>
      <c r="C686" s="151"/>
    </row>
    <row r="687">
      <c r="A687" s="151"/>
      <c r="B687" s="151"/>
      <c r="C687" s="151"/>
    </row>
    <row r="688">
      <c r="A688" s="151"/>
      <c r="B688" s="151"/>
      <c r="C688" s="151"/>
    </row>
    <row r="689">
      <c r="A689" s="151"/>
      <c r="B689" s="151"/>
      <c r="C689" s="151"/>
    </row>
    <row r="690">
      <c r="A690" s="151"/>
      <c r="B690" s="151"/>
      <c r="C690" s="151"/>
    </row>
    <row r="691">
      <c r="A691" s="151"/>
      <c r="B691" s="151"/>
      <c r="C691" s="151"/>
    </row>
    <row r="692">
      <c r="A692" s="151"/>
      <c r="B692" s="151"/>
      <c r="C692" s="151"/>
    </row>
    <row r="693">
      <c r="A693" s="151"/>
      <c r="B693" s="151"/>
      <c r="C693" s="151"/>
    </row>
    <row r="694">
      <c r="A694" s="151"/>
      <c r="B694" s="151"/>
      <c r="C694" s="151"/>
    </row>
    <row r="695">
      <c r="A695" s="151"/>
      <c r="B695" s="151"/>
      <c r="C695" s="151"/>
    </row>
    <row r="696">
      <c r="A696" s="151"/>
      <c r="B696" s="151"/>
      <c r="C696" s="151"/>
    </row>
    <row r="697">
      <c r="A697" s="151"/>
      <c r="B697" s="151"/>
      <c r="C697" s="151"/>
    </row>
    <row r="698">
      <c r="A698" s="151"/>
      <c r="B698" s="151"/>
      <c r="C698" s="151"/>
    </row>
    <row r="699">
      <c r="A699" s="151"/>
      <c r="B699" s="151"/>
      <c r="C699" s="151"/>
    </row>
    <row r="700">
      <c r="A700" s="151"/>
      <c r="B700" s="151"/>
      <c r="C700" s="151"/>
    </row>
    <row r="701">
      <c r="A701" s="151"/>
      <c r="B701" s="151"/>
      <c r="C701" s="151"/>
    </row>
    <row r="702">
      <c r="A702" s="151"/>
      <c r="B702" s="151"/>
      <c r="C702" s="151"/>
    </row>
    <row r="703">
      <c r="A703" s="151"/>
      <c r="B703" s="151"/>
      <c r="C703" s="151"/>
    </row>
    <row r="704">
      <c r="A704" s="151"/>
      <c r="B704" s="151"/>
      <c r="C704" s="151"/>
    </row>
    <row r="705">
      <c r="A705" s="151"/>
      <c r="B705" s="151"/>
      <c r="C705" s="151"/>
    </row>
    <row r="706">
      <c r="A706" s="151"/>
      <c r="B706" s="151"/>
      <c r="C706" s="151"/>
    </row>
    <row r="707">
      <c r="A707" s="151"/>
      <c r="B707" s="151"/>
      <c r="C707" s="151"/>
    </row>
    <row r="708">
      <c r="A708" s="151"/>
      <c r="B708" s="151"/>
      <c r="C708" s="151"/>
    </row>
    <row r="709">
      <c r="A709" s="151"/>
      <c r="B709" s="151"/>
      <c r="C709" s="151"/>
    </row>
    <row r="710">
      <c r="A710" s="151"/>
      <c r="B710" s="151"/>
      <c r="C710" s="151"/>
    </row>
    <row r="711">
      <c r="A711" s="151"/>
      <c r="B711" s="151"/>
      <c r="C711" s="151"/>
    </row>
    <row r="712">
      <c r="A712" s="151"/>
      <c r="B712" s="151"/>
      <c r="C712" s="151"/>
    </row>
    <row r="713">
      <c r="A713" s="151"/>
      <c r="B713" s="151"/>
      <c r="C713" s="151"/>
    </row>
    <row r="714">
      <c r="A714" s="151"/>
      <c r="B714" s="151"/>
      <c r="C714" s="151"/>
    </row>
    <row r="715">
      <c r="A715" s="151"/>
      <c r="B715" s="151"/>
      <c r="C715" s="151"/>
    </row>
    <row r="716">
      <c r="A716" s="151"/>
      <c r="B716" s="151"/>
      <c r="C716" s="151"/>
    </row>
    <row r="717">
      <c r="A717" s="151"/>
      <c r="B717" s="151"/>
      <c r="C717" s="151"/>
    </row>
    <row r="718">
      <c r="A718" s="151"/>
      <c r="B718" s="151"/>
      <c r="C718" s="151"/>
    </row>
    <row r="719">
      <c r="A719" s="151"/>
      <c r="B719" s="151"/>
      <c r="C719" s="151"/>
    </row>
    <row r="720">
      <c r="A720" s="151"/>
      <c r="B720" s="151"/>
      <c r="C720" s="151"/>
    </row>
    <row r="721">
      <c r="A721" s="151"/>
      <c r="B721" s="151"/>
      <c r="C721" s="151"/>
    </row>
    <row r="722">
      <c r="A722" s="151"/>
      <c r="B722" s="151"/>
      <c r="C722" s="151"/>
    </row>
    <row r="723">
      <c r="A723" s="151"/>
      <c r="B723" s="151"/>
      <c r="C723" s="151"/>
    </row>
    <row r="724">
      <c r="A724" s="151"/>
      <c r="B724" s="151"/>
      <c r="C724" s="151"/>
    </row>
    <row r="725">
      <c r="A725" s="151"/>
      <c r="B725" s="151"/>
      <c r="C725" s="151"/>
    </row>
    <row r="726">
      <c r="A726" s="151"/>
      <c r="B726" s="151"/>
      <c r="C726" s="151"/>
    </row>
    <row r="727">
      <c r="A727" s="151"/>
      <c r="B727" s="151"/>
      <c r="C727" s="151"/>
    </row>
    <row r="728">
      <c r="A728" s="151"/>
      <c r="B728" s="151"/>
      <c r="C728" s="151"/>
    </row>
    <row r="729">
      <c r="A729" s="151"/>
      <c r="B729" s="151"/>
      <c r="C729" s="151"/>
    </row>
    <row r="730">
      <c r="A730" s="151"/>
      <c r="B730" s="151"/>
      <c r="C730" s="151"/>
    </row>
    <row r="731">
      <c r="A731" s="151"/>
      <c r="B731" s="151"/>
      <c r="C731" s="151"/>
    </row>
    <row r="732">
      <c r="A732" s="151"/>
      <c r="B732" s="151"/>
      <c r="C732" s="151"/>
    </row>
    <row r="733">
      <c r="A733" s="151"/>
      <c r="B733" s="151"/>
      <c r="C733" s="151"/>
    </row>
    <row r="734">
      <c r="A734" s="151"/>
      <c r="B734" s="151"/>
      <c r="C734" s="151"/>
    </row>
    <row r="735">
      <c r="A735" s="151"/>
      <c r="B735" s="151"/>
      <c r="C735" s="151"/>
    </row>
    <row r="736">
      <c r="A736" s="151"/>
      <c r="B736" s="151"/>
      <c r="C736" s="151"/>
    </row>
    <row r="737">
      <c r="A737" s="151"/>
      <c r="B737" s="151"/>
      <c r="C737" s="151"/>
    </row>
    <row r="738">
      <c r="A738" s="151"/>
      <c r="B738" s="151"/>
      <c r="C738" s="151"/>
    </row>
    <row r="739">
      <c r="A739" s="151"/>
      <c r="B739" s="151"/>
      <c r="C739" s="151"/>
    </row>
    <row r="740">
      <c r="A740" s="151"/>
      <c r="B740" s="151"/>
      <c r="C740" s="151"/>
    </row>
    <row r="741">
      <c r="A741" s="151"/>
      <c r="B741" s="151"/>
      <c r="C741" s="151"/>
    </row>
    <row r="742">
      <c r="A742" s="151"/>
      <c r="B742" s="151"/>
      <c r="C742" s="151"/>
    </row>
    <row r="743">
      <c r="A743" s="151"/>
      <c r="B743" s="151"/>
      <c r="C743" s="151"/>
    </row>
    <row r="744">
      <c r="A744" s="151"/>
      <c r="B744" s="151"/>
      <c r="C744" s="151"/>
    </row>
    <row r="745">
      <c r="A745" s="151"/>
      <c r="B745" s="151"/>
      <c r="C745" s="151"/>
    </row>
    <row r="746">
      <c r="A746" s="151"/>
      <c r="B746" s="151"/>
      <c r="C746" s="151"/>
    </row>
    <row r="747">
      <c r="A747" s="151"/>
      <c r="B747" s="151"/>
      <c r="C747" s="151"/>
    </row>
    <row r="748">
      <c r="A748" s="151"/>
      <c r="B748" s="151"/>
      <c r="C748" s="151"/>
    </row>
    <row r="749">
      <c r="A749" s="151"/>
      <c r="B749" s="151"/>
      <c r="C749" s="151"/>
    </row>
    <row r="750">
      <c r="A750" s="151"/>
      <c r="B750" s="151"/>
      <c r="C750" s="151"/>
    </row>
    <row r="751">
      <c r="A751" s="151"/>
      <c r="B751" s="151"/>
      <c r="C751" s="151"/>
    </row>
    <row r="752">
      <c r="A752" s="151"/>
      <c r="B752" s="151"/>
      <c r="C752" s="151"/>
    </row>
    <row r="753">
      <c r="A753" s="151"/>
      <c r="B753" s="151"/>
      <c r="C753" s="151"/>
    </row>
    <row r="754">
      <c r="A754" s="151"/>
      <c r="B754" s="151"/>
      <c r="C754" s="151"/>
    </row>
    <row r="755">
      <c r="A755" s="151"/>
      <c r="B755" s="151"/>
      <c r="C755" s="151"/>
    </row>
    <row r="756">
      <c r="A756" s="151"/>
      <c r="B756" s="151"/>
      <c r="C756" s="151"/>
    </row>
    <row r="757">
      <c r="A757" s="151"/>
      <c r="B757" s="151"/>
      <c r="C757" s="151"/>
    </row>
    <row r="758">
      <c r="A758" s="151"/>
      <c r="B758" s="151"/>
      <c r="C758" s="151"/>
    </row>
    <row r="759">
      <c r="A759" s="151"/>
      <c r="B759" s="151"/>
      <c r="C759" s="151"/>
    </row>
    <row r="760">
      <c r="A760" s="151"/>
      <c r="B760" s="151"/>
      <c r="C760" s="151"/>
    </row>
    <row r="761">
      <c r="A761" s="151"/>
      <c r="B761" s="151"/>
      <c r="C761" s="151"/>
    </row>
    <row r="762">
      <c r="A762" s="151"/>
      <c r="B762" s="151"/>
      <c r="C762" s="151"/>
    </row>
    <row r="763">
      <c r="A763" s="151"/>
      <c r="B763" s="151"/>
      <c r="C763" s="151"/>
    </row>
    <row r="764">
      <c r="A764" s="151"/>
      <c r="B764" s="151"/>
      <c r="C764" s="151"/>
    </row>
    <row r="765">
      <c r="A765" s="151"/>
      <c r="B765" s="151"/>
      <c r="C765" s="151"/>
    </row>
    <row r="766">
      <c r="A766" s="151"/>
      <c r="B766" s="151"/>
      <c r="C766" s="151"/>
    </row>
    <row r="767">
      <c r="A767" s="151"/>
      <c r="B767" s="151"/>
      <c r="C767" s="151"/>
    </row>
    <row r="768">
      <c r="A768" s="151"/>
      <c r="B768" s="151"/>
      <c r="C768" s="151"/>
    </row>
    <row r="769">
      <c r="A769" s="151"/>
      <c r="B769" s="151"/>
      <c r="C769" s="151"/>
    </row>
    <row r="770">
      <c r="A770" s="151"/>
      <c r="B770" s="151"/>
      <c r="C770" s="151"/>
    </row>
    <row r="771">
      <c r="A771" s="151"/>
      <c r="B771" s="151"/>
      <c r="C771" s="151"/>
    </row>
    <row r="772">
      <c r="A772" s="151"/>
      <c r="B772" s="151"/>
      <c r="C772" s="151"/>
    </row>
    <row r="773">
      <c r="A773" s="151"/>
      <c r="B773" s="151"/>
      <c r="C773" s="151"/>
    </row>
    <row r="774">
      <c r="A774" s="151"/>
      <c r="B774" s="151"/>
      <c r="C774" s="151"/>
    </row>
    <row r="775">
      <c r="A775" s="151"/>
      <c r="B775" s="151"/>
      <c r="C775" s="151"/>
    </row>
    <row r="776">
      <c r="A776" s="151"/>
      <c r="B776" s="151"/>
      <c r="C776" s="151"/>
    </row>
    <row r="777">
      <c r="A777" s="151"/>
      <c r="B777" s="151"/>
      <c r="C777" s="151"/>
    </row>
    <row r="778">
      <c r="A778" s="151"/>
      <c r="B778" s="151"/>
      <c r="C778" s="151"/>
    </row>
    <row r="779">
      <c r="A779" s="151"/>
      <c r="B779" s="151"/>
      <c r="C779" s="151"/>
    </row>
    <row r="780">
      <c r="A780" s="151"/>
      <c r="B780" s="151"/>
      <c r="C780" s="151"/>
    </row>
    <row r="781">
      <c r="A781" s="151"/>
      <c r="B781" s="151"/>
      <c r="C781" s="151"/>
    </row>
    <row r="782">
      <c r="A782" s="151"/>
      <c r="B782" s="151"/>
      <c r="C782" s="151"/>
    </row>
    <row r="783">
      <c r="A783" s="151"/>
      <c r="B783" s="151"/>
      <c r="C783" s="151"/>
    </row>
    <row r="784">
      <c r="A784" s="151"/>
      <c r="B784" s="151"/>
      <c r="C784" s="151"/>
    </row>
    <row r="785">
      <c r="A785" s="151"/>
      <c r="B785" s="151"/>
      <c r="C785" s="151"/>
    </row>
    <row r="786">
      <c r="A786" s="151"/>
      <c r="B786" s="151"/>
      <c r="C786" s="151"/>
    </row>
    <row r="787">
      <c r="A787" s="151"/>
      <c r="B787" s="151"/>
      <c r="C787" s="151"/>
    </row>
    <row r="788">
      <c r="A788" s="151"/>
      <c r="B788" s="151"/>
      <c r="C788" s="151"/>
    </row>
    <row r="789">
      <c r="A789" s="151"/>
      <c r="B789" s="151"/>
      <c r="C789" s="151"/>
    </row>
    <row r="790">
      <c r="A790" s="151"/>
      <c r="B790" s="151"/>
      <c r="C790" s="151"/>
    </row>
    <row r="791">
      <c r="A791" s="151"/>
      <c r="B791" s="151"/>
      <c r="C791" s="151"/>
    </row>
    <row r="792">
      <c r="A792" s="151"/>
      <c r="B792" s="151"/>
      <c r="C792" s="151"/>
    </row>
    <row r="793">
      <c r="A793" s="151"/>
      <c r="B793" s="151"/>
      <c r="C793" s="151"/>
    </row>
    <row r="794">
      <c r="A794" s="151"/>
      <c r="B794" s="151"/>
      <c r="C794" s="151"/>
    </row>
    <row r="795">
      <c r="A795" s="151"/>
      <c r="B795" s="151"/>
      <c r="C795" s="151"/>
    </row>
    <row r="796">
      <c r="A796" s="151"/>
      <c r="B796" s="151"/>
      <c r="C796" s="151"/>
    </row>
    <row r="797">
      <c r="A797" s="151"/>
      <c r="B797" s="151"/>
      <c r="C797" s="151"/>
    </row>
    <row r="798">
      <c r="A798" s="151"/>
      <c r="B798" s="151"/>
      <c r="C798" s="151"/>
    </row>
    <row r="799">
      <c r="A799" s="151"/>
      <c r="B799" s="151"/>
      <c r="C799" s="151"/>
    </row>
    <row r="800">
      <c r="A800" s="151"/>
      <c r="B800" s="151"/>
      <c r="C800" s="151"/>
    </row>
    <row r="801">
      <c r="A801" s="151"/>
      <c r="B801" s="151"/>
      <c r="C801" s="151"/>
    </row>
    <row r="802">
      <c r="A802" s="151"/>
      <c r="B802" s="151"/>
      <c r="C802" s="151"/>
    </row>
    <row r="803">
      <c r="A803" s="151"/>
      <c r="B803" s="151"/>
      <c r="C803" s="151"/>
    </row>
    <row r="804">
      <c r="A804" s="151"/>
      <c r="B804" s="151"/>
      <c r="C804" s="151"/>
    </row>
    <row r="805">
      <c r="A805" s="151"/>
      <c r="B805" s="151"/>
      <c r="C805" s="151"/>
    </row>
    <row r="806">
      <c r="A806" s="151"/>
      <c r="B806" s="151"/>
      <c r="C806" s="151"/>
    </row>
    <row r="807">
      <c r="A807" s="151"/>
      <c r="B807" s="151"/>
      <c r="C807" s="151"/>
    </row>
    <row r="808">
      <c r="A808" s="151"/>
      <c r="B808" s="151"/>
      <c r="C808" s="151"/>
    </row>
    <row r="809">
      <c r="A809" s="151"/>
      <c r="B809" s="151"/>
      <c r="C809" s="151"/>
    </row>
    <row r="810">
      <c r="A810" s="151"/>
      <c r="B810" s="151"/>
      <c r="C810" s="151"/>
    </row>
    <row r="811">
      <c r="A811" s="151"/>
      <c r="B811" s="151"/>
      <c r="C811" s="151"/>
    </row>
    <row r="812">
      <c r="A812" s="151"/>
      <c r="B812" s="151"/>
      <c r="C812" s="151"/>
    </row>
    <row r="813">
      <c r="A813" s="151"/>
      <c r="B813" s="151"/>
      <c r="C813" s="151"/>
    </row>
    <row r="814">
      <c r="A814" s="151"/>
      <c r="B814" s="151"/>
      <c r="C814" s="151"/>
    </row>
    <row r="815">
      <c r="A815" s="151"/>
      <c r="B815" s="151"/>
      <c r="C815" s="151"/>
    </row>
    <row r="816">
      <c r="A816" s="151"/>
      <c r="B816" s="151"/>
      <c r="C816" s="151"/>
    </row>
    <row r="817">
      <c r="A817" s="151"/>
      <c r="B817" s="151"/>
      <c r="C817" s="151"/>
    </row>
    <row r="818">
      <c r="A818" s="151"/>
      <c r="B818" s="151"/>
      <c r="C818" s="151"/>
    </row>
    <row r="819">
      <c r="A819" s="151"/>
      <c r="B819" s="151"/>
      <c r="C819" s="151"/>
    </row>
    <row r="820">
      <c r="A820" s="151"/>
      <c r="B820" s="151"/>
      <c r="C820" s="151"/>
    </row>
    <row r="821">
      <c r="A821" s="151"/>
      <c r="B821" s="151"/>
      <c r="C821" s="151"/>
    </row>
    <row r="822">
      <c r="A822" s="151"/>
      <c r="B822" s="151"/>
      <c r="C822" s="151"/>
    </row>
    <row r="823">
      <c r="A823" s="151"/>
      <c r="B823" s="151"/>
      <c r="C823" s="151"/>
    </row>
    <row r="824">
      <c r="A824" s="151"/>
      <c r="B824" s="151"/>
      <c r="C824" s="151"/>
    </row>
    <row r="825">
      <c r="A825" s="151"/>
      <c r="B825" s="151"/>
      <c r="C825" s="151"/>
    </row>
    <row r="826">
      <c r="A826" s="151"/>
      <c r="B826" s="151"/>
      <c r="C826" s="151"/>
    </row>
    <row r="827">
      <c r="A827" s="151"/>
      <c r="B827" s="151"/>
      <c r="C827" s="151"/>
    </row>
    <row r="828">
      <c r="A828" s="151"/>
      <c r="B828" s="151"/>
      <c r="C828" s="151"/>
    </row>
    <row r="829">
      <c r="A829" s="151"/>
      <c r="B829" s="151"/>
      <c r="C829" s="151"/>
    </row>
    <row r="830">
      <c r="A830" s="151"/>
      <c r="B830" s="151"/>
      <c r="C830" s="151"/>
    </row>
    <row r="831">
      <c r="A831" s="151"/>
      <c r="B831" s="151"/>
      <c r="C831" s="151"/>
    </row>
    <row r="832">
      <c r="A832" s="151"/>
      <c r="B832" s="151"/>
      <c r="C832" s="151"/>
    </row>
    <row r="833">
      <c r="A833" s="151"/>
      <c r="B833" s="151"/>
      <c r="C833" s="151"/>
    </row>
    <row r="834">
      <c r="A834" s="151"/>
      <c r="B834" s="151"/>
      <c r="C834" s="151"/>
    </row>
    <row r="835">
      <c r="A835" s="151"/>
      <c r="B835" s="151"/>
      <c r="C835" s="151"/>
    </row>
    <row r="836">
      <c r="A836" s="151"/>
      <c r="B836" s="151"/>
      <c r="C836" s="151"/>
    </row>
    <row r="837">
      <c r="A837" s="151"/>
      <c r="B837" s="151"/>
      <c r="C837" s="151"/>
    </row>
    <row r="838">
      <c r="A838" s="151"/>
      <c r="B838" s="151"/>
      <c r="C838" s="151"/>
    </row>
    <row r="839">
      <c r="A839" s="151"/>
      <c r="B839" s="151"/>
      <c r="C839" s="151"/>
    </row>
    <row r="840">
      <c r="A840" s="151"/>
      <c r="B840" s="151"/>
      <c r="C840" s="151"/>
    </row>
    <row r="841">
      <c r="A841" s="151"/>
      <c r="B841" s="151"/>
      <c r="C841" s="151"/>
    </row>
    <row r="842">
      <c r="A842" s="151"/>
      <c r="B842" s="151"/>
      <c r="C842" s="151"/>
    </row>
    <row r="843">
      <c r="A843" s="151"/>
      <c r="B843" s="151"/>
      <c r="C843" s="151"/>
    </row>
    <row r="844">
      <c r="A844" s="151"/>
      <c r="B844" s="151"/>
      <c r="C844" s="151"/>
    </row>
    <row r="845">
      <c r="A845" s="151"/>
      <c r="B845" s="151"/>
      <c r="C845" s="151"/>
    </row>
    <row r="846">
      <c r="A846" s="151"/>
      <c r="B846" s="151"/>
      <c r="C846" s="151"/>
    </row>
    <row r="847">
      <c r="A847" s="151"/>
      <c r="B847" s="151"/>
      <c r="C847" s="151"/>
    </row>
    <row r="848">
      <c r="A848" s="151"/>
      <c r="B848" s="151"/>
      <c r="C848" s="151"/>
    </row>
    <row r="849">
      <c r="A849" s="151"/>
      <c r="B849" s="151"/>
      <c r="C849" s="151"/>
    </row>
    <row r="850">
      <c r="A850" s="151"/>
      <c r="B850" s="151"/>
      <c r="C850" s="151"/>
    </row>
    <row r="851">
      <c r="A851" s="151"/>
      <c r="B851" s="151"/>
      <c r="C851" s="151"/>
    </row>
    <row r="852">
      <c r="A852" s="151"/>
      <c r="B852" s="151"/>
      <c r="C852" s="151"/>
    </row>
    <row r="853">
      <c r="A853" s="151"/>
      <c r="B853" s="151"/>
      <c r="C853" s="151"/>
    </row>
    <row r="854">
      <c r="A854" s="151"/>
      <c r="B854" s="151"/>
      <c r="C854" s="151"/>
    </row>
    <row r="855">
      <c r="A855" s="151"/>
      <c r="B855" s="151"/>
      <c r="C855" s="151"/>
    </row>
    <row r="856">
      <c r="A856" s="151"/>
      <c r="B856" s="151"/>
      <c r="C856" s="151"/>
    </row>
    <row r="857">
      <c r="A857" s="151"/>
      <c r="B857" s="151"/>
      <c r="C857" s="151"/>
    </row>
    <row r="858">
      <c r="A858" s="151"/>
      <c r="B858" s="151"/>
      <c r="C858" s="151"/>
    </row>
    <row r="859">
      <c r="A859" s="151"/>
      <c r="B859" s="151"/>
      <c r="C859" s="151"/>
    </row>
    <row r="860">
      <c r="A860" s="151"/>
      <c r="B860" s="151"/>
      <c r="C860" s="151"/>
    </row>
    <row r="861">
      <c r="A861" s="151"/>
      <c r="B861" s="151"/>
      <c r="C861" s="151"/>
    </row>
    <row r="862">
      <c r="A862" s="151"/>
      <c r="B862" s="151"/>
      <c r="C862" s="151"/>
    </row>
    <row r="863">
      <c r="A863" s="151"/>
      <c r="B863" s="151"/>
      <c r="C863" s="151"/>
    </row>
    <row r="864">
      <c r="A864" s="151"/>
      <c r="B864" s="151"/>
      <c r="C864" s="151"/>
    </row>
    <row r="865">
      <c r="A865" s="151"/>
      <c r="B865" s="151"/>
      <c r="C865" s="151"/>
    </row>
    <row r="866">
      <c r="A866" s="151"/>
      <c r="B866" s="151"/>
      <c r="C866" s="151"/>
    </row>
    <row r="867">
      <c r="A867" s="151"/>
      <c r="B867" s="151"/>
      <c r="C867" s="151"/>
    </row>
    <row r="868">
      <c r="A868" s="151"/>
      <c r="B868" s="151"/>
      <c r="C868" s="151"/>
    </row>
    <row r="869">
      <c r="A869" s="151"/>
      <c r="B869" s="151"/>
      <c r="C869" s="151"/>
    </row>
    <row r="870">
      <c r="A870" s="151"/>
      <c r="B870" s="151"/>
      <c r="C870" s="151"/>
    </row>
    <row r="871">
      <c r="A871" s="151"/>
      <c r="B871" s="151"/>
      <c r="C871" s="151"/>
    </row>
    <row r="872">
      <c r="A872" s="151"/>
      <c r="B872" s="151"/>
      <c r="C872" s="151"/>
    </row>
    <row r="873">
      <c r="A873" s="151"/>
      <c r="B873" s="151"/>
      <c r="C873" s="151"/>
    </row>
    <row r="874">
      <c r="A874" s="151"/>
      <c r="B874" s="151"/>
      <c r="C874" s="151"/>
    </row>
    <row r="875">
      <c r="A875" s="151"/>
      <c r="B875" s="151"/>
      <c r="C875" s="151"/>
    </row>
    <row r="876">
      <c r="A876" s="151"/>
      <c r="B876" s="151"/>
      <c r="C876" s="151"/>
    </row>
    <row r="877">
      <c r="A877" s="151"/>
      <c r="B877" s="151"/>
      <c r="C877" s="151"/>
    </row>
    <row r="878">
      <c r="A878" s="151"/>
      <c r="B878" s="151"/>
      <c r="C878" s="151"/>
    </row>
    <row r="879">
      <c r="A879" s="151"/>
      <c r="B879" s="151"/>
      <c r="C879" s="151"/>
    </row>
    <row r="880">
      <c r="A880" s="151"/>
      <c r="B880" s="151"/>
      <c r="C880" s="151"/>
    </row>
    <row r="881">
      <c r="A881" s="151"/>
      <c r="B881" s="151"/>
      <c r="C881" s="151"/>
    </row>
    <row r="882">
      <c r="A882" s="151"/>
      <c r="B882" s="151"/>
      <c r="C882" s="151"/>
    </row>
    <row r="883">
      <c r="A883" s="151"/>
      <c r="B883" s="151"/>
      <c r="C883" s="151"/>
    </row>
    <row r="884">
      <c r="A884" s="151"/>
      <c r="B884" s="151"/>
      <c r="C884" s="151"/>
    </row>
    <row r="885">
      <c r="A885" s="151"/>
      <c r="B885" s="151"/>
      <c r="C885" s="151"/>
    </row>
    <row r="886">
      <c r="A886" s="151"/>
      <c r="B886" s="151"/>
      <c r="C886" s="151"/>
    </row>
    <row r="887">
      <c r="A887" s="151"/>
      <c r="B887" s="151"/>
      <c r="C887" s="151"/>
    </row>
    <row r="888">
      <c r="A888" s="151"/>
      <c r="B888" s="151"/>
      <c r="C888" s="151"/>
    </row>
    <row r="889">
      <c r="A889" s="151"/>
      <c r="B889" s="151"/>
      <c r="C889" s="151"/>
    </row>
    <row r="890">
      <c r="A890" s="151"/>
      <c r="B890" s="151"/>
      <c r="C890" s="151"/>
    </row>
    <row r="891">
      <c r="A891" s="151"/>
      <c r="B891" s="151"/>
      <c r="C891" s="151"/>
    </row>
    <row r="892">
      <c r="A892" s="151"/>
      <c r="B892" s="151"/>
      <c r="C892" s="151"/>
    </row>
    <row r="893">
      <c r="A893" s="151"/>
      <c r="B893" s="151"/>
      <c r="C893" s="151"/>
    </row>
    <row r="894">
      <c r="A894" s="151"/>
      <c r="B894" s="151"/>
      <c r="C894" s="151"/>
    </row>
    <row r="895">
      <c r="A895" s="151"/>
      <c r="B895" s="151"/>
      <c r="C895" s="151"/>
    </row>
    <row r="896">
      <c r="A896" s="151"/>
      <c r="B896" s="151"/>
      <c r="C896" s="151"/>
    </row>
    <row r="897">
      <c r="A897" s="151"/>
      <c r="B897" s="151"/>
      <c r="C897" s="151"/>
    </row>
    <row r="898">
      <c r="A898" s="151"/>
      <c r="B898" s="151"/>
      <c r="C898" s="151"/>
    </row>
    <row r="899">
      <c r="A899" s="151"/>
      <c r="B899" s="151"/>
      <c r="C899" s="151"/>
    </row>
    <row r="900">
      <c r="A900" s="151"/>
      <c r="B900" s="151"/>
      <c r="C900" s="151"/>
    </row>
    <row r="901">
      <c r="A901" s="151"/>
      <c r="B901" s="151"/>
      <c r="C901" s="151"/>
    </row>
    <row r="902">
      <c r="A902" s="151"/>
      <c r="B902" s="151"/>
      <c r="C902" s="151"/>
    </row>
    <row r="903">
      <c r="A903" s="151"/>
      <c r="B903" s="151"/>
      <c r="C903" s="151"/>
    </row>
    <row r="904">
      <c r="A904" s="151"/>
      <c r="B904" s="151"/>
      <c r="C904" s="151"/>
    </row>
    <row r="905">
      <c r="A905" s="151"/>
      <c r="B905" s="151"/>
      <c r="C905" s="151"/>
    </row>
    <row r="906">
      <c r="A906" s="151"/>
      <c r="B906" s="151"/>
      <c r="C906" s="151"/>
    </row>
    <row r="907">
      <c r="A907" s="151"/>
      <c r="B907" s="151"/>
      <c r="C907" s="151"/>
    </row>
    <row r="908">
      <c r="A908" s="151"/>
      <c r="B908" s="151"/>
      <c r="C908" s="151"/>
    </row>
    <row r="909">
      <c r="A909" s="151"/>
      <c r="B909" s="151"/>
      <c r="C909" s="151"/>
    </row>
    <row r="910">
      <c r="A910" s="151"/>
      <c r="B910" s="151"/>
      <c r="C910" s="151"/>
    </row>
    <row r="911">
      <c r="A911" s="151"/>
      <c r="B911" s="151"/>
      <c r="C911" s="151"/>
    </row>
    <row r="912">
      <c r="A912" s="151"/>
      <c r="B912" s="151"/>
      <c r="C912" s="151"/>
    </row>
    <row r="913">
      <c r="A913" s="151"/>
      <c r="B913" s="151"/>
      <c r="C913" s="151"/>
    </row>
    <row r="914">
      <c r="A914" s="151"/>
      <c r="B914" s="151"/>
      <c r="C914" s="151"/>
    </row>
    <row r="915">
      <c r="A915" s="151"/>
      <c r="B915" s="151"/>
      <c r="C915" s="151"/>
    </row>
    <row r="916">
      <c r="A916" s="151"/>
      <c r="B916" s="151"/>
      <c r="C916" s="151"/>
    </row>
    <row r="917">
      <c r="A917" s="151"/>
      <c r="B917" s="151"/>
      <c r="C917" s="151"/>
    </row>
    <row r="918">
      <c r="A918" s="151"/>
      <c r="B918" s="151"/>
      <c r="C918" s="151"/>
    </row>
    <row r="919">
      <c r="A919" s="151"/>
      <c r="B919" s="151"/>
      <c r="C919" s="151"/>
    </row>
    <row r="920">
      <c r="A920" s="151"/>
      <c r="B920" s="151"/>
      <c r="C920" s="151"/>
    </row>
    <row r="921">
      <c r="A921" s="151"/>
      <c r="B921" s="151"/>
      <c r="C921" s="151"/>
    </row>
    <row r="922">
      <c r="A922" s="151"/>
      <c r="B922" s="151"/>
      <c r="C922" s="151"/>
    </row>
    <row r="923">
      <c r="A923" s="151"/>
      <c r="B923" s="151"/>
      <c r="C923" s="151"/>
    </row>
    <row r="924">
      <c r="A924" s="151"/>
      <c r="B924" s="151"/>
      <c r="C924" s="151"/>
    </row>
    <row r="925">
      <c r="A925" s="151"/>
      <c r="B925" s="151"/>
      <c r="C925" s="151"/>
    </row>
    <row r="926">
      <c r="A926" s="151"/>
      <c r="B926" s="151"/>
      <c r="C926" s="151"/>
    </row>
    <row r="927">
      <c r="A927" s="151"/>
      <c r="B927" s="151"/>
      <c r="C927" s="151"/>
    </row>
    <row r="928">
      <c r="A928" s="151"/>
      <c r="B928" s="151"/>
      <c r="C928" s="151"/>
    </row>
    <row r="929">
      <c r="A929" s="151"/>
      <c r="B929" s="151"/>
      <c r="C929" s="151"/>
    </row>
    <row r="930">
      <c r="A930" s="151"/>
      <c r="B930" s="151"/>
      <c r="C930" s="151"/>
    </row>
    <row r="931">
      <c r="A931" s="151"/>
      <c r="B931" s="151"/>
      <c r="C931" s="151"/>
    </row>
    <row r="932">
      <c r="A932" s="151"/>
      <c r="B932" s="151"/>
      <c r="C932" s="151"/>
    </row>
    <row r="933">
      <c r="A933" s="151"/>
      <c r="B933" s="151"/>
      <c r="C933" s="151"/>
    </row>
    <row r="934">
      <c r="A934" s="151"/>
      <c r="B934" s="151"/>
      <c r="C934" s="151"/>
    </row>
    <row r="935">
      <c r="A935" s="151"/>
      <c r="B935" s="151"/>
      <c r="C935" s="151"/>
    </row>
    <row r="936">
      <c r="A936" s="151"/>
      <c r="B936" s="151"/>
      <c r="C936" s="151"/>
    </row>
    <row r="937">
      <c r="A937" s="151"/>
      <c r="B937" s="151"/>
      <c r="C937" s="151"/>
    </row>
    <row r="938">
      <c r="A938" s="151"/>
      <c r="B938" s="151"/>
      <c r="C938" s="151"/>
    </row>
    <row r="939">
      <c r="A939" s="151"/>
      <c r="B939" s="151"/>
      <c r="C939" s="151"/>
    </row>
    <row r="940">
      <c r="A940" s="151"/>
      <c r="B940" s="151"/>
      <c r="C940" s="151"/>
    </row>
    <row r="941">
      <c r="A941" s="151"/>
      <c r="B941" s="151"/>
      <c r="C941" s="151"/>
    </row>
    <row r="942">
      <c r="A942" s="151"/>
      <c r="B942" s="151"/>
      <c r="C942" s="151"/>
    </row>
    <row r="943">
      <c r="A943" s="151"/>
      <c r="B943" s="151"/>
      <c r="C943" s="151"/>
    </row>
    <row r="944">
      <c r="A944" s="151"/>
      <c r="B944" s="151"/>
      <c r="C944" s="151"/>
    </row>
    <row r="945">
      <c r="A945" s="151"/>
      <c r="B945" s="151"/>
      <c r="C945" s="151"/>
    </row>
    <row r="946">
      <c r="A946" s="151"/>
      <c r="B946" s="151"/>
      <c r="C946" s="151"/>
    </row>
    <row r="947">
      <c r="A947" s="151"/>
      <c r="B947" s="151"/>
      <c r="C947" s="151"/>
    </row>
    <row r="948">
      <c r="A948" s="151"/>
      <c r="B948" s="151"/>
      <c r="C948" s="151"/>
    </row>
    <row r="949">
      <c r="A949" s="151"/>
      <c r="B949" s="151"/>
      <c r="C949" s="151"/>
    </row>
    <row r="950">
      <c r="A950" s="151"/>
      <c r="B950" s="151"/>
      <c r="C950" s="151"/>
    </row>
    <row r="951">
      <c r="A951" s="151"/>
      <c r="B951" s="151"/>
      <c r="C951" s="151"/>
    </row>
    <row r="952">
      <c r="A952" s="151"/>
      <c r="B952" s="151"/>
      <c r="C952" s="151"/>
    </row>
    <row r="953">
      <c r="A953" s="151"/>
      <c r="B953" s="151"/>
      <c r="C953" s="151"/>
    </row>
    <row r="954">
      <c r="A954" s="151"/>
      <c r="B954" s="151"/>
      <c r="C954" s="151"/>
    </row>
    <row r="955">
      <c r="A955" s="151"/>
      <c r="B955" s="151"/>
      <c r="C955" s="151"/>
    </row>
    <row r="956">
      <c r="A956" s="151"/>
      <c r="B956" s="151"/>
      <c r="C956" s="151"/>
    </row>
    <row r="957">
      <c r="A957" s="151"/>
      <c r="B957" s="151"/>
      <c r="C957" s="151"/>
    </row>
    <row r="958">
      <c r="A958" s="151"/>
      <c r="B958" s="151"/>
      <c r="C958" s="151"/>
    </row>
    <row r="959">
      <c r="A959" s="151"/>
      <c r="B959" s="151"/>
      <c r="C959" s="151"/>
    </row>
    <row r="960">
      <c r="A960" s="151"/>
      <c r="B960" s="151"/>
      <c r="C960" s="151"/>
    </row>
    <row r="961">
      <c r="A961" s="151"/>
      <c r="B961" s="151"/>
      <c r="C961" s="151"/>
    </row>
    <row r="962">
      <c r="A962" s="151"/>
      <c r="B962" s="151"/>
      <c r="C962" s="151"/>
    </row>
    <row r="963">
      <c r="A963" s="151"/>
      <c r="B963" s="151"/>
      <c r="C963" s="151"/>
    </row>
    <row r="964">
      <c r="A964" s="151"/>
      <c r="B964" s="151"/>
      <c r="C964" s="151"/>
    </row>
    <row r="965">
      <c r="A965" s="151"/>
      <c r="B965" s="151"/>
      <c r="C965" s="151"/>
    </row>
    <row r="966">
      <c r="A966" s="151"/>
      <c r="B966" s="151"/>
      <c r="C966" s="151"/>
    </row>
    <row r="967">
      <c r="A967" s="151"/>
      <c r="B967" s="151"/>
      <c r="C967" s="151"/>
    </row>
    <row r="968">
      <c r="A968" s="151"/>
      <c r="B968" s="151"/>
      <c r="C968" s="151"/>
    </row>
    <row r="969">
      <c r="A969" s="151"/>
      <c r="B969" s="151"/>
      <c r="C969" s="151"/>
    </row>
    <row r="970">
      <c r="A970" s="151"/>
      <c r="B970" s="151"/>
      <c r="C970" s="151"/>
    </row>
    <row r="971">
      <c r="A971" s="151"/>
      <c r="B971" s="151"/>
      <c r="C971" s="151"/>
    </row>
    <row r="972">
      <c r="A972" s="151"/>
      <c r="B972" s="151"/>
      <c r="C972" s="151"/>
    </row>
    <row r="973">
      <c r="A973" s="151"/>
      <c r="B973" s="151"/>
      <c r="C973" s="151"/>
    </row>
    <row r="974">
      <c r="A974" s="151"/>
      <c r="B974" s="151"/>
      <c r="C974" s="151"/>
    </row>
    <row r="975">
      <c r="A975" s="151"/>
      <c r="B975" s="151"/>
      <c r="C975" s="151"/>
    </row>
    <row r="976">
      <c r="A976" s="151"/>
      <c r="B976" s="151"/>
      <c r="C976" s="151"/>
    </row>
    <row r="977">
      <c r="A977" s="151"/>
      <c r="B977" s="151"/>
      <c r="C977" s="151"/>
    </row>
    <row r="978">
      <c r="A978" s="151"/>
      <c r="B978" s="151"/>
      <c r="C978" s="151"/>
    </row>
    <row r="979">
      <c r="A979" s="151"/>
      <c r="B979" s="151"/>
      <c r="C979" s="151"/>
    </row>
    <row r="980">
      <c r="A980" s="151"/>
      <c r="B980" s="151"/>
      <c r="C980" s="151"/>
    </row>
    <row r="981">
      <c r="A981" s="151"/>
      <c r="B981" s="151"/>
      <c r="C981" s="151"/>
    </row>
    <row r="982">
      <c r="A982" s="151"/>
      <c r="B982" s="151"/>
      <c r="C982" s="151"/>
    </row>
    <row r="983">
      <c r="A983" s="151"/>
      <c r="B983" s="151"/>
      <c r="C983" s="151"/>
    </row>
    <row r="984">
      <c r="A984" s="151"/>
      <c r="B984" s="151"/>
      <c r="C984" s="151"/>
    </row>
    <row r="985">
      <c r="A985" s="151"/>
      <c r="B985" s="151"/>
      <c r="C985" s="151"/>
    </row>
    <row r="986">
      <c r="A986" s="151"/>
      <c r="B986" s="151"/>
      <c r="C986" s="151"/>
    </row>
    <row r="987">
      <c r="A987" s="151"/>
      <c r="B987" s="151"/>
      <c r="C987" s="151"/>
    </row>
    <row r="988">
      <c r="A988" s="151"/>
      <c r="B988" s="151"/>
      <c r="C988" s="151"/>
    </row>
    <row r="989">
      <c r="A989" s="151"/>
      <c r="B989" s="151"/>
      <c r="C989" s="151"/>
    </row>
    <row r="990">
      <c r="A990" s="151"/>
      <c r="B990" s="151"/>
      <c r="C990" s="151"/>
    </row>
    <row r="991">
      <c r="A991" s="151"/>
      <c r="B991" s="151"/>
      <c r="C991" s="151"/>
    </row>
    <row r="992">
      <c r="A992" s="151"/>
      <c r="B992" s="151"/>
      <c r="C992" s="151"/>
    </row>
    <row r="993">
      <c r="A993" s="151"/>
      <c r="B993" s="151"/>
      <c r="C993" s="151"/>
    </row>
    <row r="994">
      <c r="A994" s="151"/>
      <c r="B994" s="151"/>
      <c r="C994" s="151"/>
    </row>
    <row r="995">
      <c r="A995" s="151"/>
      <c r="B995" s="151"/>
      <c r="C995" s="151"/>
    </row>
    <row r="996">
      <c r="A996" s="151"/>
      <c r="B996" s="151"/>
      <c r="C996" s="151"/>
    </row>
    <row r="997">
      <c r="A997" s="151"/>
      <c r="B997" s="151"/>
      <c r="C997" s="151"/>
    </row>
    <row r="998">
      <c r="A998" s="151"/>
      <c r="B998" s="151"/>
      <c r="C998" s="15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8.38"/>
    <col customWidth="1" min="2" max="2" width="79.5"/>
    <col customWidth="1" min="3" max="4" width="37.38"/>
    <col customWidth="1" hidden="1" min="5" max="5" width="28.0"/>
    <col customWidth="1" min="6" max="6" width="20.75"/>
    <col customWidth="1" min="7" max="9" width="23.63"/>
    <col customWidth="1" min="10" max="10" width="32.88"/>
    <col customWidth="1" min="11" max="11" width="45.5"/>
    <col customWidth="1" min="12" max="12" width="60.38"/>
    <col customWidth="1" min="13" max="13" width="87.63"/>
    <col customWidth="1" min="14" max="14" width="38.5"/>
    <col customWidth="1" min="15" max="15" width="43.0"/>
  </cols>
  <sheetData>
    <row r="1">
      <c r="A1" s="201" t="s">
        <v>6097</v>
      </c>
      <c r="B1" s="202" t="s">
        <v>6098</v>
      </c>
      <c r="C1" s="202" t="s">
        <v>6099</v>
      </c>
      <c r="D1" s="202" t="s">
        <v>6101</v>
      </c>
      <c r="E1" s="201" t="s">
        <v>6102</v>
      </c>
      <c r="F1" s="201" t="s">
        <v>6103</v>
      </c>
      <c r="G1" s="201" t="s">
        <v>4224</v>
      </c>
      <c r="H1" s="201" t="s">
        <v>6104</v>
      </c>
      <c r="I1" s="201" t="s">
        <v>6105</v>
      </c>
      <c r="J1" s="201" t="s">
        <v>6106</v>
      </c>
      <c r="K1" s="201" t="s">
        <v>6107</v>
      </c>
      <c r="L1" s="201" t="s">
        <v>6108</v>
      </c>
      <c r="M1" s="201" t="s">
        <v>4223</v>
      </c>
    </row>
    <row r="2">
      <c r="A2" s="203" t="s">
        <v>6109</v>
      </c>
      <c r="B2" s="204" t="s">
        <v>6110</v>
      </c>
      <c r="C2" s="205">
        <v>10.048</v>
      </c>
      <c r="D2" s="205" t="s">
        <v>6111</v>
      </c>
      <c r="E2" s="206" t="s">
        <v>6112</v>
      </c>
      <c r="F2" s="207" t="s">
        <v>6115</v>
      </c>
      <c r="G2" s="207" t="s">
        <v>6116</v>
      </c>
      <c r="H2" s="208" t="s">
        <v>6112</v>
      </c>
      <c r="I2" s="208" t="s">
        <v>6117</v>
      </c>
      <c r="J2" s="209"/>
      <c r="K2" s="209"/>
      <c r="L2" s="209"/>
      <c r="M2" s="203" t="s">
        <v>6118</v>
      </c>
    </row>
    <row r="3">
      <c r="A3" s="119"/>
      <c r="B3" s="204" t="s">
        <v>6119</v>
      </c>
      <c r="C3" s="205">
        <v>15.448</v>
      </c>
      <c r="D3" s="205" t="s">
        <v>6120</v>
      </c>
      <c r="E3" s="119"/>
      <c r="F3" s="119"/>
      <c r="G3" s="119"/>
      <c r="H3" s="208" t="s">
        <v>6121</v>
      </c>
      <c r="I3" s="208" t="s">
        <v>6117</v>
      </c>
      <c r="J3" s="209"/>
      <c r="K3" s="209"/>
      <c r="L3" s="209"/>
      <c r="M3" s="119"/>
    </row>
    <row r="4">
      <c r="A4" s="119"/>
      <c r="B4" s="204" t="s">
        <v>6122</v>
      </c>
      <c r="C4" s="205">
        <v>15.2</v>
      </c>
      <c r="D4" s="205" t="s">
        <v>6120</v>
      </c>
      <c r="E4" s="119"/>
      <c r="F4" s="119"/>
      <c r="G4" s="119"/>
      <c r="H4" s="208" t="s">
        <v>6121</v>
      </c>
      <c r="I4" s="208" t="s">
        <v>6117</v>
      </c>
      <c r="J4" s="209"/>
      <c r="K4" s="209"/>
      <c r="L4" s="209"/>
      <c r="M4" s="119"/>
    </row>
    <row r="5">
      <c r="A5" s="119"/>
      <c r="B5" s="204" t="s">
        <v>6123</v>
      </c>
      <c r="C5" s="205">
        <v>5.441</v>
      </c>
      <c r="D5" s="205"/>
      <c r="E5" s="119"/>
      <c r="F5" s="119"/>
      <c r="G5" s="119"/>
      <c r="H5" s="208" t="s">
        <v>6112</v>
      </c>
      <c r="I5" s="208" t="s">
        <v>6117</v>
      </c>
      <c r="J5" s="209"/>
      <c r="K5" s="209"/>
      <c r="L5" s="209"/>
      <c r="M5" s="119"/>
    </row>
    <row r="6">
      <c r="A6" s="119"/>
      <c r="B6" s="204" t="s">
        <v>6124</v>
      </c>
      <c r="C6" s="205">
        <v>11.99</v>
      </c>
      <c r="D6" s="205"/>
      <c r="E6" s="119"/>
      <c r="F6" s="119"/>
      <c r="G6" s="119"/>
      <c r="H6" s="208" t="s">
        <v>6112</v>
      </c>
      <c r="I6" s="208" t="s">
        <v>6117</v>
      </c>
      <c r="J6" s="209"/>
      <c r="K6" s="209"/>
      <c r="L6" s="209"/>
      <c r="M6" s="119"/>
    </row>
    <row r="7">
      <c r="A7" s="72"/>
      <c r="B7" s="204" t="s">
        <v>6126</v>
      </c>
      <c r="C7" s="205">
        <v>37.842</v>
      </c>
      <c r="D7" s="205"/>
      <c r="E7" s="72"/>
      <c r="F7" s="72"/>
      <c r="G7" s="72"/>
      <c r="H7" s="208" t="s">
        <v>6112</v>
      </c>
      <c r="I7" s="208" t="s">
        <v>6117</v>
      </c>
      <c r="J7" s="209"/>
      <c r="K7" s="209"/>
      <c r="L7" s="209"/>
      <c r="M7" s="119"/>
    </row>
    <row r="8">
      <c r="A8" s="210" t="s">
        <v>6127</v>
      </c>
      <c r="B8" s="204" t="s">
        <v>6128</v>
      </c>
      <c r="C8" s="205">
        <v>90.0</v>
      </c>
      <c r="D8" s="205" t="s">
        <v>6129</v>
      </c>
      <c r="E8" s="208" t="s">
        <v>6112</v>
      </c>
      <c r="F8" s="208" t="s">
        <v>6115</v>
      </c>
      <c r="G8" s="208" t="s">
        <v>6116</v>
      </c>
      <c r="H8" s="208" t="s">
        <v>6121</v>
      </c>
      <c r="I8" s="208" t="s">
        <v>6117</v>
      </c>
      <c r="J8" s="209"/>
      <c r="K8" s="209"/>
      <c r="L8" s="209"/>
      <c r="M8" s="72"/>
      <c r="N8" s="211"/>
    </row>
    <row r="9">
      <c r="A9" s="203" t="s">
        <v>6130</v>
      </c>
      <c r="B9" s="204" t="s">
        <v>6131</v>
      </c>
      <c r="C9" s="205">
        <v>85.5</v>
      </c>
      <c r="D9" s="205" t="s">
        <v>6129</v>
      </c>
      <c r="E9" s="207" t="s">
        <v>6112</v>
      </c>
      <c r="F9" s="207" t="s">
        <v>6115</v>
      </c>
      <c r="G9" s="207"/>
      <c r="H9" s="208" t="s">
        <v>6112</v>
      </c>
      <c r="I9" s="208" t="s">
        <v>6117</v>
      </c>
      <c r="J9" s="209"/>
      <c r="K9" s="209"/>
      <c r="L9" s="209"/>
      <c r="M9" s="203" t="s">
        <v>6132</v>
      </c>
    </row>
    <row r="10">
      <c r="A10" s="119"/>
      <c r="B10" s="204" t="s">
        <v>6133</v>
      </c>
      <c r="C10" s="205">
        <v>9.681</v>
      </c>
      <c r="D10" s="205"/>
      <c r="E10" s="119"/>
      <c r="F10" s="119"/>
      <c r="G10" s="119"/>
      <c r="H10" s="208" t="s">
        <v>6112</v>
      </c>
      <c r="I10" s="208" t="s">
        <v>6117</v>
      </c>
      <c r="J10" s="209"/>
      <c r="K10" s="209"/>
      <c r="L10" s="209"/>
      <c r="M10" s="119"/>
    </row>
    <row r="11">
      <c r="A11" s="119"/>
      <c r="B11" s="204" t="s">
        <v>6134</v>
      </c>
      <c r="C11" s="205">
        <v>6.485</v>
      </c>
      <c r="D11" s="205"/>
      <c r="E11" s="119"/>
      <c r="F11" s="119"/>
      <c r="G11" s="119"/>
      <c r="H11" s="208" t="s">
        <v>6112</v>
      </c>
      <c r="I11" s="208" t="s">
        <v>6117</v>
      </c>
      <c r="J11" s="209"/>
      <c r="K11" s="209"/>
      <c r="L11" s="209"/>
      <c r="M11" s="119"/>
    </row>
    <row r="12">
      <c r="A12" s="72"/>
      <c r="B12" s="204" t="s">
        <v>6135</v>
      </c>
      <c r="C12" s="205">
        <v>2.0</v>
      </c>
      <c r="D12" s="205"/>
      <c r="E12" s="72"/>
      <c r="F12" s="72"/>
      <c r="G12" s="72"/>
      <c r="H12" s="208" t="s">
        <v>6112</v>
      </c>
      <c r="I12" s="208" t="s">
        <v>6117</v>
      </c>
      <c r="J12" s="209"/>
      <c r="K12" s="209"/>
      <c r="L12" s="209"/>
      <c r="M12" s="72"/>
    </row>
    <row r="13">
      <c r="A13" s="203" t="s">
        <v>6136</v>
      </c>
      <c r="B13" s="204" t="s">
        <v>6137</v>
      </c>
      <c r="C13" s="205">
        <v>30.645</v>
      </c>
      <c r="D13" s="205" t="s">
        <v>6138</v>
      </c>
      <c r="E13" s="207" t="s">
        <v>6112</v>
      </c>
      <c r="F13" s="207" t="s">
        <v>6115</v>
      </c>
      <c r="G13" s="207" t="s">
        <v>6140</v>
      </c>
      <c r="H13" s="208" t="s">
        <v>6112</v>
      </c>
      <c r="I13" s="208" t="s">
        <v>6117</v>
      </c>
      <c r="J13" s="209"/>
      <c r="K13" s="209"/>
      <c r="L13" s="209"/>
      <c r="M13" s="203" t="s">
        <v>6141</v>
      </c>
    </row>
    <row r="14">
      <c r="A14" s="119"/>
      <c r="B14" s="204" t="s">
        <v>6143</v>
      </c>
      <c r="C14" s="205">
        <v>31.279</v>
      </c>
      <c r="D14" s="205" t="s">
        <v>6138</v>
      </c>
      <c r="E14" s="119"/>
      <c r="F14" s="119"/>
      <c r="G14" s="119"/>
      <c r="H14" s="208" t="s">
        <v>6112</v>
      </c>
      <c r="I14" s="208" t="s">
        <v>6117</v>
      </c>
      <c r="J14" s="209"/>
      <c r="K14" s="209"/>
      <c r="L14" s="209"/>
      <c r="M14" s="119"/>
    </row>
    <row r="15">
      <c r="A15" s="72"/>
      <c r="B15" s="204" t="s">
        <v>6144</v>
      </c>
      <c r="C15" s="205">
        <v>12.39</v>
      </c>
      <c r="D15" s="205" t="s">
        <v>6138</v>
      </c>
      <c r="E15" s="72"/>
      <c r="F15" s="72"/>
      <c r="G15" s="72"/>
      <c r="H15" s="208" t="s">
        <v>6112</v>
      </c>
      <c r="I15" s="208" t="s">
        <v>6117</v>
      </c>
      <c r="J15" s="209"/>
      <c r="K15" s="209"/>
      <c r="L15" s="209"/>
      <c r="M15" s="72"/>
    </row>
    <row r="16">
      <c r="A16" s="203" t="s">
        <v>6145</v>
      </c>
      <c r="B16" s="204" t="s">
        <v>6146</v>
      </c>
      <c r="C16" s="205">
        <v>10.7</v>
      </c>
      <c r="D16" s="205"/>
      <c r="E16" s="207" t="s">
        <v>6112</v>
      </c>
      <c r="F16" s="207" t="s">
        <v>6115</v>
      </c>
      <c r="G16" s="207" t="s">
        <v>6116</v>
      </c>
      <c r="H16" s="208" t="s">
        <v>6112</v>
      </c>
      <c r="I16" s="208" t="s">
        <v>6117</v>
      </c>
      <c r="J16" s="209"/>
      <c r="K16" s="209"/>
      <c r="L16" s="209"/>
      <c r="M16" s="203" t="s">
        <v>6148</v>
      </c>
    </row>
    <row r="17">
      <c r="A17" s="119"/>
      <c r="B17" s="204" t="s">
        <v>6149</v>
      </c>
      <c r="C17" s="205">
        <v>4.6177</v>
      </c>
      <c r="D17" s="205"/>
      <c r="E17" s="119"/>
      <c r="F17" s="119"/>
      <c r="G17" s="119"/>
      <c r="H17" s="208" t="s">
        <v>6112</v>
      </c>
      <c r="I17" s="208" t="s">
        <v>6117</v>
      </c>
      <c r="J17" s="209"/>
      <c r="K17" s="209"/>
      <c r="L17" s="209"/>
      <c r="M17" s="119"/>
    </row>
    <row r="18">
      <c r="A18" s="119"/>
      <c r="B18" s="204" t="s">
        <v>6150</v>
      </c>
      <c r="C18" s="212">
        <v>15.2</v>
      </c>
      <c r="D18" s="212"/>
      <c r="E18" s="119"/>
      <c r="F18" s="119"/>
      <c r="G18" s="119"/>
      <c r="H18" s="208" t="s">
        <v>6112</v>
      </c>
      <c r="I18" s="208" t="s">
        <v>6117</v>
      </c>
      <c r="J18" s="209"/>
      <c r="K18" s="209"/>
      <c r="L18" s="209"/>
      <c r="M18" s="119"/>
    </row>
    <row r="19">
      <c r="A19" s="119"/>
      <c r="B19" s="204" t="s">
        <v>6151</v>
      </c>
      <c r="C19" s="212">
        <v>13.2</v>
      </c>
      <c r="D19" s="212"/>
      <c r="E19" s="119"/>
      <c r="F19" s="119"/>
      <c r="G19" s="119"/>
      <c r="H19" s="208" t="s">
        <v>6112</v>
      </c>
      <c r="I19" s="208" t="s">
        <v>6117</v>
      </c>
      <c r="J19" s="209"/>
      <c r="K19" s="209"/>
      <c r="L19" s="209"/>
      <c r="M19" s="119"/>
    </row>
    <row r="20">
      <c r="A20" s="72"/>
      <c r="B20" s="204" t="s">
        <v>6152</v>
      </c>
      <c r="C20" s="212">
        <v>13.5</v>
      </c>
      <c r="D20" s="212"/>
      <c r="E20" s="72"/>
      <c r="F20" s="72"/>
      <c r="G20" s="72"/>
      <c r="H20" s="208" t="s">
        <v>6112</v>
      </c>
      <c r="I20" s="208" t="s">
        <v>6117</v>
      </c>
      <c r="J20" s="209"/>
      <c r="K20" s="209"/>
      <c r="L20" s="209"/>
      <c r="M20" s="72"/>
    </row>
    <row r="21">
      <c r="A21" s="203" t="s">
        <v>6153</v>
      </c>
      <c r="B21" s="204" t="s">
        <v>6154</v>
      </c>
      <c r="C21" s="212">
        <v>32.3</v>
      </c>
      <c r="D21" s="212" t="s">
        <v>6155</v>
      </c>
      <c r="E21" s="207" t="s">
        <v>6112</v>
      </c>
      <c r="F21" s="207" t="s">
        <v>6115</v>
      </c>
      <c r="G21" s="207"/>
      <c r="H21" s="208" t="s">
        <v>6121</v>
      </c>
      <c r="I21" s="208" t="s">
        <v>6117</v>
      </c>
      <c r="J21" s="209"/>
      <c r="K21" s="209"/>
      <c r="L21" s="209"/>
      <c r="M21" s="203" t="s">
        <v>6156</v>
      </c>
    </row>
    <row r="22">
      <c r="A22" s="72"/>
      <c r="B22" s="204" t="s">
        <v>6157</v>
      </c>
      <c r="C22" s="212">
        <v>20.8</v>
      </c>
      <c r="D22" s="212" t="s">
        <v>6155</v>
      </c>
      <c r="E22" s="72"/>
      <c r="F22" s="72"/>
      <c r="G22" s="72"/>
      <c r="H22" s="208" t="s">
        <v>6121</v>
      </c>
      <c r="I22" s="208" t="s">
        <v>6117</v>
      </c>
      <c r="J22" s="209"/>
      <c r="K22" s="209"/>
      <c r="L22" s="209"/>
      <c r="M22" s="72"/>
    </row>
    <row r="23">
      <c r="A23" s="210" t="s">
        <v>6158</v>
      </c>
      <c r="B23" s="204" t="s">
        <v>6159</v>
      </c>
      <c r="C23" s="205">
        <v>55.678</v>
      </c>
      <c r="D23" s="205"/>
      <c r="E23" s="208" t="s">
        <v>6112</v>
      </c>
      <c r="F23" s="208" t="s">
        <v>6115</v>
      </c>
      <c r="G23" s="208" t="s">
        <v>6116</v>
      </c>
      <c r="H23" s="208" t="s">
        <v>6112</v>
      </c>
      <c r="I23" s="208" t="s">
        <v>6117</v>
      </c>
      <c r="J23" s="209"/>
      <c r="K23" s="209"/>
      <c r="L23" s="209"/>
      <c r="M23" s="210" t="s">
        <v>6160</v>
      </c>
    </row>
    <row r="24">
      <c r="A24" s="210" t="s">
        <v>6161</v>
      </c>
      <c r="B24" s="204" t="s">
        <v>6163</v>
      </c>
      <c r="C24" s="205">
        <v>64.457</v>
      </c>
      <c r="D24" s="205" t="s">
        <v>6164</v>
      </c>
      <c r="E24" s="208" t="s">
        <v>6112</v>
      </c>
      <c r="F24" s="208" t="s">
        <v>6115</v>
      </c>
      <c r="G24" s="208" t="s">
        <v>6116</v>
      </c>
      <c r="H24" s="208" t="s">
        <v>6112</v>
      </c>
      <c r="I24" s="208" t="s">
        <v>6117</v>
      </c>
      <c r="J24" s="209"/>
      <c r="K24" s="209"/>
      <c r="L24" s="209"/>
      <c r="M24" s="210" t="s">
        <v>6165</v>
      </c>
    </row>
    <row r="25">
      <c r="A25" s="203" t="s">
        <v>6166</v>
      </c>
      <c r="B25" s="204" t="s">
        <v>6167</v>
      </c>
      <c r="C25" s="205">
        <v>9.368</v>
      </c>
      <c r="D25" s="205"/>
      <c r="E25" s="207" t="s">
        <v>6112</v>
      </c>
      <c r="F25" s="207" t="s">
        <v>6115</v>
      </c>
      <c r="G25" s="207"/>
      <c r="H25" s="208" t="s">
        <v>6112</v>
      </c>
      <c r="I25" s="208" t="s">
        <v>6117</v>
      </c>
      <c r="J25" s="209"/>
      <c r="K25" s="209"/>
      <c r="L25" s="209"/>
      <c r="M25" s="203" t="s">
        <v>6168</v>
      </c>
    </row>
    <row r="26">
      <c r="A26" s="119"/>
      <c r="B26" s="204" t="s">
        <v>6169</v>
      </c>
      <c r="C26" s="205">
        <v>4.2</v>
      </c>
      <c r="D26" s="205"/>
      <c r="E26" s="119"/>
      <c r="F26" s="119"/>
      <c r="G26" s="119"/>
      <c r="H26" s="208" t="s">
        <v>6112</v>
      </c>
      <c r="I26" s="208" t="s">
        <v>6117</v>
      </c>
      <c r="J26" s="209"/>
      <c r="K26" s="209"/>
      <c r="L26" s="209"/>
      <c r="M26" s="119"/>
    </row>
    <row r="27">
      <c r="A27" s="72"/>
      <c r="B27" s="204" t="s">
        <v>6170</v>
      </c>
      <c r="C27" s="205">
        <v>2.2</v>
      </c>
      <c r="D27" s="205"/>
      <c r="E27" s="72"/>
      <c r="F27" s="72"/>
      <c r="G27" s="72"/>
      <c r="H27" s="208" t="s">
        <v>6112</v>
      </c>
      <c r="I27" s="208" t="s">
        <v>6117</v>
      </c>
      <c r="J27" s="209"/>
      <c r="K27" s="209"/>
      <c r="L27" s="209"/>
      <c r="M27" s="72"/>
    </row>
    <row r="28">
      <c r="A28" s="203" t="s">
        <v>6172</v>
      </c>
      <c r="B28" s="204" t="s">
        <v>6174</v>
      </c>
      <c r="C28" s="205">
        <v>24.588</v>
      </c>
      <c r="D28" s="205"/>
      <c r="E28" s="207" t="s">
        <v>6112</v>
      </c>
      <c r="F28" s="207" t="s">
        <v>6115</v>
      </c>
      <c r="G28" s="207" t="s">
        <v>6116</v>
      </c>
      <c r="H28" s="208" t="s">
        <v>6112</v>
      </c>
      <c r="I28" s="208" t="s">
        <v>6117</v>
      </c>
      <c r="J28" s="209"/>
      <c r="K28" s="209"/>
      <c r="L28" s="209"/>
      <c r="M28" s="203" t="s">
        <v>6176</v>
      </c>
    </row>
    <row r="29">
      <c r="A29" s="72"/>
      <c r="B29" s="204" t="s">
        <v>6177</v>
      </c>
      <c r="C29" s="205">
        <v>29.023</v>
      </c>
      <c r="D29" s="205"/>
      <c r="E29" s="72"/>
      <c r="F29" s="72"/>
      <c r="G29" s="72"/>
      <c r="H29" s="208" t="s">
        <v>6112</v>
      </c>
      <c r="I29" s="208" t="s">
        <v>6117</v>
      </c>
      <c r="J29" s="209"/>
      <c r="K29" s="209"/>
      <c r="L29" s="209"/>
      <c r="M29" s="72"/>
    </row>
    <row r="30">
      <c r="A30" s="203" t="s">
        <v>6178</v>
      </c>
      <c r="B30" s="204" t="s">
        <v>6179</v>
      </c>
      <c r="C30" s="205">
        <v>37.0</v>
      </c>
      <c r="D30" s="205"/>
      <c r="E30" s="207" t="s">
        <v>6112</v>
      </c>
      <c r="F30" s="207" t="s">
        <v>6115</v>
      </c>
      <c r="G30" s="207"/>
      <c r="H30" s="208" t="s">
        <v>6112</v>
      </c>
      <c r="I30" s="208" t="s">
        <v>6117</v>
      </c>
      <c r="J30" s="209"/>
      <c r="K30" s="209"/>
      <c r="L30" s="209"/>
      <c r="M30" s="203" t="s">
        <v>6180</v>
      </c>
    </row>
    <row r="31">
      <c r="A31" s="119"/>
      <c r="B31" s="204" t="s">
        <v>6181</v>
      </c>
      <c r="C31" s="205">
        <v>36.13</v>
      </c>
      <c r="D31" s="205"/>
      <c r="E31" s="119"/>
      <c r="F31" s="119"/>
      <c r="G31" s="119"/>
      <c r="H31" s="208" t="s">
        <v>6112</v>
      </c>
      <c r="I31" s="208" t="s">
        <v>6117</v>
      </c>
      <c r="J31" s="209"/>
      <c r="K31" s="209"/>
      <c r="L31" s="209"/>
      <c r="M31" s="119"/>
    </row>
    <row r="32">
      <c r="A32" s="72"/>
      <c r="B32" s="204" t="s">
        <v>6182</v>
      </c>
      <c r="C32" s="205">
        <v>31.194</v>
      </c>
      <c r="D32" s="205"/>
      <c r="E32" s="72"/>
      <c r="F32" s="72"/>
      <c r="G32" s="72"/>
      <c r="H32" s="208" t="s">
        <v>6112</v>
      </c>
      <c r="I32" s="208" t="s">
        <v>6117</v>
      </c>
      <c r="J32" s="209"/>
      <c r="K32" s="209"/>
      <c r="L32" s="209"/>
      <c r="M32" s="72"/>
    </row>
    <row r="33">
      <c r="A33" s="210" t="s">
        <v>6183</v>
      </c>
      <c r="B33" s="204" t="s">
        <v>6184</v>
      </c>
      <c r="C33" s="205">
        <v>73.957</v>
      </c>
      <c r="D33" s="205" t="s">
        <v>6138</v>
      </c>
      <c r="E33" s="208" t="s">
        <v>6112</v>
      </c>
      <c r="F33" s="208" t="s">
        <v>6115</v>
      </c>
      <c r="G33" s="208" t="s">
        <v>6140</v>
      </c>
      <c r="H33" s="208" t="s">
        <v>6121</v>
      </c>
      <c r="I33" s="208" t="s">
        <v>6117</v>
      </c>
      <c r="J33" s="209"/>
      <c r="K33" s="209"/>
      <c r="L33" s="209"/>
      <c r="M33" s="210" t="s">
        <v>6185</v>
      </c>
    </row>
    <row r="34">
      <c r="A34" s="210" t="s">
        <v>6186</v>
      </c>
      <c r="B34" s="204" t="s">
        <v>6187</v>
      </c>
      <c r="C34" s="205">
        <v>33.447</v>
      </c>
      <c r="D34" s="205" t="s">
        <v>6188</v>
      </c>
      <c r="E34" s="208" t="s">
        <v>6112</v>
      </c>
      <c r="F34" s="208" t="s">
        <v>6115</v>
      </c>
      <c r="G34" s="208" t="s">
        <v>6116</v>
      </c>
      <c r="H34" s="208" t="s">
        <v>6112</v>
      </c>
      <c r="I34" s="208" t="s">
        <v>6117</v>
      </c>
      <c r="J34" s="209"/>
      <c r="K34" s="209"/>
      <c r="L34" s="209"/>
      <c r="M34" s="210" t="s">
        <v>6189</v>
      </c>
    </row>
    <row r="35">
      <c r="A35" s="210" t="s">
        <v>6190</v>
      </c>
      <c r="B35" s="204" t="s">
        <v>6191</v>
      </c>
      <c r="C35" s="205">
        <v>58.471</v>
      </c>
      <c r="D35" s="205"/>
      <c r="E35" s="208" t="s">
        <v>6112</v>
      </c>
      <c r="F35" s="208" t="s">
        <v>6115</v>
      </c>
      <c r="G35" s="208"/>
      <c r="H35" s="208" t="s">
        <v>6112</v>
      </c>
      <c r="I35" s="208" t="s">
        <v>6117</v>
      </c>
      <c r="J35" s="209"/>
      <c r="K35" s="209"/>
      <c r="L35" s="209"/>
      <c r="M35" s="210" t="s">
        <v>6192</v>
      </c>
    </row>
    <row r="36">
      <c r="A36" s="210" t="s">
        <v>6193</v>
      </c>
      <c r="B36" s="204" t="s">
        <v>6194</v>
      </c>
      <c r="C36" s="205">
        <v>8.5</v>
      </c>
      <c r="D36" s="205"/>
      <c r="E36" s="208" t="s">
        <v>6112</v>
      </c>
      <c r="F36" s="208" t="s">
        <v>6115</v>
      </c>
      <c r="G36" s="208"/>
      <c r="H36" s="208" t="s">
        <v>6112</v>
      </c>
      <c r="I36" s="208" t="s">
        <v>6117</v>
      </c>
      <c r="J36" s="209"/>
      <c r="K36" s="209"/>
      <c r="L36" s="209"/>
      <c r="M36" s="210" t="s">
        <v>6196</v>
      </c>
    </row>
    <row r="37">
      <c r="A37" s="203" t="s">
        <v>6197</v>
      </c>
      <c r="B37" s="204" t="s">
        <v>6198</v>
      </c>
      <c r="C37" s="205">
        <v>14.1</v>
      </c>
      <c r="D37" s="205"/>
      <c r="E37" s="207" t="s">
        <v>6112</v>
      </c>
      <c r="F37" s="207" t="s">
        <v>6115</v>
      </c>
      <c r="G37" s="207"/>
      <c r="H37" s="208" t="s">
        <v>6112</v>
      </c>
      <c r="I37" s="208" t="s">
        <v>6117</v>
      </c>
      <c r="J37" s="209"/>
      <c r="K37" s="209"/>
      <c r="L37" s="209"/>
      <c r="M37" s="203" t="s">
        <v>6199</v>
      </c>
    </row>
    <row r="38">
      <c r="A38" s="119"/>
      <c r="B38" s="204" t="s">
        <v>6200</v>
      </c>
      <c r="C38" s="205">
        <v>34.17</v>
      </c>
      <c r="D38" s="205"/>
      <c r="E38" s="119"/>
      <c r="F38" s="119"/>
      <c r="G38" s="119"/>
      <c r="H38" s="208" t="s">
        <v>6112</v>
      </c>
      <c r="I38" s="208" t="s">
        <v>6117</v>
      </c>
      <c r="J38" s="209"/>
      <c r="K38" s="209"/>
      <c r="L38" s="209"/>
      <c r="M38" s="119"/>
    </row>
    <row r="39">
      <c r="A39" s="119"/>
      <c r="B39" s="204" t="s">
        <v>6201</v>
      </c>
      <c r="C39" s="205">
        <v>24.36</v>
      </c>
      <c r="D39" s="205"/>
      <c r="E39" s="119"/>
      <c r="F39" s="119"/>
      <c r="G39" s="119"/>
      <c r="H39" s="208" t="s">
        <v>6112</v>
      </c>
      <c r="I39" s="208" t="s">
        <v>6117</v>
      </c>
      <c r="J39" s="209"/>
      <c r="K39" s="209"/>
      <c r="L39" s="209"/>
      <c r="M39" s="119"/>
    </row>
    <row r="40">
      <c r="A40" s="72"/>
      <c r="B40" s="204" t="s">
        <v>6202</v>
      </c>
      <c r="C40" s="205">
        <v>12.0</v>
      </c>
      <c r="D40" s="205"/>
      <c r="E40" s="72"/>
      <c r="F40" s="72"/>
      <c r="G40" s="72"/>
      <c r="H40" s="208" t="s">
        <v>6112</v>
      </c>
      <c r="I40" s="208" t="s">
        <v>6117</v>
      </c>
      <c r="J40" s="209"/>
      <c r="K40" s="209"/>
      <c r="L40" s="209"/>
      <c r="M40" s="72"/>
    </row>
    <row r="41">
      <c r="A41" s="203" t="s">
        <v>6204</v>
      </c>
      <c r="B41" s="204" t="s">
        <v>6205</v>
      </c>
      <c r="C41" s="205">
        <v>38.27</v>
      </c>
      <c r="D41" s="205" t="s">
        <v>6155</v>
      </c>
      <c r="E41" s="207" t="s">
        <v>6112</v>
      </c>
      <c r="F41" s="207" t="s">
        <v>6115</v>
      </c>
      <c r="G41" s="207"/>
      <c r="H41" s="208" t="s">
        <v>6112</v>
      </c>
      <c r="I41" s="208" t="s">
        <v>6117</v>
      </c>
      <c r="J41" s="209"/>
      <c r="K41" s="209"/>
      <c r="L41" s="209"/>
      <c r="M41" s="203" t="s">
        <v>6207</v>
      </c>
    </row>
    <row r="42">
      <c r="A42" s="72"/>
      <c r="B42" s="204" t="s">
        <v>6208</v>
      </c>
      <c r="C42" s="205">
        <v>47.1</v>
      </c>
      <c r="D42" s="205"/>
      <c r="E42" s="72"/>
      <c r="F42" s="72"/>
      <c r="G42" s="72"/>
      <c r="H42" s="208" t="s">
        <v>6112</v>
      </c>
      <c r="I42" s="208" t="s">
        <v>6117</v>
      </c>
      <c r="J42" s="209"/>
      <c r="K42" s="209"/>
      <c r="L42" s="209"/>
      <c r="M42" s="72"/>
    </row>
    <row r="43">
      <c r="A43" s="203" t="s">
        <v>6209</v>
      </c>
      <c r="B43" s="204" t="s">
        <v>6210</v>
      </c>
      <c r="C43" s="205">
        <v>5.0</v>
      </c>
      <c r="D43" s="205"/>
      <c r="E43" s="207" t="s">
        <v>6112</v>
      </c>
      <c r="F43" s="207" t="s">
        <v>6115</v>
      </c>
      <c r="G43" s="207" t="s">
        <v>6212</v>
      </c>
      <c r="H43" s="208" t="s">
        <v>6112</v>
      </c>
      <c r="I43" s="208" t="s">
        <v>6117</v>
      </c>
      <c r="J43" s="209"/>
      <c r="K43" s="209"/>
      <c r="L43" s="209"/>
      <c r="M43" s="203" t="s">
        <v>6213</v>
      </c>
    </row>
    <row r="44">
      <c r="A44" s="119"/>
      <c r="B44" s="204" t="s">
        <v>6214</v>
      </c>
      <c r="C44" s="205">
        <v>7.0</v>
      </c>
      <c r="D44" s="205"/>
      <c r="E44" s="119"/>
      <c r="F44" s="119"/>
      <c r="G44" s="119"/>
      <c r="H44" s="208" t="s">
        <v>6112</v>
      </c>
      <c r="I44" s="208" t="s">
        <v>6117</v>
      </c>
      <c r="J44" s="209"/>
      <c r="K44" s="209"/>
      <c r="L44" s="209"/>
      <c r="M44" s="119"/>
    </row>
    <row r="45">
      <c r="A45" s="119"/>
      <c r="B45" s="204" t="s">
        <v>6215</v>
      </c>
      <c r="C45" s="205">
        <v>5.0</v>
      </c>
      <c r="D45" s="205"/>
      <c r="E45" s="119"/>
      <c r="F45" s="119"/>
      <c r="G45" s="119"/>
      <c r="H45" s="208" t="s">
        <v>6112</v>
      </c>
      <c r="I45" s="208" t="s">
        <v>6117</v>
      </c>
      <c r="J45" s="209"/>
      <c r="K45" s="209"/>
      <c r="L45" s="209"/>
      <c r="M45" s="119"/>
    </row>
    <row r="46">
      <c r="A46" s="72"/>
      <c r="B46" s="204" t="s">
        <v>6216</v>
      </c>
      <c r="C46" s="205">
        <v>6.0</v>
      </c>
      <c r="D46" s="205"/>
      <c r="E46" s="72"/>
      <c r="F46" s="72"/>
      <c r="G46" s="72"/>
      <c r="H46" s="208" t="s">
        <v>6112</v>
      </c>
      <c r="I46" s="208" t="s">
        <v>6117</v>
      </c>
      <c r="J46" s="209"/>
      <c r="K46" s="209"/>
      <c r="L46" s="209"/>
      <c r="M46" s="72"/>
    </row>
    <row r="47">
      <c r="A47" s="203" t="s">
        <v>6217</v>
      </c>
      <c r="B47" s="204" t="s">
        <v>6218</v>
      </c>
      <c r="C47" s="205">
        <v>14.528</v>
      </c>
      <c r="D47" s="205" t="s">
        <v>6111</v>
      </c>
      <c r="E47" s="207" t="s">
        <v>6112</v>
      </c>
      <c r="F47" s="207" t="s">
        <v>6115</v>
      </c>
      <c r="G47" s="207" t="s">
        <v>6116</v>
      </c>
      <c r="H47" s="208" t="s">
        <v>6121</v>
      </c>
      <c r="I47" s="208" t="s">
        <v>6117</v>
      </c>
      <c r="J47" s="209"/>
      <c r="K47" s="209"/>
      <c r="L47" s="209"/>
      <c r="M47" s="203" t="s">
        <v>6220</v>
      </c>
    </row>
    <row r="48">
      <c r="A48" s="119"/>
      <c r="B48" s="204" t="s">
        <v>6221</v>
      </c>
      <c r="C48" s="205">
        <v>13.468</v>
      </c>
      <c r="D48" s="205" t="s">
        <v>6111</v>
      </c>
      <c r="E48" s="119"/>
      <c r="F48" s="119"/>
      <c r="G48" s="119"/>
      <c r="H48" s="208" t="s">
        <v>6121</v>
      </c>
      <c r="I48" s="208" t="s">
        <v>6117</v>
      </c>
      <c r="J48" s="209"/>
      <c r="K48" s="209"/>
      <c r="L48" s="209"/>
      <c r="M48" s="119"/>
    </row>
    <row r="49">
      <c r="A49" s="119"/>
      <c r="B49" s="204" t="s">
        <v>6222</v>
      </c>
      <c r="C49" s="205">
        <v>4.713</v>
      </c>
      <c r="D49" s="205"/>
      <c r="E49" s="119"/>
      <c r="F49" s="119"/>
      <c r="G49" s="119"/>
      <c r="H49" s="208" t="s">
        <v>6121</v>
      </c>
      <c r="I49" s="208" t="s">
        <v>6117</v>
      </c>
      <c r="J49" s="209"/>
      <c r="K49" s="209"/>
      <c r="L49" s="209"/>
      <c r="M49" s="119"/>
    </row>
    <row r="50">
      <c r="A50" s="119"/>
      <c r="B50" s="204" t="s">
        <v>6223</v>
      </c>
      <c r="C50" s="205">
        <v>9.749</v>
      </c>
      <c r="D50" s="205"/>
      <c r="E50" s="119"/>
      <c r="F50" s="119"/>
      <c r="G50" s="119"/>
      <c r="H50" s="208" t="s">
        <v>6121</v>
      </c>
      <c r="I50" s="208" t="s">
        <v>6117</v>
      </c>
      <c r="J50" s="209"/>
      <c r="K50" s="209"/>
      <c r="L50" s="209"/>
      <c r="M50" s="119"/>
    </row>
    <row r="51">
      <c r="A51" s="119"/>
      <c r="B51" s="204" t="s">
        <v>6224</v>
      </c>
      <c r="C51" s="205">
        <v>21.539</v>
      </c>
      <c r="D51" s="205"/>
      <c r="E51" s="119"/>
      <c r="F51" s="119"/>
      <c r="G51" s="119"/>
      <c r="H51" s="208" t="s">
        <v>6121</v>
      </c>
      <c r="I51" s="208" t="s">
        <v>6117</v>
      </c>
      <c r="J51" s="209"/>
      <c r="K51" s="209"/>
      <c r="L51" s="209"/>
      <c r="M51" s="119"/>
    </row>
    <row r="52">
      <c r="A52" s="72"/>
      <c r="B52" s="204" t="s">
        <v>6225</v>
      </c>
      <c r="C52" s="205">
        <v>33.1</v>
      </c>
      <c r="D52" s="205" t="s">
        <v>6226</v>
      </c>
      <c r="E52" s="72"/>
      <c r="F52" s="72"/>
      <c r="G52" s="72"/>
      <c r="H52" s="208" t="s">
        <v>6121</v>
      </c>
      <c r="I52" s="208" t="s">
        <v>6117</v>
      </c>
      <c r="J52" s="209"/>
      <c r="K52" s="209"/>
      <c r="L52" s="209"/>
      <c r="M52" s="72"/>
    </row>
    <row r="53">
      <c r="A53" s="210" t="s">
        <v>6227</v>
      </c>
      <c r="B53" s="204" t="s">
        <v>6228</v>
      </c>
      <c r="C53" s="205">
        <v>48.3</v>
      </c>
      <c r="D53" s="205"/>
      <c r="E53" s="208" t="s">
        <v>6112</v>
      </c>
      <c r="F53" s="208" t="s">
        <v>6115</v>
      </c>
      <c r="G53" s="208"/>
      <c r="H53" s="208" t="s">
        <v>6112</v>
      </c>
      <c r="I53" s="208" t="s">
        <v>6117</v>
      </c>
      <c r="J53" s="209"/>
      <c r="K53" s="209"/>
      <c r="L53" s="209"/>
      <c r="M53" s="210" t="s">
        <v>6229</v>
      </c>
    </row>
    <row r="54">
      <c r="A54" s="213" t="s">
        <v>6230</v>
      </c>
      <c r="B54" s="213" t="s">
        <v>6231</v>
      </c>
      <c r="C54" s="209"/>
      <c r="D54" s="205" t="s">
        <v>6226</v>
      </c>
      <c r="E54" s="214"/>
      <c r="F54" s="208" t="s">
        <v>4243</v>
      </c>
      <c r="G54" s="208"/>
      <c r="H54" s="208" t="s">
        <v>6121</v>
      </c>
      <c r="I54" s="208" t="s">
        <v>61</v>
      </c>
      <c r="J54" s="215">
        <v>46090.0</v>
      </c>
      <c r="K54" s="216" t="s">
        <v>6232</v>
      </c>
      <c r="L54" s="217" t="s">
        <v>6233</v>
      </c>
      <c r="M54" s="216" t="s">
        <v>6236</v>
      </c>
    </row>
    <row r="55">
      <c r="A55" s="213" t="s">
        <v>6237</v>
      </c>
      <c r="B55" s="213" t="s">
        <v>6238</v>
      </c>
      <c r="C55" s="209"/>
      <c r="D55" s="218" t="s">
        <v>6239</v>
      </c>
      <c r="E55" s="119"/>
      <c r="F55" s="208" t="s">
        <v>4243</v>
      </c>
      <c r="G55" s="209"/>
      <c r="H55" s="208" t="s">
        <v>6121</v>
      </c>
      <c r="I55" s="208" t="s">
        <v>61</v>
      </c>
      <c r="J55" s="215">
        <v>46091.0</v>
      </c>
      <c r="K55" s="216" t="s">
        <v>6240</v>
      </c>
      <c r="L55" s="217" t="s">
        <v>6241</v>
      </c>
      <c r="M55" s="216" t="s">
        <v>6236</v>
      </c>
    </row>
    <row r="56">
      <c r="A56" s="209"/>
      <c r="B56" s="209"/>
      <c r="C56" s="209"/>
      <c r="D56" s="209"/>
      <c r="E56" s="119"/>
      <c r="F56" s="209"/>
      <c r="G56" s="209"/>
      <c r="H56" s="209"/>
      <c r="I56" s="209"/>
      <c r="J56" s="209"/>
      <c r="K56" s="209"/>
      <c r="L56" s="209"/>
      <c r="M56" s="209"/>
    </row>
    <row r="57">
      <c r="A57" s="209"/>
      <c r="B57" s="209"/>
      <c r="C57" s="209"/>
      <c r="D57" s="209"/>
      <c r="E57" s="72"/>
      <c r="F57" s="209"/>
      <c r="G57" s="209"/>
      <c r="H57" s="209"/>
      <c r="I57" s="209"/>
      <c r="J57" s="209"/>
      <c r="K57" s="209"/>
      <c r="L57" s="209"/>
      <c r="M57" s="209"/>
    </row>
  </sheetData>
  <mergeCells count="61">
    <mergeCell ref="M41:M42"/>
    <mergeCell ref="M43:M46"/>
    <mergeCell ref="M13:M15"/>
    <mergeCell ref="M16:M20"/>
    <mergeCell ref="M21:M22"/>
    <mergeCell ref="M25:M27"/>
    <mergeCell ref="M28:M29"/>
    <mergeCell ref="M30:M32"/>
    <mergeCell ref="M37:M40"/>
    <mergeCell ref="A2:A7"/>
    <mergeCell ref="E2:E7"/>
    <mergeCell ref="F2:F7"/>
    <mergeCell ref="G2:G7"/>
    <mergeCell ref="M2:M8"/>
    <mergeCell ref="E9:E12"/>
    <mergeCell ref="M9:M12"/>
    <mergeCell ref="F9:F12"/>
    <mergeCell ref="G9:G12"/>
    <mergeCell ref="E13:E15"/>
    <mergeCell ref="F13:F15"/>
    <mergeCell ref="G13:G15"/>
    <mergeCell ref="F16:F20"/>
    <mergeCell ref="G16:G20"/>
    <mergeCell ref="F30:F32"/>
    <mergeCell ref="F37:F40"/>
    <mergeCell ref="G37:G40"/>
    <mergeCell ref="F41:F42"/>
    <mergeCell ref="G41:G42"/>
    <mergeCell ref="F43:F46"/>
    <mergeCell ref="G43:G46"/>
    <mergeCell ref="F21:F22"/>
    <mergeCell ref="G21:G22"/>
    <mergeCell ref="F25:F27"/>
    <mergeCell ref="G25:G27"/>
    <mergeCell ref="F28:F29"/>
    <mergeCell ref="G28:G29"/>
    <mergeCell ref="G30:G32"/>
    <mergeCell ref="A37:A40"/>
    <mergeCell ref="A41:A42"/>
    <mergeCell ref="A43:A46"/>
    <mergeCell ref="A47:A52"/>
    <mergeCell ref="A9:A12"/>
    <mergeCell ref="A13:A15"/>
    <mergeCell ref="A16:A20"/>
    <mergeCell ref="A21:A22"/>
    <mergeCell ref="A25:A27"/>
    <mergeCell ref="A28:A29"/>
    <mergeCell ref="A30:A32"/>
    <mergeCell ref="E43:E46"/>
    <mergeCell ref="E47:E52"/>
    <mergeCell ref="F47:F52"/>
    <mergeCell ref="G47:G52"/>
    <mergeCell ref="M47:M52"/>
    <mergeCell ref="E16:E20"/>
    <mergeCell ref="E21:E22"/>
    <mergeCell ref="E25:E27"/>
    <mergeCell ref="E28:E29"/>
    <mergeCell ref="E30:E32"/>
    <mergeCell ref="E37:E40"/>
    <mergeCell ref="E41:E42"/>
    <mergeCell ref="E54:E57"/>
  </mergeCells>
  <dataValidations>
    <dataValidation type="list" allowBlank="1" showErrorMessage="1" sqref="G2 G8:G9 G13 G16 G21 G23:G25 G28 G30 G33:G37 G41 G43 G47 G53:G54">
      <formula1>"10 GB,20 GB,30 GB,40 GB,50 GB,100 GB,200 GB,400 GB,600 GB,1500 GB"</formula1>
    </dataValidation>
    <dataValidation type="list" allowBlank="1" showErrorMessage="1" sqref="F2 F8:F9 F13 F16 F21 F23:F25 F28 F30 F33:F37 F41 F43 F47 F53:F55">
      <formula1>"DWDM,BACKBONE"</formula1>
    </dataValidation>
    <dataValidation type="list" allowBlank="1" showErrorMessage="1" sqref="I2:I55">
      <formula1>"DONE,BELUM"</formula1>
    </dataValidation>
    <dataValidation type="list" allowBlank="1" showErrorMessage="1" sqref="E2 E8:E9 E13 E16 E21 E23:E25 E28 E30 E33:E37 E41 E43 E47 E53 H2:H55">
      <formula1>"PRIORITAS 1,PRIORITAS 2"</formula1>
    </dataValidation>
  </dataValidations>
  <hyperlinks>
    <hyperlink r:id="rId1" ref="L54"/>
    <hyperlink r:id="rId2" ref="L55"/>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3.25"/>
    <col customWidth="1" min="2" max="2" width="47.5"/>
    <col customWidth="1" min="3" max="3" width="21.63"/>
    <col customWidth="1" min="4" max="4" width="44.25"/>
    <col customWidth="1" min="5" max="5" width="66.63"/>
    <col customWidth="1" min="6" max="6" width="16.38"/>
    <col customWidth="1" min="7" max="7" width="19.75"/>
    <col customWidth="1" min="8" max="8" width="38.13"/>
  </cols>
  <sheetData>
    <row r="1">
      <c r="A1" s="219" t="s">
        <v>1</v>
      </c>
      <c r="B1" s="219" t="s">
        <v>2</v>
      </c>
      <c r="C1" s="219" t="s">
        <v>4</v>
      </c>
      <c r="D1" s="219" t="s">
        <v>6255</v>
      </c>
      <c r="E1" s="219" t="s">
        <v>6256</v>
      </c>
      <c r="F1" s="219" t="s">
        <v>6257</v>
      </c>
      <c r="G1" s="219" t="s">
        <v>6258</v>
      </c>
      <c r="H1" s="219" t="s">
        <v>6259</v>
      </c>
      <c r="I1" s="220"/>
      <c r="J1" s="220"/>
      <c r="K1" s="220"/>
      <c r="L1" s="220"/>
      <c r="M1" s="220"/>
      <c r="N1" s="220"/>
      <c r="O1" s="220"/>
      <c r="P1" s="220"/>
      <c r="Q1" s="220"/>
      <c r="R1" s="220"/>
      <c r="S1" s="220"/>
      <c r="T1" s="220"/>
      <c r="U1" s="220"/>
      <c r="V1" s="220"/>
      <c r="W1" s="220"/>
      <c r="X1" s="220"/>
      <c r="Y1" s="220"/>
      <c r="Z1" s="220"/>
      <c r="AA1" s="220"/>
      <c r="AB1" s="220"/>
    </row>
    <row r="2">
      <c r="A2" s="221" t="s">
        <v>17</v>
      </c>
      <c r="B2" s="221" t="s">
        <v>18</v>
      </c>
      <c r="C2" s="221" t="s">
        <v>20</v>
      </c>
      <c r="F2" s="171"/>
      <c r="G2" s="222"/>
    </row>
    <row r="3">
      <c r="A3" s="223" t="s">
        <v>17</v>
      </c>
      <c r="B3" s="223" t="s">
        <v>62</v>
      </c>
      <c r="C3" s="223" t="s">
        <v>64</v>
      </c>
      <c r="F3" s="171"/>
      <c r="G3" s="222"/>
    </row>
    <row r="4">
      <c r="A4" s="221" t="s">
        <v>99</v>
      </c>
      <c r="B4" s="221" t="s">
        <v>101</v>
      </c>
      <c r="C4" s="221" t="s">
        <v>104</v>
      </c>
      <c r="F4" s="171"/>
      <c r="G4" s="222"/>
    </row>
    <row r="5">
      <c r="A5" s="223" t="s">
        <v>99</v>
      </c>
      <c r="B5" s="223" t="s">
        <v>182</v>
      </c>
      <c r="C5" s="223" t="s">
        <v>183</v>
      </c>
      <c r="F5" s="171"/>
      <c r="G5" s="222"/>
    </row>
    <row r="6">
      <c r="A6" s="221" t="s">
        <v>99</v>
      </c>
      <c r="B6" s="221" t="s">
        <v>198</v>
      </c>
      <c r="C6" s="221" t="s">
        <v>199</v>
      </c>
      <c r="F6" s="171"/>
      <c r="G6" s="222"/>
    </row>
    <row r="7">
      <c r="A7" s="223" t="s">
        <v>99</v>
      </c>
      <c r="B7" s="223" t="s">
        <v>219</v>
      </c>
      <c r="C7" s="223" t="s">
        <v>220</v>
      </c>
      <c r="F7" s="171"/>
      <c r="G7" s="222"/>
    </row>
    <row r="8">
      <c r="A8" s="221" t="s">
        <v>99</v>
      </c>
      <c r="B8" s="221" t="s">
        <v>227</v>
      </c>
      <c r="C8" s="221" t="s">
        <v>228</v>
      </c>
      <c r="F8" s="171"/>
      <c r="G8" s="222"/>
    </row>
    <row r="9">
      <c r="A9" s="223" t="s">
        <v>99</v>
      </c>
      <c r="B9" s="223" t="s">
        <v>245</v>
      </c>
      <c r="C9" s="223" t="s">
        <v>248</v>
      </c>
      <c r="F9" s="171"/>
      <c r="G9" s="222"/>
    </row>
    <row r="10">
      <c r="A10" s="221" t="s">
        <v>99</v>
      </c>
      <c r="B10" s="221" t="s">
        <v>262</v>
      </c>
      <c r="C10" s="221" t="s">
        <v>265</v>
      </c>
      <c r="F10" s="171"/>
      <c r="G10" s="222"/>
    </row>
    <row r="11">
      <c r="A11" s="223" t="s">
        <v>99</v>
      </c>
      <c r="B11" s="223" t="s">
        <v>284</v>
      </c>
      <c r="C11" s="223" t="s">
        <v>286</v>
      </c>
      <c r="F11" s="171"/>
      <c r="G11" s="222"/>
    </row>
    <row r="12">
      <c r="A12" s="221" t="s">
        <v>99</v>
      </c>
      <c r="B12" s="221" t="s">
        <v>301</v>
      </c>
      <c r="C12" s="221" t="s">
        <v>303</v>
      </c>
      <c r="F12" s="171"/>
      <c r="G12" s="222"/>
    </row>
    <row r="13">
      <c r="A13" s="223" t="s">
        <v>99</v>
      </c>
      <c r="B13" s="223" t="s">
        <v>319</v>
      </c>
      <c r="C13" s="223" t="s">
        <v>320</v>
      </c>
      <c r="F13" s="171"/>
      <c r="G13" s="222"/>
    </row>
    <row r="14">
      <c r="A14" s="221" t="s">
        <v>99</v>
      </c>
      <c r="B14" s="221" t="s">
        <v>334</v>
      </c>
      <c r="C14" s="221" t="s">
        <v>336</v>
      </c>
      <c r="F14" s="171"/>
      <c r="G14" s="222"/>
    </row>
    <row r="15">
      <c r="A15" s="223" t="s">
        <v>99</v>
      </c>
      <c r="B15" s="223" t="s">
        <v>346</v>
      </c>
      <c r="C15" s="223" t="s">
        <v>341</v>
      </c>
      <c r="F15" s="171"/>
      <c r="G15" s="222"/>
    </row>
    <row r="16">
      <c r="A16" s="221" t="s">
        <v>99</v>
      </c>
      <c r="B16" s="221" t="s">
        <v>367</v>
      </c>
      <c r="C16" s="221" t="s">
        <v>369</v>
      </c>
      <c r="F16" s="171"/>
      <c r="G16" s="222"/>
    </row>
    <row r="17">
      <c r="A17" s="223" t="s">
        <v>99</v>
      </c>
      <c r="B17" s="223" t="s">
        <v>386</v>
      </c>
      <c r="C17" s="223" t="s">
        <v>370</v>
      </c>
      <c r="F17" s="171"/>
      <c r="G17" s="222"/>
    </row>
    <row r="18">
      <c r="A18" s="221" t="s">
        <v>99</v>
      </c>
      <c r="B18" s="221" t="s">
        <v>408</v>
      </c>
      <c r="C18" s="221" t="s">
        <v>380</v>
      </c>
      <c r="F18" s="171"/>
      <c r="G18" s="222"/>
    </row>
    <row r="19">
      <c r="A19" s="223" t="s">
        <v>99</v>
      </c>
      <c r="B19" s="223" t="s">
        <v>423</v>
      </c>
      <c r="C19" s="223" t="s">
        <v>426</v>
      </c>
      <c r="F19" s="171"/>
      <c r="G19" s="222"/>
    </row>
    <row r="20">
      <c r="A20" s="221" t="s">
        <v>99</v>
      </c>
      <c r="B20" s="221" t="s">
        <v>446</v>
      </c>
      <c r="C20" s="221" t="s">
        <v>447</v>
      </c>
      <c r="F20" s="171"/>
      <c r="G20" s="222"/>
    </row>
    <row r="21">
      <c r="A21" s="223" t="s">
        <v>99</v>
      </c>
      <c r="B21" s="223" t="s">
        <v>455</v>
      </c>
      <c r="C21" s="223" t="s">
        <v>406</v>
      </c>
      <c r="F21" s="171"/>
      <c r="G21" s="222"/>
    </row>
    <row r="22">
      <c r="A22" s="221" t="s">
        <v>99</v>
      </c>
      <c r="B22" s="221" t="s">
        <v>466</v>
      </c>
      <c r="C22" s="221" t="s">
        <v>468</v>
      </c>
      <c r="F22" s="171"/>
      <c r="G22" s="222"/>
    </row>
    <row r="23">
      <c r="A23" s="223" t="s">
        <v>99</v>
      </c>
      <c r="B23" s="223" t="s">
        <v>473</v>
      </c>
      <c r="C23" s="223" t="s">
        <v>413</v>
      </c>
      <c r="F23" s="171"/>
      <c r="G23" s="222"/>
    </row>
    <row r="24">
      <c r="A24" s="221" t="s">
        <v>99</v>
      </c>
      <c r="B24" s="221" t="s">
        <v>481</v>
      </c>
      <c r="C24" s="221" t="s">
        <v>420</v>
      </c>
      <c r="F24" s="171"/>
      <c r="G24" s="222"/>
    </row>
    <row r="25">
      <c r="A25" s="223" t="s">
        <v>99</v>
      </c>
      <c r="B25" s="223" t="s">
        <v>485</v>
      </c>
      <c r="C25" s="223" t="s">
        <v>486</v>
      </c>
      <c r="F25" s="171"/>
      <c r="G25" s="222"/>
    </row>
    <row r="26">
      <c r="A26" s="221" t="s">
        <v>99</v>
      </c>
      <c r="B26" s="221" t="s">
        <v>494</v>
      </c>
      <c r="C26" s="221" t="s">
        <v>495</v>
      </c>
      <c r="F26" s="171"/>
      <c r="G26" s="222"/>
    </row>
    <row r="27">
      <c r="A27" s="223" t="s">
        <v>99</v>
      </c>
      <c r="B27" s="223" t="s">
        <v>502</v>
      </c>
      <c r="C27" s="223" t="s">
        <v>448</v>
      </c>
      <c r="F27" s="171"/>
      <c r="G27" s="222"/>
    </row>
    <row r="28">
      <c r="A28" s="221" t="s">
        <v>99</v>
      </c>
      <c r="B28" s="221" t="s">
        <v>515</v>
      </c>
      <c r="C28" s="221" t="s">
        <v>452</v>
      </c>
      <c r="F28" s="171"/>
      <c r="G28" s="222"/>
    </row>
    <row r="29">
      <c r="A29" s="223" t="s">
        <v>99</v>
      </c>
      <c r="B29" s="223" t="s">
        <v>530</v>
      </c>
      <c r="C29" s="223" t="s">
        <v>475</v>
      </c>
      <c r="F29" s="171"/>
      <c r="G29" s="222"/>
    </row>
    <row r="30">
      <c r="A30" s="221" t="s">
        <v>99</v>
      </c>
      <c r="B30" s="221" t="s">
        <v>537</v>
      </c>
      <c r="C30" s="221" t="s">
        <v>538</v>
      </c>
      <c r="F30" s="171"/>
      <c r="G30" s="222"/>
    </row>
    <row r="31">
      <c r="A31" s="223" t="s">
        <v>99</v>
      </c>
      <c r="B31" s="223" t="s">
        <v>544</v>
      </c>
      <c r="C31" s="223" t="s">
        <v>500</v>
      </c>
      <c r="F31" s="171"/>
      <c r="G31" s="222"/>
    </row>
    <row r="32">
      <c r="A32" s="221" t="s">
        <v>99</v>
      </c>
      <c r="B32" s="221" t="s">
        <v>548</v>
      </c>
      <c r="C32" s="221" t="s">
        <v>504</v>
      </c>
      <c r="F32" s="171"/>
      <c r="G32" s="222"/>
    </row>
    <row r="33">
      <c r="A33" s="223" t="s">
        <v>99</v>
      </c>
      <c r="B33" s="223" t="s">
        <v>552</v>
      </c>
      <c r="C33" s="223" t="s">
        <v>513</v>
      </c>
      <c r="F33" s="171"/>
      <c r="G33" s="222"/>
    </row>
    <row r="34">
      <c r="A34" s="221" t="s">
        <v>99</v>
      </c>
      <c r="B34" s="221" t="s">
        <v>557</v>
      </c>
      <c r="C34" s="221" t="s">
        <v>516</v>
      </c>
      <c r="F34" s="171"/>
      <c r="G34" s="222"/>
    </row>
    <row r="35">
      <c r="A35" s="223" t="s">
        <v>240</v>
      </c>
      <c r="B35" s="223" t="s">
        <v>563</v>
      </c>
      <c r="C35" s="223" t="s">
        <v>525</v>
      </c>
      <c r="F35" s="171"/>
      <c r="G35" s="222"/>
    </row>
    <row r="36">
      <c r="A36" s="221" t="s">
        <v>240</v>
      </c>
      <c r="B36" s="221" t="s">
        <v>579</v>
      </c>
      <c r="C36" s="221" t="s">
        <v>580</v>
      </c>
      <c r="F36" s="171"/>
      <c r="G36" s="222"/>
    </row>
    <row r="37">
      <c r="A37" s="223" t="s">
        <v>240</v>
      </c>
      <c r="B37" s="223" t="s">
        <v>586</v>
      </c>
      <c r="C37" s="223" t="s">
        <v>587</v>
      </c>
      <c r="F37" s="171"/>
      <c r="G37" s="222"/>
    </row>
    <row r="38">
      <c r="A38" s="221" t="s">
        <v>240</v>
      </c>
      <c r="B38" s="221" t="s">
        <v>599</v>
      </c>
      <c r="C38" s="221" t="s">
        <v>600</v>
      </c>
      <c r="F38" s="171"/>
      <c r="G38" s="222"/>
    </row>
    <row r="39">
      <c r="A39" s="223" t="s">
        <v>240</v>
      </c>
      <c r="B39" s="223" t="s">
        <v>608</v>
      </c>
      <c r="C39" s="223" t="s">
        <v>560</v>
      </c>
      <c r="F39" s="171"/>
      <c r="G39" s="222"/>
    </row>
    <row r="40">
      <c r="A40" s="221" t="s">
        <v>240</v>
      </c>
      <c r="B40" s="221" t="s">
        <v>615</v>
      </c>
      <c r="C40" s="221" t="s">
        <v>570</v>
      </c>
      <c r="F40" s="171"/>
      <c r="G40" s="222"/>
    </row>
    <row r="41">
      <c r="A41" s="223" t="s">
        <v>240</v>
      </c>
      <c r="B41" s="223" t="s">
        <v>619</v>
      </c>
      <c r="C41" s="223" t="s">
        <v>621</v>
      </c>
      <c r="F41" s="171"/>
      <c r="G41" s="222"/>
    </row>
    <row r="42">
      <c r="A42" s="221" t="s">
        <v>240</v>
      </c>
      <c r="B42" s="221" t="s">
        <v>629</v>
      </c>
      <c r="C42" s="221" t="s">
        <v>630</v>
      </c>
      <c r="F42" s="171"/>
      <c r="G42" s="222"/>
    </row>
    <row r="43">
      <c r="A43" s="223" t="s">
        <v>240</v>
      </c>
      <c r="B43" s="223" t="s">
        <v>644</v>
      </c>
      <c r="C43" s="223" t="s">
        <v>359</v>
      </c>
      <c r="F43" s="171"/>
      <c r="G43" s="222"/>
    </row>
    <row r="44">
      <c r="A44" s="221" t="s">
        <v>240</v>
      </c>
      <c r="B44" s="221" t="s">
        <v>659</v>
      </c>
      <c r="C44" s="221" t="s">
        <v>392</v>
      </c>
      <c r="F44" s="171"/>
      <c r="G44" s="222"/>
    </row>
    <row r="45">
      <c r="A45" s="223" t="s">
        <v>240</v>
      </c>
      <c r="B45" s="223" t="s">
        <v>677</v>
      </c>
      <c r="C45" s="223" t="s">
        <v>606</v>
      </c>
      <c r="F45" s="171"/>
      <c r="G45" s="222"/>
    </row>
    <row r="46">
      <c r="A46" s="221" t="s">
        <v>240</v>
      </c>
      <c r="B46" s="221" t="s">
        <v>689</v>
      </c>
      <c r="C46" s="221" t="s">
        <v>620</v>
      </c>
      <c r="F46" s="171"/>
      <c r="G46" s="222"/>
    </row>
    <row r="47">
      <c r="A47" s="223" t="s">
        <v>240</v>
      </c>
      <c r="B47" s="223" t="s">
        <v>697</v>
      </c>
      <c r="C47" s="223" t="s">
        <v>625</v>
      </c>
      <c r="F47" s="171"/>
      <c r="G47" s="222"/>
    </row>
    <row r="48">
      <c r="A48" s="221" t="s">
        <v>240</v>
      </c>
      <c r="B48" s="221" t="s">
        <v>703</v>
      </c>
      <c r="C48" s="221" t="s">
        <v>635</v>
      </c>
      <c r="F48" s="171"/>
      <c r="G48" s="222"/>
    </row>
    <row r="49">
      <c r="A49" s="223" t="s">
        <v>240</v>
      </c>
      <c r="B49" s="223" t="s">
        <v>709</v>
      </c>
      <c r="C49" s="223" t="s">
        <v>710</v>
      </c>
      <c r="F49" s="171"/>
      <c r="G49" s="222"/>
    </row>
    <row r="50">
      <c r="A50" s="221" t="s">
        <v>240</v>
      </c>
      <c r="B50" s="221" t="s">
        <v>718</v>
      </c>
      <c r="C50" s="221" t="s">
        <v>438</v>
      </c>
      <c r="F50" s="171"/>
      <c r="G50" s="222"/>
    </row>
    <row r="51">
      <c r="A51" s="223" t="s">
        <v>240</v>
      </c>
      <c r="B51" s="223" t="s">
        <v>730</v>
      </c>
      <c r="C51" s="223" t="s">
        <v>646</v>
      </c>
      <c r="F51" s="171"/>
      <c r="G51" s="222"/>
    </row>
    <row r="52">
      <c r="A52" s="221" t="s">
        <v>240</v>
      </c>
      <c r="B52" s="221" t="s">
        <v>746</v>
      </c>
      <c r="C52" s="221" t="s">
        <v>748</v>
      </c>
      <c r="F52" s="171"/>
      <c r="G52" s="222"/>
    </row>
    <row r="53">
      <c r="A53" s="223" t="s">
        <v>240</v>
      </c>
      <c r="B53" s="223" t="s">
        <v>750</v>
      </c>
      <c r="C53" s="223" t="s">
        <v>651</v>
      </c>
      <c r="F53" s="171"/>
      <c r="G53" s="222"/>
    </row>
    <row r="54">
      <c r="A54" s="221" t="s">
        <v>240</v>
      </c>
      <c r="B54" s="221" t="s">
        <v>753</v>
      </c>
      <c r="C54" s="221" t="s">
        <v>732</v>
      </c>
      <c r="F54" s="171"/>
      <c r="G54" s="222"/>
    </row>
    <row r="55">
      <c r="A55" s="223" t="s">
        <v>240</v>
      </c>
      <c r="B55" s="223" t="s">
        <v>756</v>
      </c>
      <c r="C55" s="223" t="s">
        <v>661</v>
      </c>
      <c r="F55" s="171"/>
      <c r="G55" s="222"/>
    </row>
    <row r="56">
      <c r="A56" s="221" t="s">
        <v>240</v>
      </c>
      <c r="B56" s="221" t="s">
        <v>763</v>
      </c>
      <c r="C56" s="221" t="s">
        <v>666</v>
      </c>
      <c r="F56" s="171"/>
      <c r="G56" s="222"/>
    </row>
    <row r="57">
      <c r="A57" s="223" t="s">
        <v>240</v>
      </c>
      <c r="B57" s="223" t="s">
        <v>769</v>
      </c>
      <c r="C57" s="223" t="s">
        <v>238</v>
      </c>
      <c r="F57" s="171"/>
      <c r="G57" s="222"/>
    </row>
    <row r="58">
      <c r="A58" s="221" t="s">
        <v>240</v>
      </c>
      <c r="B58" s="221" t="s">
        <v>679</v>
      </c>
      <c r="C58" s="221" t="s">
        <v>678</v>
      </c>
      <c r="F58" s="171"/>
      <c r="G58" s="222"/>
    </row>
    <row r="59">
      <c r="A59" s="223" t="s">
        <v>240</v>
      </c>
      <c r="B59" s="223" t="s">
        <v>776</v>
      </c>
      <c r="C59" s="223" t="s">
        <v>682</v>
      </c>
      <c r="F59" s="171"/>
      <c r="G59" s="222"/>
    </row>
    <row r="60">
      <c r="A60" s="221" t="s">
        <v>240</v>
      </c>
      <c r="B60" s="221" t="s">
        <v>782</v>
      </c>
      <c r="C60" s="221" t="s">
        <v>686</v>
      </c>
      <c r="F60" s="171"/>
      <c r="G60" s="222"/>
    </row>
    <row r="61">
      <c r="A61" s="223" t="s">
        <v>240</v>
      </c>
      <c r="B61" s="223" t="s">
        <v>796</v>
      </c>
      <c r="C61" s="223" t="s">
        <v>797</v>
      </c>
      <c r="F61" s="171"/>
      <c r="G61" s="222"/>
    </row>
    <row r="62">
      <c r="A62" s="221" t="s">
        <v>240</v>
      </c>
      <c r="B62" s="221" t="s">
        <v>811</v>
      </c>
      <c r="C62" s="221" t="s">
        <v>715</v>
      </c>
      <c r="F62" s="171"/>
      <c r="G62" s="222"/>
    </row>
    <row r="63">
      <c r="A63" s="223" t="s">
        <v>240</v>
      </c>
      <c r="B63" s="223" t="s">
        <v>824</v>
      </c>
      <c r="C63" s="223" t="s">
        <v>825</v>
      </c>
      <c r="F63" s="171"/>
      <c r="G63" s="222"/>
    </row>
    <row r="64">
      <c r="A64" s="221" t="s">
        <v>240</v>
      </c>
      <c r="B64" s="221" t="s">
        <v>840</v>
      </c>
      <c r="C64" s="221" t="s">
        <v>674</v>
      </c>
      <c r="F64" s="171"/>
      <c r="G64" s="222"/>
    </row>
    <row r="65">
      <c r="A65" s="223" t="s">
        <v>240</v>
      </c>
      <c r="B65" s="223" t="s">
        <v>857</v>
      </c>
      <c r="C65" s="223" t="s">
        <v>859</v>
      </c>
      <c r="F65" s="171"/>
      <c r="G65" s="222"/>
    </row>
    <row r="66">
      <c r="A66" s="221" t="s">
        <v>240</v>
      </c>
      <c r="B66" s="221" t="s">
        <v>869</v>
      </c>
      <c r="C66" s="221" t="s">
        <v>870</v>
      </c>
      <c r="F66" s="171"/>
      <c r="G66" s="222"/>
    </row>
    <row r="67">
      <c r="A67" s="223" t="s">
        <v>240</v>
      </c>
      <c r="B67" s="223" t="s">
        <v>876</v>
      </c>
      <c r="C67" s="223" t="s">
        <v>877</v>
      </c>
      <c r="F67" s="171"/>
      <c r="G67" s="222"/>
    </row>
    <row r="68">
      <c r="A68" s="221" t="s">
        <v>240</v>
      </c>
      <c r="B68" s="221" t="s">
        <v>878</v>
      </c>
      <c r="C68" s="221" t="s">
        <v>879</v>
      </c>
      <c r="F68" s="171"/>
      <c r="G68" s="222"/>
    </row>
    <row r="69">
      <c r="A69" s="223" t="s">
        <v>240</v>
      </c>
      <c r="B69" s="223" t="s">
        <v>882</v>
      </c>
      <c r="C69" s="223" t="s">
        <v>885</v>
      </c>
      <c r="F69" s="171"/>
      <c r="G69" s="222"/>
    </row>
    <row r="70">
      <c r="A70" s="221" t="s">
        <v>240</v>
      </c>
      <c r="B70" s="221" t="s">
        <v>894</v>
      </c>
      <c r="C70" s="221" t="s">
        <v>895</v>
      </c>
      <c r="F70" s="171"/>
      <c r="G70" s="222"/>
    </row>
    <row r="71">
      <c r="A71" s="223" t="s">
        <v>240</v>
      </c>
      <c r="B71" s="223" t="s">
        <v>903</v>
      </c>
      <c r="C71" s="223" t="s">
        <v>906</v>
      </c>
      <c r="F71" s="171"/>
      <c r="G71" s="222"/>
    </row>
    <row r="72">
      <c r="A72" s="221" t="s">
        <v>240</v>
      </c>
      <c r="B72" s="221" t="s">
        <v>909</v>
      </c>
      <c r="C72" s="221" t="s">
        <v>910</v>
      </c>
      <c r="F72" s="171"/>
      <c r="G72" s="222"/>
    </row>
    <row r="73">
      <c r="A73" s="223" t="s">
        <v>240</v>
      </c>
      <c r="B73" s="223" t="s">
        <v>916</v>
      </c>
      <c r="C73" s="223" t="s">
        <v>917</v>
      </c>
      <c r="F73" s="171"/>
      <c r="G73" s="222"/>
    </row>
    <row r="74">
      <c r="A74" s="221" t="s">
        <v>240</v>
      </c>
      <c r="B74" s="221" t="s">
        <v>927</v>
      </c>
      <c r="C74" s="221" t="s">
        <v>928</v>
      </c>
      <c r="F74" s="171"/>
      <c r="G74" s="222"/>
    </row>
    <row r="75">
      <c r="A75" s="223" t="s">
        <v>240</v>
      </c>
      <c r="B75" s="223" t="s">
        <v>934</v>
      </c>
      <c r="C75" s="223" t="s">
        <v>936</v>
      </c>
      <c r="F75" s="171"/>
      <c r="G75" s="222"/>
    </row>
    <row r="76">
      <c r="A76" s="221" t="s">
        <v>240</v>
      </c>
      <c r="B76" s="221" t="s">
        <v>940</v>
      </c>
      <c r="C76" s="221" t="s">
        <v>941</v>
      </c>
      <c r="F76" s="171"/>
      <c r="G76" s="222"/>
    </row>
    <row r="77">
      <c r="A77" s="223" t="s">
        <v>240</v>
      </c>
      <c r="B77" s="223" t="s">
        <v>945</v>
      </c>
      <c r="C77" s="223" t="s">
        <v>946</v>
      </c>
      <c r="F77" s="171"/>
      <c r="G77" s="222"/>
    </row>
    <row r="78">
      <c r="A78" s="221" t="s">
        <v>240</v>
      </c>
      <c r="B78" s="221" t="s">
        <v>951</v>
      </c>
      <c r="C78" s="221" t="s">
        <v>953</v>
      </c>
      <c r="F78" s="171"/>
      <c r="G78" s="222"/>
    </row>
    <row r="79">
      <c r="A79" s="223" t="s">
        <v>240</v>
      </c>
      <c r="B79" s="223" t="s">
        <v>966</v>
      </c>
      <c r="C79" s="223" t="s">
        <v>968</v>
      </c>
      <c r="F79" s="171"/>
      <c r="G79" s="222"/>
    </row>
    <row r="80">
      <c r="A80" s="221" t="s">
        <v>240</v>
      </c>
      <c r="B80" s="221" t="s">
        <v>978</v>
      </c>
      <c r="C80" s="221" t="s">
        <v>979</v>
      </c>
      <c r="F80" s="171"/>
      <c r="G80" s="222"/>
    </row>
    <row r="81">
      <c r="A81" s="223" t="s">
        <v>240</v>
      </c>
      <c r="B81" s="223" t="s">
        <v>992</v>
      </c>
      <c r="C81" s="223" t="s">
        <v>993</v>
      </c>
      <c r="F81" s="171"/>
      <c r="G81" s="222"/>
    </row>
    <row r="82">
      <c r="A82" s="221" t="s">
        <v>240</v>
      </c>
      <c r="B82" s="221" t="s">
        <v>999</v>
      </c>
      <c r="C82" s="221" t="s">
        <v>1000</v>
      </c>
      <c r="F82" s="171"/>
      <c r="G82" s="222"/>
    </row>
    <row r="83">
      <c r="A83" s="223" t="s">
        <v>240</v>
      </c>
      <c r="B83" s="223" t="s">
        <v>1004</v>
      </c>
      <c r="C83" s="223" t="s">
        <v>1005</v>
      </c>
      <c r="F83" s="171"/>
      <c r="G83" s="222"/>
    </row>
    <row r="84">
      <c r="A84" s="221" t="s">
        <v>240</v>
      </c>
      <c r="B84" s="221" t="s">
        <v>1007</v>
      </c>
      <c r="C84" s="221" t="s">
        <v>1008</v>
      </c>
      <c r="F84" s="171"/>
      <c r="G84" s="222"/>
    </row>
    <row r="85">
      <c r="A85" s="223" t="s">
        <v>240</v>
      </c>
      <c r="B85" s="223" t="s">
        <v>1014</v>
      </c>
      <c r="C85" s="223" t="s">
        <v>738</v>
      </c>
      <c r="F85" s="171"/>
      <c r="G85" s="222"/>
    </row>
    <row r="86">
      <c r="A86" s="221" t="s">
        <v>240</v>
      </c>
      <c r="B86" s="221" t="s">
        <v>1021</v>
      </c>
      <c r="C86" s="221" t="s">
        <v>1026</v>
      </c>
      <c r="F86" s="171"/>
      <c r="G86" s="222"/>
    </row>
    <row r="87">
      <c r="A87" s="223" t="s">
        <v>240</v>
      </c>
      <c r="B87" s="223" t="s">
        <v>1030</v>
      </c>
      <c r="C87" s="223" t="s">
        <v>970</v>
      </c>
      <c r="F87" s="171"/>
      <c r="G87" s="222"/>
    </row>
    <row r="88">
      <c r="A88" s="221" t="s">
        <v>240</v>
      </c>
      <c r="B88" s="221" t="s">
        <v>1035</v>
      </c>
      <c r="C88" s="221" t="s">
        <v>1036</v>
      </c>
      <c r="F88" s="171"/>
      <c r="G88" s="222"/>
    </row>
    <row r="89">
      <c r="A89" s="223" t="s">
        <v>240</v>
      </c>
      <c r="B89" s="223" t="s">
        <v>1038</v>
      </c>
      <c r="C89" s="223" t="s">
        <v>1039</v>
      </c>
      <c r="F89" s="171"/>
      <c r="G89" s="222"/>
    </row>
    <row r="90">
      <c r="A90" s="221" t="s">
        <v>240</v>
      </c>
      <c r="B90" s="221" t="s">
        <v>1047</v>
      </c>
      <c r="C90" s="221" t="s">
        <v>1048</v>
      </c>
      <c r="F90" s="171"/>
      <c r="G90" s="222"/>
    </row>
    <row r="91">
      <c r="A91" s="223" t="s">
        <v>240</v>
      </c>
      <c r="B91" s="223" t="s">
        <v>1062</v>
      </c>
      <c r="C91" s="223" t="s">
        <v>1063</v>
      </c>
      <c r="F91" s="171"/>
      <c r="G91" s="222"/>
    </row>
    <row r="92">
      <c r="A92" s="221" t="s">
        <v>240</v>
      </c>
      <c r="B92" s="221" t="s">
        <v>1077</v>
      </c>
      <c r="C92" s="221" t="s">
        <v>1078</v>
      </c>
      <c r="F92" s="171"/>
      <c r="G92" s="222"/>
    </row>
    <row r="93">
      <c r="A93" s="223" t="s">
        <v>240</v>
      </c>
      <c r="B93" s="223" t="s">
        <v>1086</v>
      </c>
      <c r="C93" s="223" t="s">
        <v>761</v>
      </c>
      <c r="F93" s="171"/>
      <c r="G93" s="222"/>
    </row>
    <row r="94">
      <c r="A94" s="221" t="s">
        <v>240</v>
      </c>
      <c r="B94" s="221" t="s">
        <v>1091</v>
      </c>
      <c r="C94" s="221" t="s">
        <v>765</v>
      </c>
      <c r="F94" s="171"/>
      <c r="G94" s="222"/>
    </row>
    <row r="95">
      <c r="A95" s="223" t="s">
        <v>240</v>
      </c>
      <c r="B95" s="223" t="s">
        <v>1096</v>
      </c>
      <c r="C95" s="223" t="s">
        <v>777</v>
      </c>
      <c r="F95" s="171"/>
      <c r="G95" s="222"/>
    </row>
    <row r="96">
      <c r="A96" s="221" t="s">
        <v>240</v>
      </c>
      <c r="B96" s="221" t="s">
        <v>1098</v>
      </c>
      <c r="C96" s="221" t="s">
        <v>786</v>
      </c>
      <c r="F96" s="171"/>
      <c r="G96" s="222"/>
    </row>
    <row r="97">
      <c r="A97" s="223" t="s">
        <v>240</v>
      </c>
      <c r="B97" s="223" t="s">
        <v>1103</v>
      </c>
      <c r="C97" s="223" t="s">
        <v>1104</v>
      </c>
      <c r="F97" s="171"/>
      <c r="G97" s="222"/>
    </row>
    <row r="98">
      <c r="A98" s="221" t="s">
        <v>240</v>
      </c>
      <c r="B98" s="221" t="s">
        <v>1112</v>
      </c>
      <c r="C98" s="221" t="s">
        <v>541</v>
      </c>
      <c r="F98" s="171"/>
      <c r="G98" s="222"/>
    </row>
    <row r="99">
      <c r="A99" s="223" t="s">
        <v>240</v>
      </c>
      <c r="B99" s="223" t="s">
        <v>1128</v>
      </c>
      <c r="C99" s="223" t="s">
        <v>790</v>
      </c>
      <c r="F99" s="171"/>
      <c r="G99" s="222"/>
    </row>
    <row r="100">
      <c r="A100" s="221" t="s">
        <v>240</v>
      </c>
      <c r="B100" s="221" t="s">
        <v>1139</v>
      </c>
      <c r="C100" s="221" t="s">
        <v>1140</v>
      </c>
      <c r="F100" s="171"/>
      <c r="G100" s="222"/>
    </row>
    <row r="101">
      <c r="A101" s="223" t="s">
        <v>240</v>
      </c>
      <c r="B101" s="223" t="s">
        <v>1154</v>
      </c>
      <c r="C101" s="223" t="s">
        <v>1155</v>
      </c>
      <c r="F101" s="171"/>
      <c r="G101" s="222"/>
    </row>
    <row r="102">
      <c r="A102" s="221" t="s">
        <v>240</v>
      </c>
      <c r="B102" s="221" t="s">
        <v>1158</v>
      </c>
      <c r="C102" s="221" t="s">
        <v>812</v>
      </c>
      <c r="F102" s="171"/>
      <c r="G102" s="222"/>
    </row>
    <row r="103">
      <c r="A103" s="223" t="s">
        <v>240</v>
      </c>
      <c r="B103" s="223" t="s">
        <v>1162</v>
      </c>
      <c r="C103" s="223" t="s">
        <v>1163</v>
      </c>
      <c r="F103" s="171"/>
      <c r="G103" s="222"/>
    </row>
    <row r="104">
      <c r="A104" s="221" t="s">
        <v>240</v>
      </c>
      <c r="B104" s="221" t="s">
        <v>1165</v>
      </c>
      <c r="C104" s="221" t="s">
        <v>822</v>
      </c>
      <c r="F104" s="171"/>
      <c r="G104" s="222"/>
    </row>
    <row r="105">
      <c r="A105" s="223" t="s">
        <v>240</v>
      </c>
      <c r="B105" s="223" t="s">
        <v>1169</v>
      </c>
      <c r="C105" s="223" t="s">
        <v>828</v>
      </c>
      <c r="F105" s="171"/>
      <c r="G105" s="222"/>
    </row>
    <row r="106">
      <c r="A106" s="221" t="s">
        <v>240</v>
      </c>
      <c r="B106" s="221" t="s">
        <v>1172</v>
      </c>
      <c r="C106" s="221" t="s">
        <v>1175</v>
      </c>
      <c r="F106" s="171"/>
      <c r="G106" s="222"/>
    </row>
    <row r="107">
      <c r="A107" s="223" t="s">
        <v>240</v>
      </c>
      <c r="B107" s="223" t="s">
        <v>1177</v>
      </c>
      <c r="C107" s="223" t="s">
        <v>1178</v>
      </c>
      <c r="F107" s="171"/>
      <c r="G107" s="222"/>
    </row>
    <row r="108">
      <c r="A108" s="221" t="s">
        <v>240</v>
      </c>
      <c r="B108" s="221" t="s">
        <v>1187</v>
      </c>
      <c r="C108" s="221" t="s">
        <v>1188</v>
      </c>
      <c r="F108" s="171"/>
      <c r="G108" s="222"/>
    </row>
    <row r="109">
      <c r="A109" s="223" t="s">
        <v>240</v>
      </c>
      <c r="B109" s="223" t="s">
        <v>1197</v>
      </c>
      <c r="C109" s="223" t="s">
        <v>848</v>
      </c>
      <c r="F109" s="171"/>
      <c r="G109" s="222"/>
    </row>
    <row r="110">
      <c r="A110" s="221" t="s">
        <v>240</v>
      </c>
      <c r="B110" s="221" t="s">
        <v>1200</v>
      </c>
      <c r="C110" s="221" t="s">
        <v>1201</v>
      </c>
      <c r="F110" s="171"/>
      <c r="G110" s="222"/>
    </row>
    <row r="111">
      <c r="A111" s="223" t="s">
        <v>240</v>
      </c>
      <c r="B111" s="223" t="s">
        <v>1204</v>
      </c>
      <c r="C111" s="223" t="s">
        <v>1206</v>
      </c>
      <c r="F111" s="171"/>
      <c r="G111" s="222"/>
    </row>
    <row r="112">
      <c r="A112" s="221" t="s">
        <v>240</v>
      </c>
      <c r="B112" s="221" t="s">
        <v>1211</v>
      </c>
      <c r="C112" s="221" t="s">
        <v>851</v>
      </c>
      <c r="F112" s="171"/>
      <c r="G112" s="222"/>
    </row>
    <row r="113">
      <c r="A113" s="223" t="s">
        <v>240</v>
      </c>
      <c r="B113" s="223" t="s">
        <v>1220</v>
      </c>
      <c r="C113" s="223" t="s">
        <v>860</v>
      </c>
      <c r="F113" s="171"/>
      <c r="G113" s="222"/>
    </row>
    <row r="114">
      <c r="A114" s="221" t="s">
        <v>240</v>
      </c>
      <c r="B114" s="221" t="s">
        <v>1231</v>
      </c>
      <c r="C114" s="221" t="s">
        <v>640</v>
      </c>
      <c r="F114" s="171"/>
      <c r="G114" s="222"/>
    </row>
    <row r="115">
      <c r="A115" s="223" t="s">
        <v>240</v>
      </c>
      <c r="B115" s="223" t="s">
        <v>1234</v>
      </c>
      <c r="C115" s="223" t="s">
        <v>883</v>
      </c>
      <c r="F115" s="171"/>
      <c r="G115" s="222"/>
    </row>
    <row r="116">
      <c r="A116" s="221" t="s">
        <v>240</v>
      </c>
      <c r="B116" s="221" t="s">
        <v>1238</v>
      </c>
      <c r="C116" s="221" t="s">
        <v>1239</v>
      </c>
      <c r="F116" s="171"/>
      <c r="G116" s="222"/>
    </row>
    <row r="117">
      <c r="A117" s="223" t="s">
        <v>240</v>
      </c>
      <c r="B117" s="223" t="s">
        <v>1248</v>
      </c>
      <c r="C117" s="223" t="s">
        <v>1249</v>
      </c>
      <c r="F117" s="171"/>
      <c r="G117" s="222"/>
    </row>
    <row r="118">
      <c r="A118" s="221" t="s">
        <v>240</v>
      </c>
      <c r="B118" s="221" t="s">
        <v>1258</v>
      </c>
      <c r="C118" s="221" t="s">
        <v>1259</v>
      </c>
      <c r="F118" s="171"/>
      <c r="G118" s="222"/>
    </row>
    <row r="119">
      <c r="A119" s="223" t="s">
        <v>240</v>
      </c>
      <c r="B119" s="223" t="s">
        <v>1271</v>
      </c>
      <c r="C119" s="223" t="s">
        <v>1272</v>
      </c>
      <c r="F119" s="171"/>
      <c r="G119" s="222"/>
    </row>
    <row r="120">
      <c r="A120" s="221" t="s">
        <v>240</v>
      </c>
      <c r="B120" s="221" t="s">
        <v>1278</v>
      </c>
      <c r="C120" s="221" t="s">
        <v>1279</v>
      </c>
      <c r="F120" s="171"/>
      <c r="G120" s="222"/>
    </row>
    <row r="121">
      <c r="A121" s="223" t="s">
        <v>240</v>
      </c>
      <c r="B121" s="223" t="s">
        <v>1284</v>
      </c>
      <c r="C121" s="223" t="s">
        <v>905</v>
      </c>
      <c r="F121" s="171"/>
      <c r="G121" s="222"/>
    </row>
    <row r="122">
      <c r="A122" s="221" t="s">
        <v>240</v>
      </c>
      <c r="B122" s="221" t="s">
        <v>1287</v>
      </c>
      <c r="C122" s="221" t="s">
        <v>1288</v>
      </c>
      <c r="F122" s="171"/>
      <c r="G122" s="222"/>
    </row>
    <row r="123">
      <c r="A123" s="223" t="s">
        <v>240</v>
      </c>
      <c r="B123" s="223" t="s">
        <v>1291</v>
      </c>
      <c r="C123" s="223" t="s">
        <v>923</v>
      </c>
      <c r="F123" s="171"/>
      <c r="G123" s="222"/>
    </row>
    <row r="124">
      <c r="A124" s="221" t="s">
        <v>240</v>
      </c>
      <c r="B124" s="221" t="s">
        <v>1297</v>
      </c>
      <c r="C124" s="221" t="s">
        <v>1299</v>
      </c>
      <c r="F124" s="171"/>
      <c r="G124" s="222"/>
    </row>
    <row r="125">
      <c r="A125" s="223" t="s">
        <v>240</v>
      </c>
      <c r="B125" s="223" t="s">
        <v>1311</v>
      </c>
      <c r="C125" s="223" t="s">
        <v>949</v>
      </c>
      <c r="F125" s="171"/>
      <c r="G125" s="222"/>
    </row>
    <row r="126">
      <c r="A126" s="221" t="s">
        <v>240</v>
      </c>
      <c r="B126" s="221" t="s">
        <v>1315</v>
      </c>
      <c r="C126" s="221" t="s">
        <v>1316</v>
      </c>
      <c r="F126" s="171"/>
      <c r="G126" s="222"/>
    </row>
    <row r="127">
      <c r="A127" s="223" t="s">
        <v>240</v>
      </c>
      <c r="B127" s="223" t="s">
        <v>1321</v>
      </c>
      <c r="C127" s="223" t="s">
        <v>1322</v>
      </c>
      <c r="F127" s="171"/>
      <c r="G127" s="222"/>
    </row>
    <row r="128">
      <c r="A128" s="221" t="s">
        <v>240</v>
      </c>
      <c r="B128" s="221" t="s">
        <v>1325</v>
      </c>
      <c r="C128" s="221" t="s">
        <v>1071</v>
      </c>
      <c r="F128" s="171"/>
      <c r="G128" s="222"/>
    </row>
    <row r="129">
      <c r="A129" s="223" t="s">
        <v>240</v>
      </c>
      <c r="B129" s="223" t="s">
        <v>1326</v>
      </c>
      <c r="C129" s="223" t="s">
        <v>1027</v>
      </c>
      <c r="F129" s="171"/>
      <c r="G129" s="222"/>
    </row>
    <row r="130">
      <c r="A130" s="221" t="s">
        <v>240</v>
      </c>
      <c r="B130" s="221" t="s">
        <v>1334</v>
      </c>
      <c r="C130" s="221" t="s">
        <v>975</v>
      </c>
      <c r="F130" s="171"/>
      <c r="G130" s="222"/>
    </row>
    <row r="131">
      <c r="A131" s="223" t="s">
        <v>240</v>
      </c>
      <c r="B131" s="223" t="s">
        <v>1351</v>
      </c>
      <c r="C131" s="223" t="s">
        <v>980</v>
      </c>
      <c r="F131" s="171"/>
      <c r="G131" s="222"/>
    </row>
    <row r="132">
      <c r="A132" s="221" t="s">
        <v>240</v>
      </c>
      <c r="B132" s="221" t="s">
        <v>1361</v>
      </c>
      <c r="C132" s="221" t="s">
        <v>1362</v>
      </c>
      <c r="F132" s="171"/>
      <c r="G132" s="222"/>
    </row>
    <row r="133">
      <c r="A133" s="223" t="s">
        <v>240</v>
      </c>
      <c r="B133" s="223" t="s">
        <v>1365</v>
      </c>
      <c r="C133" s="223" t="s">
        <v>984</v>
      </c>
      <c r="F133" s="171"/>
      <c r="G133" s="222"/>
    </row>
    <row r="134">
      <c r="A134" s="221" t="s">
        <v>240</v>
      </c>
      <c r="B134" s="221" t="s">
        <v>1367</v>
      </c>
      <c r="C134" s="221" t="s">
        <v>990</v>
      </c>
      <c r="F134" s="171"/>
      <c r="G134" s="222"/>
    </row>
    <row r="135">
      <c r="A135" s="223" t="s">
        <v>240</v>
      </c>
      <c r="B135" s="223" t="s">
        <v>1373</v>
      </c>
      <c r="C135" s="223" t="s">
        <v>996</v>
      </c>
      <c r="F135" s="171"/>
      <c r="G135" s="222"/>
    </row>
    <row r="136">
      <c r="A136" s="221" t="s">
        <v>240</v>
      </c>
      <c r="B136" s="221" t="s">
        <v>1376</v>
      </c>
      <c r="C136" s="221" t="s">
        <v>1377</v>
      </c>
      <c r="F136" s="171"/>
      <c r="G136" s="222"/>
    </row>
    <row r="137">
      <c r="A137" s="223" t="s">
        <v>240</v>
      </c>
      <c r="B137" s="223" t="s">
        <v>1380</v>
      </c>
      <c r="C137" s="223" t="s">
        <v>1012</v>
      </c>
      <c r="F137" s="171"/>
      <c r="G137" s="222"/>
    </row>
    <row r="138">
      <c r="A138" s="221" t="s">
        <v>240</v>
      </c>
      <c r="B138" s="221" t="s">
        <v>1392</v>
      </c>
      <c r="C138" s="221" t="s">
        <v>692</v>
      </c>
      <c r="F138" s="171"/>
      <c r="G138" s="222"/>
    </row>
    <row r="139">
      <c r="A139" s="223" t="s">
        <v>240</v>
      </c>
      <c r="B139" s="223" t="s">
        <v>1401</v>
      </c>
      <c r="C139" s="223" t="s">
        <v>794</v>
      </c>
      <c r="F139" s="171"/>
      <c r="G139" s="222"/>
    </row>
    <row r="140">
      <c r="A140" s="221" t="s">
        <v>240</v>
      </c>
      <c r="B140" s="221" t="s">
        <v>1416</v>
      </c>
      <c r="C140" s="221" t="s">
        <v>805</v>
      </c>
      <c r="F140" s="171"/>
      <c r="G140" s="222"/>
    </row>
    <row r="141">
      <c r="A141" s="223" t="s">
        <v>240</v>
      </c>
      <c r="B141" s="223" t="s">
        <v>1423</v>
      </c>
      <c r="C141" s="223" t="s">
        <v>1424</v>
      </c>
      <c r="F141" s="171"/>
      <c r="G141" s="222"/>
    </row>
    <row r="142">
      <c r="A142" s="221" t="s">
        <v>240</v>
      </c>
      <c r="B142" s="221" t="s">
        <v>1437</v>
      </c>
      <c r="C142" s="221" t="s">
        <v>1041</v>
      </c>
      <c r="F142" s="171"/>
      <c r="G142" s="222"/>
    </row>
    <row r="143">
      <c r="A143" s="223" t="s">
        <v>240</v>
      </c>
      <c r="B143" s="223" t="s">
        <v>1440</v>
      </c>
      <c r="C143" s="223" t="s">
        <v>602</v>
      </c>
      <c r="F143" s="171"/>
      <c r="G143" s="222"/>
    </row>
    <row r="144">
      <c r="A144" s="221" t="s">
        <v>240</v>
      </c>
      <c r="B144" s="221" t="s">
        <v>1442</v>
      </c>
      <c r="C144" s="221" t="s">
        <v>837</v>
      </c>
      <c r="F144" s="171"/>
      <c r="G144" s="222"/>
    </row>
    <row r="145">
      <c r="A145" s="223" t="s">
        <v>240</v>
      </c>
      <c r="B145" s="223" t="s">
        <v>1444</v>
      </c>
      <c r="C145" s="223" t="s">
        <v>1445</v>
      </c>
      <c r="F145" s="171"/>
      <c r="G145" s="222"/>
    </row>
    <row r="146">
      <c r="A146" s="221" t="s">
        <v>240</v>
      </c>
      <c r="B146" s="221" t="s">
        <v>1447</v>
      </c>
      <c r="C146" s="221" t="s">
        <v>1448</v>
      </c>
      <c r="F146" s="171"/>
      <c r="G146" s="222"/>
    </row>
    <row r="147">
      <c r="A147" s="223" t="s">
        <v>240</v>
      </c>
      <c r="B147" s="223" t="s">
        <v>1451</v>
      </c>
      <c r="C147" s="223" t="s">
        <v>1452</v>
      </c>
      <c r="F147" s="171"/>
      <c r="G147" s="222"/>
    </row>
    <row r="148">
      <c r="A148" s="221" t="s">
        <v>240</v>
      </c>
      <c r="B148" s="221" t="s">
        <v>1453</v>
      </c>
      <c r="C148" s="221" t="s">
        <v>892</v>
      </c>
      <c r="F148" s="171"/>
      <c r="G148" s="222"/>
    </row>
    <row r="149">
      <c r="A149" s="223" t="s">
        <v>240</v>
      </c>
      <c r="B149" s="223" t="s">
        <v>1455</v>
      </c>
      <c r="C149" s="223" t="s">
        <v>1456</v>
      </c>
      <c r="F149" s="171"/>
      <c r="G149" s="222"/>
    </row>
    <row r="150">
      <c r="A150" s="221" t="s">
        <v>240</v>
      </c>
      <c r="B150" s="221" t="s">
        <v>1459</v>
      </c>
      <c r="C150" s="221" t="s">
        <v>400</v>
      </c>
      <c r="F150" s="171"/>
      <c r="G150" s="222"/>
    </row>
    <row r="151">
      <c r="A151" s="223" t="s">
        <v>240</v>
      </c>
      <c r="B151" s="223" t="s">
        <v>1461</v>
      </c>
      <c r="C151" s="223" t="s">
        <v>1079</v>
      </c>
      <c r="F151" s="171"/>
      <c r="G151" s="222"/>
    </row>
    <row r="152">
      <c r="A152" s="221" t="s">
        <v>240</v>
      </c>
      <c r="B152" s="221" t="s">
        <v>1465</v>
      </c>
      <c r="C152" s="221" t="s">
        <v>1261</v>
      </c>
      <c r="F152" s="171"/>
      <c r="G152" s="222"/>
    </row>
    <row r="153">
      <c r="A153" s="223" t="s">
        <v>240</v>
      </c>
      <c r="B153" s="223" t="s">
        <v>1478</v>
      </c>
      <c r="C153" s="223" t="s">
        <v>1106</v>
      </c>
      <c r="F153" s="171"/>
      <c r="G153" s="222"/>
    </row>
    <row r="154">
      <c r="A154" s="221" t="s">
        <v>240</v>
      </c>
      <c r="B154" s="221" t="s">
        <v>1489</v>
      </c>
      <c r="C154" s="221" t="s">
        <v>1110</v>
      </c>
      <c r="F154" s="171"/>
      <c r="G154" s="222"/>
    </row>
    <row r="155">
      <c r="A155" s="223" t="s">
        <v>240</v>
      </c>
      <c r="B155" s="223" t="s">
        <v>1501</v>
      </c>
      <c r="C155" s="223" t="s">
        <v>1503</v>
      </c>
      <c r="F155" s="171"/>
      <c r="G155" s="222"/>
    </row>
    <row r="156">
      <c r="A156" s="221" t="s">
        <v>240</v>
      </c>
      <c r="B156" s="221" t="s">
        <v>1508</v>
      </c>
      <c r="C156" s="221" t="s">
        <v>792</v>
      </c>
      <c r="F156" s="171"/>
      <c r="G156" s="222"/>
    </row>
    <row r="157">
      <c r="A157" s="223" t="s">
        <v>240</v>
      </c>
      <c r="B157" s="223" t="s">
        <v>1519</v>
      </c>
      <c r="C157" s="223" t="s">
        <v>1520</v>
      </c>
      <c r="F157" s="171"/>
      <c r="G157" s="222"/>
    </row>
    <row r="158">
      <c r="A158" s="221" t="s">
        <v>240</v>
      </c>
      <c r="B158" s="221" t="s">
        <v>1529</v>
      </c>
      <c r="C158" s="221" t="s">
        <v>1530</v>
      </c>
      <c r="F158" s="171"/>
      <c r="G158" s="222"/>
    </row>
    <row r="159">
      <c r="A159" s="223" t="s">
        <v>240</v>
      </c>
      <c r="B159" s="223" t="s">
        <v>1539</v>
      </c>
      <c r="C159" s="223" t="s">
        <v>900</v>
      </c>
      <c r="F159" s="171"/>
      <c r="G159" s="222"/>
    </row>
    <row r="160">
      <c r="A160" s="221" t="s">
        <v>240</v>
      </c>
      <c r="B160" s="221" t="s">
        <v>1545</v>
      </c>
      <c r="C160" s="221" t="s">
        <v>722</v>
      </c>
      <c r="F160" s="171"/>
      <c r="G160" s="222"/>
    </row>
    <row r="161">
      <c r="A161" s="223" t="s">
        <v>240</v>
      </c>
      <c r="B161" s="223" t="s">
        <v>1548</v>
      </c>
      <c r="C161" s="223" t="s">
        <v>1125</v>
      </c>
      <c r="F161" s="171"/>
      <c r="G161" s="222"/>
    </row>
    <row r="162">
      <c r="A162" s="221" t="s">
        <v>240</v>
      </c>
      <c r="B162" s="221" t="s">
        <v>1553</v>
      </c>
      <c r="C162" s="221" t="s">
        <v>742</v>
      </c>
      <c r="F162" s="171"/>
      <c r="G162" s="222"/>
    </row>
    <row r="163">
      <c r="A163" s="223" t="s">
        <v>240</v>
      </c>
      <c r="B163" s="223" t="s">
        <v>1560</v>
      </c>
      <c r="C163" s="223" t="s">
        <v>1561</v>
      </c>
      <c r="F163" s="171"/>
      <c r="G163" s="222"/>
    </row>
    <row r="164">
      <c r="A164" s="221" t="s">
        <v>240</v>
      </c>
      <c r="B164" s="221" t="s">
        <v>1569</v>
      </c>
      <c r="C164" s="221" t="s">
        <v>1137</v>
      </c>
      <c r="F164" s="171"/>
      <c r="G164" s="222"/>
    </row>
    <row r="165">
      <c r="A165" s="223" t="s">
        <v>240</v>
      </c>
      <c r="B165" s="223" t="s">
        <v>1575</v>
      </c>
      <c r="C165" s="223" t="s">
        <v>356</v>
      </c>
      <c r="F165" s="171"/>
      <c r="G165" s="222"/>
    </row>
    <row r="166">
      <c r="A166" s="221" t="s">
        <v>240</v>
      </c>
      <c r="B166" s="221" t="s">
        <v>1579</v>
      </c>
      <c r="C166" s="221" t="s">
        <v>1151</v>
      </c>
      <c r="F166" s="171"/>
      <c r="G166" s="222"/>
    </row>
    <row r="167">
      <c r="A167" s="223" t="s">
        <v>240</v>
      </c>
      <c r="B167" s="223" t="s">
        <v>1585</v>
      </c>
      <c r="C167" s="223" t="s">
        <v>1173</v>
      </c>
      <c r="F167" s="171"/>
      <c r="G167" s="222"/>
    </row>
    <row r="168">
      <c r="A168" s="221" t="s">
        <v>240</v>
      </c>
      <c r="B168" s="221" t="s">
        <v>1591</v>
      </c>
      <c r="C168" s="221" t="s">
        <v>1592</v>
      </c>
      <c r="F168" s="171"/>
      <c r="G168" s="222"/>
    </row>
    <row r="169">
      <c r="A169" s="223" t="s">
        <v>240</v>
      </c>
      <c r="B169" s="223" t="s">
        <v>1597</v>
      </c>
      <c r="C169" s="223" t="s">
        <v>1179</v>
      </c>
      <c r="F169" s="171"/>
      <c r="G169" s="222"/>
    </row>
    <row r="170">
      <c r="A170" s="221" t="s">
        <v>240</v>
      </c>
      <c r="B170" s="221" t="s">
        <v>1601</v>
      </c>
      <c r="C170" s="221" t="s">
        <v>725</v>
      </c>
      <c r="F170" s="171"/>
      <c r="G170" s="222"/>
    </row>
    <row r="171">
      <c r="A171" s="223" t="s">
        <v>240</v>
      </c>
      <c r="B171" s="223" t="s">
        <v>1611</v>
      </c>
      <c r="C171" s="223" t="s">
        <v>1184</v>
      </c>
      <c r="F171" s="171"/>
      <c r="G171" s="222"/>
    </row>
    <row r="172">
      <c r="A172" s="221" t="s">
        <v>240</v>
      </c>
      <c r="B172" s="221" t="s">
        <v>1615</v>
      </c>
      <c r="C172" s="221" t="s">
        <v>1192</v>
      </c>
      <c r="F172" s="171"/>
      <c r="G172" s="222"/>
    </row>
    <row r="173">
      <c r="A173" s="223" t="s">
        <v>240</v>
      </c>
      <c r="B173" s="223" t="s">
        <v>1620</v>
      </c>
      <c r="C173" s="223" t="s">
        <v>1621</v>
      </c>
      <c r="F173" s="171"/>
      <c r="G173" s="222"/>
    </row>
    <row r="174">
      <c r="A174" s="221" t="s">
        <v>240</v>
      </c>
      <c r="B174" s="221" t="s">
        <v>1626</v>
      </c>
      <c r="C174" s="221" t="s">
        <v>1065</v>
      </c>
      <c r="F174" s="171"/>
      <c r="G174" s="222"/>
    </row>
    <row r="175">
      <c r="A175" s="223" t="s">
        <v>240</v>
      </c>
      <c r="B175" s="223" t="s">
        <v>1631</v>
      </c>
      <c r="C175" s="223" t="s">
        <v>1208</v>
      </c>
      <c r="F175" s="171"/>
      <c r="G175" s="222"/>
    </row>
    <row r="176">
      <c r="A176" s="221" t="s">
        <v>240</v>
      </c>
      <c r="B176" s="221" t="s">
        <v>1638</v>
      </c>
      <c r="C176" s="221" t="s">
        <v>1213</v>
      </c>
      <c r="F176" s="171"/>
      <c r="G176" s="222"/>
    </row>
    <row r="177">
      <c r="A177" s="223" t="s">
        <v>240</v>
      </c>
      <c r="B177" s="223" t="s">
        <v>1642</v>
      </c>
      <c r="C177" s="223" t="s">
        <v>1643</v>
      </c>
      <c r="F177" s="171"/>
      <c r="G177" s="222"/>
    </row>
    <row r="178">
      <c r="A178" s="221" t="s">
        <v>240</v>
      </c>
      <c r="B178" s="221" t="s">
        <v>1647</v>
      </c>
      <c r="C178" s="221" t="s">
        <v>1648</v>
      </c>
      <c r="F178" s="171"/>
      <c r="G178" s="222"/>
    </row>
    <row r="179">
      <c r="A179" s="223" t="s">
        <v>240</v>
      </c>
      <c r="B179" s="223" t="s">
        <v>1651</v>
      </c>
      <c r="C179" s="223" t="s">
        <v>1023</v>
      </c>
      <c r="F179" s="171"/>
      <c r="G179" s="222"/>
    </row>
    <row r="180">
      <c r="A180" s="221" t="s">
        <v>240</v>
      </c>
      <c r="B180" s="221" t="s">
        <v>1653</v>
      </c>
      <c r="C180" s="221" t="s">
        <v>1655</v>
      </c>
      <c r="F180" s="171"/>
      <c r="G180" s="222"/>
    </row>
    <row r="181">
      <c r="A181" s="223" t="s">
        <v>240</v>
      </c>
      <c r="B181" s="223" t="s">
        <v>1656</v>
      </c>
      <c r="C181" s="223" t="s">
        <v>1225</v>
      </c>
      <c r="F181" s="171"/>
      <c r="G181" s="222"/>
    </row>
    <row r="182">
      <c r="A182" s="221" t="s">
        <v>240</v>
      </c>
      <c r="B182" s="221" t="s">
        <v>1659</v>
      </c>
      <c r="C182" s="221" t="s">
        <v>1228</v>
      </c>
      <c r="F182" s="171"/>
      <c r="G182" s="222"/>
    </row>
    <row r="183">
      <c r="A183" s="223" t="s">
        <v>240</v>
      </c>
      <c r="B183" s="223" t="s">
        <v>1662</v>
      </c>
      <c r="C183" s="223" t="s">
        <v>1241</v>
      </c>
      <c r="F183" s="171"/>
      <c r="G183" s="222"/>
    </row>
    <row r="184">
      <c r="A184" s="221" t="s">
        <v>240</v>
      </c>
      <c r="B184" s="221" t="s">
        <v>1665</v>
      </c>
      <c r="C184" s="221" t="s">
        <v>1667</v>
      </c>
      <c r="F184" s="171"/>
      <c r="G184" s="222"/>
    </row>
    <row r="185">
      <c r="A185" s="223" t="s">
        <v>240</v>
      </c>
      <c r="B185" s="223" t="s">
        <v>1671</v>
      </c>
      <c r="C185" s="223" t="s">
        <v>1246</v>
      </c>
      <c r="F185" s="171"/>
      <c r="G185" s="222"/>
    </row>
    <row r="186">
      <c r="A186" s="221" t="s">
        <v>240</v>
      </c>
      <c r="B186" s="221" t="s">
        <v>1677</v>
      </c>
      <c r="C186" s="221" t="s">
        <v>1678</v>
      </c>
      <c r="F186" s="171"/>
      <c r="G186" s="222"/>
    </row>
    <row r="187">
      <c r="A187" s="223" t="s">
        <v>240</v>
      </c>
      <c r="B187" s="223" t="s">
        <v>1681</v>
      </c>
      <c r="C187" s="223" t="s">
        <v>656</v>
      </c>
      <c r="F187" s="171"/>
      <c r="G187" s="222"/>
    </row>
    <row r="188">
      <c r="A188" s="221" t="s">
        <v>240</v>
      </c>
      <c r="B188" s="221" t="s">
        <v>1686</v>
      </c>
      <c r="C188" s="221" t="s">
        <v>896</v>
      </c>
      <c r="F188" s="171"/>
      <c r="G188" s="222"/>
    </row>
    <row r="189">
      <c r="A189" s="223" t="s">
        <v>240</v>
      </c>
      <c r="B189" s="223" t="s">
        <v>1688</v>
      </c>
      <c r="C189" s="223" t="s">
        <v>431</v>
      </c>
      <c r="F189" s="171"/>
      <c r="G189" s="222"/>
    </row>
    <row r="190">
      <c r="A190" s="221" t="s">
        <v>240</v>
      </c>
      <c r="B190" s="221" t="s">
        <v>1691</v>
      </c>
      <c r="C190" s="221" t="s">
        <v>1264</v>
      </c>
      <c r="F190" s="171"/>
      <c r="G190" s="222"/>
    </row>
    <row r="191">
      <c r="A191" s="223" t="s">
        <v>240</v>
      </c>
      <c r="B191" s="223" t="s">
        <v>1696</v>
      </c>
      <c r="C191" s="223" t="s">
        <v>1269</v>
      </c>
      <c r="F191" s="171"/>
      <c r="G191" s="222"/>
    </row>
    <row r="192">
      <c r="A192" s="221" t="s">
        <v>240</v>
      </c>
      <c r="B192" s="221" t="s">
        <v>1699</v>
      </c>
      <c r="C192" s="221" t="s">
        <v>1275</v>
      </c>
      <c r="F192" s="171"/>
      <c r="G192" s="222"/>
    </row>
    <row r="193">
      <c r="A193" s="223" t="s">
        <v>240</v>
      </c>
      <c r="B193" s="223" t="s">
        <v>1704</v>
      </c>
      <c r="C193" s="223" t="s">
        <v>1705</v>
      </c>
      <c r="F193" s="171"/>
      <c r="G193" s="222"/>
    </row>
    <row r="194">
      <c r="A194" s="221" t="s">
        <v>240</v>
      </c>
      <c r="B194" s="221" t="s">
        <v>1709</v>
      </c>
      <c r="C194" s="221" t="s">
        <v>1295</v>
      </c>
      <c r="F194" s="171"/>
      <c r="G194" s="222"/>
    </row>
    <row r="195">
      <c r="A195" s="223" t="s">
        <v>240</v>
      </c>
      <c r="B195" s="223" t="s">
        <v>1714</v>
      </c>
      <c r="C195" s="223" t="s">
        <v>1301</v>
      </c>
      <c r="F195" s="171"/>
      <c r="G195" s="222"/>
    </row>
    <row r="196">
      <c r="A196" s="221" t="s">
        <v>240</v>
      </c>
      <c r="B196" s="221" t="s">
        <v>1716</v>
      </c>
      <c r="C196" s="221" t="s">
        <v>1308</v>
      </c>
      <c r="F196" s="171"/>
      <c r="G196" s="222"/>
    </row>
    <row r="197">
      <c r="A197" s="223" t="s">
        <v>240</v>
      </c>
      <c r="B197" s="223" t="s">
        <v>1723</v>
      </c>
      <c r="C197" s="223" t="s">
        <v>1084</v>
      </c>
      <c r="F197" s="171"/>
      <c r="G197" s="222"/>
    </row>
    <row r="198">
      <c r="A198" s="221" t="s">
        <v>240</v>
      </c>
      <c r="B198" s="221" t="s">
        <v>1726</v>
      </c>
      <c r="C198" s="221" t="s">
        <v>1116</v>
      </c>
      <c r="F198" s="171"/>
      <c r="G198" s="222"/>
    </row>
    <row r="199">
      <c r="A199" s="223" t="s">
        <v>240</v>
      </c>
      <c r="B199" s="223" t="s">
        <v>1731</v>
      </c>
      <c r="C199" s="223" t="s">
        <v>1218</v>
      </c>
      <c r="F199" s="171"/>
      <c r="G199" s="222"/>
    </row>
    <row r="200">
      <c r="A200" s="221" t="s">
        <v>240</v>
      </c>
      <c r="B200" s="221" t="s">
        <v>1738</v>
      </c>
      <c r="C200" s="221" t="s">
        <v>1327</v>
      </c>
      <c r="F200" s="171"/>
      <c r="G200" s="222"/>
    </row>
    <row r="201">
      <c r="A201" s="223" t="s">
        <v>240</v>
      </c>
      <c r="B201" s="223" t="s">
        <v>1741</v>
      </c>
      <c r="C201" s="223" t="s">
        <v>1742</v>
      </c>
      <c r="F201" s="171"/>
      <c r="G201" s="222"/>
    </row>
    <row r="202">
      <c r="A202" s="221" t="s">
        <v>240</v>
      </c>
      <c r="B202" s="221" t="s">
        <v>1745</v>
      </c>
      <c r="C202" s="221" t="s">
        <v>1182</v>
      </c>
      <c r="F202" s="171"/>
      <c r="G202" s="222"/>
    </row>
    <row r="203">
      <c r="A203" s="223" t="s">
        <v>240</v>
      </c>
      <c r="B203" s="223" t="s">
        <v>1748</v>
      </c>
      <c r="C203" s="223" t="s">
        <v>1331</v>
      </c>
      <c r="F203" s="171"/>
      <c r="G203" s="222"/>
    </row>
    <row r="204">
      <c r="A204" s="221" t="s">
        <v>240</v>
      </c>
      <c r="B204" s="221" t="s">
        <v>1753</v>
      </c>
      <c r="C204" s="221" t="s">
        <v>1754</v>
      </c>
      <c r="F204" s="171"/>
      <c r="G204" s="222"/>
    </row>
    <row r="205">
      <c r="A205" s="223" t="s">
        <v>240</v>
      </c>
      <c r="B205" s="223" t="s">
        <v>1756</v>
      </c>
      <c r="C205" s="223" t="s">
        <v>1338</v>
      </c>
      <c r="F205" s="171"/>
      <c r="G205" s="222"/>
    </row>
    <row r="206">
      <c r="A206" s="221" t="s">
        <v>240</v>
      </c>
      <c r="B206" s="221" t="s">
        <v>1760</v>
      </c>
      <c r="C206" s="221" t="s">
        <v>1761</v>
      </c>
      <c r="F206" s="171"/>
      <c r="G206" s="222"/>
    </row>
    <row r="207">
      <c r="A207" s="223" t="s">
        <v>240</v>
      </c>
      <c r="B207" s="223" t="s">
        <v>1764</v>
      </c>
      <c r="C207" s="223" t="s">
        <v>1343</v>
      </c>
      <c r="F207" s="171"/>
      <c r="G207" s="222"/>
    </row>
    <row r="208">
      <c r="A208" s="221" t="s">
        <v>240</v>
      </c>
      <c r="B208" s="221" t="s">
        <v>1769</v>
      </c>
      <c r="C208" s="221" t="s">
        <v>1393</v>
      </c>
      <c r="F208" s="171"/>
      <c r="G208" s="222"/>
    </row>
    <row r="209">
      <c r="A209" s="223" t="s">
        <v>240</v>
      </c>
      <c r="B209" s="223" t="s">
        <v>1772</v>
      </c>
      <c r="C209" s="223" t="s">
        <v>1353</v>
      </c>
      <c r="F209" s="171"/>
      <c r="G209" s="222"/>
    </row>
    <row r="210">
      <c r="A210" s="221" t="s">
        <v>240</v>
      </c>
      <c r="B210" s="221" t="s">
        <v>1773</v>
      </c>
      <c r="C210" s="221" t="s">
        <v>1359</v>
      </c>
      <c r="F210" s="171"/>
      <c r="G210" s="222"/>
    </row>
    <row r="211">
      <c r="A211" s="223" t="s">
        <v>240</v>
      </c>
      <c r="B211" s="223" t="s">
        <v>1776</v>
      </c>
      <c r="C211" s="223" t="s">
        <v>1777</v>
      </c>
      <c r="F211" s="171"/>
      <c r="G211" s="222"/>
    </row>
    <row r="212">
      <c r="A212" s="221" t="s">
        <v>240</v>
      </c>
      <c r="B212" s="221" t="s">
        <v>1778</v>
      </c>
      <c r="C212" s="221" t="s">
        <v>1123</v>
      </c>
      <c r="F212" s="171"/>
      <c r="G212" s="222"/>
    </row>
    <row r="213">
      <c r="A213" s="223" t="s">
        <v>240</v>
      </c>
      <c r="B213" s="223" t="s">
        <v>1781</v>
      </c>
      <c r="C213" s="223" t="s">
        <v>1782</v>
      </c>
      <c r="F213" s="171"/>
      <c r="G213" s="222"/>
    </row>
    <row r="214">
      <c r="A214" s="221" t="s">
        <v>240</v>
      </c>
      <c r="B214" s="221" t="s">
        <v>1785</v>
      </c>
      <c r="C214" s="221" t="s">
        <v>1786</v>
      </c>
      <c r="F214" s="171"/>
      <c r="G214" s="222"/>
    </row>
    <row r="215">
      <c r="A215" s="223" t="s">
        <v>99</v>
      </c>
      <c r="B215" s="223" t="s">
        <v>4136</v>
      </c>
      <c r="C215" s="223" t="s">
        <v>477</v>
      </c>
      <c r="F215" s="171"/>
      <c r="G215" s="222"/>
    </row>
    <row r="216">
      <c r="A216" s="221" t="s">
        <v>240</v>
      </c>
      <c r="B216" s="221" t="s">
        <v>4137</v>
      </c>
      <c r="C216" s="221" t="s">
        <v>4138</v>
      </c>
      <c r="F216" s="171"/>
      <c r="G216" s="222"/>
    </row>
    <row r="217">
      <c r="A217" s="223" t="s">
        <v>240</v>
      </c>
      <c r="B217" s="223" t="s">
        <v>4140</v>
      </c>
      <c r="C217" s="223" t="s">
        <v>4141</v>
      </c>
      <c r="F217" s="171"/>
      <c r="G217" s="222"/>
    </row>
    <row r="218">
      <c r="A218" s="221" t="s">
        <v>240</v>
      </c>
      <c r="B218" s="221" t="s">
        <v>4158</v>
      </c>
      <c r="C218" s="221" t="s">
        <v>4159</v>
      </c>
      <c r="F218" s="171"/>
      <c r="G218" s="222"/>
    </row>
    <row r="219">
      <c r="A219" s="223" t="s">
        <v>240</v>
      </c>
      <c r="B219" s="223" t="s">
        <v>4165</v>
      </c>
      <c r="C219" s="223" t="s">
        <v>4166</v>
      </c>
      <c r="F219" s="171"/>
      <c r="G219" s="222"/>
    </row>
    <row r="220">
      <c r="A220" s="221" t="s">
        <v>240</v>
      </c>
      <c r="B220" s="221" t="s">
        <v>4168</v>
      </c>
      <c r="C220" s="221" t="s">
        <v>4169</v>
      </c>
      <c r="F220" s="171"/>
      <c r="G220" s="222"/>
    </row>
    <row r="221">
      <c r="A221" s="223" t="s">
        <v>240</v>
      </c>
      <c r="B221" s="223" t="s">
        <v>4171</v>
      </c>
      <c r="C221" s="223" t="s">
        <v>4173</v>
      </c>
      <c r="F221" s="171"/>
      <c r="G221" s="222"/>
    </row>
    <row r="222">
      <c r="A222" s="221" t="s">
        <v>240</v>
      </c>
      <c r="B222" s="221" t="s">
        <v>4174</v>
      </c>
      <c r="C222" s="221" t="s">
        <v>4175</v>
      </c>
      <c r="F222" s="171"/>
      <c r="G222" s="222"/>
    </row>
    <row r="223">
      <c r="A223" s="223" t="s">
        <v>240</v>
      </c>
      <c r="B223" s="223" t="s">
        <v>4177</v>
      </c>
      <c r="C223" s="223" t="s">
        <v>4178</v>
      </c>
      <c r="F223" s="171"/>
      <c r="G223" s="222"/>
    </row>
    <row r="224">
      <c r="A224" s="221" t="s">
        <v>240</v>
      </c>
      <c r="B224" s="221" t="s">
        <v>4188</v>
      </c>
      <c r="C224" s="221" t="s">
        <v>4189</v>
      </c>
      <c r="F224" s="171"/>
      <c r="G224" s="222"/>
    </row>
  </sheetData>
  <dataValidations>
    <dataValidation type="list" allowBlank="1" showErrorMessage="1" sqref="G2:G224">
      <formula1>"TR/TM,ADSS"</formula1>
    </dataValidation>
    <dataValidation type="list" allowBlank="1" showErrorMessage="1" sqref="F2:F224">
      <formula1>"1 GB,5 GB,10 GB,100 GB"</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1.25"/>
    <col customWidth="1" min="3" max="3" width="40.38"/>
    <col customWidth="1" min="4" max="4" width="11.88"/>
    <col customWidth="1" min="5" max="5" width="15.63"/>
    <col customWidth="1" min="6" max="6" width="17.13"/>
  </cols>
  <sheetData>
    <row r="1">
      <c r="A1" s="224" t="s">
        <v>5739</v>
      </c>
      <c r="B1" s="224" t="s">
        <v>6292</v>
      </c>
      <c r="C1" s="224" t="s">
        <v>6293</v>
      </c>
      <c r="D1" s="224" t="s">
        <v>6294</v>
      </c>
      <c r="E1" s="225" t="s">
        <v>6295</v>
      </c>
      <c r="F1" s="225" t="s">
        <v>6296</v>
      </c>
      <c r="G1" s="225" t="s">
        <v>6297</v>
      </c>
      <c r="H1" s="225" t="s">
        <v>6298</v>
      </c>
    </row>
    <row r="2">
      <c r="A2" s="226" t="s">
        <v>6299</v>
      </c>
      <c r="B2" s="226" t="s">
        <v>6300</v>
      </c>
      <c r="C2" s="226" t="s">
        <v>6301</v>
      </c>
      <c r="D2" s="227" t="s">
        <v>6302</v>
      </c>
      <c r="E2" s="227" t="s">
        <v>6303</v>
      </c>
      <c r="F2" s="227" t="s">
        <v>6304</v>
      </c>
      <c r="G2" s="227" t="s">
        <v>6305</v>
      </c>
      <c r="H2" s="227" t="s">
        <v>6306</v>
      </c>
    </row>
    <row r="3">
      <c r="A3" s="226" t="s">
        <v>6307</v>
      </c>
      <c r="B3" s="226" t="s">
        <v>6308</v>
      </c>
      <c r="C3" s="226" t="s">
        <v>6309</v>
      </c>
      <c r="D3" s="227" t="s">
        <v>6310</v>
      </c>
      <c r="E3" s="227" t="s">
        <v>6311</v>
      </c>
      <c r="F3" s="227" t="s">
        <v>6312</v>
      </c>
      <c r="G3" s="227" t="s">
        <v>6313</v>
      </c>
      <c r="H3" s="228"/>
    </row>
    <row r="4">
      <c r="A4" s="226" t="s">
        <v>6307</v>
      </c>
      <c r="B4" s="226" t="s">
        <v>6314</v>
      </c>
      <c r="C4" s="226" t="s">
        <v>6315</v>
      </c>
      <c r="D4" s="227" t="s">
        <v>6316</v>
      </c>
      <c r="E4" s="227" t="s">
        <v>6317</v>
      </c>
      <c r="F4" s="227" t="s">
        <v>6318</v>
      </c>
      <c r="G4" s="227" t="s">
        <v>6319</v>
      </c>
      <c r="H4" s="228"/>
    </row>
    <row r="5">
      <c r="A5" s="226" t="s">
        <v>6320</v>
      </c>
      <c r="B5" s="226" t="s">
        <v>6321</v>
      </c>
      <c r="C5" s="226" t="s">
        <v>6322</v>
      </c>
      <c r="D5" s="227" t="s">
        <v>6323</v>
      </c>
      <c r="E5" s="227" t="s">
        <v>6324</v>
      </c>
      <c r="F5" s="227" t="s">
        <v>6325</v>
      </c>
      <c r="G5" s="227" t="s">
        <v>6313</v>
      </c>
      <c r="H5" s="228"/>
    </row>
    <row r="6">
      <c r="A6" s="226" t="s">
        <v>6326</v>
      </c>
      <c r="B6" s="226" t="s">
        <v>6327</v>
      </c>
      <c r="C6" s="226" t="s">
        <v>6328</v>
      </c>
      <c r="D6" s="227" t="s">
        <v>6329</v>
      </c>
      <c r="E6" s="227" t="s">
        <v>6324</v>
      </c>
      <c r="F6" s="227" t="s">
        <v>6325</v>
      </c>
      <c r="G6" s="227" t="s">
        <v>6305</v>
      </c>
      <c r="H6" s="228"/>
    </row>
  </sheetData>
  <dataValidations>
    <dataValidation type="list" allowBlank="1" showErrorMessage="1" sqref="G2:G6">
      <formula1>"Normal,Low RX,High RX"</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5" max="5" width="74.0"/>
    <col customWidth="1" min="6" max="6" width="55.75"/>
    <col customWidth="1" min="8" max="8" width="15.25"/>
  </cols>
  <sheetData>
    <row r="1" ht="30.0" customHeight="1">
      <c r="A1" s="231" t="s">
        <v>6335</v>
      </c>
      <c r="B1" s="231" t="s">
        <v>6336</v>
      </c>
      <c r="C1" s="231" t="s">
        <v>6337</v>
      </c>
      <c r="D1" s="231" t="s">
        <v>6338</v>
      </c>
      <c r="E1" s="231" t="s">
        <v>6339</v>
      </c>
      <c r="F1" s="231" t="s">
        <v>6340</v>
      </c>
      <c r="G1" s="231" t="s">
        <v>6341</v>
      </c>
      <c r="H1" s="231" t="s">
        <v>6342</v>
      </c>
      <c r="I1" s="231" t="s">
        <v>6343</v>
      </c>
      <c r="J1" s="231" t="s">
        <v>6344</v>
      </c>
      <c r="K1" s="231" t="s">
        <v>6345</v>
      </c>
      <c r="L1" s="227" t="s">
        <v>6346</v>
      </c>
      <c r="M1" s="228"/>
      <c r="N1" s="228"/>
      <c r="O1" s="228"/>
      <c r="P1" s="228"/>
      <c r="Q1" s="228"/>
    </row>
    <row r="2">
      <c r="A2" s="232" t="s">
        <v>6347</v>
      </c>
      <c r="B2" s="233" t="s">
        <v>6348</v>
      </c>
      <c r="C2" s="233" t="s">
        <v>6349</v>
      </c>
      <c r="D2" s="234">
        <v>1.40120201672E11</v>
      </c>
      <c r="E2" s="233" t="s">
        <v>6350</v>
      </c>
      <c r="F2" s="233" t="s">
        <v>6351</v>
      </c>
      <c r="G2" s="235" t="s">
        <v>6352</v>
      </c>
      <c r="H2" s="236" t="s">
        <v>6353</v>
      </c>
      <c r="I2" s="237">
        <v>2.0</v>
      </c>
      <c r="J2" s="237">
        <v>0.0</v>
      </c>
      <c r="K2" s="238">
        <f>J2/I2</f>
        <v>0</v>
      </c>
      <c r="L2" s="228"/>
      <c r="M2" s="228"/>
      <c r="N2" s="228"/>
      <c r="O2" s="228"/>
      <c r="P2" s="228"/>
      <c r="Q2" s="228"/>
    </row>
    <row r="3">
      <c r="A3" s="72"/>
      <c r="B3" s="233" t="s">
        <v>6348</v>
      </c>
      <c r="C3" s="233" t="s">
        <v>6355</v>
      </c>
      <c r="D3" s="234">
        <v>1.40120201673E11</v>
      </c>
      <c r="E3" s="233" t="s">
        <v>6356</v>
      </c>
      <c r="F3" s="233" t="s">
        <v>6357</v>
      </c>
      <c r="G3" s="235" t="s">
        <v>6358</v>
      </c>
      <c r="H3" s="236" t="s">
        <v>6353</v>
      </c>
      <c r="I3" s="72"/>
      <c r="J3" s="72"/>
      <c r="K3" s="72"/>
      <c r="L3" s="228"/>
      <c r="M3" s="228"/>
      <c r="N3" s="228"/>
      <c r="O3" s="228"/>
      <c r="P3" s="228"/>
      <c r="Q3" s="228"/>
    </row>
    <row r="4">
      <c r="A4" s="232" t="s">
        <v>6359</v>
      </c>
      <c r="B4" s="233" t="s">
        <v>6348</v>
      </c>
      <c r="C4" s="233" t="s">
        <v>6360</v>
      </c>
      <c r="D4" s="234">
        <v>1.40120201674E11</v>
      </c>
      <c r="E4" s="233" t="s">
        <v>6361</v>
      </c>
      <c r="F4" s="233" t="s">
        <v>6362</v>
      </c>
      <c r="G4" s="235" t="s">
        <v>6363</v>
      </c>
      <c r="H4" s="236" t="s">
        <v>6353</v>
      </c>
      <c r="I4" s="239">
        <v>17.0</v>
      </c>
      <c r="J4" s="239">
        <v>9.0</v>
      </c>
      <c r="K4" s="238">
        <f>J4/I4</f>
        <v>0.5294117647</v>
      </c>
      <c r="L4" s="228"/>
      <c r="M4" s="228"/>
      <c r="N4" s="228"/>
      <c r="O4" s="228"/>
      <c r="P4" s="228"/>
      <c r="Q4" s="228"/>
    </row>
    <row r="5">
      <c r="A5" s="119"/>
      <c r="B5" s="233" t="s">
        <v>6348</v>
      </c>
      <c r="C5" s="233" t="s">
        <v>6364</v>
      </c>
      <c r="D5" s="234">
        <v>1.40120202108E11</v>
      </c>
      <c r="E5" s="233" t="s">
        <v>6365</v>
      </c>
      <c r="F5" s="240" t="s">
        <v>6366</v>
      </c>
      <c r="G5" s="235" t="s">
        <v>6367</v>
      </c>
      <c r="H5" s="236" t="s">
        <v>6353</v>
      </c>
      <c r="I5" s="119"/>
      <c r="J5" s="119"/>
      <c r="K5" s="119"/>
      <c r="L5" s="228"/>
      <c r="M5" s="228"/>
      <c r="N5" s="228"/>
      <c r="O5" s="228"/>
      <c r="P5" s="228"/>
      <c r="Q5" s="228"/>
    </row>
    <row r="6">
      <c r="A6" s="119"/>
      <c r="B6" s="233" t="s">
        <v>6348</v>
      </c>
      <c r="C6" s="233" t="s">
        <v>6368</v>
      </c>
      <c r="D6" s="234">
        <v>1.10140103598E11</v>
      </c>
      <c r="E6" s="233" t="s">
        <v>6369</v>
      </c>
      <c r="F6" s="233" t="s">
        <v>6370</v>
      </c>
      <c r="G6" s="235" t="s">
        <v>6371</v>
      </c>
      <c r="H6" s="236" t="s">
        <v>6353</v>
      </c>
      <c r="I6" s="119"/>
      <c r="J6" s="119"/>
      <c r="K6" s="119"/>
      <c r="L6" s="228"/>
      <c r="M6" s="228"/>
      <c r="N6" s="228"/>
      <c r="O6" s="228"/>
      <c r="P6" s="228"/>
      <c r="Q6" s="228"/>
    </row>
    <row r="7">
      <c r="A7" s="119"/>
      <c r="B7" s="233" t="s">
        <v>6348</v>
      </c>
      <c r="C7" s="233" t="s">
        <v>6372</v>
      </c>
      <c r="D7" s="234">
        <v>1.40120202107E11</v>
      </c>
      <c r="E7" s="233" t="s">
        <v>6373</v>
      </c>
      <c r="F7" s="240" t="s">
        <v>6374</v>
      </c>
      <c r="G7" s="235" t="s">
        <v>6375</v>
      </c>
      <c r="H7" s="236" t="s">
        <v>6353</v>
      </c>
      <c r="I7" s="119"/>
      <c r="J7" s="119"/>
      <c r="K7" s="119"/>
      <c r="L7" s="228"/>
      <c r="M7" s="228"/>
      <c r="N7" s="228"/>
      <c r="O7" s="228"/>
      <c r="P7" s="228"/>
      <c r="Q7" s="228"/>
    </row>
    <row r="8">
      <c r="A8" s="119"/>
      <c r="B8" s="233" t="s">
        <v>6348</v>
      </c>
      <c r="C8" s="233" t="s">
        <v>6376</v>
      </c>
      <c r="D8" s="234">
        <v>1.4012020211E11</v>
      </c>
      <c r="E8" s="233" t="s">
        <v>6377</v>
      </c>
      <c r="F8" s="233" t="s">
        <v>6378</v>
      </c>
      <c r="G8" s="235" t="s">
        <v>6379</v>
      </c>
      <c r="H8" s="236" t="s">
        <v>6353</v>
      </c>
      <c r="I8" s="119"/>
      <c r="J8" s="119"/>
      <c r="K8" s="119"/>
      <c r="L8" s="228"/>
      <c r="M8" s="228"/>
      <c r="N8" s="228"/>
      <c r="O8" s="228"/>
      <c r="P8" s="228"/>
      <c r="Q8" s="228"/>
    </row>
    <row r="9">
      <c r="A9" s="72"/>
      <c r="B9" s="233" t="s">
        <v>6348</v>
      </c>
      <c r="C9" s="233" t="s">
        <v>6380</v>
      </c>
      <c r="D9" s="234" t="s">
        <v>6343</v>
      </c>
      <c r="E9" s="233" t="s">
        <v>6381</v>
      </c>
      <c r="F9" s="233" t="s">
        <v>6382</v>
      </c>
      <c r="G9" s="235" t="s">
        <v>6383</v>
      </c>
      <c r="H9" s="236" t="s">
        <v>6353</v>
      </c>
      <c r="I9" s="72"/>
      <c r="J9" s="72"/>
      <c r="K9" s="72"/>
      <c r="L9" s="228"/>
      <c r="M9" s="228"/>
      <c r="N9" s="228"/>
      <c r="O9" s="228"/>
      <c r="P9" s="228"/>
      <c r="Q9" s="228"/>
    </row>
    <row r="10">
      <c r="A10" s="232" t="s">
        <v>6384</v>
      </c>
      <c r="B10" s="233" t="s">
        <v>6348</v>
      </c>
      <c r="C10" s="233" t="s">
        <v>6385</v>
      </c>
      <c r="D10" s="234">
        <v>1.40140101133E11</v>
      </c>
      <c r="E10" s="233" t="s">
        <v>6386</v>
      </c>
      <c r="F10" s="240" t="s">
        <v>6387</v>
      </c>
      <c r="G10" s="235" t="s">
        <v>6388</v>
      </c>
      <c r="H10" s="236" t="s">
        <v>6353</v>
      </c>
      <c r="I10" s="237">
        <v>0.0</v>
      </c>
      <c r="J10" s="237">
        <v>0.0</v>
      </c>
      <c r="K10" s="238">
        <v>1.0</v>
      </c>
      <c r="L10" s="228"/>
      <c r="M10" s="228"/>
      <c r="N10" s="228"/>
      <c r="O10" s="228"/>
      <c r="P10" s="228"/>
      <c r="Q10" s="228"/>
    </row>
    <row r="11">
      <c r="A11" s="72"/>
      <c r="B11" s="233" t="s">
        <v>6348</v>
      </c>
      <c r="C11" s="233" t="s">
        <v>6389</v>
      </c>
      <c r="D11" s="234">
        <v>1.40120202106E11</v>
      </c>
      <c r="E11" s="233" t="s">
        <v>6390</v>
      </c>
      <c r="F11" s="240" t="s">
        <v>6391</v>
      </c>
      <c r="G11" s="235" t="s">
        <v>6392</v>
      </c>
      <c r="H11" s="236" t="s">
        <v>6353</v>
      </c>
      <c r="I11" s="72"/>
      <c r="J11" s="72"/>
      <c r="K11" s="72"/>
      <c r="L11" s="228"/>
      <c r="M11" s="228"/>
      <c r="N11" s="228"/>
      <c r="O11" s="228"/>
      <c r="P11" s="228"/>
      <c r="Q11" s="228"/>
    </row>
    <row r="12">
      <c r="A12" s="233" t="s">
        <v>6393</v>
      </c>
      <c r="B12" s="233" t="s">
        <v>6394</v>
      </c>
      <c r="C12" s="233" t="s">
        <v>6395</v>
      </c>
      <c r="D12" s="234">
        <v>1.10120214703E11</v>
      </c>
      <c r="E12" s="233" t="s">
        <v>6396</v>
      </c>
      <c r="F12" s="233" t="s">
        <v>6397</v>
      </c>
      <c r="G12" s="235" t="s">
        <v>6398</v>
      </c>
      <c r="H12" s="236" t="s">
        <v>6353</v>
      </c>
      <c r="I12" s="241">
        <v>1.0</v>
      </c>
      <c r="J12" s="241">
        <v>1.0</v>
      </c>
      <c r="K12" s="242">
        <f t="shared" ref="K12:K14" si="1">J12/I12</f>
        <v>1</v>
      </c>
      <c r="L12" s="228"/>
      <c r="M12" s="228"/>
      <c r="N12" s="228"/>
      <c r="O12" s="228"/>
      <c r="P12" s="228"/>
      <c r="Q12" s="228"/>
    </row>
    <row r="13">
      <c r="A13" s="233" t="s">
        <v>6399</v>
      </c>
      <c r="B13" s="233" t="s">
        <v>6394</v>
      </c>
      <c r="C13" s="233"/>
      <c r="D13" s="234">
        <v>1.40120201485E11</v>
      </c>
      <c r="E13" s="233" t="s">
        <v>6400</v>
      </c>
      <c r="F13" s="240" t="s">
        <v>6401</v>
      </c>
      <c r="G13" s="235" t="s">
        <v>6402</v>
      </c>
      <c r="H13" s="236" t="s">
        <v>6353</v>
      </c>
      <c r="I13" s="241">
        <v>3.0</v>
      </c>
      <c r="J13" s="243">
        <v>3.0</v>
      </c>
      <c r="K13" s="242">
        <f t="shared" si="1"/>
        <v>1</v>
      </c>
      <c r="L13" s="228"/>
      <c r="M13" s="228"/>
      <c r="N13" s="228"/>
      <c r="O13" s="228"/>
      <c r="P13" s="228"/>
      <c r="Q13" s="228"/>
    </row>
    <row r="14">
      <c r="A14" s="232" t="s">
        <v>6403</v>
      </c>
      <c r="B14" s="233" t="s">
        <v>6394</v>
      </c>
      <c r="C14" s="233" t="s">
        <v>6404</v>
      </c>
      <c r="D14" s="234">
        <v>1.40120201469E11</v>
      </c>
      <c r="E14" s="233" t="s">
        <v>6405</v>
      </c>
      <c r="F14" s="240" t="s">
        <v>6406</v>
      </c>
      <c r="G14" s="235" t="s">
        <v>6407</v>
      </c>
      <c r="H14" s="236" t="s">
        <v>6353</v>
      </c>
      <c r="I14" s="239">
        <v>2.0</v>
      </c>
      <c r="J14" s="237">
        <v>1.0</v>
      </c>
      <c r="K14" s="238">
        <f t="shared" si="1"/>
        <v>0.5</v>
      </c>
      <c r="L14" s="228"/>
      <c r="M14" s="228"/>
      <c r="N14" s="228"/>
      <c r="O14" s="228"/>
      <c r="P14" s="228"/>
      <c r="Q14" s="228"/>
    </row>
    <row r="15">
      <c r="A15" s="119"/>
      <c r="B15" s="233" t="s">
        <v>6394</v>
      </c>
      <c r="C15" s="233" t="s">
        <v>6408</v>
      </c>
      <c r="D15" s="234">
        <v>1.40120201471E11</v>
      </c>
      <c r="E15" s="233" t="s">
        <v>6409</v>
      </c>
      <c r="F15" s="233" t="s">
        <v>6410</v>
      </c>
      <c r="G15" s="235" t="s">
        <v>6412</v>
      </c>
      <c r="H15" s="236" t="s">
        <v>6353</v>
      </c>
      <c r="I15" s="119"/>
      <c r="J15" s="119"/>
      <c r="K15" s="119"/>
      <c r="L15" s="228"/>
      <c r="M15" s="228"/>
      <c r="N15" s="228"/>
      <c r="O15" s="228"/>
      <c r="P15" s="228"/>
      <c r="Q15" s="228"/>
    </row>
    <row r="16">
      <c r="A16" s="72"/>
      <c r="B16" s="233" t="s">
        <v>6394</v>
      </c>
      <c r="C16" s="233" t="s">
        <v>6413</v>
      </c>
      <c r="D16" s="234">
        <v>1.4012020147E11</v>
      </c>
      <c r="E16" s="233" t="s">
        <v>6414</v>
      </c>
      <c r="F16" s="240" t="s">
        <v>6415</v>
      </c>
      <c r="G16" s="235" t="s">
        <v>6416</v>
      </c>
      <c r="H16" s="236" t="s">
        <v>6353</v>
      </c>
      <c r="I16" s="72"/>
      <c r="J16" s="72"/>
      <c r="K16" s="72"/>
      <c r="L16" s="228"/>
      <c r="M16" s="228"/>
      <c r="N16" s="228"/>
      <c r="O16" s="228"/>
      <c r="P16" s="228"/>
      <c r="Q16" s="228"/>
    </row>
    <row r="17">
      <c r="A17" s="232" t="s">
        <v>6417</v>
      </c>
      <c r="B17" s="233" t="s">
        <v>6394</v>
      </c>
      <c r="C17" s="233" t="s">
        <v>6418</v>
      </c>
      <c r="D17" s="234">
        <v>1.40120201487E11</v>
      </c>
      <c r="E17" s="233" t="s">
        <v>6419</v>
      </c>
      <c r="F17" s="233" t="s">
        <v>6420</v>
      </c>
      <c r="G17" s="235" t="s">
        <v>6421</v>
      </c>
      <c r="H17" s="236" t="s">
        <v>6353</v>
      </c>
      <c r="I17" s="239">
        <v>2.0</v>
      </c>
      <c r="J17" s="239">
        <v>0.0</v>
      </c>
      <c r="K17" s="238">
        <f>J17/I17</f>
        <v>0</v>
      </c>
      <c r="L17" s="228"/>
      <c r="M17" s="228"/>
      <c r="N17" s="228"/>
      <c r="O17" s="228"/>
      <c r="P17" s="228"/>
      <c r="Q17" s="228"/>
    </row>
    <row r="18">
      <c r="A18" s="72"/>
      <c r="B18" s="233" t="s">
        <v>6394</v>
      </c>
      <c r="C18" s="233" t="s">
        <v>6418</v>
      </c>
      <c r="D18" s="234">
        <v>1.10140103597E11</v>
      </c>
      <c r="E18" s="233" t="s">
        <v>6369</v>
      </c>
      <c r="F18" s="233" t="s">
        <v>6370</v>
      </c>
      <c r="G18" s="235" t="s">
        <v>6422</v>
      </c>
      <c r="H18" s="236" t="s">
        <v>6353</v>
      </c>
      <c r="I18" s="72"/>
      <c r="J18" s="72"/>
      <c r="K18" s="72"/>
      <c r="L18" s="228"/>
      <c r="M18" s="228"/>
      <c r="N18" s="228"/>
      <c r="O18" s="228"/>
      <c r="P18" s="228"/>
      <c r="Q18" s="228"/>
    </row>
    <row r="19">
      <c r="A19" s="233" t="s">
        <v>6423</v>
      </c>
      <c r="B19" s="233" t="s">
        <v>6394</v>
      </c>
      <c r="C19" s="233" t="s">
        <v>6424</v>
      </c>
      <c r="D19" s="234">
        <v>1.10130202144E11</v>
      </c>
      <c r="E19" s="233" t="s">
        <v>6425</v>
      </c>
      <c r="F19" s="233" t="s">
        <v>6426</v>
      </c>
      <c r="G19" s="235" t="s">
        <v>6427</v>
      </c>
      <c r="H19" s="236" t="s">
        <v>6353</v>
      </c>
      <c r="I19" s="241">
        <v>6.0</v>
      </c>
      <c r="J19" s="241">
        <v>3.0</v>
      </c>
      <c r="K19" s="242">
        <f>J19/I19</f>
        <v>0.5</v>
      </c>
      <c r="L19" s="228"/>
      <c r="M19" s="228"/>
      <c r="N19" s="228"/>
      <c r="O19" s="228"/>
      <c r="P19" s="228"/>
      <c r="Q19" s="228"/>
    </row>
    <row r="20">
      <c r="A20" s="233" t="s">
        <v>6428</v>
      </c>
      <c r="B20" s="233" t="s">
        <v>6394</v>
      </c>
      <c r="C20" s="233" t="s">
        <v>6418</v>
      </c>
      <c r="D20" s="234">
        <v>1.11204000137E11</v>
      </c>
      <c r="E20" s="233" t="s">
        <v>6429</v>
      </c>
      <c r="F20" s="233" t="s">
        <v>6430</v>
      </c>
      <c r="G20" s="235" t="s">
        <v>6431</v>
      </c>
      <c r="H20" s="236" t="s">
        <v>6353</v>
      </c>
      <c r="I20" s="241">
        <v>0.0</v>
      </c>
      <c r="J20" s="241">
        <v>0.0</v>
      </c>
      <c r="K20" s="242">
        <v>1.0</v>
      </c>
      <c r="L20" s="228"/>
      <c r="M20" s="228"/>
      <c r="N20" s="228"/>
      <c r="O20" s="228"/>
      <c r="P20" s="228"/>
      <c r="Q20" s="228"/>
    </row>
    <row r="21">
      <c r="A21" s="233" t="s">
        <v>6432</v>
      </c>
      <c r="B21" s="233" t="s">
        <v>6348</v>
      </c>
      <c r="C21" s="233" t="s">
        <v>6433</v>
      </c>
      <c r="D21" s="234">
        <v>1.11202023076E11</v>
      </c>
      <c r="E21" s="233" t="s">
        <v>6434</v>
      </c>
      <c r="F21" s="240" t="s">
        <v>6435</v>
      </c>
      <c r="G21" s="235" t="s">
        <v>6436</v>
      </c>
      <c r="H21" s="236" t="s">
        <v>6353</v>
      </c>
      <c r="I21" s="241">
        <v>3.0</v>
      </c>
      <c r="J21" s="243">
        <v>2.0</v>
      </c>
      <c r="K21" s="242">
        <f t="shared" ref="K21:K22" si="2">J21/I21</f>
        <v>0.6666666667</v>
      </c>
      <c r="L21" s="228"/>
      <c r="M21" s="228"/>
      <c r="N21" s="228"/>
      <c r="O21" s="228"/>
      <c r="P21" s="228"/>
      <c r="Q21" s="228"/>
    </row>
    <row r="22">
      <c r="A22" s="232" t="s">
        <v>6437</v>
      </c>
      <c r="B22" s="233" t="s">
        <v>6348</v>
      </c>
      <c r="C22" s="233" t="s">
        <v>6438</v>
      </c>
      <c r="D22" s="234">
        <v>1.40120201671E11</v>
      </c>
      <c r="E22" s="233" t="s">
        <v>6439</v>
      </c>
      <c r="F22" s="233" t="s">
        <v>6440</v>
      </c>
      <c r="G22" s="235" t="s">
        <v>6441</v>
      </c>
      <c r="H22" s="236" t="s">
        <v>6353</v>
      </c>
      <c r="I22" s="239">
        <v>18.0</v>
      </c>
      <c r="J22" s="239">
        <v>15.0</v>
      </c>
      <c r="K22" s="238">
        <f t="shared" si="2"/>
        <v>0.8333333333</v>
      </c>
      <c r="L22" s="228"/>
      <c r="M22" s="228"/>
      <c r="N22" s="228"/>
      <c r="O22" s="228"/>
      <c r="P22" s="228"/>
      <c r="Q22" s="228"/>
    </row>
    <row r="23">
      <c r="A23" s="119"/>
      <c r="B23" s="233" t="s">
        <v>6442</v>
      </c>
      <c r="C23" s="244"/>
      <c r="D23" s="234">
        <v>1.4012020143E11</v>
      </c>
      <c r="E23" s="233" t="s">
        <v>6443</v>
      </c>
      <c r="F23" s="240" t="s">
        <v>6444</v>
      </c>
      <c r="G23" s="235" t="s">
        <v>6445</v>
      </c>
      <c r="H23" s="236" t="s">
        <v>6353</v>
      </c>
      <c r="I23" s="119"/>
      <c r="J23" s="119"/>
      <c r="K23" s="119"/>
      <c r="L23" s="228"/>
      <c r="M23" s="228"/>
      <c r="N23" s="228"/>
      <c r="O23" s="228"/>
      <c r="P23" s="228"/>
      <c r="Q23" s="228"/>
    </row>
    <row r="24">
      <c r="A24" s="119"/>
      <c r="B24" s="233" t="s">
        <v>6442</v>
      </c>
      <c r="C24" s="244"/>
      <c r="D24" s="234">
        <v>1.40120201428E11</v>
      </c>
      <c r="E24" s="233" t="s">
        <v>6446</v>
      </c>
      <c r="F24" s="233" t="s">
        <v>6447</v>
      </c>
      <c r="G24" s="235" t="s">
        <v>6448</v>
      </c>
      <c r="H24" s="236" t="s">
        <v>6353</v>
      </c>
      <c r="I24" s="119"/>
      <c r="J24" s="119"/>
      <c r="K24" s="119"/>
      <c r="L24" s="228"/>
      <c r="M24" s="227">
        <v>65.0</v>
      </c>
      <c r="N24" s="227">
        <v>44.0</v>
      </c>
      <c r="O24" s="246">
        <f>N24/M24</f>
        <v>0.6769230769</v>
      </c>
      <c r="P24" s="228"/>
      <c r="Q24" s="228"/>
    </row>
    <row r="25">
      <c r="A25" s="72"/>
      <c r="B25" s="233" t="s">
        <v>6442</v>
      </c>
      <c r="C25" s="233" t="s">
        <v>6450</v>
      </c>
      <c r="D25" s="234">
        <v>1.40120201429E11</v>
      </c>
      <c r="E25" s="233" t="s">
        <v>6451</v>
      </c>
      <c r="F25" s="233" t="s">
        <v>6452</v>
      </c>
      <c r="G25" s="235" t="s">
        <v>6453</v>
      </c>
      <c r="H25" s="236" t="s">
        <v>6353</v>
      </c>
      <c r="I25" s="72"/>
      <c r="J25" s="72"/>
      <c r="K25" s="72"/>
      <c r="L25" s="228"/>
      <c r="M25" s="228"/>
      <c r="N25" s="228"/>
      <c r="O25" s="228"/>
      <c r="P25" s="228"/>
      <c r="Q25" s="228"/>
    </row>
    <row r="26">
      <c r="A26" s="232" t="s">
        <v>6456</v>
      </c>
      <c r="B26" s="233" t="s">
        <v>6442</v>
      </c>
      <c r="C26" s="233" t="s">
        <v>6463</v>
      </c>
      <c r="D26" s="234">
        <v>1.4012020144E11</v>
      </c>
      <c r="E26" s="233" t="s">
        <v>6465</v>
      </c>
      <c r="F26" s="240" t="s">
        <v>6467</v>
      </c>
      <c r="G26" s="235" t="s">
        <v>6468</v>
      </c>
      <c r="H26" s="236" t="s">
        <v>6353</v>
      </c>
      <c r="I26" s="239">
        <v>14.0</v>
      </c>
      <c r="J26" s="239">
        <v>10.0</v>
      </c>
      <c r="K26" s="238">
        <f>J26/I26</f>
        <v>0.7142857143</v>
      </c>
      <c r="L26" s="228"/>
      <c r="M26" s="228"/>
      <c r="N26" s="228"/>
      <c r="O26" s="228"/>
      <c r="P26" s="228"/>
      <c r="Q26" s="228"/>
    </row>
    <row r="27">
      <c r="A27" s="119"/>
      <c r="B27" s="233" t="s">
        <v>6442</v>
      </c>
      <c r="C27" s="233" t="s">
        <v>6463</v>
      </c>
      <c r="D27" s="234">
        <v>1.4012020144E11</v>
      </c>
      <c r="E27" s="233" t="s">
        <v>6465</v>
      </c>
      <c r="F27" s="240" t="s">
        <v>6467</v>
      </c>
      <c r="G27" s="235" t="s">
        <v>6468</v>
      </c>
      <c r="H27" s="236" t="s">
        <v>6353</v>
      </c>
      <c r="I27" s="119"/>
      <c r="J27" s="119"/>
      <c r="K27" s="119"/>
      <c r="L27" s="228"/>
      <c r="M27" s="228"/>
      <c r="N27" s="228"/>
      <c r="O27" s="228"/>
      <c r="P27" s="228"/>
      <c r="Q27" s="228"/>
    </row>
    <row r="28">
      <c r="A28" s="119"/>
      <c r="B28" s="233" t="s">
        <v>6442</v>
      </c>
      <c r="C28" s="233" t="s">
        <v>6480</v>
      </c>
      <c r="D28" s="234">
        <v>1.40120201437E11</v>
      </c>
      <c r="E28" s="233" t="s">
        <v>6481</v>
      </c>
      <c r="F28" s="240" t="s">
        <v>6482</v>
      </c>
      <c r="G28" s="235" t="s">
        <v>6483</v>
      </c>
      <c r="H28" s="236" t="s">
        <v>6353</v>
      </c>
      <c r="I28" s="119"/>
      <c r="J28" s="119"/>
      <c r="K28" s="119"/>
      <c r="L28" s="228"/>
      <c r="M28" s="228"/>
      <c r="N28" s="228"/>
      <c r="O28" s="228"/>
      <c r="P28" s="228"/>
      <c r="Q28" s="228"/>
    </row>
    <row r="29">
      <c r="A29" s="119"/>
      <c r="B29" s="233" t="s">
        <v>6442</v>
      </c>
      <c r="C29" s="233" t="s">
        <v>6480</v>
      </c>
      <c r="D29" s="234">
        <v>1.40140100515E11</v>
      </c>
      <c r="E29" s="233" t="s">
        <v>6481</v>
      </c>
      <c r="F29" s="240" t="s">
        <v>6482</v>
      </c>
      <c r="G29" s="235" t="s">
        <v>6488</v>
      </c>
      <c r="H29" s="236" t="s">
        <v>6353</v>
      </c>
      <c r="I29" s="119"/>
      <c r="J29" s="119"/>
      <c r="K29" s="119"/>
      <c r="L29" s="228"/>
      <c r="M29" s="228"/>
      <c r="N29" s="228"/>
      <c r="O29" s="228"/>
      <c r="P29" s="228"/>
      <c r="Q29" s="228"/>
    </row>
    <row r="30">
      <c r="A30" s="119"/>
      <c r="B30" s="233" t="s">
        <v>6442</v>
      </c>
      <c r="C30" s="233" t="s">
        <v>6490</v>
      </c>
      <c r="D30" s="234">
        <v>1.40120201436E11</v>
      </c>
      <c r="E30" s="233" t="s">
        <v>6491</v>
      </c>
      <c r="F30" s="233" t="s">
        <v>6492</v>
      </c>
      <c r="G30" s="235" t="s">
        <v>6493</v>
      </c>
      <c r="H30" s="236" t="s">
        <v>6353</v>
      </c>
      <c r="I30" s="119"/>
      <c r="J30" s="119"/>
      <c r="K30" s="119"/>
      <c r="L30" s="228"/>
      <c r="M30" s="228"/>
      <c r="N30" s="228"/>
      <c r="O30" s="228"/>
      <c r="P30" s="228"/>
      <c r="Q30" s="228"/>
    </row>
    <row r="31">
      <c r="A31" s="119"/>
      <c r="B31" s="233" t="s">
        <v>6442</v>
      </c>
      <c r="C31" s="233" t="s">
        <v>6499</v>
      </c>
      <c r="D31" s="234">
        <v>1.40120201433E11</v>
      </c>
      <c r="E31" s="233" t="s">
        <v>6501</v>
      </c>
      <c r="F31" s="240" t="s">
        <v>6503</v>
      </c>
      <c r="G31" s="235" t="s">
        <v>6504</v>
      </c>
      <c r="H31" s="236" t="s">
        <v>6353</v>
      </c>
      <c r="I31" s="119"/>
      <c r="J31" s="119"/>
      <c r="K31" s="119"/>
      <c r="L31" s="228"/>
      <c r="M31" s="228"/>
      <c r="N31" s="228"/>
      <c r="O31" s="228"/>
      <c r="P31" s="228"/>
      <c r="Q31" s="228"/>
    </row>
    <row r="32">
      <c r="A32" s="72"/>
      <c r="B32" s="233" t="s">
        <v>6442</v>
      </c>
      <c r="C32" s="233" t="s">
        <v>6505</v>
      </c>
      <c r="D32" s="234">
        <v>1.40120201434E11</v>
      </c>
      <c r="E32" s="233" t="s">
        <v>6506</v>
      </c>
      <c r="F32" s="240" t="s">
        <v>6507</v>
      </c>
      <c r="G32" s="235" t="s">
        <v>6508</v>
      </c>
      <c r="H32" s="236" t="s">
        <v>6353</v>
      </c>
      <c r="I32" s="72"/>
      <c r="J32" s="72"/>
      <c r="K32" s="72"/>
      <c r="L32" s="228"/>
      <c r="M32" s="228"/>
      <c r="N32" s="228"/>
      <c r="O32" s="228"/>
      <c r="P32" s="228"/>
      <c r="Q32" s="228"/>
    </row>
    <row r="33">
      <c r="A33" s="262" t="s">
        <v>6509</v>
      </c>
      <c r="B33" s="263" t="s">
        <v>6510</v>
      </c>
      <c r="C33" s="264" t="s">
        <v>6511</v>
      </c>
      <c r="D33" s="265">
        <v>1.40120201532E11</v>
      </c>
      <c r="E33" s="266" t="s">
        <v>6512</v>
      </c>
      <c r="F33" s="267" t="s">
        <v>1622</v>
      </c>
      <c r="G33" s="268" t="s">
        <v>6513</v>
      </c>
      <c r="H33" s="269" t="s">
        <v>6353</v>
      </c>
      <c r="I33" s="239">
        <v>11.0</v>
      </c>
      <c r="J33" s="239">
        <v>5.0</v>
      </c>
      <c r="K33" s="238">
        <f>J33/I33</f>
        <v>0.4545454545</v>
      </c>
      <c r="L33" s="228"/>
      <c r="M33" s="228"/>
      <c r="N33" s="228"/>
      <c r="O33" s="228"/>
      <c r="P33" s="228"/>
      <c r="Q33" s="228"/>
    </row>
    <row r="34">
      <c r="A34" s="119"/>
      <c r="B34" s="263" t="s">
        <v>6510</v>
      </c>
      <c r="C34" s="264" t="s">
        <v>6514</v>
      </c>
      <c r="D34" s="265">
        <v>1.40120201527E11</v>
      </c>
      <c r="E34" s="266" t="s">
        <v>6515</v>
      </c>
      <c r="F34" s="267" t="s">
        <v>1622</v>
      </c>
      <c r="G34" s="268" t="s">
        <v>6516</v>
      </c>
      <c r="H34" s="269" t="s">
        <v>6353</v>
      </c>
      <c r="I34" s="119"/>
      <c r="J34" s="119"/>
      <c r="K34" s="119"/>
      <c r="L34" s="228"/>
      <c r="M34" s="228"/>
      <c r="N34" s="228"/>
      <c r="O34" s="228"/>
      <c r="P34" s="228"/>
      <c r="Q34" s="228"/>
    </row>
    <row r="35">
      <c r="A35" s="119"/>
      <c r="B35" s="263" t="s">
        <v>6510</v>
      </c>
      <c r="C35" s="264" t="s">
        <v>6517</v>
      </c>
      <c r="D35" s="265">
        <v>1.40120201518E11</v>
      </c>
      <c r="E35" s="266" t="s">
        <v>6518</v>
      </c>
      <c r="F35" s="268" t="s">
        <v>1622</v>
      </c>
      <c r="G35" s="268" t="s">
        <v>6519</v>
      </c>
      <c r="H35" s="269" t="s">
        <v>6353</v>
      </c>
      <c r="I35" s="119"/>
      <c r="J35" s="119"/>
      <c r="K35" s="119"/>
      <c r="L35" s="228"/>
      <c r="M35" s="228"/>
      <c r="N35" s="228"/>
      <c r="O35" s="228"/>
      <c r="P35" s="228"/>
      <c r="Q35" s="228"/>
    </row>
    <row r="36">
      <c r="A36" s="72"/>
      <c r="B36" s="263" t="s">
        <v>6510</v>
      </c>
      <c r="C36" s="264" t="s">
        <v>6520</v>
      </c>
      <c r="D36" s="265">
        <v>1.40120201531E11</v>
      </c>
      <c r="E36" s="266" t="s">
        <v>6521</v>
      </c>
      <c r="F36" s="268" t="s">
        <v>1622</v>
      </c>
      <c r="G36" s="268" t="s">
        <v>6522</v>
      </c>
      <c r="H36" s="269" t="s">
        <v>6353</v>
      </c>
      <c r="I36" s="119"/>
      <c r="J36" s="119"/>
      <c r="K36" s="119"/>
      <c r="L36" s="228"/>
      <c r="M36" s="228"/>
      <c r="N36" s="228"/>
      <c r="O36" s="228"/>
      <c r="P36" s="228"/>
      <c r="Q36" s="228"/>
    </row>
    <row r="37">
      <c r="A37" s="271" t="s">
        <v>6523</v>
      </c>
      <c r="B37" s="263" t="s">
        <v>6510</v>
      </c>
      <c r="C37" s="264" t="s">
        <v>6524</v>
      </c>
      <c r="D37" s="265">
        <v>1.40120201514E11</v>
      </c>
      <c r="E37" s="266" t="s">
        <v>6525</v>
      </c>
      <c r="F37" s="268" t="s">
        <v>1622</v>
      </c>
      <c r="G37" s="268" t="s">
        <v>6526</v>
      </c>
      <c r="H37" s="269" t="s">
        <v>6353</v>
      </c>
      <c r="I37" s="119"/>
      <c r="J37" s="119"/>
      <c r="K37" s="119"/>
      <c r="L37" s="228"/>
      <c r="M37" s="228"/>
      <c r="N37" s="228"/>
      <c r="O37" s="228"/>
      <c r="P37" s="228"/>
      <c r="Q37" s="228"/>
    </row>
    <row r="38">
      <c r="A38" s="271" t="s">
        <v>6527</v>
      </c>
      <c r="B38" s="263" t="s">
        <v>6510</v>
      </c>
      <c r="C38" s="264" t="s">
        <v>6510</v>
      </c>
      <c r="D38" s="265">
        <v>1.4012020044E11</v>
      </c>
      <c r="E38" s="266" t="s">
        <v>6369</v>
      </c>
      <c r="F38" s="268" t="s">
        <v>1622</v>
      </c>
      <c r="G38" s="268" t="s">
        <v>6528</v>
      </c>
      <c r="H38" s="269" t="s">
        <v>6353</v>
      </c>
      <c r="I38" s="72"/>
      <c r="J38" s="72"/>
      <c r="K38" s="72"/>
      <c r="L38" s="228"/>
      <c r="M38" s="228"/>
      <c r="N38" s="228"/>
      <c r="O38" s="228"/>
      <c r="P38" s="228"/>
      <c r="Q38" s="228"/>
    </row>
    <row r="39">
      <c r="A39" s="262" t="s">
        <v>6529</v>
      </c>
      <c r="B39" s="263" t="s">
        <v>6530</v>
      </c>
      <c r="C39" s="264" t="s">
        <v>6395</v>
      </c>
      <c r="D39" s="265">
        <v>1.40120201506E11</v>
      </c>
      <c r="E39" s="266" t="s">
        <v>6531</v>
      </c>
      <c r="F39" s="268" t="s">
        <v>1684</v>
      </c>
      <c r="G39" s="268" t="s">
        <v>6532</v>
      </c>
      <c r="H39" s="273" t="s">
        <v>6353</v>
      </c>
      <c r="I39" s="274">
        <v>1.0</v>
      </c>
      <c r="J39" s="274">
        <v>0.0</v>
      </c>
      <c r="K39" s="238">
        <f>J39/I39</f>
        <v>0</v>
      </c>
      <c r="L39" s="228"/>
      <c r="M39" s="228"/>
      <c r="N39" s="228"/>
      <c r="O39" s="228"/>
      <c r="P39" s="228"/>
      <c r="Q39" s="228"/>
    </row>
    <row r="40">
      <c r="A40" s="119"/>
      <c r="B40" s="263" t="s">
        <v>6530</v>
      </c>
      <c r="C40" s="264" t="s">
        <v>6536</v>
      </c>
      <c r="D40" s="265">
        <v>1.40120201495E11</v>
      </c>
      <c r="E40" s="266" t="s">
        <v>6537</v>
      </c>
      <c r="F40" s="267" t="s">
        <v>1684</v>
      </c>
      <c r="G40" s="268" t="s">
        <v>6539</v>
      </c>
      <c r="H40" s="273" t="s">
        <v>6353</v>
      </c>
      <c r="I40" s="119"/>
      <c r="J40" s="119"/>
      <c r="K40" s="119"/>
      <c r="L40" s="228"/>
      <c r="M40" s="228"/>
      <c r="N40" s="228"/>
      <c r="O40" s="228"/>
      <c r="P40" s="228"/>
      <c r="Q40" s="228"/>
    </row>
    <row r="41">
      <c r="A41" s="119"/>
      <c r="B41" s="263" t="s">
        <v>6530</v>
      </c>
      <c r="C41" s="264" t="s">
        <v>6541</v>
      </c>
      <c r="D41" s="265">
        <v>1.40120201239E11</v>
      </c>
      <c r="E41" s="266" t="s">
        <v>6542</v>
      </c>
      <c r="F41" s="267" t="s">
        <v>1684</v>
      </c>
      <c r="G41" s="268" t="s">
        <v>6543</v>
      </c>
      <c r="H41" s="273" t="s">
        <v>6353</v>
      </c>
      <c r="I41" s="119"/>
      <c r="J41" s="119"/>
      <c r="K41" s="119"/>
      <c r="L41" s="228"/>
      <c r="M41" s="228"/>
      <c r="N41" s="228"/>
      <c r="O41" s="228"/>
      <c r="P41" s="228"/>
      <c r="Q41" s="228"/>
    </row>
    <row r="42">
      <c r="A42" s="72"/>
      <c r="B42" s="263" t="s">
        <v>6530</v>
      </c>
      <c r="C42" s="264" t="s">
        <v>6544</v>
      </c>
      <c r="D42" s="265">
        <v>1.40120201505E11</v>
      </c>
      <c r="E42" s="266" t="s">
        <v>6545</v>
      </c>
      <c r="F42" s="267" t="s">
        <v>1684</v>
      </c>
      <c r="G42" s="268" t="s">
        <v>6546</v>
      </c>
      <c r="H42" s="273" t="s">
        <v>6353</v>
      </c>
      <c r="I42" s="72"/>
      <c r="J42" s="72"/>
      <c r="K42" s="72"/>
      <c r="L42" s="228"/>
      <c r="M42" s="228"/>
      <c r="N42" s="228"/>
      <c r="O42" s="228"/>
      <c r="P42" s="228"/>
      <c r="Q42" s="228"/>
    </row>
    <row r="43">
      <c r="A43" s="262" t="s">
        <v>6547</v>
      </c>
      <c r="B43" s="263" t="s">
        <v>6548</v>
      </c>
      <c r="C43" s="264" t="s">
        <v>6549</v>
      </c>
      <c r="D43" s="265">
        <v>1.10140103257E11</v>
      </c>
      <c r="E43" s="266" t="s">
        <v>6550</v>
      </c>
      <c r="F43" s="268" t="s">
        <v>1938</v>
      </c>
      <c r="G43" s="268" t="s">
        <v>6551</v>
      </c>
      <c r="H43" s="273" t="s">
        <v>6353</v>
      </c>
      <c r="I43" s="274">
        <v>2.0</v>
      </c>
      <c r="J43" s="239">
        <v>2.0</v>
      </c>
      <c r="K43" s="238">
        <f>J43/I43</f>
        <v>1</v>
      </c>
      <c r="L43" s="228"/>
      <c r="M43" s="228"/>
      <c r="N43" s="228"/>
      <c r="O43" s="228"/>
      <c r="P43" s="228"/>
      <c r="Q43" s="228"/>
    </row>
    <row r="44">
      <c r="A44" s="119"/>
      <c r="B44" s="263" t="s">
        <v>6548</v>
      </c>
      <c r="C44" s="264" t="s">
        <v>6552</v>
      </c>
      <c r="D44" s="265">
        <v>1.40120201592E11</v>
      </c>
      <c r="E44" s="266" t="s">
        <v>6553</v>
      </c>
      <c r="F44" s="268" t="s">
        <v>1938</v>
      </c>
      <c r="G44" s="268" t="s">
        <v>6554</v>
      </c>
      <c r="H44" s="273" t="s">
        <v>6353</v>
      </c>
      <c r="I44" s="119"/>
      <c r="J44" s="119"/>
      <c r="K44" s="119"/>
      <c r="L44" s="228"/>
      <c r="M44" s="228"/>
      <c r="N44" s="228"/>
      <c r="O44" s="228"/>
      <c r="P44" s="228"/>
      <c r="Q44" s="228"/>
    </row>
    <row r="45">
      <c r="A45" s="72"/>
      <c r="B45" s="269" t="s">
        <v>6548</v>
      </c>
      <c r="C45" s="264" t="s">
        <v>6552</v>
      </c>
      <c r="D45" s="265">
        <v>1.40120201534E11</v>
      </c>
      <c r="E45" s="273" t="s">
        <v>6556</v>
      </c>
      <c r="F45" s="268" t="s">
        <v>1938</v>
      </c>
      <c r="G45" s="268" t="s">
        <v>6557</v>
      </c>
      <c r="H45" s="273" t="s">
        <v>6353</v>
      </c>
      <c r="I45" s="72"/>
      <c r="J45" s="72"/>
      <c r="K45" s="72"/>
      <c r="L45" s="228"/>
      <c r="M45" s="228"/>
      <c r="N45" s="228"/>
      <c r="O45" s="228"/>
      <c r="P45" s="228"/>
      <c r="Q45" s="228"/>
    </row>
    <row r="46">
      <c r="A46" s="262" t="s">
        <v>6559</v>
      </c>
      <c r="B46" s="269" t="s">
        <v>6548</v>
      </c>
      <c r="C46" s="264" t="s">
        <v>6560</v>
      </c>
      <c r="D46" s="265">
        <v>1.40120201541E11</v>
      </c>
      <c r="E46" s="280" t="s">
        <v>6561</v>
      </c>
      <c r="F46" s="268" t="s">
        <v>1938</v>
      </c>
      <c r="G46" s="264" t="s">
        <v>6562</v>
      </c>
      <c r="H46" s="269" t="s">
        <v>6353</v>
      </c>
      <c r="I46" s="239">
        <v>3.0</v>
      </c>
      <c r="J46" s="239">
        <v>3.0</v>
      </c>
      <c r="K46" s="238">
        <f>J46/I46</f>
        <v>1</v>
      </c>
      <c r="L46" s="228"/>
      <c r="M46" s="228"/>
      <c r="N46" s="228"/>
      <c r="O46" s="228"/>
      <c r="P46" s="228"/>
      <c r="Q46" s="228"/>
    </row>
    <row r="47">
      <c r="A47" s="72"/>
      <c r="B47" s="269" t="s">
        <v>6548</v>
      </c>
      <c r="C47" s="264" t="s">
        <v>6566</v>
      </c>
      <c r="D47" s="265"/>
      <c r="E47" s="269" t="s">
        <v>6567</v>
      </c>
      <c r="F47" s="268" t="s">
        <v>1938</v>
      </c>
      <c r="G47" s="264"/>
      <c r="H47" s="269" t="s">
        <v>6353</v>
      </c>
      <c r="I47" s="72"/>
      <c r="J47" s="72"/>
      <c r="K47" s="72"/>
      <c r="L47" s="228"/>
      <c r="M47" s="228"/>
      <c r="N47" s="228"/>
      <c r="O47" s="228"/>
      <c r="P47" s="228"/>
      <c r="Q47" s="228"/>
    </row>
    <row r="48">
      <c r="A48" s="262" t="s">
        <v>6571</v>
      </c>
      <c r="B48" s="263" t="s">
        <v>6573</v>
      </c>
      <c r="C48" s="264" t="s">
        <v>6574</v>
      </c>
      <c r="D48" s="265">
        <v>1.40120201286E11</v>
      </c>
      <c r="E48" s="266" t="s">
        <v>6575</v>
      </c>
      <c r="F48" s="268" t="s">
        <v>1658</v>
      </c>
      <c r="G48" s="268" t="s">
        <v>6576</v>
      </c>
      <c r="H48" s="269" t="s">
        <v>6353</v>
      </c>
      <c r="I48" s="239">
        <v>1.0</v>
      </c>
      <c r="J48" s="239">
        <v>1.0</v>
      </c>
      <c r="K48" s="238">
        <f>J48/I48</f>
        <v>1</v>
      </c>
      <c r="L48" s="228"/>
      <c r="M48" s="228"/>
      <c r="N48" s="228"/>
      <c r="O48" s="228"/>
      <c r="P48" s="228"/>
      <c r="Q48" s="228"/>
    </row>
    <row r="49">
      <c r="A49" s="72"/>
      <c r="B49" s="263" t="s">
        <v>6573</v>
      </c>
      <c r="C49" s="264" t="s">
        <v>6581</v>
      </c>
      <c r="D49" s="265">
        <v>1.11205028749E11</v>
      </c>
      <c r="E49" s="266" t="s">
        <v>6582</v>
      </c>
      <c r="F49" s="268" t="s">
        <v>1658</v>
      </c>
      <c r="G49" s="268" t="s">
        <v>6583</v>
      </c>
      <c r="H49" s="269" t="s">
        <v>6353</v>
      </c>
      <c r="I49" s="72"/>
      <c r="J49" s="72"/>
      <c r="K49" s="72"/>
      <c r="L49" s="228"/>
      <c r="M49" s="228"/>
      <c r="N49" s="228"/>
      <c r="O49" s="228"/>
      <c r="P49" s="228"/>
      <c r="Q49" s="228"/>
    </row>
    <row r="50">
      <c r="A50" s="262" t="s">
        <v>6584</v>
      </c>
      <c r="B50" s="263" t="s">
        <v>6573</v>
      </c>
      <c r="C50" s="264" t="s">
        <v>6590</v>
      </c>
      <c r="D50" s="265">
        <v>1.4140100311E11</v>
      </c>
      <c r="E50" s="266" t="s">
        <v>6591</v>
      </c>
      <c r="F50" s="267" t="s">
        <v>1658</v>
      </c>
      <c r="G50" s="268" t="s">
        <v>6592</v>
      </c>
      <c r="H50" s="269" t="s">
        <v>6353</v>
      </c>
      <c r="I50" s="239">
        <v>4.0</v>
      </c>
      <c r="J50" s="239">
        <v>1.0</v>
      </c>
      <c r="K50" s="238">
        <f>J50/I50</f>
        <v>0.25</v>
      </c>
      <c r="L50" s="228"/>
      <c r="M50" s="228"/>
      <c r="N50" s="228"/>
      <c r="O50" s="228"/>
      <c r="P50" s="228"/>
      <c r="Q50" s="228"/>
    </row>
    <row r="51">
      <c r="A51" s="72"/>
      <c r="B51" s="263" t="s">
        <v>6573</v>
      </c>
      <c r="C51" s="264" t="s">
        <v>6593</v>
      </c>
      <c r="D51" s="265">
        <v>1.4012020128E11</v>
      </c>
      <c r="E51" s="266" t="s">
        <v>6594</v>
      </c>
      <c r="F51" s="267" t="s">
        <v>1658</v>
      </c>
      <c r="G51" s="268" t="s">
        <v>6595</v>
      </c>
      <c r="H51" s="269" t="s">
        <v>6353</v>
      </c>
      <c r="I51" s="72"/>
      <c r="J51" s="72"/>
      <c r="K51" s="72"/>
      <c r="L51" s="228"/>
      <c r="M51" s="228"/>
      <c r="N51" s="228"/>
      <c r="O51" s="228"/>
      <c r="P51" s="228"/>
      <c r="Q51" s="228"/>
    </row>
    <row r="52">
      <c r="A52" s="262" t="s">
        <v>6596</v>
      </c>
      <c r="B52" s="263" t="s">
        <v>6573</v>
      </c>
      <c r="C52" s="264" t="s">
        <v>6552</v>
      </c>
      <c r="D52" s="265">
        <v>1.40140100255E11</v>
      </c>
      <c r="E52" s="266" t="s">
        <v>6369</v>
      </c>
      <c r="F52" s="268" t="s">
        <v>1658</v>
      </c>
      <c r="G52" s="268" t="s">
        <v>6597</v>
      </c>
      <c r="H52" s="273" t="s">
        <v>6353</v>
      </c>
      <c r="I52" s="274">
        <v>3.0</v>
      </c>
      <c r="J52" s="274">
        <v>1.0</v>
      </c>
      <c r="K52" s="238">
        <f>J52/I52</f>
        <v>0.3333333333</v>
      </c>
      <c r="L52" s="228"/>
      <c r="M52" s="228"/>
      <c r="N52" s="228"/>
      <c r="O52" s="228"/>
      <c r="P52" s="228"/>
      <c r="Q52" s="228"/>
    </row>
    <row r="53">
      <c r="A53" s="72"/>
      <c r="B53" s="263" t="s">
        <v>6573</v>
      </c>
      <c r="C53" s="264" t="s">
        <v>6606</v>
      </c>
      <c r="D53" s="265">
        <v>1.40140100281E11</v>
      </c>
      <c r="E53" s="266" t="s">
        <v>6369</v>
      </c>
      <c r="F53" s="268" t="s">
        <v>1658</v>
      </c>
      <c r="G53" s="268" t="s">
        <v>6607</v>
      </c>
      <c r="H53" s="273" t="s">
        <v>6353</v>
      </c>
      <c r="I53" s="72"/>
      <c r="J53" s="72"/>
      <c r="K53" s="72"/>
      <c r="L53" s="228"/>
      <c r="M53" s="228"/>
      <c r="N53" s="228"/>
      <c r="O53" s="228"/>
      <c r="P53" s="228"/>
      <c r="Q53" s="228"/>
    </row>
    <row r="54">
      <c r="A54" s="228"/>
      <c r="B54" s="228"/>
      <c r="C54" s="228"/>
      <c r="D54" s="228"/>
      <c r="E54" s="228"/>
      <c r="F54" s="228"/>
      <c r="G54" s="228"/>
      <c r="H54" s="228"/>
      <c r="I54" s="228"/>
      <c r="J54" s="228"/>
      <c r="K54" s="228"/>
      <c r="L54" s="228"/>
      <c r="M54" s="228"/>
      <c r="N54" s="228"/>
      <c r="O54" s="228"/>
      <c r="P54" s="228"/>
      <c r="Q54" s="228"/>
    </row>
    <row r="55">
      <c r="A55" s="228"/>
      <c r="B55" s="228"/>
      <c r="C55" s="228"/>
      <c r="D55" s="228"/>
      <c r="E55" s="228"/>
      <c r="F55" s="228"/>
      <c r="G55" s="228"/>
      <c r="H55" s="228"/>
      <c r="I55" s="228"/>
      <c r="J55" s="228"/>
      <c r="K55" s="228"/>
      <c r="L55" s="228"/>
      <c r="M55" s="228"/>
      <c r="N55" s="228"/>
      <c r="O55" s="228"/>
      <c r="P55" s="228"/>
      <c r="Q55" s="228"/>
    </row>
    <row r="56">
      <c r="A56" s="228"/>
      <c r="B56" s="228"/>
      <c r="C56" s="228"/>
      <c r="D56" s="228"/>
      <c r="E56" s="228"/>
      <c r="F56" s="228"/>
      <c r="G56" s="228"/>
      <c r="H56" s="228"/>
      <c r="I56" s="228"/>
      <c r="J56" s="228"/>
      <c r="K56" s="228"/>
      <c r="L56" s="228"/>
      <c r="M56" s="228"/>
      <c r="N56" s="228"/>
      <c r="O56" s="228"/>
      <c r="P56" s="228"/>
      <c r="Q56" s="228"/>
    </row>
    <row r="57">
      <c r="A57" s="228"/>
      <c r="B57" s="228"/>
      <c r="C57" s="228"/>
      <c r="D57" s="228"/>
      <c r="E57" s="228"/>
      <c r="F57" s="228"/>
      <c r="G57" s="228"/>
      <c r="H57" s="228"/>
      <c r="I57" s="228"/>
      <c r="J57" s="228"/>
      <c r="K57" s="228"/>
      <c r="L57" s="228"/>
      <c r="M57" s="228"/>
      <c r="N57" s="228"/>
      <c r="O57" s="228"/>
      <c r="P57" s="228"/>
      <c r="Q57" s="228"/>
    </row>
    <row r="58">
      <c r="A58" s="228"/>
      <c r="B58" s="228"/>
      <c r="C58" s="228"/>
      <c r="D58" s="228"/>
      <c r="E58" s="228"/>
      <c r="F58" s="228"/>
      <c r="G58" s="228"/>
      <c r="H58" s="228"/>
      <c r="I58" s="228"/>
      <c r="J58" s="228"/>
      <c r="K58" s="228"/>
      <c r="L58" s="228"/>
      <c r="M58" s="228"/>
      <c r="N58" s="228"/>
      <c r="O58" s="228"/>
      <c r="P58" s="228"/>
      <c r="Q58" s="228"/>
    </row>
    <row r="59">
      <c r="A59" s="228"/>
      <c r="B59" s="228"/>
      <c r="C59" s="228"/>
      <c r="D59" s="228"/>
      <c r="E59" s="228"/>
      <c r="F59" s="228"/>
      <c r="G59" s="228"/>
      <c r="H59" s="228"/>
      <c r="I59" s="228"/>
      <c r="J59" s="228"/>
      <c r="K59" s="228"/>
      <c r="L59" s="228"/>
      <c r="M59" s="228"/>
      <c r="N59" s="228"/>
      <c r="O59" s="228"/>
      <c r="P59" s="228"/>
      <c r="Q59" s="228"/>
    </row>
    <row r="60">
      <c r="A60" s="228"/>
      <c r="B60" s="228"/>
      <c r="C60" s="228"/>
      <c r="D60" s="228"/>
      <c r="E60" s="228"/>
      <c r="F60" s="228"/>
      <c r="G60" s="228"/>
      <c r="H60" s="228"/>
      <c r="I60" s="228"/>
      <c r="J60" s="228"/>
      <c r="K60" s="228"/>
      <c r="L60" s="228"/>
      <c r="M60" s="228"/>
      <c r="N60" s="228"/>
      <c r="O60" s="228"/>
      <c r="P60" s="228"/>
      <c r="Q60" s="228"/>
    </row>
    <row r="61">
      <c r="A61" s="228"/>
      <c r="B61" s="228"/>
      <c r="C61" s="228"/>
      <c r="D61" s="228"/>
      <c r="E61" s="228"/>
      <c r="F61" s="228"/>
      <c r="G61" s="228"/>
      <c r="H61" s="228"/>
      <c r="I61" s="228"/>
      <c r="J61" s="228"/>
      <c r="K61" s="228"/>
      <c r="L61" s="228"/>
      <c r="M61" s="228"/>
      <c r="N61" s="228"/>
      <c r="O61" s="228"/>
      <c r="P61" s="228"/>
      <c r="Q61" s="228"/>
    </row>
    <row r="62">
      <c r="A62" s="228"/>
      <c r="B62" s="228"/>
      <c r="C62" s="228"/>
      <c r="D62" s="228"/>
      <c r="E62" s="228"/>
      <c r="F62" s="228"/>
      <c r="G62" s="228"/>
      <c r="H62" s="228"/>
      <c r="I62" s="228"/>
      <c r="J62" s="228"/>
      <c r="K62" s="228"/>
      <c r="L62" s="228"/>
      <c r="M62" s="228"/>
      <c r="N62" s="228"/>
      <c r="O62" s="228"/>
      <c r="P62" s="228"/>
      <c r="Q62" s="228"/>
    </row>
    <row r="63">
      <c r="A63" s="228"/>
      <c r="B63" s="228"/>
      <c r="C63" s="228"/>
      <c r="D63" s="228"/>
      <c r="E63" s="228"/>
      <c r="F63" s="228"/>
      <c r="G63" s="228"/>
      <c r="H63" s="228"/>
      <c r="I63" s="228"/>
      <c r="J63" s="228"/>
      <c r="K63" s="228"/>
      <c r="L63" s="228"/>
      <c r="M63" s="228"/>
      <c r="N63" s="228"/>
      <c r="O63" s="228"/>
      <c r="P63" s="228"/>
      <c r="Q63" s="228"/>
    </row>
    <row r="64">
      <c r="A64" s="228"/>
      <c r="B64" s="228"/>
      <c r="C64" s="228"/>
      <c r="D64" s="228"/>
      <c r="E64" s="228"/>
      <c r="F64" s="228"/>
      <c r="G64" s="228"/>
      <c r="H64" s="228"/>
      <c r="I64" s="228"/>
      <c r="J64" s="228"/>
      <c r="K64" s="228"/>
      <c r="L64" s="228"/>
      <c r="M64" s="228"/>
      <c r="N64" s="228"/>
      <c r="O64" s="228"/>
      <c r="P64" s="228"/>
      <c r="Q64" s="228"/>
    </row>
    <row r="65">
      <c r="A65" s="228"/>
      <c r="B65" s="228"/>
      <c r="C65" s="228"/>
      <c r="D65" s="228"/>
      <c r="E65" s="228"/>
      <c r="F65" s="228"/>
      <c r="G65" s="228"/>
      <c r="H65" s="228"/>
      <c r="I65" s="228"/>
      <c r="J65" s="228"/>
      <c r="K65" s="228"/>
      <c r="L65" s="228"/>
      <c r="M65" s="228"/>
      <c r="N65" s="228"/>
      <c r="O65" s="228"/>
      <c r="P65" s="228"/>
      <c r="Q65" s="228"/>
    </row>
    <row r="66">
      <c r="A66" s="228"/>
      <c r="B66" s="228"/>
      <c r="C66" s="228"/>
      <c r="D66" s="228"/>
      <c r="E66" s="228"/>
      <c r="F66" s="228"/>
      <c r="G66" s="228"/>
      <c r="H66" s="228"/>
      <c r="I66" s="228"/>
      <c r="J66" s="228"/>
      <c r="K66" s="228"/>
      <c r="L66" s="228"/>
      <c r="M66" s="228"/>
      <c r="N66" s="228"/>
      <c r="O66" s="228"/>
      <c r="P66" s="228"/>
      <c r="Q66" s="228"/>
    </row>
    <row r="67">
      <c r="A67" s="228"/>
      <c r="B67" s="228"/>
      <c r="C67" s="228"/>
      <c r="D67" s="228"/>
      <c r="E67" s="228"/>
      <c r="F67" s="228"/>
      <c r="G67" s="228"/>
      <c r="H67" s="228"/>
      <c r="I67" s="228"/>
      <c r="J67" s="228"/>
      <c r="K67" s="228"/>
      <c r="L67" s="228"/>
      <c r="M67" s="228"/>
      <c r="N67" s="228"/>
      <c r="O67" s="228"/>
      <c r="P67" s="228"/>
      <c r="Q67" s="228"/>
    </row>
    <row r="68">
      <c r="A68" s="228"/>
      <c r="B68" s="228"/>
      <c r="C68" s="228"/>
      <c r="D68" s="228"/>
      <c r="E68" s="228"/>
      <c r="F68" s="228"/>
      <c r="G68" s="228"/>
      <c r="H68" s="228"/>
      <c r="I68" s="228"/>
      <c r="J68" s="228"/>
      <c r="K68" s="228"/>
      <c r="L68" s="228"/>
      <c r="M68" s="228"/>
      <c r="N68" s="228"/>
      <c r="O68" s="228"/>
      <c r="P68" s="228"/>
      <c r="Q68" s="228"/>
    </row>
    <row r="69">
      <c r="A69" s="228"/>
      <c r="B69" s="228"/>
      <c r="C69" s="228"/>
      <c r="D69" s="228"/>
      <c r="E69" s="228"/>
      <c r="F69" s="228"/>
      <c r="G69" s="228"/>
      <c r="H69" s="228"/>
      <c r="I69" s="228"/>
      <c r="J69" s="228"/>
      <c r="K69" s="228"/>
      <c r="L69" s="228"/>
      <c r="M69" s="228"/>
      <c r="N69" s="228"/>
      <c r="O69" s="228"/>
      <c r="P69" s="228"/>
      <c r="Q69" s="228"/>
    </row>
    <row r="70">
      <c r="A70" s="228"/>
      <c r="B70" s="228"/>
      <c r="C70" s="228"/>
      <c r="D70" s="228"/>
      <c r="E70" s="228"/>
      <c r="F70" s="228"/>
      <c r="G70" s="228"/>
      <c r="H70" s="228"/>
      <c r="I70" s="228"/>
      <c r="J70" s="228"/>
      <c r="K70" s="228"/>
      <c r="L70" s="228"/>
      <c r="M70" s="228"/>
      <c r="N70" s="228"/>
      <c r="O70" s="228"/>
      <c r="P70" s="228"/>
      <c r="Q70" s="228"/>
    </row>
    <row r="71">
      <c r="A71" s="228"/>
      <c r="B71" s="228"/>
      <c r="C71" s="228"/>
      <c r="D71" s="228"/>
      <c r="E71" s="228"/>
      <c r="F71" s="228"/>
      <c r="G71" s="228"/>
      <c r="H71" s="228"/>
      <c r="I71" s="228"/>
      <c r="J71" s="228"/>
      <c r="K71" s="228"/>
      <c r="L71" s="228"/>
      <c r="M71" s="228"/>
      <c r="N71" s="228"/>
      <c r="O71" s="228"/>
      <c r="P71" s="228"/>
      <c r="Q71" s="228"/>
    </row>
    <row r="72">
      <c r="A72" s="228"/>
      <c r="B72" s="228"/>
      <c r="C72" s="228"/>
      <c r="D72" s="228"/>
      <c r="E72" s="228"/>
      <c r="F72" s="228"/>
      <c r="G72" s="228"/>
      <c r="H72" s="228"/>
      <c r="I72" s="228"/>
      <c r="J72" s="228"/>
      <c r="K72" s="228"/>
      <c r="L72" s="228"/>
      <c r="M72" s="228"/>
      <c r="N72" s="228"/>
      <c r="O72" s="228"/>
      <c r="P72" s="228"/>
      <c r="Q72" s="228"/>
    </row>
    <row r="73">
      <c r="A73" s="228"/>
      <c r="B73" s="228"/>
      <c r="C73" s="228"/>
      <c r="D73" s="228"/>
      <c r="E73" s="228"/>
      <c r="F73" s="228"/>
      <c r="G73" s="228"/>
      <c r="H73" s="228"/>
      <c r="I73" s="228"/>
      <c r="J73" s="228"/>
      <c r="K73" s="228"/>
      <c r="L73" s="228"/>
      <c r="M73" s="228"/>
      <c r="N73" s="228"/>
      <c r="O73" s="228"/>
      <c r="P73" s="228"/>
      <c r="Q73" s="228"/>
    </row>
    <row r="74">
      <c r="A74" s="228"/>
      <c r="B74" s="228"/>
      <c r="C74" s="228"/>
      <c r="D74" s="228"/>
      <c r="E74" s="228"/>
      <c r="F74" s="228"/>
      <c r="G74" s="228"/>
      <c r="H74" s="228"/>
      <c r="I74" s="228"/>
      <c r="J74" s="228"/>
      <c r="K74" s="228"/>
      <c r="L74" s="228"/>
      <c r="M74" s="228"/>
      <c r="N74" s="228"/>
      <c r="O74" s="228"/>
      <c r="P74" s="228"/>
      <c r="Q74" s="228"/>
    </row>
    <row r="75">
      <c r="A75" s="228"/>
      <c r="B75" s="228"/>
      <c r="C75" s="228"/>
      <c r="D75" s="228"/>
      <c r="E75" s="228"/>
      <c r="F75" s="228"/>
      <c r="G75" s="228"/>
      <c r="H75" s="228"/>
      <c r="I75" s="228"/>
      <c r="J75" s="228"/>
      <c r="K75" s="228"/>
      <c r="L75" s="228"/>
      <c r="M75" s="228"/>
      <c r="N75" s="228"/>
      <c r="O75" s="228"/>
      <c r="P75" s="228"/>
      <c r="Q75" s="228"/>
    </row>
    <row r="76">
      <c r="A76" s="228"/>
      <c r="B76" s="228"/>
      <c r="C76" s="228"/>
      <c r="D76" s="228"/>
      <c r="E76" s="228"/>
      <c r="F76" s="228"/>
      <c r="G76" s="228"/>
      <c r="H76" s="228"/>
      <c r="I76" s="228"/>
      <c r="J76" s="228"/>
      <c r="K76" s="228"/>
      <c r="L76" s="228"/>
      <c r="M76" s="228"/>
      <c r="N76" s="228"/>
      <c r="O76" s="228"/>
      <c r="P76" s="228"/>
      <c r="Q76" s="228"/>
    </row>
    <row r="77">
      <c r="A77" s="228"/>
      <c r="B77" s="228"/>
      <c r="C77" s="228"/>
      <c r="D77" s="228"/>
      <c r="E77" s="228"/>
      <c r="F77" s="228"/>
      <c r="G77" s="228"/>
      <c r="H77" s="228"/>
      <c r="I77" s="228"/>
      <c r="J77" s="228"/>
      <c r="K77" s="228"/>
      <c r="L77" s="228"/>
      <c r="M77" s="228"/>
      <c r="N77" s="228"/>
      <c r="O77" s="228"/>
      <c r="P77" s="228"/>
      <c r="Q77" s="228"/>
    </row>
    <row r="78">
      <c r="A78" s="228"/>
      <c r="B78" s="228"/>
      <c r="C78" s="228"/>
      <c r="D78" s="228"/>
      <c r="E78" s="228"/>
      <c r="F78" s="228"/>
      <c r="G78" s="228"/>
      <c r="H78" s="228"/>
      <c r="I78" s="228"/>
      <c r="J78" s="228"/>
      <c r="K78" s="228"/>
      <c r="L78" s="228"/>
      <c r="M78" s="228"/>
      <c r="N78" s="228"/>
      <c r="O78" s="228"/>
      <c r="P78" s="228"/>
      <c r="Q78" s="228"/>
    </row>
    <row r="79">
      <c r="A79" s="228"/>
      <c r="B79" s="228"/>
      <c r="C79" s="228"/>
      <c r="D79" s="228"/>
      <c r="E79" s="228"/>
      <c r="F79" s="228"/>
      <c r="G79" s="228"/>
      <c r="H79" s="228"/>
      <c r="I79" s="228"/>
      <c r="J79" s="228"/>
      <c r="K79" s="228"/>
      <c r="L79" s="228"/>
      <c r="M79" s="228"/>
      <c r="N79" s="228"/>
      <c r="O79" s="228"/>
      <c r="P79" s="228"/>
      <c r="Q79" s="228"/>
    </row>
    <row r="80">
      <c r="A80" s="228"/>
      <c r="B80" s="228"/>
      <c r="C80" s="228"/>
      <c r="D80" s="228"/>
      <c r="E80" s="228"/>
      <c r="F80" s="228"/>
      <c r="G80" s="228"/>
      <c r="H80" s="228"/>
      <c r="I80" s="228"/>
      <c r="J80" s="228"/>
      <c r="K80" s="228"/>
      <c r="L80" s="228"/>
      <c r="M80" s="228"/>
      <c r="N80" s="228"/>
      <c r="O80" s="228"/>
      <c r="P80" s="228"/>
      <c r="Q80" s="228"/>
    </row>
    <row r="81">
      <c r="A81" s="228"/>
      <c r="B81" s="228"/>
      <c r="C81" s="228"/>
      <c r="D81" s="228"/>
      <c r="E81" s="228"/>
      <c r="F81" s="228"/>
      <c r="G81" s="228"/>
      <c r="H81" s="228"/>
      <c r="I81" s="228"/>
      <c r="J81" s="228"/>
      <c r="K81" s="228"/>
      <c r="L81" s="228"/>
      <c r="M81" s="228"/>
      <c r="N81" s="228"/>
      <c r="O81" s="228"/>
      <c r="P81" s="228"/>
      <c r="Q81" s="228"/>
    </row>
    <row r="82">
      <c r="A82" s="228"/>
      <c r="B82" s="228"/>
      <c r="C82" s="228"/>
      <c r="D82" s="228"/>
      <c r="E82" s="228"/>
      <c r="F82" s="228"/>
      <c r="G82" s="228"/>
      <c r="H82" s="228"/>
      <c r="I82" s="228"/>
      <c r="J82" s="228"/>
      <c r="K82" s="228"/>
      <c r="L82" s="228"/>
      <c r="M82" s="228"/>
      <c r="N82" s="228"/>
      <c r="O82" s="228"/>
      <c r="P82" s="228"/>
      <c r="Q82" s="228"/>
    </row>
    <row r="83">
      <c r="A83" s="228"/>
      <c r="B83" s="228"/>
      <c r="C83" s="228"/>
      <c r="D83" s="228"/>
      <c r="E83" s="228"/>
      <c r="F83" s="228"/>
      <c r="G83" s="228"/>
      <c r="H83" s="228"/>
      <c r="I83" s="228"/>
      <c r="J83" s="228"/>
      <c r="K83" s="228"/>
      <c r="L83" s="228"/>
      <c r="M83" s="228"/>
      <c r="N83" s="228"/>
      <c r="O83" s="228"/>
      <c r="P83" s="228"/>
      <c r="Q83" s="228"/>
    </row>
    <row r="84">
      <c r="A84" s="228"/>
      <c r="B84" s="228"/>
      <c r="C84" s="228"/>
      <c r="D84" s="228"/>
      <c r="E84" s="228"/>
      <c r="F84" s="228"/>
      <c r="G84" s="228"/>
      <c r="H84" s="228"/>
      <c r="I84" s="228"/>
      <c r="J84" s="228"/>
      <c r="K84" s="228"/>
      <c r="L84" s="228"/>
      <c r="M84" s="228"/>
      <c r="N84" s="228"/>
      <c r="O84" s="228"/>
      <c r="P84" s="228"/>
      <c r="Q84" s="228"/>
    </row>
    <row r="85">
      <c r="A85" s="228"/>
      <c r="B85" s="228"/>
      <c r="C85" s="228"/>
      <c r="D85" s="228"/>
      <c r="E85" s="228"/>
      <c r="F85" s="228"/>
      <c r="G85" s="228"/>
      <c r="H85" s="228"/>
      <c r="I85" s="228"/>
      <c r="J85" s="228"/>
      <c r="K85" s="228"/>
      <c r="L85" s="228"/>
      <c r="M85" s="228"/>
      <c r="N85" s="228"/>
      <c r="O85" s="228"/>
      <c r="P85" s="228"/>
      <c r="Q85" s="228"/>
    </row>
    <row r="86">
      <c r="A86" s="228"/>
      <c r="B86" s="228"/>
      <c r="C86" s="228"/>
      <c r="D86" s="228"/>
      <c r="E86" s="228"/>
      <c r="F86" s="228"/>
      <c r="G86" s="228"/>
      <c r="H86" s="228"/>
      <c r="I86" s="228"/>
      <c r="J86" s="228"/>
      <c r="K86" s="228"/>
      <c r="L86" s="228"/>
      <c r="M86" s="228"/>
      <c r="N86" s="228"/>
      <c r="O86" s="228"/>
      <c r="P86" s="228"/>
      <c r="Q86" s="228"/>
    </row>
    <row r="87">
      <c r="A87" s="228"/>
      <c r="B87" s="228"/>
      <c r="C87" s="228"/>
      <c r="D87" s="228"/>
      <c r="E87" s="228"/>
      <c r="F87" s="228"/>
      <c r="G87" s="228"/>
      <c r="H87" s="228"/>
      <c r="I87" s="228"/>
      <c r="J87" s="228"/>
      <c r="K87" s="228"/>
      <c r="L87" s="228"/>
      <c r="M87" s="228"/>
      <c r="N87" s="228"/>
      <c r="O87" s="228"/>
      <c r="P87" s="228"/>
      <c r="Q87" s="228"/>
    </row>
    <row r="88">
      <c r="A88" s="228"/>
      <c r="B88" s="228"/>
      <c r="C88" s="228"/>
      <c r="D88" s="228"/>
      <c r="E88" s="228"/>
      <c r="F88" s="228"/>
      <c r="G88" s="228"/>
      <c r="H88" s="228"/>
      <c r="I88" s="228"/>
      <c r="J88" s="228"/>
      <c r="K88" s="228"/>
      <c r="L88" s="228"/>
      <c r="M88" s="228"/>
      <c r="N88" s="228"/>
      <c r="O88" s="228"/>
      <c r="P88" s="228"/>
      <c r="Q88" s="228"/>
    </row>
    <row r="89">
      <c r="A89" s="228"/>
      <c r="B89" s="228"/>
      <c r="C89" s="228"/>
      <c r="D89" s="228"/>
      <c r="E89" s="228"/>
      <c r="F89" s="228"/>
      <c r="G89" s="228"/>
      <c r="H89" s="228"/>
      <c r="I89" s="228"/>
      <c r="J89" s="228"/>
      <c r="K89" s="228"/>
      <c r="L89" s="228"/>
      <c r="M89" s="228"/>
      <c r="N89" s="228"/>
      <c r="O89" s="228"/>
      <c r="P89" s="228"/>
      <c r="Q89" s="228"/>
    </row>
    <row r="90">
      <c r="A90" s="228"/>
      <c r="B90" s="228"/>
      <c r="C90" s="228"/>
      <c r="D90" s="228"/>
      <c r="E90" s="228"/>
      <c r="F90" s="228"/>
      <c r="G90" s="228"/>
      <c r="H90" s="228"/>
      <c r="I90" s="228"/>
      <c r="J90" s="228"/>
      <c r="K90" s="228"/>
      <c r="L90" s="228"/>
      <c r="M90" s="228"/>
      <c r="N90" s="228"/>
      <c r="O90" s="228"/>
      <c r="P90" s="228"/>
      <c r="Q90" s="228"/>
    </row>
    <row r="91">
      <c r="A91" s="228"/>
      <c r="B91" s="228"/>
      <c r="C91" s="228"/>
      <c r="D91" s="228"/>
      <c r="E91" s="228"/>
      <c r="F91" s="228"/>
      <c r="G91" s="228"/>
      <c r="H91" s="228"/>
      <c r="I91" s="228"/>
      <c r="J91" s="228"/>
      <c r="K91" s="228"/>
      <c r="L91" s="228"/>
      <c r="M91" s="228"/>
      <c r="N91" s="228"/>
      <c r="O91" s="228"/>
      <c r="P91" s="228"/>
      <c r="Q91" s="228"/>
    </row>
    <row r="92">
      <c r="A92" s="228"/>
      <c r="B92" s="228"/>
      <c r="C92" s="228"/>
      <c r="D92" s="228"/>
      <c r="E92" s="228"/>
      <c r="F92" s="228"/>
      <c r="G92" s="228"/>
      <c r="H92" s="228"/>
      <c r="I92" s="228"/>
      <c r="J92" s="228"/>
      <c r="K92" s="228"/>
      <c r="L92" s="228"/>
      <c r="M92" s="228"/>
      <c r="N92" s="228"/>
      <c r="O92" s="228"/>
      <c r="P92" s="228"/>
      <c r="Q92" s="228"/>
    </row>
    <row r="93">
      <c r="A93" s="228"/>
      <c r="B93" s="228"/>
      <c r="C93" s="228"/>
      <c r="D93" s="228"/>
      <c r="E93" s="228"/>
      <c r="F93" s="228"/>
      <c r="G93" s="228"/>
      <c r="H93" s="228"/>
      <c r="I93" s="228"/>
      <c r="J93" s="228"/>
      <c r="K93" s="228"/>
      <c r="L93" s="228"/>
      <c r="M93" s="228"/>
      <c r="N93" s="228"/>
      <c r="O93" s="228"/>
      <c r="P93" s="228"/>
      <c r="Q93" s="228"/>
    </row>
    <row r="94">
      <c r="A94" s="228"/>
      <c r="B94" s="228"/>
      <c r="C94" s="228"/>
      <c r="D94" s="228"/>
      <c r="E94" s="228"/>
      <c r="F94" s="228"/>
      <c r="G94" s="228"/>
      <c r="H94" s="228"/>
      <c r="I94" s="228"/>
      <c r="J94" s="228"/>
      <c r="K94" s="228"/>
      <c r="L94" s="228"/>
      <c r="M94" s="228"/>
      <c r="N94" s="228"/>
      <c r="O94" s="228"/>
      <c r="P94" s="228"/>
      <c r="Q94" s="228"/>
    </row>
    <row r="95">
      <c r="A95" s="228"/>
      <c r="B95" s="228"/>
      <c r="C95" s="228"/>
      <c r="D95" s="228"/>
      <c r="E95" s="228"/>
      <c r="F95" s="228"/>
      <c r="G95" s="228"/>
      <c r="H95" s="228"/>
      <c r="I95" s="228"/>
      <c r="J95" s="228"/>
      <c r="K95" s="228"/>
      <c r="L95" s="228"/>
      <c r="M95" s="228"/>
      <c r="N95" s="228"/>
      <c r="O95" s="228"/>
      <c r="P95" s="228"/>
      <c r="Q95" s="228"/>
    </row>
    <row r="96">
      <c r="A96" s="228"/>
      <c r="B96" s="228"/>
      <c r="C96" s="228"/>
      <c r="D96" s="228"/>
      <c r="E96" s="228"/>
      <c r="F96" s="228"/>
      <c r="G96" s="228"/>
      <c r="H96" s="228"/>
      <c r="I96" s="228"/>
      <c r="J96" s="228"/>
      <c r="K96" s="228"/>
      <c r="L96" s="228"/>
      <c r="M96" s="228"/>
      <c r="N96" s="228"/>
      <c r="O96" s="228"/>
      <c r="P96" s="228"/>
      <c r="Q96" s="228"/>
    </row>
    <row r="97">
      <c r="A97" s="228"/>
      <c r="B97" s="228"/>
      <c r="C97" s="228"/>
      <c r="D97" s="228"/>
      <c r="E97" s="228"/>
      <c r="F97" s="228"/>
      <c r="G97" s="228"/>
      <c r="H97" s="228"/>
      <c r="I97" s="228"/>
      <c r="J97" s="228"/>
      <c r="K97" s="228"/>
      <c r="L97" s="228"/>
      <c r="M97" s="228"/>
      <c r="N97" s="228"/>
      <c r="O97" s="228"/>
      <c r="P97" s="228"/>
      <c r="Q97" s="228"/>
    </row>
    <row r="98">
      <c r="A98" s="228"/>
      <c r="B98" s="228"/>
      <c r="C98" s="228"/>
      <c r="D98" s="228"/>
      <c r="E98" s="228"/>
      <c r="F98" s="228"/>
      <c r="G98" s="228"/>
      <c r="H98" s="228"/>
      <c r="I98" s="228"/>
      <c r="J98" s="228"/>
      <c r="K98" s="228"/>
      <c r="L98" s="228"/>
      <c r="M98" s="228"/>
      <c r="N98" s="228"/>
      <c r="O98" s="228"/>
      <c r="P98" s="228"/>
      <c r="Q98" s="228"/>
    </row>
    <row r="99">
      <c r="A99" s="228"/>
      <c r="B99" s="228"/>
      <c r="C99" s="228"/>
      <c r="D99" s="228"/>
      <c r="E99" s="228"/>
      <c r="F99" s="228"/>
      <c r="G99" s="228"/>
      <c r="H99" s="228"/>
      <c r="I99" s="228"/>
      <c r="J99" s="228"/>
      <c r="K99" s="228"/>
      <c r="L99" s="228"/>
      <c r="M99" s="228"/>
      <c r="N99" s="228"/>
      <c r="O99" s="228"/>
      <c r="P99" s="228"/>
      <c r="Q99" s="228"/>
    </row>
    <row r="100">
      <c r="A100" s="228"/>
      <c r="B100" s="228"/>
      <c r="C100" s="228"/>
      <c r="D100" s="228"/>
      <c r="E100" s="228"/>
      <c r="F100" s="228"/>
      <c r="G100" s="228"/>
      <c r="H100" s="228"/>
      <c r="I100" s="228"/>
      <c r="J100" s="228"/>
      <c r="K100" s="228"/>
      <c r="L100" s="228"/>
      <c r="M100" s="228"/>
      <c r="N100" s="228"/>
      <c r="O100" s="228"/>
      <c r="P100" s="228"/>
      <c r="Q100" s="228"/>
    </row>
    <row r="101">
      <c r="A101" s="228"/>
      <c r="B101" s="228"/>
      <c r="C101" s="228"/>
      <c r="D101" s="228"/>
      <c r="E101" s="228"/>
      <c r="F101" s="228"/>
      <c r="G101" s="228"/>
      <c r="H101" s="228"/>
      <c r="I101" s="228"/>
      <c r="J101" s="228"/>
      <c r="K101" s="228"/>
      <c r="L101" s="228"/>
      <c r="M101" s="228"/>
      <c r="N101" s="228"/>
      <c r="O101" s="228"/>
      <c r="P101" s="228"/>
      <c r="Q101" s="228"/>
    </row>
    <row r="102">
      <c r="A102" s="228"/>
      <c r="B102" s="228"/>
      <c r="C102" s="228"/>
      <c r="D102" s="228"/>
      <c r="E102" s="228"/>
      <c r="F102" s="228"/>
      <c r="G102" s="228"/>
      <c r="H102" s="228"/>
      <c r="I102" s="228"/>
      <c r="J102" s="228"/>
      <c r="K102" s="228"/>
      <c r="L102" s="228"/>
      <c r="M102" s="228"/>
      <c r="N102" s="228"/>
      <c r="O102" s="228"/>
      <c r="P102" s="228"/>
      <c r="Q102" s="228"/>
    </row>
    <row r="103">
      <c r="A103" s="228"/>
      <c r="B103" s="228"/>
      <c r="C103" s="228"/>
      <c r="D103" s="228"/>
      <c r="E103" s="228"/>
      <c r="F103" s="228"/>
      <c r="G103" s="228"/>
      <c r="H103" s="228"/>
      <c r="I103" s="228"/>
      <c r="J103" s="228"/>
      <c r="K103" s="228"/>
      <c r="L103" s="228"/>
      <c r="M103" s="228"/>
      <c r="N103" s="228"/>
      <c r="O103" s="228"/>
      <c r="P103" s="228"/>
      <c r="Q103" s="228"/>
    </row>
    <row r="104">
      <c r="A104" s="228"/>
      <c r="B104" s="228"/>
      <c r="C104" s="228"/>
      <c r="D104" s="228"/>
      <c r="E104" s="228"/>
      <c r="F104" s="228"/>
      <c r="G104" s="228"/>
      <c r="H104" s="228"/>
      <c r="I104" s="228"/>
      <c r="J104" s="228"/>
      <c r="K104" s="228"/>
      <c r="L104" s="228"/>
      <c r="M104" s="228"/>
      <c r="N104" s="228"/>
      <c r="O104" s="228"/>
      <c r="P104" s="228"/>
      <c r="Q104" s="228"/>
    </row>
    <row r="105">
      <c r="A105" s="228"/>
      <c r="B105" s="228"/>
      <c r="C105" s="228"/>
      <c r="D105" s="228"/>
      <c r="E105" s="228"/>
      <c r="F105" s="228"/>
      <c r="G105" s="228"/>
      <c r="H105" s="228"/>
      <c r="I105" s="228"/>
      <c r="J105" s="228"/>
      <c r="K105" s="228"/>
      <c r="L105" s="228"/>
      <c r="M105" s="228"/>
      <c r="N105" s="228"/>
      <c r="O105" s="228"/>
      <c r="P105" s="228"/>
      <c r="Q105" s="228"/>
    </row>
    <row r="106">
      <c r="A106" s="228"/>
      <c r="B106" s="228"/>
      <c r="C106" s="228"/>
      <c r="D106" s="228"/>
      <c r="E106" s="228"/>
      <c r="F106" s="228"/>
      <c r="G106" s="228"/>
      <c r="H106" s="228"/>
      <c r="I106" s="228"/>
      <c r="J106" s="228"/>
      <c r="K106" s="228"/>
      <c r="L106" s="228"/>
      <c r="M106" s="228"/>
      <c r="N106" s="228"/>
      <c r="O106" s="228"/>
      <c r="P106" s="228"/>
      <c r="Q106" s="228"/>
    </row>
    <row r="107">
      <c r="A107" s="228"/>
      <c r="B107" s="228"/>
      <c r="C107" s="228"/>
      <c r="D107" s="228"/>
      <c r="E107" s="228"/>
      <c r="F107" s="228"/>
      <c r="G107" s="228"/>
      <c r="H107" s="228"/>
      <c r="I107" s="228"/>
      <c r="J107" s="228"/>
      <c r="K107" s="228"/>
      <c r="L107" s="228"/>
      <c r="M107" s="228"/>
      <c r="N107" s="228"/>
      <c r="O107" s="228"/>
      <c r="P107" s="228"/>
      <c r="Q107" s="228"/>
    </row>
    <row r="108">
      <c r="A108" s="228"/>
      <c r="B108" s="228"/>
      <c r="C108" s="228"/>
      <c r="D108" s="228"/>
      <c r="E108" s="228"/>
      <c r="F108" s="228"/>
      <c r="G108" s="228"/>
      <c r="H108" s="228"/>
      <c r="I108" s="228"/>
      <c r="J108" s="228"/>
      <c r="K108" s="228"/>
      <c r="L108" s="228"/>
      <c r="M108" s="228"/>
      <c r="N108" s="228"/>
      <c r="O108" s="228"/>
      <c r="P108" s="228"/>
      <c r="Q108" s="228"/>
    </row>
    <row r="109">
      <c r="A109" s="228"/>
      <c r="B109" s="228"/>
      <c r="C109" s="228"/>
      <c r="D109" s="228"/>
      <c r="E109" s="228"/>
      <c r="F109" s="228"/>
      <c r="G109" s="228"/>
      <c r="H109" s="228"/>
      <c r="I109" s="228"/>
      <c r="J109" s="228"/>
      <c r="K109" s="228"/>
      <c r="L109" s="228"/>
      <c r="M109" s="228"/>
      <c r="N109" s="228"/>
      <c r="O109" s="228"/>
      <c r="P109" s="228"/>
      <c r="Q109" s="228"/>
    </row>
    <row r="110">
      <c r="A110" s="228"/>
      <c r="B110" s="228"/>
      <c r="C110" s="228"/>
      <c r="D110" s="228"/>
      <c r="E110" s="228"/>
      <c r="F110" s="228"/>
      <c r="G110" s="228"/>
      <c r="H110" s="228"/>
      <c r="I110" s="228"/>
      <c r="J110" s="228"/>
      <c r="K110" s="228"/>
      <c r="L110" s="228"/>
      <c r="M110" s="228"/>
      <c r="N110" s="228"/>
      <c r="O110" s="228"/>
      <c r="P110" s="228"/>
      <c r="Q110" s="228"/>
    </row>
    <row r="111">
      <c r="A111" s="228"/>
      <c r="B111" s="228"/>
      <c r="C111" s="228"/>
      <c r="D111" s="228"/>
      <c r="E111" s="228"/>
      <c r="F111" s="228"/>
      <c r="G111" s="228"/>
      <c r="H111" s="228"/>
      <c r="I111" s="228"/>
      <c r="J111" s="228"/>
      <c r="K111" s="228"/>
      <c r="L111" s="228"/>
      <c r="M111" s="228"/>
      <c r="N111" s="228"/>
      <c r="O111" s="228"/>
      <c r="P111" s="228"/>
      <c r="Q111" s="228"/>
    </row>
    <row r="112">
      <c r="A112" s="228"/>
      <c r="B112" s="228"/>
      <c r="C112" s="228"/>
      <c r="D112" s="228"/>
      <c r="E112" s="228"/>
      <c r="F112" s="228"/>
      <c r="G112" s="228"/>
      <c r="H112" s="228"/>
      <c r="I112" s="228"/>
      <c r="J112" s="228"/>
      <c r="K112" s="228"/>
      <c r="L112" s="228"/>
      <c r="M112" s="228"/>
      <c r="N112" s="228"/>
      <c r="O112" s="228"/>
      <c r="P112" s="228"/>
      <c r="Q112" s="228"/>
    </row>
    <row r="113">
      <c r="A113" s="228"/>
      <c r="B113" s="228"/>
      <c r="C113" s="228"/>
      <c r="D113" s="228"/>
      <c r="E113" s="228"/>
      <c r="F113" s="228"/>
      <c r="G113" s="228"/>
      <c r="H113" s="228"/>
      <c r="I113" s="228"/>
      <c r="J113" s="228"/>
      <c r="K113" s="228"/>
      <c r="L113" s="228"/>
      <c r="M113" s="228"/>
      <c r="N113" s="228"/>
      <c r="O113" s="228"/>
      <c r="P113" s="228"/>
      <c r="Q113" s="228"/>
    </row>
    <row r="114">
      <c r="A114" s="228"/>
      <c r="B114" s="228"/>
      <c r="C114" s="228"/>
      <c r="D114" s="228"/>
      <c r="E114" s="228"/>
      <c r="F114" s="228"/>
      <c r="G114" s="228"/>
      <c r="H114" s="228"/>
      <c r="I114" s="228"/>
      <c r="J114" s="228"/>
      <c r="K114" s="228"/>
      <c r="L114" s="228"/>
      <c r="M114" s="228"/>
      <c r="N114" s="228"/>
      <c r="O114" s="228"/>
      <c r="P114" s="228"/>
      <c r="Q114" s="228"/>
    </row>
    <row r="115">
      <c r="A115" s="228"/>
      <c r="B115" s="228"/>
      <c r="C115" s="228"/>
      <c r="D115" s="228"/>
      <c r="E115" s="228"/>
      <c r="F115" s="228"/>
      <c r="G115" s="228"/>
      <c r="H115" s="228"/>
      <c r="I115" s="228"/>
      <c r="J115" s="228"/>
      <c r="K115" s="228"/>
      <c r="L115" s="228"/>
      <c r="M115" s="228"/>
      <c r="N115" s="228"/>
      <c r="O115" s="228"/>
      <c r="P115" s="228"/>
      <c r="Q115" s="228"/>
    </row>
    <row r="116">
      <c r="A116" s="228"/>
      <c r="B116" s="228"/>
      <c r="C116" s="228"/>
      <c r="D116" s="228"/>
      <c r="E116" s="228"/>
      <c r="F116" s="228"/>
      <c r="G116" s="228"/>
      <c r="H116" s="228"/>
      <c r="I116" s="228"/>
      <c r="J116" s="228"/>
      <c r="K116" s="228"/>
      <c r="L116" s="228"/>
      <c r="M116" s="228"/>
      <c r="N116" s="228"/>
      <c r="O116" s="228"/>
      <c r="P116" s="228"/>
      <c r="Q116" s="228"/>
    </row>
    <row r="117">
      <c r="A117" s="228"/>
      <c r="B117" s="228"/>
      <c r="C117" s="228"/>
      <c r="D117" s="228"/>
      <c r="E117" s="228"/>
      <c r="F117" s="228"/>
      <c r="G117" s="228"/>
      <c r="H117" s="228"/>
      <c r="I117" s="228"/>
      <c r="J117" s="228"/>
      <c r="K117" s="228"/>
      <c r="L117" s="228"/>
      <c r="M117" s="228"/>
      <c r="N117" s="228"/>
      <c r="O117" s="228"/>
      <c r="P117" s="228"/>
      <c r="Q117" s="228"/>
    </row>
    <row r="118">
      <c r="A118" s="228"/>
      <c r="B118" s="228"/>
      <c r="C118" s="228"/>
      <c r="D118" s="228"/>
      <c r="E118" s="228"/>
      <c r="F118" s="228"/>
      <c r="G118" s="228"/>
      <c r="H118" s="228"/>
      <c r="I118" s="228"/>
      <c r="J118" s="228"/>
      <c r="K118" s="228"/>
      <c r="L118" s="228"/>
      <c r="M118" s="228"/>
      <c r="N118" s="228"/>
      <c r="O118" s="228"/>
      <c r="P118" s="228"/>
      <c r="Q118" s="228"/>
    </row>
    <row r="119">
      <c r="A119" s="228"/>
      <c r="B119" s="228"/>
      <c r="C119" s="228"/>
      <c r="D119" s="228"/>
      <c r="E119" s="228"/>
      <c r="F119" s="228"/>
      <c r="G119" s="228"/>
      <c r="H119" s="228"/>
      <c r="I119" s="228"/>
      <c r="J119" s="228"/>
      <c r="K119" s="228"/>
      <c r="L119" s="228"/>
      <c r="M119" s="228"/>
      <c r="N119" s="228"/>
      <c r="O119" s="228"/>
      <c r="P119" s="228"/>
      <c r="Q119" s="228"/>
    </row>
    <row r="120">
      <c r="A120" s="228"/>
      <c r="B120" s="228"/>
      <c r="C120" s="228"/>
      <c r="D120" s="228"/>
      <c r="E120" s="228"/>
      <c r="F120" s="228"/>
      <c r="G120" s="228"/>
      <c r="H120" s="228"/>
      <c r="I120" s="228"/>
      <c r="J120" s="228"/>
      <c r="K120" s="228"/>
      <c r="L120" s="228"/>
      <c r="M120" s="228"/>
      <c r="N120" s="228"/>
      <c r="O120" s="228"/>
      <c r="P120" s="228"/>
      <c r="Q120" s="228"/>
    </row>
    <row r="121">
      <c r="A121" s="228"/>
      <c r="B121" s="228"/>
      <c r="C121" s="228"/>
      <c r="D121" s="228"/>
      <c r="E121" s="228"/>
      <c r="F121" s="228"/>
      <c r="G121" s="228"/>
      <c r="H121" s="228"/>
      <c r="I121" s="228"/>
      <c r="J121" s="228"/>
      <c r="K121" s="228"/>
      <c r="L121" s="228"/>
      <c r="M121" s="228"/>
      <c r="N121" s="228"/>
      <c r="O121" s="228"/>
      <c r="P121" s="228"/>
      <c r="Q121" s="228"/>
    </row>
    <row r="122">
      <c r="A122" s="228"/>
      <c r="B122" s="228"/>
      <c r="C122" s="228"/>
      <c r="D122" s="228"/>
      <c r="E122" s="228"/>
      <c r="F122" s="228"/>
      <c r="G122" s="228"/>
      <c r="H122" s="228"/>
      <c r="I122" s="228"/>
      <c r="J122" s="228"/>
      <c r="K122" s="228"/>
      <c r="L122" s="228"/>
      <c r="M122" s="228"/>
      <c r="N122" s="228"/>
      <c r="O122" s="228"/>
      <c r="P122" s="228"/>
      <c r="Q122" s="228"/>
    </row>
    <row r="123">
      <c r="A123" s="228"/>
      <c r="B123" s="228"/>
      <c r="C123" s="228"/>
      <c r="D123" s="228"/>
      <c r="E123" s="228"/>
      <c r="F123" s="228"/>
      <c r="G123" s="228"/>
      <c r="H123" s="228"/>
      <c r="I123" s="228"/>
      <c r="J123" s="228"/>
      <c r="K123" s="228"/>
      <c r="L123" s="228"/>
      <c r="M123" s="228"/>
      <c r="N123" s="228"/>
      <c r="O123" s="228"/>
      <c r="P123" s="228"/>
      <c r="Q123" s="228"/>
    </row>
    <row r="124">
      <c r="A124" s="228"/>
      <c r="B124" s="228"/>
      <c r="C124" s="228"/>
      <c r="D124" s="228"/>
      <c r="E124" s="228"/>
      <c r="F124" s="228"/>
      <c r="G124" s="228"/>
      <c r="H124" s="228"/>
      <c r="I124" s="228"/>
      <c r="J124" s="228"/>
      <c r="K124" s="228"/>
      <c r="L124" s="228"/>
      <c r="M124" s="228"/>
      <c r="N124" s="228"/>
      <c r="O124" s="228"/>
      <c r="P124" s="228"/>
      <c r="Q124" s="228"/>
    </row>
    <row r="125">
      <c r="A125" s="228"/>
      <c r="B125" s="228"/>
      <c r="C125" s="228"/>
      <c r="D125" s="228"/>
      <c r="E125" s="228"/>
      <c r="F125" s="228"/>
      <c r="G125" s="228"/>
      <c r="H125" s="228"/>
      <c r="I125" s="228"/>
      <c r="J125" s="228"/>
      <c r="K125" s="228"/>
      <c r="L125" s="228"/>
      <c r="M125" s="228"/>
      <c r="N125" s="228"/>
      <c r="O125" s="228"/>
      <c r="P125" s="228"/>
      <c r="Q125" s="228"/>
    </row>
    <row r="126">
      <c r="A126" s="228"/>
      <c r="B126" s="228"/>
      <c r="C126" s="228"/>
      <c r="D126" s="228"/>
      <c r="E126" s="228"/>
      <c r="F126" s="228"/>
      <c r="G126" s="228"/>
      <c r="H126" s="228"/>
      <c r="I126" s="228"/>
      <c r="J126" s="228"/>
      <c r="K126" s="228"/>
      <c r="L126" s="228"/>
      <c r="M126" s="228"/>
      <c r="N126" s="228"/>
      <c r="O126" s="228"/>
      <c r="P126" s="228"/>
      <c r="Q126" s="228"/>
    </row>
    <row r="127">
      <c r="A127" s="228"/>
      <c r="B127" s="228"/>
      <c r="C127" s="228"/>
      <c r="D127" s="228"/>
      <c r="E127" s="228"/>
      <c r="F127" s="228"/>
      <c r="G127" s="228"/>
      <c r="H127" s="228"/>
      <c r="I127" s="228"/>
      <c r="J127" s="228"/>
      <c r="K127" s="228"/>
      <c r="L127" s="228"/>
      <c r="M127" s="228"/>
      <c r="N127" s="228"/>
      <c r="O127" s="228"/>
      <c r="P127" s="228"/>
      <c r="Q127" s="228"/>
    </row>
    <row r="128">
      <c r="A128" s="228"/>
      <c r="B128" s="228"/>
      <c r="C128" s="228"/>
      <c r="D128" s="228"/>
      <c r="E128" s="228"/>
      <c r="F128" s="228"/>
      <c r="G128" s="228"/>
      <c r="H128" s="228"/>
      <c r="I128" s="228"/>
      <c r="J128" s="228"/>
      <c r="K128" s="228"/>
      <c r="L128" s="228"/>
      <c r="M128" s="228"/>
      <c r="N128" s="228"/>
      <c r="O128" s="228"/>
      <c r="P128" s="228"/>
      <c r="Q128" s="228"/>
    </row>
    <row r="129">
      <c r="A129" s="228"/>
      <c r="B129" s="228"/>
      <c r="C129" s="228"/>
      <c r="D129" s="228"/>
      <c r="E129" s="228"/>
      <c r="F129" s="228"/>
      <c r="G129" s="228"/>
      <c r="H129" s="228"/>
      <c r="I129" s="228"/>
      <c r="J129" s="228"/>
      <c r="K129" s="228"/>
      <c r="L129" s="228"/>
      <c r="M129" s="228"/>
      <c r="N129" s="228"/>
      <c r="O129" s="228"/>
      <c r="P129" s="228"/>
      <c r="Q129" s="228"/>
    </row>
    <row r="130">
      <c r="A130" s="228"/>
      <c r="B130" s="228"/>
      <c r="C130" s="228"/>
      <c r="D130" s="228"/>
      <c r="E130" s="228"/>
      <c r="F130" s="228"/>
      <c r="G130" s="228"/>
      <c r="H130" s="228"/>
      <c r="I130" s="228"/>
      <c r="J130" s="228"/>
      <c r="K130" s="228"/>
      <c r="L130" s="228"/>
      <c r="M130" s="228"/>
      <c r="N130" s="228"/>
      <c r="O130" s="228"/>
      <c r="P130" s="228"/>
      <c r="Q130" s="228"/>
    </row>
    <row r="131">
      <c r="A131" s="228"/>
      <c r="B131" s="228"/>
      <c r="C131" s="228"/>
      <c r="D131" s="228"/>
      <c r="E131" s="228"/>
      <c r="F131" s="228"/>
      <c r="G131" s="228"/>
      <c r="H131" s="228"/>
      <c r="I131" s="228"/>
      <c r="J131" s="228"/>
      <c r="K131" s="228"/>
      <c r="L131" s="228"/>
      <c r="M131" s="228"/>
      <c r="N131" s="228"/>
      <c r="O131" s="228"/>
      <c r="P131" s="228"/>
      <c r="Q131" s="228"/>
    </row>
    <row r="132">
      <c r="A132" s="228"/>
      <c r="B132" s="228"/>
      <c r="C132" s="228"/>
      <c r="D132" s="228"/>
      <c r="E132" s="228"/>
      <c r="F132" s="228"/>
      <c r="G132" s="228"/>
      <c r="H132" s="228"/>
      <c r="I132" s="228"/>
      <c r="J132" s="228"/>
      <c r="K132" s="228"/>
      <c r="L132" s="228"/>
      <c r="M132" s="228"/>
      <c r="N132" s="228"/>
      <c r="O132" s="228"/>
      <c r="P132" s="228"/>
      <c r="Q132" s="228"/>
    </row>
    <row r="133">
      <c r="A133" s="228"/>
      <c r="B133" s="228"/>
      <c r="C133" s="228"/>
      <c r="D133" s="228"/>
      <c r="E133" s="228"/>
      <c r="F133" s="228"/>
      <c r="G133" s="228"/>
      <c r="H133" s="228"/>
      <c r="I133" s="228"/>
      <c r="J133" s="228"/>
      <c r="K133" s="228"/>
      <c r="L133" s="228"/>
      <c r="M133" s="228"/>
      <c r="N133" s="228"/>
      <c r="O133" s="228"/>
      <c r="P133" s="228"/>
      <c r="Q133" s="228"/>
    </row>
    <row r="134">
      <c r="A134" s="228"/>
      <c r="B134" s="228"/>
      <c r="C134" s="228"/>
      <c r="D134" s="228"/>
      <c r="E134" s="228"/>
      <c r="F134" s="228"/>
      <c r="G134" s="228"/>
      <c r="H134" s="228"/>
      <c r="I134" s="228"/>
      <c r="J134" s="228"/>
      <c r="K134" s="228"/>
      <c r="L134" s="228"/>
      <c r="M134" s="228"/>
      <c r="N134" s="228"/>
      <c r="O134" s="228"/>
      <c r="P134" s="228"/>
      <c r="Q134" s="228"/>
    </row>
    <row r="135">
      <c r="A135" s="228"/>
      <c r="B135" s="228"/>
      <c r="C135" s="228"/>
      <c r="D135" s="228"/>
      <c r="E135" s="228"/>
      <c r="F135" s="228"/>
      <c r="G135" s="228"/>
      <c r="H135" s="228"/>
      <c r="I135" s="228"/>
      <c r="J135" s="228"/>
      <c r="K135" s="228"/>
      <c r="L135" s="228"/>
      <c r="M135" s="228"/>
      <c r="N135" s="228"/>
      <c r="O135" s="228"/>
      <c r="P135" s="228"/>
      <c r="Q135" s="228"/>
    </row>
    <row r="136">
      <c r="A136" s="228"/>
      <c r="B136" s="228"/>
      <c r="C136" s="228"/>
      <c r="D136" s="228"/>
      <c r="E136" s="228"/>
      <c r="F136" s="228"/>
      <c r="G136" s="228"/>
      <c r="H136" s="228"/>
      <c r="I136" s="228"/>
      <c r="J136" s="228"/>
      <c r="K136" s="228"/>
      <c r="L136" s="228"/>
      <c r="M136" s="228"/>
      <c r="N136" s="228"/>
      <c r="O136" s="228"/>
      <c r="P136" s="228"/>
      <c r="Q136" s="228"/>
    </row>
    <row r="137">
      <c r="A137" s="228"/>
      <c r="B137" s="228"/>
      <c r="C137" s="228"/>
      <c r="D137" s="228"/>
      <c r="E137" s="228"/>
      <c r="F137" s="228"/>
      <c r="G137" s="228"/>
      <c r="H137" s="228"/>
      <c r="I137" s="228"/>
      <c r="J137" s="228"/>
      <c r="K137" s="228"/>
      <c r="L137" s="228"/>
      <c r="M137" s="228"/>
      <c r="N137" s="228"/>
      <c r="O137" s="228"/>
      <c r="P137" s="228"/>
      <c r="Q137" s="228"/>
    </row>
    <row r="138">
      <c r="A138" s="228"/>
      <c r="B138" s="228"/>
      <c r="C138" s="228"/>
      <c r="D138" s="228"/>
      <c r="E138" s="228"/>
      <c r="F138" s="228"/>
      <c r="G138" s="228"/>
      <c r="H138" s="228"/>
      <c r="I138" s="228"/>
      <c r="J138" s="228"/>
      <c r="K138" s="228"/>
      <c r="L138" s="228"/>
      <c r="M138" s="228"/>
      <c r="N138" s="228"/>
      <c r="O138" s="228"/>
      <c r="P138" s="228"/>
      <c r="Q138" s="228"/>
    </row>
    <row r="139">
      <c r="A139" s="228"/>
      <c r="B139" s="228"/>
      <c r="C139" s="228"/>
      <c r="D139" s="228"/>
      <c r="E139" s="228"/>
      <c r="F139" s="228"/>
      <c r="G139" s="228"/>
      <c r="H139" s="228"/>
      <c r="I139" s="228"/>
      <c r="J139" s="228"/>
      <c r="K139" s="228"/>
      <c r="L139" s="228"/>
      <c r="M139" s="228"/>
      <c r="N139" s="228"/>
      <c r="O139" s="228"/>
      <c r="P139" s="228"/>
      <c r="Q139" s="228"/>
    </row>
    <row r="140">
      <c r="A140" s="228"/>
      <c r="B140" s="228"/>
      <c r="C140" s="228"/>
      <c r="D140" s="228"/>
      <c r="E140" s="228"/>
      <c r="F140" s="228"/>
      <c r="G140" s="228"/>
      <c r="H140" s="228"/>
      <c r="I140" s="228"/>
      <c r="J140" s="228"/>
      <c r="K140" s="228"/>
      <c r="L140" s="228"/>
      <c r="M140" s="228"/>
      <c r="N140" s="228"/>
      <c r="O140" s="228"/>
      <c r="P140" s="228"/>
      <c r="Q140" s="228"/>
    </row>
    <row r="141">
      <c r="A141" s="228"/>
      <c r="B141" s="228"/>
      <c r="C141" s="228"/>
      <c r="D141" s="228"/>
      <c r="E141" s="228"/>
      <c r="F141" s="228"/>
      <c r="G141" s="228"/>
      <c r="H141" s="228"/>
      <c r="I141" s="228"/>
      <c r="J141" s="228"/>
      <c r="K141" s="228"/>
      <c r="L141" s="228"/>
      <c r="M141" s="228"/>
      <c r="N141" s="228"/>
      <c r="O141" s="228"/>
      <c r="P141" s="228"/>
      <c r="Q141" s="228"/>
    </row>
    <row r="142">
      <c r="A142" s="228"/>
      <c r="B142" s="228"/>
      <c r="C142" s="228"/>
      <c r="D142" s="228"/>
      <c r="E142" s="228"/>
      <c r="F142" s="228"/>
      <c r="G142" s="228"/>
      <c r="H142" s="228"/>
      <c r="I142" s="228"/>
      <c r="J142" s="228"/>
      <c r="K142" s="228"/>
      <c r="L142" s="228"/>
      <c r="M142" s="228"/>
      <c r="N142" s="228"/>
      <c r="O142" s="228"/>
      <c r="P142" s="228"/>
      <c r="Q142" s="228"/>
    </row>
    <row r="143">
      <c r="A143" s="228"/>
      <c r="B143" s="228"/>
      <c r="C143" s="228"/>
      <c r="D143" s="228"/>
      <c r="E143" s="228"/>
      <c r="F143" s="228"/>
      <c r="G143" s="228"/>
      <c r="H143" s="228"/>
      <c r="I143" s="228"/>
      <c r="J143" s="228"/>
      <c r="K143" s="228"/>
      <c r="L143" s="228"/>
      <c r="M143" s="228"/>
      <c r="N143" s="228"/>
      <c r="O143" s="228"/>
      <c r="P143" s="228"/>
      <c r="Q143" s="228"/>
    </row>
    <row r="144">
      <c r="A144" s="228"/>
      <c r="B144" s="228"/>
      <c r="C144" s="228"/>
      <c r="D144" s="228"/>
      <c r="E144" s="228"/>
      <c r="F144" s="228"/>
      <c r="G144" s="228"/>
      <c r="H144" s="228"/>
      <c r="I144" s="228"/>
      <c r="J144" s="228"/>
      <c r="K144" s="228"/>
      <c r="L144" s="228"/>
      <c r="M144" s="228"/>
      <c r="N144" s="228"/>
      <c r="O144" s="228"/>
      <c r="P144" s="228"/>
      <c r="Q144" s="228"/>
    </row>
    <row r="145">
      <c r="A145" s="228"/>
      <c r="B145" s="228"/>
      <c r="C145" s="228"/>
      <c r="D145" s="228"/>
      <c r="E145" s="228"/>
      <c r="F145" s="228"/>
      <c r="G145" s="228"/>
      <c r="H145" s="228"/>
      <c r="I145" s="228"/>
      <c r="J145" s="228"/>
      <c r="K145" s="228"/>
      <c r="L145" s="228"/>
      <c r="M145" s="228"/>
      <c r="N145" s="228"/>
      <c r="O145" s="228"/>
      <c r="P145" s="228"/>
      <c r="Q145" s="228"/>
    </row>
    <row r="146">
      <c r="A146" s="228"/>
      <c r="B146" s="228"/>
      <c r="C146" s="228"/>
      <c r="D146" s="228"/>
      <c r="E146" s="228"/>
      <c r="F146" s="228"/>
      <c r="G146" s="228"/>
      <c r="H146" s="228"/>
      <c r="I146" s="228"/>
      <c r="J146" s="228"/>
      <c r="K146" s="228"/>
      <c r="L146" s="228"/>
      <c r="M146" s="228"/>
      <c r="N146" s="228"/>
      <c r="O146" s="228"/>
      <c r="P146" s="228"/>
      <c r="Q146" s="228"/>
    </row>
    <row r="147">
      <c r="A147" s="228"/>
      <c r="B147" s="228"/>
      <c r="C147" s="228"/>
      <c r="D147" s="228"/>
      <c r="E147" s="228"/>
      <c r="F147" s="228"/>
      <c r="G147" s="228"/>
      <c r="H147" s="228"/>
      <c r="I147" s="228"/>
      <c r="J147" s="228"/>
      <c r="K147" s="228"/>
      <c r="L147" s="228"/>
      <c r="M147" s="228"/>
      <c r="N147" s="228"/>
      <c r="O147" s="228"/>
      <c r="P147" s="228"/>
      <c r="Q147" s="228"/>
    </row>
    <row r="148">
      <c r="A148" s="228"/>
      <c r="B148" s="228"/>
      <c r="C148" s="228"/>
      <c r="D148" s="228"/>
      <c r="E148" s="228"/>
      <c r="F148" s="228"/>
      <c r="G148" s="228"/>
      <c r="H148" s="228"/>
      <c r="I148" s="228"/>
      <c r="J148" s="228"/>
      <c r="K148" s="228"/>
      <c r="L148" s="228"/>
      <c r="M148" s="228"/>
      <c r="N148" s="228"/>
      <c r="O148" s="228"/>
      <c r="P148" s="228"/>
      <c r="Q148" s="228"/>
    </row>
    <row r="149">
      <c r="A149" s="228"/>
      <c r="B149" s="228"/>
      <c r="C149" s="228"/>
      <c r="D149" s="228"/>
      <c r="E149" s="228"/>
      <c r="F149" s="228"/>
      <c r="G149" s="228"/>
      <c r="H149" s="228"/>
      <c r="I149" s="228"/>
      <c r="J149" s="228"/>
      <c r="K149" s="228"/>
      <c r="L149" s="228"/>
      <c r="M149" s="228"/>
      <c r="N149" s="228"/>
      <c r="O149" s="228"/>
      <c r="P149" s="228"/>
      <c r="Q149" s="228"/>
    </row>
    <row r="150">
      <c r="A150" s="228"/>
      <c r="B150" s="228"/>
      <c r="C150" s="228"/>
      <c r="D150" s="228"/>
      <c r="E150" s="228"/>
      <c r="F150" s="228"/>
      <c r="G150" s="228"/>
      <c r="H150" s="228"/>
      <c r="I150" s="228"/>
      <c r="J150" s="228"/>
      <c r="K150" s="228"/>
      <c r="L150" s="228"/>
      <c r="M150" s="228"/>
      <c r="N150" s="228"/>
      <c r="O150" s="228"/>
      <c r="P150" s="228"/>
      <c r="Q150" s="228"/>
    </row>
    <row r="151">
      <c r="A151" s="228"/>
      <c r="B151" s="228"/>
      <c r="C151" s="228"/>
      <c r="D151" s="228"/>
      <c r="E151" s="228"/>
      <c r="F151" s="228"/>
      <c r="G151" s="228"/>
      <c r="H151" s="228"/>
      <c r="I151" s="228"/>
      <c r="J151" s="228"/>
      <c r="K151" s="228"/>
      <c r="L151" s="228"/>
      <c r="M151" s="228"/>
      <c r="N151" s="228"/>
      <c r="O151" s="228"/>
      <c r="P151" s="228"/>
      <c r="Q151" s="228"/>
    </row>
    <row r="152">
      <c r="A152" s="228"/>
      <c r="B152" s="228"/>
      <c r="C152" s="228"/>
      <c r="D152" s="228"/>
      <c r="E152" s="228"/>
      <c r="F152" s="228"/>
      <c r="G152" s="228"/>
      <c r="H152" s="228"/>
      <c r="I152" s="228"/>
      <c r="J152" s="228"/>
      <c r="K152" s="228"/>
      <c r="L152" s="228"/>
      <c r="M152" s="228"/>
      <c r="N152" s="228"/>
      <c r="O152" s="228"/>
      <c r="P152" s="228"/>
      <c r="Q152" s="228"/>
    </row>
    <row r="153">
      <c r="A153" s="228"/>
      <c r="B153" s="228"/>
      <c r="C153" s="228"/>
      <c r="D153" s="228"/>
      <c r="E153" s="228"/>
      <c r="F153" s="228"/>
      <c r="G153" s="228"/>
      <c r="H153" s="228"/>
      <c r="I153" s="228"/>
      <c r="J153" s="228"/>
      <c r="K153" s="228"/>
      <c r="L153" s="228"/>
      <c r="M153" s="228"/>
      <c r="N153" s="228"/>
      <c r="O153" s="228"/>
      <c r="P153" s="228"/>
      <c r="Q153" s="228"/>
    </row>
    <row r="154">
      <c r="A154" s="228"/>
      <c r="B154" s="228"/>
      <c r="C154" s="228"/>
      <c r="D154" s="228"/>
      <c r="E154" s="228"/>
      <c r="F154" s="228"/>
      <c r="G154" s="228"/>
      <c r="H154" s="228"/>
      <c r="I154" s="228"/>
      <c r="J154" s="228"/>
      <c r="K154" s="228"/>
      <c r="L154" s="228"/>
      <c r="M154" s="228"/>
      <c r="N154" s="228"/>
      <c r="O154" s="228"/>
      <c r="P154" s="228"/>
      <c r="Q154" s="228"/>
    </row>
    <row r="155">
      <c r="A155" s="228"/>
      <c r="B155" s="228"/>
      <c r="C155" s="228"/>
      <c r="D155" s="228"/>
      <c r="E155" s="228"/>
      <c r="F155" s="228"/>
      <c r="G155" s="228"/>
      <c r="H155" s="228"/>
      <c r="I155" s="228"/>
      <c r="J155" s="228"/>
      <c r="K155" s="228"/>
      <c r="L155" s="228"/>
      <c r="M155" s="228"/>
      <c r="N155" s="228"/>
      <c r="O155" s="228"/>
      <c r="P155" s="228"/>
      <c r="Q155" s="228"/>
    </row>
    <row r="156">
      <c r="A156" s="228"/>
      <c r="B156" s="228"/>
      <c r="C156" s="228"/>
      <c r="D156" s="228"/>
      <c r="E156" s="228"/>
      <c r="F156" s="228"/>
      <c r="G156" s="228"/>
      <c r="H156" s="228"/>
      <c r="I156" s="228"/>
      <c r="J156" s="228"/>
      <c r="K156" s="228"/>
      <c r="L156" s="228"/>
      <c r="M156" s="228"/>
      <c r="N156" s="228"/>
      <c r="O156" s="228"/>
      <c r="P156" s="228"/>
      <c r="Q156" s="228"/>
    </row>
    <row r="157">
      <c r="A157" s="228"/>
      <c r="B157" s="228"/>
      <c r="C157" s="228"/>
      <c r="D157" s="228"/>
      <c r="E157" s="228"/>
      <c r="F157" s="228"/>
      <c r="G157" s="228"/>
      <c r="H157" s="228"/>
      <c r="I157" s="228"/>
      <c r="J157" s="228"/>
      <c r="K157" s="228"/>
      <c r="L157" s="228"/>
      <c r="M157" s="228"/>
      <c r="N157" s="228"/>
      <c r="O157" s="228"/>
      <c r="P157" s="228"/>
      <c r="Q157" s="228"/>
    </row>
    <row r="158">
      <c r="A158" s="228"/>
      <c r="B158" s="228"/>
      <c r="C158" s="228"/>
      <c r="D158" s="228"/>
      <c r="E158" s="228"/>
      <c r="F158" s="228"/>
      <c r="G158" s="228"/>
      <c r="H158" s="228"/>
      <c r="I158" s="228"/>
      <c r="J158" s="228"/>
      <c r="K158" s="228"/>
      <c r="L158" s="228"/>
      <c r="M158" s="228"/>
      <c r="N158" s="228"/>
      <c r="O158" s="228"/>
      <c r="P158" s="228"/>
      <c r="Q158" s="228"/>
    </row>
    <row r="159">
      <c r="A159" s="228"/>
      <c r="B159" s="228"/>
      <c r="C159" s="228"/>
      <c r="D159" s="228"/>
      <c r="E159" s="228"/>
      <c r="F159" s="228"/>
      <c r="G159" s="228"/>
      <c r="H159" s="228"/>
      <c r="I159" s="228"/>
      <c r="J159" s="228"/>
      <c r="K159" s="228"/>
      <c r="L159" s="228"/>
      <c r="M159" s="228"/>
      <c r="N159" s="228"/>
      <c r="O159" s="228"/>
      <c r="P159" s="228"/>
      <c r="Q159" s="228"/>
    </row>
    <row r="160">
      <c r="A160" s="228"/>
      <c r="B160" s="228"/>
      <c r="C160" s="228"/>
      <c r="D160" s="228"/>
      <c r="E160" s="228"/>
      <c r="F160" s="228"/>
      <c r="G160" s="228"/>
      <c r="H160" s="228"/>
      <c r="I160" s="228"/>
      <c r="J160" s="228"/>
      <c r="K160" s="228"/>
      <c r="L160" s="228"/>
      <c r="M160" s="228"/>
      <c r="N160" s="228"/>
      <c r="O160" s="228"/>
      <c r="P160" s="228"/>
      <c r="Q160" s="228"/>
    </row>
    <row r="161">
      <c r="A161" s="228"/>
      <c r="B161" s="228"/>
      <c r="C161" s="228"/>
      <c r="D161" s="228"/>
      <c r="E161" s="228"/>
      <c r="F161" s="228"/>
      <c r="G161" s="228"/>
      <c r="H161" s="228"/>
      <c r="I161" s="228"/>
      <c r="J161" s="228"/>
      <c r="K161" s="228"/>
      <c r="L161" s="228"/>
      <c r="M161" s="228"/>
      <c r="N161" s="228"/>
      <c r="O161" s="228"/>
      <c r="P161" s="228"/>
      <c r="Q161" s="228"/>
    </row>
    <row r="162">
      <c r="A162" s="228"/>
      <c r="B162" s="228"/>
      <c r="C162" s="228"/>
      <c r="D162" s="228"/>
      <c r="E162" s="228"/>
      <c r="F162" s="228"/>
      <c r="G162" s="228"/>
      <c r="H162" s="228"/>
      <c r="I162" s="228"/>
      <c r="J162" s="228"/>
      <c r="K162" s="228"/>
      <c r="L162" s="228"/>
      <c r="M162" s="228"/>
      <c r="N162" s="228"/>
      <c r="O162" s="228"/>
      <c r="P162" s="228"/>
      <c r="Q162" s="228"/>
    </row>
    <row r="163">
      <c r="A163" s="228"/>
      <c r="B163" s="228"/>
      <c r="C163" s="228"/>
      <c r="D163" s="228"/>
      <c r="E163" s="228"/>
      <c r="F163" s="228"/>
      <c r="G163" s="228"/>
      <c r="H163" s="228"/>
      <c r="I163" s="228"/>
      <c r="J163" s="228"/>
      <c r="K163" s="228"/>
      <c r="L163" s="228"/>
      <c r="M163" s="228"/>
      <c r="N163" s="228"/>
      <c r="O163" s="228"/>
      <c r="P163" s="228"/>
      <c r="Q163" s="228"/>
    </row>
    <row r="164">
      <c r="A164" s="228"/>
      <c r="B164" s="228"/>
      <c r="C164" s="228"/>
      <c r="D164" s="228"/>
      <c r="E164" s="228"/>
      <c r="F164" s="228"/>
      <c r="G164" s="228"/>
      <c r="H164" s="228"/>
      <c r="I164" s="228"/>
      <c r="J164" s="228"/>
      <c r="K164" s="228"/>
      <c r="L164" s="228"/>
      <c r="M164" s="228"/>
      <c r="N164" s="228"/>
      <c r="O164" s="228"/>
      <c r="P164" s="228"/>
      <c r="Q164" s="228"/>
    </row>
    <row r="165">
      <c r="A165" s="228"/>
      <c r="B165" s="228"/>
      <c r="C165" s="228"/>
      <c r="D165" s="228"/>
      <c r="E165" s="228"/>
      <c r="F165" s="228"/>
      <c r="G165" s="228"/>
      <c r="H165" s="228"/>
      <c r="I165" s="228"/>
      <c r="J165" s="228"/>
      <c r="K165" s="228"/>
      <c r="L165" s="228"/>
      <c r="M165" s="228"/>
      <c r="N165" s="228"/>
      <c r="O165" s="228"/>
      <c r="P165" s="228"/>
      <c r="Q165" s="228"/>
    </row>
    <row r="166">
      <c r="A166" s="228"/>
      <c r="B166" s="228"/>
      <c r="C166" s="228"/>
      <c r="D166" s="228"/>
      <c r="E166" s="228"/>
      <c r="F166" s="228"/>
      <c r="G166" s="228"/>
      <c r="H166" s="228"/>
      <c r="I166" s="228"/>
      <c r="J166" s="228"/>
      <c r="K166" s="228"/>
      <c r="L166" s="228"/>
      <c r="M166" s="228"/>
      <c r="N166" s="228"/>
      <c r="O166" s="228"/>
      <c r="P166" s="228"/>
      <c r="Q166" s="228"/>
    </row>
    <row r="167">
      <c r="A167" s="228"/>
      <c r="B167" s="228"/>
      <c r="C167" s="228"/>
      <c r="D167" s="228"/>
      <c r="E167" s="228"/>
      <c r="F167" s="228"/>
      <c r="G167" s="228"/>
      <c r="H167" s="228"/>
      <c r="I167" s="228"/>
      <c r="J167" s="228"/>
      <c r="K167" s="228"/>
      <c r="L167" s="228"/>
      <c r="M167" s="228"/>
      <c r="N167" s="228"/>
      <c r="O167" s="228"/>
      <c r="P167" s="228"/>
      <c r="Q167" s="228"/>
    </row>
    <row r="168">
      <c r="A168" s="228"/>
      <c r="B168" s="228"/>
      <c r="C168" s="228"/>
      <c r="D168" s="228"/>
      <c r="E168" s="228"/>
      <c r="F168" s="228"/>
      <c r="G168" s="228"/>
      <c r="H168" s="228"/>
      <c r="I168" s="228"/>
      <c r="J168" s="228"/>
      <c r="K168" s="228"/>
      <c r="L168" s="228"/>
      <c r="M168" s="228"/>
      <c r="N168" s="228"/>
      <c r="O168" s="228"/>
      <c r="P168" s="228"/>
      <c r="Q168" s="228"/>
    </row>
    <row r="169">
      <c r="A169" s="228"/>
      <c r="B169" s="228"/>
      <c r="C169" s="228"/>
      <c r="D169" s="228"/>
      <c r="E169" s="228"/>
      <c r="F169" s="228"/>
      <c r="G169" s="228"/>
      <c r="H169" s="228"/>
      <c r="I169" s="228"/>
      <c r="J169" s="228"/>
      <c r="K169" s="228"/>
      <c r="L169" s="228"/>
      <c r="M169" s="228"/>
      <c r="N169" s="228"/>
      <c r="O169" s="228"/>
      <c r="P169" s="228"/>
      <c r="Q169" s="228"/>
    </row>
    <row r="170">
      <c r="A170" s="228"/>
      <c r="B170" s="228"/>
      <c r="C170" s="228"/>
      <c r="D170" s="228"/>
      <c r="E170" s="228"/>
      <c r="F170" s="228"/>
      <c r="G170" s="228"/>
      <c r="H170" s="228"/>
      <c r="I170" s="228"/>
      <c r="J170" s="228"/>
      <c r="K170" s="228"/>
      <c r="L170" s="228"/>
      <c r="M170" s="228"/>
      <c r="N170" s="228"/>
      <c r="O170" s="228"/>
      <c r="P170" s="228"/>
      <c r="Q170" s="228"/>
    </row>
    <row r="171">
      <c r="A171" s="228"/>
      <c r="B171" s="228"/>
      <c r="C171" s="228"/>
      <c r="D171" s="228"/>
      <c r="E171" s="228"/>
      <c r="F171" s="228"/>
      <c r="G171" s="228"/>
      <c r="H171" s="228"/>
      <c r="I171" s="228"/>
      <c r="J171" s="228"/>
      <c r="K171" s="228"/>
      <c r="L171" s="228"/>
      <c r="M171" s="228"/>
      <c r="N171" s="228"/>
      <c r="O171" s="228"/>
      <c r="P171" s="228"/>
      <c r="Q171" s="228"/>
    </row>
    <row r="172">
      <c r="A172" s="228"/>
      <c r="B172" s="228"/>
      <c r="C172" s="228"/>
      <c r="D172" s="228"/>
      <c r="E172" s="228"/>
      <c r="F172" s="228"/>
      <c r="G172" s="228"/>
      <c r="H172" s="228"/>
      <c r="I172" s="228"/>
      <c r="J172" s="228"/>
      <c r="K172" s="228"/>
      <c r="L172" s="228"/>
      <c r="M172" s="228"/>
      <c r="N172" s="228"/>
      <c r="O172" s="228"/>
      <c r="P172" s="228"/>
      <c r="Q172" s="228"/>
    </row>
    <row r="173">
      <c r="A173" s="228"/>
      <c r="B173" s="228"/>
      <c r="C173" s="228"/>
      <c r="D173" s="228"/>
      <c r="E173" s="228"/>
      <c r="F173" s="228"/>
      <c r="G173" s="228"/>
      <c r="H173" s="228"/>
      <c r="I173" s="228"/>
      <c r="J173" s="228"/>
      <c r="K173" s="228"/>
      <c r="L173" s="228"/>
      <c r="M173" s="228"/>
      <c r="N173" s="228"/>
      <c r="O173" s="228"/>
      <c r="P173" s="228"/>
      <c r="Q173" s="228"/>
    </row>
    <row r="174">
      <c r="A174" s="228"/>
      <c r="B174" s="228"/>
      <c r="C174" s="228"/>
      <c r="D174" s="228"/>
      <c r="E174" s="228"/>
      <c r="F174" s="228"/>
      <c r="G174" s="228"/>
      <c r="H174" s="228"/>
      <c r="I174" s="228"/>
      <c r="J174" s="228"/>
      <c r="K174" s="228"/>
      <c r="L174" s="228"/>
      <c r="M174" s="228"/>
      <c r="N174" s="228"/>
      <c r="O174" s="228"/>
      <c r="P174" s="228"/>
      <c r="Q174" s="228"/>
    </row>
    <row r="175">
      <c r="A175" s="228"/>
      <c r="B175" s="228"/>
      <c r="C175" s="228"/>
      <c r="D175" s="228"/>
      <c r="E175" s="228"/>
      <c r="F175" s="228"/>
      <c r="G175" s="228"/>
      <c r="H175" s="228"/>
      <c r="I175" s="228"/>
      <c r="J175" s="228"/>
      <c r="K175" s="228"/>
      <c r="L175" s="228"/>
      <c r="M175" s="228"/>
      <c r="N175" s="228"/>
      <c r="O175" s="228"/>
      <c r="P175" s="228"/>
      <c r="Q175" s="228"/>
    </row>
    <row r="176">
      <c r="A176" s="228"/>
      <c r="B176" s="228"/>
      <c r="C176" s="228"/>
      <c r="D176" s="228"/>
      <c r="E176" s="228"/>
      <c r="F176" s="228"/>
      <c r="G176" s="228"/>
      <c r="H176" s="228"/>
      <c r="I176" s="228"/>
      <c r="J176" s="228"/>
      <c r="K176" s="228"/>
      <c r="L176" s="228"/>
      <c r="M176" s="228"/>
      <c r="N176" s="228"/>
      <c r="O176" s="228"/>
      <c r="P176" s="228"/>
      <c r="Q176" s="228"/>
    </row>
    <row r="177">
      <c r="A177" s="228"/>
      <c r="B177" s="228"/>
      <c r="C177" s="228"/>
      <c r="D177" s="228"/>
      <c r="E177" s="228"/>
      <c r="F177" s="228"/>
      <c r="G177" s="228"/>
      <c r="H177" s="228"/>
      <c r="I177" s="228"/>
      <c r="J177" s="228"/>
      <c r="K177" s="228"/>
      <c r="L177" s="228"/>
      <c r="M177" s="228"/>
      <c r="N177" s="228"/>
      <c r="O177" s="228"/>
      <c r="P177" s="228"/>
      <c r="Q177" s="228"/>
    </row>
    <row r="178">
      <c r="A178" s="228"/>
      <c r="B178" s="228"/>
      <c r="C178" s="228"/>
      <c r="D178" s="228"/>
      <c r="E178" s="228"/>
      <c r="F178" s="228"/>
      <c r="G178" s="228"/>
      <c r="H178" s="228"/>
      <c r="I178" s="228"/>
      <c r="J178" s="228"/>
      <c r="K178" s="228"/>
      <c r="L178" s="228"/>
      <c r="M178" s="228"/>
      <c r="N178" s="228"/>
      <c r="O178" s="228"/>
      <c r="P178" s="228"/>
      <c r="Q178" s="228"/>
    </row>
    <row r="179">
      <c r="A179" s="228"/>
      <c r="B179" s="228"/>
      <c r="C179" s="228"/>
      <c r="D179" s="228"/>
      <c r="E179" s="228"/>
      <c r="F179" s="228"/>
      <c r="G179" s="228"/>
      <c r="H179" s="228"/>
      <c r="I179" s="228"/>
      <c r="J179" s="228"/>
      <c r="K179" s="228"/>
      <c r="L179" s="228"/>
      <c r="M179" s="228"/>
      <c r="N179" s="228"/>
      <c r="O179" s="228"/>
      <c r="P179" s="228"/>
      <c r="Q179" s="228"/>
    </row>
    <row r="180">
      <c r="A180" s="228"/>
      <c r="B180" s="228"/>
      <c r="C180" s="228"/>
      <c r="D180" s="228"/>
      <c r="E180" s="228"/>
      <c r="F180" s="228"/>
      <c r="G180" s="228"/>
      <c r="H180" s="228"/>
      <c r="I180" s="228"/>
      <c r="J180" s="228"/>
      <c r="K180" s="228"/>
      <c r="L180" s="228"/>
      <c r="M180" s="228"/>
      <c r="N180" s="228"/>
      <c r="O180" s="228"/>
      <c r="P180" s="228"/>
      <c r="Q180" s="228"/>
    </row>
    <row r="181">
      <c r="A181" s="228"/>
      <c r="B181" s="228"/>
      <c r="C181" s="228"/>
      <c r="D181" s="228"/>
      <c r="E181" s="228"/>
      <c r="F181" s="228"/>
      <c r="G181" s="228"/>
      <c r="H181" s="228"/>
      <c r="I181" s="228"/>
      <c r="J181" s="228"/>
      <c r="K181" s="228"/>
      <c r="L181" s="228"/>
      <c r="M181" s="228"/>
      <c r="N181" s="228"/>
      <c r="O181" s="228"/>
      <c r="P181" s="228"/>
      <c r="Q181" s="228"/>
    </row>
    <row r="182">
      <c r="A182" s="228"/>
      <c r="B182" s="228"/>
      <c r="C182" s="228"/>
      <c r="D182" s="228"/>
      <c r="E182" s="228"/>
      <c r="F182" s="228"/>
      <c r="G182" s="228"/>
      <c r="H182" s="228"/>
      <c r="I182" s="228"/>
      <c r="J182" s="228"/>
      <c r="K182" s="228"/>
      <c r="L182" s="228"/>
      <c r="M182" s="228"/>
      <c r="N182" s="228"/>
      <c r="O182" s="228"/>
      <c r="P182" s="228"/>
      <c r="Q182" s="228"/>
    </row>
    <row r="183">
      <c r="A183" s="228"/>
      <c r="B183" s="228"/>
      <c r="C183" s="228"/>
      <c r="D183" s="228"/>
      <c r="E183" s="228"/>
      <c r="F183" s="228"/>
      <c r="G183" s="228"/>
      <c r="H183" s="228"/>
      <c r="I183" s="228"/>
      <c r="J183" s="228"/>
      <c r="K183" s="228"/>
      <c r="L183" s="228"/>
      <c r="M183" s="228"/>
      <c r="N183" s="228"/>
      <c r="O183" s="228"/>
      <c r="P183" s="228"/>
      <c r="Q183" s="228"/>
    </row>
    <row r="184">
      <c r="A184" s="228"/>
      <c r="B184" s="228"/>
      <c r="C184" s="228"/>
      <c r="D184" s="228"/>
      <c r="E184" s="228"/>
      <c r="F184" s="228"/>
      <c r="G184" s="228"/>
      <c r="H184" s="228"/>
      <c r="I184" s="228"/>
      <c r="J184" s="228"/>
      <c r="K184" s="228"/>
      <c r="L184" s="228"/>
      <c r="M184" s="228"/>
      <c r="N184" s="228"/>
      <c r="O184" s="228"/>
      <c r="P184" s="228"/>
      <c r="Q184" s="228"/>
    </row>
    <row r="185">
      <c r="A185" s="228"/>
      <c r="B185" s="228"/>
      <c r="C185" s="228"/>
      <c r="D185" s="228"/>
      <c r="E185" s="228"/>
      <c r="F185" s="228"/>
      <c r="G185" s="228"/>
      <c r="H185" s="228"/>
      <c r="I185" s="228"/>
      <c r="J185" s="228"/>
      <c r="K185" s="228"/>
      <c r="L185" s="228"/>
      <c r="M185" s="228"/>
      <c r="N185" s="228"/>
      <c r="O185" s="228"/>
      <c r="P185" s="228"/>
      <c r="Q185" s="228"/>
    </row>
    <row r="186">
      <c r="A186" s="228"/>
      <c r="B186" s="228"/>
      <c r="C186" s="228"/>
      <c r="D186" s="228"/>
      <c r="E186" s="228"/>
      <c r="F186" s="228"/>
      <c r="G186" s="228"/>
      <c r="H186" s="228"/>
      <c r="I186" s="228"/>
      <c r="J186" s="228"/>
      <c r="K186" s="228"/>
      <c r="L186" s="228"/>
      <c r="M186" s="228"/>
      <c r="N186" s="228"/>
      <c r="O186" s="228"/>
      <c r="P186" s="228"/>
      <c r="Q186" s="228"/>
    </row>
    <row r="187">
      <c r="A187" s="228"/>
      <c r="B187" s="228"/>
      <c r="C187" s="228"/>
      <c r="D187" s="228"/>
      <c r="E187" s="228"/>
      <c r="F187" s="228"/>
      <c r="G187" s="228"/>
      <c r="H187" s="228"/>
      <c r="I187" s="228"/>
      <c r="J187" s="228"/>
      <c r="K187" s="228"/>
      <c r="L187" s="228"/>
      <c r="M187" s="228"/>
      <c r="N187" s="228"/>
      <c r="O187" s="228"/>
      <c r="P187" s="228"/>
      <c r="Q187" s="228"/>
    </row>
    <row r="188">
      <c r="A188" s="228"/>
      <c r="B188" s="228"/>
      <c r="C188" s="228"/>
      <c r="D188" s="228"/>
      <c r="E188" s="228"/>
      <c r="F188" s="228"/>
      <c r="G188" s="228"/>
      <c r="H188" s="228"/>
      <c r="I188" s="228"/>
      <c r="J188" s="228"/>
      <c r="K188" s="228"/>
      <c r="L188" s="228"/>
      <c r="M188" s="228"/>
      <c r="N188" s="228"/>
      <c r="O188" s="228"/>
      <c r="P188" s="228"/>
      <c r="Q188" s="228"/>
    </row>
    <row r="189">
      <c r="A189" s="228"/>
      <c r="B189" s="228"/>
      <c r="C189" s="228"/>
      <c r="D189" s="228"/>
      <c r="E189" s="228"/>
      <c r="F189" s="228"/>
      <c r="G189" s="228"/>
      <c r="H189" s="228"/>
      <c r="I189" s="228"/>
      <c r="J189" s="228"/>
      <c r="K189" s="228"/>
      <c r="L189" s="228"/>
      <c r="M189" s="228"/>
      <c r="N189" s="228"/>
      <c r="O189" s="228"/>
      <c r="P189" s="228"/>
      <c r="Q189" s="228"/>
    </row>
    <row r="190">
      <c r="A190" s="228"/>
      <c r="B190" s="228"/>
      <c r="C190" s="228"/>
      <c r="D190" s="228"/>
      <c r="E190" s="228"/>
      <c r="F190" s="228"/>
      <c r="G190" s="228"/>
      <c r="H190" s="228"/>
      <c r="I190" s="228"/>
      <c r="J190" s="228"/>
      <c r="K190" s="228"/>
      <c r="L190" s="228"/>
      <c r="M190" s="228"/>
      <c r="N190" s="228"/>
      <c r="O190" s="228"/>
      <c r="P190" s="228"/>
      <c r="Q190" s="228"/>
    </row>
    <row r="191">
      <c r="A191" s="228"/>
      <c r="B191" s="228"/>
      <c r="C191" s="228"/>
      <c r="D191" s="228"/>
      <c r="E191" s="228"/>
      <c r="F191" s="228"/>
      <c r="G191" s="228"/>
      <c r="H191" s="228"/>
      <c r="I191" s="228"/>
      <c r="J191" s="228"/>
      <c r="K191" s="228"/>
      <c r="L191" s="228"/>
      <c r="M191" s="228"/>
      <c r="N191" s="228"/>
      <c r="O191" s="228"/>
      <c r="P191" s="228"/>
      <c r="Q191" s="228"/>
    </row>
    <row r="192">
      <c r="A192" s="228"/>
      <c r="B192" s="228"/>
      <c r="C192" s="228"/>
      <c r="D192" s="228"/>
      <c r="E192" s="228"/>
      <c r="F192" s="228"/>
      <c r="G192" s="228"/>
      <c r="H192" s="228"/>
      <c r="I192" s="228"/>
      <c r="J192" s="228"/>
      <c r="K192" s="228"/>
      <c r="L192" s="228"/>
      <c r="M192" s="228"/>
      <c r="N192" s="228"/>
      <c r="O192" s="228"/>
      <c r="P192" s="228"/>
      <c r="Q192" s="228"/>
    </row>
    <row r="193">
      <c r="A193" s="228"/>
      <c r="B193" s="228"/>
      <c r="C193" s="228"/>
      <c r="D193" s="228"/>
      <c r="E193" s="228"/>
      <c r="F193" s="228"/>
      <c r="G193" s="228"/>
      <c r="H193" s="228"/>
      <c r="I193" s="228"/>
      <c r="J193" s="228"/>
      <c r="K193" s="228"/>
      <c r="L193" s="228"/>
      <c r="M193" s="228"/>
      <c r="N193" s="228"/>
      <c r="O193" s="228"/>
      <c r="P193" s="228"/>
      <c r="Q193" s="228"/>
    </row>
    <row r="194">
      <c r="A194" s="228"/>
      <c r="B194" s="228"/>
      <c r="C194" s="228"/>
      <c r="D194" s="228"/>
      <c r="E194" s="228"/>
      <c r="F194" s="228"/>
      <c r="G194" s="228"/>
      <c r="H194" s="228"/>
      <c r="I194" s="228"/>
      <c r="J194" s="228"/>
      <c r="K194" s="228"/>
      <c r="L194" s="228"/>
      <c r="M194" s="228"/>
      <c r="N194" s="228"/>
      <c r="O194" s="228"/>
      <c r="P194" s="228"/>
      <c r="Q194" s="228"/>
    </row>
    <row r="195">
      <c r="A195" s="228"/>
      <c r="B195" s="228"/>
      <c r="C195" s="228"/>
      <c r="D195" s="228"/>
      <c r="E195" s="228"/>
      <c r="F195" s="228"/>
      <c r="G195" s="228"/>
      <c r="H195" s="228"/>
      <c r="I195" s="228"/>
      <c r="J195" s="228"/>
      <c r="K195" s="228"/>
      <c r="L195" s="228"/>
      <c r="M195" s="228"/>
      <c r="N195" s="228"/>
      <c r="O195" s="228"/>
      <c r="P195" s="228"/>
      <c r="Q195" s="228"/>
    </row>
    <row r="196">
      <c r="A196" s="228"/>
      <c r="B196" s="228"/>
      <c r="C196" s="228"/>
      <c r="D196" s="228"/>
      <c r="E196" s="228"/>
      <c r="F196" s="228"/>
      <c r="G196" s="228"/>
      <c r="H196" s="228"/>
      <c r="I196" s="228"/>
      <c r="J196" s="228"/>
      <c r="K196" s="228"/>
      <c r="L196" s="228"/>
      <c r="M196" s="228"/>
      <c r="N196" s="228"/>
      <c r="O196" s="228"/>
      <c r="P196" s="228"/>
      <c r="Q196" s="228"/>
    </row>
    <row r="197">
      <c r="A197" s="228"/>
      <c r="B197" s="228"/>
      <c r="C197" s="228"/>
      <c r="D197" s="228"/>
      <c r="E197" s="228"/>
      <c r="F197" s="228"/>
      <c r="G197" s="228"/>
      <c r="H197" s="228"/>
      <c r="I197" s="228"/>
      <c r="J197" s="228"/>
      <c r="K197" s="228"/>
      <c r="L197" s="228"/>
      <c r="M197" s="228"/>
      <c r="N197" s="228"/>
      <c r="O197" s="228"/>
      <c r="P197" s="228"/>
      <c r="Q197" s="228"/>
    </row>
    <row r="198">
      <c r="A198" s="228"/>
      <c r="B198" s="228"/>
      <c r="C198" s="228"/>
      <c r="D198" s="228"/>
      <c r="E198" s="228"/>
      <c r="F198" s="228"/>
      <c r="G198" s="228"/>
      <c r="H198" s="228"/>
      <c r="I198" s="228"/>
      <c r="J198" s="228"/>
      <c r="K198" s="228"/>
      <c r="L198" s="228"/>
      <c r="M198" s="228"/>
      <c r="N198" s="228"/>
      <c r="O198" s="228"/>
      <c r="P198" s="228"/>
      <c r="Q198" s="228"/>
    </row>
    <row r="199">
      <c r="A199" s="228"/>
      <c r="B199" s="228"/>
      <c r="C199" s="228"/>
      <c r="D199" s="228"/>
      <c r="E199" s="228"/>
      <c r="F199" s="228"/>
      <c r="G199" s="228"/>
      <c r="H199" s="228"/>
      <c r="I199" s="228"/>
      <c r="J199" s="228"/>
      <c r="K199" s="228"/>
      <c r="L199" s="228"/>
      <c r="M199" s="228"/>
      <c r="N199" s="228"/>
      <c r="O199" s="228"/>
      <c r="P199" s="228"/>
      <c r="Q199" s="228"/>
    </row>
    <row r="200">
      <c r="A200" s="228"/>
      <c r="B200" s="228"/>
      <c r="C200" s="228"/>
      <c r="D200" s="228"/>
      <c r="E200" s="228"/>
      <c r="F200" s="228"/>
      <c r="G200" s="228"/>
      <c r="H200" s="228"/>
      <c r="I200" s="228"/>
      <c r="J200" s="228"/>
      <c r="K200" s="228"/>
      <c r="L200" s="228"/>
      <c r="M200" s="228"/>
      <c r="N200" s="228"/>
      <c r="O200" s="228"/>
      <c r="P200" s="228"/>
      <c r="Q200" s="228"/>
    </row>
    <row r="201">
      <c r="A201" s="228"/>
      <c r="B201" s="228"/>
      <c r="C201" s="228"/>
      <c r="D201" s="228"/>
      <c r="E201" s="228"/>
      <c r="F201" s="228"/>
      <c r="G201" s="228"/>
      <c r="H201" s="228"/>
      <c r="I201" s="228"/>
      <c r="J201" s="228"/>
      <c r="K201" s="228"/>
      <c r="L201" s="228"/>
      <c r="M201" s="228"/>
      <c r="N201" s="228"/>
      <c r="O201" s="228"/>
      <c r="P201" s="228"/>
      <c r="Q201" s="228"/>
    </row>
    <row r="202">
      <c r="A202" s="228"/>
      <c r="B202" s="228"/>
      <c r="C202" s="228"/>
      <c r="D202" s="228"/>
      <c r="E202" s="228"/>
      <c r="F202" s="228"/>
      <c r="G202" s="228"/>
      <c r="H202" s="228"/>
      <c r="I202" s="228"/>
      <c r="J202" s="228"/>
      <c r="K202" s="228"/>
      <c r="L202" s="228"/>
      <c r="M202" s="228"/>
      <c r="N202" s="228"/>
      <c r="O202" s="228"/>
      <c r="P202" s="228"/>
      <c r="Q202" s="228"/>
    </row>
    <row r="203">
      <c r="A203" s="228"/>
      <c r="B203" s="228"/>
      <c r="C203" s="228"/>
      <c r="D203" s="228"/>
      <c r="E203" s="228"/>
      <c r="F203" s="228"/>
      <c r="G203" s="228"/>
      <c r="H203" s="228"/>
      <c r="I203" s="228"/>
      <c r="J203" s="228"/>
      <c r="K203" s="228"/>
      <c r="L203" s="228"/>
      <c r="M203" s="228"/>
      <c r="N203" s="228"/>
      <c r="O203" s="228"/>
      <c r="P203" s="228"/>
      <c r="Q203" s="228"/>
    </row>
    <row r="204">
      <c r="A204" s="228"/>
      <c r="B204" s="228"/>
      <c r="C204" s="228"/>
      <c r="D204" s="228"/>
      <c r="E204" s="228"/>
      <c r="F204" s="228"/>
      <c r="G204" s="228"/>
      <c r="H204" s="228"/>
      <c r="I204" s="228"/>
      <c r="J204" s="228"/>
      <c r="K204" s="228"/>
      <c r="L204" s="228"/>
      <c r="M204" s="228"/>
      <c r="N204" s="228"/>
      <c r="O204" s="228"/>
      <c r="P204" s="228"/>
      <c r="Q204" s="228"/>
    </row>
    <row r="205">
      <c r="A205" s="228"/>
      <c r="B205" s="228"/>
      <c r="C205" s="228"/>
      <c r="D205" s="228"/>
      <c r="E205" s="228"/>
      <c r="F205" s="228"/>
      <c r="G205" s="228"/>
      <c r="H205" s="228"/>
      <c r="I205" s="228"/>
      <c r="J205" s="228"/>
      <c r="K205" s="228"/>
      <c r="L205" s="228"/>
      <c r="M205" s="228"/>
      <c r="N205" s="228"/>
      <c r="O205" s="228"/>
      <c r="P205" s="228"/>
      <c r="Q205" s="228"/>
    </row>
    <row r="206">
      <c r="A206" s="228"/>
      <c r="B206" s="228"/>
      <c r="C206" s="228"/>
      <c r="D206" s="228"/>
      <c r="E206" s="228"/>
      <c r="F206" s="228"/>
      <c r="G206" s="228"/>
      <c r="H206" s="228"/>
      <c r="I206" s="228"/>
      <c r="J206" s="228"/>
      <c r="K206" s="228"/>
      <c r="L206" s="228"/>
      <c r="M206" s="228"/>
      <c r="N206" s="228"/>
      <c r="O206" s="228"/>
      <c r="P206" s="228"/>
      <c r="Q206" s="228"/>
    </row>
    <row r="207">
      <c r="A207" s="228"/>
      <c r="B207" s="228"/>
      <c r="C207" s="228"/>
      <c r="D207" s="228"/>
      <c r="E207" s="228"/>
      <c r="F207" s="228"/>
      <c r="G207" s="228"/>
      <c r="H207" s="228"/>
      <c r="I207" s="228"/>
      <c r="J207" s="228"/>
      <c r="K207" s="228"/>
      <c r="L207" s="228"/>
      <c r="M207" s="228"/>
      <c r="N207" s="228"/>
      <c r="O207" s="228"/>
      <c r="P207" s="228"/>
      <c r="Q207" s="228"/>
    </row>
    <row r="208">
      <c r="A208" s="228"/>
      <c r="B208" s="228"/>
      <c r="C208" s="228"/>
      <c r="D208" s="228"/>
      <c r="E208" s="228"/>
      <c r="F208" s="228"/>
      <c r="G208" s="228"/>
      <c r="H208" s="228"/>
      <c r="I208" s="228"/>
      <c r="J208" s="228"/>
      <c r="K208" s="228"/>
      <c r="L208" s="228"/>
      <c r="M208" s="228"/>
      <c r="N208" s="228"/>
      <c r="O208" s="228"/>
      <c r="P208" s="228"/>
      <c r="Q208" s="228"/>
    </row>
    <row r="209">
      <c r="A209" s="228"/>
      <c r="B209" s="228"/>
      <c r="C209" s="228"/>
      <c r="D209" s="228"/>
      <c r="E209" s="228"/>
      <c r="F209" s="228"/>
      <c r="G209" s="228"/>
      <c r="H209" s="228"/>
      <c r="I209" s="228"/>
      <c r="J209" s="228"/>
      <c r="K209" s="228"/>
      <c r="L209" s="228"/>
      <c r="M209" s="228"/>
      <c r="N209" s="228"/>
      <c r="O209" s="228"/>
      <c r="P209" s="228"/>
      <c r="Q209" s="228"/>
    </row>
    <row r="210">
      <c r="A210" s="228"/>
      <c r="B210" s="228"/>
      <c r="C210" s="228"/>
      <c r="D210" s="228"/>
      <c r="E210" s="228"/>
      <c r="F210" s="228"/>
      <c r="G210" s="228"/>
      <c r="H210" s="228"/>
      <c r="I210" s="228"/>
      <c r="J210" s="228"/>
      <c r="K210" s="228"/>
      <c r="L210" s="228"/>
      <c r="M210" s="228"/>
      <c r="N210" s="228"/>
      <c r="O210" s="228"/>
      <c r="P210" s="228"/>
      <c r="Q210" s="228"/>
    </row>
    <row r="211">
      <c r="A211" s="228"/>
      <c r="B211" s="228"/>
      <c r="C211" s="228"/>
      <c r="D211" s="228"/>
      <c r="E211" s="228"/>
      <c r="F211" s="228"/>
      <c r="G211" s="228"/>
      <c r="H211" s="228"/>
      <c r="I211" s="228"/>
      <c r="J211" s="228"/>
      <c r="K211" s="228"/>
      <c r="L211" s="228"/>
      <c r="M211" s="228"/>
      <c r="N211" s="228"/>
      <c r="O211" s="228"/>
      <c r="P211" s="228"/>
      <c r="Q211" s="228"/>
    </row>
    <row r="212">
      <c r="A212" s="228"/>
      <c r="B212" s="228"/>
      <c r="C212" s="228"/>
      <c r="D212" s="228"/>
      <c r="E212" s="228"/>
      <c r="F212" s="228"/>
      <c r="G212" s="228"/>
      <c r="H212" s="228"/>
      <c r="I212" s="228"/>
      <c r="J212" s="228"/>
      <c r="K212" s="228"/>
      <c r="L212" s="228"/>
      <c r="M212" s="228"/>
      <c r="N212" s="228"/>
      <c r="O212" s="228"/>
      <c r="P212" s="228"/>
      <c r="Q212" s="228"/>
    </row>
    <row r="213">
      <c r="A213" s="228"/>
      <c r="B213" s="228"/>
      <c r="C213" s="228"/>
      <c r="D213" s="228"/>
      <c r="E213" s="228"/>
      <c r="F213" s="228"/>
      <c r="G213" s="228"/>
      <c r="H213" s="228"/>
      <c r="I213" s="228"/>
      <c r="J213" s="228"/>
      <c r="K213" s="228"/>
      <c r="L213" s="228"/>
      <c r="M213" s="228"/>
      <c r="N213" s="228"/>
      <c r="O213" s="228"/>
      <c r="P213" s="228"/>
      <c r="Q213" s="228"/>
    </row>
    <row r="214">
      <c r="A214" s="228"/>
      <c r="B214" s="228"/>
      <c r="C214" s="228"/>
      <c r="D214" s="228"/>
      <c r="E214" s="228"/>
      <c r="F214" s="228"/>
      <c r="G214" s="228"/>
      <c r="H214" s="228"/>
      <c r="I214" s="228"/>
      <c r="J214" s="228"/>
      <c r="K214" s="228"/>
      <c r="L214" s="228"/>
      <c r="M214" s="228"/>
      <c r="N214" s="228"/>
      <c r="O214" s="228"/>
      <c r="P214" s="228"/>
      <c r="Q214" s="228"/>
    </row>
    <row r="215">
      <c r="A215" s="228"/>
      <c r="B215" s="228"/>
      <c r="C215" s="228"/>
      <c r="D215" s="228"/>
      <c r="E215" s="228"/>
      <c r="F215" s="228"/>
      <c r="G215" s="228"/>
      <c r="H215" s="228"/>
      <c r="I215" s="228"/>
      <c r="J215" s="228"/>
      <c r="K215" s="228"/>
      <c r="L215" s="228"/>
      <c r="M215" s="228"/>
      <c r="N215" s="228"/>
      <c r="O215" s="228"/>
      <c r="P215" s="228"/>
      <c r="Q215" s="228"/>
    </row>
    <row r="216">
      <c r="A216" s="228"/>
      <c r="B216" s="228"/>
      <c r="C216" s="228"/>
      <c r="D216" s="228"/>
      <c r="E216" s="228"/>
      <c r="F216" s="228"/>
      <c r="G216" s="228"/>
      <c r="H216" s="228"/>
      <c r="I216" s="228"/>
      <c r="J216" s="228"/>
      <c r="K216" s="228"/>
      <c r="L216" s="228"/>
      <c r="M216" s="228"/>
      <c r="N216" s="228"/>
      <c r="O216" s="228"/>
      <c r="P216" s="228"/>
      <c r="Q216" s="228"/>
    </row>
    <row r="217">
      <c r="A217" s="228"/>
      <c r="B217" s="228"/>
      <c r="C217" s="228"/>
      <c r="D217" s="228"/>
      <c r="E217" s="228"/>
      <c r="F217" s="228"/>
      <c r="G217" s="228"/>
      <c r="H217" s="228"/>
      <c r="I217" s="228"/>
      <c r="J217" s="228"/>
      <c r="K217" s="228"/>
      <c r="L217" s="228"/>
      <c r="M217" s="228"/>
      <c r="N217" s="228"/>
      <c r="O217" s="228"/>
      <c r="P217" s="228"/>
      <c r="Q217" s="228"/>
    </row>
    <row r="218">
      <c r="A218" s="228"/>
      <c r="B218" s="228"/>
      <c r="C218" s="228"/>
      <c r="D218" s="228"/>
      <c r="E218" s="228"/>
      <c r="F218" s="228"/>
      <c r="G218" s="228"/>
      <c r="H218" s="228"/>
      <c r="I218" s="228"/>
      <c r="J218" s="228"/>
      <c r="K218" s="228"/>
      <c r="L218" s="228"/>
      <c r="M218" s="228"/>
      <c r="N218" s="228"/>
      <c r="O218" s="228"/>
      <c r="P218" s="228"/>
      <c r="Q218" s="228"/>
    </row>
    <row r="219">
      <c r="A219" s="228"/>
      <c r="B219" s="228"/>
      <c r="C219" s="228"/>
      <c r="D219" s="228"/>
      <c r="E219" s="228"/>
      <c r="F219" s="228"/>
      <c r="G219" s="228"/>
      <c r="H219" s="228"/>
      <c r="I219" s="228"/>
      <c r="J219" s="228"/>
      <c r="K219" s="228"/>
      <c r="L219" s="228"/>
      <c r="M219" s="228"/>
      <c r="N219" s="228"/>
      <c r="O219" s="228"/>
      <c r="P219" s="228"/>
      <c r="Q219" s="228"/>
    </row>
    <row r="220">
      <c r="A220" s="228"/>
      <c r="B220" s="228"/>
      <c r="C220" s="228"/>
      <c r="D220" s="228"/>
      <c r="E220" s="228"/>
      <c r="F220" s="228"/>
      <c r="G220" s="228"/>
      <c r="H220" s="228"/>
      <c r="I220" s="228"/>
      <c r="J220" s="228"/>
      <c r="K220" s="228"/>
      <c r="L220" s="228"/>
      <c r="M220" s="228"/>
      <c r="N220" s="228"/>
      <c r="O220" s="228"/>
      <c r="P220" s="228"/>
      <c r="Q220" s="228"/>
    </row>
    <row r="221">
      <c r="A221" s="228"/>
      <c r="B221" s="228"/>
      <c r="C221" s="228"/>
      <c r="D221" s="228"/>
      <c r="E221" s="228"/>
      <c r="F221" s="228"/>
      <c r="G221" s="228"/>
      <c r="H221" s="228"/>
      <c r="I221" s="228"/>
      <c r="J221" s="228"/>
      <c r="K221" s="228"/>
      <c r="L221" s="228"/>
      <c r="M221" s="228"/>
      <c r="N221" s="228"/>
      <c r="O221" s="228"/>
      <c r="P221" s="228"/>
      <c r="Q221" s="228"/>
    </row>
    <row r="222">
      <c r="A222" s="228"/>
      <c r="B222" s="228"/>
      <c r="C222" s="228"/>
      <c r="D222" s="228"/>
      <c r="E222" s="228"/>
      <c r="F222" s="228"/>
      <c r="G222" s="228"/>
      <c r="H222" s="228"/>
      <c r="I222" s="228"/>
      <c r="J222" s="228"/>
      <c r="K222" s="228"/>
      <c r="L222" s="228"/>
      <c r="M222" s="228"/>
      <c r="N222" s="228"/>
      <c r="O222" s="228"/>
      <c r="P222" s="228"/>
      <c r="Q222" s="228"/>
    </row>
    <row r="223">
      <c r="A223" s="228"/>
      <c r="B223" s="228"/>
      <c r="C223" s="228"/>
      <c r="D223" s="228"/>
      <c r="E223" s="228"/>
      <c r="F223" s="228"/>
      <c r="G223" s="228"/>
      <c r="H223" s="228"/>
      <c r="I223" s="228"/>
      <c r="J223" s="228"/>
      <c r="K223" s="228"/>
      <c r="L223" s="228"/>
      <c r="M223" s="228"/>
      <c r="N223" s="228"/>
      <c r="O223" s="228"/>
      <c r="P223" s="228"/>
      <c r="Q223" s="228"/>
    </row>
    <row r="224">
      <c r="A224" s="228"/>
      <c r="B224" s="228"/>
      <c r="C224" s="228"/>
      <c r="D224" s="228"/>
      <c r="E224" s="228"/>
      <c r="F224" s="228"/>
      <c r="G224" s="228"/>
      <c r="H224" s="228"/>
      <c r="I224" s="228"/>
      <c r="J224" s="228"/>
      <c r="K224" s="228"/>
      <c r="L224" s="228"/>
      <c r="M224" s="228"/>
      <c r="N224" s="228"/>
      <c r="O224" s="228"/>
      <c r="P224" s="228"/>
      <c r="Q224" s="228"/>
    </row>
    <row r="225">
      <c r="A225" s="228"/>
      <c r="B225" s="228"/>
      <c r="C225" s="228"/>
      <c r="D225" s="228"/>
      <c r="E225" s="228"/>
      <c r="F225" s="228"/>
      <c r="G225" s="228"/>
      <c r="H225" s="228"/>
      <c r="I225" s="228"/>
      <c r="J225" s="228"/>
      <c r="K225" s="228"/>
      <c r="L225" s="228"/>
      <c r="M225" s="228"/>
      <c r="N225" s="228"/>
      <c r="O225" s="228"/>
      <c r="P225" s="228"/>
      <c r="Q225" s="228"/>
    </row>
    <row r="226">
      <c r="A226" s="228"/>
      <c r="B226" s="228"/>
      <c r="C226" s="228"/>
      <c r="D226" s="228"/>
      <c r="E226" s="228"/>
      <c r="F226" s="228"/>
      <c r="G226" s="228"/>
      <c r="H226" s="228"/>
      <c r="I226" s="228"/>
      <c r="J226" s="228"/>
      <c r="K226" s="228"/>
      <c r="L226" s="228"/>
      <c r="M226" s="228"/>
      <c r="N226" s="228"/>
      <c r="O226" s="228"/>
      <c r="P226" s="228"/>
      <c r="Q226" s="228"/>
    </row>
    <row r="227">
      <c r="A227" s="228"/>
      <c r="B227" s="228"/>
      <c r="C227" s="228"/>
      <c r="D227" s="228"/>
      <c r="E227" s="228"/>
      <c r="F227" s="228"/>
      <c r="G227" s="228"/>
      <c r="H227" s="228"/>
      <c r="I227" s="228"/>
      <c r="J227" s="228"/>
      <c r="K227" s="228"/>
      <c r="L227" s="228"/>
      <c r="M227" s="228"/>
      <c r="N227" s="228"/>
      <c r="O227" s="228"/>
      <c r="P227" s="228"/>
      <c r="Q227" s="228"/>
    </row>
    <row r="228">
      <c r="A228" s="228"/>
      <c r="B228" s="228"/>
      <c r="C228" s="228"/>
      <c r="D228" s="228"/>
      <c r="E228" s="228"/>
      <c r="F228" s="228"/>
      <c r="G228" s="228"/>
      <c r="H228" s="228"/>
      <c r="I228" s="228"/>
      <c r="J228" s="228"/>
      <c r="K228" s="228"/>
      <c r="L228" s="228"/>
      <c r="M228" s="228"/>
      <c r="N228" s="228"/>
      <c r="O228" s="228"/>
      <c r="P228" s="228"/>
      <c r="Q228" s="228"/>
    </row>
    <row r="229">
      <c r="A229" s="228"/>
      <c r="B229" s="228"/>
      <c r="C229" s="228"/>
      <c r="D229" s="228"/>
      <c r="E229" s="228"/>
      <c r="F229" s="228"/>
      <c r="G229" s="228"/>
      <c r="H229" s="228"/>
      <c r="I229" s="228"/>
      <c r="J229" s="228"/>
      <c r="K229" s="228"/>
      <c r="L229" s="228"/>
      <c r="M229" s="228"/>
      <c r="N229" s="228"/>
      <c r="O229" s="228"/>
      <c r="P229" s="228"/>
      <c r="Q229" s="228"/>
    </row>
    <row r="230">
      <c r="A230" s="228"/>
      <c r="B230" s="228"/>
      <c r="C230" s="228"/>
      <c r="D230" s="228"/>
      <c r="E230" s="228"/>
      <c r="F230" s="228"/>
      <c r="G230" s="228"/>
      <c r="H230" s="228"/>
      <c r="I230" s="228"/>
      <c r="J230" s="228"/>
      <c r="K230" s="228"/>
      <c r="L230" s="228"/>
      <c r="M230" s="228"/>
      <c r="N230" s="228"/>
      <c r="O230" s="228"/>
      <c r="P230" s="228"/>
      <c r="Q230" s="228"/>
    </row>
    <row r="231">
      <c r="A231" s="228"/>
      <c r="B231" s="228"/>
      <c r="C231" s="228"/>
      <c r="D231" s="228"/>
      <c r="E231" s="228"/>
      <c r="F231" s="228"/>
      <c r="G231" s="228"/>
      <c r="H231" s="228"/>
      <c r="I231" s="228"/>
      <c r="J231" s="228"/>
      <c r="K231" s="228"/>
      <c r="L231" s="228"/>
      <c r="M231" s="228"/>
      <c r="N231" s="228"/>
      <c r="O231" s="228"/>
      <c r="P231" s="228"/>
      <c r="Q231" s="228"/>
    </row>
    <row r="232">
      <c r="A232" s="228"/>
      <c r="B232" s="228"/>
      <c r="C232" s="228"/>
      <c r="D232" s="228"/>
      <c r="E232" s="228"/>
      <c r="F232" s="228"/>
      <c r="G232" s="228"/>
      <c r="H232" s="228"/>
      <c r="I232" s="228"/>
      <c r="J232" s="228"/>
      <c r="K232" s="228"/>
      <c r="L232" s="228"/>
      <c r="M232" s="228"/>
      <c r="N232" s="228"/>
      <c r="O232" s="228"/>
      <c r="P232" s="228"/>
      <c r="Q232" s="228"/>
    </row>
    <row r="233">
      <c r="A233" s="228"/>
      <c r="B233" s="228"/>
      <c r="C233" s="228"/>
      <c r="D233" s="228"/>
      <c r="E233" s="228"/>
      <c r="F233" s="228"/>
      <c r="G233" s="228"/>
      <c r="H233" s="228"/>
      <c r="I233" s="228"/>
      <c r="J233" s="228"/>
      <c r="K233" s="228"/>
      <c r="L233" s="228"/>
      <c r="M233" s="228"/>
      <c r="N233" s="228"/>
      <c r="O233" s="228"/>
      <c r="P233" s="228"/>
      <c r="Q233" s="228"/>
    </row>
    <row r="234">
      <c r="A234" s="228"/>
      <c r="B234" s="228"/>
      <c r="C234" s="228"/>
      <c r="D234" s="228"/>
      <c r="E234" s="228"/>
      <c r="F234" s="228"/>
      <c r="G234" s="228"/>
      <c r="H234" s="228"/>
      <c r="I234" s="228"/>
      <c r="J234" s="228"/>
      <c r="K234" s="228"/>
      <c r="L234" s="228"/>
      <c r="M234" s="228"/>
      <c r="N234" s="228"/>
      <c r="O234" s="228"/>
      <c r="P234" s="228"/>
      <c r="Q234" s="228"/>
    </row>
    <row r="235">
      <c r="A235" s="228"/>
      <c r="B235" s="228"/>
      <c r="C235" s="228"/>
      <c r="D235" s="228"/>
      <c r="E235" s="228"/>
      <c r="F235" s="228"/>
      <c r="G235" s="228"/>
      <c r="H235" s="228"/>
      <c r="I235" s="228"/>
      <c r="J235" s="228"/>
      <c r="K235" s="228"/>
      <c r="L235" s="228"/>
      <c r="M235" s="228"/>
      <c r="N235" s="228"/>
      <c r="O235" s="228"/>
      <c r="P235" s="228"/>
      <c r="Q235" s="228"/>
    </row>
    <row r="236">
      <c r="A236" s="228"/>
      <c r="B236" s="228"/>
      <c r="C236" s="228"/>
      <c r="D236" s="228"/>
      <c r="E236" s="228"/>
      <c r="F236" s="228"/>
      <c r="G236" s="228"/>
      <c r="H236" s="228"/>
      <c r="I236" s="228"/>
      <c r="J236" s="228"/>
      <c r="K236" s="228"/>
      <c r="L236" s="228"/>
      <c r="M236" s="228"/>
      <c r="N236" s="228"/>
      <c r="O236" s="228"/>
      <c r="P236" s="228"/>
      <c r="Q236" s="228"/>
    </row>
    <row r="237">
      <c r="A237" s="228"/>
      <c r="B237" s="228"/>
      <c r="C237" s="228"/>
      <c r="D237" s="228"/>
      <c r="E237" s="228"/>
      <c r="F237" s="228"/>
      <c r="G237" s="228"/>
      <c r="H237" s="228"/>
      <c r="I237" s="228"/>
      <c r="J237" s="228"/>
      <c r="K237" s="228"/>
      <c r="L237" s="228"/>
      <c r="M237" s="228"/>
      <c r="N237" s="228"/>
      <c r="O237" s="228"/>
      <c r="P237" s="228"/>
      <c r="Q237" s="228"/>
    </row>
    <row r="238">
      <c r="A238" s="228"/>
      <c r="B238" s="228"/>
      <c r="C238" s="228"/>
      <c r="D238" s="228"/>
      <c r="E238" s="228"/>
      <c r="F238" s="228"/>
      <c r="G238" s="228"/>
      <c r="H238" s="228"/>
      <c r="I238" s="228"/>
      <c r="J238" s="228"/>
      <c r="K238" s="228"/>
      <c r="L238" s="228"/>
      <c r="M238" s="228"/>
      <c r="N238" s="228"/>
      <c r="O238" s="228"/>
      <c r="P238" s="228"/>
      <c r="Q238" s="228"/>
    </row>
    <row r="239">
      <c r="A239" s="228"/>
      <c r="B239" s="228"/>
      <c r="C239" s="228"/>
      <c r="D239" s="228"/>
      <c r="E239" s="228"/>
      <c r="F239" s="228"/>
      <c r="G239" s="228"/>
      <c r="H239" s="228"/>
      <c r="I239" s="228"/>
      <c r="J239" s="228"/>
      <c r="K239" s="228"/>
      <c r="L239" s="228"/>
      <c r="M239" s="228"/>
      <c r="N239" s="228"/>
      <c r="O239" s="228"/>
      <c r="P239" s="228"/>
      <c r="Q239" s="228"/>
    </row>
    <row r="240">
      <c r="A240" s="228"/>
      <c r="B240" s="228"/>
      <c r="C240" s="228"/>
      <c r="D240" s="228"/>
      <c r="E240" s="228"/>
      <c r="F240" s="228"/>
      <c r="G240" s="228"/>
      <c r="H240" s="228"/>
      <c r="I240" s="228"/>
      <c r="J240" s="228"/>
      <c r="K240" s="228"/>
      <c r="L240" s="228"/>
      <c r="M240" s="228"/>
      <c r="N240" s="228"/>
      <c r="O240" s="228"/>
      <c r="P240" s="228"/>
      <c r="Q240" s="228"/>
    </row>
    <row r="241">
      <c r="A241" s="228"/>
      <c r="B241" s="228"/>
      <c r="C241" s="228"/>
      <c r="D241" s="228"/>
      <c r="E241" s="228"/>
      <c r="F241" s="228"/>
      <c r="G241" s="228"/>
      <c r="H241" s="228"/>
      <c r="I241" s="228"/>
      <c r="J241" s="228"/>
      <c r="K241" s="228"/>
      <c r="L241" s="228"/>
      <c r="M241" s="228"/>
      <c r="N241" s="228"/>
      <c r="O241" s="228"/>
      <c r="P241" s="228"/>
      <c r="Q241" s="228"/>
    </row>
    <row r="242">
      <c r="A242" s="228"/>
      <c r="B242" s="228"/>
      <c r="C242" s="228"/>
      <c r="D242" s="228"/>
      <c r="E242" s="228"/>
      <c r="F242" s="228"/>
      <c r="G242" s="228"/>
      <c r="H242" s="228"/>
      <c r="I242" s="228"/>
      <c r="J242" s="228"/>
      <c r="K242" s="228"/>
      <c r="L242" s="228"/>
      <c r="M242" s="228"/>
      <c r="N242" s="228"/>
      <c r="O242" s="228"/>
      <c r="P242" s="228"/>
      <c r="Q242" s="228"/>
    </row>
    <row r="243">
      <c r="A243" s="228"/>
      <c r="B243" s="228"/>
      <c r="C243" s="228"/>
      <c r="D243" s="228"/>
      <c r="E243" s="228"/>
      <c r="F243" s="228"/>
      <c r="G243" s="228"/>
      <c r="H243" s="228"/>
      <c r="I243" s="228"/>
      <c r="J243" s="228"/>
      <c r="K243" s="228"/>
      <c r="L243" s="228"/>
      <c r="M243" s="228"/>
      <c r="N243" s="228"/>
      <c r="O243" s="228"/>
      <c r="P243" s="228"/>
      <c r="Q243" s="228"/>
    </row>
    <row r="244">
      <c r="A244" s="228"/>
      <c r="B244" s="228"/>
      <c r="C244" s="228"/>
      <c r="D244" s="228"/>
      <c r="E244" s="228"/>
      <c r="F244" s="228"/>
      <c r="G244" s="228"/>
      <c r="H244" s="228"/>
      <c r="I244" s="228"/>
      <c r="J244" s="228"/>
      <c r="K244" s="228"/>
      <c r="L244" s="228"/>
      <c r="M244" s="228"/>
      <c r="N244" s="228"/>
      <c r="O244" s="228"/>
      <c r="P244" s="228"/>
      <c r="Q244" s="228"/>
    </row>
    <row r="245">
      <c r="A245" s="228"/>
      <c r="B245" s="228"/>
      <c r="C245" s="228"/>
      <c r="D245" s="228"/>
      <c r="E245" s="228"/>
      <c r="F245" s="228"/>
      <c r="G245" s="228"/>
      <c r="H245" s="228"/>
      <c r="I245" s="228"/>
      <c r="J245" s="228"/>
      <c r="K245" s="228"/>
      <c r="L245" s="228"/>
      <c r="M245" s="228"/>
      <c r="N245" s="228"/>
      <c r="O245" s="228"/>
      <c r="P245" s="228"/>
      <c r="Q245" s="228"/>
    </row>
    <row r="246">
      <c r="A246" s="228"/>
      <c r="B246" s="228"/>
      <c r="C246" s="228"/>
      <c r="D246" s="228"/>
      <c r="E246" s="228"/>
      <c r="F246" s="228"/>
      <c r="G246" s="228"/>
      <c r="H246" s="228"/>
      <c r="I246" s="228"/>
      <c r="J246" s="228"/>
      <c r="K246" s="228"/>
      <c r="L246" s="228"/>
      <c r="M246" s="228"/>
      <c r="N246" s="228"/>
      <c r="O246" s="228"/>
      <c r="P246" s="228"/>
      <c r="Q246" s="228"/>
    </row>
    <row r="247">
      <c r="A247" s="228"/>
      <c r="B247" s="228"/>
      <c r="C247" s="228"/>
      <c r="D247" s="228"/>
      <c r="E247" s="228"/>
      <c r="F247" s="228"/>
      <c r="G247" s="228"/>
      <c r="H247" s="228"/>
      <c r="I247" s="228"/>
      <c r="J247" s="228"/>
      <c r="K247" s="228"/>
      <c r="L247" s="228"/>
      <c r="M247" s="228"/>
      <c r="N247" s="228"/>
      <c r="O247" s="228"/>
      <c r="P247" s="228"/>
      <c r="Q247" s="228"/>
    </row>
    <row r="248">
      <c r="A248" s="228"/>
      <c r="B248" s="228"/>
      <c r="C248" s="228"/>
      <c r="D248" s="228"/>
      <c r="E248" s="228"/>
      <c r="F248" s="228"/>
      <c r="G248" s="228"/>
      <c r="H248" s="228"/>
      <c r="I248" s="228"/>
      <c r="J248" s="228"/>
      <c r="K248" s="228"/>
      <c r="L248" s="228"/>
      <c r="M248" s="228"/>
      <c r="N248" s="228"/>
      <c r="O248" s="228"/>
      <c r="P248" s="228"/>
      <c r="Q248" s="228"/>
    </row>
    <row r="249">
      <c r="A249" s="228"/>
      <c r="B249" s="228"/>
      <c r="C249" s="228"/>
      <c r="D249" s="228"/>
      <c r="E249" s="228"/>
      <c r="F249" s="228"/>
      <c r="G249" s="228"/>
      <c r="H249" s="228"/>
      <c r="I249" s="228"/>
      <c r="J249" s="228"/>
      <c r="K249" s="228"/>
      <c r="L249" s="228"/>
      <c r="M249" s="228"/>
      <c r="N249" s="228"/>
      <c r="O249" s="228"/>
      <c r="P249" s="228"/>
      <c r="Q249" s="228"/>
    </row>
    <row r="250">
      <c r="A250" s="228"/>
      <c r="B250" s="228"/>
      <c r="C250" s="228"/>
      <c r="D250" s="228"/>
      <c r="E250" s="228"/>
      <c r="F250" s="228"/>
      <c r="G250" s="228"/>
      <c r="H250" s="228"/>
      <c r="I250" s="228"/>
      <c r="J250" s="228"/>
      <c r="K250" s="228"/>
      <c r="L250" s="228"/>
      <c r="M250" s="228"/>
      <c r="N250" s="228"/>
      <c r="O250" s="228"/>
      <c r="P250" s="228"/>
      <c r="Q250" s="228"/>
    </row>
    <row r="251">
      <c r="A251" s="228"/>
      <c r="B251" s="228"/>
      <c r="C251" s="228"/>
      <c r="D251" s="228"/>
      <c r="E251" s="228"/>
      <c r="F251" s="228"/>
      <c r="G251" s="228"/>
      <c r="H251" s="228"/>
      <c r="I251" s="228"/>
      <c r="J251" s="228"/>
      <c r="K251" s="228"/>
      <c r="L251" s="228"/>
      <c r="M251" s="228"/>
      <c r="N251" s="228"/>
      <c r="O251" s="228"/>
      <c r="P251" s="228"/>
      <c r="Q251" s="228"/>
    </row>
    <row r="252">
      <c r="A252" s="228"/>
      <c r="B252" s="228"/>
      <c r="C252" s="228"/>
      <c r="D252" s="228"/>
      <c r="E252" s="228"/>
      <c r="F252" s="228"/>
      <c r="G252" s="228"/>
      <c r="H252" s="228"/>
      <c r="I252" s="228"/>
      <c r="J252" s="228"/>
      <c r="K252" s="228"/>
      <c r="L252" s="228"/>
      <c r="M252" s="228"/>
      <c r="N252" s="228"/>
      <c r="O252" s="228"/>
      <c r="P252" s="228"/>
      <c r="Q252" s="228"/>
    </row>
    <row r="253">
      <c r="A253" s="228"/>
      <c r="B253" s="228"/>
      <c r="C253" s="228"/>
      <c r="D253" s="228"/>
      <c r="E253" s="228"/>
      <c r="F253" s="228"/>
      <c r="G253" s="228"/>
      <c r="H253" s="228"/>
      <c r="I253" s="228"/>
      <c r="J253" s="228"/>
      <c r="K253" s="228"/>
      <c r="L253" s="228"/>
      <c r="M253" s="228"/>
      <c r="N253" s="228"/>
      <c r="O253" s="228"/>
      <c r="P253" s="228"/>
      <c r="Q253" s="228"/>
    </row>
    <row r="254">
      <c r="A254" s="228"/>
      <c r="B254" s="228"/>
      <c r="C254" s="228"/>
      <c r="D254" s="228"/>
      <c r="E254" s="228"/>
      <c r="F254" s="228"/>
      <c r="G254" s="228"/>
      <c r="H254" s="228"/>
      <c r="I254" s="228"/>
      <c r="J254" s="228"/>
      <c r="K254" s="228"/>
      <c r="L254" s="228"/>
      <c r="M254" s="228"/>
      <c r="N254" s="228"/>
      <c r="O254" s="228"/>
      <c r="P254" s="228"/>
      <c r="Q254" s="228"/>
    </row>
    <row r="255">
      <c r="A255" s="228"/>
      <c r="B255" s="228"/>
      <c r="C255" s="228"/>
      <c r="D255" s="228"/>
      <c r="E255" s="228"/>
      <c r="F255" s="228"/>
      <c r="G255" s="228"/>
      <c r="H255" s="228"/>
      <c r="I255" s="228"/>
      <c r="J255" s="228"/>
      <c r="K255" s="228"/>
      <c r="L255" s="228"/>
      <c r="M255" s="228"/>
      <c r="N255" s="228"/>
      <c r="O255" s="228"/>
      <c r="P255" s="228"/>
      <c r="Q255" s="228"/>
    </row>
    <row r="256">
      <c r="A256" s="228"/>
      <c r="B256" s="228"/>
      <c r="C256" s="228"/>
      <c r="D256" s="228"/>
      <c r="E256" s="228"/>
      <c r="F256" s="228"/>
      <c r="G256" s="228"/>
      <c r="H256" s="228"/>
      <c r="I256" s="228"/>
      <c r="J256" s="228"/>
      <c r="K256" s="228"/>
      <c r="L256" s="228"/>
      <c r="M256" s="228"/>
      <c r="N256" s="228"/>
      <c r="O256" s="228"/>
      <c r="P256" s="228"/>
      <c r="Q256" s="228"/>
    </row>
    <row r="257">
      <c r="A257" s="228"/>
      <c r="B257" s="228"/>
      <c r="C257" s="228"/>
      <c r="D257" s="228"/>
      <c r="E257" s="228"/>
      <c r="F257" s="228"/>
      <c r="G257" s="228"/>
      <c r="H257" s="228"/>
      <c r="I257" s="228"/>
      <c r="J257" s="228"/>
      <c r="K257" s="228"/>
      <c r="L257" s="228"/>
      <c r="M257" s="228"/>
      <c r="N257" s="228"/>
      <c r="O257" s="228"/>
      <c r="P257" s="228"/>
      <c r="Q257" s="228"/>
    </row>
    <row r="258">
      <c r="A258" s="228"/>
      <c r="B258" s="228"/>
      <c r="C258" s="228"/>
      <c r="D258" s="228"/>
      <c r="E258" s="228"/>
      <c r="F258" s="228"/>
      <c r="G258" s="228"/>
      <c r="H258" s="228"/>
      <c r="I258" s="228"/>
      <c r="J258" s="228"/>
      <c r="K258" s="228"/>
      <c r="L258" s="228"/>
      <c r="M258" s="228"/>
      <c r="N258" s="228"/>
      <c r="O258" s="228"/>
      <c r="P258" s="228"/>
      <c r="Q258" s="228"/>
    </row>
    <row r="259">
      <c r="A259" s="228"/>
      <c r="B259" s="228"/>
      <c r="C259" s="228"/>
      <c r="D259" s="228"/>
      <c r="E259" s="228"/>
      <c r="F259" s="228"/>
      <c r="G259" s="228"/>
      <c r="H259" s="228"/>
      <c r="I259" s="228"/>
      <c r="J259" s="228"/>
      <c r="K259" s="228"/>
      <c r="L259" s="228"/>
      <c r="M259" s="228"/>
      <c r="N259" s="228"/>
      <c r="O259" s="228"/>
      <c r="P259" s="228"/>
      <c r="Q259" s="228"/>
    </row>
    <row r="260">
      <c r="A260" s="228"/>
      <c r="B260" s="228"/>
      <c r="C260" s="228"/>
      <c r="D260" s="228"/>
      <c r="E260" s="228"/>
      <c r="F260" s="228"/>
      <c r="G260" s="228"/>
      <c r="H260" s="228"/>
      <c r="I260" s="228"/>
      <c r="J260" s="228"/>
      <c r="K260" s="228"/>
      <c r="L260" s="228"/>
      <c r="M260" s="228"/>
      <c r="N260" s="228"/>
      <c r="O260" s="228"/>
      <c r="P260" s="228"/>
      <c r="Q260" s="228"/>
    </row>
    <row r="261">
      <c r="A261" s="228"/>
      <c r="B261" s="228"/>
      <c r="C261" s="228"/>
      <c r="D261" s="228"/>
      <c r="E261" s="228"/>
      <c r="F261" s="228"/>
      <c r="G261" s="228"/>
      <c r="H261" s="228"/>
      <c r="I261" s="228"/>
      <c r="J261" s="228"/>
      <c r="K261" s="228"/>
      <c r="L261" s="228"/>
      <c r="M261" s="228"/>
      <c r="N261" s="228"/>
      <c r="O261" s="228"/>
      <c r="P261" s="228"/>
      <c r="Q261" s="228"/>
    </row>
    <row r="262">
      <c r="A262" s="228"/>
      <c r="B262" s="228"/>
      <c r="C262" s="228"/>
      <c r="D262" s="228"/>
      <c r="E262" s="228"/>
      <c r="F262" s="228"/>
      <c r="G262" s="228"/>
      <c r="H262" s="228"/>
      <c r="I262" s="228"/>
      <c r="J262" s="228"/>
      <c r="K262" s="228"/>
      <c r="L262" s="228"/>
      <c r="M262" s="228"/>
      <c r="N262" s="228"/>
      <c r="O262" s="228"/>
      <c r="P262" s="228"/>
      <c r="Q262" s="228"/>
    </row>
    <row r="263">
      <c r="A263" s="228"/>
      <c r="B263" s="228"/>
      <c r="C263" s="228"/>
      <c r="D263" s="228"/>
      <c r="E263" s="228"/>
      <c r="F263" s="228"/>
      <c r="G263" s="228"/>
      <c r="H263" s="228"/>
      <c r="I263" s="228"/>
      <c r="J263" s="228"/>
      <c r="K263" s="228"/>
      <c r="L263" s="228"/>
      <c r="M263" s="228"/>
      <c r="N263" s="228"/>
      <c r="O263" s="228"/>
      <c r="P263" s="228"/>
      <c r="Q263" s="228"/>
    </row>
    <row r="264">
      <c r="A264" s="228"/>
      <c r="B264" s="228"/>
      <c r="C264" s="228"/>
      <c r="D264" s="228"/>
      <c r="E264" s="228"/>
      <c r="F264" s="228"/>
      <c r="G264" s="228"/>
      <c r="H264" s="228"/>
      <c r="I264" s="228"/>
      <c r="J264" s="228"/>
      <c r="K264" s="228"/>
      <c r="L264" s="228"/>
      <c r="M264" s="228"/>
      <c r="N264" s="228"/>
      <c r="O264" s="228"/>
      <c r="P264" s="228"/>
      <c r="Q264" s="228"/>
    </row>
    <row r="265">
      <c r="A265" s="228"/>
      <c r="B265" s="228"/>
      <c r="C265" s="228"/>
      <c r="D265" s="228"/>
      <c r="E265" s="228"/>
      <c r="F265" s="228"/>
      <c r="G265" s="228"/>
      <c r="H265" s="228"/>
      <c r="I265" s="228"/>
      <c r="J265" s="228"/>
      <c r="K265" s="228"/>
      <c r="L265" s="228"/>
      <c r="M265" s="228"/>
      <c r="N265" s="228"/>
      <c r="O265" s="228"/>
      <c r="P265" s="228"/>
      <c r="Q265" s="228"/>
    </row>
    <row r="266">
      <c r="A266" s="228"/>
      <c r="B266" s="228"/>
      <c r="C266" s="228"/>
      <c r="D266" s="228"/>
      <c r="E266" s="228"/>
      <c r="F266" s="228"/>
      <c r="G266" s="228"/>
      <c r="H266" s="228"/>
      <c r="I266" s="228"/>
      <c r="J266" s="228"/>
      <c r="K266" s="228"/>
      <c r="L266" s="228"/>
      <c r="M266" s="228"/>
      <c r="N266" s="228"/>
      <c r="O266" s="228"/>
      <c r="P266" s="228"/>
      <c r="Q266" s="228"/>
    </row>
    <row r="267">
      <c r="A267" s="228"/>
      <c r="B267" s="228"/>
      <c r="C267" s="228"/>
      <c r="D267" s="228"/>
      <c r="E267" s="228"/>
      <c r="F267" s="228"/>
      <c r="G267" s="228"/>
      <c r="H267" s="228"/>
      <c r="I267" s="228"/>
      <c r="J267" s="228"/>
      <c r="K267" s="228"/>
      <c r="L267" s="228"/>
      <c r="M267" s="228"/>
      <c r="N267" s="228"/>
      <c r="O267" s="228"/>
      <c r="P267" s="228"/>
      <c r="Q267" s="228"/>
    </row>
    <row r="268">
      <c r="A268" s="228"/>
      <c r="B268" s="228"/>
      <c r="C268" s="228"/>
      <c r="D268" s="228"/>
      <c r="E268" s="228"/>
      <c r="F268" s="228"/>
      <c r="G268" s="228"/>
      <c r="H268" s="228"/>
      <c r="I268" s="228"/>
      <c r="J268" s="228"/>
      <c r="K268" s="228"/>
      <c r="L268" s="228"/>
      <c r="M268" s="228"/>
      <c r="N268" s="228"/>
      <c r="O268" s="228"/>
      <c r="P268" s="228"/>
      <c r="Q268" s="228"/>
    </row>
    <row r="269">
      <c r="A269" s="228"/>
      <c r="B269" s="228"/>
      <c r="C269" s="228"/>
      <c r="D269" s="228"/>
      <c r="E269" s="228"/>
      <c r="F269" s="228"/>
      <c r="G269" s="228"/>
      <c r="H269" s="228"/>
      <c r="I269" s="228"/>
      <c r="J269" s="228"/>
      <c r="K269" s="228"/>
      <c r="L269" s="228"/>
      <c r="M269" s="228"/>
      <c r="N269" s="228"/>
      <c r="O269" s="228"/>
      <c r="P269" s="228"/>
      <c r="Q269" s="228"/>
    </row>
    <row r="270">
      <c r="A270" s="228"/>
      <c r="B270" s="228"/>
      <c r="C270" s="228"/>
      <c r="D270" s="228"/>
      <c r="E270" s="228"/>
      <c r="F270" s="228"/>
      <c r="G270" s="228"/>
      <c r="H270" s="228"/>
      <c r="I270" s="228"/>
      <c r="J270" s="228"/>
      <c r="K270" s="228"/>
      <c r="L270" s="228"/>
      <c r="M270" s="228"/>
      <c r="N270" s="228"/>
      <c r="O270" s="228"/>
      <c r="P270" s="228"/>
      <c r="Q270" s="228"/>
    </row>
    <row r="271">
      <c r="A271" s="228"/>
      <c r="B271" s="228"/>
      <c r="C271" s="228"/>
      <c r="D271" s="228"/>
      <c r="E271" s="228"/>
      <c r="F271" s="228"/>
      <c r="G271" s="228"/>
      <c r="H271" s="228"/>
      <c r="I271" s="228"/>
      <c r="J271" s="228"/>
      <c r="K271" s="228"/>
      <c r="L271" s="228"/>
      <c r="M271" s="228"/>
      <c r="N271" s="228"/>
      <c r="O271" s="228"/>
      <c r="P271" s="228"/>
      <c r="Q271" s="228"/>
    </row>
    <row r="272">
      <c r="A272" s="228"/>
      <c r="B272" s="228"/>
      <c r="C272" s="228"/>
      <c r="D272" s="228"/>
      <c r="E272" s="228"/>
      <c r="F272" s="228"/>
      <c r="G272" s="228"/>
      <c r="H272" s="228"/>
      <c r="I272" s="228"/>
      <c r="J272" s="228"/>
      <c r="K272" s="228"/>
      <c r="L272" s="228"/>
      <c r="M272" s="228"/>
      <c r="N272" s="228"/>
      <c r="O272" s="228"/>
      <c r="P272" s="228"/>
      <c r="Q272" s="228"/>
    </row>
    <row r="273">
      <c r="A273" s="228"/>
      <c r="B273" s="228"/>
      <c r="C273" s="228"/>
      <c r="D273" s="228"/>
      <c r="E273" s="228"/>
      <c r="F273" s="228"/>
      <c r="G273" s="228"/>
      <c r="H273" s="228"/>
      <c r="I273" s="228"/>
      <c r="J273" s="228"/>
      <c r="K273" s="228"/>
      <c r="L273" s="228"/>
      <c r="M273" s="228"/>
      <c r="N273" s="228"/>
      <c r="O273" s="228"/>
      <c r="P273" s="228"/>
      <c r="Q273" s="228"/>
    </row>
    <row r="274">
      <c r="A274" s="228"/>
      <c r="B274" s="228"/>
      <c r="C274" s="228"/>
      <c r="D274" s="228"/>
      <c r="E274" s="228"/>
      <c r="F274" s="228"/>
      <c r="G274" s="228"/>
      <c r="H274" s="228"/>
      <c r="I274" s="228"/>
      <c r="J274" s="228"/>
      <c r="K274" s="228"/>
      <c r="L274" s="228"/>
      <c r="M274" s="228"/>
      <c r="N274" s="228"/>
      <c r="O274" s="228"/>
      <c r="P274" s="228"/>
      <c r="Q274" s="228"/>
    </row>
    <row r="275">
      <c r="A275" s="228"/>
      <c r="B275" s="228"/>
      <c r="C275" s="228"/>
      <c r="D275" s="228"/>
      <c r="E275" s="228"/>
      <c r="F275" s="228"/>
      <c r="G275" s="228"/>
      <c r="H275" s="228"/>
      <c r="I275" s="228"/>
      <c r="J275" s="228"/>
      <c r="K275" s="228"/>
      <c r="L275" s="228"/>
      <c r="M275" s="228"/>
      <c r="N275" s="228"/>
      <c r="O275" s="228"/>
      <c r="P275" s="228"/>
      <c r="Q275" s="228"/>
    </row>
    <row r="276">
      <c r="A276" s="228"/>
      <c r="B276" s="228"/>
      <c r="C276" s="228"/>
      <c r="D276" s="228"/>
      <c r="E276" s="228"/>
      <c r="F276" s="228"/>
      <c r="G276" s="228"/>
      <c r="H276" s="228"/>
      <c r="I276" s="228"/>
      <c r="J276" s="228"/>
      <c r="K276" s="228"/>
      <c r="L276" s="228"/>
      <c r="M276" s="228"/>
      <c r="N276" s="228"/>
      <c r="O276" s="228"/>
      <c r="P276" s="228"/>
      <c r="Q276" s="228"/>
    </row>
    <row r="277">
      <c r="A277" s="228"/>
      <c r="B277" s="228"/>
      <c r="C277" s="228"/>
      <c r="D277" s="228"/>
      <c r="E277" s="228"/>
      <c r="F277" s="228"/>
      <c r="G277" s="228"/>
      <c r="H277" s="228"/>
      <c r="I277" s="228"/>
      <c r="J277" s="228"/>
      <c r="K277" s="228"/>
      <c r="L277" s="228"/>
      <c r="M277" s="228"/>
      <c r="N277" s="228"/>
      <c r="O277" s="228"/>
      <c r="P277" s="228"/>
      <c r="Q277" s="228"/>
    </row>
    <row r="278">
      <c r="A278" s="228"/>
      <c r="B278" s="228"/>
      <c r="C278" s="228"/>
      <c r="D278" s="228"/>
      <c r="E278" s="228"/>
      <c r="F278" s="228"/>
      <c r="G278" s="228"/>
      <c r="H278" s="228"/>
      <c r="I278" s="228"/>
      <c r="J278" s="228"/>
      <c r="K278" s="228"/>
      <c r="L278" s="228"/>
      <c r="M278" s="228"/>
      <c r="N278" s="228"/>
      <c r="O278" s="228"/>
      <c r="P278" s="228"/>
      <c r="Q278" s="228"/>
    </row>
    <row r="279">
      <c r="A279" s="228"/>
      <c r="B279" s="228"/>
      <c r="C279" s="228"/>
      <c r="D279" s="228"/>
      <c r="E279" s="228"/>
      <c r="F279" s="228"/>
      <c r="G279" s="228"/>
      <c r="H279" s="228"/>
      <c r="I279" s="228"/>
      <c r="J279" s="228"/>
      <c r="K279" s="228"/>
      <c r="L279" s="228"/>
      <c r="M279" s="228"/>
      <c r="N279" s="228"/>
      <c r="O279" s="228"/>
      <c r="P279" s="228"/>
      <c r="Q279" s="228"/>
    </row>
    <row r="280">
      <c r="A280" s="228"/>
      <c r="B280" s="228"/>
      <c r="C280" s="228"/>
      <c r="D280" s="228"/>
      <c r="E280" s="228"/>
      <c r="F280" s="228"/>
      <c r="G280" s="228"/>
      <c r="H280" s="228"/>
      <c r="I280" s="228"/>
      <c r="J280" s="228"/>
      <c r="K280" s="228"/>
      <c r="L280" s="228"/>
      <c r="M280" s="228"/>
      <c r="N280" s="228"/>
      <c r="O280" s="228"/>
      <c r="P280" s="228"/>
      <c r="Q280" s="228"/>
    </row>
    <row r="281">
      <c r="A281" s="228"/>
      <c r="B281" s="228"/>
      <c r="C281" s="228"/>
      <c r="D281" s="228"/>
      <c r="E281" s="228"/>
      <c r="F281" s="228"/>
      <c r="G281" s="228"/>
      <c r="H281" s="228"/>
      <c r="I281" s="228"/>
      <c r="J281" s="228"/>
      <c r="K281" s="228"/>
      <c r="L281" s="228"/>
      <c r="M281" s="228"/>
      <c r="N281" s="228"/>
      <c r="O281" s="228"/>
      <c r="P281" s="228"/>
      <c r="Q281" s="228"/>
    </row>
    <row r="282">
      <c r="A282" s="228"/>
      <c r="B282" s="228"/>
      <c r="C282" s="228"/>
      <c r="D282" s="228"/>
      <c r="E282" s="228"/>
      <c r="F282" s="228"/>
      <c r="G282" s="228"/>
      <c r="H282" s="228"/>
      <c r="I282" s="228"/>
      <c r="J282" s="228"/>
      <c r="K282" s="228"/>
      <c r="L282" s="228"/>
      <c r="M282" s="228"/>
      <c r="N282" s="228"/>
      <c r="O282" s="228"/>
      <c r="P282" s="228"/>
      <c r="Q282" s="228"/>
    </row>
    <row r="283">
      <c r="A283" s="228"/>
      <c r="B283" s="228"/>
      <c r="C283" s="228"/>
      <c r="D283" s="228"/>
      <c r="E283" s="228"/>
      <c r="F283" s="228"/>
      <c r="G283" s="228"/>
      <c r="H283" s="228"/>
      <c r="I283" s="228"/>
      <c r="J283" s="228"/>
      <c r="K283" s="228"/>
      <c r="L283" s="228"/>
      <c r="M283" s="228"/>
      <c r="N283" s="228"/>
      <c r="O283" s="228"/>
      <c r="P283" s="228"/>
      <c r="Q283" s="228"/>
    </row>
    <row r="284">
      <c r="A284" s="228"/>
      <c r="B284" s="228"/>
      <c r="C284" s="228"/>
      <c r="D284" s="228"/>
      <c r="E284" s="228"/>
      <c r="F284" s="228"/>
      <c r="G284" s="228"/>
      <c r="H284" s="228"/>
      <c r="I284" s="228"/>
      <c r="J284" s="228"/>
      <c r="K284" s="228"/>
      <c r="L284" s="228"/>
      <c r="M284" s="228"/>
      <c r="N284" s="228"/>
      <c r="O284" s="228"/>
      <c r="P284" s="228"/>
      <c r="Q284" s="228"/>
    </row>
    <row r="285">
      <c r="A285" s="228"/>
      <c r="B285" s="228"/>
      <c r="C285" s="228"/>
      <c r="D285" s="228"/>
      <c r="E285" s="228"/>
      <c r="F285" s="228"/>
      <c r="G285" s="228"/>
      <c r="H285" s="228"/>
      <c r="I285" s="228"/>
      <c r="J285" s="228"/>
      <c r="K285" s="228"/>
      <c r="L285" s="228"/>
      <c r="M285" s="228"/>
      <c r="N285" s="228"/>
      <c r="O285" s="228"/>
      <c r="P285" s="228"/>
      <c r="Q285" s="228"/>
    </row>
    <row r="286">
      <c r="A286" s="228"/>
      <c r="B286" s="228"/>
      <c r="C286" s="228"/>
      <c r="D286" s="228"/>
      <c r="E286" s="228"/>
      <c r="F286" s="228"/>
      <c r="G286" s="228"/>
      <c r="H286" s="228"/>
      <c r="I286" s="228"/>
      <c r="J286" s="228"/>
      <c r="K286" s="228"/>
      <c r="L286" s="228"/>
      <c r="M286" s="228"/>
      <c r="N286" s="228"/>
      <c r="O286" s="228"/>
      <c r="P286" s="228"/>
      <c r="Q286" s="228"/>
    </row>
    <row r="287">
      <c r="A287" s="228"/>
      <c r="B287" s="228"/>
      <c r="C287" s="228"/>
      <c r="D287" s="228"/>
      <c r="E287" s="228"/>
      <c r="F287" s="228"/>
      <c r="G287" s="228"/>
      <c r="H287" s="228"/>
      <c r="I287" s="228"/>
      <c r="J287" s="228"/>
      <c r="K287" s="228"/>
      <c r="L287" s="228"/>
      <c r="M287" s="228"/>
      <c r="N287" s="228"/>
      <c r="O287" s="228"/>
      <c r="P287" s="228"/>
      <c r="Q287" s="228"/>
    </row>
    <row r="288">
      <c r="A288" s="228"/>
      <c r="B288" s="228"/>
      <c r="C288" s="228"/>
      <c r="D288" s="228"/>
      <c r="E288" s="228"/>
      <c r="F288" s="228"/>
      <c r="G288" s="228"/>
      <c r="H288" s="228"/>
      <c r="I288" s="228"/>
      <c r="J288" s="228"/>
      <c r="K288" s="228"/>
      <c r="L288" s="228"/>
      <c r="M288" s="228"/>
      <c r="N288" s="228"/>
      <c r="O288" s="228"/>
      <c r="P288" s="228"/>
      <c r="Q288" s="228"/>
    </row>
    <row r="289">
      <c r="A289" s="228"/>
      <c r="B289" s="228"/>
      <c r="C289" s="228"/>
      <c r="D289" s="228"/>
      <c r="E289" s="228"/>
      <c r="F289" s="228"/>
      <c r="G289" s="228"/>
      <c r="H289" s="228"/>
      <c r="I289" s="228"/>
      <c r="J289" s="228"/>
      <c r="K289" s="228"/>
      <c r="L289" s="228"/>
      <c r="M289" s="228"/>
      <c r="N289" s="228"/>
      <c r="O289" s="228"/>
      <c r="P289" s="228"/>
      <c r="Q289" s="228"/>
    </row>
    <row r="290">
      <c r="A290" s="228"/>
      <c r="B290" s="228"/>
      <c r="C290" s="228"/>
      <c r="D290" s="228"/>
      <c r="E290" s="228"/>
      <c r="F290" s="228"/>
      <c r="G290" s="228"/>
      <c r="H290" s="228"/>
      <c r="I290" s="228"/>
      <c r="J290" s="228"/>
      <c r="K290" s="228"/>
      <c r="L290" s="228"/>
      <c r="M290" s="228"/>
      <c r="N290" s="228"/>
      <c r="O290" s="228"/>
      <c r="P290" s="228"/>
      <c r="Q290" s="228"/>
    </row>
    <row r="291">
      <c r="A291" s="228"/>
      <c r="B291" s="228"/>
      <c r="C291" s="228"/>
      <c r="D291" s="228"/>
      <c r="E291" s="228"/>
      <c r="F291" s="228"/>
      <c r="G291" s="228"/>
      <c r="H291" s="228"/>
      <c r="I291" s="228"/>
      <c r="J291" s="228"/>
      <c r="K291" s="228"/>
      <c r="L291" s="228"/>
      <c r="M291" s="228"/>
      <c r="N291" s="228"/>
      <c r="O291" s="228"/>
      <c r="P291" s="228"/>
      <c r="Q291" s="228"/>
    </row>
    <row r="292">
      <c r="A292" s="228"/>
      <c r="B292" s="228"/>
      <c r="C292" s="228"/>
      <c r="D292" s="228"/>
      <c r="E292" s="228"/>
      <c r="F292" s="228"/>
      <c r="G292" s="228"/>
      <c r="H292" s="228"/>
      <c r="I292" s="228"/>
      <c r="J292" s="228"/>
      <c r="K292" s="228"/>
      <c r="L292" s="228"/>
      <c r="M292" s="228"/>
      <c r="N292" s="228"/>
      <c r="O292" s="228"/>
      <c r="P292" s="228"/>
      <c r="Q292" s="228"/>
    </row>
    <row r="293">
      <c r="A293" s="228"/>
      <c r="B293" s="228"/>
      <c r="C293" s="228"/>
      <c r="D293" s="228"/>
      <c r="E293" s="228"/>
      <c r="F293" s="228"/>
      <c r="G293" s="228"/>
      <c r="H293" s="228"/>
      <c r="I293" s="228"/>
      <c r="J293" s="228"/>
      <c r="K293" s="228"/>
      <c r="L293" s="228"/>
      <c r="M293" s="228"/>
      <c r="N293" s="228"/>
      <c r="O293" s="228"/>
      <c r="P293" s="228"/>
      <c r="Q293" s="228"/>
    </row>
    <row r="294">
      <c r="A294" s="228"/>
      <c r="B294" s="228"/>
      <c r="C294" s="228"/>
      <c r="D294" s="228"/>
      <c r="E294" s="228"/>
      <c r="F294" s="228"/>
      <c r="G294" s="228"/>
      <c r="H294" s="228"/>
      <c r="I294" s="228"/>
      <c r="J294" s="228"/>
      <c r="K294" s="228"/>
      <c r="L294" s="228"/>
      <c r="M294" s="228"/>
      <c r="N294" s="228"/>
      <c r="O294" s="228"/>
      <c r="P294" s="228"/>
      <c r="Q294" s="228"/>
    </row>
    <row r="295">
      <c r="A295" s="228"/>
      <c r="B295" s="228"/>
      <c r="C295" s="228"/>
      <c r="D295" s="228"/>
      <c r="E295" s="228"/>
      <c r="F295" s="228"/>
      <c r="G295" s="228"/>
      <c r="H295" s="228"/>
      <c r="I295" s="228"/>
      <c r="J295" s="228"/>
      <c r="K295" s="228"/>
      <c r="L295" s="228"/>
      <c r="M295" s="228"/>
      <c r="N295" s="228"/>
      <c r="O295" s="228"/>
      <c r="P295" s="228"/>
      <c r="Q295" s="228"/>
    </row>
    <row r="296">
      <c r="A296" s="228"/>
      <c r="B296" s="228"/>
      <c r="C296" s="228"/>
      <c r="D296" s="228"/>
      <c r="E296" s="228"/>
      <c r="F296" s="228"/>
      <c r="G296" s="228"/>
      <c r="H296" s="228"/>
      <c r="I296" s="228"/>
      <c r="J296" s="228"/>
      <c r="K296" s="228"/>
      <c r="L296" s="228"/>
      <c r="M296" s="228"/>
      <c r="N296" s="228"/>
      <c r="O296" s="228"/>
      <c r="P296" s="228"/>
      <c r="Q296" s="228"/>
    </row>
    <row r="297">
      <c r="A297" s="228"/>
      <c r="B297" s="228"/>
      <c r="C297" s="228"/>
      <c r="D297" s="228"/>
      <c r="E297" s="228"/>
      <c r="F297" s="228"/>
      <c r="G297" s="228"/>
      <c r="H297" s="228"/>
      <c r="I297" s="228"/>
      <c r="J297" s="228"/>
      <c r="K297" s="228"/>
      <c r="L297" s="228"/>
      <c r="M297" s="228"/>
      <c r="N297" s="228"/>
      <c r="O297" s="228"/>
      <c r="P297" s="228"/>
      <c r="Q297" s="228"/>
    </row>
    <row r="298">
      <c r="A298" s="228"/>
      <c r="B298" s="228"/>
      <c r="C298" s="228"/>
      <c r="D298" s="228"/>
      <c r="E298" s="228"/>
      <c r="F298" s="228"/>
      <c r="G298" s="228"/>
      <c r="H298" s="228"/>
      <c r="I298" s="228"/>
      <c r="J298" s="228"/>
      <c r="K298" s="228"/>
      <c r="L298" s="228"/>
      <c r="M298" s="228"/>
      <c r="N298" s="228"/>
      <c r="O298" s="228"/>
      <c r="P298" s="228"/>
      <c r="Q298" s="228"/>
    </row>
    <row r="299">
      <c r="A299" s="228"/>
      <c r="B299" s="228"/>
      <c r="C299" s="228"/>
      <c r="D299" s="228"/>
      <c r="E299" s="228"/>
      <c r="F299" s="228"/>
      <c r="G299" s="228"/>
      <c r="H299" s="228"/>
      <c r="I299" s="228"/>
      <c r="J299" s="228"/>
      <c r="K299" s="228"/>
      <c r="L299" s="228"/>
      <c r="M299" s="228"/>
      <c r="N299" s="228"/>
      <c r="O299" s="228"/>
      <c r="P299" s="228"/>
      <c r="Q299" s="228"/>
    </row>
    <row r="300">
      <c r="A300" s="228"/>
      <c r="B300" s="228"/>
      <c r="C300" s="228"/>
      <c r="D300" s="228"/>
      <c r="E300" s="228"/>
      <c r="F300" s="228"/>
      <c r="G300" s="228"/>
      <c r="H300" s="228"/>
      <c r="I300" s="228"/>
      <c r="J300" s="228"/>
      <c r="K300" s="228"/>
      <c r="L300" s="228"/>
      <c r="M300" s="228"/>
      <c r="N300" s="228"/>
      <c r="O300" s="228"/>
      <c r="P300" s="228"/>
      <c r="Q300" s="228"/>
    </row>
    <row r="301">
      <c r="A301" s="228"/>
      <c r="B301" s="228"/>
      <c r="C301" s="228"/>
      <c r="D301" s="228"/>
      <c r="E301" s="228"/>
      <c r="F301" s="228"/>
      <c r="G301" s="228"/>
      <c r="H301" s="228"/>
      <c r="I301" s="228"/>
      <c r="J301" s="228"/>
      <c r="K301" s="228"/>
      <c r="L301" s="228"/>
      <c r="M301" s="228"/>
      <c r="N301" s="228"/>
      <c r="O301" s="228"/>
      <c r="P301" s="228"/>
      <c r="Q301" s="228"/>
    </row>
    <row r="302">
      <c r="A302" s="228"/>
      <c r="B302" s="228"/>
      <c r="C302" s="228"/>
      <c r="D302" s="228"/>
      <c r="E302" s="228"/>
      <c r="F302" s="228"/>
      <c r="G302" s="228"/>
      <c r="H302" s="228"/>
      <c r="I302" s="228"/>
      <c r="J302" s="228"/>
      <c r="K302" s="228"/>
      <c r="L302" s="228"/>
      <c r="M302" s="228"/>
      <c r="N302" s="228"/>
      <c r="O302" s="228"/>
      <c r="P302" s="228"/>
      <c r="Q302" s="228"/>
    </row>
    <row r="303">
      <c r="A303" s="228"/>
      <c r="B303" s="228"/>
      <c r="C303" s="228"/>
      <c r="D303" s="228"/>
      <c r="E303" s="228"/>
      <c r="F303" s="228"/>
      <c r="G303" s="228"/>
      <c r="H303" s="228"/>
      <c r="I303" s="228"/>
      <c r="J303" s="228"/>
      <c r="K303" s="228"/>
      <c r="L303" s="228"/>
      <c r="M303" s="228"/>
      <c r="N303" s="228"/>
      <c r="O303" s="228"/>
      <c r="P303" s="228"/>
      <c r="Q303" s="228"/>
    </row>
    <row r="304">
      <c r="A304" s="228"/>
      <c r="B304" s="228"/>
      <c r="C304" s="228"/>
      <c r="D304" s="228"/>
      <c r="E304" s="228"/>
      <c r="F304" s="228"/>
      <c r="G304" s="228"/>
      <c r="H304" s="228"/>
      <c r="I304" s="228"/>
      <c r="J304" s="228"/>
      <c r="K304" s="228"/>
      <c r="L304" s="228"/>
      <c r="M304" s="228"/>
      <c r="N304" s="228"/>
      <c r="O304" s="228"/>
      <c r="P304" s="228"/>
      <c r="Q304" s="228"/>
    </row>
    <row r="305">
      <c r="A305" s="228"/>
      <c r="B305" s="228"/>
      <c r="C305" s="228"/>
      <c r="D305" s="228"/>
      <c r="E305" s="228"/>
      <c r="F305" s="228"/>
      <c r="G305" s="228"/>
      <c r="H305" s="228"/>
      <c r="I305" s="228"/>
      <c r="J305" s="228"/>
      <c r="K305" s="228"/>
      <c r="L305" s="228"/>
      <c r="M305" s="228"/>
      <c r="N305" s="228"/>
      <c r="O305" s="228"/>
      <c r="P305" s="228"/>
      <c r="Q305" s="228"/>
    </row>
    <row r="306">
      <c r="A306" s="228"/>
      <c r="B306" s="228"/>
      <c r="C306" s="228"/>
      <c r="D306" s="228"/>
      <c r="E306" s="228"/>
      <c r="F306" s="228"/>
      <c r="G306" s="228"/>
      <c r="H306" s="228"/>
      <c r="I306" s="228"/>
      <c r="J306" s="228"/>
      <c r="K306" s="228"/>
      <c r="L306" s="228"/>
      <c r="M306" s="228"/>
      <c r="N306" s="228"/>
      <c r="O306" s="228"/>
      <c r="P306" s="228"/>
      <c r="Q306" s="228"/>
    </row>
    <row r="307">
      <c r="A307" s="228"/>
      <c r="B307" s="228"/>
      <c r="C307" s="228"/>
      <c r="D307" s="228"/>
      <c r="E307" s="228"/>
      <c r="F307" s="228"/>
      <c r="G307" s="228"/>
      <c r="H307" s="228"/>
      <c r="I307" s="228"/>
      <c r="J307" s="228"/>
      <c r="K307" s="228"/>
      <c r="L307" s="228"/>
      <c r="M307" s="228"/>
      <c r="N307" s="228"/>
      <c r="O307" s="228"/>
      <c r="P307" s="228"/>
      <c r="Q307" s="228"/>
    </row>
    <row r="308">
      <c r="A308" s="228"/>
      <c r="B308" s="228"/>
      <c r="C308" s="228"/>
      <c r="D308" s="228"/>
      <c r="E308" s="228"/>
      <c r="F308" s="228"/>
      <c r="G308" s="228"/>
      <c r="H308" s="228"/>
      <c r="I308" s="228"/>
      <c r="J308" s="228"/>
      <c r="K308" s="228"/>
      <c r="L308" s="228"/>
      <c r="M308" s="228"/>
      <c r="N308" s="228"/>
      <c r="O308" s="228"/>
      <c r="P308" s="228"/>
      <c r="Q308" s="228"/>
    </row>
    <row r="309">
      <c r="A309" s="228"/>
      <c r="B309" s="228"/>
      <c r="C309" s="228"/>
      <c r="D309" s="228"/>
      <c r="E309" s="228"/>
      <c r="F309" s="228"/>
      <c r="G309" s="228"/>
      <c r="H309" s="228"/>
      <c r="I309" s="228"/>
      <c r="J309" s="228"/>
      <c r="K309" s="228"/>
      <c r="L309" s="228"/>
      <c r="M309" s="228"/>
      <c r="N309" s="228"/>
      <c r="O309" s="228"/>
      <c r="P309" s="228"/>
      <c r="Q309" s="228"/>
    </row>
    <row r="310">
      <c r="A310" s="228"/>
      <c r="B310" s="228"/>
      <c r="C310" s="228"/>
      <c r="D310" s="228"/>
      <c r="E310" s="228"/>
      <c r="F310" s="228"/>
      <c r="G310" s="228"/>
      <c r="H310" s="228"/>
      <c r="I310" s="228"/>
      <c r="J310" s="228"/>
      <c r="K310" s="228"/>
      <c r="L310" s="228"/>
      <c r="M310" s="228"/>
      <c r="N310" s="228"/>
      <c r="O310" s="228"/>
      <c r="P310" s="228"/>
      <c r="Q310" s="228"/>
    </row>
    <row r="311">
      <c r="A311" s="228"/>
      <c r="B311" s="228"/>
      <c r="C311" s="228"/>
      <c r="D311" s="228"/>
      <c r="E311" s="228"/>
      <c r="F311" s="228"/>
      <c r="G311" s="228"/>
      <c r="H311" s="228"/>
      <c r="I311" s="228"/>
      <c r="J311" s="228"/>
      <c r="K311" s="228"/>
      <c r="L311" s="228"/>
      <c r="M311" s="228"/>
      <c r="N311" s="228"/>
      <c r="O311" s="228"/>
      <c r="P311" s="228"/>
      <c r="Q311" s="228"/>
    </row>
    <row r="312">
      <c r="A312" s="228"/>
      <c r="B312" s="228"/>
      <c r="C312" s="228"/>
      <c r="D312" s="228"/>
      <c r="E312" s="228"/>
      <c r="F312" s="228"/>
      <c r="G312" s="228"/>
      <c r="H312" s="228"/>
      <c r="I312" s="228"/>
      <c r="J312" s="228"/>
      <c r="K312" s="228"/>
      <c r="L312" s="228"/>
      <c r="M312" s="228"/>
      <c r="N312" s="228"/>
      <c r="O312" s="228"/>
      <c r="P312" s="228"/>
      <c r="Q312" s="228"/>
    </row>
    <row r="313">
      <c r="A313" s="228"/>
      <c r="B313" s="228"/>
      <c r="C313" s="228"/>
      <c r="D313" s="228"/>
      <c r="E313" s="228"/>
      <c r="F313" s="228"/>
      <c r="G313" s="228"/>
      <c r="H313" s="228"/>
      <c r="I313" s="228"/>
      <c r="J313" s="228"/>
      <c r="K313" s="228"/>
      <c r="L313" s="228"/>
      <c r="M313" s="228"/>
      <c r="N313" s="228"/>
      <c r="O313" s="228"/>
      <c r="P313" s="228"/>
      <c r="Q313" s="228"/>
    </row>
    <row r="314">
      <c r="A314" s="228"/>
      <c r="B314" s="228"/>
      <c r="C314" s="228"/>
      <c r="D314" s="228"/>
      <c r="E314" s="228"/>
      <c r="F314" s="228"/>
      <c r="G314" s="228"/>
      <c r="H314" s="228"/>
      <c r="I314" s="228"/>
      <c r="J314" s="228"/>
      <c r="K314" s="228"/>
      <c r="L314" s="228"/>
      <c r="M314" s="228"/>
      <c r="N314" s="228"/>
      <c r="O314" s="228"/>
      <c r="P314" s="228"/>
      <c r="Q314" s="228"/>
    </row>
    <row r="315">
      <c r="A315" s="228"/>
      <c r="B315" s="228"/>
      <c r="C315" s="228"/>
      <c r="D315" s="228"/>
      <c r="E315" s="228"/>
      <c r="F315" s="228"/>
      <c r="G315" s="228"/>
      <c r="H315" s="228"/>
      <c r="I315" s="228"/>
      <c r="J315" s="228"/>
      <c r="K315" s="228"/>
      <c r="L315" s="228"/>
      <c r="M315" s="228"/>
      <c r="N315" s="228"/>
      <c r="O315" s="228"/>
      <c r="P315" s="228"/>
      <c r="Q315" s="228"/>
    </row>
    <row r="316">
      <c r="A316" s="228"/>
      <c r="B316" s="228"/>
      <c r="C316" s="228"/>
      <c r="D316" s="228"/>
      <c r="E316" s="228"/>
      <c r="F316" s="228"/>
      <c r="G316" s="228"/>
      <c r="H316" s="228"/>
      <c r="I316" s="228"/>
      <c r="J316" s="228"/>
      <c r="K316" s="228"/>
      <c r="L316" s="228"/>
      <c r="M316" s="228"/>
      <c r="N316" s="228"/>
      <c r="O316" s="228"/>
      <c r="P316" s="228"/>
      <c r="Q316" s="228"/>
    </row>
    <row r="317">
      <c r="A317" s="228"/>
      <c r="B317" s="228"/>
      <c r="C317" s="228"/>
      <c r="D317" s="228"/>
      <c r="E317" s="228"/>
      <c r="F317" s="228"/>
      <c r="G317" s="228"/>
      <c r="H317" s="228"/>
      <c r="I317" s="228"/>
      <c r="J317" s="228"/>
      <c r="K317" s="228"/>
      <c r="L317" s="228"/>
      <c r="M317" s="228"/>
      <c r="N317" s="228"/>
      <c r="O317" s="228"/>
      <c r="P317" s="228"/>
      <c r="Q317" s="228"/>
    </row>
    <row r="318">
      <c r="A318" s="228"/>
      <c r="B318" s="228"/>
      <c r="C318" s="228"/>
      <c r="D318" s="228"/>
      <c r="E318" s="228"/>
      <c r="F318" s="228"/>
      <c r="G318" s="228"/>
      <c r="H318" s="228"/>
      <c r="I318" s="228"/>
      <c r="J318" s="228"/>
      <c r="K318" s="228"/>
      <c r="L318" s="228"/>
      <c r="M318" s="228"/>
      <c r="N318" s="228"/>
      <c r="O318" s="228"/>
      <c r="P318" s="228"/>
      <c r="Q318" s="228"/>
    </row>
    <row r="319">
      <c r="A319" s="228"/>
      <c r="B319" s="228"/>
      <c r="C319" s="228"/>
      <c r="D319" s="228"/>
      <c r="E319" s="228"/>
      <c r="F319" s="228"/>
      <c r="G319" s="228"/>
      <c r="H319" s="228"/>
      <c r="I319" s="228"/>
      <c r="J319" s="228"/>
      <c r="K319" s="228"/>
      <c r="L319" s="228"/>
      <c r="M319" s="228"/>
      <c r="N319" s="228"/>
      <c r="O319" s="228"/>
      <c r="P319" s="228"/>
      <c r="Q319" s="228"/>
    </row>
    <row r="320">
      <c r="A320" s="228"/>
      <c r="B320" s="228"/>
      <c r="C320" s="228"/>
      <c r="D320" s="228"/>
      <c r="E320" s="228"/>
      <c r="F320" s="228"/>
      <c r="G320" s="228"/>
      <c r="H320" s="228"/>
      <c r="I320" s="228"/>
      <c r="J320" s="228"/>
      <c r="K320" s="228"/>
      <c r="L320" s="228"/>
      <c r="M320" s="228"/>
      <c r="N320" s="228"/>
      <c r="O320" s="228"/>
      <c r="P320" s="228"/>
      <c r="Q320" s="228"/>
    </row>
    <row r="321">
      <c r="A321" s="228"/>
      <c r="B321" s="228"/>
      <c r="C321" s="228"/>
      <c r="D321" s="228"/>
      <c r="E321" s="228"/>
      <c r="F321" s="228"/>
      <c r="G321" s="228"/>
      <c r="H321" s="228"/>
      <c r="I321" s="228"/>
      <c r="J321" s="228"/>
      <c r="K321" s="228"/>
      <c r="L321" s="228"/>
      <c r="M321" s="228"/>
      <c r="N321" s="228"/>
      <c r="O321" s="228"/>
      <c r="P321" s="228"/>
      <c r="Q321" s="228"/>
    </row>
    <row r="322">
      <c r="A322" s="228"/>
      <c r="B322" s="228"/>
      <c r="C322" s="228"/>
      <c r="D322" s="228"/>
      <c r="E322" s="228"/>
      <c r="F322" s="228"/>
      <c r="G322" s="228"/>
      <c r="H322" s="228"/>
      <c r="I322" s="228"/>
      <c r="J322" s="228"/>
      <c r="K322" s="228"/>
      <c r="L322" s="228"/>
      <c r="M322" s="228"/>
      <c r="N322" s="228"/>
      <c r="O322" s="228"/>
      <c r="P322" s="228"/>
      <c r="Q322" s="228"/>
    </row>
    <row r="323">
      <c r="A323" s="228"/>
      <c r="B323" s="228"/>
      <c r="C323" s="228"/>
      <c r="D323" s="228"/>
      <c r="E323" s="228"/>
      <c r="F323" s="228"/>
      <c r="G323" s="228"/>
      <c r="H323" s="228"/>
      <c r="I323" s="228"/>
      <c r="J323" s="228"/>
      <c r="K323" s="228"/>
      <c r="L323" s="228"/>
      <c r="M323" s="228"/>
      <c r="N323" s="228"/>
      <c r="O323" s="228"/>
      <c r="P323" s="228"/>
      <c r="Q323" s="228"/>
    </row>
    <row r="324">
      <c r="A324" s="228"/>
      <c r="B324" s="228"/>
      <c r="C324" s="228"/>
      <c r="D324" s="228"/>
      <c r="E324" s="228"/>
      <c r="F324" s="228"/>
      <c r="G324" s="228"/>
      <c r="H324" s="228"/>
      <c r="I324" s="228"/>
      <c r="J324" s="228"/>
      <c r="K324" s="228"/>
      <c r="L324" s="228"/>
      <c r="M324" s="228"/>
      <c r="N324" s="228"/>
      <c r="O324" s="228"/>
      <c r="P324" s="228"/>
      <c r="Q324" s="228"/>
    </row>
    <row r="325">
      <c r="A325" s="228"/>
      <c r="B325" s="228"/>
      <c r="C325" s="228"/>
      <c r="D325" s="228"/>
      <c r="E325" s="228"/>
      <c r="F325" s="228"/>
      <c r="G325" s="228"/>
      <c r="H325" s="228"/>
      <c r="I325" s="228"/>
      <c r="J325" s="228"/>
      <c r="K325" s="228"/>
      <c r="L325" s="228"/>
      <c r="M325" s="228"/>
      <c r="N325" s="228"/>
      <c r="O325" s="228"/>
      <c r="P325" s="228"/>
      <c r="Q325" s="228"/>
    </row>
    <row r="326">
      <c r="A326" s="228"/>
      <c r="B326" s="228"/>
      <c r="C326" s="228"/>
      <c r="D326" s="228"/>
      <c r="E326" s="228"/>
      <c r="F326" s="228"/>
      <c r="G326" s="228"/>
      <c r="H326" s="228"/>
      <c r="I326" s="228"/>
      <c r="J326" s="228"/>
      <c r="K326" s="228"/>
      <c r="L326" s="228"/>
      <c r="M326" s="228"/>
      <c r="N326" s="228"/>
      <c r="O326" s="228"/>
      <c r="P326" s="228"/>
      <c r="Q326" s="228"/>
    </row>
    <row r="327">
      <c r="A327" s="228"/>
      <c r="B327" s="228"/>
      <c r="C327" s="228"/>
      <c r="D327" s="228"/>
      <c r="E327" s="228"/>
      <c r="F327" s="228"/>
      <c r="G327" s="228"/>
      <c r="H327" s="228"/>
      <c r="I327" s="228"/>
      <c r="J327" s="228"/>
      <c r="K327" s="228"/>
      <c r="L327" s="228"/>
      <c r="M327" s="228"/>
      <c r="N327" s="228"/>
      <c r="O327" s="228"/>
      <c r="P327" s="228"/>
      <c r="Q327" s="228"/>
    </row>
    <row r="328">
      <c r="A328" s="228"/>
      <c r="B328" s="228"/>
      <c r="C328" s="228"/>
      <c r="D328" s="228"/>
      <c r="E328" s="228"/>
      <c r="F328" s="228"/>
      <c r="G328" s="228"/>
      <c r="H328" s="228"/>
      <c r="I328" s="228"/>
      <c r="J328" s="228"/>
      <c r="K328" s="228"/>
      <c r="L328" s="228"/>
      <c r="M328" s="228"/>
      <c r="N328" s="228"/>
      <c r="O328" s="228"/>
      <c r="P328" s="228"/>
      <c r="Q328" s="228"/>
    </row>
    <row r="329">
      <c r="A329" s="228"/>
      <c r="B329" s="228"/>
      <c r="C329" s="228"/>
      <c r="D329" s="228"/>
      <c r="E329" s="228"/>
      <c r="F329" s="228"/>
      <c r="G329" s="228"/>
      <c r="H329" s="228"/>
      <c r="I329" s="228"/>
      <c r="J329" s="228"/>
      <c r="K329" s="228"/>
      <c r="L329" s="228"/>
      <c r="M329" s="228"/>
      <c r="N329" s="228"/>
      <c r="O329" s="228"/>
      <c r="P329" s="228"/>
      <c r="Q329" s="228"/>
    </row>
    <row r="330">
      <c r="A330" s="228"/>
      <c r="B330" s="228"/>
      <c r="C330" s="228"/>
      <c r="D330" s="228"/>
      <c r="E330" s="228"/>
      <c r="F330" s="228"/>
      <c r="G330" s="228"/>
      <c r="H330" s="228"/>
      <c r="I330" s="228"/>
      <c r="J330" s="228"/>
      <c r="K330" s="228"/>
      <c r="L330" s="228"/>
      <c r="M330" s="228"/>
      <c r="N330" s="228"/>
      <c r="O330" s="228"/>
      <c r="P330" s="228"/>
      <c r="Q330" s="228"/>
    </row>
    <row r="331">
      <c r="A331" s="228"/>
      <c r="B331" s="228"/>
      <c r="C331" s="228"/>
      <c r="D331" s="228"/>
      <c r="E331" s="228"/>
      <c r="F331" s="228"/>
      <c r="G331" s="228"/>
      <c r="H331" s="228"/>
      <c r="I331" s="228"/>
      <c r="J331" s="228"/>
      <c r="K331" s="228"/>
      <c r="L331" s="228"/>
      <c r="M331" s="228"/>
      <c r="N331" s="228"/>
      <c r="O331" s="228"/>
      <c r="P331" s="228"/>
      <c r="Q331" s="228"/>
    </row>
    <row r="332">
      <c r="A332" s="228"/>
      <c r="B332" s="228"/>
      <c r="C332" s="228"/>
      <c r="D332" s="228"/>
      <c r="E332" s="228"/>
      <c r="F332" s="228"/>
      <c r="G332" s="228"/>
      <c r="H332" s="228"/>
      <c r="I332" s="228"/>
      <c r="J332" s="228"/>
      <c r="K332" s="228"/>
      <c r="L332" s="228"/>
      <c r="M332" s="228"/>
      <c r="N332" s="228"/>
      <c r="O332" s="228"/>
      <c r="P332" s="228"/>
      <c r="Q332" s="228"/>
    </row>
    <row r="333">
      <c r="A333" s="228"/>
      <c r="B333" s="228"/>
      <c r="C333" s="228"/>
      <c r="D333" s="228"/>
      <c r="E333" s="228"/>
      <c r="F333" s="228"/>
      <c r="G333" s="228"/>
      <c r="H333" s="228"/>
      <c r="I333" s="228"/>
      <c r="J333" s="228"/>
      <c r="K333" s="228"/>
      <c r="L333" s="228"/>
      <c r="M333" s="228"/>
      <c r="N333" s="228"/>
      <c r="O333" s="228"/>
      <c r="P333" s="228"/>
      <c r="Q333" s="228"/>
    </row>
    <row r="334">
      <c r="A334" s="228"/>
      <c r="B334" s="228"/>
      <c r="C334" s="228"/>
      <c r="D334" s="228"/>
      <c r="E334" s="228"/>
      <c r="F334" s="228"/>
      <c r="G334" s="228"/>
      <c r="H334" s="228"/>
      <c r="I334" s="228"/>
      <c r="J334" s="228"/>
      <c r="K334" s="228"/>
      <c r="L334" s="228"/>
      <c r="M334" s="228"/>
      <c r="N334" s="228"/>
      <c r="O334" s="228"/>
      <c r="P334" s="228"/>
      <c r="Q334" s="228"/>
    </row>
    <row r="335">
      <c r="A335" s="228"/>
      <c r="B335" s="228"/>
      <c r="C335" s="228"/>
      <c r="D335" s="228"/>
      <c r="E335" s="228"/>
      <c r="F335" s="228"/>
      <c r="G335" s="228"/>
      <c r="H335" s="228"/>
      <c r="I335" s="228"/>
      <c r="J335" s="228"/>
      <c r="K335" s="228"/>
      <c r="L335" s="228"/>
      <c r="M335" s="228"/>
      <c r="N335" s="228"/>
      <c r="O335" s="228"/>
      <c r="P335" s="228"/>
      <c r="Q335" s="228"/>
    </row>
    <row r="336">
      <c r="A336" s="228"/>
      <c r="B336" s="228"/>
      <c r="C336" s="228"/>
      <c r="D336" s="228"/>
      <c r="E336" s="228"/>
      <c r="F336" s="228"/>
      <c r="G336" s="228"/>
      <c r="H336" s="228"/>
      <c r="I336" s="228"/>
      <c r="J336" s="228"/>
      <c r="K336" s="228"/>
      <c r="L336" s="228"/>
      <c r="M336" s="228"/>
      <c r="N336" s="228"/>
      <c r="O336" s="228"/>
      <c r="P336" s="228"/>
      <c r="Q336" s="228"/>
    </row>
    <row r="337">
      <c r="A337" s="228"/>
      <c r="B337" s="228"/>
      <c r="C337" s="228"/>
      <c r="D337" s="228"/>
      <c r="E337" s="228"/>
      <c r="F337" s="228"/>
      <c r="G337" s="228"/>
      <c r="H337" s="228"/>
      <c r="I337" s="228"/>
      <c r="J337" s="228"/>
      <c r="K337" s="228"/>
      <c r="L337" s="228"/>
      <c r="M337" s="228"/>
      <c r="N337" s="228"/>
      <c r="O337" s="228"/>
      <c r="P337" s="228"/>
      <c r="Q337" s="228"/>
    </row>
    <row r="338">
      <c r="A338" s="228"/>
      <c r="B338" s="228"/>
      <c r="C338" s="228"/>
      <c r="D338" s="228"/>
      <c r="E338" s="228"/>
      <c r="F338" s="228"/>
      <c r="G338" s="228"/>
      <c r="H338" s="228"/>
      <c r="I338" s="228"/>
      <c r="J338" s="228"/>
      <c r="K338" s="228"/>
      <c r="L338" s="228"/>
      <c r="M338" s="228"/>
      <c r="N338" s="228"/>
      <c r="O338" s="228"/>
      <c r="P338" s="228"/>
      <c r="Q338" s="228"/>
    </row>
    <row r="339">
      <c r="A339" s="228"/>
      <c r="B339" s="228"/>
      <c r="C339" s="228"/>
      <c r="D339" s="228"/>
      <c r="E339" s="228"/>
      <c r="F339" s="228"/>
      <c r="G339" s="228"/>
      <c r="H339" s="228"/>
      <c r="I339" s="228"/>
      <c r="J339" s="228"/>
      <c r="K339" s="228"/>
      <c r="L339" s="228"/>
      <c r="M339" s="228"/>
      <c r="N339" s="228"/>
      <c r="O339" s="228"/>
      <c r="P339" s="228"/>
      <c r="Q339" s="228"/>
    </row>
    <row r="340">
      <c r="A340" s="228"/>
      <c r="B340" s="228"/>
      <c r="C340" s="228"/>
      <c r="D340" s="228"/>
      <c r="E340" s="228"/>
      <c r="F340" s="228"/>
      <c r="G340" s="228"/>
      <c r="H340" s="228"/>
      <c r="I340" s="228"/>
      <c r="J340" s="228"/>
      <c r="K340" s="228"/>
      <c r="L340" s="228"/>
      <c r="M340" s="228"/>
      <c r="N340" s="228"/>
      <c r="O340" s="228"/>
      <c r="P340" s="228"/>
      <c r="Q340" s="228"/>
    </row>
    <row r="341">
      <c r="A341" s="228"/>
      <c r="B341" s="228"/>
      <c r="C341" s="228"/>
      <c r="D341" s="228"/>
      <c r="E341" s="228"/>
      <c r="F341" s="228"/>
      <c r="G341" s="228"/>
      <c r="H341" s="228"/>
      <c r="I341" s="228"/>
      <c r="J341" s="228"/>
      <c r="K341" s="228"/>
      <c r="L341" s="228"/>
      <c r="M341" s="228"/>
      <c r="N341" s="228"/>
      <c r="O341" s="228"/>
      <c r="P341" s="228"/>
      <c r="Q341" s="228"/>
    </row>
    <row r="342">
      <c r="A342" s="228"/>
      <c r="B342" s="228"/>
      <c r="C342" s="228"/>
      <c r="D342" s="228"/>
      <c r="E342" s="228"/>
      <c r="F342" s="228"/>
      <c r="G342" s="228"/>
      <c r="H342" s="228"/>
      <c r="I342" s="228"/>
      <c r="J342" s="228"/>
      <c r="K342" s="228"/>
      <c r="L342" s="228"/>
      <c r="M342" s="228"/>
      <c r="N342" s="228"/>
      <c r="O342" s="228"/>
      <c r="P342" s="228"/>
      <c r="Q342" s="228"/>
    </row>
    <row r="343">
      <c r="A343" s="228"/>
      <c r="B343" s="228"/>
      <c r="C343" s="228"/>
      <c r="D343" s="228"/>
      <c r="E343" s="228"/>
      <c r="F343" s="228"/>
      <c r="G343" s="228"/>
      <c r="H343" s="228"/>
      <c r="I343" s="228"/>
      <c r="J343" s="228"/>
      <c r="K343" s="228"/>
      <c r="L343" s="228"/>
      <c r="M343" s="228"/>
      <c r="N343" s="228"/>
      <c r="O343" s="228"/>
      <c r="P343" s="228"/>
      <c r="Q343" s="228"/>
    </row>
    <row r="344">
      <c r="A344" s="228"/>
      <c r="B344" s="228"/>
      <c r="C344" s="228"/>
      <c r="D344" s="228"/>
      <c r="E344" s="228"/>
      <c r="F344" s="228"/>
      <c r="G344" s="228"/>
      <c r="H344" s="228"/>
      <c r="I344" s="228"/>
      <c r="J344" s="228"/>
      <c r="K344" s="228"/>
      <c r="L344" s="228"/>
      <c r="M344" s="228"/>
      <c r="N344" s="228"/>
      <c r="O344" s="228"/>
      <c r="P344" s="228"/>
      <c r="Q344" s="228"/>
    </row>
    <row r="345">
      <c r="A345" s="228"/>
      <c r="B345" s="228"/>
      <c r="C345" s="228"/>
      <c r="D345" s="228"/>
      <c r="E345" s="228"/>
      <c r="F345" s="228"/>
      <c r="G345" s="228"/>
      <c r="H345" s="228"/>
      <c r="I345" s="228"/>
      <c r="J345" s="228"/>
      <c r="K345" s="228"/>
      <c r="L345" s="228"/>
      <c r="M345" s="228"/>
      <c r="N345" s="228"/>
      <c r="O345" s="228"/>
      <c r="P345" s="228"/>
      <c r="Q345" s="228"/>
    </row>
    <row r="346">
      <c r="A346" s="228"/>
      <c r="B346" s="228"/>
      <c r="C346" s="228"/>
      <c r="D346" s="228"/>
      <c r="E346" s="228"/>
      <c r="F346" s="228"/>
      <c r="G346" s="228"/>
      <c r="H346" s="228"/>
      <c r="I346" s="228"/>
      <c r="J346" s="228"/>
      <c r="K346" s="228"/>
      <c r="L346" s="228"/>
      <c r="M346" s="228"/>
      <c r="N346" s="228"/>
      <c r="O346" s="228"/>
      <c r="P346" s="228"/>
      <c r="Q346" s="228"/>
    </row>
    <row r="347">
      <c r="A347" s="228"/>
      <c r="B347" s="228"/>
      <c r="C347" s="228"/>
      <c r="D347" s="228"/>
      <c r="E347" s="228"/>
      <c r="F347" s="228"/>
      <c r="G347" s="228"/>
      <c r="H347" s="228"/>
      <c r="I347" s="228"/>
      <c r="J347" s="228"/>
      <c r="K347" s="228"/>
      <c r="L347" s="228"/>
      <c r="M347" s="228"/>
      <c r="N347" s="228"/>
      <c r="O347" s="228"/>
      <c r="P347" s="228"/>
      <c r="Q347" s="228"/>
    </row>
    <row r="348">
      <c r="A348" s="228"/>
      <c r="B348" s="228"/>
      <c r="C348" s="228"/>
      <c r="D348" s="228"/>
      <c r="E348" s="228"/>
      <c r="F348" s="228"/>
      <c r="G348" s="228"/>
      <c r="H348" s="228"/>
      <c r="I348" s="228"/>
      <c r="J348" s="228"/>
      <c r="K348" s="228"/>
      <c r="L348" s="228"/>
      <c r="M348" s="228"/>
      <c r="N348" s="228"/>
      <c r="O348" s="228"/>
      <c r="P348" s="228"/>
      <c r="Q348" s="228"/>
    </row>
    <row r="349">
      <c r="A349" s="228"/>
      <c r="B349" s="228"/>
      <c r="C349" s="228"/>
      <c r="D349" s="228"/>
      <c r="E349" s="228"/>
      <c r="F349" s="228"/>
      <c r="G349" s="228"/>
      <c r="H349" s="228"/>
      <c r="I349" s="228"/>
      <c r="J349" s="228"/>
      <c r="K349" s="228"/>
      <c r="L349" s="228"/>
      <c r="M349" s="228"/>
      <c r="N349" s="228"/>
      <c r="O349" s="228"/>
      <c r="P349" s="228"/>
      <c r="Q349" s="228"/>
    </row>
    <row r="350">
      <c r="A350" s="228"/>
      <c r="B350" s="228"/>
      <c r="C350" s="228"/>
      <c r="D350" s="228"/>
      <c r="E350" s="228"/>
      <c r="F350" s="228"/>
      <c r="G350" s="228"/>
      <c r="H350" s="228"/>
      <c r="I350" s="228"/>
      <c r="J350" s="228"/>
      <c r="K350" s="228"/>
      <c r="L350" s="228"/>
      <c r="M350" s="228"/>
      <c r="N350" s="228"/>
      <c r="O350" s="228"/>
      <c r="P350" s="228"/>
      <c r="Q350" s="228"/>
    </row>
    <row r="351">
      <c r="A351" s="228"/>
      <c r="B351" s="228"/>
      <c r="C351" s="228"/>
      <c r="D351" s="228"/>
      <c r="E351" s="228"/>
      <c r="F351" s="228"/>
      <c r="G351" s="228"/>
      <c r="H351" s="228"/>
      <c r="I351" s="228"/>
      <c r="J351" s="228"/>
      <c r="K351" s="228"/>
      <c r="L351" s="228"/>
      <c r="M351" s="228"/>
      <c r="N351" s="228"/>
      <c r="O351" s="228"/>
      <c r="P351" s="228"/>
      <c r="Q351" s="228"/>
    </row>
    <row r="352">
      <c r="A352" s="228"/>
      <c r="B352" s="228"/>
      <c r="C352" s="228"/>
      <c r="D352" s="228"/>
      <c r="E352" s="228"/>
      <c r="F352" s="228"/>
      <c r="G352" s="228"/>
      <c r="H352" s="228"/>
      <c r="I352" s="228"/>
      <c r="J352" s="228"/>
      <c r="K352" s="228"/>
      <c r="L352" s="228"/>
      <c r="M352" s="228"/>
      <c r="N352" s="228"/>
      <c r="O352" s="228"/>
      <c r="P352" s="228"/>
      <c r="Q352" s="228"/>
    </row>
    <row r="353">
      <c r="A353" s="228"/>
      <c r="B353" s="228"/>
      <c r="C353" s="228"/>
      <c r="D353" s="228"/>
      <c r="E353" s="228"/>
      <c r="F353" s="228"/>
      <c r="G353" s="228"/>
      <c r="H353" s="228"/>
      <c r="I353" s="228"/>
      <c r="J353" s="228"/>
      <c r="K353" s="228"/>
      <c r="L353" s="228"/>
      <c r="M353" s="228"/>
      <c r="N353" s="228"/>
      <c r="O353" s="228"/>
      <c r="P353" s="228"/>
      <c r="Q353" s="228"/>
    </row>
    <row r="354">
      <c r="A354" s="228"/>
      <c r="B354" s="228"/>
      <c r="C354" s="228"/>
      <c r="D354" s="228"/>
      <c r="E354" s="228"/>
      <c r="F354" s="228"/>
      <c r="G354" s="228"/>
      <c r="H354" s="228"/>
      <c r="I354" s="228"/>
      <c r="J354" s="228"/>
      <c r="K354" s="228"/>
      <c r="L354" s="228"/>
      <c r="M354" s="228"/>
      <c r="N354" s="228"/>
      <c r="O354" s="228"/>
      <c r="P354" s="228"/>
      <c r="Q354" s="228"/>
    </row>
    <row r="355">
      <c r="A355" s="228"/>
      <c r="B355" s="228"/>
      <c r="C355" s="228"/>
      <c r="D355" s="228"/>
      <c r="E355" s="228"/>
      <c r="F355" s="228"/>
      <c r="G355" s="228"/>
      <c r="H355" s="228"/>
      <c r="I355" s="228"/>
      <c r="J355" s="228"/>
      <c r="K355" s="228"/>
      <c r="L355" s="228"/>
      <c r="M355" s="228"/>
      <c r="N355" s="228"/>
      <c r="O355" s="228"/>
      <c r="P355" s="228"/>
      <c r="Q355" s="228"/>
    </row>
    <row r="356">
      <c r="A356" s="228"/>
      <c r="B356" s="228"/>
      <c r="C356" s="228"/>
      <c r="D356" s="228"/>
      <c r="E356" s="228"/>
      <c r="F356" s="228"/>
      <c r="G356" s="228"/>
      <c r="H356" s="228"/>
      <c r="I356" s="228"/>
      <c r="J356" s="228"/>
      <c r="K356" s="228"/>
      <c r="L356" s="228"/>
      <c r="M356" s="228"/>
      <c r="N356" s="228"/>
      <c r="O356" s="228"/>
      <c r="P356" s="228"/>
      <c r="Q356" s="228"/>
    </row>
    <row r="357">
      <c r="A357" s="228"/>
      <c r="B357" s="228"/>
      <c r="C357" s="228"/>
      <c r="D357" s="228"/>
      <c r="E357" s="228"/>
      <c r="F357" s="228"/>
      <c r="G357" s="228"/>
      <c r="H357" s="228"/>
      <c r="I357" s="228"/>
      <c r="J357" s="228"/>
      <c r="K357" s="228"/>
      <c r="L357" s="228"/>
      <c r="M357" s="228"/>
      <c r="N357" s="228"/>
      <c r="O357" s="228"/>
      <c r="P357" s="228"/>
      <c r="Q357" s="228"/>
    </row>
    <row r="358">
      <c r="A358" s="228"/>
      <c r="B358" s="228"/>
      <c r="C358" s="228"/>
      <c r="D358" s="228"/>
      <c r="E358" s="228"/>
      <c r="F358" s="228"/>
      <c r="G358" s="228"/>
      <c r="H358" s="228"/>
      <c r="I358" s="228"/>
      <c r="J358" s="228"/>
      <c r="K358" s="228"/>
      <c r="L358" s="228"/>
      <c r="M358" s="228"/>
      <c r="N358" s="228"/>
      <c r="O358" s="228"/>
      <c r="P358" s="228"/>
      <c r="Q358" s="228"/>
    </row>
    <row r="359">
      <c r="A359" s="228"/>
      <c r="B359" s="228"/>
      <c r="C359" s="228"/>
      <c r="D359" s="228"/>
      <c r="E359" s="228"/>
      <c r="F359" s="228"/>
      <c r="G359" s="228"/>
      <c r="H359" s="228"/>
      <c r="I359" s="228"/>
      <c r="J359" s="228"/>
      <c r="K359" s="228"/>
      <c r="L359" s="228"/>
      <c r="M359" s="228"/>
      <c r="N359" s="228"/>
      <c r="O359" s="228"/>
      <c r="P359" s="228"/>
      <c r="Q359" s="228"/>
    </row>
    <row r="360">
      <c r="A360" s="228"/>
      <c r="B360" s="228"/>
      <c r="C360" s="228"/>
      <c r="D360" s="228"/>
      <c r="E360" s="228"/>
      <c r="F360" s="228"/>
      <c r="G360" s="228"/>
      <c r="H360" s="228"/>
      <c r="I360" s="228"/>
      <c r="J360" s="228"/>
      <c r="K360" s="228"/>
      <c r="L360" s="228"/>
      <c r="M360" s="228"/>
      <c r="N360" s="228"/>
      <c r="O360" s="228"/>
      <c r="P360" s="228"/>
      <c r="Q360" s="228"/>
    </row>
    <row r="361">
      <c r="A361" s="228"/>
      <c r="B361" s="228"/>
      <c r="C361" s="228"/>
      <c r="D361" s="228"/>
      <c r="E361" s="228"/>
      <c r="F361" s="228"/>
      <c r="G361" s="228"/>
      <c r="H361" s="228"/>
      <c r="I361" s="228"/>
      <c r="J361" s="228"/>
      <c r="K361" s="228"/>
      <c r="L361" s="228"/>
      <c r="M361" s="228"/>
      <c r="N361" s="228"/>
      <c r="O361" s="228"/>
      <c r="P361" s="228"/>
      <c r="Q361" s="228"/>
    </row>
    <row r="362">
      <c r="A362" s="228"/>
      <c r="B362" s="228"/>
      <c r="C362" s="228"/>
      <c r="D362" s="228"/>
      <c r="E362" s="228"/>
      <c r="F362" s="228"/>
      <c r="G362" s="228"/>
      <c r="H362" s="228"/>
      <c r="I362" s="228"/>
      <c r="J362" s="228"/>
      <c r="K362" s="228"/>
      <c r="L362" s="228"/>
      <c r="M362" s="228"/>
      <c r="N362" s="228"/>
      <c r="O362" s="228"/>
      <c r="P362" s="228"/>
      <c r="Q362" s="228"/>
    </row>
    <row r="363">
      <c r="A363" s="228"/>
      <c r="B363" s="228"/>
      <c r="C363" s="228"/>
      <c r="D363" s="228"/>
      <c r="E363" s="228"/>
      <c r="F363" s="228"/>
      <c r="G363" s="228"/>
      <c r="H363" s="228"/>
      <c r="I363" s="228"/>
      <c r="J363" s="228"/>
      <c r="K363" s="228"/>
      <c r="L363" s="228"/>
      <c r="M363" s="228"/>
      <c r="N363" s="228"/>
      <c r="O363" s="228"/>
      <c r="P363" s="228"/>
      <c r="Q363" s="228"/>
    </row>
    <row r="364">
      <c r="A364" s="228"/>
      <c r="B364" s="228"/>
      <c r="C364" s="228"/>
      <c r="D364" s="228"/>
      <c r="E364" s="228"/>
      <c r="F364" s="228"/>
      <c r="G364" s="228"/>
      <c r="H364" s="228"/>
      <c r="I364" s="228"/>
      <c r="J364" s="228"/>
      <c r="K364" s="228"/>
      <c r="L364" s="228"/>
      <c r="M364" s="228"/>
      <c r="N364" s="228"/>
      <c r="O364" s="228"/>
      <c r="P364" s="228"/>
      <c r="Q364" s="228"/>
    </row>
    <row r="365">
      <c r="A365" s="228"/>
      <c r="B365" s="228"/>
      <c r="C365" s="228"/>
      <c r="D365" s="228"/>
      <c r="E365" s="228"/>
      <c r="F365" s="228"/>
      <c r="G365" s="228"/>
      <c r="H365" s="228"/>
      <c r="I365" s="228"/>
      <c r="J365" s="228"/>
      <c r="K365" s="228"/>
      <c r="L365" s="228"/>
      <c r="M365" s="228"/>
      <c r="N365" s="228"/>
      <c r="O365" s="228"/>
      <c r="P365" s="228"/>
      <c r="Q365" s="228"/>
    </row>
    <row r="366">
      <c r="A366" s="228"/>
      <c r="B366" s="228"/>
      <c r="C366" s="228"/>
      <c r="D366" s="228"/>
      <c r="E366" s="228"/>
      <c r="F366" s="228"/>
      <c r="G366" s="228"/>
      <c r="H366" s="228"/>
      <c r="I366" s="228"/>
      <c r="J366" s="228"/>
      <c r="K366" s="228"/>
      <c r="L366" s="228"/>
      <c r="M366" s="228"/>
      <c r="N366" s="228"/>
      <c r="O366" s="228"/>
      <c r="P366" s="228"/>
      <c r="Q366" s="228"/>
    </row>
    <row r="367">
      <c r="A367" s="228"/>
      <c r="B367" s="228"/>
      <c r="C367" s="228"/>
      <c r="D367" s="228"/>
      <c r="E367" s="228"/>
      <c r="F367" s="228"/>
      <c r="G367" s="228"/>
      <c r="H367" s="228"/>
      <c r="I367" s="228"/>
      <c r="J367" s="228"/>
      <c r="K367" s="228"/>
      <c r="L367" s="228"/>
      <c r="M367" s="228"/>
      <c r="N367" s="228"/>
      <c r="O367" s="228"/>
      <c r="P367" s="228"/>
      <c r="Q367" s="228"/>
    </row>
    <row r="368">
      <c r="A368" s="228"/>
      <c r="B368" s="228"/>
      <c r="C368" s="228"/>
      <c r="D368" s="228"/>
      <c r="E368" s="228"/>
      <c r="F368" s="228"/>
      <c r="G368" s="228"/>
      <c r="H368" s="228"/>
      <c r="I368" s="228"/>
      <c r="J368" s="228"/>
      <c r="K368" s="228"/>
      <c r="L368" s="228"/>
      <c r="M368" s="228"/>
      <c r="N368" s="228"/>
      <c r="O368" s="228"/>
      <c r="P368" s="228"/>
      <c r="Q368" s="228"/>
    </row>
    <row r="369">
      <c r="A369" s="228"/>
      <c r="B369" s="228"/>
      <c r="C369" s="228"/>
      <c r="D369" s="228"/>
      <c r="E369" s="228"/>
      <c r="F369" s="228"/>
      <c r="G369" s="228"/>
      <c r="H369" s="228"/>
      <c r="I369" s="228"/>
      <c r="J369" s="228"/>
      <c r="K369" s="228"/>
      <c r="L369" s="228"/>
      <c r="M369" s="228"/>
      <c r="N369" s="228"/>
      <c r="O369" s="228"/>
      <c r="P369" s="228"/>
      <c r="Q369" s="228"/>
    </row>
    <row r="370">
      <c r="A370" s="228"/>
      <c r="B370" s="228"/>
      <c r="C370" s="228"/>
      <c r="D370" s="228"/>
      <c r="E370" s="228"/>
      <c r="F370" s="228"/>
      <c r="G370" s="228"/>
      <c r="H370" s="228"/>
      <c r="I370" s="228"/>
      <c r="J370" s="228"/>
      <c r="K370" s="228"/>
      <c r="L370" s="228"/>
      <c r="M370" s="228"/>
      <c r="N370" s="228"/>
      <c r="O370" s="228"/>
      <c r="P370" s="228"/>
      <c r="Q370" s="228"/>
    </row>
    <row r="371">
      <c r="A371" s="228"/>
      <c r="B371" s="228"/>
      <c r="C371" s="228"/>
      <c r="D371" s="228"/>
      <c r="E371" s="228"/>
      <c r="F371" s="228"/>
      <c r="G371" s="228"/>
      <c r="H371" s="228"/>
      <c r="I371" s="228"/>
      <c r="J371" s="228"/>
      <c r="K371" s="228"/>
      <c r="L371" s="228"/>
      <c r="M371" s="228"/>
      <c r="N371" s="228"/>
      <c r="O371" s="228"/>
      <c r="P371" s="228"/>
      <c r="Q371" s="228"/>
    </row>
    <row r="372">
      <c r="A372" s="228"/>
      <c r="B372" s="228"/>
      <c r="C372" s="228"/>
      <c r="D372" s="228"/>
      <c r="E372" s="228"/>
      <c r="F372" s="228"/>
      <c r="G372" s="228"/>
      <c r="H372" s="228"/>
      <c r="I372" s="228"/>
      <c r="J372" s="228"/>
      <c r="K372" s="228"/>
      <c r="L372" s="228"/>
      <c r="M372" s="228"/>
      <c r="N372" s="228"/>
      <c r="O372" s="228"/>
      <c r="P372" s="228"/>
      <c r="Q372" s="228"/>
    </row>
    <row r="373">
      <c r="A373" s="228"/>
      <c r="B373" s="228"/>
      <c r="C373" s="228"/>
      <c r="D373" s="228"/>
      <c r="E373" s="228"/>
      <c r="F373" s="228"/>
      <c r="G373" s="228"/>
      <c r="H373" s="228"/>
      <c r="I373" s="228"/>
      <c r="J373" s="228"/>
      <c r="K373" s="228"/>
      <c r="L373" s="228"/>
      <c r="M373" s="228"/>
      <c r="N373" s="228"/>
      <c r="O373" s="228"/>
      <c r="P373" s="228"/>
      <c r="Q373" s="228"/>
    </row>
    <row r="374">
      <c r="A374" s="228"/>
      <c r="B374" s="228"/>
      <c r="C374" s="228"/>
      <c r="D374" s="228"/>
      <c r="E374" s="228"/>
      <c r="F374" s="228"/>
      <c r="G374" s="228"/>
      <c r="H374" s="228"/>
      <c r="I374" s="228"/>
      <c r="J374" s="228"/>
      <c r="K374" s="228"/>
      <c r="L374" s="228"/>
      <c r="M374" s="228"/>
      <c r="N374" s="228"/>
      <c r="O374" s="228"/>
      <c r="P374" s="228"/>
      <c r="Q374" s="228"/>
    </row>
    <row r="375">
      <c r="A375" s="228"/>
      <c r="B375" s="228"/>
      <c r="C375" s="228"/>
      <c r="D375" s="228"/>
      <c r="E375" s="228"/>
      <c r="F375" s="228"/>
      <c r="G375" s="228"/>
      <c r="H375" s="228"/>
      <c r="I375" s="228"/>
      <c r="J375" s="228"/>
      <c r="K375" s="228"/>
      <c r="L375" s="228"/>
      <c r="M375" s="228"/>
      <c r="N375" s="228"/>
      <c r="O375" s="228"/>
      <c r="P375" s="228"/>
      <c r="Q375" s="228"/>
    </row>
    <row r="376">
      <c r="A376" s="228"/>
      <c r="B376" s="228"/>
      <c r="C376" s="228"/>
      <c r="D376" s="228"/>
      <c r="E376" s="228"/>
      <c r="F376" s="228"/>
      <c r="G376" s="228"/>
      <c r="H376" s="228"/>
      <c r="I376" s="228"/>
      <c r="J376" s="228"/>
      <c r="K376" s="228"/>
      <c r="L376" s="228"/>
      <c r="M376" s="228"/>
      <c r="N376" s="228"/>
      <c r="O376" s="228"/>
      <c r="P376" s="228"/>
      <c r="Q376" s="228"/>
    </row>
    <row r="377">
      <c r="A377" s="228"/>
      <c r="B377" s="228"/>
      <c r="C377" s="228"/>
      <c r="D377" s="228"/>
      <c r="E377" s="228"/>
      <c r="F377" s="228"/>
      <c r="G377" s="228"/>
      <c r="H377" s="228"/>
      <c r="I377" s="228"/>
      <c r="J377" s="228"/>
      <c r="K377" s="228"/>
      <c r="L377" s="228"/>
      <c r="M377" s="228"/>
      <c r="N377" s="228"/>
      <c r="O377" s="228"/>
      <c r="P377" s="228"/>
      <c r="Q377" s="228"/>
    </row>
    <row r="378">
      <c r="A378" s="228"/>
      <c r="B378" s="228"/>
      <c r="C378" s="228"/>
      <c r="D378" s="228"/>
      <c r="E378" s="228"/>
      <c r="F378" s="228"/>
      <c r="G378" s="228"/>
      <c r="H378" s="228"/>
      <c r="I378" s="228"/>
      <c r="J378" s="228"/>
      <c r="K378" s="228"/>
      <c r="L378" s="228"/>
      <c r="M378" s="228"/>
      <c r="N378" s="228"/>
      <c r="O378" s="228"/>
      <c r="P378" s="228"/>
      <c r="Q378" s="228"/>
    </row>
    <row r="379">
      <c r="A379" s="228"/>
      <c r="B379" s="228"/>
      <c r="C379" s="228"/>
      <c r="D379" s="228"/>
      <c r="E379" s="228"/>
      <c r="F379" s="228"/>
      <c r="G379" s="228"/>
      <c r="H379" s="228"/>
      <c r="I379" s="228"/>
      <c r="J379" s="228"/>
      <c r="K379" s="228"/>
      <c r="L379" s="228"/>
      <c r="M379" s="228"/>
      <c r="N379" s="228"/>
      <c r="O379" s="228"/>
      <c r="P379" s="228"/>
      <c r="Q379" s="228"/>
    </row>
    <row r="380">
      <c r="A380" s="228"/>
      <c r="B380" s="228"/>
      <c r="C380" s="228"/>
      <c r="D380" s="228"/>
      <c r="E380" s="228"/>
      <c r="F380" s="228"/>
      <c r="G380" s="228"/>
      <c r="H380" s="228"/>
      <c r="I380" s="228"/>
      <c r="J380" s="228"/>
      <c r="K380" s="228"/>
      <c r="L380" s="228"/>
      <c r="M380" s="228"/>
      <c r="N380" s="228"/>
      <c r="O380" s="228"/>
      <c r="P380" s="228"/>
      <c r="Q380" s="228"/>
    </row>
    <row r="381">
      <c r="A381" s="228"/>
      <c r="B381" s="228"/>
      <c r="C381" s="228"/>
      <c r="D381" s="228"/>
      <c r="E381" s="228"/>
      <c r="F381" s="228"/>
      <c r="G381" s="228"/>
      <c r="H381" s="228"/>
      <c r="I381" s="228"/>
      <c r="J381" s="228"/>
      <c r="K381" s="228"/>
      <c r="L381" s="228"/>
      <c r="M381" s="228"/>
      <c r="N381" s="228"/>
      <c r="O381" s="228"/>
      <c r="P381" s="228"/>
      <c r="Q381" s="228"/>
    </row>
    <row r="382">
      <c r="A382" s="228"/>
      <c r="B382" s="228"/>
      <c r="C382" s="228"/>
      <c r="D382" s="228"/>
      <c r="E382" s="228"/>
      <c r="F382" s="228"/>
      <c r="G382" s="228"/>
      <c r="H382" s="228"/>
      <c r="I382" s="228"/>
      <c r="J382" s="228"/>
      <c r="K382" s="228"/>
      <c r="L382" s="228"/>
      <c r="M382" s="228"/>
      <c r="N382" s="228"/>
      <c r="O382" s="228"/>
      <c r="P382" s="228"/>
      <c r="Q382" s="228"/>
    </row>
    <row r="383">
      <c r="A383" s="228"/>
      <c r="B383" s="228"/>
      <c r="C383" s="228"/>
      <c r="D383" s="228"/>
      <c r="E383" s="228"/>
      <c r="F383" s="228"/>
      <c r="G383" s="228"/>
      <c r="H383" s="228"/>
      <c r="I383" s="228"/>
      <c r="J383" s="228"/>
      <c r="K383" s="228"/>
      <c r="L383" s="228"/>
      <c r="M383" s="228"/>
      <c r="N383" s="228"/>
      <c r="O383" s="228"/>
      <c r="P383" s="228"/>
      <c r="Q383" s="228"/>
    </row>
    <row r="384">
      <c r="A384" s="228"/>
      <c r="B384" s="228"/>
      <c r="C384" s="228"/>
      <c r="D384" s="228"/>
      <c r="E384" s="228"/>
      <c r="F384" s="228"/>
      <c r="G384" s="228"/>
      <c r="H384" s="228"/>
      <c r="I384" s="228"/>
      <c r="J384" s="228"/>
      <c r="K384" s="228"/>
      <c r="L384" s="228"/>
      <c r="M384" s="228"/>
      <c r="N384" s="228"/>
      <c r="O384" s="228"/>
      <c r="P384" s="228"/>
      <c r="Q384" s="228"/>
    </row>
    <row r="385">
      <c r="A385" s="228"/>
      <c r="B385" s="228"/>
      <c r="C385" s="228"/>
      <c r="D385" s="228"/>
      <c r="E385" s="228"/>
      <c r="F385" s="228"/>
      <c r="G385" s="228"/>
      <c r="H385" s="228"/>
      <c r="I385" s="228"/>
      <c r="J385" s="228"/>
      <c r="K385" s="228"/>
      <c r="L385" s="228"/>
      <c r="M385" s="228"/>
      <c r="N385" s="228"/>
      <c r="O385" s="228"/>
      <c r="P385" s="228"/>
      <c r="Q385" s="228"/>
    </row>
    <row r="386">
      <c r="A386" s="228"/>
      <c r="B386" s="228"/>
      <c r="C386" s="228"/>
      <c r="D386" s="228"/>
      <c r="E386" s="228"/>
      <c r="F386" s="228"/>
      <c r="G386" s="228"/>
      <c r="H386" s="228"/>
      <c r="I386" s="228"/>
      <c r="J386" s="228"/>
      <c r="K386" s="228"/>
      <c r="L386" s="228"/>
      <c r="M386" s="228"/>
      <c r="N386" s="228"/>
      <c r="O386" s="228"/>
      <c r="P386" s="228"/>
      <c r="Q386" s="228"/>
    </row>
    <row r="387">
      <c r="A387" s="228"/>
      <c r="B387" s="228"/>
      <c r="C387" s="228"/>
      <c r="D387" s="228"/>
      <c r="E387" s="228"/>
      <c r="F387" s="228"/>
      <c r="G387" s="228"/>
      <c r="H387" s="228"/>
      <c r="I387" s="228"/>
      <c r="J387" s="228"/>
      <c r="K387" s="228"/>
      <c r="L387" s="228"/>
      <c r="M387" s="228"/>
      <c r="N387" s="228"/>
      <c r="O387" s="228"/>
      <c r="P387" s="228"/>
      <c r="Q387" s="228"/>
    </row>
    <row r="388">
      <c r="A388" s="228"/>
      <c r="B388" s="228"/>
      <c r="C388" s="228"/>
      <c r="D388" s="228"/>
      <c r="E388" s="228"/>
      <c r="F388" s="228"/>
      <c r="G388" s="228"/>
      <c r="H388" s="228"/>
      <c r="I388" s="228"/>
      <c r="J388" s="228"/>
      <c r="K388" s="228"/>
      <c r="L388" s="228"/>
      <c r="M388" s="228"/>
      <c r="N388" s="228"/>
      <c r="O388" s="228"/>
      <c r="P388" s="228"/>
      <c r="Q388" s="228"/>
    </row>
    <row r="389">
      <c r="A389" s="228"/>
      <c r="B389" s="228"/>
      <c r="C389" s="228"/>
      <c r="D389" s="228"/>
      <c r="E389" s="228"/>
      <c r="F389" s="228"/>
      <c r="G389" s="228"/>
      <c r="H389" s="228"/>
      <c r="I389" s="228"/>
      <c r="J389" s="228"/>
      <c r="K389" s="228"/>
      <c r="L389" s="228"/>
      <c r="M389" s="228"/>
      <c r="N389" s="228"/>
      <c r="O389" s="228"/>
      <c r="P389" s="228"/>
      <c r="Q389" s="228"/>
    </row>
    <row r="390">
      <c r="A390" s="228"/>
      <c r="B390" s="228"/>
      <c r="C390" s="228"/>
      <c r="D390" s="228"/>
      <c r="E390" s="228"/>
      <c r="F390" s="228"/>
      <c r="G390" s="228"/>
      <c r="H390" s="228"/>
      <c r="I390" s="228"/>
      <c r="J390" s="228"/>
      <c r="K390" s="228"/>
      <c r="L390" s="228"/>
      <c r="M390" s="228"/>
      <c r="N390" s="228"/>
      <c r="O390" s="228"/>
      <c r="P390" s="228"/>
      <c r="Q390" s="228"/>
    </row>
    <row r="391">
      <c r="A391" s="228"/>
      <c r="B391" s="228"/>
      <c r="C391" s="228"/>
      <c r="D391" s="228"/>
      <c r="E391" s="228"/>
      <c r="F391" s="228"/>
      <c r="G391" s="228"/>
      <c r="H391" s="228"/>
      <c r="I391" s="228"/>
      <c r="J391" s="228"/>
      <c r="K391" s="228"/>
      <c r="L391" s="228"/>
      <c r="M391" s="228"/>
      <c r="N391" s="228"/>
      <c r="O391" s="228"/>
      <c r="P391" s="228"/>
      <c r="Q391" s="228"/>
    </row>
    <row r="392">
      <c r="A392" s="228"/>
      <c r="B392" s="228"/>
      <c r="C392" s="228"/>
      <c r="D392" s="228"/>
      <c r="E392" s="228"/>
      <c r="F392" s="228"/>
      <c r="G392" s="228"/>
      <c r="H392" s="228"/>
      <c r="I392" s="228"/>
      <c r="J392" s="228"/>
      <c r="K392" s="228"/>
      <c r="L392" s="228"/>
      <c r="M392" s="228"/>
      <c r="N392" s="228"/>
      <c r="O392" s="228"/>
      <c r="P392" s="228"/>
      <c r="Q392" s="228"/>
    </row>
    <row r="393">
      <c r="A393" s="228"/>
      <c r="B393" s="228"/>
      <c r="C393" s="228"/>
      <c r="D393" s="228"/>
      <c r="E393" s="228"/>
      <c r="F393" s="228"/>
      <c r="G393" s="228"/>
      <c r="H393" s="228"/>
      <c r="I393" s="228"/>
      <c r="J393" s="228"/>
      <c r="K393" s="228"/>
      <c r="L393" s="228"/>
      <c r="M393" s="228"/>
      <c r="N393" s="228"/>
      <c r="O393" s="228"/>
      <c r="P393" s="228"/>
      <c r="Q393" s="228"/>
    </row>
    <row r="394">
      <c r="A394" s="228"/>
      <c r="B394" s="228"/>
      <c r="C394" s="228"/>
      <c r="D394" s="228"/>
      <c r="E394" s="228"/>
      <c r="F394" s="228"/>
      <c r="G394" s="228"/>
      <c r="H394" s="228"/>
      <c r="I394" s="228"/>
      <c r="J394" s="228"/>
      <c r="K394" s="228"/>
      <c r="L394" s="228"/>
      <c r="M394" s="228"/>
      <c r="N394" s="228"/>
      <c r="O394" s="228"/>
      <c r="P394" s="228"/>
      <c r="Q394" s="228"/>
    </row>
    <row r="395">
      <c r="A395" s="228"/>
      <c r="B395" s="228"/>
      <c r="C395" s="228"/>
      <c r="D395" s="228"/>
      <c r="E395" s="228"/>
      <c r="F395" s="228"/>
      <c r="G395" s="228"/>
      <c r="H395" s="228"/>
      <c r="I395" s="228"/>
      <c r="J395" s="228"/>
      <c r="K395" s="228"/>
      <c r="L395" s="228"/>
      <c r="M395" s="228"/>
      <c r="N395" s="228"/>
      <c r="O395" s="228"/>
      <c r="P395" s="228"/>
      <c r="Q395" s="228"/>
    </row>
    <row r="396">
      <c r="A396" s="228"/>
      <c r="B396" s="228"/>
      <c r="C396" s="228"/>
      <c r="D396" s="228"/>
      <c r="E396" s="228"/>
      <c r="F396" s="228"/>
      <c r="G396" s="228"/>
      <c r="H396" s="228"/>
      <c r="I396" s="228"/>
      <c r="J396" s="228"/>
      <c r="K396" s="228"/>
      <c r="L396" s="228"/>
      <c r="M396" s="228"/>
      <c r="N396" s="228"/>
      <c r="O396" s="228"/>
      <c r="P396" s="228"/>
      <c r="Q396" s="228"/>
    </row>
    <row r="397">
      <c r="A397" s="228"/>
      <c r="B397" s="228"/>
      <c r="C397" s="228"/>
      <c r="D397" s="228"/>
      <c r="E397" s="228"/>
      <c r="F397" s="228"/>
      <c r="G397" s="228"/>
      <c r="H397" s="228"/>
      <c r="I397" s="228"/>
      <c r="J397" s="228"/>
      <c r="K397" s="228"/>
      <c r="L397" s="228"/>
      <c r="M397" s="228"/>
      <c r="N397" s="228"/>
      <c r="O397" s="228"/>
      <c r="P397" s="228"/>
      <c r="Q397" s="228"/>
    </row>
    <row r="398">
      <c r="A398" s="228"/>
      <c r="B398" s="228"/>
      <c r="C398" s="228"/>
      <c r="D398" s="228"/>
      <c r="E398" s="228"/>
      <c r="F398" s="228"/>
      <c r="G398" s="228"/>
      <c r="H398" s="228"/>
      <c r="I398" s="228"/>
      <c r="J398" s="228"/>
      <c r="K398" s="228"/>
      <c r="L398" s="228"/>
      <c r="M398" s="228"/>
      <c r="N398" s="228"/>
      <c r="O398" s="228"/>
      <c r="P398" s="228"/>
      <c r="Q398" s="228"/>
    </row>
    <row r="399">
      <c r="A399" s="228"/>
      <c r="B399" s="228"/>
      <c r="C399" s="228"/>
      <c r="D399" s="228"/>
      <c r="E399" s="228"/>
      <c r="F399" s="228"/>
      <c r="G399" s="228"/>
      <c r="H399" s="228"/>
      <c r="I399" s="228"/>
      <c r="J399" s="228"/>
      <c r="K399" s="228"/>
      <c r="L399" s="228"/>
      <c r="M399" s="228"/>
      <c r="N399" s="228"/>
      <c r="O399" s="228"/>
      <c r="P399" s="228"/>
      <c r="Q399" s="228"/>
    </row>
    <row r="400">
      <c r="A400" s="228"/>
      <c r="B400" s="228"/>
      <c r="C400" s="228"/>
      <c r="D400" s="228"/>
      <c r="E400" s="228"/>
      <c r="F400" s="228"/>
      <c r="G400" s="228"/>
      <c r="H400" s="228"/>
      <c r="I400" s="228"/>
      <c r="J400" s="228"/>
      <c r="K400" s="228"/>
      <c r="L400" s="228"/>
      <c r="M400" s="228"/>
      <c r="N400" s="228"/>
      <c r="O400" s="228"/>
      <c r="P400" s="228"/>
      <c r="Q400" s="228"/>
    </row>
    <row r="401">
      <c r="A401" s="228"/>
      <c r="B401" s="228"/>
      <c r="C401" s="228"/>
      <c r="D401" s="228"/>
      <c r="E401" s="228"/>
      <c r="F401" s="228"/>
      <c r="G401" s="228"/>
      <c r="H401" s="228"/>
      <c r="I401" s="228"/>
      <c r="J401" s="228"/>
      <c r="K401" s="228"/>
      <c r="L401" s="228"/>
      <c r="M401" s="228"/>
      <c r="N401" s="228"/>
      <c r="O401" s="228"/>
      <c r="P401" s="228"/>
      <c r="Q401" s="228"/>
    </row>
    <row r="402">
      <c r="A402" s="228"/>
      <c r="B402" s="228"/>
      <c r="C402" s="228"/>
      <c r="D402" s="228"/>
      <c r="E402" s="228"/>
      <c r="F402" s="228"/>
      <c r="G402" s="228"/>
      <c r="H402" s="228"/>
      <c r="I402" s="228"/>
      <c r="J402" s="228"/>
      <c r="K402" s="228"/>
      <c r="L402" s="228"/>
      <c r="M402" s="228"/>
      <c r="N402" s="228"/>
      <c r="O402" s="228"/>
      <c r="P402" s="228"/>
      <c r="Q402" s="228"/>
    </row>
    <row r="403">
      <c r="A403" s="228"/>
      <c r="B403" s="228"/>
      <c r="C403" s="228"/>
      <c r="D403" s="228"/>
      <c r="E403" s="228"/>
      <c r="F403" s="228"/>
      <c r="G403" s="228"/>
      <c r="H403" s="228"/>
      <c r="I403" s="228"/>
      <c r="J403" s="228"/>
      <c r="K403" s="228"/>
      <c r="L403" s="228"/>
      <c r="M403" s="228"/>
      <c r="N403" s="228"/>
      <c r="O403" s="228"/>
      <c r="P403" s="228"/>
      <c r="Q403" s="228"/>
    </row>
    <row r="404">
      <c r="A404" s="228"/>
      <c r="B404" s="228"/>
      <c r="C404" s="228"/>
      <c r="D404" s="228"/>
      <c r="E404" s="228"/>
      <c r="F404" s="228"/>
      <c r="G404" s="228"/>
      <c r="H404" s="228"/>
      <c r="I404" s="228"/>
      <c r="J404" s="228"/>
      <c r="K404" s="228"/>
      <c r="L404" s="228"/>
      <c r="M404" s="228"/>
      <c r="N404" s="228"/>
      <c r="O404" s="228"/>
      <c r="P404" s="228"/>
      <c r="Q404" s="228"/>
    </row>
    <row r="405">
      <c r="A405" s="228"/>
      <c r="B405" s="228"/>
      <c r="C405" s="228"/>
      <c r="D405" s="228"/>
      <c r="E405" s="228"/>
      <c r="F405" s="228"/>
      <c r="G405" s="228"/>
      <c r="H405" s="228"/>
      <c r="I405" s="228"/>
      <c r="J405" s="228"/>
      <c r="K405" s="228"/>
      <c r="L405" s="228"/>
      <c r="M405" s="228"/>
      <c r="N405" s="228"/>
      <c r="O405" s="228"/>
      <c r="P405" s="228"/>
      <c r="Q405" s="228"/>
    </row>
    <row r="406">
      <c r="A406" s="228"/>
      <c r="B406" s="228"/>
      <c r="C406" s="228"/>
      <c r="D406" s="228"/>
      <c r="E406" s="228"/>
      <c r="F406" s="228"/>
      <c r="G406" s="228"/>
      <c r="H406" s="228"/>
      <c r="I406" s="228"/>
      <c r="J406" s="228"/>
      <c r="K406" s="228"/>
      <c r="L406" s="228"/>
      <c r="M406" s="228"/>
      <c r="N406" s="228"/>
      <c r="O406" s="228"/>
      <c r="P406" s="228"/>
      <c r="Q406" s="228"/>
    </row>
    <row r="407">
      <c r="A407" s="228"/>
      <c r="B407" s="228"/>
      <c r="C407" s="228"/>
      <c r="D407" s="228"/>
      <c r="E407" s="228"/>
      <c r="F407" s="228"/>
      <c r="G407" s="228"/>
      <c r="H407" s="228"/>
      <c r="I407" s="228"/>
      <c r="J407" s="228"/>
      <c r="K407" s="228"/>
      <c r="L407" s="228"/>
      <c r="M407" s="228"/>
      <c r="N407" s="228"/>
      <c r="O407" s="228"/>
      <c r="P407" s="228"/>
      <c r="Q407" s="228"/>
    </row>
    <row r="408">
      <c r="A408" s="228"/>
      <c r="B408" s="228"/>
      <c r="C408" s="228"/>
      <c r="D408" s="228"/>
      <c r="E408" s="228"/>
      <c r="F408" s="228"/>
      <c r="G408" s="228"/>
      <c r="H408" s="228"/>
      <c r="I408" s="228"/>
      <c r="J408" s="228"/>
      <c r="K408" s="228"/>
      <c r="L408" s="228"/>
      <c r="M408" s="228"/>
      <c r="N408" s="228"/>
      <c r="O408" s="228"/>
      <c r="P408" s="228"/>
      <c r="Q408" s="228"/>
    </row>
    <row r="409">
      <c r="A409" s="228"/>
      <c r="B409" s="228"/>
      <c r="C409" s="228"/>
      <c r="D409" s="228"/>
      <c r="E409" s="228"/>
      <c r="F409" s="228"/>
      <c r="G409" s="228"/>
      <c r="H409" s="228"/>
      <c r="I409" s="228"/>
      <c r="J409" s="228"/>
      <c r="K409" s="228"/>
      <c r="L409" s="228"/>
      <c r="M409" s="228"/>
      <c r="N409" s="228"/>
      <c r="O409" s="228"/>
      <c r="P409" s="228"/>
      <c r="Q409" s="228"/>
    </row>
    <row r="410">
      <c r="A410" s="228"/>
      <c r="B410" s="228"/>
      <c r="C410" s="228"/>
      <c r="D410" s="228"/>
      <c r="E410" s="228"/>
      <c r="F410" s="228"/>
      <c r="G410" s="228"/>
      <c r="H410" s="228"/>
      <c r="I410" s="228"/>
      <c r="J410" s="228"/>
      <c r="K410" s="228"/>
      <c r="L410" s="228"/>
      <c r="M410" s="228"/>
      <c r="N410" s="228"/>
      <c r="O410" s="228"/>
      <c r="P410" s="228"/>
      <c r="Q410" s="228"/>
    </row>
    <row r="411">
      <c r="A411" s="228"/>
      <c r="B411" s="228"/>
      <c r="C411" s="228"/>
      <c r="D411" s="228"/>
      <c r="E411" s="228"/>
      <c r="F411" s="228"/>
      <c r="G411" s="228"/>
      <c r="H411" s="228"/>
      <c r="I411" s="228"/>
      <c r="J411" s="228"/>
      <c r="K411" s="228"/>
      <c r="L411" s="228"/>
      <c r="M411" s="228"/>
      <c r="N411" s="228"/>
      <c r="O411" s="228"/>
      <c r="P411" s="228"/>
      <c r="Q411" s="228"/>
    </row>
    <row r="412">
      <c r="A412" s="228"/>
      <c r="B412" s="228"/>
      <c r="C412" s="228"/>
      <c r="D412" s="228"/>
      <c r="E412" s="228"/>
      <c r="F412" s="228"/>
      <c r="G412" s="228"/>
      <c r="H412" s="228"/>
      <c r="I412" s="228"/>
      <c r="J412" s="228"/>
      <c r="K412" s="228"/>
      <c r="L412" s="228"/>
      <c r="M412" s="228"/>
      <c r="N412" s="228"/>
      <c r="O412" s="228"/>
      <c r="P412" s="228"/>
      <c r="Q412" s="228"/>
    </row>
    <row r="413">
      <c r="A413" s="228"/>
      <c r="B413" s="228"/>
      <c r="C413" s="228"/>
      <c r="D413" s="228"/>
      <c r="E413" s="228"/>
      <c r="F413" s="228"/>
      <c r="G413" s="228"/>
      <c r="H413" s="228"/>
      <c r="I413" s="228"/>
      <c r="J413" s="228"/>
      <c r="K413" s="228"/>
      <c r="L413" s="228"/>
      <c r="M413" s="228"/>
      <c r="N413" s="228"/>
      <c r="O413" s="228"/>
      <c r="P413" s="228"/>
      <c r="Q413" s="228"/>
    </row>
    <row r="414">
      <c r="A414" s="228"/>
      <c r="B414" s="228"/>
      <c r="C414" s="228"/>
      <c r="D414" s="228"/>
      <c r="E414" s="228"/>
      <c r="F414" s="228"/>
      <c r="G414" s="228"/>
      <c r="H414" s="228"/>
      <c r="I414" s="228"/>
      <c r="J414" s="228"/>
      <c r="K414" s="228"/>
      <c r="L414" s="228"/>
      <c r="M414" s="228"/>
      <c r="N414" s="228"/>
      <c r="O414" s="228"/>
      <c r="P414" s="228"/>
      <c r="Q414" s="228"/>
    </row>
    <row r="415">
      <c r="A415" s="228"/>
      <c r="B415" s="228"/>
      <c r="C415" s="228"/>
      <c r="D415" s="228"/>
      <c r="E415" s="228"/>
      <c r="F415" s="228"/>
      <c r="G415" s="228"/>
      <c r="H415" s="228"/>
      <c r="I415" s="228"/>
      <c r="J415" s="228"/>
      <c r="K415" s="228"/>
      <c r="L415" s="228"/>
      <c r="M415" s="228"/>
      <c r="N415" s="228"/>
      <c r="O415" s="228"/>
      <c r="P415" s="228"/>
      <c r="Q415" s="228"/>
    </row>
    <row r="416">
      <c r="A416" s="228"/>
      <c r="B416" s="228"/>
      <c r="C416" s="228"/>
      <c r="D416" s="228"/>
      <c r="E416" s="228"/>
      <c r="F416" s="228"/>
      <c r="G416" s="228"/>
      <c r="H416" s="228"/>
      <c r="I416" s="228"/>
      <c r="J416" s="228"/>
      <c r="K416" s="228"/>
      <c r="L416" s="228"/>
      <c r="M416" s="228"/>
      <c r="N416" s="228"/>
      <c r="O416" s="228"/>
      <c r="P416" s="228"/>
      <c r="Q416" s="228"/>
    </row>
    <row r="417">
      <c r="A417" s="228"/>
      <c r="B417" s="228"/>
      <c r="C417" s="228"/>
      <c r="D417" s="228"/>
      <c r="E417" s="228"/>
      <c r="F417" s="228"/>
      <c r="G417" s="228"/>
      <c r="H417" s="228"/>
      <c r="I417" s="228"/>
      <c r="J417" s="228"/>
      <c r="K417" s="228"/>
      <c r="L417" s="228"/>
      <c r="M417" s="228"/>
      <c r="N417" s="228"/>
      <c r="O417" s="228"/>
      <c r="P417" s="228"/>
      <c r="Q417" s="228"/>
    </row>
    <row r="418">
      <c r="A418" s="228"/>
      <c r="B418" s="228"/>
      <c r="C418" s="228"/>
      <c r="D418" s="228"/>
      <c r="E418" s="228"/>
      <c r="F418" s="228"/>
      <c r="G418" s="228"/>
      <c r="H418" s="228"/>
      <c r="I418" s="228"/>
      <c r="J418" s="228"/>
      <c r="K418" s="228"/>
      <c r="L418" s="228"/>
      <c r="M418" s="228"/>
      <c r="N418" s="228"/>
      <c r="O418" s="228"/>
      <c r="P418" s="228"/>
      <c r="Q418" s="228"/>
    </row>
    <row r="419">
      <c r="A419" s="228"/>
      <c r="B419" s="228"/>
      <c r="C419" s="228"/>
      <c r="D419" s="228"/>
      <c r="E419" s="228"/>
      <c r="F419" s="228"/>
      <c r="G419" s="228"/>
      <c r="H419" s="228"/>
      <c r="I419" s="228"/>
      <c r="J419" s="228"/>
      <c r="K419" s="228"/>
      <c r="L419" s="228"/>
      <c r="M419" s="228"/>
      <c r="N419" s="228"/>
      <c r="O419" s="228"/>
      <c r="P419" s="228"/>
      <c r="Q419" s="228"/>
    </row>
    <row r="420">
      <c r="A420" s="228"/>
      <c r="B420" s="228"/>
      <c r="C420" s="228"/>
      <c r="D420" s="228"/>
      <c r="E420" s="228"/>
      <c r="F420" s="228"/>
      <c r="G420" s="228"/>
      <c r="H420" s="228"/>
      <c r="I420" s="228"/>
      <c r="J420" s="228"/>
      <c r="K420" s="228"/>
      <c r="L420" s="228"/>
      <c r="M420" s="228"/>
      <c r="N420" s="228"/>
      <c r="O420" s="228"/>
      <c r="P420" s="228"/>
      <c r="Q420" s="228"/>
    </row>
    <row r="421">
      <c r="A421" s="228"/>
      <c r="B421" s="228"/>
      <c r="C421" s="228"/>
      <c r="D421" s="228"/>
      <c r="E421" s="228"/>
      <c r="F421" s="228"/>
      <c r="G421" s="228"/>
      <c r="H421" s="228"/>
      <c r="I421" s="228"/>
      <c r="J421" s="228"/>
      <c r="K421" s="228"/>
      <c r="L421" s="228"/>
      <c r="M421" s="228"/>
      <c r="N421" s="228"/>
      <c r="O421" s="228"/>
      <c r="P421" s="228"/>
      <c r="Q421" s="228"/>
    </row>
    <row r="422">
      <c r="A422" s="228"/>
      <c r="B422" s="228"/>
      <c r="C422" s="228"/>
      <c r="D422" s="228"/>
      <c r="E422" s="228"/>
      <c r="F422" s="228"/>
      <c r="G422" s="228"/>
      <c r="H422" s="228"/>
      <c r="I422" s="228"/>
      <c r="J422" s="228"/>
      <c r="K422" s="228"/>
      <c r="L422" s="228"/>
      <c r="M422" s="228"/>
      <c r="N422" s="228"/>
      <c r="O422" s="228"/>
      <c r="P422" s="228"/>
      <c r="Q422" s="228"/>
    </row>
    <row r="423">
      <c r="A423" s="228"/>
      <c r="B423" s="228"/>
      <c r="C423" s="228"/>
      <c r="D423" s="228"/>
      <c r="E423" s="228"/>
      <c r="F423" s="228"/>
      <c r="G423" s="228"/>
      <c r="H423" s="228"/>
      <c r="I423" s="228"/>
      <c r="J423" s="228"/>
      <c r="K423" s="228"/>
      <c r="L423" s="228"/>
      <c r="M423" s="228"/>
      <c r="N423" s="228"/>
      <c r="O423" s="228"/>
      <c r="P423" s="228"/>
      <c r="Q423" s="228"/>
    </row>
    <row r="424">
      <c r="A424" s="228"/>
      <c r="B424" s="228"/>
      <c r="C424" s="228"/>
      <c r="D424" s="228"/>
      <c r="E424" s="228"/>
      <c r="F424" s="228"/>
      <c r="G424" s="228"/>
      <c r="H424" s="228"/>
      <c r="I424" s="228"/>
      <c r="J424" s="228"/>
      <c r="K424" s="228"/>
      <c r="L424" s="228"/>
      <c r="M424" s="228"/>
      <c r="N424" s="228"/>
      <c r="O424" s="228"/>
      <c r="P424" s="228"/>
      <c r="Q424" s="228"/>
    </row>
    <row r="425">
      <c r="A425" s="228"/>
      <c r="B425" s="228"/>
      <c r="C425" s="228"/>
      <c r="D425" s="228"/>
      <c r="E425" s="228"/>
      <c r="F425" s="228"/>
      <c r="G425" s="228"/>
      <c r="H425" s="228"/>
      <c r="I425" s="228"/>
      <c r="J425" s="228"/>
      <c r="K425" s="228"/>
      <c r="L425" s="228"/>
      <c r="M425" s="228"/>
      <c r="N425" s="228"/>
      <c r="O425" s="228"/>
      <c r="P425" s="228"/>
      <c r="Q425" s="228"/>
    </row>
    <row r="426">
      <c r="A426" s="228"/>
      <c r="B426" s="228"/>
      <c r="C426" s="228"/>
      <c r="D426" s="228"/>
      <c r="E426" s="228"/>
      <c r="F426" s="228"/>
      <c r="G426" s="228"/>
      <c r="H426" s="228"/>
      <c r="I426" s="228"/>
      <c r="J426" s="228"/>
      <c r="K426" s="228"/>
      <c r="L426" s="228"/>
      <c r="M426" s="228"/>
      <c r="N426" s="228"/>
      <c r="O426" s="228"/>
      <c r="P426" s="228"/>
      <c r="Q426" s="228"/>
    </row>
    <row r="427">
      <c r="A427" s="228"/>
      <c r="B427" s="228"/>
      <c r="C427" s="228"/>
      <c r="D427" s="228"/>
      <c r="E427" s="228"/>
      <c r="F427" s="228"/>
      <c r="G427" s="228"/>
      <c r="H427" s="228"/>
      <c r="I427" s="228"/>
      <c r="J427" s="228"/>
      <c r="K427" s="228"/>
      <c r="L427" s="228"/>
      <c r="M427" s="228"/>
      <c r="N427" s="228"/>
      <c r="O427" s="228"/>
      <c r="P427" s="228"/>
      <c r="Q427" s="228"/>
    </row>
    <row r="428">
      <c r="A428" s="228"/>
      <c r="B428" s="228"/>
      <c r="C428" s="228"/>
      <c r="D428" s="228"/>
      <c r="E428" s="228"/>
      <c r="F428" s="228"/>
      <c r="G428" s="228"/>
      <c r="H428" s="228"/>
      <c r="I428" s="228"/>
      <c r="J428" s="228"/>
      <c r="K428" s="228"/>
      <c r="L428" s="228"/>
      <c r="M428" s="228"/>
      <c r="N428" s="228"/>
      <c r="O428" s="228"/>
      <c r="P428" s="228"/>
      <c r="Q428" s="228"/>
    </row>
    <row r="429">
      <c r="A429" s="228"/>
      <c r="B429" s="228"/>
      <c r="C429" s="228"/>
      <c r="D429" s="228"/>
      <c r="E429" s="228"/>
      <c r="F429" s="228"/>
      <c r="G429" s="228"/>
      <c r="H429" s="228"/>
      <c r="I429" s="228"/>
      <c r="J429" s="228"/>
      <c r="K429" s="228"/>
      <c r="L429" s="228"/>
      <c r="M429" s="228"/>
      <c r="N429" s="228"/>
      <c r="O429" s="228"/>
      <c r="P429" s="228"/>
      <c r="Q429" s="228"/>
    </row>
    <row r="430">
      <c r="A430" s="228"/>
      <c r="B430" s="228"/>
      <c r="C430" s="228"/>
      <c r="D430" s="228"/>
      <c r="E430" s="228"/>
      <c r="F430" s="228"/>
      <c r="G430" s="228"/>
      <c r="H430" s="228"/>
      <c r="I430" s="228"/>
      <c r="J430" s="228"/>
      <c r="K430" s="228"/>
      <c r="L430" s="228"/>
      <c r="M430" s="228"/>
      <c r="N430" s="228"/>
      <c r="O430" s="228"/>
      <c r="P430" s="228"/>
      <c r="Q430" s="228"/>
    </row>
    <row r="431">
      <c r="A431" s="228"/>
      <c r="B431" s="228"/>
      <c r="C431" s="228"/>
      <c r="D431" s="228"/>
      <c r="E431" s="228"/>
      <c r="F431" s="228"/>
      <c r="G431" s="228"/>
      <c r="H431" s="228"/>
      <c r="I431" s="228"/>
      <c r="J431" s="228"/>
      <c r="K431" s="228"/>
      <c r="L431" s="228"/>
      <c r="M431" s="228"/>
      <c r="N431" s="228"/>
      <c r="O431" s="228"/>
      <c r="P431" s="228"/>
      <c r="Q431" s="228"/>
    </row>
    <row r="432">
      <c r="A432" s="228"/>
      <c r="B432" s="228"/>
      <c r="C432" s="228"/>
      <c r="D432" s="228"/>
      <c r="E432" s="228"/>
      <c r="F432" s="228"/>
      <c r="G432" s="228"/>
      <c r="H432" s="228"/>
      <c r="I432" s="228"/>
      <c r="J432" s="228"/>
      <c r="K432" s="228"/>
      <c r="L432" s="228"/>
      <c r="M432" s="228"/>
      <c r="N432" s="228"/>
      <c r="O432" s="228"/>
      <c r="P432" s="228"/>
      <c r="Q432" s="228"/>
    </row>
    <row r="433">
      <c r="A433" s="228"/>
      <c r="B433" s="228"/>
      <c r="C433" s="228"/>
      <c r="D433" s="228"/>
      <c r="E433" s="228"/>
      <c r="F433" s="228"/>
      <c r="G433" s="228"/>
      <c r="H433" s="228"/>
      <c r="I433" s="228"/>
      <c r="J433" s="228"/>
      <c r="K433" s="228"/>
      <c r="L433" s="228"/>
      <c r="M433" s="228"/>
      <c r="N433" s="228"/>
      <c r="O433" s="228"/>
      <c r="P433" s="228"/>
      <c r="Q433" s="228"/>
    </row>
    <row r="434">
      <c r="A434" s="228"/>
      <c r="B434" s="228"/>
      <c r="C434" s="228"/>
      <c r="D434" s="228"/>
      <c r="E434" s="228"/>
      <c r="F434" s="228"/>
      <c r="G434" s="228"/>
      <c r="H434" s="228"/>
      <c r="I434" s="228"/>
      <c r="J434" s="228"/>
      <c r="K434" s="228"/>
      <c r="L434" s="228"/>
      <c r="M434" s="228"/>
      <c r="N434" s="228"/>
      <c r="O434" s="228"/>
      <c r="P434" s="228"/>
      <c r="Q434" s="228"/>
    </row>
    <row r="435">
      <c r="A435" s="228"/>
      <c r="B435" s="228"/>
      <c r="C435" s="228"/>
      <c r="D435" s="228"/>
      <c r="E435" s="228"/>
      <c r="F435" s="228"/>
      <c r="G435" s="228"/>
      <c r="H435" s="228"/>
      <c r="I435" s="228"/>
      <c r="J435" s="228"/>
      <c r="K435" s="228"/>
      <c r="L435" s="228"/>
      <c r="M435" s="228"/>
      <c r="N435" s="228"/>
      <c r="O435" s="228"/>
      <c r="P435" s="228"/>
      <c r="Q435" s="228"/>
    </row>
    <row r="436">
      <c r="A436" s="228"/>
      <c r="B436" s="228"/>
      <c r="C436" s="228"/>
      <c r="D436" s="228"/>
      <c r="E436" s="228"/>
      <c r="F436" s="228"/>
      <c r="G436" s="228"/>
      <c r="H436" s="228"/>
      <c r="I436" s="228"/>
      <c r="J436" s="228"/>
      <c r="K436" s="228"/>
      <c r="L436" s="228"/>
      <c r="M436" s="228"/>
      <c r="N436" s="228"/>
      <c r="O436" s="228"/>
      <c r="P436" s="228"/>
      <c r="Q436" s="228"/>
    </row>
    <row r="437">
      <c r="A437" s="228"/>
      <c r="B437" s="228"/>
      <c r="C437" s="228"/>
      <c r="D437" s="228"/>
      <c r="E437" s="228"/>
      <c r="F437" s="228"/>
      <c r="G437" s="228"/>
      <c r="H437" s="228"/>
      <c r="I437" s="228"/>
      <c r="J437" s="228"/>
      <c r="K437" s="228"/>
      <c r="L437" s="228"/>
      <c r="M437" s="228"/>
      <c r="N437" s="228"/>
      <c r="O437" s="228"/>
      <c r="P437" s="228"/>
      <c r="Q437" s="228"/>
    </row>
    <row r="438">
      <c r="A438" s="228"/>
      <c r="B438" s="228"/>
      <c r="C438" s="228"/>
      <c r="D438" s="228"/>
      <c r="E438" s="228"/>
      <c r="F438" s="228"/>
      <c r="G438" s="228"/>
      <c r="H438" s="228"/>
      <c r="I438" s="228"/>
      <c r="J438" s="228"/>
      <c r="K438" s="228"/>
      <c r="L438" s="228"/>
      <c r="M438" s="228"/>
      <c r="N438" s="228"/>
      <c r="O438" s="228"/>
      <c r="P438" s="228"/>
      <c r="Q438" s="228"/>
    </row>
    <row r="439">
      <c r="A439" s="228"/>
      <c r="B439" s="228"/>
      <c r="C439" s="228"/>
      <c r="D439" s="228"/>
      <c r="E439" s="228"/>
      <c r="F439" s="228"/>
      <c r="G439" s="228"/>
      <c r="H439" s="228"/>
      <c r="I439" s="228"/>
      <c r="J439" s="228"/>
      <c r="K439" s="228"/>
      <c r="L439" s="228"/>
      <c r="M439" s="228"/>
      <c r="N439" s="228"/>
      <c r="O439" s="228"/>
      <c r="P439" s="228"/>
      <c r="Q439" s="228"/>
    </row>
    <row r="440">
      <c r="A440" s="228"/>
      <c r="B440" s="228"/>
      <c r="C440" s="228"/>
      <c r="D440" s="228"/>
      <c r="E440" s="228"/>
      <c r="F440" s="228"/>
      <c r="G440" s="228"/>
      <c r="H440" s="228"/>
      <c r="I440" s="228"/>
      <c r="J440" s="228"/>
      <c r="K440" s="228"/>
      <c r="L440" s="228"/>
      <c r="M440" s="228"/>
      <c r="N440" s="228"/>
      <c r="O440" s="228"/>
      <c r="P440" s="228"/>
      <c r="Q440" s="228"/>
    </row>
    <row r="441">
      <c r="A441" s="228"/>
      <c r="B441" s="228"/>
      <c r="C441" s="228"/>
      <c r="D441" s="228"/>
      <c r="E441" s="228"/>
      <c r="F441" s="228"/>
      <c r="G441" s="228"/>
      <c r="H441" s="228"/>
      <c r="I441" s="228"/>
      <c r="J441" s="228"/>
      <c r="K441" s="228"/>
      <c r="L441" s="228"/>
      <c r="M441" s="228"/>
      <c r="N441" s="228"/>
      <c r="O441" s="228"/>
      <c r="P441" s="228"/>
      <c r="Q441" s="228"/>
    </row>
    <row r="442">
      <c r="A442" s="228"/>
      <c r="B442" s="228"/>
      <c r="C442" s="228"/>
      <c r="D442" s="228"/>
      <c r="E442" s="228"/>
      <c r="F442" s="228"/>
      <c r="G442" s="228"/>
      <c r="H442" s="228"/>
      <c r="I442" s="228"/>
      <c r="J442" s="228"/>
      <c r="K442" s="228"/>
      <c r="L442" s="228"/>
      <c r="M442" s="228"/>
      <c r="N442" s="228"/>
      <c r="O442" s="228"/>
      <c r="P442" s="228"/>
      <c r="Q442" s="228"/>
    </row>
    <row r="443">
      <c r="A443" s="228"/>
      <c r="B443" s="228"/>
      <c r="C443" s="228"/>
      <c r="D443" s="228"/>
      <c r="E443" s="228"/>
      <c r="F443" s="228"/>
      <c r="G443" s="228"/>
      <c r="H443" s="228"/>
      <c r="I443" s="228"/>
      <c r="J443" s="228"/>
      <c r="K443" s="228"/>
      <c r="L443" s="228"/>
      <c r="M443" s="228"/>
      <c r="N443" s="228"/>
      <c r="O443" s="228"/>
      <c r="P443" s="228"/>
      <c r="Q443" s="228"/>
    </row>
    <row r="444">
      <c r="A444" s="228"/>
      <c r="B444" s="228"/>
      <c r="C444" s="228"/>
      <c r="D444" s="228"/>
      <c r="E444" s="228"/>
      <c r="F444" s="228"/>
      <c r="G444" s="228"/>
      <c r="H444" s="228"/>
      <c r="I444" s="228"/>
      <c r="J444" s="228"/>
      <c r="K444" s="228"/>
      <c r="L444" s="228"/>
      <c r="M444" s="228"/>
      <c r="N444" s="228"/>
      <c r="O444" s="228"/>
      <c r="P444" s="228"/>
      <c r="Q444" s="228"/>
    </row>
    <row r="445">
      <c r="A445" s="228"/>
      <c r="B445" s="228"/>
      <c r="C445" s="228"/>
      <c r="D445" s="228"/>
      <c r="E445" s="228"/>
      <c r="F445" s="228"/>
      <c r="G445" s="228"/>
      <c r="H445" s="228"/>
      <c r="I445" s="228"/>
      <c r="J445" s="228"/>
      <c r="K445" s="228"/>
      <c r="L445" s="228"/>
      <c r="M445" s="228"/>
      <c r="N445" s="228"/>
      <c r="O445" s="228"/>
      <c r="P445" s="228"/>
      <c r="Q445" s="228"/>
    </row>
    <row r="446">
      <c r="A446" s="228"/>
      <c r="B446" s="228"/>
      <c r="C446" s="228"/>
      <c r="D446" s="228"/>
      <c r="E446" s="228"/>
      <c r="F446" s="228"/>
      <c r="G446" s="228"/>
      <c r="H446" s="228"/>
      <c r="I446" s="228"/>
      <c r="J446" s="228"/>
      <c r="K446" s="228"/>
      <c r="L446" s="228"/>
      <c r="M446" s="228"/>
      <c r="N446" s="228"/>
      <c r="O446" s="228"/>
      <c r="P446" s="228"/>
      <c r="Q446" s="228"/>
    </row>
    <row r="447">
      <c r="A447" s="228"/>
      <c r="B447" s="228"/>
      <c r="C447" s="228"/>
      <c r="D447" s="228"/>
      <c r="E447" s="228"/>
      <c r="F447" s="228"/>
      <c r="G447" s="228"/>
      <c r="H447" s="228"/>
      <c r="I447" s="228"/>
      <c r="J447" s="228"/>
      <c r="K447" s="228"/>
      <c r="L447" s="228"/>
      <c r="M447" s="228"/>
      <c r="N447" s="228"/>
      <c r="O447" s="228"/>
      <c r="P447" s="228"/>
      <c r="Q447" s="228"/>
    </row>
    <row r="448">
      <c r="A448" s="228"/>
      <c r="B448" s="228"/>
      <c r="C448" s="228"/>
      <c r="D448" s="228"/>
      <c r="E448" s="228"/>
      <c r="F448" s="228"/>
      <c r="G448" s="228"/>
      <c r="H448" s="228"/>
      <c r="I448" s="228"/>
      <c r="J448" s="228"/>
      <c r="K448" s="228"/>
      <c r="L448" s="228"/>
      <c r="M448" s="228"/>
      <c r="N448" s="228"/>
      <c r="O448" s="228"/>
      <c r="P448" s="228"/>
      <c r="Q448" s="228"/>
    </row>
    <row r="449">
      <c r="A449" s="228"/>
      <c r="B449" s="228"/>
      <c r="C449" s="228"/>
      <c r="D449" s="228"/>
      <c r="E449" s="228"/>
      <c r="F449" s="228"/>
      <c r="G449" s="228"/>
      <c r="H449" s="228"/>
      <c r="I449" s="228"/>
      <c r="J449" s="228"/>
      <c r="K449" s="228"/>
      <c r="L449" s="228"/>
      <c r="M449" s="228"/>
      <c r="N449" s="228"/>
      <c r="O449" s="228"/>
      <c r="P449" s="228"/>
      <c r="Q449" s="228"/>
    </row>
    <row r="450">
      <c r="A450" s="228"/>
      <c r="B450" s="228"/>
      <c r="C450" s="228"/>
      <c r="D450" s="228"/>
      <c r="E450" s="228"/>
      <c r="F450" s="228"/>
      <c r="G450" s="228"/>
      <c r="H450" s="228"/>
      <c r="I450" s="228"/>
      <c r="J450" s="228"/>
      <c r="K450" s="228"/>
      <c r="L450" s="228"/>
      <c r="M450" s="228"/>
      <c r="N450" s="228"/>
      <c r="O450" s="228"/>
      <c r="P450" s="228"/>
      <c r="Q450" s="228"/>
    </row>
    <row r="451">
      <c r="A451" s="228"/>
      <c r="B451" s="228"/>
      <c r="C451" s="228"/>
      <c r="D451" s="228"/>
      <c r="E451" s="228"/>
      <c r="F451" s="228"/>
      <c r="G451" s="228"/>
      <c r="H451" s="228"/>
      <c r="I451" s="228"/>
      <c r="J451" s="228"/>
      <c r="K451" s="228"/>
      <c r="L451" s="228"/>
      <c r="M451" s="228"/>
      <c r="N451" s="228"/>
      <c r="O451" s="228"/>
      <c r="P451" s="228"/>
      <c r="Q451" s="228"/>
    </row>
    <row r="452">
      <c r="A452" s="228"/>
      <c r="B452" s="228"/>
      <c r="C452" s="228"/>
      <c r="D452" s="228"/>
      <c r="E452" s="228"/>
      <c r="F452" s="228"/>
      <c r="G452" s="228"/>
      <c r="H452" s="228"/>
      <c r="I452" s="228"/>
      <c r="J452" s="228"/>
      <c r="K452" s="228"/>
      <c r="L452" s="228"/>
      <c r="M452" s="228"/>
      <c r="N452" s="228"/>
      <c r="O452" s="228"/>
      <c r="P452" s="228"/>
      <c r="Q452" s="228"/>
    </row>
    <row r="453">
      <c r="A453" s="228"/>
      <c r="B453" s="228"/>
      <c r="C453" s="228"/>
      <c r="D453" s="228"/>
      <c r="E453" s="228"/>
      <c r="F453" s="228"/>
      <c r="G453" s="228"/>
      <c r="H453" s="228"/>
      <c r="I453" s="228"/>
      <c r="J453" s="228"/>
      <c r="K453" s="228"/>
      <c r="L453" s="228"/>
      <c r="M453" s="228"/>
      <c r="N453" s="228"/>
      <c r="O453" s="228"/>
      <c r="P453" s="228"/>
      <c r="Q453" s="228"/>
    </row>
    <row r="454">
      <c r="A454" s="228"/>
      <c r="B454" s="228"/>
      <c r="C454" s="228"/>
      <c r="D454" s="228"/>
      <c r="E454" s="228"/>
      <c r="F454" s="228"/>
      <c r="G454" s="228"/>
      <c r="H454" s="228"/>
      <c r="I454" s="228"/>
      <c r="J454" s="228"/>
      <c r="K454" s="228"/>
      <c r="L454" s="228"/>
      <c r="M454" s="228"/>
      <c r="N454" s="228"/>
      <c r="O454" s="228"/>
      <c r="P454" s="228"/>
      <c r="Q454" s="228"/>
    </row>
    <row r="455">
      <c r="A455" s="228"/>
      <c r="B455" s="228"/>
      <c r="C455" s="228"/>
      <c r="D455" s="228"/>
      <c r="E455" s="228"/>
      <c r="F455" s="228"/>
      <c r="G455" s="228"/>
      <c r="H455" s="228"/>
      <c r="I455" s="228"/>
      <c r="J455" s="228"/>
      <c r="K455" s="228"/>
      <c r="L455" s="228"/>
      <c r="M455" s="228"/>
      <c r="N455" s="228"/>
      <c r="O455" s="228"/>
      <c r="P455" s="228"/>
      <c r="Q455" s="228"/>
    </row>
    <row r="456">
      <c r="A456" s="228"/>
      <c r="B456" s="228"/>
      <c r="C456" s="228"/>
      <c r="D456" s="228"/>
      <c r="E456" s="228"/>
      <c r="F456" s="228"/>
      <c r="G456" s="228"/>
      <c r="H456" s="228"/>
      <c r="I456" s="228"/>
      <c r="J456" s="228"/>
      <c r="K456" s="228"/>
      <c r="L456" s="228"/>
      <c r="M456" s="228"/>
      <c r="N456" s="228"/>
      <c r="O456" s="228"/>
      <c r="P456" s="228"/>
      <c r="Q456" s="228"/>
    </row>
    <row r="457">
      <c r="A457" s="228"/>
      <c r="B457" s="228"/>
      <c r="C457" s="228"/>
      <c r="D457" s="228"/>
      <c r="E457" s="228"/>
      <c r="F457" s="228"/>
      <c r="G457" s="228"/>
      <c r="H457" s="228"/>
      <c r="I457" s="228"/>
      <c r="J457" s="228"/>
      <c r="K457" s="228"/>
      <c r="L457" s="228"/>
      <c r="M457" s="228"/>
      <c r="N457" s="228"/>
      <c r="O457" s="228"/>
      <c r="P457" s="228"/>
      <c r="Q457" s="228"/>
    </row>
    <row r="458">
      <c r="A458" s="228"/>
      <c r="B458" s="228"/>
      <c r="C458" s="228"/>
      <c r="D458" s="228"/>
      <c r="E458" s="228"/>
      <c r="F458" s="228"/>
      <c r="G458" s="228"/>
      <c r="H458" s="228"/>
      <c r="I458" s="228"/>
      <c r="J458" s="228"/>
      <c r="K458" s="228"/>
      <c r="L458" s="228"/>
      <c r="M458" s="228"/>
      <c r="N458" s="228"/>
      <c r="O458" s="228"/>
      <c r="P458" s="228"/>
      <c r="Q458" s="228"/>
    </row>
    <row r="459">
      <c r="A459" s="228"/>
      <c r="B459" s="228"/>
      <c r="C459" s="228"/>
      <c r="D459" s="228"/>
      <c r="E459" s="228"/>
      <c r="F459" s="228"/>
      <c r="G459" s="228"/>
      <c r="H459" s="228"/>
      <c r="I459" s="228"/>
      <c r="J459" s="228"/>
      <c r="K459" s="228"/>
      <c r="L459" s="228"/>
      <c r="M459" s="228"/>
      <c r="N459" s="228"/>
      <c r="O459" s="228"/>
      <c r="P459" s="228"/>
      <c r="Q459" s="228"/>
    </row>
    <row r="460">
      <c r="A460" s="228"/>
      <c r="B460" s="228"/>
      <c r="C460" s="228"/>
      <c r="D460" s="228"/>
      <c r="E460" s="228"/>
      <c r="F460" s="228"/>
      <c r="G460" s="228"/>
      <c r="H460" s="228"/>
      <c r="I460" s="228"/>
      <c r="J460" s="228"/>
      <c r="K460" s="228"/>
      <c r="L460" s="228"/>
      <c r="M460" s="228"/>
      <c r="N460" s="228"/>
      <c r="O460" s="228"/>
      <c r="P460" s="228"/>
      <c r="Q460" s="228"/>
    </row>
    <row r="461">
      <c r="A461" s="228"/>
      <c r="B461" s="228"/>
      <c r="C461" s="228"/>
      <c r="D461" s="228"/>
      <c r="E461" s="228"/>
      <c r="F461" s="228"/>
      <c r="G461" s="228"/>
      <c r="H461" s="228"/>
      <c r="I461" s="228"/>
      <c r="J461" s="228"/>
      <c r="K461" s="228"/>
      <c r="L461" s="228"/>
      <c r="M461" s="228"/>
      <c r="N461" s="228"/>
      <c r="O461" s="228"/>
      <c r="P461" s="228"/>
      <c r="Q461" s="228"/>
    </row>
    <row r="462">
      <c r="A462" s="228"/>
      <c r="B462" s="228"/>
      <c r="C462" s="228"/>
      <c r="D462" s="228"/>
      <c r="E462" s="228"/>
      <c r="F462" s="228"/>
      <c r="G462" s="228"/>
      <c r="H462" s="228"/>
      <c r="I462" s="228"/>
      <c r="J462" s="228"/>
      <c r="K462" s="228"/>
      <c r="L462" s="228"/>
      <c r="M462" s="228"/>
      <c r="N462" s="228"/>
      <c r="O462" s="228"/>
      <c r="P462" s="228"/>
      <c r="Q462" s="228"/>
    </row>
    <row r="463">
      <c r="A463" s="228"/>
      <c r="B463" s="228"/>
      <c r="C463" s="228"/>
      <c r="D463" s="228"/>
      <c r="E463" s="228"/>
      <c r="F463" s="228"/>
      <c r="G463" s="228"/>
      <c r="H463" s="228"/>
      <c r="I463" s="228"/>
      <c r="J463" s="228"/>
      <c r="K463" s="228"/>
      <c r="L463" s="228"/>
      <c r="M463" s="228"/>
      <c r="N463" s="228"/>
      <c r="O463" s="228"/>
      <c r="P463" s="228"/>
      <c r="Q463" s="228"/>
    </row>
    <row r="464">
      <c r="A464" s="228"/>
      <c r="B464" s="228"/>
      <c r="C464" s="228"/>
      <c r="D464" s="228"/>
      <c r="E464" s="228"/>
      <c r="F464" s="228"/>
      <c r="G464" s="228"/>
      <c r="H464" s="228"/>
      <c r="I464" s="228"/>
      <c r="J464" s="228"/>
      <c r="K464" s="228"/>
      <c r="L464" s="228"/>
      <c r="M464" s="228"/>
      <c r="N464" s="228"/>
      <c r="O464" s="228"/>
      <c r="P464" s="228"/>
      <c r="Q464" s="228"/>
    </row>
    <row r="465">
      <c r="A465" s="228"/>
      <c r="B465" s="228"/>
      <c r="C465" s="228"/>
      <c r="D465" s="228"/>
      <c r="E465" s="228"/>
      <c r="F465" s="228"/>
      <c r="G465" s="228"/>
      <c r="H465" s="228"/>
      <c r="I465" s="228"/>
      <c r="J465" s="228"/>
      <c r="K465" s="228"/>
      <c r="L465" s="228"/>
      <c r="M465" s="228"/>
      <c r="N465" s="228"/>
      <c r="O465" s="228"/>
      <c r="P465" s="228"/>
      <c r="Q465" s="228"/>
    </row>
    <row r="466">
      <c r="A466" s="228"/>
      <c r="B466" s="228"/>
      <c r="C466" s="228"/>
      <c r="D466" s="228"/>
      <c r="E466" s="228"/>
      <c r="F466" s="228"/>
      <c r="G466" s="228"/>
      <c r="H466" s="228"/>
      <c r="I466" s="228"/>
      <c r="J466" s="228"/>
      <c r="K466" s="228"/>
      <c r="L466" s="228"/>
      <c r="M466" s="228"/>
      <c r="N466" s="228"/>
      <c r="O466" s="228"/>
      <c r="P466" s="228"/>
      <c r="Q466" s="228"/>
    </row>
    <row r="467">
      <c r="A467" s="228"/>
      <c r="B467" s="228"/>
      <c r="C467" s="228"/>
      <c r="D467" s="228"/>
      <c r="E467" s="228"/>
      <c r="F467" s="228"/>
      <c r="G467" s="228"/>
      <c r="H467" s="228"/>
      <c r="I467" s="228"/>
      <c r="J467" s="228"/>
      <c r="K467" s="228"/>
      <c r="L467" s="228"/>
      <c r="M467" s="228"/>
      <c r="N467" s="228"/>
      <c r="O467" s="228"/>
      <c r="P467" s="228"/>
      <c r="Q467" s="228"/>
    </row>
    <row r="468">
      <c r="A468" s="228"/>
      <c r="B468" s="228"/>
      <c r="C468" s="228"/>
      <c r="D468" s="228"/>
      <c r="E468" s="228"/>
      <c r="F468" s="228"/>
      <c r="G468" s="228"/>
      <c r="H468" s="228"/>
      <c r="I468" s="228"/>
      <c r="J468" s="228"/>
      <c r="K468" s="228"/>
      <c r="L468" s="228"/>
      <c r="M468" s="228"/>
      <c r="N468" s="228"/>
      <c r="O468" s="228"/>
      <c r="P468" s="228"/>
      <c r="Q468" s="228"/>
    </row>
    <row r="469">
      <c r="A469" s="228"/>
      <c r="B469" s="228"/>
      <c r="C469" s="228"/>
      <c r="D469" s="228"/>
      <c r="E469" s="228"/>
      <c r="F469" s="228"/>
      <c r="G469" s="228"/>
      <c r="H469" s="228"/>
      <c r="I469" s="228"/>
      <c r="J469" s="228"/>
      <c r="K469" s="228"/>
      <c r="L469" s="228"/>
      <c r="M469" s="228"/>
      <c r="N469" s="228"/>
      <c r="O469" s="228"/>
      <c r="P469" s="228"/>
      <c r="Q469" s="228"/>
    </row>
    <row r="470">
      <c r="A470" s="228"/>
      <c r="B470" s="228"/>
      <c r="C470" s="228"/>
      <c r="D470" s="228"/>
      <c r="E470" s="228"/>
      <c r="F470" s="228"/>
      <c r="G470" s="228"/>
      <c r="H470" s="228"/>
      <c r="I470" s="228"/>
      <c r="J470" s="228"/>
      <c r="K470" s="228"/>
      <c r="L470" s="228"/>
      <c r="M470" s="228"/>
      <c r="N470" s="228"/>
      <c r="O470" s="228"/>
      <c r="P470" s="228"/>
      <c r="Q470" s="228"/>
    </row>
    <row r="471">
      <c r="A471" s="228"/>
      <c r="B471" s="228"/>
      <c r="C471" s="228"/>
      <c r="D471" s="228"/>
      <c r="E471" s="228"/>
      <c r="F471" s="228"/>
      <c r="G471" s="228"/>
      <c r="H471" s="228"/>
      <c r="I471" s="228"/>
      <c r="J471" s="228"/>
      <c r="K471" s="228"/>
      <c r="L471" s="228"/>
      <c r="M471" s="228"/>
      <c r="N471" s="228"/>
      <c r="O471" s="228"/>
      <c r="P471" s="228"/>
      <c r="Q471" s="228"/>
    </row>
    <row r="472">
      <c r="A472" s="228"/>
      <c r="B472" s="228"/>
      <c r="C472" s="228"/>
      <c r="D472" s="228"/>
      <c r="E472" s="228"/>
      <c r="F472" s="228"/>
      <c r="G472" s="228"/>
      <c r="H472" s="228"/>
      <c r="I472" s="228"/>
      <c r="J472" s="228"/>
      <c r="K472" s="228"/>
      <c r="L472" s="228"/>
      <c r="M472" s="228"/>
      <c r="N472" s="228"/>
      <c r="O472" s="228"/>
      <c r="P472" s="228"/>
      <c r="Q472" s="228"/>
    </row>
    <row r="473">
      <c r="A473" s="228"/>
      <c r="B473" s="228"/>
      <c r="C473" s="228"/>
      <c r="D473" s="228"/>
      <c r="E473" s="228"/>
      <c r="F473" s="228"/>
      <c r="G473" s="228"/>
      <c r="H473" s="228"/>
      <c r="I473" s="228"/>
      <c r="J473" s="228"/>
      <c r="K473" s="228"/>
      <c r="L473" s="228"/>
      <c r="M473" s="228"/>
      <c r="N473" s="228"/>
      <c r="O473" s="228"/>
      <c r="P473" s="228"/>
      <c r="Q473" s="228"/>
    </row>
    <row r="474">
      <c r="A474" s="228"/>
      <c r="B474" s="228"/>
      <c r="C474" s="228"/>
      <c r="D474" s="228"/>
      <c r="E474" s="228"/>
      <c r="F474" s="228"/>
      <c r="G474" s="228"/>
      <c r="H474" s="228"/>
      <c r="I474" s="228"/>
      <c r="J474" s="228"/>
      <c r="K474" s="228"/>
      <c r="L474" s="228"/>
      <c r="M474" s="228"/>
      <c r="N474" s="228"/>
      <c r="O474" s="228"/>
      <c r="P474" s="228"/>
      <c r="Q474" s="228"/>
    </row>
    <row r="475">
      <c r="A475" s="228"/>
      <c r="B475" s="228"/>
      <c r="C475" s="228"/>
      <c r="D475" s="228"/>
      <c r="E475" s="228"/>
      <c r="F475" s="228"/>
      <c r="G475" s="228"/>
      <c r="H475" s="228"/>
      <c r="I475" s="228"/>
      <c r="J475" s="228"/>
      <c r="K475" s="228"/>
      <c r="L475" s="228"/>
      <c r="M475" s="228"/>
      <c r="N475" s="228"/>
      <c r="O475" s="228"/>
      <c r="P475" s="228"/>
      <c r="Q475" s="228"/>
    </row>
    <row r="476">
      <c r="A476" s="228"/>
      <c r="B476" s="228"/>
      <c r="C476" s="228"/>
      <c r="D476" s="228"/>
      <c r="E476" s="228"/>
      <c r="F476" s="228"/>
      <c r="G476" s="228"/>
      <c r="H476" s="228"/>
      <c r="I476" s="228"/>
      <c r="J476" s="228"/>
      <c r="K476" s="228"/>
      <c r="L476" s="228"/>
      <c r="M476" s="228"/>
      <c r="N476" s="228"/>
      <c r="O476" s="228"/>
      <c r="P476" s="228"/>
      <c r="Q476" s="228"/>
    </row>
    <row r="477">
      <c r="A477" s="228"/>
      <c r="B477" s="228"/>
      <c r="C477" s="228"/>
      <c r="D477" s="228"/>
      <c r="E477" s="228"/>
      <c r="F477" s="228"/>
      <c r="G477" s="228"/>
      <c r="H477" s="228"/>
      <c r="I477" s="228"/>
      <c r="J477" s="228"/>
      <c r="K477" s="228"/>
      <c r="L477" s="228"/>
      <c r="M477" s="228"/>
      <c r="N477" s="228"/>
      <c r="O477" s="228"/>
      <c r="P477" s="228"/>
      <c r="Q477" s="228"/>
    </row>
    <row r="478">
      <c r="A478" s="228"/>
      <c r="B478" s="228"/>
      <c r="C478" s="228"/>
      <c r="D478" s="228"/>
      <c r="E478" s="228"/>
      <c r="F478" s="228"/>
      <c r="G478" s="228"/>
      <c r="H478" s="228"/>
      <c r="I478" s="228"/>
      <c r="J478" s="228"/>
      <c r="K478" s="228"/>
      <c r="L478" s="228"/>
      <c r="M478" s="228"/>
      <c r="N478" s="228"/>
      <c r="O478" s="228"/>
      <c r="P478" s="228"/>
      <c r="Q478" s="228"/>
    </row>
    <row r="479">
      <c r="A479" s="228"/>
      <c r="B479" s="228"/>
      <c r="C479" s="228"/>
      <c r="D479" s="228"/>
      <c r="E479" s="228"/>
      <c r="F479" s="228"/>
      <c r="G479" s="228"/>
      <c r="H479" s="228"/>
      <c r="I479" s="228"/>
      <c r="J479" s="228"/>
      <c r="K479" s="228"/>
      <c r="L479" s="228"/>
      <c r="M479" s="228"/>
      <c r="N479" s="228"/>
      <c r="O479" s="228"/>
      <c r="P479" s="228"/>
      <c r="Q479" s="228"/>
    </row>
    <row r="480">
      <c r="A480" s="228"/>
      <c r="B480" s="228"/>
      <c r="C480" s="228"/>
      <c r="D480" s="228"/>
      <c r="E480" s="228"/>
      <c r="F480" s="228"/>
      <c r="G480" s="228"/>
      <c r="H480" s="228"/>
      <c r="I480" s="228"/>
      <c r="J480" s="228"/>
      <c r="K480" s="228"/>
      <c r="L480" s="228"/>
      <c r="M480" s="228"/>
      <c r="N480" s="228"/>
      <c r="O480" s="228"/>
      <c r="P480" s="228"/>
      <c r="Q480" s="228"/>
    </row>
    <row r="481">
      <c r="A481" s="228"/>
      <c r="B481" s="228"/>
      <c r="C481" s="228"/>
      <c r="D481" s="228"/>
      <c r="E481" s="228"/>
      <c r="F481" s="228"/>
      <c r="G481" s="228"/>
      <c r="H481" s="228"/>
      <c r="I481" s="228"/>
      <c r="J481" s="228"/>
      <c r="K481" s="228"/>
      <c r="L481" s="228"/>
      <c r="M481" s="228"/>
      <c r="N481" s="228"/>
      <c r="O481" s="228"/>
      <c r="P481" s="228"/>
      <c r="Q481" s="228"/>
    </row>
    <row r="482">
      <c r="A482" s="228"/>
      <c r="B482" s="228"/>
      <c r="C482" s="228"/>
      <c r="D482" s="228"/>
      <c r="E482" s="228"/>
      <c r="F482" s="228"/>
      <c r="G482" s="228"/>
      <c r="H482" s="228"/>
      <c r="I482" s="228"/>
      <c r="J482" s="228"/>
      <c r="K482" s="228"/>
      <c r="L482" s="228"/>
      <c r="M482" s="228"/>
      <c r="N482" s="228"/>
      <c r="O482" s="228"/>
      <c r="P482" s="228"/>
      <c r="Q482" s="228"/>
    </row>
    <row r="483">
      <c r="A483" s="228"/>
      <c r="B483" s="228"/>
      <c r="C483" s="228"/>
      <c r="D483" s="228"/>
      <c r="E483" s="228"/>
      <c r="F483" s="228"/>
      <c r="G483" s="228"/>
      <c r="H483" s="228"/>
      <c r="I483" s="228"/>
      <c r="J483" s="228"/>
      <c r="K483" s="228"/>
      <c r="L483" s="228"/>
      <c r="M483" s="228"/>
      <c r="N483" s="228"/>
      <c r="O483" s="228"/>
      <c r="P483" s="228"/>
      <c r="Q483" s="228"/>
    </row>
    <row r="484">
      <c r="A484" s="228"/>
      <c r="B484" s="228"/>
      <c r="C484" s="228"/>
      <c r="D484" s="228"/>
      <c r="E484" s="228"/>
      <c r="F484" s="228"/>
      <c r="G484" s="228"/>
      <c r="H484" s="228"/>
      <c r="I484" s="228"/>
      <c r="J484" s="228"/>
      <c r="K484" s="228"/>
      <c r="L484" s="228"/>
      <c r="M484" s="228"/>
      <c r="N484" s="228"/>
      <c r="O484" s="228"/>
      <c r="P484" s="228"/>
      <c r="Q484" s="228"/>
    </row>
    <row r="485">
      <c r="A485" s="228"/>
      <c r="B485" s="228"/>
      <c r="C485" s="228"/>
      <c r="D485" s="228"/>
      <c r="E485" s="228"/>
      <c r="F485" s="228"/>
      <c r="G485" s="228"/>
      <c r="H485" s="228"/>
      <c r="I485" s="228"/>
      <c r="J485" s="228"/>
      <c r="K485" s="228"/>
      <c r="L485" s="228"/>
      <c r="M485" s="228"/>
      <c r="N485" s="228"/>
      <c r="O485" s="228"/>
      <c r="P485" s="228"/>
      <c r="Q485" s="228"/>
    </row>
    <row r="486">
      <c r="A486" s="228"/>
      <c r="B486" s="228"/>
      <c r="C486" s="228"/>
      <c r="D486" s="228"/>
      <c r="E486" s="228"/>
      <c r="F486" s="228"/>
      <c r="G486" s="228"/>
      <c r="H486" s="228"/>
      <c r="I486" s="228"/>
      <c r="J486" s="228"/>
      <c r="K486" s="228"/>
      <c r="L486" s="228"/>
      <c r="M486" s="228"/>
      <c r="N486" s="228"/>
      <c r="O486" s="228"/>
      <c r="P486" s="228"/>
      <c r="Q486" s="228"/>
    </row>
    <row r="487">
      <c r="A487" s="228"/>
      <c r="B487" s="228"/>
      <c r="C487" s="228"/>
      <c r="D487" s="228"/>
      <c r="E487" s="228"/>
      <c r="F487" s="228"/>
      <c r="G487" s="228"/>
      <c r="H487" s="228"/>
      <c r="I487" s="228"/>
      <c r="J487" s="228"/>
      <c r="K487" s="228"/>
      <c r="L487" s="228"/>
      <c r="M487" s="228"/>
      <c r="N487" s="228"/>
      <c r="O487" s="228"/>
      <c r="P487" s="228"/>
      <c r="Q487" s="228"/>
    </row>
    <row r="488">
      <c r="A488" s="228"/>
      <c r="B488" s="228"/>
      <c r="C488" s="228"/>
      <c r="D488" s="228"/>
      <c r="E488" s="228"/>
      <c r="F488" s="228"/>
      <c r="G488" s="228"/>
      <c r="H488" s="228"/>
      <c r="I488" s="228"/>
      <c r="J488" s="228"/>
      <c r="K488" s="228"/>
      <c r="L488" s="228"/>
      <c r="M488" s="228"/>
      <c r="N488" s="228"/>
      <c r="O488" s="228"/>
      <c r="P488" s="228"/>
      <c r="Q488" s="228"/>
    </row>
    <row r="489">
      <c r="A489" s="228"/>
      <c r="B489" s="228"/>
      <c r="C489" s="228"/>
      <c r="D489" s="228"/>
      <c r="E489" s="228"/>
      <c r="F489" s="228"/>
      <c r="G489" s="228"/>
      <c r="H489" s="228"/>
      <c r="I489" s="228"/>
      <c r="J489" s="228"/>
      <c r="K489" s="228"/>
      <c r="L489" s="228"/>
      <c r="M489" s="228"/>
      <c r="N489" s="228"/>
      <c r="O489" s="228"/>
      <c r="P489" s="228"/>
      <c r="Q489" s="228"/>
    </row>
    <row r="490">
      <c r="A490" s="228"/>
      <c r="B490" s="228"/>
      <c r="C490" s="228"/>
      <c r="D490" s="228"/>
      <c r="E490" s="228"/>
      <c r="F490" s="228"/>
      <c r="G490" s="228"/>
      <c r="H490" s="228"/>
      <c r="I490" s="228"/>
      <c r="J490" s="228"/>
      <c r="K490" s="228"/>
      <c r="L490" s="228"/>
      <c r="M490" s="228"/>
      <c r="N490" s="228"/>
      <c r="O490" s="228"/>
      <c r="P490" s="228"/>
      <c r="Q490" s="228"/>
    </row>
    <row r="491">
      <c r="A491" s="228"/>
      <c r="B491" s="228"/>
      <c r="C491" s="228"/>
      <c r="D491" s="228"/>
      <c r="E491" s="228"/>
      <c r="F491" s="228"/>
      <c r="G491" s="228"/>
      <c r="H491" s="228"/>
      <c r="I491" s="228"/>
      <c r="J491" s="228"/>
      <c r="K491" s="228"/>
      <c r="L491" s="228"/>
      <c r="M491" s="228"/>
      <c r="N491" s="228"/>
      <c r="O491" s="228"/>
      <c r="P491" s="228"/>
      <c r="Q491" s="228"/>
    </row>
    <row r="492">
      <c r="A492" s="228"/>
      <c r="B492" s="228"/>
      <c r="C492" s="228"/>
      <c r="D492" s="228"/>
      <c r="E492" s="228"/>
      <c r="F492" s="228"/>
      <c r="G492" s="228"/>
      <c r="H492" s="228"/>
      <c r="I492" s="228"/>
      <c r="J492" s="228"/>
      <c r="K492" s="228"/>
      <c r="L492" s="228"/>
      <c r="M492" s="228"/>
      <c r="N492" s="228"/>
      <c r="O492" s="228"/>
      <c r="P492" s="228"/>
      <c r="Q492" s="228"/>
    </row>
    <row r="493">
      <c r="A493" s="228"/>
      <c r="B493" s="228"/>
      <c r="C493" s="228"/>
      <c r="D493" s="228"/>
      <c r="E493" s="228"/>
      <c r="F493" s="228"/>
      <c r="G493" s="228"/>
      <c r="H493" s="228"/>
      <c r="I493" s="228"/>
      <c r="J493" s="228"/>
      <c r="K493" s="228"/>
      <c r="L493" s="228"/>
      <c r="M493" s="228"/>
      <c r="N493" s="228"/>
      <c r="O493" s="228"/>
      <c r="P493" s="228"/>
      <c r="Q493" s="228"/>
    </row>
    <row r="494">
      <c r="A494" s="228"/>
      <c r="B494" s="228"/>
      <c r="C494" s="228"/>
      <c r="D494" s="228"/>
      <c r="E494" s="228"/>
      <c r="F494" s="228"/>
      <c r="G494" s="228"/>
      <c r="H494" s="228"/>
      <c r="I494" s="228"/>
      <c r="J494" s="228"/>
      <c r="K494" s="228"/>
      <c r="L494" s="228"/>
      <c r="M494" s="228"/>
      <c r="N494" s="228"/>
      <c r="O494" s="228"/>
      <c r="P494" s="228"/>
      <c r="Q494" s="228"/>
    </row>
    <row r="495">
      <c r="A495" s="228"/>
      <c r="B495" s="228"/>
      <c r="C495" s="228"/>
      <c r="D495" s="228"/>
      <c r="E495" s="228"/>
      <c r="F495" s="228"/>
      <c r="G495" s="228"/>
      <c r="H495" s="228"/>
      <c r="I495" s="228"/>
      <c r="J495" s="228"/>
      <c r="K495" s="228"/>
      <c r="L495" s="228"/>
      <c r="M495" s="228"/>
      <c r="N495" s="228"/>
      <c r="O495" s="228"/>
      <c r="P495" s="228"/>
      <c r="Q495" s="228"/>
    </row>
    <row r="496">
      <c r="A496" s="228"/>
      <c r="B496" s="228"/>
      <c r="C496" s="228"/>
      <c r="D496" s="228"/>
      <c r="E496" s="228"/>
      <c r="F496" s="228"/>
      <c r="G496" s="228"/>
      <c r="H496" s="228"/>
      <c r="I496" s="228"/>
      <c r="J496" s="228"/>
      <c r="K496" s="228"/>
      <c r="L496" s="228"/>
      <c r="M496" s="228"/>
      <c r="N496" s="228"/>
      <c r="O496" s="228"/>
      <c r="P496" s="228"/>
      <c r="Q496" s="228"/>
    </row>
    <row r="497">
      <c r="A497" s="228"/>
      <c r="B497" s="228"/>
      <c r="C497" s="228"/>
      <c r="D497" s="228"/>
      <c r="E497" s="228"/>
      <c r="F497" s="228"/>
      <c r="G497" s="228"/>
      <c r="H497" s="228"/>
      <c r="I497" s="228"/>
      <c r="J497" s="228"/>
      <c r="K497" s="228"/>
      <c r="L497" s="228"/>
      <c r="M497" s="228"/>
      <c r="N497" s="228"/>
      <c r="O497" s="228"/>
      <c r="P497" s="228"/>
      <c r="Q497" s="228"/>
    </row>
    <row r="498">
      <c r="A498" s="228"/>
      <c r="B498" s="228"/>
      <c r="C498" s="228"/>
      <c r="D498" s="228"/>
      <c r="E498" s="228"/>
      <c r="F498" s="228"/>
      <c r="G498" s="228"/>
      <c r="H498" s="228"/>
      <c r="I498" s="228"/>
      <c r="J498" s="228"/>
      <c r="K498" s="228"/>
      <c r="L498" s="228"/>
      <c r="M498" s="228"/>
      <c r="N498" s="228"/>
      <c r="O498" s="228"/>
      <c r="P498" s="228"/>
      <c r="Q498" s="228"/>
    </row>
    <row r="499">
      <c r="A499" s="228"/>
      <c r="B499" s="228"/>
      <c r="C499" s="228"/>
      <c r="D499" s="228"/>
      <c r="E499" s="228"/>
      <c r="F499" s="228"/>
      <c r="G499" s="228"/>
      <c r="H499" s="228"/>
      <c r="I499" s="228"/>
      <c r="J499" s="228"/>
      <c r="K499" s="228"/>
      <c r="L499" s="228"/>
      <c r="M499" s="228"/>
      <c r="N499" s="228"/>
      <c r="O499" s="228"/>
      <c r="P499" s="228"/>
      <c r="Q499" s="228"/>
    </row>
    <row r="500">
      <c r="A500" s="228"/>
      <c r="B500" s="228"/>
      <c r="C500" s="228"/>
      <c r="D500" s="228"/>
      <c r="E500" s="228"/>
      <c r="F500" s="228"/>
      <c r="G500" s="228"/>
      <c r="H500" s="228"/>
      <c r="I500" s="228"/>
      <c r="J500" s="228"/>
      <c r="K500" s="228"/>
      <c r="L500" s="228"/>
      <c r="M500" s="228"/>
      <c r="N500" s="228"/>
      <c r="O500" s="228"/>
      <c r="P500" s="228"/>
      <c r="Q500" s="228"/>
    </row>
    <row r="501">
      <c r="A501" s="228"/>
      <c r="B501" s="228"/>
      <c r="C501" s="228"/>
      <c r="D501" s="228"/>
      <c r="E501" s="228"/>
      <c r="F501" s="228"/>
      <c r="G501" s="228"/>
      <c r="H501" s="228"/>
      <c r="I501" s="228"/>
      <c r="J501" s="228"/>
      <c r="K501" s="228"/>
      <c r="L501" s="228"/>
      <c r="M501" s="228"/>
      <c r="N501" s="228"/>
      <c r="O501" s="228"/>
      <c r="P501" s="228"/>
      <c r="Q501" s="228"/>
    </row>
    <row r="502">
      <c r="A502" s="228"/>
      <c r="B502" s="228"/>
      <c r="C502" s="228"/>
      <c r="D502" s="228"/>
      <c r="E502" s="228"/>
      <c r="F502" s="228"/>
      <c r="G502" s="228"/>
      <c r="H502" s="228"/>
      <c r="I502" s="228"/>
      <c r="J502" s="228"/>
      <c r="K502" s="228"/>
      <c r="L502" s="228"/>
      <c r="M502" s="228"/>
      <c r="N502" s="228"/>
      <c r="O502" s="228"/>
      <c r="P502" s="228"/>
      <c r="Q502" s="228"/>
    </row>
    <row r="503">
      <c r="A503" s="228"/>
      <c r="B503" s="228"/>
      <c r="C503" s="228"/>
      <c r="D503" s="228"/>
      <c r="E503" s="228"/>
      <c r="F503" s="228"/>
      <c r="G503" s="228"/>
      <c r="H503" s="228"/>
      <c r="I503" s="228"/>
      <c r="J503" s="228"/>
      <c r="K503" s="228"/>
      <c r="L503" s="228"/>
      <c r="M503" s="228"/>
      <c r="N503" s="228"/>
      <c r="O503" s="228"/>
      <c r="P503" s="228"/>
      <c r="Q503" s="228"/>
    </row>
    <row r="504">
      <c r="A504" s="228"/>
      <c r="B504" s="228"/>
      <c r="C504" s="228"/>
      <c r="D504" s="228"/>
      <c r="E504" s="228"/>
      <c r="F504" s="228"/>
      <c r="G504" s="228"/>
      <c r="H504" s="228"/>
      <c r="I504" s="228"/>
      <c r="J504" s="228"/>
      <c r="K504" s="228"/>
      <c r="L504" s="228"/>
      <c r="M504" s="228"/>
      <c r="N504" s="228"/>
      <c r="O504" s="228"/>
      <c r="P504" s="228"/>
      <c r="Q504" s="228"/>
    </row>
    <row r="505">
      <c r="A505" s="228"/>
      <c r="B505" s="228"/>
      <c r="C505" s="228"/>
      <c r="D505" s="228"/>
      <c r="E505" s="228"/>
      <c r="F505" s="228"/>
      <c r="G505" s="228"/>
      <c r="H505" s="228"/>
      <c r="I505" s="228"/>
      <c r="J505" s="228"/>
      <c r="K505" s="228"/>
      <c r="L505" s="228"/>
      <c r="M505" s="228"/>
      <c r="N505" s="228"/>
      <c r="O505" s="228"/>
      <c r="P505" s="228"/>
      <c r="Q505" s="228"/>
    </row>
    <row r="506">
      <c r="A506" s="228"/>
      <c r="B506" s="228"/>
      <c r="C506" s="228"/>
      <c r="D506" s="228"/>
      <c r="E506" s="228"/>
      <c r="F506" s="228"/>
      <c r="G506" s="228"/>
      <c r="H506" s="228"/>
      <c r="I506" s="228"/>
      <c r="J506" s="228"/>
      <c r="K506" s="228"/>
      <c r="L506" s="228"/>
      <c r="M506" s="228"/>
      <c r="N506" s="228"/>
      <c r="O506" s="228"/>
      <c r="P506" s="228"/>
      <c r="Q506" s="228"/>
    </row>
    <row r="507">
      <c r="A507" s="228"/>
      <c r="B507" s="228"/>
      <c r="C507" s="228"/>
      <c r="D507" s="228"/>
      <c r="E507" s="228"/>
      <c r="F507" s="228"/>
      <c r="G507" s="228"/>
      <c r="H507" s="228"/>
      <c r="I507" s="228"/>
      <c r="J507" s="228"/>
      <c r="K507" s="228"/>
      <c r="L507" s="228"/>
      <c r="M507" s="228"/>
      <c r="N507" s="228"/>
      <c r="O507" s="228"/>
      <c r="P507" s="228"/>
      <c r="Q507" s="228"/>
    </row>
    <row r="508">
      <c r="A508" s="228"/>
      <c r="B508" s="228"/>
      <c r="C508" s="228"/>
      <c r="D508" s="228"/>
      <c r="E508" s="228"/>
      <c r="F508" s="228"/>
      <c r="G508" s="228"/>
      <c r="H508" s="228"/>
      <c r="I508" s="228"/>
      <c r="J508" s="228"/>
      <c r="K508" s="228"/>
      <c r="L508" s="228"/>
      <c r="M508" s="228"/>
      <c r="N508" s="228"/>
      <c r="O508" s="228"/>
      <c r="P508" s="228"/>
      <c r="Q508" s="228"/>
    </row>
    <row r="509">
      <c r="A509" s="228"/>
      <c r="B509" s="228"/>
      <c r="C509" s="228"/>
      <c r="D509" s="228"/>
      <c r="E509" s="228"/>
      <c r="F509" s="228"/>
      <c r="G509" s="228"/>
      <c r="H509" s="228"/>
      <c r="I509" s="228"/>
      <c r="J509" s="228"/>
      <c r="K509" s="228"/>
      <c r="L509" s="228"/>
      <c r="M509" s="228"/>
      <c r="N509" s="228"/>
      <c r="O509" s="228"/>
      <c r="P509" s="228"/>
      <c r="Q509" s="228"/>
    </row>
    <row r="510">
      <c r="A510" s="228"/>
      <c r="B510" s="228"/>
      <c r="C510" s="228"/>
      <c r="D510" s="228"/>
      <c r="E510" s="228"/>
      <c r="F510" s="228"/>
      <c r="G510" s="228"/>
      <c r="H510" s="228"/>
      <c r="I510" s="228"/>
      <c r="J510" s="228"/>
      <c r="K510" s="228"/>
      <c r="L510" s="228"/>
      <c r="M510" s="228"/>
      <c r="N510" s="228"/>
      <c r="O510" s="228"/>
      <c r="P510" s="228"/>
      <c r="Q510" s="228"/>
    </row>
    <row r="511">
      <c r="A511" s="228"/>
      <c r="B511" s="228"/>
      <c r="C511" s="228"/>
      <c r="D511" s="228"/>
      <c r="E511" s="228"/>
      <c r="F511" s="228"/>
      <c r="G511" s="228"/>
      <c r="H511" s="228"/>
      <c r="I511" s="228"/>
      <c r="J511" s="228"/>
      <c r="K511" s="228"/>
      <c r="L511" s="228"/>
      <c r="M511" s="228"/>
      <c r="N511" s="228"/>
      <c r="O511" s="228"/>
      <c r="P511" s="228"/>
      <c r="Q511" s="228"/>
    </row>
    <row r="512">
      <c r="A512" s="228"/>
      <c r="B512" s="228"/>
      <c r="C512" s="228"/>
      <c r="D512" s="228"/>
      <c r="E512" s="228"/>
      <c r="F512" s="228"/>
      <c r="G512" s="228"/>
      <c r="H512" s="228"/>
      <c r="I512" s="228"/>
      <c r="J512" s="228"/>
      <c r="K512" s="228"/>
      <c r="L512" s="228"/>
      <c r="M512" s="228"/>
      <c r="N512" s="228"/>
      <c r="O512" s="228"/>
      <c r="P512" s="228"/>
      <c r="Q512" s="228"/>
    </row>
    <row r="513">
      <c r="A513" s="228"/>
      <c r="B513" s="228"/>
      <c r="C513" s="228"/>
      <c r="D513" s="228"/>
      <c r="E513" s="228"/>
      <c r="F513" s="228"/>
      <c r="G513" s="228"/>
      <c r="H513" s="228"/>
      <c r="I513" s="228"/>
      <c r="J513" s="228"/>
      <c r="K513" s="228"/>
      <c r="L513" s="228"/>
      <c r="M513" s="228"/>
      <c r="N513" s="228"/>
      <c r="O513" s="228"/>
      <c r="P513" s="228"/>
      <c r="Q513" s="228"/>
    </row>
    <row r="514">
      <c r="A514" s="228"/>
      <c r="B514" s="228"/>
      <c r="C514" s="228"/>
      <c r="D514" s="228"/>
      <c r="E514" s="228"/>
      <c r="F514" s="228"/>
      <c r="G514" s="228"/>
      <c r="H514" s="228"/>
      <c r="I514" s="228"/>
      <c r="J514" s="228"/>
      <c r="K514" s="228"/>
      <c r="L514" s="228"/>
      <c r="M514" s="228"/>
      <c r="N514" s="228"/>
      <c r="O514" s="228"/>
      <c r="P514" s="228"/>
      <c r="Q514" s="228"/>
    </row>
    <row r="515">
      <c r="A515" s="228"/>
      <c r="B515" s="228"/>
      <c r="C515" s="228"/>
      <c r="D515" s="228"/>
      <c r="E515" s="228"/>
      <c r="F515" s="228"/>
      <c r="G515" s="228"/>
      <c r="H515" s="228"/>
      <c r="I515" s="228"/>
      <c r="J515" s="228"/>
      <c r="K515" s="228"/>
      <c r="L515" s="228"/>
      <c r="M515" s="228"/>
      <c r="N515" s="228"/>
      <c r="O515" s="228"/>
      <c r="P515" s="228"/>
      <c r="Q515" s="228"/>
    </row>
    <row r="516">
      <c r="A516" s="228"/>
      <c r="B516" s="228"/>
      <c r="C516" s="228"/>
      <c r="D516" s="228"/>
      <c r="E516" s="228"/>
      <c r="F516" s="228"/>
      <c r="G516" s="228"/>
      <c r="H516" s="228"/>
      <c r="I516" s="228"/>
      <c r="J516" s="228"/>
      <c r="K516" s="228"/>
      <c r="L516" s="228"/>
      <c r="M516" s="228"/>
      <c r="N516" s="228"/>
      <c r="O516" s="228"/>
      <c r="P516" s="228"/>
      <c r="Q516" s="228"/>
    </row>
    <row r="517">
      <c r="A517" s="228"/>
      <c r="B517" s="228"/>
      <c r="C517" s="228"/>
      <c r="D517" s="228"/>
      <c r="E517" s="228"/>
      <c r="F517" s="228"/>
      <c r="G517" s="228"/>
      <c r="H517" s="228"/>
      <c r="I517" s="228"/>
      <c r="J517" s="228"/>
      <c r="K517" s="228"/>
      <c r="L517" s="228"/>
      <c r="M517" s="228"/>
      <c r="N517" s="228"/>
      <c r="O517" s="228"/>
      <c r="P517" s="228"/>
      <c r="Q517" s="228"/>
    </row>
    <row r="518">
      <c r="A518" s="228"/>
      <c r="B518" s="228"/>
      <c r="C518" s="228"/>
      <c r="D518" s="228"/>
      <c r="E518" s="228"/>
      <c r="F518" s="228"/>
      <c r="G518" s="228"/>
      <c r="H518" s="228"/>
      <c r="I518" s="228"/>
      <c r="J518" s="228"/>
      <c r="K518" s="228"/>
      <c r="L518" s="228"/>
      <c r="M518" s="228"/>
      <c r="N518" s="228"/>
      <c r="O518" s="228"/>
      <c r="P518" s="228"/>
      <c r="Q518" s="228"/>
    </row>
    <row r="519">
      <c r="A519" s="228"/>
      <c r="B519" s="228"/>
      <c r="C519" s="228"/>
      <c r="D519" s="228"/>
      <c r="E519" s="228"/>
      <c r="F519" s="228"/>
      <c r="G519" s="228"/>
      <c r="H519" s="228"/>
      <c r="I519" s="228"/>
      <c r="J519" s="228"/>
      <c r="K519" s="228"/>
      <c r="L519" s="228"/>
      <c r="M519" s="228"/>
      <c r="N519" s="228"/>
      <c r="O519" s="228"/>
      <c r="P519" s="228"/>
      <c r="Q519" s="228"/>
    </row>
    <row r="520">
      <c r="A520" s="228"/>
      <c r="B520" s="228"/>
      <c r="C520" s="228"/>
      <c r="D520" s="228"/>
      <c r="E520" s="228"/>
      <c r="F520" s="228"/>
      <c r="G520" s="228"/>
      <c r="H520" s="228"/>
      <c r="I520" s="228"/>
      <c r="J520" s="228"/>
      <c r="K520" s="228"/>
      <c r="L520" s="228"/>
      <c r="M520" s="228"/>
      <c r="N520" s="228"/>
      <c r="O520" s="228"/>
      <c r="P520" s="228"/>
      <c r="Q520" s="228"/>
    </row>
    <row r="521">
      <c r="A521" s="228"/>
      <c r="B521" s="228"/>
      <c r="C521" s="228"/>
      <c r="D521" s="228"/>
      <c r="E521" s="228"/>
      <c r="F521" s="228"/>
      <c r="G521" s="228"/>
      <c r="H521" s="228"/>
      <c r="I521" s="228"/>
      <c r="J521" s="228"/>
      <c r="K521" s="228"/>
      <c r="L521" s="228"/>
      <c r="M521" s="228"/>
      <c r="N521" s="228"/>
      <c r="O521" s="228"/>
      <c r="P521" s="228"/>
      <c r="Q521" s="228"/>
    </row>
    <row r="522">
      <c r="A522" s="228"/>
      <c r="B522" s="228"/>
      <c r="C522" s="228"/>
      <c r="D522" s="228"/>
      <c r="E522" s="228"/>
      <c r="F522" s="228"/>
      <c r="G522" s="228"/>
      <c r="H522" s="228"/>
      <c r="I522" s="228"/>
      <c r="J522" s="228"/>
      <c r="K522" s="228"/>
      <c r="L522" s="228"/>
      <c r="M522" s="228"/>
      <c r="N522" s="228"/>
      <c r="O522" s="228"/>
      <c r="P522" s="228"/>
      <c r="Q522" s="228"/>
    </row>
    <row r="523">
      <c r="A523" s="228"/>
      <c r="B523" s="228"/>
      <c r="C523" s="228"/>
      <c r="D523" s="228"/>
      <c r="E523" s="228"/>
      <c r="F523" s="228"/>
      <c r="G523" s="228"/>
      <c r="H523" s="228"/>
      <c r="I523" s="228"/>
      <c r="J523" s="228"/>
      <c r="K523" s="228"/>
      <c r="L523" s="228"/>
      <c r="M523" s="228"/>
      <c r="N523" s="228"/>
      <c r="O523" s="228"/>
      <c r="P523" s="228"/>
      <c r="Q523" s="228"/>
    </row>
    <row r="524">
      <c r="A524" s="228"/>
      <c r="B524" s="228"/>
      <c r="C524" s="228"/>
      <c r="D524" s="228"/>
      <c r="E524" s="228"/>
      <c r="F524" s="228"/>
      <c r="G524" s="228"/>
      <c r="H524" s="228"/>
      <c r="I524" s="228"/>
      <c r="J524" s="228"/>
      <c r="K524" s="228"/>
      <c r="L524" s="228"/>
      <c r="M524" s="228"/>
      <c r="N524" s="228"/>
      <c r="O524" s="228"/>
      <c r="P524" s="228"/>
      <c r="Q524" s="228"/>
    </row>
    <row r="525">
      <c r="A525" s="228"/>
      <c r="B525" s="228"/>
      <c r="C525" s="228"/>
      <c r="D525" s="228"/>
      <c r="E525" s="228"/>
      <c r="F525" s="228"/>
      <c r="G525" s="228"/>
      <c r="H525" s="228"/>
      <c r="I525" s="228"/>
      <c r="J525" s="228"/>
      <c r="K525" s="228"/>
      <c r="L525" s="228"/>
      <c r="M525" s="228"/>
      <c r="N525" s="228"/>
      <c r="O525" s="228"/>
      <c r="P525" s="228"/>
      <c r="Q525" s="228"/>
    </row>
    <row r="526">
      <c r="A526" s="228"/>
      <c r="B526" s="228"/>
      <c r="C526" s="228"/>
      <c r="D526" s="228"/>
      <c r="E526" s="228"/>
      <c r="F526" s="228"/>
      <c r="G526" s="228"/>
      <c r="H526" s="228"/>
      <c r="I526" s="228"/>
      <c r="J526" s="228"/>
      <c r="K526" s="228"/>
      <c r="L526" s="228"/>
      <c r="M526" s="228"/>
      <c r="N526" s="228"/>
      <c r="O526" s="228"/>
      <c r="P526" s="228"/>
      <c r="Q526" s="228"/>
    </row>
    <row r="527">
      <c r="A527" s="228"/>
      <c r="B527" s="228"/>
      <c r="C527" s="228"/>
      <c r="D527" s="228"/>
      <c r="E527" s="228"/>
      <c r="F527" s="228"/>
      <c r="G527" s="228"/>
      <c r="H527" s="228"/>
      <c r="I527" s="228"/>
      <c r="J527" s="228"/>
      <c r="K527" s="228"/>
      <c r="L527" s="228"/>
      <c r="M527" s="228"/>
      <c r="N527" s="228"/>
      <c r="O527" s="228"/>
      <c r="P527" s="228"/>
      <c r="Q527" s="228"/>
    </row>
    <row r="528">
      <c r="A528" s="228"/>
      <c r="B528" s="228"/>
      <c r="C528" s="228"/>
      <c r="D528" s="228"/>
      <c r="E528" s="228"/>
      <c r="F528" s="228"/>
      <c r="G528" s="228"/>
      <c r="H528" s="228"/>
      <c r="I528" s="228"/>
      <c r="J528" s="228"/>
      <c r="K528" s="228"/>
      <c r="L528" s="228"/>
      <c r="M528" s="228"/>
      <c r="N528" s="228"/>
      <c r="O528" s="228"/>
      <c r="P528" s="228"/>
      <c r="Q528" s="228"/>
    </row>
    <row r="529">
      <c r="A529" s="228"/>
      <c r="B529" s="228"/>
      <c r="C529" s="228"/>
      <c r="D529" s="228"/>
      <c r="E529" s="228"/>
      <c r="F529" s="228"/>
      <c r="G529" s="228"/>
      <c r="H529" s="228"/>
      <c r="I529" s="228"/>
      <c r="J529" s="228"/>
      <c r="K529" s="228"/>
      <c r="L529" s="228"/>
      <c r="M529" s="228"/>
      <c r="N529" s="228"/>
      <c r="O529" s="228"/>
      <c r="P529" s="228"/>
      <c r="Q529" s="228"/>
    </row>
    <row r="530">
      <c r="A530" s="228"/>
      <c r="B530" s="228"/>
      <c r="C530" s="228"/>
      <c r="D530" s="228"/>
      <c r="E530" s="228"/>
      <c r="F530" s="228"/>
      <c r="G530" s="228"/>
      <c r="H530" s="228"/>
      <c r="I530" s="228"/>
      <c r="J530" s="228"/>
      <c r="K530" s="228"/>
      <c r="L530" s="228"/>
      <c r="M530" s="228"/>
      <c r="N530" s="228"/>
      <c r="O530" s="228"/>
      <c r="P530" s="228"/>
      <c r="Q530" s="228"/>
    </row>
    <row r="531">
      <c r="A531" s="228"/>
      <c r="B531" s="228"/>
      <c r="C531" s="228"/>
      <c r="D531" s="228"/>
      <c r="E531" s="228"/>
      <c r="F531" s="228"/>
      <c r="G531" s="228"/>
      <c r="H531" s="228"/>
      <c r="I531" s="228"/>
      <c r="J531" s="228"/>
      <c r="K531" s="228"/>
      <c r="L531" s="228"/>
      <c r="M531" s="228"/>
      <c r="N531" s="228"/>
      <c r="O531" s="228"/>
      <c r="P531" s="228"/>
      <c r="Q531" s="228"/>
    </row>
    <row r="532">
      <c r="A532" s="228"/>
      <c r="B532" s="228"/>
      <c r="C532" s="228"/>
      <c r="D532" s="228"/>
      <c r="E532" s="228"/>
      <c r="F532" s="228"/>
      <c r="G532" s="228"/>
      <c r="H532" s="228"/>
      <c r="I532" s="228"/>
      <c r="J532" s="228"/>
      <c r="K532" s="228"/>
      <c r="L532" s="228"/>
      <c r="M532" s="228"/>
      <c r="N532" s="228"/>
      <c r="O532" s="228"/>
      <c r="P532" s="228"/>
      <c r="Q532" s="228"/>
    </row>
    <row r="533">
      <c r="A533" s="228"/>
      <c r="B533" s="228"/>
      <c r="C533" s="228"/>
      <c r="D533" s="228"/>
      <c r="E533" s="228"/>
      <c r="F533" s="228"/>
      <c r="G533" s="228"/>
      <c r="H533" s="228"/>
      <c r="I533" s="228"/>
      <c r="J533" s="228"/>
      <c r="K533" s="228"/>
      <c r="L533" s="228"/>
      <c r="M533" s="228"/>
      <c r="N533" s="228"/>
      <c r="O533" s="228"/>
      <c r="P533" s="228"/>
      <c r="Q533" s="228"/>
    </row>
    <row r="534">
      <c r="A534" s="228"/>
      <c r="B534" s="228"/>
      <c r="C534" s="228"/>
      <c r="D534" s="228"/>
      <c r="E534" s="228"/>
      <c r="F534" s="228"/>
      <c r="G534" s="228"/>
      <c r="H534" s="228"/>
      <c r="I534" s="228"/>
      <c r="J534" s="228"/>
      <c r="K534" s="228"/>
      <c r="L534" s="228"/>
      <c r="M534" s="228"/>
      <c r="N534" s="228"/>
      <c r="O534" s="228"/>
      <c r="P534" s="228"/>
      <c r="Q534" s="228"/>
    </row>
    <row r="535">
      <c r="A535" s="228"/>
      <c r="B535" s="228"/>
      <c r="C535" s="228"/>
      <c r="D535" s="228"/>
      <c r="E535" s="228"/>
      <c r="F535" s="228"/>
      <c r="G535" s="228"/>
      <c r="H535" s="228"/>
      <c r="I535" s="228"/>
      <c r="J535" s="228"/>
      <c r="K535" s="228"/>
      <c r="L535" s="228"/>
      <c r="M535" s="228"/>
      <c r="N535" s="228"/>
      <c r="O535" s="228"/>
      <c r="P535" s="228"/>
      <c r="Q535" s="228"/>
    </row>
    <row r="536">
      <c r="A536" s="228"/>
      <c r="B536" s="228"/>
      <c r="C536" s="228"/>
      <c r="D536" s="228"/>
      <c r="E536" s="228"/>
      <c r="F536" s="228"/>
      <c r="G536" s="228"/>
      <c r="H536" s="228"/>
      <c r="I536" s="228"/>
      <c r="J536" s="228"/>
      <c r="K536" s="228"/>
      <c r="L536" s="228"/>
      <c r="M536" s="228"/>
      <c r="N536" s="228"/>
      <c r="O536" s="228"/>
      <c r="P536" s="228"/>
      <c r="Q536" s="228"/>
    </row>
    <row r="537">
      <c r="A537" s="228"/>
      <c r="B537" s="228"/>
      <c r="C537" s="228"/>
      <c r="D537" s="228"/>
      <c r="E537" s="228"/>
      <c r="F537" s="228"/>
      <c r="G537" s="228"/>
      <c r="H537" s="228"/>
      <c r="I537" s="228"/>
      <c r="J537" s="228"/>
      <c r="K537" s="228"/>
      <c r="L537" s="228"/>
      <c r="M537" s="228"/>
      <c r="N537" s="228"/>
      <c r="O537" s="228"/>
      <c r="P537" s="228"/>
      <c r="Q537" s="228"/>
    </row>
    <row r="538">
      <c r="A538" s="228"/>
      <c r="B538" s="228"/>
      <c r="C538" s="228"/>
      <c r="D538" s="228"/>
      <c r="E538" s="228"/>
      <c r="F538" s="228"/>
      <c r="G538" s="228"/>
      <c r="H538" s="228"/>
      <c r="I538" s="228"/>
      <c r="J538" s="228"/>
      <c r="K538" s="228"/>
      <c r="L538" s="228"/>
      <c r="M538" s="228"/>
      <c r="N538" s="228"/>
      <c r="O538" s="228"/>
      <c r="P538" s="228"/>
      <c r="Q538" s="228"/>
    </row>
    <row r="539">
      <c r="A539" s="228"/>
      <c r="B539" s="228"/>
      <c r="C539" s="228"/>
      <c r="D539" s="228"/>
      <c r="E539" s="228"/>
      <c r="F539" s="228"/>
      <c r="G539" s="228"/>
      <c r="H539" s="228"/>
      <c r="I539" s="228"/>
      <c r="J539" s="228"/>
      <c r="K539" s="228"/>
      <c r="L539" s="228"/>
      <c r="M539" s="228"/>
      <c r="N539" s="228"/>
      <c r="O539" s="228"/>
      <c r="P539" s="228"/>
      <c r="Q539" s="228"/>
    </row>
    <row r="540">
      <c r="A540" s="228"/>
      <c r="B540" s="228"/>
      <c r="C540" s="228"/>
      <c r="D540" s="228"/>
      <c r="E540" s="228"/>
      <c r="F540" s="228"/>
      <c r="G540" s="228"/>
      <c r="H540" s="228"/>
      <c r="I540" s="228"/>
      <c r="J540" s="228"/>
      <c r="K540" s="228"/>
      <c r="L540" s="228"/>
      <c r="M540" s="228"/>
      <c r="N540" s="228"/>
      <c r="O540" s="228"/>
      <c r="P540" s="228"/>
      <c r="Q540" s="228"/>
    </row>
    <row r="541">
      <c r="A541" s="228"/>
      <c r="B541" s="228"/>
      <c r="C541" s="228"/>
      <c r="D541" s="228"/>
      <c r="E541" s="228"/>
      <c r="F541" s="228"/>
      <c r="G541" s="228"/>
      <c r="H541" s="228"/>
      <c r="I541" s="228"/>
      <c r="J541" s="228"/>
      <c r="K541" s="228"/>
      <c r="L541" s="228"/>
      <c r="M541" s="228"/>
      <c r="N541" s="228"/>
      <c r="O541" s="228"/>
      <c r="P541" s="228"/>
      <c r="Q541" s="228"/>
    </row>
    <row r="542">
      <c r="A542" s="228"/>
      <c r="B542" s="228"/>
      <c r="C542" s="228"/>
      <c r="D542" s="228"/>
      <c r="E542" s="228"/>
      <c r="F542" s="228"/>
      <c r="G542" s="228"/>
      <c r="H542" s="228"/>
      <c r="I542" s="228"/>
      <c r="J542" s="228"/>
      <c r="K542" s="228"/>
      <c r="L542" s="228"/>
      <c r="M542" s="228"/>
      <c r="N542" s="228"/>
      <c r="O542" s="228"/>
      <c r="P542" s="228"/>
      <c r="Q542" s="228"/>
    </row>
    <row r="543">
      <c r="A543" s="228"/>
      <c r="B543" s="228"/>
      <c r="C543" s="228"/>
      <c r="D543" s="228"/>
      <c r="E543" s="228"/>
      <c r="F543" s="228"/>
      <c r="G543" s="228"/>
      <c r="H543" s="228"/>
      <c r="I543" s="228"/>
      <c r="J543" s="228"/>
      <c r="K543" s="228"/>
      <c r="L543" s="228"/>
      <c r="M543" s="228"/>
      <c r="N543" s="228"/>
      <c r="O543" s="228"/>
      <c r="P543" s="228"/>
      <c r="Q543" s="228"/>
    </row>
    <row r="544">
      <c r="A544" s="228"/>
      <c r="B544" s="228"/>
      <c r="C544" s="228"/>
      <c r="D544" s="228"/>
      <c r="E544" s="228"/>
      <c r="F544" s="228"/>
      <c r="G544" s="228"/>
      <c r="H544" s="228"/>
      <c r="I544" s="228"/>
      <c r="J544" s="228"/>
      <c r="K544" s="228"/>
      <c r="L544" s="228"/>
      <c r="M544" s="228"/>
      <c r="N544" s="228"/>
      <c r="O544" s="228"/>
      <c r="P544" s="228"/>
      <c r="Q544" s="228"/>
    </row>
    <row r="545">
      <c r="A545" s="228"/>
      <c r="B545" s="228"/>
      <c r="C545" s="228"/>
      <c r="D545" s="228"/>
      <c r="E545" s="228"/>
      <c r="F545" s="228"/>
      <c r="G545" s="228"/>
      <c r="H545" s="228"/>
      <c r="I545" s="228"/>
      <c r="J545" s="228"/>
      <c r="K545" s="228"/>
      <c r="L545" s="228"/>
      <c r="M545" s="228"/>
      <c r="N545" s="228"/>
      <c r="O545" s="228"/>
      <c r="P545" s="228"/>
      <c r="Q545" s="228"/>
    </row>
    <row r="546">
      <c r="A546" s="228"/>
      <c r="B546" s="228"/>
      <c r="C546" s="228"/>
      <c r="D546" s="228"/>
      <c r="E546" s="228"/>
      <c r="F546" s="228"/>
      <c r="G546" s="228"/>
      <c r="H546" s="228"/>
      <c r="I546" s="228"/>
      <c r="J546" s="228"/>
      <c r="K546" s="228"/>
      <c r="L546" s="228"/>
      <c r="M546" s="228"/>
      <c r="N546" s="228"/>
      <c r="O546" s="228"/>
      <c r="P546" s="228"/>
      <c r="Q546" s="228"/>
    </row>
    <row r="547">
      <c r="A547" s="228"/>
      <c r="B547" s="228"/>
      <c r="C547" s="228"/>
      <c r="D547" s="228"/>
      <c r="E547" s="228"/>
      <c r="F547" s="228"/>
      <c r="G547" s="228"/>
      <c r="H547" s="228"/>
      <c r="I547" s="228"/>
      <c r="J547" s="228"/>
      <c r="K547" s="228"/>
      <c r="L547" s="228"/>
      <c r="M547" s="228"/>
      <c r="N547" s="228"/>
      <c r="O547" s="228"/>
      <c r="P547" s="228"/>
      <c r="Q547" s="228"/>
    </row>
    <row r="548">
      <c r="A548" s="228"/>
      <c r="B548" s="228"/>
      <c r="C548" s="228"/>
      <c r="D548" s="228"/>
      <c r="E548" s="228"/>
      <c r="F548" s="228"/>
      <c r="G548" s="228"/>
      <c r="H548" s="228"/>
      <c r="I548" s="228"/>
      <c r="J548" s="228"/>
      <c r="K548" s="228"/>
      <c r="L548" s="228"/>
      <c r="M548" s="228"/>
      <c r="N548" s="228"/>
      <c r="O548" s="228"/>
      <c r="P548" s="228"/>
      <c r="Q548" s="228"/>
    </row>
    <row r="549">
      <c r="A549" s="228"/>
      <c r="B549" s="228"/>
      <c r="C549" s="228"/>
      <c r="D549" s="228"/>
      <c r="E549" s="228"/>
      <c r="F549" s="228"/>
      <c r="G549" s="228"/>
      <c r="H549" s="228"/>
      <c r="I549" s="228"/>
      <c r="J549" s="228"/>
      <c r="K549" s="228"/>
      <c r="L549" s="228"/>
      <c r="M549" s="228"/>
      <c r="N549" s="228"/>
      <c r="O549" s="228"/>
      <c r="P549" s="228"/>
      <c r="Q549" s="228"/>
    </row>
    <row r="550">
      <c r="A550" s="228"/>
      <c r="B550" s="228"/>
      <c r="C550" s="228"/>
      <c r="D550" s="228"/>
      <c r="E550" s="228"/>
      <c r="F550" s="228"/>
      <c r="G550" s="228"/>
      <c r="H550" s="228"/>
      <c r="I550" s="228"/>
      <c r="J550" s="228"/>
      <c r="K550" s="228"/>
      <c r="L550" s="228"/>
      <c r="M550" s="228"/>
      <c r="N550" s="228"/>
      <c r="O550" s="228"/>
      <c r="P550" s="228"/>
      <c r="Q550" s="228"/>
    </row>
    <row r="551">
      <c r="A551" s="228"/>
      <c r="B551" s="228"/>
      <c r="C551" s="228"/>
      <c r="D551" s="228"/>
      <c r="E551" s="228"/>
      <c r="F551" s="228"/>
      <c r="G551" s="228"/>
      <c r="H551" s="228"/>
      <c r="I551" s="228"/>
      <c r="J551" s="228"/>
      <c r="K551" s="228"/>
      <c r="L551" s="228"/>
      <c r="M551" s="228"/>
      <c r="N551" s="228"/>
      <c r="O551" s="228"/>
      <c r="P551" s="228"/>
      <c r="Q551" s="228"/>
    </row>
    <row r="552">
      <c r="A552" s="228"/>
      <c r="B552" s="228"/>
      <c r="C552" s="228"/>
      <c r="D552" s="228"/>
      <c r="E552" s="228"/>
      <c r="F552" s="228"/>
      <c r="G552" s="228"/>
      <c r="H552" s="228"/>
      <c r="I552" s="228"/>
      <c r="J552" s="228"/>
      <c r="K552" s="228"/>
      <c r="L552" s="228"/>
      <c r="M552" s="228"/>
      <c r="N552" s="228"/>
      <c r="O552" s="228"/>
      <c r="P552" s="228"/>
      <c r="Q552" s="228"/>
    </row>
    <row r="553">
      <c r="A553" s="228"/>
      <c r="B553" s="228"/>
      <c r="C553" s="228"/>
      <c r="D553" s="228"/>
      <c r="E553" s="228"/>
      <c r="F553" s="228"/>
      <c r="G553" s="228"/>
      <c r="H553" s="228"/>
      <c r="I553" s="228"/>
      <c r="J553" s="228"/>
      <c r="K553" s="228"/>
      <c r="L553" s="228"/>
      <c r="M553" s="228"/>
      <c r="N553" s="228"/>
      <c r="O553" s="228"/>
      <c r="P553" s="228"/>
      <c r="Q553" s="228"/>
    </row>
    <row r="554">
      <c r="A554" s="228"/>
      <c r="B554" s="228"/>
      <c r="C554" s="228"/>
      <c r="D554" s="228"/>
      <c r="E554" s="228"/>
      <c r="F554" s="228"/>
      <c r="G554" s="228"/>
      <c r="H554" s="228"/>
      <c r="I554" s="228"/>
      <c r="J554" s="228"/>
      <c r="K554" s="228"/>
      <c r="L554" s="228"/>
      <c r="M554" s="228"/>
      <c r="N554" s="228"/>
      <c r="O554" s="228"/>
      <c r="P554" s="228"/>
      <c r="Q554" s="228"/>
    </row>
    <row r="555">
      <c r="A555" s="228"/>
      <c r="B555" s="228"/>
      <c r="C555" s="228"/>
      <c r="D555" s="228"/>
      <c r="E555" s="228"/>
      <c r="F555" s="228"/>
      <c r="G555" s="228"/>
      <c r="H555" s="228"/>
      <c r="I555" s="228"/>
      <c r="J555" s="228"/>
      <c r="K555" s="228"/>
      <c r="L555" s="228"/>
      <c r="M555" s="228"/>
      <c r="N555" s="228"/>
      <c r="O555" s="228"/>
      <c r="P555" s="228"/>
      <c r="Q555" s="228"/>
    </row>
    <row r="556">
      <c r="A556" s="228"/>
      <c r="B556" s="228"/>
      <c r="C556" s="228"/>
      <c r="D556" s="228"/>
      <c r="E556" s="228"/>
      <c r="F556" s="228"/>
      <c r="G556" s="228"/>
      <c r="H556" s="228"/>
      <c r="I556" s="228"/>
      <c r="J556" s="228"/>
      <c r="K556" s="228"/>
      <c r="L556" s="228"/>
      <c r="M556" s="228"/>
      <c r="N556" s="228"/>
      <c r="O556" s="228"/>
      <c r="P556" s="228"/>
      <c r="Q556" s="228"/>
    </row>
    <row r="557">
      <c r="A557" s="228"/>
      <c r="B557" s="228"/>
      <c r="C557" s="228"/>
      <c r="D557" s="228"/>
      <c r="E557" s="228"/>
      <c r="F557" s="228"/>
      <c r="G557" s="228"/>
      <c r="H557" s="228"/>
      <c r="I557" s="228"/>
      <c r="J557" s="228"/>
      <c r="K557" s="228"/>
      <c r="L557" s="228"/>
      <c r="M557" s="228"/>
      <c r="N557" s="228"/>
      <c r="O557" s="228"/>
      <c r="P557" s="228"/>
      <c r="Q557" s="228"/>
    </row>
    <row r="558">
      <c r="A558" s="228"/>
      <c r="B558" s="228"/>
      <c r="C558" s="228"/>
      <c r="D558" s="228"/>
      <c r="E558" s="228"/>
      <c r="F558" s="228"/>
      <c r="G558" s="228"/>
      <c r="H558" s="228"/>
      <c r="I558" s="228"/>
      <c r="J558" s="228"/>
      <c r="K558" s="228"/>
      <c r="L558" s="228"/>
      <c r="M558" s="228"/>
      <c r="N558" s="228"/>
      <c r="O558" s="228"/>
      <c r="P558" s="228"/>
      <c r="Q558" s="228"/>
    </row>
    <row r="559">
      <c r="A559" s="228"/>
      <c r="B559" s="228"/>
      <c r="C559" s="228"/>
      <c r="D559" s="228"/>
      <c r="E559" s="228"/>
      <c r="F559" s="228"/>
      <c r="G559" s="228"/>
      <c r="H559" s="228"/>
      <c r="I559" s="228"/>
      <c r="J559" s="228"/>
      <c r="K559" s="228"/>
      <c r="L559" s="228"/>
      <c r="M559" s="228"/>
      <c r="N559" s="228"/>
      <c r="O559" s="228"/>
      <c r="P559" s="228"/>
      <c r="Q559" s="228"/>
    </row>
    <row r="560">
      <c r="A560" s="228"/>
      <c r="B560" s="228"/>
      <c r="C560" s="228"/>
      <c r="D560" s="228"/>
      <c r="E560" s="228"/>
      <c r="F560" s="228"/>
      <c r="G560" s="228"/>
      <c r="H560" s="228"/>
      <c r="I560" s="228"/>
      <c r="J560" s="228"/>
      <c r="K560" s="228"/>
      <c r="L560" s="228"/>
      <c r="M560" s="228"/>
      <c r="N560" s="228"/>
      <c r="O560" s="228"/>
      <c r="P560" s="228"/>
      <c r="Q560" s="228"/>
    </row>
    <row r="561">
      <c r="A561" s="228"/>
      <c r="B561" s="228"/>
      <c r="C561" s="228"/>
      <c r="D561" s="228"/>
      <c r="E561" s="228"/>
      <c r="F561" s="228"/>
      <c r="G561" s="228"/>
      <c r="H561" s="228"/>
      <c r="I561" s="228"/>
      <c r="J561" s="228"/>
      <c r="K561" s="228"/>
      <c r="L561" s="228"/>
      <c r="M561" s="228"/>
      <c r="N561" s="228"/>
      <c r="O561" s="228"/>
      <c r="P561" s="228"/>
      <c r="Q561" s="228"/>
    </row>
    <row r="562">
      <c r="A562" s="228"/>
      <c r="B562" s="228"/>
      <c r="C562" s="228"/>
      <c r="D562" s="228"/>
      <c r="E562" s="228"/>
      <c r="F562" s="228"/>
      <c r="G562" s="228"/>
      <c r="H562" s="228"/>
      <c r="I562" s="228"/>
      <c r="J562" s="228"/>
      <c r="K562" s="228"/>
      <c r="L562" s="228"/>
      <c r="M562" s="228"/>
      <c r="N562" s="228"/>
      <c r="O562" s="228"/>
      <c r="P562" s="228"/>
      <c r="Q562" s="228"/>
    </row>
    <row r="563">
      <c r="A563" s="228"/>
      <c r="B563" s="228"/>
      <c r="C563" s="228"/>
      <c r="D563" s="228"/>
      <c r="E563" s="228"/>
      <c r="F563" s="228"/>
      <c r="G563" s="228"/>
      <c r="H563" s="228"/>
      <c r="I563" s="228"/>
      <c r="J563" s="228"/>
      <c r="K563" s="228"/>
      <c r="L563" s="228"/>
      <c r="M563" s="228"/>
      <c r="N563" s="228"/>
      <c r="O563" s="228"/>
      <c r="P563" s="228"/>
      <c r="Q563" s="228"/>
    </row>
    <row r="564">
      <c r="A564" s="228"/>
      <c r="B564" s="228"/>
      <c r="C564" s="228"/>
      <c r="D564" s="228"/>
      <c r="E564" s="228"/>
      <c r="F564" s="228"/>
      <c r="G564" s="228"/>
      <c r="H564" s="228"/>
      <c r="I564" s="228"/>
      <c r="J564" s="228"/>
      <c r="K564" s="228"/>
      <c r="L564" s="228"/>
      <c r="M564" s="228"/>
      <c r="N564" s="228"/>
      <c r="O564" s="228"/>
      <c r="P564" s="228"/>
      <c r="Q564" s="228"/>
    </row>
    <row r="565">
      <c r="A565" s="228"/>
      <c r="B565" s="228"/>
      <c r="C565" s="228"/>
      <c r="D565" s="228"/>
      <c r="E565" s="228"/>
      <c r="F565" s="228"/>
      <c r="G565" s="228"/>
      <c r="H565" s="228"/>
      <c r="I565" s="228"/>
      <c r="J565" s="228"/>
      <c r="K565" s="228"/>
      <c r="L565" s="228"/>
      <c r="M565" s="228"/>
      <c r="N565" s="228"/>
      <c r="O565" s="228"/>
      <c r="P565" s="228"/>
      <c r="Q565" s="228"/>
    </row>
    <row r="566">
      <c r="A566" s="228"/>
      <c r="B566" s="228"/>
      <c r="C566" s="228"/>
      <c r="D566" s="228"/>
      <c r="E566" s="228"/>
      <c r="F566" s="228"/>
      <c r="G566" s="228"/>
      <c r="H566" s="228"/>
      <c r="I566" s="228"/>
      <c r="J566" s="228"/>
      <c r="K566" s="228"/>
      <c r="L566" s="228"/>
      <c r="M566" s="228"/>
      <c r="N566" s="228"/>
      <c r="O566" s="228"/>
      <c r="P566" s="228"/>
      <c r="Q566" s="228"/>
    </row>
    <row r="567">
      <c r="A567" s="228"/>
      <c r="B567" s="228"/>
      <c r="C567" s="228"/>
      <c r="D567" s="228"/>
      <c r="E567" s="228"/>
      <c r="F567" s="228"/>
      <c r="G567" s="228"/>
      <c r="H567" s="228"/>
      <c r="I567" s="228"/>
      <c r="J567" s="228"/>
      <c r="K567" s="228"/>
      <c r="L567" s="228"/>
      <c r="M567" s="228"/>
      <c r="N567" s="228"/>
      <c r="O567" s="228"/>
      <c r="P567" s="228"/>
      <c r="Q567" s="228"/>
    </row>
    <row r="568">
      <c r="A568" s="228"/>
      <c r="B568" s="228"/>
      <c r="C568" s="228"/>
      <c r="D568" s="228"/>
      <c r="E568" s="228"/>
      <c r="F568" s="228"/>
      <c r="G568" s="228"/>
      <c r="H568" s="228"/>
      <c r="I568" s="228"/>
      <c r="J568" s="228"/>
      <c r="K568" s="228"/>
      <c r="L568" s="228"/>
      <c r="M568" s="228"/>
      <c r="N568" s="228"/>
      <c r="O568" s="228"/>
      <c r="P568" s="228"/>
      <c r="Q568" s="228"/>
    </row>
    <row r="569">
      <c r="A569" s="228"/>
      <c r="B569" s="228"/>
      <c r="C569" s="228"/>
      <c r="D569" s="228"/>
      <c r="E569" s="228"/>
      <c r="F569" s="228"/>
      <c r="G569" s="228"/>
      <c r="H569" s="228"/>
      <c r="I569" s="228"/>
      <c r="J569" s="228"/>
      <c r="K569" s="228"/>
      <c r="L569" s="228"/>
      <c r="M569" s="228"/>
      <c r="N569" s="228"/>
      <c r="O569" s="228"/>
      <c r="P569" s="228"/>
      <c r="Q569" s="228"/>
    </row>
    <row r="570">
      <c r="A570" s="228"/>
      <c r="B570" s="228"/>
      <c r="C570" s="228"/>
      <c r="D570" s="228"/>
      <c r="E570" s="228"/>
      <c r="F570" s="228"/>
      <c r="G570" s="228"/>
      <c r="H570" s="228"/>
      <c r="I570" s="228"/>
      <c r="J570" s="228"/>
      <c r="K570" s="228"/>
      <c r="L570" s="228"/>
      <c r="M570" s="228"/>
      <c r="N570" s="228"/>
      <c r="O570" s="228"/>
      <c r="P570" s="228"/>
      <c r="Q570" s="228"/>
    </row>
    <row r="571">
      <c r="A571" s="228"/>
      <c r="B571" s="228"/>
      <c r="C571" s="228"/>
      <c r="D571" s="228"/>
      <c r="E571" s="228"/>
      <c r="F571" s="228"/>
      <c r="G571" s="228"/>
      <c r="H571" s="228"/>
      <c r="I571" s="228"/>
      <c r="J571" s="228"/>
      <c r="K571" s="228"/>
      <c r="L571" s="228"/>
      <c r="M571" s="228"/>
      <c r="N571" s="228"/>
      <c r="O571" s="228"/>
      <c r="P571" s="228"/>
      <c r="Q571" s="228"/>
    </row>
    <row r="572">
      <c r="A572" s="228"/>
      <c r="B572" s="228"/>
      <c r="C572" s="228"/>
      <c r="D572" s="228"/>
      <c r="E572" s="228"/>
      <c r="F572" s="228"/>
      <c r="G572" s="228"/>
      <c r="H572" s="228"/>
      <c r="I572" s="228"/>
      <c r="J572" s="228"/>
      <c r="K572" s="228"/>
      <c r="L572" s="228"/>
      <c r="M572" s="228"/>
      <c r="N572" s="228"/>
      <c r="O572" s="228"/>
      <c r="P572" s="228"/>
      <c r="Q572" s="228"/>
    </row>
    <row r="573">
      <c r="A573" s="228"/>
      <c r="B573" s="228"/>
      <c r="C573" s="228"/>
      <c r="D573" s="228"/>
      <c r="E573" s="228"/>
      <c r="F573" s="228"/>
      <c r="G573" s="228"/>
      <c r="H573" s="228"/>
      <c r="I573" s="228"/>
      <c r="J573" s="228"/>
      <c r="K573" s="228"/>
      <c r="L573" s="228"/>
      <c r="M573" s="228"/>
      <c r="N573" s="228"/>
      <c r="O573" s="228"/>
      <c r="P573" s="228"/>
      <c r="Q573" s="228"/>
    </row>
    <row r="574">
      <c r="A574" s="228"/>
      <c r="B574" s="228"/>
      <c r="C574" s="228"/>
      <c r="D574" s="228"/>
      <c r="E574" s="228"/>
      <c r="F574" s="228"/>
      <c r="G574" s="228"/>
      <c r="H574" s="228"/>
      <c r="I574" s="228"/>
      <c r="J574" s="228"/>
      <c r="K574" s="228"/>
      <c r="L574" s="228"/>
      <c r="M574" s="228"/>
      <c r="N574" s="228"/>
      <c r="O574" s="228"/>
      <c r="P574" s="228"/>
      <c r="Q574" s="228"/>
    </row>
    <row r="575">
      <c r="A575" s="228"/>
      <c r="B575" s="228"/>
      <c r="C575" s="228"/>
      <c r="D575" s="228"/>
      <c r="E575" s="228"/>
      <c r="F575" s="228"/>
      <c r="G575" s="228"/>
      <c r="H575" s="228"/>
      <c r="I575" s="228"/>
      <c r="J575" s="228"/>
      <c r="K575" s="228"/>
      <c r="L575" s="228"/>
      <c r="M575" s="228"/>
      <c r="N575" s="228"/>
      <c r="O575" s="228"/>
      <c r="P575" s="228"/>
      <c r="Q575" s="228"/>
    </row>
    <row r="576">
      <c r="A576" s="228"/>
      <c r="B576" s="228"/>
      <c r="C576" s="228"/>
      <c r="D576" s="228"/>
      <c r="E576" s="228"/>
      <c r="F576" s="228"/>
      <c r="G576" s="228"/>
      <c r="H576" s="228"/>
      <c r="I576" s="228"/>
      <c r="J576" s="228"/>
      <c r="K576" s="228"/>
      <c r="L576" s="228"/>
      <c r="M576" s="228"/>
      <c r="N576" s="228"/>
      <c r="O576" s="228"/>
      <c r="P576" s="228"/>
      <c r="Q576" s="228"/>
    </row>
    <row r="577">
      <c r="A577" s="228"/>
      <c r="B577" s="228"/>
      <c r="C577" s="228"/>
      <c r="D577" s="228"/>
      <c r="E577" s="228"/>
      <c r="F577" s="228"/>
      <c r="G577" s="228"/>
      <c r="H577" s="228"/>
      <c r="I577" s="228"/>
      <c r="J577" s="228"/>
      <c r="K577" s="228"/>
      <c r="L577" s="228"/>
      <c r="M577" s="228"/>
      <c r="N577" s="228"/>
      <c r="O577" s="228"/>
      <c r="P577" s="228"/>
      <c r="Q577" s="228"/>
    </row>
    <row r="578">
      <c r="A578" s="228"/>
      <c r="B578" s="228"/>
      <c r="C578" s="228"/>
      <c r="D578" s="228"/>
      <c r="E578" s="228"/>
      <c r="F578" s="228"/>
      <c r="G578" s="228"/>
      <c r="H578" s="228"/>
      <c r="I578" s="228"/>
      <c r="J578" s="228"/>
      <c r="K578" s="228"/>
      <c r="L578" s="228"/>
      <c r="M578" s="228"/>
      <c r="N578" s="228"/>
      <c r="O578" s="228"/>
      <c r="P578" s="228"/>
      <c r="Q578" s="228"/>
    </row>
    <row r="579">
      <c r="A579" s="228"/>
      <c r="B579" s="228"/>
      <c r="C579" s="228"/>
      <c r="D579" s="228"/>
      <c r="E579" s="228"/>
      <c r="F579" s="228"/>
      <c r="G579" s="228"/>
      <c r="H579" s="228"/>
      <c r="I579" s="228"/>
      <c r="J579" s="228"/>
      <c r="K579" s="228"/>
      <c r="L579" s="228"/>
      <c r="M579" s="228"/>
      <c r="N579" s="228"/>
      <c r="O579" s="228"/>
      <c r="P579" s="228"/>
      <c r="Q579" s="228"/>
    </row>
    <row r="580">
      <c r="A580" s="228"/>
      <c r="B580" s="228"/>
      <c r="C580" s="228"/>
      <c r="D580" s="228"/>
      <c r="E580" s="228"/>
      <c r="F580" s="228"/>
      <c r="G580" s="228"/>
      <c r="H580" s="228"/>
      <c r="I580" s="228"/>
      <c r="J580" s="228"/>
      <c r="K580" s="228"/>
      <c r="L580" s="228"/>
      <c r="M580" s="228"/>
      <c r="N580" s="228"/>
      <c r="O580" s="228"/>
      <c r="P580" s="228"/>
      <c r="Q580" s="228"/>
    </row>
    <row r="581">
      <c r="A581" s="228"/>
      <c r="B581" s="228"/>
      <c r="C581" s="228"/>
      <c r="D581" s="228"/>
      <c r="E581" s="228"/>
      <c r="F581" s="228"/>
      <c r="G581" s="228"/>
      <c r="H581" s="228"/>
      <c r="I581" s="228"/>
      <c r="J581" s="228"/>
      <c r="K581" s="228"/>
      <c r="L581" s="228"/>
      <c r="M581" s="228"/>
      <c r="N581" s="228"/>
      <c r="O581" s="228"/>
      <c r="P581" s="228"/>
      <c r="Q581" s="228"/>
    </row>
    <row r="582">
      <c r="A582" s="228"/>
      <c r="B582" s="228"/>
      <c r="C582" s="228"/>
      <c r="D582" s="228"/>
      <c r="E582" s="228"/>
      <c r="F582" s="228"/>
      <c r="G582" s="228"/>
      <c r="H582" s="228"/>
      <c r="I582" s="228"/>
      <c r="J582" s="228"/>
      <c r="K582" s="228"/>
      <c r="L582" s="228"/>
      <c r="M582" s="228"/>
      <c r="N582" s="228"/>
      <c r="O582" s="228"/>
      <c r="P582" s="228"/>
      <c r="Q582" s="228"/>
    </row>
    <row r="583">
      <c r="A583" s="228"/>
      <c r="B583" s="228"/>
      <c r="C583" s="228"/>
      <c r="D583" s="228"/>
      <c r="E583" s="228"/>
      <c r="F583" s="228"/>
      <c r="G583" s="228"/>
      <c r="H583" s="228"/>
      <c r="I583" s="228"/>
      <c r="J583" s="228"/>
      <c r="K583" s="228"/>
      <c r="L583" s="228"/>
      <c r="M583" s="228"/>
      <c r="N583" s="228"/>
      <c r="O583" s="228"/>
      <c r="P583" s="228"/>
      <c r="Q583" s="228"/>
    </row>
    <row r="584">
      <c r="A584" s="228"/>
      <c r="B584" s="228"/>
      <c r="C584" s="228"/>
      <c r="D584" s="228"/>
      <c r="E584" s="228"/>
      <c r="F584" s="228"/>
      <c r="G584" s="228"/>
      <c r="H584" s="228"/>
      <c r="I584" s="228"/>
      <c r="J584" s="228"/>
      <c r="K584" s="228"/>
      <c r="L584" s="228"/>
      <c r="M584" s="228"/>
      <c r="N584" s="228"/>
      <c r="O584" s="228"/>
      <c r="P584" s="228"/>
      <c r="Q584" s="228"/>
    </row>
    <row r="585">
      <c r="A585" s="228"/>
      <c r="B585" s="228"/>
      <c r="C585" s="228"/>
      <c r="D585" s="228"/>
      <c r="E585" s="228"/>
      <c r="F585" s="228"/>
      <c r="G585" s="228"/>
      <c r="H585" s="228"/>
      <c r="I585" s="228"/>
      <c r="J585" s="228"/>
      <c r="K585" s="228"/>
      <c r="L585" s="228"/>
      <c r="M585" s="228"/>
      <c r="N585" s="228"/>
      <c r="O585" s="228"/>
      <c r="P585" s="228"/>
      <c r="Q585" s="228"/>
    </row>
    <row r="586">
      <c r="A586" s="228"/>
      <c r="B586" s="228"/>
      <c r="C586" s="228"/>
      <c r="D586" s="228"/>
      <c r="E586" s="228"/>
      <c r="F586" s="228"/>
      <c r="G586" s="228"/>
      <c r="H586" s="228"/>
      <c r="I586" s="228"/>
      <c r="J586" s="228"/>
      <c r="K586" s="228"/>
      <c r="L586" s="228"/>
      <c r="M586" s="228"/>
      <c r="N586" s="228"/>
      <c r="O586" s="228"/>
      <c r="P586" s="228"/>
      <c r="Q586" s="228"/>
    </row>
    <row r="587">
      <c r="A587" s="228"/>
      <c r="B587" s="228"/>
      <c r="C587" s="228"/>
      <c r="D587" s="228"/>
      <c r="E587" s="228"/>
      <c r="F587" s="228"/>
      <c r="G587" s="228"/>
      <c r="H587" s="228"/>
      <c r="I587" s="228"/>
      <c r="J587" s="228"/>
      <c r="K587" s="228"/>
      <c r="L587" s="228"/>
      <c r="M587" s="228"/>
      <c r="N587" s="228"/>
      <c r="O587" s="228"/>
      <c r="P587" s="228"/>
      <c r="Q587" s="228"/>
    </row>
    <row r="588">
      <c r="A588" s="228"/>
      <c r="B588" s="228"/>
      <c r="C588" s="228"/>
      <c r="D588" s="228"/>
      <c r="E588" s="228"/>
      <c r="F588" s="228"/>
      <c r="G588" s="228"/>
      <c r="H588" s="228"/>
      <c r="I588" s="228"/>
      <c r="J588" s="228"/>
      <c r="K588" s="228"/>
      <c r="L588" s="228"/>
      <c r="M588" s="228"/>
      <c r="N588" s="228"/>
      <c r="O588" s="228"/>
      <c r="P588" s="228"/>
      <c r="Q588" s="228"/>
    </row>
    <row r="589">
      <c r="A589" s="228"/>
      <c r="B589" s="228"/>
      <c r="C589" s="228"/>
      <c r="D589" s="228"/>
      <c r="E589" s="228"/>
      <c r="F589" s="228"/>
      <c r="G589" s="228"/>
      <c r="H589" s="228"/>
      <c r="I589" s="228"/>
      <c r="J589" s="228"/>
      <c r="K589" s="228"/>
      <c r="L589" s="228"/>
      <c r="M589" s="228"/>
      <c r="N589" s="228"/>
      <c r="O589" s="228"/>
      <c r="P589" s="228"/>
      <c r="Q589" s="228"/>
    </row>
    <row r="590">
      <c r="A590" s="228"/>
      <c r="B590" s="228"/>
      <c r="C590" s="228"/>
      <c r="D590" s="228"/>
      <c r="E590" s="228"/>
      <c r="F590" s="228"/>
      <c r="G590" s="228"/>
      <c r="H590" s="228"/>
      <c r="I590" s="228"/>
      <c r="J590" s="228"/>
      <c r="K590" s="228"/>
      <c r="L590" s="228"/>
      <c r="M590" s="228"/>
      <c r="N590" s="228"/>
      <c r="O590" s="228"/>
      <c r="P590" s="228"/>
      <c r="Q590" s="228"/>
    </row>
    <row r="591">
      <c r="A591" s="228"/>
      <c r="B591" s="228"/>
      <c r="C591" s="228"/>
      <c r="D591" s="228"/>
      <c r="E591" s="228"/>
      <c r="F591" s="228"/>
      <c r="G591" s="228"/>
      <c r="H591" s="228"/>
      <c r="I591" s="228"/>
      <c r="J591" s="228"/>
      <c r="K591" s="228"/>
      <c r="L591" s="228"/>
      <c r="M591" s="228"/>
      <c r="N591" s="228"/>
      <c r="O591" s="228"/>
      <c r="P591" s="228"/>
      <c r="Q591" s="228"/>
    </row>
    <row r="592">
      <c r="A592" s="228"/>
      <c r="B592" s="228"/>
      <c r="C592" s="228"/>
      <c r="D592" s="228"/>
      <c r="E592" s="228"/>
      <c r="F592" s="228"/>
      <c r="G592" s="228"/>
      <c r="H592" s="228"/>
      <c r="I592" s="228"/>
      <c r="J592" s="228"/>
      <c r="K592" s="228"/>
      <c r="L592" s="228"/>
      <c r="M592" s="228"/>
      <c r="N592" s="228"/>
      <c r="O592" s="228"/>
      <c r="P592" s="228"/>
      <c r="Q592" s="228"/>
    </row>
    <row r="593">
      <c r="A593" s="228"/>
      <c r="B593" s="228"/>
      <c r="C593" s="228"/>
      <c r="D593" s="228"/>
      <c r="E593" s="228"/>
      <c r="F593" s="228"/>
      <c r="G593" s="228"/>
      <c r="H593" s="228"/>
      <c r="I593" s="228"/>
      <c r="J593" s="228"/>
      <c r="K593" s="228"/>
      <c r="L593" s="228"/>
      <c r="M593" s="228"/>
      <c r="N593" s="228"/>
      <c r="O593" s="228"/>
      <c r="P593" s="228"/>
      <c r="Q593" s="228"/>
    </row>
    <row r="594">
      <c r="A594" s="228"/>
      <c r="B594" s="228"/>
      <c r="C594" s="228"/>
      <c r="D594" s="228"/>
      <c r="E594" s="228"/>
      <c r="F594" s="228"/>
      <c r="G594" s="228"/>
      <c r="H594" s="228"/>
      <c r="I594" s="228"/>
      <c r="J594" s="228"/>
      <c r="K594" s="228"/>
      <c r="L594" s="228"/>
      <c r="M594" s="228"/>
      <c r="N594" s="228"/>
      <c r="O594" s="228"/>
      <c r="P594" s="228"/>
      <c r="Q594" s="228"/>
    </row>
    <row r="595">
      <c r="A595" s="228"/>
      <c r="B595" s="228"/>
      <c r="C595" s="228"/>
      <c r="D595" s="228"/>
      <c r="E595" s="228"/>
      <c r="F595" s="228"/>
      <c r="G595" s="228"/>
      <c r="H595" s="228"/>
      <c r="I595" s="228"/>
      <c r="J595" s="228"/>
      <c r="K595" s="228"/>
      <c r="L595" s="228"/>
      <c r="M595" s="228"/>
      <c r="N595" s="228"/>
      <c r="O595" s="228"/>
      <c r="P595" s="228"/>
      <c r="Q595" s="228"/>
    </row>
    <row r="596">
      <c r="A596" s="228"/>
      <c r="B596" s="228"/>
      <c r="C596" s="228"/>
      <c r="D596" s="228"/>
      <c r="E596" s="228"/>
      <c r="F596" s="228"/>
      <c r="G596" s="228"/>
      <c r="H596" s="228"/>
      <c r="I596" s="228"/>
      <c r="J596" s="228"/>
      <c r="K596" s="228"/>
      <c r="L596" s="228"/>
      <c r="M596" s="228"/>
      <c r="N596" s="228"/>
      <c r="O596" s="228"/>
      <c r="P596" s="228"/>
      <c r="Q596" s="228"/>
    </row>
    <row r="597">
      <c r="A597" s="228"/>
      <c r="B597" s="228"/>
      <c r="C597" s="228"/>
      <c r="D597" s="228"/>
      <c r="E597" s="228"/>
      <c r="F597" s="228"/>
      <c r="G597" s="228"/>
      <c r="H597" s="228"/>
      <c r="I597" s="228"/>
      <c r="J597" s="228"/>
      <c r="K597" s="228"/>
      <c r="L597" s="228"/>
      <c r="M597" s="228"/>
      <c r="N597" s="228"/>
      <c r="O597" s="228"/>
      <c r="P597" s="228"/>
      <c r="Q597" s="228"/>
    </row>
    <row r="598">
      <c r="A598" s="228"/>
      <c r="B598" s="228"/>
      <c r="C598" s="228"/>
      <c r="D598" s="228"/>
      <c r="E598" s="228"/>
      <c r="F598" s="228"/>
      <c r="G598" s="228"/>
      <c r="H598" s="228"/>
      <c r="I598" s="228"/>
      <c r="J598" s="228"/>
      <c r="K598" s="228"/>
      <c r="L598" s="228"/>
      <c r="M598" s="228"/>
      <c r="N598" s="228"/>
      <c r="O598" s="228"/>
      <c r="P598" s="228"/>
      <c r="Q598" s="228"/>
    </row>
    <row r="599">
      <c r="A599" s="228"/>
      <c r="B599" s="228"/>
      <c r="C599" s="228"/>
      <c r="D599" s="228"/>
      <c r="E599" s="228"/>
      <c r="F599" s="228"/>
      <c r="G599" s="228"/>
      <c r="H599" s="228"/>
      <c r="I599" s="228"/>
      <c r="J599" s="228"/>
      <c r="K599" s="228"/>
      <c r="L599" s="228"/>
      <c r="M599" s="228"/>
      <c r="N599" s="228"/>
      <c r="O599" s="228"/>
      <c r="P599" s="228"/>
      <c r="Q599" s="228"/>
    </row>
    <row r="600">
      <c r="A600" s="228"/>
      <c r="B600" s="228"/>
      <c r="C600" s="228"/>
      <c r="D600" s="228"/>
      <c r="E600" s="228"/>
      <c r="F600" s="228"/>
      <c r="G600" s="228"/>
      <c r="H600" s="228"/>
      <c r="I600" s="228"/>
      <c r="J600" s="228"/>
      <c r="K600" s="228"/>
      <c r="L600" s="228"/>
      <c r="M600" s="228"/>
      <c r="N600" s="228"/>
      <c r="O600" s="228"/>
      <c r="P600" s="228"/>
      <c r="Q600" s="228"/>
    </row>
    <row r="601">
      <c r="A601" s="228"/>
      <c r="B601" s="228"/>
      <c r="C601" s="228"/>
      <c r="D601" s="228"/>
      <c r="E601" s="228"/>
      <c r="F601" s="228"/>
      <c r="G601" s="228"/>
      <c r="H601" s="228"/>
      <c r="I601" s="228"/>
      <c r="J601" s="228"/>
      <c r="K601" s="228"/>
      <c r="L601" s="228"/>
      <c r="M601" s="228"/>
      <c r="N601" s="228"/>
      <c r="O601" s="228"/>
      <c r="P601" s="228"/>
      <c r="Q601" s="228"/>
    </row>
    <row r="602">
      <c r="A602" s="228"/>
      <c r="B602" s="228"/>
      <c r="C602" s="228"/>
      <c r="D602" s="228"/>
      <c r="E602" s="228"/>
      <c r="F602" s="228"/>
      <c r="G602" s="228"/>
      <c r="H602" s="228"/>
      <c r="I602" s="228"/>
      <c r="J602" s="228"/>
      <c r="K602" s="228"/>
      <c r="L602" s="228"/>
      <c r="M602" s="228"/>
      <c r="N602" s="228"/>
      <c r="O602" s="228"/>
      <c r="P602" s="228"/>
      <c r="Q602" s="228"/>
    </row>
    <row r="603">
      <c r="A603" s="228"/>
      <c r="B603" s="228"/>
      <c r="C603" s="228"/>
      <c r="D603" s="228"/>
      <c r="E603" s="228"/>
      <c r="F603" s="228"/>
      <c r="G603" s="228"/>
      <c r="H603" s="228"/>
      <c r="I603" s="228"/>
      <c r="J603" s="228"/>
      <c r="K603" s="228"/>
      <c r="L603" s="228"/>
      <c r="M603" s="228"/>
      <c r="N603" s="228"/>
      <c r="O603" s="228"/>
      <c r="P603" s="228"/>
      <c r="Q603" s="228"/>
    </row>
    <row r="604">
      <c r="A604" s="228"/>
      <c r="B604" s="228"/>
      <c r="C604" s="228"/>
      <c r="D604" s="228"/>
      <c r="E604" s="228"/>
      <c r="F604" s="228"/>
      <c r="G604" s="228"/>
      <c r="H604" s="228"/>
      <c r="I604" s="228"/>
      <c r="J604" s="228"/>
      <c r="K604" s="228"/>
      <c r="L604" s="228"/>
      <c r="M604" s="228"/>
      <c r="N604" s="228"/>
      <c r="O604" s="228"/>
      <c r="P604" s="228"/>
      <c r="Q604" s="228"/>
    </row>
    <row r="605">
      <c r="A605" s="228"/>
      <c r="B605" s="228"/>
      <c r="C605" s="228"/>
      <c r="D605" s="228"/>
      <c r="E605" s="228"/>
      <c r="F605" s="228"/>
      <c r="G605" s="228"/>
      <c r="H605" s="228"/>
      <c r="I605" s="228"/>
      <c r="J605" s="228"/>
      <c r="K605" s="228"/>
      <c r="L605" s="228"/>
      <c r="M605" s="228"/>
      <c r="N605" s="228"/>
      <c r="O605" s="228"/>
      <c r="P605" s="228"/>
      <c r="Q605" s="228"/>
    </row>
    <row r="606">
      <c r="A606" s="228"/>
      <c r="B606" s="228"/>
      <c r="C606" s="228"/>
      <c r="D606" s="228"/>
      <c r="E606" s="228"/>
      <c r="F606" s="228"/>
      <c r="G606" s="228"/>
      <c r="H606" s="228"/>
      <c r="I606" s="228"/>
      <c r="J606" s="228"/>
      <c r="K606" s="228"/>
      <c r="L606" s="228"/>
      <c r="M606" s="228"/>
      <c r="N606" s="228"/>
      <c r="O606" s="228"/>
      <c r="P606" s="228"/>
      <c r="Q606" s="228"/>
    </row>
    <row r="607">
      <c r="A607" s="228"/>
      <c r="B607" s="228"/>
      <c r="C607" s="228"/>
      <c r="D607" s="228"/>
      <c r="E607" s="228"/>
      <c r="F607" s="228"/>
      <c r="G607" s="228"/>
      <c r="H607" s="228"/>
      <c r="I607" s="228"/>
      <c r="J607" s="228"/>
      <c r="K607" s="228"/>
      <c r="L607" s="228"/>
      <c r="M607" s="228"/>
      <c r="N607" s="228"/>
      <c r="O607" s="228"/>
      <c r="P607" s="228"/>
      <c r="Q607" s="228"/>
    </row>
    <row r="608">
      <c r="A608" s="228"/>
      <c r="B608" s="228"/>
      <c r="C608" s="228"/>
      <c r="D608" s="228"/>
      <c r="E608" s="228"/>
      <c r="F608" s="228"/>
      <c r="G608" s="228"/>
      <c r="H608" s="228"/>
      <c r="I608" s="228"/>
      <c r="J608" s="228"/>
      <c r="K608" s="228"/>
      <c r="L608" s="228"/>
      <c r="M608" s="228"/>
      <c r="N608" s="228"/>
      <c r="O608" s="228"/>
      <c r="P608" s="228"/>
      <c r="Q608" s="228"/>
    </row>
    <row r="609">
      <c r="A609" s="228"/>
      <c r="B609" s="228"/>
      <c r="C609" s="228"/>
      <c r="D609" s="228"/>
      <c r="E609" s="228"/>
      <c r="F609" s="228"/>
      <c r="G609" s="228"/>
      <c r="H609" s="228"/>
      <c r="I609" s="228"/>
      <c r="J609" s="228"/>
      <c r="K609" s="228"/>
      <c r="L609" s="228"/>
      <c r="M609" s="228"/>
      <c r="N609" s="228"/>
      <c r="O609" s="228"/>
      <c r="P609" s="228"/>
      <c r="Q609" s="228"/>
    </row>
    <row r="610">
      <c r="A610" s="228"/>
      <c r="B610" s="228"/>
      <c r="C610" s="228"/>
      <c r="D610" s="228"/>
      <c r="E610" s="228"/>
      <c r="F610" s="228"/>
      <c r="G610" s="228"/>
      <c r="H610" s="228"/>
      <c r="I610" s="228"/>
      <c r="J610" s="228"/>
      <c r="K610" s="228"/>
      <c r="L610" s="228"/>
      <c r="M610" s="228"/>
      <c r="N610" s="228"/>
      <c r="O610" s="228"/>
      <c r="P610" s="228"/>
      <c r="Q610" s="228"/>
    </row>
    <row r="611">
      <c r="A611" s="228"/>
      <c r="B611" s="228"/>
      <c r="C611" s="228"/>
      <c r="D611" s="228"/>
      <c r="E611" s="228"/>
      <c r="F611" s="228"/>
      <c r="G611" s="228"/>
      <c r="H611" s="228"/>
      <c r="I611" s="228"/>
      <c r="J611" s="228"/>
      <c r="K611" s="228"/>
      <c r="L611" s="228"/>
      <c r="M611" s="228"/>
      <c r="N611" s="228"/>
      <c r="O611" s="228"/>
      <c r="P611" s="228"/>
      <c r="Q611" s="228"/>
    </row>
    <row r="612">
      <c r="A612" s="228"/>
      <c r="B612" s="228"/>
      <c r="C612" s="228"/>
      <c r="D612" s="228"/>
      <c r="E612" s="228"/>
      <c r="F612" s="228"/>
      <c r="G612" s="228"/>
      <c r="H612" s="228"/>
      <c r="I612" s="228"/>
      <c r="J612" s="228"/>
      <c r="K612" s="228"/>
      <c r="L612" s="228"/>
      <c r="M612" s="228"/>
      <c r="N612" s="228"/>
      <c r="O612" s="228"/>
      <c r="P612" s="228"/>
      <c r="Q612" s="228"/>
    </row>
    <row r="613">
      <c r="A613" s="228"/>
      <c r="B613" s="228"/>
      <c r="C613" s="228"/>
      <c r="D613" s="228"/>
      <c r="E613" s="228"/>
      <c r="F613" s="228"/>
      <c r="G613" s="228"/>
      <c r="H613" s="228"/>
      <c r="I613" s="228"/>
      <c r="J613" s="228"/>
      <c r="K613" s="228"/>
      <c r="L613" s="228"/>
      <c r="M613" s="228"/>
      <c r="N613" s="228"/>
      <c r="O613" s="228"/>
      <c r="P613" s="228"/>
      <c r="Q613" s="228"/>
    </row>
    <row r="614">
      <c r="A614" s="228"/>
      <c r="B614" s="228"/>
      <c r="C614" s="228"/>
      <c r="D614" s="228"/>
      <c r="E614" s="228"/>
      <c r="F614" s="228"/>
      <c r="G614" s="228"/>
      <c r="H614" s="228"/>
      <c r="I614" s="228"/>
      <c r="J614" s="228"/>
      <c r="K614" s="228"/>
      <c r="L614" s="228"/>
      <c r="M614" s="228"/>
      <c r="N614" s="228"/>
      <c r="O614" s="228"/>
      <c r="P614" s="228"/>
      <c r="Q614" s="228"/>
    </row>
    <row r="615">
      <c r="A615" s="228"/>
      <c r="B615" s="228"/>
      <c r="C615" s="228"/>
      <c r="D615" s="228"/>
      <c r="E615" s="228"/>
      <c r="F615" s="228"/>
      <c r="G615" s="228"/>
      <c r="H615" s="228"/>
      <c r="I615" s="228"/>
      <c r="J615" s="228"/>
      <c r="K615" s="228"/>
      <c r="L615" s="228"/>
      <c r="M615" s="228"/>
      <c r="N615" s="228"/>
      <c r="O615" s="228"/>
      <c r="P615" s="228"/>
      <c r="Q615" s="228"/>
    </row>
    <row r="616">
      <c r="A616" s="228"/>
      <c r="B616" s="228"/>
      <c r="C616" s="228"/>
      <c r="D616" s="228"/>
      <c r="E616" s="228"/>
      <c r="F616" s="228"/>
      <c r="G616" s="228"/>
      <c r="H616" s="228"/>
      <c r="I616" s="228"/>
      <c r="J616" s="228"/>
      <c r="K616" s="228"/>
      <c r="L616" s="228"/>
      <c r="M616" s="228"/>
      <c r="N616" s="228"/>
      <c r="O616" s="228"/>
      <c r="P616" s="228"/>
      <c r="Q616" s="228"/>
    </row>
    <row r="617">
      <c r="A617" s="228"/>
      <c r="B617" s="228"/>
      <c r="C617" s="228"/>
      <c r="D617" s="228"/>
      <c r="E617" s="228"/>
      <c r="F617" s="228"/>
      <c r="G617" s="228"/>
      <c r="H617" s="228"/>
      <c r="I617" s="228"/>
      <c r="J617" s="228"/>
      <c r="K617" s="228"/>
      <c r="L617" s="228"/>
      <c r="M617" s="228"/>
      <c r="N617" s="228"/>
      <c r="O617" s="228"/>
      <c r="P617" s="228"/>
      <c r="Q617" s="228"/>
    </row>
    <row r="618">
      <c r="A618" s="228"/>
      <c r="B618" s="228"/>
      <c r="C618" s="228"/>
      <c r="D618" s="228"/>
      <c r="E618" s="228"/>
      <c r="F618" s="228"/>
      <c r="G618" s="228"/>
      <c r="H618" s="228"/>
      <c r="I618" s="228"/>
      <c r="J618" s="228"/>
      <c r="K618" s="228"/>
      <c r="L618" s="228"/>
      <c r="M618" s="228"/>
      <c r="N618" s="228"/>
      <c r="O618" s="228"/>
      <c r="P618" s="228"/>
      <c r="Q618" s="228"/>
    </row>
    <row r="619">
      <c r="A619" s="228"/>
      <c r="B619" s="228"/>
      <c r="C619" s="228"/>
      <c r="D619" s="228"/>
      <c r="E619" s="228"/>
      <c r="F619" s="228"/>
      <c r="G619" s="228"/>
      <c r="H619" s="228"/>
      <c r="I619" s="228"/>
      <c r="J619" s="228"/>
      <c r="K619" s="228"/>
      <c r="L619" s="228"/>
      <c r="M619" s="228"/>
      <c r="N619" s="228"/>
      <c r="O619" s="228"/>
      <c r="P619" s="228"/>
      <c r="Q619" s="228"/>
    </row>
    <row r="620">
      <c r="A620" s="228"/>
      <c r="B620" s="228"/>
      <c r="C620" s="228"/>
      <c r="D620" s="228"/>
      <c r="E620" s="228"/>
      <c r="F620" s="228"/>
      <c r="G620" s="228"/>
      <c r="H620" s="228"/>
      <c r="I620" s="228"/>
      <c r="J620" s="228"/>
      <c r="K620" s="228"/>
      <c r="L620" s="228"/>
      <c r="M620" s="228"/>
      <c r="N620" s="228"/>
      <c r="O620" s="228"/>
      <c r="P620" s="228"/>
      <c r="Q620" s="228"/>
    </row>
    <row r="621">
      <c r="A621" s="228"/>
      <c r="B621" s="228"/>
      <c r="C621" s="228"/>
      <c r="D621" s="228"/>
      <c r="E621" s="228"/>
      <c r="F621" s="228"/>
      <c r="G621" s="228"/>
      <c r="H621" s="228"/>
      <c r="I621" s="228"/>
      <c r="J621" s="228"/>
      <c r="K621" s="228"/>
      <c r="L621" s="228"/>
      <c r="M621" s="228"/>
      <c r="N621" s="228"/>
      <c r="O621" s="228"/>
      <c r="P621" s="228"/>
      <c r="Q621" s="228"/>
    </row>
    <row r="622">
      <c r="A622" s="228"/>
      <c r="B622" s="228"/>
      <c r="C622" s="228"/>
      <c r="D622" s="228"/>
      <c r="E622" s="228"/>
      <c r="F622" s="228"/>
      <c r="G622" s="228"/>
      <c r="H622" s="228"/>
      <c r="I622" s="228"/>
      <c r="J622" s="228"/>
      <c r="K622" s="228"/>
      <c r="L622" s="228"/>
      <c r="M622" s="228"/>
      <c r="N622" s="228"/>
      <c r="O622" s="228"/>
      <c r="P622" s="228"/>
      <c r="Q622" s="228"/>
    </row>
    <row r="623">
      <c r="A623" s="228"/>
      <c r="B623" s="228"/>
      <c r="C623" s="228"/>
      <c r="D623" s="228"/>
      <c r="E623" s="228"/>
      <c r="F623" s="228"/>
      <c r="G623" s="228"/>
      <c r="H623" s="228"/>
      <c r="I623" s="228"/>
      <c r="J623" s="228"/>
      <c r="K623" s="228"/>
      <c r="L623" s="228"/>
      <c r="M623" s="228"/>
      <c r="N623" s="228"/>
      <c r="O623" s="228"/>
      <c r="P623" s="228"/>
      <c r="Q623" s="228"/>
    </row>
    <row r="624">
      <c r="A624" s="228"/>
      <c r="B624" s="228"/>
      <c r="C624" s="228"/>
      <c r="D624" s="228"/>
      <c r="E624" s="228"/>
      <c r="F624" s="228"/>
      <c r="G624" s="228"/>
      <c r="H624" s="228"/>
      <c r="I624" s="228"/>
      <c r="J624" s="228"/>
      <c r="K624" s="228"/>
      <c r="L624" s="228"/>
      <c r="M624" s="228"/>
      <c r="N624" s="228"/>
      <c r="O624" s="228"/>
      <c r="P624" s="228"/>
      <c r="Q624" s="228"/>
    </row>
    <row r="625">
      <c r="A625" s="228"/>
      <c r="B625" s="228"/>
      <c r="C625" s="228"/>
      <c r="D625" s="228"/>
      <c r="E625" s="228"/>
      <c r="F625" s="228"/>
      <c r="G625" s="228"/>
      <c r="H625" s="228"/>
      <c r="I625" s="228"/>
      <c r="J625" s="228"/>
      <c r="K625" s="228"/>
      <c r="L625" s="228"/>
      <c r="M625" s="228"/>
      <c r="N625" s="228"/>
      <c r="O625" s="228"/>
      <c r="P625" s="228"/>
      <c r="Q625" s="228"/>
    </row>
    <row r="626">
      <c r="A626" s="228"/>
      <c r="B626" s="228"/>
      <c r="C626" s="228"/>
      <c r="D626" s="228"/>
      <c r="E626" s="228"/>
      <c r="F626" s="228"/>
      <c r="G626" s="228"/>
      <c r="H626" s="228"/>
      <c r="I626" s="228"/>
      <c r="J626" s="228"/>
      <c r="K626" s="228"/>
      <c r="L626" s="228"/>
      <c r="M626" s="228"/>
      <c r="N626" s="228"/>
      <c r="O626" s="228"/>
      <c r="P626" s="228"/>
      <c r="Q626" s="228"/>
    </row>
    <row r="627">
      <c r="A627" s="228"/>
      <c r="B627" s="228"/>
      <c r="C627" s="228"/>
      <c r="D627" s="228"/>
      <c r="E627" s="228"/>
      <c r="F627" s="228"/>
      <c r="G627" s="228"/>
      <c r="H627" s="228"/>
      <c r="I627" s="228"/>
      <c r="J627" s="228"/>
      <c r="K627" s="228"/>
      <c r="L627" s="228"/>
      <c r="M627" s="228"/>
      <c r="N627" s="228"/>
      <c r="O627" s="228"/>
      <c r="P627" s="228"/>
      <c r="Q627" s="228"/>
    </row>
    <row r="628">
      <c r="A628" s="228"/>
      <c r="B628" s="228"/>
      <c r="C628" s="228"/>
      <c r="D628" s="228"/>
      <c r="E628" s="228"/>
      <c r="F628" s="228"/>
      <c r="G628" s="228"/>
      <c r="H628" s="228"/>
      <c r="I628" s="228"/>
      <c r="J628" s="228"/>
      <c r="K628" s="228"/>
      <c r="L628" s="228"/>
      <c r="M628" s="228"/>
      <c r="N628" s="228"/>
      <c r="O628" s="228"/>
      <c r="P628" s="228"/>
      <c r="Q628" s="228"/>
    </row>
    <row r="629">
      <c r="A629" s="228"/>
      <c r="B629" s="228"/>
      <c r="C629" s="228"/>
      <c r="D629" s="228"/>
      <c r="E629" s="228"/>
      <c r="F629" s="228"/>
      <c r="G629" s="228"/>
      <c r="H629" s="228"/>
      <c r="I629" s="228"/>
      <c r="J629" s="228"/>
      <c r="K629" s="228"/>
      <c r="L629" s="228"/>
      <c r="M629" s="228"/>
      <c r="N629" s="228"/>
      <c r="O629" s="228"/>
      <c r="P629" s="228"/>
      <c r="Q629" s="228"/>
    </row>
    <row r="630">
      <c r="A630" s="228"/>
      <c r="B630" s="228"/>
      <c r="C630" s="228"/>
      <c r="D630" s="228"/>
      <c r="E630" s="228"/>
      <c r="F630" s="228"/>
      <c r="G630" s="228"/>
      <c r="H630" s="228"/>
      <c r="I630" s="228"/>
      <c r="J630" s="228"/>
      <c r="K630" s="228"/>
      <c r="L630" s="228"/>
      <c r="M630" s="228"/>
      <c r="N630" s="228"/>
      <c r="O630" s="228"/>
      <c r="P630" s="228"/>
      <c r="Q630" s="228"/>
    </row>
    <row r="631">
      <c r="A631" s="228"/>
      <c r="B631" s="228"/>
      <c r="C631" s="228"/>
      <c r="D631" s="228"/>
      <c r="E631" s="228"/>
      <c r="F631" s="228"/>
      <c r="G631" s="228"/>
      <c r="H631" s="228"/>
      <c r="I631" s="228"/>
      <c r="J631" s="228"/>
      <c r="K631" s="228"/>
      <c r="L631" s="228"/>
      <c r="M631" s="228"/>
      <c r="N631" s="228"/>
      <c r="O631" s="228"/>
      <c r="P631" s="228"/>
      <c r="Q631" s="228"/>
    </row>
    <row r="632">
      <c r="A632" s="228"/>
      <c r="B632" s="228"/>
      <c r="C632" s="228"/>
      <c r="D632" s="228"/>
      <c r="E632" s="228"/>
      <c r="F632" s="228"/>
      <c r="G632" s="228"/>
      <c r="H632" s="228"/>
      <c r="I632" s="228"/>
      <c r="J632" s="228"/>
      <c r="K632" s="228"/>
      <c r="L632" s="228"/>
      <c r="M632" s="228"/>
      <c r="N632" s="228"/>
      <c r="O632" s="228"/>
      <c r="P632" s="228"/>
      <c r="Q632" s="228"/>
    </row>
    <row r="633">
      <c r="A633" s="228"/>
      <c r="B633" s="228"/>
      <c r="C633" s="228"/>
      <c r="D633" s="228"/>
      <c r="E633" s="228"/>
      <c r="F633" s="228"/>
      <c r="G633" s="228"/>
      <c r="H633" s="228"/>
      <c r="I633" s="228"/>
      <c r="J633" s="228"/>
      <c r="K633" s="228"/>
      <c r="L633" s="228"/>
      <c r="M633" s="228"/>
      <c r="N633" s="228"/>
      <c r="O633" s="228"/>
      <c r="P633" s="228"/>
      <c r="Q633" s="228"/>
    </row>
    <row r="634">
      <c r="A634" s="228"/>
      <c r="B634" s="228"/>
      <c r="C634" s="228"/>
      <c r="D634" s="228"/>
      <c r="E634" s="228"/>
      <c r="F634" s="228"/>
      <c r="G634" s="228"/>
      <c r="H634" s="228"/>
      <c r="I634" s="228"/>
      <c r="J634" s="228"/>
      <c r="K634" s="228"/>
      <c r="L634" s="228"/>
      <c r="M634" s="228"/>
      <c r="N634" s="228"/>
      <c r="O634" s="228"/>
      <c r="P634" s="228"/>
      <c r="Q634" s="228"/>
    </row>
    <row r="635">
      <c r="A635" s="228"/>
      <c r="B635" s="228"/>
      <c r="C635" s="228"/>
      <c r="D635" s="228"/>
      <c r="E635" s="228"/>
      <c r="F635" s="228"/>
      <c r="G635" s="228"/>
      <c r="H635" s="228"/>
      <c r="I635" s="228"/>
      <c r="J635" s="228"/>
      <c r="K635" s="228"/>
      <c r="L635" s="228"/>
      <c r="M635" s="228"/>
      <c r="N635" s="228"/>
      <c r="O635" s="228"/>
      <c r="P635" s="228"/>
      <c r="Q635" s="228"/>
    </row>
    <row r="636">
      <c r="A636" s="228"/>
      <c r="B636" s="228"/>
      <c r="C636" s="228"/>
      <c r="D636" s="228"/>
      <c r="E636" s="228"/>
      <c r="F636" s="228"/>
      <c r="G636" s="228"/>
      <c r="H636" s="228"/>
      <c r="I636" s="228"/>
      <c r="J636" s="228"/>
      <c r="K636" s="228"/>
      <c r="L636" s="228"/>
      <c r="M636" s="228"/>
      <c r="N636" s="228"/>
      <c r="O636" s="228"/>
      <c r="P636" s="228"/>
      <c r="Q636" s="228"/>
    </row>
    <row r="637">
      <c r="A637" s="228"/>
      <c r="B637" s="228"/>
      <c r="C637" s="228"/>
      <c r="D637" s="228"/>
      <c r="E637" s="228"/>
      <c r="F637" s="228"/>
      <c r="G637" s="228"/>
      <c r="H637" s="228"/>
      <c r="I637" s="228"/>
      <c r="J637" s="228"/>
      <c r="K637" s="228"/>
      <c r="L637" s="228"/>
      <c r="M637" s="228"/>
      <c r="N637" s="228"/>
      <c r="O637" s="228"/>
      <c r="P637" s="228"/>
      <c r="Q637" s="228"/>
    </row>
    <row r="638">
      <c r="A638" s="228"/>
      <c r="B638" s="228"/>
      <c r="C638" s="228"/>
      <c r="D638" s="228"/>
      <c r="E638" s="228"/>
      <c r="F638" s="228"/>
      <c r="G638" s="228"/>
      <c r="H638" s="228"/>
      <c r="I638" s="228"/>
      <c r="J638" s="228"/>
      <c r="K638" s="228"/>
      <c r="L638" s="228"/>
      <c r="M638" s="228"/>
      <c r="N638" s="228"/>
      <c r="O638" s="228"/>
      <c r="P638" s="228"/>
      <c r="Q638" s="228"/>
    </row>
    <row r="639">
      <c r="A639" s="228"/>
      <c r="B639" s="228"/>
      <c r="C639" s="228"/>
      <c r="D639" s="228"/>
      <c r="E639" s="228"/>
      <c r="F639" s="228"/>
      <c r="G639" s="228"/>
      <c r="H639" s="228"/>
      <c r="I639" s="228"/>
      <c r="J639" s="228"/>
      <c r="K639" s="228"/>
      <c r="L639" s="228"/>
      <c r="M639" s="228"/>
      <c r="N639" s="228"/>
      <c r="O639" s="228"/>
      <c r="P639" s="228"/>
      <c r="Q639" s="228"/>
    </row>
    <row r="640">
      <c r="A640" s="228"/>
      <c r="B640" s="228"/>
      <c r="C640" s="228"/>
      <c r="D640" s="228"/>
      <c r="E640" s="228"/>
      <c r="F640" s="228"/>
      <c r="G640" s="228"/>
      <c r="H640" s="228"/>
      <c r="I640" s="228"/>
      <c r="J640" s="228"/>
      <c r="K640" s="228"/>
      <c r="L640" s="228"/>
      <c r="M640" s="228"/>
      <c r="N640" s="228"/>
      <c r="O640" s="228"/>
      <c r="P640" s="228"/>
      <c r="Q640" s="228"/>
    </row>
    <row r="641">
      <c r="A641" s="228"/>
      <c r="B641" s="228"/>
      <c r="C641" s="228"/>
      <c r="D641" s="228"/>
      <c r="E641" s="228"/>
      <c r="F641" s="228"/>
      <c r="G641" s="228"/>
      <c r="H641" s="228"/>
      <c r="I641" s="228"/>
      <c r="J641" s="228"/>
      <c r="K641" s="228"/>
      <c r="L641" s="228"/>
      <c r="M641" s="228"/>
      <c r="N641" s="228"/>
      <c r="O641" s="228"/>
      <c r="P641" s="228"/>
      <c r="Q641" s="228"/>
    </row>
    <row r="642">
      <c r="A642" s="228"/>
      <c r="B642" s="228"/>
      <c r="C642" s="228"/>
      <c r="D642" s="228"/>
      <c r="E642" s="228"/>
      <c r="F642" s="228"/>
      <c r="G642" s="228"/>
      <c r="H642" s="228"/>
      <c r="I642" s="228"/>
      <c r="J642" s="228"/>
      <c r="K642" s="228"/>
      <c r="L642" s="228"/>
      <c r="M642" s="228"/>
      <c r="N642" s="228"/>
      <c r="O642" s="228"/>
      <c r="P642" s="228"/>
      <c r="Q642" s="228"/>
    </row>
    <row r="643">
      <c r="A643" s="228"/>
      <c r="B643" s="228"/>
      <c r="C643" s="228"/>
      <c r="D643" s="228"/>
      <c r="E643" s="228"/>
      <c r="F643" s="228"/>
      <c r="G643" s="228"/>
      <c r="H643" s="228"/>
      <c r="I643" s="228"/>
      <c r="J643" s="228"/>
      <c r="K643" s="228"/>
      <c r="L643" s="228"/>
      <c r="M643" s="228"/>
      <c r="N643" s="228"/>
      <c r="O643" s="228"/>
      <c r="P643" s="228"/>
      <c r="Q643" s="228"/>
    </row>
    <row r="644">
      <c r="A644" s="228"/>
      <c r="B644" s="228"/>
      <c r="C644" s="228"/>
      <c r="D644" s="228"/>
      <c r="E644" s="228"/>
      <c r="F644" s="228"/>
      <c r="G644" s="228"/>
      <c r="H644" s="228"/>
      <c r="I644" s="228"/>
      <c r="J644" s="228"/>
      <c r="K644" s="228"/>
      <c r="L644" s="228"/>
      <c r="M644" s="228"/>
      <c r="N644" s="228"/>
      <c r="O644" s="228"/>
      <c r="P644" s="228"/>
      <c r="Q644" s="228"/>
    </row>
    <row r="645">
      <c r="A645" s="228"/>
      <c r="B645" s="228"/>
      <c r="C645" s="228"/>
      <c r="D645" s="228"/>
      <c r="E645" s="228"/>
      <c r="F645" s="228"/>
      <c r="G645" s="228"/>
      <c r="H645" s="228"/>
      <c r="I645" s="228"/>
      <c r="J645" s="228"/>
      <c r="K645" s="228"/>
      <c r="L645" s="228"/>
      <c r="M645" s="228"/>
      <c r="N645" s="228"/>
      <c r="O645" s="228"/>
      <c r="P645" s="228"/>
      <c r="Q645" s="228"/>
    </row>
    <row r="646">
      <c r="A646" s="228"/>
      <c r="B646" s="228"/>
      <c r="C646" s="228"/>
      <c r="D646" s="228"/>
      <c r="E646" s="228"/>
      <c r="F646" s="228"/>
      <c r="G646" s="228"/>
      <c r="H646" s="228"/>
      <c r="I646" s="228"/>
      <c r="J646" s="228"/>
      <c r="K646" s="228"/>
      <c r="L646" s="228"/>
      <c r="M646" s="228"/>
      <c r="N646" s="228"/>
      <c r="O646" s="228"/>
      <c r="P646" s="228"/>
      <c r="Q646" s="228"/>
    </row>
    <row r="647">
      <c r="A647" s="228"/>
      <c r="B647" s="228"/>
      <c r="C647" s="228"/>
      <c r="D647" s="228"/>
      <c r="E647" s="228"/>
      <c r="F647" s="228"/>
      <c r="G647" s="228"/>
      <c r="H647" s="228"/>
      <c r="I647" s="228"/>
      <c r="J647" s="228"/>
      <c r="K647" s="228"/>
      <c r="L647" s="228"/>
      <c r="M647" s="228"/>
      <c r="N647" s="228"/>
      <c r="O647" s="228"/>
      <c r="P647" s="228"/>
      <c r="Q647" s="228"/>
    </row>
    <row r="648">
      <c r="A648" s="228"/>
      <c r="B648" s="228"/>
      <c r="C648" s="228"/>
      <c r="D648" s="228"/>
      <c r="E648" s="228"/>
      <c r="F648" s="228"/>
      <c r="G648" s="228"/>
      <c r="H648" s="228"/>
      <c r="I648" s="228"/>
      <c r="J648" s="228"/>
      <c r="K648" s="228"/>
      <c r="L648" s="228"/>
      <c r="M648" s="228"/>
      <c r="N648" s="228"/>
      <c r="O648" s="228"/>
      <c r="P648" s="228"/>
      <c r="Q648" s="228"/>
    </row>
    <row r="649">
      <c r="A649" s="228"/>
      <c r="B649" s="228"/>
      <c r="C649" s="228"/>
      <c r="D649" s="228"/>
      <c r="E649" s="228"/>
      <c r="F649" s="228"/>
      <c r="G649" s="228"/>
      <c r="H649" s="228"/>
      <c r="I649" s="228"/>
      <c r="J649" s="228"/>
      <c r="K649" s="228"/>
      <c r="L649" s="228"/>
      <c r="M649" s="228"/>
      <c r="N649" s="228"/>
      <c r="O649" s="228"/>
      <c r="P649" s="228"/>
      <c r="Q649" s="228"/>
    </row>
    <row r="650">
      <c r="A650" s="228"/>
      <c r="B650" s="228"/>
      <c r="C650" s="228"/>
      <c r="D650" s="228"/>
      <c r="E650" s="228"/>
      <c r="F650" s="228"/>
      <c r="G650" s="228"/>
      <c r="H650" s="228"/>
      <c r="I650" s="228"/>
      <c r="J650" s="228"/>
      <c r="K650" s="228"/>
      <c r="L650" s="228"/>
      <c r="M650" s="228"/>
      <c r="N650" s="228"/>
      <c r="O650" s="228"/>
      <c r="P650" s="228"/>
      <c r="Q650" s="228"/>
    </row>
    <row r="651">
      <c r="A651" s="228"/>
      <c r="B651" s="228"/>
      <c r="C651" s="228"/>
      <c r="D651" s="228"/>
      <c r="E651" s="228"/>
      <c r="F651" s="228"/>
      <c r="G651" s="228"/>
      <c r="H651" s="228"/>
      <c r="I651" s="228"/>
      <c r="J651" s="228"/>
      <c r="K651" s="228"/>
      <c r="L651" s="228"/>
      <c r="M651" s="228"/>
      <c r="N651" s="228"/>
      <c r="O651" s="228"/>
      <c r="P651" s="228"/>
      <c r="Q651" s="228"/>
    </row>
    <row r="652">
      <c r="A652" s="228"/>
      <c r="B652" s="228"/>
      <c r="C652" s="228"/>
      <c r="D652" s="228"/>
      <c r="E652" s="228"/>
      <c r="F652" s="228"/>
      <c r="G652" s="228"/>
      <c r="H652" s="228"/>
      <c r="I652" s="228"/>
      <c r="J652" s="228"/>
      <c r="K652" s="228"/>
      <c r="L652" s="228"/>
      <c r="M652" s="228"/>
      <c r="N652" s="228"/>
      <c r="O652" s="228"/>
      <c r="P652" s="228"/>
      <c r="Q652" s="228"/>
    </row>
    <row r="653">
      <c r="A653" s="228"/>
      <c r="B653" s="228"/>
      <c r="C653" s="228"/>
      <c r="D653" s="228"/>
      <c r="E653" s="228"/>
      <c r="F653" s="228"/>
      <c r="G653" s="228"/>
      <c r="H653" s="228"/>
      <c r="I653" s="228"/>
      <c r="J653" s="228"/>
      <c r="K653" s="228"/>
      <c r="L653" s="228"/>
      <c r="M653" s="228"/>
      <c r="N653" s="228"/>
      <c r="O653" s="228"/>
      <c r="P653" s="228"/>
      <c r="Q653" s="228"/>
    </row>
    <row r="654">
      <c r="A654" s="228"/>
      <c r="B654" s="228"/>
      <c r="C654" s="228"/>
      <c r="D654" s="228"/>
      <c r="E654" s="228"/>
      <c r="F654" s="228"/>
      <c r="G654" s="228"/>
      <c r="H654" s="228"/>
      <c r="I654" s="228"/>
      <c r="J654" s="228"/>
      <c r="K654" s="228"/>
      <c r="L654" s="228"/>
      <c r="M654" s="228"/>
      <c r="N654" s="228"/>
      <c r="O654" s="228"/>
      <c r="P654" s="228"/>
      <c r="Q654" s="228"/>
    </row>
    <row r="655">
      <c r="A655" s="228"/>
      <c r="B655" s="228"/>
      <c r="C655" s="228"/>
      <c r="D655" s="228"/>
      <c r="E655" s="228"/>
      <c r="F655" s="228"/>
      <c r="G655" s="228"/>
      <c r="H655" s="228"/>
      <c r="I655" s="228"/>
      <c r="J655" s="228"/>
      <c r="K655" s="228"/>
      <c r="L655" s="228"/>
      <c r="M655" s="228"/>
      <c r="N655" s="228"/>
      <c r="O655" s="228"/>
      <c r="P655" s="228"/>
      <c r="Q655" s="228"/>
    </row>
    <row r="656">
      <c r="A656" s="228"/>
      <c r="B656" s="228"/>
      <c r="C656" s="228"/>
      <c r="D656" s="228"/>
      <c r="E656" s="228"/>
      <c r="F656" s="228"/>
      <c r="G656" s="228"/>
      <c r="H656" s="228"/>
      <c r="I656" s="228"/>
      <c r="J656" s="228"/>
      <c r="K656" s="228"/>
      <c r="L656" s="228"/>
      <c r="M656" s="228"/>
      <c r="N656" s="228"/>
      <c r="O656" s="228"/>
      <c r="P656" s="228"/>
      <c r="Q656" s="228"/>
    </row>
    <row r="657">
      <c r="A657" s="228"/>
      <c r="B657" s="228"/>
      <c r="C657" s="228"/>
      <c r="D657" s="228"/>
      <c r="E657" s="228"/>
      <c r="F657" s="228"/>
      <c r="G657" s="228"/>
      <c r="H657" s="228"/>
      <c r="I657" s="228"/>
      <c r="J657" s="228"/>
      <c r="K657" s="228"/>
      <c r="L657" s="228"/>
      <c r="M657" s="228"/>
      <c r="N657" s="228"/>
      <c r="O657" s="228"/>
      <c r="P657" s="228"/>
      <c r="Q657" s="228"/>
    </row>
    <row r="658">
      <c r="A658" s="228"/>
      <c r="B658" s="228"/>
      <c r="C658" s="228"/>
      <c r="D658" s="228"/>
      <c r="E658" s="228"/>
      <c r="F658" s="228"/>
      <c r="G658" s="228"/>
      <c r="H658" s="228"/>
      <c r="I658" s="228"/>
      <c r="J658" s="228"/>
      <c r="K658" s="228"/>
      <c r="L658" s="228"/>
      <c r="M658" s="228"/>
      <c r="N658" s="228"/>
      <c r="O658" s="228"/>
      <c r="P658" s="228"/>
      <c r="Q658" s="228"/>
    </row>
    <row r="659">
      <c r="A659" s="228"/>
      <c r="B659" s="228"/>
      <c r="C659" s="228"/>
      <c r="D659" s="228"/>
      <c r="E659" s="228"/>
      <c r="F659" s="228"/>
      <c r="G659" s="228"/>
      <c r="H659" s="228"/>
      <c r="I659" s="228"/>
      <c r="J659" s="228"/>
      <c r="K659" s="228"/>
      <c r="L659" s="228"/>
      <c r="M659" s="228"/>
      <c r="N659" s="228"/>
      <c r="O659" s="228"/>
      <c r="P659" s="228"/>
      <c r="Q659" s="228"/>
    </row>
    <row r="660">
      <c r="A660" s="228"/>
      <c r="B660" s="228"/>
      <c r="C660" s="228"/>
      <c r="D660" s="228"/>
      <c r="E660" s="228"/>
      <c r="F660" s="228"/>
      <c r="G660" s="228"/>
      <c r="H660" s="228"/>
      <c r="I660" s="228"/>
      <c r="J660" s="228"/>
      <c r="K660" s="228"/>
      <c r="L660" s="228"/>
      <c r="M660" s="228"/>
      <c r="N660" s="228"/>
      <c r="O660" s="228"/>
      <c r="P660" s="228"/>
      <c r="Q660" s="228"/>
    </row>
    <row r="661">
      <c r="A661" s="228"/>
      <c r="B661" s="228"/>
      <c r="C661" s="228"/>
      <c r="D661" s="228"/>
      <c r="E661" s="228"/>
      <c r="F661" s="228"/>
      <c r="G661" s="228"/>
      <c r="H661" s="228"/>
      <c r="I661" s="228"/>
      <c r="J661" s="228"/>
      <c r="K661" s="228"/>
      <c r="L661" s="228"/>
      <c r="M661" s="228"/>
      <c r="N661" s="228"/>
      <c r="O661" s="228"/>
      <c r="P661" s="228"/>
      <c r="Q661" s="228"/>
    </row>
    <row r="662">
      <c r="A662" s="228"/>
      <c r="B662" s="228"/>
      <c r="C662" s="228"/>
      <c r="D662" s="228"/>
      <c r="E662" s="228"/>
      <c r="F662" s="228"/>
      <c r="G662" s="228"/>
      <c r="H662" s="228"/>
      <c r="I662" s="228"/>
      <c r="J662" s="228"/>
      <c r="K662" s="228"/>
      <c r="L662" s="228"/>
      <c r="M662" s="228"/>
      <c r="N662" s="228"/>
      <c r="O662" s="228"/>
      <c r="P662" s="228"/>
      <c r="Q662" s="228"/>
    </row>
    <row r="663">
      <c r="A663" s="228"/>
      <c r="B663" s="228"/>
      <c r="C663" s="228"/>
      <c r="D663" s="228"/>
      <c r="E663" s="228"/>
      <c r="F663" s="228"/>
      <c r="G663" s="228"/>
      <c r="H663" s="228"/>
      <c r="I663" s="228"/>
      <c r="J663" s="228"/>
      <c r="K663" s="228"/>
      <c r="L663" s="228"/>
      <c r="M663" s="228"/>
      <c r="N663" s="228"/>
      <c r="O663" s="228"/>
      <c r="P663" s="228"/>
      <c r="Q663" s="228"/>
    </row>
    <row r="664">
      <c r="A664" s="228"/>
      <c r="B664" s="228"/>
      <c r="C664" s="228"/>
      <c r="D664" s="228"/>
      <c r="E664" s="228"/>
      <c r="F664" s="228"/>
      <c r="G664" s="228"/>
      <c r="H664" s="228"/>
      <c r="I664" s="228"/>
      <c r="J664" s="228"/>
      <c r="K664" s="228"/>
      <c r="L664" s="228"/>
      <c r="M664" s="228"/>
      <c r="N664" s="228"/>
      <c r="O664" s="228"/>
      <c r="P664" s="228"/>
      <c r="Q664" s="228"/>
    </row>
    <row r="665">
      <c r="A665" s="228"/>
      <c r="B665" s="228"/>
      <c r="C665" s="228"/>
      <c r="D665" s="228"/>
      <c r="E665" s="228"/>
      <c r="F665" s="228"/>
      <c r="G665" s="228"/>
      <c r="H665" s="228"/>
      <c r="I665" s="228"/>
      <c r="J665" s="228"/>
      <c r="K665" s="228"/>
      <c r="L665" s="228"/>
      <c r="M665" s="228"/>
      <c r="N665" s="228"/>
      <c r="O665" s="228"/>
      <c r="P665" s="228"/>
      <c r="Q665" s="228"/>
    </row>
    <row r="666">
      <c r="A666" s="228"/>
      <c r="B666" s="228"/>
      <c r="C666" s="228"/>
      <c r="D666" s="228"/>
      <c r="E666" s="228"/>
      <c r="F666" s="228"/>
      <c r="G666" s="228"/>
      <c r="H666" s="228"/>
      <c r="I666" s="228"/>
      <c r="J666" s="228"/>
      <c r="K666" s="228"/>
      <c r="L666" s="228"/>
      <c r="M666" s="228"/>
      <c r="N666" s="228"/>
      <c r="O666" s="228"/>
      <c r="P666" s="228"/>
      <c r="Q666" s="228"/>
    </row>
    <row r="667">
      <c r="A667" s="228"/>
      <c r="B667" s="228"/>
      <c r="C667" s="228"/>
      <c r="D667" s="228"/>
      <c r="E667" s="228"/>
      <c r="F667" s="228"/>
      <c r="G667" s="228"/>
      <c r="H667" s="228"/>
      <c r="I667" s="228"/>
      <c r="J667" s="228"/>
      <c r="K667" s="228"/>
      <c r="L667" s="228"/>
      <c r="M667" s="228"/>
      <c r="N667" s="228"/>
      <c r="O667" s="228"/>
      <c r="P667" s="228"/>
      <c r="Q667" s="228"/>
    </row>
    <row r="668">
      <c r="A668" s="228"/>
      <c r="B668" s="228"/>
      <c r="C668" s="228"/>
      <c r="D668" s="228"/>
      <c r="E668" s="228"/>
      <c r="F668" s="228"/>
      <c r="G668" s="228"/>
      <c r="H668" s="228"/>
      <c r="I668" s="228"/>
      <c r="J668" s="228"/>
      <c r="K668" s="228"/>
      <c r="L668" s="228"/>
      <c r="M668" s="228"/>
      <c r="N668" s="228"/>
      <c r="O668" s="228"/>
      <c r="P668" s="228"/>
      <c r="Q668" s="228"/>
    </row>
    <row r="669">
      <c r="A669" s="228"/>
      <c r="B669" s="228"/>
      <c r="C669" s="228"/>
      <c r="D669" s="228"/>
      <c r="E669" s="228"/>
      <c r="F669" s="228"/>
      <c r="G669" s="228"/>
      <c r="H669" s="228"/>
      <c r="I669" s="228"/>
      <c r="J669" s="228"/>
      <c r="K669" s="228"/>
      <c r="L669" s="228"/>
      <c r="M669" s="228"/>
      <c r="N669" s="228"/>
      <c r="O669" s="228"/>
      <c r="P669" s="228"/>
      <c r="Q669" s="228"/>
    </row>
    <row r="670">
      <c r="A670" s="228"/>
      <c r="B670" s="228"/>
      <c r="C670" s="228"/>
      <c r="D670" s="228"/>
      <c r="E670" s="228"/>
      <c r="F670" s="228"/>
      <c r="G670" s="228"/>
      <c r="H670" s="228"/>
      <c r="I670" s="228"/>
      <c r="J670" s="228"/>
      <c r="K670" s="228"/>
      <c r="L670" s="228"/>
      <c r="M670" s="228"/>
      <c r="N670" s="228"/>
      <c r="O670" s="228"/>
      <c r="P670" s="228"/>
      <c r="Q670" s="228"/>
    </row>
    <row r="671">
      <c r="A671" s="228"/>
      <c r="B671" s="228"/>
      <c r="C671" s="228"/>
      <c r="D671" s="228"/>
      <c r="E671" s="228"/>
      <c r="F671" s="228"/>
      <c r="G671" s="228"/>
      <c r="H671" s="228"/>
      <c r="I671" s="228"/>
      <c r="J671" s="228"/>
      <c r="K671" s="228"/>
      <c r="L671" s="228"/>
      <c r="M671" s="228"/>
      <c r="N671" s="228"/>
      <c r="O671" s="228"/>
      <c r="P671" s="228"/>
      <c r="Q671" s="228"/>
    </row>
    <row r="672">
      <c r="A672" s="228"/>
      <c r="B672" s="228"/>
      <c r="C672" s="228"/>
      <c r="D672" s="228"/>
      <c r="E672" s="228"/>
      <c r="F672" s="228"/>
      <c r="G672" s="228"/>
      <c r="H672" s="228"/>
      <c r="I672" s="228"/>
      <c r="J672" s="228"/>
      <c r="K672" s="228"/>
      <c r="L672" s="228"/>
      <c r="M672" s="228"/>
      <c r="N672" s="228"/>
      <c r="O672" s="228"/>
      <c r="P672" s="228"/>
      <c r="Q672" s="228"/>
    </row>
    <row r="673">
      <c r="A673" s="228"/>
      <c r="B673" s="228"/>
      <c r="C673" s="228"/>
      <c r="D673" s="228"/>
      <c r="E673" s="228"/>
      <c r="F673" s="228"/>
      <c r="G673" s="228"/>
      <c r="H673" s="228"/>
      <c r="I673" s="228"/>
      <c r="J673" s="228"/>
      <c r="K673" s="228"/>
      <c r="L673" s="228"/>
      <c r="M673" s="228"/>
      <c r="N673" s="228"/>
      <c r="O673" s="228"/>
      <c r="P673" s="228"/>
      <c r="Q673" s="228"/>
    </row>
    <row r="674">
      <c r="A674" s="228"/>
      <c r="B674" s="228"/>
      <c r="C674" s="228"/>
      <c r="D674" s="228"/>
      <c r="E674" s="228"/>
      <c r="F674" s="228"/>
      <c r="G674" s="228"/>
      <c r="H674" s="228"/>
      <c r="I674" s="228"/>
      <c r="J674" s="228"/>
      <c r="K674" s="228"/>
      <c r="L674" s="228"/>
      <c r="M674" s="228"/>
      <c r="N674" s="228"/>
      <c r="O674" s="228"/>
      <c r="P674" s="228"/>
      <c r="Q674" s="228"/>
    </row>
    <row r="675">
      <c r="A675" s="228"/>
      <c r="B675" s="228"/>
      <c r="C675" s="228"/>
      <c r="D675" s="228"/>
      <c r="E675" s="228"/>
      <c r="F675" s="228"/>
      <c r="G675" s="228"/>
      <c r="H675" s="228"/>
      <c r="I675" s="228"/>
      <c r="J675" s="228"/>
      <c r="K675" s="228"/>
      <c r="L675" s="228"/>
      <c r="M675" s="228"/>
      <c r="N675" s="228"/>
      <c r="O675" s="228"/>
      <c r="P675" s="228"/>
      <c r="Q675" s="228"/>
    </row>
    <row r="676">
      <c r="A676" s="228"/>
      <c r="B676" s="228"/>
      <c r="C676" s="228"/>
      <c r="D676" s="228"/>
      <c r="E676" s="228"/>
      <c r="F676" s="228"/>
      <c r="G676" s="228"/>
      <c r="H676" s="228"/>
      <c r="I676" s="228"/>
      <c r="J676" s="228"/>
      <c r="K676" s="228"/>
      <c r="L676" s="228"/>
      <c r="M676" s="228"/>
      <c r="N676" s="228"/>
      <c r="O676" s="228"/>
      <c r="P676" s="228"/>
      <c r="Q676" s="228"/>
    </row>
    <row r="677">
      <c r="A677" s="228"/>
      <c r="B677" s="228"/>
      <c r="C677" s="228"/>
      <c r="D677" s="228"/>
      <c r="E677" s="228"/>
      <c r="F677" s="228"/>
      <c r="G677" s="228"/>
      <c r="H677" s="228"/>
      <c r="I677" s="228"/>
      <c r="J677" s="228"/>
      <c r="K677" s="228"/>
      <c r="L677" s="228"/>
      <c r="M677" s="228"/>
      <c r="N677" s="228"/>
      <c r="O677" s="228"/>
      <c r="P677" s="228"/>
      <c r="Q677" s="228"/>
    </row>
    <row r="678">
      <c r="A678" s="228"/>
      <c r="B678" s="228"/>
      <c r="C678" s="228"/>
      <c r="D678" s="228"/>
      <c r="E678" s="228"/>
      <c r="F678" s="228"/>
      <c r="G678" s="228"/>
      <c r="H678" s="228"/>
      <c r="I678" s="228"/>
      <c r="J678" s="228"/>
      <c r="K678" s="228"/>
      <c r="L678" s="228"/>
      <c r="M678" s="228"/>
      <c r="N678" s="228"/>
      <c r="O678" s="228"/>
      <c r="P678" s="228"/>
      <c r="Q678" s="228"/>
    </row>
    <row r="679">
      <c r="A679" s="228"/>
      <c r="B679" s="228"/>
      <c r="C679" s="228"/>
      <c r="D679" s="228"/>
      <c r="E679" s="228"/>
      <c r="F679" s="228"/>
      <c r="G679" s="228"/>
      <c r="H679" s="228"/>
      <c r="I679" s="228"/>
      <c r="J679" s="228"/>
      <c r="K679" s="228"/>
      <c r="L679" s="228"/>
      <c r="M679" s="228"/>
      <c r="N679" s="228"/>
      <c r="O679" s="228"/>
      <c r="P679" s="228"/>
      <c r="Q679" s="228"/>
    </row>
    <row r="680">
      <c r="A680" s="228"/>
      <c r="B680" s="228"/>
      <c r="C680" s="228"/>
      <c r="D680" s="228"/>
      <c r="E680" s="228"/>
      <c r="F680" s="228"/>
      <c r="G680" s="228"/>
      <c r="H680" s="228"/>
      <c r="I680" s="228"/>
      <c r="J680" s="228"/>
      <c r="K680" s="228"/>
      <c r="L680" s="228"/>
      <c r="M680" s="228"/>
      <c r="N680" s="228"/>
      <c r="O680" s="228"/>
      <c r="P680" s="228"/>
      <c r="Q680" s="228"/>
    </row>
    <row r="681">
      <c r="A681" s="228"/>
      <c r="B681" s="228"/>
      <c r="C681" s="228"/>
      <c r="D681" s="228"/>
      <c r="E681" s="228"/>
      <c r="F681" s="228"/>
      <c r="G681" s="228"/>
      <c r="H681" s="228"/>
      <c r="I681" s="228"/>
      <c r="J681" s="228"/>
      <c r="K681" s="228"/>
      <c r="L681" s="228"/>
      <c r="M681" s="228"/>
      <c r="N681" s="228"/>
      <c r="O681" s="228"/>
      <c r="P681" s="228"/>
      <c r="Q681" s="228"/>
    </row>
    <row r="682">
      <c r="A682" s="228"/>
      <c r="B682" s="228"/>
      <c r="C682" s="228"/>
      <c r="D682" s="228"/>
      <c r="E682" s="228"/>
      <c r="F682" s="228"/>
      <c r="G682" s="228"/>
      <c r="H682" s="228"/>
      <c r="I682" s="228"/>
      <c r="J682" s="228"/>
      <c r="K682" s="228"/>
      <c r="L682" s="228"/>
      <c r="M682" s="228"/>
      <c r="N682" s="228"/>
      <c r="O682" s="228"/>
      <c r="P682" s="228"/>
      <c r="Q682" s="228"/>
    </row>
    <row r="683">
      <c r="A683" s="228"/>
      <c r="B683" s="228"/>
      <c r="C683" s="228"/>
      <c r="D683" s="228"/>
      <c r="E683" s="228"/>
      <c r="F683" s="228"/>
      <c r="G683" s="228"/>
      <c r="H683" s="228"/>
      <c r="I683" s="228"/>
      <c r="J683" s="228"/>
      <c r="K683" s="228"/>
      <c r="L683" s="228"/>
      <c r="M683" s="228"/>
      <c r="N683" s="228"/>
      <c r="O683" s="228"/>
      <c r="P683" s="228"/>
      <c r="Q683" s="228"/>
    </row>
    <row r="684">
      <c r="A684" s="228"/>
      <c r="B684" s="228"/>
      <c r="C684" s="228"/>
      <c r="D684" s="228"/>
      <c r="E684" s="228"/>
      <c r="F684" s="228"/>
      <c r="G684" s="228"/>
      <c r="H684" s="228"/>
      <c r="I684" s="228"/>
      <c r="J684" s="228"/>
      <c r="K684" s="228"/>
      <c r="L684" s="228"/>
      <c r="M684" s="228"/>
      <c r="N684" s="228"/>
      <c r="O684" s="228"/>
      <c r="P684" s="228"/>
      <c r="Q684" s="228"/>
    </row>
    <row r="685">
      <c r="A685" s="228"/>
      <c r="B685" s="228"/>
      <c r="C685" s="228"/>
      <c r="D685" s="228"/>
      <c r="E685" s="228"/>
      <c r="F685" s="228"/>
      <c r="G685" s="228"/>
      <c r="H685" s="228"/>
      <c r="I685" s="228"/>
      <c r="J685" s="228"/>
      <c r="K685" s="228"/>
      <c r="L685" s="228"/>
      <c r="M685" s="228"/>
      <c r="N685" s="228"/>
      <c r="O685" s="228"/>
      <c r="P685" s="228"/>
      <c r="Q685" s="228"/>
    </row>
    <row r="686">
      <c r="A686" s="228"/>
      <c r="B686" s="228"/>
      <c r="C686" s="228"/>
      <c r="D686" s="228"/>
      <c r="E686" s="228"/>
      <c r="F686" s="228"/>
      <c r="G686" s="228"/>
      <c r="H686" s="228"/>
      <c r="I686" s="228"/>
      <c r="J686" s="228"/>
      <c r="K686" s="228"/>
      <c r="L686" s="228"/>
      <c r="M686" s="228"/>
      <c r="N686" s="228"/>
      <c r="O686" s="228"/>
      <c r="P686" s="228"/>
      <c r="Q686" s="228"/>
    </row>
    <row r="687">
      <c r="A687" s="228"/>
      <c r="B687" s="228"/>
      <c r="C687" s="228"/>
      <c r="D687" s="228"/>
      <c r="E687" s="228"/>
      <c r="F687" s="228"/>
      <c r="G687" s="228"/>
      <c r="H687" s="228"/>
      <c r="I687" s="228"/>
      <c r="J687" s="228"/>
      <c r="K687" s="228"/>
      <c r="L687" s="228"/>
      <c r="M687" s="228"/>
      <c r="N687" s="228"/>
      <c r="O687" s="228"/>
      <c r="P687" s="228"/>
      <c r="Q687" s="228"/>
    </row>
    <row r="688">
      <c r="A688" s="228"/>
      <c r="B688" s="228"/>
      <c r="C688" s="228"/>
      <c r="D688" s="228"/>
      <c r="E688" s="228"/>
      <c r="F688" s="228"/>
      <c r="G688" s="228"/>
      <c r="H688" s="228"/>
      <c r="I688" s="228"/>
      <c r="J688" s="228"/>
      <c r="K688" s="228"/>
      <c r="L688" s="228"/>
      <c r="M688" s="228"/>
      <c r="N688" s="228"/>
      <c r="O688" s="228"/>
      <c r="P688" s="228"/>
      <c r="Q688" s="228"/>
    </row>
    <row r="689">
      <c r="A689" s="228"/>
      <c r="B689" s="228"/>
      <c r="C689" s="228"/>
      <c r="D689" s="228"/>
      <c r="E689" s="228"/>
      <c r="F689" s="228"/>
      <c r="G689" s="228"/>
      <c r="H689" s="228"/>
      <c r="I689" s="228"/>
      <c r="J689" s="228"/>
      <c r="K689" s="228"/>
      <c r="L689" s="228"/>
      <c r="M689" s="228"/>
      <c r="N689" s="228"/>
      <c r="O689" s="228"/>
      <c r="P689" s="228"/>
      <c r="Q689" s="228"/>
    </row>
    <row r="690">
      <c r="A690" s="228"/>
      <c r="B690" s="228"/>
      <c r="C690" s="228"/>
      <c r="D690" s="228"/>
      <c r="E690" s="228"/>
      <c r="F690" s="228"/>
      <c r="G690" s="228"/>
      <c r="H690" s="228"/>
      <c r="I690" s="228"/>
      <c r="J690" s="228"/>
      <c r="K690" s="228"/>
      <c r="L690" s="228"/>
      <c r="M690" s="228"/>
      <c r="N690" s="228"/>
      <c r="O690" s="228"/>
      <c r="P690" s="228"/>
      <c r="Q690" s="228"/>
    </row>
    <row r="691">
      <c r="A691" s="228"/>
      <c r="B691" s="228"/>
      <c r="C691" s="228"/>
      <c r="D691" s="228"/>
      <c r="E691" s="228"/>
      <c r="F691" s="228"/>
      <c r="G691" s="228"/>
      <c r="H691" s="228"/>
      <c r="I691" s="228"/>
      <c r="J691" s="228"/>
      <c r="K691" s="228"/>
      <c r="L691" s="228"/>
      <c r="M691" s="228"/>
      <c r="N691" s="228"/>
      <c r="O691" s="228"/>
      <c r="P691" s="228"/>
      <c r="Q691" s="228"/>
    </row>
    <row r="692">
      <c r="A692" s="228"/>
      <c r="B692" s="228"/>
      <c r="C692" s="228"/>
      <c r="D692" s="228"/>
      <c r="E692" s="228"/>
      <c r="F692" s="228"/>
      <c r="G692" s="228"/>
      <c r="H692" s="228"/>
      <c r="I692" s="228"/>
      <c r="J692" s="228"/>
      <c r="K692" s="228"/>
      <c r="L692" s="228"/>
      <c r="M692" s="228"/>
      <c r="N692" s="228"/>
      <c r="O692" s="228"/>
      <c r="P692" s="228"/>
      <c r="Q692" s="228"/>
    </row>
    <row r="693">
      <c r="A693" s="228"/>
      <c r="B693" s="228"/>
      <c r="C693" s="228"/>
      <c r="D693" s="228"/>
      <c r="E693" s="228"/>
      <c r="F693" s="228"/>
      <c r="G693" s="228"/>
      <c r="H693" s="228"/>
      <c r="I693" s="228"/>
      <c r="J693" s="228"/>
      <c r="K693" s="228"/>
      <c r="L693" s="228"/>
      <c r="M693" s="228"/>
      <c r="N693" s="228"/>
      <c r="O693" s="228"/>
      <c r="P693" s="228"/>
      <c r="Q693" s="228"/>
    </row>
    <row r="694">
      <c r="A694" s="228"/>
      <c r="B694" s="228"/>
      <c r="C694" s="228"/>
      <c r="D694" s="228"/>
      <c r="E694" s="228"/>
      <c r="F694" s="228"/>
      <c r="G694" s="228"/>
      <c r="H694" s="228"/>
      <c r="I694" s="228"/>
      <c r="J694" s="228"/>
      <c r="K694" s="228"/>
      <c r="L694" s="228"/>
      <c r="M694" s="228"/>
      <c r="N694" s="228"/>
      <c r="O694" s="228"/>
      <c r="P694" s="228"/>
      <c r="Q694" s="228"/>
    </row>
    <row r="695">
      <c r="A695" s="228"/>
      <c r="B695" s="228"/>
      <c r="C695" s="228"/>
      <c r="D695" s="228"/>
      <c r="E695" s="228"/>
      <c r="F695" s="228"/>
      <c r="G695" s="228"/>
      <c r="H695" s="228"/>
      <c r="I695" s="228"/>
      <c r="J695" s="228"/>
      <c r="K695" s="228"/>
      <c r="L695" s="228"/>
      <c r="M695" s="228"/>
      <c r="N695" s="228"/>
      <c r="O695" s="228"/>
      <c r="P695" s="228"/>
      <c r="Q695" s="228"/>
    </row>
    <row r="696">
      <c r="A696" s="228"/>
      <c r="B696" s="228"/>
      <c r="C696" s="228"/>
      <c r="D696" s="228"/>
      <c r="E696" s="228"/>
      <c r="F696" s="228"/>
      <c r="G696" s="228"/>
      <c r="H696" s="228"/>
      <c r="I696" s="228"/>
      <c r="J696" s="228"/>
      <c r="K696" s="228"/>
      <c r="L696" s="228"/>
      <c r="M696" s="228"/>
      <c r="N696" s="228"/>
      <c r="O696" s="228"/>
      <c r="P696" s="228"/>
      <c r="Q696" s="228"/>
    </row>
    <row r="697">
      <c r="A697" s="228"/>
      <c r="B697" s="228"/>
      <c r="C697" s="228"/>
      <c r="D697" s="228"/>
      <c r="E697" s="228"/>
      <c r="F697" s="228"/>
      <c r="G697" s="228"/>
      <c r="H697" s="228"/>
      <c r="I697" s="228"/>
      <c r="J697" s="228"/>
      <c r="K697" s="228"/>
      <c r="L697" s="228"/>
      <c r="M697" s="228"/>
      <c r="N697" s="228"/>
      <c r="O697" s="228"/>
      <c r="P697" s="228"/>
      <c r="Q697" s="228"/>
    </row>
    <row r="698">
      <c r="A698" s="228"/>
      <c r="B698" s="228"/>
      <c r="C698" s="228"/>
      <c r="D698" s="228"/>
      <c r="E698" s="228"/>
      <c r="F698" s="228"/>
      <c r="G698" s="228"/>
      <c r="H698" s="228"/>
      <c r="I698" s="228"/>
      <c r="J698" s="228"/>
      <c r="K698" s="228"/>
      <c r="L698" s="228"/>
      <c r="M698" s="228"/>
      <c r="N698" s="228"/>
      <c r="O698" s="228"/>
      <c r="P698" s="228"/>
      <c r="Q698" s="228"/>
    </row>
    <row r="699">
      <c r="A699" s="228"/>
      <c r="B699" s="228"/>
      <c r="C699" s="228"/>
      <c r="D699" s="228"/>
      <c r="E699" s="228"/>
      <c r="F699" s="228"/>
      <c r="G699" s="228"/>
      <c r="H699" s="228"/>
      <c r="I699" s="228"/>
      <c r="J699" s="228"/>
      <c r="K699" s="228"/>
      <c r="L699" s="228"/>
      <c r="M699" s="228"/>
      <c r="N699" s="228"/>
      <c r="O699" s="228"/>
      <c r="P699" s="228"/>
      <c r="Q699" s="228"/>
    </row>
    <row r="700">
      <c r="A700" s="228"/>
      <c r="B700" s="228"/>
      <c r="C700" s="228"/>
      <c r="D700" s="228"/>
      <c r="E700" s="228"/>
      <c r="F700" s="228"/>
      <c r="G700" s="228"/>
      <c r="H700" s="228"/>
      <c r="I700" s="228"/>
      <c r="J700" s="228"/>
      <c r="K700" s="228"/>
      <c r="L700" s="228"/>
      <c r="M700" s="228"/>
      <c r="N700" s="228"/>
      <c r="O700" s="228"/>
      <c r="P700" s="228"/>
      <c r="Q700" s="228"/>
    </row>
    <row r="701">
      <c r="A701" s="228"/>
      <c r="B701" s="228"/>
      <c r="C701" s="228"/>
      <c r="D701" s="228"/>
      <c r="E701" s="228"/>
      <c r="F701" s="228"/>
      <c r="G701" s="228"/>
      <c r="H701" s="228"/>
      <c r="I701" s="228"/>
      <c r="J701" s="228"/>
      <c r="K701" s="228"/>
      <c r="L701" s="228"/>
      <c r="M701" s="228"/>
      <c r="N701" s="228"/>
      <c r="O701" s="228"/>
      <c r="P701" s="228"/>
      <c r="Q701" s="228"/>
    </row>
    <row r="702">
      <c r="A702" s="228"/>
      <c r="B702" s="228"/>
      <c r="C702" s="228"/>
      <c r="D702" s="228"/>
      <c r="E702" s="228"/>
      <c r="F702" s="228"/>
      <c r="G702" s="228"/>
      <c r="H702" s="228"/>
      <c r="I702" s="228"/>
      <c r="J702" s="228"/>
      <c r="K702" s="228"/>
      <c r="L702" s="228"/>
      <c r="M702" s="228"/>
      <c r="N702" s="228"/>
      <c r="O702" s="228"/>
      <c r="P702" s="228"/>
      <c r="Q702" s="228"/>
    </row>
    <row r="703">
      <c r="A703" s="228"/>
      <c r="B703" s="228"/>
      <c r="C703" s="228"/>
      <c r="D703" s="228"/>
      <c r="E703" s="228"/>
      <c r="F703" s="228"/>
      <c r="G703" s="228"/>
      <c r="H703" s="228"/>
      <c r="I703" s="228"/>
      <c r="J703" s="228"/>
      <c r="K703" s="228"/>
      <c r="L703" s="228"/>
      <c r="M703" s="228"/>
      <c r="N703" s="228"/>
      <c r="O703" s="228"/>
      <c r="P703" s="228"/>
      <c r="Q703" s="228"/>
    </row>
    <row r="704">
      <c r="A704" s="228"/>
      <c r="B704" s="228"/>
      <c r="C704" s="228"/>
      <c r="D704" s="228"/>
      <c r="E704" s="228"/>
      <c r="F704" s="228"/>
      <c r="G704" s="228"/>
      <c r="H704" s="228"/>
      <c r="I704" s="228"/>
      <c r="J704" s="228"/>
      <c r="K704" s="228"/>
      <c r="L704" s="228"/>
      <c r="M704" s="228"/>
      <c r="N704" s="228"/>
      <c r="O704" s="228"/>
      <c r="P704" s="228"/>
      <c r="Q704" s="228"/>
    </row>
    <row r="705">
      <c r="A705" s="228"/>
      <c r="B705" s="228"/>
      <c r="C705" s="228"/>
      <c r="D705" s="228"/>
      <c r="E705" s="228"/>
      <c r="F705" s="228"/>
      <c r="G705" s="228"/>
      <c r="H705" s="228"/>
      <c r="I705" s="228"/>
      <c r="J705" s="228"/>
      <c r="K705" s="228"/>
      <c r="L705" s="228"/>
      <c r="M705" s="228"/>
      <c r="N705" s="228"/>
      <c r="O705" s="228"/>
      <c r="P705" s="228"/>
      <c r="Q705" s="228"/>
    </row>
    <row r="706">
      <c r="A706" s="228"/>
      <c r="B706" s="228"/>
      <c r="C706" s="228"/>
      <c r="D706" s="228"/>
      <c r="E706" s="228"/>
      <c r="F706" s="228"/>
      <c r="G706" s="228"/>
      <c r="H706" s="228"/>
      <c r="I706" s="228"/>
      <c r="J706" s="228"/>
      <c r="K706" s="228"/>
      <c r="L706" s="228"/>
      <c r="M706" s="228"/>
      <c r="N706" s="228"/>
      <c r="O706" s="228"/>
      <c r="P706" s="228"/>
      <c r="Q706" s="228"/>
    </row>
    <row r="707">
      <c r="A707" s="228"/>
      <c r="B707" s="228"/>
      <c r="C707" s="228"/>
      <c r="D707" s="228"/>
      <c r="E707" s="228"/>
      <c r="F707" s="228"/>
      <c r="G707" s="228"/>
      <c r="H707" s="228"/>
      <c r="I707" s="228"/>
      <c r="J707" s="228"/>
      <c r="K707" s="228"/>
      <c r="L707" s="228"/>
      <c r="M707" s="228"/>
      <c r="N707" s="228"/>
      <c r="O707" s="228"/>
      <c r="P707" s="228"/>
      <c r="Q707" s="228"/>
    </row>
    <row r="708">
      <c r="A708" s="228"/>
      <c r="B708" s="228"/>
      <c r="C708" s="228"/>
      <c r="D708" s="228"/>
      <c r="E708" s="228"/>
      <c r="F708" s="228"/>
      <c r="G708" s="228"/>
      <c r="H708" s="228"/>
      <c r="I708" s="228"/>
      <c r="J708" s="228"/>
      <c r="K708" s="228"/>
      <c r="L708" s="228"/>
      <c r="M708" s="228"/>
      <c r="N708" s="228"/>
      <c r="O708" s="228"/>
      <c r="P708" s="228"/>
      <c r="Q708" s="228"/>
    </row>
    <row r="709">
      <c r="A709" s="228"/>
      <c r="B709" s="228"/>
      <c r="C709" s="228"/>
      <c r="D709" s="228"/>
      <c r="E709" s="228"/>
      <c r="F709" s="228"/>
      <c r="G709" s="228"/>
      <c r="H709" s="228"/>
      <c r="I709" s="228"/>
      <c r="J709" s="228"/>
      <c r="K709" s="228"/>
      <c r="L709" s="228"/>
      <c r="M709" s="228"/>
      <c r="N709" s="228"/>
      <c r="O709" s="228"/>
      <c r="P709" s="228"/>
      <c r="Q709" s="228"/>
    </row>
    <row r="710">
      <c r="A710" s="228"/>
      <c r="B710" s="228"/>
      <c r="C710" s="228"/>
      <c r="D710" s="228"/>
      <c r="E710" s="228"/>
      <c r="F710" s="228"/>
      <c r="G710" s="228"/>
      <c r="H710" s="228"/>
      <c r="I710" s="228"/>
      <c r="J710" s="228"/>
      <c r="K710" s="228"/>
      <c r="L710" s="228"/>
      <c r="M710" s="228"/>
      <c r="N710" s="228"/>
      <c r="O710" s="228"/>
      <c r="P710" s="228"/>
      <c r="Q710" s="228"/>
    </row>
    <row r="711">
      <c r="A711" s="228"/>
      <c r="B711" s="228"/>
      <c r="C711" s="228"/>
      <c r="D711" s="228"/>
      <c r="E711" s="228"/>
      <c r="F711" s="228"/>
      <c r="G711" s="228"/>
      <c r="H711" s="228"/>
      <c r="I711" s="228"/>
      <c r="J711" s="228"/>
      <c r="K711" s="228"/>
      <c r="L711" s="228"/>
      <c r="M711" s="228"/>
      <c r="N711" s="228"/>
      <c r="O711" s="228"/>
      <c r="P711" s="228"/>
      <c r="Q711" s="228"/>
    </row>
    <row r="712">
      <c r="A712" s="228"/>
      <c r="B712" s="228"/>
      <c r="C712" s="228"/>
      <c r="D712" s="228"/>
      <c r="E712" s="228"/>
      <c r="F712" s="228"/>
      <c r="G712" s="228"/>
      <c r="H712" s="228"/>
      <c r="I712" s="228"/>
      <c r="J712" s="228"/>
      <c r="K712" s="228"/>
      <c r="L712" s="228"/>
      <c r="M712" s="228"/>
      <c r="N712" s="228"/>
      <c r="O712" s="228"/>
      <c r="P712" s="228"/>
      <c r="Q712" s="228"/>
    </row>
    <row r="713">
      <c r="A713" s="228"/>
      <c r="B713" s="228"/>
      <c r="C713" s="228"/>
      <c r="D713" s="228"/>
      <c r="E713" s="228"/>
      <c r="F713" s="228"/>
      <c r="G713" s="228"/>
      <c r="H713" s="228"/>
      <c r="I713" s="228"/>
      <c r="J713" s="228"/>
      <c r="K713" s="228"/>
      <c r="L713" s="228"/>
      <c r="M713" s="228"/>
      <c r="N713" s="228"/>
      <c r="O713" s="228"/>
      <c r="P713" s="228"/>
      <c r="Q713" s="228"/>
    </row>
    <row r="714">
      <c r="A714" s="228"/>
      <c r="B714" s="228"/>
      <c r="C714" s="228"/>
      <c r="D714" s="228"/>
      <c r="E714" s="228"/>
      <c r="F714" s="228"/>
      <c r="G714" s="228"/>
      <c r="H714" s="228"/>
      <c r="I714" s="228"/>
      <c r="J714" s="228"/>
      <c r="K714" s="228"/>
      <c r="L714" s="228"/>
      <c r="M714" s="228"/>
      <c r="N714" s="228"/>
      <c r="O714" s="228"/>
      <c r="P714" s="228"/>
      <c r="Q714" s="228"/>
    </row>
    <row r="715">
      <c r="A715" s="228"/>
      <c r="B715" s="228"/>
      <c r="C715" s="228"/>
      <c r="D715" s="228"/>
      <c r="E715" s="228"/>
      <c r="F715" s="228"/>
      <c r="G715" s="228"/>
      <c r="H715" s="228"/>
      <c r="I715" s="228"/>
      <c r="J715" s="228"/>
      <c r="K715" s="228"/>
      <c r="L715" s="228"/>
      <c r="M715" s="228"/>
      <c r="N715" s="228"/>
      <c r="O715" s="228"/>
      <c r="P715" s="228"/>
      <c r="Q715" s="228"/>
    </row>
    <row r="716">
      <c r="A716" s="228"/>
      <c r="B716" s="228"/>
      <c r="C716" s="228"/>
      <c r="D716" s="228"/>
      <c r="E716" s="228"/>
      <c r="F716" s="228"/>
      <c r="G716" s="228"/>
      <c r="H716" s="228"/>
      <c r="I716" s="228"/>
      <c r="J716" s="228"/>
      <c r="K716" s="228"/>
      <c r="L716" s="228"/>
      <c r="M716" s="228"/>
      <c r="N716" s="228"/>
      <c r="O716" s="228"/>
      <c r="P716" s="228"/>
      <c r="Q716" s="228"/>
    </row>
    <row r="717">
      <c r="A717" s="228"/>
      <c r="B717" s="228"/>
      <c r="C717" s="228"/>
      <c r="D717" s="228"/>
      <c r="E717" s="228"/>
      <c r="F717" s="228"/>
      <c r="G717" s="228"/>
      <c r="H717" s="228"/>
      <c r="I717" s="228"/>
      <c r="J717" s="228"/>
      <c r="K717" s="228"/>
      <c r="L717" s="228"/>
      <c r="M717" s="228"/>
      <c r="N717" s="228"/>
      <c r="O717" s="228"/>
      <c r="P717" s="228"/>
      <c r="Q717" s="228"/>
    </row>
    <row r="718">
      <c r="A718" s="228"/>
      <c r="B718" s="228"/>
      <c r="C718" s="228"/>
      <c r="D718" s="228"/>
      <c r="E718" s="228"/>
      <c r="F718" s="228"/>
      <c r="G718" s="228"/>
      <c r="H718" s="228"/>
      <c r="I718" s="228"/>
      <c r="J718" s="228"/>
      <c r="K718" s="228"/>
      <c r="L718" s="228"/>
      <c r="M718" s="228"/>
      <c r="N718" s="228"/>
      <c r="O718" s="228"/>
      <c r="P718" s="228"/>
      <c r="Q718" s="228"/>
    </row>
    <row r="719">
      <c r="A719" s="228"/>
      <c r="B719" s="228"/>
      <c r="C719" s="228"/>
      <c r="D719" s="228"/>
      <c r="E719" s="228"/>
      <c r="F719" s="228"/>
      <c r="G719" s="228"/>
      <c r="H719" s="228"/>
      <c r="I719" s="228"/>
      <c r="J719" s="228"/>
      <c r="K719" s="228"/>
      <c r="L719" s="228"/>
      <c r="M719" s="228"/>
      <c r="N719" s="228"/>
      <c r="O719" s="228"/>
      <c r="P719" s="228"/>
      <c r="Q719" s="228"/>
    </row>
    <row r="720">
      <c r="A720" s="228"/>
      <c r="B720" s="228"/>
      <c r="C720" s="228"/>
      <c r="D720" s="228"/>
      <c r="E720" s="228"/>
      <c r="F720" s="228"/>
      <c r="G720" s="228"/>
      <c r="H720" s="228"/>
      <c r="I720" s="228"/>
      <c r="J720" s="228"/>
      <c r="K720" s="228"/>
      <c r="L720" s="228"/>
      <c r="M720" s="228"/>
      <c r="N720" s="228"/>
      <c r="O720" s="228"/>
      <c r="P720" s="228"/>
      <c r="Q720" s="228"/>
    </row>
    <row r="721">
      <c r="A721" s="228"/>
      <c r="B721" s="228"/>
      <c r="C721" s="228"/>
      <c r="D721" s="228"/>
      <c r="E721" s="228"/>
      <c r="F721" s="228"/>
      <c r="G721" s="228"/>
      <c r="H721" s="228"/>
      <c r="I721" s="228"/>
      <c r="J721" s="228"/>
      <c r="K721" s="228"/>
      <c r="L721" s="228"/>
      <c r="M721" s="228"/>
      <c r="N721" s="228"/>
      <c r="O721" s="228"/>
      <c r="P721" s="228"/>
      <c r="Q721" s="228"/>
    </row>
    <row r="722">
      <c r="A722" s="228"/>
      <c r="B722" s="228"/>
      <c r="C722" s="228"/>
      <c r="D722" s="228"/>
      <c r="E722" s="228"/>
      <c r="F722" s="228"/>
      <c r="G722" s="228"/>
      <c r="H722" s="228"/>
      <c r="I722" s="228"/>
      <c r="J722" s="228"/>
      <c r="K722" s="228"/>
      <c r="L722" s="228"/>
      <c r="M722" s="228"/>
      <c r="N722" s="228"/>
      <c r="O722" s="228"/>
      <c r="P722" s="228"/>
      <c r="Q722" s="228"/>
    </row>
    <row r="723">
      <c r="A723" s="228"/>
      <c r="B723" s="228"/>
      <c r="C723" s="228"/>
      <c r="D723" s="228"/>
      <c r="E723" s="228"/>
      <c r="F723" s="228"/>
      <c r="G723" s="228"/>
      <c r="H723" s="228"/>
      <c r="I723" s="228"/>
      <c r="J723" s="228"/>
      <c r="K723" s="228"/>
      <c r="L723" s="228"/>
      <c r="M723" s="228"/>
      <c r="N723" s="228"/>
      <c r="O723" s="228"/>
      <c r="P723" s="228"/>
      <c r="Q723" s="228"/>
    </row>
    <row r="724">
      <c r="A724" s="228"/>
      <c r="B724" s="228"/>
      <c r="C724" s="228"/>
      <c r="D724" s="228"/>
      <c r="E724" s="228"/>
      <c r="F724" s="228"/>
      <c r="G724" s="228"/>
      <c r="H724" s="228"/>
      <c r="I724" s="228"/>
      <c r="J724" s="228"/>
      <c r="K724" s="228"/>
      <c r="L724" s="228"/>
      <c r="M724" s="228"/>
      <c r="N724" s="228"/>
      <c r="O724" s="228"/>
      <c r="P724" s="228"/>
      <c r="Q724" s="228"/>
    </row>
    <row r="725">
      <c r="A725" s="228"/>
      <c r="B725" s="228"/>
      <c r="C725" s="228"/>
      <c r="D725" s="228"/>
      <c r="E725" s="228"/>
      <c r="F725" s="228"/>
      <c r="G725" s="228"/>
      <c r="H725" s="228"/>
      <c r="I725" s="228"/>
      <c r="J725" s="228"/>
      <c r="K725" s="228"/>
      <c r="L725" s="228"/>
      <c r="M725" s="228"/>
      <c r="N725" s="228"/>
      <c r="O725" s="228"/>
      <c r="P725" s="228"/>
      <c r="Q725" s="228"/>
    </row>
    <row r="726">
      <c r="A726" s="228"/>
      <c r="B726" s="228"/>
      <c r="C726" s="228"/>
      <c r="D726" s="228"/>
      <c r="E726" s="228"/>
      <c r="F726" s="228"/>
      <c r="G726" s="228"/>
      <c r="H726" s="228"/>
      <c r="I726" s="228"/>
      <c r="J726" s="228"/>
      <c r="K726" s="228"/>
      <c r="L726" s="228"/>
      <c r="M726" s="228"/>
      <c r="N726" s="228"/>
      <c r="O726" s="228"/>
      <c r="P726" s="228"/>
      <c r="Q726" s="228"/>
    </row>
    <row r="727">
      <c r="A727" s="228"/>
      <c r="B727" s="228"/>
      <c r="C727" s="228"/>
      <c r="D727" s="228"/>
      <c r="E727" s="228"/>
      <c r="F727" s="228"/>
      <c r="G727" s="228"/>
      <c r="H727" s="228"/>
      <c r="I727" s="228"/>
      <c r="J727" s="228"/>
      <c r="K727" s="228"/>
      <c r="L727" s="228"/>
      <c r="M727" s="228"/>
      <c r="N727" s="228"/>
      <c r="O727" s="228"/>
      <c r="P727" s="228"/>
      <c r="Q727" s="228"/>
    </row>
    <row r="728">
      <c r="A728" s="228"/>
      <c r="B728" s="228"/>
      <c r="C728" s="228"/>
      <c r="D728" s="228"/>
      <c r="E728" s="228"/>
      <c r="F728" s="228"/>
      <c r="G728" s="228"/>
      <c r="H728" s="228"/>
      <c r="I728" s="228"/>
      <c r="J728" s="228"/>
      <c r="K728" s="228"/>
      <c r="L728" s="228"/>
      <c r="M728" s="228"/>
      <c r="N728" s="228"/>
      <c r="O728" s="228"/>
      <c r="P728" s="228"/>
      <c r="Q728" s="228"/>
    </row>
    <row r="729">
      <c r="A729" s="228"/>
      <c r="B729" s="228"/>
      <c r="C729" s="228"/>
      <c r="D729" s="228"/>
      <c r="E729" s="228"/>
      <c r="F729" s="228"/>
      <c r="G729" s="228"/>
      <c r="H729" s="228"/>
      <c r="I729" s="228"/>
      <c r="J729" s="228"/>
      <c r="K729" s="228"/>
      <c r="L729" s="228"/>
      <c r="M729" s="228"/>
      <c r="N729" s="228"/>
      <c r="O729" s="228"/>
      <c r="P729" s="228"/>
      <c r="Q729" s="228"/>
    </row>
    <row r="730">
      <c r="A730" s="228"/>
      <c r="B730" s="228"/>
      <c r="C730" s="228"/>
      <c r="D730" s="228"/>
      <c r="E730" s="228"/>
      <c r="F730" s="228"/>
      <c r="G730" s="228"/>
      <c r="H730" s="228"/>
      <c r="I730" s="228"/>
      <c r="J730" s="228"/>
      <c r="K730" s="228"/>
      <c r="L730" s="228"/>
      <c r="M730" s="228"/>
      <c r="N730" s="228"/>
      <c r="O730" s="228"/>
      <c r="P730" s="228"/>
      <c r="Q730" s="228"/>
    </row>
    <row r="731">
      <c r="A731" s="228"/>
      <c r="B731" s="228"/>
      <c r="C731" s="228"/>
      <c r="D731" s="228"/>
      <c r="E731" s="228"/>
      <c r="F731" s="228"/>
      <c r="G731" s="228"/>
      <c r="H731" s="228"/>
      <c r="I731" s="228"/>
      <c r="J731" s="228"/>
      <c r="K731" s="228"/>
      <c r="L731" s="228"/>
      <c r="M731" s="228"/>
      <c r="N731" s="228"/>
      <c r="O731" s="228"/>
      <c r="P731" s="228"/>
      <c r="Q731" s="228"/>
    </row>
    <row r="732">
      <c r="A732" s="228"/>
      <c r="B732" s="228"/>
      <c r="C732" s="228"/>
      <c r="D732" s="228"/>
      <c r="E732" s="228"/>
      <c r="F732" s="228"/>
      <c r="G732" s="228"/>
      <c r="H732" s="228"/>
      <c r="I732" s="228"/>
      <c r="J732" s="228"/>
      <c r="K732" s="228"/>
      <c r="L732" s="228"/>
      <c r="M732" s="228"/>
      <c r="N732" s="228"/>
      <c r="O732" s="228"/>
      <c r="P732" s="228"/>
      <c r="Q732" s="228"/>
    </row>
    <row r="733">
      <c r="A733" s="228"/>
      <c r="B733" s="228"/>
      <c r="C733" s="228"/>
      <c r="D733" s="228"/>
      <c r="E733" s="228"/>
      <c r="F733" s="228"/>
      <c r="G733" s="228"/>
      <c r="H733" s="228"/>
      <c r="I733" s="228"/>
      <c r="J733" s="228"/>
      <c r="K733" s="228"/>
      <c r="L733" s="228"/>
      <c r="M733" s="228"/>
      <c r="N733" s="228"/>
      <c r="O733" s="228"/>
      <c r="P733" s="228"/>
      <c r="Q733" s="228"/>
    </row>
    <row r="734">
      <c r="A734" s="228"/>
      <c r="B734" s="228"/>
      <c r="C734" s="228"/>
      <c r="D734" s="228"/>
      <c r="E734" s="228"/>
      <c r="F734" s="228"/>
      <c r="G734" s="228"/>
      <c r="H734" s="228"/>
      <c r="I734" s="228"/>
      <c r="J734" s="228"/>
      <c r="K734" s="228"/>
      <c r="L734" s="228"/>
      <c r="M734" s="228"/>
      <c r="N734" s="228"/>
      <c r="O734" s="228"/>
      <c r="P734" s="228"/>
      <c r="Q734" s="228"/>
    </row>
    <row r="735">
      <c r="A735" s="228"/>
      <c r="B735" s="228"/>
      <c r="C735" s="228"/>
      <c r="D735" s="228"/>
      <c r="E735" s="228"/>
      <c r="F735" s="228"/>
      <c r="G735" s="228"/>
      <c r="H735" s="228"/>
      <c r="I735" s="228"/>
      <c r="J735" s="228"/>
      <c r="K735" s="228"/>
      <c r="L735" s="228"/>
      <c r="M735" s="228"/>
      <c r="N735" s="228"/>
      <c r="O735" s="228"/>
      <c r="P735" s="228"/>
      <c r="Q735" s="228"/>
    </row>
    <row r="736">
      <c r="A736" s="228"/>
      <c r="B736" s="228"/>
      <c r="C736" s="228"/>
      <c r="D736" s="228"/>
      <c r="E736" s="228"/>
      <c r="F736" s="228"/>
      <c r="G736" s="228"/>
      <c r="H736" s="228"/>
      <c r="I736" s="228"/>
      <c r="J736" s="228"/>
      <c r="K736" s="228"/>
      <c r="L736" s="228"/>
      <c r="M736" s="228"/>
      <c r="N736" s="228"/>
      <c r="O736" s="228"/>
      <c r="P736" s="228"/>
      <c r="Q736" s="228"/>
    </row>
    <row r="737">
      <c r="A737" s="228"/>
      <c r="B737" s="228"/>
      <c r="C737" s="228"/>
      <c r="D737" s="228"/>
      <c r="E737" s="228"/>
      <c r="F737" s="228"/>
      <c r="G737" s="228"/>
      <c r="H737" s="228"/>
      <c r="I737" s="228"/>
      <c r="J737" s="228"/>
      <c r="K737" s="228"/>
      <c r="L737" s="228"/>
      <c r="M737" s="228"/>
      <c r="N737" s="228"/>
      <c r="O737" s="228"/>
      <c r="P737" s="228"/>
      <c r="Q737" s="228"/>
    </row>
    <row r="738">
      <c r="A738" s="228"/>
      <c r="B738" s="228"/>
      <c r="C738" s="228"/>
      <c r="D738" s="228"/>
      <c r="E738" s="228"/>
      <c r="F738" s="228"/>
      <c r="G738" s="228"/>
      <c r="H738" s="228"/>
      <c r="I738" s="228"/>
      <c r="J738" s="228"/>
      <c r="K738" s="228"/>
      <c r="L738" s="228"/>
      <c r="M738" s="228"/>
      <c r="N738" s="228"/>
      <c r="O738" s="228"/>
      <c r="P738" s="228"/>
      <c r="Q738" s="228"/>
    </row>
    <row r="739">
      <c r="A739" s="228"/>
      <c r="B739" s="228"/>
      <c r="C739" s="228"/>
      <c r="D739" s="228"/>
      <c r="E739" s="228"/>
      <c r="F739" s="228"/>
      <c r="G739" s="228"/>
      <c r="H739" s="228"/>
      <c r="I739" s="228"/>
      <c r="J739" s="228"/>
      <c r="K739" s="228"/>
      <c r="L739" s="228"/>
      <c r="M739" s="228"/>
      <c r="N739" s="228"/>
      <c r="O739" s="228"/>
      <c r="P739" s="228"/>
      <c r="Q739" s="228"/>
    </row>
    <row r="740">
      <c r="A740" s="228"/>
      <c r="B740" s="228"/>
      <c r="C740" s="228"/>
      <c r="D740" s="228"/>
      <c r="E740" s="228"/>
      <c r="F740" s="228"/>
      <c r="G740" s="228"/>
      <c r="H740" s="228"/>
      <c r="I740" s="228"/>
      <c r="J740" s="228"/>
      <c r="K740" s="228"/>
      <c r="L740" s="228"/>
      <c r="M740" s="228"/>
      <c r="N740" s="228"/>
      <c r="O740" s="228"/>
      <c r="P740" s="228"/>
      <c r="Q740" s="228"/>
    </row>
    <row r="741">
      <c r="A741" s="228"/>
      <c r="B741" s="228"/>
      <c r="C741" s="228"/>
      <c r="D741" s="228"/>
      <c r="E741" s="228"/>
      <c r="F741" s="228"/>
      <c r="G741" s="228"/>
      <c r="H741" s="228"/>
      <c r="I741" s="228"/>
      <c r="J741" s="228"/>
      <c r="K741" s="228"/>
      <c r="L741" s="228"/>
      <c r="M741" s="228"/>
      <c r="N741" s="228"/>
      <c r="O741" s="228"/>
      <c r="P741" s="228"/>
      <c r="Q741" s="228"/>
    </row>
    <row r="742">
      <c r="A742" s="228"/>
      <c r="B742" s="228"/>
      <c r="C742" s="228"/>
      <c r="D742" s="228"/>
      <c r="E742" s="228"/>
      <c r="F742" s="228"/>
      <c r="G742" s="228"/>
      <c r="H742" s="228"/>
      <c r="I742" s="228"/>
      <c r="J742" s="228"/>
      <c r="K742" s="228"/>
      <c r="L742" s="228"/>
      <c r="M742" s="228"/>
      <c r="N742" s="228"/>
      <c r="O742" s="228"/>
      <c r="P742" s="228"/>
      <c r="Q742" s="228"/>
    </row>
    <row r="743">
      <c r="A743" s="228"/>
      <c r="B743" s="228"/>
      <c r="C743" s="228"/>
      <c r="D743" s="228"/>
      <c r="E743" s="228"/>
      <c r="F743" s="228"/>
      <c r="G743" s="228"/>
      <c r="H743" s="228"/>
      <c r="I743" s="228"/>
      <c r="J743" s="228"/>
      <c r="K743" s="228"/>
      <c r="L743" s="228"/>
      <c r="M743" s="228"/>
      <c r="N743" s="228"/>
      <c r="O743" s="228"/>
      <c r="P743" s="228"/>
      <c r="Q743" s="228"/>
    </row>
    <row r="744">
      <c r="A744" s="228"/>
      <c r="B744" s="228"/>
      <c r="C744" s="228"/>
      <c r="D744" s="228"/>
      <c r="E744" s="228"/>
      <c r="F744" s="228"/>
      <c r="G744" s="228"/>
      <c r="H744" s="228"/>
      <c r="I744" s="228"/>
      <c r="J744" s="228"/>
      <c r="K744" s="228"/>
      <c r="L744" s="228"/>
      <c r="M744" s="228"/>
      <c r="N744" s="228"/>
      <c r="O744" s="228"/>
      <c r="P744" s="228"/>
      <c r="Q744" s="228"/>
    </row>
    <row r="745">
      <c r="A745" s="228"/>
      <c r="B745" s="228"/>
      <c r="C745" s="228"/>
      <c r="D745" s="228"/>
      <c r="E745" s="228"/>
      <c r="F745" s="228"/>
      <c r="G745" s="228"/>
      <c r="H745" s="228"/>
      <c r="I745" s="228"/>
      <c r="J745" s="228"/>
      <c r="K745" s="228"/>
      <c r="L745" s="228"/>
      <c r="M745" s="228"/>
      <c r="N745" s="228"/>
      <c r="O745" s="228"/>
      <c r="P745" s="228"/>
      <c r="Q745" s="228"/>
    </row>
    <row r="746">
      <c r="A746" s="228"/>
      <c r="B746" s="228"/>
      <c r="C746" s="228"/>
      <c r="D746" s="228"/>
      <c r="E746" s="228"/>
      <c r="F746" s="228"/>
      <c r="G746" s="228"/>
      <c r="H746" s="228"/>
      <c r="I746" s="228"/>
      <c r="J746" s="228"/>
      <c r="K746" s="228"/>
      <c r="L746" s="228"/>
      <c r="M746" s="228"/>
      <c r="N746" s="228"/>
      <c r="O746" s="228"/>
      <c r="P746" s="228"/>
      <c r="Q746" s="228"/>
    </row>
    <row r="747">
      <c r="A747" s="228"/>
      <c r="B747" s="228"/>
      <c r="C747" s="228"/>
      <c r="D747" s="228"/>
      <c r="E747" s="228"/>
      <c r="F747" s="228"/>
      <c r="G747" s="228"/>
      <c r="H747" s="228"/>
      <c r="I747" s="228"/>
      <c r="J747" s="228"/>
      <c r="K747" s="228"/>
      <c r="L747" s="228"/>
      <c r="M747" s="228"/>
      <c r="N747" s="228"/>
      <c r="O747" s="228"/>
      <c r="P747" s="228"/>
      <c r="Q747" s="228"/>
    </row>
    <row r="748">
      <c r="A748" s="228"/>
      <c r="B748" s="228"/>
      <c r="C748" s="228"/>
      <c r="D748" s="228"/>
      <c r="E748" s="228"/>
      <c r="F748" s="228"/>
      <c r="G748" s="228"/>
      <c r="H748" s="228"/>
      <c r="I748" s="228"/>
      <c r="J748" s="228"/>
      <c r="K748" s="228"/>
      <c r="L748" s="228"/>
      <c r="M748" s="228"/>
      <c r="N748" s="228"/>
      <c r="O748" s="228"/>
      <c r="P748" s="228"/>
      <c r="Q748" s="228"/>
    </row>
    <row r="749">
      <c r="A749" s="228"/>
      <c r="B749" s="228"/>
      <c r="C749" s="228"/>
      <c r="D749" s="228"/>
      <c r="E749" s="228"/>
      <c r="F749" s="228"/>
      <c r="G749" s="228"/>
      <c r="H749" s="228"/>
      <c r="I749" s="228"/>
      <c r="J749" s="228"/>
      <c r="K749" s="228"/>
      <c r="L749" s="228"/>
      <c r="M749" s="228"/>
      <c r="N749" s="228"/>
      <c r="O749" s="228"/>
      <c r="P749" s="228"/>
      <c r="Q749" s="228"/>
    </row>
    <row r="750">
      <c r="A750" s="228"/>
      <c r="B750" s="228"/>
      <c r="C750" s="228"/>
      <c r="D750" s="228"/>
      <c r="E750" s="228"/>
      <c r="F750" s="228"/>
      <c r="G750" s="228"/>
      <c r="H750" s="228"/>
      <c r="I750" s="228"/>
      <c r="J750" s="228"/>
      <c r="K750" s="228"/>
      <c r="L750" s="228"/>
      <c r="M750" s="228"/>
      <c r="N750" s="228"/>
      <c r="O750" s="228"/>
      <c r="P750" s="228"/>
      <c r="Q750" s="228"/>
    </row>
    <row r="751">
      <c r="A751" s="228"/>
      <c r="B751" s="228"/>
      <c r="C751" s="228"/>
      <c r="D751" s="228"/>
      <c r="E751" s="228"/>
      <c r="F751" s="228"/>
      <c r="G751" s="228"/>
      <c r="H751" s="228"/>
      <c r="I751" s="228"/>
      <c r="J751" s="228"/>
      <c r="K751" s="228"/>
      <c r="L751" s="228"/>
      <c r="M751" s="228"/>
      <c r="N751" s="228"/>
      <c r="O751" s="228"/>
      <c r="P751" s="228"/>
      <c r="Q751" s="228"/>
    </row>
    <row r="752">
      <c r="A752" s="228"/>
      <c r="B752" s="228"/>
      <c r="C752" s="228"/>
      <c r="D752" s="228"/>
      <c r="E752" s="228"/>
      <c r="F752" s="228"/>
      <c r="G752" s="228"/>
      <c r="H752" s="228"/>
      <c r="I752" s="228"/>
      <c r="J752" s="228"/>
      <c r="K752" s="228"/>
      <c r="L752" s="228"/>
      <c r="M752" s="228"/>
      <c r="N752" s="228"/>
      <c r="O752" s="228"/>
      <c r="P752" s="228"/>
      <c r="Q752" s="228"/>
    </row>
    <row r="753">
      <c r="A753" s="228"/>
      <c r="B753" s="228"/>
      <c r="C753" s="228"/>
      <c r="D753" s="228"/>
      <c r="E753" s="228"/>
      <c r="F753" s="228"/>
      <c r="G753" s="228"/>
      <c r="H753" s="228"/>
      <c r="I753" s="228"/>
      <c r="J753" s="228"/>
      <c r="K753" s="228"/>
      <c r="L753" s="228"/>
      <c r="M753" s="228"/>
      <c r="N753" s="228"/>
      <c r="O753" s="228"/>
      <c r="P753" s="228"/>
      <c r="Q753" s="228"/>
    </row>
    <row r="754">
      <c r="A754" s="228"/>
      <c r="B754" s="228"/>
      <c r="C754" s="228"/>
      <c r="D754" s="228"/>
      <c r="E754" s="228"/>
      <c r="F754" s="228"/>
      <c r="G754" s="228"/>
      <c r="H754" s="228"/>
      <c r="I754" s="228"/>
      <c r="J754" s="228"/>
      <c r="K754" s="228"/>
      <c r="L754" s="228"/>
      <c r="M754" s="228"/>
      <c r="N754" s="228"/>
      <c r="O754" s="228"/>
      <c r="P754" s="228"/>
      <c r="Q754" s="228"/>
    </row>
    <row r="755">
      <c r="A755" s="228"/>
      <c r="B755" s="228"/>
      <c r="C755" s="228"/>
      <c r="D755" s="228"/>
      <c r="E755" s="228"/>
      <c r="F755" s="228"/>
      <c r="G755" s="228"/>
      <c r="H755" s="228"/>
      <c r="I755" s="228"/>
      <c r="J755" s="228"/>
      <c r="K755" s="228"/>
      <c r="L755" s="228"/>
      <c r="M755" s="228"/>
      <c r="N755" s="228"/>
      <c r="O755" s="228"/>
      <c r="P755" s="228"/>
      <c r="Q755" s="228"/>
    </row>
    <row r="756">
      <c r="A756" s="228"/>
      <c r="B756" s="228"/>
      <c r="C756" s="228"/>
      <c r="D756" s="228"/>
      <c r="E756" s="228"/>
      <c r="F756" s="228"/>
      <c r="G756" s="228"/>
      <c r="H756" s="228"/>
      <c r="I756" s="228"/>
      <c r="J756" s="228"/>
      <c r="K756" s="228"/>
      <c r="L756" s="228"/>
      <c r="M756" s="228"/>
      <c r="N756" s="228"/>
      <c r="O756" s="228"/>
      <c r="P756" s="228"/>
      <c r="Q756" s="228"/>
    </row>
    <row r="757">
      <c r="A757" s="228"/>
      <c r="B757" s="228"/>
      <c r="C757" s="228"/>
      <c r="D757" s="228"/>
      <c r="E757" s="228"/>
      <c r="F757" s="228"/>
      <c r="G757" s="228"/>
      <c r="H757" s="228"/>
      <c r="I757" s="228"/>
      <c r="J757" s="228"/>
      <c r="K757" s="228"/>
      <c r="L757" s="228"/>
      <c r="M757" s="228"/>
      <c r="N757" s="228"/>
      <c r="O757" s="228"/>
      <c r="P757" s="228"/>
      <c r="Q757" s="228"/>
    </row>
    <row r="758">
      <c r="A758" s="228"/>
      <c r="B758" s="228"/>
      <c r="C758" s="228"/>
      <c r="D758" s="228"/>
      <c r="E758" s="228"/>
      <c r="F758" s="228"/>
      <c r="G758" s="228"/>
      <c r="H758" s="228"/>
      <c r="I758" s="228"/>
      <c r="J758" s="228"/>
      <c r="K758" s="228"/>
      <c r="L758" s="228"/>
      <c r="M758" s="228"/>
      <c r="N758" s="228"/>
      <c r="O758" s="228"/>
      <c r="P758" s="228"/>
      <c r="Q758" s="228"/>
    </row>
    <row r="759">
      <c r="A759" s="228"/>
      <c r="B759" s="228"/>
      <c r="C759" s="228"/>
      <c r="D759" s="228"/>
      <c r="E759" s="228"/>
      <c r="F759" s="228"/>
      <c r="G759" s="228"/>
      <c r="H759" s="228"/>
      <c r="I759" s="228"/>
      <c r="J759" s="228"/>
      <c r="K759" s="228"/>
      <c r="L759" s="228"/>
      <c r="M759" s="228"/>
      <c r="N759" s="228"/>
      <c r="O759" s="228"/>
      <c r="P759" s="228"/>
      <c r="Q759" s="228"/>
    </row>
    <row r="760">
      <c r="A760" s="228"/>
      <c r="B760" s="228"/>
      <c r="C760" s="228"/>
      <c r="D760" s="228"/>
      <c r="E760" s="228"/>
      <c r="F760" s="228"/>
      <c r="G760" s="228"/>
      <c r="H760" s="228"/>
      <c r="I760" s="228"/>
      <c r="J760" s="228"/>
      <c r="K760" s="228"/>
      <c r="L760" s="228"/>
      <c r="M760" s="228"/>
      <c r="N760" s="228"/>
      <c r="O760" s="228"/>
      <c r="P760" s="228"/>
      <c r="Q760" s="228"/>
    </row>
    <row r="761">
      <c r="A761" s="228"/>
      <c r="B761" s="228"/>
      <c r="C761" s="228"/>
      <c r="D761" s="228"/>
      <c r="E761" s="228"/>
      <c r="F761" s="228"/>
      <c r="G761" s="228"/>
      <c r="H761" s="228"/>
      <c r="I761" s="228"/>
      <c r="J761" s="228"/>
      <c r="K761" s="228"/>
      <c r="L761" s="228"/>
      <c r="M761" s="228"/>
      <c r="N761" s="228"/>
      <c r="O761" s="228"/>
      <c r="P761" s="228"/>
      <c r="Q761" s="228"/>
    </row>
    <row r="762">
      <c r="A762" s="228"/>
      <c r="B762" s="228"/>
      <c r="C762" s="228"/>
      <c r="D762" s="228"/>
      <c r="E762" s="228"/>
      <c r="F762" s="228"/>
      <c r="G762" s="228"/>
      <c r="H762" s="228"/>
      <c r="I762" s="228"/>
      <c r="J762" s="228"/>
      <c r="K762" s="228"/>
      <c r="L762" s="228"/>
      <c r="M762" s="228"/>
      <c r="N762" s="228"/>
      <c r="O762" s="228"/>
      <c r="P762" s="228"/>
      <c r="Q762" s="228"/>
    </row>
    <row r="763">
      <c r="A763" s="228"/>
      <c r="B763" s="228"/>
      <c r="C763" s="228"/>
      <c r="D763" s="228"/>
      <c r="E763" s="228"/>
      <c r="F763" s="228"/>
      <c r="G763" s="228"/>
      <c r="H763" s="228"/>
      <c r="I763" s="228"/>
      <c r="J763" s="228"/>
      <c r="K763" s="228"/>
      <c r="L763" s="228"/>
      <c r="M763" s="228"/>
      <c r="N763" s="228"/>
      <c r="O763" s="228"/>
      <c r="P763" s="228"/>
      <c r="Q763" s="228"/>
    </row>
    <row r="764">
      <c r="A764" s="228"/>
      <c r="B764" s="228"/>
      <c r="C764" s="228"/>
      <c r="D764" s="228"/>
      <c r="E764" s="228"/>
      <c r="F764" s="228"/>
      <c r="G764" s="228"/>
      <c r="H764" s="228"/>
      <c r="I764" s="228"/>
      <c r="J764" s="228"/>
      <c r="K764" s="228"/>
      <c r="L764" s="228"/>
      <c r="M764" s="228"/>
      <c r="N764" s="228"/>
      <c r="O764" s="228"/>
      <c r="P764" s="228"/>
      <c r="Q764" s="228"/>
    </row>
    <row r="765">
      <c r="A765" s="228"/>
      <c r="B765" s="228"/>
      <c r="C765" s="228"/>
      <c r="D765" s="228"/>
      <c r="E765" s="228"/>
      <c r="F765" s="228"/>
      <c r="G765" s="228"/>
      <c r="H765" s="228"/>
      <c r="I765" s="228"/>
      <c r="J765" s="228"/>
      <c r="K765" s="228"/>
      <c r="L765" s="228"/>
      <c r="M765" s="228"/>
      <c r="N765" s="228"/>
      <c r="O765" s="228"/>
      <c r="P765" s="228"/>
      <c r="Q765" s="228"/>
    </row>
    <row r="766">
      <c r="A766" s="228"/>
      <c r="B766" s="228"/>
      <c r="C766" s="228"/>
      <c r="D766" s="228"/>
      <c r="E766" s="228"/>
      <c r="F766" s="228"/>
      <c r="G766" s="228"/>
      <c r="H766" s="228"/>
      <c r="I766" s="228"/>
      <c r="J766" s="228"/>
      <c r="K766" s="228"/>
      <c r="L766" s="228"/>
      <c r="M766" s="228"/>
      <c r="N766" s="228"/>
      <c r="O766" s="228"/>
      <c r="P766" s="228"/>
      <c r="Q766" s="228"/>
    </row>
    <row r="767">
      <c r="A767" s="228"/>
      <c r="B767" s="228"/>
      <c r="C767" s="228"/>
      <c r="D767" s="228"/>
      <c r="E767" s="228"/>
      <c r="F767" s="228"/>
      <c r="G767" s="228"/>
      <c r="H767" s="228"/>
      <c r="I767" s="228"/>
      <c r="J767" s="228"/>
      <c r="K767" s="228"/>
      <c r="L767" s="228"/>
      <c r="M767" s="228"/>
      <c r="N767" s="228"/>
      <c r="O767" s="228"/>
      <c r="P767" s="228"/>
      <c r="Q767" s="228"/>
    </row>
    <row r="768">
      <c r="A768" s="228"/>
      <c r="B768" s="228"/>
      <c r="C768" s="228"/>
      <c r="D768" s="228"/>
      <c r="E768" s="228"/>
      <c r="F768" s="228"/>
      <c r="G768" s="228"/>
      <c r="H768" s="228"/>
      <c r="I768" s="228"/>
      <c r="J768" s="228"/>
      <c r="K768" s="228"/>
      <c r="L768" s="228"/>
      <c r="M768" s="228"/>
      <c r="N768" s="228"/>
      <c r="O768" s="228"/>
      <c r="P768" s="228"/>
      <c r="Q768" s="228"/>
    </row>
    <row r="769">
      <c r="A769" s="228"/>
      <c r="B769" s="228"/>
      <c r="C769" s="228"/>
      <c r="D769" s="228"/>
      <c r="E769" s="228"/>
      <c r="F769" s="228"/>
      <c r="G769" s="228"/>
      <c r="H769" s="228"/>
      <c r="I769" s="228"/>
      <c r="J769" s="228"/>
      <c r="K769" s="228"/>
      <c r="L769" s="228"/>
      <c r="M769" s="228"/>
      <c r="N769" s="228"/>
      <c r="O769" s="228"/>
      <c r="P769" s="228"/>
      <c r="Q769" s="228"/>
    </row>
    <row r="770">
      <c r="A770" s="228"/>
      <c r="B770" s="228"/>
      <c r="C770" s="228"/>
      <c r="D770" s="228"/>
      <c r="E770" s="228"/>
      <c r="F770" s="228"/>
      <c r="G770" s="228"/>
      <c r="H770" s="228"/>
      <c r="I770" s="228"/>
      <c r="J770" s="228"/>
      <c r="K770" s="228"/>
      <c r="L770" s="228"/>
      <c r="M770" s="228"/>
      <c r="N770" s="228"/>
      <c r="O770" s="228"/>
      <c r="P770" s="228"/>
      <c r="Q770" s="228"/>
    </row>
    <row r="771">
      <c r="A771" s="228"/>
      <c r="B771" s="228"/>
      <c r="C771" s="228"/>
      <c r="D771" s="228"/>
      <c r="E771" s="228"/>
      <c r="F771" s="228"/>
      <c r="G771" s="228"/>
      <c r="H771" s="228"/>
      <c r="I771" s="228"/>
      <c r="J771" s="228"/>
      <c r="K771" s="228"/>
      <c r="L771" s="228"/>
      <c r="M771" s="228"/>
      <c r="N771" s="228"/>
      <c r="O771" s="228"/>
      <c r="P771" s="228"/>
      <c r="Q771" s="228"/>
    </row>
    <row r="772">
      <c r="A772" s="228"/>
      <c r="B772" s="228"/>
      <c r="C772" s="228"/>
      <c r="D772" s="228"/>
      <c r="E772" s="228"/>
      <c r="F772" s="228"/>
      <c r="G772" s="228"/>
      <c r="H772" s="228"/>
      <c r="I772" s="228"/>
      <c r="J772" s="228"/>
      <c r="K772" s="228"/>
      <c r="L772" s="228"/>
      <c r="M772" s="228"/>
      <c r="N772" s="228"/>
      <c r="O772" s="228"/>
      <c r="P772" s="228"/>
      <c r="Q772" s="228"/>
    </row>
    <row r="773">
      <c r="A773" s="228"/>
      <c r="B773" s="228"/>
      <c r="C773" s="228"/>
      <c r="D773" s="228"/>
      <c r="E773" s="228"/>
      <c r="F773" s="228"/>
      <c r="G773" s="228"/>
      <c r="H773" s="228"/>
      <c r="I773" s="228"/>
      <c r="J773" s="228"/>
      <c r="K773" s="228"/>
      <c r="L773" s="228"/>
      <c r="M773" s="228"/>
      <c r="N773" s="228"/>
      <c r="O773" s="228"/>
      <c r="P773" s="228"/>
      <c r="Q773" s="228"/>
    </row>
    <row r="774">
      <c r="A774" s="228"/>
      <c r="B774" s="228"/>
      <c r="C774" s="228"/>
      <c r="D774" s="228"/>
      <c r="E774" s="228"/>
      <c r="F774" s="228"/>
      <c r="G774" s="228"/>
      <c r="H774" s="228"/>
      <c r="I774" s="228"/>
      <c r="J774" s="228"/>
      <c r="K774" s="228"/>
      <c r="L774" s="228"/>
      <c r="M774" s="228"/>
      <c r="N774" s="228"/>
      <c r="O774" s="228"/>
      <c r="P774" s="228"/>
      <c r="Q774" s="228"/>
    </row>
    <row r="775">
      <c r="A775" s="228"/>
      <c r="B775" s="228"/>
      <c r="C775" s="228"/>
      <c r="D775" s="228"/>
      <c r="E775" s="228"/>
      <c r="F775" s="228"/>
      <c r="G775" s="228"/>
      <c r="H775" s="228"/>
      <c r="I775" s="228"/>
      <c r="J775" s="228"/>
      <c r="K775" s="228"/>
      <c r="L775" s="228"/>
      <c r="M775" s="228"/>
      <c r="N775" s="228"/>
      <c r="O775" s="228"/>
      <c r="P775" s="228"/>
      <c r="Q775" s="228"/>
    </row>
    <row r="776">
      <c r="A776" s="228"/>
      <c r="B776" s="228"/>
      <c r="C776" s="228"/>
      <c r="D776" s="228"/>
      <c r="E776" s="228"/>
      <c r="F776" s="228"/>
      <c r="G776" s="228"/>
      <c r="H776" s="228"/>
      <c r="I776" s="228"/>
      <c r="J776" s="228"/>
      <c r="K776" s="228"/>
      <c r="L776" s="228"/>
      <c r="M776" s="228"/>
      <c r="N776" s="228"/>
      <c r="O776" s="228"/>
      <c r="P776" s="228"/>
      <c r="Q776" s="228"/>
    </row>
    <row r="777">
      <c r="A777" s="228"/>
      <c r="B777" s="228"/>
      <c r="C777" s="228"/>
      <c r="D777" s="228"/>
      <c r="E777" s="228"/>
      <c r="F777" s="228"/>
      <c r="G777" s="228"/>
      <c r="H777" s="228"/>
      <c r="I777" s="228"/>
      <c r="J777" s="228"/>
      <c r="K777" s="228"/>
      <c r="L777" s="228"/>
      <c r="M777" s="228"/>
      <c r="N777" s="228"/>
      <c r="O777" s="228"/>
      <c r="P777" s="228"/>
      <c r="Q777" s="228"/>
    </row>
    <row r="778">
      <c r="A778" s="228"/>
      <c r="B778" s="228"/>
      <c r="C778" s="228"/>
      <c r="D778" s="228"/>
      <c r="E778" s="228"/>
      <c r="F778" s="228"/>
      <c r="G778" s="228"/>
      <c r="H778" s="228"/>
      <c r="I778" s="228"/>
      <c r="J778" s="228"/>
      <c r="K778" s="228"/>
      <c r="L778" s="228"/>
      <c r="M778" s="228"/>
      <c r="N778" s="228"/>
      <c r="O778" s="228"/>
      <c r="P778" s="228"/>
      <c r="Q778" s="228"/>
    </row>
    <row r="779">
      <c r="A779" s="228"/>
      <c r="B779" s="228"/>
      <c r="C779" s="228"/>
      <c r="D779" s="228"/>
      <c r="E779" s="228"/>
      <c r="F779" s="228"/>
      <c r="G779" s="228"/>
      <c r="H779" s="228"/>
      <c r="I779" s="228"/>
      <c r="J779" s="228"/>
      <c r="K779" s="228"/>
      <c r="L779" s="228"/>
      <c r="M779" s="228"/>
      <c r="N779" s="228"/>
      <c r="O779" s="228"/>
      <c r="P779" s="228"/>
      <c r="Q779" s="228"/>
    </row>
    <row r="780">
      <c r="A780" s="228"/>
      <c r="B780" s="228"/>
      <c r="C780" s="228"/>
      <c r="D780" s="228"/>
      <c r="E780" s="228"/>
      <c r="F780" s="228"/>
      <c r="G780" s="228"/>
      <c r="H780" s="228"/>
      <c r="I780" s="228"/>
      <c r="J780" s="228"/>
      <c r="K780" s="228"/>
      <c r="L780" s="228"/>
      <c r="M780" s="228"/>
      <c r="N780" s="228"/>
      <c r="O780" s="228"/>
      <c r="P780" s="228"/>
      <c r="Q780" s="228"/>
    </row>
    <row r="781">
      <c r="A781" s="228"/>
      <c r="B781" s="228"/>
      <c r="C781" s="228"/>
      <c r="D781" s="228"/>
      <c r="E781" s="228"/>
      <c r="F781" s="228"/>
      <c r="G781" s="228"/>
      <c r="H781" s="228"/>
      <c r="I781" s="228"/>
      <c r="J781" s="228"/>
      <c r="K781" s="228"/>
      <c r="L781" s="228"/>
      <c r="M781" s="228"/>
      <c r="N781" s="228"/>
      <c r="O781" s="228"/>
      <c r="P781" s="228"/>
      <c r="Q781" s="228"/>
    </row>
    <row r="782">
      <c r="A782" s="228"/>
      <c r="B782" s="228"/>
      <c r="C782" s="228"/>
      <c r="D782" s="228"/>
      <c r="E782" s="228"/>
      <c r="F782" s="228"/>
      <c r="G782" s="228"/>
      <c r="H782" s="228"/>
      <c r="I782" s="228"/>
      <c r="J782" s="228"/>
      <c r="K782" s="228"/>
      <c r="L782" s="228"/>
      <c r="M782" s="228"/>
      <c r="N782" s="228"/>
      <c r="O782" s="228"/>
      <c r="P782" s="228"/>
      <c r="Q782" s="228"/>
    </row>
    <row r="783">
      <c r="A783" s="228"/>
      <c r="B783" s="228"/>
      <c r="C783" s="228"/>
      <c r="D783" s="228"/>
      <c r="E783" s="228"/>
      <c r="F783" s="228"/>
      <c r="G783" s="228"/>
      <c r="H783" s="228"/>
      <c r="I783" s="228"/>
      <c r="J783" s="228"/>
      <c r="K783" s="228"/>
      <c r="L783" s="228"/>
      <c r="M783" s="228"/>
      <c r="N783" s="228"/>
      <c r="O783" s="228"/>
      <c r="P783" s="228"/>
      <c r="Q783" s="228"/>
    </row>
    <row r="784">
      <c r="A784" s="228"/>
      <c r="B784" s="228"/>
      <c r="C784" s="228"/>
      <c r="D784" s="228"/>
      <c r="E784" s="228"/>
      <c r="F784" s="228"/>
      <c r="G784" s="228"/>
      <c r="H784" s="228"/>
      <c r="I784" s="228"/>
      <c r="J784" s="228"/>
      <c r="K784" s="228"/>
      <c r="L784" s="228"/>
      <c r="M784" s="228"/>
      <c r="N784" s="228"/>
      <c r="O784" s="228"/>
      <c r="P784" s="228"/>
      <c r="Q784" s="228"/>
    </row>
    <row r="785">
      <c r="A785" s="228"/>
      <c r="B785" s="228"/>
      <c r="C785" s="228"/>
      <c r="D785" s="228"/>
      <c r="E785" s="228"/>
      <c r="F785" s="228"/>
      <c r="G785" s="228"/>
      <c r="H785" s="228"/>
      <c r="I785" s="228"/>
      <c r="J785" s="228"/>
      <c r="K785" s="228"/>
      <c r="L785" s="228"/>
      <c r="M785" s="228"/>
      <c r="N785" s="228"/>
      <c r="O785" s="228"/>
      <c r="P785" s="228"/>
      <c r="Q785" s="228"/>
    </row>
    <row r="786">
      <c r="A786" s="228"/>
      <c r="B786" s="228"/>
      <c r="C786" s="228"/>
      <c r="D786" s="228"/>
      <c r="E786" s="228"/>
      <c r="F786" s="228"/>
      <c r="G786" s="228"/>
      <c r="H786" s="228"/>
      <c r="I786" s="228"/>
      <c r="J786" s="228"/>
      <c r="K786" s="228"/>
      <c r="L786" s="228"/>
      <c r="M786" s="228"/>
      <c r="N786" s="228"/>
      <c r="O786" s="228"/>
      <c r="P786" s="228"/>
      <c r="Q786" s="228"/>
    </row>
    <row r="787">
      <c r="A787" s="228"/>
      <c r="B787" s="228"/>
      <c r="C787" s="228"/>
      <c r="D787" s="228"/>
      <c r="E787" s="228"/>
      <c r="F787" s="228"/>
      <c r="G787" s="228"/>
      <c r="H787" s="228"/>
      <c r="I787" s="228"/>
      <c r="J787" s="228"/>
      <c r="K787" s="228"/>
      <c r="L787" s="228"/>
      <c r="M787" s="228"/>
      <c r="N787" s="228"/>
      <c r="O787" s="228"/>
      <c r="P787" s="228"/>
      <c r="Q787" s="228"/>
    </row>
    <row r="788">
      <c r="A788" s="228"/>
      <c r="B788" s="228"/>
      <c r="C788" s="228"/>
      <c r="D788" s="228"/>
      <c r="E788" s="228"/>
      <c r="F788" s="228"/>
      <c r="G788" s="228"/>
      <c r="H788" s="228"/>
      <c r="I788" s="228"/>
      <c r="J788" s="228"/>
      <c r="K788" s="228"/>
      <c r="L788" s="228"/>
      <c r="M788" s="228"/>
      <c r="N788" s="228"/>
      <c r="O788" s="228"/>
      <c r="P788" s="228"/>
      <c r="Q788" s="228"/>
    </row>
    <row r="789">
      <c r="A789" s="228"/>
      <c r="B789" s="228"/>
      <c r="C789" s="228"/>
      <c r="D789" s="228"/>
      <c r="E789" s="228"/>
      <c r="F789" s="228"/>
      <c r="G789" s="228"/>
      <c r="H789" s="228"/>
      <c r="I789" s="228"/>
      <c r="J789" s="228"/>
      <c r="K789" s="228"/>
      <c r="L789" s="228"/>
      <c r="M789" s="228"/>
      <c r="N789" s="228"/>
      <c r="O789" s="228"/>
      <c r="P789" s="228"/>
      <c r="Q789" s="228"/>
    </row>
    <row r="790">
      <c r="A790" s="228"/>
      <c r="B790" s="228"/>
      <c r="C790" s="228"/>
      <c r="D790" s="228"/>
      <c r="E790" s="228"/>
      <c r="F790" s="228"/>
      <c r="G790" s="228"/>
      <c r="H790" s="228"/>
      <c r="I790" s="228"/>
      <c r="J790" s="228"/>
      <c r="K790" s="228"/>
      <c r="L790" s="228"/>
      <c r="M790" s="228"/>
      <c r="N790" s="228"/>
      <c r="O790" s="228"/>
      <c r="P790" s="228"/>
      <c r="Q790" s="228"/>
    </row>
    <row r="791">
      <c r="A791" s="228"/>
      <c r="B791" s="228"/>
      <c r="C791" s="228"/>
      <c r="D791" s="228"/>
      <c r="E791" s="228"/>
      <c r="F791" s="228"/>
      <c r="G791" s="228"/>
      <c r="H791" s="228"/>
      <c r="I791" s="228"/>
      <c r="J791" s="228"/>
      <c r="K791" s="228"/>
      <c r="L791" s="228"/>
      <c r="M791" s="228"/>
      <c r="N791" s="228"/>
      <c r="O791" s="228"/>
      <c r="P791" s="228"/>
      <c r="Q791" s="228"/>
    </row>
    <row r="792">
      <c r="A792" s="228"/>
      <c r="B792" s="228"/>
      <c r="C792" s="228"/>
      <c r="D792" s="228"/>
      <c r="E792" s="228"/>
      <c r="F792" s="228"/>
      <c r="G792" s="228"/>
      <c r="H792" s="228"/>
      <c r="I792" s="228"/>
      <c r="J792" s="228"/>
      <c r="K792" s="228"/>
      <c r="L792" s="228"/>
      <c r="M792" s="228"/>
      <c r="N792" s="228"/>
      <c r="O792" s="228"/>
      <c r="P792" s="228"/>
      <c r="Q792" s="228"/>
    </row>
    <row r="793">
      <c r="A793" s="228"/>
      <c r="B793" s="228"/>
      <c r="C793" s="228"/>
      <c r="D793" s="228"/>
      <c r="E793" s="228"/>
      <c r="F793" s="228"/>
      <c r="G793" s="228"/>
      <c r="H793" s="228"/>
      <c r="I793" s="228"/>
      <c r="J793" s="228"/>
      <c r="K793" s="228"/>
      <c r="L793" s="228"/>
      <c r="M793" s="228"/>
      <c r="N793" s="228"/>
      <c r="O793" s="228"/>
      <c r="P793" s="228"/>
      <c r="Q793" s="228"/>
    </row>
    <row r="794">
      <c r="A794" s="228"/>
      <c r="B794" s="228"/>
      <c r="C794" s="228"/>
      <c r="D794" s="228"/>
      <c r="E794" s="228"/>
      <c r="F794" s="228"/>
      <c r="G794" s="228"/>
      <c r="H794" s="228"/>
      <c r="I794" s="228"/>
      <c r="J794" s="228"/>
      <c r="K794" s="228"/>
      <c r="L794" s="228"/>
      <c r="M794" s="228"/>
      <c r="N794" s="228"/>
      <c r="O794" s="228"/>
      <c r="P794" s="228"/>
      <c r="Q794" s="228"/>
    </row>
    <row r="795">
      <c r="A795" s="228"/>
      <c r="B795" s="228"/>
      <c r="C795" s="228"/>
      <c r="D795" s="228"/>
      <c r="E795" s="228"/>
      <c r="F795" s="228"/>
      <c r="G795" s="228"/>
      <c r="H795" s="228"/>
      <c r="I795" s="228"/>
      <c r="J795" s="228"/>
      <c r="K795" s="228"/>
      <c r="L795" s="228"/>
      <c r="M795" s="228"/>
      <c r="N795" s="228"/>
      <c r="O795" s="228"/>
      <c r="P795" s="228"/>
      <c r="Q795" s="228"/>
    </row>
    <row r="796">
      <c r="A796" s="228"/>
      <c r="B796" s="228"/>
      <c r="C796" s="228"/>
      <c r="D796" s="228"/>
      <c r="E796" s="228"/>
      <c r="F796" s="228"/>
      <c r="G796" s="228"/>
      <c r="H796" s="228"/>
      <c r="I796" s="228"/>
      <c r="J796" s="228"/>
      <c r="K796" s="228"/>
      <c r="L796" s="228"/>
      <c r="M796" s="228"/>
      <c r="N796" s="228"/>
      <c r="O796" s="228"/>
      <c r="P796" s="228"/>
      <c r="Q796" s="228"/>
    </row>
    <row r="797">
      <c r="A797" s="228"/>
      <c r="B797" s="228"/>
      <c r="C797" s="228"/>
      <c r="D797" s="228"/>
      <c r="E797" s="228"/>
      <c r="F797" s="228"/>
      <c r="G797" s="228"/>
      <c r="H797" s="228"/>
      <c r="I797" s="228"/>
      <c r="J797" s="228"/>
      <c r="K797" s="228"/>
      <c r="L797" s="228"/>
      <c r="M797" s="228"/>
      <c r="N797" s="228"/>
      <c r="O797" s="228"/>
      <c r="P797" s="228"/>
      <c r="Q797" s="228"/>
    </row>
    <row r="798">
      <c r="A798" s="228"/>
      <c r="B798" s="228"/>
      <c r="C798" s="228"/>
      <c r="D798" s="228"/>
      <c r="E798" s="228"/>
      <c r="F798" s="228"/>
      <c r="G798" s="228"/>
      <c r="H798" s="228"/>
      <c r="I798" s="228"/>
      <c r="J798" s="228"/>
      <c r="K798" s="228"/>
      <c r="L798" s="228"/>
      <c r="M798" s="228"/>
      <c r="N798" s="228"/>
      <c r="O798" s="228"/>
      <c r="P798" s="228"/>
      <c r="Q798" s="228"/>
    </row>
    <row r="799">
      <c r="A799" s="228"/>
      <c r="B799" s="228"/>
      <c r="C799" s="228"/>
      <c r="D799" s="228"/>
      <c r="E799" s="228"/>
      <c r="F799" s="228"/>
      <c r="G799" s="228"/>
      <c r="H799" s="228"/>
      <c r="I799" s="228"/>
      <c r="J799" s="228"/>
      <c r="K799" s="228"/>
      <c r="L799" s="228"/>
      <c r="M799" s="228"/>
      <c r="N799" s="228"/>
      <c r="O799" s="228"/>
      <c r="P799" s="228"/>
      <c r="Q799" s="228"/>
    </row>
    <row r="800">
      <c r="A800" s="228"/>
      <c r="B800" s="228"/>
      <c r="C800" s="228"/>
      <c r="D800" s="228"/>
      <c r="E800" s="228"/>
      <c r="F800" s="228"/>
      <c r="G800" s="228"/>
      <c r="H800" s="228"/>
      <c r="I800" s="228"/>
      <c r="J800" s="228"/>
      <c r="K800" s="228"/>
      <c r="L800" s="228"/>
      <c r="M800" s="228"/>
      <c r="N800" s="228"/>
      <c r="O800" s="228"/>
      <c r="P800" s="228"/>
      <c r="Q800" s="228"/>
    </row>
    <row r="801">
      <c r="A801" s="228"/>
      <c r="B801" s="228"/>
      <c r="C801" s="228"/>
      <c r="D801" s="228"/>
      <c r="E801" s="228"/>
      <c r="F801" s="228"/>
      <c r="G801" s="228"/>
      <c r="H801" s="228"/>
      <c r="I801" s="228"/>
      <c r="J801" s="228"/>
      <c r="K801" s="228"/>
      <c r="L801" s="228"/>
      <c r="M801" s="228"/>
      <c r="N801" s="228"/>
      <c r="O801" s="228"/>
      <c r="P801" s="228"/>
      <c r="Q801" s="228"/>
    </row>
    <row r="802">
      <c r="A802" s="228"/>
      <c r="B802" s="228"/>
      <c r="C802" s="228"/>
      <c r="D802" s="228"/>
      <c r="E802" s="228"/>
      <c r="F802" s="228"/>
      <c r="G802" s="228"/>
      <c r="H802" s="228"/>
      <c r="I802" s="228"/>
      <c r="J802" s="228"/>
      <c r="K802" s="228"/>
      <c r="L802" s="228"/>
      <c r="M802" s="228"/>
      <c r="N802" s="228"/>
      <c r="O802" s="228"/>
      <c r="P802" s="228"/>
      <c r="Q802" s="228"/>
    </row>
    <row r="803">
      <c r="A803" s="228"/>
      <c r="B803" s="228"/>
      <c r="C803" s="228"/>
      <c r="D803" s="228"/>
      <c r="E803" s="228"/>
      <c r="F803" s="228"/>
      <c r="G803" s="228"/>
      <c r="H803" s="228"/>
      <c r="I803" s="228"/>
      <c r="J803" s="228"/>
      <c r="K803" s="228"/>
      <c r="L803" s="228"/>
      <c r="M803" s="228"/>
      <c r="N803" s="228"/>
      <c r="O803" s="228"/>
      <c r="P803" s="228"/>
      <c r="Q803" s="228"/>
    </row>
    <row r="804">
      <c r="A804" s="228"/>
      <c r="B804" s="228"/>
      <c r="C804" s="228"/>
      <c r="D804" s="228"/>
      <c r="E804" s="228"/>
      <c r="F804" s="228"/>
      <c r="G804" s="228"/>
      <c r="H804" s="228"/>
      <c r="I804" s="228"/>
      <c r="J804" s="228"/>
      <c r="K804" s="228"/>
      <c r="L804" s="228"/>
      <c r="M804" s="228"/>
      <c r="N804" s="228"/>
      <c r="O804" s="228"/>
      <c r="P804" s="228"/>
      <c r="Q804" s="228"/>
    </row>
    <row r="805">
      <c r="A805" s="228"/>
      <c r="B805" s="228"/>
      <c r="C805" s="228"/>
      <c r="D805" s="228"/>
      <c r="E805" s="228"/>
      <c r="F805" s="228"/>
      <c r="G805" s="228"/>
      <c r="H805" s="228"/>
      <c r="I805" s="228"/>
      <c r="J805" s="228"/>
      <c r="K805" s="228"/>
      <c r="L805" s="228"/>
      <c r="M805" s="228"/>
      <c r="N805" s="228"/>
      <c r="O805" s="228"/>
      <c r="P805" s="228"/>
      <c r="Q805" s="228"/>
    </row>
    <row r="806">
      <c r="A806" s="228"/>
      <c r="B806" s="228"/>
      <c r="C806" s="228"/>
      <c r="D806" s="228"/>
      <c r="E806" s="228"/>
      <c r="F806" s="228"/>
      <c r="G806" s="228"/>
      <c r="H806" s="228"/>
      <c r="I806" s="228"/>
      <c r="J806" s="228"/>
      <c r="K806" s="228"/>
      <c r="L806" s="228"/>
      <c r="M806" s="228"/>
      <c r="N806" s="228"/>
      <c r="O806" s="228"/>
      <c r="P806" s="228"/>
      <c r="Q806" s="228"/>
    </row>
    <row r="807">
      <c r="A807" s="228"/>
      <c r="B807" s="228"/>
      <c r="C807" s="228"/>
      <c r="D807" s="228"/>
      <c r="E807" s="228"/>
      <c r="F807" s="228"/>
      <c r="G807" s="228"/>
      <c r="H807" s="228"/>
      <c r="I807" s="228"/>
      <c r="J807" s="228"/>
      <c r="K807" s="228"/>
      <c r="L807" s="228"/>
      <c r="M807" s="228"/>
      <c r="N807" s="228"/>
      <c r="O807" s="228"/>
      <c r="P807" s="228"/>
      <c r="Q807" s="228"/>
    </row>
    <row r="808">
      <c r="A808" s="228"/>
      <c r="B808" s="228"/>
      <c r="C808" s="228"/>
      <c r="D808" s="228"/>
      <c r="E808" s="228"/>
      <c r="F808" s="228"/>
      <c r="G808" s="228"/>
      <c r="H808" s="228"/>
      <c r="I808" s="228"/>
      <c r="J808" s="228"/>
      <c r="K808" s="228"/>
      <c r="L808" s="228"/>
      <c r="M808" s="228"/>
      <c r="N808" s="228"/>
      <c r="O808" s="228"/>
      <c r="P808" s="228"/>
      <c r="Q808" s="228"/>
    </row>
    <row r="809">
      <c r="A809" s="228"/>
      <c r="B809" s="228"/>
      <c r="C809" s="228"/>
      <c r="D809" s="228"/>
      <c r="E809" s="228"/>
      <c r="F809" s="228"/>
      <c r="G809" s="228"/>
      <c r="H809" s="228"/>
      <c r="I809" s="228"/>
      <c r="J809" s="228"/>
      <c r="K809" s="228"/>
      <c r="L809" s="228"/>
      <c r="M809" s="228"/>
      <c r="N809" s="228"/>
      <c r="O809" s="228"/>
      <c r="P809" s="228"/>
      <c r="Q809" s="228"/>
    </row>
    <row r="810">
      <c r="A810" s="228"/>
      <c r="B810" s="228"/>
      <c r="C810" s="228"/>
      <c r="D810" s="228"/>
      <c r="E810" s="228"/>
      <c r="F810" s="228"/>
      <c r="G810" s="228"/>
      <c r="H810" s="228"/>
      <c r="I810" s="228"/>
      <c r="J810" s="228"/>
      <c r="K810" s="228"/>
      <c r="L810" s="228"/>
      <c r="M810" s="228"/>
      <c r="N810" s="228"/>
      <c r="O810" s="228"/>
      <c r="P810" s="228"/>
      <c r="Q810" s="228"/>
    </row>
    <row r="811">
      <c r="A811" s="228"/>
      <c r="B811" s="228"/>
      <c r="C811" s="228"/>
      <c r="D811" s="228"/>
      <c r="E811" s="228"/>
      <c r="F811" s="228"/>
      <c r="G811" s="228"/>
      <c r="H811" s="228"/>
      <c r="I811" s="228"/>
      <c r="J811" s="228"/>
      <c r="K811" s="228"/>
      <c r="L811" s="228"/>
      <c r="M811" s="228"/>
      <c r="N811" s="228"/>
      <c r="O811" s="228"/>
      <c r="P811" s="228"/>
      <c r="Q811" s="228"/>
    </row>
    <row r="812">
      <c r="A812" s="228"/>
      <c r="B812" s="228"/>
      <c r="C812" s="228"/>
      <c r="D812" s="228"/>
      <c r="E812" s="228"/>
      <c r="F812" s="228"/>
      <c r="G812" s="228"/>
      <c r="H812" s="228"/>
      <c r="I812" s="228"/>
      <c r="J812" s="228"/>
      <c r="K812" s="228"/>
      <c r="L812" s="228"/>
      <c r="M812" s="228"/>
      <c r="N812" s="228"/>
      <c r="O812" s="228"/>
      <c r="P812" s="228"/>
      <c r="Q812" s="228"/>
    </row>
    <row r="813">
      <c r="A813" s="228"/>
      <c r="B813" s="228"/>
      <c r="C813" s="228"/>
      <c r="D813" s="228"/>
      <c r="E813" s="228"/>
      <c r="F813" s="228"/>
      <c r="G813" s="228"/>
      <c r="H813" s="228"/>
      <c r="I813" s="228"/>
      <c r="J813" s="228"/>
      <c r="K813" s="228"/>
      <c r="L813" s="228"/>
      <c r="M813" s="228"/>
      <c r="N813" s="228"/>
      <c r="O813" s="228"/>
      <c r="P813" s="228"/>
      <c r="Q813" s="228"/>
    </row>
    <row r="814">
      <c r="A814" s="228"/>
      <c r="B814" s="228"/>
      <c r="C814" s="228"/>
      <c r="D814" s="228"/>
      <c r="E814" s="228"/>
      <c r="F814" s="228"/>
      <c r="G814" s="228"/>
      <c r="H814" s="228"/>
      <c r="I814" s="228"/>
      <c r="J814" s="228"/>
      <c r="K814" s="228"/>
      <c r="L814" s="228"/>
      <c r="M814" s="228"/>
      <c r="N814" s="228"/>
      <c r="O814" s="228"/>
      <c r="P814" s="228"/>
      <c r="Q814" s="228"/>
    </row>
    <row r="815">
      <c r="A815" s="228"/>
      <c r="B815" s="228"/>
      <c r="C815" s="228"/>
      <c r="D815" s="228"/>
      <c r="E815" s="228"/>
      <c r="F815" s="228"/>
      <c r="G815" s="228"/>
      <c r="H815" s="228"/>
      <c r="I815" s="228"/>
      <c r="J815" s="228"/>
      <c r="K815" s="228"/>
      <c r="L815" s="228"/>
      <c r="M815" s="228"/>
      <c r="N815" s="228"/>
      <c r="O815" s="228"/>
      <c r="P815" s="228"/>
      <c r="Q815" s="228"/>
    </row>
    <row r="816">
      <c r="A816" s="228"/>
      <c r="B816" s="228"/>
      <c r="C816" s="228"/>
      <c r="D816" s="228"/>
      <c r="E816" s="228"/>
      <c r="F816" s="228"/>
      <c r="G816" s="228"/>
      <c r="H816" s="228"/>
      <c r="I816" s="228"/>
      <c r="J816" s="228"/>
      <c r="K816" s="228"/>
      <c r="L816" s="228"/>
      <c r="M816" s="228"/>
      <c r="N816" s="228"/>
      <c r="O816" s="228"/>
      <c r="P816" s="228"/>
      <c r="Q816" s="228"/>
    </row>
    <row r="817">
      <c r="A817" s="228"/>
      <c r="B817" s="228"/>
      <c r="C817" s="228"/>
      <c r="D817" s="228"/>
      <c r="E817" s="228"/>
      <c r="F817" s="228"/>
      <c r="G817" s="228"/>
      <c r="H817" s="228"/>
      <c r="I817" s="228"/>
      <c r="J817" s="228"/>
      <c r="K817" s="228"/>
      <c r="L817" s="228"/>
      <c r="M817" s="228"/>
      <c r="N817" s="228"/>
      <c r="O817" s="228"/>
      <c r="P817" s="228"/>
      <c r="Q817" s="228"/>
    </row>
    <row r="818">
      <c r="A818" s="228"/>
      <c r="B818" s="228"/>
      <c r="C818" s="228"/>
      <c r="D818" s="228"/>
      <c r="E818" s="228"/>
      <c r="F818" s="228"/>
      <c r="G818" s="228"/>
      <c r="H818" s="228"/>
      <c r="I818" s="228"/>
      <c r="J818" s="228"/>
      <c r="K818" s="228"/>
      <c r="L818" s="228"/>
      <c r="M818" s="228"/>
      <c r="N818" s="228"/>
      <c r="O818" s="228"/>
      <c r="P818" s="228"/>
      <c r="Q818" s="228"/>
    </row>
    <row r="819">
      <c r="A819" s="228"/>
      <c r="B819" s="228"/>
      <c r="C819" s="228"/>
      <c r="D819" s="228"/>
      <c r="E819" s="228"/>
      <c r="F819" s="228"/>
      <c r="G819" s="228"/>
      <c r="H819" s="228"/>
      <c r="I819" s="228"/>
      <c r="J819" s="228"/>
      <c r="K819" s="228"/>
      <c r="L819" s="228"/>
      <c r="M819" s="228"/>
      <c r="N819" s="228"/>
      <c r="O819" s="228"/>
      <c r="P819" s="228"/>
      <c r="Q819" s="228"/>
    </row>
    <row r="820">
      <c r="A820" s="228"/>
      <c r="B820" s="228"/>
      <c r="C820" s="228"/>
      <c r="D820" s="228"/>
      <c r="E820" s="228"/>
      <c r="F820" s="228"/>
      <c r="G820" s="228"/>
      <c r="H820" s="228"/>
      <c r="I820" s="228"/>
      <c r="J820" s="228"/>
      <c r="K820" s="228"/>
      <c r="L820" s="228"/>
      <c r="M820" s="228"/>
      <c r="N820" s="228"/>
      <c r="O820" s="228"/>
      <c r="P820" s="228"/>
      <c r="Q820" s="228"/>
    </row>
    <row r="821">
      <c r="A821" s="228"/>
      <c r="B821" s="228"/>
      <c r="C821" s="228"/>
      <c r="D821" s="228"/>
      <c r="E821" s="228"/>
      <c r="F821" s="228"/>
      <c r="G821" s="228"/>
      <c r="H821" s="228"/>
      <c r="I821" s="228"/>
      <c r="J821" s="228"/>
      <c r="K821" s="228"/>
      <c r="L821" s="228"/>
      <c r="M821" s="228"/>
      <c r="N821" s="228"/>
      <c r="O821" s="228"/>
      <c r="P821" s="228"/>
      <c r="Q821" s="228"/>
    </row>
    <row r="822">
      <c r="A822" s="228"/>
      <c r="B822" s="228"/>
      <c r="C822" s="228"/>
      <c r="D822" s="228"/>
      <c r="E822" s="228"/>
      <c r="F822" s="228"/>
      <c r="G822" s="228"/>
      <c r="H822" s="228"/>
      <c r="I822" s="228"/>
      <c r="J822" s="228"/>
      <c r="K822" s="228"/>
      <c r="L822" s="228"/>
      <c r="M822" s="228"/>
      <c r="N822" s="228"/>
      <c r="O822" s="228"/>
      <c r="P822" s="228"/>
      <c r="Q822" s="228"/>
    </row>
    <row r="823">
      <c r="A823" s="228"/>
      <c r="B823" s="228"/>
      <c r="C823" s="228"/>
      <c r="D823" s="228"/>
      <c r="E823" s="228"/>
      <c r="F823" s="228"/>
      <c r="G823" s="228"/>
      <c r="H823" s="228"/>
      <c r="I823" s="228"/>
      <c r="J823" s="228"/>
      <c r="K823" s="228"/>
      <c r="L823" s="228"/>
      <c r="M823" s="228"/>
      <c r="N823" s="228"/>
      <c r="O823" s="228"/>
      <c r="P823" s="228"/>
      <c r="Q823" s="228"/>
    </row>
    <row r="824">
      <c r="A824" s="228"/>
      <c r="B824" s="228"/>
      <c r="C824" s="228"/>
      <c r="D824" s="228"/>
      <c r="E824" s="228"/>
      <c r="F824" s="228"/>
      <c r="G824" s="228"/>
      <c r="H824" s="228"/>
      <c r="I824" s="228"/>
      <c r="J824" s="228"/>
      <c r="K824" s="228"/>
      <c r="L824" s="228"/>
      <c r="M824" s="228"/>
      <c r="N824" s="228"/>
      <c r="O824" s="228"/>
      <c r="P824" s="228"/>
      <c r="Q824" s="228"/>
    </row>
    <row r="825">
      <c r="A825" s="228"/>
      <c r="B825" s="228"/>
      <c r="C825" s="228"/>
      <c r="D825" s="228"/>
      <c r="E825" s="228"/>
      <c r="F825" s="228"/>
      <c r="G825" s="228"/>
      <c r="H825" s="228"/>
      <c r="I825" s="228"/>
      <c r="J825" s="228"/>
      <c r="K825" s="228"/>
      <c r="L825" s="228"/>
      <c r="M825" s="228"/>
      <c r="N825" s="228"/>
      <c r="O825" s="228"/>
      <c r="P825" s="228"/>
      <c r="Q825" s="228"/>
    </row>
    <row r="826">
      <c r="A826" s="228"/>
      <c r="B826" s="228"/>
      <c r="C826" s="228"/>
      <c r="D826" s="228"/>
      <c r="E826" s="228"/>
      <c r="F826" s="228"/>
      <c r="G826" s="228"/>
      <c r="H826" s="228"/>
      <c r="I826" s="228"/>
      <c r="J826" s="228"/>
      <c r="K826" s="228"/>
      <c r="L826" s="228"/>
      <c r="M826" s="228"/>
      <c r="N826" s="228"/>
      <c r="O826" s="228"/>
      <c r="P826" s="228"/>
      <c r="Q826" s="228"/>
    </row>
    <row r="827">
      <c r="A827" s="228"/>
      <c r="B827" s="228"/>
      <c r="C827" s="228"/>
      <c r="D827" s="228"/>
      <c r="E827" s="228"/>
      <c r="F827" s="228"/>
      <c r="G827" s="228"/>
      <c r="H827" s="228"/>
      <c r="I827" s="228"/>
      <c r="J827" s="228"/>
      <c r="K827" s="228"/>
      <c r="L827" s="228"/>
      <c r="M827" s="228"/>
      <c r="N827" s="228"/>
      <c r="O827" s="228"/>
      <c r="P827" s="228"/>
      <c r="Q827" s="228"/>
    </row>
    <row r="828">
      <c r="A828" s="228"/>
      <c r="B828" s="228"/>
      <c r="C828" s="228"/>
      <c r="D828" s="228"/>
      <c r="E828" s="228"/>
      <c r="F828" s="228"/>
      <c r="G828" s="228"/>
      <c r="H828" s="228"/>
      <c r="I828" s="228"/>
      <c r="J828" s="228"/>
      <c r="K828" s="228"/>
      <c r="L828" s="228"/>
      <c r="M828" s="228"/>
      <c r="N828" s="228"/>
      <c r="O828" s="228"/>
      <c r="P828" s="228"/>
      <c r="Q828" s="228"/>
    </row>
    <row r="829">
      <c r="A829" s="228"/>
      <c r="B829" s="228"/>
      <c r="C829" s="228"/>
      <c r="D829" s="228"/>
      <c r="E829" s="228"/>
      <c r="F829" s="228"/>
      <c r="G829" s="228"/>
      <c r="H829" s="228"/>
      <c r="I829" s="228"/>
      <c r="J829" s="228"/>
      <c r="K829" s="228"/>
      <c r="L829" s="228"/>
      <c r="M829" s="228"/>
      <c r="N829" s="228"/>
      <c r="O829" s="228"/>
      <c r="P829" s="228"/>
      <c r="Q829" s="228"/>
    </row>
    <row r="830">
      <c r="A830" s="228"/>
      <c r="B830" s="228"/>
      <c r="C830" s="228"/>
      <c r="D830" s="228"/>
      <c r="E830" s="228"/>
      <c r="F830" s="228"/>
      <c r="G830" s="228"/>
      <c r="H830" s="228"/>
      <c r="I830" s="228"/>
      <c r="J830" s="228"/>
      <c r="K830" s="228"/>
      <c r="L830" s="228"/>
      <c r="M830" s="228"/>
      <c r="N830" s="228"/>
      <c r="O830" s="228"/>
      <c r="P830" s="228"/>
      <c r="Q830" s="228"/>
    </row>
    <row r="831">
      <c r="A831" s="228"/>
      <c r="B831" s="228"/>
      <c r="C831" s="228"/>
      <c r="D831" s="228"/>
      <c r="E831" s="228"/>
      <c r="F831" s="228"/>
      <c r="G831" s="228"/>
      <c r="H831" s="228"/>
      <c r="I831" s="228"/>
      <c r="J831" s="228"/>
      <c r="K831" s="228"/>
      <c r="L831" s="228"/>
      <c r="M831" s="228"/>
      <c r="N831" s="228"/>
      <c r="O831" s="228"/>
      <c r="P831" s="228"/>
      <c r="Q831" s="228"/>
    </row>
    <row r="832">
      <c r="A832" s="228"/>
      <c r="B832" s="228"/>
      <c r="C832" s="228"/>
      <c r="D832" s="228"/>
      <c r="E832" s="228"/>
      <c r="F832" s="228"/>
      <c r="G832" s="228"/>
      <c r="H832" s="228"/>
      <c r="I832" s="228"/>
      <c r="J832" s="228"/>
      <c r="K832" s="228"/>
      <c r="L832" s="228"/>
      <c r="M832" s="228"/>
      <c r="N832" s="228"/>
      <c r="O832" s="228"/>
      <c r="P832" s="228"/>
      <c r="Q832" s="228"/>
    </row>
    <row r="833">
      <c r="A833" s="228"/>
      <c r="B833" s="228"/>
      <c r="C833" s="228"/>
      <c r="D833" s="228"/>
      <c r="E833" s="228"/>
      <c r="F833" s="228"/>
      <c r="G833" s="228"/>
      <c r="H833" s="228"/>
      <c r="I833" s="228"/>
      <c r="J833" s="228"/>
      <c r="K833" s="228"/>
      <c r="L833" s="228"/>
      <c r="M833" s="228"/>
      <c r="N833" s="228"/>
      <c r="O833" s="228"/>
      <c r="P833" s="228"/>
      <c r="Q833" s="228"/>
    </row>
    <row r="834">
      <c r="A834" s="228"/>
      <c r="B834" s="228"/>
      <c r="C834" s="228"/>
      <c r="D834" s="228"/>
      <c r="E834" s="228"/>
      <c r="F834" s="228"/>
      <c r="G834" s="228"/>
      <c r="H834" s="228"/>
      <c r="I834" s="228"/>
      <c r="J834" s="228"/>
      <c r="K834" s="228"/>
      <c r="L834" s="228"/>
      <c r="M834" s="228"/>
      <c r="N834" s="228"/>
      <c r="O834" s="228"/>
      <c r="P834" s="228"/>
      <c r="Q834" s="228"/>
    </row>
    <row r="835">
      <c r="A835" s="228"/>
      <c r="B835" s="228"/>
      <c r="C835" s="228"/>
      <c r="D835" s="228"/>
      <c r="E835" s="228"/>
      <c r="F835" s="228"/>
      <c r="G835" s="228"/>
      <c r="H835" s="228"/>
      <c r="I835" s="228"/>
      <c r="J835" s="228"/>
      <c r="K835" s="228"/>
      <c r="L835" s="228"/>
      <c r="M835" s="228"/>
      <c r="N835" s="228"/>
      <c r="O835" s="228"/>
      <c r="P835" s="228"/>
      <c r="Q835" s="228"/>
    </row>
    <row r="836">
      <c r="A836" s="228"/>
      <c r="B836" s="228"/>
      <c r="C836" s="228"/>
      <c r="D836" s="228"/>
      <c r="E836" s="228"/>
      <c r="F836" s="228"/>
      <c r="G836" s="228"/>
      <c r="H836" s="228"/>
      <c r="I836" s="228"/>
      <c r="J836" s="228"/>
      <c r="K836" s="228"/>
      <c r="L836" s="228"/>
      <c r="M836" s="228"/>
      <c r="N836" s="228"/>
      <c r="O836" s="228"/>
      <c r="P836" s="228"/>
      <c r="Q836" s="228"/>
    </row>
    <row r="837">
      <c r="A837" s="228"/>
      <c r="B837" s="228"/>
      <c r="C837" s="228"/>
      <c r="D837" s="228"/>
      <c r="E837" s="228"/>
      <c r="F837" s="228"/>
      <c r="G837" s="228"/>
      <c r="H837" s="228"/>
      <c r="I837" s="228"/>
      <c r="J837" s="228"/>
      <c r="K837" s="228"/>
      <c r="L837" s="228"/>
      <c r="M837" s="228"/>
      <c r="N837" s="228"/>
      <c r="O837" s="228"/>
      <c r="P837" s="228"/>
      <c r="Q837" s="228"/>
    </row>
    <row r="838">
      <c r="A838" s="228"/>
      <c r="B838" s="228"/>
      <c r="C838" s="228"/>
      <c r="D838" s="228"/>
      <c r="E838" s="228"/>
      <c r="F838" s="228"/>
      <c r="G838" s="228"/>
      <c r="H838" s="228"/>
      <c r="I838" s="228"/>
      <c r="J838" s="228"/>
      <c r="K838" s="228"/>
      <c r="L838" s="228"/>
      <c r="M838" s="228"/>
      <c r="N838" s="228"/>
      <c r="O838" s="228"/>
      <c r="P838" s="228"/>
      <c r="Q838" s="228"/>
    </row>
    <row r="839">
      <c r="A839" s="228"/>
      <c r="B839" s="228"/>
      <c r="C839" s="228"/>
      <c r="D839" s="228"/>
      <c r="E839" s="228"/>
      <c r="F839" s="228"/>
      <c r="G839" s="228"/>
      <c r="H839" s="228"/>
      <c r="I839" s="228"/>
      <c r="J839" s="228"/>
      <c r="K839" s="228"/>
      <c r="L839" s="228"/>
      <c r="M839" s="228"/>
      <c r="N839" s="228"/>
      <c r="O839" s="228"/>
      <c r="P839" s="228"/>
      <c r="Q839" s="228"/>
    </row>
    <row r="840">
      <c r="A840" s="228"/>
      <c r="B840" s="228"/>
      <c r="C840" s="228"/>
      <c r="D840" s="228"/>
      <c r="E840" s="228"/>
      <c r="F840" s="228"/>
      <c r="G840" s="228"/>
      <c r="H840" s="228"/>
      <c r="I840" s="228"/>
      <c r="J840" s="228"/>
      <c r="K840" s="228"/>
      <c r="L840" s="228"/>
      <c r="M840" s="228"/>
      <c r="N840" s="228"/>
      <c r="O840" s="228"/>
      <c r="P840" s="228"/>
      <c r="Q840" s="228"/>
    </row>
    <row r="841">
      <c r="A841" s="228"/>
      <c r="B841" s="228"/>
      <c r="C841" s="228"/>
      <c r="D841" s="228"/>
      <c r="E841" s="228"/>
      <c r="F841" s="228"/>
      <c r="G841" s="228"/>
      <c r="H841" s="228"/>
      <c r="I841" s="228"/>
      <c r="J841" s="228"/>
      <c r="K841" s="228"/>
      <c r="L841" s="228"/>
      <c r="M841" s="228"/>
      <c r="N841" s="228"/>
      <c r="O841" s="228"/>
      <c r="P841" s="228"/>
      <c r="Q841" s="228"/>
    </row>
    <row r="842">
      <c r="A842" s="228"/>
      <c r="B842" s="228"/>
      <c r="C842" s="228"/>
      <c r="D842" s="228"/>
      <c r="E842" s="228"/>
      <c r="F842" s="228"/>
      <c r="G842" s="228"/>
      <c r="H842" s="228"/>
      <c r="I842" s="228"/>
      <c r="J842" s="228"/>
      <c r="K842" s="228"/>
      <c r="L842" s="228"/>
      <c r="M842" s="228"/>
      <c r="N842" s="228"/>
      <c r="O842" s="228"/>
      <c r="P842" s="228"/>
      <c r="Q842" s="228"/>
    </row>
    <row r="843">
      <c r="A843" s="228"/>
      <c r="B843" s="228"/>
      <c r="C843" s="228"/>
      <c r="D843" s="228"/>
      <c r="E843" s="228"/>
      <c r="F843" s="228"/>
      <c r="G843" s="228"/>
      <c r="H843" s="228"/>
      <c r="I843" s="228"/>
      <c r="J843" s="228"/>
      <c r="K843" s="228"/>
      <c r="L843" s="228"/>
      <c r="M843" s="228"/>
      <c r="N843" s="228"/>
      <c r="O843" s="228"/>
      <c r="P843" s="228"/>
      <c r="Q843" s="228"/>
    </row>
    <row r="844">
      <c r="A844" s="228"/>
      <c r="B844" s="228"/>
      <c r="C844" s="228"/>
      <c r="D844" s="228"/>
      <c r="E844" s="228"/>
      <c r="F844" s="228"/>
      <c r="G844" s="228"/>
      <c r="H844" s="228"/>
      <c r="I844" s="228"/>
      <c r="J844" s="228"/>
      <c r="K844" s="228"/>
      <c r="L844" s="228"/>
      <c r="M844" s="228"/>
      <c r="N844" s="228"/>
      <c r="O844" s="228"/>
      <c r="P844" s="228"/>
      <c r="Q844" s="228"/>
    </row>
    <row r="845">
      <c r="A845" s="228"/>
      <c r="B845" s="228"/>
      <c r="C845" s="228"/>
      <c r="D845" s="228"/>
      <c r="E845" s="228"/>
      <c r="F845" s="228"/>
      <c r="G845" s="228"/>
      <c r="H845" s="228"/>
      <c r="I845" s="228"/>
      <c r="J845" s="228"/>
      <c r="K845" s="228"/>
      <c r="L845" s="228"/>
      <c r="M845" s="228"/>
      <c r="N845" s="228"/>
      <c r="O845" s="228"/>
      <c r="P845" s="228"/>
      <c r="Q845" s="228"/>
    </row>
    <row r="846">
      <c r="A846" s="228"/>
      <c r="B846" s="228"/>
      <c r="C846" s="228"/>
      <c r="D846" s="228"/>
      <c r="E846" s="228"/>
      <c r="F846" s="228"/>
      <c r="G846" s="228"/>
      <c r="H846" s="228"/>
      <c r="I846" s="228"/>
      <c r="J846" s="228"/>
      <c r="K846" s="228"/>
      <c r="L846" s="228"/>
      <c r="M846" s="228"/>
      <c r="N846" s="228"/>
      <c r="O846" s="228"/>
      <c r="P846" s="228"/>
      <c r="Q846" s="228"/>
    </row>
    <row r="847">
      <c r="A847" s="228"/>
      <c r="B847" s="228"/>
      <c r="C847" s="228"/>
      <c r="D847" s="228"/>
      <c r="E847" s="228"/>
      <c r="F847" s="228"/>
      <c r="G847" s="228"/>
      <c r="H847" s="228"/>
      <c r="I847" s="228"/>
      <c r="J847" s="228"/>
      <c r="K847" s="228"/>
      <c r="L847" s="228"/>
      <c r="M847" s="228"/>
      <c r="N847" s="228"/>
      <c r="O847" s="228"/>
      <c r="P847" s="228"/>
      <c r="Q847" s="228"/>
    </row>
    <row r="848">
      <c r="A848" s="228"/>
      <c r="B848" s="228"/>
      <c r="C848" s="228"/>
      <c r="D848" s="228"/>
      <c r="E848" s="228"/>
      <c r="F848" s="228"/>
      <c r="G848" s="228"/>
      <c r="H848" s="228"/>
      <c r="I848" s="228"/>
      <c r="J848" s="228"/>
      <c r="K848" s="228"/>
      <c r="L848" s="228"/>
      <c r="M848" s="228"/>
      <c r="N848" s="228"/>
      <c r="O848" s="228"/>
      <c r="P848" s="228"/>
      <c r="Q848" s="228"/>
    </row>
    <row r="849">
      <c r="A849" s="228"/>
      <c r="B849" s="228"/>
      <c r="C849" s="228"/>
      <c r="D849" s="228"/>
      <c r="E849" s="228"/>
      <c r="F849" s="228"/>
      <c r="G849" s="228"/>
      <c r="H849" s="228"/>
      <c r="I849" s="228"/>
      <c r="J849" s="228"/>
      <c r="K849" s="228"/>
      <c r="L849" s="228"/>
      <c r="M849" s="228"/>
      <c r="N849" s="228"/>
      <c r="O849" s="228"/>
      <c r="P849" s="228"/>
      <c r="Q849" s="228"/>
    </row>
    <row r="850">
      <c r="A850" s="228"/>
      <c r="B850" s="228"/>
      <c r="C850" s="228"/>
      <c r="D850" s="228"/>
      <c r="E850" s="228"/>
      <c r="F850" s="228"/>
      <c r="G850" s="228"/>
      <c r="H850" s="228"/>
      <c r="I850" s="228"/>
      <c r="J850" s="228"/>
      <c r="K850" s="228"/>
      <c r="L850" s="228"/>
      <c r="M850" s="228"/>
      <c r="N850" s="228"/>
      <c r="O850" s="228"/>
      <c r="P850" s="228"/>
      <c r="Q850" s="228"/>
    </row>
    <row r="851">
      <c r="A851" s="228"/>
      <c r="B851" s="228"/>
      <c r="C851" s="228"/>
      <c r="D851" s="228"/>
      <c r="E851" s="228"/>
      <c r="F851" s="228"/>
      <c r="G851" s="228"/>
      <c r="H851" s="228"/>
      <c r="I851" s="228"/>
      <c r="J851" s="228"/>
      <c r="K851" s="228"/>
      <c r="L851" s="228"/>
      <c r="M851" s="228"/>
      <c r="N851" s="228"/>
      <c r="O851" s="228"/>
      <c r="P851" s="228"/>
      <c r="Q851" s="228"/>
    </row>
    <row r="852">
      <c r="A852" s="228"/>
      <c r="B852" s="228"/>
      <c r="C852" s="228"/>
      <c r="D852" s="228"/>
      <c r="E852" s="228"/>
      <c r="F852" s="228"/>
      <c r="G852" s="228"/>
      <c r="H852" s="228"/>
      <c r="I852" s="228"/>
      <c r="J852" s="228"/>
      <c r="K852" s="228"/>
      <c r="L852" s="228"/>
      <c r="M852" s="228"/>
      <c r="N852" s="228"/>
      <c r="O852" s="228"/>
      <c r="P852" s="228"/>
      <c r="Q852" s="228"/>
    </row>
    <row r="853">
      <c r="A853" s="228"/>
      <c r="B853" s="228"/>
      <c r="C853" s="228"/>
      <c r="D853" s="228"/>
      <c r="E853" s="228"/>
      <c r="F853" s="228"/>
      <c r="G853" s="228"/>
      <c r="H853" s="228"/>
      <c r="I853" s="228"/>
      <c r="J853" s="228"/>
      <c r="K853" s="228"/>
      <c r="L853" s="228"/>
      <c r="M853" s="228"/>
      <c r="N853" s="228"/>
      <c r="O853" s="228"/>
      <c r="P853" s="228"/>
      <c r="Q853" s="228"/>
    </row>
    <row r="854">
      <c r="A854" s="228"/>
      <c r="B854" s="228"/>
      <c r="C854" s="228"/>
      <c r="D854" s="228"/>
      <c r="E854" s="228"/>
      <c r="F854" s="228"/>
      <c r="G854" s="228"/>
      <c r="H854" s="228"/>
      <c r="I854" s="228"/>
      <c r="J854" s="228"/>
      <c r="K854" s="228"/>
      <c r="L854" s="228"/>
      <c r="M854" s="228"/>
      <c r="N854" s="228"/>
      <c r="O854" s="228"/>
      <c r="P854" s="228"/>
      <c r="Q854" s="228"/>
    </row>
    <row r="855">
      <c r="A855" s="228"/>
      <c r="B855" s="228"/>
      <c r="C855" s="228"/>
      <c r="D855" s="228"/>
      <c r="E855" s="228"/>
      <c r="F855" s="228"/>
      <c r="G855" s="228"/>
      <c r="H855" s="228"/>
      <c r="I855" s="228"/>
      <c r="J855" s="228"/>
      <c r="K855" s="228"/>
      <c r="L855" s="228"/>
      <c r="M855" s="228"/>
      <c r="N855" s="228"/>
      <c r="O855" s="228"/>
      <c r="P855" s="228"/>
      <c r="Q855" s="228"/>
    </row>
    <row r="856">
      <c r="A856" s="228"/>
      <c r="B856" s="228"/>
      <c r="C856" s="228"/>
      <c r="D856" s="228"/>
      <c r="E856" s="228"/>
      <c r="F856" s="228"/>
      <c r="G856" s="228"/>
      <c r="H856" s="228"/>
      <c r="I856" s="228"/>
      <c r="J856" s="228"/>
      <c r="K856" s="228"/>
      <c r="L856" s="228"/>
      <c r="M856" s="228"/>
      <c r="N856" s="228"/>
      <c r="O856" s="228"/>
      <c r="P856" s="228"/>
      <c r="Q856" s="228"/>
    </row>
    <row r="857">
      <c r="A857" s="228"/>
      <c r="B857" s="228"/>
      <c r="C857" s="228"/>
      <c r="D857" s="228"/>
      <c r="E857" s="228"/>
      <c r="F857" s="228"/>
      <c r="G857" s="228"/>
      <c r="H857" s="228"/>
      <c r="I857" s="228"/>
      <c r="J857" s="228"/>
      <c r="K857" s="228"/>
      <c r="L857" s="228"/>
      <c r="M857" s="228"/>
      <c r="N857" s="228"/>
      <c r="O857" s="228"/>
      <c r="P857" s="228"/>
      <c r="Q857" s="228"/>
    </row>
    <row r="858">
      <c r="A858" s="228"/>
      <c r="B858" s="228"/>
      <c r="C858" s="228"/>
      <c r="D858" s="228"/>
      <c r="E858" s="228"/>
      <c r="F858" s="228"/>
      <c r="G858" s="228"/>
      <c r="H858" s="228"/>
      <c r="I858" s="228"/>
      <c r="J858" s="228"/>
      <c r="K858" s="228"/>
      <c r="L858" s="228"/>
      <c r="M858" s="228"/>
      <c r="N858" s="228"/>
      <c r="O858" s="228"/>
      <c r="P858" s="228"/>
      <c r="Q858" s="228"/>
    </row>
    <row r="859">
      <c r="A859" s="228"/>
      <c r="B859" s="228"/>
      <c r="C859" s="228"/>
      <c r="D859" s="228"/>
      <c r="E859" s="228"/>
      <c r="F859" s="228"/>
      <c r="G859" s="228"/>
      <c r="H859" s="228"/>
      <c r="I859" s="228"/>
      <c r="J859" s="228"/>
      <c r="K859" s="228"/>
      <c r="L859" s="228"/>
      <c r="M859" s="228"/>
      <c r="N859" s="228"/>
      <c r="O859" s="228"/>
      <c r="P859" s="228"/>
      <c r="Q859" s="228"/>
    </row>
    <row r="860">
      <c r="A860" s="228"/>
      <c r="B860" s="228"/>
      <c r="C860" s="228"/>
      <c r="D860" s="228"/>
      <c r="E860" s="228"/>
      <c r="F860" s="228"/>
      <c r="G860" s="228"/>
      <c r="H860" s="228"/>
      <c r="I860" s="228"/>
      <c r="J860" s="228"/>
      <c r="K860" s="228"/>
      <c r="L860" s="228"/>
      <c r="M860" s="228"/>
      <c r="N860" s="228"/>
      <c r="O860" s="228"/>
      <c r="P860" s="228"/>
      <c r="Q860" s="228"/>
    </row>
    <row r="861">
      <c r="A861" s="228"/>
      <c r="B861" s="228"/>
      <c r="C861" s="228"/>
      <c r="D861" s="228"/>
      <c r="E861" s="228"/>
      <c r="F861" s="228"/>
      <c r="G861" s="228"/>
      <c r="H861" s="228"/>
      <c r="I861" s="228"/>
      <c r="J861" s="228"/>
      <c r="K861" s="228"/>
      <c r="L861" s="228"/>
      <c r="M861" s="228"/>
      <c r="N861" s="228"/>
      <c r="O861" s="228"/>
      <c r="P861" s="228"/>
      <c r="Q861" s="228"/>
    </row>
    <row r="862">
      <c r="A862" s="228"/>
      <c r="B862" s="228"/>
      <c r="C862" s="228"/>
      <c r="D862" s="228"/>
      <c r="E862" s="228"/>
      <c r="F862" s="228"/>
      <c r="G862" s="228"/>
      <c r="H862" s="228"/>
      <c r="I862" s="228"/>
      <c r="J862" s="228"/>
      <c r="K862" s="228"/>
      <c r="L862" s="228"/>
      <c r="M862" s="228"/>
      <c r="N862" s="228"/>
      <c r="O862" s="228"/>
      <c r="P862" s="228"/>
      <c r="Q862" s="228"/>
    </row>
    <row r="863">
      <c r="A863" s="228"/>
      <c r="B863" s="228"/>
      <c r="C863" s="228"/>
      <c r="D863" s="228"/>
      <c r="E863" s="228"/>
      <c r="F863" s="228"/>
      <c r="G863" s="228"/>
      <c r="H863" s="228"/>
      <c r="I863" s="228"/>
      <c r="J863" s="228"/>
      <c r="K863" s="228"/>
      <c r="L863" s="228"/>
      <c r="M863" s="228"/>
      <c r="N863" s="228"/>
      <c r="O863" s="228"/>
      <c r="P863" s="228"/>
      <c r="Q863" s="228"/>
    </row>
    <row r="864">
      <c r="A864" s="228"/>
      <c r="B864" s="228"/>
      <c r="C864" s="228"/>
      <c r="D864" s="228"/>
      <c r="E864" s="228"/>
      <c r="F864" s="228"/>
      <c r="G864" s="228"/>
      <c r="H864" s="228"/>
      <c r="I864" s="228"/>
      <c r="J864" s="228"/>
      <c r="K864" s="228"/>
      <c r="L864" s="228"/>
      <c r="M864" s="228"/>
      <c r="N864" s="228"/>
      <c r="O864" s="228"/>
      <c r="P864" s="228"/>
      <c r="Q864" s="228"/>
    </row>
    <row r="865">
      <c r="A865" s="228"/>
      <c r="B865" s="228"/>
      <c r="C865" s="228"/>
      <c r="D865" s="228"/>
      <c r="E865" s="228"/>
      <c r="F865" s="228"/>
      <c r="G865" s="228"/>
      <c r="H865" s="228"/>
      <c r="I865" s="228"/>
      <c r="J865" s="228"/>
      <c r="K865" s="228"/>
      <c r="L865" s="228"/>
      <c r="M865" s="228"/>
      <c r="N865" s="228"/>
      <c r="O865" s="228"/>
      <c r="P865" s="228"/>
      <c r="Q865" s="228"/>
    </row>
    <row r="866">
      <c r="A866" s="228"/>
      <c r="B866" s="228"/>
      <c r="C866" s="228"/>
      <c r="D866" s="228"/>
      <c r="E866" s="228"/>
      <c r="F866" s="228"/>
      <c r="G866" s="228"/>
      <c r="H866" s="228"/>
      <c r="I866" s="228"/>
      <c r="J866" s="228"/>
      <c r="K866" s="228"/>
      <c r="L866" s="228"/>
      <c r="M866" s="228"/>
      <c r="N866" s="228"/>
      <c r="O866" s="228"/>
      <c r="P866" s="228"/>
      <c r="Q866" s="228"/>
    </row>
    <row r="867">
      <c r="A867" s="228"/>
      <c r="B867" s="228"/>
      <c r="C867" s="228"/>
      <c r="D867" s="228"/>
      <c r="E867" s="228"/>
      <c r="F867" s="228"/>
      <c r="G867" s="228"/>
      <c r="H867" s="228"/>
      <c r="I867" s="228"/>
      <c r="J867" s="228"/>
      <c r="K867" s="228"/>
      <c r="L867" s="228"/>
      <c r="M867" s="228"/>
      <c r="N867" s="228"/>
      <c r="O867" s="228"/>
      <c r="P867" s="228"/>
      <c r="Q867" s="228"/>
    </row>
    <row r="868">
      <c r="A868" s="228"/>
      <c r="B868" s="228"/>
      <c r="C868" s="228"/>
      <c r="D868" s="228"/>
      <c r="E868" s="228"/>
      <c r="F868" s="228"/>
      <c r="G868" s="228"/>
      <c r="H868" s="228"/>
      <c r="I868" s="228"/>
      <c r="J868" s="228"/>
      <c r="K868" s="228"/>
      <c r="L868" s="228"/>
      <c r="M868" s="228"/>
      <c r="N868" s="228"/>
      <c r="O868" s="228"/>
      <c r="P868" s="228"/>
      <c r="Q868" s="228"/>
    </row>
    <row r="869">
      <c r="A869" s="228"/>
      <c r="B869" s="228"/>
      <c r="C869" s="228"/>
      <c r="D869" s="228"/>
      <c r="E869" s="228"/>
      <c r="F869" s="228"/>
      <c r="G869" s="228"/>
      <c r="H869" s="228"/>
      <c r="I869" s="228"/>
      <c r="J869" s="228"/>
      <c r="K869" s="228"/>
      <c r="L869" s="228"/>
      <c r="M869" s="228"/>
      <c r="N869" s="228"/>
      <c r="O869" s="228"/>
      <c r="P869" s="228"/>
      <c r="Q869" s="228"/>
    </row>
    <row r="870">
      <c r="A870" s="228"/>
      <c r="B870" s="228"/>
      <c r="C870" s="228"/>
      <c r="D870" s="228"/>
      <c r="E870" s="228"/>
      <c r="F870" s="228"/>
      <c r="G870" s="228"/>
      <c r="H870" s="228"/>
      <c r="I870" s="228"/>
      <c r="J870" s="228"/>
      <c r="K870" s="228"/>
      <c r="L870" s="228"/>
      <c r="M870" s="228"/>
      <c r="N870" s="228"/>
      <c r="O870" s="228"/>
      <c r="P870" s="228"/>
      <c r="Q870" s="228"/>
    </row>
    <row r="871">
      <c r="A871" s="228"/>
      <c r="B871" s="228"/>
      <c r="C871" s="228"/>
      <c r="D871" s="228"/>
      <c r="E871" s="228"/>
      <c r="F871" s="228"/>
      <c r="G871" s="228"/>
      <c r="H871" s="228"/>
      <c r="I871" s="228"/>
      <c r="J871" s="228"/>
      <c r="K871" s="228"/>
      <c r="L871" s="228"/>
      <c r="M871" s="228"/>
      <c r="N871" s="228"/>
      <c r="O871" s="228"/>
      <c r="P871" s="228"/>
      <c r="Q871" s="228"/>
    </row>
    <row r="872">
      <c r="A872" s="228"/>
      <c r="B872" s="228"/>
      <c r="C872" s="228"/>
      <c r="D872" s="228"/>
      <c r="E872" s="228"/>
      <c r="F872" s="228"/>
      <c r="G872" s="228"/>
      <c r="H872" s="228"/>
      <c r="I872" s="228"/>
      <c r="J872" s="228"/>
      <c r="K872" s="228"/>
      <c r="L872" s="228"/>
      <c r="M872" s="228"/>
      <c r="N872" s="228"/>
      <c r="O872" s="228"/>
      <c r="P872" s="228"/>
      <c r="Q872" s="228"/>
    </row>
    <row r="873">
      <c r="A873" s="228"/>
      <c r="B873" s="228"/>
      <c r="C873" s="228"/>
      <c r="D873" s="228"/>
      <c r="E873" s="228"/>
      <c r="F873" s="228"/>
      <c r="G873" s="228"/>
      <c r="H873" s="228"/>
      <c r="I873" s="228"/>
      <c r="J873" s="228"/>
      <c r="K873" s="228"/>
      <c r="L873" s="228"/>
      <c r="M873" s="228"/>
      <c r="N873" s="228"/>
      <c r="O873" s="228"/>
      <c r="P873" s="228"/>
      <c r="Q873" s="228"/>
    </row>
    <row r="874">
      <c r="A874" s="228"/>
      <c r="B874" s="228"/>
      <c r="C874" s="228"/>
      <c r="D874" s="228"/>
      <c r="E874" s="228"/>
      <c r="F874" s="228"/>
      <c r="G874" s="228"/>
      <c r="H874" s="228"/>
      <c r="I874" s="228"/>
      <c r="J874" s="228"/>
      <c r="K874" s="228"/>
      <c r="L874" s="228"/>
      <c r="M874" s="228"/>
      <c r="N874" s="228"/>
      <c r="O874" s="228"/>
      <c r="P874" s="228"/>
      <c r="Q874" s="228"/>
    </row>
    <row r="875">
      <c r="A875" s="228"/>
      <c r="B875" s="228"/>
      <c r="C875" s="228"/>
      <c r="D875" s="228"/>
      <c r="E875" s="228"/>
      <c r="F875" s="228"/>
      <c r="G875" s="228"/>
      <c r="H875" s="228"/>
      <c r="I875" s="228"/>
      <c r="J875" s="228"/>
      <c r="K875" s="228"/>
      <c r="L875" s="228"/>
      <c r="M875" s="228"/>
      <c r="N875" s="228"/>
      <c r="O875" s="228"/>
      <c r="P875" s="228"/>
      <c r="Q875" s="228"/>
    </row>
    <row r="876">
      <c r="A876" s="228"/>
      <c r="B876" s="228"/>
      <c r="C876" s="228"/>
      <c r="D876" s="228"/>
      <c r="E876" s="228"/>
      <c r="F876" s="228"/>
      <c r="G876" s="228"/>
      <c r="H876" s="228"/>
      <c r="I876" s="228"/>
      <c r="J876" s="228"/>
      <c r="K876" s="228"/>
      <c r="L876" s="228"/>
      <c r="M876" s="228"/>
      <c r="N876" s="228"/>
      <c r="O876" s="228"/>
      <c r="P876" s="228"/>
      <c r="Q876" s="228"/>
    </row>
    <row r="877">
      <c r="A877" s="228"/>
      <c r="B877" s="228"/>
      <c r="C877" s="228"/>
      <c r="D877" s="228"/>
      <c r="E877" s="228"/>
      <c r="F877" s="228"/>
      <c r="G877" s="228"/>
      <c r="H877" s="228"/>
      <c r="I877" s="228"/>
      <c r="J877" s="228"/>
      <c r="K877" s="228"/>
      <c r="L877" s="228"/>
      <c r="M877" s="228"/>
      <c r="N877" s="228"/>
      <c r="O877" s="228"/>
      <c r="P877" s="228"/>
      <c r="Q877" s="228"/>
    </row>
    <row r="878">
      <c r="A878" s="228"/>
      <c r="B878" s="228"/>
      <c r="C878" s="228"/>
      <c r="D878" s="228"/>
      <c r="E878" s="228"/>
      <c r="F878" s="228"/>
      <c r="G878" s="228"/>
      <c r="H878" s="228"/>
      <c r="I878" s="228"/>
      <c r="J878" s="228"/>
      <c r="K878" s="228"/>
      <c r="L878" s="228"/>
      <c r="M878" s="228"/>
      <c r="N878" s="228"/>
      <c r="O878" s="228"/>
      <c r="P878" s="228"/>
      <c r="Q878" s="228"/>
    </row>
    <row r="879">
      <c r="A879" s="228"/>
      <c r="B879" s="228"/>
      <c r="C879" s="228"/>
      <c r="D879" s="228"/>
      <c r="E879" s="228"/>
      <c r="F879" s="228"/>
      <c r="G879" s="228"/>
      <c r="H879" s="228"/>
      <c r="I879" s="228"/>
      <c r="J879" s="228"/>
      <c r="K879" s="228"/>
      <c r="L879" s="228"/>
      <c r="M879" s="228"/>
      <c r="N879" s="228"/>
      <c r="O879" s="228"/>
      <c r="P879" s="228"/>
      <c r="Q879" s="228"/>
    </row>
    <row r="880">
      <c r="A880" s="228"/>
      <c r="B880" s="228"/>
      <c r="C880" s="228"/>
      <c r="D880" s="228"/>
      <c r="E880" s="228"/>
      <c r="F880" s="228"/>
      <c r="G880" s="228"/>
      <c r="H880" s="228"/>
      <c r="I880" s="228"/>
      <c r="J880" s="228"/>
      <c r="K880" s="228"/>
      <c r="L880" s="228"/>
      <c r="M880" s="228"/>
      <c r="N880" s="228"/>
      <c r="O880" s="228"/>
      <c r="P880" s="228"/>
      <c r="Q880" s="228"/>
    </row>
    <row r="881">
      <c r="A881" s="228"/>
      <c r="B881" s="228"/>
      <c r="C881" s="228"/>
      <c r="D881" s="228"/>
      <c r="E881" s="228"/>
      <c r="F881" s="228"/>
      <c r="G881" s="228"/>
      <c r="H881" s="228"/>
      <c r="I881" s="228"/>
      <c r="J881" s="228"/>
      <c r="K881" s="228"/>
      <c r="L881" s="228"/>
      <c r="M881" s="228"/>
      <c r="N881" s="228"/>
      <c r="O881" s="228"/>
      <c r="P881" s="228"/>
      <c r="Q881" s="228"/>
    </row>
    <row r="882">
      <c r="A882" s="228"/>
      <c r="B882" s="228"/>
      <c r="C882" s="228"/>
      <c r="D882" s="228"/>
      <c r="E882" s="228"/>
      <c r="F882" s="228"/>
      <c r="G882" s="228"/>
      <c r="H882" s="228"/>
      <c r="I882" s="228"/>
      <c r="J882" s="228"/>
      <c r="K882" s="228"/>
      <c r="L882" s="228"/>
      <c r="M882" s="228"/>
      <c r="N882" s="228"/>
      <c r="O882" s="228"/>
      <c r="P882" s="228"/>
      <c r="Q882" s="228"/>
    </row>
    <row r="883">
      <c r="A883" s="228"/>
      <c r="B883" s="228"/>
      <c r="C883" s="228"/>
      <c r="D883" s="228"/>
      <c r="E883" s="228"/>
      <c r="F883" s="228"/>
      <c r="G883" s="228"/>
      <c r="H883" s="228"/>
      <c r="I883" s="228"/>
      <c r="J883" s="228"/>
      <c r="K883" s="228"/>
      <c r="L883" s="228"/>
      <c r="M883" s="228"/>
      <c r="N883" s="228"/>
      <c r="O883" s="228"/>
      <c r="P883" s="228"/>
      <c r="Q883" s="228"/>
    </row>
    <row r="884">
      <c r="A884" s="228"/>
      <c r="B884" s="228"/>
      <c r="C884" s="228"/>
      <c r="D884" s="228"/>
      <c r="E884" s="228"/>
      <c r="F884" s="228"/>
      <c r="G884" s="228"/>
      <c r="H884" s="228"/>
      <c r="I884" s="228"/>
      <c r="J884" s="228"/>
      <c r="K884" s="228"/>
      <c r="L884" s="228"/>
      <c r="M884" s="228"/>
      <c r="N884" s="228"/>
      <c r="O884" s="228"/>
      <c r="P884" s="228"/>
      <c r="Q884" s="228"/>
    </row>
    <row r="885">
      <c r="A885" s="228"/>
      <c r="B885" s="228"/>
      <c r="C885" s="228"/>
      <c r="D885" s="228"/>
      <c r="E885" s="228"/>
      <c r="F885" s="228"/>
      <c r="G885" s="228"/>
      <c r="H885" s="228"/>
      <c r="I885" s="228"/>
      <c r="J885" s="228"/>
      <c r="K885" s="228"/>
      <c r="L885" s="228"/>
      <c r="M885" s="228"/>
      <c r="N885" s="228"/>
      <c r="O885" s="228"/>
      <c r="P885" s="228"/>
      <c r="Q885" s="228"/>
    </row>
    <row r="886">
      <c r="A886" s="228"/>
      <c r="B886" s="228"/>
      <c r="C886" s="228"/>
      <c r="D886" s="228"/>
      <c r="E886" s="228"/>
      <c r="F886" s="228"/>
      <c r="G886" s="228"/>
      <c r="H886" s="228"/>
      <c r="I886" s="228"/>
      <c r="J886" s="228"/>
      <c r="K886" s="228"/>
      <c r="L886" s="228"/>
      <c r="M886" s="228"/>
      <c r="N886" s="228"/>
      <c r="O886" s="228"/>
      <c r="P886" s="228"/>
      <c r="Q886" s="228"/>
    </row>
    <row r="887">
      <c r="A887" s="228"/>
      <c r="B887" s="228"/>
      <c r="C887" s="228"/>
      <c r="D887" s="228"/>
      <c r="E887" s="228"/>
      <c r="F887" s="228"/>
      <c r="G887" s="228"/>
      <c r="H887" s="228"/>
      <c r="I887" s="228"/>
      <c r="J887" s="228"/>
      <c r="K887" s="228"/>
      <c r="L887" s="228"/>
      <c r="M887" s="228"/>
      <c r="N887" s="228"/>
      <c r="O887" s="228"/>
      <c r="P887" s="228"/>
      <c r="Q887" s="228"/>
    </row>
    <row r="888">
      <c r="A888" s="228"/>
      <c r="B888" s="228"/>
      <c r="C888" s="228"/>
      <c r="D888" s="228"/>
      <c r="E888" s="228"/>
      <c r="F888" s="228"/>
      <c r="G888" s="228"/>
      <c r="H888" s="228"/>
      <c r="I888" s="228"/>
      <c r="J888" s="228"/>
      <c r="K888" s="228"/>
      <c r="L888" s="228"/>
      <c r="M888" s="228"/>
      <c r="N888" s="228"/>
      <c r="O888" s="228"/>
      <c r="P888" s="228"/>
      <c r="Q888" s="228"/>
    </row>
    <row r="889">
      <c r="A889" s="228"/>
      <c r="B889" s="228"/>
      <c r="C889" s="228"/>
      <c r="D889" s="228"/>
      <c r="E889" s="228"/>
      <c r="F889" s="228"/>
      <c r="G889" s="228"/>
      <c r="H889" s="228"/>
      <c r="I889" s="228"/>
      <c r="J889" s="228"/>
      <c r="K889" s="228"/>
      <c r="L889" s="228"/>
      <c r="M889" s="228"/>
      <c r="N889" s="228"/>
      <c r="O889" s="228"/>
      <c r="P889" s="228"/>
      <c r="Q889" s="228"/>
    </row>
    <row r="890">
      <c r="A890" s="228"/>
      <c r="B890" s="228"/>
      <c r="C890" s="228"/>
      <c r="D890" s="228"/>
      <c r="E890" s="228"/>
      <c r="F890" s="228"/>
      <c r="G890" s="228"/>
      <c r="H890" s="228"/>
      <c r="I890" s="228"/>
      <c r="J890" s="228"/>
      <c r="K890" s="228"/>
      <c r="L890" s="228"/>
      <c r="M890" s="228"/>
      <c r="N890" s="228"/>
      <c r="O890" s="228"/>
      <c r="P890" s="228"/>
      <c r="Q890" s="228"/>
    </row>
    <row r="891">
      <c r="A891" s="228"/>
      <c r="B891" s="228"/>
      <c r="C891" s="228"/>
      <c r="D891" s="228"/>
      <c r="E891" s="228"/>
      <c r="F891" s="228"/>
      <c r="G891" s="228"/>
      <c r="H891" s="228"/>
      <c r="I891" s="228"/>
      <c r="J891" s="228"/>
      <c r="K891" s="228"/>
      <c r="L891" s="228"/>
      <c r="M891" s="228"/>
      <c r="N891" s="228"/>
      <c r="O891" s="228"/>
      <c r="P891" s="228"/>
      <c r="Q891" s="228"/>
    </row>
    <row r="892">
      <c r="A892" s="228"/>
      <c r="B892" s="228"/>
      <c r="C892" s="228"/>
      <c r="D892" s="228"/>
      <c r="E892" s="228"/>
      <c r="F892" s="228"/>
      <c r="G892" s="228"/>
      <c r="H892" s="228"/>
      <c r="I892" s="228"/>
      <c r="J892" s="228"/>
      <c r="K892" s="228"/>
      <c r="L892" s="228"/>
      <c r="M892" s="228"/>
      <c r="N892" s="228"/>
      <c r="O892" s="228"/>
      <c r="P892" s="228"/>
      <c r="Q892" s="228"/>
    </row>
    <row r="893">
      <c r="A893" s="228"/>
      <c r="B893" s="228"/>
      <c r="C893" s="228"/>
      <c r="D893" s="228"/>
      <c r="E893" s="228"/>
      <c r="F893" s="228"/>
      <c r="G893" s="228"/>
      <c r="H893" s="228"/>
      <c r="I893" s="228"/>
      <c r="J893" s="228"/>
      <c r="K893" s="228"/>
      <c r="L893" s="228"/>
      <c r="M893" s="228"/>
      <c r="N893" s="228"/>
      <c r="O893" s="228"/>
      <c r="P893" s="228"/>
      <c r="Q893" s="228"/>
    </row>
    <row r="894">
      <c r="A894" s="228"/>
      <c r="B894" s="228"/>
      <c r="C894" s="228"/>
      <c r="D894" s="228"/>
      <c r="E894" s="228"/>
      <c r="F894" s="228"/>
      <c r="G894" s="228"/>
      <c r="H894" s="228"/>
      <c r="I894" s="228"/>
      <c r="J894" s="228"/>
      <c r="K894" s="228"/>
      <c r="L894" s="228"/>
      <c r="M894" s="228"/>
      <c r="N894" s="228"/>
      <c r="O894" s="228"/>
      <c r="P894" s="228"/>
      <c r="Q894" s="228"/>
    </row>
    <row r="895">
      <c r="A895" s="228"/>
      <c r="B895" s="228"/>
      <c r="C895" s="228"/>
      <c r="D895" s="228"/>
      <c r="E895" s="228"/>
      <c r="F895" s="228"/>
      <c r="G895" s="228"/>
      <c r="H895" s="228"/>
      <c r="I895" s="228"/>
      <c r="J895" s="228"/>
      <c r="K895" s="228"/>
      <c r="L895" s="228"/>
      <c r="M895" s="228"/>
      <c r="N895" s="228"/>
      <c r="O895" s="228"/>
      <c r="P895" s="228"/>
      <c r="Q895" s="228"/>
    </row>
    <row r="896">
      <c r="A896" s="228"/>
      <c r="B896" s="228"/>
      <c r="C896" s="228"/>
      <c r="D896" s="228"/>
      <c r="E896" s="228"/>
      <c r="F896" s="228"/>
      <c r="G896" s="228"/>
      <c r="H896" s="228"/>
      <c r="I896" s="228"/>
      <c r="J896" s="228"/>
      <c r="K896" s="228"/>
      <c r="L896" s="228"/>
      <c r="M896" s="228"/>
      <c r="N896" s="228"/>
      <c r="O896" s="228"/>
      <c r="P896" s="228"/>
      <c r="Q896" s="228"/>
    </row>
    <row r="897">
      <c r="A897" s="228"/>
      <c r="B897" s="228"/>
      <c r="C897" s="228"/>
      <c r="D897" s="228"/>
      <c r="E897" s="228"/>
      <c r="F897" s="228"/>
      <c r="G897" s="228"/>
      <c r="H897" s="228"/>
      <c r="I897" s="228"/>
      <c r="J897" s="228"/>
      <c r="K897" s="228"/>
      <c r="L897" s="228"/>
      <c r="M897" s="228"/>
      <c r="N897" s="228"/>
      <c r="O897" s="228"/>
      <c r="P897" s="228"/>
      <c r="Q897" s="228"/>
    </row>
    <row r="898">
      <c r="A898" s="228"/>
      <c r="B898" s="228"/>
      <c r="C898" s="228"/>
      <c r="D898" s="228"/>
      <c r="E898" s="228"/>
      <c r="F898" s="228"/>
      <c r="G898" s="228"/>
      <c r="H898" s="228"/>
      <c r="I898" s="228"/>
      <c r="J898" s="228"/>
      <c r="K898" s="228"/>
      <c r="L898" s="228"/>
      <c r="M898" s="228"/>
      <c r="N898" s="228"/>
      <c r="O898" s="228"/>
      <c r="P898" s="228"/>
      <c r="Q898" s="228"/>
    </row>
    <row r="899">
      <c r="A899" s="228"/>
      <c r="B899" s="228"/>
      <c r="C899" s="228"/>
      <c r="D899" s="228"/>
      <c r="E899" s="228"/>
      <c r="F899" s="228"/>
      <c r="G899" s="228"/>
      <c r="H899" s="228"/>
      <c r="I899" s="228"/>
      <c r="J899" s="228"/>
      <c r="K899" s="228"/>
      <c r="L899" s="228"/>
      <c r="M899" s="228"/>
      <c r="N899" s="228"/>
      <c r="O899" s="228"/>
      <c r="P899" s="228"/>
      <c r="Q899" s="228"/>
    </row>
    <row r="900">
      <c r="A900" s="228"/>
      <c r="B900" s="228"/>
      <c r="C900" s="228"/>
      <c r="D900" s="228"/>
      <c r="E900" s="228"/>
      <c r="F900" s="228"/>
      <c r="G900" s="228"/>
      <c r="H900" s="228"/>
      <c r="I900" s="228"/>
      <c r="J900" s="228"/>
      <c r="K900" s="228"/>
      <c r="L900" s="228"/>
      <c r="M900" s="228"/>
      <c r="N900" s="228"/>
      <c r="O900" s="228"/>
      <c r="P900" s="228"/>
      <c r="Q900" s="228"/>
    </row>
    <row r="901">
      <c r="A901" s="228"/>
      <c r="B901" s="228"/>
      <c r="C901" s="228"/>
      <c r="D901" s="228"/>
      <c r="E901" s="228"/>
      <c r="F901" s="228"/>
      <c r="G901" s="228"/>
      <c r="H901" s="228"/>
      <c r="I901" s="228"/>
      <c r="J901" s="228"/>
      <c r="K901" s="228"/>
      <c r="L901" s="228"/>
      <c r="M901" s="228"/>
      <c r="N901" s="228"/>
      <c r="O901" s="228"/>
      <c r="P901" s="228"/>
      <c r="Q901" s="228"/>
    </row>
    <row r="902">
      <c r="A902" s="228"/>
      <c r="B902" s="228"/>
      <c r="C902" s="228"/>
      <c r="D902" s="228"/>
      <c r="E902" s="228"/>
      <c r="F902" s="228"/>
      <c r="G902" s="228"/>
      <c r="H902" s="228"/>
      <c r="I902" s="228"/>
      <c r="J902" s="228"/>
      <c r="K902" s="228"/>
      <c r="L902" s="228"/>
      <c r="M902" s="228"/>
      <c r="N902" s="228"/>
      <c r="O902" s="228"/>
      <c r="P902" s="228"/>
      <c r="Q902" s="228"/>
    </row>
    <row r="903">
      <c r="A903" s="228"/>
      <c r="B903" s="228"/>
      <c r="C903" s="228"/>
      <c r="D903" s="228"/>
      <c r="E903" s="228"/>
      <c r="F903" s="228"/>
      <c r="G903" s="228"/>
      <c r="H903" s="228"/>
      <c r="I903" s="228"/>
      <c r="J903" s="228"/>
      <c r="K903" s="228"/>
      <c r="L903" s="228"/>
      <c r="M903" s="228"/>
      <c r="N903" s="228"/>
      <c r="O903" s="228"/>
      <c r="P903" s="228"/>
      <c r="Q903" s="228"/>
    </row>
    <row r="904">
      <c r="A904" s="228"/>
      <c r="B904" s="228"/>
      <c r="C904" s="228"/>
      <c r="D904" s="228"/>
      <c r="E904" s="228"/>
      <c r="F904" s="228"/>
      <c r="G904" s="228"/>
      <c r="H904" s="228"/>
      <c r="I904" s="228"/>
      <c r="J904" s="228"/>
      <c r="K904" s="228"/>
      <c r="L904" s="228"/>
      <c r="M904" s="228"/>
      <c r="N904" s="228"/>
      <c r="O904" s="228"/>
      <c r="P904" s="228"/>
      <c r="Q904" s="228"/>
    </row>
    <row r="905">
      <c r="A905" s="228"/>
      <c r="B905" s="228"/>
      <c r="C905" s="228"/>
      <c r="D905" s="228"/>
      <c r="E905" s="228"/>
      <c r="F905" s="228"/>
      <c r="G905" s="228"/>
      <c r="H905" s="228"/>
      <c r="I905" s="228"/>
      <c r="J905" s="228"/>
      <c r="K905" s="228"/>
      <c r="L905" s="228"/>
      <c r="M905" s="228"/>
      <c r="N905" s="228"/>
      <c r="O905" s="228"/>
      <c r="P905" s="228"/>
      <c r="Q905" s="228"/>
    </row>
    <row r="906">
      <c r="A906" s="228"/>
      <c r="B906" s="228"/>
      <c r="C906" s="228"/>
      <c r="D906" s="228"/>
      <c r="E906" s="228"/>
      <c r="F906" s="228"/>
      <c r="G906" s="228"/>
      <c r="H906" s="228"/>
      <c r="I906" s="228"/>
      <c r="J906" s="228"/>
      <c r="K906" s="228"/>
      <c r="L906" s="228"/>
      <c r="M906" s="228"/>
      <c r="N906" s="228"/>
      <c r="O906" s="228"/>
      <c r="P906" s="228"/>
      <c r="Q906" s="228"/>
    </row>
    <row r="907">
      <c r="A907" s="228"/>
      <c r="B907" s="228"/>
      <c r="C907" s="228"/>
      <c r="D907" s="228"/>
      <c r="E907" s="228"/>
      <c r="F907" s="228"/>
      <c r="G907" s="228"/>
      <c r="H907" s="228"/>
      <c r="I907" s="228"/>
      <c r="J907" s="228"/>
      <c r="K907" s="228"/>
      <c r="L907" s="228"/>
      <c r="M907" s="228"/>
      <c r="N907" s="228"/>
      <c r="O907" s="228"/>
      <c r="P907" s="228"/>
      <c r="Q907" s="228"/>
    </row>
    <row r="908">
      <c r="A908" s="228"/>
      <c r="B908" s="228"/>
      <c r="C908" s="228"/>
      <c r="D908" s="228"/>
      <c r="E908" s="228"/>
      <c r="F908" s="228"/>
      <c r="G908" s="228"/>
      <c r="H908" s="228"/>
      <c r="I908" s="228"/>
      <c r="J908" s="228"/>
      <c r="K908" s="228"/>
      <c r="L908" s="228"/>
      <c r="M908" s="228"/>
      <c r="N908" s="228"/>
      <c r="O908" s="228"/>
      <c r="P908" s="228"/>
      <c r="Q908" s="228"/>
    </row>
    <row r="909">
      <c r="A909" s="228"/>
      <c r="B909" s="228"/>
      <c r="C909" s="228"/>
      <c r="D909" s="228"/>
      <c r="E909" s="228"/>
      <c r="F909" s="228"/>
      <c r="G909" s="228"/>
      <c r="H909" s="228"/>
      <c r="I909" s="228"/>
      <c r="J909" s="228"/>
      <c r="K909" s="228"/>
      <c r="L909" s="228"/>
      <c r="M909" s="228"/>
      <c r="N909" s="228"/>
      <c r="O909" s="228"/>
      <c r="P909" s="228"/>
      <c r="Q909" s="228"/>
    </row>
    <row r="910">
      <c r="A910" s="228"/>
      <c r="B910" s="228"/>
      <c r="C910" s="228"/>
      <c r="D910" s="228"/>
      <c r="E910" s="228"/>
      <c r="F910" s="228"/>
      <c r="G910" s="228"/>
      <c r="H910" s="228"/>
      <c r="I910" s="228"/>
      <c r="J910" s="228"/>
      <c r="K910" s="228"/>
      <c r="L910" s="228"/>
      <c r="M910" s="228"/>
      <c r="N910" s="228"/>
      <c r="O910" s="228"/>
      <c r="P910" s="228"/>
      <c r="Q910" s="228"/>
    </row>
    <row r="911">
      <c r="A911" s="228"/>
      <c r="B911" s="228"/>
      <c r="C911" s="228"/>
      <c r="D911" s="228"/>
      <c r="E911" s="228"/>
      <c r="F911" s="228"/>
      <c r="G911" s="228"/>
      <c r="H911" s="228"/>
      <c r="I911" s="228"/>
      <c r="J911" s="228"/>
      <c r="K911" s="228"/>
      <c r="L911" s="228"/>
      <c r="M911" s="228"/>
      <c r="N911" s="228"/>
      <c r="O911" s="228"/>
      <c r="P911" s="228"/>
      <c r="Q911" s="228"/>
    </row>
    <row r="912">
      <c r="A912" s="228"/>
      <c r="B912" s="228"/>
      <c r="C912" s="228"/>
      <c r="D912" s="228"/>
      <c r="E912" s="228"/>
      <c r="F912" s="228"/>
      <c r="G912" s="228"/>
      <c r="H912" s="228"/>
      <c r="I912" s="228"/>
      <c r="J912" s="228"/>
      <c r="K912" s="228"/>
      <c r="L912" s="228"/>
      <c r="M912" s="228"/>
      <c r="N912" s="228"/>
      <c r="O912" s="228"/>
      <c r="P912" s="228"/>
      <c r="Q912" s="228"/>
    </row>
    <row r="913">
      <c r="A913" s="228"/>
      <c r="B913" s="228"/>
      <c r="C913" s="228"/>
      <c r="D913" s="228"/>
      <c r="E913" s="228"/>
      <c r="F913" s="228"/>
      <c r="G913" s="228"/>
      <c r="H913" s="228"/>
      <c r="I913" s="228"/>
      <c r="J913" s="228"/>
      <c r="K913" s="228"/>
      <c r="L913" s="228"/>
      <c r="M913" s="228"/>
      <c r="N913" s="228"/>
      <c r="O913" s="228"/>
      <c r="P913" s="228"/>
      <c r="Q913" s="228"/>
    </row>
    <row r="914">
      <c r="A914" s="228"/>
      <c r="B914" s="228"/>
      <c r="C914" s="228"/>
      <c r="D914" s="228"/>
      <c r="E914" s="228"/>
      <c r="F914" s="228"/>
      <c r="G914" s="228"/>
      <c r="H914" s="228"/>
      <c r="I914" s="228"/>
      <c r="J914" s="228"/>
      <c r="K914" s="228"/>
      <c r="L914" s="228"/>
      <c r="M914" s="228"/>
      <c r="N914" s="228"/>
      <c r="O914" s="228"/>
      <c r="P914" s="228"/>
      <c r="Q914" s="228"/>
    </row>
    <row r="915">
      <c r="A915" s="228"/>
      <c r="B915" s="228"/>
      <c r="C915" s="228"/>
      <c r="D915" s="228"/>
      <c r="E915" s="228"/>
      <c r="F915" s="228"/>
      <c r="G915" s="228"/>
      <c r="H915" s="228"/>
      <c r="I915" s="228"/>
      <c r="J915" s="228"/>
      <c r="K915" s="228"/>
      <c r="L915" s="228"/>
      <c r="M915" s="228"/>
      <c r="N915" s="228"/>
      <c r="O915" s="228"/>
      <c r="P915" s="228"/>
      <c r="Q915" s="228"/>
    </row>
    <row r="916">
      <c r="A916" s="228"/>
      <c r="B916" s="228"/>
      <c r="C916" s="228"/>
      <c r="D916" s="228"/>
      <c r="E916" s="228"/>
      <c r="F916" s="228"/>
      <c r="G916" s="228"/>
      <c r="H916" s="228"/>
      <c r="I916" s="228"/>
      <c r="J916" s="228"/>
      <c r="K916" s="228"/>
      <c r="L916" s="228"/>
      <c r="M916" s="228"/>
      <c r="N916" s="228"/>
      <c r="O916" s="228"/>
      <c r="P916" s="228"/>
      <c r="Q916" s="228"/>
    </row>
    <row r="917">
      <c r="A917" s="228"/>
      <c r="B917" s="228"/>
      <c r="C917" s="228"/>
      <c r="D917" s="228"/>
      <c r="E917" s="228"/>
      <c r="F917" s="228"/>
      <c r="G917" s="228"/>
      <c r="H917" s="228"/>
      <c r="I917" s="228"/>
      <c r="J917" s="228"/>
      <c r="K917" s="228"/>
      <c r="L917" s="228"/>
      <c r="M917" s="228"/>
      <c r="N917" s="228"/>
      <c r="O917" s="228"/>
      <c r="P917" s="228"/>
      <c r="Q917" s="228"/>
    </row>
    <row r="918">
      <c r="A918" s="228"/>
      <c r="B918" s="228"/>
      <c r="C918" s="228"/>
      <c r="D918" s="228"/>
      <c r="E918" s="228"/>
      <c r="F918" s="228"/>
      <c r="G918" s="228"/>
      <c r="H918" s="228"/>
      <c r="I918" s="228"/>
      <c r="J918" s="228"/>
      <c r="K918" s="228"/>
      <c r="L918" s="228"/>
      <c r="M918" s="228"/>
      <c r="N918" s="228"/>
      <c r="O918" s="228"/>
      <c r="P918" s="228"/>
      <c r="Q918" s="228"/>
    </row>
    <row r="919">
      <c r="A919" s="228"/>
      <c r="B919" s="228"/>
      <c r="C919" s="228"/>
      <c r="D919" s="228"/>
      <c r="E919" s="228"/>
      <c r="F919" s="228"/>
      <c r="G919" s="228"/>
      <c r="H919" s="228"/>
      <c r="I919" s="228"/>
      <c r="J919" s="228"/>
      <c r="K919" s="228"/>
      <c r="L919" s="228"/>
      <c r="M919" s="228"/>
      <c r="N919" s="228"/>
      <c r="O919" s="228"/>
      <c r="P919" s="228"/>
      <c r="Q919" s="228"/>
    </row>
    <row r="920">
      <c r="A920" s="228"/>
      <c r="B920" s="228"/>
      <c r="C920" s="228"/>
      <c r="D920" s="228"/>
      <c r="E920" s="228"/>
      <c r="F920" s="228"/>
      <c r="G920" s="228"/>
      <c r="H920" s="228"/>
      <c r="I920" s="228"/>
      <c r="J920" s="228"/>
      <c r="K920" s="228"/>
      <c r="L920" s="228"/>
      <c r="M920" s="228"/>
      <c r="N920" s="228"/>
      <c r="O920" s="228"/>
      <c r="P920" s="228"/>
      <c r="Q920" s="228"/>
    </row>
    <row r="921">
      <c r="A921" s="228"/>
      <c r="B921" s="228"/>
      <c r="C921" s="228"/>
      <c r="D921" s="228"/>
      <c r="E921" s="228"/>
      <c r="F921" s="228"/>
      <c r="G921" s="228"/>
      <c r="H921" s="228"/>
      <c r="I921" s="228"/>
      <c r="J921" s="228"/>
      <c r="K921" s="228"/>
      <c r="L921" s="228"/>
      <c r="M921" s="228"/>
      <c r="N921" s="228"/>
      <c r="O921" s="228"/>
      <c r="P921" s="228"/>
      <c r="Q921" s="228"/>
    </row>
    <row r="922">
      <c r="A922" s="228"/>
      <c r="B922" s="228"/>
      <c r="C922" s="228"/>
      <c r="D922" s="228"/>
      <c r="E922" s="228"/>
      <c r="F922" s="228"/>
      <c r="G922" s="228"/>
      <c r="H922" s="228"/>
      <c r="I922" s="228"/>
      <c r="J922" s="228"/>
      <c r="K922" s="228"/>
      <c r="L922" s="228"/>
      <c r="M922" s="228"/>
      <c r="N922" s="228"/>
      <c r="O922" s="228"/>
      <c r="P922" s="228"/>
      <c r="Q922" s="228"/>
    </row>
    <row r="923">
      <c r="A923" s="228"/>
      <c r="B923" s="228"/>
      <c r="C923" s="228"/>
      <c r="D923" s="228"/>
      <c r="E923" s="228"/>
      <c r="F923" s="228"/>
      <c r="G923" s="228"/>
      <c r="H923" s="228"/>
      <c r="I923" s="228"/>
      <c r="J923" s="228"/>
      <c r="K923" s="228"/>
      <c r="L923" s="228"/>
      <c r="M923" s="228"/>
      <c r="N923" s="228"/>
      <c r="O923" s="228"/>
      <c r="P923" s="228"/>
      <c r="Q923" s="228"/>
    </row>
    <row r="924">
      <c r="A924" s="228"/>
      <c r="B924" s="228"/>
      <c r="C924" s="228"/>
      <c r="D924" s="228"/>
      <c r="E924" s="228"/>
      <c r="F924" s="228"/>
      <c r="G924" s="228"/>
      <c r="H924" s="228"/>
      <c r="I924" s="228"/>
      <c r="J924" s="228"/>
      <c r="K924" s="228"/>
      <c r="L924" s="228"/>
      <c r="M924" s="228"/>
      <c r="N924" s="228"/>
      <c r="O924" s="228"/>
      <c r="P924" s="228"/>
      <c r="Q924" s="228"/>
    </row>
    <row r="925">
      <c r="A925" s="228"/>
      <c r="B925" s="228"/>
      <c r="C925" s="228"/>
      <c r="D925" s="228"/>
      <c r="E925" s="228"/>
      <c r="F925" s="228"/>
      <c r="G925" s="228"/>
      <c r="H925" s="228"/>
      <c r="I925" s="228"/>
      <c r="J925" s="228"/>
      <c r="K925" s="228"/>
      <c r="L925" s="228"/>
      <c r="M925" s="228"/>
      <c r="N925" s="228"/>
      <c r="O925" s="228"/>
      <c r="P925" s="228"/>
      <c r="Q925" s="228"/>
    </row>
    <row r="926">
      <c r="A926" s="228"/>
      <c r="B926" s="228"/>
      <c r="C926" s="228"/>
      <c r="D926" s="228"/>
      <c r="E926" s="228"/>
      <c r="F926" s="228"/>
      <c r="G926" s="228"/>
      <c r="H926" s="228"/>
      <c r="I926" s="228"/>
      <c r="J926" s="228"/>
      <c r="K926" s="228"/>
      <c r="L926" s="228"/>
      <c r="M926" s="228"/>
      <c r="N926" s="228"/>
      <c r="O926" s="228"/>
      <c r="P926" s="228"/>
      <c r="Q926" s="228"/>
    </row>
    <row r="927">
      <c r="A927" s="228"/>
      <c r="B927" s="228"/>
      <c r="C927" s="228"/>
      <c r="D927" s="228"/>
      <c r="E927" s="228"/>
      <c r="F927" s="228"/>
      <c r="G927" s="228"/>
      <c r="H927" s="228"/>
      <c r="I927" s="228"/>
      <c r="J927" s="228"/>
      <c r="K927" s="228"/>
      <c r="L927" s="228"/>
      <c r="M927" s="228"/>
      <c r="N927" s="228"/>
      <c r="O927" s="228"/>
      <c r="P927" s="228"/>
      <c r="Q927" s="228"/>
    </row>
    <row r="928">
      <c r="A928" s="228"/>
      <c r="B928" s="228"/>
      <c r="C928" s="228"/>
      <c r="D928" s="228"/>
      <c r="E928" s="228"/>
      <c r="F928" s="228"/>
      <c r="G928" s="228"/>
      <c r="H928" s="228"/>
      <c r="I928" s="228"/>
      <c r="J928" s="228"/>
      <c r="K928" s="228"/>
      <c r="L928" s="228"/>
      <c r="M928" s="228"/>
      <c r="N928" s="228"/>
      <c r="O928" s="228"/>
      <c r="P928" s="228"/>
      <c r="Q928" s="228"/>
    </row>
    <row r="929">
      <c r="A929" s="228"/>
      <c r="B929" s="228"/>
      <c r="C929" s="228"/>
      <c r="D929" s="228"/>
      <c r="E929" s="228"/>
      <c r="F929" s="228"/>
      <c r="G929" s="228"/>
      <c r="H929" s="228"/>
      <c r="I929" s="228"/>
      <c r="J929" s="228"/>
      <c r="K929" s="228"/>
      <c r="L929" s="228"/>
      <c r="M929" s="228"/>
      <c r="N929" s="228"/>
      <c r="O929" s="228"/>
      <c r="P929" s="228"/>
      <c r="Q929" s="228"/>
    </row>
    <row r="930">
      <c r="A930" s="228"/>
      <c r="B930" s="228"/>
      <c r="C930" s="228"/>
      <c r="D930" s="228"/>
      <c r="E930" s="228"/>
      <c r="F930" s="228"/>
      <c r="G930" s="228"/>
      <c r="H930" s="228"/>
      <c r="I930" s="228"/>
      <c r="J930" s="228"/>
      <c r="K930" s="228"/>
      <c r="L930" s="228"/>
      <c r="M930" s="228"/>
      <c r="N930" s="228"/>
      <c r="O930" s="228"/>
      <c r="P930" s="228"/>
      <c r="Q930" s="228"/>
    </row>
    <row r="931">
      <c r="A931" s="228"/>
      <c r="B931" s="228"/>
      <c r="C931" s="228"/>
      <c r="D931" s="228"/>
      <c r="E931" s="228"/>
      <c r="F931" s="228"/>
      <c r="G931" s="228"/>
      <c r="H931" s="228"/>
      <c r="I931" s="228"/>
      <c r="J931" s="228"/>
      <c r="K931" s="228"/>
      <c r="L931" s="228"/>
      <c r="M931" s="228"/>
      <c r="N931" s="228"/>
      <c r="O931" s="228"/>
      <c r="P931" s="228"/>
      <c r="Q931" s="228"/>
    </row>
    <row r="932">
      <c r="A932" s="228"/>
      <c r="B932" s="228"/>
      <c r="C932" s="228"/>
      <c r="D932" s="228"/>
      <c r="E932" s="228"/>
      <c r="F932" s="228"/>
      <c r="G932" s="228"/>
      <c r="H932" s="228"/>
      <c r="I932" s="228"/>
      <c r="J932" s="228"/>
      <c r="K932" s="228"/>
      <c r="L932" s="228"/>
      <c r="M932" s="228"/>
      <c r="N932" s="228"/>
      <c r="O932" s="228"/>
      <c r="P932" s="228"/>
      <c r="Q932" s="228"/>
    </row>
    <row r="933">
      <c r="A933" s="228"/>
      <c r="B933" s="228"/>
      <c r="C933" s="228"/>
      <c r="D933" s="228"/>
      <c r="E933" s="228"/>
      <c r="F933" s="228"/>
      <c r="G933" s="228"/>
      <c r="H933" s="228"/>
      <c r="I933" s="228"/>
      <c r="J933" s="228"/>
      <c r="K933" s="228"/>
      <c r="L933" s="228"/>
      <c r="M933" s="228"/>
      <c r="N933" s="228"/>
      <c r="O933" s="228"/>
      <c r="P933" s="228"/>
      <c r="Q933" s="228"/>
    </row>
    <row r="934">
      <c r="A934" s="228"/>
      <c r="B934" s="228"/>
      <c r="C934" s="228"/>
      <c r="D934" s="228"/>
      <c r="E934" s="228"/>
      <c r="F934" s="228"/>
      <c r="G934" s="228"/>
      <c r="H934" s="228"/>
      <c r="I934" s="228"/>
      <c r="J934" s="228"/>
      <c r="K934" s="228"/>
      <c r="L934" s="228"/>
      <c r="M934" s="228"/>
      <c r="N934" s="228"/>
      <c r="O934" s="228"/>
      <c r="P934" s="228"/>
      <c r="Q934" s="228"/>
    </row>
    <row r="935">
      <c r="A935" s="228"/>
      <c r="B935" s="228"/>
      <c r="C935" s="228"/>
      <c r="D935" s="228"/>
      <c r="E935" s="228"/>
      <c r="F935" s="228"/>
      <c r="G935" s="228"/>
      <c r="H935" s="228"/>
      <c r="I935" s="228"/>
      <c r="J935" s="228"/>
      <c r="K935" s="228"/>
      <c r="L935" s="228"/>
      <c r="M935" s="228"/>
      <c r="N935" s="228"/>
      <c r="O935" s="228"/>
      <c r="P935" s="228"/>
      <c r="Q935" s="228"/>
    </row>
    <row r="936">
      <c r="A936" s="228"/>
      <c r="B936" s="228"/>
      <c r="C936" s="228"/>
      <c r="D936" s="228"/>
      <c r="E936" s="228"/>
      <c r="F936" s="228"/>
      <c r="G936" s="228"/>
      <c r="H936" s="228"/>
      <c r="I936" s="228"/>
      <c r="J936" s="228"/>
      <c r="K936" s="228"/>
      <c r="L936" s="228"/>
      <c r="M936" s="228"/>
      <c r="N936" s="228"/>
      <c r="O936" s="228"/>
      <c r="P936" s="228"/>
      <c r="Q936" s="228"/>
    </row>
    <row r="937">
      <c r="A937" s="228"/>
      <c r="B937" s="228"/>
      <c r="C937" s="228"/>
      <c r="D937" s="228"/>
      <c r="E937" s="228"/>
      <c r="F937" s="228"/>
      <c r="G937" s="228"/>
      <c r="H937" s="228"/>
      <c r="I937" s="228"/>
      <c r="J937" s="228"/>
      <c r="K937" s="228"/>
      <c r="L937" s="228"/>
      <c r="M937" s="228"/>
      <c r="N937" s="228"/>
      <c r="O937" s="228"/>
      <c r="P937" s="228"/>
      <c r="Q937" s="228"/>
    </row>
    <row r="938">
      <c r="A938" s="228"/>
      <c r="B938" s="228"/>
      <c r="C938" s="228"/>
      <c r="D938" s="228"/>
      <c r="E938" s="228"/>
      <c r="F938" s="228"/>
      <c r="G938" s="228"/>
      <c r="H938" s="228"/>
      <c r="I938" s="228"/>
      <c r="J938" s="228"/>
      <c r="K938" s="228"/>
      <c r="L938" s="228"/>
      <c r="M938" s="228"/>
      <c r="N938" s="228"/>
      <c r="O938" s="228"/>
      <c r="P938" s="228"/>
      <c r="Q938" s="228"/>
    </row>
    <row r="939">
      <c r="A939" s="228"/>
      <c r="B939" s="228"/>
      <c r="C939" s="228"/>
      <c r="D939" s="228"/>
      <c r="E939" s="228"/>
      <c r="F939" s="228"/>
      <c r="G939" s="228"/>
      <c r="H939" s="228"/>
      <c r="I939" s="228"/>
      <c r="J939" s="228"/>
      <c r="K939" s="228"/>
      <c r="L939" s="228"/>
      <c r="M939" s="228"/>
      <c r="N939" s="228"/>
      <c r="O939" s="228"/>
      <c r="P939" s="228"/>
      <c r="Q939" s="228"/>
    </row>
    <row r="940">
      <c r="A940" s="228"/>
      <c r="B940" s="228"/>
      <c r="C940" s="228"/>
      <c r="D940" s="228"/>
      <c r="E940" s="228"/>
      <c r="F940" s="228"/>
      <c r="G940" s="228"/>
      <c r="H940" s="228"/>
      <c r="I940" s="228"/>
      <c r="J940" s="228"/>
      <c r="K940" s="228"/>
      <c r="L940" s="228"/>
      <c r="M940" s="228"/>
      <c r="N940" s="228"/>
      <c r="O940" s="228"/>
      <c r="P940" s="228"/>
      <c r="Q940" s="228"/>
    </row>
    <row r="941">
      <c r="A941" s="228"/>
      <c r="B941" s="228"/>
      <c r="C941" s="228"/>
      <c r="D941" s="228"/>
      <c r="E941" s="228"/>
      <c r="F941" s="228"/>
      <c r="G941" s="228"/>
      <c r="H941" s="228"/>
      <c r="I941" s="228"/>
      <c r="J941" s="228"/>
      <c r="K941" s="228"/>
      <c r="L941" s="228"/>
      <c r="M941" s="228"/>
      <c r="N941" s="228"/>
      <c r="O941" s="228"/>
      <c r="P941" s="228"/>
      <c r="Q941" s="228"/>
    </row>
    <row r="942">
      <c r="A942" s="228"/>
      <c r="B942" s="228"/>
      <c r="C942" s="228"/>
      <c r="D942" s="228"/>
      <c r="E942" s="228"/>
      <c r="F942" s="228"/>
      <c r="G942" s="228"/>
      <c r="H942" s="228"/>
      <c r="I942" s="228"/>
      <c r="J942" s="228"/>
      <c r="K942" s="228"/>
      <c r="L942" s="228"/>
      <c r="M942" s="228"/>
      <c r="N942" s="228"/>
      <c r="O942" s="228"/>
      <c r="P942" s="228"/>
      <c r="Q942" s="228"/>
    </row>
    <row r="943">
      <c r="A943" s="228"/>
      <c r="B943" s="228"/>
      <c r="C943" s="228"/>
      <c r="D943" s="228"/>
      <c r="E943" s="228"/>
      <c r="F943" s="228"/>
      <c r="G943" s="228"/>
      <c r="H943" s="228"/>
      <c r="I943" s="228"/>
      <c r="J943" s="228"/>
      <c r="K943" s="228"/>
      <c r="L943" s="228"/>
      <c r="M943" s="228"/>
      <c r="N943" s="228"/>
      <c r="O943" s="228"/>
      <c r="P943" s="228"/>
      <c r="Q943" s="228"/>
    </row>
    <row r="944">
      <c r="A944" s="228"/>
      <c r="B944" s="228"/>
      <c r="C944" s="228"/>
      <c r="D944" s="228"/>
      <c r="E944" s="228"/>
      <c r="F944" s="228"/>
      <c r="G944" s="228"/>
      <c r="H944" s="228"/>
      <c r="I944" s="228"/>
      <c r="J944" s="228"/>
      <c r="K944" s="228"/>
      <c r="L944" s="228"/>
      <c r="M944" s="228"/>
      <c r="N944" s="228"/>
      <c r="O944" s="228"/>
      <c r="P944" s="228"/>
      <c r="Q944" s="228"/>
    </row>
    <row r="945">
      <c r="A945" s="228"/>
      <c r="B945" s="228"/>
      <c r="C945" s="228"/>
      <c r="D945" s="228"/>
      <c r="E945" s="228"/>
      <c r="F945" s="228"/>
      <c r="G945" s="228"/>
      <c r="H945" s="228"/>
      <c r="I945" s="228"/>
      <c r="J945" s="228"/>
      <c r="K945" s="228"/>
      <c r="L945" s="228"/>
      <c r="M945" s="228"/>
      <c r="N945" s="228"/>
      <c r="O945" s="228"/>
      <c r="P945" s="228"/>
      <c r="Q945" s="228"/>
    </row>
    <row r="946">
      <c r="A946" s="228"/>
      <c r="B946" s="228"/>
      <c r="C946" s="228"/>
      <c r="D946" s="228"/>
      <c r="E946" s="228"/>
      <c r="F946" s="228"/>
      <c r="G946" s="228"/>
      <c r="H946" s="228"/>
      <c r="I946" s="228"/>
      <c r="J946" s="228"/>
      <c r="K946" s="228"/>
      <c r="L946" s="228"/>
      <c r="M946" s="228"/>
      <c r="N946" s="228"/>
      <c r="O946" s="228"/>
      <c r="P946" s="228"/>
      <c r="Q946" s="228"/>
    </row>
    <row r="947">
      <c r="A947" s="228"/>
      <c r="B947" s="228"/>
      <c r="C947" s="228"/>
      <c r="D947" s="228"/>
      <c r="E947" s="228"/>
      <c r="F947" s="228"/>
      <c r="G947" s="228"/>
      <c r="H947" s="228"/>
      <c r="I947" s="228"/>
      <c r="J947" s="228"/>
      <c r="K947" s="228"/>
      <c r="L947" s="228"/>
      <c r="M947" s="228"/>
      <c r="N947" s="228"/>
      <c r="O947" s="228"/>
      <c r="P947" s="228"/>
      <c r="Q947" s="228"/>
    </row>
    <row r="948">
      <c r="A948" s="228"/>
      <c r="B948" s="228"/>
      <c r="C948" s="228"/>
      <c r="D948" s="228"/>
      <c r="E948" s="228"/>
      <c r="F948" s="228"/>
      <c r="G948" s="228"/>
      <c r="H948" s="228"/>
      <c r="I948" s="228"/>
      <c r="J948" s="228"/>
      <c r="K948" s="228"/>
      <c r="L948" s="228"/>
      <c r="M948" s="228"/>
      <c r="N948" s="228"/>
      <c r="O948" s="228"/>
      <c r="P948" s="228"/>
      <c r="Q948" s="228"/>
    </row>
    <row r="949">
      <c r="A949" s="228"/>
      <c r="B949" s="228"/>
      <c r="C949" s="228"/>
      <c r="D949" s="228"/>
      <c r="E949" s="228"/>
      <c r="F949" s="228"/>
      <c r="G949" s="228"/>
      <c r="H949" s="228"/>
      <c r="I949" s="228"/>
      <c r="J949" s="228"/>
      <c r="K949" s="228"/>
      <c r="L949" s="228"/>
      <c r="M949" s="228"/>
      <c r="N949" s="228"/>
      <c r="O949" s="228"/>
      <c r="P949" s="228"/>
      <c r="Q949" s="228"/>
    </row>
    <row r="950">
      <c r="A950" s="228"/>
      <c r="B950" s="228"/>
      <c r="C950" s="228"/>
      <c r="D950" s="228"/>
      <c r="E950" s="228"/>
      <c r="F950" s="228"/>
      <c r="G950" s="228"/>
      <c r="H950" s="228"/>
      <c r="I950" s="228"/>
      <c r="J950" s="228"/>
      <c r="K950" s="228"/>
      <c r="L950" s="228"/>
      <c r="M950" s="228"/>
      <c r="N950" s="228"/>
      <c r="O950" s="228"/>
      <c r="P950" s="228"/>
      <c r="Q950" s="228"/>
    </row>
    <row r="951">
      <c r="A951" s="228"/>
      <c r="B951" s="228"/>
      <c r="C951" s="228"/>
      <c r="D951" s="228"/>
      <c r="E951" s="228"/>
      <c r="F951" s="228"/>
      <c r="G951" s="228"/>
      <c r="H951" s="228"/>
      <c r="I951" s="228"/>
      <c r="J951" s="228"/>
      <c r="K951" s="228"/>
      <c r="L951" s="228"/>
      <c r="M951" s="228"/>
      <c r="N951" s="228"/>
      <c r="O951" s="228"/>
      <c r="P951" s="228"/>
      <c r="Q951" s="228"/>
    </row>
    <row r="952">
      <c r="A952" s="228"/>
      <c r="B952" s="228"/>
      <c r="C952" s="228"/>
      <c r="D952" s="228"/>
      <c r="E952" s="228"/>
      <c r="F952" s="228"/>
      <c r="G952" s="228"/>
      <c r="H952" s="228"/>
      <c r="I952" s="228"/>
      <c r="J952" s="228"/>
      <c r="K952" s="228"/>
      <c r="L952" s="228"/>
      <c r="M952" s="228"/>
      <c r="N952" s="228"/>
      <c r="O952" s="228"/>
      <c r="P952" s="228"/>
      <c r="Q952" s="228"/>
    </row>
    <row r="953">
      <c r="A953" s="228"/>
      <c r="B953" s="228"/>
      <c r="C953" s="228"/>
      <c r="D953" s="228"/>
      <c r="E953" s="228"/>
      <c r="F953" s="228"/>
      <c r="G953" s="228"/>
      <c r="H953" s="228"/>
      <c r="I953" s="228"/>
      <c r="J953" s="228"/>
      <c r="K953" s="228"/>
      <c r="L953" s="228"/>
      <c r="M953" s="228"/>
      <c r="N953" s="228"/>
      <c r="O953" s="228"/>
      <c r="P953" s="228"/>
      <c r="Q953" s="228"/>
    </row>
    <row r="954">
      <c r="A954" s="228"/>
      <c r="B954" s="228"/>
      <c r="C954" s="228"/>
      <c r="D954" s="228"/>
      <c r="E954" s="228"/>
      <c r="F954" s="228"/>
      <c r="G954" s="228"/>
      <c r="H954" s="228"/>
      <c r="I954" s="228"/>
      <c r="J954" s="228"/>
      <c r="K954" s="228"/>
      <c r="L954" s="228"/>
      <c r="M954" s="228"/>
      <c r="N954" s="228"/>
      <c r="O954" s="228"/>
      <c r="P954" s="228"/>
      <c r="Q954" s="228"/>
    </row>
    <row r="955">
      <c r="A955" s="228"/>
      <c r="B955" s="228"/>
      <c r="C955" s="228"/>
      <c r="D955" s="228"/>
      <c r="E955" s="228"/>
      <c r="F955" s="228"/>
      <c r="G955" s="228"/>
      <c r="H955" s="228"/>
      <c r="I955" s="228"/>
      <c r="J955" s="228"/>
      <c r="K955" s="228"/>
      <c r="L955" s="228"/>
      <c r="M955" s="228"/>
      <c r="N955" s="228"/>
      <c r="O955" s="228"/>
      <c r="P955" s="228"/>
      <c r="Q955" s="228"/>
    </row>
    <row r="956">
      <c r="A956" s="228"/>
      <c r="B956" s="228"/>
      <c r="C956" s="228"/>
      <c r="D956" s="228"/>
      <c r="E956" s="228"/>
      <c r="F956" s="228"/>
      <c r="G956" s="228"/>
      <c r="H956" s="228"/>
      <c r="I956" s="228"/>
      <c r="J956" s="228"/>
      <c r="K956" s="228"/>
      <c r="L956" s="228"/>
      <c r="M956" s="228"/>
      <c r="N956" s="228"/>
      <c r="O956" s="228"/>
      <c r="P956" s="228"/>
      <c r="Q956" s="228"/>
    </row>
    <row r="957">
      <c r="A957" s="228"/>
      <c r="B957" s="228"/>
      <c r="C957" s="228"/>
      <c r="D957" s="228"/>
      <c r="E957" s="228"/>
      <c r="F957" s="228"/>
      <c r="G957" s="228"/>
      <c r="H957" s="228"/>
      <c r="I957" s="228"/>
      <c r="J957" s="228"/>
      <c r="K957" s="228"/>
      <c r="L957" s="228"/>
      <c r="M957" s="228"/>
      <c r="N957" s="228"/>
      <c r="O957" s="228"/>
      <c r="P957" s="228"/>
      <c r="Q957" s="228"/>
    </row>
    <row r="958">
      <c r="A958" s="228"/>
      <c r="B958" s="228"/>
      <c r="C958" s="228"/>
      <c r="D958" s="228"/>
      <c r="E958" s="228"/>
      <c r="F958" s="228"/>
      <c r="G958" s="228"/>
      <c r="H958" s="228"/>
      <c r="I958" s="228"/>
      <c r="J958" s="228"/>
      <c r="K958" s="228"/>
      <c r="L958" s="228"/>
      <c r="M958" s="228"/>
      <c r="N958" s="228"/>
      <c r="O958" s="228"/>
      <c r="P958" s="228"/>
      <c r="Q958" s="228"/>
    </row>
    <row r="959">
      <c r="A959" s="228"/>
      <c r="B959" s="228"/>
      <c r="C959" s="228"/>
      <c r="D959" s="228"/>
      <c r="E959" s="228"/>
      <c r="F959" s="228"/>
      <c r="G959" s="228"/>
      <c r="H959" s="228"/>
      <c r="I959" s="228"/>
      <c r="J959" s="228"/>
      <c r="K959" s="228"/>
      <c r="L959" s="228"/>
      <c r="M959" s="228"/>
      <c r="N959" s="228"/>
      <c r="O959" s="228"/>
      <c r="P959" s="228"/>
      <c r="Q959" s="228"/>
    </row>
    <row r="960">
      <c r="A960" s="228"/>
      <c r="B960" s="228"/>
      <c r="C960" s="228"/>
      <c r="D960" s="228"/>
      <c r="E960" s="228"/>
      <c r="F960" s="228"/>
      <c r="G960" s="228"/>
      <c r="H960" s="228"/>
      <c r="I960" s="228"/>
      <c r="J960" s="228"/>
      <c r="K960" s="228"/>
      <c r="L960" s="228"/>
      <c r="M960" s="228"/>
      <c r="N960" s="228"/>
      <c r="O960" s="228"/>
      <c r="P960" s="228"/>
      <c r="Q960" s="228"/>
    </row>
    <row r="961">
      <c r="A961" s="228"/>
      <c r="B961" s="228"/>
      <c r="C961" s="228"/>
      <c r="D961" s="228"/>
      <c r="E961" s="228"/>
      <c r="F961" s="228"/>
      <c r="G961" s="228"/>
      <c r="H961" s="228"/>
      <c r="I961" s="228"/>
      <c r="J961" s="228"/>
      <c r="K961" s="228"/>
      <c r="L961" s="228"/>
      <c r="M961" s="228"/>
      <c r="N961" s="228"/>
      <c r="O961" s="228"/>
      <c r="P961" s="228"/>
      <c r="Q961" s="228"/>
    </row>
    <row r="962">
      <c r="A962" s="228"/>
      <c r="B962" s="228"/>
      <c r="C962" s="228"/>
      <c r="D962" s="228"/>
      <c r="E962" s="228"/>
      <c r="F962" s="228"/>
      <c r="G962" s="228"/>
      <c r="H962" s="228"/>
      <c r="I962" s="228"/>
      <c r="J962" s="228"/>
      <c r="K962" s="228"/>
      <c r="L962" s="228"/>
      <c r="M962" s="228"/>
      <c r="N962" s="228"/>
      <c r="O962" s="228"/>
      <c r="P962" s="228"/>
      <c r="Q962" s="228"/>
    </row>
    <row r="963">
      <c r="A963" s="228"/>
      <c r="B963" s="228"/>
      <c r="C963" s="228"/>
      <c r="D963" s="228"/>
      <c r="E963" s="228"/>
      <c r="F963" s="228"/>
      <c r="G963" s="228"/>
      <c r="H963" s="228"/>
      <c r="I963" s="228"/>
      <c r="J963" s="228"/>
      <c r="K963" s="228"/>
      <c r="L963" s="228"/>
      <c r="M963" s="228"/>
      <c r="N963" s="228"/>
      <c r="O963" s="228"/>
      <c r="P963" s="228"/>
      <c r="Q963" s="228"/>
    </row>
    <row r="964">
      <c r="A964" s="228"/>
      <c r="B964" s="228"/>
      <c r="C964" s="228"/>
      <c r="D964" s="228"/>
      <c r="E964" s="228"/>
      <c r="F964" s="228"/>
      <c r="G964" s="228"/>
      <c r="H964" s="228"/>
      <c r="I964" s="228"/>
      <c r="J964" s="228"/>
      <c r="K964" s="228"/>
      <c r="L964" s="228"/>
      <c r="M964" s="228"/>
      <c r="N964" s="228"/>
      <c r="O964" s="228"/>
      <c r="P964" s="228"/>
      <c r="Q964" s="228"/>
    </row>
    <row r="965">
      <c r="A965" s="228"/>
      <c r="B965" s="228"/>
      <c r="C965" s="228"/>
      <c r="D965" s="228"/>
      <c r="E965" s="228"/>
      <c r="F965" s="228"/>
      <c r="G965" s="228"/>
      <c r="H965" s="228"/>
      <c r="I965" s="228"/>
      <c r="J965" s="228"/>
      <c r="K965" s="228"/>
      <c r="L965" s="228"/>
      <c r="M965" s="228"/>
      <c r="N965" s="228"/>
      <c r="O965" s="228"/>
      <c r="P965" s="228"/>
      <c r="Q965" s="228"/>
    </row>
    <row r="966">
      <c r="A966" s="228"/>
      <c r="B966" s="228"/>
      <c r="C966" s="228"/>
      <c r="D966" s="228"/>
      <c r="E966" s="228"/>
      <c r="F966" s="228"/>
      <c r="G966" s="228"/>
      <c r="H966" s="228"/>
      <c r="I966" s="228"/>
      <c r="J966" s="228"/>
      <c r="K966" s="228"/>
      <c r="L966" s="228"/>
      <c r="M966" s="228"/>
      <c r="N966" s="228"/>
      <c r="O966" s="228"/>
      <c r="P966" s="228"/>
      <c r="Q966" s="228"/>
    </row>
    <row r="967">
      <c r="A967" s="228"/>
      <c r="B967" s="228"/>
      <c r="C967" s="228"/>
      <c r="D967" s="228"/>
      <c r="E967" s="228"/>
      <c r="F967" s="228"/>
      <c r="G967" s="228"/>
      <c r="H967" s="228"/>
      <c r="I967" s="228"/>
      <c r="J967" s="228"/>
      <c r="K967" s="228"/>
      <c r="L967" s="228"/>
      <c r="M967" s="228"/>
      <c r="N967" s="228"/>
      <c r="O967" s="228"/>
      <c r="P967" s="228"/>
      <c r="Q967" s="228"/>
    </row>
    <row r="968">
      <c r="A968" s="228"/>
      <c r="B968" s="228"/>
      <c r="C968" s="228"/>
      <c r="D968" s="228"/>
      <c r="E968" s="228"/>
      <c r="F968" s="228"/>
      <c r="G968" s="228"/>
      <c r="H968" s="228"/>
      <c r="I968" s="228"/>
      <c r="J968" s="228"/>
      <c r="K968" s="228"/>
      <c r="L968" s="228"/>
      <c r="M968" s="228"/>
      <c r="N968" s="228"/>
      <c r="O968" s="228"/>
      <c r="P968" s="228"/>
      <c r="Q968" s="228"/>
    </row>
    <row r="969">
      <c r="A969" s="228"/>
      <c r="B969" s="228"/>
      <c r="C969" s="228"/>
      <c r="D969" s="228"/>
      <c r="E969" s="228"/>
      <c r="F969" s="228"/>
      <c r="G969" s="228"/>
      <c r="H969" s="228"/>
      <c r="I969" s="228"/>
      <c r="J969" s="228"/>
      <c r="K969" s="228"/>
      <c r="L969" s="228"/>
      <c r="M969" s="228"/>
      <c r="N969" s="228"/>
      <c r="O969" s="228"/>
      <c r="P969" s="228"/>
      <c r="Q969" s="228"/>
    </row>
    <row r="970">
      <c r="A970" s="228"/>
      <c r="B970" s="228"/>
      <c r="C970" s="228"/>
      <c r="D970" s="228"/>
      <c r="E970" s="228"/>
      <c r="F970" s="228"/>
      <c r="G970" s="228"/>
      <c r="H970" s="228"/>
      <c r="I970" s="228"/>
      <c r="J970" s="228"/>
      <c r="K970" s="228"/>
      <c r="L970" s="228"/>
      <c r="M970" s="228"/>
      <c r="N970" s="228"/>
      <c r="O970" s="228"/>
      <c r="P970" s="228"/>
      <c r="Q970" s="228"/>
    </row>
    <row r="971">
      <c r="A971" s="228"/>
      <c r="B971" s="228"/>
      <c r="C971" s="228"/>
      <c r="D971" s="228"/>
      <c r="E971" s="228"/>
      <c r="F971" s="228"/>
      <c r="G971" s="228"/>
      <c r="H971" s="228"/>
      <c r="I971" s="228"/>
      <c r="J971" s="228"/>
      <c r="K971" s="228"/>
      <c r="L971" s="228"/>
      <c r="M971" s="228"/>
      <c r="N971" s="228"/>
      <c r="O971" s="228"/>
      <c r="P971" s="228"/>
      <c r="Q971" s="228"/>
    </row>
    <row r="972">
      <c r="A972" s="228"/>
      <c r="B972" s="228"/>
      <c r="C972" s="228"/>
      <c r="D972" s="228"/>
      <c r="E972" s="228"/>
      <c r="F972" s="228"/>
      <c r="G972" s="228"/>
      <c r="H972" s="228"/>
      <c r="I972" s="228"/>
      <c r="J972" s="228"/>
      <c r="K972" s="228"/>
      <c r="L972" s="228"/>
      <c r="M972" s="228"/>
      <c r="N972" s="228"/>
      <c r="O972" s="228"/>
      <c r="P972" s="228"/>
      <c r="Q972" s="228"/>
    </row>
    <row r="973">
      <c r="A973" s="228"/>
      <c r="B973" s="228"/>
      <c r="C973" s="228"/>
      <c r="D973" s="228"/>
      <c r="E973" s="228"/>
      <c r="F973" s="228"/>
      <c r="G973" s="228"/>
      <c r="H973" s="228"/>
      <c r="I973" s="228"/>
      <c r="J973" s="228"/>
      <c r="K973" s="228"/>
      <c r="L973" s="228"/>
      <c r="M973" s="228"/>
      <c r="N973" s="228"/>
      <c r="O973" s="228"/>
      <c r="P973" s="228"/>
      <c r="Q973" s="228"/>
    </row>
    <row r="974">
      <c r="A974" s="228"/>
      <c r="B974" s="228"/>
      <c r="C974" s="228"/>
      <c r="D974" s="228"/>
      <c r="E974" s="228"/>
      <c r="F974" s="228"/>
      <c r="G974" s="228"/>
      <c r="H974" s="228"/>
      <c r="I974" s="228"/>
      <c r="J974" s="228"/>
      <c r="K974" s="228"/>
      <c r="L974" s="228"/>
      <c r="M974" s="228"/>
      <c r="N974" s="228"/>
      <c r="O974" s="228"/>
      <c r="P974" s="228"/>
      <c r="Q974" s="228"/>
    </row>
    <row r="975">
      <c r="A975" s="228"/>
      <c r="B975" s="228"/>
      <c r="C975" s="228"/>
      <c r="D975" s="228"/>
      <c r="E975" s="228"/>
      <c r="F975" s="228"/>
      <c r="G975" s="228"/>
      <c r="H975" s="228"/>
      <c r="I975" s="228"/>
      <c r="J975" s="228"/>
      <c r="K975" s="228"/>
      <c r="L975" s="228"/>
      <c r="M975" s="228"/>
      <c r="N975" s="228"/>
      <c r="O975" s="228"/>
      <c r="P975" s="228"/>
      <c r="Q975" s="228"/>
    </row>
    <row r="976">
      <c r="A976" s="228"/>
      <c r="B976" s="228"/>
      <c r="C976" s="228"/>
      <c r="D976" s="228"/>
      <c r="E976" s="228"/>
      <c r="F976" s="228"/>
      <c r="G976" s="228"/>
      <c r="H976" s="228"/>
      <c r="I976" s="228"/>
      <c r="J976" s="228"/>
      <c r="K976" s="228"/>
      <c r="L976" s="228"/>
      <c r="M976" s="228"/>
      <c r="N976" s="228"/>
      <c r="O976" s="228"/>
      <c r="P976" s="228"/>
      <c r="Q976" s="228"/>
    </row>
    <row r="977">
      <c r="A977" s="228"/>
      <c r="B977" s="228"/>
      <c r="C977" s="228"/>
      <c r="D977" s="228"/>
      <c r="E977" s="228"/>
      <c r="F977" s="228"/>
      <c r="G977" s="228"/>
      <c r="H977" s="228"/>
      <c r="I977" s="228"/>
      <c r="J977" s="228"/>
      <c r="K977" s="228"/>
      <c r="L977" s="228"/>
      <c r="M977" s="228"/>
      <c r="N977" s="228"/>
      <c r="O977" s="228"/>
      <c r="P977" s="228"/>
      <c r="Q977" s="228"/>
    </row>
    <row r="978">
      <c r="A978" s="228"/>
      <c r="B978" s="228"/>
      <c r="C978" s="228"/>
      <c r="D978" s="228"/>
      <c r="E978" s="228"/>
      <c r="F978" s="228"/>
      <c r="G978" s="228"/>
      <c r="H978" s="228"/>
      <c r="I978" s="228"/>
      <c r="J978" s="228"/>
      <c r="K978" s="228"/>
      <c r="L978" s="228"/>
      <c r="M978" s="228"/>
      <c r="N978" s="228"/>
      <c r="O978" s="228"/>
      <c r="P978" s="228"/>
      <c r="Q978" s="228"/>
    </row>
    <row r="979">
      <c r="A979" s="228"/>
      <c r="B979" s="228"/>
      <c r="C979" s="228"/>
      <c r="D979" s="228"/>
      <c r="E979" s="228"/>
      <c r="F979" s="228"/>
      <c r="G979" s="228"/>
      <c r="H979" s="228"/>
      <c r="I979" s="228"/>
      <c r="J979" s="228"/>
      <c r="K979" s="228"/>
      <c r="L979" s="228"/>
      <c r="M979" s="228"/>
      <c r="N979" s="228"/>
      <c r="O979" s="228"/>
      <c r="P979" s="228"/>
      <c r="Q979" s="228"/>
    </row>
    <row r="980">
      <c r="A980" s="228"/>
      <c r="B980" s="228"/>
      <c r="C980" s="228"/>
      <c r="D980" s="228"/>
      <c r="E980" s="228"/>
      <c r="F980" s="228"/>
      <c r="G980" s="228"/>
      <c r="H980" s="228"/>
      <c r="I980" s="228"/>
      <c r="J980" s="228"/>
      <c r="K980" s="228"/>
      <c r="L980" s="228"/>
      <c r="M980" s="228"/>
      <c r="N980" s="228"/>
      <c r="O980" s="228"/>
      <c r="P980" s="228"/>
      <c r="Q980" s="228"/>
    </row>
    <row r="981">
      <c r="A981" s="228"/>
      <c r="B981" s="228"/>
      <c r="C981" s="228"/>
      <c r="D981" s="228"/>
      <c r="E981" s="228"/>
      <c r="F981" s="228"/>
      <c r="G981" s="228"/>
      <c r="H981" s="228"/>
      <c r="I981" s="228"/>
      <c r="J981" s="228"/>
      <c r="K981" s="228"/>
      <c r="L981" s="228"/>
      <c r="M981" s="228"/>
      <c r="N981" s="228"/>
      <c r="O981" s="228"/>
      <c r="P981" s="228"/>
      <c r="Q981" s="228"/>
    </row>
    <row r="982">
      <c r="A982" s="228"/>
      <c r="B982" s="228"/>
      <c r="C982" s="228"/>
      <c r="D982" s="228"/>
      <c r="E982" s="228"/>
      <c r="F982" s="228"/>
      <c r="G982" s="228"/>
      <c r="H982" s="228"/>
      <c r="I982" s="228"/>
      <c r="J982" s="228"/>
      <c r="K982" s="228"/>
      <c r="L982" s="228"/>
      <c r="M982" s="228"/>
      <c r="N982" s="228"/>
      <c r="O982" s="228"/>
      <c r="P982" s="228"/>
      <c r="Q982" s="228"/>
    </row>
    <row r="983">
      <c r="A983" s="228"/>
      <c r="B983" s="228"/>
      <c r="C983" s="228"/>
      <c r="D983" s="228"/>
      <c r="E983" s="228"/>
      <c r="F983" s="228"/>
      <c r="G983" s="228"/>
      <c r="H983" s="228"/>
      <c r="I983" s="228"/>
      <c r="J983" s="228"/>
      <c r="K983" s="228"/>
      <c r="L983" s="228"/>
      <c r="M983" s="228"/>
      <c r="N983" s="228"/>
      <c r="O983" s="228"/>
      <c r="P983" s="228"/>
      <c r="Q983" s="228"/>
    </row>
    <row r="984">
      <c r="A984" s="228"/>
      <c r="B984" s="228"/>
      <c r="C984" s="228"/>
      <c r="D984" s="228"/>
      <c r="E984" s="228"/>
      <c r="F984" s="228"/>
      <c r="G984" s="228"/>
      <c r="H984" s="228"/>
      <c r="I984" s="228"/>
      <c r="J984" s="228"/>
      <c r="K984" s="228"/>
      <c r="L984" s="228"/>
      <c r="M984" s="228"/>
      <c r="N984" s="228"/>
      <c r="O984" s="228"/>
      <c r="P984" s="228"/>
      <c r="Q984" s="228"/>
    </row>
    <row r="985">
      <c r="A985" s="228"/>
      <c r="B985" s="228"/>
      <c r="C985" s="228"/>
      <c r="D985" s="228"/>
      <c r="E985" s="228"/>
      <c r="F985" s="228"/>
      <c r="G985" s="228"/>
      <c r="H985" s="228"/>
      <c r="I985" s="228"/>
      <c r="J985" s="228"/>
      <c r="K985" s="228"/>
      <c r="L985" s="228"/>
      <c r="M985" s="228"/>
      <c r="N985" s="228"/>
      <c r="O985" s="228"/>
      <c r="P985" s="228"/>
      <c r="Q985" s="228"/>
    </row>
    <row r="986">
      <c r="A986" s="228"/>
      <c r="B986" s="228"/>
      <c r="C986" s="228"/>
      <c r="D986" s="228"/>
      <c r="E986" s="228"/>
      <c r="F986" s="228"/>
      <c r="G986" s="228"/>
      <c r="H986" s="228"/>
      <c r="I986" s="228"/>
      <c r="J986" s="228"/>
      <c r="K986" s="228"/>
      <c r="L986" s="228"/>
      <c r="M986" s="228"/>
      <c r="N986" s="228"/>
      <c r="O986" s="228"/>
      <c r="P986" s="228"/>
      <c r="Q986" s="228"/>
    </row>
    <row r="987">
      <c r="A987" s="228"/>
      <c r="B987" s="228"/>
      <c r="C987" s="228"/>
      <c r="D987" s="228"/>
      <c r="E987" s="228"/>
      <c r="F987" s="228"/>
      <c r="G987" s="228"/>
      <c r="H987" s="228"/>
      <c r="I987" s="228"/>
      <c r="J987" s="228"/>
      <c r="K987" s="228"/>
      <c r="L987" s="228"/>
      <c r="M987" s="228"/>
      <c r="N987" s="228"/>
      <c r="O987" s="228"/>
      <c r="P987" s="228"/>
      <c r="Q987" s="228"/>
    </row>
    <row r="988">
      <c r="A988" s="228"/>
      <c r="B988" s="228"/>
      <c r="C988" s="228"/>
      <c r="D988" s="228"/>
      <c r="E988" s="228"/>
      <c r="F988" s="228"/>
      <c r="G988" s="228"/>
      <c r="H988" s="228"/>
      <c r="I988" s="228"/>
      <c r="J988" s="228"/>
      <c r="K988" s="228"/>
      <c r="L988" s="228"/>
      <c r="M988" s="228"/>
      <c r="N988" s="228"/>
      <c r="O988" s="228"/>
      <c r="P988" s="228"/>
      <c r="Q988" s="228"/>
    </row>
    <row r="989">
      <c r="A989" s="228"/>
      <c r="B989" s="228"/>
      <c r="C989" s="228"/>
      <c r="D989" s="228"/>
      <c r="E989" s="228"/>
      <c r="F989" s="228"/>
      <c r="G989" s="228"/>
      <c r="H989" s="228"/>
      <c r="I989" s="228"/>
      <c r="J989" s="228"/>
      <c r="K989" s="228"/>
      <c r="L989" s="228"/>
      <c r="M989" s="228"/>
      <c r="N989" s="228"/>
      <c r="O989" s="228"/>
      <c r="P989" s="228"/>
      <c r="Q989" s="228"/>
    </row>
    <row r="990">
      <c r="A990" s="228"/>
      <c r="B990" s="228"/>
      <c r="C990" s="228"/>
      <c r="D990" s="228"/>
      <c r="E990" s="228"/>
      <c r="F990" s="228"/>
      <c r="G990" s="228"/>
      <c r="H990" s="228"/>
      <c r="I990" s="228"/>
      <c r="J990" s="228"/>
      <c r="K990" s="228"/>
      <c r="L990" s="228"/>
      <c r="M990" s="228"/>
      <c r="N990" s="228"/>
      <c r="O990" s="228"/>
      <c r="P990" s="228"/>
      <c r="Q990" s="228"/>
    </row>
    <row r="991">
      <c r="A991" s="228"/>
      <c r="B991" s="228"/>
      <c r="C991" s="228"/>
      <c r="D991" s="228"/>
      <c r="E991" s="228"/>
      <c r="F991" s="228"/>
      <c r="G991" s="228"/>
      <c r="H991" s="228"/>
      <c r="I991" s="228"/>
      <c r="J991" s="228"/>
      <c r="K991" s="228"/>
      <c r="L991" s="228"/>
      <c r="M991" s="228"/>
      <c r="N991" s="228"/>
      <c r="O991" s="228"/>
      <c r="P991" s="228"/>
      <c r="Q991" s="228"/>
    </row>
    <row r="992">
      <c r="A992" s="228"/>
      <c r="B992" s="228"/>
      <c r="C992" s="228"/>
      <c r="D992" s="228"/>
      <c r="E992" s="228"/>
      <c r="F992" s="228"/>
      <c r="G992" s="228"/>
      <c r="H992" s="228"/>
      <c r="I992" s="228"/>
      <c r="J992" s="228"/>
      <c r="K992" s="228"/>
      <c r="L992" s="228"/>
      <c r="M992" s="228"/>
      <c r="N992" s="228"/>
      <c r="O992" s="228"/>
      <c r="P992" s="228"/>
      <c r="Q992" s="228"/>
    </row>
    <row r="993">
      <c r="A993" s="228"/>
      <c r="B993" s="228"/>
      <c r="C993" s="228"/>
      <c r="D993" s="228"/>
      <c r="E993" s="228"/>
      <c r="F993" s="228"/>
      <c r="G993" s="228"/>
      <c r="H993" s="228"/>
      <c r="I993" s="228"/>
      <c r="J993" s="228"/>
      <c r="K993" s="228"/>
      <c r="L993" s="228"/>
      <c r="M993" s="228"/>
      <c r="N993" s="228"/>
      <c r="O993" s="228"/>
      <c r="P993" s="228"/>
      <c r="Q993" s="228"/>
    </row>
    <row r="994">
      <c r="A994" s="228"/>
      <c r="B994" s="228"/>
      <c r="C994" s="228"/>
      <c r="D994" s="228"/>
      <c r="E994" s="228"/>
      <c r="F994" s="228"/>
      <c r="G994" s="228"/>
      <c r="H994" s="228"/>
      <c r="I994" s="228"/>
      <c r="J994" s="228"/>
      <c r="K994" s="228"/>
      <c r="L994" s="228"/>
      <c r="M994" s="228"/>
      <c r="N994" s="228"/>
      <c r="O994" s="228"/>
      <c r="P994" s="228"/>
      <c r="Q994" s="228"/>
    </row>
    <row r="995">
      <c r="A995" s="228"/>
      <c r="B995" s="228"/>
      <c r="C995" s="228"/>
      <c r="D995" s="228"/>
      <c r="E995" s="228"/>
      <c r="F995" s="228"/>
      <c r="G995" s="228"/>
      <c r="H995" s="228"/>
      <c r="I995" s="228"/>
      <c r="J995" s="228"/>
      <c r="K995" s="228"/>
      <c r="L995" s="228"/>
      <c r="M995" s="228"/>
      <c r="N995" s="228"/>
      <c r="O995" s="228"/>
      <c r="P995" s="228"/>
      <c r="Q995" s="228"/>
    </row>
    <row r="996">
      <c r="A996" s="228"/>
      <c r="B996" s="228"/>
      <c r="C996" s="228"/>
      <c r="D996" s="228"/>
      <c r="E996" s="228"/>
      <c r="F996" s="228"/>
      <c r="G996" s="228"/>
      <c r="H996" s="228"/>
      <c r="I996" s="228"/>
      <c r="J996" s="228"/>
      <c r="K996" s="228"/>
      <c r="L996" s="228"/>
      <c r="M996" s="228"/>
      <c r="N996" s="228"/>
      <c r="O996" s="228"/>
      <c r="P996" s="228"/>
      <c r="Q996" s="228"/>
    </row>
    <row r="997">
      <c r="A997" s="228"/>
      <c r="B997" s="228"/>
      <c r="C997" s="228"/>
      <c r="D997" s="228"/>
      <c r="E997" s="228"/>
      <c r="F997" s="228"/>
      <c r="G997" s="228"/>
      <c r="H997" s="228"/>
      <c r="I997" s="228"/>
      <c r="J997" s="228"/>
      <c r="K997" s="228"/>
      <c r="L997" s="228"/>
      <c r="M997" s="228"/>
      <c r="N997" s="228"/>
      <c r="O997" s="228"/>
      <c r="P997" s="228"/>
      <c r="Q997" s="228"/>
    </row>
    <row r="998">
      <c r="A998" s="228"/>
      <c r="B998" s="228"/>
      <c r="C998" s="228"/>
      <c r="D998" s="228"/>
      <c r="E998" s="228"/>
      <c r="F998" s="228"/>
      <c r="G998" s="228"/>
      <c r="H998" s="228"/>
      <c r="I998" s="228"/>
      <c r="J998" s="228"/>
      <c r="K998" s="228"/>
      <c r="L998" s="228"/>
      <c r="M998" s="228"/>
      <c r="N998" s="228"/>
      <c r="O998" s="228"/>
      <c r="P998" s="228"/>
      <c r="Q998" s="228"/>
    </row>
    <row r="999">
      <c r="A999" s="228"/>
      <c r="B999" s="228"/>
      <c r="C999" s="228"/>
      <c r="D999" s="228"/>
      <c r="E999" s="228"/>
      <c r="F999" s="228"/>
      <c r="G999" s="228"/>
      <c r="H999" s="228"/>
      <c r="I999" s="228"/>
      <c r="J999" s="228"/>
      <c r="K999" s="228"/>
      <c r="L999" s="228"/>
      <c r="M999" s="228"/>
      <c r="N999" s="228"/>
      <c r="O999" s="228"/>
      <c r="P999" s="228"/>
      <c r="Q999" s="228"/>
    </row>
    <row r="1000">
      <c r="A1000" s="228"/>
      <c r="B1000" s="228"/>
      <c r="C1000" s="228"/>
      <c r="D1000" s="228"/>
      <c r="E1000" s="228"/>
      <c r="F1000" s="228"/>
      <c r="G1000" s="228"/>
      <c r="H1000" s="228"/>
      <c r="I1000" s="228"/>
      <c r="J1000" s="228"/>
      <c r="K1000" s="228"/>
      <c r="L1000" s="228"/>
      <c r="M1000" s="228"/>
      <c r="N1000" s="228"/>
      <c r="O1000" s="228"/>
      <c r="P1000" s="228"/>
      <c r="Q1000" s="228"/>
    </row>
    <row r="1001">
      <c r="A1001" s="228"/>
      <c r="B1001" s="228"/>
      <c r="C1001" s="228"/>
      <c r="D1001" s="228"/>
      <c r="E1001" s="228"/>
      <c r="F1001" s="228"/>
      <c r="G1001" s="228"/>
      <c r="H1001" s="228"/>
      <c r="I1001" s="228"/>
      <c r="J1001" s="228"/>
      <c r="K1001" s="228"/>
      <c r="L1001" s="228"/>
      <c r="M1001" s="228"/>
      <c r="N1001" s="228"/>
      <c r="O1001" s="228"/>
      <c r="P1001" s="228"/>
      <c r="Q1001" s="228"/>
    </row>
    <row r="1002">
      <c r="A1002" s="228"/>
      <c r="B1002" s="228"/>
      <c r="C1002" s="228"/>
      <c r="D1002" s="228"/>
      <c r="E1002" s="228"/>
      <c r="F1002" s="228"/>
      <c r="G1002" s="228"/>
      <c r="H1002" s="228"/>
      <c r="I1002" s="228"/>
      <c r="J1002" s="228"/>
      <c r="K1002" s="228"/>
      <c r="L1002" s="228"/>
      <c r="M1002" s="228"/>
      <c r="N1002" s="228"/>
      <c r="O1002" s="228"/>
      <c r="P1002" s="228"/>
      <c r="Q1002" s="228"/>
    </row>
  </sheetData>
  <autoFilter ref="$A$1:$K$53"/>
  <customSheetViews>
    <customSheetView guid="{82308DE8-391B-4010-8D67-A6FBEA7B6E5B}" filter="1" showAutoFilter="1">
      <autoFilter ref="$A$1:$K$53"/>
    </customSheetView>
  </customSheetViews>
  <mergeCells count="56">
    <mergeCell ref="J46:J47"/>
    <mergeCell ref="K46:K47"/>
    <mergeCell ref="I39:I42"/>
    <mergeCell ref="J39:J42"/>
    <mergeCell ref="K39:K42"/>
    <mergeCell ref="I43:I45"/>
    <mergeCell ref="J43:J45"/>
    <mergeCell ref="K43:K45"/>
    <mergeCell ref="I46:I47"/>
    <mergeCell ref="J52:J53"/>
    <mergeCell ref="K52:K53"/>
    <mergeCell ref="I48:I49"/>
    <mergeCell ref="J48:J49"/>
    <mergeCell ref="K48:K49"/>
    <mergeCell ref="I50:I51"/>
    <mergeCell ref="J50:J51"/>
    <mergeCell ref="K50:K51"/>
    <mergeCell ref="I52:I53"/>
    <mergeCell ref="A2:A3"/>
    <mergeCell ref="I2:I3"/>
    <mergeCell ref="J2:J3"/>
    <mergeCell ref="K2:K3"/>
    <mergeCell ref="I4:I9"/>
    <mergeCell ref="J4:J9"/>
    <mergeCell ref="K4:K9"/>
    <mergeCell ref="J17:J18"/>
    <mergeCell ref="K17:K18"/>
    <mergeCell ref="I10:I11"/>
    <mergeCell ref="J10:J11"/>
    <mergeCell ref="K10:K11"/>
    <mergeCell ref="I14:I16"/>
    <mergeCell ref="J14:J16"/>
    <mergeCell ref="K14:K16"/>
    <mergeCell ref="I17:I18"/>
    <mergeCell ref="J33:J38"/>
    <mergeCell ref="K33:K38"/>
    <mergeCell ref="A39:A42"/>
    <mergeCell ref="A43:A45"/>
    <mergeCell ref="A46:A47"/>
    <mergeCell ref="A48:A49"/>
    <mergeCell ref="A50:A51"/>
    <mergeCell ref="A52:A53"/>
    <mergeCell ref="A4:A9"/>
    <mergeCell ref="A10:A11"/>
    <mergeCell ref="A14:A16"/>
    <mergeCell ref="A17:A18"/>
    <mergeCell ref="A22:A25"/>
    <mergeCell ref="A26:A32"/>
    <mergeCell ref="A33:A36"/>
    <mergeCell ref="I22:I25"/>
    <mergeCell ref="J22:J25"/>
    <mergeCell ref="K22:K25"/>
    <mergeCell ref="I26:I32"/>
    <mergeCell ref="J26:J32"/>
    <mergeCell ref="K26:K32"/>
    <mergeCell ref="I33:I38"/>
  </mergeCells>
  <dataValidations>
    <dataValidation type="list" allowBlank="1" showErrorMessage="1" sqref="H2:H53">
      <formula1>"NOK,Done PM,On Progress"</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Col="1"/>
  <cols>
    <col customWidth="1" min="1" max="1" width="3.5"/>
    <col customWidth="1" min="2" max="2" width="43.75"/>
    <col customWidth="1" min="3" max="3" width="63.75"/>
    <col min="5" max="6" width="12.63" outlineLevel="1"/>
    <col collapsed="1" customWidth="1" min="7" max="7" width="31.88"/>
    <col min="8" max="18" width="12.63" outlineLevel="1"/>
    <col customWidth="1" min="19" max="19" width="42.38"/>
    <col hidden="1" min="22" max="22" width="12.63"/>
    <col customWidth="1" min="23" max="23" width="14.25"/>
    <col customWidth="1" min="24" max="24" width="9.5"/>
    <col customWidth="1" min="25" max="25" width="18.38"/>
    <col customWidth="1" min="26" max="26" width="34.88"/>
    <col customWidth="1" min="27" max="27" width="26.75"/>
    <col customWidth="1" min="28" max="28" width="34.0"/>
    <col customWidth="1" min="29" max="29" width="29.75"/>
    <col customWidth="1" min="30" max="30" width="23.5"/>
    <col customWidth="1" min="31" max="33" width="20.0"/>
  </cols>
  <sheetData>
    <row r="1" ht="15.0" customHeight="1">
      <c r="A1" s="245" t="s">
        <v>22</v>
      </c>
      <c r="B1" s="247" t="s">
        <v>6449</v>
      </c>
      <c r="C1" s="248" t="s">
        <v>6454</v>
      </c>
      <c r="D1" s="249" t="s">
        <v>6455</v>
      </c>
      <c r="E1" s="249" t="s">
        <v>6457</v>
      </c>
      <c r="F1" s="249" t="s">
        <v>6458</v>
      </c>
      <c r="G1" s="249" t="s">
        <v>6459</v>
      </c>
      <c r="H1" s="249" t="s">
        <v>6460</v>
      </c>
      <c r="I1" s="249" t="s">
        <v>6461</v>
      </c>
      <c r="J1" s="249" t="s">
        <v>6462</v>
      </c>
      <c r="K1" s="249" t="s">
        <v>6464</v>
      </c>
      <c r="L1" s="249" t="s">
        <v>6466</v>
      </c>
      <c r="M1" s="250" t="s">
        <v>6469</v>
      </c>
      <c r="N1" s="250" t="s">
        <v>6470</v>
      </c>
      <c r="O1" s="251" t="s">
        <v>6471</v>
      </c>
      <c r="P1" s="249" t="s">
        <v>6472</v>
      </c>
      <c r="Q1" s="249" t="s">
        <v>6473</v>
      </c>
      <c r="R1" s="249" t="s">
        <v>6474</v>
      </c>
      <c r="S1" s="252" t="s">
        <v>6475</v>
      </c>
      <c r="T1" s="249" t="s">
        <v>6476</v>
      </c>
      <c r="U1" s="249" t="s">
        <v>6477</v>
      </c>
      <c r="V1" s="253" t="s">
        <v>6478</v>
      </c>
      <c r="W1" s="254" t="s">
        <v>6479</v>
      </c>
      <c r="X1" s="254" t="s">
        <v>6450</v>
      </c>
      <c r="Y1" s="255" t="s">
        <v>6342</v>
      </c>
      <c r="Z1" s="254" t="s">
        <v>6484</v>
      </c>
      <c r="AA1" s="254" t="s">
        <v>6485</v>
      </c>
      <c r="AB1" s="254" t="s">
        <v>6486</v>
      </c>
      <c r="AC1" s="254" t="s">
        <v>6487</v>
      </c>
      <c r="AD1" s="256" t="s">
        <v>6489</v>
      </c>
      <c r="AE1" s="256"/>
      <c r="AF1" s="256"/>
      <c r="AG1" s="256"/>
    </row>
    <row r="2" ht="15.0" customHeight="1">
      <c r="A2" s="257">
        <v>101.0</v>
      </c>
      <c r="B2" s="258" t="s">
        <v>6494</v>
      </c>
      <c r="C2" s="259" t="s">
        <v>3412</v>
      </c>
      <c r="D2" s="257" t="s">
        <v>6495</v>
      </c>
      <c r="E2" s="257" t="s">
        <v>6496</v>
      </c>
      <c r="F2" s="257" t="s">
        <v>6497</v>
      </c>
      <c r="G2" s="260" t="s">
        <v>6498</v>
      </c>
      <c r="H2" s="257" t="s">
        <v>6500</v>
      </c>
      <c r="I2" s="257" t="s">
        <v>6502</v>
      </c>
      <c r="J2" s="257">
        <v>16.0</v>
      </c>
      <c r="K2" s="257">
        <v>9.0</v>
      </c>
      <c r="L2" s="261">
        <f t="shared" ref="L2:L763" si="1">J2-K2</f>
        <v>7</v>
      </c>
      <c r="M2" s="270">
        <f t="shared" ref="M2:M3" si="2">IF(J2=8,256,IF(J2=16,512,IF(J2=32,1024,IF(J2=4,124))))</f>
        <v>512</v>
      </c>
      <c r="N2" s="272">
        <v>296.0</v>
      </c>
      <c r="O2" s="272" t="str">
        <f t="shared" ref="O2:O763" si="3">VLOOKUP(B2,'Summary Improvement PM FOC'!AT:AU,2,0)</f>
        <v>#REF!</v>
      </c>
      <c r="P2" s="257" t="s">
        <v>6534</v>
      </c>
      <c r="Q2" s="257" t="s">
        <v>6535</v>
      </c>
      <c r="R2" s="260" t="s">
        <v>150</v>
      </c>
      <c r="S2" s="275" t="s">
        <v>6538</v>
      </c>
      <c r="T2" s="260" t="s">
        <v>6540</v>
      </c>
      <c r="U2" s="276"/>
      <c r="V2" s="276" t="str">
        <f t="shared" ref="V2:V763" si="4">VLOOKUP(B2,'Summary Improvement PM FOC'!BI:BJ,2,0)</f>
        <v>#REF!</v>
      </c>
      <c r="W2" s="277"/>
      <c r="X2" s="276"/>
      <c r="Y2" s="276"/>
      <c r="Z2" s="276"/>
      <c r="AA2" s="276"/>
      <c r="AB2" s="276"/>
      <c r="AC2" s="276"/>
      <c r="AD2" s="278" t="str">
        <f t="shared" ref="AD2:AD14" si="5">VLOOKUP(B2,'Summary Improvement PM FOC'!BA:BF,6,0)</f>
        <v>#REF!</v>
      </c>
      <c r="AE2" s="278"/>
      <c r="AF2" s="278"/>
      <c r="AG2" s="278"/>
    </row>
    <row r="3" ht="15.0" customHeight="1">
      <c r="A3" s="257">
        <v>103.0</v>
      </c>
      <c r="B3" s="258" t="s">
        <v>6555</v>
      </c>
      <c r="C3" s="259" t="s">
        <v>3455</v>
      </c>
      <c r="D3" s="257" t="s">
        <v>6495</v>
      </c>
      <c r="E3" s="257" t="s">
        <v>6496</v>
      </c>
      <c r="F3" s="257" t="s">
        <v>6497</v>
      </c>
      <c r="G3" s="260" t="s">
        <v>6558</v>
      </c>
      <c r="H3" s="257" t="s">
        <v>6500</v>
      </c>
      <c r="I3" s="257" t="s">
        <v>6502</v>
      </c>
      <c r="J3" s="257">
        <v>16.0</v>
      </c>
      <c r="K3" s="257">
        <v>3.0</v>
      </c>
      <c r="L3" s="279">
        <f t="shared" si="1"/>
        <v>13</v>
      </c>
      <c r="M3" s="270">
        <f t="shared" si="2"/>
        <v>512</v>
      </c>
      <c r="N3" s="272">
        <v>32.0</v>
      </c>
      <c r="O3" s="272" t="str">
        <f t="shared" si="3"/>
        <v>#REF!</v>
      </c>
      <c r="P3" s="257" t="s">
        <v>6563</v>
      </c>
      <c r="Q3" s="257" t="s">
        <v>6535</v>
      </c>
      <c r="R3" s="260" t="s">
        <v>150</v>
      </c>
      <c r="S3" s="275" t="s">
        <v>6564</v>
      </c>
      <c r="T3" s="260" t="s">
        <v>6565</v>
      </c>
      <c r="U3" s="276"/>
      <c r="V3" s="276" t="str">
        <f t="shared" si="4"/>
        <v>#REF!</v>
      </c>
      <c r="W3" s="277"/>
      <c r="X3" s="276"/>
      <c r="Y3" s="276"/>
      <c r="Z3" s="276"/>
      <c r="AA3" s="276"/>
      <c r="AB3" s="276"/>
      <c r="AC3" s="276"/>
      <c r="AD3" s="278" t="str">
        <f t="shared" si="5"/>
        <v>#REF!</v>
      </c>
      <c r="AE3" s="278"/>
      <c r="AF3" s="278"/>
      <c r="AG3" s="278"/>
    </row>
    <row r="4" ht="15.0" customHeight="1">
      <c r="A4" s="257">
        <v>38.0</v>
      </c>
      <c r="B4" s="258" t="s">
        <v>5755</v>
      </c>
      <c r="C4" s="259" t="s">
        <v>6568</v>
      </c>
      <c r="D4" s="257" t="s">
        <v>6569</v>
      </c>
      <c r="E4" s="257" t="s">
        <v>6570</v>
      </c>
      <c r="F4" s="257" t="s">
        <v>6497</v>
      </c>
      <c r="G4" s="260" t="s">
        <v>6572</v>
      </c>
      <c r="H4" s="257" t="s">
        <v>1605</v>
      </c>
      <c r="I4" s="260" t="s">
        <v>6502</v>
      </c>
      <c r="J4" s="260">
        <v>32.0</v>
      </c>
      <c r="K4" s="260">
        <v>20.0</v>
      </c>
      <c r="L4" s="281">
        <f t="shared" si="1"/>
        <v>12</v>
      </c>
      <c r="M4" s="270">
        <v>1024.0</v>
      </c>
      <c r="N4" s="272">
        <v>1456.0</v>
      </c>
      <c r="O4" s="272" t="str">
        <f t="shared" si="3"/>
        <v>#REF!</v>
      </c>
      <c r="P4" s="257" t="s">
        <v>6577</v>
      </c>
      <c r="Q4" s="257" t="s">
        <v>6578</v>
      </c>
      <c r="R4" s="260" t="s">
        <v>179</v>
      </c>
      <c r="S4" s="275" t="s">
        <v>6579</v>
      </c>
      <c r="T4" s="260" t="s">
        <v>6580</v>
      </c>
      <c r="U4" s="276"/>
      <c r="V4" s="276" t="str">
        <f t="shared" si="4"/>
        <v>#REF!</v>
      </c>
      <c r="W4" s="277"/>
      <c r="X4" s="276"/>
      <c r="Y4" s="276"/>
      <c r="Z4" s="276"/>
      <c r="AA4" s="276"/>
      <c r="AB4" s="276"/>
      <c r="AC4" s="276"/>
      <c r="AD4" s="278" t="str">
        <f t="shared" si="5"/>
        <v>#REF!</v>
      </c>
      <c r="AE4" s="282"/>
      <c r="AF4" s="282"/>
      <c r="AG4" s="282"/>
    </row>
    <row r="5" ht="15.0" customHeight="1">
      <c r="A5" s="257">
        <v>65.0</v>
      </c>
      <c r="B5" s="258" t="s">
        <v>6585</v>
      </c>
      <c r="C5" s="259" t="s">
        <v>6586</v>
      </c>
      <c r="D5" s="257" t="s">
        <v>6495</v>
      </c>
      <c r="E5" s="257" t="s">
        <v>6587</v>
      </c>
      <c r="F5" s="257" t="s">
        <v>6497</v>
      </c>
      <c r="G5" s="260" t="s">
        <v>6588</v>
      </c>
      <c r="H5" s="257" t="s">
        <v>6589</v>
      </c>
      <c r="I5" s="260" t="s">
        <v>6502</v>
      </c>
      <c r="J5" s="260">
        <v>16.0</v>
      </c>
      <c r="K5" s="260">
        <v>16.0</v>
      </c>
      <c r="L5" s="283">
        <f t="shared" si="1"/>
        <v>0</v>
      </c>
      <c r="M5" s="270">
        <f>IF(J5=8,256,IF(J5=16,512,IF(J5=32,1024,IF(J5=4,124))))</f>
        <v>512</v>
      </c>
      <c r="N5" s="272">
        <v>1384.0</v>
      </c>
      <c r="O5" s="272" t="str">
        <f t="shared" si="3"/>
        <v>#REF!</v>
      </c>
      <c r="P5" s="257" t="s">
        <v>6598</v>
      </c>
      <c r="Q5" s="257" t="s">
        <v>6578</v>
      </c>
      <c r="R5" s="260" t="s">
        <v>179</v>
      </c>
      <c r="S5" s="275" t="s">
        <v>6599</v>
      </c>
      <c r="T5" s="260" t="s">
        <v>6600</v>
      </c>
      <c r="U5" s="276"/>
      <c r="V5" s="276" t="str">
        <f t="shared" si="4"/>
        <v>#REF!</v>
      </c>
      <c r="W5" s="277"/>
      <c r="X5" s="276"/>
      <c r="Y5" s="276"/>
      <c r="Z5" s="276"/>
      <c r="AA5" s="276"/>
      <c r="AB5" s="276"/>
      <c r="AC5" s="276"/>
      <c r="AD5" s="278" t="str">
        <f t="shared" si="5"/>
        <v>#REF!</v>
      </c>
      <c r="AE5" s="278"/>
      <c r="AF5" s="278"/>
      <c r="AG5" s="278"/>
    </row>
    <row r="6" ht="15.0" customHeight="1">
      <c r="A6" s="257">
        <v>24.0</v>
      </c>
      <c r="B6" s="258" t="s">
        <v>3631</v>
      </c>
      <c r="C6" s="259" t="s">
        <v>3569</v>
      </c>
      <c r="D6" s="257" t="s">
        <v>6569</v>
      </c>
      <c r="E6" s="257" t="s">
        <v>6602</v>
      </c>
      <c r="F6" s="257" t="s">
        <v>6603</v>
      </c>
      <c r="G6" s="260" t="s">
        <v>6604</v>
      </c>
      <c r="H6" s="257" t="s">
        <v>1605</v>
      </c>
      <c r="I6" s="260" t="s">
        <v>6605</v>
      </c>
      <c r="J6" s="260">
        <v>32.0</v>
      </c>
      <c r="K6" s="260">
        <v>32.0</v>
      </c>
      <c r="L6" s="283">
        <f t="shared" si="1"/>
        <v>0</v>
      </c>
      <c r="M6" s="270">
        <v>1024.0</v>
      </c>
      <c r="N6" s="284">
        <v>1504.0</v>
      </c>
      <c r="O6" s="272" t="str">
        <f t="shared" si="3"/>
        <v>#REF!</v>
      </c>
      <c r="P6" s="257" t="s">
        <v>6608</v>
      </c>
      <c r="Q6" s="257" t="s">
        <v>6578</v>
      </c>
      <c r="R6" s="260" t="s">
        <v>440</v>
      </c>
      <c r="S6" s="275" t="s">
        <v>6609</v>
      </c>
      <c r="T6" s="260" t="s">
        <v>6610</v>
      </c>
      <c r="U6" s="276"/>
      <c r="V6" s="276" t="str">
        <f t="shared" si="4"/>
        <v>#REF!</v>
      </c>
      <c r="W6" s="277" t="s">
        <v>6611</v>
      </c>
      <c r="X6" s="276"/>
      <c r="Y6" s="285" t="s">
        <v>6612</v>
      </c>
      <c r="Z6" s="276"/>
      <c r="AA6" s="276"/>
      <c r="AB6" s="276"/>
      <c r="AC6" s="276"/>
      <c r="AD6" s="278" t="str">
        <f t="shared" si="5"/>
        <v>#REF!</v>
      </c>
      <c r="AE6" s="278"/>
      <c r="AF6" s="278"/>
      <c r="AG6" s="278"/>
    </row>
    <row r="7" ht="15.0" customHeight="1">
      <c r="A7" s="257">
        <v>50.0</v>
      </c>
      <c r="B7" s="286" t="s">
        <v>6613</v>
      </c>
      <c r="C7" s="259" t="s">
        <v>579</v>
      </c>
      <c r="D7" s="260" t="s">
        <v>6614</v>
      </c>
      <c r="E7" s="257" t="s">
        <v>6615</v>
      </c>
      <c r="F7" s="257" t="s">
        <v>6497</v>
      </c>
      <c r="G7" s="260" t="s">
        <v>6616</v>
      </c>
      <c r="H7" s="257" t="s">
        <v>1605</v>
      </c>
      <c r="I7" s="260" t="s">
        <v>6502</v>
      </c>
      <c r="J7" s="260">
        <v>16.0</v>
      </c>
      <c r="K7" s="260">
        <v>16.0</v>
      </c>
      <c r="L7" s="283">
        <f t="shared" si="1"/>
        <v>0</v>
      </c>
      <c r="M7" s="270">
        <f t="shared" ref="M7:M15" si="6">IF(J7=8,256,IF(J7=16,512,IF(J7=32,1024,IF(J7=4,124))))</f>
        <v>512</v>
      </c>
      <c r="N7" s="287">
        <f>IFERROR(__xludf.DUMMYFUNCTION("vlookup(B7,IMPORTRANGE(""https://docs.google.com/spreadsheets/d/1bZVByh9r_TcDUVJKUPs-pmPVUS3tjRZJULNBLGlUjAE/edit#gid=320297363"",""DATA HC OLT!A2:c300""),2,0)"),1128.0)</f>
        <v>1128</v>
      </c>
      <c r="O7" s="272" t="str">
        <f t="shared" si="3"/>
        <v>#REF!</v>
      </c>
      <c r="P7" s="257" t="s">
        <v>6617</v>
      </c>
      <c r="Q7" s="257" t="s">
        <v>6578</v>
      </c>
      <c r="R7" s="260" t="s">
        <v>440</v>
      </c>
      <c r="S7" s="275" t="s">
        <v>6618</v>
      </c>
      <c r="T7" s="260" t="s">
        <v>6580</v>
      </c>
      <c r="U7" s="260" t="s">
        <v>6236</v>
      </c>
      <c r="V7" s="276" t="str">
        <f t="shared" si="4"/>
        <v>#REF!</v>
      </c>
      <c r="W7" s="277"/>
      <c r="X7" s="260"/>
      <c r="Y7" s="260"/>
      <c r="Z7" s="260"/>
      <c r="AA7" s="260"/>
      <c r="AB7" s="276"/>
      <c r="AC7" s="260"/>
      <c r="AD7" s="278" t="str">
        <f t="shared" si="5"/>
        <v>#REF!</v>
      </c>
      <c r="AE7" s="278"/>
      <c r="AF7" s="278"/>
      <c r="AG7" s="278"/>
    </row>
    <row r="8" ht="15.0" customHeight="1">
      <c r="A8" s="257">
        <v>13.0</v>
      </c>
      <c r="B8" s="258" t="s">
        <v>5768</v>
      </c>
      <c r="C8" s="259" t="s">
        <v>1361</v>
      </c>
      <c r="D8" s="257" t="s">
        <v>6569</v>
      </c>
      <c r="E8" s="257" t="s">
        <v>6602</v>
      </c>
      <c r="F8" s="257" t="s">
        <v>6497</v>
      </c>
      <c r="G8" s="260" t="s">
        <v>6619</v>
      </c>
      <c r="H8" s="257" t="s">
        <v>6589</v>
      </c>
      <c r="I8" s="260" t="s">
        <v>6502</v>
      </c>
      <c r="J8" s="260">
        <v>16.0</v>
      </c>
      <c r="K8" s="260">
        <v>15.0</v>
      </c>
      <c r="L8" s="288">
        <f t="shared" si="1"/>
        <v>1</v>
      </c>
      <c r="M8" s="270">
        <f t="shared" si="6"/>
        <v>512</v>
      </c>
      <c r="N8" s="284">
        <v>1156.0</v>
      </c>
      <c r="O8" s="272" t="str">
        <f t="shared" si="3"/>
        <v>#REF!</v>
      </c>
      <c r="P8" s="257" t="s">
        <v>6620</v>
      </c>
      <c r="Q8" s="257" t="s">
        <v>6578</v>
      </c>
      <c r="R8" s="260" t="s">
        <v>150</v>
      </c>
      <c r="S8" s="275" t="s">
        <v>6621</v>
      </c>
      <c r="T8" s="257" t="s">
        <v>6622</v>
      </c>
      <c r="U8" s="276"/>
      <c r="V8" s="276" t="str">
        <f t="shared" si="4"/>
        <v>#REF!</v>
      </c>
      <c r="W8" s="277"/>
      <c r="X8" s="276"/>
      <c r="Y8" s="276"/>
      <c r="Z8" s="276"/>
      <c r="AA8" s="276"/>
      <c r="AB8" s="276"/>
      <c r="AC8" s="276"/>
      <c r="AD8" s="278" t="str">
        <f t="shared" si="5"/>
        <v>#REF!</v>
      </c>
      <c r="AE8" s="278"/>
      <c r="AF8" s="278"/>
      <c r="AG8" s="278"/>
    </row>
    <row r="9" ht="15.0" customHeight="1">
      <c r="A9" s="257">
        <v>69.0</v>
      </c>
      <c r="B9" s="258" t="s">
        <v>5757</v>
      </c>
      <c r="C9" s="259" t="s">
        <v>3392</v>
      </c>
      <c r="D9" s="257" t="s">
        <v>6495</v>
      </c>
      <c r="E9" s="257" t="s">
        <v>6495</v>
      </c>
      <c r="F9" s="257" t="s">
        <v>6623</v>
      </c>
      <c r="G9" s="260" t="s">
        <v>6624</v>
      </c>
      <c r="H9" s="257" t="s">
        <v>1605</v>
      </c>
      <c r="I9" s="260" t="s">
        <v>6502</v>
      </c>
      <c r="J9" s="260">
        <v>16.0</v>
      </c>
      <c r="K9" s="260">
        <v>16.0</v>
      </c>
      <c r="L9" s="283">
        <f t="shared" si="1"/>
        <v>0</v>
      </c>
      <c r="M9" s="270">
        <f t="shared" si="6"/>
        <v>512</v>
      </c>
      <c r="N9" s="272">
        <v>1064.0</v>
      </c>
      <c r="O9" s="272" t="str">
        <f t="shared" si="3"/>
        <v>#REF!</v>
      </c>
      <c r="P9" s="257" t="s">
        <v>6625</v>
      </c>
      <c r="Q9" s="257" t="s">
        <v>6535</v>
      </c>
      <c r="R9" s="260" t="s">
        <v>1641</v>
      </c>
      <c r="S9" s="275" t="s">
        <v>6626</v>
      </c>
      <c r="T9" s="257" t="s">
        <v>6627</v>
      </c>
      <c r="U9" s="276"/>
      <c r="V9" s="276" t="str">
        <f t="shared" si="4"/>
        <v>#REF!</v>
      </c>
      <c r="W9" s="277" t="s">
        <v>6611</v>
      </c>
      <c r="X9" s="276"/>
      <c r="Y9" s="285" t="s">
        <v>6612</v>
      </c>
      <c r="Z9" s="276"/>
      <c r="AA9" s="276"/>
      <c r="AB9" s="276"/>
      <c r="AC9" s="276"/>
      <c r="AD9" s="278" t="str">
        <f t="shared" si="5"/>
        <v>#REF!</v>
      </c>
      <c r="AE9" s="278"/>
      <c r="AF9" s="278"/>
      <c r="AG9" s="278"/>
    </row>
    <row r="10" ht="15.0" customHeight="1">
      <c r="A10" s="257">
        <v>85.0</v>
      </c>
      <c r="B10" s="258" t="s">
        <v>6628</v>
      </c>
      <c r="C10" s="259" t="s">
        <v>6629</v>
      </c>
      <c r="D10" s="257" t="s">
        <v>6569</v>
      </c>
      <c r="E10" s="257" t="s">
        <v>6602</v>
      </c>
      <c r="F10" s="257" t="s">
        <v>6497</v>
      </c>
      <c r="G10" s="260" t="s">
        <v>6630</v>
      </c>
      <c r="H10" s="257" t="s">
        <v>6631</v>
      </c>
      <c r="I10" s="260" t="s">
        <v>6502</v>
      </c>
      <c r="J10" s="257">
        <v>16.0</v>
      </c>
      <c r="K10" s="257">
        <v>14.0</v>
      </c>
      <c r="L10" s="289">
        <f t="shared" si="1"/>
        <v>2</v>
      </c>
      <c r="M10" s="270">
        <f t="shared" si="6"/>
        <v>512</v>
      </c>
      <c r="N10" s="284">
        <v>1048.0</v>
      </c>
      <c r="O10" s="272" t="str">
        <f t="shared" si="3"/>
        <v>#REF!</v>
      </c>
      <c r="P10" s="257" t="s">
        <v>6633</v>
      </c>
      <c r="Q10" s="257" t="s">
        <v>6578</v>
      </c>
      <c r="R10" s="260" t="s">
        <v>358</v>
      </c>
      <c r="S10" s="275" t="s">
        <v>6634</v>
      </c>
      <c r="T10" s="260" t="s">
        <v>6610</v>
      </c>
      <c r="U10" s="276"/>
      <c r="V10" s="276" t="str">
        <f t="shared" si="4"/>
        <v>#REF!</v>
      </c>
      <c r="W10" s="277"/>
      <c r="X10" s="276"/>
      <c r="Y10" s="276"/>
      <c r="Z10" s="276"/>
      <c r="AA10" s="276"/>
      <c r="AB10" s="276"/>
      <c r="AC10" s="276"/>
      <c r="AD10" s="278" t="str">
        <f t="shared" si="5"/>
        <v>#REF!</v>
      </c>
      <c r="AE10" s="278"/>
      <c r="AF10" s="278"/>
      <c r="AG10" s="278"/>
    </row>
    <row r="11" ht="15.0" customHeight="1">
      <c r="A11" s="257">
        <v>63.0</v>
      </c>
      <c r="B11" s="258" t="s">
        <v>6635</v>
      </c>
      <c r="C11" s="259" t="s">
        <v>3596</v>
      </c>
      <c r="D11" s="257" t="s">
        <v>6495</v>
      </c>
      <c r="E11" s="257" t="s">
        <v>6636</v>
      </c>
      <c r="F11" s="257" t="s">
        <v>6623</v>
      </c>
      <c r="G11" s="260" t="s">
        <v>6637</v>
      </c>
      <c r="H11" s="257" t="s">
        <v>1605</v>
      </c>
      <c r="I11" s="260" t="s">
        <v>6502</v>
      </c>
      <c r="J11" s="260">
        <v>16.0</v>
      </c>
      <c r="K11" s="260">
        <v>16.0</v>
      </c>
      <c r="L11" s="283">
        <f t="shared" si="1"/>
        <v>0</v>
      </c>
      <c r="M11" s="270">
        <f t="shared" si="6"/>
        <v>512</v>
      </c>
      <c r="N11" s="272">
        <v>986.0</v>
      </c>
      <c r="O11" s="272" t="str">
        <f t="shared" si="3"/>
        <v>#REF!</v>
      </c>
      <c r="P11" s="257" t="s">
        <v>6638</v>
      </c>
      <c r="Q11" s="257" t="s">
        <v>6535</v>
      </c>
      <c r="R11" s="260" t="s">
        <v>1641</v>
      </c>
      <c r="S11" s="275" t="s">
        <v>6639</v>
      </c>
      <c r="T11" s="257" t="s">
        <v>6627</v>
      </c>
      <c r="U11" s="276"/>
      <c r="V11" s="276" t="str">
        <f t="shared" si="4"/>
        <v>#REF!</v>
      </c>
      <c r="W11" s="277" t="s">
        <v>6611</v>
      </c>
      <c r="X11" s="276"/>
      <c r="Y11" s="285" t="s">
        <v>6612</v>
      </c>
      <c r="Z11" s="276"/>
      <c r="AA11" s="276"/>
      <c r="AB11" s="276"/>
      <c r="AC11" s="276"/>
      <c r="AD11" s="278" t="str">
        <f t="shared" si="5"/>
        <v>#REF!</v>
      </c>
      <c r="AE11" s="278"/>
      <c r="AF11" s="278"/>
      <c r="AG11" s="278"/>
    </row>
    <row r="12" ht="15.0" customHeight="1">
      <c r="A12" s="257">
        <v>5.0</v>
      </c>
      <c r="B12" s="258" t="s">
        <v>3592</v>
      </c>
      <c r="C12" s="259" t="s">
        <v>3559</v>
      </c>
      <c r="D12" s="257" t="s">
        <v>6569</v>
      </c>
      <c r="E12" s="257" t="s">
        <v>6570</v>
      </c>
      <c r="F12" s="257" t="s">
        <v>6603</v>
      </c>
      <c r="G12" s="260" t="s">
        <v>6640</v>
      </c>
      <c r="H12" s="257" t="s">
        <v>1605</v>
      </c>
      <c r="I12" s="260" t="s">
        <v>6605</v>
      </c>
      <c r="J12" s="260">
        <v>32.0</v>
      </c>
      <c r="K12" s="260">
        <v>32.0</v>
      </c>
      <c r="L12" s="283">
        <f t="shared" si="1"/>
        <v>0</v>
      </c>
      <c r="M12" s="270">
        <f t="shared" si="6"/>
        <v>1024</v>
      </c>
      <c r="N12" s="272">
        <v>1436.0</v>
      </c>
      <c r="O12" s="272" t="str">
        <f t="shared" si="3"/>
        <v>#REF!</v>
      </c>
      <c r="P12" s="257" t="s">
        <v>6641</v>
      </c>
      <c r="Q12" s="257" t="s">
        <v>6578</v>
      </c>
      <c r="R12" s="260" t="s">
        <v>440</v>
      </c>
      <c r="S12" s="275" t="s">
        <v>6579</v>
      </c>
      <c r="T12" s="260" t="s">
        <v>6627</v>
      </c>
      <c r="U12" s="276"/>
      <c r="V12" s="276" t="str">
        <f t="shared" si="4"/>
        <v>#REF!</v>
      </c>
      <c r="W12" s="277" t="s">
        <v>6611</v>
      </c>
      <c r="X12" s="276"/>
      <c r="Y12" s="285" t="s">
        <v>6612</v>
      </c>
      <c r="Z12" s="276"/>
      <c r="AA12" s="276"/>
      <c r="AB12" s="276"/>
      <c r="AC12" s="276"/>
      <c r="AD12" s="278" t="str">
        <f t="shared" si="5"/>
        <v>#REF!</v>
      </c>
      <c r="AE12" s="278"/>
      <c r="AF12" s="278"/>
      <c r="AG12" s="278"/>
    </row>
    <row r="13" ht="15.0" customHeight="1">
      <c r="A13" s="257">
        <v>2.0</v>
      </c>
      <c r="B13" s="258" t="s">
        <v>1873</v>
      </c>
      <c r="C13" s="259" t="s">
        <v>6642</v>
      </c>
      <c r="D13" s="257" t="s">
        <v>6569</v>
      </c>
      <c r="E13" s="257" t="s">
        <v>6570</v>
      </c>
      <c r="F13" s="257" t="s">
        <v>6497</v>
      </c>
      <c r="G13" s="260" t="s">
        <v>6643</v>
      </c>
      <c r="H13" s="257" t="s">
        <v>6644</v>
      </c>
      <c r="I13" s="260" t="s">
        <v>6502</v>
      </c>
      <c r="J13" s="260">
        <v>8.0</v>
      </c>
      <c r="K13" s="260">
        <v>8.0</v>
      </c>
      <c r="L13" s="283">
        <f t="shared" si="1"/>
        <v>0</v>
      </c>
      <c r="M13" s="270">
        <f t="shared" si="6"/>
        <v>256</v>
      </c>
      <c r="N13" s="272">
        <v>1320.0</v>
      </c>
      <c r="O13" s="272" t="str">
        <f t="shared" si="3"/>
        <v>#REF!</v>
      </c>
      <c r="P13" s="257" t="s">
        <v>6645</v>
      </c>
      <c r="Q13" s="257" t="s">
        <v>6535</v>
      </c>
      <c r="R13" s="260" t="s">
        <v>440</v>
      </c>
      <c r="S13" s="275" t="s">
        <v>6646</v>
      </c>
      <c r="T13" s="260" t="s">
        <v>6647</v>
      </c>
      <c r="U13" s="276"/>
      <c r="V13" s="276" t="str">
        <f t="shared" si="4"/>
        <v>#REF!</v>
      </c>
      <c r="W13" s="277" t="s">
        <v>6611</v>
      </c>
      <c r="X13" s="276"/>
      <c r="Y13" s="285" t="s">
        <v>6612</v>
      </c>
      <c r="Z13" s="276"/>
      <c r="AA13" s="276"/>
      <c r="AB13" s="276"/>
      <c r="AC13" s="276"/>
      <c r="AD13" s="278" t="str">
        <f t="shared" si="5"/>
        <v>#REF!</v>
      </c>
      <c r="AE13" s="278"/>
      <c r="AF13" s="278"/>
      <c r="AG13" s="278"/>
    </row>
    <row r="14" ht="15.0" customHeight="1">
      <c r="A14" s="257">
        <v>155.0</v>
      </c>
      <c r="B14" s="258" t="s">
        <v>6648</v>
      </c>
      <c r="C14" s="259" t="s">
        <v>6629</v>
      </c>
      <c r="D14" s="257" t="s">
        <v>6569</v>
      </c>
      <c r="E14" s="257" t="s">
        <v>6602</v>
      </c>
      <c r="F14" s="257" t="s">
        <v>6497</v>
      </c>
      <c r="G14" s="257" t="s">
        <v>6630</v>
      </c>
      <c r="H14" s="257" t="s">
        <v>6644</v>
      </c>
      <c r="I14" s="260" t="s">
        <v>6502</v>
      </c>
      <c r="J14" s="257">
        <v>16.0</v>
      </c>
      <c r="K14" s="257">
        <v>15.0</v>
      </c>
      <c r="L14" s="288">
        <f t="shared" si="1"/>
        <v>1</v>
      </c>
      <c r="M14" s="270">
        <f t="shared" si="6"/>
        <v>512</v>
      </c>
      <c r="N14" s="284">
        <v>840.0</v>
      </c>
      <c r="O14" s="272" t="str">
        <f t="shared" si="3"/>
        <v>#REF!</v>
      </c>
      <c r="P14" s="257" t="s">
        <v>6649</v>
      </c>
      <c r="Q14" s="257" t="s">
        <v>6578</v>
      </c>
      <c r="R14" s="260" t="s">
        <v>358</v>
      </c>
      <c r="S14" s="275" t="s">
        <v>6650</v>
      </c>
      <c r="T14" s="260" t="s">
        <v>6651</v>
      </c>
      <c r="U14" s="290"/>
      <c r="V14" s="276" t="str">
        <f t="shared" si="4"/>
        <v>#REF!</v>
      </c>
      <c r="W14" s="277"/>
      <c r="X14" s="290"/>
      <c r="Y14" s="290"/>
      <c r="Z14" s="290"/>
      <c r="AA14" s="290"/>
      <c r="AB14" s="276"/>
      <c r="AC14" s="290"/>
      <c r="AD14" s="278" t="str">
        <f t="shared" si="5"/>
        <v>#REF!</v>
      </c>
      <c r="AE14" s="278"/>
      <c r="AF14" s="278"/>
      <c r="AG14" s="278"/>
    </row>
    <row r="15" ht="15.0" customHeight="1">
      <c r="A15" s="257">
        <v>57.0</v>
      </c>
      <c r="B15" s="258" t="s">
        <v>6059</v>
      </c>
      <c r="C15" s="259" t="s">
        <v>6652</v>
      </c>
      <c r="D15" s="260" t="s">
        <v>6614</v>
      </c>
      <c r="E15" s="257" t="s">
        <v>6614</v>
      </c>
      <c r="F15" s="257" t="s">
        <v>6497</v>
      </c>
      <c r="G15" s="260" t="s">
        <v>6653</v>
      </c>
      <c r="H15" s="257" t="s">
        <v>1605</v>
      </c>
      <c r="I15" s="260" t="s">
        <v>6502</v>
      </c>
      <c r="J15" s="260">
        <v>16.0</v>
      </c>
      <c r="K15" s="260">
        <v>16.0</v>
      </c>
      <c r="L15" s="283">
        <f t="shared" si="1"/>
        <v>0</v>
      </c>
      <c r="M15" s="270">
        <f t="shared" si="6"/>
        <v>512</v>
      </c>
      <c r="N15" s="287">
        <f>IFERROR(__xludf.DUMMYFUNCTION("vlookup(B15,IMPORTRANGE(""https://docs.google.com/spreadsheets/d/1bZVByh9r_TcDUVJKUPs-pmPVUS3tjRZJULNBLGlUjAE/edit#gid=320297363"",""DATA HC OLT!A2:c300""),2,0)"),728.0)</f>
        <v>728</v>
      </c>
      <c r="O15" s="272" t="str">
        <f t="shared" si="3"/>
        <v>#REF!</v>
      </c>
      <c r="P15" s="257" t="s">
        <v>6654</v>
      </c>
      <c r="Q15" s="257" t="s">
        <v>6578</v>
      </c>
      <c r="R15" s="260" t="s">
        <v>358</v>
      </c>
      <c r="S15" s="291" t="s">
        <v>6656</v>
      </c>
      <c r="T15" s="257" t="s">
        <v>6657</v>
      </c>
      <c r="U15" s="260" t="s">
        <v>6236</v>
      </c>
      <c r="V15" s="276" t="str">
        <f t="shared" si="4"/>
        <v>#REF!</v>
      </c>
      <c r="W15" s="277" t="s">
        <v>6658</v>
      </c>
      <c r="X15" s="292">
        <v>45981.0</v>
      </c>
      <c r="Y15" s="285" t="s">
        <v>6612</v>
      </c>
      <c r="Z15" s="275"/>
      <c r="AA15" s="293"/>
      <c r="AB15" s="276"/>
      <c r="AC15" s="275"/>
      <c r="AD15" s="278"/>
      <c r="AE15" s="278"/>
      <c r="AF15" s="278"/>
      <c r="AG15" s="278"/>
    </row>
    <row r="16" ht="15.0" customHeight="1">
      <c r="A16" s="257">
        <v>251.0</v>
      </c>
      <c r="B16" s="258" t="s">
        <v>5977</v>
      </c>
      <c r="C16" s="259" t="s">
        <v>3423</v>
      </c>
      <c r="D16" s="257" t="s">
        <v>6569</v>
      </c>
      <c r="E16" s="260" t="s">
        <v>6602</v>
      </c>
      <c r="F16" s="257" t="s">
        <v>6659</v>
      </c>
      <c r="G16" s="260" t="s">
        <v>6660</v>
      </c>
      <c r="H16" s="257" t="s">
        <v>1605</v>
      </c>
      <c r="I16" s="260" t="s">
        <v>6605</v>
      </c>
      <c r="J16" s="260">
        <v>32.0</v>
      </c>
      <c r="K16" s="260">
        <v>32.0</v>
      </c>
      <c r="L16" s="283">
        <f t="shared" si="1"/>
        <v>0</v>
      </c>
      <c r="M16" s="270">
        <v>1024.0</v>
      </c>
      <c r="N16" s="272">
        <v>1264.0</v>
      </c>
      <c r="O16" s="272" t="str">
        <f t="shared" si="3"/>
        <v>#REF!</v>
      </c>
      <c r="P16" s="260" t="s">
        <v>6661</v>
      </c>
      <c r="Q16" s="257" t="s">
        <v>6535</v>
      </c>
      <c r="R16" s="260" t="s">
        <v>358</v>
      </c>
      <c r="S16" s="275" t="s">
        <v>6662</v>
      </c>
      <c r="T16" s="260" t="s">
        <v>6663</v>
      </c>
      <c r="U16" s="276"/>
      <c r="V16" s="276" t="str">
        <f t="shared" si="4"/>
        <v>#REF!</v>
      </c>
      <c r="W16" s="277" t="s">
        <v>6611</v>
      </c>
      <c r="X16" s="276"/>
      <c r="Y16" s="285" t="s">
        <v>6612</v>
      </c>
      <c r="Z16" s="276"/>
      <c r="AA16" s="276"/>
      <c r="AB16" s="276"/>
      <c r="AC16" s="276"/>
      <c r="AD16" s="278" t="str">
        <f t="shared" ref="AD16:AD18" si="7">VLOOKUP(B16,'Summary Improvement PM FOC'!BA:BF,6,0)</f>
        <v>#REF!</v>
      </c>
      <c r="AE16" s="278"/>
      <c r="AF16" s="278"/>
      <c r="AG16" s="278"/>
    </row>
    <row r="17" ht="15.0" customHeight="1">
      <c r="A17" s="257">
        <v>179.0</v>
      </c>
      <c r="B17" s="258" t="s">
        <v>5836</v>
      </c>
      <c r="C17" s="259" t="s">
        <v>3070</v>
      </c>
      <c r="D17" s="257" t="s">
        <v>6569</v>
      </c>
      <c r="E17" s="257" t="s">
        <v>6570</v>
      </c>
      <c r="F17" s="257" t="s">
        <v>6664</v>
      </c>
      <c r="G17" s="257" t="s">
        <v>6665</v>
      </c>
      <c r="H17" s="257" t="s">
        <v>1605</v>
      </c>
      <c r="I17" s="260" t="s">
        <v>6605</v>
      </c>
      <c r="J17" s="257">
        <v>16.0</v>
      </c>
      <c r="K17" s="257">
        <v>15.0</v>
      </c>
      <c r="L17" s="288">
        <f t="shared" si="1"/>
        <v>1</v>
      </c>
      <c r="M17" s="270">
        <f t="shared" ref="M17:M20" si="8">IF(J17=8,256,IF(J17=16,512,IF(J17=32,1024,IF(J17=4,124))))</f>
        <v>512</v>
      </c>
      <c r="N17" s="272">
        <v>846.0</v>
      </c>
      <c r="O17" s="272" t="str">
        <f t="shared" si="3"/>
        <v>#REF!</v>
      </c>
      <c r="P17" s="257" t="s">
        <v>6666</v>
      </c>
      <c r="Q17" s="257" t="s">
        <v>6535</v>
      </c>
      <c r="R17" s="260" t="s">
        <v>358</v>
      </c>
      <c r="S17" s="275" t="s">
        <v>6667</v>
      </c>
      <c r="T17" s="260" t="s">
        <v>6668</v>
      </c>
      <c r="U17" s="290"/>
      <c r="V17" s="276" t="str">
        <f t="shared" si="4"/>
        <v>#REF!</v>
      </c>
      <c r="W17" s="277" t="s">
        <v>6611</v>
      </c>
      <c r="X17" s="290"/>
      <c r="Y17" s="285" t="s">
        <v>6612</v>
      </c>
      <c r="Z17" s="290"/>
      <c r="AA17" s="290"/>
      <c r="AB17" s="276"/>
      <c r="AC17" s="290"/>
      <c r="AD17" s="278" t="str">
        <f t="shared" si="7"/>
        <v>#REF!</v>
      </c>
      <c r="AE17" s="278"/>
      <c r="AF17" s="278"/>
      <c r="AG17" s="278"/>
    </row>
    <row r="18" ht="15.0" customHeight="1">
      <c r="A18" s="257">
        <v>9.0</v>
      </c>
      <c r="B18" s="258" t="s">
        <v>6669</v>
      </c>
      <c r="C18" s="259" t="s">
        <v>6670</v>
      </c>
      <c r="D18" s="257" t="s">
        <v>6569</v>
      </c>
      <c r="E18" s="257" t="s">
        <v>6671</v>
      </c>
      <c r="F18" s="257" t="s">
        <v>6497</v>
      </c>
      <c r="G18" s="260" t="s">
        <v>6672</v>
      </c>
      <c r="H18" s="257" t="s">
        <v>6644</v>
      </c>
      <c r="I18" s="260" t="s">
        <v>6502</v>
      </c>
      <c r="J18" s="260">
        <v>16.0</v>
      </c>
      <c r="K18" s="260">
        <v>16.0</v>
      </c>
      <c r="L18" s="283">
        <f t="shared" si="1"/>
        <v>0</v>
      </c>
      <c r="M18" s="270">
        <f t="shared" si="8"/>
        <v>512</v>
      </c>
      <c r="N18" s="272">
        <v>888.0</v>
      </c>
      <c r="O18" s="272" t="str">
        <f t="shared" si="3"/>
        <v>#REF!</v>
      </c>
      <c r="P18" s="257" t="s">
        <v>6673</v>
      </c>
      <c r="Q18" s="257" t="s">
        <v>6578</v>
      </c>
      <c r="R18" s="260" t="s">
        <v>179</v>
      </c>
      <c r="S18" s="275" t="s">
        <v>6674</v>
      </c>
      <c r="T18" s="260" t="s">
        <v>6675</v>
      </c>
      <c r="U18" s="276"/>
      <c r="V18" s="276" t="str">
        <f t="shared" si="4"/>
        <v>#REF!</v>
      </c>
      <c r="W18" s="277"/>
      <c r="X18" s="276"/>
      <c r="Y18" s="276"/>
      <c r="Z18" s="276"/>
      <c r="AA18" s="276"/>
      <c r="AB18" s="276"/>
      <c r="AC18" s="276"/>
      <c r="AD18" s="278" t="str">
        <f t="shared" si="7"/>
        <v>#REF!</v>
      </c>
      <c r="AE18" s="278"/>
      <c r="AF18" s="278"/>
      <c r="AG18" s="278"/>
    </row>
    <row r="19" ht="15.0" customHeight="1">
      <c r="A19" s="257">
        <v>129.0</v>
      </c>
      <c r="B19" s="258" t="s">
        <v>6676</v>
      </c>
      <c r="C19" s="259" t="s">
        <v>6677</v>
      </c>
      <c r="D19" s="257" t="s">
        <v>6495</v>
      </c>
      <c r="E19" s="257" t="s">
        <v>6678</v>
      </c>
      <c r="F19" s="257" t="s">
        <v>6497</v>
      </c>
      <c r="G19" s="260" t="s">
        <v>6679</v>
      </c>
      <c r="H19" s="257" t="s">
        <v>6644</v>
      </c>
      <c r="I19" s="260" t="s">
        <v>6502</v>
      </c>
      <c r="J19" s="257">
        <v>8.0</v>
      </c>
      <c r="K19" s="257">
        <v>8.0</v>
      </c>
      <c r="L19" s="283">
        <f t="shared" si="1"/>
        <v>0</v>
      </c>
      <c r="M19" s="270">
        <f t="shared" si="8"/>
        <v>256</v>
      </c>
      <c r="N19" s="272">
        <v>840.0</v>
      </c>
      <c r="O19" s="272" t="str">
        <f t="shared" si="3"/>
        <v>#REF!</v>
      </c>
      <c r="P19" s="257" t="s">
        <v>6680</v>
      </c>
      <c r="Q19" s="257" t="s">
        <v>6535</v>
      </c>
      <c r="R19" s="260" t="s">
        <v>2343</v>
      </c>
      <c r="S19" s="275" t="s">
        <v>6681</v>
      </c>
      <c r="T19" s="257" t="s">
        <v>6682</v>
      </c>
      <c r="U19" s="276"/>
      <c r="V19" s="276" t="str">
        <f t="shared" si="4"/>
        <v>#REF!</v>
      </c>
      <c r="W19" s="277" t="s">
        <v>6611</v>
      </c>
      <c r="X19" s="276"/>
      <c r="Y19" s="285" t="s">
        <v>6683</v>
      </c>
      <c r="Z19" s="277" t="s">
        <v>6684</v>
      </c>
      <c r="AA19" s="276"/>
      <c r="AB19" s="277" t="s">
        <v>6685</v>
      </c>
      <c r="AC19" s="277" t="s">
        <v>6686</v>
      </c>
      <c r="AD19" s="294" t="s">
        <v>6687</v>
      </c>
      <c r="AE19" s="278"/>
      <c r="AF19" s="278"/>
      <c r="AG19" s="278"/>
    </row>
    <row r="20" ht="15.0" customHeight="1">
      <c r="A20" s="257">
        <v>107.0</v>
      </c>
      <c r="B20" s="258" t="s">
        <v>6689</v>
      </c>
      <c r="C20" s="259" t="s">
        <v>1287</v>
      </c>
      <c r="D20" s="257" t="s">
        <v>6495</v>
      </c>
      <c r="E20" s="257" t="s">
        <v>6690</v>
      </c>
      <c r="F20" s="257" t="s">
        <v>6497</v>
      </c>
      <c r="G20" s="260" t="s">
        <v>6691</v>
      </c>
      <c r="H20" s="257" t="s">
        <v>6644</v>
      </c>
      <c r="I20" s="260" t="s">
        <v>6605</v>
      </c>
      <c r="J20" s="257">
        <v>8.0</v>
      </c>
      <c r="K20" s="257">
        <v>8.0</v>
      </c>
      <c r="L20" s="283">
        <f t="shared" si="1"/>
        <v>0</v>
      </c>
      <c r="M20" s="270">
        <f t="shared" si="8"/>
        <v>256</v>
      </c>
      <c r="N20" s="272">
        <v>808.0</v>
      </c>
      <c r="O20" s="272" t="str">
        <f t="shared" si="3"/>
        <v>#REF!</v>
      </c>
      <c r="P20" s="257" t="s">
        <v>6692</v>
      </c>
      <c r="Q20" s="257" t="s">
        <v>6535</v>
      </c>
      <c r="R20" s="260" t="s">
        <v>2343</v>
      </c>
      <c r="S20" s="275" t="s">
        <v>6693</v>
      </c>
      <c r="T20" s="260" t="s">
        <v>6694</v>
      </c>
      <c r="U20" s="276"/>
      <c r="V20" s="276" t="str">
        <f t="shared" si="4"/>
        <v>#REF!</v>
      </c>
      <c r="W20" s="277" t="s">
        <v>6611</v>
      </c>
      <c r="X20" s="276"/>
      <c r="Y20" s="285" t="s">
        <v>6683</v>
      </c>
      <c r="Z20" s="277" t="s">
        <v>6684</v>
      </c>
      <c r="AA20" s="276"/>
      <c r="AB20" s="277" t="s">
        <v>6685</v>
      </c>
      <c r="AC20" s="277" t="s">
        <v>6695</v>
      </c>
      <c r="AD20" s="294" t="s">
        <v>6696</v>
      </c>
      <c r="AE20" s="278"/>
      <c r="AF20" s="278"/>
      <c r="AG20" s="278"/>
    </row>
    <row r="21" ht="15.0" customHeight="1">
      <c r="A21" s="257">
        <v>14.0</v>
      </c>
      <c r="B21" s="258" t="s">
        <v>6069</v>
      </c>
      <c r="C21" s="259" t="s">
        <v>6629</v>
      </c>
      <c r="D21" s="257" t="s">
        <v>6569</v>
      </c>
      <c r="E21" s="257" t="s">
        <v>6602</v>
      </c>
      <c r="F21" s="257" t="s">
        <v>6497</v>
      </c>
      <c r="G21" s="260" t="s">
        <v>6630</v>
      </c>
      <c r="H21" s="257" t="s">
        <v>6644</v>
      </c>
      <c r="I21" s="260" t="s">
        <v>6502</v>
      </c>
      <c r="J21" s="260">
        <v>16.0</v>
      </c>
      <c r="K21" s="260">
        <v>16.0</v>
      </c>
      <c r="L21" s="283">
        <f t="shared" si="1"/>
        <v>0</v>
      </c>
      <c r="M21" s="270">
        <v>512.0</v>
      </c>
      <c r="N21" s="272">
        <v>896.0</v>
      </c>
      <c r="O21" s="272" t="str">
        <f t="shared" si="3"/>
        <v>#REF!</v>
      </c>
      <c r="P21" s="257" t="s">
        <v>6697</v>
      </c>
      <c r="Q21" s="257" t="s">
        <v>6578</v>
      </c>
      <c r="R21" s="260" t="s">
        <v>358</v>
      </c>
      <c r="S21" s="275" t="s">
        <v>6650</v>
      </c>
      <c r="T21" s="260" t="s">
        <v>6698</v>
      </c>
      <c r="U21" s="276"/>
      <c r="V21" s="276" t="str">
        <f t="shared" si="4"/>
        <v>#REF!</v>
      </c>
      <c r="W21" s="277"/>
      <c r="X21" s="276"/>
      <c r="Y21" s="276"/>
      <c r="Z21" s="276"/>
      <c r="AA21" s="276"/>
      <c r="AB21" s="276"/>
      <c r="AC21" s="276"/>
      <c r="AD21" s="278" t="str">
        <f t="shared" ref="AD21:AD24" si="9">VLOOKUP(B21,'Summary Improvement PM FOC'!BA:BF,6,0)</f>
        <v>#REF!</v>
      </c>
      <c r="AE21" s="278"/>
      <c r="AF21" s="278"/>
      <c r="AG21" s="278"/>
    </row>
    <row r="22" ht="15.0" customHeight="1">
      <c r="A22" s="257">
        <v>12.0</v>
      </c>
      <c r="B22" s="258" t="s">
        <v>6699</v>
      </c>
      <c r="C22" s="259" t="s">
        <v>599</v>
      </c>
      <c r="D22" s="257" t="s">
        <v>6569</v>
      </c>
      <c r="E22" s="257" t="s">
        <v>6602</v>
      </c>
      <c r="F22" s="257" t="s">
        <v>6497</v>
      </c>
      <c r="G22" s="260" t="s">
        <v>6700</v>
      </c>
      <c r="H22" s="257" t="s">
        <v>6589</v>
      </c>
      <c r="I22" s="260" t="s">
        <v>6502</v>
      </c>
      <c r="J22" s="260">
        <v>16.0</v>
      </c>
      <c r="K22" s="260">
        <v>16.0</v>
      </c>
      <c r="L22" s="283">
        <f t="shared" si="1"/>
        <v>0</v>
      </c>
      <c r="M22" s="270">
        <f t="shared" ref="M22:M24" si="10">IF(J22=8,256,IF(J22=16,512,IF(J22=32,1024,IF(J22=4,124))))</f>
        <v>512</v>
      </c>
      <c r="N22" s="272">
        <v>1208.0</v>
      </c>
      <c r="O22" s="272" t="str">
        <f t="shared" si="3"/>
        <v>#REF!</v>
      </c>
      <c r="P22" s="257" t="s">
        <v>6702</v>
      </c>
      <c r="Q22" s="257" t="s">
        <v>6578</v>
      </c>
      <c r="R22" s="260" t="s">
        <v>358</v>
      </c>
      <c r="S22" s="275" t="s">
        <v>6703</v>
      </c>
      <c r="T22" s="260" t="s">
        <v>6694</v>
      </c>
      <c r="U22" s="276"/>
      <c r="V22" s="276" t="str">
        <f t="shared" si="4"/>
        <v>#REF!</v>
      </c>
      <c r="W22" s="277"/>
      <c r="X22" s="276"/>
      <c r="Y22" s="276"/>
      <c r="Z22" s="276"/>
      <c r="AA22" s="276"/>
      <c r="AB22" s="276"/>
      <c r="AC22" s="276"/>
      <c r="AD22" s="278" t="str">
        <f t="shared" si="9"/>
        <v>#REF!</v>
      </c>
      <c r="AE22" s="278"/>
      <c r="AF22" s="278"/>
      <c r="AG22" s="278"/>
    </row>
    <row r="23" ht="15.0" customHeight="1">
      <c r="A23" s="257">
        <v>220.0</v>
      </c>
      <c r="B23" s="258" t="s">
        <v>5880</v>
      </c>
      <c r="C23" s="259" t="s">
        <v>2860</v>
      </c>
      <c r="D23" s="257" t="s">
        <v>6569</v>
      </c>
      <c r="E23" s="257" t="s">
        <v>6704</v>
      </c>
      <c r="F23" s="257" t="s">
        <v>6497</v>
      </c>
      <c r="G23" s="257" t="s">
        <v>4295</v>
      </c>
      <c r="H23" s="257" t="s">
        <v>1605</v>
      </c>
      <c r="I23" s="260" t="s">
        <v>6502</v>
      </c>
      <c r="J23" s="257">
        <v>16.0</v>
      </c>
      <c r="K23" s="257">
        <v>9.0</v>
      </c>
      <c r="L23" s="261">
        <f t="shared" si="1"/>
        <v>7</v>
      </c>
      <c r="M23" s="270">
        <f t="shared" si="10"/>
        <v>512</v>
      </c>
      <c r="N23" s="272">
        <v>992.0</v>
      </c>
      <c r="O23" s="272" t="str">
        <f t="shared" si="3"/>
        <v>#REF!</v>
      </c>
      <c r="P23" s="257" t="s">
        <v>6705</v>
      </c>
      <c r="Q23" s="257" t="s">
        <v>6535</v>
      </c>
      <c r="R23" s="260" t="s">
        <v>358</v>
      </c>
      <c r="S23" s="275" t="s">
        <v>6706</v>
      </c>
      <c r="T23" s="260" t="s">
        <v>6610</v>
      </c>
      <c r="U23" s="290"/>
      <c r="V23" s="276" t="str">
        <f t="shared" si="4"/>
        <v>#REF!</v>
      </c>
      <c r="W23" s="277" t="s">
        <v>6611</v>
      </c>
      <c r="X23" s="290"/>
      <c r="Y23" s="285" t="s">
        <v>6612</v>
      </c>
      <c r="Z23" s="290"/>
      <c r="AA23" s="290"/>
      <c r="AB23" s="276"/>
      <c r="AC23" s="290"/>
      <c r="AD23" s="278" t="str">
        <f t="shared" si="9"/>
        <v>#REF!</v>
      </c>
      <c r="AE23" s="278"/>
      <c r="AF23" s="278"/>
      <c r="AG23" s="278"/>
    </row>
    <row r="24" ht="15.0" customHeight="1">
      <c r="A24" s="257">
        <v>93.0</v>
      </c>
      <c r="B24" s="258" t="s">
        <v>5932</v>
      </c>
      <c r="C24" s="259" t="s">
        <v>3315</v>
      </c>
      <c r="D24" s="257" t="s">
        <v>6569</v>
      </c>
      <c r="E24" s="257" t="s">
        <v>6570</v>
      </c>
      <c r="F24" s="257" t="s">
        <v>6664</v>
      </c>
      <c r="G24" s="260" t="s">
        <v>6707</v>
      </c>
      <c r="H24" s="257" t="s">
        <v>1605</v>
      </c>
      <c r="I24" s="260" t="s">
        <v>6605</v>
      </c>
      <c r="J24" s="257">
        <v>16.0</v>
      </c>
      <c r="K24" s="257">
        <v>15.0</v>
      </c>
      <c r="L24" s="288">
        <f t="shared" si="1"/>
        <v>1</v>
      </c>
      <c r="M24" s="270">
        <f t="shared" si="10"/>
        <v>512</v>
      </c>
      <c r="N24" s="284">
        <v>736.0</v>
      </c>
      <c r="O24" s="272" t="str">
        <f t="shared" si="3"/>
        <v>#REF!</v>
      </c>
      <c r="P24" s="257" t="s">
        <v>6708</v>
      </c>
      <c r="Q24" s="257" t="s">
        <v>6578</v>
      </c>
      <c r="R24" s="260" t="s">
        <v>1641</v>
      </c>
      <c r="S24" s="275" t="s">
        <v>6621</v>
      </c>
      <c r="T24" s="260" t="s">
        <v>6668</v>
      </c>
      <c r="U24" s="276"/>
      <c r="V24" s="276" t="str">
        <f t="shared" si="4"/>
        <v>#REF!</v>
      </c>
      <c r="W24" s="277" t="s">
        <v>6611</v>
      </c>
      <c r="X24" s="276"/>
      <c r="Y24" s="285" t="s">
        <v>6612</v>
      </c>
      <c r="Z24" s="276"/>
      <c r="AA24" s="276"/>
      <c r="AB24" s="276"/>
      <c r="AC24" s="276"/>
      <c r="AD24" s="278" t="str">
        <f t="shared" si="9"/>
        <v>#REF!</v>
      </c>
      <c r="AE24" s="278"/>
      <c r="AF24" s="278"/>
      <c r="AG24" s="278"/>
    </row>
    <row r="25" ht="15.0" customHeight="1">
      <c r="A25" s="257">
        <v>279.0</v>
      </c>
      <c r="B25" s="286" t="s">
        <v>5793</v>
      </c>
      <c r="C25" s="295" t="s">
        <v>6677</v>
      </c>
      <c r="D25" s="260" t="s">
        <v>6495</v>
      </c>
      <c r="E25" s="260" t="s">
        <v>6678</v>
      </c>
      <c r="F25" s="260" t="s">
        <v>6709</v>
      </c>
      <c r="G25" s="260" t="s">
        <v>6710</v>
      </c>
      <c r="H25" s="257" t="s">
        <v>1605</v>
      </c>
      <c r="I25" s="257" t="s">
        <v>6502</v>
      </c>
      <c r="J25" s="260">
        <v>16.0</v>
      </c>
      <c r="K25" s="260">
        <v>16.0</v>
      </c>
      <c r="L25" s="283">
        <f t="shared" si="1"/>
        <v>0</v>
      </c>
      <c r="M25" s="270">
        <v>512.0</v>
      </c>
      <c r="N25" s="272">
        <v>1096.0</v>
      </c>
      <c r="O25" s="272" t="str">
        <f t="shared" si="3"/>
        <v>#REF!</v>
      </c>
      <c r="P25" s="260" t="s">
        <v>6711</v>
      </c>
      <c r="Q25" s="257" t="s">
        <v>6578</v>
      </c>
      <c r="R25" s="260" t="s">
        <v>179</v>
      </c>
      <c r="S25" s="275" t="s">
        <v>6712</v>
      </c>
      <c r="T25" s="260" t="s">
        <v>6668</v>
      </c>
      <c r="U25" s="276"/>
      <c r="V25" s="276" t="str">
        <f t="shared" si="4"/>
        <v>#REF!</v>
      </c>
      <c r="W25" s="277" t="s">
        <v>6611</v>
      </c>
      <c r="X25" s="276"/>
      <c r="Y25" s="285" t="s">
        <v>6683</v>
      </c>
      <c r="Z25" s="277" t="s">
        <v>6684</v>
      </c>
      <c r="AA25" s="276"/>
      <c r="AB25" s="277" t="s">
        <v>6685</v>
      </c>
      <c r="AC25" s="277" t="s">
        <v>6695</v>
      </c>
      <c r="AD25" s="294" t="s">
        <v>6713</v>
      </c>
      <c r="AE25" s="278"/>
      <c r="AF25" s="278"/>
      <c r="AG25" s="278"/>
    </row>
    <row r="26" ht="15.0" customHeight="1">
      <c r="A26" s="257">
        <v>48.0</v>
      </c>
      <c r="B26" s="286" t="s">
        <v>5801</v>
      </c>
      <c r="C26" s="259" t="s">
        <v>3201</v>
      </c>
      <c r="D26" s="260" t="s">
        <v>6614</v>
      </c>
      <c r="E26" s="257" t="s">
        <v>6714</v>
      </c>
      <c r="F26" s="257" t="s">
        <v>6623</v>
      </c>
      <c r="G26" s="260" t="s">
        <v>6715</v>
      </c>
      <c r="H26" s="257" t="s">
        <v>1605</v>
      </c>
      <c r="I26" s="260" t="s">
        <v>6502</v>
      </c>
      <c r="J26" s="260">
        <v>16.0</v>
      </c>
      <c r="K26" s="260">
        <v>16.0</v>
      </c>
      <c r="L26" s="283">
        <f t="shared" si="1"/>
        <v>0</v>
      </c>
      <c r="M26" s="270">
        <f>IF(J26=8,256,IF(J26=16,512,IF(J26=32,1024,IF(J26=4,124))))</f>
        <v>512</v>
      </c>
      <c r="N26" s="287">
        <f>IFERROR(__xludf.DUMMYFUNCTION("vlookup(B26,IMPORTRANGE(""https://docs.google.com/spreadsheets/d/1bZVByh9r_TcDUVJKUPs-pmPVUS3tjRZJULNBLGlUjAE/edit#gid=320297363"",""DATA HC OLT!A2:c300""),2,0)"),536.0)</f>
        <v>536</v>
      </c>
      <c r="O26" s="272" t="str">
        <f t="shared" si="3"/>
        <v>#REF!</v>
      </c>
      <c r="P26" s="257" t="s">
        <v>6716</v>
      </c>
      <c r="Q26" s="257" t="s">
        <v>6535</v>
      </c>
      <c r="R26" s="260" t="s">
        <v>440</v>
      </c>
      <c r="S26" s="275" t="s">
        <v>6717</v>
      </c>
      <c r="T26" s="260" t="s">
        <v>6622</v>
      </c>
      <c r="U26" s="260" t="s">
        <v>6236</v>
      </c>
      <c r="V26" s="276" t="str">
        <f t="shared" si="4"/>
        <v>#REF!</v>
      </c>
      <c r="W26" s="277"/>
      <c r="X26" s="260"/>
      <c r="Y26" s="260"/>
      <c r="Z26" s="260"/>
      <c r="AA26" s="260"/>
      <c r="AB26" s="276"/>
      <c r="AC26" s="260"/>
      <c r="AD26" s="278" t="str">
        <f t="shared" ref="AD26:AD32" si="11">VLOOKUP(B26,'Summary Improvement PM FOC'!BA:BF,6,0)</f>
        <v>#REF!</v>
      </c>
      <c r="AE26" s="278"/>
      <c r="AF26" s="278"/>
      <c r="AG26" s="278"/>
    </row>
    <row r="27" ht="15.0" customHeight="1">
      <c r="A27" s="257">
        <v>252.0</v>
      </c>
      <c r="B27" s="258" t="s">
        <v>6719</v>
      </c>
      <c r="C27" s="259" t="s">
        <v>3117</v>
      </c>
      <c r="D27" s="257" t="s">
        <v>6569</v>
      </c>
      <c r="E27" s="260" t="s">
        <v>6602</v>
      </c>
      <c r="F27" s="257" t="s">
        <v>6659</v>
      </c>
      <c r="G27" s="260" t="s">
        <v>6720</v>
      </c>
      <c r="H27" s="257" t="s">
        <v>1605</v>
      </c>
      <c r="I27" s="260" t="s">
        <v>6605</v>
      </c>
      <c r="J27" s="260">
        <v>32.0</v>
      </c>
      <c r="K27" s="260">
        <v>32.0</v>
      </c>
      <c r="L27" s="283">
        <f t="shared" si="1"/>
        <v>0</v>
      </c>
      <c r="M27" s="270">
        <v>1024.0</v>
      </c>
      <c r="N27" s="272">
        <v>1280.0</v>
      </c>
      <c r="O27" s="272" t="str">
        <f t="shared" si="3"/>
        <v>#REF!</v>
      </c>
      <c r="P27" s="260" t="s">
        <v>6721</v>
      </c>
      <c r="Q27" s="257" t="s">
        <v>6535</v>
      </c>
      <c r="R27" s="260" t="s">
        <v>358</v>
      </c>
      <c r="S27" s="275" t="s">
        <v>6722</v>
      </c>
      <c r="T27" s="260" t="s">
        <v>6723</v>
      </c>
      <c r="U27" s="276"/>
      <c r="V27" s="276" t="str">
        <f t="shared" si="4"/>
        <v>#REF!</v>
      </c>
      <c r="W27" s="277" t="s">
        <v>6611</v>
      </c>
      <c r="X27" s="276"/>
      <c r="Y27" s="285" t="s">
        <v>6612</v>
      </c>
      <c r="Z27" s="276"/>
      <c r="AA27" s="276"/>
      <c r="AB27" s="276"/>
      <c r="AC27" s="276"/>
      <c r="AD27" s="278" t="str">
        <f t="shared" si="11"/>
        <v>#REF!</v>
      </c>
      <c r="AE27" s="278"/>
      <c r="AF27" s="278"/>
      <c r="AG27" s="278"/>
    </row>
    <row r="28" ht="15.0" customHeight="1">
      <c r="A28" s="257">
        <v>229.0</v>
      </c>
      <c r="B28" s="258" t="s">
        <v>6724</v>
      </c>
      <c r="C28" s="259" t="s">
        <v>3501</v>
      </c>
      <c r="D28" s="257" t="s">
        <v>6569</v>
      </c>
      <c r="E28" s="257" t="s">
        <v>6602</v>
      </c>
      <c r="F28" s="257" t="s">
        <v>6659</v>
      </c>
      <c r="G28" s="257" t="s">
        <v>6725</v>
      </c>
      <c r="H28" s="257" t="s">
        <v>1605</v>
      </c>
      <c r="I28" s="260" t="s">
        <v>6605</v>
      </c>
      <c r="J28" s="257">
        <v>16.0</v>
      </c>
      <c r="K28" s="257">
        <v>15.0</v>
      </c>
      <c r="L28" s="288">
        <f t="shared" si="1"/>
        <v>1</v>
      </c>
      <c r="M28" s="270">
        <f t="shared" ref="M28:M42" si="12">IF(J28=8,256,IF(J28=16,512,IF(J28=32,1024,IF(J28=4,124))))</f>
        <v>512</v>
      </c>
      <c r="N28" s="272">
        <v>1024.0</v>
      </c>
      <c r="O28" s="272" t="str">
        <f t="shared" si="3"/>
        <v>#REF!</v>
      </c>
      <c r="P28" s="257" t="s">
        <v>6726</v>
      </c>
      <c r="Q28" s="257" t="s">
        <v>6535</v>
      </c>
      <c r="R28" s="260" t="s">
        <v>358</v>
      </c>
      <c r="S28" s="275" t="s">
        <v>6727</v>
      </c>
      <c r="T28" s="260" t="s">
        <v>6728</v>
      </c>
      <c r="U28" s="290"/>
      <c r="V28" s="276" t="str">
        <f t="shared" si="4"/>
        <v>#REF!</v>
      </c>
      <c r="W28" s="277" t="s">
        <v>6611</v>
      </c>
      <c r="X28" s="290"/>
      <c r="Y28" s="285" t="s">
        <v>6612</v>
      </c>
      <c r="Z28" s="290"/>
      <c r="AA28" s="290"/>
      <c r="AB28" s="276"/>
      <c r="AC28" s="290"/>
      <c r="AD28" s="278" t="str">
        <f t="shared" si="11"/>
        <v>#REF!</v>
      </c>
      <c r="AE28" s="278"/>
      <c r="AF28" s="278"/>
      <c r="AG28" s="278"/>
    </row>
    <row r="29" ht="15.0" customHeight="1">
      <c r="A29" s="257">
        <v>27.0</v>
      </c>
      <c r="B29" s="258" t="s">
        <v>6729</v>
      </c>
      <c r="C29" s="259" t="s">
        <v>1716</v>
      </c>
      <c r="D29" s="257" t="s">
        <v>6569</v>
      </c>
      <c r="E29" s="257" t="s">
        <v>6730</v>
      </c>
      <c r="F29" s="257" t="s">
        <v>6497</v>
      </c>
      <c r="G29" s="260" t="s">
        <v>6731</v>
      </c>
      <c r="H29" s="257" t="s">
        <v>6589</v>
      </c>
      <c r="I29" s="260" t="s">
        <v>6502</v>
      </c>
      <c r="J29" s="260">
        <v>16.0</v>
      </c>
      <c r="K29" s="260">
        <v>16.0</v>
      </c>
      <c r="L29" s="283">
        <f t="shared" si="1"/>
        <v>0</v>
      </c>
      <c r="M29" s="270">
        <f t="shared" si="12"/>
        <v>512</v>
      </c>
      <c r="N29" s="272">
        <v>880.0</v>
      </c>
      <c r="O29" s="272" t="str">
        <f t="shared" si="3"/>
        <v>#REF!</v>
      </c>
      <c r="P29" s="257" t="s">
        <v>6732</v>
      </c>
      <c r="Q29" s="257" t="s">
        <v>6578</v>
      </c>
      <c r="R29" s="260" t="s">
        <v>179</v>
      </c>
      <c r="S29" s="275" t="s">
        <v>6733</v>
      </c>
      <c r="T29" s="257" t="s">
        <v>6734</v>
      </c>
      <c r="U29" s="276"/>
      <c r="V29" s="276" t="str">
        <f t="shared" si="4"/>
        <v>#REF!</v>
      </c>
      <c r="W29" s="277"/>
      <c r="X29" s="276"/>
      <c r="Y29" s="276"/>
      <c r="Z29" s="276"/>
      <c r="AA29" s="276"/>
      <c r="AB29" s="276"/>
      <c r="AC29" s="276"/>
      <c r="AD29" s="278" t="str">
        <f t="shared" si="11"/>
        <v>#REF!</v>
      </c>
      <c r="AE29" s="278"/>
      <c r="AF29" s="278"/>
      <c r="AG29" s="278"/>
    </row>
    <row r="30" ht="15.0" customHeight="1">
      <c r="A30" s="257">
        <v>35.0</v>
      </c>
      <c r="B30" s="258" t="s">
        <v>5866</v>
      </c>
      <c r="C30" s="259" t="s">
        <v>3790</v>
      </c>
      <c r="D30" s="260" t="s">
        <v>6614</v>
      </c>
      <c r="E30" s="257" t="s">
        <v>6614</v>
      </c>
      <c r="F30" s="257" t="s">
        <v>6497</v>
      </c>
      <c r="G30" s="260" t="s">
        <v>6735</v>
      </c>
      <c r="H30" s="257" t="s">
        <v>6644</v>
      </c>
      <c r="I30" s="260" t="s">
        <v>6605</v>
      </c>
      <c r="J30" s="260">
        <v>16.0</v>
      </c>
      <c r="K30" s="260">
        <v>7.0</v>
      </c>
      <c r="L30" s="296">
        <f t="shared" si="1"/>
        <v>9</v>
      </c>
      <c r="M30" s="270">
        <f t="shared" si="12"/>
        <v>512</v>
      </c>
      <c r="N30" s="287">
        <f>IFERROR(__xludf.DUMMYFUNCTION("vlookup(B30,IMPORTRANGE(""https://docs.google.com/spreadsheets/d/1bZVByh9r_TcDUVJKUPs-pmPVUS3tjRZJULNBLGlUjAE/edit#gid=320297363"",""DATA HC OLT!A2:c300""),2,0)"),552.0)</f>
        <v>552</v>
      </c>
      <c r="O30" s="272" t="str">
        <f t="shared" si="3"/>
        <v>#REF!</v>
      </c>
      <c r="P30" s="257" t="s">
        <v>6736</v>
      </c>
      <c r="Q30" s="257" t="s">
        <v>6535</v>
      </c>
      <c r="R30" s="260" t="s">
        <v>2343</v>
      </c>
      <c r="S30" s="275" t="s">
        <v>6309</v>
      </c>
      <c r="T30" s="260" t="s">
        <v>6675</v>
      </c>
      <c r="U30" s="276"/>
      <c r="V30" s="276" t="str">
        <f t="shared" si="4"/>
        <v>#REF!</v>
      </c>
      <c r="W30" s="277" t="s">
        <v>6611</v>
      </c>
      <c r="X30" s="276"/>
      <c r="Y30" s="285" t="s">
        <v>6612</v>
      </c>
      <c r="Z30" s="276"/>
      <c r="AA30" s="276"/>
      <c r="AB30" s="276"/>
      <c r="AC30" s="276"/>
      <c r="AD30" s="278" t="str">
        <f t="shared" si="11"/>
        <v>#REF!</v>
      </c>
      <c r="AE30" s="278"/>
      <c r="AF30" s="278"/>
      <c r="AG30" s="278"/>
    </row>
    <row r="31" ht="15.0" customHeight="1">
      <c r="A31" s="257">
        <v>34.0</v>
      </c>
      <c r="B31" s="258" t="s">
        <v>6061</v>
      </c>
      <c r="C31" s="259" t="s">
        <v>3527</v>
      </c>
      <c r="D31" s="260" t="s">
        <v>6614</v>
      </c>
      <c r="E31" s="257" t="s">
        <v>6614</v>
      </c>
      <c r="F31" s="257" t="s">
        <v>6497</v>
      </c>
      <c r="G31" s="260" t="s">
        <v>6737</v>
      </c>
      <c r="H31" s="257" t="s">
        <v>6644</v>
      </c>
      <c r="I31" s="260" t="s">
        <v>6605</v>
      </c>
      <c r="J31" s="260">
        <v>8.0</v>
      </c>
      <c r="K31" s="260">
        <v>8.0</v>
      </c>
      <c r="L31" s="283">
        <f t="shared" si="1"/>
        <v>0</v>
      </c>
      <c r="M31" s="270">
        <f t="shared" si="12"/>
        <v>256</v>
      </c>
      <c r="N31" s="287">
        <f>IFERROR(__xludf.DUMMYFUNCTION("vlookup(B31,IMPORTRANGE(""https://docs.google.com/spreadsheets/d/1bZVByh9r_TcDUVJKUPs-pmPVUS3tjRZJULNBLGlUjAE/edit#gid=320297363"",""DATA HC OLT!A2:c300""),2,0)"),600.0)</f>
        <v>600</v>
      </c>
      <c r="O31" s="272" t="str">
        <f t="shared" si="3"/>
        <v>#REF!</v>
      </c>
      <c r="P31" s="257" t="s">
        <v>6738</v>
      </c>
      <c r="Q31" s="257" t="s">
        <v>6535</v>
      </c>
      <c r="R31" s="260" t="s">
        <v>2343</v>
      </c>
      <c r="S31" s="275" t="s">
        <v>6740</v>
      </c>
      <c r="T31" s="260" t="s">
        <v>6610</v>
      </c>
      <c r="U31" s="276"/>
      <c r="V31" s="276" t="str">
        <f t="shared" si="4"/>
        <v>#REF!</v>
      </c>
      <c r="W31" s="277"/>
      <c r="X31" s="276"/>
      <c r="Y31" s="276"/>
      <c r="Z31" s="276"/>
      <c r="AA31" s="276"/>
      <c r="AB31" s="276"/>
      <c r="AC31" s="276"/>
      <c r="AD31" s="278" t="str">
        <f t="shared" si="11"/>
        <v>#REF!</v>
      </c>
      <c r="AE31" s="278"/>
      <c r="AF31" s="278"/>
      <c r="AG31" s="278"/>
    </row>
    <row r="32" ht="15.0" customHeight="1">
      <c r="A32" s="257">
        <v>104.0</v>
      </c>
      <c r="B32" s="258" t="s">
        <v>6741</v>
      </c>
      <c r="C32" s="259" t="s">
        <v>1508</v>
      </c>
      <c r="D32" s="257" t="s">
        <v>6495</v>
      </c>
      <c r="E32" s="257" t="s">
        <v>6742</v>
      </c>
      <c r="F32" s="257" t="s">
        <v>6497</v>
      </c>
      <c r="G32" s="260" t="s">
        <v>6743</v>
      </c>
      <c r="H32" s="257" t="s">
        <v>6644</v>
      </c>
      <c r="I32" s="260" t="s">
        <v>6502</v>
      </c>
      <c r="J32" s="257">
        <v>16.0</v>
      </c>
      <c r="K32" s="257">
        <v>16.0</v>
      </c>
      <c r="L32" s="283">
        <f t="shared" si="1"/>
        <v>0</v>
      </c>
      <c r="M32" s="270">
        <f t="shared" si="12"/>
        <v>512</v>
      </c>
      <c r="N32" s="272">
        <v>888.0</v>
      </c>
      <c r="O32" s="272" t="str">
        <f t="shared" si="3"/>
        <v>#REF!</v>
      </c>
      <c r="P32" s="257" t="s">
        <v>6744</v>
      </c>
      <c r="Q32" s="257" t="s">
        <v>6745</v>
      </c>
      <c r="R32" s="260" t="s">
        <v>179</v>
      </c>
      <c r="S32" s="275" t="s">
        <v>6746</v>
      </c>
      <c r="T32" s="260" t="s">
        <v>6580</v>
      </c>
      <c r="U32" s="276"/>
      <c r="V32" s="276" t="str">
        <f t="shared" si="4"/>
        <v>#REF!</v>
      </c>
      <c r="W32" s="277"/>
      <c r="X32" s="276"/>
      <c r="Y32" s="276"/>
      <c r="Z32" s="276"/>
      <c r="AA32" s="276"/>
      <c r="AB32" s="276"/>
      <c r="AC32" s="276"/>
      <c r="AD32" s="278" t="str">
        <f t="shared" si="11"/>
        <v>#REF!</v>
      </c>
      <c r="AE32" s="278"/>
      <c r="AF32" s="278"/>
      <c r="AG32" s="278"/>
    </row>
    <row r="33" ht="15.0" customHeight="1">
      <c r="A33" s="257">
        <v>95.0</v>
      </c>
      <c r="B33" s="258" t="s">
        <v>5828</v>
      </c>
      <c r="C33" s="259" t="s">
        <v>3051</v>
      </c>
      <c r="D33" s="257" t="s">
        <v>6569</v>
      </c>
      <c r="E33" s="257" t="s">
        <v>6570</v>
      </c>
      <c r="F33" s="257" t="s">
        <v>6664</v>
      </c>
      <c r="G33" s="260" t="s">
        <v>6747</v>
      </c>
      <c r="H33" s="257" t="s">
        <v>1605</v>
      </c>
      <c r="I33" s="260" t="s">
        <v>6605</v>
      </c>
      <c r="J33" s="257">
        <v>16.0</v>
      </c>
      <c r="K33" s="257">
        <v>16.0</v>
      </c>
      <c r="L33" s="283">
        <f t="shared" si="1"/>
        <v>0</v>
      </c>
      <c r="M33" s="270">
        <f t="shared" si="12"/>
        <v>512</v>
      </c>
      <c r="N33" s="284">
        <v>808.0</v>
      </c>
      <c r="O33" s="272" t="str">
        <f t="shared" si="3"/>
        <v>#REF!</v>
      </c>
      <c r="P33" s="257" t="s">
        <v>6748</v>
      </c>
      <c r="Q33" s="257" t="s">
        <v>6578</v>
      </c>
      <c r="R33" s="260" t="s">
        <v>1641</v>
      </c>
      <c r="S33" s="275" t="s">
        <v>6621</v>
      </c>
      <c r="T33" s="260" t="s">
        <v>6749</v>
      </c>
      <c r="U33" s="276"/>
      <c r="V33" s="276" t="str">
        <f t="shared" si="4"/>
        <v>#REF!</v>
      </c>
      <c r="W33" s="277" t="s">
        <v>6658</v>
      </c>
      <c r="X33" s="276"/>
      <c r="Y33" s="285" t="s">
        <v>6683</v>
      </c>
      <c r="Z33" s="297" t="s">
        <v>6750</v>
      </c>
      <c r="AA33" s="298">
        <v>46030.0</v>
      </c>
      <c r="AB33" s="277" t="s">
        <v>6751</v>
      </c>
      <c r="AC33" s="297" t="s">
        <v>6752</v>
      </c>
      <c r="AD33" s="278"/>
      <c r="AE33" s="278"/>
      <c r="AF33" s="278"/>
      <c r="AG33" s="278"/>
    </row>
    <row r="34" ht="15.0" customHeight="1">
      <c r="A34" s="257">
        <v>153.0</v>
      </c>
      <c r="B34" s="258" t="s">
        <v>5743</v>
      </c>
      <c r="C34" s="259" t="s">
        <v>3392</v>
      </c>
      <c r="D34" s="257" t="s">
        <v>6495</v>
      </c>
      <c r="E34" s="257" t="s">
        <v>6495</v>
      </c>
      <c r="F34" s="257" t="s">
        <v>6497</v>
      </c>
      <c r="G34" s="260" t="s">
        <v>6624</v>
      </c>
      <c r="H34" s="257" t="s">
        <v>6644</v>
      </c>
      <c r="I34" s="257" t="s">
        <v>6502</v>
      </c>
      <c r="J34" s="257">
        <v>16.0</v>
      </c>
      <c r="K34" s="257">
        <v>13.0</v>
      </c>
      <c r="L34" s="299">
        <f t="shared" si="1"/>
        <v>3</v>
      </c>
      <c r="M34" s="270">
        <f t="shared" si="12"/>
        <v>512</v>
      </c>
      <c r="N34" s="272">
        <v>808.0</v>
      </c>
      <c r="O34" s="272" t="str">
        <f t="shared" si="3"/>
        <v>#REF!</v>
      </c>
      <c r="P34" s="257" t="s">
        <v>6753</v>
      </c>
      <c r="Q34" s="257" t="s">
        <v>6535</v>
      </c>
      <c r="R34" s="260" t="s">
        <v>1641</v>
      </c>
      <c r="S34" s="275" t="s">
        <v>6626</v>
      </c>
      <c r="T34" s="260" t="s">
        <v>6580</v>
      </c>
      <c r="U34" s="276"/>
      <c r="V34" s="276" t="str">
        <f t="shared" si="4"/>
        <v>#REF!</v>
      </c>
      <c r="W34" s="277" t="s">
        <v>6611</v>
      </c>
      <c r="X34" s="276"/>
      <c r="Y34" s="285" t="s">
        <v>6612</v>
      </c>
      <c r="Z34" s="276"/>
      <c r="AA34" s="276"/>
      <c r="AB34" s="276"/>
      <c r="AC34" s="276"/>
      <c r="AD34" s="278" t="str">
        <f t="shared" ref="AD34:AD40" si="13">VLOOKUP(B34,'Summary Improvement PM FOC'!BA:BF,6,0)</f>
        <v>#REF!</v>
      </c>
      <c r="AE34" s="278"/>
      <c r="AF34" s="278"/>
      <c r="AG34" s="278"/>
    </row>
    <row r="35" ht="15.0" customHeight="1">
      <c r="A35" s="257">
        <v>125.0</v>
      </c>
      <c r="B35" s="258" t="s">
        <v>6754</v>
      </c>
      <c r="C35" s="259" t="s">
        <v>6755</v>
      </c>
      <c r="D35" s="257" t="s">
        <v>6569</v>
      </c>
      <c r="E35" s="257" t="s">
        <v>6704</v>
      </c>
      <c r="F35" s="257" t="s">
        <v>6497</v>
      </c>
      <c r="G35" s="260" t="s">
        <v>6756</v>
      </c>
      <c r="H35" s="257" t="s">
        <v>6644</v>
      </c>
      <c r="I35" s="260" t="s">
        <v>6502</v>
      </c>
      <c r="J35" s="257">
        <v>8.0</v>
      </c>
      <c r="K35" s="257">
        <v>8.0</v>
      </c>
      <c r="L35" s="283">
        <f t="shared" si="1"/>
        <v>0</v>
      </c>
      <c r="M35" s="270">
        <f t="shared" si="12"/>
        <v>256</v>
      </c>
      <c r="N35" s="284">
        <v>624.0</v>
      </c>
      <c r="O35" s="272" t="str">
        <f t="shared" si="3"/>
        <v>#REF!</v>
      </c>
      <c r="P35" s="257" t="s">
        <v>6757</v>
      </c>
      <c r="Q35" s="257" t="s">
        <v>6578</v>
      </c>
      <c r="R35" s="260" t="s">
        <v>440</v>
      </c>
      <c r="S35" s="275" t="s">
        <v>6758</v>
      </c>
      <c r="T35" s="257" t="s">
        <v>6759</v>
      </c>
      <c r="U35" s="276"/>
      <c r="V35" s="276" t="str">
        <f t="shared" si="4"/>
        <v>#REF!</v>
      </c>
      <c r="W35" s="277"/>
      <c r="X35" s="276"/>
      <c r="Y35" s="276"/>
      <c r="Z35" s="276"/>
      <c r="AA35" s="276"/>
      <c r="AB35" s="276"/>
      <c r="AC35" s="276"/>
      <c r="AD35" s="278" t="str">
        <f t="shared" si="13"/>
        <v>#REF!</v>
      </c>
      <c r="AE35" s="278"/>
      <c r="AF35" s="278"/>
      <c r="AG35" s="278"/>
    </row>
    <row r="36" ht="15.0" customHeight="1">
      <c r="A36" s="257">
        <v>89.0</v>
      </c>
      <c r="B36" s="258" t="s">
        <v>6011</v>
      </c>
      <c r="C36" s="259" t="s">
        <v>3349</v>
      </c>
      <c r="D36" s="257" t="s">
        <v>6569</v>
      </c>
      <c r="E36" s="257" t="s">
        <v>6570</v>
      </c>
      <c r="F36" s="257" t="s">
        <v>6664</v>
      </c>
      <c r="G36" s="260" t="s">
        <v>6760</v>
      </c>
      <c r="H36" s="257" t="s">
        <v>1605</v>
      </c>
      <c r="I36" s="260" t="s">
        <v>6605</v>
      </c>
      <c r="J36" s="257">
        <v>16.0</v>
      </c>
      <c r="K36" s="257">
        <v>15.0</v>
      </c>
      <c r="L36" s="288">
        <f t="shared" si="1"/>
        <v>1</v>
      </c>
      <c r="M36" s="270">
        <f t="shared" si="12"/>
        <v>512</v>
      </c>
      <c r="N36" s="272">
        <v>624.0</v>
      </c>
      <c r="O36" s="272" t="str">
        <f t="shared" si="3"/>
        <v>#REF!</v>
      </c>
      <c r="P36" s="257" t="s">
        <v>6761</v>
      </c>
      <c r="Q36" s="257" t="s">
        <v>6578</v>
      </c>
      <c r="R36" s="260" t="s">
        <v>1641</v>
      </c>
      <c r="S36" s="275" t="s">
        <v>6762</v>
      </c>
      <c r="T36" s="260" t="s">
        <v>6698</v>
      </c>
      <c r="U36" s="276"/>
      <c r="V36" s="276" t="str">
        <f t="shared" si="4"/>
        <v>#REF!</v>
      </c>
      <c r="W36" s="277" t="s">
        <v>6611</v>
      </c>
      <c r="X36" s="276"/>
      <c r="Y36" s="285" t="s">
        <v>6612</v>
      </c>
      <c r="Z36" s="276"/>
      <c r="AA36" s="276"/>
      <c r="AB36" s="276"/>
      <c r="AC36" s="276"/>
      <c r="AD36" s="278" t="str">
        <f t="shared" si="13"/>
        <v>#REF!</v>
      </c>
      <c r="AE36" s="278"/>
      <c r="AF36" s="278"/>
      <c r="AG36" s="278"/>
    </row>
    <row r="37" ht="15.0" customHeight="1">
      <c r="A37" s="257">
        <v>166.0</v>
      </c>
      <c r="B37" s="258" t="s">
        <v>5785</v>
      </c>
      <c r="C37" s="259" t="s">
        <v>3042</v>
      </c>
      <c r="D37" s="257" t="s">
        <v>6569</v>
      </c>
      <c r="E37" s="257" t="s">
        <v>6570</v>
      </c>
      <c r="F37" s="257" t="s">
        <v>6664</v>
      </c>
      <c r="G37" s="257" t="s">
        <v>6764</v>
      </c>
      <c r="H37" s="257" t="s">
        <v>1605</v>
      </c>
      <c r="I37" s="260" t="s">
        <v>6605</v>
      </c>
      <c r="J37" s="257">
        <v>16.0</v>
      </c>
      <c r="K37" s="257">
        <v>15.0</v>
      </c>
      <c r="L37" s="288">
        <f t="shared" si="1"/>
        <v>1</v>
      </c>
      <c r="M37" s="270">
        <f t="shared" si="12"/>
        <v>512</v>
      </c>
      <c r="N37" s="272">
        <v>612.0</v>
      </c>
      <c r="O37" s="272" t="str">
        <f t="shared" si="3"/>
        <v>#REF!</v>
      </c>
      <c r="P37" s="257" t="s">
        <v>6765</v>
      </c>
      <c r="Q37" s="257" t="s">
        <v>6535</v>
      </c>
      <c r="R37" s="260" t="s">
        <v>440</v>
      </c>
      <c r="S37" s="275" t="s">
        <v>6766</v>
      </c>
      <c r="T37" s="260" t="s">
        <v>6675</v>
      </c>
      <c r="U37" s="290"/>
      <c r="V37" s="276" t="str">
        <f t="shared" si="4"/>
        <v>#REF!</v>
      </c>
      <c r="W37" s="277" t="s">
        <v>6611</v>
      </c>
      <c r="X37" s="290"/>
      <c r="Y37" s="285" t="s">
        <v>6612</v>
      </c>
      <c r="Z37" s="290"/>
      <c r="AA37" s="290"/>
      <c r="AB37" s="276"/>
      <c r="AC37" s="290"/>
      <c r="AD37" s="278" t="str">
        <f t="shared" si="13"/>
        <v>#REF!</v>
      </c>
      <c r="AE37" s="278"/>
      <c r="AF37" s="278"/>
      <c r="AG37" s="278"/>
    </row>
    <row r="38" ht="15.0" customHeight="1">
      <c r="A38" s="257">
        <v>108.0</v>
      </c>
      <c r="B38" s="258" t="s">
        <v>5760</v>
      </c>
      <c r="C38" s="259" t="s">
        <v>3017</v>
      </c>
      <c r="D38" s="257" t="s">
        <v>6569</v>
      </c>
      <c r="E38" s="257" t="s">
        <v>6570</v>
      </c>
      <c r="F38" s="257" t="s">
        <v>6664</v>
      </c>
      <c r="G38" s="260" t="s">
        <v>6767</v>
      </c>
      <c r="H38" s="257" t="s">
        <v>1605</v>
      </c>
      <c r="I38" s="260" t="s">
        <v>6605</v>
      </c>
      <c r="J38" s="257">
        <v>16.0</v>
      </c>
      <c r="K38" s="257">
        <v>15.0</v>
      </c>
      <c r="L38" s="288">
        <f t="shared" si="1"/>
        <v>1</v>
      </c>
      <c r="M38" s="270">
        <f t="shared" si="12"/>
        <v>512</v>
      </c>
      <c r="N38" s="272">
        <v>600.0</v>
      </c>
      <c r="O38" s="272" t="str">
        <f t="shared" si="3"/>
        <v>#REF!</v>
      </c>
      <c r="P38" s="257" t="s">
        <v>6768</v>
      </c>
      <c r="Q38" s="257" t="s">
        <v>6578</v>
      </c>
      <c r="R38" s="260" t="s">
        <v>1641</v>
      </c>
      <c r="S38" s="275" t="s">
        <v>6621</v>
      </c>
      <c r="T38" s="260" t="s">
        <v>6769</v>
      </c>
      <c r="U38" s="276"/>
      <c r="V38" s="276" t="str">
        <f t="shared" si="4"/>
        <v>#REF!</v>
      </c>
      <c r="W38" s="277" t="s">
        <v>6611</v>
      </c>
      <c r="X38" s="276"/>
      <c r="Y38" s="285" t="s">
        <v>6612</v>
      </c>
      <c r="Z38" s="276"/>
      <c r="AA38" s="276"/>
      <c r="AB38" s="276"/>
      <c r="AC38" s="276"/>
      <c r="AD38" s="278" t="str">
        <f t="shared" si="13"/>
        <v>#REF!</v>
      </c>
      <c r="AE38" s="278"/>
      <c r="AF38" s="278"/>
      <c r="AG38" s="278"/>
    </row>
    <row r="39" ht="15.0" customHeight="1">
      <c r="A39" s="257">
        <v>173.0</v>
      </c>
      <c r="B39" s="258" t="s">
        <v>5869</v>
      </c>
      <c r="C39" s="275" t="s">
        <v>6652</v>
      </c>
      <c r="D39" s="260" t="s">
        <v>6614</v>
      </c>
      <c r="E39" s="257" t="s">
        <v>6614</v>
      </c>
      <c r="F39" s="257" t="s">
        <v>6497</v>
      </c>
      <c r="G39" s="257" t="s">
        <v>6770</v>
      </c>
      <c r="H39" s="257" t="s">
        <v>6644</v>
      </c>
      <c r="I39" s="260" t="s">
        <v>6502</v>
      </c>
      <c r="J39" s="257">
        <v>16.0</v>
      </c>
      <c r="K39" s="257">
        <v>6.0</v>
      </c>
      <c r="L39" s="300">
        <f t="shared" si="1"/>
        <v>10</v>
      </c>
      <c r="M39" s="270">
        <f t="shared" si="12"/>
        <v>512</v>
      </c>
      <c r="N39" s="287">
        <f>IFERROR(__xludf.DUMMYFUNCTION("vlookup(B39,IMPORTRANGE(""https://docs.google.com/spreadsheets/d/1bZVByh9r_TcDUVJKUPs-pmPVUS3tjRZJULNBLGlUjAE/edit#gid=320297363"",""DATA HC OLT!A2:c300""),2,0)"),584.0)</f>
        <v>584</v>
      </c>
      <c r="O39" s="272" t="str">
        <f t="shared" si="3"/>
        <v>#REF!</v>
      </c>
      <c r="P39" s="257" t="s">
        <v>6771</v>
      </c>
      <c r="Q39" s="257" t="s">
        <v>6578</v>
      </c>
      <c r="R39" s="260" t="s">
        <v>358</v>
      </c>
      <c r="S39" s="275" t="s">
        <v>6772</v>
      </c>
      <c r="T39" s="260" t="s">
        <v>6773</v>
      </c>
      <c r="U39" s="260" t="s">
        <v>6236</v>
      </c>
      <c r="V39" s="276" t="str">
        <f t="shared" si="4"/>
        <v>#REF!</v>
      </c>
      <c r="W39" s="277"/>
      <c r="X39" s="260"/>
      <c r="Y39" s="260"/>
      <c r="Z39" s="260"/>
      <c r="AA39" s="260"/>
      <c r="AB39" s="276"/>
      <c r="AC39" s="260"/>
      <c r="AD39" s="278" t="str">
        <f t="shared" si="13"/>
        <v>#REF!</v>
      </c>
      <c r="AE39" s="278"/>
      <c r="AF39" s="278"/>
      <c r="AG39" s="278"/>
    </row>
    <row r="40" ht="15.0" customHeight="1">
      <c r="A40" s="257">
        <v>96.0</v>
      </c>
      <c r="B40" s="258" t="s">
        <v>5765</v>
      </c>
      <c r="C40" s="259" t="s">
        <v>3152</v>
      </c>
      <c r="D40" s="257" t="s">
        <v>6569</v>
      </c>
      <c r="E40" s="257" t="s">
        <v>6570</v>
      </c>
      <c r="F40" s="257" t="s">
        <v>6664</v>
      </c>
      <c r="G40" s="260" t="s">
        <v>6774</v>
      </c>
      <c r="H40" s="257" t="s">
        <v>1605</v>
      </c>
      <c r="I40" s="260" t="s">
        <v>6605</v>
      </c>
      <c r="J40" s="257">
        <v>16.0</v>
      </c>
      <c r="K40" s="257">
        <v>15.0</v>
      </c>
      <c r="L40" s="288">
        <f t="shared" si="1"/>
        <v>1</v>
      </c>
      <c r="M40" s="270">
        <f t="shared" si="12"/>
        <v>512</v>
      </c>
      <c r="N40" s="272">
        <v>612.0</v>
      </c>
      <c r="O40" s="272" t="str">
        <f t="shared" si="3"/>
        <v>#REF!</v>
      </c>
      <c r="P40" s="257" t="s">
        <v>6775</v>
      </c>
      <c r="Q40" s="257" t="s">
        <v>6578</v>
      </c>
      <c r="R40" s="260" t="s">
        <v>1641</v>
      </c>
      <c r="S40" s="275" t="s">
        <v>6621</v>
      </c>
      <c r="T40" s="260" t="s">
        <v>6675</v>
      </c>
      <c r="U40" s="276"/>
      <c r="V40" s="276" t="str">
        <f t="shared" si="4"/>
        <v>#REF!</v>
      </c>
      <c r="W40" s="277" t="s">
        <v>6611</v>
      </c>
      <c r="X40" s="276"/>
      <c r="Y40" s="285" t="s">
        <v>6612</v>
      </c>
      <c r="Z40" s="276"/>
      <c r="AA40" s="276"/>
      <c r="AB40" s="276"/>
      <c r="AC40" s="276"/>
      <c r="AD40" s="278" t="str">
        <f t="shared" si="13"/>
        <v>#REF!</v>
      </c>
      <c r="AE40" s="278"/>
      <c r="AF40" s="278"/>
      <c r="AG40" s="278"/>
    </row>
    <row r="41" ht="15.0" customHeight="1">
      <c r="A41" s="257">
        <v>176.0</v>
      </c>
      <c r="B41" s="258" t="s">
        <v>6776</v>
      </c>
      <c r="C41" s="259" t="s">
        <v>3225</v>
      </c>
      <c r="D41" s="257" t="s">
        <v>6569</v>
      </c>
      <c r="E41" s="257" t="s">
        <v>6570</v>
      </c>
      <c r="F41" s="257" t="s">
        <v>6664</v>
      </c>
      <c r="G41" s="257" t="s">
        <v>6777</v>
      </c>
      <c r="H41" s="257" t="s">
        <v>1605</v>
      </c>
      <c r="I41" s="260" t="s">
        <v>6605</v>
      </c>
      <c r="J41" s="257">
        <v>16.0</v>
      </c>
      <c r="K41" s="257">
        <v>13.0</v>
      </c>
      <c r="L41" s="299">
        <f t="shared" si="1"/>
        <v>3</v>
      </c>
      <c r="M41" s="270">
        <f t="shared" si="12"/>
        <v>512</v>
      </c>
      <c r="N41" s="272">
        <v>760.0</v>
      </c>
      <c r="O41" s="272" t="str">
        <f t="shared" si="3"/>
        <v>#REF!</v>
      </c>
      <c r="P41" s="257" t="s">
        <v>6778</v>
      </c>
      <c r="Q41" s="257" t="s">
        <v>6535</v>
      </c>
      <c r="R41" s="260" t="s">
        <v>358</v>
      </c>
      <c r="S41" s="275" t="s">
        <v>6621</v>
      </c>
      <c r="T41" s="260" t="s">
        <v>6779</v>
      </c>
      <c r="U41" s="290"/>
      <c r="V41" s="276" t="str">
        <f t="shared" si="4"/>
        <v>#REF!</v>
      </c>
      <c r="W41" s="277" t="s">
        <v>6611</v>
      </c>
      <c r="X41" s="290"/>
      <c r="Y41" s="285" t="s">
        <v>6683</v>
      </c>
      <c r="Z41" s="301" t="s">
        <v>6780</v>
      </c>
      <c r="AA41" s="302">
        <v>46059.0</v>
      </c>
      <c r="AB41" s="277" t="s">
        <v>6781</v>
      </c>
      <c r="AC41" s="303" t="s">
        <v>6782</v>
      </c>
      <c r="AD41" s="294" t="s">
        <v>6783</v>
      </c>
      <c r="AE41" s="278"/>
      <c r="AF41" s="278"/>
      <c r="AG41" s="278"/>
    </row>
    <row r="42" ht="15.0" customHeight="1">
      <c r="A42" s="257">
        <v>58.0</v>
      </c>
      <c r="B42" s="258" t="s">
        <v>5987</v>
      </c>
      <c r="C42" s="259" t="s">
        <v>1863</v>
      </c>
      <c r="D42" s="257" t="s">
        <v>6495</v>
      </c>
      <c r="E42" s="257" t="s">
        <v>6678</v>
      </c>
      <c r="F42" s="257" t="s">
        <v>6497</v>
      </c>
      <c r="G42" s="260" t="s">
        <v>6710</v>
      </c>
      <c r="H42" s="257" t="s">
        <v>6644</v>
      </c>
      <c r="I42" s="260" t="s">
        <v>6502</v>
      </c>
      <c r="J42" s="260">
        <v>8.0</v>
      </c>
      <c r="K42" s="260">
        <v>8.0</v>
      </c>
      <c r="L42" s="283">
        <f t="shared" si="1"/>
        <v>0</v>
      </c>
      <c r="M42" s="270">
        <f t="shared" si="12"/>
        <v>256</v>
      </c>
      <c r="N42" s="272">
        <v>640.0</v>
      </c>
      <c r="O42" s="272" t="str">
        <f t="shared" si="3"/>
        <v>#REF!</v>
      </c>
      <c r="P42" s="257" t="s">
        <v>6785</v>
      </c>
      <c r="Q42" s="257" t="s">
        <v>6578</v>
      </c>
      <c r="R42" s="260" t="s">
        <v>179</v>
      </c>
      <c r="S42" s="275" t="s">
        <v>6681</v>
      </c>
      <c r="T42" s="260" t="s">
        <v>6723</v>
      </c>
      <c r="U42" s="276"/>
      <c r="V42" s="276" t="str">
        <f t="shared" si="4"/>
        <v>#REF!</v>
      </c>
      <c r="W42" s="277" t="s">
        <v>6611</v>
      </c>
      <c r="X42" s="276"/>
      <c r="Y42" s="285" t="s">
        <v>6683</v>
      </c>
      <c r="Z42" s="277" t="s">
        <v>6684</v>
      </c>
      <c r="AA42" s="276"/>
      <c r="AB42" s="277" t="s">
        <v>6685</v>
      </c>
      <c r="AC42" s="277" t="s">
        <v>6695</v>
      </c>
      <c r="AD42" s="294" t="s">
        <v>6786</v>
      </c>
      <c r="AE42" s="282"/>
      <c r="AF42" s="282"/>
      <c r="AG42" s="282"/>
    </row>
    <row r="43" ht="15.0" customHeight="1">
      <c r="A43" s="257">
        <v>11.0</v>
      </c>
      <c r="B43" s="258" t="s">
        <v>6787</v>
      </c>
      <c r="C43" s="259" t="s">
        <v>62</v>
      </c>
      <c r="D43" s="257" t="s">
        <v>6569</v>
      </c>
      <c r="E43" s="257" t="s">
        <v>6602</v>
      </c>
      <c r="F43" s="257" t="s">
        <v>6497</v>
      </c>
      <c r="G43" s="260" t="s">
        <v>6788</v>
      </c>
      <c r="H43" s="257" t="s">
        <v>6500</v>
      </c>
      <c r="I43" s="260" t="s">
        <v>6502</v>
      </c>
      <c r="J43" s="260">
        <v>8.0</v>
      </c>
      <c r="K43" s="260">
        <v>8.0</v>
      </c>
      <c r="L43" s="283">
        <f t="shared" si="1"/>
        <v>0</v>
      </c>
      <c r="M43" s="270">
        <v>256.0</v>
      </c>
      <c r="N43" s="272">
        <v>564.0</v>
      </c>
      <c r="O43" s="272" t="str">
        <f t="shared" si="3"/>
        <v>#REF!</v>
      </c>
      <c r="P43" s="257" t="s">
        <v>6789</v>
      </c>
      <c r="Q43" s="257" t="s">
        <v>6790</v>
      </c>
      <c r="R43" s="260" t="s">
        <v>179</v>
      </c>
      <c r="S43" s="275" t="s">
        <v>6791</v>
      </c>
      <c r="T43" s="260" t="s">
        <v>6792</v>
      </c>
      <c r="U43" s="276"/>
      <c r="V43" s="276" t="str">
        <f t="shared" si="4"/>
        <v>#REF!</v>
      </c>
      <c r="W43" s="277"/>
      <c r="X43" s="276"/>
      <c r="Y43" s="276"/>
      <c r="Z43" s="276"/>
      <c r="AA43" s="276"/>
      <c r="AB43" s="276"/>
      <c r="AC43" s="276"/>
      <c r="AD43" s="278" t="str">
        <f t="shared" ref="AD43:AD49" si="14">VLOOKUP(B43,'Summary Improvement PM FOC'!BA:BF,6,0)</f>
        <v>#REF!</v>
      </c>
      <c r="AE43" s="278"/>
      <c r="AF43" s="278"/>
      <c r="AG43" s="278"/>
    </row>
    <row r="44" ht="15.0" customHeight="1">
      <c r="A44" s="257">
        <v>120.0</v>
      </c>
      <c r="B44" s="258" t="s">
        <v>5937</v>
      </c>
      <c r="C44" s="259" t="s">
        <v>3134</v>
      </c>
      <c r="D44" s="257" t="s">
        <v>6569</v>
      </c>
      <c r="E44" s="257" t="s">
        <v>6602</v>
      </c>
      <c r="F44" s="257" t="s">
        <v>6659</v>
      </c>
      <c r="G44" s="260" t="s">
        <v>6793</v>
      </c>
      <c r="H44" s="257" t="s">
        <v>1605</v>
      </c>
      <c r="I44" s="260" t="s">
        <v>6605</v>
      </c>
      <c r="J44" s="257">
        <v>16.0</v>
      </c>
      <c r="K44" s="257">
        <v>15.0</v>
      </c>
      <c r="L44" s="288">
        <f t="shared" si="1"/>
        <v>1</v>
      </c>
      <c r="M44" s="270">
        <f>IF(J44=8,256,IF(J44=16,512,IF(J44=32,1024,IF(J44=4,124))))</f>
        <v>512</v>
      </c>
      <c r="N44" s="272">
        <v>696.0</v>
      </c>
      <c r="O44" s="272" t="str">
        <f t="shared" si="3"/>
        <v>#REF!</v>
      </c>
      <c r="P44" s="257" t="s">
        <v>6794</v>
      </c>
      <c r="Q44" s="257" t="s">
        <v>6578</v>
      </c>
      <c r="R44" s="260" t="s">
        <v>1641</v>
      </c>
      <c r="S44" s="275" t="s">
        <v>6795</v>
      </c>
      <c r="T44" s="260" t="s">
        <v>6627</v>
      </c>
      <c r="U44" s="276"/>
      <c r="V44" s="276" t="str">
        <f t="shared" si="4"/>
        <v>#REF!</v>
      </c>
      <c r="W44" s="277" t="s">
        <v>6611</v>
      </c>
      <c r="X44" s="276"/>
      <c r="Y44" s="285" t="s">
        <v>6612</v>
      </c>
      <c r="Z44" s="276"/>
      <c r="AA44" s="276"/>
      <c r="AB44" s="276"/>
      <c r="AC44" s="276"/>
      <c r="AD44" s="278" t="str">
        <f t="shared" si="14"/>
        <v>#REF!</v>
      </c>
      <c r="AE44" s="278"/>
      <c r="AF44" s="278"/>
      <c r="AG44" s="278"/>
    </row>
    <row r="45" ht="15.0" customHeight="1">
      <c r="A45" s="257">
        <v>39.0</v>
      </c>
      <c r="B45" s="258" t="s">
        <v>6796</v>
      </c>
      <c r="C45" s="259" t="s">
        <v>3581</v>
      </c>
      <c r="D45" s="257" t="s">
        <v>6569</v>
      </c>
      <c r="E45" s="257" t="s">
        <v>6602</v>
      </c>
      <c r="F45" s="257" t="s">
        <v>6497</v>
      </c>
      <c r="G45" s="260" t="s">
        <v>6797</v>
      </c>
      <c r="H45" s="257" t="s">
        <v>6644</v>
      </c>
      <c r="I45" s="260" t="s">
        <v>6502</v>
      </c>
      <c r="J45" s="260">
        <v>8.0</v>
      </c>
      <c r="K45" s="260">
        <v>8.0</v>
      </c>
      <c r="L45" s="283">
        <f t="shared" si="1"/>
        <v>0</v>
      </c>
      <c r="M45" s="270">
        <v>256.0</v>
      </c>
      <c r="N45" s="272">
        <v>568.0</v>
      </c>
      <c r="O45" s="272" t="str">
        <f t="shared" si="3"/>
        <v>#REF!</v>
      </c>
      <c r="P45" s="257" t="s">
        <v>6798</v>
      </c>
      <c r="Q45" s="257" t="s">
        <v>6535</v>
      </c>
      <c r="R45" s="260" t="s">
        <v>2343</v>
      </c>
      <c r="S45" s="275" t="s">
        <v>6799</v>
      </c>
      <c r="T45" s="260" t="s">
        <v>6694</v>
      </c>
      <c r="U45" s="276"/>
      <c r="V45" s="276" t="str">
        <f t="shared" si="4"/>
        <v>#REF!</v>
      </c>
      <c r="W45" s="277" t="s">
        <v>6611</v>
      </c>
      <c r="X45" s="276"/>
      <c r="Y45" s="285" t="s">
        <v>6612</v>
      </c>
      <c r="Z45" s="276"/>
      <c r="AA45" s="276"/>
      <c r="AB45" s="276"/>
      <c r="AC45" s="276"/>
      <c r="AD45" s="278" t="str">
        <f t="shared" si="14"/>
        <v>#REF!</v>
      </c>
      <c r="AE45" s="278"/>
      <c r="AF45" s="278"/>
      <c r="AG45" s="278"/>
    </row>
    <row r="46" ht="15.0" customHeight="1">
      <c r="A46" s="257">
        <v>118.0</v>
      </c>
      <c r="B46" s="258" t="s">
        <v>6036</v>
      </c>
      <c r="C46" s="259" t="s">
        <v>3143</v>
      </c>
      <c r="D46" s="257" t="s">
        <v>6569</v>
      </c>
      <c r="E46" s="257" t="s">
        <v>6602</v>
      </c>
      <c r="F46" s="257" t="s">
        <v>6659</v>
      </c>
      <c r="G46" s="260" t="s">
        <v>6800</v>
      </c>
      <c r="H46" s="257" t="s">
        <v>1605</v>
      </c>
      <c r="I46" s="260" t="s">
        <v>6605</v>
      </c>
      <c r="J46" s="257">
        <v>16.0</v>
      </c>
      <c r="K46" s="257">
        <v>15.0</v>
      </c>
      <c r="L46" s="288">
        <f t="shared" si="1"/>
        <v>1</v>
      </c>
      <c r="M46" s="270">
        <f t="shared" ref="M46:M52" si="15">IF(J46=8,256,IF(J46=16,512,IF(J46=32,1024,IF(J46=4,124))))</f>
        <v>512</v>
      </c>
      <c r="N46" s="272">
        <v>672.0</v>
      </c>
      <c r="O46" s="272" t="str">
        <f t="shared" si="3"/>
        <v>#REF!</v>
      </c>
      <c r="P46" s="257" t="s">
        <v>6802</v>
      </c>
      <c r="Q46" s="257" t="s">
        <v>6578</v>
      </c>
      <c r="R46" s="260" t="s">
        <v>1641</v>
      </c>
      <c r="S46" s="275" t="s">
        <v>6727</v>
      </c>
      <c r="T46" s="260" t="s">
        <v>6803</v>
      </c>
      <c r="U46" s="276"/>
      <c r="V46" s="276" t="str">
        <f t="shared" si="4"/>
        <v>#REF!</v>
      </c>
      <c r="W46" s="277"/>
      <c r="X46" s="276"/>
      <c r="Y46" s="276"/>
      <c r="Z46" s="276"/>
      <c r="AA46" s="276"/>
      <c r="AB46" s="276"/>
      <c r="AC46" s="276"/>
      <c r="AD46" s="278" t="str">
        <f t="shared" si="14"/>
        <v>#REF!</v>
      </c>
      <c r="AE46" s="278"/>
      <c r="AF46" s="278"/>
      <c r="AG46" s="278"/>
    </row>
    <row r="47" ht="15.0" customHeight="1">
      <c r="A47" s="257">
        <v>122.0</v>
      </c>
      <c r="B47" s="258" t="s">
        <v>6804</v>
      </c>
      <c r="C47" s="259" t="s">
        <v>6805</v>
      </c>
      <c r="D47" s="257" t="s">
        <v>6569</v>
      </c>
      <c r="E47" s="257" t="s">
        <v>6704</v>
      </c>
      <c r="F47" s="257" t="s">
        <v>6497</v>
      </c>
      <c r="G47" s="260" t="s">
        <v>6806</v>
      </c>
      <c r="H47" s="257" t="s">
        <v>6644</v>
      </c>
      <c r="I47" s="260" t="s">
        <v>6502</v>
      </c>
      <c r="J47" s="257">
        <v>8.0</v>
      </c>
      <c r="K47" s="257">
        <v>7.0</v>
      </c>
      <c r="L47" s="288">
        <f t="shared" si="1"/>
        <v>1</v>
      </c>
      <c r="M47" s="270">
        <f t="shared" si="15"/>
        <v>256</v>
      </c>
      <c r="N47" s="284">
        <v>556.0</v>
      </c>
      <c r="O47" s="272" t="str">
        <f t="shared" si="3"/>
        <v>#REF!</v>
      </c>
      <c r="P47" s="257" t="s">
        <v>6807</v>
      </c>
      <c r="Q47" s="257" t="s">
        <v>6578</v>
      </c>
      <c r="R47" s="260" t="s">
        <v>179</v>
      </c>
      <c r="S47" s="275" t="s">
        <v>6808</v>
      </c>
      <c r="T47" s="257" t="s">
        <v>6627</v>
      </c>
      <c r="U47" s="276"/>
      <c r="V47" s="276" t="str">
        <f t="shared" si="4"/>
        <v>#REF!</v>
      </c>
      <c r="W47" s="277"/>
      <c r="X47" s="276"/>
      <c r="Y47" s="276"/>
      <c r="Z47" s="276"/>
      <c r="AA47" s="276"/>
      <c r="AB47" s="276"/>
      <c r="AC47" s="276"/>
      <c r="AD47" s="278" t="str">
        <f t="shared" si="14"/>
        <v>#REF!</v>
      </c>
      <c r="AE47" s="278"/>
      <c r="AF47" s="278"/>
      <c r="AG47" s="278"/>
    </row>
    <row r="48" ht="15.0" customHeight="1">
      <c r="A48" s="257">
        <v>231.0</v>
      </c>
      <c r="B48" s="258" t="s">
        <v>5973</v>
      </c>
      <c r="C48" s="259" t="s">
        <v>2604</v>
      </c>
      <c r="D48" s="257" t="s">
        <v>6569</v>
      </c>
      <c r="E48" s="257" t="s">
        <v>6602</v>
      </c>
      <c r="F48" s="257" t="s">
        <v>6659</v>
      </c>
      <c r="G48" s="257" t="s">
        <v>6809</v>
      </c>
      <c r="H48" s="257" t="s">
        <v>1605</v>
      </c>
      <c r="I48" s="260" t="s">
        <v>6605</v>
      </c>
      <c r="J48" s="257">
        <v>16.0</v>
      </c>
      <c r="K48" s="257">
        <v>15.0</v>
      </c>
      <c r="L48" s="288">
        <f t="shared" si="1"/>
        <v>1</v>
      </c>
      <c r="M48" s="270">
        <f t="shared" si="15"/>
        <v>512</v>
      </c>
      <c r="N48" s="272">
        <v>512.0</v>
      </c>
      <c r="O48" s="272" t="str">
        <f t="shared" si="3"/>
        <v>#REF!</v>
      </c>
      <c r="P48" s="257" t="s">
        <v>6810</v>
      </c>
      <c r="Q48" s="257" t="s">
        <v>6535</v>
      </c>
      <c r="R48" s="260" t="s">
        <v>358</v>
      </c>
      <c r="S48" s="275" t="s">
        <v>6662</v>
      </c>
      <c r="T48" s="260" t="s">
        <v>6651</v>
      </c>
      <c r="U48" s="290"/>
      <c r="V48" s="276" t="str">
        <f t="shared" si="4"/>
        <v>#REF!</v>
      </c>
      <c r="W48" s="277"/>
      <c r="X48" s="290"/>
      <c r="Y48" s="290"/>
      <c r="Z48" s="290"/>
      <c r="AA48" s="290"/>
      <c r="AB48" s="276"/>
      <c r="AC48" s="290"/>
      <c r="AD48" s="278" t="str">
        <f t="shared" si="14"/>
        <v>#REF!</v>
      </c>
      <c r="AE48" s="282"/>
      <c r="AF48" s="282"/>
      <c r="AG48" s="282"/>
    </row>
    <row r="49" ht="15.0" customHeight="1">
      <c r="A49" s="257">
        <v>64.0</v>
      </c>
      <c r="B49" s="258" t="s">
        <v>6811</v>
      </c>
      <c r="C49" s="259" t="s">
        <v>6812</v>
      </c>
      <c r="D49" s="257" t="s">
        <v>6495</v>
      </c>
      <c r="E49" s="257" t="s">
        <v>6496</v>
      </c>
      <c r="F49" s="257" t="s">
        <v>6497</v>
      </c>
      <c r="G49" s="260" t="s">
        <v>6813</v>
      </c>
      <c r="H49" s="257" t="s">
        <v>6500</v>
      </c>
      <c r="I49" s="260" t="s">
        <v>6502</v>
      </c>
      <c r="J49" s="260">
        <v>8.0</v>
      </c>
      <c r="K49" s="260">
        <v>8.0</v>
      </c>
      <c r="L49" s="283">
        <f t="shared" si="1"/>
        <v>0</v>
      </c>
      <c r="M49" s="270">
        <f t="shared" si="15"/>
        <v>256</v>
      </c>
      <c r="N49" s="272">
        <v>586.0</v>
      </c>
      <c r="O49" s="272" t="str">
        <f t="shared" si="3"/>
        <v>#REF!</v>
      </c>
      <c r="P49" s="257" t="s">
        <v>6814</v>
      </c>
      <c r="Q49" s="257" t="s">
        <v>6578</v>
      </c>
      <c r="R49" s="260" t="s">
        <v>179</v>
      </c>
      <c r="S49" s="275" t="s">
        <v>6538</v>
      </c>
      <c r="T49" s="257" t="s">
        <v>6600</v>
      </c>
      <c r="U49" s="276"/>
      <c r="V49" s="276" t="str">
        <f t="shared" si="4"/>
        <v>#REF!</v>
      </c>
      <c r="W49" s="277"/>
      <c r="X49" s="276"/>
      <c r="Y49" s="276"/>
      <c r="Z49" s="276"/>
      <c r="AA49" s="276"/>
      <c r="AB49" s="276"/>
      <c r="AC49" s="276"/>
      <c r="AD49" s="278" t="str">
        <f t="shared" si="14"/>
        <v>#REF!</v>
      </c>
      <c r="AE49" s="282"/>
      <c r="AF49" s="282"/>
      <c r="AG49" s="282"/>
    </row>
    <row r="50" ht="15.0" customHeight="1">
      <c r="A50" s="257">
        <v>20.0</v>
      </c>
      <c r="B50" s="258" t="s">
        <v>6815</v>
      </c>
      <c r="C50" s="259" t="s">
        <v>3634</v>
      </c>
      <c r="D50" s="257" t="s">
        <v>6569</v>
      </c>
      <c r="E50" s="257" t="s">
        <v>6602</v>
      </c>
      <c r="F50" s="257" t="s">
        <v>6497</v>
      </c>
      <c r="G50" s="260" t="s">
        <v>6816</v>
      </c>
      <c r="H50" s="257" t="s">
        <v>6644</v>
      </c>
      <c r="I50" s="260" t="s">
        <v>6502</v>
      </c>
      <c r="J50" s="260">
        <v>8.0</v>
      </c>
      <c r="K50" s="260">
        <v>8.0</v>
      </c>
      <c r="L50" s="283">
        <f t="shared" si="1"/>
        <v>0</v>
      </c>
      <c r="M50" s="270">
        <f t="shared" si="15"/>
        <v>256</v>
      </c>
      <c r="N50" s="284">
        <v>512.0</v>
      </c>
      <c r="O50" s="272" t="str">
        <f t="shared" si="3"/>
        <v>#REF!</v>
      </c>
      <c r="P50" s="257" t="s">
        <v>6817</v>
      </c>
      <c r="Q50" s="257" t="s">
        <v>6535</v>
      </c>
      <c r="R50" s="260" t="s">
        <v>440</v>
      </c>
      <c r="S50" s="275" t="s">
        <v>6609</v>
      </c>
      <c r="T50" s="260" t="s">
        <v>6565</v>
      </c>
      <c r="U50" s="276"/>
      <c r="V50" s="276" t="str">
        <f t="shared" si="4"/>
        <v>#REF!</v>
      </c>
      <c r="W50" s="277" t="s">
        <v>6658</v>
      </c>
      <c r="X50" s="276"/>
      <c r="Y50" s="285" t="s">
        <v>6683</v>
      </c>
      <c r="Z50" s="297" t="s">
        <v>6818</v>
      </c>
      <c r="AA50" s="298">
        <v>46031.0</v>
      </c>
      <c r="AB50" s="277" t="s">
        <v>6819</v>
      </c>
      <c r="AC50" s="297" t="s">
        <v>1195</v>
      </c>
      <c r="AD50" s="278"/>
      <c r="AE50" s="282"/>
      <c r="AF50" s="282"/>
      <c r="AG50" s="282"/>
    </row>
    <row r="51" ht="15.0" customHeight="1">
      <c r="A51" s="257">
        <v>121.0</v>
      </c>
      <c r="B51" s="258" t="s">
        <v>6820</v>
      </c>
      <c r="C51" s="259" t="s">
        <v>3222</v>
      </c>
      <c r="D51" s="257" t="s">
        <v>6569</v>
      </c>
      <c r="E51" s="257" t="s">
        <v>6602</v>
      </c>
      <c r="F51" s="257" t="s">
        <v>6659</v>
      </c>
      <c r="G51" s="260" t="s">
        <v>6821</v>
      </c>
      <c r="H51" s="257" t="s">
        <v>1605</v>
      </c>
      <c r="I51" s="260" t="s">
        <v>6605</v>
      </c>
      <c r="J51" s="257">
        <v>16.0</v>
      </c>
      <c r="K51" s="257">
        <v>15.0</v>
      </c>
      <c r="L51" s="288">
        <f t="shared" si="1"/>
        <v>1</v>
      </c>
      <c r="M51" s="270">
        <f t="shared" si="15"/>
        <v>512</v>
      </c>
      <c r="N51" s="284">
        <v>688.0</v>
      </c>
      <c r="O51" s="272" t="str">
        <f t="shared" si="3"/>
        <v>#REF!</v>
      </c>
      <c r="P51" s="257" t="s">
        <v>6822</v>
      </c>
      <c r="Q51" s="257" t="s">
        <v>6578</v>
      </c>
      <c r="R51" s="260" t="s">
        <v>1641</v>
      </c>
      <c r="S51" s="275" t="s">
        <v>6727</v>
      </c>
      <c r="T51" s="260" t="s">
        <v>6823</v>
      </c>
      <c r="U51" s="276"/>
      <c r="V51" s="276" t="str">
        <f t="shared" si="4"/>
        <v>#REF!</v>
      </c>
      <c r="W51" s="277" t="s">
        <v>6611</v>
      </c>
      <c r="X51" s="276"/>
      <c r="Y51" s="285" t="s">
        <v>6612</v>
      </c>
      <c r="Z51" s="276"/>
      <c r="AA51" s="276"/>
      <c r="AB51" s="276"/>
      <c r="AC51" s="276"/>
      <c r="AD51" s="278" t="str">
        <f t="shared" ref="AD51:AD53" si="16">VLOOKUP(B51,'Summary Improvement PM FOC'!BA:BF,6,0)</f>
        <v>#REF!</v>
      </c>
      <c r="AE51" s="282"/>
      <c r="AF51" s="282"/>
      <c r="AG51" s="282"/>
    </row>
    <row r="52" ht="15.0" customHeight="1">
      <c r="A52" s="257">
        <v>203.0</v>
      </c>
      <c r="B52" s="258" t="s">
        <v>6825</v>
      </c>
      <c r="C52" s="259" t="s">
        <v>3184</v>
      </c>
      <c r="D52" s="257" t="s">
        <v>6495</v>
      </c>
      <c r="E52" s="257" t="s">
        <v>6678</v>
      </c>
      <c r="F52" s="257" t="s">
        <v>6497</v>
      </c>
      <c r="G52" s="257" t="s">
        <v>6826</v>
      </c>
      <c r="H52" s="257" t="s">
        <v>6644</v>
      </c>
      <c r="I52" s="260" t="s">
        <v>6605</v>
      </c>
      <c r="J52" s="257">
        <v>8.0</v>
      </c>
      <c r="K52" s="257">
        <v>8.0</v>
      </c>
      <c r="L52" s="283">
        <f t="shared" si="1"/>
        <v>0</v>
      </c>
      <c r="M52" s="270">
        <f t="shared" si="15"/>
        <v>256</v>
      </c>
      <c r="N52" s="272">
        <v>640.0</v>
      </c>
      <c r="O52" s="272" t="str">
        <f t="shared" si="3"/>
        <v>#REF!</v>
      </c>
      <c r="P52" s="257" t="s">
        <v>6827</v>
      </c>
      <c r="Q52" s="257" t="s">
        <v>6535</v>
      </c>
      <c r="R52" s="260" t="s">
        <v>2343</v>
      </c>
      <c r="S52" s="275" t="s">
        <v>6681</v>
      </c>
      <c r="T52" s="260" t="s">
        <v>6828</v>
      </c>
      <c r="U52" s="290"/>
      <c r="V52" s="276" t="str">
        <f t="shared" si="4"/>
        <v>#REF!</v>
      </c>
      <c r="W52" s="277" t="s">
        <v>6611</v>
      </c>
      <c r="X52" s="290"/>
      <c r="Y52" s="285" t="s">
        <v>6683</v>
      </c>
      <c r="Z52" s="290"/>
      <c r="AA52" s="290"/>
      <c r="AB52" s="276" t="s">
        <v>61</v>
      </c>
      <c r="AC52" s="290"/>
      <c r="AD52" s="278" t="str">
        <f t="shared" si="16"/>
        <v>#REF!</v>
      </c>
      <c r="AE52" s="278"/>
      <c r="AF52" s="278"/>
      <c r="AG52" s="278"/>
    </row>
    <row r="53" ht="15.0" customHeight="1">
      <c r="A53" s="257">
        <v>250.0</v>
      </c>
      <c r="B53" s="258" t="s">
        <v>2543</v>
      </c>
      <c r="C53" s="259" t="s">
        <v>2897</v>
      </c>
      <c r="D53" s="257" t="s">
        <v>6569</v>
      </c>
      <c r="E53" s="260" t="s">
        <v>6602</v>
      </c>
      <c r="F53" s="257" t="s">
        <v>6659</v>
      </c>
      <c r="G53" s="260" t="s">
        <v>6829</v>
      </c>
      <c r="H53" s="257" t="s">
        <v>1605</v>
      </c>
      <c r="I53" s="260" t="s">
        <v>6605</v>
      </c>
      <c r="J53" s="260">
        <v>16.0</v>
      </c>
      <c r="K53" s="260">
        <v>15.0</v>
      </c>
      <c r="L53" s="288">
        <f t="shared" si="1"/>
        <v>1</v>
      </c>
      <c r="M53" s="270">
        <v>512.0</v>
      </c>
      <c r="N53" s="272">
        <v>544.0</v>
      </c>
      <c r="O53" s="272" t="str">
        <f t="shared" si="3"/>
        <v>#REF!</v>
      </c>
      <c r="P53" s="260" t="s">
        <v>6830</v>
      </c>
      <c r="Q53" s="257" t="s">
        <v>6535</v>
      </c>
      <c r="R53" s="260" t="s">
        <v>358</v>
      </c>
      <c r="S53" s="275" t="s">
        <v>6650</v>
      </c>
      <c r="T53" s="260" t="s">
        <v>6831</v>
      </c>
      <c r="U53" s="276"/>
      <c r="V53" s="276" t="str">
        <f t="shared" si="4"/>
        <v>#REF!</v>
      </c>
      <c r="W53" s="277" t="s">
        <v>6611</v>
      </c>
      <c r="X53" s="276"/>
      <c r="Y53" s="285" t="s">
        <v>6612</v>
      </c>
      <c r="Z53" s="276"/>
      <c r="AA53" s="276"/>
      <c r="AB53" s="276"/>
      <c r="AC53" s="276"/>
      <c r="AD53" s="278" t="str">
        <f t="shared" si="16"/>
        <v>#REF!</v>
      </c>
      <c r="AE53" s="278"/>
      <c r="AF53" s="278"/>
      <c r="AG53" s="278"/>
    </row>
    <row r="54" ht="15.0" customHeight="1">
      <c r="A54" s="257">
        <v>253.0</v>
      </c>
      <c r="B54" s="258" t="s">
        <v>5956</v>
      </c>
      <c r="C54" s="259" t="s">
        <v>2813</v>
      </c>
      <c r="D54" s="257" t="s">
        <v>6569</v>
      </c>
      <c r="E54" s="260" t="s">
        <v>6570</v>
      </c>
      <c r="F54" s="257" t="s">
        <v>6659</v>
      </c>
      <c r="G54" s="260" t="s">
        <v>6832</v>
      </c>
      <c r="H54" s="257" t="s">
        <v>1605</v>
      </c>
      <c r="I54" s="260" t="s">
        <v>6605</v>
      </c>
      <c r="J54" s="257">
        <v>16.0</v>
      </c>
      <c r="K54" s="260">
        <v>16.0</v>
      </c>
      <c r="L54" s="283">
        <f t="shared" si="1"/>
        <v>0</v>
      </c>
      <c r="M54" s="270">
        <v>512.0</v>
      </c>
      <c r="N54" s="272">
        <v>512.0</v>
      </c>
      <c r="O54" s="272" t="str">
        <f t="shared" si="3"/>
        <v>#REF!</v>
      </c>
      <c r="P54" s="257" t="s">
        <v>6833</v>
      </c>
      <c r="Q54" s="257" t="s">
        <v>6535</v>
      </c>
      <c r="R54" s="260" t="s">
        <v>358</v>
      </c>
      <c r="S54" s="275" t="s">
        <v>6834</v>
      </c>
      <c r="T54" s="260" t="s">
        <v>6835</v>
      </c>
      <c r="U54" s="276"/>
      <c r="V54" s="276" t="str">
        <f t="shared" si="4"/>
        <v>#REF!</v>
      </c>
      <c r="W54" s="277" t="s">
        <v>6611</v>
      </c>
      <c r="X54" s="276"/>
      <c r="Y54" s="285" t="s">
        <v>6683</v>
      </c>
      <c r="Z54" s="277" t="s">
        <v>6780</v>
      </c>
      <c r="AA54" s="302">
        <v>46072.0</v>
      </c>
      <c r="AB54" s="277" t="s">
        <v>6836</v>
      </c>
      <c r="AC54" s="297" t="s">
        <v>6837</v>
      </c>
      <c r="AD54" s="294" t="s">
        <v>6783</v>
      </c>
      <c r="AE54" s="278"/>
      <c r="AF54" s="278"/>
      <c r="AG54" s="278"/>
    </row>
    <row r="55" ht="15.0" customHeight="1">
      <c r="A55" s="257">
        <v>288.0</v>
      </c>
      <c r="B55" s="286" t="s">
        <v>5894</v>
      </c>
      <c r="C55" s="295" t="s">
        <v>6838</v>
      </c>
      <c r="D55" s="257" t="s">
        <v>6569</v>
      </c>
      <c r="E55" s="260" t="s">
        <v>6602</v>
      </c>
      <c r="F55" s="260" t="s">
        <v>6709</v>
      </c>
      <c r="G55" s="304" t="s">
        <v>6839</v>
      </c>
      <c r="H55" s="304" t="s">
        <v>1605</v>
      </c>
      <c r="I55" s="260" t="s">
        <v>6605</v>
      </c>
      <c r="J55" s="304">
        <v>16.0</v>
      </c>
      <c r="K55" s="304">
        <v>3.0</v>
      </c>
      <c r="L55" s="279">
        <f t="shared" si="1"/>
        <v>13</v>
      </c>
      <c r="M55" s="270">
        <v>512.0</v>
      </c>
      <c r="N55" s="284">
        <v>576.0</v>
      </c>
      <c r="O55" s="272" t="str">
        <f t="shared" si="3"/>
        <v>#REF!</v>
      </c>
      <c r="P55" s="304" t="s">
        <v>6840</v>
      </c>
      <c r="Q55" s="257" t="s">
        <v>6578</v>
      </c>
      <c r="R55" s="260" t="s">
        <v>358</v>
      </c>
      <c r="S55" s="305" t="s">
        <v>6841</v>
      </c>
      <c r="T55" s="304" t="s">
        <v>6622</v>
      </c>
      <c r="U55" s="306"/>
      <c r="V55" s="276" t="str">
        <f t="shared" si="4"/>
        <v>#REF!</v>
      </c>
      <c r="W55" s="277"/>
      <c r="X55" s="306"/>
      <c r="Y55" s="306"/>
      <c r="Z55" s="306"/>
      <c r="AA55" s="306"/>
      <c r="AB55" s="276"/>
      <c r="AC55" s="306"/>
      <c r="AD55" s="278" t="str">
        <f t="shared" ref="AD55:AD78" si="17">VLOOKUP(B55,'Summary Improvement PM FOC'!BA:BF,6,0)</f>
        <v>#REF!</v>
      </c>
      <c r="AE55" s="278"/>
      <c r="AF55" s="278"/>
      <c r="AG55" s="278"/>
    </row>
    <row r="56" ht="15.0" customHeight="1">
      <c r="A56" s="257">
        <v>135.0</v>
      </c>
      <c r="B56" s="286" t="s">
        <v>6842</v>
      </c>
      <c r="C56" s="259" t="s">
        <v>3083</v>
      </c>
      <c r="D56" s="260" t="s">
        <v>6614</v>
      </c>
      <c r="E56" s="257" t="s">
        <v>6714</v>
      </c>
      <c r="F56" s="257" t="s">
        <v>6664</v>
      </c>
      <c r="G56" s="260" t="s">
        <v>6843</v>
      </c>
      <c r="H56" s="257" t="s">
        <v>1605</v>
      </c>
      <c r="I56" s="260" t="s">
        <v>6502</v>
      </c>
      <c r="J56" s="257">
        <v>16.0</v>
      </c>
      <c r="K56" s="257">
        <v>15.0</v>
      </c>
      <c r="L56" s="288">
        <f t="shared" si="1"/>
        <v>1</v>
      </c>
      <c r="M56" s="270">
        <f t="shared" ref="M56:M62" si="18">IF(J56=8,256,IF(J56=16,512,IF(J56=32,1024,IF(J56=4,124))))</f>
        <v>512</v>
      </c>
      <c r="N56" s="287">
        <f>IFERROR(__xludf.DUMMYFUNCTION("vlookup(B56,IMPORTRANGE(""https://docs.google.com/spreadsheets/d/1bZVByh9r_TcDUVJKUPs-pmPVUS3tjRZJULNBLGlUjAE/edit#gid=320297363"",""DATA HC OLT!A2:c300""),2,0)"),552.0)</f>
        <v>552</v>
      </c>
      <c r="O56" s="272" t="str">
        <f t="shared" si="3"/>
        <v>#REF!</v>
      </c>
      <c r="P56" s="257" t="s">
        <v>6844</v>
      </c>
      <c r="Q56" s="257" t="s">
        <v>6535</v>
      </c>
      <c r="R56" s="260" t="s">
        <v>358</v>
      </c>
      <c r="S56" s="291" t="s">
        <v>6717</v>
      </c>
      <c r="T56" s="257" t="s">
        <v>6846</v>
      </c>
      <c r="U56" s="260" t="s">
        <v>6236</v>
      </c>
      <c r="V56" s="276" t="str">
        <f t="shared" si="4"/>
        <v>#REF!</v>
      </c>
      <c r="W56" s="277" t="s">
        <v>6611</v>
      </c>
      <c r="X56" s="260"/>
      <c r="Y56" s="285" t="s">
        <v>6612</v>
      </c>
      <c r="Z56" s="260"/>
      <c r="AA56" s="260"/>
      <c r="AB56" s="276"/>
      <c r="AC56" s="260"/>
      <c r="AD56" s="278" t="str">
        <f t="shared" si="17"/>
        <v>#REF!</v>
      </c>
      <c r="AE56" s="278"/>
      <c r="AF56" s="278"/>
      <c r="AG56" s="278"/>
    </row>
    <row r="57" ht="15.0" customHeight="1">
      <c r="A57" s="257">
        <v>26.0</v>
      </c>
      <c r="B57" s="258" t="s">
        <v>5982</v>
      </c>
      <c r="C57" s="259" t="s">
        <v>6847</v>
      </c>
      <c r="D57" s="257" t="s">
        <v>6569</v>
      </c>
      <c r="E57" s="257" t="s">
        <v>6602</v>
      </c>
      <c r="F57" s="257" t="s">
        <v>6497</v>
      </c>
      <c r="G57" s="260" t="s">
        <v>6848</v>
      </c>
      <c r="H57" s="257" t="s">
        <v>6644</v>
      </c>
      <c r="I57" s="260" t="s">
        <v>6502</v>
      </c>
      <c r="J57" s="260">
        <v>8.0</v>
      </c>
      <c r="K57" s="260">
        <v>7.0</v>
      </c>
      <c r="L57" s="288">
        <f t="shared" si="1"/>
        <v>1</v>
      </c>
      <c r="M57" s="270">
        <f t="shared" si="18"/>
        <v>256</v>
      </c>
      <c r="N57" s="272">
        <v>576.0</v>
      </c>
      <c r="O57" s="272" t="str">
        <f t="shared" si="3"/>
        <v>#REF!</v>
      </c>
      <c r="P57" s="257" t="s">
        <v>6849</v>
      </c>
      <c r="Q57" s="257" t="s">
        <v>6578</v>
      </c>
      <c r="R57" s="260" t="s">
        <v>440</v>
      </c>
      <c r="S57" s="275" t="s">
        <v>6799</v>
      </c>
      <c r="T57" s="260" t="s">
        <v>6610</v>
      </c>
      <c r="U57" s="276"/>
      <c r="V57" s="276" t="str">
        <f t="shared" si="4"/>
        <v>#REF!</v>
      </c>
      <c r="W57" s="277"/>
      <c r="X57" s="276"/>
      <c r="Y57" s="276"/>
      <c r="Z57" s="276"/>
      <c r="AA57" s="276"/>
      <c r="AB57" s="276"/>
      <c r="AC57" s="276"/>
      <c r="AD57" s="278" t="str">
        <f t="shared" si="17"/>
        <v>#REF!</v>
      </c>
      <c r="AE57" s="282"/>
      <c r="AF57" s="282"/>
      <c r="AG57" s="282"/>
    </row>
    <row r="58" ht="15.0" customHeight="1">
      <c r="A58" s="257">
        <v>66.0</v>
      </c>
      <c r="B58" s="258" t="s">
        <v>6850</v>
      </c>
      <c r="C58" s="259" t="s">
        <v>6586</v>
      </c>
      <c r="D58" s="257" t="s">
        <v>6495</v>
      </c>
      <c r="E58" s="257" t="s">
        <v>6587</v>
      </c>
      <c r="F58" s="257" t="s">
        <v>6497</v>
      </c>
      <c r="G58" s="260" t="s">
        <v>6588</v>
      </c>
      <c r="H58" s="257" t="s">
        <v>6500</v>
      </c>
      <c r="I58" s="260" t="s">
        <v>6502</v>
      </c>
      <c r="J58" s="260">
        <v>8.0</v>
      </c>
      <c r="K58" s="260">
        <v>8.0</v>
      </c>
      <c r="L58" s="283">
        <f t="shared" si="1"/>
        <v>0</v>
      </c>
      <c r="M58" s="270">
        <f t="shared" si="18"/>
        <v>256</v>
      </c>
      <c r="N58" s="272">
        <v>568.0</v>
      </c>
      <c r="O58" s="272" t="str">
        <f t="shared" si="3"/>
        <v>#REF!</v>
      </c>
      <c r="P58" s="257" t="s">
        <v>6851</v>
      </c>
      <c r="Q58" s="257" t="s">
        <v>6578</v>
      </c>
      <c r="R58" s="260" t="s">
        <v>179</v>
      </c>
      <c r="S58" s="275" t="s">
        <v>6599</v>
      </c>
      <c r="T58" s="260" t="s">
        <v>6852</v>
      </c>
      <c r="U58" s="276"/>
      <c r="V58" s="276" t="str">
        <f t="shared" si="4"/>
        <v>#REF!</v>
      </c>
      <c r="W58" s="277"/>
      <c r="X58" s="276"/>
      <c r="Y58" s="276"/>
      <c r="Z58" s="276"/>
      <c r="AA58" s="276"/>
      <c r="AB58" s="276"/>
      <c r="AC58" s="276"/>
      <c r="AD58" s="278" t="str">
        <f t="shared" si="17"/>
        <v>#REF!</v>
      </c>
      <c r="AE58" s="278"/>
      <c r="AF58" s="278"/>
      <c r="AG58" s="278"/>
    </row>
    <row r="59" ht="15.0" customHeight="1">
      <c r="A59" s="257">
        <v>49.0</v>
      </c>
      <c r="B59" s="286" t="s">
        <v>6853</v>
      </c>
      <c r="C59" s="259" t="s">
        <v>1284</v>
      </c>
      <c r="D59" s="260" t="s">
        <v>6614</v>
      </c>
      <c r="E59" s="257" t="s">
        <v>6714</v>
      </c>
      <c r="F59" s="257" t="s">
        <v>6497</v>
      </c>
      <c r="G59" s="260" t="s">
        <v>6854</v>
      </c>
      <c r="H59" s="257" t="s">
        <v>6500</v>
      </c>
      <c r="I59" s="260" t="s">
        <v>6502</v>
      </c>
      <c r="J59" s="260">
        <v>8.0</v>
      </c>
      <c r="K59" s="260">
        <v>8.0</v>
      </c>
      <c r="L59" s="283">
        <f t="shared" si="1"/>
        <v>0</v>
      </c>
      <c r="M59" s="270">
        <f t="shared" si="18"/>
        <v>256</v>
      </c>
      <c r="N59" s="287">
        <f>IFERROR(__xludf.DUMMYFUNCTION("vlookup(B59,IMPORTRANGE(""https://docs.google.com/spreadsheets/d/1bZVByh9r_TcDUVJKUPs-pmPVUS3tjRZJULNBLGlUjAE/edit#gid=320297363"",""DATA HC OLT!A2:c300""),2,0)"),384.0)</f>
        <v>384</v>
      </c>
      <c r="O59" s="272" t="str">
        <f t="shared" si="3"/>
        <v>#REF!</v>
      </c>
      <c r="P59" s="257" t="s">
        <v>6855</v>
      </c>
      <c r="Q59" s="257" t="s">
        <v>6578</v>
      </c>
      <c r="R59" s="260" t="s">
        <v>150</v>
      </c>
      <c r="S59" s="275" t="s">
        <v>6856</v>
      </c>
      <c r="T59" s="260" t="s">
        <v>6627</v>
      </c>
      <c r="U59" s="260" t="s">
        <v>6236</v>
      </c>
      <c r="V59" s="276" t="str">
        <f t="shared" si="4"/>
        <v>#REF!</v>
      </c>
      <c r="W59" s="277" t="s">
        <v>6611</v>
      </c>
      <c r="X59" s="260"/>
      <c r="Y59" s="285" t="s">
        <v>6612</v>
      </c>
      <c r="Z59" s="260"/>
      <c r="AA59" s="260"/>
      <c r="AB59" s="276"/>
      <c r="AC59" s="260"/>
      <c r="AD59" s="278" t="str">
        <f t="shared" si="17"/>
        <v>#REF!</v>
      </c>
      <c r="AE59" s="278"/>
      <c r="AF59" s="278"/>
      <c r="AG59" s="278"/>
    </row>
    <row r="60" ht="15.0" customHeight="1">
      <c r="A60" s="257">
        <v>59.0</v>
      </c>
      <c r="B60" s="258" t="s">
        <v>6857</v>
      </c>
      <c r="C60" s="259" t="s">
        <v>3067</v>
      </c>
      <c r="D60" s="257" t="s">
        <v>6495</v>
      </c>
      <c r="E60" s="257" t="s">
        <v>6495</v>
      </c>
      <c r="F60" s="257" t="s">
        <v>6623</v>
      </c>
      <c r="G60" s="260" t="s">
        <v>6858</v>
      </c>
      <c r="H60" s="257" t="s">
        <v>1605</v>
      </c>
      <c r="I60" s="260" t="s">
        <v>6502</v>
      </c>
      <c r="J60" s="260">
        <v>16.0</v>
      </c>
      <c r="K60" s="260">
        <v>16.0</v>
      </c>
      <c r="L60" s="283">
        <f t="shared" si="1"/>
        <v>0</v>
      </c>
      <c r="M60" s="270">
        <f t="shared" si="18"/>
        <v>512</v>
      </c>
      <c r="N60" s="272">
        <v>648.0</v>
      </c>
      <c r="O60" s="272" t="str">
        <f t="shared" si="3"/>
        <v>#REF!</v>
      </c>
      <c r="P60" s="257" t="s">
        <v>6859</v>
      </c>
      <c r="Q60" s="257" t="s">
        <v>6535</v>
      </c>
      <c r="R60" s="260" t="s">
        <v>1641</v>
      </c>
      <c r="S60" s="275" t="s">
        <v>6860</v>
      </c>
      <c r="T60" s="257" t="s">
        <v>6846</v>
      </c>
      <c r="U60" s="276"/>
      <c r="V60" s="276" t="str">
        <f t="shared" si="4"/>
        <v>#REF!</v>
      </c>
      <c r="W60" s="277" t="s">
        <v>6611</v>
      </c>
      <c r="X60" s="276"/>
      <c r="Y60" s="285" t="s">
        <v>6612</v>
      </c>
      <c r="Z60" s="276"/>
      <c r="AA60" s="276"/>
      <c r="AB60" s="276"/>
      <c r="AC60" s="276"/>
      <c r="AD60" s="278" t="str">
        <f t="shared" si="17"/>
        <v>#REF!</v>
      </c>
      <c r="AE60" s="278"/>
      <c r="AF60" s="278"/>
      <c r="AG60" s="278"/>
    </row>
    <row r="61" ht="15.0" customHeight="1">
      <c r="A61" s="257">
        <v>198.0</v>
      </c>
      <c r="B61" s="258" t="s">
        <v>6861</v>
      </c>
      <c r="C61" s="259" t="s">
        <v>3330</v>
      </c>
      <c r="D61" s="257" t="s">
        <v>6495</v>
      </c>
      <c r="E61" s="257" t="s">
        <v>6862</v>
      </c>
      <c r="F61" s="257" t="s">
        <v>6664</v>
      </c>
      <c r="G61" s="260" t="s">
        <v>6863</v>
      </c>
      <c r="H61" s="257" t="s">
        <v>1605</v>
      </c>
      <c r="I61" s="257" t="s">
        <v>6502</v>
      </c>
      <c r="J61" s="260">
        <v>16.0</v>
      </c>
      <c r="K61" s="260">
        <v>16.0</v>
      </c>
      <c r="L61" s="283">
        <f t="shared" si="1"/>
        <v>0</v>
      </c>
      <c r="M61" s="270">
        <f t="shared" si="18"/>
        <v>512</v>
      </c>
      <c r="N61" s="272">
        <v>640.0</v>
      </c>
      <c r="O61" s="272" t="str">
        <f t="shared" si="3"/>
        <v>#REF!</v>
      </c>
      <c r="P61" s="257" t="s">
        <v>6864</v>
      </c>
      <c r="Q61" s="257" t="s">
        <v>6535</v>
      </c>
      <c r="R61" s="260" t="s">
        <v>358</v>
      </c>
      <c r="S61" s="275" t="s">
        <v>6865</v>
      </c>
      <c r="T61" s="260" t="s">
        <v>6779</v>
      </c>
      <c r="U61" s="276"/>
      <c r="V61" s="276" t="str">
        <f t="shared" si="4"/>
        <v>#REF!</v>
      </c>
      <c r="W61" s="277" t="s">
        <v>6611</v>
      </c>
      <c r="X61" s="276"/>
      <c r="Y61" s="285" t="s">
        <v>6612</v>
      </c>
      <c r="Z61" s="276"/>
      <c r="AA61" s="276"/>
      <c r="AB61" s="276"/>
      <c r="AC61" s="276"/>
      <c r="AD61" s="278" t="str">
        <f t="shared" si="17"/>
        <v>#REF!</v>
      </c>
      <c r="AE61" s="278"/>
      <c r="AF61" s="278"/>
      <c r="AG61" s="278"/>
    </row>
    <row r="62" ht="15.0" customHeight="1">
      <c r="A62" s="257">
        <v>8.0</v>
      </c>
      <c r="B62" s="258" t="s">
        <v>6866</v>
      </c>
      <c r="C62" s="259" t="s">
        <v>6670</v>
      </c>
      <c r="D62" s="257" t="s">
        <v>6569</v>
      </c>
      <c r="E62" s="260" t="s">
        <v>6671</v>
      </c>
      <c r="F62" s="257" t="s">
        <v>6497</v>
      </c>
      <c r="G62" s="260" t="s">
        <v>6672</v>
      </c>
      <c r="H62" s="257" t="s">
        <v>6644</v>
      </c>
      <c r="I62" s="260" t="s">
        <v>6502</v>
      </c>
      <c r="J62" s="260">
        <v>8.0</v>
      </c>
      <c r="K62" s="260">
        <v>8.0</v>
      </c>
      <c r="L62" s="283">
        <f t="shared" si="1"/>
        <v>0</v>
      </c>
      <c r="M62" s="270">
        <f t="shared" si="18"/>
        <v>256</v>
      </c>
      <c r="N62" s="272">
        <v>600.0</v>
      </c>
      <c r="O62" s="272" t="str">
        <f t="shared" si="3"/>
        <v>#REF!</v>
      </c>
      <c r="P62" s="260" t="s">
        <v>6867</v>
      </c>
      <c r="Q62" s="257" t="s">
        <v>6578</v>
      </c>
      <c r="R62" s="260" t="s">
        <v>179</v>
      </c>
      <c r="S62" s="275" t="s">
        <v>6868</v>
      </c>
      <c r="T62" s="260" t="s">
        <v>6869</v>
      </c>
      <c r="U62" s="276"/>
      <c r="V62" s="276" t="str">
        <f t="shared" si="4"/>
        <v>#REF!</v>
      </c>
      <c r="W62" s="277"/>
      <c r="X62" s="276"/>
      <c r="Y62" s="276"/>
      <c r="Z62" s="276"/>
      <c r="AA62" s="276"/>
      <c r="AB62" s="276"/>
      <c r="AC62" s="276"/>
      <c r="AD62" s="278" t="str">
        <f t="shared" si="17"/>
        <v>#REF!</v>
      </c>
      <c r="AE62" s="278"/>
      <c r="AF62" s="278"/>
      <c r="AG62" s="278"/>
    </row>
    <row r="63" ht="15.0" customHeight="1">
      <c r="A63" s="257">
        <v>207.0</v>
      </c>
      <c r="B63" s="258" t="s">
        <v>6041</v>
      </c>
      <c r="C63" s="259" t="s">
        <v>3465</v>
      </c>
      <c r="D63" s="257" t="s">
        <v>6569</v>
      </c>
      <c r="E63" s="307" t="s">
        <v>6602</v>
      </c>
      <c r="F63" s="257" t="s">
        <v>6659</v>
      </c>
      <c r="G63" s="257" t="s">
        <v>6870</v>
      </c>
      <c r="H63" s="257" t="s">
        <v>1605</v>
      </c>
      <c r="I63" s="260" t="s">
        <v>6605</v>
      </c>
      <c r="J63" s="257">
        <v>16.0</v>
      </c>
      <c r="K63" s="257">
        <v>15.0</v>
      </c>
      <c r="L63" s="288">
        <f t="shared" si="1"/>
        <v>1</v>
      </c>
      <c r="M63" s="272">
        <v>512.0</v>
      </c>
      <c r="N63" s="272">
        <v>640.0</v>
      </c>
      <c r="O63" s="272" t="str">
        <f t="shared" si="3"/>
        <v>#REF!</v>
      </c>
      <c r="P63" s="257" t="s">
        <v>6872</v>
      </c>
      <c r="Q63" s="257" t="s">
        <v>6535</v>
      </c>
      <c r="R63" s="260" t="s">
        <v>358</v>
      </c>
      <c r="S63" s="291" t="s">
        <v>6650</v>
      </c>
      <c r="T63" s="260" t="s">
        <v>6668</v>
      </c>
      <c r="U63" s="290"/>
      <c r="V63" s="276" t="str">
        <f t="shared" si="4"/>
        <v>#REF!</v>
      </c>
      <c r="W63" s="277" t="s">
        <v>6611</v>
      </c>
      <c r="X63" s="290"/>
      <c r="Y63" s="285" t="s">
        <v>6612</v>
      </c>
      <c r="Z63" s="290"/>
      <c r="AA63" s="290"/>
      <c r="AB63" s="276"/>
      <c r="AC63" s="290"/>
      <c r="AD63" s="278" t="str">
        <f t="shared" si="17"/>
        <v>#REF!</v>
      </c>
      <c r="AE63" s="278"/>
      <c r="AF63" s="278"/>
      <c r="AG63" s="278"/>
    </row>
    <row r="64" ht="15.0" customHeight="1">
      <c r="A64" s="257">
        <v>157.0</v>
      </c>
      <c r="B64" s="258" t="s">
        <v>6873</v>
      </c>
      <c r="C64" s="259" t="s">
        <v>3137</v>
      </c>
      <c r="D64" s="257" t="s">
        <v>6569</v>
      </c>
      <c r="E64" s="257" t="s">
        <v>6602</v>
      </c>
      <c r="F64" s="257" t="s">
        <v>6659</v>
      </c>
      <c r="G64" s="257" t="s">
        <v>6874</v>
      </c>
      <c r="H64" s="257" t="s">
        <v>1605</v>
      </c>
      <c r="I64" s="260" t="s">
        <v>6605</v>
      </c>
      <c r="J64" s="257">
        <v>16.0</v>
      </c>
      <c r="K64" s="257">
        <v>15.0</v>
      </c>
      <c r="L64" s="288">
        <f t="shared" si="1"/>
        <v>1</v>
      </c>
      <c r="M64" s="270">
        <f t="shared" ref="M64:M65" si="19">IF(J64=8,256,IF(J64=16,512,IF(J64=32,1024,IF(J64=4,124))))</f>
        <v>512</v>
      </c>
      <c r="N64" s="272">
        <v>512.0</v>
      </c>
      <c r="O64" s="272" t="str">
        <f t="shared" si="3"/>
        <v>#REF!</v>
      </c>
      <c r="P64" s="257" t="s">
        <v>6875</v>
      </c>
      <c r="Q64" s="257" t="s">
        <v>6578</v>
      </c>
      <c r="R64" s="260" t="s">
        <v>1641</v>
      </c>
      <c r="S64" s="275" t="s">
        <v>6876</v>
      </c>
      <c r="T64" s="260" t="s">
        <v>6877</v>
      </c>
      <c r="U64" s="290"/>
      <c r="V64" s="276" t="str">
        <f t="shared" si="4"/>
        <v>#REF!</v>
      </c>
      <c r="W64" s="277" t="s">
        <v>6611</v>
      </c>
      <c r="X64" s="290"/>
      <c r="Y64" s="285" t="s">
        <v>6612</v>
      </c>
      <c r="Z64" s="290"/>
      <c r="AA64" s="290"/>
      <c r="AB64" s="276"/>
      <c r="AC64" s="290"/>
      <c r="AD64" s="278" t="str">
        <f t="shared" si="17"/>
        <v>#REF!</v>
      </c>
      <c r="AE64" s="278"/>
      <c r="AF64" s="278"/>
      <c r="AG64" s="278"/>
    </row>
    <row r="65" ht="15.0" customHeight="1">
      <c r="A65" s="257">
        <v>19.0</v>
      </c>
      <c r="B65" s="258" t="s">
        <v>6878</v>
      </c>
      <c r="C65" s="259" t="s">
        <v>3626</v>
      </c>
      <c r="D65" s="257" t="s">
        <v>6569</v>
      </c>
      <c r="E65" s="257" t="s">
        <v>6602</v>
      </c>
      <c r="F65" s="257" t="s">
        <v>6497</v>
      </c>
      <c r="G65" s="260" t="s">
        <v>6816</v>
      </c>
      <c r="H65" s="257" t="s">
        <v>6644</v>
      </c>
      <c r="I65" s="260" t="s">
        <v>6502</v>
      </c>
      <c r="J65" s="260">
        <v>8.0</v>
      </c>
      <c r="K65" s="260">
        <v>8.0</v>
      </c>
      <c r="L65" s="283">
        <f t="shared" si="1"/>
        <v>0</v>
      </c>
      <c r="M65" s="270">
        <f t="shared" si="19"/>
        <v>256</v>
      </c>
      <c r="N65" s="272">
        <v>848.0</v>
      </c>
      <c r="O65" s="272" t="str">
        <f t="shared" si="3"/>
        <v>#REF!</v>
      </c>
      <c r="P65" s="257" t="s">
        <v>6879</v>
      </c>
      <c r="Q65" s="257" t="s">
        <v>6535</v>
      </c>
      <c r="R65" s="260" t="s">
        <v>2343</v>
      </c>
      <c r="S65" s="275" t="s">
        <v>6876</v>
      </c>
      <c r="T65" s="260" t="s">
        <v>6880</v>
      </c>
      <c r="U65" s="276"/>
      <c r="V65" s="276" t="str">
        <f t="shared" si="4"/>
        <v>#REF!</v>
      </c>
      <c r="W65" s="277" t="s">
        <v>6611</v>
      </c>
      <c r="X65" s="276"/>
      <c r="Y65" s="285" t="s">
        <v>6612</v>
      </c>
      <c r="Z65" s="276"/>
      <c r="AA65" s="276"/>
      <c r="AB65" s="276"/>
      <c r="AC65" s="276"/>
      <c r="AD65" s="278" t="str">
        <f t="shared" si="17"/>
        <v>#REF!</v>
      </c>
      <c r="AE65" s="278"/>
      <c r="AF65" s="278"/>
      <c r="AG65" s="278"/>
    </row>
    <row r="66" ht="15.0" customHeight="1">
      <c r="A66" s="257">
        <v>308.0</v>
      </c>
      <c r="B66" s="258" t="s">
        <v>5906</v>
      </c>
      <c r="C66" s="259" t="s">
        <v>6568</v>
      </c>
      <c r="D66" s="257" t="s">
        <v>6569</v>
      </c>
      <c r="E66" s="260" t="s">
        <v>6570</v>
      </c>
      <c r="F66" s="260" t="s">
        <v>6709</v>
      </c>
      <c r="G66" s="260" t="s">
        <v>6881</v>
      </c>
      <c r="H66" s="260" t="s">
        <v>6882</v>
      </c>
      <c r="I66" s="260" t="s">
        <v>6605</v>
      </c>
      <c r="J66" s="260">
        <v>16.0</v>
      </c>
      <c r="K66" s="260">
        <v>15.0</v>
      </c>
      <c r="L66" s="288">
        <f t="shared" si="1"/>
        <v>1</v>
      </c>
      <c r="M66" s="270">
        <v>512.0</v>
      </c>
      <c r="N66" s="272">
        <v>480.0</v>
      </c>
      <c r="O66" s="272" t="str">
        <f t="shared" si="3"/>
        <v>#REF!</v>
      </c>
      <c r="P66" s="260" t="s">
        <v>6883</v>
      </c>
      <c r="Q66" s="257" t="s">
        <v>6578</v>
      </c>
      <c r="R66" s="260" t="s">
        <v>179</v>
      </c>
      <c r="S66" s="275" t="s">
        <v>6884</v>
      </c>
      <c r="T66" s="260" t="s">
        <v>6885</v>
      </c>
      <c r="U66" s="276"/>
      <c r="V66" s="276" t="str">
        <f t="shared" si="4"/>
        <v>#REF!</v>
      </c>
      <c r="W66" s="277"/>
      <c r="X66" s="276"/>
      <c r="Y66" s="276"/>
      <c r="Z66" s="276"/>
      <c r="AA66" s="276"/>
      <c r="AB66" s="276"/>
      <c r="AC66" s="276"/>
      <c r="AD66" s="278" t="str">
        <f t="shared" si="17"/>
        <v>#REF!</v>
      </c>
      <c r="AE66" s="278"/>
      <c r="AF66" s="278"/>
      <c r="AG66" s="278"/>
    </row>
    <row r="67" ht="15.0" customHeight="1">
      <c r="A67" s="257">
        <v>123.0</v>
      </c>
      <c r="B67" s="258" t="s">
        <v>6886</v>
      </c>
      <c r="C67" s="259" t="s">
        <v>3159</v>
      </c>
      <c r="D67" s="257" t="s">
        <v>6569</v>
      </c>
      <c r="E67" s="257" t="s">
        <v>6570</v>
      </c>
      <c r="F67" s="257" t="s">
        <v>6664</v>
      </c>
      <c r="G67" s="260" t="s">
        <v>6887</v>
      </c>
      <c r="H67" s="257" t="s">
        <v>1605</v>
      </c>
      <c r="I67" s="260" t="s">
        <v>6605</v>
      </c>
      <c r="J67" s="257">
        <v>16.0</v>
      </c>
      <c r="K67" s="257">
        <v>15.0</v>
      </c>
      <c r="L67" s="288">
        <f t="shared" si="1"/>
        <v>1</v>
      </c>
      <c r="M67" s="270">
        <f>IF(J67=8,256,IF(J67=16,512,IF(J67=32,1024,IF(J67=4,124))))</f>
        <v>512</v>
      </c>
      <c r="N67" s="272">
        <v>640.0</v>
      </c>
      <c r="O67" s="272" t="str">
        <f t="shared" si="3"/>
        <v>#REF!</v>
      </c>
      <c r="P67" s="257" t="s">
        <v>6889</v>
      </c>
      <c r="Q67" s="257" t="s">
        <v>6535</v>
      </c>
      <c r="R67" s="260" t="s">
        <v>358</v>
      </c>
      <c r="S67" s="275" t="s">
        <v>6890</v>
      </c>
      <c r="T67" s="260" t="s">
        <v>6769</v>
      </c>
      <c r="U67" s="276"/>
      <c r="V67" s="276" t="str">
        <f t="shared" si="4"/>
        <v>#REF!</v>
      </c>
      <c r="W67" s="277" t="s">
        <v>6611</v>
      </c>
      <c r="X67" s="276"/>
      <c r="Y67" s="285" t="s">
        <v>6612</v>
      </c>
      <c r="Z67" s="276"/>
      <c r="AA67" s="276"/>
      <c r="AB67" s="276"/>
      <c r="AC67" s="276"/>
      <c r="AD67" s="278" t="str">
        <f t="shared" si="17"/>
        <v>#REF!</v>
      </c>
      <c r="AE67" s="278"/>
      <c r="AF67" s="278"/>
      <c r="AG67" s="278"/>
    </row>
    <row r="68" ht="15.0" customHeight="1">
      <c r="A68" s="257">
        <v>255.0</v>
      </c>
      <c r="B68" s="258" t="s">
        <v>6034</v>
      </c>
      <c r="C68" s="259" t="s">
        <v>3249</v>
      </c>
      <c r="D68" s="257" t="s">
        <v>6569</v>
      </c>
      <c r="E68" s="260" t="s">
        <v>6569</v>
      </c>
      <c r="F68" s="257" t="s">
        <v>6659</v>
      </c>
      <c r="G68" s="260" t="s">
        <v>6891</v>
      </c>
      <c r="H68" s="257" t="s">
        <v>1605</v>
      </c>
      <c r="I68" s="260" t="s">
        <v>6605</v>
      </c>
      <c r="J68" s="260">
        <v>16.0</v>
      </c>
      <c r="K68" s="260">
        <v>16.0</v>
      </c>
      <c r="L68" s="283">
        <f t="shared" si="1"/>
        <v>0</v>
      </c>
      <c r="M68" s="270">
        <v>512.0</v>
      </c>
      <c r="N68" s="272">
        <v>664.0</v>
      </c>
      <c r="O68" s="272" t="str">
        <f t="shared" si="3"/>
        <v>#REF!</v>
      </c>
      <c r="P68" s="257" t="s">
        <v>6892</v>
      </c>
      <c r="Q68" s="257" t="s">
        <v>6535</v>
      </c>
      <c r="R68" s="260" t="s">
        <v>358</v>
      </c>
      <c r="S68" s="275" t="s">
        <v>6893</v>
      </c>
      <c r="T68" s="260" t="s">
        <v>6627</v>
      </c>
      <c r="U68" s="276"/>
      <c r="V68" s="276" t="str">
        <f t="shared" si="4"/>
        <v>#REF!</v>
      </c>
      <c r="W68" s="277" t="s">
        <v>6611</v>
      </c>
      <c r="X68" s="276"/>
      <c r="Y68" s="285" t="s">
        <v>6612</v>
      </c>
      <c r="Z68" s="276"/>
      <c r="AA68" s="276"/>
      <c r="AB68" s="276"/>
      <c r="AC68" s="276"/>
      <c r="AD68" s="278" t="str">
        <f t="shared" si="17"/>
        <v>#REF!</v>
      </c>
      <c r="AE68" s="278"/>
      <c r="AF68" s="278"/>
      <c r="AG68" s="278"/>
    </row>
    <row r="69" ht="15.0" customHeight="1">
      <c r="A69" s="257">
        <v>146.0</v>
      </c>
      <c r="B69" s="258" t="s">
        <v>6894</v>
      </c>
      <c r="C69" s="259" t="s">
        <v>3652</v>
      </c>
      <c r="D69" s="257" t="s">
        <v>6895</v>
      </c>
      <c r="E69" s="257" t="s">
        <v>6896</v>
      </c>
      <c r="F69" s="257" t="s">
        <v>6497</v>
      </c>
      <c r="G69" s="308" t="s">
        <v>6897</v>
      </c>
      <c r="H69" s="257" t="s">
        <v>6644</v>
      </c>
      <c r="I69" s="260" t="s">
        <v>6605</v>
      </c>
      <c r="J69" s="257">
        <v>8.0</v>
      </c>
      <c r="K69" s="257">
        <v>7.0</v>
      </c>
      <c r="L69" s="288">
        <f t="shared" si="1"/>
        <v>1</v>
      </c>
      <c r="M69" s="270">
        <f t="shared" ref="M69:M89" si="20">IF(J69=8,256,IF(J69=16,512,IF(J69=32,1024,IF(J69=4,124))))</f>
        <v>256</v>
      </c>
      <c r="N69" s="272" t="str">
        <f>IFERROR(__xludf.DUMMYFUNCTION("IMPORTRANGE(""https://docs.google.com/spreadsheets/d/1Y5wVcQmoZrb4xD0Mx4i378E6T98EGxF9rgzWmzz2IKU/edit?usp=sharing"",""PIVOT HP HC!$B103:C103"")"),"#REF!")</f>
        <v>#REF!</v>
      </c>
      <c r="O69" s="272" t="str">
        <f t="shared" si="3"/>
        <v>#REF!</v>
      </c>
      <c r="P69" s="257" t="s">
        <v>6898</v>
      </c>
      <c r="Q69" s="257" t="s">
        <v>6535</v>
      </c>
      <c r="R69" s="260" t="s">
        <v>2343</v>
      </c>
      <c r="S69" s="275" t="s">
        <v>6899</v>
      </c>
      <c r="T69" s="260" t="s">
        <v>6900</v>
      </c>
      <c r="U69" s="276"/>
      <c r="V69" s="276" t="str">
        <f t="shared" si="4"/>
        <v>#REF!</v>
      </c>
      <c r="W69" s="277"/>
      <c r="X69" s="276"/>
      <c r="Y69" s="276"/>
      <c r="Z69" s="276"/>
      <c r="AA69" s="276"/>
      <c r="AB69" s="276"/>
      <c r="AC69" s="276"/>
      <c r="AD69" s="278" t="str">
        <f t="shared" si="17"/>
        <v>#REF!</v>
      </c>
      <c r="AE69" s="278"/>
      <c r="AF69" s="278"/>
      <c r="AG69" s="278"/>
    </row>
    <row r="70" ht="15.0" customHeight="1">
      <c r="A70" s="257">
        <v>149.0</v>
      </c>
      <c r="B70" s="258" t="s">
        <v>6046</v>
      </c>
      <c r="C70" s="259" t="s">
        <v>2955</v>
      </c>
      <c r="D70" s="257" t="s">
        <v>6569</v>
      </c>
      <c r="E70" s="257" t="s">
        <v>6602</v>
      </c>
      <c r="F70" s="257" t="s">
        <v>6901</v>
      </c>
      <c r="G70" s="257" t="s">
        <v>6902</v>
      </c>
      <c r="H70" s="257" t="s">
        <v>1605</v>
      </c>
      <c r="I70" s="260" t="s">
        <v>6605</v>
      </c>
      <c r="J70" s="257">
        <v>16.0</v>
      </c>
      <c r="K70" s="257">
        <v>16.0</v>
      </c>
      <c r="L70" s="283">
        <f t="shared" si="1"/>
        <v>0</v>
      </c>
      <c r="M70" s="270">
        <f t="shared" si="20"/>
        <v>512</v>
      </c>
      <c r="N70" s="270">
        <v>512.0</v>
      </c>
      <c r="O70" s="272" t="str">
        <f t="shared" si="3"/>
        <v>#REF!</v>
      </c>
      <c r="P70" s="257" t="s">
        <v>6903</v>
      </c>
      <c r="Q70" s="257" t="s">
        <v>6535</v>
      </c>
      <c r="R70" s="260" t="s">
        <v>440</v>
      </c>
      <c r="S70" s="275" t="s">
        <v>6876</v>
      </c>
      <c r="T70" s="260" t="s">
        <v>6823</v>
      </c>
      <c r="U70" s="290"/>
      <c r="V70" s="276" t="str">
        <f t="shared" si="4"/>
        <v>#REF!</v>
      </c>
      <c r="W70" s="277" t="s">
        <v>6611</v>
      </c>
      <c r="X70" s="290"/>
      <c r="Y70" s="285" t="s">
        <v>6612</v>
      </c>
      <c r="Z70" s="290"/>
      <c r="AA70" s="290"/>
      <c r="AB70" s="276"/>
      <c r="AC70" s="290"/>
      <c r="AD70" s="278" t="str">
        <f t="shared" si="17"/>
        <v>#REF!</v>
      </c>
      <c r="AE70" s="278"/>
      <c r="AF70" s="278"/>
      <c r="AG70" s="278"/>
    </row>
    <row r="71" ht="15.0" customHeight="1">
      <c r="A71" s="257">
        <v>162.0</v>
      </c>
      <c r="B71" s="286" t="s">
        <v>5806</v>
      </c>
      <c r="C71" s="259" t="s">
        <v>3287</v>
      </c>
      <c r="D71" s="260" t="s">
        <v>6614</v>
      </c>
      <c r="E71" s="257" t="s">
        <v>6614</v>
      </c>
      <c r="F71" s="257" t="s">
        <v>6497</v>
      </c>
      <c r="G71" s="257" t="s">
        <v>6905</v>
      </c>
      <c r="H71" s="257" t="s">
        <v>6644</v>
      </c>
      <c r="I71" s="260" t="s">
        <v>6605</v>
      </c>
      <c r="J71" s="257">
        <v>8.0</v>
      </c>
      <c r="K71" s="257">
        <v>5.0</v>
      </c>
      <c r="L71" s="299">
        <f t="shared" si="1"/>
        <v>3</v>
      </c>
      <c r="M71" s="270">
        <f t="shared" si="20"/>
        <v>256</v>
      </c>
      <c r="N71" s="287">
        <f>IFERROR(__xludf.DUMMYFUNCTION("vlookup(B71,IMPORTRANGE(""https://docs.google.com/spreadsheets/d/1bZVByh9r_TcDUVJKUPs-pmPVUS3tjRZJULNBLGlUjAE/edit#gid=320297363"",""DATA HC OLT!A2:c300""),2,0)"),456.0)</f>
        <v>456</v>
      </c>
      <c r="O71" s="272" t="str">
        <f t="shared" si="3"/>
        <v>#REF!</v>
      </c>
      <c r="P71" s="257" t="s">
        <v>6906</v>
      </c>
      <c r="Q71" s="257" t="s">
        <v>6535</v>
      </c>
      <c r="R71" s="260" t="s">
        <v>2343</v>
      </c>
      <c r="S71" s="275" t="s">
        <v>6907</v>
      </c>
      <c r="T71" s="260" t="s">
        <v>6908</v>
      </c>
      <c r="U71" s="290"/>
      <c r="V71" s="276" t="str">
        <f t="shared" si="4"/>
        <v>#REF!</v>
      </c>
      <c r="W71" s="277" t="s">
        <v>6611</v>
      </c>
      <c r="X71" s="290"/>
      <c r="Y71" s="285" t="s">
        <v>6612</v>
      </c>
      <c r="Z71" s="290"/>
      <c r="AA71" s="290"/>
      <c r="AB71" s="276"/>
      <c r="AC71" s="290"/>
      <c r="AD71" s="278" t="str">
        <f t="shared" si="17"/>
        <v>#REF!</v>
      </c>
      <c r="AE71" s="278"/>
      <c r="AF71" s="278"/>
      <c r="AG71" s="278"/>
    </row>
    <row r="72" ht="15.0" customHeight="1">
      <c r="A72" s="257">
        <v>117.0</v>
      </c>
      <c r="B72" s="258" t="s">
        <v>5874</v>
      </c>
      <c r="C72" s="259" t="s">
        <v>3357</v>
      </c>
      <c r="D72" s="257" t="s">
        <v>6895</v>
      </c>
      <c r="E72" s="257" t="s">
        <v>6896</v>
      </c>
      <c r="F72" s="257" t="s">
        <v>6497</v>
      </c>
      <c r="G72" s="260" t="s">
        <v>6909</v>
      </c>
      <c r="H72" s="257" t="s">
        <v>6644</v>
      </c>
      <c r="I72" s="260" t="s">
        <v>6605</v>
      </c>
      <c r="J72" s="257">
        <v>8.0</v>
      </c>
      <c r="K72" s="257">
        <v>7.0</v>
      </c>
      <c r="L72" s="288">
        <f t="shared" si="1"/>
        <v>1</v>
      </c>
      <c r="M72" s="270">
        <f t="shared" si="20"/>
        <v>256</v>
      </c>
      <c r="N72" s="272" t="str">
        <f>IFERROR(__xludf.DUMMYFUNCTION("IMPORTRANGE(""https://docs.google.com/spreadsheets/d/1Y5wVcQmoZrb4xD0Mx4i378E6T98EGxF9rgzWmzz2IKU/edit?usp=sharing"",""PIVOT HP HC!$B8:C8"")"),"#REF!")</f>
        <v>#REF!</v>
      </c>
      <c r="O72" s="272" t="str">
        <f t="shared" si="3"/>
        <v>#REF!</v>
      </c>
      <c r="P72" s="257" t="s">
        <v>6910</v>
      </c>
      <c r="Q72" s="257" t="s">
        <v>6535</v>
      </c>
      <c r="R72" s="260" t="s">
        <v>2343</v>
      </c>
      <c r="S72" s="275" t="s">
        <v>6911</v>
      </c>
      <c r="T72" s="260" t="s">
        <v>6651</v>
      </c>
      <c r="U72" s="276"/>
      <c r="V72" s="276" t="str">
        <f t="shared" si="4"/>
        <v>#REF!</v>
      </c>
      <c r="W72" s="277" t="s">
        <v>6611</v>
      </c>
      <c r="X72" s="276"/>
      <c r="Y72" s="285" t="s">
        <v>6612</v>
      </c>
      <c r="Z72" s="276"/>
      <c r="AA72" s="276"/>
      <c r="AB72" s="276"/>
      <c r="AC72" s="276"/>
      <c r="AD72" s="278" t="str">
        <f t="shared" si="17"/>
        <v>#REF!</v>
      </c>
      <c r="AE72" s="278"/>
      <c r="AF72" s="278"/>
      <c r="AG72" s="278"/>
    </row>
    <row r="73" ht="15.0" customHeight="1">
      <c r="A73" s="257">
        <v>188.0</v>
      </c>
      <c r="B73" s="258" t="s">
        <v>5832</v>
      </c>
      <c r="C73" s="259" t="s">
        <v>3311</v>
      </c>
      <c r="D73" s="257" t="s">
        <v>6569</v>
      </c>
      <c r="E73" s="257" t="s">
        <v>6570</v>
      </c>
      <c r="F73" s="257" t="s">
        <v>6664</v>
      </c>
      <c r="G73" s="257" t="s">
        <v>6912</v>
      </c>
      <c r="H73" s="257" t="s">
        <v>1605</v>
      </c>
      <c r="I73" s="260" t="s">
        <v>6605</v>
      </c>
      <c r="J73" s="260">
        <v>16.0</v>
      </c>
      <c r="K73" s="260">
        <v>15.0</v>
      </c>
      <c r="L73" s="288">
        <f t="shared" si="1"/>
        <v>1</v>
      </c>
      <c r="M73" s="270">
        <f t="shared" si="20"/>
        <v>512</v>
      </c>
      <c r="N73" s="272">
        <v>640.0</v>
      </c>
      <c r="O73" s="272" t="str">
        <f t="shared" si="3"/>
        <v>#REF!</v>
      </c>
      <c r="P73" s="257" t="s">
        <v>6913</v>
      </c>
      <c r="Q73" s="257" t="s">
        <v>6535</v>
      </c>
      <c r="R73" s="260" t="s">
        <v>358</v>
      </c>
      <c r="S73" s="275" t="s">
        <v>6621</v>
      </c>
      <c r="T73" s="260" t="s">
        <v>6651</v>
      </c>
      <c r="U73" s="290"/>
      <c r="V73" s="276" t="str">
        <f t="shared" si="4"/>
        <v>#REF!</v>
      </c>
      <c r="W73" s="277" t="s">
        <v>6611</v>
      </c>
      <c r="X73" s="290"/>
      <c r="Y73" s="285" t="s">
        <v>6612</v>
      </c>
      <c r="Z73" s="290"/>
      <c r="AA73" s="290"/>
      <c r="AB73" s="276"/>
      <c r="AC73" s="290"/>
      <c r="AD73" s="278" t="str">
        <f t="shared" si="17"/>
        <v>#REF!</v>
      </c>
      <c r="AE73" s="278"/>
      <c r="AF73" s="278"/>
      <c r="AG73" s="278"/>
    </row>
    <row r="74" ht="15.0" customHeight="1">
      <c r="A74" s="257">
        <v>74.0</v>
      </c>
      <c r="B74" s="258" t="s">
        <v>6914</v>
      </c>
      <c r="C74" s="259" t="s">
        <v>3588</v>
      </c>
      <c r="D74" s="257" t="s">
        <v>6895</v>
      </c>
      <c r="E74" s="257" t="s">
        <v>6895</v>
      </c>
      <c r="F74" s="257" t="s">
        <v>6623</v>
      </c>
      <c r="G74" s="260" t="s">
        <v>6915</v>
      </c>
      <c r="H74" s="257" t="s">
        <v>1605</v>
      </c>
      <c r="I74" s="260" t="s">
        <v>6916</v>
      </c>
      <c r="J74" s="260">
        <v>16.0</v>
      </c>
      <c r="K74" s="260">
        <v>16.0</v>
      </c>
      <c r="L74" s="283">
        <f t="shared" si="1"/>
        <v>0</v>
      </c>
      <c r="M74" s="270">
        <f t="shared" si="20"/>
        <v>512</v>
      </c>
      <c r="N74" s="272" t="str">
        <f>IFERROR(__xludf.DUMMYFUNCTION("IMPORTRANGE(""https://docs.google.com/spreadsheets/d/1Y5wVcQmoZrb4xD0Mx4i378E6T98EGxF9rgzWmzz2IKU/edit?usp=sharing"",""PIVOT HP HC!$B48:C48"")"),"#REF!")</f>
        <v>#REF!</v>
      </c>
      <c r="O74" s="272" t="str">
        <f t="shared" si="3"/>
        <v>#REF!</v>
      </c>
      <c r="P74" s="257" t="s">
        <v>6917</v>
      </c>
      <c r="Q74" s="257" t="s">
        <v>6535</v>
      </c>
      <c r="R74" s="260" t="s">
        <v>1641</v>
      </c>
      <c r="S74" s="275" t="s">
        <v>6918</v>
      </c>
      <c r="T74" s="257" t="s">
        <v>6749</v>
      </c>
      <c r="U74" s="276"/>
      <c r="V74" s="276" t="str">
        <f t="shared" si="4"/>
        <v>#REF!</v>
      </c>
      <c r="W74" s="277" t="s">
        <v>6611</v>
      </c>
      <c r="X74" s="276"/>
      <c r="Y74" s="285" t="s">
        <v>6612</v>
      </c>
      <c r="Z74" s="276"/>
      <c r="AA74" s="276"/>
      <c r="AB74" s="276"/>
      <c r="AC74" s="276"/>
      <c r="AD74" s="278" t="str">
        <f t="shared" si="17"/>
        <v>#REF!</v>
      </c>
      <c r="AE74" s="278"/>
      <c r="AF74" s="278"/>
      <c r="AG74" s="278"/>
    </row>
    <row r="75" ht="15.0" customHeight="1">
      <c r="A75" s="257">
        <v>41.0</v>
      </c>
      <c r="B75" s="258" t="s">
        <v>5862</v>
      </c>
      <c r="C75" s="259" t="s">
        <v>3498</v>
      </c>
      <c r="D75" s="260" t="s">
        <v>6614</v>
      </c>
      <c r="E75" s="257" t="s">
        <v>6614</v>
      </c>
      <c r="F75" s="257" t="s">
        <v>6497</v>
      </c>
      <c r="G75" s="260" t="s">
        <v>6919</v>
      </c>
      <c r="H75" s="257" t="s">
        <v>6644</v>
      </c>
      <c r="I75" s="260" t="s">
        <v>6605</v>
      </c>
      <c r="J75" s="260">
        <v>8.0</v>
      </c>
      <c r="K75" s="260">
        <v>7.0</v>
      </c>
      <c r="L75" s="288">
        <f t="shared" si="1"/>
        <v>1</v>
      </c>
      <c r="M75" s="270">
        <f t="shared" si="20"/>
        <v>256</v>
      </c>
      <c r="N75" s="287">
        <f>IFERROR(__xludf.DUMMYFUNCTION("vlookup(B75,IMPORTRANGE(""https://docs.google.com/spreadsheets/d/1bZVByh9r_TcDUVJKUPs-pmPVUS3tjRZJULNBLGlUjAE/edit#gid=320297363"",""DATA HC OLT!A2:c300""),2,0)"),392.0)</f>
        <v>392</v>
      </c>
      <c r="O75" s="272" t="str">
        <f t="shared" si="3"/>
        <v>#REF!</v>
      </c>
      <c r="P75" s="257" t="s">
        <v>6921</v>
      </c>
      <c r="Q75" s="257" t="s">
        <v>6535</v>
      </c>
      <c r="R75" s="260" t="s">
        <v>2343</v>
      </c>
      <c r="S75" s="275" t="s">
        <v>6922</v>
      </c>
      <c r="T75" s="257" t="s">
        <v>6694</v>
      </c>
      <c r="U75" s="276"/>
      <c r="V75" s="276" t="str">
        <f t="shared" si="4"/>
        <v>#REF!</v>
      </c>
      <c r="W75" s="277"/>
      <c r="X75" s="276"/>
      <c r="Y75" s="276"/>
      <c r="Z75" s="276"/>
      <c r="AA75" s="276"/>
      <c r="AB75" s="276"/>
      <c r="AC75" s="276"/>
      <c r="AD75" s="278" t="str">
        <f t="shared" si="17"/>
        <v>#REF!</v>
      </c>
      <c r="AE75" s="278"/>
      <c r="AF75" s="278"/>
      <c r="AG75" s="278"/>
    </row>
    <row r="76" ht="15.0" customHeight="1">
      <c r="A76" s="257">
        <v>97.0</v>
      </c>
      <c r="B76" s="258" t="s">
        <v>5814</v>
      </c>
      <c r="C76" s="259" t="s">
        <v>6923</v>
      </c>
      <c r="D76" s="257" t="s">
        <v>6569</v>
      </c>
      <c r="E76" s="257" t="s">
        <v>6704</v>
      </c>
      <c r="F76" s="257" t="s">
        <v>6497</v>
      </c>
      <c r="G76" s="260" t="s">
        <v>6924</v>
      </c>
      <c r="H76" s="257" t="s">
        <v>6644</v>
      </c>
      <c r="I76" s="260" t="s">
        <v>6502</v>
      </c>
      <c r="J76" s="257">
        <v>8.0</v>
      </c>
      <c r="K76" s="257">
        <v>7.0</v>
      </c>
      <c r="L76" s="288">
        <f t="shared" si="1"/>
        <v>1</v>
      </c>
      <c r="M76" s="270">
        <f t="shared" si="20"/>
        <v>256</v>
      </c>
      <c r="N76" s="272">
        <v>480.0</v>
      </c>
      <c r="O76" s="272" t="str">
        <f t="shared" si="3"/>
        <v>#REF!</v>
      </c>
      <c r="P76" s="257" t="s">
        <v>6925</v>
      </c>
      <c r="Q76" s="257" t="s">
        <v>6578</v>
      </c>
      <c r="R76" s="260" t="s">
        <v>150</v>
      </c>
      <c r="S76" s="275" t="s">
        <v>6722</v>
      </c>
      <c r="T76" s="260" t="s">
        <v>6926</v>
      </c>
      <c r="U76" s="276"/>
      <c r="V76" s="276" t="str">
        <f t="shared" si="4"/>
        <v>#REF!</v>
      </c>
      <c r="W76" s="277"/>
      <c r="X76" s="276"/>
      <c r="Y76" s="276"/>
      <c r="Z76" s="276"/>
      <c r="AA76" s="276"/>
      <c r="AB76" s="276"/>
      <c r="AC76" s="276"/>
      <c r="AD76" s="278" t="str">
        <f t="shared" si="17"/>
        <v>#REF!</v>
      </c>
      <c r="AE76" s="278"/>
      <c r="AF76" s="278"/>
      <c r="AG76" s="278"/>
    </row>
    <row r="77" ht="15.0" customHeight="1">
      <c r="A77" s="257">
        <v>91.0</v>
      </c>
      <c r="B77" s="258" t="s">
        <v>5824</v>
      </c>
      <c r="C77" s="259" t="s">
        <v>3007</v>
      </c>
      <c r="D77" s="257" t="s">
        <v>6569</v>
      </c>
      <c r="E77" s="257" t="s">
        <v>6570</v>
      </c>
      <c r="F77" s="257" t="s">
        <v>6664</v>
      </c>
      <c r="G77" s="260" t="s">
        <v>6927</v>
      </c>
      <c r="H77" s="257" t="s">
        <v>1605</v>
      </c>
      <c r="I77" s="260" t="s">
        <v>6605</v>
      </c>
      <c r="J77" s="257">
        <v>16.0</v>
      </c>
      <c r="K77" s="257">
        <v>15.0</v>
      </c>
      <c r="L77" s="288">
        <f t="shared" si="1"/>
        <v>1</v>
      </c>
      <c r="M77" s="270">
        <f t="shared" si="20"/>
        <v>512</v>
      </c>
      <c r="N77" s="272">
        <v>648.0</v>
      </c>
      <c r="O77" s="272" t="str">
        <f t="shared" si="3"/>
        <v>#REF!</v>
      </c>
      <c r="P77" s="257" t="s">
        <v>6928</v>
      </c>
      <c r="Q77" s="257" t="s">
        <v>6578</v>
      </c>
      <c r="R77" s="260" t="s">
        <v>1641</v>
      </c>
      <c r="S77" s="275" t="s">
        <v>6621</v>
      </c>
      <c r="T77" s="260" t="s">
        <v>6622</v>
      </c>
      <c r="U77" s="276"/>
      <c r="V77" s="276" t="str">
        <f t="shared" si="4"/>
        <v>#REF!</v>
      </c>
      <c r="W77" s="277" t="s">
        <v>6611</v>
      </c>
      <c r="X77" s="276"/>
      <c r="Y77" s="285" t="s">
        <v>6612</v>
      </c>
      <c r="Z77" s="276"/>
      <c r="AA77" s="276"/>
      <c r="AB77" s="276"/>
      <c r="AC77" s="276"/>
      <c r="AD77" s="278" t="str">
        <f t="shared" si="17"/>
        <v>#REF!</v>
      </c>
      <c r="AE77" s="278"/>
      <c r="AF77" s="278"/>
      <c r="AG77" s="278"/>
    </row>
    <row r="78" ht="15.0" customHeight="1">
      <c r="A78" s="257">
        <v>102.0</v>
      </c>
      <c r="B78" s="258" t="s">
        <v>3573</v>
      </c>
      <c r="C78" s="259" t="s">
        <v>3543</v>
      </c>
      <c r="D78" s="257" t="s">
        <v>6569</v>
      </c>
      <c r="E78" s="257" t="s">
        <v>6570</v>
      </c>
      <c r="F78" s="257" t="s">
        <v>6497</v>
      </c>
      <c r="G78" s="260" t="s">
        <v>6929</v>
      </c>
      <c r="H78" s="257" t="s">
        <v>6644</v>
      </c>
      <c r="I78" s="260" t="s">
        <v>6502</v>
      </c>
      <c r="J78" s="260">
        <v>8.0</v>
      </c>
      <c r="K78" s="260">
        <v>8.0</v>
      </c>
      <c r="L78" s="283">
        <f t="shared" si="1"/>
        <v>0</v>
      </c>
      <c r="M78" s="270">
        <f t="shared" si="20"/>
        <v>256</v>
      </c>
      <c r="N78" s="272">
        <v>464.0</v>
      </c>
      <c r="O78" s="272" t="str">
        <f t="shared" si="3"/>
        <v>#REF!</v>
      </c>
      <c r="P78" s="257" t="s">
        <v>6930</v>
      </c>
      <c r="Q78" s="257" t="s">
        <v>6535</v>
      </c>
      <c r="R78" s="260" t="s">
        <v>358</v>
      </c>
      <c r="S78" s="275" t="s">
        <v>6931</v>
      </c>
      <c r="T78" s="260" t="s">
        <v>6600</v>
      </c>
      <c r="U78" s="260" t="s">
        <v>6932</v>
      </c>
      <c r="V78" s="276" t="str">
        <f t="shared" si="4"/>
        <v>#REF!</v>
      </c>
      <c r="W78" s="277" t="s">
        <v>6611</v>
      </c>
      <c r="X78" s="260"/>
      <c r="Y78" s="285" t="s">
        <v>6612</v>
      </c>
      <c r="Z78" s="260"/>
      <c r="AA78" s="260"/>
      <c r="AB78" s="276"/>
      <c r="AC78" s="260"/>
      <c r="AD78" s="278" t="str">
        <f t="shared" si="17"/>
        <v>#REF!</v>
      </c>
      <c r="AE78" s="278"/>
      <c r="AF78" s="278"/>
      <c r="AG78" s="278"/>
    </row>
    <row r="79" ht="15.0" customHeight="1">
      <c r="A79" s="257">
        <v>133.0</v>
      </c>
      <c r="B79" s="286" t="s">
        <v>6933</v>
      </c>
      <c r="C79" s="259" t="s">
        <v>3049</v>
      </c>
      <c r="D79" s="260" t="s">
        <v>6614</v>
      </c>
      <c r="E79" s="257" t="s">
        <v>6714</v>
      </c>
      <c r="F79" s="257" t="s">
        <v>6664</v>
      </c>
      <c r="G79" s="260" t="s">
        <v>6934</v>
      </c>
      <c r="H79" s="257" t="s">
        <v>1605</v>
      </c>
      <c r="I79" s="260" t="s">
        <v>6502</v>
      </c>
      <c r="J79" s="257">
        <v>16.0</v>
      </c>
      <c r="K79" s="257">
        <v>16.0</v>
      </c>
      <c r="L79" s="283">
        <f t="shared" si="1"/>
        <v>0</v>
      </c>
      <c r="M79" s="270">
        <f t="shared" si="20"/>
        <v>512</v>
      </c>
      <c r="N79" s="287">
        <f>IFERROR(__xludf.DUMMYFUNCTION("vlookup(B79,IMPORTRANGE(""https://docs.google.com/spreadsheets/d/1bZVByh9r_TcDUVJKUPs-pmPVUS3tjRZJULNBLGlUjAE/edit#gid=320297363"",""DATA HC OLT!A2:c300""),2,0)"),624.0)</f>
        <v>624</v>
      </c>
      <c r="O79" s="272" t="str">
        <f t="shared" si="3"/>
        <v>#REF!</v>
      </c>
      <c r="P79" s="257" t="s">
        <v>6935</v>
      </c>
      <c r="Q79" s="257" t="s">
        <v>6535</v>
      </c>
      <c r="R79" s="260" t="s">
        <v>358</v>
      </c>
      <c r="S79" s="291" t="s">
        <v>6717</v>
      </c>
      <c r="T79" s="257" t="s">
        <v>6769</v>
      </c>
      <c r="U79" s="260" t="s">
        <v>6236</v>
      </c>
      <c r="V79" s="276" t="str">
        <f t="shared" si="4"/>
        <v>#REF!</v>
      </c>
      <c r="W79" s="277" t="s">
        <v>6658</v>
      </c>
      <c r="X79" s="260"/>
      <c r="Y79" s="285" t="s">
        <v>6683</v>
      </c>
      <c r="Z79" s="297" t="s">
        <v>6936</v>
      </c>
      <c r="AA79" s="298">
        <v>46049.0</v>
      </c>
      <c r="AB79" s="277" t="s">
        <v>6937</v>
      </c>
      <c r="AC79" s="297" t="s">
        <v>6938</v>
      </c>
      <c r="AD79" s="278"/>
      <c r="AE79" s="278"/>
      <c r="AF79" s="278"/>
      <c r="AG79" s="278"/>
    </row>
    <row r="80" ht="15.0" customHeight="1">
      <c r="A80" s="257">
        <v>18.0</v>
      </c>
      <c r="B80" s="258" t="s">
        <v>6939</v>
      </c>
      <c r="C80" s="259" t="s">
        <v>6941</v>
      </c>
      <c r="D80" s="257" t="s">
        <v>6569</v>
      </c>
      <c r="E80" s="260" t="s">
        <v>6602</v>
      </c>
      <c r="F80" s="257" t="s">
        <v>6497</v>
      </c>
      <c r="G80" s="260" t="s">
        <v>6942</v>
      </c>
      <c r="H80" s="257" t="s">
        <v>6644</v>
      </c>
      <c r="I80" s="260" t="s">
        <v>6502</v>
      </c>
      <c r="J80" s="260">
        <v>8.0</v>
      </c>
      <c r="K80" s="260">
        <v>8.0</v>
      </c>
      <c r="L80" s="283">
        <f t="shared" si="1"/>
        <v>0</v>
      </c>
      <c r="M80" s="270">
        <f t="shared" si="20"/>
        <v>256</v>
      </c>
      <c r="N80" s="284">
        <v>456.0</v>
      </c>
      <c r="O80" s="272" t="str">
        <f t="shared" si="3"/>
        <v>#REF!</v>
      </c>
      <c r="P80" s="260" t="s">
        <v>6943</v>
      </c>
      <c r="Q80" s="257" t="s">
        <v>6578</v>
      </c>
      <c r="R80" s="260" t="s">
        <v>440</v>
      </c>
      <c r="S80" s="275" t="s">
        <v>6609</v>
      </c>
      <c r="T80" s="260" t="s">
        <v>6885</v>
      </c>
      <c r="U80" s="276"/>
      <c r="V80" s="276" t="str">
        <f t="shared" si="4"/>
        <v>#REF!</v>
      </c>
      <c r="W80" s="277"/>
      <c r="X80" s="276"/>
      <c r="Y80" s="276"/>
      <c r="Z80" s="276"/>
      <c r="AA80" s="276"/>
      <c r="AB80" s="276"/>
      <c r="AC80" s="276"/>
      <c r="AD80" s="278" t="str">
        <f t="shared" ref="AD80:AD97" si="21">VLOOKUP(B80,'Summary Improvement PM FOC'!BA:BF,6,0)</f>
        <v>#REF!</v>
      </c>
      <c r="AE80" s="278"/>
      <c r="AF80" s="278"/>
      <c r="AG80" s="278"/>
    </row>
    <row r="81" ht="15.0" customHeight="1">
      <c r="A81" s="257">
        <v>67.0</v>
      </c>
      <c r="B81" s="258" t="s">
        <v>6944</v>
      </c>
      <c r="C81" s="259" t="s">
        <v>4122</v>
      </c>
      <c r="D81" s="257" t="s">
        <v>6495</v>
      </c>
      <c r="E81" s="257" t="s">
        <v>6690</v>
      </c>
      <c r="F81" s="257" t="s">
        <v>6497</v>
      </c>
      <c r="G81" s="260" t="s">
        <v>6945</v>
      </c>
      <c r="H81" s="257" t="s">
        <v>6644</v>
      </c>
      <c r="I81" s="260" t="s">
        <v>6502</v>
      </c>
      <c r="J81" s="260">
        <v>8.0</v>
      </c>
      <c r="K81" s="260">
        <v>8.0</v>
      </c>
      <c r="L81" s="283">
        <f t="shared" si="1"/>
        <v>0</v>
      </c>
      <c r="M81" s="270">
        <f t="shared" si="20"/>
        <v>256</v>
      </c>
      <c r="N81" s="272">
        <v>528.0</v>
      </c>
      <c r="O81" s="272" t="str">
        <f t="shared" si="3"/>
        <v>#REF!</v>
      </c>
      <c r="P81" s="257" t="s">
        <v>6946</v>
      </c>
      <c r="Q81" s="257" t="s">
        <v>6535</v>
      </c>
      <c r="R81" s="260" t="s">
        <v>2343</v>
      </c>
      <c r="S81" s="275" t="s">
        <v>6947</v>
      </c>
      <c r="T81" s="260" t="s">
        <v>6610</v>
      </c>
      <c r="U81" s="276"/>
      <c r="V81" s="276" t="str">
        <f t="shared" si="4"/>
        <v>#REF!</v>
      </c>
      <c r="W81" s="277"/>
      <c r="X81" s="276"/>
      <c r="Y81" s="276"/>
      <c r="Z81" s="276"/>
      <c r="AA81" s="276"/>
      <c r="AB81" s="276"/>
      <c r="AC81" s="276"/>
      <c r="AD81" s="278" t="str">
        <f t="shared" si="21"/>
        <v>#REF!</v>
      </c>
      <c r="AE81" s="278"/>
      <c r="AF81" s="278"/>
      <c r="AG81" s="278"/>
    </row>
    <row r="82" ht="15.0" customHeight="1">
      <c r="A82" s="257">
        <v>184.0</v>
      </c>
      <c r="B82" s="258" t="s">
        <v>6044</v>
      </c>
      <c r="C82" s="259" t="s">
        <v>2756</v>
      </c>
      <c r="D82" s="257" t="s">
        <v>6569</v>
      </c>
      <c r="E82" s="257" t="s">
        <v>6602</v>
      </c>
      <c r="F82" s="257" t="s">
        <v>6659</v>
      </c>
      <c r="G82" s="260" t="s">
        <v>6948</v>
      </c>
      <c r="H82" s="257" t="s">
        <v>1605</v>
      </c>
      <c r="I82" s="260" t="s">
        <v>6605</v>
      </c>
      <c r="J82" s="260">
        <v>16.0</v>
      </c>
      <c r="K82" s="260">
        <v>15.0</v>
      </c>
      <c r="L82" s="288">
        <f t="shared" si="1"/>
        <v>1</v>
      </c>
      <c r="M82" s="270">
        <f t="shared" si="20"/>
        <v>512</v>
      </c>
      <c r="N82" s="272">
        <v>512.0</v>
      </c>
      <c r="O82" s="272" t="str">
        <f t="shared" si="3"/>
        <v>#REF!</v>
      </c>
      <c r="P82" s="257" t="s">
        <v>6949</v>
      </c>
      <c r="Q82" s="257" t="s">
        <v>6535</v>
      </c>
      <c r="R82" s="260" t="s">
        <v>440</v>
      </c>
      <c r="S82" s="275" t="s">
        <v>6950</v>
      </c>
      <c r="T82" s="260" t="s">
        <v>6580</v>
      </c>
      <c r="U82" s="276"/>
      <c r="V82" s="276" t="str">
        <f t="shared" si="4"/>
        <v>#REF!</v>
      </c>
      <c r="W82" s="277"/>
      <c r="X82" s="276"/>
      <c r="Y82" s="276"/>
      <c r="Z82" s="276"/>
      <c r="AA82" s="276"/>
      <c r="AB82" s="276"/>
      <c r="AC82" s="276"/>
      <c r="AD82" s="278" t="str">
        <f t="shared" si="21"/>
        <v>#REF!</v>
      </c>
      <c r="AE82" s="278"/>
      <c r="AF82" s="278"/>
      <c r="AG82" s="278"/>
    </row>
    <row r="83" ht="15.0" customHeight="1">
      <c r="A83" s="257">
        <v>68.0</v>
      </c>
      <c r="B83" s="258" t="s">
        <v>6951</v>
      </c>
      <c r="C83" s="259" t="s">
        <v>4126</v>
      </c>
      <c r="D83" s="257" t="s">
        <v>6495</v>
      </c>
      <c r="E83" s="257" t="s">
        <v>6690</v>
      </c>
      <c r="F83" s="257" t="s">
        <v>6497</v>
      </c>
      <c r="G83" s="260" t="s">
        <v>6945</v>
      </c>
      <c r="H83" s="257" t="s">
        <v>6644</v>
      </c>
      <c r="I83" s="260" t="s">
        <v>6502</v>
      </c>
      <c r="J83" s="260">
        <v>8.0</v>
      </c>
      <c r="K83" s="260">
        <v>8.0</v>
      </c>
      <c r="L83" s="283">
        <f t="shared" si="1"/>
        <v>0</v>
      </c>
      <c r="M83" s="270">
        <f t="shared" si="20"/>
        <v>256</v>
      </c>
      <c r="N83" s="272">
        <v>480.0</v>
      </c>
      <c r="O83" s="272" t="str">
        <f t="shared" si="3"/>
        <v>#REF!</v>
      </c>
      <c r="P83" s="257" t="s">
        <v>6952</v>
      </c>
      <c r="Q83" s="257" t="s">
        <v>6535</v>
      </c>
      <c r="R83" s="260" t="s">
        <v>2343</v>
      </c>
      <c r="S83" s="275" t="s">
        <v>6947</v>
      </c>
      <c r="T83" s="260" t="s">
        <v>6734</v>
      </c>
      <c r="U83" s="276"/>
      <c r="V83" s="276" t="str">
        <f t="shared" si="4"/>
        <v>#REF!</v>
      </c>
      <c r="W83" s="277"/>
      <c r="X83" s="276"/>
      <c r="Y83" s="276"/>
      <c r="Z83" s="276"/>
      <c r="AA83" s="276"/>
      <c r="AB83" s="276"/>
      <c r="AC83" s="276"/>
      <c r="AD83" s="278" t="str">
        <f t="shared" si="21"/>
        <v>#REF!</v>
      </c>
      <c r="AE83" s="278"/>
      <c r="AF83" s="278"/>
      <c r="AG83" s="278"/>
    </row>
    <row r="84" ht="15.0" customHeight="1">
      <c r="A84" s="257">
        <v>16.0</v>
      </c>
      <c r="B84" s="258" t="s">
        <v>6953</v>
      </c>
      <c r="C84" s="259" t="s">
        <v>3603</v>
      </c>
      <c r="D84" s="257" t="s">
        <v>6569</v>
      </c>
      <c r="E84" s="257" t="s">
        <v>6602</v>
      </c>
      <c r="F84" s="257" t="s">
        <v>6497</v>
      </c>
      <c r="G84" s="260" t="s">
        <v>6954</v>
      </c>
      <c r="H84" s="257" t="s">
        <v>6644</v>
      </c>
      <c r="I84" s="260" t="s">
        <v>6502</v>
      </c>
      <c r="J84" s="260">
        <v>8.0</v>
      </c>
      <c r="K84" s="260">
        <v>8.0</v>
      </c>
      <c r="L84" s="283">
        <f t="shared" si="1"/>
        <v>0</v>
      </c>
      <c r="M84" s="270">
        <f t="shared" si="20"/>
        <v>256</v>
      </c>
      <c r="N84" s="272">
        <v>544.0</v>
      </c>
      <c r="O84" s="272" t="str">
        <f t="shared" si="3"/>
        <v>#REF!</v>
      </c>
      <c r="P84" s="257" t="s">
        <v>6955</v>
      </c>
      <c r="Q84" s="257" t="s">
        <v>6535</v>
      </c>
      <c r="R84" s="260" t="s">
        <v>2343</v>
      </c>
      <c r="S84" s="275" t="s">
        <v>6956</v>
      </c>
      <c r="T84" s="260" t="s">
        <v>6610</v>
      </c>
      <c r="U84" s="276"/>
      <c r="V84" s="276" t="str">
        <f t="shared" si="4"/>
        <v>#REF!</v>
      </c>
      <c r="W84" s="277" t="s">
        <v>6611</v>
      </c>
      <c r="X84" s="276"/>
      <c r="Y84" s="285" t="s">
        <v>6612</v>
      </c>
      <c r="Z84" s="276"/>
      <c r="AA84" s="276"/>
      <c r="AB84" s="276"/>
      <c r="AC84" s="276"/>
      <c r="AD84" s="278" t="str">
        <f t="shared" si="21"/>
        <v>#REF!</v>
      </c>
      <c r="AE84" s="278"/>
      <c r="AF84" s="278"/>
      <c r="AG84" s="278"/>
    </row>
    <row r="85" ht="15.0" customHeight="1">
      <c r="A85" s="257">
        <v>92.0</v>
      </c>
      <c r="B85" s="258" t="s">
        <v>6957</v>
      </c>
      <c r="C85" s="259" t="s">
        <v>3089</v>
      </c>
      <c r="D85" s="257" t="s">
        <v>6569</v>
      </c>
      <c r="E85" s="257" t="s">
        <v>6570</v>
      </c>
      <c r="F85" s="257" t="s">
        <v>6664</v>
      </c>
      <c r="G85" s="260" t="s">
        <v>6958</v>
      </c>
      <c r="H85" s="257" t="s">
        <v>1605</v>
      </c>
      <c r="I85" s="260" t="s">
        <v>6605</v>
      </c>
      <c r="J85" s="257">
        <v>16.0</v>
      </c>
      <c r="K85" s="257">
        <v>15.0</v>
      </c>
      <c r="L85" s="288">
        <f t="shared" si="1"/>
        <v>1</v>
      </c>
      <c r="M85" s="270">
        <f t="shared" si="20"/>
        <v>512</v>
      </c>
      <c r="N85" s="272">
        <v>672.0</v>
      </c>
      <c r="O85" s="272" t="str">
        <f t="shared" si="3"/>
        <v>#REF!</v>
      </c>
      <c r="P85" s="257" t="s">
        <v>6960</v>
      </c>
      <c r="Q85" s="257" t="s">
        <v>6578</v>
      </c>
      <c r="R85" s="260" t="s">
        <v>1641</v>
      </c>
      <c r="S85" s="275" t="s">
        <v>6762</v>
      </c>
      <c r="T85" s="260" t="s">
        <v>6831</v>
      </c>
      <c r="U85" s="276"/>
      <c r="V85" s="276" t="str">
        <f t="shared" si="4"/>
        <v>#REF!</v>
      </c>
      <c r="W85" s="277" t="s">
        <v>6611</v>
      </c>
      <c r="X85" s="276"/>
      <c r="Y85" s="285" t="s">
        <v>6612</v>
      </c>
      <c r="Z85" s="276"/>
      <c r="AA85" s="276"/>
      <c r="AB85" s="276"/>
      <c r="AC85" s="276"/>
      <c r="AD85" s="278" t="str">
        <f t="shared" si="21"/>
        <v>#REF!</v>
      </c>
      <c r="AE85" s="278"/>
      <c r="AF85" s="278"/>
      <c r="AG85" s="278"/>
    </row>
    <row r="86" ht="15.0" customHeight="1">
      <c r="A86" s="257">
        <v>55.0</v>
      </c>
      <c r="B86" s="286" t="s">
        <v>6961</v>
      </c>
      <c r="C86" s="259" t="s">
        <v>3382</v>
      </c>
      <c r="D86" s="260" t="s">
        <v>6614</v>
      </c>
      <c r="E86" s="257" t="s">
        <v>6614</v>
      </c>
      <c r="F86" s="257" t="s">
        <v>6497</v>
      </c>
      <c r="G86" s="260" t="s">
        <v>6962</v>
      </c>
      <c r="H86" s="257" t="s">
        <v>6644</v>
      </c>
      <c r="I86" s="260" t="s">
        <v>6605</v>
      </c>
      <c r="J86" s="260">
        <v>8.0</v>
      </c>
      <c r="K86" s="260">
        <v>8.0</v>
      </c>
      <c r="L86" s="283">
        <f t="shared" si="1"/>
        <v>0</v>
      </c>
      <c r="M86" s="270">
        <f t="shared" si="20"/>
        <v>256</v>
      </c>
      <c r="N86" s="287">
        <f>IFERROR(__xludf.DUMMYFUNCTION("vlookup(B86,IMPORTRANGE(""https://docs.google.com/spreadsheets/d/1bZVByh9r_TcDUVJKUPs-pmPVUS3tjRZJULNBLGlUjAE/edit#gid=320297363"",""DATA HC OLT!A2:c300""),2,0)"),344.0)</f>
        <v>344</v>
      </c>
      <c r="O86" s="272" t="str">
        <f t="shared" si="3"/>
        <v>#REF!</v>
      </c>
      <c r="P86" s="257" t="s">
        <v>6963</v>
      </c>
      <c r="Q86" s="257" t="s">
        <v>6535</v>
      </c>
      <c r="R86" s="260" t="s">
        <v>2343</v>
      </c>
      <c r="S86" s="275" t="s">
        <v>6964</v>
      </c>
      <c r="T86" s="260" t="s">
        <v>6965</v>
      </c>
      <c r="U86" s="276"/>
      <c r="V86" s="276" t="str">
        <f t="shared" si="4"/>
        <v>#REF!</v>
      </c>
      <c r="W86" s="277"/>
      <c r="X86" s="276"/>
      <c r="Y86" s="276"/>
      <c r="Z86" s="276"/>
      <c r="AA86" s="276"/>
      <c r="AB86" s="276"/>
      <c r="AC86" s="276"/>
      <c r="AD86" s="278" t="str">
        <f t="shared" si="21"/>
        <v>#REF!</v>
      </c>
      <c r="AE86" s="282"/>
      <c r="AF86" s="282"/>
      <c r="AG86" s="282"/>
    </row>
    <row r="87" ht="15.0" customHeight="1">
      <c r="A87" s="257">
        <v>175.0</v>
      </c>
      <c r="B87" s="258" t="s">
        <v>6966</v>
      </c>
      <c r="C87" s="259" t="s">
        <v>3519</v>
      </c>
      <c r="D87" s="257" t="s">
        <v>6895</v>
      </c>
      <c r="E87" s="257" t="s">
        <v>6896</v>
      </c>
      <c r="F87" s="257" t="s">
        <v>6497</v>
      </c>
      <c r="G87" s="260" t="s">
        <v>6967</v>
      </c>
      <c r="H87" s="257" t="s">
        <v>6644</v>
      </c>
      <c r="I87" s="260" t="s">
        <v>6605</v>
      </c>
      <c r="J87" s="257">
        <v>8.0</v>
      </c>
      <c r="K87" s="257">
        <v>7.0</v>
      </c>
      <c r="L87" s="288">
        <f t="shared" si="1"/>
        <v>1</v>
      </c>
      <c r="M87" s="270">
        <f t="shared" si="20"/>
        <v>256</v>
      </c>
      <c r="N87" s="272" t="str">
        <f>IFERROR(__xludf.DUMMYFUNCTION("IMPORTRANGE(""https://docs.google.com/spreadsheets/d/1Y5wVcQmoZrb4xD0Mx4i378E6T98EGxF9rgzWmzz2IKU/edit?usp=sharing"",""PIVOT HP HC!$B102:C102"")"),"#REF!")</f>
        <v>#REF!</v>
      </c>
      <c r="O87" s="272" t="str">
        <f t="shared" si="3"/>
        <v>#REF!</v>
      </c>
      <c r="P87" s="257" t="s">
        <v>6968</v>
      </c>
      <c r="Q87" s="257" t="s">
        <v>6535</v>
      </c>
      <c r="R87" s="260" t="s">
        <v>2343</v>
      </c>
      <c r="S87" s="275" t="s">
        <v>6969</v>
      </c>
      <c r="T87" s="260" t="s">
        <v>6627</v>
      </c>
      <c r="U87" s="276"/>
      <c r="V87" s="276" t="str">
        <f t="shared" si="4"/>
        <v>#REF!</v>
      </c>
      <c r="W87" s="277"/>
      <c r="X87" s="276"/>
      <c r="Y87" s="276"/>
      <c r="Z87" s="276"/>
      <c r="AA87" s="276"/>
      <c r="AB87" s="276"/>
      <c r="AC87" s="276"/>
      <c r="AD87" s="278" t="str">
        <f t="shared" si="21"/>
        <v>#REF!</v>
      </c>
      <c r="AE87" s="278"/>
      <c r="AF87" s="278"/>
      <c r="AG87" s="278"/>
    </row>
    <row r="88" ht="15.0" customHeight="1">
      <c r="A88" s="257">
        <v>15.0</v>
      </c>
      <c r="B88" s="258" t="s">
        <v>6970</v>
      </c>
      <c r="C88" s="259" t="s">
        <v>3584</v>
      </c>
      <c r="D88" s="257" t="s">
        <v>6569</v>
      </c>
      <c r="E88" s="257" t="s">
        <v>6602</v>
      </c>
      <c r="F88" s="257" t="s">
        <v>6497</v>
      </c>
      <c r="G88" s="260" t="s">
        <v>6971</v>
      </c>
      <c r="H88" s="257" t="s">
        <v>6644</v>
      </c>
      <c r="I88" s="260" t="s">
        <v>6502</v>
      </c>
      <c r="J88" s="260">
        <v>8.0</v>
      </c>
      <c r="K88" s="260">
        <v>8.0</v>
      </c>
      <c r="L88" s="283">
        <f t="shared" si="1"/>
        <v>0</v>
      </c>
      <c r="M88" s="270">
        <f t="shared" si="20"/>
        <v>256</v>
      </c>
      <c r="N88" s="272">
        <v>412.0</v>
      </c>
      <c r="O88" s="272" t="str">
        <f t="shared" si="3"/>
        <v>#REF!</v>
      </c>
      <c r="P88" s="257" t="s">
        <v>6972</v>
      </c>
      <c r="Q88" s="257" t="s">
        <v>6535</v>
      </c>
      <c r="R88" s="260" t="s">
        <v>2343</v>
      </c>
      <c r="S88" s="275" t="s">
        <v>6973</v>
      </c>
      <c r="T88" s="260" t="s">
        <v>6565</v>
      </c>
      <c r="U88" s="276"/>
      <c r="V88" s="276" t="str">
        <f t="shared" si="4"/>
        <v>#REF!</v>
      </c>
      <c r="W88" s="277"/>
      <c r="X88" s="276"/>
      <c r="Y88" s="276"/>
      <c r="Z88" s="276"/>
      <c r="AA88" s="276"/>
      <c r="AB88" s="276"/>
      <c r="AC88" s="276"/>
      <c r="AD88" s="278" t="str">
        <f t="shared" si="21"/>
        <v>#REF!</v>
      </c>
      <c r="AE88" s="278"/>
      <c r="AF88" s="278"/>
      <c r="AG88" s="278"/>
    </row>
    <row r="89" ht="15.0" customHeight="1">
      <c r="A89" s="257">
        <v>186.0</v>
      </c>
      <c r="B89" s="258" t="s">
        <v>6974</v>
      </c>
      <c r="C89" s="259" t="s">
        <v>3031</v>
      </c>
      <c r="D89" s="257" t="s">
        <v>6569</v>
      </c>
      <c r="E89" s="257" t="s">
        <v>6671</v>
      </c>
      <c r="F89" s="257" t="s">
        <v>6664</v>
      </c>
      <c r="G89" s="260" t="s">
        <v>6975</v>
      </c>
      <c r="H89" s="257" t="s">
        <v>1605</v>
      </c>
      <c r="I89" s="260" t="s">
        <v>6605</v>
      </c>
      <c r="J89" s="260">
        <v>16.0</v>
      </c>
      <c r="K89" s="260">
        <v>15.0</v>
      </c>
      <c r="L89" s="288">
        <f t="shared" si="1"/>
        <v>1</v>
      </c>
      <c r="M89" s="270">
        <f t="shared" si="20"/>
        <v>512</v>
      </c>
      <c r="N89" s="272">
        <v>512.0</v>
      </c>
      <c r="O89" s="272" t="str">
        <f t="shared" si="3"/>
        <v>#REF!</v>
      </c>
      <c r="P89" s="257" t="s">
        <v>6976</v>
      </c>
      <c r="Q89" s="257" t="s">
        <v>6535</v>
      </c>
      <c r="R89" s="260" t="s">
        <v>358</v>
      </c>
      <c r="S89" s="275" t="s">
        <v>6977</v>
      </c>
      <c r="T89" s="260" t="s">
        <v>6580</v>
      </c>
      <c r="U89" s="276"/>
      <c r="V89" s="276" t="str">
        <f t="shared" si="4"/>
        <v>#REF!</v>
      </c>
      <c r="W89" s="277" t="s">
        <v>6611</v>
      </c>
      <c r="X89" s="276"/>
      <c r="Y89" s="285" t="s">
        <v>6612</v>
      </c>
      <c r="Z89" s="276"/>
      <c r="AA89" s="276"/>
      <c r="AB89" s="276"/>
      <c r="AC89" s="276"/>
      <c r="AD89" s="278" t="str">
        <f t="shared" si="21"/>
        <v>#REF!</v>
      </c>
      <c r="AE89" s="278"/>
      <c r="AF89" s="278"/>
      <c r="AG89" s="278"/>
    </row>
    <row r="90" ht="15.0" customHeight="1">
      <c r="A90" s="257">
        <v>78.0</v>
      </c>
      <c r="B90" s="258" t="s">
        <v>5816</v>
      </c>
      <c r="C90" s="259" t="s">
        <v>3513</v>
      </c>
      <c r="D90" s="257" t="s">
        <v>6895</v>
      </c>
      <c r="E90" s="257" t="s">
        <v>6896</v>
      </c>
      <c r="F90" s="257" t="s">
        <v>6497</v>
      </c>
      <c r="G90" s="260" t="s">
        <v>6978</v>
      </c>
      <c r="H90" s="257" t="s">
        <v>6644</v>
      </c>
      <c r="I90" s="260" t="s">
        <v>6605</v>
      </c>
      <c r="J90" s="260">
        <v>8.0</v>
      </c>
      <c r="K90" s="260">
        <v>8.0</v>
      </c>
      <c r="L90" s="283">
        <f t="shared" si="1"/>
        <v>0</v>
      </c>
      <c r="M90" s="270">
        <v>512.0</v>
      </c>
      <c r="N90" s="272" t="str">
        <f>IFERROR(__xludf.DUMMYFUNCTION("IMPORTRANGE(""https://docs.google.com/spreadsheets/d/1Y5wVcQmoZrb4xD0Mx4i378E6T98EGxF9rgzWmzz2IKU/edit?usp=sharing"",""PIVOT HP HC!$B100:C100"")"),"#REF!")</f>
        <v>#REF!</v>
      </c>
      <c r="O90" s="272" t="str">
        <f t="shared" si="3"/>
        <v>#REF!</v>
      </c>
      <c r="P90" s="257" t="s">
        <v>6979</v>
      </c>
      <c r="Q90" s="257" t="s">
        <v>6535</v>
      </c>
      <c r="R90" s="260" t="s">
        <v>2343</v>
      </c>
      <c r="S90" s="275" t="s">
        <v>6969</v>
      </c>
      <c r="T90" s="260" t="s">
        <v>6610</v>
      </c>
      <c r="U90" s="276"/>
      <c r="V90" s="276" t="str">
        <f t="shared" si="4"/>
        <v>#REF!</v>
      </c>
      <c r="W90" s="277"/>
      <c r="X90" s="276"/>
      <c r="Y90" s="276"/>
      <c r="Z90" s="276"/>
      <c r="AA90" s="276"/>
      <c r="AB90" s="276"/>
      <c r="AC90" s="276"/>
      <c r="AD90" s="278" t="str">
        <f t="shared" si="21"/>
        <v>#REF!</v>
      </c>
      <c r="AE90" s="278"/>
      <c r="AF90" s="278"/>
      <c r="AG90" s="278"/>
    </row>
    <row r="91" ht="15.0" customHeight="1">
      <c r="A91" s="257">
        <v>79.0</v>
      </c>
      <c r="B91" s="258" t="s">
        <v>6980</v>
      </c>
      <c r="C91" s="259" t="s">
        <v>3516</v>
      </c>
      <c r="D91" s="257" t="s">
        <v>6895</v>
      </c>
      <c r="E91" s="257" t="s">
        <v>6896</v>
      </c>
      <c r="F91" s="257" t="s">
        <v>6497</v>
      </c>
      <c r="G91" s="260" t="s">
        <v>6978</v>
      </c>
      <c r="H91" s="257" t="s">
        <v>6644</v>
      </c>
      <c r="I91" s="260" t="s">
        <v>6605</v>
      </c>
      <c r="J91" s="260">
        <v>8.0</v>
      </c>
      <c r="K91" s="260">
        <v>7.0</v>
      </c>
      <c r="L91" s="288">
        <f t="shared" si="1"/>
        <v>1</v>
      </c>
      <c r="M91" s="270">
        <f t="shared" ref="M91:M92" si="22">IF(J91=8,256,IF(J91=16,512,IF(J91=32,1024,IF(J91=4,124))))</f>
        <v>256</v>
      </c>
      <c r="N91" s="272" t="str">
        <f>IFERROR(__xludf.DUMMYFUNCTION("IMPORTRANGE(""https://docs.google.com/spreadsheets/d/1Y5wVcQmoZrb4xD0Mx4i378E6T98EGxF9rgzWmzz2IKU/edit?usp=sharing"",""PIVOT HP HC!$B101:C101"")"),"#REF!")</f>
        <v>#REF!</v>
      </c>
      <c r="O91" s="272" t="str">
        <f t="shared" si="3"/>
        <v>#REF!</v>
      </c>
      <c r="P91" s="257" t="s">
        <v>6982</v>
      </c>
      <c r="Q91" s="257" t="s">
        <v>6535</v>
      </c>
      <c r="R91" s="260" t="s">
        <v>2343</v>
      </c>
      <c r="S91" s="275" t="s">
        <v>6969</v>
      </c>
      <c r="T91" s="260" t="s">
        <v>6694</v>
      </c>
      <c r="U91" s="276"/>
      <c r="V91" s="276" t="str">
        <f t="shared" si="4"/>
        <v>#REF!</v>
      </c>
      <c r="W91" s="277"/>
      <c r="X91" s="276"/>
      <c r="Y91" s="276"/>
      <c r="Z91" s="276"/>
      <c r="AA91" s="276"/>
      <c r="AB91" s="276"/>
      <c r="AC91" s="276"/>
      <c r="AD91" s="278" t="str">
        <f t="shared" si="21"/>
        <v>#REF!</v>
      </c>
      <c r="AE91" s="278"/>
      <c r="AF91" s="278"/>
      <c r="AG91" s="278"/>
    </row>
    <row r="92" ht="15.0" customHeight="1">
      <c r="A92" s="257">
        <v>17.0</v>
      </c>
      <c r="B92" s="258" t="s">
        <v>6017</v>
      </c>
      <c r="C92" s="259" t="s">
        <v>3611</v>
      </c>
      <c r="D92" s="257" t="s">
        <v>6569</v>
      </c>
      <c r="E92" s="257" t="s">
        <v>6602</v>
      </c>
      <c r="F92" s="257" t="s">
        <v>6497</v>
      </c>
      <c r="G92" s="260" t="s">
        <v>6983</v>
      </c>
      <c r="H92" s="257" t="s">
        <v>6644</v>
      </c>
      <c r="I92" s="260" t="s">
        <v>6502</v>
      </c>
      <c r="J92" s="260">
        <v>8.0</v>
      </c>
      <c r="K92" s="260">
        <v>8.0</v>
      </c>
      <c r="L92" s="283">
        <f t="shared" si="1"/>
        <v>0</v>
      </c>
      <c r="M92" s="270">
        <f t="shared" si="22"/>
        <v>256</v>
      </c>
      <c r="N92" s="272">
        <v>592.0</v>
      </c>
      <c r="O92" s="272" t="str">
        <f t="shared" si="3"/>
        <v>#REF!</v>
      </c>
      <c r="P92" s="257" t="s">
        <v>6984</v>
      </c>
      <c r="Q92" s="257" t="s">
        <v>6535</v>
      </c>
      <c r="R92" s="260" t="s">
        <v>2343</v>
      </c>
      <c r="S92" s="275" t="s">
        <v>6973</v>
      </c>
      <c r="T92" s="260" t="s">
        <v>6885</v>
      </c>
      <c r="U92" s="276"/>
      <c r="V92" s="276" t="str">
        <f t="shared" si="4"/>
        <v>#REF!</v>
      </c>
      <c r="W92" s="277" t="s">
        <v>6611</v>
      </c>
      <c r="X92" s="276"/>
      <c r="Y92" s="285" t="s">
        <v>6612</v>
      </c>
      <c r="Z92" s="276"/>
      <c r="AA92" s="276"/>
      <c r="AB92" s="276"/>
      <c r="AC92" s="276"/>
      <c r="AD92" s="278" t="str">
        <f t="shared" si="21"/>
        <v>#REF!</v>
      </c>
      <c r="AE92" s="278"/>
      <c r="AF92" s="278"/>
      <c r="AG92" s="278"/>
    </row>
    <row r="93" ht="15.0" customHeight="1">
      <c r="A93" s="257">
        <v>254.0</v>
      </c>
      <c r="B93" s="258" t="s">
        <v>6985</v>
      </c>
      <c r="C93" s="259" t="s">
        <v>869</v>
      </c>
      <c r="D93" s="257" t="s">
        <v>6569</v>
      </c>
      <c r="E93" s="260" t="s">
        <v>6602</v>
      </c>
      <c r="F93" s="257" t="s">
        <v>6659</v>
      </c>
      <c r="G93" s="260" t="s">
        <v>6986</v>
      </c>
      <c r="H93" s="257" t="s">
        <v>1605</v>
      </c>
      <c r="I93" s="260" t="s">
        <v>6605</v>
      </c>
      <c r="J93" s="257">
        <v>16.0</v>
      </c>
      <c r="K93" s="260">
        <v>16.0</v>
      </c>
      <c r="L93" s="283">
        <f t="shared" si="1"/>
        <v>0</v>
      </c>
      <c r="M93" s="270">
        <v>512.0</v>
      </c>
      <c r="N93" s="272">
        <v>656.0</v>
      </c>
      <c r="O93" s="272" t="str">
        <f t="shared" si="3"/>
        <v>#REF!</v>
      </c>
      <c r="P93" s="257" t="s">
        <v>6987</v>
      </c>
      <c r="Q93" s="257" t="s">
        <v>6578</v>
      </c>
      <c r="R93" s="260" t="s">
        <v>358</v>
      </c>
      <c r="S93" s="275" t="s">
        <v>6988</v>
      </c>
      <c r="T93" s="260" t="s">
        <v>6694</v>
      </c>
      <c r="U93" s="276"/>
      <c r="V93" s="276" t="str">
        <f t="shared" si="4"/>
        <v>#REF!</v>
      </c>
      <c r="W93" s="277" t="s">
        <v>6611</v>
      </c>
      <c r="X93" s="276"/>
      <c r="Y93" s="285" t="s">
        <v>6612</v>
      </c>
      <c r="Z93" s="276"/>
      <c r="AA93" s="276"/>
      <c r="AB93" s="276"/>
      <c r="AC93" s="276"/>
      <c r="AD93" s="278" t="str">
        <f t="shared" si="21"/>
        <v>#REF!</v>
      </c>
      <c r="AE93" s="278"/>
      <c r="AF93" s="278"/>
      <c r="AG93" s="278"/>
    </row>
    <row r="94" ht="15.0" customHeight="1">
      <c r="A94" s="257">
        <v>71.0</v>
      </c>
      <c r="B94" s="258" t="s">
        <v>6989</v>
      </c>
      <c r="C94" s="259" t="s">
        <v>334</v>
      </c>
      <c r="D94" s="257" t="s">
        <v>6895</v>
      </c>
      <c r="E94" s="257" t="s">
        <v>6895</v>
      </c>
      <c r="F94" s="257" t="s">
        <v>6497</v>
      </c>
      <c r="G94" s="260" t="s">
        <v>6990</v>
      </c>
      <c r="H94" s="257" t="s">
        <v>6631</v>
      </c>
      <c r="I94" s="260" t="s">
        <v>6916</v>
      </c>
      <c r="J94" s="260">
        <v>16.0</v>
      </c>
      <c r="K94" s="260">
        <v>13.0</v>
      </c>
      <c r="L94" s="299">
        <f t="shared" si="1"/>
        <v>3</v>
      </c>
      <c r="M94" s="270">
        <f>IF(J94=8,256,IF(J94=16,512,IF(J94=32,1024,IF(J94=4,124))))</f>
        <v>512</v>
      </c>
      <c r="N94" s="272" t="str">
        <f>IFERROR(__xludf.DUMMYFUNCTION("IMPORTRANGE(""https://docs.google.com/spreadsheets/d/1Y5wVcQmoZrb4xD0Mx4i378E6T98EGxF9rgzWmzz2IKU/edit?usp=sharing"",""PIVOT HP HC!$B18:C18"")"),"#REF!")</f>
        <v>#REF!</v>
      </c>
      <c r="O94" s="272" t="str">
        <f t="shared" si="3"/>
        <v>#REF!</v>
      </c>
      <c r="P94" s="257" t="s">
        <v>6991</v>
      </c>
      <c r="Q94" s="257" t="s">
        <v>6745</v>
      </c>
      <c r="R94" s="260" t="s">
        <v>179</v>
      </c>
      <c r="S94" s="275" t="s">
        <v>6918</v>
      </c>
      <c r="T94" s="257" t="s">
        <v>6675</v>
      </c>
      <c r="U94" s="276"/>
      <c r="V94" s="276" t="str">
        <f t="shared" si="4"/>
        <v>#REF!</v>
      </c>
      <c r="W94" s="277"/>
      <c r="X94" s="276"/>
      <c r="Y94" s="276"/>
      <c r="Z94" s="276"/>
      <c r="AA94" s="276"/>
      <c r="AB94" s="276"/>
      <c r="AC94" s="276"/>
      <c r="AD94" s="278" t="str">
        <f t="shared" si="21"/>
        <v>#REF!</v>
      </c>
      <c r="AE94" s="278"/>
      <c r="AF94" s="278"/>
      <c r="AG94" s="278"/>
    </row>
    <row r="95" ht="15.0" customHeight="1">
      <c r="A95" s="257">
        <v>503.0</v>
      </c>
      <c r="B95" s="258" t="s">
        <v>6013</v>
      </c>
      <c r="C95" s="259" t="s">
        <v>3865</v>
      </c>
      <c r="D95" s="260" t="s">
        <v>6569</v>
      </c>
      <c r="E95" s="260" t="s">
        <v>6570</v>
      </c>
      <c r="F95" s="260" t="s">
        <v>6992</v>
      </c>
      <c r="G95" s="260" t="s">
        <v>6993</v>
      </c>
      <c r="H95" s="260" t="s">
        <v>1605</v>
      </c>
      <c r="I95" s="260" t="s">
        <v>6605</v>
      </c>
      <c r="J95" s="260">
        <v>16.0</v>
      </c>
      <c r="K95" s="260">
        <v>14.0</v>
      </c>
      <c r="L95" s="289">
        <f t="shared" si="1"/>
        <v>2</v>
      </c>
      <c r="M95" s="270">
        <v>512.0</v>
      </c>
      <c r="N95" s="272">
        <v>512.0</v>
      </c>
      <c r="O95" s="272" t="str">
        <f t="shared" si="3"/>
        <v>#REF!</v>
      </c>
      <c r="P95" s="260" t="s">
        <v>6994</v>
      </c>
      <c r="Q95" s="257" t="s">
        <v>6535</v>
      </c>
      <c r="R95" s="260" t="s">
        <v>358</v>
      </c>
      <c r="S95" s="275" t="s">
        <v>6995</v>
      </c>
      <c r="T95" s="260" t="s">
        <v>6996</v>
      </c>
      <c r="U95" s="276"/>
      <c r="V95" s="276" t="str">
        <f t="shared" si="4"/>
        <v>#REF!</v>
      </c>
      <c r="W95" s="277" t="s">
        <v>6611</v>
      </c>
      <c r="X95" s="276"/>
      <c r="Y95" s="285" t="s">
        <v>6612</v>
      </c>
      <c r="Z95" s="276"/>
      <c r="AA95" s="276"/>
      <c r="AB95" s="276"/>
      <c r="AC95" s="276"/>
      <c r="AD95" s="278" t="str">
        <f t="shared" si="21"/>
        <v>#REF!</v>
      </c>
      <c r="AE95" s="278"/>
      <c r="AF95" s="278"/>
      <c r="AG95" s="278"/>
    </row>
    <row r="96" ht="15.0" customHeight="1">
      <c r="A96" s="257">
        <v>232.0</v>
      </c>
      <c r="B96" s="258" t="s">
        <v>6997</v>
      </c>
      <c r="C96" s="259" t="s">
        <v>3002</v>
      </c>
      <c r="D96" s="257" t="s">
        <v>6569</v>
      </c>
      <c r="E96" s="257" t="s">
        <v>6570</v>
      </c>
      <c r="F96" s="257" t="s">
        <v>6664</v>
      </c>
      <c r="G96" s="257" t="s">
        <v>6999</v>
      </c>
      <c r="H96" s="257" t="s">
        <v>1605</v>
      </c>
      <c r="I96" s="260" t="s">
        <v>6605</v>
      </c>
      <c r="J96" s="257">
        <v>16.0</v>
      </c>
      <c r="K96" s="257">
        <v>15.0</v>
      </c>
      <c r="L96" s="288">
        <f t="shared" si="1"/>
        <v>1</v>
      </c>
      <c r="M96" s="270">
        <f t="shared" ref="M96:M98" si="23">IF(J96=8,256,IF(J96=16,512,IF(J96=32,1024,IF(J96=4,124))))</f>
        <v>512</v>
      </c>
      <c r="N96" s="272">
        <v>480.0</v>
      </c>
      <c r="O96" s="272" t="str">
        <f t="shared" si="3"/>
        <v>#REF!</v>
      </c>
      <c r="P96" s="257" t="s">
        <v>7000</v>
      </c>
      <c r="Q96" s="257" t="s">
        <v>6535</v>
      </c>
      <c r="R96" s="260" t="s">
        <v>358</v>
      </c>
      <c r="S96" s="275" t="s">
        <v>6667</v>
      </c>
      <c r="T96" s="260" t="s">
        <v>6779</v>
      </c>
      <c r="U96" s="290"/>
      <c r="V96" s="276" t="str">
        <f t="shared" si="4"/>
        <v>#REF!</v>
      </c>
      <c r="W96" s="277" t="s">
        <v>6611</v>
      </c>
      <c r="X96" s="290"/>
      <c r="Y96" s="285" t="s">
        <v>6612</v>
      </c>
      <c r="Z96" s="290"/>
      <c r="AA96" s="290"/>
      <c r="AB96" s="276"/>
      <c r="AC96" s="290"/>
      <c r="AD96" s="278" t="str">
        <f t="shared" si="21"/>
        <v>#REF!</v>
      </c>
      <c r="AE96" s="278"/>
      <c r="AF96" s="278"/>
      <c r="AG96" s="278"/>
    </row>
    <row r="97" ht="15.0" customHeight="1">
      <c r="A97" s="257">
        <v>36.0</v>
      </c>
      <c r="B97" s="286" t="s">
        <v>7001</v>
      </c>
      <c r="C97" s="259" t="s">
        <v>3373</v>
      </c>
      <c r="D97" s="260" t="s">
        <v>6614</v>
      </c>
      <c r="E97" s="257" t="s">
        <v>6614</v>
      </c>
      <c r="F97" s="257" t="s">
        <v>6497</v>
      </c>
      <c r="G97" s="260" t="s">
        <v>7002</v>
      </c>
      <c r="H97" s="257" t="s">
        <v>6644</v>
      </c>
      <c r="I97" s="260" t="s">
        <v>6605</v>
      </c>
      <c r="J97" s="257">
        <v>8.0</v>
      </c>
      <c r="K97" s="257">
        <v>5.0</v>
      </c>
      <c r="L97" s="299">
        <f t="shared" si="1"/>
        <v>3</v>
      </c>
      <c r="M97" s="270">
        <f t="shared" si="23"/>
        <v>256</v>
      </c>
      <c r="N97" s="287">
        <f>IFERROR(__xludf.DUMMYFUNCTION("vlookup(B97,IMPORTRANGE(""https://docs.google.com/spreadsheets/d/1bZVByh9r_TcDUVJKUPs-pmPVUS3tjRZJULNBLGlUjAE/edit#gid=320297363"",""DATA HC OLT!A2:c300""),2,0)"),360.0)</f>
        <v>360</v>
      </c>
      <c r="O97" s="272" t="str">
        <f t="shared" si="3"/>
        <v>#REF!</v>
      </c>
      <c r="P97" s="257" t="s">
        <v>7003</v>
      </c>
      <c r="Q97" s="257" t="s">
        <v>6535</v>
      </c>
      <c r="R97" s="260" t="s">
        <v>2343</v>
      </c>
      <c r="S97" s="275" t="s">
        <v>6964</v>
      </c>
      <c r="T97" s="260" t="s">
        <v>7004</v>
      </c>
      <c r="U97" s="276"/>
      <c r="V97" s="276" t="str">
        <f t="shared" si="4"/>
        <v>#REF!</v>
      </c>
      <c r="W97" s="277"/>
      <c r="X97" s="276"/>
      <c r="Y97" s="276"/>
      <c r="Z97" s="276"/>
      <c r="AA97" s="276"/>
      <c r="AB97" s="276"/>
      <c r="AC97" s="276"/>
      <c r="AD97" s="278" t="str">
        <f t="shared" si="21"/>
        <v>#REF!</v>
      </c>
      <c r="AE97" s="278"/>
      <c r="AF97" s="278"/>
      <c r="AG97" s="278"/>
    </row>
    <row r="98" ht="15.0" customHeight="1">
      <c r="A98" s="257">
        <v>172.0</v>
      </c>
      <c r="B98" s="258" t="s">
        <v>7005</v>
      </c>
      <c r="C98" s="259" t="s">
        <v>3128</v>
      </c>
      <c r="D98" s="257" t="s">
        <v>6569</v>
      </c>
      <c r="E98" s="257" t="s">
        <v>6602</v>
      </c>
      <c r="F98" s="257" t="s">
        <v>6659</v>
      </c>
      <c r="G98" s="257" t="s">
        <v>7006</v>
      </c>
      <c r="H98" s="257" t="s">
        <v>1605</v>
      </c>
      <c r="I98" s="260" t="s">
        <v>6605</v>
      </c>
      <c r="J98" s="257">
        <v>16.0</v>
      </c>
      <c r="K98" s="257">
        <v>15.0</v>
      </c>
      <c r="L98" s="288">
        <f t="shared" si="1"/>
        <v>1</v>
      </c>
      <c r="M98" s="270">
        <f t="shared" si="23"/>
        <v>512</v>
      </c>
      <c r="N98" s="272">
        <v>512.0</v>
      </c>
      <c r="O98" s="272" t="str">
        <f t="shared" si="3"/>
        <v>#REF!</v>
      </c>
      <c r="P98" s="257" t="s">
        <v>7007</v>
      </c>
      <c r="Q98" s="257" t="s">
        <v>6578</v>
      </c>
      <c r="R98" s="260" t="s">
        <v>1641</v>
      </c>
      <c r="S98" s="275" t="s">
        <v>6662</v>
      </c>
      <c r="T98" s="260" t="s">
        <v>7008</v>
      </c>
      <c r="U98" s="290"/>
      <c r="V98" s="276" t="str">
        <f t="shared" si="4"/>
        <v>#REF!</v>
      </c>
      <c r="W98" s="277" t="s">
        <v>6658</v>
      </c>
      <c r="X98" s="290"/>
      <c r="Y98" s="285" t="s">
        <v>6612</v>
      </c>
      <c r="Z98" s="290"/>
      <c r="AA98" s="309"/>
      <c r="AB98" s="276"/>
      <c r="AC98" s="291"/>
      <c r="AD98" s="278"/>
      <c r="AE98" s="278"/>
      <c r="AF98" s="278"/>
      <c r="AG98" s="278"/>
    </row>
    <row r="99" ht="15.0" customHeight="1">
      <c r="A99" s="257">
        <v>245.0</v>
      </c>
      <c r="B99" s="258" t="s">
        <v>7009</v>
      </c>
      <c r="C99" s="259" t="s">
        <v>3416</v>
      </c>
      <c r="D99" s="257" t="s">
        <v>6569</v>
      </c>
      <c r="E99" s="257" t="s">
        <v>6602</v>
      </c>
      <c r="F99" s="257" t="s">
        <v>6659</v>
      </c>
      <c r="G99" s="257" t="s">
        <v>7010</v>
      </c>
      <c r="H99" s="257" t="s">
        <v>1605</v>
      </c>
      <c r="I99" s="260" t="s">
        <v>6605</v>
      </c>
      <c r="J99" s="257">
        <v>16.0</v>
      </c>
      <c r="K99" s="257">
        <v>15.0</v>
      </c>
      <c r="L99" s="288">
        <f t="shared" si="1"/>
        <v>1</v>
      </c>
      <c r="M99" s="272">
        <v>512.0</v>
      </c>
      <c r="N99" s="272">
        <v>512.0</v>
      </c>
      <c r="O99" s="272" t="str">
        <f t="shared" si="3"/>
        <v>#REF!</v>
      </c>
      <c r="P99" s="257" t="s">
        <v>7011</v>
      </c>
      <c r="Q99" s="257" t="s">
        <v>6535</v>
      </c>
      <c r="R99" s="260" t="s">
        <v>358</v>
      </c>
      <c r="S99" s="275" t="s">
        <v>6650</v>
      </c>
      <c r="T99" s="260" t="s">
        <v>6769</v>
      </c>
      <c r="U99" s="290"/>
      <c r="V99" s="276" t="str">
        <f t="shared" si="4"/>
        <v>#REF!</v>
      </c>
      <c r="W99" s="277" t="s">
        <v>6611</v>
      </c>
      <c r="X99" s="290"/>
      <c r="Y99" s="285" t="s">
        <v>6612</v>
      </c>
      <c r="Z99" s="290"/>
      <c r="AA99" s="290"/>
      <c r="AB99" s="276"/>
      <c r="AC99" s="290"/>
      <c r="AD99" s="278" t="str">
        <f t="shared" ref="AD99:AD104" si="24">VLOOKUP(B99,'Summary Improvement PM FOC'!BA:BF,6,0)</f>
        <v>#REF!</v>
      </c>
      <c r="AE99" s="278"/>
      <c r="AF99" s="278"/>
      <c r="AG99" s="278"/>
    </row>
    <row r="100" ht="15.0" customHeight="1">
      <c r="A100" s="257">
        <v>312.0</v>
      </c>
      <c r="B100" s="258" t="s">
        <v>5939</v>
      </c>
      <c r="C100" s="259" t="s">
        <v>7012</v>
      </c>
      <c r="D100" s="260" t="s">
        <v>6495</v>
      </c>
      <c r="E100" s="260" t="s">
        <v>6636</v>
      </c>
      <c r="F100" s="260" t="s">
        <v>6709</v>
      </c>
      <c r="G100" s="260" t="s">
        <v>7013</v>
      </c>
      <c r="H100" s="260" t="s">
        <v>1605</v>
      </c>
      <c r="I100" s="257" t="s">
        <v>6502</v>
      </c>
      <c r="J100" s="260">
        <v>16.0</v>
      </c>
      <c r="K100" s="260">
        <v>16.0</v>
      </c>
      <c r="L100" s="283">
        <f t="shared" si="1"/>
        <v>0</v>
      </c>
      <c r="M100" s="270">
        <v>512.0</v>
      </c>
      <c r="N100" s="270">
        <v>632.0</v>
      </c>
      <c r="O100" s="272" t="str">
        <f t="shared" si="3"/>
        <v>#REF!</v>
      </c>
      <c r="P100" s="260" t="s">
        <v>7014</v>
      </c>
      <c r="Q100" s="257" t="s">
        <v>6578</v>
      </c>
      <c r="R100" s="260" t="s">
        <v>179</v>
      </c>
      <c r="S100" s="275" t="s">
        <v>7015</v>
      </c>
      <c r="T100" s="260" t="s">
        <v>6828</v>
      </c>
      <c r="U100" s="276"/>
      <c r="V100" s="276" t="str">
        <f t="shared" si="4"/>
        <v>#REF!</v>
      </c>
      <c r="W100" s="277"/>
      <c r="X100" s="276"/>
      <c r="Y100" s="276"/>
      <c r="Z100" s="276"/>
      <c r="AA100" s="276"/>
      <c r="AB100" s="276"/>
      <c r="AC100" s="276"/>
      <c r="AD100" s="278" t="str">
        <f t="shared" si="24"/>
        <v>#REF!</v>
      </c>
      <c r="AE100" s="278"/>
      <c r="AF100" s="278"/>
      <c r="AG100" s="278"/>
    </row>
    <row r="101" ht="15.0" customHeight="1">
      <c r="A101" s="257">
        <v>73.0</v>
      </c>
      <c r="B101" s="258" t="s">
        <v>5963</v>
      </c>
      <c r="C101" s="259" t="s">
        <v>7016</v>
      </c>
      <c r="D101" s="257" t="s">
        <v>6895</v>
      </c>
      <c r="E101" s="257" t="s">
        <v>6895</v>
      </c>
      <c r="F101" s="257" t="s">
        <v>6623</v>
      </c>
      <c r="G101" s="260" t="s">
        <v>7017</v>
      </c>
      <c r="H101" s="257" t="s">
        <v>1605</v>
      </c>
      <c r="I101" s="260" t="s">
        <v>6916</v>
      </c>
      <c r="J101" s="260">
        <v>16.0</v>
      </c>
      <c r="K101" s="260">
        <v>16.0</v>
      </c>
      <c r="L101" s="283">
        <f t="shared" si="1"/>
        <v>0</v>
      </c>
      <c r="M101" s="270">
        <f t="shared" ref="M101:M102" si="25">IF(J101=8,256,IF(J101=16,512,IF(J101=32,1024,IF(J101=4,124))))</f>
        <v>512</v>
      </c>
      <c r="N101" s="272" t="str">
        <f>IFERROR(__xludf.DUMMYFUNCTION("IMPORTRANGE(""https://docs.google.com/spreadsheets/d/1Y5wVcQmoZrb4xD0Mx4i378E6T98EGxF9rgzWmzz2IKU/edit?usp=sharing"",""PIVOT HP HC!$B47:C47"")"),"#REF!")</f>
        <v>#REF!</v>
      </c>
      <c r="O101" s="272" t="str">
        <f t="shared" si="3"/>
        <v>#REF!</v>
      </c>
      <c r="P101" s="257" t="s">
        <v>7019</v>
      </c>
      <c r="Q101" s="257" t="s">
        <v>6578</v>
      </c>
      <c r="R101" s="260" t="s">
        <v>1641</v>
      </c>
      <c r="S101" s="275" t="s">
        <v>7020</v>
      </c>
      <c r="T101" s="257" t="s">
        <v>6668</v>
      </c>
      <c r="U101" s="276"/>
      <c r="V101" s="276" t="str">
        <f t="shared" si="4"/>
        <v>#REF!</v>
      </c>
      <c r="W101" s="277"/>
      <c r="X101" s="276"/>
      <c r="Y101" s="276"/>
      <c r="Z101" s="276"/>
      <c r="AA101" s="276"/>
      <c r="AB101" s="276"/>
      <c r="AC101" s="276"/>
      <c r="AD101" s="278" t="str">
        <f t="shared" si="24"/>
        <v>#REF!</v>
      </c>
      <c r="AE101" s="278"/>
      <c r="AF101" s="278"/>
      <c r="AG101" s="278"/>
    </row>
    <row r="102" ht="15.0" customHeight="1">
      <c r="A102" s="257">
        <v>132.0</v>
      </c>
      <c r="B102" s="258" t="s">
        <v>7021</v>
      </c>
      <c r="C102" s="259" t="s">
        <v>3159</v>
      </c>
      <c r="D102" s="257" t="s">
        <v>6569</v>
      </c>
      <c r="E102" s="257" t="s">
        <v>6570</v>
      </c>
      <c r="F102" s="257" t="s">
        <v>6664</v>
      </c>
      <c r="G102" s="260" t="s">
        <v>7022</v>
      </c>
      <c r="H102" s="257" t="s">
        <v>1605</v>
      </c>
      <c r="I102" s="260" t="s">
        <v>6605</v>
      </c>
      <c r="J102" s="257">
        <v>16.0</v>
      </c>
      <c r="K102" s="257">
        <v>14.0</v>
      </c>
      <c r="L102" s="289">
        <f t="shared" si="1"/>
        <v>2</v>
      </c>
      <c r="M102" s="270">
        <f t="shared" si="25"/>
        <v>512</v>
      </c>
      <c r="N102" s="272">
        <v>648.0</v>
      </c>
      <c r="O102" s="272" t="str">
        <f t="shared" si="3"/>
        <v>#REF!</v>
      </c>
      <c r="P102" s="257" t="s">
        <v>7023</v>
      </c>
      <c r="Q102" s="257" t="s">
        <v>6535</v>
      </c>
      <c r="R102" s="260" t="s">
        <v>440</v>
      </c>
      <c r="S102" s="275" t="s">
        <v>6890</v>
      </c>
      <c r="T102" s="260" t="s">
        <v>7024</v>
      </c>
      <c r="U102" s="276"/>
      <c r="V102" s="276" t="str">
        <f t="shared" si="4"/>
        <v>#REF!</v>
      </c>
      <c r="W102" s="277" t="s">
        <v>6611</v>
      </c>
      <c r="X102" s="276"/>
      <c r="Y102" s="285" t="s">
        <v>6612</v>
      </c>
      <c r="Z102" s="276"/>
      <c r="AA102" s="276"/>
      <c r="AB102" s="276"/>
      <c r="AC102" s="276"/>
      <c r="AD102" s="278" t="str">
        <f t="shared" si="24"/>
        <v>#REF!</v>
      </c>
      <c r="AE102" s="282"/>
      <c r="AF102" s="282"/>
      <c r="AG102" s="282"/>
    </row>
    <row r="103" ht="15.0" customHeight="1">
      <c r="A103" s="257">
        <v>529.0</v>
      </c>
      <c r="B103" s="310" t="s">
        <v>7025</v>
      </c>
      <c r="C103" s="259" t="s">
        <v>4080</v>
      </c>
      <c r="D103" s="260" t="s">
        <v>6569</v>
      </c>
      <c r="E103" s="260" t="s">
        <v>6602</v>
      </c>
      <c r="F103" s="260" t="s">
        <v>6992</v>
      </c>
      <c r="G103" s="260" t="s">
        <v>7026</v>
      </c>
      <c r="H103" s="260" t="s">
        <v>1605</v>
      </c>
      <c r="I103" s="260" t="s">
        <v>6605</v>
      </c>
      <c r="J103" s="260">
        <v>16.0</v>
      </c>
      <c r="K103" s="260">
        <v>14.0</v>
      </c>
      <c r="L103" s="289">
        <f t="shared" si="1"/>
        <v>2</v>
      </c>
      <c r="M103" s="270">
        <v>512.0</v>
      </c>
      <c r="N103" s="272">
        <v>648.0</v>
      </c>
      <c r="O103" s="272" t="str">
        <f t="shared" si="3"/>
        <v>#REF!</v>
      </c>
      <c r="P103" s="260" t="s">
        <v>7027</v>
      </c>
      <c r="Q103" s="257" t="s">
        <v>6535</v>
      </c>
      <c r="R103" s="260" t="s">
        <v>358</v>
      </c>
      <c r="S103" s="275" t="s">
        <v>6727</v>
      </c>
      <c r="T103" s="260" t="s">
        <v>7028</v>
      </c>
      <c r="U103" s="276"/>
      <c r="V103" s="276" t="str">
        <f t="shared" si="4"/>
        <v>#REF!</v>
      </c>
      <c r="W103" s="277" t="s">
        <v>6611</v>
      </c>
      <c r="X103" s="276"/>
      <c r="Y103" s="285" t="s">
        <v>6612</v>
      </c>
      <c r="Z103" s="276"/>
      <c r="AA103" s="276"/>
      <c r="AB103" s="276"/>
      <c r="AC103" s="276"/>
      <c r="AD103" s="278" t="str">
        <f t="shared" si="24"/>
        <v>#REF!</v>
      </c>
      <c r="AE103" s="278"/>
      <c r="AF103" s="278"/>
      <c r="AG103" s="278"/>
    </row>
    <row r="104" ht="15.0" customHeight="1">
      <c r="A104" s="257">
        <v>54.0</v>
      </c>
      <c r="B104" s="286" t="s">
        <v>7029</v>
      </c>
      <c r="C104" s="259" t="s">
        <v>3379</v>
      </c>
      <c r="D104" s="260" t="s">
        <v>6614</v>
      </c>
      <c r="E104" s="257" t="s">
        <v>6614</v>
      </c>
      <c r="F104" s="257" t="s">
        <v>6497</v>
      </c>
      <c r="G104" s="260" t="s">
        <v>6962</v>
      </c>
      <c r="H104" s="257" t="s">
        <v>6644</v>
      </c>
      <c r="I104" s="260" t="s">
        <v>6605</v>
      </c>
      <c r="J104" s="260">
        <v>8.0</v>
      </c>
      <c r="K104" s="260">
        <v>8.0</v>
      </c>
      <c r="L104" s="283">
        <f t="shared" si="1"/>
        <v>0</v>
      </c>
      <c r="M104" s="270">
        <f t="shared" ref="M104:M105" si="26">IF(J104=8,256,IF(J104=16,512,IF(J104=32,1024,IF(J104=4,124))))</f>
        <v>256</v>
      </c>
      <c r="N104" s="287">
        <f>IFERROR(__xludf.DUMMYFUNCTION("vlookup(B104,IMPORTRANGE(""https://docs.google.com/spreadsheets/d/1bZVByh9r_TcDUVJKUPs-pmPVUS3tjRZJULNBLGlUjAE/edit#gid=320297363"",""DATA HC OLT!A2:c300""),2,0)"),448.0)</f>
        <v>448</v>
      </c>
      <c r="O104" s="272" t="str">
        <f t="shared" si="3"/>
        <v>#REF!</v>
      </c>
      <c r="P104" s="257" t="s">
        <v>7031</v>
      </c>
      <c r="Q104" s="257" t="s">
        <v>6535</v>
      </c>
      <c r="R104" s="260" t="s">
        <v>2343</v>
      </c>
      <c r="S104" s="275" t="s">
        <v>6964</v>
      </c>
      <c r="T104" s="260" t="s">
        <v>7032</v>
      </c>
      <c r="U104" s="276"/>
      <c r="V104" s="276" t="str">
        <f t="shared" si="4"/>
        <v>#REF!</v>
      </c>
      <c r="W104" s="277"/>
      <c r="X104" s="276"/>
      <c r="Y104" s="276"/>
      <c r="Z104" s="276"/>
      <c r="AA104" s="276"/>
      <c r="AB104" s="276"/>
      <c r="AC104" s="276"/>
      <c r="AD104" s="278" t="str">
        <f t="shared" si="24"/>
        <v>#REF!</v>
      </c>
      <c r="AE104" s="278"/>
      <c r="AF104" s="278"/>
      <c r="AG104" s="278"/>
    </row>
    <row r="105" ht="15.0" customHeight="1">
      <c r="A105" s="257">
        <v>235.0</v>
      </c>
      <c r="B105" s="258" t="s">
        <v>7033</v>
      </c>
      <c r="C105" s="259" t="s">
        <v>3011</v>
      </c>
      <c r="D105" s="257" t="s">
        <v>6569</v>
      </c>
      <c r="E105" s="257" t="s">
        <v>6671</v>
      </c>
      <c r="F105" s="257" t="s">
        <v>6664</v>
      </c>
      <c r="G105" s="257" t="s">
        <v>7034</v>
      </c>
      <c r="H105" s="257" t="s">
        <v>1605</v>
      </c>
      <c r="I105" s="260" t="s">
        <v>6605</v>
      </c>
      <c r="J105" s="257">
        <v>16.0</v>
      </c>
      <c r="K105" s="257">
        <v>15.0</v>
      </c>
      <c r="L105" s="288">
        <f t="shared" si="1"/>
        <v>1</v>
      </c>
      <c r="M105" s="270">
        <f t="shared" si="26"/>
        <v>512</v>
      </c>
      <c r="N105" s="272">
        <v>480.0</v>
      </c>
      <c r="O105" s="272" t="str">
        <f t="shared" si="3"/>
        <v>#REF!</v>
      </c>
      <c r="P105" s="257" t="s">
        <v>7035</v>
      </c>
      <c r="Q105" s="257" t="s">
        <v>6535</v>
      </c>
      <c r="R105" s="260" t="s">
        <v>358</v>
      </c>
      <c r="S105" s="275" t="s">
        <v>6766</v>
      </c>
      <c r="T105" s="260" t="s">
        <v>6698</v>
      </c>
      <c r="U105" s="290"/>
      <c r="V105" s="276" t="str">
        <f t="shared" si="4"/>
        <v>#REF!</v>
      </c>
      <c r="W105" s="277" t="s">
        <v>6658</v>
      </c>
      <c r="X105" s="290"/>
      <c r="Y105" s="285" t="s">
        <v>6612</v>
      </c>
      <c r="Z105" s="290"/>
      <c r="AA105" s="309"/>
      <c r="AB105" s="276"/>
      <c r="AC105" s="291"/>
      <c r="AD105" s="278"/>
      <c r="AE105" s="278"/>
      <c r="AF105" s="278"/>
      <c r="AG105" s="278"/>
    </row>
    <row r="106" ht="15.0" customHeight="1">
      <c r="A106" s="257">
        <v>80.0</v>
      </c>
      <c r="B106" s="258" t="s">
        <v>6051</v>
      </c>
      <c r="C106" s="259" t="s">
        <v>7036</v>
      </c>
      <c r="D106" s="257" t="s">
        <v>6895</v>
      </c>
      <c r="E106" s="257" t="s">
        <v>7037</v>
      </c>
      <c r="F106" s="257" t="s">
        <v>6497</v>
      </c>
      <c r="G106" s="260" t="s">
        <v>7038</v>
      </c>
      <c r="H106" s="257" t="s">
        <v>6589</v>
      </c>
      <c r="I106" s="260" t="s">
        <v>6916</v>
      </c>
      <c r="J106" s="260">
        <v>16.0</v>
      </c>
      <c r="K106" s="260">
        <v>14.0</v>
      </c>
      <c r="L106" s="289">
        <f t="shared" si="1"/>
        <v>2</v>
      </c>
      <c r="M106" s="270">
        <v>512.0</v>
      </c>
      <c r="N106" s="272" t="str">
        <f>IFERROR(__xludf.DUMMYFUNCTION("IMPORTRANGE(""https://docs.google.com/spreadsheets/d/1Y5wVcQmoZrb4xD0Mx4i378E6T98EGxF9rgzWmzz2IKU/edit?usp=sharing"",""PIVOT HP HC!$B90:C90"")"),"#REF!")</f>
        <v>#REF!</v>
      </c>
      <c r="O106" s="272" t="str">
        <f t="shared" si="3"/>
        <v>#REF!</v>
      </c>
      <c r="P106" s="257" t="s">
        <v>7039</v>
      </c>
      <c r="Q106" s="257" t="s">
        <v>6578</v>
      </c>
      <c r="R106" s="260" t="s">
        <v>150</v>
      </c>
      <c r="S106" s="275" t="s">
        <v>7040</v>
      </c>
      <c r="T106" s="257" t="s">
        <v>6627</v>
      </c>
      <c r="U106" s="276"/>
      <c r="V106" s="276" t="str">
        <f t="shared" si="4"/>
        <v>#REF!</v>
      </c>
      <c r="W106" s="277"/>
      <c r="X106" s="276"/>
      <c r="Y106" s="276"/>
      <c r="Z106" s="276"/>
      <c r="AA106" s="276"/>
      <c r="AB106" s="276"/>
      <c r="AC106" s="276"/>
      <c r="AD106" s="278" t="str">
        <f t="shared" ref="AD106:AD135" si="27">VLOOKUP(B106,'Summary Improvement PM FOC'!BA:BF,6,0)</f>
        <v>#REF!</v>
      </c>
      <c r="AE106" s="278"/>
      <c r="AF106" s="278"/>
      <c r="AG106" s="278"/>
    </row>
    <row r="107" ht="15.0" customHeight="1">
      <c r="A107" s="257">
        <v>56.0</v>
      </c>
      <c r="B107" s="258" t="s">
        <v>6054</v>
      </c>
      <c r="C107" s="259" t="s">
        <v>1858</v>
      </c>
      <c r="D107" s="260" t="s">
        <v>6614</v>
      </c>
      <c r="E107" s="257" t="s">
        <v>6614</v>
      </c>
      <c r="F107" s="257" t="s">
        <v>6497</v>
      </c>
      <c r="G107" s="260" t="s">
        <v>7041</v>
      </c>
      <c r="H107" s="257" t="s">
        <v>6644</v>
      </c>
      <c r="I107" s="260" t="s">
        <v>6605</v>
      </c>
      <c r="J107" s="260">
        <v>8.0</v>
      </c>
      <c r="K107" s="260">
        <v>8.0</v>
      </c>
      <c r="L107" s="283">
        <f t="shared" si="1"/>
        <v>0</v>
      </c>
      <c r="M107" s="270">
        <f t="shared" ref="M107:M109" si="28">IF(J107=8,256,IF(J107=16,512,IF(J107=32,1024,IF(J107=4,124))))</f>
        <v>256</v>
      </c>
      <c r="N107" s="287">
        <f>IFERROR(__xludf.DUMMYFUNCTION("vlookup(B107,IMPORTRANGE(""https://docs.google.com/spreadsheets/d/1bZVByh9r_TcDUVJKUPs-pmPVUS3tjRZJULNBLGlUjAE/edit#gid=320297363"",""DATA HC OLT!A2:c300""),2,0)"),376.0)</f>
        <v>376</v>
      </c>
      <c r="O107" s="272" t="str">
        <f t="shared" si="3"/>
        <v>#REF!</v>
      </c>
      <c r="P107" s="257" t="s">
        <v>7042</v>
      </c>
      <c r="Q107" s="257" t="s">
        <v>6535</v>
      </c>
      <c r="R107" s="260" t="s">
        <v>2343</v>
      </c>
      <c r="S107" s="275" t="s">
        <v>7043</v>
      </c>
      <c r="T107" s="260" t="s">
        <v>7044</v>
      </c>
      <c r="U107" s="276"/>
      <c r="V107" s="276" t="str">
        <f t="shared" si="4"/>
        <v>#REF!</v>
      </c>
      <c r="W107" s="277"/>
      <c r="X107" s="276"/>
      <c r="Y107" s="276"/>
      <c r="Z107" s="276"/>
      <c r="AA107" s="276"/>
      <c r="AB107" s="276"/>
      <c r="AC107" s="276"/>
      <c r="AD107" s="278" t="str">
        <f t="shared" si="27"/>
        <v>#REF!</v>
      </c>
      <c r="AE107" s="278"/>
      <c r="AF107" s="278"/>
      <c r="AG107" s="278"/>
    </row>
    <row r="108" ht="15.0" customHeight="1">
      <c r="A108" s="257">
        <v>230.0</v>
      </c>
      <c r="B108" s="258" t="s">
        <v>5771</v>
      </c>
      <c r="C108" s="259" t="s">
        <v>3054</v>
      </c>
      <c r="D108" s="257" t="s">
        <v>6569</v>
      </c>
      <c r="E108" s="257" t="s">
        <v>6570</v>
      </c>
      <c r="F108" s="257" t="s">
        <v>6664</v>
      </c>
      <c r="G108" s="257" t="s">
        <v>7045</v>
      </c>
      <c r="H108" s="257" t="s">
        <v>1605</v>
      </c>
      <c r="I108" s="260" t="s">
        <v>6605</v>
      </c>
      <c r="J108" s="257">
        <v>16.0</v>
      </c>
      <c r="K108" s="257">
        <v>15.0</v>
      </c>
      <c r="L108" s="288">
        <f t="shared" si="1"/>
        <v>1</v>
      </c>
      <c r="M108" s="270">
        <f t="shared" si="28"/>
        <v>512</v>
      </c>
      <c r="N108" s="272">
        <v>656.0</v>
      </c>
      <c r="O108" s="272" t="str">
        <f t="shared" si="3"/>
        <v>#REF!</v>
      </c>
      <c r="P108" s="257" t="s">
        <v>7046</v>
      </c>
      <c r="Q108" s="257" t="s">
        <v>6535</v>
      </c>
      <c r="R108" s="260" t="s">
        <v>358</v>
      </c>
      <c r="S108" s="275" t="s">
        <v>6667</v>
      </c>
      <c r="T108" s="260" t="s">
        <v>6769</v>
      </c>
      <c r="U108" s="290"/>
      <c r="V108" s="276" t="str">
        <f t="shared" si="4"/>
        <v>#REF!</v>
      </c>
      <c r="W108" s="277" t="s">
        <v>6611</v>
      </c>
      <c r="X108" s="290"/>
      <c r="Y108" s="285" t="s">
        <v>6612</v>
      </c>
      <c r="Z108" s="290"/>
      <c r="AA108" s="290"/>
      <c r="AB108" s="276"/>
      <c r="AC108" s="290"/>
      <c r="AD108" s="278" t="str">
        <f t="shared" si="27"/>
        <v>#REF!</v>
      </c>
      <c r="AE108" s="278"/>
      <c r="AF108" s="278"/>
      <c r="AG108" s="278"/>
    </row>
    <row r="109" ht="15.0" customHeight="1">
      <c r="A109" s="257">
        <v>72.0</v>
      </c>
      <c r="B109" s="258" t="s">
        <v>7047</v>
      </c>
      <c r="C109" s="259" t="s">
        <v>3396</v>
      </c>
      <c r="D109" s="257" t="s">
        <v>6895</v>
      </c>
      <c r="E109" s="257" t="s">
        <v>6895</v>
      </c>
      <c r="F109" s="257" t="s">
        <v>6497</v>
      </c>
      <c r="G109" s="260" t="s">
        <v>7048</v>
      </c>
      <c r="H109" s="257" t="s">
        <v>6644</v>
      </c>
      <c r="I109" s="260" t="s">
        <v>6605</v>
      </c>
      <c r="J109" s="260">
        <v>8.0</v>
      </c>
      <c r="K109" s="260">
        <v>7.0</v>
      </c>
      <c r="L109" s="288">
        <f t="shared" si="1"/>
        <v>1</v>
      </c>
      <c r="M109" s="270">
        <f t="shared" si="28"/>
        <v>256</v>
      </c>
      <c r="N109" s="272" t="str">
        <f>IFERROR(__xludf.DUMMYFUNCTION("IMPORTRANGE(""https://docs.google.com/spreadsheets/d/1Y5wVcQmoZrb4xD0Mx4i378E6T98EGxF9rgzWmzz2IKU/edit?usp=sharing"",""PIVOT HP HC!$B19:C19"")"),"#REF!")</f>
        <v>#REF!</v>
      </c>
      <c r="O109" s="272" t="str">
        <f t="shared" si="3"/>
        <v>#REF!</v>
      </c>
      <c r="P109" s="257" t="s">
        <v>7050</v>
      </c>
      <c r="Q109" s="257" t="s">
        <v>6535</v>
      </c>
      <c r="R109" s="260" t="s">
        <v>2343</v>
      </c>
      <c r="S109" s="275" t="s">
        <v>7051</v>
      </c>
      <c r="T109" s="260" t="s">
        <v>6565</v>
      </c>
      <c r="U109" s="276"/>
      <c r="V109" s="276" t="str">
        <f t="shared" si="4"/>
        <v>#REF!</v>
      </c>
      <c r="W109" s="277"/>
      <c r="X109" s="276"/>
      <c r="Y109" s="276"/>
      <c r="Z109" s="276"/>
      <c r="AA109" s="276"/>
      <c r="AB109" s="276"/>
      <c r="AC109" s="276"/>
      <c r="AD109" s="278" t="str">
        <f t="shared" si="27"/>
        <v>#REF!</v>
      </c>
      <c r="AE109" s="278"/>
      <c r="AF109" s="278"/>
      <c r="AG109" s="278"/>
    </row>
    <row r="110" ht="15.0" customHeight="1">
      <c r="A110" s="257">
        <v>77.0</v>
      </c>
      <c r="B110" s="258" t="s">
        <v>7052</v>
      </c>
      <c r="C110" s="259" t="s">
        <v>481</v>
      </c>
      <c r="D110" s="257" t="s">
        <v>6895</v>
      </c>
      <c r="E110" s="257" t="s">
        <v>6896</v>
      </c>
      <c r="F110" s="257" t="s">
        <v>6497</v>
      </c>
      <c r="G110" s="260" t="s">
        <v>7053</v>
      </c>
      <c r="H110" s="257" t="s">
        <v>6644</v>
      </c>
      <c r="I110" s="260" t="s">
        <v>6605</v>
      </c>
      <c r="J110" s="260">
        <v>8.0</v>
      </c>
      <c r="K110" s="260">
        <v>8.0</v>
      </c>
      <c r="L110" s="283">
        <f t="shared" si="1"/>
        <v>0</v>
      </c>
      <c r="M110" s="270">
        <v>512.0</v>
      </c>
      <c r="N110" s="272" t="str">
        <f>IFERROR(__xludf.DUMMYFUNCTION("IMPORTRANGE(""https://docs.google.com/spreadsheets/d/1Y5wVcQmoZrb4xD0Mx4i378E6T98EGxF9rgzWmzz2IKU/edit?usp=sharing"",""PIVOT HP HC!$B21:C21"")"),"#REF!")</f>
        <v>#REF!</v>
      </c>
      <c r="O110" s="272" t="str">
        <f t="shared" si="3"/>
        <v>#REF!</v>
      </c>
      <c r="P110" s="257" t="s">
        <v>7054</v>
      </c>
      <c r="Q110" s="257" t="s">
        <v>6535</v>
      </c>
      <c r="R110" s="260" t="s">
        <v>2343</v>
      </c>
      <c r="S110" s="275" t="s">
        <v>6899</v>
      </c>
      <c r="T110" s="260" t="s">
        <v>6580</v>
      </c>
      <c r="U110" s="276"/>
      <c r="V110" s="276" t="str">
        <f t="shared" si="4"/>
        <v>#REF!</v>
      </c>
      <c r="W110" s="277"/>
      <c r="X110" s="276"/>
      <c r="Y110" s="276"/>
      <c r="Z110" s="276"/>
      <c r="AA110" s="276"/>
      <c r="AB110" s="276"/>
      <c r="AC110" s="276"/>
      <c r="AD110" s="278" t="str">
        <f t="shared" si="27"/>
        <v>#REF!</v>
      </c>
      <c r="AE110" s="282"/>
      <c r="AF110" s="282"/>
      <c r="AG110" s="282"/>
    </row>
    <row r="111" ht="15.0" customHeight="1">
      <c r="A111" s="257">
        <v>289.0</v>
      </c>
      <c r="B111" s="286" t="s">
        <v>7055</v>
      </c>
      <c r="C111" s="295" t="s">
        <v>3793</v>
      </c>
      <c r="D111" s="304" t="s">
        <v>6895</v>
      </c>
      <c r="E111" s="260" t="s">
        <v>6896</v>
      </c>
      <c r="F111" s="257" t="s">
        <v>6497</v>
      </c>
      <c r="G111" s="311" t="s">
        <v>7056</v>
      </c>
      <c r="H111" s="311" t="s">
        <v>6644</v>
      </c>
      <c r="I111" s="260" t="s">
        <v>6605</v>
      </c>
      <c r="J111" s="304">
        <v>8.0</v>
      </c>
      <c r="K111" s="304">
        <v>8.0</v>
      </c>
      <c r="L111" s="283">
        <f t="shared" si="1"/>
        <v>0</v>
      </c>
      <c r="M111" s="284">
        <v>432.0</v>
      </c>
      <c r="N111" s="272" t="str">
        <f>IFERROR(__xludf.DUMMYFUNCTION("IMPORTRANGE(""https://docs.google.com/spreadsheets/d/1Y5wVcQmoZrb4xD0Mx4i378E6T98EGxF9rgzWmzz2IKU/edit?usp=sharing"",""PIVOT HP HC!$B93:C93"")"),"#REF!")</f>
        <v>#REF!</v>
      </c>
      <c r="O111" s="272" t="str">
        <f t="shared" si="3"/>
        <v>#REF!</v>
      </c>
      <c r="P111" s="304" t="s">
        <v>7057</v>
      </c>
      <c r="Q111" s="311" t="s">
        <v>6535</v>
      </c>
      <c r="R111" s="260" t="s">
        <v>2343</v>
      </c>
      <c r="S111" s="305" t="s">
        <v>6899</v>
      </c>
      <c r="T111" s="304" t="s">
        <v>7058</v>
      </c>
      <c r="U111" s="306"/>
      <c r="V111" s="276" t="str">
        <f t="shared" si="4"/>
        <v>#REF!</v>
      </c>
      <c r="W111" s="277" t="s">
        <v>6611</v>
      </c>
      <c r="X111" s="306"/>
      <c r="Y111" s="285" t="s">
        <v>6683</v>
      </c>
      <c r="Z111" s="312" t="s">
        <v>7059</v>
      </c>
      <c r="AA111" s="306"/>
      <c r="AB111" s="276"/>
      <c r="AC111" s="306"/>
      <c r="AD111" s="278" t="str">
        <f t="shared" si="27"/>
        <v>#REF!</v>
      </c>
      <c r="AE111" s="278"/>
      <c r="AF111" s="278"/>
      <c r="AG111" s="278"/>
    </row>
    <row r="112" ht="15.0" customHeight="1">
      <c r="A112" s="257">
        <v>295.0</v>
      </c>
      <c r="B112" s="258" t="s">
        <v>5896</v>
      </c>
      <c r="C112" s="259" t="s">
        <v>1716</v>
      </c>
      <c r="D112" s="257" t="s">
        <v>6569</v>
      </c>
      <c r="E112" s="260" t="s">
        <v>6730</v>
      </c>
      <c r="F112" s="260" t="s">
        <v>6709</v>
      </c>
      <c r="G112" s="260" t="s">
        <v>7060</v>
      </c>
      <c r="H112" s="260" t="s">
        <v>1605</v>
      </c>
      <c r="I112" s="260" t="s">
        <v>6605</v>
      </c>
      <c r="J112" s="260">
        <v>16.0</v>
      </c>
      <c r="K112" s="260">
        <v>15.0</v>
      </c>
      <c r="L112" s="288">
        <f t="shared" si="1"/>
        <v>1</v>
      </c>
      <c r="M112" s="270">
        <v>512.0</v>
      </c>
      <c r="N112" s="272">
        <v>480.0</v>
      </c>
      <c r="O112" s="272" t="str">
        <f t="shared" si="3"/>
        <v>#REF!</v>
      </c>
      <c r="P112" s="260" t="s">
        <v>7061</v>
      </c>
      <c r="Q112" s="257" t="s">
        <v>6578</v>
      </c>
      <c r="R112" s="260" t="s">
        <v>179</v>
      </c>
      <c r="S112" s="275" t="s">
        <v>6733</v>
      </c>
      <c r="T112" s="260" t="s">
        <v>7062</v>
      </c>
      <c r="U112" s="276"/>
      <c r="V112" s="276" t="str">
        <f t="shared" si="4"/>
        <v>#REF!</v>
      </c>
      <c r="W112" s="277"/>
      <c r="X112" s="276"/>
      <c r="Y112" s="276"/>
      <c r="Z112" s="276"/>
      <c r="AA112" s="276"/>
      <c r="AB112" s="276"/>
      <c r="AC112" s="276"/>
      <c r="AD112" s="278" t="str">
        <f t="shared" si="27"/>
        <v>#REF!</v>
      </c>
      <c r="AE112" s="278"/>
      <c r="AF112" s="278"/>
      <c r="AG112" s="278"/>
    </row>
    <row r="113" ht="15.0" customHeight="1">
      <c r="A113" s="257">
        <v>191.0</v>
      </c>
      <c r="B113" s="286" t="s">
        <v>7063</v>
      </c>
      <c r="C113" s="259" t="s">
        <v>3095</v>
      </c>
      <c r="D113" s="260" t="s">
        <v>6614</v>
      </c>
      <c r="E113" s="257" t="s">
        <v>6714</v>
      </c>
      <c r="F113" s="257" t="s">
        <v>6664</v>
      </c>
      <c r="G113" s="257" t="s">
        <v>7064</v>
      </c>
      <c r="H113" s="257" t="s">
        <v>1605</v>
      </c>
      <c r="I113" s="260" t="s">
        <v>6502</v>
      </c>
      <c r="J113" s="260">
        <v>16.0</v>
      </c>
      <c r="K113" s="260">
        <v>15.0</v>
      </c>
      <c r="L113" s="288">
        <f t="shared" si="1"/>
        <v>1</v>
      </c>
      <c r="M113" s="270">
        <f t="shared" ref="M113:M120" si="29">IF(J113=8,256,IF(J113=16,512,IF(J113=32,1024,IF(J113=4,124))))</f>
        <v>512</v>
      </c>
      <c r="N113" s="287">
        <f>IFERROR(__xludf.DUMMYFUNCTION("vlookup(B113,IMPORTRANGE(""https://docs.google.com/spreadsheets/d/1bZVByh9r_TcDUVJKUPs-pmPVUS3tjRZJULNBLGlUjAE/edit#gid=320297363"",""DATA HC OLT!A2:c300""),2,0)"),512.0)</f>
        <v>512</v>
      </c>
      <c r="O113" s="272" t="str">
        <f t="shared" si="3"/>
        <v>#REF!</v>
      </c>
      <c r="P113" s="257" t="s">
        <v>7065</v>
      </c>
      <c r="Q113" s="257" t="s">
        <v>6535</v>
      </c>
      <c r="R113" s="260" t="s">
        <v>358</v>
      </c>
      <c r="S113" s="275" t="s">
        <v>7066</v>
      </c>
      <c r="T113" s="260" t="s">
        <v>6769</v>
      </c>
      <c r="U113" s="260" t="s">
        <v>6236</v>
      </c>
      <c r="V113" s="276" t="str">
        <f t="shared" si="4"/>
        <v>#REF!</v>
      </c>
      <c r="W113" s="277"/>
      <c r="X113" s="260"/>
      <c r="Y113" s="260"/>
      <c r="Z113" s="260"/>
      <c r="AA113" s="260"/>
      <c r="AB113" s="276"/>
      <c r="AC113" s="260"/>
      <c r="AD113" s="278" t="str">
        <f t="shared" si="27"/>
        <v>#REF!</v>
      </c>
      <c r="AE113" s="282"/>
      <c r="AF113" s="282"/>
      <c r="AG113" s="282"/>
    </row>
    <row r="114" ht="15.0" customHeight="1">
      <c r="A114" s="257">
        <v>126.0</v>
      </c>
      <c r="B114" s="258" t="s">
        <v>7067</v>
      </c>
      <c r="C114" s="259" t="s">
        <v>1642</v>
      </c>
      <c r="D114" s="257" t="s">
        <v>6569</v>
      </c>
      <c r="E114" s="257" t="s">
        <v>6602</v>
      </c>
      <c r="F114" s="257" t="s">
        <v>6497</v>
      </c>
      <c r="G114" s="260" t="s">
        <v>7069</v>
      </c>
      <c r="H114" s="257" t="s">
        <v>6644</v>
      </c>
      <c r="I114" s="260" t="s">
        <v>6502</v>
      </c>
      <c r="J114" s="257">
        <v>8.0</v>
      </c>
      <c r="K114" s="257">
        <v>5.0</v>
      </c>
      <c r="L114" s="299">
        <f t="shared" si="1"/>
        <v>3</v>
      </c>
      <c r="M114" s="270">
        <f t="shared" si="29"/>
        <v>256</v>
      </c>
      <c r="N114" s="284">
        <v>504.0</v>
      </c>
      <c r="O114" s="272" t="str">
        <f t="shared" si="3"/>
        <v>#REF!</v>
      </c>
      <c r="P114" s="257" t="s">
        <v>7070</v>
      </c>
      <c r="Q114" s="257" t="s">
        <v>6578</v>
      </c>
      <c r="R114" s="260" t="s">
        <v>440</v>
      </c>
      <c r="S114" s="275" t="s">
        <v>6973</v>
      </c>
      <c r="T114" s="260" t="s">
        <v>7044</v>
      </c>
      <c r="U114" s="276"/>
      <c r="V114" s="276" t="str">
        <f t="shared" si="4"/>
        <v>#REF!</v>
      </c>
      <c r="W114" s="277" t="s">
        <v>6611</v>
      </c>
      <c r="X114" s="276"/>
      <c r="Y114" s="285" t="s">
        <v>6612</v>
      </c>
      <c r="Z114" s="276"/>
      <c r="AA114" s="276"/>
      <c r="AB114" s="276"/>
      <c r="AC114" s="276"/>
      <c r="AD114" s="278" t="str">
        <f t="shared" si="27"/>
        <v>#REF!</v>
      </c>
      <c r="AE114" s="282"/>
      <c r="AF114" s="282"/>
      <c r="AG114" s="282"/>
    </row>
    <row r="115" ht="15.0" customHeight="1">
      <c r="A115" s="257">
        <v>119.0</v>
      </c>
      <c r="B115" s="258" t="s">
        <v>7071</v>
      </c>
      <c r="C115" s="259" t="s">
        <v>3073</v>
      </c>
      <c r="D115" s="257" t="s">
        <v>6569</v>
      </c>
      <c r="E115" s="257" t="s">
        <v>6602</v>
      </c>
      <c r="F115" s="257" t="s">
        <v>6659</v>
      </c>
      <c r="G115" s="260" t="s">
        <v>7072</v>
      </c>
      <c r="H115" s="257" t="s">
        <v>1605</v>
      </c>
      <c r="I115" s="260" t="s">
        <v>6605</v>
      </c>
      <c r="J115" s="257">
        <v>16.0</v>
      </c>
      <c r="K115" s="257">
        <v>15.0</v>
      </c>
      <c r="L115" s="288">
        <f t="shared" si="1"/>
        <v>1</v>
      </c>
      <c r="M115" s="270">
        <f t="shared" si="29"/>
        <v>512</v>
      </c>
      <c r="N115" s="272">
        <v>512.0</v>
      </c>
      <c r="O115" s="272" t="str">
        <f t="shared" si="3"/>
        <v>#REF!</v>
      </c>
      <c r="P115" s="257" t="s">
        <v>7073</v>
      </c>
      <c r="Q115" s="257" t="s">
        <v>6578</v>
      </c>
      <c r="R115" s="260" t="s">
        <v>1641</v>
      </c>
      <c r="S115" s="275" t="s">
        <v>6876</v>
      </c>
      <c r="T115" s="260" t="s">
        <v>7074</v>
      </c>
      <c r="U115" s="276"/>
      <c r="V115" s="276" t="str">
        <f t="shared" si="4"/>
        <v>#REF!</v>
      </c>
      <c r="W115" s="277" t="s">
        <v>6611</v>
      </c>
      <c r="X115" s="276"/>
      <c r="Y115" s="285" t="s">
        <v>6612</v>
      </c>
      <c r="Z115" s="276"/>
      <c r="AA115" s="276"/>
      <c r="AB115" s="276"/>
      <c r="AC115" s="276"/>
      <c r="AD115" s="278" t="str">
        <f t="shared" si="27"/>
        <v>#REF!</v>
      </c>
      <c r="AE115" s="278"/>
      <c r="AF115" s="278"/>
      <c r="AG115" s="278"/>
    </row>
    <row r="116" ht="15.0" customHeight="1">
      <c r="A116" s="257">
        <v>196.0</v>
      </c>
      <c r="B116" s="286" t="s">
        <v>7075</v>
      </c>
      <c r="C116" s="259" t="s">
        <v>3806</v>
      </c>
      <c r="D116" s="260" t="s">
        <v>6614</v>
      </c>
      <c r="E116" s="257" t="s">
        <v>6714</v>
      </c>
      <c r="F116" s="257" t="s">
        <v>6664</v>
      </c>
      <c r="G116" s="257" t="s">
        <v>7076</v>
      </c>
      <c r="H116" s="257" t="s">
        <v>1605</v>
      </c>
      <c r="I116" s="260" t="s">
        <v>6502</v>
      </c>
      <c r="J116" s="260">
        <v>16.0</v>
      </c>
      <c r="K116" s="260">
        <v>15.0</v>
      </c>
      <c r="L116" s="288">
        <f t="shared" si="1"/>
        <v>1</v>
      </c>
      <c r="M116" s="270">
        <f t="shared" si="29"/>
        <v>512</v>
      </c>
      <c r="N116" s="287">
        <f>IFERROR(__xludf.DUMMYFUNCTION("vlookup(B116,IMPORTRANGE(""https://docs.google.com/spreadsheets/d/1bZVByh9r_TcDUVJKUPs-pmPVUS3tjRZJULNBLGlUjAE/edit#gid=320297363"",""DATA HC OLT!A2:c300""),2,0)"),592.0)</f>
        <v>592</v>
      </c>
      <c r="O116" s="272" t="str">
        <f t="shared" si="3"/>
        <v>#REF!</v>
      </c>
      <c r="P116" s="257" t="s">
        <v>7077</v>
      </c>
      <c r="Q116" s="257" t="s">
        <v>6535</v>
      </c>
      <c r="R116" s="260" t="s">
        <v>358</v>
      </c>
      <c r="S116" s="275" t="s">
        <v>7078</v>
      </c>
      <c r="T116" s="260" t="s">
        <v>6600</v>
      </c>
      <c r="U116" s="260" t="s">
        <v>6236</v>
      </c>
      <c r="V116" s="276" t="str">
        <f t="shared" si="4"/>
        <v>#REF!</v>
      </c>
      <c r="W116" s="277" t="s">
        <v>6611</v>
      </c>
      <c r="X116" s="260"/>
      <c r="Y116" s="285" t="s">
        <v>6612</v>
      </c>
      <c r="Z116" s="260"/>
      <c r="AA116" s="260"/>
      <c r="AB116" s="276"/>
      <c r="AC116" s="260"/>
      <c r="AD116" s="278" t="str">
        <f t="shared" si="27"/>
        <v>#REF!</v>
      </c>
      <c r="AE116" s="278"/>
      <c r="AF116" s="278"/>
      <c r="AG116" s="278"/>
    </row>
    <row r="117" ht="15.0" customHeight="1">
      <c r="A117" s="257">
        <v>227.0</v>
      </c>
      <c r="B117" s="258" t="s">
        <v>5975</v>
      </c>
      <c r="C117" s="313" t="s">
        <v>3045</v>
      </c>
      <c r="D117" s="257" t="s">
        <v>6569</v>
      </c>
      <c r="E117" s="257" t="s">
        <v>6602</v>
      </c>
      <c r="F117" s="257" t="s">
        <v>6659</v>
      </c>
      <c r="G117" s="257" t="s">
        <v>7079</v>
      </c>
      <c r="H117" s="257" t="s">
        <v>1605</v>
      </c>
      <c r="I117" s="260" t="s">
        <v>6605</v>
      </c>
      <c r="J117" s="257">
        <v>16.0</v>
      </c>
      <c r="K117" s="257">
        <v>15.0</v>
      </c>
      <c r="L117" s="288">
        <f t="shared" si="1"/>
        <v>1</v>
      </c>
      <c r="M117" s="270">
        <f t="shared" si="29"/>
        <v>512</v>
      </c>
      <c r="N117" s="272">
        <v>512.0</v>
      </c>
      <c r="O117" s="272" t="str">
        <f t="shared" si="3"/>
        <v>#REF!</v>
      </c>
      <c r="P117" s="257" t="s">
        <v>7080</v>
      </c>
      <c r="Q117" s="257" t="s">
        <v>6578</v>
      </c>
      <c r="R117" s="260" t="s">
        <v>1641</v>
      </c>
      <c r="S117" s="275" t="s">
        <v>6727</v>
      </c>
      <c r="T117" s="260" t="s">
        <v>6877</v>
      </c>
      <c r="U117" s="290"/>
      <c r="V117" s="276" t="str">
        <f t="shared" si="4"/>
        <v>#REF!</v>
      </c>
      <c r="W117" s="277"/>
      <c r="X117" s="290"/>
      <c r="Y117" s="290"/>
      <c r="Z117" s="290"/>
      <c r="AA117" s="290"/>
      <c r="AB117" s="276"/>
      <c r="AC117" s="290"/>
      <c r="AD117" s="278" t="str">
        <f t="shared" si="27"/>
        <v>#REF!</v>
      </c>
      <c r="AE117" s="278"/>
      <c r="AF117" s="278"/>
      <c r="AG117" s="278"/>
    </row>
    <row r="118" ht="15.0" customHeight="1">
      <c r="A118" s="257">
        <v>60.0</v>
      </c>
      <c r="B118" s="258" t="s">
        <v>7081</v>
      </c>
      <c r="C118" s="259" t="s">
        <v>7082</v>
      </c>
      <c r="D118" s="257" t="s">
        <v>6495</v>
      </c>
      <c r="E118" s="257" t="s">
        <v>6495</v>
      </c>
      <c r="F118" s="257" t="s">
        <v>6497</v>
      </c>
      <c r="G118" s="260" t="s">
        <v>7083</v>
      </c>
      <c r="H118" s="257" t="s">
        <v>6500</v>
      </c>
      <c r="I118" s="260" t="s">
        <v>6502</v>
      </c>
      <c r="J118" s="260">
        <v>16.0</v>
      </c>
      <c r="K118" s="260">
        <v>8.0</v>
      </c>
      <c r="L118" s="314">
        <f t="shared" si="1"/>
        <v>8</v>
      </c>
      <c r="M118" s="270">
        <f t="shared" si="29"/>
        <v>512</v>
      </c>
      <c r="N118" s="272">
        <v>440.0</v>
      </c>
      <c r="O118" s="272" t="str">
        <f t="shared" si="3"/>
        <v>#REF!</v>
      </c>
      <c r="P118" s="257" t="s">
        <v>7084</v>
      </c>
      <c r="Q118" s="257" t="s">
        <v>6578</v>
      </c>
      <c r="R118" s="260" t="s">
        <v>179</v>
      </c>
      <c r="S118" s="275" t="s">
        <v>6860</v>
      </c>
      <c r="T118" s="257" t="s">
        <v>6622</v>
      </c>
      <c r="U118" s="276"/>
      <c r="V118" s="276" t="str">
        <f t="shared" si="4"/>
        <v>#REF!</v>
      </c>
      <c r="W118" s="277" t="s">
        <v>6611</v>
      </c>
      <c r="X118" s="276"/>
      <c r="Y118" s="285" t="s">
        <v>6612</v>
      </c>
      <c r="Z118" s="276"/>
      <c r="AA118" s="276"/>
      <c r="AB118" s="276"/>
      <c r="AC118" s="276"/>
      <c r="AD118" s="278" t="str">
        <f t="shared" si="27"/>
        <v>#REF!</v>
      </c>
      <c r="AE118" s="278"/>
      <c r="AF118" s="278"/>
      <c r="AG118" s="278"/>
    </row>
    <row r="119" ht="15.0" customHeight="1">
      <c r="A119" s="257">
        <v>52.0</v>
      </c>
      <c r="B119" s="286" t="s">
        <v>7085</v>
      </c>
      <c r="C119" s="259" t="s">
        <v>3462</v>
      </c>
      <c r="D119" s="260" t="s">
        <v>6614</v>
      </c>
      <c r="E119" s="257" t="s">
        <v>6614</v>
      </c>
      <c r="F119" s="257" t="s">
        <v>6497</v>
      </c>
      <c r="G119" s="260" t="s">
        <v>7086</v>
      </c>
      <c r="H119" s="257" t="s">
        <v>6644</v>
      </c>
      <c r="I119" s="260" t="s">
        <v>6605</v>
      </c>
      <c r="J119" s="260">
        <v>8.0</v>
      </c>
      <c r="K119" s="260">
        <v>5.0</v>
      </c>
      <c r="L119" s="299">
        <f t="shared" si="1"/>
        <v>3</v>
      </c>
      <c r="M119" s="270">
        <f t="shared" si="29"/>
        <v>256</v>
      </c>
      <c r="N119" s="287">
        <f>IFERROR(__xludf.DUMMYFUNCTION("vlookup(B119,IMPORTRANGE(""https://docs.google.com/spreadsheets/d/1bZVByh9r_TcDUVJKUPs-pmPVUS3tjRZJULNBLGlUjAE/edit#gid=320297363"",""DATA HC OLT!A2:c300""),2,0)"),344.0)</f>
        <v>344</v>
      </c>
      <c r="O119" s="272" t="str">
        <f t="shared" si="3"/>
        <v>#REF!</v>
      </c>
      <c r="P119" s="257" t="s">
        <v>7087</v>
      </c>
      <c r="Q119" s="257" t="s">
        <v>6535</v>
      </c>
      <c r="R119" s="260" t="s">
        <v>2343</v>
      </c>
      <c r="S119" s="275" t="s">
        <v>7088</v>
      </c>
      <c r="T119" s="260" t="s">
        <v>6773</v>
      </c>
      <c r="U119" s="276"/>
      <c r="V119" s="276" t="str">
        <f t="shared" si="4"/>
        <v>#REF!</v>
      </c>
      <c r="W119" s="277" t="s">
        <v>6611</v>
      </c>
      <c r="X119" s="276"/>
      <c r="Y119" s="285" t="s">
        <v>6612</v>
      </c>
      <c r="Z119" s="276"/>
      <c r="AA119" s="276"/>
      <c r="AB119" s="276"/>
      <c r="AC119" s="276"/>
      <c r="AD119" s="278" t="str">
        <f t="shared" si="27"/>
        <v>#REF!</v>
      </c>
      <c r="AE119" s="278"/>
      <c r="AF119" s="278"/>
      <c r="AG119" s="278"/>
    </row>
    <row r="120" ht="15.0" customHeight="1">
      <c r="A120" s="257">
        <v>178.0</v>
      </c>
      <c r="B120" s="258" t="s">
        <v>7090</v>
      </c>
      <c r="C120" s="259" t="s">
        <v>3238</v>
      </c>
      <c r="D120" s="257" t="s">
        <v>6569</v>
      </c>
      <c r="E120" s="257" t="s">
        <v>6602</v>
      </c>
      <c r="F120" s="257" t="s">
        <v>6659</v>
      </c>
      <c r="G120" s="315" t="s">
        <v>7091</v>
      </c>
      <c r="H120" s="257" t="s">
        <v>1605</v>
      </c>
      <c r="I120" s="260" t="s">
        <v>6605</v>
      </c>
      <c r="J120" s="257">
        <v>16.0</v>
      </c>
      <c r="K120" s="257">
        <v>15.0</v>
      </c>
      <c r="L120" s="288">
        <f t="shared" si="1"/>
        <v>1</v>
      </c>
      <c r="M120" s="270">
        <f t="shared" si="29"/>
        <v>512</v>
      </c>
      <c r="N120" s="272">
        <v>512.0</v>
      </c>
      <c r="O120" s="272" t="str">
        <f t="shared" si="3"/>
        <v>#REF!</v>
      </c>
      <c r="P120" s="257" t="s">
        <v>7092</v>
      </c>
      <c r="Q120" s="257" t="s">
        <v>6535</v>
      </c>
      <c r="R120" s="260" t="s">
        <v>358</v>
      </c>
      <c r="S120" s="275" t="s">
        <v>6650</v>
      </c>
      <c r="T120" s="260" t="s">
        <v>6749</v>
      </c>
      <c r="U120" s="290"/>
      <c r="V120" s="276" t="str">
        <f t="shared" si="4"/>
        <v>#REF!</v>
      </c>
      <c r="W120" s="277" t="s">
        <v>6611</v>
      </c>
      <c r="X120" s="290"/>
      <c r="Y120" s="285" t="s">
        <v>6612</v>
      </c>
      <c r="Z120" s="290"/>
      <c r="AA120" s="290"/>
      <c r="AB120" s="276"/>
      <c r="AC120" s="290"/>
      <c r="AD120" s="278" t="str">
        <f t="shared" si="27"/>
        <v>#REF!</v>
      </c>
      <c r="AE120" s="278"/>
      <c r="AF120" s="278"/>
      <c r="AG120" s="278"/>
    </row>
    <row r="121" ht="15.0" customHeight="1">
      <c r="A121" s="257">
        <v>246.0</v>
      </c>
      <c r="B121" s="258" t="s">
        <v>7093</v>
      </c>
      <c r="C121" s="259" t="s">
        <v>2897</v>
      </c>
      <c r="D121" s="257" t="s">
        <v>6569</v>
      </c>
      <c r="E121" s="257" t="s">
        <v>6602</v>
      </c>
      <c r="F121" s="257" t="s">
        <v>6659</v>
      </c>
      <c r="G121" s="257" t="s">
        <v>7094</v>
      </c>
      <c r="H121" s="257" t="s">
        <v>1605</v>
      </c>
      <c r="I121" s="260" t="s">
        <v>6605</v>
      </c>
      <c r="J121" s="257">
        <v>16.0</v>
      </c>
      <c r="K121" s="257">
        <v>15.0</v>
      </c>
      <c r="L121" s="288">
        <f t="shared" si="1"/>
        <v>1</v>
      </c>
      <c r="M121" s="272">
        <v>512.0</v>
      </c>
      <c r="N121" s="272">
        <v>512.0</v>
      </c>
      <c r="O121" s="272" t="str">
        <f t="shared" si="3"/>
        <v>#REF!</v>
      </c>
      <c r="P121" s="257" t="s">
        <v>7095</v>
      </c>
      <c r="Q121" s="257" t="s">
        <v>6535</v>
      </c>
      <c r="R121" s="260" t="s">
        <v>358</v>
      </c>
      <c r="S121" s="275" t="s">
        <v>6650</v>
      </c>
      <c r="T121" s="260" t="s">
        <v>6675</v>
      </c>
      <c r="U121" s="290"/>
      <c r="V121" s="276" t="str">
        <f t="shared" si="4"/>
        <v>#REF!</v>
      </c>
      <c r="W121" s="277" t="s">
        <v>6611</v>
      </c>
      <c r="X121" s="290"/>
      <c r="Y121" s="285" t="s">
        <v>6612</v>
      </c>
      <c r="Z121" s="290"/>
      <c r="AA121" s="290"/>
      <c r="AB121" s="276"/>
      <c r="AC121" s="290"/>
      <c r="AD121" s="278" t="str">
        <f t="shared" si="27"/>
        <v>#REF!</v>
      </c>
      <c r="AE121" s="278"/>
      <c r="AF121" s="278"/>
      <c r="AG121" s="278"/>
    </row>
    <row r="122" ht="15.0" customHeight="1">
      <c r="A122" s="257">
        <v>62.0</v>
      </c>
      <c r="B122" s="258" t="s">
        <v>7096</v>
      </c>
      <c r="C122" s="259" t="s">
        <v>1401</v>
      </c>
      <c r="D122" s="257" t="s">
        <v>6495</v>
      </c>
      <c r="E122" s="257" t="s">
        <v>6495</v>
      </c>
      <c r="F122" s="257" t="s">
        <v>6497</v>
      </c>
      <c r="G122" s="260" t="s">
        <v>7083</v>
      </c>
      <c r="H122" s="257" t="s">
        <v>6500</v>
      </c>
      <c r="I122" s="260" t="s">
        <v>6502</v>
      </c>
      <c r="J122" s="260">
        <v>8.0</v>
      </c>
      <c r="K122" s="260">
        <v>8.0</v>
      </c>
      <c r="L122" s="283">
        <f t="shared" si="1"/>
        <v>0</v>
      </c>
      <c r="M122" s="270">
        <f t="shared" ref="M122:M123" si="30">IF(J122=8,256,IF(J122=16,512,IF(J122=32,1024,IF(J122=4,124))))</f>
        <v>256</v>
      </c>
      <c r="N122" s="272">
        <v>464.0</v>
      </c>
      <c r="O122" s="272" t="str">
        <f t="shared" si="3"/>
        <v>#REF!</v>
      </c>
      <c r="P122" s="257" t="s">
        <v>7097</v>
      </c>
      <c r="Q122" s="257" t="s">
        <v>6578</v>
      </c>
      <c r="R122" s="260" t="s">
        <v>179</v>
      </c>
      <c r="S122" s="291" t="s">
        <v>7098</v>
      </c>
      <c r="T122" s="257" t="s">
        <v>7062</v>
      </c>
      <c r="U122" s="276"/>
      <c r="V122" s="276" t="str">
        <f t="shared" si="4"/>
        <v>#REF!</v>
      </c>
      <c r="W122" s="277"/>
      <c r="X122" s="276"/>
      <c r="Y122" s="276"/>
      <c r="Z122" s="276"/>
      <c r="AA122" s="276"/>
      <c r="AB122" s="276"/>
      <c r="AC122" s="276"/>
      <c r="AD122" s="278" t="str">
        <f t="shared" si="27"/>
        <v>#REF!</v>
      </c>
      <c r="AE122" s="278"/>
      <c r="AF122" s="278"/>
      <c r="AG122" s="278"/>
    </row>
    <row r="123" ht="15.0" customHeight="1">
      <c r="A123" s="257">
        <v>42.0</v>
      </c>
      <c r="B123" s="286" t="s">
        <v>7099</v>
      </c>
      <c r="C123" s="259" t="s">
        <v>3557</v>
      </c>
      <c r="D123" s="260" t="s">
        <v>6614</v>
      </c>
      <c r="E123" s="257" t="s">
        <v>7100</v>
      </c>
      <c r="F123" s="257" t="s">
        <v>6497</v>
      </c>
      <c r="G123" s="260" t="s">
        <v>7101</v>
      </c>
      <c r="H123" s="257" t="s">
        <v>6631</v>
      </c>
      <c r="I123" s="260" t="s">
        <v>6502</v>
      </c>
      <c r="J123" s="260">
        <v>16.0</v>
      </c>
      <c r="K123" s="260">
        <v>9.0</v>
      </c>
      <c r="L123" s="261">
        <f t="shared" si="1"/>
        <v>7</v>
      </c>
      <c r="M123" s="270">
        <f t="shared" si="30"/>
        <v>512</v>
      </c>
      <c r="N123" s="287">
        <f>IFERROR(__xludf.DUMMYFUNCTION("vlookup(B123,IMPORTRANGE(""https://docs.google.com/spreadsheets/d/1bZVByh9r_TcDUVJKUPs-pmPVUS3tjRZJULNBLGlUjAE/edit#gid=320297363"",""DATA HC OLT!A2:c300""),2,0)"),432.0)</f>
        <v>432</v>
      </c>
      <c r="O123" s="272" t="str">
        <f t="shared" si="3"/>
        <v>#REF!</v>
      </c>
      <c r="P123" s="257" t="s">
        <v>7102</v>
      </c>
      <c r="Q123" s="257" t="s">
        <v>6578</v>
      </c>
      <c r="R123" s="260" t="s">
        <v>150</v>
      </c>
      <c r="S123" s="275" t="s">
        <v>7103</v>
      </c>
      <c r="T123" s="260" t="s">
        <v>6627</v>
      </c>
      <c r="U123" s="260" t="s">
        <v>6236</v>
      </c>
      <c r="V123" s="276" t="str">
        <f t="shared" si="4"/>
        <v>#REF!</v>
      </c>
      <c r="W123" s="277"/>
      <c r="X123" s="260"/>
      <c r="Y123" s="260"/>
      <c r="Z123" s="260"/>
      <c r="AA123" s="260"/>
      <c r="AB123" s="276"/>
      <c r="AC123" s="260"/>
      <c r="AD123" s="278" t="str">
        <f t="shared" si="27"/>
        <v>#REF!</v>
      </c>
      <c r="AE123" s="278"/>
      <c r="AF123" s="278"/>
      <c r="AG123" s="278"/>
    </row>
    <row r="124" ht="15.0" customHeight="1">
      <c r="A124" s="257">
        <v>261.0</v>
      </c>
      <c r="B124" s="258" t="s">
        <v>7104</v>
      </c>
      <c r="C124" s="259" t="s">
        <v>3504</v>
      </c>
      <c r="D124" s="257" t="s">
        <v>6569</v>
      </c>
      <c r="E124" s="260" t="s">
        <v>6602</v>
      </c>
      <c r="F124" s="257" t="s">
        <v>6659</v>
      </c>
      <c r="G124" s="260" t="s">
        <v>7106</v>
      </c>
      <c r="H124" s="257" t="s">
        <v>1605</v>
      </c>
      <c r="I124" s="260" t="s">
        <v>6605</v>
      </c>
      <c r="J124" s="260">
        <v>16.0</v>
      </c>
      <c r="K124" s="260">
        <v>15.0</v>
      </c>
      <c r="L124" s="288">
        <f t="shared" si="1"/>
        <v>1</v>
      </c>
      <c r="M124" s="270">
        <v>512.0</v>
      </c>
      <c r="N124" s="272">
        <v>512.0</v>
      </c>
      <c r="O124" s="272" t="str">
        <f t="shared" si="3"/>
        <v>#REF!</v>
      </c>
      <c r="P124" s="257" t="s">
        <v>7107</v>
      </c>
      <c r="Q124" s="257" t="s">
        <v>6535</v>
      </c>
      <c r="R124" s="260" t="s">
        <v>358</v>
      </c>
      <c r="S124" s="275" t="s">
        <v>6973</v>
      </c>
      <c r="T124" s="260" t="s">
        <v>6627</v>
      </c>
      <c r="U124" s="276"/>
      <c r="V124" s="276" t="str">
        <f t="shared" si="4"/>
        <v>#REF!</v>
      </c>
      <c r="W124" s="277" t="s">
        <v>6611</v>
      </c>
      <c r="X124" s="276"/>
      <c r="Y124" s="285" t="s">
        <v>6612</v>
      </c>
      <c r="Z124" s="276"/>
      <c r="AA124" s="276"/>
      <c r="AB124" s="276"/>
      <c r="AC124" s="276"/>
      <c r="AD124" s="278" t="str">
        <f t="shared" si="27"/>
        <v>#REF!</v>
      </c>
      <c r="AE124" s="278"/>
      <c r="AF124" s="278"/>
      <c r="AG124" s="278"/>
    </row>
    <row r="125" ht="15.0" customHeight="1">
      <c r="A125" s="257">
        <v>193.0</v>
      </c>
      <c r="B125" s="286" t="s">
        <v>7108</v>
      </c>
      <c r="C125" s="259" t="s">
        <v>3174</v>
      </c>
      <c r="D125" s="260" t="s">
        <v>6614</v>
      </c>
      <c r="E125" s="257" t="s">
        <v>6714</v>
      </c>
      <c r="F125" s="257" t="s">
        <v>6664</v>
      </c>
      <c r="G125" s="257" t="s">
        <v>7109</v>
      </c>
      <c r="H125" s="257" t="s">
        <v>1605</v>
      </c>
      <c r="I125" s="260" t="s">
        <v>6502</v>
      </c>
      <c r="J125" s="260">
        <v>16.0</v>
      </c>
      <c r="K125" s="260">
        <v>15.0</v>
      </c>
      <c r="L125" s="288">
        <f t="shared" si="1"/>
        <v>1</v>
      </c>
      <c r="M125" s="270">
        <f t="shared" ref="M125:M127" si="31">IF(J125=8,256,IF(J125=16,512,IF(J125=32,1024,IF(J125=4,124))))</f>
        <v>512</v>
      </c>
      <c r="N125" s="287">
        <f>IFERROR(__xludf.DUMMYFUNCTION("vlookup(B125,IMPORTRANGE(""https://docs.google.com/spreadsheets/d/1bZVByh9r_TcDUVJKUPs-pmPVUS3tjRZJULNBLGlUjAE/edit#gid=320297363"",""DATA HC OLT!A2:c300""),2,0)"),504.0)</f>
        <v>504</v>
      </c>
      <c r="O125" s="272" t="str">
        <f t="shared" si="3"/>
        <v>#REF!</v>
      </c>
      <c r="P125" s="257" t="s">
        <v>7110</v>
      </c>
      <c r="Q125" s="257" t="s">
        <v>6535</v>
      </c>
      <c r="R125" s="260" t="s">
        <v>358</v>
      </c>
      <c r="S125" s="316" t="s">
        <v>7078</v>
      </c>
      <c r="T125" s="311" t="s">
        <v>7111</v>
      </c>
      <c r="U125" s="260" t="s">
        <v>6236</v>
      </c>
      <c r="V125" s="276" t="str">
        <f t="shared" si="4"/>
        <v>#REF!</v>
      </c>
      <c r="W125" s="277" t="s">
        <v>6611</v>
      </c>
      <c r="X125" s="260"/>
      <c r="Y125" s="285" t="s">
        <v>6612</v>
      </c>
      <c r="Z125" s="260"/>
      <c r="AA125" s="260"/>
      <c r="AB125" s="276"/>
      <c r="AC125" s="260"/>
      <c r="AD125" s="278" t="str">
        <f t="shared" si="27"/>
        <v>#REF!</v>
      </c>
      <c r="AE125" s="278"/>
      <c r="AF125" s="278"/>
      <c r="AG125" s="278"/>
    </row>
    <row r="126" ht="15.0" customHeight="1">
      <c r="A126" s="257">
        <v>210.0</v>
      </c>
      <c r="B126" s="286" t="s">
        <v>7112</v>
      </c>
      <c r="C126" s="259" t="s">
        <v>3306</v>
      </c>
      <c r="D126" s="260" t="s">
        <v>6614</v>
      </c>
      <c r="E126" s="257" t="s">
        <v>7113</v>
      </c>
      <c r="F126" s="257" t="s">
        <v>6664</v>
      </c>
      <c r="G126" s="257" t="s">
        <v>7114</v>
      </c>
      <c r="H126" s="257" t="s">
        <v>1605</v>
      </c>
      <c r="I126" s="260" t="s">
        <v>6502</v>
      </c>
      <c r="J126" s="260">
        <v>16.0</v>
      </c>
      <c r="K126" s="257">
        <v>15.0</v>
      </c>
      <c r="L126" s="288">
        <f t="shared" si="1"/>
        <v>1</v>
      </c>
      <c r="M126" s="270">
        <f t="shared" si="31"/>
        <v>512</v>
      </c>
      <c r="N126" s="287">
        <f>IFERROR(__xludf.DUMMYFUNCTION("vlookup(B126,IMPORTRANGE(""https://docs.google.com/spreadsheets/d/1bZVByh9r_TcDUVJKUPs-pmPVUS3tjRZJULNBLGlUjAE/edit#gid=320297363"",""DATA HC OLT!A2:c300""),2,0)"),504.0)</f>
        <v>504</v>
      </c>
      <c r="O126" s="272" t="str">
        <f t="shared" si="3"/>
        <v>#REF!</v>
      </c>
      <c r="P126" s="257" t="s">
        <v>7115</v>
      </c>
      <c r="Q126" s="257" t="s">
        <v>6535</v>
      </c>
      <c r="R126" s="260" t="s">
        <v>358</v>
      </c>
      <c r="S126" s="275" t="s">
        <v>7116</v>
      </c>
      <c r="T126" s="260" t="s">
        <v>6698</v>
      </c>
      <c r="U126" s="260" t="s">
        <v>6236</v>
      </c>
      <c r="V126" s="276" t="str">
        <f t="shared" si="4"/>
        <v>#REF!</v>
      </c>
      <c r="W126" s="277" t="s">
        <v>6611</v>
      </c>
      <c r="X126" s="260"/>
      <c r="Y126" s="285" t="s">
        <v>6612</v>
      </c>
      <c r="Z126" s="260"/>
      <c r="AA126" s="260"/>
      <c r="AB126" s="276"/>
      <c r="AC126" s="260"/>
      <c r="AD126" s="278" t="str">
        <f t="shared" si="27"/>
        <v>#REF!</v>
      </c>
      <c r="AE126" s="278"/>
      <c r="AF126" s="278"/>
      <c r="AG126" s="278"/>
    </row>
    <row r="127" ht="15.0" customHeight="1">
      <c r="A127" s="257">
        <v>160.0</v>
      </c>
      <c r="B127" s="258" t="s">
        <v>5878</v>
      </c>
      <c r="C127" s="259" t="s">
        <v>7117</v>
      </c>
      <c r="D127" s="257" t="s">
        <v>6569</v>
      </c>
      <c r="E127" s="257" t="s">
        <v>6671</v>
      </c>
      <c r="F127" s="257" t="s">
        <v>6664</v>
      </c>
      <c r="G127" s="257" t="s">
        <v>7118</v>
      </c>
      <c r="H127" s="257" t="s">
        <v>1605</v>
      </c>
      <c r="I127" s="260" t="s">
        <v>6605</v>
      </c>
      <c r="J127" s="257">
        <v>16.0</v>
      </c>
      <c r="K127" s="257">
        <v>15.0</v>
      </c>
      <c r="L127" s="288">
        <f t="shared" si="1"/>
        <v>1</v>
      </c>
      <c r="M127" s="270">
        <f t="shared" si="31"/>
        <v>512</v>
      </c>
      <c r="N127" s="272">
        <v>512.0</v>
      </c>
      <c r="O127" s="272" t="str">
        <f t="shared" si="3"/>
        <v>#REF!</v>
      </c>
      <c r="P127" s="257" t="s">
        <v>7119</v>
      </c>
      <c r="Q127" s="257" t="s">
        <v>6535</v>
      </c>
      <c r="R127" s="260" t="s">
        <v>358</v>
      </c>
      <c r="S127" s="275" t="s">
        <v>6766</v>
      </c>
      <c r="T127" s="260" t="s">
        <v>6769</v>
      </c>
      <c r="U127" s="290"/>
      <c r="V127" s="276" t="str">
        <f t="shared" si="4"/>
        <v>#REF!</v>
      </c>
      <c r="W127" s="277" t="s">
        <v>6611</v>
      </c>
      <c r="X127" s="290"/>
      <c r="Y127" s="285" t="s">
        <v>6612</v>
      </c>
      <c r="Z127" s="290"/>
      <c r="AA127" s="290"/>
      <c r="AB127" s="276"/>
      <c r="AC127" s="290"/>
      <c r="AD127" s="278" t="str">
        <f t="shared" si="27"/>
        <v>#REF!</v>
      </c>
      <c r="AE127" s="278"/>
      <c r="AF127" s="278"/>
      <c r="AG127" s="278"/>
    </row>
    <row r="128" ht="15.0" customHeight="1">
      <c r="A128" s="257">
        <v>511.0</v>
      </c>
      <c r="B128" s="310" t="s">
        <v>7121</v>
      </c>
      <c r="C128" s="317" t="s">
        <v>3778</v>
      </c>
      <c r="D128" s="260" t="s">
        <v>6495</v>
      </c>
      <c r="E128" s="260" t="s">
        <v>6690</v>
      </c>
      <c r="F128" s="260" t="s">
        <v>6497</v>
      </c>
      <c r="G128" s="260" t="s">
        <v>5575</v>
      </c>
      <c r="H128" s="260" t="s">
        <v>7122</v>
      </c>
      <c r="I128" s="260" t="s">
        <v>6605</v>
      </c>
      <c r="J128" s="260">
        <v>16.0</v>
      </c>
      <c r="K128" s="260">
        <v>16.0</v>
      </c>
      <c r="L128" s="283">
        <f t="shared" si="1"/>
        <v>0</v>
      </c>
      <c r="M128" s="284">
        <v>512.0</v>
      </c>
      <c r="N128" s="270">
        <v>576.0</v>
      </c>
      <c r="O128" s="272" t="str">
        <f t="shared" si="3"/>
        <v>#REF!</v>
      </c>
      <c r="P128" s="260" t="s">
        <v>7123</v>
      </c>
      <c r="Q128" s="257" t="s">
        <v>6535</v>
      </c>
      <c r="R128" s="260" t="s">
        <v>2343</v>
      </c>
      <c r="S128" s="275" t="s">
        <v>6693</v>
      </c>
      <c r="T128" s="260" t="s">
        <v>6773</v>
      </c>
      <c r="U128" s="276"/>
      <c r="V128" s="276" t="str">
        <f t="shared" si="4"/>
        <v>#REF!</v>
      </c>
      <c r="W128" s="277" t="s">
        <v>6611</v>
      </c>
      <c r="X128" s="276"/>
      <c r="Y128" s="285" t="s">
        <v>6683</v>
      </c>
      <c r="Z128" s="276"/>
      <c r="AA128" s="276"/>
      <c r="AB128" s="276" t="s">
        <v>61</v>
      </c>
      <c r="AC128" s="276"/>
      <c r="AD128" s="278" t="str">
        <f t="shared" si="27"/>
        <v>#REF!</v>
      </c>
      <c r="AE128" s="282"/>
      <c r="AF128" s="282"/>
      <c r="AG128" s="282"/>
    </row>
    <row r="129" ht="15.0" customHeight="1">
      <c r="A129" s="257">
        <v>156.0</v>
      </c>
      <c r="B129" s="258" t="s">
        <v>7124</v>
      </c>
      <c r="C129" s="295" t="s">
        <v>3131</v>
      </c>
      <c r="D129" s="257" t="s">
        <v>6569</v>
      </c>
      <c r="E129" s="257" t="s">
        <v>6602</v>
      </c>
      <c r="F129" s="257" t="s">
        <v>6659</v>
      </c>
      <c r="G129" s="257" t="s">
        <v>7125</v>
      </c>
      <c r="H129" s="257" t="s">
        <v>1605</v>
      </c>
      <c r="I129" s="260" t="s">
        <v>6605</v>
      </c>
      <c r="J129" s="257">
        <v>16.0</v>
      </c>
      <c r="K129" s="257">
        <v>15.0</v>
      </c>
      <c r="L129" s="288">
        <f t="shared" si="1"/>
        <v>1</v>
      </c>
      <c r="M129" s="270">
        <f>IF(J129=8,256,IF(J129=16,512,IF(J129=32,1024,IF(J129=4,124))))</f>
        <v>512</v>
      </c>
      <c r="N129" s="272">
        <v>512.0</v>
      </c>
      <c r="O129" s="272" t="str">
        <f t="shared" si="3"/>
        <v>#REF!</v>
      </c>
      <c r="P129" s="257" t="s">
        <v>7126</v>
      </c>
      <c r="Q129" s="257" t="s">
        <v>6578</v>
      </c>
      <c r="R129" s="260" t="s">
        <v>1641</v>
      </c>
      <c r="S129" s="275" t="s">
        <v>6650</v>
      </c>
      <c r="T129" s="260" t="s">
        <v>6779</v>
      </c>
      <c r="U129" s="290"/>
      <c r="V129" s="276" t="str">
        <f t="shared" si="4"/>
        <v>#REF!</v>
      </c>
      <c r="W129" s="277"/>
      <c r="X129" s="290"/>
      <c r="Y129" s="290"/>
      <c r="Z129" s="290"/>
      <c r="AA129" s="290"/>
      <c r="AB129" s="276"/>
      <c r="AC129" s="290"/>
      <c r="AD129" s="278" t="str">
        <f t="shared" si="27"/>
        <v>#REF!</v>
      </c>
      <c r="AE129" s="278"/>
      <c r="AF129" s="278"/>
      <c r="AG129" s="278"/>
    </row>
    <row r="130" ht="15.0" customHeight="1">
      <c r="A130" s="257">
        <v>468.0</v>
      </c>
      <c r="B130" s="258" t="s">
        <v>7127</v>
      </c>
      <c r="C130" s="259" t="s">
        <v>7128</v>
      </c>
      <c r="D130" s="260" t="s">
        <v>6569</v>
      </c>
      <c r="E130" s="260" t="s">
        <v>6602</v>
      </c>
      <c r="F130" s="260" t="s">
        <v>6992</v>
      </c>
      <c r="G130" s="318" t="s">
        <v>7129</v>
      </c>
      <c r="H130" s="260" t="s">
        <v>1605</v>
      </c>
      <c r="I130" s="260" t="s">
        <v>6605</v>
      </c>
      <c r="J130" s="260">
        <v>16.0</v>
      </c>
      <c r="K130" s="260">
        <v>14.0</v>
      </c>
      <c r="L130" s="289">
        <f t="shared" si="1"/>
        <v>2</v>
      </c>
      <c r="M130" s="270">
        <v>512.0</v>
      </c>
      <c r="N130" s="272">
        <v>512.0</v>
      </c>
      <c r="O130" s="272" t="str">
        <f t="shared" si="3"/>
        <v>#REF!</v>
      </c>
      <c r="P130" s="260" t="s">
        <v>7130</v>
      </c>
      <c r="Q130" s="257" t="s">
        <v>6535</v>
      </c>
      <c r="R130" s="260" t="s">
        <v>358</v>
      </c>
      <c r="S130" s="275" t="s">
        <v>6841</v>
      </c>
      <c r="T130" s="260" t="s">
        <v>6769</v>
      </c>
      <c r="U130" s="276"/>
      <c r="V130" s="276" t="str">
        <f t="shared" si="4"/>
        <v>#REF!</v>
      </c>
      <c r="W130" s="277" t="s">
        <v>6611</v>
      </c>
      <c r="X130" s="276"/>
      <c r="Y130" s="285" t="s">
        <v>6612</v>
      </c>
      <c r="Z130" s="276"/>
      <c r="AA130" s="276"/>
      <c r="AB130" s="276"/>
      <c r="AC130" s="276"/>
      <c r="AD130" s="278" t="str">
        <f t="shared" si="27"/>
        <v>#REF!</v>
      </c>
      <c r="AE130" s="278"/>
      <c r="AF130" s="278"/>
      <c r="AG130" s="278"/>
    </row>
    <row r="131" ht="15.0" customHeight="1">
      <c r="A131" s="257">
        <v>139.0</v>
      </c>
      <c r="B131" s="258" t="s">
        <v>7131</v>
      </c>
      <c r="C131" s="259" t="s">
        <v>3203</v>
      </c>
      <c r="D131" s="257" t="s">
        <v>6495</v>
      </c>
      <c r="E131" s="257" t="s">
        <v>6862</v>
      </c>
      <c r="F131" s="257" t="s">
        <v>6664</v>
      </c>
      <c r="G131" s="260" t="s">
        <v>7132</v>
      </c>
      <c r="H131" s="257" t="s">
        <v>1605</v>
      </c>
      <c r="I131" s="257" t="s">
        <v>6502</v>
      </c>
      <c r="J131" s="257">
        <v>16.0</v>
      </c>
      <c r="K131" s="260">
        <v>16.0</v>
      </c>
      <c r="L131" s="283">
        <f t="shared" si="1"/>
        <v>0</v>
      </c>
      <c r="M131" s="270">
        <f>IF(J131=8,256,IF(J131=16,512,IF(J131=32,1024,IF(J131=4,124))))</f>
        <v>512</v>
      </c>
      <c r="N131" s="272">
        <v>600.0</v>
      </c>
      <c r="O131" s="272" t="str">
        <f t="shared" si="3"/>
        <v>#REF!</v>
      </c>
      <c r="P131" s="257" t="s">
        <v>7133</v>
      </c>
      <c r="Q131" s="257" t="s">
        <v>6535</v>
      </c>
      <c r="R131" s="260" t="s">
        <v>358</v>
      </c>
      <c r="S131" s="275" t="s">
        <v>6865</v>
      </c>
      <c r="T131" s="260" t="s">
        <v>6769</v>
      </c>
      <c r="U131" s="276"/>
      <c r="V131" s="276" t="str">
        <f t="shared" si="4"/>
        <v>#REF!</v>
      </c>
      <c r="W131" s="277" t="s">
        <v>6611</v>
      </c>
      <c r="X131" s="276"/>
      <c r="Y131" s="285" t="s">
        <v>6612</v>
      </c>
      <c r="Z131" s="276"/>
      <c r="AA131" s="276"/>
      <c r="AB131" s="276"/>
      <c r="AC131" s="276"/>
      <c r="AD131" s="278" t="str">
        <f t="shared" si="27"/>
        <v>#REF!</v>
      </c>
      <c r="AE131" s="278"/>
      <c r="AF131" s="278"/>
      <c r="AG131" s="278"/>
    </row>
    <row r="132" ht="15.0" customHeight="1">
      <c r="A132" s="257">
        <v>256.0</v>
      </c>
      <c r="B132" s="258" t="s">
        <v>7134</v>
      </c>
      <c r="C132" s="259" t="s">
        <v>3420</v>
      </c>
      <c r="D132" s="257" t="s">
        <v>6569</v>
      </c>
      <c r="E132" s="260" t="s">
        <v>6602</v>
      </c>
      <c r="F132" s="257" t="s">
        <v>6659</v>
      </c>
      <c r="G132" s="260" t="s">
        <v>7135</v>
      </c>
      <c r="H132" s="257" t="s">
        <v>1605</v>
      </c>
      <c r="I132" s="260" t="s">
        <v>6605</v>
      </c>
      <c r="J132" s="260">
        <v>16.0</v>
      </c>
      <c r="K132" s="260">
        <v>16.0</v>
      </c>
      <c r="L132" s="283">
        <f t="shared" si="1"/>
        <v>0</v>
      </c>
      <c r="M132" s="272">
        <v>512.0</v>
      </c>
      <c r="N132" s="272">
        <v>512.0</v>
      </c>
      <c r="O132" s="272" t="str">
        <f t="shared" si="3"/>
        <v>#REF!</v>
      </c>
      <c r="P132" s="260" t="s">
        <v>7137</v>
      </c>
      <c r="Q132" s="257" t="s">
        <v>6535</v>
      </c>
      <c r="R132" s="260" t="s">
        <v>358</v>
      </c>
      <c r="S132" s="275" t="s">
        <v>6950</v>
      </c>
      <c r="T132" s="260" t="s">
        <v>6694</v>
      </c>
      <c r="U132" s="276"/>
      <c r="V132" s="276" t="str">
        <f t="shared" si="4"/>
        <v>#REF!</v>
      </c>
      <c r="W132" s="277" t="s">
        <v>6611</v>
      </c>
      <c r="X132" s="276"/>
      <c r="Y132" s="285" t="s">
        <v>6612</v>
      </c>
      <c r="Z132" s="276"/>
      <c r="AA132" s="276"/>
      <c r="AB132" s="276"/>
      <c r="AC132" s="276"/>
      <c r="AD132" s="278" t="str">
        <f t="shared" si="27"/>
        <v>#REF!</v>
      </c>
      <c r="AE132" s="278"/>
      <c r="AF132" s="278"/>
      <c r="AG132" s="278"/>
    </row>
    <row r="133" ht="15.0" customHeight="1">
      <c r="A133" s="257">
        <v>25.0</v>
      </c>
      <c r="B133" s="258" t="s">
        <v>7138</v>
      </c>
      <c r="C133" s="259" t="s">
        <v>7139</v>
      </c>
      <c r="D133" s="257" t="s">
        <v>6569</v>
      </c>
      <c r="E133" s="257" t="s">
        <v>6602</v>
      </c>
      <c r="F133" s="257" t="s">
        <v>6497</v>
      </c>
      <c r="G133" s="260" t="s">
        <v>7140</v>
      </c>
      <c r="H133" s="257" t="s">
        <v>6644</v>
      </c>
      <c r="I133" s="260" t="s">
        <v>6502</v>
      </c>
      <c r="J133" s="260">
        <v>8.0</v>
      </c>
      <c r="K133" s="260">
        <v>8.0</v>
      </c>
      <c r="L133" s="283">
        <f t="shared" si="1"/>
        <v>0</v>
      </c>
      <c r="M133" s="270">
        <f t="shared" ref="M133:M134" si="32">IF(J133=8,256,IF(J133=16,512,IF(J133=32,1024,IF(J133=4,124))))</f>
        <v>256</v>
      </c>
      <c r="N133" s="272">
        <v>408.0</v>
      </c>
      <c r="O133" s="272" t="str">
        <f t="shared" si="3"/>
        <v>#REF!</v>
      </c>
      <c r="P133" s="257" t="s">
        <v>7141</v>
      </c>
      <c r="Q133" s="257" t="s">
        <v>6578</v>
      </c>
      <c r="R133" s="260" t="s">
        <v>440</v>
      </c>
      <c r="S133" s="275" t="s">
        <v>6799</v>
      </c>
      <c r="T133" s="260" t="s">
        <v>6996</v>
      </c>
      <c r="U133" s="276"/>
      <c r="V133" s="276" t="str">
        <f t="shared" si="4"/>
        <v>#REF!</v>
      </c>
      <c r="W133" s="277"/>
      <c r="X133" s="276"/>
      <c r="Y133" s="276"/>
      <c r="Z133" s="276"/>
      <c r="AA133" s="276"/>
      <c r="AB133" s="276"/>
      <c r="AC133" s="276"/>
      <c r="AD133" s="278" t="str">
        <f t="shared" si="27"/>
        <v>#REF!</v>
      </c>
      <c r="AE133" s="282"/>
      <c r="AF133" s="282"/>
      <c r="AG133" s="282"/>
    </row>
    <row r="134" ht="15.0" customHeight="1">
      <c r="A134" s="257">
        <v>169.0</v>
      </c>
      <c r="B134" s="286" t="s">
        <v>5763</v>
      </c>
      <c r="C134" s="259" t="s">
        <v>3295</v>
      </c>
      <c r="D134" s="260" t="s">
        <v>6614</v>
      </c>
      <c r="E134" s="257" t="s">
        <v>6614</v>
      </c>
      <c r="F134" s="257" t="s">
        <v>6659</v>
      </c>
      <c r="G134" s="257" t="s">
        <v>7142</v>
      </c>
      <c r="H134" s="257" t="s">
        <v>1605</v>
      </c>
      <c r="I134" s="260" t="s">
        <v>6502</v>
      </c>
      <c r="J134" s="257">
        <v>16.0</v>
      </c>
      <c r="K134" s="257">
        <v>14.0</v>
      </c>
      <c r="L134" s="289">
        <f t="shared" si="1"/>
        <v>2</v>
      </c>
      <c r="M134" s="270">
        <f t="shared" si="32"/>
        <v>512</v>
      </c>
      <c r="N134" s="287">
        <f>IFERROR(__xludf.DUMMYFUNCTION("vlookup(B134,IMPORTRANGE(""https://docs.google.com/spreadsheets/d/1bZVByh9r_TcDUVJKUPs-pmPVUS3tjRZJULNBLGlUjAE/edit#gid=320297363"",""DATA HC OLT!A2:c300""),2,0)"),488.0)</f>
        <v>488</v>
      </c>
      <c r="O134" s="272" t="str">
        <f t="shared" si="3"/>
        <v>#REF!</v>
      </c>
      <c r="P134" s="260" t="s">
        <v>7143</v>
      </c>
      <c r="Q134" s="257" t="s">
        <v>6535</v>
      </c>
      <c r="R134" s="260" t="s">
        <v>358</v>
      </c>
      <c r="S134" s="275" t="s">
        <v>6309</v>
      </c>
      <c r="T134" s="260" t="s">
        <v>6831</v>
      </c>
      <c r="U134" s="260" t="s">
        <v>6236</v>
      </c>
      <c r="V134" s="276" t="str">
        <f t="shared" si="4"/>
        <v>#REF!</v>
      </c>
      <c r="W134" s="277" t="s">
        <v>6611</v>
      </c>
      <c r="X134" s="260"/>
      <c r="Y134" s="285" t="s">
        <v>6612</v>
      </c>
      <c r="Z134" s="260"/>
      <c r="AA134" s="260"/>
      <c r="AB134" s="276"/>
      <c r="AC134" s="260"/>
      <c r="AD134" s="278" t="str">
        <f t="shared" si="27"/>
        <v>#REF!</v>
      </c>
      <c r="AE134" s="282"/>
      <c r="AF134" s="282"/>
      <c r="AG134" s="282"/>
    </row>
    <row r="135" ht="15.0" customHeight="1">
      <c r="A135" s="257">
        <v>559.0</v>
      </c>
      <c r="B135" s="258" t="s">
        <v>7144</v>
      </c>
      <c r="C135" s="259" t="s">
        <v>4089</v>
      </c>
      <c r="D135" s="260" t="s">
        <v>6569</v>
      </c>
      <c r="E135" s="260" t="s">
        <v>6602</v>
      </c>
      <c r="F135" s="260" t="s">
        <v>6992</v>
      </c>
      <c r="G135" s="260" t="s">
        <v>7145</v>
      </c>
      <c r="H135" s="260" t="s">
        <v>1605</v>
      </c>
      <c r="I135" s="260" t="s">
        <v>6605</v>
      </c>
      <c r="J135" s="260">
        <v>16.0</v>
      </c>
      <c r="K135" s="260">
        <v>13.0</v>
      </c>
      <c r="L135" s="299">
        <f t="shared" si="1"/>
        <v>3</v>
      </c>
      <c r="M135" s="270">
        <v>512.0</v>
      </c>
      <c r="N135" s="272">
        <v>512.0</v>
      </c>
      <c r="O135" s="272" t="str">
        <f t="shared" si="3"/>
        <v>#REF!</v>
      </c>
      <c r="P135" s="260" t="s">
        <v>7146</v>
      </c>
      <c r="Q135" s="257" t="s">
        <v>6535</v>
      </c>
      <c r="R135" s="260" t="s">
        <v>440</v>
      </c>
      <c r="S135" s="275" t="s">
        <v>6876</v>
      </c>
      <c r="T135" s="260" t="s">
        <v>7147</v>
      </c>
      <c r="U135" s="276"/>
      <c r="V135" s="276" t="str">
        <f t="shared" si="4"/>
        <v>#REF!</v>
      </c>
      <c r="W135" s="277" t="s">
        <v>6611</v>
      </c>
      <c r="X135" s="276"/>
      <c r="Y135" s="285" t="s">
        <v>6612</v>
      </c>
      <c r="Z135" s="276"/>
      <c r="AA135" s="276"/>
      <c r="AB135" s="276"/>
      <c r="AC135" s="276"/>
      <c r="AD135" s="278" t="str">
        <f t="shared" si="27"/>
        <v>#REF!</v>
      </c>
      <c r="AE135" s="282"/>
      <c r="AF135" s="282"/>
      <c r="AG135" s="282"/>
    </row>
    <row r="136" ht="15.0" customHeight="1">
      <c r="A136" s="257">
        <v>189.0</v>
      </c>
      <c r="B136" s="286" t="s">
        <v>5803</v>
      </c>
      <c r="C136" s="259" t="s">
        <v>3240</v>
      </c>
      <c r="D136" s="260" t="s">
        <v>6614</v>
      </c>
      <c r="E136" s="257" t="s">
        <v>6714</v>
      </c>
      <c r="F136" s="257" t="s">
        <v>6664</v>
      </c>
      <c r="G136" s="257" t="s">
        <v>7148</v>
      </c>
      <c r="H136" s="257" t="s">
        <v>1605</v>
      </c>
      <c r="I136" s="260" t="s">
        <v>6502</v>
      </c>
      <c r="J136" s="260">
        <v>16.0</v>
      </c>
      <c r="K136" s="260">
        <v>15.0</v>
      </c>
      <c r="L136" s="288">
        <f t="shared" si="1"/>
        <v>1</v>
      </c>
      <c r="M136" s="270">
        <f>IF(J136=8,256,IF(J136=16,512,IF(J136=32,1024,IF(J136=4,124))))</f>
        <v>512</v>
      </c>
      <c r="N136" s="287">
        <f>IFERROR(__xludf.DUMMYFUNCTION("vlookup(B136,IMPORTRANGE(""https://docs.google.com/spreadsheets/d/1bZVByh9r_TcDUVJKUPs-pmPVUS3tjRZJULNBLGlUjAE/edit#gid=320297363"",""DATA HC OLT!A2:c300""),2,0)"),496.0)</f>
        <v>496</v>
      </c>
      <c r="O136" s="272" t="str">
        <f t="shared" si="3"/>
        <v>#REF!</v>
      </c>
      <c r="P136" s="257" t="s">
        <v>7149</v>
      </c>
      <c r="Q136" s="257" t="s">
        <v>6535</v>
      </c>
      <c r="R136" s="260" t="s">
        <v>358</v>
      </c>
      <c r="S136" s="275" t="s">
        <v>7150</v>
      </c>
      <c r="T136" s="260" t="s">
        <v>6668</v>
      </c>
      <c r="U136" s="260" t="s">
        <v>6236</v>
      </c>
      <c r="V136" s="276" t="str">
        <f t="shared" si="4"/>
        <v>#REF!</v>
      </c>
      <c r="W136" s="277" t="s">
        <v>6658</v>
      </c>
      <c r="X136" s="260"/>
      <c r="Y136" s="285" t="s">
        <v>6612</v>
      </c>
      <c r="Z136" s="260"/>
      <c r="AA136" s="293"/>
      <c r="AB136" s="276"/>
      <c r="AC136" s="275"/>
      <c r="AD136" s="278"/>
      <c r="AE136" s="282"/>
      <c r="AF136" s="282"/>
      <c r="AG136" s="282"/>
    </row>
    <row r="137" ht="15.0" customHeight="1">
      <c r="A137" s="257">
        <v>242.0</v>
      </c>
      <c r="B137" s="286" t="s">
        <v>7152</v>
      </c>
      <c r="C137" s="259" t="s">
        <v>3215</v>
      </c>
      <c r="D137" s="260" t="s">
        <v>6614</v>
      </c>
      <c r="E137" s="257" t="s">
        <v>6714</v>
      </c>
      <c r="F137" s="257" t="s">
        <v>6664</v>
      </c>
      <c r="G137" s="257" t="s">
        <v>7153</v>
      </c>
      <c r="H137" s="257" t="s">
        <v>1605</v>
      </c>
      <c r="I137" s="260" t="s">
        <v>6502</v>
      </c>
      <c r="J137" s="257">
        <v>16.0</v>
      </c>
      <c r="K137" s="257">
        <v>15.0</v>
      </c>
      <c r="L137" s="288">
        <f t="shared" si="1"/>
        <v>1</v>
      </c>
      <c r="M137" s="272">
        <v>512.0</v>
      </c>
      <c r="N137" s="287">
        <f>IFERROR(__xludf.DUMMYFUNCTION("vlookup(B137,IMPORTRANGE(""https://docs.google.com/spreadsheets/d/1bZVByh9r_TcDUVJKUPs-pmPVUS3tjRZJULNBLGlUjAE/edit#gid=320297363"",""DATA HC OLT!A2:c300""),2,0)"),480.0)</f>
        <v>480</v>
      </c>
      <c r="O137" s="272" t="str">
        <f t="shared" si="3"/>
        <v>#REF!</v>
      </c>
      <c r="P137" s="257" t="s">
        <v>7154</v>
      </c>
      <c r="Q137" s="257" t="s">
        <v>6535</v>
      </c>
      <c r="R137" s="260" t="s">
        <v>358</v>
      </c>
      <c r="S137" s="275" t="s">
        <v>7150</v>
      </c>
      <c r="T137" s="260" t="s">
        <v>6698</v>
      </c>
      <c r="U137" s="260" t="s">
        <v>6236</v>
      </c>
      <c r="V137" s="276" t="str">
        <f t="shared" si="4"/>
        <v>#REF!</v>
      </c>
      <c r="W137" s="277" t="s">
        <v>6611</v>
      </c>
      <c r="X137" s="260"/>
      <c r="Y137" s="285" t="s">
        <v>6612</v>
      </c>
      <c r="Z137" s="260"/>
      <c r="AA137" s="260"/>
      <c r="AB137" s="276"/>
      <c r="AC137" s="260"/>
      <c r="AD137" s="278" t="str">
        <f t="shared" ref="AD137:AD144" si="33">VLOOKUP(B137,'Summary Improvement PM FOC'!BA:BF,6,0)</f>
        <v>#REF!</v>
      </c>
      <c r="AE137" s="282"/>
      <c r="AF137" s="282"/>
      <c r="AG137" s="282"/>
    </row>
    <row r="138" ht="15.0" customHeight="1">
      <c r="A138" s="257">
        <v>94.0</v>
      </c>
      <c r="B138" s="258" t="s">
        <v>5826</v>
      </c>
      <c r="C138" s="259" t="s">
        <v>3014</v>
      </c>
      <c r="D138" s="257" t="s">
        <v>6569</v>
      </c>
      <c r="E138" s="257" t="s">
        <v>6570</v>
      </c>
      <c r="F138" s="257" t="s">
        <v>6664</v>
      </c>
      <c r="G138" s="260" t="s">
        <v>7155</v>
      </c>
      <c r="H138" s="257" t="s">
        <v>1605</v>
      </c>
      <c r="I138" s="260" t="s">
        <v>6605</v>
      </c>
      <c r="J138" s="257">
        <v>16.0</v>
      </c>
      <c r="K138" s="257">
        <v>15.0</v>
      </c>
      <c r="L138" s="288">
        <f t="shared" si="1"/>
        <v>1</v>
      </c>
      <c r="M138" s="270">
        <f t="shared" ref="M138:M139" si="34">IF(J138=8,256,IF(J138=16,512,IF(J138=32,1024,IF(J138=4,124))))</f>
        <v>512</v>
      </c>
      <c r="N138" s="272">
        <v>648.0</v>
      </c>
      <c r="O138" s="272" t="str">
        <f t="shared" si="3"/>
        <v>#REF!</v>
      </c>
      <c r="P138" s="257" t="s">
        <v>7156</v>
      </c>
      <c r="Q138" s="257" t="s">
        <v>6578</v>
      </c>
      <c r="R138" s="260" t="s">
        <v>1641</v>
      </c>
      <c r="S138" s="319" t="s">
        <v>6762</v>
      </c>
      <c r="T138" s="260" t="s">
        <v>6622</v>
      </c>
      <c r="U138" s="276"/>
      <c r="V138" s="276" t="str">
        <f t="shared" si="4"/>
        <v>#REF!</v>
      </c>
      <c r="W138" s="277" t="s">
        <v>6611</v>
      </c>
      <c r="X138" s="276"/>
      <c r="Y138" s="285" t="s">
        <v>6612</v>
      </c>
      <c r="Z138" s="276"/>
      <c r="AA138" s="276"/>
      <c r="AB138" s="276"/>
      <c r="AC138" s="276"/>
      <c r="AD138" s="278" t="str">
        <f t="shared" si="33"/>
        <v>#REF!</v>
      </c>
      <c r="AE138" s="282"/>
      <c r="AF138" s="282"/>
      <c r="AG138" s="282"/>
    </row>
    <row r="139" ht="15.0" customHeight="1">
      <c r="A139" s="257">
        <v>113.0</v>
      </c>
      <c r="B139" s="286" t="s">
        <v>7157</v>
      </c>
      <c r="C139" s="259" t="s">
        <v>3024</v>
      </c>
      <c r="D139" s="260" t="s">
        <v>6614</v>
      </c>
      <c r="E139" s="257" t="s">
        <v>6714</v>
      </c>
      <c r="F139" s="257" t="s">
        <v>6664</v>
      </c>
      <c r="G139" s="260" t="s">
        <v>7158</v>
      </c>
      <c r="H139" s="257" t="s">
        <v>1605</v>
      </c>
      <c r="I139" s="260" t="s">
        <v>6502</v>
      </c>
      <c r="J139" s="257">
        <v>16.0</v>
      </c>
      <c r="K139" s="257">
        <v>16.0</v>
      </c>
      <c r="L139" s="283">
        <f t="shared" si="1"/>
        <v>0</v>
      </c>
      <c r="M139" s="270">
        <f t="shared" si="34"/>
        <v>512</v>
      </c>
      <c r="N139" s="287">
        <f>IFERROR(__xludf.DUMMYFUNCTION("vlookup(B139,IMPORTRANGE(""https://docs.google.com/spreadsheets/d/1bZVByh9r_TcDUVJKUPs-pmPVUS3tjRZJULNBLGlUjAE/edit#gid=320297363"",""DATA HC OLT!A2:c300""),2,0)"),552.0)</f>
        <v>552</v>
      </c>
      <c r="O139" s="272" t="str">
        <f t="shared" si="3"/>
        <v>#REF!</v>
      </c>
      <c r="P139" s="257" t="s">
        <v>7159</v>
      </c>
      <c r="Q139" s="257" t="s">
        <v>6535</v>
      </c>
      <c r="R139" s="260" t="s">
        <v>358</v>
      </c>
      <c r="S139" s="275" t="s">
        <v>6717</v>
      </c>
      <c r="T139" s="260" t="s">
        <v>6668</v>
      </c>
      <c r="U139" s="260" t="s">
        <v>6236</v>
      </c>
      <c r="V139" s="276" t="str">
        <f t="shared" si="4"/>
        <v>#REF!</v>
      </c>
      <c r="W139" s="277" t="s">
        <v>6611</v>
      </c>
      <c r="X139" s="260"/>
      <c r="Y139" s="285" t="s">
        <v>6612</v>
      </c>
      <c r="Z139" s="260"/>
      <c r="AA139" s="260"/>
      <c r="AB139" s="276"/>
      <c r="AC139" s="260"/>
      <c r="AD139" s="278" t="str">
        <f t="shared" si="33"/>
        <v>#REF!</v>
      </c>
      <c r="AE139" s="278"/>
      <c r="AF139" s="278"/>
      <c r="AG139" s="278"/>
    </row>
    <row r="140" ht="15.0" customHeight="1">
      <c r="A140" s="257">
        <v>290.0</v>
      </c>
      <c r="B140" s="286" t="s">
        <v>7160</v>
      </c>
      <c r="C140" s="295" t="s">
        <v>3070</v>
      </c>
      <c r="D140" s="257" t="s">
        <v>6569</v>
      </c>
      <c r="E140" s="260" t="s">
        <v>6570</v>
      </c>
      <c r="F140" s="260" t="s">
        <v>6709</v>
      </c>
      <c r="G140" s="304" t="s">
        <v>7161</v>
      </c>
      <c r="H140" s="304" t="s">
        <v>1605</v>
      </c>
      <c r="I140" s="260" t="s">
        <v>6605</v>
      </c>
      <c r="J140" s="304">
        <v>16.0</v>
      </c>
      <c r="K140" s="306"/>
      <c r="L140" s="320">
        <f t="shared" si="1"/>
        <v>16</v>
      </c>
      <c r="M140" s="270">
        <v>512.0</v>
      </c>
      <c r="N140" s="272">
        <v>512.0</v>
      </c>
      <c r="O140" s="272" t="str">
        <f t="shared" si="3"/>
        <v>#REF!</v>
      </c>
      <c r="P140" s="304" t="s">
        <v>7162</v>
      </c>
      <c r="Q140" s="257" t="s">
        <v>6535</v>
      </c>
      <c r="R140" s="260" t="s">
        <v>440</v>
      </c>
      <c r="S140" s="305" t="s">
        <v>6667</v>
      </c>
      <c r="T140" s="304" t="s">
        <v>6846</v>
      </c>
      <c r="U140" s="304" t="s">
        <v>6236</v>
      </c>
      <c r="V140" s="276" t="str">
        <f t="shared" si="4"/>
        <v>#REF!</v>
      </c>
      <c r="W140" s="277" t="s">
        <v>6611</v>
      </c>
      <c r="X140" s="304"/>
      <c r="Y140" s="285" t="s">
        <v>6612</v>
      </c>
      <c r="Z140" s="304"/>
      <c r="AA140" s="304"/>
      <c r="AB140" s="276"/>
      <c r="AC140" s="304"/>
      <c r="AD140" s="278" t="str">
        <f t="shared" si="33"/>
        <v>#REF!</v>
      </c>
      <c r="AE140" s="278"/>
      <c r="AF140" s="278"/>
      <c r="AG140" s="278"/>
    </row>
    <row r="141" ht="15.0" customHeight="1">
      <c r="A141" s="257">
        <v>61.0</v>
      </c>
      <c r="B141" s="258" t="s">
        <v>7163</v>
      </c>
      <c r="C141" s="259" t="s">
        <v>423</v>
      </c>
      <c r="D141" s="257" t="s">
        <v>6495</v>
      </c>
      <c r="E141" s="257" t="s">
        <v>6495</v>
      </c>
      <c r="F141" s="257" t="s">
        <v>6497</v>
      </c>
      <c r="G141" s="260" t="s">
        <v>7165</v>
      </c>
      <c r="H141" s="257" t="s">
        <v>6589</v>
      </c>
      <c r="I141" s="260" t="s">
        <v>6502</v>
      </c>
      <c r="J141" s="260">
        <v>16.0</v>
      </c>
      <c r="K141" s="260">
        <v>8.0</v>
      </c>
      <c r="L141" s="314">
        <f t="shared" si="1"/>
        <v>8</v>
      </c>
      <c r="M141" s="270">
        <f t="shared" ref="M141:M144" si="35">IF(J141=8,256,IF(J141=16,512,IF(J141=32,1024,IF(J141=4,124))))</f>
        <v>512</v>
      </c>
      <c r="N141" s="272">
        <v>496.0</v>
      </c>
      <c r="O141" s="272" t="str">
        <f t="shared" si="3"/>
        <v>#REF!</v>
      </c>
      <c r="P141" s="257" t="s">
        <v>7166</v>
      </c>
      <c r="Q141" s="257" t="s">
        <v>6578</v>
      </c>
      <c r="R141" s="260" t="s">
        <v>179</v>
      </c>
      <c r="S141" s="275" t="s">
        <v>7167</v>
      </c>
      <c r="T141" s="260" t="s">
        <v>6749</v>
      </c>
      <c r="U141" s="276"/>
      <c r="V141" s="276" t="str">
        <f t="shared" si="4"/>
        <v>#REF!</v>
      </c>
      <c r="W141" s="277"/>
      <c r="X141" s="276"/>
      <c r="Y141" s="276"/>
      <c r="Z141" s="276"/>
      <c r="AA141" s="276"/>
      <c r="AB141" s="276"/>
      <c r="AC141" s="276"/>
      <c r="AD141" s="278" t="str">
        <f t="shared" si="33"/>
        <v>#REF!</v>
      </c>
      <c r="AE141" s="278"/>
      <c r="AF141" s="278"/>
      <c r="AG141" s="278"/>
    </row>
    <row r="142" ht="15.0" customHeight="1">
      <c r="A142" s="257">
        <v>87.0</v>
      </c>
      <c r="B142" s="258" t="s">
        <v>7168</v>
      </c>
      <c r="C142" s="259" t="s">
        <v>3038</v>
      </c>
      <c r="D142" s="257" t="s">
        <v>6569</v>
      </c>
      <c r="E142" s="257" t="s">
        <v>6570</v>
      </c>
      <c r="F142" s="257" t="s">
        <v>6664</v>
      </c>
      <c r="G142" s="260" t="s">
        <v>7169</v>
      </c>
      <c r="H142" s="257" t="s">
        <v>1605</v>
      </c>
      <c r="I142" s="260" t="s">
        <v>6605</v>
      </c>
      <c r="J142" s="257">
        <v>16.0</v>
      </c>
      <c r="K142" s="257">
        <v>15.0</v>
      </c>
      <c r="L142" s="288">
        <f t="shared" si="1"/>
        <v>1</v>
      </c>
      <c r="M142" s="270">
        <f t="shared" si="35"/>
        <v>512</v>
      </c>
      <c r="N142" s="272">
        <v>480.0</v>
      </c>
      <c r="O142" s="272" t="str">
        <f t="shared" si="3"/>
        <v>#REF!</v>
      </c>
      <c r="P142" s="257" t="s">
        <v>7170</v>
      </c>
      <c r="Q142" s="257" t="s">
        <v>6578</v>
      </c>
      <c r="R142" s="260" t="s">
        <v>1641</v>
      </c>
      <c r="S142" s="275" t="s">
        <v>6762</v>
      </c>
      <c r="T142" s="260" t="s">
        <v>6779</v>
      </c>
      <c r="U142" s="276"/>
      <c r="V142" s="276" t="str">
        <f t="shared" si="4"/>
        <v>#REF!</v>
      </c>
      <c r="W142" s="277" t="s">
        <v>6611</v>
      </c>
      <c r="X142" s="276"/>
      <c r="Y142" s="285" t="s">
        <v>6612</v>
      </c>
      <c r="Z142" s="276"/>
      <c r="AA142" s="276"/>
      <c r="AB142" s="276"/>
      <c r="AC142" s="276"/>
      <c r="AD142" s="278" t="str">
        <f t="shared" si="33"/>
        <v>#REF!</v>
      </c>
      <c r="AE142" s="278"/>
      <c r="AF142" s="278"/>
      <c r="AG142" s="278"/>
    </row>
    <row r="143" ht="15.0" customHeight="1">
      <c r="A143" s="257">
        <v>190.0</v>
      </c>
      <c r="B143" s="286" t="s">
        <v>7171</v>
      </c>
      <c r="C143" s="259" t="s">
        <v>3035</v>
      </c>
      <c r="D143" s="260" t="s">
        <v>6614</v>
      </c>
      <c r="E143" s="257" t="s">
        <v>6714</v>
      </c>
      <c r="F143" s="257" t="s">
        <v>6664</v>
      </c>
      <c r="G143" s="257" t="s">
        <v>7172</v>
      </c>
      <c r="H143" s="257" t="s">
        <v>1605</v>
      </c>
      <c r="I143" s="260" t="s">
        <v>6502</v>
      </c>
      <c r="J143" s="260">
        <v>16.0</v>
      </c>
      <c r="K143" s="260">
        <v>15.0</v>
      </c>
      <c r="L143" s="288">
        <f t="shared" si="1"/>
        <v>1</v>
      </c>
      <c r="M143" s="270">
        <f t="shared" si="35"/>
        <v>512</v>
      </c>
      <c r="N143" s="287">
        <f>IFERROR(__xludf.DUMMYFUNCTION("vlookup(B143,IMPORTRANGE(""https://docs.google.com/spreadsheets/d/1bZVByh9r_TcDUVJKUPs-pmPVUS3tjRZJULNBLGlUjAE/edit#gid=320297363"",""DATA HC OLT!A2:c300""),2,0)"),512.0)</f>
        <v>512</v>
      </c>
      <c r="O143" s="272" t="str">
        <f t="shared" si="3"/>
        <v>#REF!</v>
      </c>
      <c r="P143" s="257" t="s">
        <v>7173</v>
      </c>
      <c r="Q143" s="257" t="s">
        <v>6535</v>
      </c>
      <c r="R143" s="260" t="s">
        <v>358</v>
      </c>
      <c r="S143" s="275" t="s">
        <v>7174</v>
      </c>
      <c r="T143" s="260" t="s">
        <v>6698</v>
      </c>
      <c r="U143" s="260" t="s">
        <v>6236</v>
      </c>
      <c r="V143" s="276" t="str">
        <f t="shared" si="4"/>
        <v>#REF!</v>
      </c>
      <c r="W143" s="277" t="s">
        <v>6611</v>
      </c>
      <c r="X143" s="260"/>
      <c r="Y143" s="285" t="s">
        <v>6612</v>
      </c>
      <c r="Z143" s="260"/>
      <c r="AA143" s="260"/>
      <c r="AB143" s="276"/>
      <c r="AC143" s="260"/>
      <c r="AD143" s="278" t="str">
        <f t="shared" si="33"/>
        <v>#REF!</v>
      </c>
      <c r="AE143" s="278"/>
      <c r="AF143" s="278"/>
      <c r="AG143" s="278"/>
    </row>
    <row r="144" ht="15.0" customHeight="1">
      <c r="A144" s="257">
        <v>226.0</v>
      </c>
      <c r="B144" s="286" t="s">
        <v>5860</v>
      </c>
      <c r="C144" s="259" t="s">
        <v>2904</v>
      </c>
      <c r="D144" s="260" t="s">
        <v>6614</v>
      </c>
      <c r="E144" s="257" t="s">
        <v>6614</v>
      </c>
      <c r="F144" s="257" t="s">
        <v>6659</v>
      </c>
      <c r="G144" s="257" t="s">
        <v>7175</v>
      </c>
      <c r="H144" s="257" t="s">
        <v>1605</v>
      </c>
      <c r="I144" s="260" t="s">
        <v>6502</v>
      </c>
      <c r="J144" s="257">
        <v>16.0</v>
      </c>
      <c r="K144" s="257">
        <v>13.0</v>
      </c>
      <c r="L144" s="299">
        <f t="shared" si="1"/>
        <v>3</v>
      </c>
      <c r="M144" s="270">
        <f t="shared" si="35"/>
        <v>512</v>
      </c>
      <c r="N144" s="287">
        <f>IFERROR(__xludf.DUMMYFUNCTION("vlookup(B144,IMPORTRANGE(""https://docs.google.com/spreadsheets/d/1bZVByh9r_TcDUVJKUPs-pmPVUS3tjRZJULNBLGlUjAE/edit#gid=320297363"",""DATA HC OLT!A2:c300""),2,0)"),464.0)</f>
        <v>464</v>
      </c>
      <c r="O144" s="272" t="str">
        <f t="shared" si="3"/>
        <v>#REF!</v>
      </c>
      <c r="P144" s="257" t="s">
        <v>7176</v>
      </c>
      <c r="Q144" s="257" t="s">
        <v>6535</v>
      </c>
      <c r="R144" s="260" t="s">
        <v>358</v>
      </c>
      <c r="S144" s="291" t="s">
        <v>7177</v>
      </c>
      <c r="T144" s="257" t="s">
        <v>6651</v>
      </c>
      <c r="U144" s="260" t="s">
        <v>6236</v>
      </c>
      <c r="V144" s="276" t="str">
        <f t="shared" si="4"/>
        <v>#REF!</v>
      </c>
      <c r="W144" s="277" t="s">
        <v>6611</v>
      </c>
      <c r="X144" s="260"/>
      <c r="Y144" s="285" t="s">
        <v>6612</v>
      </c>
      <c r="Z144" s="260"/>
      <c r="AA144" s="260"/>
      <c r="AB144" s="276"/>
      <c r="AC144" s="260"/>
      <c r="AD144" s="278" t="str">
        <f t="shared" si="33"/>
        <v>#REF!</v>
      </c>
      <c r="AE144" s="278"/>
      <c r="AF144" s="278"/>
      <c r="AG144" s="278"/>
    </row>
    <row r="145" ht="15.0" customHeight="1">
      <c r="A145" s="257">
        <v>426.0</v>
      </c>
      <c r="B145" s="310" t="s">
        <v>5885</v>
      </c>
      <c r="C145" s="317" t="s">
        <v>2893</v>
      </c>
      <c r="D145" s="257" t="s">
        <v>6569</v>
      </c>
      <c r="E145" s="260" t="s">
        <v>6704</v>
      </c>
      <c r="F145" s="260" t="s">
        <v>6992</v>
      </c>
      <c r="G145" s="260" t="s">
        <v>7178</v>
      </c>
      <c r="H145" s="260" t="s">
        <v>1605</v>
      </c>
      <c r="I145" s="260" t="s">
        <v>6605</v>
      </c>
      <c r="J145" s="260">
        <v>16.0</v>
      </c>
      <c r="K145" s="260">
        <v>15.0</v>
      </c>
      <c r="L145" s="288">
        <f t="shared" si="1"/>
        <v>1</v>
      </c>
      <c r="M145" s="270">
        <v>512.0</v>
      </c>
      <c r="N145" s="272">
        <v>512.0</v>
      </c>
      <c r="O145" s="272" t="str">
        <f t="shared" si="3"/>
        <v>#REF!</v>
      </c>
      <c r="P145" s="260" t="s">
        <v>7179</v>
      </c>
      <c r="Q145" s="257" t="s">
        <v>6535</v>
      </c>
      <c r="R145" s="260" t="s">
        <v>358</v>
      </c>
      <c r="S145" s="305" t="s">
        <v>6722</v>
      </c>
      <c r="T145" s="304" t="s">
        <v>7180</v>
      </c>
      <c r="U145" s="276"/>
      <c r="V145" s="276" t="str">
        <f t="shared" si="4"/>
        <v>#REF!</v>
      </c>
      <c r="W145" s="277" t="s">
        <v>6658</v>
      </c>
      <c r="X145" s="277" t="s">
        <v>7181</v>
      </c>
      <c r="Y145" s="285" t="s">
        <v>6683</v>
      </c>
      <c r="Z145" s="277" t="s">
        <v>780</v>
      </c>
      <c r="AA145" s="297" t="s">
        <v>7182</v>
      </c>
      <c r="AB145" s="277" t="s">
        <v>7183</v>
      </c>
      <c r="AC145" s="275"/>
      <c r="AD145" s="278"/>
      <c r="AE145" s="278"/>
      <c r="AF145" s="278"/>
      <c r="AG145" s="278"/>
    </row>
    <row r="146" ht="15.0" customHeight="1">
      <c r="A146" s="257">
        <v>86.0</v>
      </c>
      <c r="B146" s="258" t="s">
        <v>7184</v>
      </c>
      <c r="C146" s="259" t="s">
        <v>7185</v>
      </c>
      <c r="D146" s="260" t="s">
        <v>6614</v>
      </c>
      <c r="E146" s="257" t="s">
        <v>6614</v>
      </c>
      <c r="F146" s="257" t="s">
        <v>6497</v>
      </c>
      <c r="G146" s="260" t="s">
        <v>7186</v>
      </c>
      <c r="H146" s="257" t="s">
        <v>6644</v>
      </c>
      <c r="I146" s="260" t="s">
        <v>6502</v>
      </c>
      <c r="J146" s="257">
        <v>16.0</v>
      </c>
      <c r="K146" s="257">
        <v>6.0</v>
      </c>
      <c r="L146" s="300">
        <f t="shared" si="1"/>
        <v>10</v>
      </c>
      <c r="M146" s="270">
        <f t="shared" ref="M146:M151" si="36">IF(J146=8,256,IF(J146=16,512,IF(J146=32,1024,IF(J146=4,124))))</f>
        <v>512</v>
      </c>
      <c r="N146" s="287">
        <f>IFERROR(__xludf.DUMMYFUNCTION("vlookup(B146,IMPORTRANGE(""https://docs.google.com/spreadsheets/d/1bZVByh9r_TcDUVJKUPs-pmPVUS3tjRZJULNBLGlUjAE/edit#gid=320297363"",""DATA HC OLT!A2:c300""),2,0)"),296.0)</f>
        <v>296</v>
      </c>
      <c r="O146" s="272" t="str">
        <f t="shared" si="3"/>
        <v>#REF!</v>
      </c>
      <c r="P146" s="257" t="s">
        <v>7187</v>
      </c>
      <c r="Q146" s="257" t="s">
        <v>6535</v>
      </c>
      <c r="R146" s="260" t="s">
        <v>150</v>
      </c>
      <c r="S146" s="275" t="s">
        <v>7189</v>
      </c>
      <c r="T146" s="260" t="s">
        <v>6885</v>
      </c>
      <c r="U146" s="260" t="s">
        <v>6236</v>
      </c>
      <c r="V146" s="276" t="str">
        <f t="shared" si="4"/>
        <v>#REF!</v>
      </c>
      <c r="W146" s="277" t="s">
        <v>6611</v>
      </c>
      <c r="X146" s="260"/>
      <c r="Y146" s="285" t="s">
        <v>6612</v>
      </c>
      <c r="Z146" s="260"/>
      <c r="AA146" s="260"/>
      <c r="AB146" s="276"/>
      <c r="AC146" s="260"/>
      <c r="AD146" s="278" t="str">
        <f t="shared" ref="AD146:AD160" si="37">VLOOKUP(B146,'Summary Improvement PM FOC'!BA:BF,6,0)</f>
        <v>#REF!</v>
      </c>
      <c r="AE146" s="278"/>
      <c r="AF146" s="278"/>
      <c r="AG146" s="278"/>
    </row>
    <row r="147" ht="15.0" customHeight="1">
      <c r="A147" s="257">
        <v>228.0</v>
      </c>
      <c r="B147" s="258" t="s">
        <v>7190</v>
      </c>
      <c r="C147" s="259" t="s">
        <v>3487</v>
      </c>
      <c r="D147" s="257" t="s">
        <v>6569</v>
      </c>
      <c r="E147" s="257" t="s">
        <v>6602</v>
      </c>
      <c r="F147" s="257" t="s">
        <v>6659</v>
      </c>
      <c r="G147" s="257" t="s">
        <v>7191</v>
      </c>
      <c r="H147" s="257" t="s">
        <v>1605</v>
      </c>
      <c r="I147" s="260" t="s">
        <v>6605</v>
      </c>
      <c r="J147" s="257">
        <v>16.0</v>
      </c>
      <c r="K147" s="257">
        <v>15.0</v>
      </c>
      <c r="L147" s="288">
        <f t="shared" si="1"/>
        <v>1</v>
      </c>
      <c r="M147" s="270">
        <f t="shared" si="36"/>
        <v>512</v>
      </c>
      <c r="N147" s="272">
        <v>512.0</v>
      </c>
      <c r="O147" s="272" t="str">
        <f t="shared" si="3"/>
        <v>#REF!</v>
      </c>
      <c r="P147" s="257" t="s">
        <v>7192</v>
      </c>
      <c r="Q147" s="257" t="s">
        <v>6535</v>
      </c>
      <c r="R147" s="260" t="s">
        <v>358</v>
      </c>
      <c r="S147" s="275" t="s">
        <v>6634</v>
      </c>
      <c r="T147" s="260" t="s">
        <v>6627</v>
      </c>
      <c r="U147" s="290"/>
      <c r="V147" s="276" t="str">
        <f t="shared" si="4"/>
        <v>#REF!</v>
      </c>
      <c r="W147" s="277" t="s">
        <v>6611</v>
      </c>
      <c r="X147" s="290"/>
      <c r="Y147" s="285" t="s">
        <v>6612</v>
      </c>
      <c r="Z147" s="290"/>
      <c r="AA147" s="290"/>
      <c r="AB147" s="276"/>
      <c r="AC147" s="290"/>
      <c r="AD147" s="278" t="str">
        <f t="shared" si="37"/>
        <v>#REF!</v>
      </c>
      <c r="AE147" s="278"/>
      <c r="AF147" s="278"/>
      <c r="AG147" s="278"/>
    </row>
    <row r="148" ht="15.0" customHeight="1">
      <c r="A148" s="257">
        <v>164.0</v>
      </c>
      <c r="B148" s="286" t="s">
        <v>5864</v>
      </c>
      <c r="C148" s="259" t="s">
        <v>3345</v>
      </c>
      <c r="D148" s="260" t="s">
        <v>6614</v>
      </c>
      <c r="E148" s="257" t="s">
        <v>6614</v>
      </c>
      <c r="F148" s="257" t="s">
        <v>6497</v>
      </c>
      <c r="G148" s="257" t="s">
        <v>7193</v>
      </c>
      <c r="H148" s="257" t="s">
        <v>6644</v>
      </c>
      <c r="I148" s="260" t="s">
        <v>6605</v>
      </c>
      <c r="J148" s="257">
        <v>8.0</v>
      </c>
      <c r="K148" s="257">
        <v>7.0</v>
      </c>
      <c r="L148" s="288">
        <f t="shared" si="1"/>
        <v>1</v>
      </c>
      <c r="M148" s="270">
        <f t="shared" si="36"/>
        <v>256</v>
      </c>
      <c r="N148" s="287">
        <f>IFERROR(__xludf.DUMMYFUNCTION("vlookup(B148,IMPORTRANGE(""https://docs.google.com/spreadsheets/d/1bZVByh9r_TcDUVJKUPs-pmPVUS3tjRZJULNBLGlUjAE/edit#gid=320297363"",""DATA HC OLT!A2:c300""),2,0)"),448.0)</f>
        <v>448</v>
      </c>
      <c r="O148" s="272" t="str">
        <f t="shared" si="3"/>
        <v>#REF!</v>
      </c>
      <c r="P148" s="257" t="s">
        <v>7194</v>
      </c>
      <c r="Q148" s="257" t="s">
        <v>6535</v>
      </c>
      <c r="R148" s="260" t="s">
        <v>2343</v>
      </c>
      <c r="S148" s="275" t="s">
        <v>6922</v>
      </c>
      <c r="T148" s="260" t="s">
        <v>7044</v>
      </c>
      <c r="U148" s="290"/>
      <c r="V148" s="276" t="str">
        <f t="shared" si="4"/>
        <v>#REF!</v>
      </c>
      <c r="W148" s="277" t="s">
        <v>6611</v>
      </c>
      <c r="X148" s="290"/>
      <c r="Y148" s="285" t="s">
        <v>6612</v>
      </c>
      <c r="Z148" s="290"/>
      <c r="AA148" s="290"/>
      <c r="AB148" s="276"/>
      <c r="AC148" s="290"/>
      <c r="AD148" s="278" t="str">
        <f t="shared" si="37"/>
        <v>#REF!</v>
      </c>
      <c r="AE148" s="323"/>
      <c r="AF148" s="323"/>
      <c r="AG148" s="323"/>
    </row>
    <row r="149" ht="15.0" customHeight="1">
      <c r="A149" s="257">
        <v>75.0</v>
      </c>
      <c r="B149" s="258" t="s">
        <v>6024</v>
      </c>
      <c r="C149" s="259" t="s">
        <v>3601</v>
      </c>
      <c r="D149" s="257" t="s">
        <v>6895</v>
      </c>
      <c r="E149" s="257" t="s">
        <v>6895</v>
      </c>
      <c r="F149" s="257" t="s">
        <v>6623</v>
      </c>
      <c r="G149" s="260" t="s">
        <v>7195</v>
      </c>
      <c r="H149" s="257" t="s">
        <v>1605</v>
      </c>
      <c r="I149" s="260" t="s">
        <v>6916</v>
      </c>
      <c r="J149" s="260">
        <v>16.0</v>
      </c>
      <c r="K149" s="260">
        <v>16.0</v>
      </c>
      <c r="L149" s="283">
        <f t="shared" si="1"/>
        <v>0</v>
      </c>
      <c r="M149" s="270">
        <f t="shared" si="36"/>
        <v>512</v>
      </c>
      <c r="N149" s="272" t="str">
        <f>IFERROR(__xludf.DUMMYFUNCTION("IMPORTRANGE(""https://docs.google.com/spreadsheets/d/1Y5wVcQmoZrb4xD0Mx4i378E6T98EGxF9rgzWmzz2IKU/edit?usp=sharing"",""PIVOT HP HC!$B51:C51"")"),"#REF!")</f>
        <v>#REF!</v>
      </c>
      <c r="O149" s="272" t="str">
        <f t="shared" si="3"/>
        <v>#REF!</v>
      </c>
      <c r="P149" s="257" t="s">
        <v>7196</v>
      </c>
      <c r="Q149" s="257" t="s">
        <v>6535</v>
      </c>
      <c r="R149" s="260" t="s">
        <v>1641</v>
      </c>
      <c r="S149" s="275" t="s">
        <v>7051</v>
      </c>
      <c r="T149" s="257" t="s">
        <v>6627</v>
      </c>
      <c r="U149" s="276"/>
      <c r="V149" s="276" t="str">
        <f t="shared" si="4"/>
        <v>#REF!</v>
      </c>
      <c r="W149" s="277" t="s">
        <v>6611</v>
      </c>
      <c r="X149" s="276"/>
      <c r="Y149" s="285" t="s">
        <v>6612</v>
      </c>
      <c r="Z149" s="276"/>
      <c r="AA149" s="276"/>
      <c r="AB149" s="276"/>
      <c r="AC149" s="276"/>
      <c r="AD149" s="278" t="str">
        <f t="shared" si="37"/>
        <v>#REF!</v>
      </c>
      <c r="AE149" s="323"/>
      <c r="AF149" s="323"/>
      <c r="AG149" s="323"/>
    </row>
    <row r="150" ht="15.0" customHeight="1">
      <c r="A150" s="257">
        <v>100.0</v>
      </c>
      <c r="B150" s="258" t="s">
        <v>7197</v>
      </c>
      <c r="C150" s="259" t="s">
        <v>7198</v>
      </c>
      <c r="D150" s="257" t="s">
        <v>6569</v>
      </c>
      <c r="E150" s="257" t="s">
        <v>6569</v>
      </c>
      <c r="F150" s="257" t="s">
        <v>6497</v>
      </c>
      <c r="G150" s="260" t="s">
        <v>7199</v>
      </c>
      <c r="H150" s="257" t="s">
        <v>6589</v>
      </c>
      <c r="I150" s="260" t="s">
        <v>6502</v>
      </c>
      <c r="J150" s="257">
        <v>4.0</v>
      </c>
      <c r="K150" s="257">
        <v>3.0</v>
      </c>
      <c r="L150" s="288">
        <f t="shared" si="1"/>
        <v>1</v>
      </c>
      <c r="M150" s="270">
        <f t="shared" si="36"/>
        <v>124</v>
      </c>
      <c r="N150" s="272">
        <v>512.0</v>
      </c>
      <c r="O150" s="272" t="str">
        <f t="shared" si="3"/>
        <v>#REF!</v>
      </c>
      <c r="P150" s="257" t="s">
        <v>7200</v>
      </c>
      <c r="Q150" s="257" t="s">
        <v>6578</v>
      </c>
      <c r="R150" s="260" t="s">
        <v>150</v>
      </c>
      <c r="S150" s="275" t="s">
        <v>7201</v>
      </c>
      <c r="T150" s="260" t="s">
        <v>6996</v>
      </c>
      <c r="U150" s="276"/>
      <c r="V150" s="276" t="str">
        <f t="shared" si="4"/>
        <v>#REF!</v>
      </c>
      <c r="W150" s="277" t="s">
        <v>6611</v>
      </c>
      <c r="X150" s="276"/>
      <c r="Y150" s="285" t="s">
        <v>6612</v>
      </c>
      <c r="Z150" s="276"/>
      <c r="AA150" s="276"/>
      <c r="AB150" s="276"/>
      <c r="AC150" s="276"/>
      <c r="AD150" s="278" t="str">
        <f t="shared" si="37"/>
        <v>#REF!</v>
      </c>
      <c r="AE150" s="278"/>
      <c r="AF150" s="278"/>
      <c r="AG150" s="278"/>
    </row>
    <row r="151" ht="15.0" customHeight="1">
      <c r="A151" s="257">
        <v>159.0</v>
      </c>
      <c r="B151" s="258" t="s">
        <v>6003</v>
      </c>
      <c r="C151" s="259" t="s">
        <v>3021</v>
      </c>
      <c r="D151" s="257" t="s">
        <v>6569</v>
      </c>
      <c r="E151" s="257" t="s">
        <v>6570</v>
      </c>
      <c r="F151" s="257" t="s">
        <v>6664</v>
      </c>
      <c r="G151" s="257" t="s">
        <v>7202</v>
      </c>
      <c r="H151" s="257" t="s">
        <v>1605</v>
      </c>
      <c r="I151" s="260" t="s">
        <v>6605</v>
      </c>
      <c r="J151" s="257">
        <v>16.0</v>
      </c>
      <c r="K151" s="257">
        <v>15.0</v>
      </c>
      <c r="L151" s="288">
        <f t="shared" si="1"/>
        <v>1</v>
      </c>
      <c r="M151" s="270">
        <f t="shared" si="36"/>
        <v>512</v>
      </c>
      <c r="N151" s="272">
        <v>576.0</v>
      </c>
      <c r="O151" s="272" t="str">
        <f t="shared" si="3"/>
        <v>#REF!</v>
      </c>
      <c r="P151" s="257" t="s">
        <v>7203</v>
      </c>
      <c r="Q151" s="257" t="s">
        <v>6535</v>
      </c>
      <c r="R151" s="260" t="s">
        <v>358</v>
      </c>
      <c r="S151" s="275" t="s">
        <v>6621</v>
      </c>
      <c r="T151" s="260" t="s">
        <v>7204</v>
      </c>
      <c r="U151" s="290"/>
      <c r="V151" s="276" t="str">
        <f t="shared" si="4"/>
        <v>#REF!</v>
      </c>
      <c r="W151" s="277" t="s">
        <v>6611</v>
      </c>
      <c r="X151" s="290"/>
      <c r="Y151" s="285" t="s">
        <v>6612</v>
      </c>
      <c r="Z151" s="290"/>
      <c r="AA151" s="290"/>
      <c r="AB151" s="276"/>
      <c r="AC151" s="290"/>
      <c r="AD151" s="278" t="str">
        <f t="shared" si="37"/>
        <v>#REF!</v>
      </c>
      <c r="AE151" s="278"/>
      <c r="AF151" s="278"/>
      <c r="AG151" s="278"/>
    </row>
    <row r="152" ht="15.0" customHeight="1">
      <c r="A152" s="257">
        <v>260.0</v>
      </c>
      <c r="B152" s="258" t="s">
        <v>7205</v>
      </c>
      <c r="C152" s="259" t="s">
        <v>2930</v>
      </c>
      <c r="D152" s="257" t="s">
        <v>6569</v>
      </c>
      <c r="E152" s="260" t="s">
        <v>6602</v>
      </c>
      <c r="F152" s="257" t="s">
        <v>6659</v>
      </c>
      <c r="G152" s="257" t="s">
        <v>7206</v>
      </c>
      <c r="H152" s="257" t="s">
        <v>1605</v>
      </c>
      <c r="I152" s="260" t="s">
        <v>6605</v>
      </c>
      <c r="J152" s="260">
        <v>16.0</v>
      </c>
      <c r="K152" s="260">
        <v>15.0</v>
      </c>
      <c r="L152" s="288">
        <f t="shared" si="1"/>
        <v>1</v>
      </c>
      <c r="M152" s="270">
        <v>512.0</v>
      </c>
      <c r="N152" s="272">
        <v>512.0</v>
      </c>
      <c r="O152" s="272" t="str">
        <f t="shared" si="3"/>
        <v>#REF!</v>
      </c>
      <c r="P152" s="257" t="s">
        <v>7208</v>
      </c>
      <c r="Q152" s="257" t="s">
        <v>6535</v>
      </c>
      <c r="R152" s="260" t="s">
        <v>358</v>
      </c>
      <c r="S152" s="275" t="s">
        <v>6650</v>
      </c>
      <c r="T152" s="260" t="s">
        <v>6622</v>
      </c>
      <c r="U152" s="290"/>
      <c r="V152" s="276" t="str">
        <f t="shared" si="4"/>
        <v>#REF!</v>
      </c>
      <c r="W152" s="277" t="s">
        <v>6611</v>
      </c>
      <c r="X152" s="290"/>
      <c r="Y152" s="285" t="s">
        <v>6612</v>
      </c>
      <c r="Z152" s="290"/>
      <c r="AA152" s="290"/>
      <c r="AB152" s="276"/>
      <c r="AC152" s="290"/>
      <c r="AD152" s="278" t="str">
        <f t="shared" si="37"/>
        <v>#REF!</v>
      </c>
      <c r="AE152" s="278"/>
      <c r="AF152" s="278"/>
      <c r="AG152" s="278"/>
    </row>
    <row r="153" ht="15.0" customHeight="1">
      <c r="A153" s="257">
        <v>109.0</v>
      </c>
      <c r="B153" s="258" t="s">
        <v>7209</v>
      </c>
      <c r="C153" s="259" t="s">
        <v>3111</v>
      </c>
      <c r="D153" s="257" t="s">
        <v>6495</v>
      </c>
      <c r="E153" s="257" t="s">
        <v>6495</v>
      </c>
      <c r="F153" s="257" t="s">
        <v>6497</v>
      </c>
      <c r="G153" s="260" t="s">
        <v>7210</v>
      </c>
      <c r="H153" s="257" t="s">
        <v>6644</v>
      </c>
      <c r="I153" s="260" t="s">
        <v>6605</v>
      </c>
      <c r="J153" s="257">
        <v>8.0</v>
      </c>
      <c r="K153" s="257">
        <v>5.0</v>
      </c>
      <c r="L153" s="299">
        <f t="shared" si="1"/>
        <v>3</v>
      </c>
      <c r="M153" s="270">
        <f t="shared" ref="M153:M156" si="38">IF(J153=8,256,IF(J153=16,512,IF(J153=32,1024,IF(J153=4,124))))</f>
        <v>256</v>
      </c>
      <c r="N153" s="272">
        <v>344.0</v>
      </c>
      <c r="O153" s="272" t="str">
        <f t="shared" si="3"/>
        <v>#REF!</v>
      </c>
      <c r="P153" s="257" t="s">
        <v>7211</v>
      </c>
      <c r="Q153" s="257" t="s">
        <v>6535</v>
      </c>
      <c r="R153" s="260" t="s">
        <v>2343</v>
      </c>
      <c r="S153" s="275" t="s">
        <v>6626</v>
      </c>
      <c r="T153" s="260" t="s">
        <v>7062</v>
      </c>
      <c r="U153" s="276"/>
      <c r="V153" s="276" t="str">
        <f t="shared" si="4"/>
        <v>#REF!</v>
      </c>
      <c r="W153" s="277"/>
      <c r="X153" s="276"/>
      <c r="Y153" s="276"/>
      <c r="Z153" s="276"/>
      <c r="AA153" s="276"/>
      <c r="AB153" s="276"/>
      <c r="AC153" s="276"/>
      <c r="AD153" s="278" t="str">
        <f t="shared" si="37"/>
        <v>#REF!</v>
      </c>
      <c r="AE153" s="278"/>
      <c r="AF153" s="278"/>
      <c r="AG153" s="278"/>
    </row>
    <row r="154" ht="15.0" customHeight="1">
      <c r="A154" s="257">
        <v>150.0</v>
      </c>
      <c r="B154" s="258" t="s">
        <v>7212</v>
      </c>
      <c r="C154" s="259" t="s">
        <v>3795</v>
      </c>
      <c r="D154" s="257" t="s">
        <v>6895</v>
      </c>
      <c r="E154" s="257" t="s">
        <v>6896</v>
      </c>
      <c r="F154" s="257" t="s">
        <v>6497</v>
      </c>
      <c r="G154" s="257" t="s">
        <v>7213</v>
      </c>
      <c r="H154" s="257" t="s">
        <v>6644</v>
      </c>
      <c r="I154" s="260" t="s">
        <v>6605</v>
      </c>
      <c r="J154" s="257">
        <v>8.0</v>
      </c>
      <c r="K154" s="257">
        <v>5.0</v>
      </c>
      <c r="L154" s="299">
        <f t="shared" si="1"/>
        <v>3</v>
      </c>
      <c r="M154" s="270">
        <f t="shared" si="38"/>
        <v>256</v>
      </c>
      <c r="N154" s="272" t="str">
        <f>IFERROR(__xludf.DUMMYFUNCTION("IMPORTRANGE(""https://docs.google.com/spreadsheets/d/1Y5wVcQmoZrb4xD0Mx4i378E6T98EGxF9rgzWmzz2IKU/edit?usp=sharing"",""PIVOT HP HC!$B91:C91"")"),"#REF!")</f>
        <v>#REF!</v>
      </c>
      <c r="O154" s="272" t="str">
        <f t="shared" si="3"/>
        <v>#REF!</v>
      </c>
      <c r="P154" s="257" t="s">
        <v>7214</v>
      </c>
      <c r="Q154" s="257" t="s">
        <v>6535</v>
      </c>
      <c r="R154" s="260" t="s">
        <v>2343</v>
      </c>
      <c r="S154" s="275" t="s">
        <v>7215</v>
      </c>
      <c r="T154" s="260" t="s">
        <v>6734</v>
      </c>
      <c r="U154" s="290"/>
      <c r="V154" s="276" t="str">
        <f t="shared" si="4"/>
        <v>#REF!</v>
      </c>
      <c r="W154" s="277" t="s">
        <v>6611</v>
      </c>
      <c r="X154" s="290"/>
      <c r="Y154" s="285" t="s">
        <v>6612</v>
      </c>
      <c r="Z154" s="290"/>
      <c r="AA154" s="290"/>
      <c r="AB154" s="276"/>
      <c r="AC154" s="290"/>
      <c r="AD154" s="278" t="str">
        <f t="shared" si="37"/>
        <v>#REF!</v>
      </c>
      <c r="AE154" s="323"/>
      <c r="AF154" s="323"/>
      <c r="AG154" s="323"/>
    </row>
    <row r="155" ht="15.0" customHeight="1">
      <c r="A155" s="257">
        <v>167.0</v>
      </c>
      <c r="B155" s="286" t="s">
        <v>5809</v>
      </c>
      <c r="C155" s="325" t="s">
        <v>2643</v>
      </c>
      <c r="D155" s="260" t="s">
        <v>6614</v>
      </c>
      <c r="E155" s="257" t="s">
        <v>6614</v>
      </c>
      <c r="F155" s="257" t="s">
        <v>6659</v>
      </c>
      <c r="G155" s="257" t="s">
        <v>7216</v>
      </c>
      <c r="H155" s="257" t="s">
        <v>1605</v>
      </c>
      <c r="I155" s="260" t="s">
        <v>6502</v>
      </c>
      <c r="J155" s="257">
        <v>16.0</v>
      </c>
      <c r="K155" s="257">
        <v>14.0</v>
      </c>
      <c r="L155" s="289">
        <f t="shared" si="1"/>
        <v>2</v>
      </c>
      <c r="M155" s="270">
        <f t="shared" si="38"/>
        <v>512</v>
      </c>
      <c r="N155" s="287">
        <f>IFERROR(__xludf.DUMMYFUNCTION("vlookup(B155,IMPORTRANGE(""https://docs.google.com/spreadsheets/d/1bZVByh9r_TcDUVJKUPs-pmPVUS3tjRZJULNBLGlUjAE/edit#gid=320297363"",""DATA HC OLT!A2:c300""),2,0)"),520.0)</f>
        <v>520</v>
      </c>
      <c r="O155" s="272" t="str">
        <f t="shared" si="3"/>
        <v>#REF!</v>
      </c>
      <c r="P155" s="260" t="s">
        <v>7217</v>
      </c>
      <c r="Q155" s="257" t="s">
        <v>6535</v>
      </c>
      <c r="R155" s="260" t="s">
        <v>358</v>
      </c>
      <c r="S155" s="275" t="s">
        <v>6309</v>
      </c>
      <c r="T155" s="260" t="s">
        <v>6846</v>
      </c>
      <c r="U155" s="260" t="s">
        <v>6236</v>
      </c>
      <c r="V155" s="276" t="str">
        <f t="shared" si="4"/>
        <v>#REF!</v>
      </c>
      <c r="W155" s="277" t="s">
        <v>6611</v>
      </c>
      <c r="X155" s="260"/>
      <c r="Y155" s="285" t="s">
        <v>6612</v>
      </c>
      <c r="Z155" s="260"/>
      <c r="AA155" s="260"/>
      <c r="AB155" s="276"/>
      <c r="AC155" s="260"/>
      <c r="AD155" s="278" t="str">
        <f t="shared" si="37"/>
        <v>#REF!</v>
      </c>
      <c r="AE155" s="323"/>
      <c r="AF155" s="323"/>
      <c r="AG155" s="323"/>
    </row>
    <row r="156" ht="15.0" customHeight="1">
      <c r="A156" s="257">
        <v>136.0</v>
      </c>
      <c r="B156" s="286" t="s">
        <v>7218</v>
      </c>
      <c r="C156" s="259" t="s">
        <v>3114</v>
      </c>
      <c r="D156" s="260" t="s">
        <v>6614</v>
      </c>
      <c r="E156" s="257" t="s">
        <v>6714</v>
      </c>
      <c r="F156" s="257" t="s">
        <v>6664</v>
      </c>
      <c r="G156" s="260" t="s">
        <v>7219</v>
      </c>
      <c r="H156" s="257" t="s">
        <v>1605</v>
      </c>
      <c r="I156" s="260" t="s">
        <v>6502</v>
      </c>
      <c r="J156" s="257">
        <v>16.0</v>
      </c>
      <c r="K156" s="257">
        <v>15.0</v>
      </c>
      <c r="L156" s="288">
        <f t="shared" si="1"/>
        <v>1</v>
      </c>
      <c r="M156" s="270">
        <f t="shared" si="38"/>
        <v>512</v>
      </c>
      <c r="N156" s="287">
        <f>IFERROR(__xludf.DUMMYFUNCTION("vlookup(B156,IMPORTRANGE(""https://docs.google.com/spreadsheets/d/1bZVByh9r_TcDUVJKUPs-pmPVUS3tjRZJULNBLGlUjAE/edit#gid=320297363"",""DATA HC OLT!A2:c300""),2,0)"),480.0)</f>
        <v>480</v>
      </c>
      <c r="O156" s="272" t="str">
        <f t="shared" si="3"/>
        <v>#REF!</v>
      </c>
      <c r="P156" s="257" t="s">
        <v>7220</v>
      </c>
      <c r="Q156" s="257" t="s">
        <v>6535</v>
      </c>
      <c r="R156" s="260" t="s">
        <v>358</v>
      </c>
      <c r="S156" s="291" t="s">
        <v>7066</v>
      </c>
      <c r="T156" s="257" t="s">
        <v>6668</v>
      </c>
      <c r="U156" s="260" t="s">
        <v>6236</v>
      </c>
      <c r="V156" s="276" t="str">
        <f t="shared" si="4"/>
        <v>#REF!</v>
      </c>
      <c r="W156" s="277" t="s">
        <v>6611</v>
      </c>
      <c r="X156" s="260"/>
      <c r="Y156" s="285" t="s">
        <v>6612</v>
      </c>
      <c r="Z156" s="260"/>
      <c r="AA156" s="260"/>
      <c r="AB156" s="276"/>
      <c r="AC156" s="260"/>
      <c r="AD156" s="278" t="str">
        <f t="shared" si="37"/>
        <v>#REF!</v>
      </c>
      <c r="AE156" s="323"/>
      <c r="AF156" s="323"/>
      <c r="AG156" s="323"/>
    </row>
    <row r="157" ht="15.0" customHeight="1">
      <c r="A157" s="257">
        <v>286.0</v>
      </c>
      <c r="B157" s="258" t="s">
        <v>7222</v>
      </c>
      <c r="C157" s="259" t="s">
        <v>6755</v>
      </c>
      <c r="D157" s="257" t="s">
        <v>6569</v>
      </c>
      <c r="E157" s="260" t="s">
        <v>6704</v>
      </c>
      <c r="F157" s="260" t="s">
        <v>6709</v>
      </c>
      <c r="G157" s="260" t="s">
        <v>7223</v>
      </c>
      <c r="H157" s="260" t="s">
        <v>1605</v>
      </c>
      <c r="I157" s="260" t="s">
        <v>6605</v>
      </c>
      <c r="J157" s="260">
        <v>16.0</v>
      </c>
      <c r="K157" s="276"/>
      <c r="L157" s="320">
        <f t="shared" si="1"/>
        <v>16</v>
      </c>
      <c r="M157" s="270">
        <v>512.0</v>
      </c>
      <c r="N157" s="272">
        <v>456.0</v>
      </c>
      <c r="O157" s="272" t="str">
        <f t="shared" si="3"/>
        <v>#REF!</v>
      </c>
      <c r="P157" s="260" t="s">
        <v>7232</v>
      </c>
      <c r="Q157" s="257" t="s">
        <v>6578</v>
      </c>
      <c r="R157" s="260" t="s">
        <v>440</v>
      </c>
      <c r="S157" s="275" t="s">
        <v>6758</v>
      </c>
      <c r="T157" s="260" t="s">
        <v>7238</v>
      </c>
      <c r="U157" s="276"/>
      <c r="V157" s="276" t="str">
        <f t="shared" si="4"/>
        <v>#REF!</v>
      </c>
      <c r="W157" s="277"/>
      <c r="X157" s="276"/>
      <c r="Y157" s="276"/>
      <c r="Z157" s="276"/>
      <c r="AA157" s="276"/>
      <c r="AB157" s="276"/>
      <c r="AC157" s="276"/>
      <c r="AD157" s="278" t="str">
        <f t="shared" si="37"/>
        <v>#REF!</v>
      </c>
      <c r="AE157" s="323"/>
      <c r="AF157" s="323"/>
      <c r="AG157" s="323"/>
    </row>
    <row r="158" ht="15.0" customHeight="1">
      <c r="A158" s="257">
        <v>208.0</v>
      </c>
      <c r="B158" s="258" t="s">
        <v>5782</v>
      </c>
      <c r="C158" s="259" t="s">
        <v>3494</v>
      </c>
      <c r="D158" s="257" t="s">
        <v>6569</v>
      </c>
      <c r="E158" s="257" t="s">
        <v>6671</v>
      </c>
      <c r="F158" s="257" t="s">
        <v>6664</v>
      </c>
      <c r="G158" s="311" t="s">
        <v>7260</v>
      </c>
      <c r="H158" s="257" t="s">
        <v>1605</v>
      </c>
      <c r="I158" s="260" t="s">
        <v>6605</v>
      </c>
      <c r="J158" s="260">
        <v>16.0</v>
      </c>
      <c r="K158" s="257">
        <v>15.0</v>
      </c>
      <c r="L158" s="288">
        <f t="shared" si="1"/>
        <v>1</v>
      </c>
      <c r="M158" s="272">
        <v>512.0</v>
      </c>
      <c r="N158" s="272">
        <v>600.0</v>
      </c>
      <c r="O158" s="272" t="str">
        <f t="shared" si="3"/>
        <v>#REF!</v>
      </c>
      <c r="P158" s="270" t="s">
        <v>7267</v>
      </c>
      <c r="Q158" s="257" t="s">
        <v>6535</v>
      </c>
      <c r="R158" s="260" t="s">
        <v>358</v>
      </c>
      <c r="S158" s="291" t="s">
        <v>6766</v>
      </c>
      <c r="T158" s="257" t="s">
        <v>6622</v>
      </c>
      <c r="U158" s="290"/>
      <c r="V158" s="276" t="str">
        <f t="shared" si="4"/>
        <v>#REF!</v>
      </c>
      <c r="W158" s="277" t="s">
        <v>6611</v>
      </c>
      <c r="X158" s="290"/>
      <c r="Y158" s="285" t="s">
        <v>6612</v>
      </c>
      <c r="Z158" s="290"/>
      <c r="AA158" s="290"/>
      <c r="AB158" s="276"/>
      <c r="AC158" s="290"/>
      <c r="AD158" s="278" t="str">
        <f t="shared" si="37"/>
        <v>#REF!</v>
      </c>
      <c r="AE158" s="323"/>
      <c r="AF158" s="323"/>
      <c r="AG158" s="323"/>
    </row>
    <row r="159" ht="15.0" customHeight="1">
      <c r="A159" s="257">
        <v>268.0</v>
      </c>
      <c r="B159" s="258" t="s">
        <v>7282</v>
      </c>
      <c r="C159" s="259" t="s">
        <v>2719</v>
      </c>
      <c r="D159" s="257" t="s">
        <v>6569</v>
      </c>
      <c r="E159" s="260" t="s">
        <v>6602</v>
      </c>
      <c r="F159" s="257" t="s">
        <v>6659</v>
      </c>
      <c r="G159" s="257" t="s">
        <v>7284</v>
      </c>
      <c r="H159" s="257" t="s">
        <v>1605</v>
      </c>
      <c r="I159" s="260" t="s">
        <v>6605</v>
      </c>
      <c r="J159" s="260">
        <v>16.0</v>
      </c>
      <c r="K159" s="260">
        <v>15.0</v>
      </c>
      <c r="L159" s="288">
        <f t="shared" si="1"/>
        <v>1</v>
      </c>
      <c r="M159" s="270">
        <v>512.0</v>
      </c>
      <c r="N159" s="272">
        <v>512.0</v>
      </c>
      <c r="O159" s="272" t="str">
        <f t="shared" si="3"/>
        <v>#REF!</v>
      </c>
      <c r="P159" s="260" t="s">
        <v>7290</v>
      </c>
      <c r="Q159" s="257" t="s">
        <v>6578</v>
      </c>
      <c r="R159" s="260" t="s">
        <v>358</v>
      </c>
      <c r="S159" s="275" t="s">
        <v>7291</v>
      </c>
      <c r="T159" s="260" t="s">
        <v>6694</v>
      </c>
      <c r="U159" s="290"/>
      <c r="V159" s="276" t="str">
        <f t="shared" si="4"/>
        <v>#REF!</v>
      </c>
      <c r="W159" s="277" t="s">
        <v>6611</v>
      </c>
      <c r="X159" s="290"/>
      <c r="Y159" s="285" t="s">
        <v>6612</v>
      </c>
      <c r="Z159" s="290"/>
      <c r="AA159" s="290"/>
      <c r="AB159" s="276"/>
      <c r="AC159" s="290"/>
      <c r="AD159" s="278" t="str">
        <f t="shared" si="37"/>
        <v>#REF!</v>
      </c>
      <c r="AE159" s="323"/>
      <c r="AF159" s="323"/>
      <c r="AG159" s="323"/>
    </row>
    <row r="160" ht="15.0" customHeight="1">
      <c r="A160" s="257">
        <v>187.0</v>
      </c>
      <c r="B160" s="258" t="s">
        <v>5780</v>
      </c>
      <c r="C160" s="259" t="s">
        <v>3269</v>
      </c>
      <c r="D160" s="257" t="s">
        <v>6569</v>
      </c>
      <c r="E160" s="257" t="s">
        <v>6570</v>
      </c>
      <c r="F160" s="257" t="s">
        <v>6664</v>
      </c>
      <c r="G160" s="257" t="s">
        <v>7296</v>
      </c>
      <c r="H160" s="257" t="s">
        <v>1605</v>
      </c>
      <c r="I160" s="260" t="s">
        <v>6605</v>
      </c>
      <c r="J160" s="260">
        <v>16.0</v>
      </c>
      <c r="K160" s="260">
        <v>15.0</v>
      </c>
      <c r="L160" s="288">
        <f t="shared" si="1"/>
        <v>1</v>
      </c>
      <c r="M160" s="270">
        <f>IF(J160=8,256,IF(J160=16,512,IF(J160=32,1024,IF(J160=4,124))))</f>
        <v>512</v>
      </c>
      <c r="N160" s="272">
        <v>480.0</v>
      </c>
      <c r="O160" s="272" t="str">
        <f t="shared" si="3"/>
        <v>#REF!</v>
      </c>
      <c r="P160" s="257" t="s">
        <v>7310</v>
      </c>
      <c r="Q160" s="257" t="s">
        <v>6535</v>
      </c>
      <c r="R160" s="260" t="s">
        <v>358</v>
      </c>
      <c r="S160" s="275" t="s">
        <v>6766</v>
      </c>
      <c r="T160" s="260" t="s">
        <v>6668</v>
      </c>
      <c r="U160" s="290"/>
      <c r="V160" s="276" t="str">
        <f t="shared" si="4"/>
        <v>#REF!</v>
      </c>
      <c r="W160" s="277" t="s">
        <v>6611</v>
      </c>
      <c r="X160" s="290"/>
      <c r="Y160" s="285" t="s">
        <v>6612</v>
      </c>
      <c r="Z160" s="290"/>
      <c r="AA160" s="290"/>
      <c r="AB160" s="276"/>
      <c r="AC160" s="290"/>
      <c r="AD160" s="278" t="str">
        <f t="shared" si="37"/>
        <v>#REF!</v>
      </c>
      <c r="AE160" s="282"/>
      <c r="AF160" s="282"/>
      <c r="AG160" s="282"/>
    </row>
    <row r="161" ht="15.0" customHeight="1">
      <c r="A161" s="257">
        <v>311.0</v>
      </c>
      <c r="B161" s="258" t="s">
        <v>5790</v>
      </c>
      <c r="C161" s="259" t="s">
        <v>7318</v>
      </c>
      <c r="D161" s="260" t="s">
        <v>6495</v>
      </c>
      <c r="E161" s="260" t="s">
        <v>6690</v>
      </c>
      <c r="F161" s="260" t="s">
        <v>6709</v>
      </c>
      <c r="G161" s="260" t="s">
        <v>7321</v>
      </c>
      <c r="H161" s="260" t="s">
        <v>1605</v>
      </c>
      <c r="I161" s="257" t="s">
        <v>6502</v>
      </c>
      <c r="J161" s="260">
        <v>16.0</v>
      </c>
      <c r="K161" s="260">
        <v>14.0</v>
      </c>
      <c r="L161" s="289">
        <f t="shared" si="1"/>
        <v>2</v>
      </c>
      <c r="M161" s="270">
        <v>512.0</v>
      </c>
      <c r="N161" s="270">
        <v>560.0</v>
      </c>
      <c r="O161" s="272" t="str">
        <f t="shared" si="3"/>
        <v>#REF!</v>
      </c>
      <c r="P161" s="260" t="s">
        <v>7327</v>
      </c>
      <c r="Q161" s="257" t="s">
        <v>6578</v>
      </c>
      <c r="R161" s="260" t="s">
        <v>179</v>
      </c>
      <c r="S161" s="275" t="s">
        <v>7331</v>
      </c>
      <c r="T161" s="260" t="s">
        <v>7333</v>
      </c>
      <c r="U161" s="276"/>
      <c r="V161" s="276" t="str">
        <f t="shared" si="4"/>
        <v>#REF!</v>
      </c>
      <c r="W161" s="277" t="s">
        <v>6611</v>
      </c>
      <c r="X161" s="276"/>
      <c r="Y161" s="285" t="s">
        <v>6683</v>
      </c>
      <c r="Z161" s="277" t="s">
        <v>6684</v>
      </c>
      <c r="AA161" s="276"/>
      <c r="AB161" s="277" t="s">
        <v>6685</v>
      </c>
      <c r="AC161" s="277" t="s">
        <v>6695</v>
      </c>
      <c r="AD161" s="294" t="s">
        <v>7340</v>
      </c>
      <c r="AE161" s="323"/>
      <c r="AF161" s="323"/>
      <c r="AG161" s="323"/>
    </row>
    <row r="162" ht="15.0" customHeight="1">
      <c r="A162" s="257">
        <v>543.0</v>
      </c>
      <c r="B162" s="258" t="s">
        <v>5971</v>
      </c>
      <c r="C162" s="259" t="s">
        <v>4100</v>
      </c>
      <c r="D162" s="260" t="s">
        <v>6569</v>
      </c>
      <c r="E162" s="260" t="s">
        <v>6602</v>
      </c>
      <c r="F162" s="260" t="s">
        <v>6992</v>
      </c>
      <c r="G162" s="260" t="s">
        <v>7361</v>
      </c>
      <c r="H162" s="260" t="s">
        <v>1605</v>
      </c>
      <c r="I162" s="260" t="s">
        <v>6605</v>
      </c>
      <c r="J162" s="260">
        <v>16.0</v>
      </c>
      <c r="K162" s="260">
        <v>12.0</v>
      </c>
      <c r="L162" s="330">
        <f t="shared" si="1"/>
        <v>4</v>
      </c>
      <c r="M162" s="270">
        <v>512.0</v>
      </c>
      <c r="N162" s="272">
        <v>512.0</v>
      </c>
      <c r="O162" s="272" t="str">
        <f t="shared" si="3"/>
        <v>#REF!</v>
      </c>
      <c r="P162" s="260" t="s">
        <v>7366</v>
      </c>
      <c r="Q162" s="257" t="s">
        <v>6535</v>
      </c>
      <c r="R162" s="260" t="s">
        <v>358</v>
      </c>
      <c r="S162" s="275" t="s">
        <v>6876</v>
      </c>
      <c r="T162" s="260" t="s">
        <v>7369</v>
      </c>
      <c r="U162" s="276"/>
      <c r="V162" s="276" t="str">
        <f t="shared" si="4"/>
        <v>#REF!</v>
      </c>
      <c r="W162" s="277" t="s">
        <v>6611</v>
      </c>
      <c r="X162" s="276"/>
      <c r="Y162" s="285" t="s">
        <v>6612</v>
      </c>
      <c r="Z162" s="276"/>
      <c r="AA162" s="276"/>
      <c r="AB162" s="276"/>
      <c r="AC162" s="276"/>
      <c r="AD162" s="278" t="str">
        <f t="shared" ref="AD162:AD176" si="39">VLOOKUP(B162,'Summary Improvement PM FOC'!BA:BF,6,0)</f>
        <v>#REF!</v>
      </c>
      <c r="AE162" s="323"/>
      <c r="AF162" s="323"/>
      <c r="AG162" s="323"/>
    </row>
    <row r="163" ht="15.0" customHeight="1">
      <c r="A163" s="257">
        <v>243.0</v>
      </c>
      <c r="B163" s="286" t="s">
        <v>7380</v>
      </c>
      <c r="C163" s="259" t="s">
        <v>2579</v>
      </c>
      <c r="D163" s="260" t="s">
        <v>6614</v>
      </c>
      <c r="E163" s="257" t="s">
        <v>6614</v>
      </c>
      <c r="F163" s="257" t="s">
        <v>6659</v>
      </c>
      <c r="G163" s="257" t="s">
        <v>7383</v>
      </c>
      <c r="H163" s="257" t="s">
        <v>1605</v>
      </c>
      <c r="I163" s="260" t="s">
        <v>6502</v>
      </c>
      <c r="J163" s="257">
        <v>16.0</v>
      </c>
      <c r="K163" s="257">
        <v>15.0</v>
      </c>
      <c r="L163" s="288">
        <f t="shared" si="1"/>
        <v>1</v>
      </c>
      <c r="M163" s="272">
        <v>512.0</v>
      </c>
      <c r="N163" s="287">
        <f>IFERROR(__xludf.DUMMYFUNCTION("vlookup(B163,IMPORTRANGE(""https://docs.google.com/spreadsheets/d/1bZVByh9r_TcDUVJKUPs-pmPVUS3tjRZJULNBLGlUjAE/edit#gid=320297363"",""DATA HC OLT!A2:c300""),2,0)"),560.0)</f>
        <v>560</v>
      </c>
      <c r="O163" s="272" t="str">
        <f t="shared" si="3"/>
        <v>#REF!</v>
      </c>
      <c r="P163" s="257" t="s">
        <v>7388</v>
      </c>
      <c r="Q163" s="257" t="s">
        <v>6535</v>
      </c>
      <c r="R163" s="260" t="s">
        <v>358</v>
      </c>
      <c r="S163" s="275" t="s">
        <v>7391</v>
      </c>
      <c r="T163" s="260" t="s">
        <v>6627</v>
      </c>
      <c r="U163" s="260" t="s">
        <v>6236</v>
      </c>
      <c r="V163" s="276" t="str">
        <f t="shared" si="4"/>
        <v>#REF!</v>
      </c>
      <c r="W163" s="277" t="s">
        <v>6611</v>
      </c>
      <c r="X163" s="260"/>
      <c r="Y163" s="285" t="s">
        <v>6612</v>
      </c>
      <c r="Z163" s="260"/>
      <c r="AA163" s="260"/>
      <c r="AB163" s="276"/>
      <c r="AC163" s="260"/>
      <c r="AD163" s="278" t="str">
        <f t="shared" si="39"/>
        <v>#REF!</v>
      </c>
      <c r="AE163" s="323"/>
      <c r="AF163" s="323"/>
      <c r="AG163" s="323"/>
    </row>
    <row r="164" ht="15.0" customHeight="1">
      <c r="A164" s="257">
        <v>185.0</v>
      </c>
      <c r="B164" s="258" t="s">
        <v>7397</v>
      </c>
      <c r="C164" s="259" t="s">
        <v>3031</v>
      </c>
      <c r="D164" s="257" t="s">
        <v>6569</v>
      </c>
      <c r="E164" s="257" t="s">
        <v>6671</v>
      </c>
      <c r="F164" s="257" t="s">
        <v>6664</v>
      </c>
      <c r="G164" s="260" t="s">
        <v>7399</v>
      </c>
      <c r="H164" s="257" t="s">
        <v>1605</v>
      </c>
      <c r="I164" s="260" t="s">
        <v>6605</v>
      </c>
      <c r="J164" s="260">
        <v>16.0</v>
      </c>
      <c r="K164" s="260">
        <v>16.0</v>
      </c>
      <c r="L164" s="283">
        <f t="shared" si="1"/>
        <v>0</v>
      </c>
      <c r="M164" s="270">
        <f>IF(J164=8,256,IF(J164=16,512,IF(J164=32,1024,IF(J164=4,124))))</f>
        <v>512</v>
      </c>
      <c r="N164" s="272">
        <v>512.0</v>
      </c>
      <c r="O164" s="272" t="str">
        <f t="shared" si="3"/>
        <v>#REF!</v>
      </c>
      <c r="P164" s="257" t="s">
        <v>7414</v>
      </c>
      <c r="Q164" s="257" t="s">
        <v>6535</v>
      </c>
      <c r="R164" s="260" t="s">
        <v>358</v>
      </c>
      <c r="S164" s="275" t="s">
        <v>6977</v>
      </c>
      <c r="T164" s="260" t="s">
        <v>6694</v>
      </c>
      <c r="U164" s="276"/>
      <c r="V164" s="276" t="str">
        <f t="shared" si="4"/>
        <v>#REF!</v>
      </c>
      <c r="W164" s="277" t="s">
        <v>6611</v>
      </c>
      <c r="X164" s="276"/>
      <c r="Y164" s="285" t="s">
        <v>6612</v>
      </c>
      <c r="Z164" s="276"/>
      <c r="AA164" s="276"/>
      <c r="AB164" s="276"/>
      <c r="AC164" s="276"/>
      <c r="AD164" s="278" t="str">
        <f t="shared" si="39"/>
        <v>#REF!</v>
      </c>
      <c r="AE164" s="323"/>
      <c r="AF164" s="323"/>
      <c r="AG164" s="323"/>
    </row>
    <row r="165" ht="15.0" customHeight="1">
      <c r="A165" s="257">
        <v>206.0</v>
      </c>
      <c r="B165" s="258" t="s">
        <v>7420</v>
      </c>
      <c r="C165" s="259" t="s">
        <v>3352</v>
      </c>
      <c r="D165" s="257" t="s">
        <v>6895</v>
      </c>
      <c r="E165" s="257" t="s">
        <v>6896</v>
      </c>
      <c r="F165" s="257" t="s">
        <v>6497</v>
      </c>
      <c r="G165" s="257" t="s">
        <v>7422</v>
      </c>
      <c r="H165" s="257" t="s">
        <v>6644</v>
      </c>
      <c r="I165" s="260" t="s">
        <v>6605</v>
      </c>
      <c r="J165" s="257">
        <v>8.0</v>
      </c>
      <c r="K165" s="257">
        <v>8.0</v>
      </c>
      <c r="L165" s="283">
        <f t="shared" si="1"/>
        <v>0</v>
      </c>
      <c r="M165" s="272">
        <v>256.0</v>
      </c>
      <c r="N165" s="272" t="str">
        <f>IFERROR(__xludf.DUMMYFUNCTION("IMPORTRANGE(""https://docs.google.com/spreadsheets/d/1Y5wVcQmoZrb4xD0Mx4i378E6T98EGxF9rgzWmzz2IKU/edit?usp=sharing"",""PIVOT HP HC!$B7:C7"")"),"#REF!")</f>
        <v>#REF!</v>
      </c>
      <c r="O165" s="272" t="str">
        <f t="shared" si="3"/>
        <v>#REF!</v>
      </c>
      <c r="P165" s="257" t="s">
        <v>7428</v>
      </c>
      <c r="Q165" s="257" t="s">
        <v>6535</v>
      </c>
      <c r="R165" s="260" t="s">
        <v>2343</v>
      </c>
      <c r="S165" s="275" t="s">
        <v>6911</v>
      </c>
      <c r="T165" s="260" t="s">
        <v>6749</v>
      </c>
      <c r="U165" s="290"/>
      <c r="V165" s="276" t="str">
        <f t="shared" si="4"/>
        <v>#REF!</v>
      </c>
      <c r="W165" s="277" t="s">
        <v>6611</v>
      </c>
      <c r="X165" s="290"/>
      <c r="Y165" s="285" t="s">
        <v>6612</v>
      </c>
      <c r="Z165" s="290"/>
      <c r="AA165" s="290"/>
      <c r="AB165" s="276"/>
      <c r="AC165" s="290"/>
      <c r="AD165" s="278" t="str">
        <f t="shared" si="39"/>
        <v>#REF!</v>
      </c>
      <c r="AE165" s="323"/>
      <c r="AF165" s="323"/>
      <c r="AG165" s="323"/>
    </row>
    <row r="166" ht="15.0" customHeight="1">
      <c r="A166" s="257">
        <v>217.0</v>
      </c>
      <c r="B166" s="258" t="s">
        <v>7435</v>
      </c>
      <c r="C166" s="259" t="s">
        <v>3668</v>
      </c>
      <c r="D166" s="257" t="s">
        <v>6569</v>
      </c>
      <c r="E166" s="257" t="s">
        <v>6602</v>
      </c>
      <c r="F166" s="257" t="s">
        <v>6659</v>
      </c>
      <c r="G166" s="257" t="s">
        <v>7437</v>
      </c>
      <c r="H166" s="257" t="s">
        <v>1605</v>
      </c>
      <c r="I166" s="260" t="s">
        <v>6605</v>
      </c>
      <c r="J166" s="257">
        <v>16.0</v>
      </c>
      <c r="K166" s="257">
        <v>15.0</v>
      </c>
      <c r="L166" s="288">
        <f t="shared" si="1"/>
        <v>1</v>
      </c>
      <c r="M166" s="272">
        <v>512.0</v>
      </c>
      <c r="N166" s="272">
        <v>512.0</v>
      </c>
      <c r="O166" s="272" t="str">
        <f t="shared" si="3"/>
        <v>#REF!</v>
      </c>
      <c r="P166" s="257" t="s">
        <v>7440</v>
      </c>
      <c r="Q166" s="257" t="s">
        <v>6535</v>
      </c>
      <c r="R166" s="260" t="s">
        <v>358</v>
      </c>
      <c r="S166" s="275" t="s">
        <v>7442</v>
      </c>
      <c r="T166" s="260" t="s">
        <v>7443</v>
      </c>
      <c r="U166" s="290"/>
      <c r="V166" s="276" t="str">
        <f t="shared" si="4"/>
        <v>#REF!</v>
      </c>
      <c r="W166" s="277" t="s">
        <v>6611</v>
      </c>
      <c r="X166" s="290"/>
      <c r="Y166" s="285" t="s">
        <v>6612</v>
      </c>
      <c r="Z166" s="290"/>
      <c r="AA166" s="290"/>
      <c r="AB166" s="276"/>
      <c r="AC166" s="290"/>
      <c r="AD166" s="278" t="str">
        <f t="shared" si="39"/>
        <v>#REF!</v>
      </c>
      <c r="AE166" s="282"/>
      <c r="AF166" s="282"/>
      <c r="AG166" s="282"/>
    </row>
    <row r="167" ht="15.0" customHeight="1">
      <c r="A167" s="257">
        <v>70.0</v>
      </c>
      <c r="B167" s="258" t="s">
        <v>7448</v>
      </c>
      <c r="C167" s="259" t="s">
        <v>1867</v>
      </c>
      <c r="D167" s="257" t="s">
        <v>6895</v>
      </c>
      <c r="E167" s="257" t="s">
        <v>7449</v>
      </c>
      <c r="F167" s="257" t="s">
        <v>6497</v>
      </c>
      <c r="G167" s="260" t="s">
        <v>7450</v>
      </c>
      <c r="H167" s="257" t="s">
        <v>6644</v>
      </c>
      <c r="I167" s="260" t="s">
        <v>6605</v>
      </c>
      <c r="J167" s="260">
        <v>8.0</v>
      </c>
      <c r="K167" s="260">
        <v>8.0</v>
      </c>
      <c r="L167" s="283">
        <f t="shared" si="1"/>
        <v>0</v>
      </c>
      <c r="M167" s="270">
        <f t="shared" ref="M167:M172" si="40">IF(J167=8,256,IF(J167=16,512,IF(J167=32,1024,IF(J167=4,124))))</f>
        <v>256</v>
      </c>
      <c r="N167" s="272" t="str">
        <f>IFERROR(__xludf.DUMMYFUNCTION("IMPORTRANGE(""https://docs.google.com/spreadsheets/d/1Y5wVcQmoZrb4xD0Mx4i378E6T98EGxF9rgzWmzz2IKU/edit?usp=sharing"",""PIVOT HP HC!$B98:C98"")"),"#REF!")</f>
        <v>#REF!</v>
      </c>
      <c r="O167" s="272" t="str">
        <f t="shared" si="3"/>
        <v>#REF!</v>
      </c>
      <c r="P167" s="257" t="s">
        <v>7460</v>
      </c>
      <c r="Q167" s="257" t="s">
        <v>6535</v>
      </c>
      <c r="R167" s="260" t="s">
        <v>2343</v>
      </c>
      <c r="S167" s="275" t="s">
        <v>7461</v>
      </c>
      <c r="T167" s="260" t="s">
        <v>6627</v>
      </c>
      <c r="U167" s="276"/>
      <c r="V167" s="276" t="str">
        <f t="shared" si="4"/>
        <v>#REF!</v>
      </c>
      <c r="W167" s="277"/>
      <c r="X167" s="276"/>
      <c r="Y167" s="276"/>
      <c r="Z167" s="276"/>
      <c r="AA167" s="276"/>
      <c r="AB167" s="276"/>
      <c r="AC167" s="276"/>
      <c r="AD167" s="278" t="str">
        <f t="shared" si="39"/>
        <v>#REF!</v>
      </c>
      <c r="AE167" s="282"/>
      <c r="AF167" s="282"/>
      <c r="AG167" s="282"/>
    </row>
    <row r="168" ht="15.0" customHeight="1">
      <c r="A168" s="257">
        <v>29.0</v>
      </c>
      <c r="B168" s="258" t="s">
        <v>7466</v>
      </c>
      <c r="C168" s="259" t="s">
        <v>485</v>
      </c>
      <c r="D168" s="257" t="s">
        <v>6569</v>
      </c>
      <c r="E168" s="257" t="s">
        <v>6569</v>
      </c>
      <c r="F168" s="257" t="s">
        <v>6497</v>
      </c>
      <c r="G168" s="260" t="s">
        <v>7468</v>
      </c>
      <c r="H168" s="257" t="s">
        <v>6631</v>
      </c>
      <c r="I168" s="260" t="s">
        <v>6502</v>
      </c>
      <c r="J168" s="260">
        <v>16.0</v>
      </c>
      <c r="K168" s="260">
        <v>5.0</v>
      </c>
      <c r="L168" s="331">
        <f t="shared" si="1"/>
        <v>11</v>
      </c>
      <c r="M168" s="270">
        <f t="shared" si="40"/>
        <v>512</v>
      </c>
      <c r="N168" s="272">
        <v>328.0</v>
      </c>
      <c r="O168" s="272" t="str">
        <f t="shared" si="3"/>
        <v>#REF!</v>
      </c>
      <c r="P168" s="257" t="s">
        <v>7476</v>
      </c>
      <c r="Q168" s="257" t="s">
        <v>6745</v>
      </c>
      <c r="R168" s="260" t="s">
        <v>179</v>
      </c>
      <c r="S168" s="275" t="s">
        <v>7478</v>
      </c>
      <c r="T168" s="257" t="s">
        <v>6734</v>
      </c>
      <c r="U168" s="276"/>
      <c r="V168" s="276" t="str">
        <f t="shared" si="4"/>
        <v>#REF!</v>
      </c>
      <c r="W168" s="277"/>
      <c r="X168" s="276"/>
      <c r="Y168" s="276"/>
      <c r="Z168" s="276"/>
      <c r="AA168" s="276"/>
      <c r="AB168" s="276"/>
      <c r="AC168" s="276"/>
      <c r="AD168" s="278" t="str">
        <f t="shared" si="39"/>
        <v>#REF!</v>
      </c>
      <c r="AE168" s="282"/>
      <c r="AF168" s="282"/>
      <c r="AG168" s="282"/>
    </row>
    <row r="169" ht="15.0" customHeight="1">
      <c r="A169" s="257">
        <v>53.0</v>
      </c>
      <c r="B169" s="286" t="s">
        <v>7483</v>
      </c>
      <c r="C169" s="259" t="s">
        <v>3376</v>
      </c>
      <c r="D169" s="260" t="s">
        <v>6614</v>
      </c>
      <c r="E169" s="257" t="s">
        <v>6614</v>
      </c>
      <c r="F169" s="257" t="s">
        <v>6497</v>
      </c>
      <c r="G169" s="260" t="s">
        <v>6962</v>
      </c>
      <c r="H169" s="257" t="s">
        <v>6644</v>
      </c>
      <c r="I169" s="260" t="s">
        <v>6605</v>
      </c>
      <c r="J169" s="260">
        <v>8.0</v>
      </c>
      <c r="K169" s="260">
        <v>7.0</v>
      </c>
      <c r="L169" s="288">
        <f t="shared" si="1"/>
        <v>1</v>
      </c>
      <c r="M169" s="270">
        <f t="shared" si="40"/>
        <v>256</v>
      </c>
      <c r="N169" s="287">
        <f>IFERROR(__xludf.DUMMYFUNCTION("vlookup(B169,IMPORTRANGE(""https://docs.google.com/spreadsheets/d/1bZVByh9r_TcDUVJKUPs-pmPVUS3tjRZJULNBLGlUjAE/edit#gid=320297363"",""DATA HC OLT!A2:c300""),2,0)"),232.0)</f>
        <v>232</v>
      </c>
      <c r="O169" s="272" t="str">
        <f t="shared" si="3"/>
        <v>#REF!</v>
      </c>
      <c r="P169" s="257" t="s">
        <v>7490</v>
      </c>
      <c r="Q169" s="257" t="s">
        <v>6535</v>
      </c>
      <c r="R169" s="260" t="s">
        <v>2343</v>
      </c>
      <c r="S169" s="275" t="s">
        <v>6964</v>
      </c>
      <c r="T169" s="260" t="s">
        <v>6734</v>
      </c>
      <c r="U169" s="276"/>
      <c r="V169" s="276" t="str">
        <f t="shared" si="4"/>
        <v>#REF!</v>
      </c>
      <c r="W169" s="277"/>
      <c r="X169" s="276"/>
      <c r="Y169" s="276"/>
      <c r="Z169" s="276"/>
      <c r="AA169" s="276"/>
      <c r="AB169" s="276"/>
      <c r="AC169" s="276"/>
      <c r="AD169" s="278" t="str">
        <f t="shared" si="39"/>
        <v>#REF!</v>
      </c>
      <c r="AE169" s="282"/>
      <c r="AF169" s="282"/>
      <c r="AG169" s="282"/>
    </row>
    <row r="170" ht="15.0" customHeight="1">
      <c r="A170" s="257">
        <v>43.0</v>
      </c>
      <c r="B170" s="258" t="s">
        <v>7494</v>
      </c>
      <c r="C170" s="259" t="s">
        <v>530</v>
      </c>
      <c r="D170" s="260" t="s">
        <v>6614</v>
      </c>
      <c r="E170" s="257" t="s">
        <v>7100</v>
      </c>
      <c r="F170" s="257" t="s">
        <v>6497</v>
      </c>
      <c r="G170" s="260" t="s">
        <v>7496</v>
      </c>
      <c r="H170" s="257" t="s">
        <v>6644</v>
      </c>
      <c r="I170" s="260" t="s">
        <v>6605</v>
      </c>
      <c r="J170" s="260">
        <v>8.0</v>
      </c>
      <c r="K170" s="260">
        <v>8.0</v>
      </c>
      <c r="L170" s="283">
        <f t="shared" si="1"/>
        <v>0</v>
      </c>
      <c r="M170" s="270">
        <f t="shared" si="40"/>
        <v>256</v>
      </c>
      <c r="N170" s="287">
        <f>IFERROR(__xludf.DUMMYFUNCTION("vlookup(B170,IMPORTRANGE(""https://docs.google.com/spreadsheets/d/1bZVByh9r_TcDUVJKUPs-pmPVUS3tjRZJULNBLGlUjAE/edit#gid=320297363"",""DATA HC OLT!A2:c300""),2,0)"),400.0)</f>
        <v>400</v>
      </c>
      <c r="O170" s="272" t="str">
        <f t="shared" si="3"/>
        <v>#REF!</v>
      </c>
      <c r="P170" s="257" t="s">
        <v>7500</v>
      </c>
      <c r="Q170" s="257" t="s">
        <v>6535</v>
      </c>
      <c r="R170" s="260" t="s">
        <v>2343</v>
      </c>
      <c r="S170" s="275" t="s">
        <v>7503</v>
      </c>
      <c r="T170" s="260" t="s">
        <v>7504</v>
      </c>
      <c r="U170" s="276"/>
      <c r="V170" s="276" t="str">
        <f t="shared" si="4"/>
        <v>#REF!</v>
      </c>
      <c r="W170" s="277"/>
      <c r="X170" s="276"/>
      <c r="Y170" s="276"/>
      <c r="Z170" s="276"/>
      <c r="AA170" s="276"/>
      <c r="AB170" s="276"/>
      <c r="AC170" s="276"/>
      <c r="AD170" s="278" t="str">
        <f t="shared" si="39"/>
        <v>#REF!</v>
      </c>
      <c r="AE170" s="282"/>
      <c r="AF170" s="282"/>
      <c r="AG170" s="282"/>
    </row>
    <row r="171" ht="15.0" customHeight="1">
      <c r="A171" s="257">
        <v>128.0</v>
      </c>
      <c r="B171" s="286" t="s">
        <v>7510</v>
      </c>
      <c r="C171" s="259" t="s">
        <v>3326</v>
      </c>
      <c r="D171" s="260" t="s">
        <v>6614</v>
      </c>
      <c r="E171" s="257" t="s">
        <v>6714</v>
      </c>
      <c r="F171" s="257" t="s">
        <v>6664</v>
      </c>
      <c r="G171" s="260" t="s">
        <v>7512</v>
      </c>
      <c r="H171" s="257" t="s">
        <v>1605</v>
      </c>
      <c r="I171" s="260" t="s">
        <v>6502</v>
      </c>
      <c r="J171" s="257">
        <v>16.0</v>
      </c>
      <c r="K171" s="257">
        <v>16.0</v>
      </c>
      <c r="L171" s="283">
        <f t="shared" si="1"/>
        <v>0</v>
      </c>
      <c r="M171" s="270">
        <f t="shared" si="40"/>
        <v>512</v>
      </c>
      <c r="N171" s="287">
        <f>IFERROR(__xludf.DUMMYFUNCTION("vlookup(B171,IMPORTRANGE(""https://docs.google.com/spreadsheets/d/1bZVByh9r_TcDUVJKUPs-pmPVUS3tjRZJULNBLGlUjAE/edit#gid=320297363"",""DATA HC OLT!A2:c300""),2,0)"),536.0)</f>
        <v>536</v>
      </c>
      <c r="O171" s="272" t="str">
        <f t="shared" si="3"/>
        <v>#REF!</v>
      </c>
      <c r="P171" s="257" t="s">
        <v>7515</v>
      </c>
      <c r="Q171" s="257" t="s">
        <v>6535</v>
      </c>
      <c r="R171" s="260" t="s">
        <v>358</v>
      </c>
      <c r="S171" s="291" t="s">
        <v>6717</v>
      </c>
      <c r="T171" s="257" t="s">
        <v>6651</v>
      </c>
      <c r="U171" s="260" t="s">
        <v>6236</v>
      </c>
      <c r="V171" s="276" t="str">
        <f t="shared" si="4"/>
        <v>#REF!</v>
      </c>
      <c r="W171" s="277" t="s">
        <v>6611</v>
      </c>
      <c r="X171" s="260"/>
      <c r="Y171" s="285" t="s">
        <v>6612</v>
      </c>
      <c r="Z171" s="260"/>
      <c r="AA171" s="260"/>
      <c r="AB171" s="276"/>
      <c r="AC171" s="260"/>
      <c r="AD171" s="278" t="str">
        <f t="shared" si="39"/>
        <v>#REF!</v>
      </c>
      <c r="AE171" s="323"/>
      <c r="AF171" s="323"/>
      <c r="AG171" s="323"/>
    </row>
    <row r="172" ht="15.0" customHeight="1">
      <c r="A172" s="257">
        <v>114.0</v>
      </c>
      <c r="B172" s="286" t="s">
        <v>7522</v>
      </c>
      <c r="C172" s="259" t="s">
        <v>3064</v>
      </c>
      <c r="D172" s="260" t="s">
        <v>6614</v>
      </c>
      <c r="E172" s="257" t="s">
        <v>6714</v>
      </c>
      <c r="F172" s="257" t="s">
        <v>6664</v>
      </c>
      <c r="G172" s="260" t="s">
        <v>7525</v>
      </c>
      <c r="H172" s="257" t="s">
        <v>1605</v>
      </c>
      <c r="I172" s="260" t="s">
        <v>6502</v>
      </c>
      <c r="J172" s="257">
        <v>16.0</v>
      </c>
      <c r="K172" s="257">
        <v>16.0</v>
      </c>
      <c r="L172" s="283">
        <f t="shared" si="1"/>
        <v>0</v>
      </c>
      <c r="M172" s="270">
        <f t="shared" si="40"/>
        <v>512</v>
      </c>
      <c r="N172" s="287">
        <f>IFERROR(__xludf.DUMMYFUNCTION("vlookup(B172,IMPORTRANGE(""https://docs.google.com/spreadsheets/d/1bZVByh9r_TcDUVJKUPs-pmPVUS3tjRZJULNBLGlUjAE/edit#gid=320297363"",""DATA HC OLT!A2:c300""),2,0)"),512.0)</f>
        <v>512</v>
      </c>
      <c r="O172" s="272" t="str">
        <f t="shared" si="3"/>
        <v>#REF!</v>
      </c>
      <c r="P172" s="257" t="s">
        <v>7530</v>
      </c>
      <c r="Q172" s="257" t="s">
        <v>6535</v>
      </c>
      <c r="R172" s="260" t="s">
        <v>358</v>
      </c>
      <c r="S172" s="275" t="s">
        <v>6717</v>
      </c>
      <c r="T172" s="260" t="s">
        <v>6749</v>
      </c>
      <c r="U172" s="260" t="s">
        <v>6236</v>
      </c>
      <c r="V172" s="276" t="str">
        <f t="shared" si="4"/>
        <v>#REF!</v>
      </c>
      <c r="W172" s="277" t="s">
        <v>6611</v>
      </c>
      <c r="X172" s="260"/>
      <c r="Y172" s="285" t="s">
        <v>6612</v>
      </c>
      <c r="Z172" s="260"/>
      <c r="AA172" s="260"/>
      <c r="AB172" s="276"/>
      <c r="AC172" s="260"/>
      <c r="AD172" s="278" t="str">
        <f t="shared" si="39"/>
        <v>#REF!</v>
      </c>
      <c r="AE172" s="282"/>
      <c r="AF172" s="282"/>
      <c r="AG172" s="282"/>
    </row>
    <row r="173" ht="15.0" customHeight="1">
      <c r="A173" s="257">
        <v>267.0</v>
      </c>
      <c r="B173" s="258" t="s">
        <v>5788</v>
      </c>
      <c r="C173" s="259" t="s">
        <v>3299</v>
      </c>
      <c r="D173" s="260" t="s">
        <v>6895</v>
      </c>
      <c r="E173" s="260" t="s">
        <v>6896</v>
      </c>
      <c r="F173" s="257" t="s">
        <v>6497</v>
      </c>
      <c r="G173" s="257" t="s">
        <v>7537</v>
      </c>
      <c r="H173" s="257" t="s">
        <v>6644</v>
      </c>
      <c r="I173" s="260" t="s">
        <v>6605</v>
      </c>
      <c r="J173" s="260">
        <v>8.0</v>
      </c>
      <c r="K173" s="260">
        <v>8.0</v>
      </c>
      <c r="L173" s="283">
        <f t="shared" si="1"/>
        <v>0</v>
      </c>
      <c r="M173" s="270">
        <v>512.0</v>
      </c>
      <c r="N173" s="272" t="str">
        <f>IFERROR(__xludf.DUMMYFUNCTION("IMPORTRANGE(""https://docs.google.com/spreadsheets/d/1Y5wVcQmoZrb4xD0Mx4i378E6T98EGxF9rgzWmzz2IKU/edit?usp=sharing"",""PIVOT HP HC!$B16:C16"")"),"#REF!")</f>
        <v>#REF!</v>
      </c>
      <c r="O173" s="272" t="str">
        <f t="shared" si="3"/>
        <v>#REF!</v>
      </c>
      <c r="P173" s="260" t="s">
        <v>7541</v>
      </c>
      <c r="Q173" s="257" t="s">
        <v>6535</v>
      </c>
      <c r="R173" s="260" t="s">
        <v>2343</v>
      </c>
      <c r="S173" s="275" t="s">
        <v>6899</v>
      </c>
      <c r="T173" s="260" t="s">
        <v>7544</v>
      </c>
      <c r="U173" s="290"/>
      <c r="V173" s="276" t="str">
        <f t="shared" si="4"/>
        <v>#REF!</v>
      </c>
      <c r="W173" s="277" t="s">
        <v>6611</v>
      </c>
      <c r="X173" s="290"/>
      <c r="Y173" s="285" t="s">
        <v>6683</v>
      </c>
      <c r="Z173" s="301" t="s">
        <v>7546</v>
      </c>
      <c r="AA173" s="290"/>
      <c r="AB173" s="276"/>
      <c r="AC173" s="290"/>
      <c r="AD173" s="278" t="str">
        <f t="shared" si="39"/>
        <v>#REF!</v>
      </c>
      <c r="AE173" s="282"/>
      <c r="AF173" s="282"/>
      <c r="AG173" s="282"/>
    </row>
    <row r="174" ht="15.0" customHeight="1">
      <c r="A174" s="257">
        <v>275.0</v>
      </c>
      <c r="B174" s="258" t="s">
        <v>5930</v>
      </c>
      <c r="C174" s="259" t="s">
        <v>3231</v>
      </c>
      <c r="D174" s="260" t="s">
        <v>6895</v>
      </c>
      <c r="E174" s="260" t="s">
        <v>6896</v>
      </c>
      <c r="F174" s="257" t="s">
        <v>6497</v>
      </c>
      <c r="G174" s="257" t="s">
        <v>7550</v>
      </c>
      <c r="H174" s="257" t="s">
        <v>6644</v>
      </c>
      <c r="I174" s="260" t="s">
        <v>6605</v>
      </c>
      <c r="J174" s="260">
        <v>8.0</v>
      </c>
      <c r="K174" s="260">
        <v>8.0</v>
      </c>
      <c r="L174" s="283">
        <f t="shared" si="1"/>
        <v>0</v>
      </c>
      <c r="M174" s="270">
        <v>512.0</v>
      </c>
      <c r="N174" s="272" t="str">
        <f>IFERROR(__xludf.DUMMYFUNCTION("IMPORTRANGE(""https://docs.google.com/spreadsheets/d/1Y5wVcQmoZrb4xD0Mx4i378E6T98EGxF9rgzWmzz2IKU/edit?usp=sharing"",""PIVOT HP HC!$B15:C15"")"),"#REF!")</f>
        <v>#REF!</v>
      </c>
      <c r="O174" s="272" t="str">
        <f t="shared" si="3"/>
        <v>#REF!</v>
      </c>
      <c r="P174" s="260" t="s">
        <v>7556</v>
      </c>
      <c r="Q174" s="257" t="s">
        <v>6535</v>
      </c>
      <c r="R174" s="260" t="s">
        <v>2343</v>
      </c>
      <c r="S174" s="275" t="s">
        <v>6969</v>
      </c>
      <c r="T174" s="260" t="s">
        <v>7544</v>
      </c>
      <c r="U174" s="276"/>
      <c r="V174" s="276" t="str">
        <f t="shared" si="4"/>
        <v>#REF!</v>
      </c>
      <c r="W174" s="277" t="s">
        <v>6611</v>
      </c>
      <c r="X174" s="276"/>
      <c r="Y174" s="285" t="s">
        <v>6612</v>
      </c>
      <c r="Z174" s="276"/>
      <c r="AA174" s="276"/>
      <c r="AB174" s="276"/>
      <c r="AC174" s="276"/>
      <c r="AD174" s="278" t="str">
        <f t="shared" si="39"/>
        <v>#REF!</v>
      </c>
      <c r="AE174" s="278"/>
      <c r="AF174" s="278"/>
      <c r="AG174" s="278"/>
    </row>
    <row r="175" ht="15.0" customHeight="1">
      <c r="A175" s="257">
        <v>407.0</v>
      </c>
      <c r="B175" s="258" t="s">
        <v>2978</v>
      </c>
      <c r="C175" s="259" t="s">
        <v>4026</v>
      </c>
      <c r="D175" s="260" t="s">
        <v>6495</v>
      </c>
      <c r="E175" s="260" t="s">
        <v>6636</v>
      </c>
      <c r="F175" s="260" t="s">
        <v>6992</v>
      </c>
      <c r="G175" s="260" t="s">
        <v>7564</v>
      </c>
      <c r="H175" s="260" t="s">
        <v>1605</v>
      </c>
      <c r="I175" s="257" t="s">
        <v>6502</v>
      </c>
      <c r="J175" s="260">
        <v>16.0</v>
      </c>
      <c r="K175" s="260">
        <v>13.0</v>
      </c>
      <c r="L175" s="299">
        <f t="shared" si="1"/>
        <v>3</v>
      </c>
      <c r="M175" s="270">
        <v>512.0</v>
      </c>
      <c r="N175" s="270">
        <v>552.0</v>
      </c>
      <c r="O175" s="272" t="str">
        <f t="shared" si="3"/>
        <v>#REF!</v>
      </c>
      <c r="P175" s="260" t="s">
        <v>7566</v>
      </c>
      <c r="Q175" s="257" t="s">
        <v>6535</v>
      </c>
      <c r="R175" s="260" t="s">
        <v>358</v>
      </c>
      <c r="S175" s="275" t="s">
        <v>7568</v>
      </c>
      <c r="T175" s="260" t="s">
        <v>6651</v>
      </c>
      <c r="U175" s="276"/>
      <c r="V175" s="276" t="str">
        <f t="shared" si="4"/>
        <v>#REF!</v>
      </c>
      <c r="W175" s="277" t="s">
        <v>6611</v>
      </c>
      <c r="X175" s="276"/>
      <c r="Y175" s="285" t="s">
        <v>6612</v>
      </c>
      <c r="Z175" s="276"/>
      <c r="AA175" s="276"/>
      <c r="AB175" s="276"/>
      <c r="AC175" s="276"/>
      <c r="AD175" s="278" t="str">
        <f t="shared" si="39"/>
        <v>#REF!</v>
      </c>
      <c r="AE175" s="323"/>
      <c r="AF175" s="323"/>
      <c r="AG175" s="323"/>
    </row>
    <row r="176" ht="15.0" customHeight="1">
      <c r="A176" s="257">
        <v>273.0</v>
      </c>
      <c r="B176" s="258" t="s">
        <v>7575</v>
      </c>
      <c r="C176" s="259" t="s">
        <v>3546</v>
      </c>
      <c r="D176" s="257" t="s">
        <v>6569</v>
      </c>
      <c r="E176" s="260" t="s">
        <v>6704</v>
      </c>
      <c r="F176" s="257" t="s">
        <v>6497</v>
      </c>
      <c r="G176" s="260" t="s">
        <v>7576</v>
      </c>
      <c r="H176" s="257" t="s">
        <v>1605</v>
      </c>
      <c r="I176" s="260" t="s">
        <v>6502</v>
      </c>
      <c r="J176" s="260">
        <v>16.0</v>
      </c>
      <c r="K176" s="260">
        <v>15.0</v>
      </c>
      <c r="L176" s="288">
        <f t="shared" si="1"/>
        <v>1</v>
      </c>
      <c r="M176" s="270">
        <v>512.0</v>
      </c>
      <c r="N176" s="272">
        <v>512.0</v>
      </c>
      <c r="O176" s="272" t="str">
        <f t="shared" si="3"/>
        <v>#REF!</v>
      </c>
      <c r="P176" s="260" t="s">
        <v>7581</v>
      </c>
      <c r="Q176" s="257" t="s">
        <v>6535</v>
      </c>
      <c r="R176" s="260" t="s">
        <v>150</v>
      </c>
      <c r="S176" s="275" t="s">
        <v>6706</v>
      </c>
      <c r="T176" s="260" t="s">
        <v>7062</v>
      </c>
      <c r="U176" s="276"/>
      <c r="V176" s="276" t="str">
        <f t="shared" si="4"/>
        <v>#REF!</v>
      </c>
      <c r="W176" s="277" t="s">
        <v>6611</v>
      </c>
      <c r="X176" s="276"/>
      <c r="Y176" s="285" t="s">
        <v>6612</v>
      </c>
      <c r="Z176" s="276"/>
      <c r="AA176" s="276"/>
      <c r="AB176" s="276"/>
      <c r="AC176" s="276"/>
      <c r="AD176" s="278" t="str">
        <f t="shared" si="39"/>
        <v>#REF!</v>
      </c>
      <c r="AE176" s="323"/>
      <c r="AF176" s="323"/>
      <c r="AG176" s="323"/>
    </row>
    <row r="177" ht="15.0" customHeight="1">
      <c r="A177" s="257">
        <v>369.0</v>
      </c>
      <c r="B177" s="258" t="s">
        <v>5943</v>
      </c>
      <c r="C177" s="259" t="s">
        <v>7318</v>
      </c>
      <c r="D177" s="260" t="s">
        <v>6495</v>
      </c>
      <c r="E177" s="260" t="s">
        <v>6690</v>
      </c>
      <c r="F177" s="260" t="s">
        <v>6709</v>
      </c>
      <c r="G177" s="260" t="s">
        <v>7589</v>
      </c>
      <c r="H177" s="257" t="s">
        <v>1605</v>
      </c>
      <c r="I177" s="257" t="s">
        <v>6502</v>
      </c>
      <c r="J177" s="260">
        <v>16.0</v>
      </c>
      <c r="K177" s="260">
        <v>16.0</v>
      </c>
      <c r="L177" s="283">
        <f t="shared" si="1"/>
        <v>0</v>
      </c>
      <c r="M177" s="270">
        <v>512.0</v>
      </c>
      <c r="N177" s="270">
        <v>504.0</v>
      </c>
      <c r="O177" s="272" t="str">
        <f t="shared" si="3"/>
        <v>#REF!</v>
      </c>
      <c r="P177" s="260" t="s">
        <v>7594</v>
      </c>
      <c r="Q177" s="257" t="s">
        <v>6578</v>
      </c>
      <c r="R177" s="260" t="s">
        <v>179</v>
      </c>
      <c r="S177" s="275" t="s">
        <v>7331</v>
      </c>
      <c r="T177" s="260" t="s">
        <v>7333</v>
      </c>
      <c r="U177" s="276"/>
      <c r="V177" s="276" t="str">
        <f t="shared" si="4"/>
        <v>#REF!</v>
      </c>
      <c r="W177" s="277" t="s">
        <v>6611</v>
      </c>
      <c r="X177" s="276"/>
      <c r="Y177" s="285" t="s">
        <v>6683</v>
      </c>
      <c r="Z177" s="277" t="s">
        <v>6684</v>
      </c>
      <c r="AA177" s="276"/>
      <c r="AB177" s="277" t="s">
        <v>6685</v>
      </c>
      <c r="AC177" s="277" t="s">
        <v>6695</v>
      </c>
      <c r="AD177" s="294" t="s">
        <v>7600</v>
      </c>
      <c r="AE177" s="323"/>
      <c r="AF177" s="323"/>
      <c r="AG177" s="323"/>
    </row>
    <row r="178" ht="15.0" customHeight="1">
      <c r="A178" s="257">
        <v>434.0</v>
      </c>
      <c r="B178" s="310" t="s">
        <v>7610</v>
      </c>
      <c r="C178" s="317" t="s">
        <v>2952</v>
      </c>
      <c r="D178" s="260" t="s">
        <v>6895</v>
      </c>
      <c r="E178" s="260" t="s">
        <v>6896</v>
      </c>
      <c r="F178" s="260" t="s">
        <v>6992</v>
      </c>
      <c r="G178" s="260" t="s">
        <v>7611</v>
      </c>
      <c r="H178" s="260" t="s">
        <v>1605</v>
      </c>
      <c r="I178" s="260" t="s">
        <v>6502</v>
      </c>
      <c r="J178" s="260">
        <v>16.0</v>
      </c>
      <c r="K178" s="260">
        <v>0.0</v>
      </c>
      <c r="L178" s="320">
        <f t="shared" si="1"/>
        <v>16</v>
      </c>
      <c r="M178" s="270">
        <v>512.0</v>
      </c>
      <c r="N178" s="270" t="str">
        <f>IFERROR(__xludf.DUMMYFUNCTION("IMPORTRANGE(""https://docs.google.com/spreadsheets/d/1Y5wVcQmoZrb4xD0Mx4i378E6T98EGxF9rgzWmzz2IKU/edit?usp=sharing"",""PIVOT HP HC!$B85:C85"")"),"#REF!")</f>
        <v>#REF!</v>
      </c>
      <c r="O178" s="272" t="str">
        <f t="shared" si="3"/>
        <v>#REF!</v>
      </c>
      <c r="P178" s="260" t="s">
        <v>7615</v>
      </c>
      <c r="Q178" s="257" t="s">
        <v>6535</v>
      </c>
      <c r="R178" s="260" t="s">
        <v>358</v>
      </c>
      <c r="S178" s="275" t="s">
        <v>7617</v>
      </c>
      <c r="T178" s="260" t="s">
        <v>6769</v>
      </c>
      <c r="U178" s="276"/>
      <c r="V178" s="276" t="str">
        <f t="shared" si="4"/>
        <v>#REF!</v>
      </c>
      <c r="W178" s="277" t="s">
        <v>6611</v>
      </c>
      <c r="X178" s="276"/>
      <c r="Y178" s="285" t="s">
        <v>6612</v>
      </c>
      <c r="Z178" s="276"/>
      <c r="AA178" s="276"/>
      <c r="AB178" s="276"/>
      <c r="AC178" s="276"/>
      <c r="AD178" s="278" t="str">
        <f t="shared" ref="AD178:AD214" si="41">VLOOKUP(B178,'Summary Improvement PM FOC'!BA:BF,6,0)</f>
        <v>#REF!</v>
      </c>
      <c r="AE178" s="323"/>
      <c r="AF178" s="323"/>
      <c r="AG178" s="323"/>
    </row>
    <row r="179" ht="15.0" customHeight="1">
      <c r="A179" s="257">
        <v>130.0</v>
      </c>
      <c r="B179" s="258" t="s">
        <v>7622</v>
      </c>
      <c r="C179" s="259" t="s">
        <v>3259</v>
      </c>
      <c r="D179" s="257" t="s">
        <v>6569</v>
      </c>
      <c r="E179" s="257" t="s">
        <v>6570</v>
      </c>
      <c r="F179" s="257" t="s">
        <v>6664</v>
      </c>
      <c r="G179" s="260" t="s">
        <v>7623</v>
      </c>
      <c r="H179" s="257" t="s">
        <v>1605</v>
      </c>
      <c r="I179" s="260" t="s">
        <v>6605</v>
      </c>
      <c r="J179" s="257">
        <v>16.0</v>
      </c>
      <c r="K179" s="257">
        <v>14.0</v>
      </c>
      <c r="L179" s="289">
        <f t="shared" si="1"/>
        <v>2</v>
      </c>
      <c r="M179" s="270">
        <f t="shared" ref="M179:M181" si="42">IF(J179=8,256,IF(J179=16,512,IF(J179=32,1024,IF(J179=4,124))))</f>
        <v>512</v>
      </c>
      <c r="N179" s="272">
        <v>792.0</v>
      </c>
      <c r="O179" s="272" t="str">
        <f t="shared" si="3"/>
        <v>#REF!</v>
      </c>
      <c r="P179" s="257" t="s">
        <v>7631</v>
      </c>
      <c r="Q179" s="257" t="s">
        <v>6535</v>
      </c>
      <c r="R179" s="260" t="s">
        <v>358</v>
      </c>
      <c r="S179" s="275" t="s">
        <v>7633</v>
      </c>
      <c r="T179" s="260" t="s">
        <v>6769</v>
      </c>
      <c r="U179" s="276"/>
      <c r="V179" s="276" t="str">
        <f t="shared" si="4"/>
        <v>#REF!</v>
      </c>
      <c r="W179" s="277" t="s">
        <v>6611</v>
      </c>
      <c r="X179" s="276"/>
      <c r="Y179" s="285" t="s">
        <v>6612</v>
      </c>
      <c r="Z179" s="276"/>
      <c r="AA179" s="276"/>
      <c r="AB179" s="276"/>
      <c r="AC179" s="276"/>
      <c r="AD179" s="278" t="str">
        <f t="shared" si="41"/>
        <v>#REF!</v>
      </c>
      <c r="AE179" s="323"/>
      <c r="AF179" s="323"/>
      <c r="AG179" s="323"/>
    </row>
    <row r="180" ht="15.0" customHeight="1">
      <c r="A180" s="257">
        <v>90.0</v>
      </c>
      <c r="B180" s="258" t="s">
        <v>7637</v>
      </c>
      <c r="C180" s="259" t="s">
        <v>3361</v>
      </c>
      <c r="D180" s="257" t="s">
        <v>6569</v>
      </c>
      <c r="E180" s="257" t="s">
        <v>6570</v>
      </c>
      <c r="F180" s="257" t="s">
        <v>6664</v>
      </c>
      <c r="G180" s="260" t="s">
        <v>7638</v>
      </c>
      <c r="H180" s="257" t="s">
        <v>1605</v>
      </c>
      <c r="I180" s="260" t="s">
        <v>6605</v>
      </c>
      <c r="J180" s="257">
        <v>16.0</v>
      </c>
      <c r="K180" s="257">
        <v>16.0</v>
      </c>
      <c r="L180" s="283">
        <f t="shared" si="1"/>
        <v>0</v>
      </c>
      <c r="M180" s="270">
        <f t="shared" si="42"/>
        <v>512</v>
      </c>
      <c r="N180" s="272">
        <v>488.0</v>
      </c>
      <c r="O180" s="272" t="str">
        <f t="shared" si="3"/>
        <v>#REF!</v>
      </c>
      <c r="P180" s="257" t="s">
        <v>7641</v>
      </c>
      <c r="Q180" s="257" t="s">
        <v>6578</v>
      </c>
      <c r="R180" s="260" t="s">
        <v>1641</v>
      </c>
      <c r="S180" s="275" t="s">
        <v>6762</v>
      </c>
      <c r="T180" s="260" t="s">
        <v>6651</v>
      </c>
      <c r="U180" s="276"/>
      <c r="V180" s="276" t="str">
        <f t="shared" si="4"/>
        <v>#REF!</v>
      </c>
      <c r="W180" s="277" t="s">
        <v>6611</v>
      </c>
      <c r="X180" s="276"/>
      <c r="Y180" s="285" t="s">
        <v>6612</v>
      </c>
      <c r="Z180" s="276"/>
      <c r="AA180" s="276"/>
      <c r="AB180" s="276"/>
      <c r="AC180" s="276"/>
      <c r="AD180" s="278" t="str">
        <f t="shared" si="41"/>
        <v>#REF!</v>
      </c>
      <c r="AE180" s="278"/>
      <c r="AF180" s="278"/>
      <c r="AG180" s="278"/>
    </row>
    <row r="181" ht="15.0" customHeight="1">
      <c r="A181" s="257">
        <v>7.0</v>
      </c>
      <c r="B181" s="258" t="s">
        <v>7644</v>
      </c>
      <c r="C181" s="259" t="s">
        <v>6670</v>
      </c>
      <c r="D181" s="257" t="s">
        <v>6569</v>
      </c>
      <c r="E181" s="260" t="s">
        <v>6671</v>
      </c>
      <c r="F181" s="257" t="s">
        <v>6497</v>
      </c>
      <c r="G181" s="260" t="s">
        <v>6672</v>
      </c>
      <c r="H181" s="257" t="s">
        <v>6644</v>
      </c>
      <c r="I181" s="260" t="s">
        <v>6502</v>
      </c>
      <c r="J181" s="260">
        <v>8.0</v>
      </c>
      <c r="K181" s="260">
        <v>8.0</v>
      </c>
      <c r="L181" s="283">
        <f t="shared" si="1"/>
        <v>0</v>
      </c>
      <c r="M181" s="270">
        <f t="shared" si="42"/>
        <v>256</v>
      </c>
      <c r="N181" s="272">
        <v>632.0</v>
      </c>
      <c r="O181" s="272" t="str">
        <f t="shared" si="3"/>
        <v>#REF!</v>
      </c>
      <c r="P181" s="260" t="s">
        <v>7648</v>
      </c>
      <c r="Q181" s="257" t="s">
        <v>6578</v>
      </c>
      <c r="R181" s="260" t="s">
        <v>179</v>
      </c>
      <c r="S181" s="275" t="s">
        <v>6868</v>
      </c>
      <c r="T181" s="260" t="s">
        <v>6869</v>
      </c>
      <c r="U181" s="276"/>
      <c r="V181" s="276" t="str">
        <f t="shared" si="4"/>
        <v>#REF!</v>
      </c>
      <c r="W181" s="277"/>
      <c r="X181" s="276"/>
      <c r="Y181" s="276"/>
      <c r="Z181" s="276"/>
      <c r="AA181" s="276"/>
      <c r="AB181" s="276"/>
      <c r="AC181" s="276"/>
      <c r="AD181" s="278" t="str">
        <f t="shared" si="41"/>
        <v>#REF!</v>
      </c>
      <c r="AE181" s="278"/>
      <c r="AF181" s="278"/>
      <c r="AG181" s="278"/>
    </row>
    <row r="182" ht="15.0" customHeight="1">
      <c r="A182" s="257">
        <v>283.0</v>
      </c>
      <c r="B182" s="286" t="s">
        <v>7654</v>
      </c>
      <c r="C182" s="295" t="s">
        <v>3645</v>
      </c>
      <c r="D182" s="260" t="s">
        <v>6895</v>
      </c>
      <c r="E182" s="260" t="s">
        <v>6896</v>
      </c>
      <c r="F182" s="257" t="s">
        <v>6497</v>
      </c>
      <c r="G182" s="260" t="s">
        <v>7655</v>
      </c>
      <c r="H182" s="257" t="s">
        <v>6644</v>
      </c>
      <c r="I182" s="260" t="s">
        <v>6605</v>
      </c>
      <c r="J182" s="260">
        <v>8.0</v>
      </c>
      <c r="K182" s="260">
        <v>8.0</v>
      </c>
      <c r="L182" s="283">
        <f t="shared" si="1"/>
        <v>0</v>
      </c>
      <c r="M182" s="270">
        <v>512.0</v>
      </c>
      <c r="N182" s="272" t="str">
        <f>IFERROR(__xludf.DUMMYFUNCTION("IMPORTRANGE(""https://docs.google.com/spreadsheets/d/1Y5wVcQmoZrb4xD0Mx4i378E6T98EGxF9rgzWmzz2IKU/edit?usp=sharing"",""PIVOT HP HC!$B88:C88"")"),"#REF!")</f>
        <v>#REF!</v>
      </c>
      <c r="O182" s="272" t="str">
        <f t="shared" si="3"/>
        <v>#REF!</v>
      </c>
      <c r="P182" s="260" t="s">
        <v>7658</v>
      </c>
      <c r="Q182" s="257" t="s">
        <v>6535</v>
      </c>
      <c r="R182" s="260" t="s">
        <v>2343</v>
      </c>
      <c r="S182" s="275" t="s">
        <v>6969</v>
      </c>
      <c r="T182" s="260" t="s">
        <v>7660</v>
      </c>
      <c r="U182" s="276"/>
      <c r="V182" s="276" t="str">
        <f t="shared" si="4"/>
        <v>#REF!</v>
      </c>
      <c r="W182" s="277" t="s">
        <v>6611</v>
      </c>
      <c r="X182" s="276"/>
      <c r="Y182" s="285" t="s">
        <v>6612</v>
      </c>
      <c r="Z182" s="276"/>
      <c r="AA182" s="276"/>
      <c r="AB182" s="276"/>
      <c r="AC182" s="276"/>
      <c r="AD182" s="278" t="str">
        <f t="shared" si="41"/>
        <v>#REF!</v>
      </c>
      <c r="AE182" s="278"/>
      <c r="AF182" s="278"/>
      <c r="AG182" s="278"/>
    </row>
    <row r="183" ht="15.0" customHeight="1">
      <c r="A183" s="257">
        <v>646.0</v>
      </c>
      <c r="B183" s="258" t="s">
        <v>7665</v>
      </c>
      <c r="C183" s="259" t="s">
        <v>7666</v>
      </c>
      <c r="D183" s="260" t="s">
        <v>6569</v>
      </c>
      <c r="E183" s="260" t="s">
        <v>6602</v>
      </c>
      <c r="F183" s="260" t="s">
        <v>7668</v>
      </c>
      <c r="G183" s="260" t="s">
        <v>7669</v>
      </c>
      <c r="H183" s="260" t="s">
        <v>1605</v>
      </c>
      <c r="I183" s="260" t="s">
        <v>6605</v>
      </c>
      <c r="J183" s="260">
        <v>16.0</v>
      </c>
      <c r="K183" s="260">
        <v>12.0</v>
      </c>
      <c r="L183" s="330">
        <f t="shared" si="1"/>
        <v>4</v>
      </c>
      <c r="M183" s="270">
        <v>512.0</v>
      </c>
      <c r="N183" s="272">
        <v>512.0</v>
      </c>
      <c r="O183" s="272" t="str">
        <f t="shared" si="3"/>
        <v>#REF!</v>
      </c>
      <c r="P183" s="260" t="s">
        <v>7672</v>
      </c>
      <c r="Q183" s="257" t="s">
        <v>6535</v>
      </c>
      <c r="R183" s="260" t="s">
        <v>358</v>
      </c>
      <c r="S183" s="275" t="s">
        <v>7674</v>
      </c>
      <c r="T183" s="260" t="s">
        <v>7675</v>
      </c>
      <c r="U183" s="276"/>
      <c r="V183" s="276" t="str">
        <f t="shared" si="4"/>
        <v>#REF!</v>
      </c>
      <c r="W183" s="277" t="s">
        <v>6611</v>
      </c>
      <c r="X183" s="276"/>
      <c r="Y183" s="285" t="s">
        <v>6612</v>
      </c>
      <c r="Z183" s="276"/>
      <c r="AA183" s="276"/>
      <c r="AB183" s="276"/>
      <c r="AC183" s="276"/>
      <c r="AD183" s="278" t="str">
        <f t="shared" si="41"/>
        <v>#REF!</v>
      </c>
      <c r="AE183" s="278"/>
      <c r="AF183" s="278"/>
      <c r="AG183" s="278"/>
    </row>
    <row r="184" ht="15.0" customHeight="1">
      <c r="A184" s="257">
        <v>131.0</v>
      </c>
      <c r="B184" s="258" t="s">
        <v>7678</v>
      </c>
      <c r="C184" s="259" t="s">
        <v>3784</v>
      </c>
      <c r="D184" s="257" t="s">
        <v>6569</v>
      </c>
      <c r="E184" s="257" t="s">
        <v>6570</v>
      </c>
      <c r="F184" s="257" t="s">
        <v>6664</v>
      </c>
      <c r="G184" s="260" t="s">
        <v>7623</v>
      </c>
      <c r="H184" s="257" t="s">
        <v>1605</v>
      </c>
      <c r="I184" s="260" t="s">
        <v>6605</v>
      </c>
      <c r="J184" s="257">
        <v>16.0</v>
      </c>
      <c r="K184" s="257">
        <v>14.0</v>
      </c>
      <c r="L184" s="289">
        <f t="shared" si="1"/>
        <v>2</v>
      </c>
      <c r="M184" s="270">
        <f t="shared" ref="M184:M187" si="43">IF(J184=8,256,IF(J184=16,512,IF(J184=32,1024,IF(J184=4,124))))</f>
        <v>512</v>
      </c>
      <c r="N184" s="272">
        <v>480.0</v>
      </c>
      <c r="O184" s="272" t="str">
        <f t="shared" si="3"/>
        <v>#REF!</v>
      </c>
      <c r="P184" s="257" t="s">
        <v>7688</v>
      </c>
      <c r="Q184" s="257" t="s">
        <v>6535</v>
      </c>
      <c r="R184" s="260" t="s">
        <v>358</v>
      </c>
      <c r="S184" s="275" t="s">
        <v>7633</v>
      </c>
      <c r="T184" s="260" t="s">
        <v>6779</v>
      </c>
      <c r="U184" s="276"/>
      <c r="V184" s="276" t="str">
        <f t="shared" si="4"/>
        <v>#REF!</v>
      </c>
      <c r="W184" s="277" t="s">
        <v>6611</v>
      </c>
      <c r="X184" s="276"/>
      <c r="Y184" s="285" t="s">
        <v>6612</v>
      </c>
      <c r="Z184" s="276"/>
      <c r="AA184" s="276"/>
      <c r="AB184" s="276"/>
      <c r="AC184" s="276"/>
      <c r="AD184" s="278" t="str">
        <f t="shared" si="41"/>
        <v>#REF!</v>
      </c>
      <c r="AE184" s="278"/>
      <c r="AF184" s="278"/>
      <c r="AG184" s="278"/>
    </row>
    <row r="185" ht="15.0" customHeight="1">
      <c r="A185" s="257">
        <v>4.0</v>
      </c>
      <c r="B185" s="258" t="s">
        <v>7695</v>
      </c>
      <c r="C185" s="259" t="s">
        <v>7696</v>
      </c>
      <c r="D185" s="257" t="s">
        <v>6569</v>
      </c>
      <c r="E185" s="260" t="s">
        <v>6570</v>
      </c>
      <c r="F185" s="257" t="s">
        <v>6497</v>
      </c>
      <c r="G185" s="260" t="s">
        <v>7698</v>
      </c>
      <c r="H185" s="257" t="s">
        <v>6644</v>
      </c>
      <c r="I185" s="260" t="s">
        <v>6502</v>
      </c>
      <c r="J185" s="260">
        <v>8.0</v>
      </c>
      <c r="K185" s="260">
        <v>8.0</v>
      </c>
      <c r="L185" s="283">
        <f t="shared" si="1"/>
        <v>0</v>
      </c>
      <c r="M185" s="270">
        <f t="shared" si="43"/>
        <v>256</v>
      </c>
      <c r="N185" s="272">
        <v>496.0</v>
      </c>
      <c r="O185" s="272" t="str">
        <f t="shared" si="3"/>
        <v>#REF!</v>
      </c>
      <c r="P185" s="260" t="s">
        <v>7702</v>
      </c>
      <c r="Q185" s="257" t="s">
        <v>6535</v>
      </c>
      <c r="R185" s="260" t="s">
        <v>2343</v>
      </c>
      <c r="S185" s="259" t="s">
        <v>6579</v>
      </c>
      <c r="T185" s="260" t="s">
        <v>7044</v>
      </c>
      <c r="U185" s="260" t="s">
        <v>7703</v>
      </c>
      <c r="V185" s="276" t="str">
        <f t="shared" si="4"/>
        <v>#REF!</v>
      </c>
      <c r="W185" s="277" t="s">
        <v>6611</v>
      </c>
      <c r="X185" s="260"/>
      <c r="Y185" s="285" t="s">
        <v>6612</v>
      </c>
      <c r="Z185" s="260"/>
      <c r="AA185" s="260"/>
      <c r="AB185" s="276"/>
      <c r="AC185" s="260"/>
      <c r="AD185" s="278" t="str">
        <f t="shared" si="41"/>
        <v>#REF!</v>
      </c>
      <c r="AE185" s="278"/>
      <c r="AF185" s="278"/>
      <c r="AG185" s="278"/>
    </row>
    <row r="186" ht="15.0" customHeight="1">
      <c r="A186" s="257">
        <v>127.0</v>
      </c>
      <c r="B186" s="258" t="s">
        <v>7707</v>
      </c>
      <c r="C186" s="259" t="s">
        <v>7139</v>
      </c>
      <c r="D186" s="257" t="s">
        <v>6569</v>
      </c>
      <c r="E186" s="257" t="s">
        <v>6602</v>
      </c>
      <c r="F186" s="257" t="s">
        <v>6497</v>
      </c>
      <c r="G186" s="260" t="s">
        <v>6848</v>
      </c>
      <c r="H186" s="257" t="s">
        <v>6644</v>
      </c>
      <c r="I186" s="260" t="s">
        <v>6502</v>
      </c>
      <c r="J186" s="260">
        <v>8.0</v>
      </c>
      <c r="K186" s="260">
        <v>4.0</v>
      </c>
      <c r="L186" s="330">
        <f t="shared" si="1"/>
        <v>4</v>
      </c>
      <c r="M186" s="270">
        <f t="shared" si="43"/>
        <v>256</v>
      </c>
      <c r="N186" s="272">
        <v>224.0</v>
      </c>
      <c r="O186" s="272" t="str">
        <f t="shared" si="3"/>
        <v>#REF!</v>
      </c>
      <c r="P186" s="257" t="s">
        <v>7711</v>
      </c>
      <c r="Q186" s="257" t="s">
        <v>6578</v>
      </c>
      <c r="R186" s="260" t="s">
        <v>440</v>
      </c>
      <c r="S186" s="275" t="s">
        <v>6799</v>
      </c>
      <c r="T186" s="260" t="s">
        <v>7544</v>
      </c>
      <c r="U186" s="276"/>
      <c r="V186" s="276" t="str">
        <f t="shared" si="4"/>
        <v>#REF!</v>
      </c>
      <c r="W186" s="277"/>
      <c r="X186" s="276"/>
      <c r="Y186" s="276"/>
      <c r="Z186" s="276"/>
      <c r="AA186" s="276"/>
      <c r="AB186" s="276"/>
      <c r="AC186" s="276"/>
      <c r="AD186" s="278" t="str">
        <f t="shared" si="41"/>
        <v>#REF!</v>
      </c>
      <c r="AE186" s="323"/>
      <c r="AF186" s="323"/>
      <c r="AG186" s="323"/>
    </row>
    <row r="187" ht="15.0" customHeight="1">
      <c r="A187" s="257">
        <v>152.0</v>
      </c>
      <c r="B187" s="258" t="s">
        <v>7716</v>
      </c>
      <c r="C187" s="259" t="s">
        <v>3531</v>
      </c>
      <c r="D187" s="260" t="s">
        <v>6614</v>
      </c>
      <c r="E187" s="257" t="s">
        <v>6614</v>
      </c>
      <c r="F187" s="257" t="s">
        <v>6497</v>
      </c>
      <c r="G187" s="260" t="s">
        <v>7718</v>
      </c>
      <c r="H187" s="257" t="s">
        <v>6644</v>
      </c>
      <c r="I187" s="260" t="s">
        <v>6605</v>
      </c>
      <c r="J187" s="257">
        <v>8.0</v>
      </c>
      <c r="K187" s="257">
        <v>2.0</v>
      </c>
      <c r="L187" s="332">
        <f t="shared" si="1"/>
        <v>6</v>
      </c>
      <c r="M187" s="270">
        <f t="shared" si="43"/>
        <v>256</v>
      </c>
      <c r="N187" s="287">
        <f>IFERROR(__xludf.DUMMYFUNCTION("vlookup(B187,IMPORTRANGE(""https://docs.google.com/spreadsheets/d/1bZVByh9r_TcDUVJKUPs-pmPVUS3tjRZJULNBLGlUjAE/edit#gid=320297363"",""DATA HC OLT!A2:c300""),2,0)"),224.0)</f>
        <v>224</v>
      </c>
      <c r="O187" s="272" t="str">
        <f t="shared" si="3"/>
        <v>#REF!</v>
      </c>
      <c r="P187" s="257" t="s">
        <v>7729</v>
      </c>
      <c r="Q187" s="257" t="s">
        <v>6535</v>
      </c>
      <c r="R187" s="260" t="s">
        <v>2343</v>
      </c>
      <c r="S187" s="275" t="s">
        <v>6740</v>
      </c>
      <c r="T187" s="260" t="s">
        <v>6885</v>
      </c>
      <c r="U187" s="276"/>
      <c r="V187" s="276" t="str">
        <f t="shared" si="4"/>
        <v>#REF!</v>
      </c>
      <c r="W187" s="277"/>
      <c r="X187" s="276"/>
      <c r="Y187" s="276"/>
      <c r="Z187" s="276"/>
      <c r="AA187" s="276"/>
      <c r="AB187" s="276"/>
      <c r="AC187" s="276"/>
      <c r="AD187" s="278" t="str">
        <f t="shared" si="41"/>
        <v>#REF!</v>
      </c>
      <c r="AE187" s="323"/>
      <c r="AF187" s="323"/>
      <c r="AG187" s="323"/>
    </row>
    <row r="188" ht="15.0" customHeight="1">
      <c r="A188" s="257">
        <v>427.0</v>
      </c>
      <c r="B188" s="333" t="s">
        <v>7735</v>
      </c>
      <c r="C188" s="334" t="s">
        <v>2876</v>
      </c>
      <c r="D188" s="257" t="s">
        <v>6569</v>
      </c>
      <c r="E188" s="260" t="s">
        <v>6704</v>
      </c>
      <c r="F188" s="260" t="s">
        <v>6992</v>
      </c>
      <c r="G188" s="260" t="s">
        <v>7740</v>
      </c>
      <c r="H188" s="260" t="s">
        <v>1605</v>
      </c>
      <c r="I188" s="260" t="s">
        <v>6605</v>
      </c>
      <c r="J188" s="260">
        <v>16.0</v>
      </c>
      <c r="K188" s="260">
        <v>15.0</v>
      </c>
      <c r="L188" s="288">
        <f t="shared" si="1"/>
        <v>1</v>
      </c>
      <c r="M188" s="270">
        <v>512.0</v>
      </c>
      <c r="N188" s="272">
        <v>512.0</v>
      </c>
      <c r="O188" s="272" t="str">
        <f t="shared" si="3"/>
        <v>#REF!</v>
      </c>
      <c r="P188" s="260" t="s">
        <v>7742</v>
      </c>
      <c r="Q188" s="257" t="s">
        <v>6535</v>
      </c>
      <c r="R188" s="260" t="s">
        <v>358</v>
      </c>
      <c r="S188" s="275" t="s">
        <v>6722</v>
      </c>
      <c r="T188" s="260" t="s">
        <v>6540</v>
      </c>
      <c r="U188" s="276"/>
      <c r="V188" s="276" t="str">
        <f t="shared" si="4"/>
        <v>#REF!</v>
      </c>
      <c r="W188" s="277" t="s">
        <v>6611</v>
      </c>
      <c r="X188" s="276"/>
      <c r="Y188" s="285" t="s">
        <v>6612</v>
      </c>
      <c r="Z188" s="276"/>
      <c r="AA188" s="276"/>
      <c r="AB188" s="276"/>
      <c r="AC188" s="276"/>
      <c r="AD188" s="278" t="str">
        <f t="shared" si="41"/>
        <v>#REF!</v>
      </c>
      <c r="AE188" s="282"/>
      <c r="AF188" s="282"/>
      <c r="AG188" s="282"/>
    </row>
    <row r="189" ht="15.0" customHeight="1">
      <c r="A189" s="257">
        <v>497.0</v>
      </c>
      <c r="B189" s="258" t="s">
        <v>7745</v>
      </c>
      <c r="C189" s="259" t="s">
        <v>3856</v>
      </c>
      <c r="D189" s="260" t="s">
        <v>6569</v>
      </c>
      <c r="E189" s="260" t="s">
        <v>7746</v>
      </c>
      <c r="F189" s="260" t="s">
        <v>6992</v>
      </c>
      <c r="G189" s="260" t="s">
        <v>7747</v>
      </c>
      <c r="H189" s="260" t="s">
        <v>1605</v>
      </c>
      <c r="I189" s="260" t="s">
        <v>6605</v>
      </c>
      <c r="J189" s="260">
        <v>16.0</v>
      </c>
      <c r="K189" s="260">
        <v>15.0</v>
      </c>
      <c r="L189" s="288">
        <f t="shared" si="1"/>
        <v>1</v>
      </c>
      <c r="M189" s="270">
        <v>512.0</v>
      </c>
      <c r="N189" s="272">
        <v>512.0</v>
      </c>
      <c r="O189" s="272" t="str">
        <f t="shared" si="3"/>
        <v>#REF!</v>
      </c>
      <c r="P189" s="260" t="s">
        <v>7753</v>
      </c>
      <c r="Q189" s="257" t="s">
        <v>6535</v>
      </c>
      <c r="R189" s="260" t="s">
        <v>358</v>
      </c>
      <c r="S189" s="275" t="s">
        <v>6890</v>
      </c>
      <c r="T189" s="260" t="s">
        <v>6675</v>
      </c>
      <c r="U189" s="276"/>
      <c r="V189" s="276" t="str">
        <f t="shared" si="4"/>
        <v>#REF!</v>
      </c>
      <c r="W189" s="277" t="s">
        <v>6611</v>
      </c>
      <c r="X189" s="276"/>
      <c r="Y189" s="285" t="s">
        <v>6612</v>
      </c>
      <c r="Z189" s="276"/>
      <c r="AA189" s="276"/>
      <c r="AB189" s="276"/>
      <c r="AC189" s="276"/>
      <c r="AD189" s="278" t="str">
        <f t="shared" si="41"/>
        <v>#REF!</v>
      </c>
      <c r="AE189" s="282"/>
      <c r="AF189" s="282"/>
      <c r="AG189" s="282"/>
    </row>
    <row r="190" ht="15.0" customHeight="1">
      <c r="A190" s="257">
        <v>46.0</v>
      </c>
      <c r="B190" s="286" t="s">
        <v>7761</v>
      </c>
      <c r="C190" s="259" t="s">
        <v>3322</v>
      </c>
      <c r="D190" s="260" t="s">
        <v>6614</v>
      </c>
      <c r="E190" s="257" t="s">
        <v>7763</v>
      </c>
      <c r="F190" s="257" t="s">
        <v>6497</v>
      </c>
      <c r="G190" s="260" t="s">
        <v>7764</v>
      </c>
      <c r="H190" s="257" t="s">
        <v>6644</v>
      </c>
      <c r="I190" s="260" t="s">
        <v>6605</v>
      </c>
      <c r="J190" s="260">
        <v>8.0</v>
      </c>
      <c r="K190" s="260">
        <v>7.0</v>
      </c>
      <c r="L190" s="288">
        <f t="shared" si="1"/>
        <v>1</v>
      </c>
      <c r="M190" s="270">
        <f t="shared" ref="M190:M191" si="44">IF(J190=8,256,IF(J190=16,512,IF(J190=32,1024,IF(J190=4,124))))</f>
        <v>256</v>
      </c>
      <c r="N190" s="287">
        <f>IFERROR(__xludf.DUMMYFUNCTION("vlookup(B190,IMPORTRANGE(""https://docs.google.com/spreadsheets/d/1bZVByh9r_TcDUVJKUPs-pmPVUS3tjRZJULNBLGlUjAE/edit#gid=320297363"",""DATA HC OLT!A2:c300""),2,0)"),336.0)</f>
        <v>336</v>
      </c>
      <c r="O190" s="272" t="str">
        <f t="shared" si="3"/>
        <v>#REF!</v>
      </c>
      <c r="P190" s="257" t="s">
        <v>7776</v>
      </c>
      <c r="Q190" s="257" t="s">
        <v>6535</v>
      </c>
      <c r="R190" s="260" t="s">
        <v>2343</v>
      </c>
      <c r="S190" s="275" t="s">
        <v>7778</v>
      </c>
      <c r="T190" s="260" t="s">
        <v>6908</v>
      </c>
      <c r="U190" s="276"/>
      <c r="V190" s="276" t="str">
        <f t="shared" si="4"/>
        <v>#REF!</v>
      </c>
      <c r="W190" s="277" t="s">
        <v>6611</v>
      </c>
      <c r="X190" s="276"/>
      <c r="Y190" s="285" t="s">
        <v>6612</v>
      </c>
      <c r="Z190" s="276"/>
      <c r="AA190" s="276"/>
      <c r="AB190" s="276"/>
      <c r="AC190" s="276"/>
      <c r="AD190" s="278" t="str">
        <f t="shared" si="41"/>
        <v>#REF!</v>
      </c>
      <c r="AE190" s="282"/>
      <c r="AF190" s="282"/>
      <c r="AG190" s="282"/>
    </row>
    <row r="191" ht="15.0" customHeight="1">
      <c r="A191" s="257">
        <v>82.0</v>
      </c>
      <c r="B191" s="258" t="s">
        <v>7783</v>
      </c>
      <c r="C191" s="259" t="s">
        <v>3197</v>
      </c>
      <c r="D191" s="257" t="s">
        <v>6569</v>
      </c>
      <c r="E191" s="257" t="s">
        <v>6671</v>
      </c>
      <c r="F191" s="257" t="s">
        <v>6497</v>
      </c>
      <c r="G191" s="260" t="s">
        <v>7785</v>
      </c>
      <c r="H191" s="257" t="s">
        <v>6644</v>
      </c>
      <c r="I191" s="260" t="s">
        <v>6502</v>
      </c>
      <c r="J191" s="257">
        <v>8.0</v>
      </c>
      <c r="K191" s="257">
        <v>5.0</v>
      </c>
      <c r="L191" s="299">
        <f t="shared" si="1"/>
        <v>3</v>
      </c>
      <c r="M191" s="270">
        <f t="shared" si="44"/>
        <v>256</v>
      </c>
      <c r="N191" s="272">
        <v>280.0</v>
      </c>
      <c r="O191" s="272" t="str">
        <f t="shared" si="3"/>
        <v>#REF!</v>
      </c>
      <c r="P191" s="257" t="s">
        <v>7789</v>
      </c>
      <c r="Q191" s="257" t="s">
        <v>6535</v>
      </c>
      <c r="R191" s="260" t="s">
        <v>2343</v>
      </c>
      <c r="S191" s="275" t="s">
        <v>7791</v>
      </c>
      <c r="T191" s="260" t="s">
        <v>7792</v>
      </c>
      <c r="U191" s="276"/>
      <c r="V191" s="276" t="str">
        <f t="shared" si="4"/>
        <v>#REF!</v>
      </c>
      <c r="W191" s="277" t="s">
        <v>6611</v>
      </c>
      <c r="X191" s="276"/>
      <c r="Y191" s="285" t="s">
        <v>6612</v>
      </c>
      <c r="Z191" s="276"/>
      <c r="AA191" s="276"/>
      <c r="AB191" s="276"/>
      <c r="AC191" s="276"/>
      <c r="AD191" s="278" t="str">
        <f t="shared" si="41"/>
        <v>#REF!</v>
      </c>
      <c r="AE191" s="282"/>
      <c r="AF191" s="282"/>
      <c r="AG191" s="282"/>
    </row>
    <row r="192" ht="15.0" customHeight="1">
      <c r="A192" s="257">
        <v>263.0</v>
      </c>
      <c r="B192" s="286" t="s">
        <v>7798</v>
      </c>
      <c r="C192" s="259" t="s">
        <v>7799</v>
      </c>
      <c r="D192" s="260" t="s">
        <v>6614</v>
      </c>
      <c r="E192" s="260" t="s">
        <v>6614</v>
      </c>
      <c r="F192" s="257" t="s">
        <v>6659</v>
      </c>
      <c r="G192" s="257" t="s">
        <v>7800</v>
      </c>
      <c r="H192" s="257" t="s">
        <v>1605</v>
      </c>
      <c r="I192" s="260" t="s">
        <v>6502</v>
      </c>
      <c r="J192" s="260">
        <v>32.0</v>
      </c>
      <c r="K192" s="260">
        <v>30.0</v>
      </c>
      <c r="L192" s="289">
        <f t="shared" si="1"/>
        <v>2</v>
      </c>
      <c r="M192" s="270">
        <v>1024.0</v>
      </c>
      <c r="N192" s="287">
        <f>IFERROR(__xludf.DUMMYFUNCTION("vlookup(B192,IMPORTRANGE(""https://docs.google.com/spreadsheets/d/1bZVByh9r_TcDUVJKUPs-pmPVUS3tjRZJULNBLGlUjAE/edit#gid=320297363"",""DATA HC OLT!A2:c300""),2,0)"),896.0)</f>
        <v>896</v>
      </c>
      <c r="O192" s="272" t="str">
        <f t="shared" si="3"/>
        <v>#REF!</v>
      </c>
      <c r="P192" s="260" t="s">
        <v>7806</v>
      </c>
      <c r="Q192" s="257" t="s">
        <v>6578</v>
      </c>
      <c r="R192" s="260" t="s">
        <v>358</v>
      </c>
      <c r="S192" s="275" t="s">
        <v>7808</v>
      </c>
      <c r="T192" s="260" t="s">
        <v>6627</v>
      </c>
      <c r="U192" s="260" t="s">
        <v>6236</v>
      </c>
      <c r="V192" s="276" t="str">
        <f t="shared" si="4"/>
        <v>#REF!</v>
      </c>
      <c r="W192" s="277" t="s">
        <v>6611</v>
      </c>
      <c r="X192" s="260"/>
      <c r="Y192" s="285" t="s">
        <v>6612</v>
      </c>
      <c r="Z192" s="260"/>
      <c r="AA192" s="260"/>
      <c r="AB192" s="276"/>
      <c r="AC192" s="260"/>
      <c r="AD192" s="278" t="str">
        <f t="shared" si="41"/>
        <v>#REF!</v>
      </c>
      <c r="AE192" s="282"/>
      <c r="AF192" s="282"/>
      <c r="AG192" s="282"/>
    </row>
    <row r="193" ht="15.0" customHeight="1">
      <c r="A193" s="257">
        <v>425.0</v>
      </c>
      <c r="B193" s="258" t="s">
        <v>7813</v>
      </c>
      <c r="C193" s="259" t="s">
        <v>7814</v>
      </c>
      <c r="D193" s="257" t="s">
        <v>6569</v>
      </c>
      <c r="E193" s="260" t="s">
        <v>6570</v>
      </c>
      <c r="F193" s="260" t="s">
        <v>6992</v>
      </c>
      <c r="G193" s="260" t="s">
        <v>7816</v>
      </c>
      <c r="H193" s="260" t="s">
        <v>1605</v>
      </c>
      <c r="I193" s="260" t="s">
        <v>6605</v>
      </c>
      <c r="J193" s="260">
        <v>16.0</v>
      </c>
      <c r="K193" s="260">
        <v>12.0</v>
      </c>
      <c r="L193" s="330">
        <f t="shared" si="1"/>
        <v>4</v>
      </c>
      <c r="M193" s="270">
        <v>512.0</v>
      </c>
      <c r="N193" s="272">
        <v>512.0</v>
      </c>
      <c r="O193" s="272" t="str">
        <f t="shared" si="3"/>
        <v>#REF!</v>
      </c>
      <c r="P193" s="260" t="s">
        <v>7818</v>
      </c>
      <c r="Q193" s="257" t="s">
        <v>6535</v>
      </c>
      <c r="R193" s="260" t="s">
        <v>358</v>
      </c>
      <c r="S193" s="275" t="s">
        <v>6841</v>
      </c>
      <c r="T193" s="260" t="s">
        <v>6698</v>
      </c>
      <c r="U193" s="276"/>
      <c r="V193" s="276" t="str">
        <f t="shared" si="4"/>
        <v>#REF!</v>
      </c>
      <c r="W193" s="277"/>
      <c r="X193" s="276"/>
      <c r="Y193" s="276"/>
      <c r="Z193" s="276"/>
      <c r="AA193" s="276"/>
      <c r="AB193" s="276"/>
      <c r="AC193" s="276"/>
      <c r="AD193" s="278" t="str">
        <f t="shared" si="41"/>
        <v>#REF!</v>
      </c>
      <c r="AE193" s="282"/>
      <c r="AF193" s="282"/>
      <c r="AG193" s="282"/>
    </row>
    <row r="194" ht="15.0" customHeight="1">
      <c r="A194" s="257">
        <v>202.0</v>
      </c>
      <c r="B194" s="258" t="s">
        <v>7823</v>
      </c>
      <c r="C194" s="259" t="s">
        <v>3280</v>
      </c>
      <c r="D194" s="260" t="s">
        <v>6495</v>
      </c>
      <c r="E194" s="260" t="s">
        <v>6587</v>
      </c>
      <c r="F194" s="257" t="s">
        <v>6664</v>
      </c>
      <c r="G194" s="260" t="s">
        <v>7825</v>
      </c>
      <c r="H194" s="257" t="s">
        <v>1605</v>
      </c>
      <c r="I194" s="257" t="s">
        <v>6502</v>
      </c>
      <c r="J194" s="260">
        <v>16.0</v>
      </c>
      <c r="K194" s="260">
        <v>16.0</v>
      </c>
      <c r="L194" s="283">
        <f t="shared" si="1"/>
        <v>0</v>
      </c>
      <c r="M194" s="270">
        <f>IF(J194=8,256,IF(J194=16,512,IF(J194=32,1024,IF(J194=4,124))))</f>
        <v>512</v>
      </c>
      <c r="N194" s="272">
        <v>488.0</v>
      </c>
      <c r="O194" s="272" t="str">
        <f t="shared" si="3"/>
        <v>#REF!</v>
      </c>
      <c r="P194" s="260" t="s">
        <v>7832</v>
      </c>
      <c r="Q194" s="257" t="s">
        <v>6535</v>
      </c>
      <c r="R194" s="260" t="s">
        <v>358</v>
      </c>
      <c r="S194" s="275" t="s">
        <v>6599</v>
      </c>
      <c r="T194" s="260" t="s">
        <v>7833</v>
      </c>
      <c r="U194" s="276"/>
      <c r="V194" s="276" t="str">
        <f t="shared" si="4"/>
        <v>#REF!</v>
      </c>
      <c r="W194" s="277" t="s">
        <v>6611</v>
      </c>
      <c r="X194" s="276"/>
      <c r="Y194" s="285" t="s">
        <v>6612</v>
      </c>
      <c r="Z194" s="276"/>
      <c r="AA194" s="276"/>
      <c r="AB194" s="276"/>
      <c r="AC194" s="276"/>
      <c r="AD194" s="278" t="str">
        <f t="shared" si="41"/>
        <v>#REF!</v>
      </c>
      <c r="AE194" s="282"/>
      <c r="AF194" s="282"/>
      <c r="AG194" s="282"/>
    </row>
    <row r="195" ht="15.0" customHeight="1">
      <c r="A195" s="257">
        <v>297.0</v>
      </c>
      <c r="B195" s="258" t="s">
        <v>7837</v>
      </c>
      <c r="C195" s="259" t="s">
        <v>2641</v>
      </c>
      <c r="D195" s="257" t="s">
        <v>6569</v>
      </c>
      <c r="E195" s="260" t="s">
        <v>6570</v>
      </c>
      <c r="F195" s="260" t="s">
        <v>6709</v>
      </c>
      <c r="G195" s="260" t="s">
        <v>7839</v>
      </c>
      <c r="H195" s="260" t="s">
        <v>1605</v>
      </c>
      <c r="I195" s="260" t="s">
        <v>6605</v>
      </c>
      <c r="J195" s="260">
        <v>16.0</v>
      </c>
      <c r="K195" s="260">
        <v>15.0</v>
      </c>
      <c r="L195" s="288">
        <f t="shared" si="1"/>
        <v>1</v>
      </c>
      <c r="M195" s="270">
        <v>512.0</v>
      </c>
      <c r="N195" s="272">
        <v>480.0</v>
      </c>
      <c r="O195" s="272" t="str">
        <f t="shared" si="3"/>
        <v>#REF!</v>
      </c>
      <c r="P195" s="260" t="s">
        <v>7844</v>
      </c>
      <c r="Q195" s="257" t="s">
        <v>6535</v>
      </c>
      <c r="R195" s="260" t="s">
        <v>440</v>
      </c>
      <c r="S195" s="275" t="s">
        <v>6667</v>
      </c>
      <c r="T195" s="260" t="s">
        <v>6831</v>
      </c>
      <c r="U195" s="276"/>
      <c r="V195" s="276" t="str">
        <f t="shared" si="4"/>
        <v>#REF!</v>
      </c>
      <c r="W195" s="277"/>
      <c r="X195" s="276"/>
      <c r="Y195" s="276"/>
      <c r="Z195" s="276"/>
      <c r="AA195" s="276"/>
      <c r="AB195" s="276"/>
      <c r="AC195" s="276"/>
      <c r="AD195" s="278" t="str">
        <f t="shared" si="41"/>
        <v>#REF!</v>
      </c>
      <c r="AE195" s="282"/>
      <c r="AF195" s="282"/>
      <c r="AG195" s="282"/>
    </row>
    <row r="196" ht="15.0" customHeight="1">
      <c r="A196" s="257">
        <v>106.0</v>
      </c>
      <c r="B196" s="258" t="s">
        <v>7850</v>
      </c>
      <c r="C196" s="259" t="s">
        <v>3228</v>
      </c>
      <c r="D196" s="257" t="s">
        <v>6569</v>
      </c>
      <c r="E196" s="257" t="s">
        <v>6570</v>
      </c>
      <c r="F196" s="257" t="s">
        <v>6664</v>
      </c>
      <c r="G196" s="260" t="s">
        <v>7852</v>
      </c>
      <c r="H196" s="257" t="s">
        <v>1605</v>
      </c>
      <c r="I196" s="260" t="s">
        <v>6605</v>
      </c>
      <c r="J196" s="257">
        <v>16.0</v>
      </c>
      <c r="K196" s="257">
        <v>15.0</v>
      </c>
      <c r="L196" s="288">
        <f t="shared" si="1"/>
        <v>1</v>
      </c>
      <c r="M196" s="270">
        <f t="shared" ref="M196:M197" si="45">IF(J196=8,256,IF(J196=16,512,IF(J196=32,1024,IF(J196=4,124))))</f>
        <v>512</v>
      </c>
      <c r="N196" s="272">
        <v>480.0</v>
      </c>
      <c r="O196" s="272" t="str">
        <f t="shared" si="3"/>
        <v>#REF!</v>
      </c>
      <c r="P196" s="257" t="s">
        <v>7863</v>
      </c>
      <c r="Q196" s="257" t="s">
        <v>6578</v>
      </c>
      <c r="R196" s="260" t="s">
        <v>440</v>
      </c>
      <c r="S196" s="275" t="s">
        <v>7864</v>
      </c>
      <c r="T196" s="260" t="s">
        <v>6675</v>
      </c>
      <c r="U196" s="276"/>
      <c r="V196" s="276" t="str">
        <f t="shared" si="4"/>
        <v>#REF!</v>
      </c>
      <c r="W196" s="277" t="s">
        <v>6611</v>
      </c>
      <c r="X196" s="276"/>
      <c r="Y196" s="285" t="s">
        <v>6612</v>
      </c>
      <c r="Z196" s="276"/>
      <c r="AA196" s="276"/>
      <c r="AB196" s="276"/>
      <c r="AC196" s="276"/>
      <c r="AD196" s="278" t="str">
        <f t="shared" si="41"/>
        <v>#REF!</v>
      </c>
      <c r="AE196" s="282"/>
      <c r="AF196" s="282"/>
      <c r="AG196" s="282"/>
    </row>
    <row r="197" ht="15.0" customHeight="1">
      <c r="A197" s="257">
        <v>182.0</v>
      </c>
      <c r="B197" s="258" t="s">
        <v>7868</v>
      </c>
      <c r="C197" s="259" t="s">
        <v>3105</v>
      </c>
      <c r="D197" s="257" t="s">
        <v>6495</v>
      </c>
      <c r="E197" s="257" t="s">
        <v>6587</v>
      </c>
      <c r="F197" s="257" t="s">
        <v>6664</v>
      </c>
      <c r="G197" s="260" t="s">
        <v>7871</v>
      </c>
      <c r="H197" s="257" t="s">
        <v>1605</v>
      </c>
      <c r="I197" s="257" t="s">
        <v>6502</v>
      </c>
      <c r="J197" s="260">
        <v>16.0</v>
      </c>
      <c r="K197" s="260">
        <v>16.0</v>
      </c>
      <c r="L197" s="283">
        <f t="shared" si="1"/>
        <v>0</v>
      </c>
      <c r="M197" s="270">
        <f t="shared" si="45"/>
        <v>512</v>
      </c>
      <c r="N197" s="272">
        <v>496.0</v>
      </c>
      <c r="O197" s="272" t="str">
        <f t="shared" si="3"/>
        <v>#REF!</v>
      </c>
      <c r="P197" s="257" t="s">
        <v>7874</v>
      </c>
      <c r="Q197" s="257" t="s">
        <v>6535</v>
      </c>
      <c r="R197" s="260" t="s">
        <v>358</v>
      </c>
      <c r="S197" s="275" t="s">
        <v>7876</v>
      </c>
      <c r="T197" s="260" t="s">
        <v>6627</v>
      </c>
      <c r="U197" s="276"/>
      <c r="V197" s="276" t="str">
        <f t="shared" si="4"/>
        <v>#REF!</v>
      </c>
      <c r="W197" s="277" t="s">
        <v>6611</v>
      </c>
      <c r="X197" s="276"/>
      <c r="Y197" s="285" t="s">
        <v>6612</v>
      </c>
      <c r="Z197" s="276"/>
      <c r="AA197" s="276"/>
      <c r="AB197" s="276"/>
      <c r="AC197" s="276"/>
      <c r="AD197" s="278" t="str">
        <f t="shared" si="41"/>
        <v>#REF!</v>
      </c>
      <c r="AE197" s="278"/>
      <c r="AF197" s="278"/>
      <c r="AG197" s="278"/>
    </row>
    <row r="198" ht="15.0" customHeight="1">
      <c r="A198" s="257">
        <v>341.0</v>
      </c>
      <c r="B198" s="258" t="s">
        <v>5890</v>
      </c>
      <c r="C198" s="259" t="s">
        <v>2666</v>
      </c>
      <c r="D198" s="260" t="s">
        <v>6895</v>
      </c>
      <c r="E198" s="260" t="s">
        <v>6896</v>
      </c>
      <c r="F198" s="260" t="s">
        <v>6992</v>
      </c>
      <c r="G198" s="260" t="s">
        <v>7882</v>
      </c>
      <c r="H198" s="260" t="s">
        <v>1605</v>
      </c>
      <c r="I198" s="260" t="s">
        <v>6502</v>
      </c>
      <c r="J198" s="260">
        <v>16.0</v>
      </c>
      <c r="K198" s="260">
        <v>13.0</v>
      </c>
      <c r="L198" s="299">
        <f t="shared" si="1"/>
        <v>3</v>
      </c>
      <c r="M198" s="270">
        <v>512.0</v>
      </c>
      <c r="N198" s="270" t="str">
        <f>IFERROR(__xludf.DUMMYFUNCTION("IMPORTRANGE(""https://docs.google.com/spreadsheets/d/1Y5wVcQmoZrb4xD0Mx4i378E6T98EGxF9rgzWmzz2IKU/edit?usp=sharing"",""PIVOT HP HC!$B68:C68"")"),"#REF!")</f>
        <v>#REF!</v>
      </c>
      <c r="O198" s="272" t="str">
        <f t="shared" si="3"/>
        <v>#REF!</v>
      </c>
      <c r="P198" s="260" t="s">
        <v>7888</v>
      </c>
      <c r="Q198" s="257" t="s">
        <v>6535</v>
      </c>
      <c r="R198" s="260" t="s">
        <v>358</v>
      </c>
      <c r="S198" s="275" t="s">
        <v>7617</v>
      </c>
      <c r="T198" s="260" t="s">
        <v>6698</v>
      </c>
      <c r="U198" s="276"/>
      <c r="V198" s="276" t="str">
        <f t="shared" si="4"/>
        <v>#REF!</v>
      </c>
      <c r="W198" s="277" t="s">
        <v>6611</v>
      </c>
      <c r="X198" s="276"/>
      <c r="Y198" s="285" t="s">
        <v>6612</v>
      </c>
      <c r="Z198" s="276"/>
      <c r="AA198" s="276"/>
      <c r="AB198" s="276"/>
      <c r="AC198" s="276"/>
      <c r="AD198" s="278" t="str">
        <f t="shared" si="41"/>
        <v>#REF!</v>
      </c>
      <c r="AE198" s="278"/>
      <c r="AF198" s="278"/>
      <c r="AG198" s="278"/>
    </row>
    <row r="199" ht="15.0" customHeight="1">
      <c r="A199" s="257">
        <v>194.0</v>
      </c>
      <c r="B199" s="286" t="s">
        <v>7895</v>
      </c>
      <c r="C199" s="259" t="s">
        <v>3188</v>
      </c>
      <c r="D199" s="260" t="s">
        <v>6614</v>
      </c>
      <c r="E199" s="257" t="s">
        <v>6714</v>
      </c>
      <c r="F199" s="257" t="s">
        <v>6664</v>
      </c>
      <c r="G199" s="257" t="s">
        <v>7896</v>
      </c>
      <c r="H199" s="257" t="s">
        <v>1605</v>
      </c>
      <c r="I199" s="260" t="s">
        <v>6502</v>
      </c>
      <c r="J199" s="260">
        <v>16.0</v>
      </c>
      <c r="K199" s="260">
        <v>15.0</v>
      </c>
      <c r="L199" s="288">
        <f t="shared" si="1"/>
        <v>1</v>
      </c>
      <c r="M199" s="270">
        <f t="shared" ref="M199:M200" si="46">IF(J199=8,256,IF(J199=16,512,IF(J199=32,1024,IF(J199=4,124))))</f>
        <v>512</v>
      </c>
      <c r="N199" s="287">
        <f>IFERROR(__xludf.DUMMYFUNCTION("vlookup(B199,IMPORTRANGE(""https://docs.google.com/spreadsheets/d/1bZVByh9r_TcDUVJKUPs-pmPVUS3tjRZJULNBLGlUjAE/edit#gid=320297363"",""DATA HC OLT!A2:c300""),2,0)"),512.0)</f>
        <v>512</v>
      </c>
      <c r="O199" s="272" t="str">
        <f t="shared" si="3"/>
        <v>#REF!</v>
      </c>
      <c r="P199" s="257" t="s">
        <v>7909</v>
      </c>
      <c r="Q199" s="257" t="s">
        <v>6535</v>
      </c>
      <c r="R199" s="260" t="s">
        <v>358</v>
      </c>
      <c r="S199" s="275" t="s">
        <v>7150</v>
      </c>
      <c r="T199" s="260" t="s">
        <v>6675</v>
      </c>
      <c r="U199" s="260" t="s">
        <v>6236</v>
      </c>
      <c r="V199" s="276" t="str">
        <f t="shared" si="4"/>
        <v>#REF!</v>
      </c>
      <c r="W199" s="277" t="s">
        <v>6611</v>
      </c>
      <c r="X199" s="260"/>
      <c r="Y199" s="285" t="s">
        <v>6612</v>
      </c>
      <c r="Z199" s="260"/>
      <c r="AA199" s="260"/>
      <c r="AB199" s="276"/>
      <c r="AC199" s="260"/>
      <c r="AD199" s="278" t="str">
        <f t="shared" si="41"/>
        <v>#REF!</v>
      </c>
      <c r="AE199" s="278"/>
      <c r="AF199" s="278"/>
      <c r="AG199" s="278"/>
    </row>
    <row r="200" ht="15.0" customHeight="1">
      <c r="A200" s="257">
        <v>201.0</v>
      </c>
      <c r="B200" s="258" t="s">
        <v>7916</v>
      </c>
      <c r="C200" s="259" t="s">
        <v>3364</v>
      </c>
      <c r="D200" s="257" t="s">
        <v>6495</v>
      </c>
      <c r="E200" s="257" t="s">
        <v>6587</v>
      </c>
      <c r="F200" s="257" t="s">
        <v>6664</v>
      </c>
      <c r="G200" s="260" t="s">
        <v>7918</v>
      </c>
      <c r="H200" s="257" t="s">
        <v>1605</v>
      </c>
      <c r="I200" s="257" t="s">
        <v>6502</v>
      </c>
      <c r="J200" s="260">
        <v>16.0</v>
      </c>
      <c r="K200" s="260">
        <v>16.0</v>
      </c>
      <c r="L200" s="283">
        <f t="shared" si="1"/>
        <v>0</v>
      </c>
      <c r="M200" s="270">
        <f t="shared" si="46"/>
        <v>512</v>
      </c>
      <c r="N200" s="272">
        <v>512.0</v>
      </c>
      <c r="O200" s="272" t="str">
        <f t="shared" si="3"/>
        <v>#REF!</v>
      </c>
      <c r="P200" s="257" t="s">
        <v>7922</v>
      </c>
      <c r="Q200" s="257" t="s">
        <v>6578</v>
      </c>
      <c r="R200" s="260" t="s">
        <v>358</v>
      </c>
      <c r="S200" s="275" t="s">
        <v>7923</v>
      </c>
      <c r="T200" s="260" t="s">
        <v>6610</v>
      </c>
      <c r="U200" s="276"/>
      <c r="V200" s="276" t="str">
        <f t="shared" si="4"/>
        <v>#REF!</v>
      </c>
      <c r="W200" s="277" t="s">
        <v>6611</v>
      </c>
      <c r="X200" s="276"/>
      <c r="Y200" s="285" t="s">
        <v>6612</v>
      </c>
      <c r="Z200" s="276"/>
      <c r="AA200" s="276"/>
      <c r="AB200" s="276"/>
      <c r="AC200" s="276"/>
      <c r="AD200" s="278" t="str">
        <f t="shared" si="41"/>
        <v>#REF!</v>
      </c>
      <c r="AE200" s="278"/>
      <c r="AF200" s="278"/>
      <c r="AG200" s="278"/>
    </row>
    <row r="201" ht="15.0" customHeight="1">
      <c r="A201" s="257">
        <v>429.0</v>
      </c>
      <c r="B201" s="310" t="s">
        <v>7928</v>
      </c>
      <c r="C201" s="317" t="s">
        <v>7929</v>
      </c>
      <c r="D201" s="257" t="s">
        <v>6569</v>
      </c>
      <c r="E201" s="260" t="s">
        <v>6704</v>
      </c>
      <c r="F201" s="260" t="s">
        <v>6992</v>
      </c>
      <c r="G201" s="260" t="s">
        <v>7931</v>
      </c>
      <c r="H201" s="260" t="s">
        <v>1605</v>
      </c>
      <c r="I201" s="260" t="s">
        <v>6605</v>
      </c>
      <c r="J201" s="260">
        <v>16.0</v>
      </c>
      <c r="K201" s="260">
        <v>13.0</v>
      </c>
      <c r="L201" s="299">
        <f t="shared" si="1"/>
        <v>3</v>
      </c>
      <c r="M201" s="270">
        <v>512.0</v>
      </c>
      <c r="N201" s="272">
        <v>512.0</v>
      </c>
      <c r="O201" s="272" t="str">
        <f t="shared" si="3"/>
        <v>#REF!</v>
      </c>
      <c r="P201" s="260" t="s">
        <v>7934</v>
      </c>
      <c r="Q201" s="257" t="s">
        <v>6535</v>
      </c>
      <c r="R201" s="260" t="s">
        <v>358</v>
      </c>
      <c r="S201" s="275" t="s">
        <v>6722</v>
      </c>
      <c r="T201" s="260" t="s">
        <v>7936</v>
      </c>
      <c r="U201" s="276"/>
      <c r="V201" s="276" t="str">
        <f t="shared" si="4"/>
        <v>#REF!</v>
      </c>
      <c r="W201" s="277" t="s">
        <v>6611</v>
      </c>
      <c r="X201" s="276"/>
      <c r="Y201" s="285" t="s">
        <v>6612</v>
      </c>
      <c r="Z201" s="276"/>
      <c r="AA201" s="276"/>
      <c r="AB201" s="276"/>
      <c r="AC201" s="276"/>
      <c r="AD201" s="278" t="str">
        <f t="shared" si="41"/>
        <v>#REF!</v>
      </c>
      <c r="AE201" s="278"/>
      <c r="AF201" s="278"/>
      <c r="AG201" s="278"/>
    </row>
    <row r="202" ht="15.0" customHeight="1">
      <c r="A202" s="257">
        <v>298.0</v>
      </c>
      <c r="B202" s="258" t="s">
        <v>7940</v>
      </c>
      <c r="C202" s="259" t="s">
        <v>7012</v>
      </c>
      <c r="D202" s="304" t="s">
        <v>6495</v>
      </c>
      <c r="E202" s="260" t="s">
        <v>6636</v>
      </c>
      <c r="F202" s="260" t="s">
        <v>6709</v>
      </c>
      <c r="G202" s="260" t="s">
        <v>7941</v>
      </c>
      <c r="H202" s="260" t="s">
        <v>1605</v>
      </c>
      <c r="I202" s="257" t="s">
        <v>6502</v>
      </c>
      <c r="J202" s="260">
        <v>16.0</v>
      </c>
      <c r="K202" s="260">
        <v>15.0</v>
      </c>
      <c r="L202" s="288">
        <f t="shared" si="1"/>
        <v>1</v>
      </c>
      <c r="M202" s="270">
        <v>512.0</v>
      </c>
      <c r="N202" s="272">
        <v>480.0</v>
      </c>
      <c r="O202" s="272" t="str">
        <f t="shared" si="3"/>
        <v>#REF!</v>
      </c>
      <c r="P202" s="260" t="s">
        <v>7944</v>
      </c>
      <c r="Q202" s="257" t="s">
        <v>6578</v>
      </c>
      <c r="R202" s="260" t="s">
        <v>179</v>
      </c>
      <c r="S202" s="275" t="s">
        <v>6639</v>
      </c>
      <c r="T202" s="260" t="s">
        <v>7062</v>
      </c>
      <c r="U202" s="276"/>
      <c r="V202" s="276" t="str">
        <f t="shared" si="4"/>
        <v>#REF!</v>
      </c>
      <c r="W202" s="277"/>
      <c r="X202" s="276"/>
      <c r="Y202" s="276"/>
      <c r="Z202" s="276"/>
      <c r="AA202" s="276"/>
      <c r="AB202" s="276"/>
      <c r="AC202" s="276"/>
      <c r="AD202" s="278" t="str">
        <f t="shared" si="41"/>
        <v>#REF!</v>
      </c>
      <c r="AE202" s="323"/>
      <c r="AF202" s="323"/>
      <c r="AG202" s="323"/>
    </row>
    <row r="203" ht="15.0" customHeight="1">
      <c r="A203" s="257">
        <v>244.0</v>
      </c>
      <c r="B203" s="258" t="s">
        <v>7948</v>
      </c>
      <c r="C203" s="259" t="s">
        <v>7949</v>
      </c>
      <c r="D203" s="257" t="s">
        <v>6569</v>
      </c>
      <c r="E203" s="257" t="s">
        <v>6602</v>
      </c>
      <c r="F203" s="257" t="s">
        <v>6659</v>
      </c>
      <c r="G203" s="257" t="s">
        <v>7952</v>
      </c>
      <c r="H203" s="257" t="s">
        <v>1605</v>
      </c>
      <c r="I203" s="260" t="s">
        <v>6605</v>
      </c>
      <c r="J203" s="257">
        <v>16.0</v>
      </c>
      <c r="K203" s="257">
        <v>15.0</v>
      </c>
      <c r="L203" s="288">
        <f t="shared" si="1"/>
        <v>1</v>
      </c>
      <c r="M203" s="272">
        <v>512.0</v>
      </c>
      <c r="N203" s="272">
        <v>512.0</v>
      </c>
      <c r="O203" s="272" t="str">
        <f t="shared" si="3"/>
        <v>#REF!</v>
      </c>
      <c r="P203" s="257" t="s">
        <v>7960</v>
      </c>
      <c r="Q203" s="257" t="s">
        <v>6578</v>
      </c>
      <c r="R203" s="260" t="s">
        <v>1641</v>
      </c>
      <c r="S203" s="275" t="s">
        <v>7962</v>
      </c>
      <c r="T203" s="260" t="s">
        <v>6580</v>
      </c>
      <c r="U203" s="290"/>
      <c r="V203" s="276" t="str">
        <f t="shared" si="4"/>
        <v>#REF!</v>
      </c>
      <c r="W203" s="277" t="s">
        <v>6611</v>
      </c>
      <c r="X203" s="290"/>
      <c r="Y203" s="285" t="s">
        <v>6612</v>
      </c>
      <c r="Z203" s="290"/>
      <c r="AA203" s="290"/>
      <c r="AB203" s="276"/>
      <c r="AC203" s="290"/>
      <c r="AD203" s="278" t="str">
        <f t="shared" si="41"/>
        <v>#REF!</v>
      </c>
      <c r="AE203" s="323"/>
      <c r="AF203" s="323"/>
      <c r="AG203" s="323"/>
    </row>
    <row r="204" ht="15.0" customHeight="1">
      <c r="A204" s="257">
        <v>216.0</v>
      </c>
      <c r="B204" s="258" t="s">
        <v>7965</v>
      </c>
      <c r="C204" s="259" t="s">
        <v>3179</v>
      </c>
      <c r="D204" s="257" t="s">
        <v>6495</v>
      </c>
      <c r="E204" s="257" t="s">
        <v>6862</v>
      </c>
      <c r="F204" s="257" t="s">
        <v>6664</v>
      </c>
      <c r="G204" s="257" t="s">
        <v>7968</v>
      </c>
      <c r="H204" s="257" t="s">
        <v>1605</v>
      </c>
      <c r="I204" s="257" t="s">
        <v>6502</v>
      </c>
      <c r="J204" s="260">
        <v>16.0</v>
      </c>
      <c r="K204" s="257">
        <v>16.0</v>
      </c>
      <c r="L204" s="283">
        <f t="shared" si="1"/>
        <v>0</v>
      </c>
      <c r="M204" s="270">
        <f>IF(J204=8,256,IF(J204=16,512,IF(J204=32,1024,IF(J204=4,124))))</f>
        <v>512</v>
      </c>
      <c r="N204" s="272">
        <v>528.0</v>
      </c>
      <c r="O204" s="272" t="str">
        <f t="shared" si="3"/>
        <v>#REF!</v>
      </c>
      <c r="P204" s="257" t="s">
        <v>7975</v>
      </c>
      <c r="Q204" s="257" t="s">
        <v>6535</v>
      </c>
      <c r="R204" s="260" t="s">
        <v>358</v>
      </c>
      <c r="S204" s="275" t="s">
        <v>6865</v>
      </c>
      <c r="T204" s="260" t="s">
        <v>6651</v>
      </c>
      <c r="U204" s="290"/>
      <c r="V204" s="276" t="str">
        <f t="shared" si="4"/>
        <v>#REF!</v>
      </c>
      <c r="W204" s="277" t="s">
        <v>6611</v>
      </c>
      <c r="X204" s="290"/>
      <c r="Y204" s="285" t="s">
        <v>6612</v>
      </c>
      <c r="Z204" s="290"/>
      <c r="AA204" s="290"/>
      <c r="AB204" s="276"/>
      <c r="AC204" s="290"/>
      <c r="AD204" s="278" t="str">
        <f t="shared" si="41"/>
        <v>#REF!</v>
      </c>
      <c r="AE204" s="323"/>
      <c r="AF204" s="323"/>
      <c r="AG204" s="323"/>
    </row>
    <row r="205" ht="15.0" customHeight="1">
      <c r="A205" s="257">
        <v>477.0</v>
      </c>
      <c r="B205" s="258" t="s">
        <v>5842</v>
      </c>
      <c r="C205" s="259" t="s">
        <v>3859</v>
      </c>
      <c r="D205" s="260" t="s">
        <v>6569</v>
      </c>
      <c r="E205" s="260" t="s">
        <v>6570</v>
      </c>
      <c r="F205" s="260" t="s">
        <v>6992</v>
      </c>
      <c r="G205" s="260" t="s">
        <v>7984</v>
      </c>
      <c r="H205" s="260" t="s">
        <v>1605</v>
      </c>
      <c r="I205" s="260" t="s">
        <v>6605</v>
      </c>
      <c r="J205" s="260">
        <v>16.0</v>
      </c>
      <c r="K205" s="260">
        <v>16.0</v>
      </c>
      <c r="L205" s="283">
        <f t="shared" si="1"/>
        <v>0</v>
      </c>
      <c r="M205" s="270">
        <v>512.0</v>
      </c>
      <c r="N205" s="272">
        <v>512.0</v>
      </c>
      <c r="O205" s="272" t="str">
        <f t="shared" si="3"/>
        <v>#REF!</v>
      </c>
      <c r="P205" s="260" t="s">
        <v>7988</v>
      </c>
      <c r="Q205" s="257" t="s">
        <v>6535</v>
      </c>
      <c r="R205" s="260" t="s">
        <v>358</v>
      </c>
      <c r="S205" s="275" t="s">
        <v>6667</v>
      </c>
      <c r="T205" s="260" t="s">
        <v>6698</v>
      </c>
      <c r="U205" s="276"/>
      <c r="V205" s="276" t="str">
        <f t="shared" si="4"/>
        <v>#REF!</v>
      </c>
      <c r="W205" s="277" t="s">
        <v>6611</v>
      </c>
      <c r="X205" s="276"/>
      <c r="Y205" s="285" t="s">
        <v>6612</v>
      </c>
      <c r="Z205" s="276"/>
      <c r="AA205" s="276"/>
      <c r="AB205" s="276"/>
      <c r="AC205" s="276"/>
      <c r="AD205" s="278" t="str">
        <f t="shared" si="41"/>
        <v>#REF!</v>
      </c>
      <c r="AE205" s="323"/>
      <c r="AF205" s="323"/>
      <c r="AG205" s="323"/>
    </row>
    <row r="206" ht="15.0" customHeight="1">
      <c r="A206" s="257">
        <v>81.0</v>
      </c>
      <c r="B206" s="258" t="s">
        <v>7995</v>
      </c>
      <c r="C206" s="259" t="s">
        <v>3480</v>
      </c>
      <c r="D206" s="257" t="s">
        <v>6569</v>
      </c>
      <c r="E206" s="257" t="s">
        <v>6671</v>
      </c>
      <c r="F206" s="257" t="s">
        <v>6497</v>
      </c>
      <c r="G206" s="260" t="s">
        <v>7996</v>
      </c>
      <c r="H206" s="257" t="s">
        <v>6644</v>
      </c>
      <c r="I206" s="260" t="s">
        <v>6502</v>
      </c>
      <c r="J206" s="257">
        <v>8.0</v>
      </c>
      <c r="K206" s="257">
        <v>7.0</v>
      </c>
      <c r="L206" s="288">
        <f t="shared" si="1"/>
        <v>1</v>
      </c>
      <c r="M206" s="270">
        <f t="shared" ref="M206:M208" si="47">IF(J206=8,256,IF(J206=16,512,IF(J206=32,1024,IF(J206=4,124))))</f>
        <v>256</v>
      </c>
      <c r="N206" s="272">
        <v>448.0</v>
      </c>
      <c r="O206" s="272" t="str">
        <f t="shared" si="3"/>
        <v>#REF!</v>
      </c>
      <c r="P206" s="257" t="s">
        <v>7999</v>
      </c>
      <c r="Q206" s="257" t="s">
        <v>6535</v>
      </c>
      <c r="R206" s="260" t="s">
        <v>2343</v>
      </c>
      <c r="S206" s="275" t="s">
        <v>6868</v>
      </c>
      <c r="T206" s="257" t="s">
        <v>8000</v>
      </c>
      <c r="U206" s="276"/>
      <c r="V206" s="276" t="str">
        <f t="shared" si="4"/>
        <v>#REF!</v>
      </c>
      <c r="W206" s="277" t="s">
        <v>6611</v>
      </c>
      <c r="X206" s="276"/>
      <c r="Y206" s="285" t="s">
        <v>6612</v>
      </c>
      <c r="Z206" s="276"/>
      <c r="AA206" s="276"/>
      <c r="AB206" s="276"/>
      <c r="AC206" s="276"/>
      <c r="AD206" s="278" t="str">
        <f t="shared" si="41"/>
        <v>#REF!</v>
      </c>
      <c r="AE206" s="323"/>
      <c r="AF206" s="323"/>
      <c r="AG206" s="323"/>
    </row>
    <row r="207" ht="15.0" customHeight="1">
      <c r="A207" s="257">
        <v>110.0</v>
      </c>
      <c r="B207" s="286" t="s">
        <v>8001</v>
      </c>
      <c r="C207" s="259" t="s">
        <v>903</v>
      </c>
      <c r="D207" s="260" t="s">
        <v>6614</v>
      </c>
      <c r="E207" s="257" t="s">
        <v>6714</v>
      </c>
      <c r="F207" s="257" t="s">
        <v>6664</v>
      </c>
      <c r="G207" s="260" t="s">
        <v>8002</v>
      </c>
      <c r="H207" s="257" t="s">
        <v>1605</v>
      </c>
      <c r="I207" s="260" t="s">
        <v>6502</v>
      </c>
      <c r="J207" s="257">
        <v>16.0</v>
      </c>
      <c r="K207" s="257">
        <v>16.0</v>
      </c>
      <c r="L207" s="283">
        <f t="shared" si="1"/>
        <v>0</v>
      </c>
      <c r="M207" s="270">
        <f t="shared" si="47"/>
        <v>512</v>
      </c>
      <c r="N207" s="287">
        <f>IFERROR(__xludf.DUMMYFUNCTION("vlookup(B207,IMPORTRANGE(""https://docs.google.com/spreadsheets/d/1bZVByh9r_TcDUVJKUPs-pmPVUS3tjRZJULNBLGlUjAE/edit#gid=320297363"",""DATA HC OLT!A2:c300""),2,0)"),512.0)</f>
        <v>512</v>
      </c>
      <c r="O207" s="272" t="str">
        <f t="shared" si="3"/>
        <v>#REF!</v>
      </c>
      <c r="P207" s="257" t="s">
        <v>8003</v>
      </c>
      <c r="Q207" s="257" t="s">
        <v>6578</v>
      </c>
      <c r="R207" s="260" t="s">
        <v>358</v>
      </c>
      <c r="S207" s="275" t="s">
        <v>7150</v>
      </c>
      <c r="T207" s="260" t="s">
        <v>8004</v>
      </c>
      <c r="U207" s="260" t="s">
        <v>6236</v>
      </c>
      <c r="V207" s="276" t="str">
        <f t="shared" si="4"/>
        <v>#REF!</v>
      </c>
      <c r="W207" s="277" t="s">
        <v>6611</v>
      </c>
      <c r="X207" s="260"/>
      <c r="Y207" s="285" t="s">
        <v>6612</v>
      </c>
      <c r="Z207" s="260"/>
      <c r="AA207" s="260"/>
      <c r="AB207" s="276"/>
      <c r="AC207" s="260"/>
      <c r="AD207" s="278" t="str">
        <f t="shared" si="41"/>
        <v>#REF!</v>
      </c>
      <c r="AE207" s="323"/>
      <c r="AF207" s="323"/>
      <c r="AG207" s="323"/>
    </row>
    <row r="208" ht="15.0" customHeight="1">
      <c r="A208" s="257">
        <v>134.0</v>
      </c>
      <c r="B208" s="286" t="s">
        <v>8005</v>
      </c>
      <c r="C208" s="259" t="s">
        <v>3252</v>
      </c>
      <c r="D208" s="260" t="s">
        <v>6614</v>
      </c>
      <c r="E208" s="257" t="s">
        <v>6714</v>
      </c>
      <c r="F208" s="257" t="s">
        <v>6664</v>
      </c>
      <c r="G208" s="260" t="s">
        <v>8007</v>
      </c>
      <c r="H208" s="257" t="s">
        <v>1605</v>
      </c>
      <c r="I208" s="260" t="s">
        <v>6502</v>
      </c>
      <c r="J208" s="257">
        <v>16.0</v>
      </c>
      <c r="K208" s="257">
        <v>15.0</v>
      </c>
      <c r="L208" s="288">
        <f t="shared" si="1"/>
        <v>1</v>
      </c>
      <c r="M208" s="270">
        <f t="shared" si="47"/>
        <v>512</v>
      </c>
      <c r="N208" s="287">
        <f>IFERROR(__xludf.DUMMYFUNCTION("vlookup(B208,IMPORTRANGE(""https://docs.google.com/spreadsheets/d/1bZVByh9r_TcDUVJKUPs-pmPVUS3tjRZJULNBLGlUjAE/edit#gid=320297363"",""DATA HC OLT!A2:c300""),2,0)"),528.0)</f>
        <v>528</v>
      </c>
      <c r="O208" s="272" t="str">
        <f t="shared" si="3"/>
        <v>#REF!</v>
      </c>
      <c r="P208" s="257" t="s">
        <v>8008</v>
      </c>
      <c r="Q208" s="257" t="s">
        <v>6535</v>
      </c>
      <c r="R208" s="260" t="s">
        <v>358</v>
      </c>
      <c r="S208" s="291" t="s">
        <v>7066</v>
      </c>
      <c r="T208" s="257" t="s">
        <v>6749</v>
      </c>
      <c r="U208" s="260" t="s">
        <v>6236</v>
      </c>
      <c r="V208" s="276" t="str">
        <f t="shared" si="4"/>
        <v>#REF!</v>
      </c>
      <c r="W208" s="277" t="s">
        <v>6611</v>
      </c>
      <c r="X208" s="260"/>
      <c r="Y208" s="285" t="s">
        <v>6612</v>
      </c>
      <c r="Z208" s="260"/>
      <c r="AA208" s="260"/>
      <c r="AB208" s="276"/>
      <c r="AC208" s="260"/>
      <c r="AD208" s="278" t="str">
        <f t="shared" si="41"/>
        <v>#REF!</v>
      </c>
      <c r="AE208" s="323"/>
      <c r="AF208" s="323"/>
      <c r="AG208" s="323"/>
    </row>
    <row r="209" ht="15.0" customHeight="1">
      <c r="A209" s="257">
        <v>648.0</v>
      </c>
      <c r="B209" s="258" t="s">
        <v>8009</v>
      </c>
      <c r="C209" s="259" t="s">
        <v>2438</v>
      </c>
      <c r="D209" s="260" t="s">
        <v>6569</v>
      </c>
      <c r="E209" s="260" t="s">
        <v>6602</v>
      </c>
      <c r="F209" s="260" t="s">
        <v>7668</v>
      </c>
      <c r="G209" s="260" t="s">
        <v>3671</v>
      </c>
      <c r="H209" s="260" t="s">
        <v>1605</v>
      </c>
      <c r="I209" s="260" t="s">
        <v>6605</v>
      </c>
      <c r="J209" s="260">
        <v>16.0</v>
      </c>
      <c r="K209" s="260">
        <v>12.0</v>
      </c>
      <c r="L209" s="330">
        <f t="shared" si="1"/>
        <v>4</v>
      </c>
      <c r="M209" s="270">
        <v>512.0</v>
      </c>
      <c r="N209" s="272">
        <v>512.0</v>
      </c>
      <c r="O209" s="272" t="str">
        <f t="shared" si="3"/>
        <v>#REF!</v>
      </c>
      <c r="P209" s="260" t="s">
        <v>8010</v>
      </c>
      <c r="Q209" s="257" t="s">
        <v>6535</v>
      </c>
      <c r="R209" s="260" t="s">
        <v>358</v>
      </c>
      <c r="S209" s="275" t="s">
        <v>6973</v>
      </c>
      <c r="T209" s="260" t="s">
        <v>6773</v>
      </c>
      <c r="U209" s="276"/>
      <c r="V209" s="276" t="str">
        <f t="shared" si="4"/>
        <v>#REF!</v>
      </c>
      <c r="W209" s="277"/>
      <c r="X209" s="276"/>
      <c r="Y209" s="276"/>
      <c r="Z209" s="276"/>
      <c r="AA209" s="276"/>
      <c r="AB209" s="276"/>
      <c r="AC209" s="276"/>
      <c r="AD209" s="278" t="str">
        <f t="shared" si="41"/>
        <v>#REF!</v>
      </c>
      <c r="AE209" s="282"/>
      <c r="AF209" s="282"/>
      <c r="AG209" s="282"/>
    </row>
    <row r="210" ht="15.0" customHeight="1">
      <c r="A210" s="257">
        <v>218.0</v>
      </c>
      <c r="B210" s="258" t="s">
        <v>5776</v>
      </c>
      <c r="C210" s="259" t="s">
        <v>8011</v>
      </c>
      <c r="D210" s="260" t="s">
        <v>6614</v>
      </c>
      <c r="E210" s="257" t="s">
        <v>8012</v>
      </c>
      <c r="F210" s="257" t="s">
        <v>6497</v>
      </c>
      <c r="G210" s="257" t="s">
        <v>8013</v>
      </c>
      <c r="H210" s="257" t="s">
        <v>6631</v>
      </c>
      <c r="I210" s="260" t="s">
        <v>6502</v>
      </c>
      <c r="J210" s="257">
        <v>16.0</v>
      </c>
      <c r="K210" s="257">
        <v>7.0</v>
      </c>
      <c r="L210" s="296">
        <f t="shared" si="1"/>
        <v>9</v>
      </c>
      <c r="M210" s="272">
        <v>512.0</v>
      </c>
      <c r="N210" s="287">
        <f>IFERROR(__xludf.DUMMYFUNCTION("vlookup(B210,IMPORTRANGE(""https://docs.google.com/spreadsheets/d/1bZVByh9r_TcDUVJKUPs-pmPVUS3tjRZJULNBLGlUjAE/edit#gid=320297363"",""DATA HC OLT!A2:c300""),2,0)"),328.0)</f>
        <v>328</v>
      </c>
      <c r="O210" s="272" t="str">
        <f t="shared" si="3"/>
        <v>#REF!</v>
      </c>
      <c r="P210" s="257" t="s">
        <v>8014</v>
      </c>
      <c r="Q210" s="257" t="s">
        <v>6745</v>
      </c>
      <c r="R210" s="260" t="s">
        <v>179</v>
      </c>
      <c r="S210" s="275" t="s">
        <v>8015</v>
      </c>
      <c r="T210" s="257" t="s">
        <v>6900</v>
      </c>
      <c r="U210" s="260" t="s">
        <v>6236</v>
      </c>
      <c r="V210" s="276" t="str">
        <f t="shared" si="4"/>
        <v>#REF!</v>
      </c>
      <c r="W210" s="277" t="s">
        <v>6611</v>
      </c>
      <c r="X210" s="260"/>
      <c r="Y210" s="285" t="s">
        <v>6612</v>
      </c>
      <c r="Z210" s="260"/>
      <c r="AA210" s="260"/>
      <c r="AB210" s="276"/>
      <c r="AC210" s="260"/>
      <c r="AD210" s="278" t="str">
        <f t="shared" si="41"/>
        <v>#REF!</v>
      </c>
      <c r="AE210" s="282"/>
      <c r="AF210" s="282"/>
      <c r="AG210" s="282"/>
    </row>
    <row r="211" ht="15.0" customHeight="1">
      <c r="A211" s="257">
        <v>170.0</v>
      </c>
      <c r="B211" s="286" t="s">
        <v>5914</v>
      </c>
      <c r="C211" s="259" t="s">
        <v>3101</v>
      </c>
      <c r="D211" s="260" t="s">
        <v>6614</v>
      </c>
      <c r="E211" s="257" t="s">
        <v>6614</v>
      </c>
      <c r="F211" s="257" t="s">
        <v>6659</v>
      </c>
      <c r="G211" s="257" t="s">
        <v>8016</v>
      </c>
      <c r="H211" s="257" t="s">
        <v>1605</v>
      </c>
      <c r="I211" s="260" t="s">
        <v>6502</v>
      </c>
      <c r="J211" s="257">
        <v>16.0</v>
      </c>
      <c r="K211" s="257">
        <v>14.0</v>
      </c>
      <c r="L211" s="289">
        <f t="shared" si="1"/>
        <v>2</v>
      </c>
      <c r="M211" s="270">
        <f>IF(J211=8,256,IF(J211=16,512,IF(J211=32,1024,IF(J211=4,124))))</f>
        <v>512</v>
      </c>
      <c r="N211" s="287">
        <f>IFERROR(__xludf.DUMMYFUNCTION("vlookup(B211,IMPORTRANGE(""https://docs.google.com/spreadsheets/d/1bZVByh9r_TcDUVJKUPs-pmPVUS3tjRZJULNBLGlUjAE/edit#gid=320297363"",""DATA HC OLT!A2:c300""),2,0)"),544.0)</f>
        <v>544</v>
      </c>
      <c r="O211" s="272" t="str">
        <f t="shared" si="3"/>
        <v>#REF!</v>
      </c>
      <c r="P211" s="260" t="s">
        <v>8017</v>
      </c>
      <c r="Q211" s="257" t="s">
        <v>6535</v>
      </c>
      <c r="R211" s="260" t="s">
        <v>358</v>
      </c>
      <c r="S211" s="275" t="s">
        <v>7088</v>
      </c>
      <c r="T211" s="260" t="s">
        <v>6610</v>
      </c>
      <c r="U211" s="260" t="s">
        <v>6236</v>
      </c>
      <c r="V211" s="276" t="str">
        <f t="shared" si="4"/>
        <v>#REF!</v>
      </c>
      <c r="W211" s="277" t="s">
        <v>6611</v>
      </c>
      <c r="X211" s="260"/>
      <c r="Y211" s="285" t="s">
        <v>6612</v>
      </c>
      <c r="Z211" s="260"/>
      <c r="AA211" s="260"/>
      <c r="AB211" s="276"/>
      <c r="AC211" s="260"/>
      <c r="AD211" s="278" t="str">
        <f t="shared" si="41"/>
        <v>#REF!</v>
      </c>
      <c r="AE211" s="282"/>
      <c r="AF211" s="282"/>
      <c r="AG211" s="282"/>
    </row>
    <row r="212" ht="15.0" customHeight="1">
      <c r="A212" s="257">
        <v>377.0</v>
      </c>
      <c r="B212" s="258" t="s">
        <v>8018</v>
      </c>
      <c r="C212" s="259" t="s">
        <v>2944</v>
      </c>
      <c r="D212" s="260" t="s">
        <v>6895</v>
      </c>
      <c r="E212" s="260" t="s">
        <v>6896</v>
      </c>
      <c r="F212" s="260" t="s">
        <v>6992</v>
      </c>
      <c r="G212" s="311" t="s">
        <v>8019</v>
      </c>
      <c r="H212" s="260" t="s">
        <v>1605</v>
      </c>
      <c r="I212" s="260" t="s">
        <v>6502</v>
      </c>
      <c r="J212" s="260">
        <v>16.0</v>
      </c>
      <c r="K212" s="260">
        <v>15.0</v>
      </c>
      <c r="L212" s="288">
        <f t="shared" si="1"/>
        <v>1</v>
      </c>
      <c r="M212" s="270">
        <v>512.0</v>
      </c>
      <c r="N212" s="270" t="str">
        <f>IFERROR(__xludf.DUMMYFUNCTION("IMPORTRANGE(""https://docs.google.com/spreadsheets/d/1Y5wVcQmoZrb4xD0Mx4i378E6T98EGxF9rgzWmzz2IKU/edit?usp=sharing"",""PIVOT HP HC!$B84:C84"")"),"#REF!")</f>
        <v>#REF!</v>
      </c>
      <c r="O212" s="272" t="str">
        <f t="shared" si="3"/>
        <v>#REF!</v>
      </c>
      <c r="P212" s="260" t="s">
        <v>8020</v>
      </c>
      <c r="Q212" s="257" t="s">
        <v>6535</v>
      </c>
      <c r="R212" s="260" t="s">
        <v>358</v>
      </c>
      <c r="S212" s="275" t="s">
        <v>8021</v>
      </c>
      <c r="T212" s="260" t="s">
        <v>6622</v>
      </c>
      <c r="U212" s="276"/>
      <c r="V212" s="276" t="str">
        <f t="shared" si="4"/>
        <v>#REF!</v>
      </c>
      <c r="W212" s="277" t="s">
        <v>6611</v>
      </c>
      <c r="X212" s="276"/>
      <c r="Y212" s="285" t="s">
        <v>6612</v>
      </c>
      <c r="Z212" s="276"/>
      <c r="AA212" s="276"/>
      <c r="AB212" s="276"/>
      <c r="AC212" s="276"/>
      <c r="AD212" s="278" t="str">
        <f t="shared" si="41"/>
        <v>#REF!</v>
      </c>
      <c r="AE212" s="323"/>
      <c r="AF212" s="323"/>
      <c r="AG212" s="323"/>
    </row>
    <row r="213" ht="15.0" customHeight="1">
      <c r="A213" s="257">
        <v>304.0</v>
      </c>
      <c r="B213" s="258" t="s">
        <v>8022</v>
      </c>
      <c r="C213" s="259" t="s">
        <v>1799</v>
      </c>
      <c r="D213" s="260" t="s">
        <v>6495</v>
      </c>
      <c r="E213" s="260" t="s">
        <v>6636</v>
      </c>
      <c r="F213" s="257" t="s">
        <v>6497</v>
      </c>
      <c r="G213" s="260" t="s">
        <v>8023</v>
      </c>
      <c r="H213" s="260" t="s">
        <v>6644</v>
      </c>
      <c r="I213" s="260" t="s">
        <v>6605</v>
      </c>
      <c r="J213" s="260">
        <v>8.0</v>
      </c>
      <c r="K213" s="260">
        <v>8.0</v>
      </c>
      <c r="L213" s="283">
        <f t="shared" si="1"/>
        <v>0</v>
      </c>
      <c r="M213" s="270">
        <v>256.0</v>
      </c>
      <c r="N213" s="272">
        <v>496.0</v>
      </c>
      <c r="O213" s="272" t="str">
        <f t="shared" si="3"/>
        <v>#REF!</v>
      </c>
      <c r="P213" s="260" t="s">
        <v>8024</v>
      </c>
      <c r="Q213" s="257" t="s">
        <v>6535</v>
      </c>
      <c r="R213" s="260" t="s">
        <v>2343</v>
      </c>
      <c r="S213" s="275" t="s">
        <v>8025</v>
      </c>
      <c r="T213" s="260" t="s">
        <v>6694</v>
      </c>
      <c r="U213" s="276"/>
      <c r="V213" s="276" t="str">
        <f t="shared" si="4"/>
        <v>#REF!</v>
      </c>
      <c r="W213" s="277" t="s">
        <v>6611</v>
      </c>
      <c r="X213" s="276"/>
      <c r="Y213" s="285" t="s">
        <v>6612</v>
      </c>
      <c r="Z213" s="276"/>
      <c r="AA213" s="276"/>
      <c r="AB213" s="276"/>
      <c r="AC213" s="276"/>
      <c r="AD213" s="278" t="str">
        <f t="shared" si="41"/>
        <v>#REF!</v>
      </c>
      <c r="AE213" s="323"/>
      <c r="AF213" s="323"/>
      <c r="AG213" s="323"/>
    </row>
    <row r="214" ht="15.0" customHeight="1">
      <c r="A214" s="257">
        <v>371.0</v>
      </c>
      <c r="B214" s="258" t="s">
        <v>8026</v>
      </c>
      <c r="C214" s="259" t="s">
        <v>3429</v>
      </c>
      <c r="D214" s="260" t="s">
        <v>6495</v>
      </c>
      <c r="E214" s="260" t="s">
        <v>6636</v>
      </c>
      <c r="F214" s="260" t="s">
        <v>6709</v>
      </c>
      <c r="G214" s="260" t="s">
        <v>8027</v>
      </c>
      <c r="H214" s="257" t="s">
        <v>1605</v>
      </c>
      <c r="I214" s="257" t="s">
        <v>6502</v>
      </c>
      <c r="J214" s="260">
        <v>16.0</v>
      </c>
      <c r="K214" s="260">
        <v>16.0</v>
      </c>
      <c r="L214" s="283">
        <f t="shared" si="1"/>
        <v>0</v>
      </c>
      <c r="M214" s="270">
        <v>512.0</v>
      </c>
      <c r="N214" s="270">
        <v>504.0</v>
      </c>
      <c r="O214" s="272" t="str">
        <f t="shared" si="3"/>
        <v>#REF!</v>
      </c>
      <c r="P214" s="260" t="s">
        <v>8029</v>
      </c>
      <c r="Q214" s="257" t="s">
        <v>6535</v>
      </c>
      <c r="R214" s="260" t="s">
        <v>440</v>
      </c>
      <c r="S214" s="275" t="s">
        <v>6639</v>
      </c>
      <c r="T214" s="260" t="s">
        <v>6565</v>
      </c>
      <c r="U214" s="276"/>
      <c r="V214" s="276" t="str">
        <f t="shared" si="4"/>
        <v>#REF!</v>
      </c>
      <c r="W214" s="277" t="s">
        <v>6611</v>
      </c>
      <c r="X214" s="276"/>
      <c r="Y214" s="285" t="s">
        <v>6612</v>
      </c>
      <c r="Z214" s="276"/>
      <c r="AA214" s="276"/>
      <c r="AB214" s="276"/>
      <c r="AC214" s="276"/>
      <c r="AD214" s="278" t="str">
        <f t="shared" si="41"/>
        <v>#REF!</v>
      </c>
      <c r="AE214" s="323"/>
      <c r="AF214" s="323"/>
      <c r="AG214" s="323"/>
    </row>
    <row r="215" ht="15.0" customHeight="1">
      <c r="A215" s="257">
        <v>372.0</v>
      </c>
      <c r="B215" s="258" t="s">
        <v>8030</v>
      </c>
      <c r="C215" s="259" t="s">
        <v>3990</v>
      </c>
      <c r="D215" s="257" t="s">
        <v>6569</v>
      </c>
      <c r="E215" s="260" t="s">
        <v>577</v>
      </c>
      <c r="F215" s="260" t="s">
        <v>6992</v>
      </c>
      <c r="G215" s="260" t="s">
        <v>8031</v>
      </c>
      <c r="H215" s="260" t="s">
        <v>1605</v>
      </c>
      <c r="I215" s="260" t="s">
        <v>6605</v>
      </c>
      <c r="J215" s="260">
        <v>16.0</v>
      </c>
      <c r="K215" s="260">
        <v>12.0</v>
      </c>
      <c r="L215" s="330">
        <f t="shared" si="1"/>
        <v>4</v>
      </c>
      <c r="M215" s="270">
        <v>512.0</v>
      </c>
      <c r="N215" s="272">
        <v>512.0</v>
      </c>
      <c r="O215" s="272" t="str">
        <f t="shared" si="3"/>
        <v>#REF!</v>
      </c>
      <c r="P215" s="260" t="s">
        <v>8032</v>
      </c>
      <c r="Q215" s="257" t="s">
        <v>6535</v>
      </c>
      <c r="R215" s="260" t="s">
        <v>358</v>
      </c>
      <c r="S215" s="275" t="s">
        <v>6722</v>
      </c>
      <c r="T215" s="260" t="s">
        <v>8033</v>
      </c>
      <c r="U215" s="276"/>
      <c r="V215" s="276" t="str">
        <f t="shared" si="4"/>
        <v>#REF!</v>
      </c>
      <c r="W215" s="277" t="s">
        <v>6658</v>
      </c>
      <c r="X215" s="277" t="s">
        <v>7181</v>
      </c>
      <c r="Y215" s="285" t="s">
        <v>6612</v>
      </c>
      <c r="Z215" s="276"/>
      <c r="AA215" s="293"/>
      <c r="AB215" s="276"/>
      <c r="AC215" s="275"/>
      <c r="AD215" s="278"/>
      <c r="AE215" s="323"/>
      <c r="AF215" s="323"/>
      <c r="AG215" s="323"/>
    </row>
    <row r="216" ht="15.0" customHeight="1">
      <c r="A216" s="257">
        <v>154.0</v>
      </c>
      <c r="B216" s="258" t="s">
        <v>5850</v>
      </c>
      <c r="C216" s="259" t="s">
        <v>3803</v>
      </c>
      <c r="D216" s="257" t="s">
        <v>6895</v>
      </c>
      <c r="E216" s="257" t="s">
        <v>6895</v>
      </c>
      <c r="F216" s="257" t="s">
        <v>6497</v>
      </c>
      <c r="G216" s="260" t="s">
        <v>8034</v>
      </c>
      <c r="H216" s="257" t="s">
        <v>6644</v>
      </c>
      <c r="I216" s="260" t="s">
        <v>6605</v>
      </c>
      <c r="J216" s="257">
        <v>8.0</v>
      </c>
      <c r="K216" s="257">
        <v>8.0</v>
      </c>
      <c r="L216" s="283">
        <f t="shared" si="1"/>
        <v>0</v>
      </c>
      <c r="M216" s="270">
        <f t="shared" ref="M216:M218" si="48">IF(J216=8,256,IF(J216=16,512,IF(J216=32,1024,IF(J216=4,124))))</f>
        <v>256</v>
      </c>
      <c r="N216" s="257" t="str">
        <f>IFERROR(__xludf.DUMMYFUNCTION("IMPORTRANGE(""https://docs.google.com/spreadsheets/d/1Y5wVcQmoZrb4xD0Mx4i378E6T98EGxF9rgzWmzz2IKU/edit?usp=sharing"",""PIVOT HP HC!$B94:C94"")"),"#REF!")</f>
        <v>#REF!</v>
      </c>
      <c r="O216" s="272" t="str">
        <f t="shared" si="3"/>
        <v>#REF!</v>
      </c>
      <c r="P216" s="257" t="s">
        <v>8035</v>
      </c>
      <c r="Q216" s="257" t="s">
        <v>6535</v>
      </c>
      <c r="R216" s="260" t="s">
        <v>2343</v>
      </c>
      <c r="S216" s="291" t="s">
        <v>7020</v>
      </c>
      <c r="T216" s="257" t="s">
        <v>6749</v>
      </c>
      <c r="U216" s="276"/>
      <c r="V216" s="276" t="str">
        <f t="shared" si="4"/>
        <v>#REF!</v>
      </c>
      <c r="W216" s="277" t="s">
        <v>6611</v>
      </c>
      <c r="X216" s="276"/>
      <c r="Y216" s="285" t="s">
        <v>6612</v>
      </c>
      <c r="Z216" s="276"/>
      <c r="AA216" s="276"/>
      <c r="AB216" s="276"/>
      <c r="AC216" s="276"/>
      <c r="AD216" s="278" t="str">
        <f t="shared" ref="AD216:AD236" si="49">VLOOKUP(B216,'Summary Improvement PM FOC'!BA:BF,6,0)</f>
        <v>#REF!</v>
      </c>
      <c r="AE216" s="323"/>
      <c r="AF216" s="323"/>
      <c r="AG216" s="323"/>
    </row>
    <row r="217" ht="15.0" customHeight="1">
      <c r="A217" s="257">
        <v>32.0</v>
      </c>
      <c r="B217" s="258" t="s">
        <v>8036</v>
      </c>
      <c r="C217" s="259" t="s">
        <v>8037</v>
      </c>
      <c r="D217" s="260" t="s">
        <v>6614</v>
      </c>
      <c r="E217" s="257" t="s">
        <v>6614</v>
      </c>
      <c r="F217" s="257" t="s">
        <v>6497</v>
      </c>
      <c r="G217" s="260" t="s">
        <v>8038</v>
      </c>
      <c r="H217" s="257" t="s">
        <v>6644</v>
      </c>
      <c r="I217" s="260" t="s">
        <v>6605</v>
      </c>
      <c r="J217" s="260">
        <v>8.0</v>
      </c>
      <c r="K217" s="260">
        <v>8.0</v>
      </c>
      <c r="L217" s="283">
        <f t="shared" si="1"/>
        <v>0</v>
      </c>
      <c r="M217" s="270">
        <f t="shared" si="48"/>
        <v>256</v>
      </c>
      <c r="N217" s="287">
        <f>IFERROR(__xludf.DUMMYFUNCTION("vlookup(B217,IMPORTRANGE(""https://docs.google.com/spreadsheets/d/1bZVByh9r_TcDUVJKUPs-pmPVUS3tjRZJULNBLGlUjAE/edit#gid=320297363"",""DATA HC OLT!A2:c300""),2,0)"),296.0)</f>
        <v>296</v>
      </c>
      <c r="O217" s="272" t="str">
        <f t="shared" si="3"/>
        <v>#REF!</v>
      </c>
      <c r="P217" s="257" t="s">
        <v>8039</v>
      </c>
      <c r="Q217" s="257" t="s">
        <v>6535</v>
      </c>
      <c r="R217" s="260" t="s">
        <v>2343</v>
      </c>
      <c r="S217" s="275" t="s">
        <v>8040</v>
      </c>
      <c r="T217" s="260" t="s">
        <v>6600</v>
      </c>
      <c r="U217" s="276"/>
      <c r="V217" s="276" t="str">
        <f t="shared" si="4"/>
        <v>#REF!</v>
      </c>
      <c r="W217" s="277" t="s">
        <v>6611</v>
      </c>
      <c r="X217" s="276"/>
      <c r="Y217" s="285" t="s">
        <v>6612</v>
      </c>
      <c r="Z217" s="276"/>
      <c r="AA217" s="276"/>
      <c r="AB217" s="276"/>
      <c r="AC217" s="276"/>
      <c r="AD217" s="278" t="str">
        <f t="shared" si="49"/>
        <v>#REF!</v>
      </c>
      <c r="AE217" s="282"/>
      <c r="AF217" s="282"/>
      <c r="AG217" s="282"/>
    </row>
    <row r="218" ht="15.0" customHeight="1">
      <c r="A218" s="257">
        <v>199.0</v>
      </c>
      <c r="B218" s="258" t="s">
        <v>3389</v>
      </c>
      <c r="C218" s="259" t="s">
        <v>3122</v>
      </c>
      <c r="D218" s="257" t="s">
        <v>6495</v>
      </c>
      <c r="E218" s="257" t="s">
        <v>6862</v>
      </c>
      <c r="F218" s="257" t="s">
        <v>6664</v>
      </c>
      <c r="G218" s="260" t="s">
        <v>8041</v>
      </c>
      <c r="H218" s="257" t="s">
        <v>1605</v>
      </c>
      <c r="I218" s="257" t="s">
        <v>6502</v>
      </c>
      <c r="J218" s="260">
        <v>16.0</v>
      </c>
      <c r="K218" s="260">
        <v>16.0</v>
      </c>
      <c r="L218" s="283">
        <f t="shared" si="1"/>
        <v>0</v>
      </c>
      <c r="M218" s="270">
        <f t="shared" si="48"/>
        <v>512</v>
      </c>
      <c r="N218" s="272">
        <v>528.0</v>
      </c>
      <c r="O218" s="272" t="str">
        <f t="shared" si="3"/>
        <v>#REF!</v>
      </c>
      <c r="P218" s="257" t="s">
        <v>8042</v>
      </c>
      <c r="Q218" s="257" t="s">
        <v>6578</v>
      </c>
      <c r="R218" s="260" t="s">
        <v>358</v>
      </c>
      <c r="S218" s="275" t="s">
        <v>8043</v>
      </c>
      <c r="T218" s="260" t="s">
        <v>6580</v>
      </c>
      <c r="U218" s="276"/>
      <c r="V218" s="276" t="str">
        <f t="shared" si="4"/>
        <v>#REF!</v>
      </c>
      <c r="W218" s="277" t="s">
        <v>6611</v>
      </c>
      <c r="X218" s="276"/>
      <c r="Y218" s="285" t="s">
        <v>6612</v>
      </c>
      <c r="Z218" s="276"/>
      <c r="AA218" s="276"/>
      <c r="AB218" s="276"/>
      <c r="AC218" s="276"/>
      <c r="AD218" s="278" t="str">
        <f t="shared" si="49"/>
        <v>#REF!</v>
      </c>
      <c r="AE218" s="282"/>
      <c r="AF218" s="282"/>
      <c r="AG218" s="282"/>
    </row>
    <row r="219" ht="15.0" customHeight="1">
      <c r="A219" s="257">
        <v>342.0</v>
      </c>
      <c r="B219" s="258" t="s">
        <v>8044</v>
      </c>
      <c r="C219" s="259" t="s">
        <v>2767</v>
      </c>
      <c r="D219" s="260" t="s">
        <v>6895</v>
      </c>
      <c r="E219" s="260" t="s">
        <v>6896</v>
      </c>
      <c r="F219" s="260" t="s">
        <v>6992</v>
      </c>
      <c r="G219" s="260" t="s">
        <v>4197</v>
      </c>
      <c r="H219" s="260" t="s">
        <v>1605</v>
      </c>
      <c r="I219" s="260" t="s">
        <v>6502</v>
      </c>
      <c r="J219" s="260">
        <v>16.0</v>
      </c>
      <c r="K219" s="260">
        <v>13.0</v>
      </c>
      <c r="L219" s="299">
        <f t="shared" si="1"/>
        <v>3</v>
      </c>
      <c r="M219" s="270">
        <v>512.0</v>
      </c>
      <c r="N219" s="270" t="str">
        <f>IFERROR(__xludf.DUMMYFUNCTION("IMPORTRANGE(""https://docs.google.com/spreadsheets/d/1Y5wVcQmoZrb4xD0Mx4i378E6T98EGxF9rgzWmzz2IKU/edit?usp=sharing"",""PIVOT HP HC!$B78:C78"")"),"#REF!")</f>
        <v>#REF!</v>
      </c>
      <c r="O219" s="272" t="str">
        <f t="shared" si="3"/>
        <v>#REF!</v>
      </c>
      <c r="P219" s="260" t="s">
        <v>8045</v>
      </c>
      <c r="Q219" s="257" t="s">
        <v>6535</v>
      </c>
      <c r="R219" s="260" t="s">
        <v>358</v>
      </c>
      <c r="S219" s="275" t="s">
        <v>7617</v>
      </c>
      <c r="T219" s="260" t="s">
        <v>6779</v>
      </c>
      <c r="U219" s="276"/>
      <c r="V219" s="276" t="str">
        <f t="shared" si="4"/>
        <v>#REF!</v>
      </c>
      <c r="W219" s="277" t="s">
        <v>6611</v>
      </c>
      <c r="X219" s="276"/>
      <c r="Y219" s="285" t="s">
        <v>6612</v>
      </c>
      <c r="Z219" s="276"/>
      <c r="AA219" s="276"/>
      <c r="AB219" s="276"/>
      <c r="AC219" s="276"/>
      <c r="AD219" s="278" t="str">
        <f t="shared" si="49"/>
        <v>#REF!</v>
      </c>
      <c r="AE219" s="323"/>
      <c r="AF219" s="323"/>
      <c r="AG219" s="323"/>
    </row>
    <row r="220" ht="15.0" customHeight="1">
      <c r="A220" s="257">
        <v>233.0</v>
      </c>
      <c r="B220" s="258" t="s">
        <v>8046</v>
      </c>
      <c r="C220" s="259" t="s">
        <v>3078</v>
      </c>
      <c r="D220" s="257" t="s">
        <v>6569</v>
      </c>
      <c r="E220" s="257" t="s">
        <v>6602</v>
      </c>
      <c r="F220" s="257" t="s">
        <v>6659</v>
      </c>
      <c r="G220" s="257" t="s">
        <v>8047</v>
      </c>
      <c r="H220" s="257" t="s">
        <v>1605</v>
      </c>
      <c r="I220" s="260" t="s">
        <v>6605</v>
      </c>
      <c r="J220" s="257">
        <v>16.0</v>
      </c>
      <c r="K220" s="257">
        <v>15.0</v>
      </c>
      <c r="L220" s="288">
        <f t="shared" si="1"/>
        <v>1</v>
      </c>
      <c r="M220" s="270">
        <f>IF(J220=8,256,IF(J220=16,512,IF(J220=32,1024,IF(J220=4,124))))</f>
        <v>512</v>
      </c>
      <c r="N220" s="272">
        <v>512.0</v>
      </c>
      <c r="O220" s="272" t="str">
        <f t="shared" si="3"/>
        <v>#REF!</v>
      </c>
      <c r="P220" s="257" t="s">
        <v>8048</v>
      </c>
      <c r="Q220" s="257" t="s">
        <v>6535</v>
      </c>
      <c r="R220" s="260" t="s">
        <v>358</v>
      </c>
      <c r="S220" s="275" t="s">
        <v>6662</v>
      </c>
      <c r="T220" s="260" t="s">
        <v>8049</v>
      </c>
      <c r="U220" s="290"/>
      <c r="V220" s="276" t="str">
        <f t="shared" si="4"/>
        <v>#REF!</v>
      </c>
      <c r="W220" s="277" t="s">
        <v>6611</v>
      </c>
      <c r="X220" s="290"/>
      <c r="Y220" s="285" t="s">
        <v>6612</v>
      </c>
      <c r="Z220" s="290"/>
      <c r="AA220" s="290"/>
      <c r="AB220" s="276"/>
      <c r="AC220" s="290"/>
      <c r="AD220" s="278" t="str">
        <f t="shared" si="49"/>
        <v>#REF!</v>
      </c>
      <c r="AE220" s="282"/>
      <c r="AF220" s="282"/>
      <c r="AG220" s="282"/>
    </row>
    <row r="221" ht="15.0" customHeight="1">
      <c r="A221" s="257">
        <v>272.0</v>
      </c>
      <c r="B221" s="258" t="s">
        <v>8050</v>
      </c>
      <c r="C221" s="259" t="s">
        <v>3061</v>
      </c>
      <c r="D221" s="257" t="s">
        <v>6495</v>
      </c>
      <c r="E221" s="257" t="s">
        <v>6678</v>
      </c>
      <c r="F221" s="257" t="s">
        <v>6497</v>
      </c>
      <c r="G221" s="257" t="s">
        <v>8051</v>
      </c>
      <c r="H221" s="257" t="s">
        <v>6644</v>
      </c>
      <c r="I221" s="260" t="s">
        <v>6605</v>
      </c>
      <c r="J221" s="260">
        <v>8.0</v>
      </c>
      <c r="K221" s="257">
        <v>6.0</v>
      </c>
      <c r="L221" s="289">
        <f t="shared" si="1"/>
        <v>2</v>
      </c>
      <c r="M221" s="270">
        <v>256.0</v>
      </c>
      <c r="N221" s="272">
        <v>320.0</v>
      </c>
      <c r="O221" s="272" t="str">
        <f t="shared" si="3"/>
        <v>#REF!</v>
      </c>
      <c r="P221" s="257" t="s">
        <v>8052</v>
      </c>
      <c r="Q221" s="257" t="s">
        <v>6535</v>
      </c>
      <c r="R221" s="260" t="s">
        <v>2343</v>
      </c>
      <c r="S221" s="291" t="s">
        <v>6681</v>
      </c>
      <c r="T221" s="257" t="s">
        <v>8053</v>
      </c>
      <c r="U221" s="290"/>
      <c r="V221" s="276" t="str">
        <f t="shared" si="4"/>
        <v>#REF!</v>
      </c>
      <c r="W221" s="277" t="s">
        <v>6611</v>
      </c>
      <c r="X221" s="290"/>
      <c r="Y221" s="285" t="s">
        <v>6612</v>
      </c>
      <c r="Z221" s="290"/>
      <c r="AA221" s="290"/>
      <c r="AB221" s="276"/>
      <c r="AC221" s="290"/>
      <c r="AD221" s="278" t="str">
        <f t="shared" si="49"/>
        <v>#REF!</v>
      </c>
      <c r="AE221" s="282"/>
      <c r="AF221" s="282"/>
      <c r="AG221" s="282"/>
    </row>
    <row r="222" ht="15.0" customHeight="1">
      <c r="A222" s="257">
        <v>257.0</v>
      </c>
      <c r="B222" s="258" t="s">
        <v>5852</v>
      </c>
      <c r="C222" s="259" t="s">
        <v>3400</v>
      </c>
      <c r="D222" s="260" t="s">
        <v>6895</v>
      </c>
      <c r="E222" s="260" t="s">
        <v>6895</v>
      </c>
      <c r="F222" s="257" t="s">
        <v>6497</v>
      </c>
      <c r="G222" s="260" t="s">
        <v>8054</v>
      </c>
      <c r="H222" s="257" t="s">
        <v>6644</v>
      </c>
      <c r="I222" s="260" t="s">
        <v>6605</v>
      </c>
      <c r="J222" s="260">
        <v>8.0</v>
      </c>
      <c r="K222" s="260">
        <v>7.0</v>
      </c>
      <c r="L222" s="288">
        <f t="shared" si="1"/>
        <v>1</v>
      </c>
      <c r="M222" s="270">
        <v>256.0</v>
      </c>
      <c r="N222" s="272" t="str">
        <f>IFERROR(__xludf.DUMMYFUNCTION("IMPORTRANGE(""https://docs.google.com/spreadsheets/d/1Y5wVcQmoZrb4xD0Mx4i378E6T98EGxF9rgzWmzz2IKU/edit?usp=sharing"",""PIVOT HP HC!$B43:C43"")"),"#REF!")</f>
        <v>#REF!</v>
      </c>
      <c r="O222" s="272" t="str">
        <f t="shared" si="3"/>
        <v>#REF!</v>
      </c>
      <c r="P222" s="260" t="s">
        <v>8055</v>
      </c>
      <c r="Q222" s="257" t="s">
        <v>6535</v>
      </c>
      <c r="R222" s="260" t="s">
        <v>2343</v>
      </c>
      <c r="S222" s="275" t="s">
        <v>7051</v>
      </c>
      <c r="T222" s="260" t="s">
        <v>7660</v>
      </c>
      <c r="U222" s="276"/>
      <c r="V222" s="276" t="str">
        <f t="shared" si="4"/>
        <v>#REF!</v>
      </c>
      <c r="W222" s="277" t="s">
        <v>6611</v>
      </c>
      <c r="X222" s="276"/>
      <c r="Y222" s="285" t="s">
        <v>6612</v>
      </c>
      <c r="Z222" s="276"/>
      <c r="AA222" s="276"/>
      <c r="AB222" s="276"/>
      <c r="AC222" s="276"/>
      <c r="AD222" s="278" t="str">
        <f t="shared" si="49"/>
        <v>#REF!</v>
      </c>
      <c r="AE222" s="282"/>
      <c r="AF222" s="282"/>
      <c r="AG222" s="282"/>
    </row>
    <row r="223" ht="15.0" customHeight="1">
      <c r="A223" s="257">
        <v>6.0</v>
      </c>
      <c r="B223" s="258" t="s">
        <v>8057</v>
      </c>
      <c r="C223" s="259" t="s">
        <v>3525</v>
      </c>
      <c r="D223" s="257" t="s">
        <v>6569</v>
      </c>
      <c r="E223" s="260" t="s">
        <v>6671</v>
      </c>
      <c r="F223" s="257" t="s">
        <v>6497</v>
      </c>
      <c r="G223" s="260" t="s">
        <v>8058</v>
      </c>
      <c r="H223" s="257" t="s">
        <v>6644</v>
      </c>
      <c r="I223" s="260" t="s">
        <v>6502</v>
      </c>
      <c r="J223" s="260">
        <v>8.0</v>
      </c>
      <c r="K223" s="260">
        <v>8.0</v>
      </c>
      <c r="L223" s="283">
        <f t="shared" si="1"/>
        <v>0</v>
      </c>
      <c r="M223" s="270">
        <f>IF(J223=8,256,IF(J223=16,512,IF(J223=32,1024,IF(J223=4,124))))</f>
        <v>256</v>
      </c>
      <c r="N223" s="272">
        <v>528.0</v>
      </c>
      <c r="O223" s="272" t="str">
        <f t="shared" si="3"/>
        <v>#REF!</v>
      </c>
      <c r="P223" s="260" t="s">
        <v>8059</v>
      </c>
      <c r="Q223" s="257" t="s">
        <v>6578</v>
      </c>
      <c r="R223" s="260" t="s">
        <v>150</v>
      </c>
      <c r="S223" s="275" t="s">
        <v>8060</v>
      </c>
      <c r="T223" s="260" t="s">
        <v>8061</v>
      </c>
      <c r="U223" s="276"/>
      <c r="V223" s="276" t="str">
        <f t="shared" si="4"/>
        <v>#REF!</v>
      </c>
      <c r="W223" s="277"/>
      <c r="X223" s="276"/>
      <c r="Y223" s="276"/>
      <c r="Z223" s="276"/>
      <c r="AA223" s="276"/>
      <c r="AB223" s="276"/>
      <c r="AC223" s="276"/>
      <c r="AD223" s="278" t="str">
        <f t="shared" si="49"/>
        <v>#REF!</v>
      </c>
      <c r="AE223" s="282"/>
      <c r="AF223" s="282"/>
      <c r="AG223" s="282"/>
    </row>
    <row r="224" ht="15.0" customHeight="1">
      <c r="A224" s="257">
        <v>445.0</v>
      </c>
      <c r="B224" s="258" t="s">
        <v>8062</v>
      </c>
      <c r="C224" s="259" t="s">
        <v>3222</v>
      </c>
      <c r="D224" s="257" t="s">
        <v>6569</v>
      </c>
      <c r="E224" s="260" t="s">
        <v>6602</v>
      </c>
      <c r="F224" s="260" t="s">
        <v>6497</v>
      </c>
      <c r="G224" s="338" t="s">
        <v>8063</v>
      </c>
      <c r="H224" s="260" t="s">
        <v>1605</v>
      </c>
      <c r="I224" s="260" t="s">
        <v>6502</v>
      </c>
      <c r="J224" s="260">
        <v>16.0</v>
      </c>
      <c r="K224" s="260">
        <v>0.0</v>
      </c>
      <c r="L224" s="320">
        <f t="shared" si="1"/>
        <v>16</v>
      </c>
      <c r="M224" s="270">
        <v>512.0</v>
      </c>
      <c r="N224" s="272">
        <v>512.0</v>
      </c>
      <c r="O224" s="272" t="str">
        <f t="shared" si="3"/>
        <v>#REF!</v>
      </c>
      <c r="P224" s="260" t="s">
        <v>8064</v>
      </c>
      <c r="Q224" s="257" t="s">
        <v>6535</v>
      </c>
      <c r="R224" s="260" t="s">
        <v>440</v>
      </c>
      <c r="S224" s="275" t="s">
        <v>6727</v>
      </c>
      <c r="T224" s="260" t="s">
        <v>7074</v>
      </c>
      <c r="U224" s="276"/>
      <c r="V224" s="276" t="str">
        <f t="shared" si="4"/>
        <v>#REF!</v>
      </c>
      <c r="W224" s="277" t="s">
        <v>6611</v>
      </c>
      <c r="X224" s="276"/>
      <c r="Y224" s="285" t="s">
        <v>6612</v>
      </c>
      <c r="Z224" s="276"/>
      <c r="AA224" s="276"/>
      <c r="AB224" s="276"/>
      <c r="AC224" s="276"/>
      <c r="AD224" s="278" t="str">
        <f t="shared" si="49"/>
        <v>#REF!</v>
      </c>
      <c r="AE224" s="282"/>
      <c r="AF224" s="282"/>
      <c r="AG224" s="282"/>
    </row>
    <row r="225" ht="15.0" customHeight="1">
      <c r="A225" s="257">
        <v>345.0</v>
      </c>
      <c r="B225" s="258" t="s">
        <v>8065</v>
      </c>
      <c r="C225" s="259" t="s">
        <v>2984</v>
      </c>
      <c r="D225" s="260" t="s">
        <v>6895</v>
      </c>
      <c r="E225" s="260" t="s">
        <v>6896</v>
      </c>
      <c r="F225" s="260" t="s">
        <v>6992</v>
      </c>
      <c r="G225" s="260" t="s">
        <v>4514</v>
      </c>
      <c r="H225" s="260" t="s">
        <v>1605</v>
      </c>
      <c r="I225" s="260" t="s">
        <v>6502</v>
      </c>
      <c r="J225" s="260">
        <v>16.0</v>
      </c>
      <c r="K225" s="260">
        <v>13.0</v>
      </c>
      <c r="L225" s="299">
        <f t="shared" si="1"/>
        <v>3</v>
      </c>
      <c r="M225" s="270">
        <v>512.0</v>
      </c>
      <c r="N225" s="270" t="str">
        <f>IFERROR(__xludf.DUMMYFUNCTION("IMPORTRANGE(""https://docs.google.com/spreadsheets/d/1Y5wVcQmoZrb4xD0Mx4i378E6T98EGxF9rgzWmzz2IKU/edit?usp=sharing"",""PIVOT HP HC!$B86:C86"")"),"#REF!")</f>
        <v>#REF!</v>
      </c>
      <c r="O225" s="272" t="str">
        <f t="shared" si="3"/>
        <v>#REF!</v>
      </c>
      <c r="P225" s="260" t="s">
        <v>8066</v>
      </c>
      <c r="Q225" s="257" t="s">
        <v>6535</v>
      </c>
      <c r="R225" s="260" t="s">
        <v>358</v>
      </c>
      <c r="S225" s="275" t="s">
        <v>7617</v>
      </c>
      <c r="T225" s="260" t="s">
        <v>6668</v>
      </c>
      <c r="U225" s="276"/>
      <c r="V225" s="276" t="str">
        <f t="shared" si="4"/>
        <v>#REF!</v>
      </c>
      <c r="W225" s="277" t="s">
        <v>6611</v>
      </c>
      <c r="X225" s="276"/>
      <c r="Y225" s="285" t="s">
        <v>6612</v>
      </c>
      <c r="Z225" s="276"/>
      <c r="AA225" s="276"/>
      <c r="AB225" s="276"/>
      <c r="AC225" s="276"/>
      <c r="AD225" s="278" t="str">
        <f t="shared" si="49"/>
        <v>#REF!</v>
      </c>
      <c r="AE225" s="282"/>
      <c r="AF225" s="282"/>
      <c r="AG225" s="282"/>
    </row>
    <row r="226" ht="15.0" customHeight="1">
      <c r="A226" s="257">
        <v>285.0</v>
      </c>
      <c r="B226" s="286" t="s">
        <v>8067</v>
      </c>
      <c r="C226" s="339" t="s">
        <v>3357</v>
      </c>
      <c r="D226" s="260" t="s">
        <v>6895</v>
      </c>
      <c r="E226" s="260" t="s">
        <v>6896</v>
      </c>
      <c r="F226" s="257" t="s">
        <v>6497</v>
      </c>
      <c r="G226" s="260" t="s">
        <v>8068</v>
      </c>
      <c r="H226" s="257" t="s">
        <v>6644</v>
      </c>
      <c r="I226" s="260" t="s">
        <v>6605</v>
      </c>
      <c r="J226" s="260">
        <v>8.0</v>
      </c>
      <c r="K226" s="260">
        <v>8.0</v>
      </c>
      <c r="L226" s="283">
        <f t="shared" si="1"/>
        <v>0</v>
      </c>
      <c r="M226" s="270">
        <v>512.0</v>
      </c>
      <c r="N226" s="272" t="str">
        <f>IFERROR(__xludf.DUMMYFUNCTION("IMPORTRANGE(""https://docs.google.com/spreadsheets/d/1Y5wVcQmoZrb4xD0Mx4i378E6T98EGxF9rgzWmzz2IKU/edit?usp=sharing"",""PIVOT HP HC!$B9:C9"")"),"#REF!")</f>
        <v>#REF!</v>
      </c>
      <c r="O226" s="272" t="str">
        <f t="shared" si="3"/>
        <v>#REF!</v>
      </c>
      <c r="P226" s="260" t="s">
        <v>8069</v>
      </c>
      <c r="Q226" s="311" t="s">
        <v>6535</v>
      </c>
      <c r="R226" s="260" t="s">
        <v>2343</v>
      </c>
      <c r="S226" s="275" t="s">
        <v>6911</v>
      </c>
      <c r="T226" s="260" t="s">
        <v>6831</v>
      </c>
      <c r="U226" s="276"/>
      <c r="V226" s="276" t="str">
        <f t="shared" si="4"/>
        <v>#REF!</v>
      </c>
      <c r="W226" s="277" t="s">
        <v>6611</v>
      </c>
      <c r="X226" s="276"/>
      <c r="Y226" s="285" t="s">
        <v>6612</v>
      </c>
      <c r="Z226" s="276"/>
      <c r="AA226" s="276"/>
      <c r="AB226" s="276"/>
      <c r="AC226" s="276"/>
      <c r="AD226" s="278" t="str">
        <f t="shared" si="49"/>
        <v>#REF!</v>
      </c>
      <c r="AE226" s="323"/>
      <c r="AF226" s="323"/>
      <c r="AG226" s="323"/>
    </row>
    <row r="227" ht="15.0" customHeight="1">
      <c r="A227" s="257">
        <v>367.0</v>
      </c>
      <c r="B227" s="258" t="s">
        <v>8070</v>
      </c>
      <c r="C227" s="259" t="s">
        <v>3974</v>
      </c>
      <c r="D227" s="257" t="s">
        <v>6569</v>
      </c>
      <c r="E227" s="260" t="s">
        <v>577</v>
      </c>
      <c r="F227" s="260" t="s">
        <v>6992</v>
      </c>
      <c r="G227" s="260" t="s">
        <v>8071</v>
      </c>
      <c r="H227" s="257" t="s">
        <v>1605</v>
      </c>
      <c r="I227" s="260" t="s">
        <v>6605</v>
      </c>
      <c r="J227" s="260">
        <v>16.0</v>
      </c>
      <c r="K227" s="260">
        <v>13.0</v>
      </c>
      <c r="L227" s="299">
        <f t="shared" si="1"/>
        <v>3</v>
      </c>
      <c r="M227" s="270">
        <v>512.0</v>
      </c>
      <c r="N227" s="272">
        <v>512.0</v>
      </c>
      <c r="O227" s="272" t="str">
        <f t="shared" si="3"/>
        <v>#REF!</v>
      </c>
      <c r="P227" s="260" t="s">
        <v>8072</v>
      </c>
      <c r="Q227" s="257" t="s">
        <v>6535</v>
      </c>
      <c r="R227" s="260" t="s">
        <v>358</v>
      </c>
      <c r="S227" s="275" t="s">
        <v>8073</v>
      </c>
      <c r="T227" s="260" t="s">
        <v>6682</v>
      </c>
      <c r="U227" s="276"/>
      <c r="V227" s="276" t="str">
        <f t="shared" si="4"/>
        <v>#REF!</v>
      </c>
      <c r="W227" s="277"/>
      <c r="X227" s="276"/>
      <c r="Y227" s="276"/>
      <c r="Z227" s="276"/>
      <c r="AA227" s="276"/>
      <c r="AB227" s="276"/>
      <c r="AC227" s="276"/>
      <c r="AD227" s="278" t="str">
        <f t="shared" si="49"/>
        <v>#REF!</v>
      </c>
      <c r="AE227" s="323"/>
      <c r="AF227" s="323"/>
      <c r="AG227" s="323"/>
    </row>
    <row r="228" ht="15.0" customHeight="1">
      <c r="A228" s="257">
        <v>51.0</v>
      </c>
      <c r="B228" s="340" t="s">
        <v>8074</v>
      </c>
      <c r="C228" s="259" t="s">
        <v>8075</v>
      </c>
      <c r="D228" s="260" t="s">
        <v>6614</v>
      </c>
      <c r="E228" s="257" t="s">
        <v>6614</v>
      </c>
      <c r="F228" s="257" t="s">
        <v>6497</v>
      </c>
      <c r="G228" s="260" t="s">
        <v>8076</v>
      </c>
      <c r="H228" s="257" t="s">
        <v>6500</v>
      </c>
      <c r="I228" s="260" t="s">
        <v>6502</v>
      </c>
      <c r="J228" s="260">
        <v>8.0</v>
      </c>
      <c r="K228" s="260">
        <v>6.0</v>
      </c>
      <c r="L228" s="289">
        <f t="shared" si="1"/>
        <v>2</v>
      </c>
      <c r="M228" s="270">
        <f t="shared" ref="M228:M232" si="50">IF(J228=8,256,IF(J228=16,512,IF(J228=32,1024,IF(J228=4,124))))</f>
        <v>256</v>
      </c>
      <c r="N228" s="287">
        <f>IFERROR(__xludf.DUMMYFUNCTION("vlookup(B228,IMPORTRANGE(""https://docs.google.com/spreadsheets/d/1bZVByh9r_TcDUVJKUPs-pmPVUS3tjRZJULNBLGlUjAE/edit#gid=320297363"",""DATA HC OLT!A2:c300""),2,0)"),160.0)</f>
        <v>160</v>
      </c>
      <c r="O228" s="272" t="str">
        <f t="shared" si="3"/>
        <v>#REF!</v>
      </c>
      <c r="P228" s="257" t="s">
        <v>8077</v>
      </c>
      <c r="Q228" s="257" t="s">
        <v>6578</v>
      </c>
      <c r="R228" s="260" t="s">
        <v>1641</v>
      </c>
      <c r="S228" s="275" t="s">
        <v>7043</v>
      </c>
      <c r="T228" s="257" t="s">
        <v>6565</v>
      </c>
      <c r="U228" s="260" t="s">
        <v>6236</v>
      </c>
      <c r="V228" s="276" t="str">
        <f t="shared" si="4"/>
        <v>#REF!</v>
      </c>
      <c r="W228" s="277" t="s">
        <v>6611</v>
      </c>
      <c r="X228" s="260"/>
      <c r="Y228" s="285" t="s">
        <v>6612</v>
      </c>
      <c r="Z228" s="260"/>
      <c r="AA228" s="260"/>
      <c r="AB228" s="276"/>
      <c r="AC228" s="260"/>
      <c r="AD228" s="278" t="str">
        <f t="shared" si="49"/>
        <v>#REF!</v>
      </c>
      <c r="AE228" s="323"/>
      <c r="AF228" s="323"/>
      <c r="AG228" s="323"/>
    </row>
    <row r="229" ht="15.0" customHeight="1">
      <c r="A229" s="257">
        <v>30.0</v>
      </c>
      <c r="B229" s="258" t="s">
        <v>8078</v>
      </c>
      <c r="C229" s="259" t="s">
        <v>1620</v>
      </c>
      <c r="D229" s="257" t="s">
        <v>6569</v>
      </c>
      <c r="E229" s="257" t="s">
        <v>6569</v>
      </c>
      <c r="F229" s="257" t="s">
        <v>8079</v>
      </c>
      <c r="G229" s="260" t="s">
        <v>8080</v>
      </c>
      <c r="H229" s="257" t="s">
        <v>6631</v>
      </c>
      <c r="I229" s="260" t="s">
        <v>6605</v>
      </c>
      <c r="J229" s="260">
        <v>32.0</v>
      </c>
      <c r="K229" s="260">
        <v>24.0</v>
      </c>
      <c r="L229" s="314">
        <f t="shared" si="1"/>
        <v>8</v>
      </c>
      <c r="M229" s="270">
        <f t="shared" si="50"/>
        <v>1024</v>
      </c>
      <c r="N229" s="272">
        <v>512.0</v>
      </c>
      <c r="O229" s="272" t="str">
        <f t="shared" si="3"/>
        <v>#REF!</v>
      </c>
      <c r="P229" s="257" t="s">
        <v>8084</v>
      </c>
      <c r="Q229" s="257" t="s">
        <v>6578</v>
      </c>
      <c r="R229" s="260" t="s">
        <v>440</v>
      </c>
      <c r="S229" s="275" t="s">
        <v>8085</v>
      </c>
      <c r="T229" s="257" t="s">
        <v>7062</v>
      </c>
      <c r="U229" s="276"/>
      <c r="V229" s="276" t="str">
        <f t="shared" si="4"/>
        <v>#REF!</v>
      </c>
      <c r="W229" s="277"/>
      <c r="X229" s="276"/>
      <c r="Y229" s="276"/>
      <c r="Z229" s="276"/>
      <c r="AA229" s="276"/>
      <c r="AB229" s="276"/>
      <c r="AC229" s="276"/>
      <c r="AD229" s="278" t="str">
        <f t="shared" si="49"/>
        <v>#REF!</v>
      </c>
      <c r="AE229" s="323"/>
      <c r="AF229" s="323"/>
      <c r="AG229" s="323"/>
    </row>
    <row r="230" ht="15.0" customHeight="1">
      <c r="A230" s="257">
        <v>174.0</v>
      </c>
      <c r="B230" s="258" t="s">
        <v>5922</v>
      </c>
      <c r="C230" s="259" t="s">
        <v>3341</v>
      </c>
      <c r="D230" s="260" t="s">
        <v>6614</v>
      </c>
      <c r="E230" s="257" t="s">
        <v>6614</v>
      </c>
      <c r="F230" s="257" t="s">
        <v>6659</v>
      </c>
      <c r="G230" s="257" t="s">
        <v>8093</v>
      </c>
      <c r="H230" s="257" t="s">
        <v>1605</v>
      </c>
      <c r="I230" s="260" t="s">
        <v>6502</v>
      </c>
      <c r="J230" s="257">
        <v>16.0</v>
      </c>
      <c r="K230" s="257">
        <v>14.0</v>
      </c>
      <c r="L230" s="289">
        <f t="shared" si="1"/>
        <v>2</v>
      </c>
      <c r="M230" s="270">
        <f t="shared" si="50"/>
        <v>512</v>
      </c>
      <c r="N230" s="287">
        <f>IFERROR(__xludf.DUMMYFUNCTION("vlookup(B230,IMPORTRANGE(""https://docs.google.com/spreadsheets/d/1bZVByh9r_TcDUVJKUPs-pmPVUS3tjRZJULNBLGlUjAE/edit#gid=320297363"",""DATA HC OLT!A2:c300""),2,0)"),448.0)</f>
        <v>448</v>
      </c>
      <c r="O230" s="272" t="str">
        <f t="shared" si="3"/>
        <v>#REF!</v>
      </c>
      <c r="P230" s="257" t="s">
        <v>8098</v>
      </c>
      <c r="Q230" s="257" t="s">
        <v>6535</v>
      </c>
      <c r="R230" s="260" t="s">
        <v>358</v>
      </c>
      <c r="S230" s="291" t="s">
        <v>7043</v>
      </c>
      <c r="T230" s="257" t="s">
        <v>6694</v>
      </c>
      <c r="U230" s="260" t="s">
        <v>6236</v>
      </c>
      <c r="V230" s="276" t="str">
        <f t="shared" si="4"/>
        <v>#REF!</v>
      </c>
      <c r="W230" s="277" t="s">
        <v>6611</v>
      </c>
      <c r="X230" s="260"/>
      <c r="Y230" s="285" t="s">
        <v>6612</v>
      </c>
      <c r="Z230" s="260"/>
      <c r="AA230" s="260"/>
      <c r="AB230" s="276"/>
      <c r="AC230" s="260"/>
      <c r="AD230" s="278" t="str">
        <f t="shared" si="49"/>
        <v>#REF!</v>
      </c>
      <c r="AE230" s="323"/>
      <c r="AF230" s="323"/>
      <c r="AG230" s="323"/>
    </row>
    <row r="231" ht="15.0" customHeight="1">
      <c r="A231" s="257">
        <v>98.0</v>
      </c>
      <c r="B231" s="258" t="s">
        <v>8101</v>
      </c>
      <c r="C231" s="259" t="s">
        <v>599</v>
      </c>
      <c r="D231" s="257" t="s">
        <v>6569</v>
      </c>
      <c r="E231" s="257" t="s">
        <v>6602</v>
      </c>
      <c r="F231" s="257" t="s">
        <v>6497</v>
      </c>
      <c r="G231" s="260" t="s">
        <v>6700</v>
      </c>
      <c r="H231" s="257" t="s">
        <v>6589</v>
      </c>
      <c r="I231" s="260" t="s">
        <v>6502</v>
      </c>
      <c r="J231" s="257">
        <v>4.0</v>
      </c>
      <c r="K231" s="257">
        <v>4.0</v>
      </c>
      <c r="L231" s="283">
        <f t="shared" si="1"/>
        <v>0</v>
      </c>
      <c r="M231" s="270">
        <f t="shared" si="50"/>
        <v>124</v>
      </c>
      <c r="N231" s="272">
        <v>208.0</v>
      </c>
      <c r="O231" s="272" t="str">
        <f t="shared" si="3"/>
        <v>#REF!</v>
      </c>
      <c r="P231" s="257" t="s">
        <v>8104</v>
      </c>
      <c r="Q231" s="257" t="s">
        <v>6578</v>
      </c>
      <c r="R231" s="260" t="s">
        <v>358</v>
      </c>
      <c r="S231" s="275" t="s">
        <v>6703</v>
      </c>
      <c r="T231" s="260" t="s">
        <v>6734</v>
      </c>
      <c r="U231" s="276"/>
      <c r="V231" s="276" t="str">
        <f t="shared" si="4"/>
        <v>#REF!</v>
      </c>
      <c r="W231" s="277"/>
      <c r="X231" s="276"/>
      <c r="Y231" s="276"/>
      <c r="Z231" s="276"/>
      <c r="AA231" s="276"/>
      <c r="AB231" s="276"/>
      <c r="AC231" s="276"/>
      <c r="AD231" s="278" t="str">
        <f t="shared" si="49"/>
        <v>#REF!</v>
      </c>
      <c r="AE231" s="323"/>
      <c r="AF231" s="323"/>
      <c r="AG231" s="323"/>
    </row>
    <row r="232" ht="15.0" customHeight="1">
      <c r="A232" s="257">
        <v>88.0</v>
      </c>
      <c r="B232" s="258" t="s">
        <v>5924</v>
      </c>
      <c r="C232" s="259" t="s">
        <v>1004</v>
      </c>
      <c r="D232" s="257" t="s">
        <v>6569</v>
      </c>
      <c r="E232" s="257" t="s">
        <v>6570</v>
      </c>
      <c r="F232" s="257" t="s">
        <v>6664</v>
      </c>
      <c r="G232" s="260" t="s">
        <v>8108</v>
      </c>
      <c r="H232" s="257" t="s">
        <v>1605</v>
      </c>
      <c r="I232" s="260" t="s">
        <v>6605</v>
      </c>
      <c r="J232" s="257">
        <v>16.0</v>
      </c>
      <c r="K232" s="257">
        <v>16.0</v>
      </c>
      <c r="L232" s="283">
        <f t="shared" si="1"/>
        <v>0</v>
      </c>
      <c r="M232" s="270">
        <f t="shared" si="50"/>
        <v>512</v>
      </c>
      <c r="N232" s="272">
        <v>488.0</v>
      </c>
      <c r="O232" s="272" t="str">
        <f t="shared" si="3"/>
        <v>#REF!</v>
      </c>
      <c r="P232" s="257" t="s">
        <v>8109</v>
      </c>
      <c r="Q232" s="257" t="s">
        <v>6578</v>
      </c>
      <c r="R232" s="260" t="s">
        <v>1641</v>
      </c>
      <c r="S232" s="275" t="s">
        <v>6762</v>
      </c>
      <c r="T232" s="260" t="s">
        <v>8004</v>
      </c>
      <c r="U232" s="276"/>
      <c r="V232" s="276" t="str">
        <f t="shared" si="4"/>
        <v>#REF!</v>
      </c>
      <c r="W232" s="277" t="s">
        <v>6611</v>
      </c>
      <c r="X232" s="276"/>
      <c r="Y232" s="285" t="s">
        <v>6612</v>
      </c>
      <c r="Z232" s="276"/>
      <c r="AA232" s="276"/>
      <c r="AB232" s="276"/>
      <c r="AC232" s="276"/>
      <c r="AD232" s="278" t="str">
        <f t="shared" si="49"/>
        <v>#REF!</v>
      </c>
      <c r="AE232" s="323"/>
      <c r="AF232" s="323"/>
      <c r="AG232" s="323"/>
    </row>
    <row r="233" ht="15.0" customHeight="1">
      <c r="A233" s="257">
        <v>247.0</v>
      </c>
      <c r="B233" s="286" t="s">
        <v>8110</v>
      </c>
      <c r="C233" s="259" t="s">
        <v>3553</v>
      </c>
      <c r="D233" s="260" t="s">
        <v>6614</v>
      </c>
      <c r="E233" s="260" t="s">
        <v>6614</v>
      </c>
      <c r="F233" s="257" t="s">
        <v>6659</v>
      </c>
      <c r="G233" s="260" t="s">
        <v>8111</v>
      </c>
      <c r="H233" s="257" t="s">
        <v>1605</v>
      </c>
      <c r="I233" s="260" t="s">
        <v>6502</v>
      </c>
      <c r="J233" s="257">
        <v>16.0</v>
      </c>
      <c r="K233" s="257">
        <v>15.0</v>
      </c>
      <c r="L233" s="288">
        <f t="shared" si="1"/>
        <v>1</v>
      </c>
      <c r="M233" s="272">
        <v>512.0</v>
      </c>
      <c r="N233" s="287">
        <f>IFERROR(__xludf.DUMMYFUNCTION("vlookup(B233,IMPORTRANGE(""https://docs.google.com/spreadsheets/d/1bZVByh9r_TcDUVJKUPs-pmPVUS3tjRZJULNBLGlUjAE/edit#gid=320297363"",""DATA HC OLT!A2:c300""),2,0)"),544.0)</f>
        <v>544</v>
      </c>
      <c r="O233" s="272" t="str">
        <f t="shared" si="3"/>
        <v>#REF!</v>
      </c>
      <c r="P233" s="260" t="s">
        <v>8114</v>
      </c>
      <c r="Q233" s="257" t="s">
        <v>6535</v>
      </c>
      <c r="R233" s="260" t="s">
        <v>358</v>
      </c>
      <c r="S233" s="275" t="s">
        <v>7177</v>
      </c>
      <c r="T233" s="260" t="s">
        <v>6779</v>
      </c>
      <c r="U233" s="260" t="s">
        <v>6236</v>
      </c>
      <c r="V233" s="276" t="str">
        <f t="shared" si="4"/>
        <v>#REF!</v>
      </c>
      <c r="W233" s="277" t="s">
        <v>6611</v>
      </c>
      <c r="X233" s="260"/>
      <c r="Y233" s="285" t="s">
        <v>6612</v>
      </c>
      <c r="Z233" s="260"/>
      <c r="AA233" s="260"/>
      <c r="AB233" s="276"/>
      <c r="AC233" s="260"/>
      <c r="AD233" s="278" t="str">
        <f t="shared" si="49"/>
        <v>#REF!</v>
      </c>
      <c r="AE233" s="323"/>
      <c r="AF233" s="323"/>
      <c r="AG233" s="323"/>
    </row>
    <row r="234" ht="15.0" customHeight="1">
      <c r="A234" s="257">
        <v>321.0</v>
      </c>
      <c r="B234" s="258" t="s">
        <v>5882</v>
      </c>
      <c r="C234" s="259" t="s">
        <v>2775</v>
      </c>
      <c r="D234" s="257" t="s">
        <v>6569</v>
      </c>
      <c r="E234" s="260" t="s">
        <v>6704</v>
      </c>
      <c r="F234" s="260" t="s">
        <v>6992</v>
      </c>
      <c r="G234" s="260" t="s">
        <v>8117</v>
      </c>
      <c r="H234" s="260" t="s">
        <v>1605</v>
      </c>
      <c r="I234" s="260" t="s">
        <v>6605</v>
      </c>
      <c r="J234" s="260">
        <v>16.0</v>
      </c>
      <c r="K234" s="260">
        <v>13.0</v>
      </c>
      <c r="L234" s="299">
        <f t="shared" si="1"/>
        <v>3</v>
      </c>
      <c r="M234" s="270">
        <v>512.0</v>
      </c>
      <c r="N234" s="272">
        <v>512.0</v>
      </c>
      <c r="O234" s="272" t="str">
        <f t="shared" si="3"/>
        <v>#REF!</v>
      </c>
      <c r="P234" s="260" t="s">
        <v>8118</v>
      </c>
      <c r="Q234" s="257" t="s">
        <v>6535</v>
      </c>
      <c r="R234" s="260" t="s">
        <v>358</v>
      </c>
      <c r="S234" s="275" t="s">
        <v>8073</v>
      </c>
      <c r="T234" s="260" t="s">
        <v>7369</v>
      </c>
      <c r="U234" s="276"/>
      <c r="V234" s="276" t="str">
        <f t="shared" si="4"/>
        <v>#REF!</v>
      </c>
      <c r="W234" s="277" t="s">
        <v>6611</v>
      </c>
      <c r="X234" s="276"/>
      <c r="Y234" s="285" t="s">
        <v>6612</v>
      </c>
      <c r="Z234" s="276"/>
      <c r="AA234" s="276"/>
      <c r="AB234" s="276"/>
      <c r="AC234" s="276"/>
      <c r="AD234" s="278" t="str">
        <f t="shared" si="49"/>
        <v>#REF!</v>
      </c>
      <c r="AE234" s="323"/>
      <c r="AF234" s="323"/>
      <c r="AG234" s="323"/>
    </row>
    <row r="235" ht="15.0" customHeight="1">
      <c r="A235" s="257">
        <v>561.0</v>
      </c>
      <c r="B235" s="258" t="s">
        <v>8119</v>
      </c>
      <c r="C235" s="259" t="s">
        <v>4083</v>
      </c>
      <c r="D235" s="260" t="s">
        <v>6569</v>
      </c>
      <c r="E235" s="260" t="s">
        <v>6602</v>
      </c>
      <c r="F235" s="260" t="s">
        <v>6992</v>
      </c>
      <c r="G235" s="260" t="s">
        <v>8120</v>
      </c>
      <c r="H235" s="260" t="s">
        <v>1605</v>
      </c>
      <c r="I235" s="260" t="s">
        <v>6605</v>
      </c>
      <c r="J235" s="260">
        <v>16.0</v>
      </c>
      <c r="K235" s="260">
        <v>13.0</v>
      </c>
      <c r="L235" s="299">
        <f t="shared" si="1"/>
        <v>3</v>
      </c>
      <c r="M235" s="270">
        <v>512.0</v>
      </c>
      <c r="N235" s="272">
        <v>512.0</v>
      </c>
      <c r="O235" s="272" t="str">
        <f t="shared" si="3"/>
        <v>#REF!</v>
      </c>
      <c r="P235" s="260" t="s">
        <v>8121</v>
      </c>
      <c r="Q235" s="257" t="s">
        <v>6535</v>
      </c>
      <c r="R235" s="260" t="s">
        <v>358</v>
      </c>
      <c r="S235" s="275" t="s">
        <v>6727</v>
      </c>
      <c r="T235" s="260" t="s">
        <v>7147</v>
      </c>
      <c r="U235" s="276"/>
      <c r="V235" s="276" t="str">
        <f t="shared" si="4"/>
        <v>#REF!</v>
      </c>
      <c r="W235" s="277" t="s">
        <v>6611</v>
      </c>
      <c r="X235" s="276"/>
      <c r="Y235" s="285" t="s">
        <v>6612</v>
      </c>
      <c r="Z235" s="276"/>
      <c r="AA235" s="276"/>
      <c r="AB235" s="276"/>
      <c r="AC235" s="276"/>
      <c r="AD235" s="278" t="str">
        <f t="shared" si="49"/>
        <v>#REF!</v>
      </c>
      <c r="AE235" s="282"/>
      <c r="AF235" s="282"/>
      <c r="AG235" s="282"/>
    </row>
    <row r="236" ht="15.0" customHeight="1">
      <c r="A236" s="257">
        <v>105.0</v>
      </c>
      <c r="B236" s="258" t="s">
        <v>5901</v>
      </c>
      <c r="C236" s="259" t="s">
        <v>1238</v>
      </c>
      <c r="D236" s="257" t="s">
        <v>6495</v>
      </c>
      <c r="E236" s="257" t="s">
        <v>6690</v>
      </c>
      <c r="F236" s="257" t="s">
        <v>6497</v>
      </c>
      <c r="G236" s="260" t="s">
        <v>8124</v>
      </c>
      <c r="H236" s="257" t="s">
        <v>6644</v>
      </c>
      <c r="I236" s="260" t="s">
        <v>6605</v>
      </c>
      <c r="J236" s="257">
        <v>8.0</v>
      </c>
      <c r="K236" s="257">
        <v>8.0</v>
      </c>
      <c r="L236" s="283">
        <f t="shared" si="1"/>
        <v>0</v>
      </c>
      <c r="M236" s="270">
        <f>IF(J236=8,256,IF(J236=16,512,IF(J236=32,1024,IF(J236=4,124))))</f>
        <v>256</v>
      </c>
      <c r="N236" s="272">
        <v>376.0</v>
      </c>
      <c r="O236" s="272" t="str">
        <f t="shared" si="3"/>
        <v>#REF!</v>
      </c>
      <c r="P236" s="257" t="s">
        <v>8125</v>
      </c>
      <c r="Q236" s="257" t="s">
        <v>6535</v>
      </c>
      <c r="R236" s="260" t="s">
        <v>2343</v>
      </c>
      <c r="S236" s="275" t="s">
        <v>8099</v>
      </c>
      <c r="T236" s="260" t="s">
        <v>7062</v>
      </c>
      <c r="U236" s="276"/>
      <c r="V236" s="276" t="str">
        <f t="shared" si="4"/>
        <v>#REF!</v>
      </c>
      <c r="W236" s="277"/>
      <c r="X236" s="276"/>
      <c r="Y236" s="276"/>
      <c r="Z236" s="276"/>
      <c r="AA236" s="276"/>
      <c r="AB236" s="276"/>
      <c r="AC236" s="276"/>
      <c r="AD236" s="278" t="str">
        <f t="shared" si="49"/>
        <v>#REF!</v>
      </c>
      <c r="AE236" s="282"/>
      <c r="AF236" s="282"/>
      <c r="AG236" s="282"/>
    </row>
    <row r="237" ht="15.0" customHeight="1">
      <c r="A237" s="257">
        <v>528.0</v>
      </c>
      <c r="B237" s="310" t="s">
        <v>8126</v>
      </c>
      <c r="C237" s="317" t="s">
        <v>3672</v>
      </c>
      <c r="D237" s="260" t="s">
        <v>6495</v>
      </c>
      <c r="E237" s="260" t="s">
        <v>6678</v>
      </c>
      <c r="F237" s="260" t="s">
        <v>6497</v>
      </c>
      <c r="G237" s="260" t="s">
        <v>5513</v>
      </c>
      <c r="H237" s="260" t="s">
        <v>6500</v>
      </c>
      <c r="I237" s="260" t="s">
        <v>6605</v>
      </c>
      <c r="J237" s="260">
        <v>16.0</v>
      </c>
      <c r="K237" s="260">
        <v>16.0</v>
      </c>
      <c r="L237" s="283">
        <f t="shared" si="1"/>
        <v>0</v>
      </c>
      <c r="M237" s="270">
        <v>512.0</v>
      </c>
      <c r="N237" s="270">
        <v>504.0</v>
      </c>
      <c r="O237" s="272" t="str">
        <f t="shared" si="3"/>
        <v>#REF!</v>
      </c>
      <c r="P237" s="260" t="s">
        <v>8128</v>
      </c>
      <c r="Q237" s="257" t="s">
        <v>6535</v>
      </c>
      <c r="R237" s="260" t="s">
        <v>440</v>
      </c>
      <c r="S237" s="275" t="s">
        <v>6681</v>
      </c>
      <c r="T237" s="260" t="s">
        <v>7369</v>
      </c>
      <c r="U237" s="276"/>
      <c r="V237" s="276" t="str">
        <f t="shared" si="4"/>
        <v>#REF!</v>
      </c>
      <c r="W237" s="277" t="s">
        <v>6611</v>
      </c>
      <c r="X237" s="276"/>
      <c r="Y237" s="285" t="s">
        <v>6683</v>
      </c>
      <c r="Z237" s="277" t="s">
        <v>6684</v>
      </c>
      <c r="AA237" s="276"/>
      <c r="AB237" s="277" t="s">
        <v>6685</v>
      </c>
      <c r="AC237" s="277" t="s">
        <v>6686</v>
      </c>
      <c r="AD237" s="294" t="s">
        <v>8130</v>
      </c>
      <c r="AE237" s="282"/>
      <c r="AF237" s="282"/>
      <c r="AG237" s="282"/>
    </row>
    <row r="238" ht="15.0" customHeight="1">
      <c r="A238" s="257">
        <v>115.0</v>
      </c>
      <c r="B238" s="258" t="s">
        <v>8134</v>
      </c>
      <c r="C238" s="259" t="s">
        <v>1731</v>
      </c>
      <c r="D238" s="257" t="s">
        <v>6569</v>
      </c>
      <c r="E238" s="257" t="s">
        <v>6602</v>
      </c>
      <c r="F238" s="257" t="s">
        <v>6497</v>
      </c>
      <c r="G238" s="260" t="s">
        <v>8135</v>
      </c>
      <c r="H238" s="257" t="s">
        <v>6589</v>
      </c>
      <c r="I238" s="260" t="s">
        <v>6605</v>
      </c>
      <c r="J238" s="257">
        <v>4.0</v>
      </c>
      <c r="K238" s="257">
        <v>4.0</v>
      </c>
      <c r="L238" s="283">
        <f t="shared" si="1"/>
        <v>0</v>
      </c>
      <c r="M238" s="270">
        <f>IF(J238=8,256,IF(J238=16,512,IF(J238=32,1024,IF(J238=4,124))))</f>
        <v>124</v>
      </c>
      <c r="N238" s="272">
        <v>200.0</v>
      </c>
      <c r="O238" s="272" t="str">
        <f t="shared" si="3"/>
        <v>#REF!</v>
      </c>
      <c r="P238" s="257" t="s">
        <v>8136</v>
      </c>
      <c r="Q238" s="257" t="s">
        <v>6578</v>
      </c>
      <c r="R238" s="260" t="s">
        <v>358</v>
      </c>
      <c r="S238" s="275" t="s">
        <v>6795</v>
      </c>
      <c r="T238" s="260" t="s">
        <v>8137</v>
      </c>
      <c r="U238" s="276"/>
      <c r="V238" s="276" t="str">
        <f t="shared" si="4"/>
        <v>#REF!</v>
      </c>
      <c r="W238" s="277"/>
      <c r="X238" s="276"/>
      <c r="Y238" s="276"/>
      <c r="Z238" s="276"/>
      <c r="AA238" s="276"/>
      <c r="AB238" s="276"/>
      <c r="AC238" s="276"/>
      <c r="AD238" s="278" t="str">
        <f t="shared" ref="AD238:AD241" si="51">VLOOKUP(B238,'Summary Improvement PM FOC'!BA:BF,6,0)</f>
        <v>#REF!</v>
      </c>
      <c r="AE238" s="282"/>
      <c r="AF238" s="282"/>
      <c r="AG238" s="282"/>
    </row>
    <row r="239" ht="15.0" customHeight="1">
      <c r="A239" s="257">
        <v>28.0</v>
      </c>
      <c r="B239" s="286" t="s">
        <v>8140</v>
      </c>
      <c r="C239" s="259" t="s">
        <v>3234</v>
      </c>
      <c r="D239" s="260" t="s">
        <v>6614</v>
      </c>
      <c r="E239" s="257" t="s">
        <v>6614</v>
      </c>
      <c r="F239" s="257" t="s">
        <v>6497</v>
      </c>
      <c r="G239" s="260" t="s">
        <v>8141</v>
      </c>
      <c r="H239" s="257" t="s">
        <v>6644</v>
      </c>
      <c r="I239" s="260" t="s">
        <v>6605</v>
      </c>
      <c r="J239" s="260">
        <v>8.0</v>
      </c>
      <c r="K239" s="260">
        <v>8.0</v>
      </c>
      <c r="L239" s="283">
        <f t="shared" si="1"/>
        <v>0</v>
      </c>
      <c r="M239" s="270">
        <v>256.0</v>
      </c>
      <c r="N239" s="287">
        <f>IFERROR(__xludf.DUMMYFUNCTION("vlookup(B239,IMPORTRANGE(""https://docs.google.com/spreadsheets/d/1bZVByh9r_TcDUVJKUPs-pmPVUS3tjRZJULNBLGlUjAE/edit#gid=320297363"",""DATA HC OLT!A2:c300""),2,0)"),352.0)</f>
        <v>352</v>
      </c>
      <c r="O239" s="272" t="str">
        <f t="shared" si="3"/>
        <v>#REF!</v>
      </c>
      <c r="P239" s="257" t="s">
        <v>8142</v>
      </c>
      <c r="Q239" s="257" t="s">
        <v>6535</v>
      </c>
      <c r="R239" s="260" t="s">
        <v>2343</v>
      </c>
      <c r="S239" s="316" t="s">
        <v>7103</v>
      </c>
      <c r="T239" s="311" t="s">
        <v>7504</v>
      </c>
      <c r="U239" s="276"/>
      <c r="V239" s="276" t="str">
        <f t="shared" si="4"/>
        <v>#REF!</v>
      </c>
      <c r="W239" s="277" t="s">
        <v>6611</v>
      </c>
      <c r="X239" s="276"/>
      <c r="Y239" s="285" t="s">
        <v>6612</v>
      </c>
      <c r="Z239" s="276"/>
      <c r="AA239" s="276"/>
      <c r="AB239" s="276"/>
      <c r="AC239" s="276"/>
      <c r="AD239" s="278" t="str">
        <f t="shared" si="51"/>
        <v>#REF!</v>
      </c>
      <c r="AE239" s="282"/>
      <c r="AF239" s="282"/>
      <c r="AG239" s="282"/>
    </row>
    <row r="240" ht="15.0" customHeight="1">
      <c r="A240" s="257">
        <v>124.0</v>
      </c>
      <c r="B240" s="258" t="s">
        <v>8145</v>
      </c>
      <c r="C240" s="259" t="s">
        <v>3603</v>
      </c>
      <c r="D240" s="257" t="s">
        <v>6569</v>
      </c>
      <c r="E240" s="257" t="s">
        <v>6602</v>
      </c>
      <c r="F240" s="257" t="s">
        <v>6497</v>
      </c>
      <c r="G240" s="260" t="s">
        <v>8146</v>
      </c>
      <c r="H240" s="257" t="s">
        <v>6644</v>
      </c>
      <c r="I240" s="260" t="s">
        <v>6502</v>
      </c>
      <c r="J240" s="257">
        <v>8.0</v>
      </c>
      <c r="K240" s="257">
        <v>5.0</v>
      </c>
      <c r="L240" s="299">
        <f t="shared" si="1"/>
        <v>3</v>
      </c>
      <c r="M240" s="270">
        <f t="shared" ref="M240:M241" si="52">IF(J240=8,256,IF(J240=16,512,IF(J240=32,1024,IF(J240=4,124))))</f>
        <v>256</v>
      </c>
      <c r="N240" s="272">
        <v>1036.0</v>
      </c>
      <c r="O240" s="272" t="str">
        <f t="shared" si="3"/>
        <v>#REF!</v>
      </c>
      <c r="P240" s="257" t="s">
        <v>8151</v>
      </c>
      <c r="Q240" s="257" t="s">
        <v>6535</v>
      </c>
      <c r="R240" s="260" t="s">
        <v>2343</v>
      </c>
      <c r="S240" s="275" t="s">
        <v>6791</v>
      </c>
      <c r="T240" s="260" t="s">
        <v>7062</v>
      </c>
      <c r="U240" s="276"/>
      <c r="V240" s="276" t="str">
        <f t="shared" si="4"/>
        <v>#REF!</v>
      </c>
      <c r="W240" s="277" t="s">
        <v>6611</v>
      </c>
      <c r="X240" s="276"/>
      <c r="Y240" s="285" t="s">
        <v>6612</v>
      </c>
      <c r="Z240" s="276"/>
      <c r="AA240" s="276"/>
      <c r="AB240" s="276"/>
      <c r="AC240" s="276"/>
      <c r="AD240" s="278" t="str">
        <f t="shared" si="51"/>
        <v>#REF!</v>
      </c>
      <c r="AE240" s="282"/>
      <c r="AF240" s="282"/>
      <c r="AG240" s="282"/>
    </row>
    <row r="241" ht="15.0" customHeight="1">
      <c r="A241" s="257">
        <v>192.0</v>
      </c>
      <c r="B241" s="286" t="s">
        <v>8152</v>
      </c>
      <c r="C241" s="259" t="s">
        <v>3085</v>
      </c>
      <c r="D241" s="260" t="s">
        <v>6614</v>
      </c>
      <c r="E241" s="257" t="s">
        <v>6714</v>
      </c>
      <c r="F241" s="257" t="s">
        <v>6664</v>
      </c>
      <c r="G241" s="257" t="s">
        <v>8153</v>
      </c>
      <c r="H241" s="257" t="s">
        <v>1605</v>
      </c>
      <c r="I241" s="260" t="s">
        <v>6502</v>
      </c>
      <c r="J241" s="260">
        <v>16.0</v>
      </c>
      <c r="K241" s="260">
        <v>15.0</v>
      </c>
      <c r="L241" s="288">
        <f t="shared" si="1"/>
        <v>1</v>
      </c>
      <c r="M241" s="270">
        <f t="shared" si="52"/>
        <v>512</v>
      </c>
      <c r="N241" s="287">
        <f>IFERROR(__xludf.DUMMYFUNCTION("vlookup(B241,IMPORTRANGE(""https://docs.google.com/spreadsheets/d/1bZVByh9r_TcDUVJKUPs-pmPVUS3tjRZJULNBLGlUjAE/edit#gid=320297363"",""DATA HC OLT!A2:c300""),2,0)"),504.0)</f>
        <v>504</v>
      </c>
      <c r="O241" s="272" t="str">
        <f t="shared" si="3"/>
        <v>#REF!</v>
      </c>
      <c r="P241" s="257" t="s">
        <v>8157</v>
      </c>
      <c r="Q241" s="257" t="s">
        <v>6535</v>
      </c>
      <c r="R241" s="260" t="s">
        <v>358</v>
      </c>
      <c r="S241" s="275" t="s">
        <v>7174</v>
      </c>
      <c r="T241" s="260" t="s">
        <v>8004</v>
      </c>
      <c r="U241" s="260" t="s">
        <v>6236</v>
      </c>
      <c r="V241" s="276" t="str">
        <f t="shared" si="4"/>
        <v>#REF!</v>
      </c>
      <c r="W241" s="277" t="s">
        <v>6611</v>
      </c>
      <c r="X241" s="260"/>
      <c r="Y241" s="285" t="s">
        <v>6612</v>
      </c>
      <c r="Z241" s="260"/>
      <c r="AA241" s="260"/>
      <c r="AB241" s="276"/>
      <c r="AC241" s="260"/>
      <c r="AD241" s="278" t="str">
        <f t="shared" si="51"/>
        <v>#REF!</v>
      </c>
      <c r="AE241" s="282"/>
      <c r="AF241" s="282"/>
      <c r="AG241" s="282"/>
    </row>
    <row r="242" ht="15.0" customHeight="1">
      <c r="A242" s="257">
        <v>530.0</v>
      </c>
      <c r="B242" s="310" t="s">
        <v>8158</v>
      </c>
      <c r="C242" s="259" t="s">
        <v>8159</v>
      </c>
      <c r="D242" s="260" t="s">
        <v>6569</v>
      </c>
      <c r="E242" s="260" t="s">
        <v>6704</v>
      </c>
      <c r="F242" s="260" t="s">
        <v>6992</v>
      </c>
      <c r="G242" s="260" t="s">
        <v>8160</v>
      </c>
      <c r="H242" s="260" t="s">
        <v>1605</v>
      </c>
      <c r="I242" s="260" t="s">
        <v>6605</v>
      </c>
      <c r="J242" s="260">
        <v>16.0</v>
      </c>
      <c r="K242" s="260">
        <v>12.0</v>
      </c>
      <c r="L242" s="330">
        <f t="shared" si="1"/>
        <v>4</v>
      </c>
      <c r="M242" s="270">
        <v>512.0</v>
      </c>
      <c r="N242" s="272">
        <v>512.0</v>
      </c>
      <c r="O242" s="272" t="str">
        <f t="shared" si="3"/>
        <v>#REF!</v>
      </c>
      <c r="P242" s="260" t="s">
        <v>8161</v>
      </c>
      <c r="Q242" s="257" t="s">
        <v>6535</v>
      </c>
      <c r="R242" s="260" t="s">
        <v>358</v>
      </c>
      <c r="S242" s="275" t="s">
        <v>8073</v>
      </c>
      <c r="T242" s="260" t="s">
        <v>6540</v>
      </c>
      <c r="U242" s="276"/>
      <c r="V242" s="276" t="str">
        <f t="shared" si="4"/>
        <v>#REF!</v>
      </c>
      <c r="W242" s="277" t="s">
        <v>6611</v>
      </c>
      <c r="X242" s="276"/>
      <c r="Y242" s="285" t="s">
        <v>6612</v>
      </c>
      <c r="Z242" s="276"/>
      <c r="AA242" s="276"/>
      <c r="AB242" s="276"/>
      <c r="AC242" s="276"/>
      <c r="AD242" s="278"/>
      <c r="AE242" s="282"/>
      <c r="AF242" s="282"/>
      <c r="AG242" s="282"/>
    </row>
    <row r="243" ht="15.0" customHeight="1">
      <c r="A243" s="257">
        <v>423.0</v>
      </c>
      <c r="B243" s="258" t="s">
        <v>8164</v>
      </c>
      <c r="C243" s="259" t="s">
        <v>8165</v>
      </c>
      <c r="D243" s="257" t="s">
        <v>6569</v>
      </c>
      <c r="E243" s="260" t="s">
        <v>6704</v>
      </c>
      <c r="F243" s="260" t="s">
        <v>7668</v>
      </c>
      <c r="G243" s="260" t="s">
        <v>8166</v>
      </c>
      <c r="H243" s="260" t="s">
        <v>1605</v>
      </c>
      <c r="I243" s="260" t="s">
        <v>6605</v>
      </c>
      <c r="J243" s="260">
        <v>16.0</v>
      </c>
      <c r="K243" s="260">
        <v>0.0</v>
      </c>
      <c r="L243" s="320">
        <f t="shared" si="1"/>
        <v>16</v>
      </c>
      <c r="M243" s="270">
        <v>512.0</v>
      </c>
      <c r="N243" s="272">
        <v>512.0</v>
      </c>
      <c r="O243" s="272" t="str">
        <f t="shared" si="3"/>
        <v>#REF!</v>
      </c>
      <c r="P243" s="260" t="s">
        <v>8167</v>
      </c>
      <c r="Q243" s="257" t="s">
        <v>6535</v>
      </c>
      <c r="R243" s="260" t="s">
        <v>440</v>
      </c>
      <c r="S243" s="275" t="s">
        <v>6722</v>
      </c>
      <c r="T243" s="260" t="s">
        <v>8053</v>
      </c>
      <c r="U243" s="276"/>
      <c r="V243" s="276" t="str">
        <f t="shared" si="4"/>
        <v>#REF!</v>
      </c>
      <c r="W243" s="277" t="s">
        <v>6611</v>
      </c>
      <c r="X243" s="276"/>
      <c r="Y243" s="285" t="s">
        <v>6612</v>
      </c>
      <c r="Z243" s="276"/>
      <c r="AA243" s="276"/>
      <c r="AB243" s="276"/>
      <c r="AC243" s="276"/>
      <c r="AD243" s="278" t="str">
        <f t="shared" ref="AD243:AD248" si="53">VLOOKUP(B243,'Summary Improvement PM FOC'!BA:BF,6,0)</f>
        <v>#REF!</v>
      </c>
      <c r="AE243" s="323"/>
      <c r="AF243" s="323"/>
      <c r="AG243" s="323"/>
    </row>
    <row r="244" ht="15.0" customHeight="1">
      <c r="A244" s="257">
        <v>269.0</v>
      </c>
      <c r="B244" s="258" t="s">
        <v>8171</v>
      </c>
      <c r="C244" s="259" t="s">
        <v>3120</v>
      </c>
      <c r="D244" s="257" t="s">
        <v>6569</v>
      </c>
      <c r="E244" s="260" t="s">
        <v>6671</v>
      </c>
      <c r="F244" s="257" t="s">
        <v>6497</v>
      </c>
      <c r="G244" s="260" t="s">
        <v>8172</v>
      </c>
      <c r="H244" s="257" t="s">
        <v>6644</v>
      </c>
      <c r="I244" s="260" t="s">
        <v>6502</v>
      </c>
      <c r="J244" s="260">
        <v>8.0</v>
      </c>
      <c r="K244" s="260">
        <v>8.0</v>
      </c>
      <c r="L244" s="283">
        <f t="shared" si="1"/>
        <v>0</v>
      </c>
      <c r="M244" s="270">
        <v>256.0</v>
      </c>
      <c r="N244" s="272">
        <v>280.0</v>
      </c>
      <c r="O244" s="272" t="str">
        <f t="shared" si="3"/>
        <v>#REF!</v>
      </c>
      <c r="P244" s="260" t="s">
        <v>8173</v>
      </c>
      <c r="Q244" s="257" t="s">
        <v>6535</v>
      </c>
      <c r="R244" s="260" t="s">
        <v>2343</v>
      </c>
      <c r="S244" s="275" t="s">
        <v>6868</v>
      </c>
      <c r="T244" s="260" t="s">
        <v>6926</v>
      </c>
      <c r="U244" s="276"/>
      <c r="V244" s="276" t="str">
        <f t="shared" si="4"/>
        <v>#REF!</v>
      </c>
      <c r="W244" s="277" t="s">
        <v>6611</v>
      </c>
      <c r="X244" s="276"/>
      <c r="Y244" s="285" t="s">
        <v>6612</v>
      </c>
      <c r="Z244" s="276"/>
      <c r="AA244" s="276"/>
      <c r="AB244" s="276"/>
      <c r="AC244" s="276"/>
      <c r="AD244" s="278" t="str">
        <f t="shared" si="53"/>
        <v>#REF!</v>
      </c>
      <c r="AE244" s="323"/>
      <c r="AF244" s="323"/>
      <c r="AG244" s="323"/>
    </row>
    <row r="245" ht="15.0" customHeight="1">
      <c r="A245" s="257">
        <v>546.0</v>
      </c>
      <c r="B245" s="258" t="s">
        <v>4147</v>
      </c>
      <c r="C245" s="259" t="s">
        <v>615</v>
      </c>
      <c r="D245" s="260" t="s">
        <v>6569</v>
      </c>
      <c r="E245" s="260" t="s">
        <v>6704</v>
      </c>
      <c r="F245" s="260" t="s">
        <v>6992</v>
      </c>
      <c r="G245" s="260" t="s">
        <v>8175</v>
      </c>
      <c r="H245" s="260" t="s">
        <v>1605</v>
      </c>
      <c r="I245" s="260" t="s">
        <v>6605</v>
      </c>
      <c r="J245" s="260">
        <v>16.0</v>
      </c>
      <c r="K245" s="260">
        <v>13.0</v>
      </c>
      <c r="L245" s="299">
        <f t="shared" si="1"/>
        <v>3</v>
      </c>
      <c r="M245" s="270">
        <v>512.0</v>
      </c>
      <c r="N245" s="272">
        <v>512.0</v>
      </c>
      <c r="O245" s="272" t="str">
        <f t="shared" si="3"/>
        <v>#REF!</v>
      </c>
      <c r="P245" s="260" t="s">
        <v>8176</v>
      </c>
      <c r="Q245" s="257" t="s">
        <v>6578</v>
      </c>
      <c r="R245" s="260" t="s">
        <v>358</v>
      </c>
      <c r="S245" s="275" t="s">
        <v>6722</v>
      </c>
      <c r="T245" s="260" t="s">
        <v>7111</v>
      </c>
      <c r="U245" s="276"/>
      <c r="V245" s="276" t="str">
        <f t="shared" si="4"/>
        <v>#REF!</v>
      </c>
      <c r="W245" s="277"/>
      <c r="X245" s="276"/>
      <c r="Y245" s="276"/>
      <c r="Z245" s="276"/>
      <c r="AA245" s="276"/>
      <c r="AB245" s="276"/>
      <c r="AC245" s="276"/>
      <c r="AD245" s="278" t="str">
        <f t="shared" si="53"/>
        <v>#REF!</v>
      </c>
      <c r="AE245" s="323"/>
      <c r="AF245" s="323"/>
      <c r="AG245" s="323"/>
    </row>
    <row r="246" ht="15.0" customHeight="1">
      <c r="A246" s="257">
        <v>558.0</v>
      </c>
      <c r="B246" s="258" t="s">
        <v>8177</v>
      </c>
      <c r="C246" s="259" t="s">
        <v>4095</v>
      </c>
      <c r="D246" s="260" t="s">
        <v>6569</v>
      </c>
      <c r="E246" s="260" t="s">
        <v>6602</v>
      </c>
      <c r="F246" s="260" t="s">
        <v>6992</v>
      </c>
      <c r="G246" s="260" t="s">
        <v>8178</v>
      </c>
      <c r="H246" s="260" t="s">
        <v>1605</v>
      </c>
      <c r="I246" s="260" t="s">
        <v>6605</v>
      </c>
      <c r="J246" s="260">
        <v>16.0</v>
      </c>
      <c r="K246" s="260">
        <v>10.0</v>
      </c>
      <c r="L246" s="332">
        <f t="shared" si="1"/>
        <v>6</v>
      </c>
      <c r="M246" s="270">
        <v>512.0</v>
      </c>
      <c r="N246" s="272">
        <v>512.0</v>
      </c>
      <c r="O246" s="272" t="str">
        <f t="shared" si="3"/>
        <v>#REF!</v>
      </c>
      <c r="P246" s="260" t="s">
        <v>8181</v>
      </c>
      <c r="Q246" s="257" t="s">
        <v>6535</v>
      </c>
      <c r="R246" s="260" t="s">
        <v>440</v>
      </c>
      <c r="S246" s="275" t="s">
        <v>6876</v>
      </c>
      <c r="T246" s="260" t="s">
        <v>8182</v>
      </c>
      <c r="U246" s="276"/>
      <c r="V246" s="276" t="str">
        <f t="shared" si="4"/>
        <v>#REF!</v>
      </c>
      <c r="W246" s="277" t="s">
        <v>6611</v>
      </c>
      <c r="X246" s="276"/>
      <c r="Y246" s="285" t="s">
        <v>6612</v>
      </c>
      <c r="Z246" s="276"/>
      <c r="AA246" s="276"/>
      <c r="AB246" s="276"/>
      <c r="AC246" s="276"/>
      <c r="AD246" s="278" t="str">
        <f t="shared" si="53"/>
        <v>#REF!</v>
      </c>
      <c r="AE246" s="282"/>
      <c r="AF246" s="282"/>
      <c r="AG246" s="282"/>
    </row>
    <row r="247" ht="15.0" customHeight="1">
      <c r="A247" s="257">
        <v>223.0</v>
      </c>
      <c r="B247" s="286" t="s">
        <v>8183</v>
      </c>
      <c r="C247" s="259" t="s">
        <v>2794</v>
      </c>
      <c r="D247" s="260" t="s">
        <v>6614</v>
      </c>
      <c r="E247" s="257" t="s">
        <v>6614</v>
      </c>
      <c r="F247" s="257" t="s">
        <v>6659</v>
      </c>
      <c r="G247" s="257" t="s">
        <v>8184</v>
      </c>
      <c r="H247" s="257" t="s">
        <v>1605</v>
      </c>
      <c r="I247" s="260" t="s">
        <v>6502</v>
      </c>
      <c r="J247" s="257">
        <v>16.0</v>
      </c>
      <c r="K247" s="257">
        <v>13.0</v>
      </c>
      <c r="L247" s="299">
        <f t="shared" si="1"/>
        <v>3</v>
      </c>
      <c r="M247" s="270">
        <f>IF(J247=8,256,IF(J247=16,512,IF(J247=32,1024,IF(J247=4,124))))</f>
        <v>512</v>
      </c>
      <c r="N247" s="287">
        <f>IFERROR(__xludf.DUMMYFUNCTION("vlookup(B247,IMPORTRANGE(""https://docs.google.com/spreadsheets/d/1bZVByh9r_TcDUVJKUPs-pmPVUS3tjRZJULNBLGlUjAE/edit#gid=320297363"",""DATA HC OLT!A2:c300""),2,0)"),464.0)</f>
        <v>464</v>
      </c>
      <c r="O247" s="272" t="str">
        <f t="shared" si="3"/>
        <v>#REF!</v>
      </c>
      <c r="P247" s="257" t="s">
        <v>8186</v>
      </c>
      <c r="Q247" s="257" t="s">
        <v>6535</v>
      </c>
      <c r="R247" s="260" t="s">
        <v>358</v>
      </c>
      <c r="S247" s="291" t="s">
        <v>8187</v>
      </c>
      <c r="T247" s="257" t="s">
        <v>6694</v>
      </c>
      <c r="U247" s="260" t="s">
        <v>6236</v>
      </c>
      <c r="V247" s="276" t="str">
        <f t="shared" si="4"/>
        <v>#REF!</v>
      </c>
      <c r="W247" s="277" t="s">
        <v>6611</v>
      </c>
      <c r="X247" s="260"/>
      <c r="Y247" s="285" t="s">
        <v>6612</v>
      </c>
      <c r="Z247" s="260"/>
      <c r="AA247" s="260"/>
      <c r="AB247" s="276"/>
      <c r="AC247" s="260"/>
      <c r="AD247" s="278" t="str">
        <f t="shared" si="53"/>
        <v>#REF!</v>
      </c>
      <c r="AE247" s="282"/>
      <c r="AF247" s="282"/>
      <c r="AG247" s="282"/>
    </row>
    <row r="248" ht="15.0" customHeight="1">
      <c r="A248" s="257">
        <v>248.0</v>
      </c>
      <c r="B248" s="286" t="s">
        <v>8189</v>
      </c>
      <c r="C248" s="259" t="s">
        <v>8190</v>
      </c>
      <c r="D248" s="260" t="s">
        <v>6614</v>
      </c>
      <c r="E248" s="260" t="s">
        <v>6614</v>
      </c>
      <c r="F248" s="257" t="s">
        <v>6659</v>
      </c>
      <c r="G248" s="257" t="s">
        <v>8191</v>
      </c>
      <c r="H248" s="257" t="s">
        <v>1605</v>
      </c>
      <c r="I248" s="260" t="s">
        <v>6502</v>
      </c>
      <c r="J248" s="257">
        <v>16.0</v>
      </c>
      <c r="K248" s="257">
        <v>15.0</v>
      </c>
      <c r="L248" s="288">
        <f t="shared" si="1"/>
        <v>1</v>
      </c>
      <c r="M248" s="272">
        <v>512.0</v>
      </c>
      <c r="N248" s="287">
        <f>IFERROR(__xludf.DUMMYFUNCTION("vlookup(B248,IMPORTRANGE(""https://docs.google.com/spreadsheets/d/1bZVByh9r_TcDUVJKUPs-pmPVUS3tjRZJULNBLGlUjAE/edit#gid=320297363"",""DATA HC OLT!A2:c300""),2,0)"),464.0)</f>
        <v>464</v>
      </c>
      <c r="O248" s="272" t="str">
        <f t="shared" si="3"/>
        <v>#REF!</v>
      </c>
      <c r="P248" s="260" t="s">
        <v>8192</v>
      </c>
      <c r="Q248" s="257" t="s">
        <v>6535</v>
      </c>
      <c r="R248" s="260" t="s">
        <v>358</v>
      </c>
      <c r="S248" s="275" t="s">
        <v>8193</v>
      </c>
      <c r="T248" s="260" t="s">
        <v>6565</v>
      </c>
      <c r="U248" s="260" t="s">
        <v>6236</v>
      </c>
      <c r="V248" s="276" t="str">
        <f t="shared" si="4"/>
        <v>#REF!</v>
      </c>
      <c r="W248" s="277" t="s">
        <v>6611</v>
      </c>
      <c r="X248" s="260"/>
      <c r="Y248" s="285" t="s">
        <v>6612</v>
      </c>
      <c r="Z248" s="260"/>
      <c r="AA248" s="260"/>
      <c r="AB248" s="276"/>
      <c r="AC248" s="260"/>
      <c r="AD248" s="278" t="str">
        <f t="shared" si="53"/>
        <v>#REF!</v>
      </c>
      <c r="AE248" s="282"/>
      <c r="AF248" s="282"/>
      <c r="AG248" s="282"/>
    </row>
    <row r="249" ht="15.0" customHeight="1">
      <c r="A249" s="257">
        <v>310.0</v>
      </c>
      <c r="B249" s="258" t="s">
        <v>8195</v>
      </c>
      <c r="C249" s="259" t="s">
        <v>7318</v>
      </c>
      <c r="D249" s="260" t="s">
        <v>6495</v>
      </c>
      <c r="E249" s="260" t="s">
        <v>6690</v>
      </c>
      <c r="F249" s="260" t="s">
        <v>6709</v>
      </c>
      <c r="G249" s="260" t="s">
        <v>8196</v>
      </c>
      <c r="H249" s="260" t="s">
        <v>1605</v>
      </c>
      <c r="I249" s="257" t="s">
        <v>6502</v>
      </c>
      <c r="J249" s="260">
        <v>16.0</v>
      </c>
      <c r="K249" s="260">
        <v>15.0</v>
      </c>
      <c r="L249" s="288">
        <f t="shared" si="1"/>
        <v>1</v>
      </c>
      <c r="M249" s="270">
        <v>512.0</v>
      </c>
      <c r="N249" s="270">
        <v>472.0</v>
      </c>
      <c r="O249" s="272" t="str">
        <f t="shared" si="3"/>
        <v>#REF!</v>
      </c>
      <c r="P249" s="260" t="s">
        <v>8197</v>
      </c>
      <c r="Q249" s="257" t="s">
        <v>6578</v>
      </c>
      <c r="R249" s="260" t="s">
        <v>179</v>
      </c>
      <c r="S249" s="275" t="s">
        <v>7331</v>
      </c>
      <c r="T249" s="260" t="s">
        <v>7333</v>
      </c>
      <c r="U249" s="276"/>
      <c r="V249" s="276" t="str">
        <f t="shared" si="4"/>
        <v>#REF!</v>
      </c>
      <c r="W249" s="277" t="s">
        <v>6611</v>
      </c>
      <c r="X249" s="276"/>
      <c r="Y249" s="285" t="s">
        <v>6683</v>
      </c>
      <c r="Z249" s="277" t="s">
        <v>6684</v>
      </c>
      <c r="AA249" s="276"/>
      <c r="AB249" s="277" t="s">
        <v>6685</v>
      </c>
      <c r="AC249" s="277" t="s">
        <v>6695</v>
      </c>
      <c r="AD249" s="294" t="s">
        <v>8198</v>
      </c>
      <c r="AE249" s="278"/>
      <c r="AF249" s="278"/>
      <c r="AG249" s="278"/>
    </row>
    <row r="250" ht="15.0" customHeight="1">
      <c r="A250" s="257">
        <v>83.0</v>
      </c>
      <c r="B250" s="258" t="s">
        <v>8202</v>
      </c>
      <c r="C250" s="259" t="s">
        <v>1731</v>
      </c>
      <c r="D250" s="257" t="s">
        <v>6569</v>
      </c>
      <c r="E250" s="257" t="s">
        <v>6602</v>
      </c>
      <c r="F250" s="257" t="s">
        <v>6497</v>
      </c>
      <c r="G250" s="260" t="s">
        <v>8135</v>
      </c>
      <c r="H250" s="257" t="s">
        <v>6589</v>
      </c>
      <c r="I250" s="260" t="s">
        <v>6502</v>
      </c>
      <c r="J250" s="257">
        <v>4.0</v>
      </c>
      <c r="K250" s="257">
        <v>4.0</v>
      </c>
      <c r="L250" s="283">
        <f t="shared" si="1"/>
        <v>0</v>
      </c>
      <c r="M250" s="270">
        <f t="shared" ref="M250:M251" si="54">IF(J250=8,256,IF(J250=16,512,IF(J250=32,1024,IF(J250=4,124))))</f>
        <v>124</v>
      </c>
      <c r="N250" s="272">
        <v>224.0</v>
      </c>
      <c r="O250" s="272" t="str">
        <f t="shared" si="3"/>
        <v>#REF!</v>
      </c>
      <c r="P250" s="257" t="s">
        <v>8204</v>
      </c>
      <c r="Q250" s="257" t="s">
        <v>6578</v>
      </c>
      <c r="R250" s="260" t="s">
        <v>358</v>
      </c>
      <c r="S250" s="275" t="s">
        <v>6795</v>
      </c>
      <c r="T250" s="260" t="s">
        <v>8205</v>
      </c>
      <c r="U250" s="276"/>
      <c r="V250" s="276" t="str">
        <f t="shared" si="4"/>
        <v>#REF!</v>
      </c>
      <c r="W250" s="277"/>
      <c r="X250" s="276"/>
      <c r="Y250" s="276"/>
      <c r="Z250" s="276"/>
      <c r="AA250" s="276"/>
      <c r="AB250" s="276"/>
      <c r="AC250" s="276"/>
      <c r="AD250" s="278" t="str">
        <f t="shared" ref="AD250:AD255" si="55">VLOOKUP(B250,'Summary Improvement PM FOC'!BA:BF,6,0)</f>
        <v>#REF!</v>
      </c>
      <c r="AE250" s="278"/>
      <c r="AF250" s="278"/>
      <c r="AG250" s="278"/>
    </row>
    <row r="251" ht="15.0" customHeight="1">
      <c r="A251" s="257">
        <v>158.0</v>
      </c>
      <c r="B251" s="258" t="s">
        <v>8207</v>
      </c>
      <c r="C251" s="259" t="s">
        <v>3165</v>
      </c>
      <c r="D251" s="257" t="s">
        <v>6569</v>
      </c>
      <c r="E251" s="257" t="s">
        <v>6570</v>
      </c>
      <c r="F251" s="257" t="s">
        <v>6664</v>
      </c>
      <c r="G251" s="257" t="s">
        <v>8208</v>
      </c>
      <c r="H251" s="257" t="s">
        <v>1605</v>
      </c>
      <c r="I251" s="260" t="s">
        <v>6605</v>
      </c>
      <c r="J251" s="257">
        <v>16.0</v>
      </c>
      <c r="K251" s="257">
        <v>14.0</v>
      </c>
      <c r="L251" s="289">
        <f t="shared" si="1"/>
        <v>2</v>
      </c>
      <c r="M251" s="270">
        <f t="shared" si="54"/>
        <v>512</v>
      </c>
      <c r="N251" s="272">
        <v>480.0</v>
      </c>
      <c r="O251" s="272" t="str">
        <f t="shared" si="3"/>
        <v>#REF!</v>
      </c>
      <c r="P251" s="257" t="s">
        <v>8210</v>
      </c>
      <c r="Q251" s="257" t="s">
        <v>6535</v>
      </c>
      <c r="R251" s="260" t="s">
        <v>358</v>
      </c>
      <c r="S251" s="275" t="s">
        <v>6762</v>
      </c>
      <c r="T251" s="260" t="s">
        <v>6769</v>
      </c>
      <c r="U251" s="290"/>
      <c r="V251" s="276" t="str">
        <f t="shared" si="4"/>
        <v>#REF!</v>
      </c>
      <c r="W251" s="277" t="s">
        <v>6611</v>
      </c>
      <c r="X251" s="290"/>
      <c r="Y251" s="285" t="s">
        <v>6612</v>
      </c>
      <c r="Z251" s="290"/>
      <c r="AA251" s="290"/>
      <c r="AB251" s="276"/>
      <c r="AC251" s="290"/>
      <c r="AD251" s="278" t="str">
        <f t="shared" si="55"/>
        <v>#REF!</v>
      </c>
      <c r="AE251" s="278"/>
      <c r="AF251" s="278"/>
      <c r="AG251" s="278"/>
    </row>
    <row r="252" ht="15.0" customHeight="1">
      <c r="A252" s="257">
        <v>262.0</v>
      </c>
      <c r="B252" s="286" t="s">
        <v>6031</v>
      </c>
      <c r="C252" s="259" t="s">
        <v>8211</v>
      </c>
      <c r="D252" s="260" t="s">
        <v>6614</v>
      </c>
      <c r="E252" s="260" t="s">
        <v>6614</v>
      </c>
      <c r="F252" s="257" t="s">
        <v>6497</v>
      </c>
      <c r="G252" s="257" t="s">
        <v>8212</v>
      </c>
      <c r="H252" s="257" t="s">
        <v>6644</v>
      </c>
      <c r="I252" s="260" t="s">
        <v>6502</v>
      </c>
      <c r="J252" s="260">
        <v>16.0</v>
      </c>
      <c r="K252" s="260">
        <v>3.0</v>
      </c>
      <c r="L252" s="279">
        <f t="shared" si="1"/>
        <v>13</v>
      </c>
      <c r="M252" s="270">
        <v>512.0</v>
      </c>
      <c r="N252" s="287">
        <f>IFERROR(__xludf.DUMMYFUNCTION("vlookup(B252,IMPORTRANGE(""https://docs.google.com/spreadsheets/d/1bZVByh9r_TcDUVJKUPs-pmPVUS3tjRZJULNBLGlUjAE/edit#gid=320297363"",""DATA HC OLT!A2:c300""),2,0)"),360.0)</f>
        <v>360</v>
      </c>
      <c r="O252" s="272" t="str">
        <f t="shared" si="3"/>
        <v>#REF!</v>
      </c>
      <c r="P252" s="260" t="s">
        <v>8214</v>
      </c>
      <c r="Q252" s="257" t="s">
        <v>6578</v>
      </c>
      <c r="R252" s="260" t="s">
        <v>358</v>
      </c>
      <c r="S252" s="275" t="s">
        <v>8215</v>
      </c>
      <c r="T252" s="260" t="s">
        <v>6734</v>
      </c>
      <c r="U252" s="260" t="s">
        <v>6236</v>
      </c>
      <c r="V252" s="276" t="str">
        <f t="shared" si="4"/>
        <v>#REF!</v>
      </c>
      <c r="W252" s="277"/>
      <c r="X252" s="260"/>
      <c r="Y252" s="260"/>
      <c r="Z252" s="260"/>
      <c r="AA252" s="260"/>
      <c r="AB252" s="276"/>
      <c r="AC252" s="260"/>
      <c r="AD252" s="278" t="str">
        <f t="shared" si="55"/>
        <v>#REF!</v>
      </c>
      <c r="AE252" s="278"/>
      <c r="AF252" s="278"/>
      <c r="AG252" s="278"/>
    </row>
    <row r="253" ht="15.0" customHeight="1">
      <c r="A253" s="257">
        <v>266.0</v>
      </c>
      <c r="B253" s="258" t="s">
        <v>8216</v>
      </c>
      <c r="C253" s="259" t="s">
        <v>8217</v>
      </c>
      <c r="D253" s="260" t="s">
        <v>6895</v>
      </c>
      <c r="E253" s="260" t="s">
        <v>7037</v>
      </c>
      <c r="F253" s="257" t="s">
        <v>6497</v>
      </c>
      <c r="G253" s="257" t="s">
        <v>8219</v>
      </c>
      <c r="H253" s="257" t="s">
        <v>6644</v>
      </c>
      <c r="I253" s="260" t="s">
        <v>6605</v>
      </c>
      <c r="J253" s="260">
        <v>8.0</v>
      </c>
      <c r="K253" s="260">
        <v>8.0</v>
      </c>
      <c r="L253" s="283">
        <f t="shared" si="1"/>
        <v>0</v>
      </c>
      <c r="M253" s="270">
        <v>512.0</v>
      </c>
      <c r="N253" s="272" t="str">
        <f>IFERROR(__xludf.DUMMYFUNCTION("IMPORTRANGE(""https://docs.google.com/spreadsheets/d/1Y5wVcQmoZrb4xD0Mx4i378E6T98EGxF9rgzWmzz2IKU/edit?usp=sharing"",""PIVOT HP HC!$B97:C97"")"),"#REF!")</f>
        <v>#REF!</v>
      </c>
      <c r="O253" s="272" t="str">
        <f t="shared" si="3"/>
        <v>#REF!</v>
      </c>
      <c r="P253" s="260" t="s">
        <v>8221</v>
      </c>
      <c r="Q253" s="257" t="s">
        <v>6535</v>
      </c>
      <c r="R253" s="260" t="s">
        <v>2343</v>
      </c>
      <c r="S253" s="275" t="s">
        <v>8223</v>
      </c>
      <c r="T253" s="260" t="s">
        <v>7504</v>
      </c>
      <c r="U253" s="290"/>
      <c r="V253" s="276" t="str">
        <f t="shared" si="4"/>
        <v>#REF!</v>
      </c>
      <c r="W253" s="277"/>
      <c r="X253" s="290"/>
      <c r="Y253" s="290"/>
      <c r="Z253" s="290"/>
      <c r="AA253" s="290"/>
      <c r="AB253" s="276"/>
      <c r="AC253" s="290"/>
      <c r="AD253" s="278" t="str">
        <f t="shared" si="55"/>
        <v>#REF!</v>
      </c>
      <c r="AE253" s="278"/>
      <c r="AF253" s="278"/>
      <c r="AG253" s="278"/>
    </row>
    <row r="254" ht="15.0" customHeight="1">
      <c r="A254" s="257">
        <v>258.0</v>
      </c>
      <c r="B254" s="258" t="s">
        <v>8227</v>
      </c>
      <c r="C254" s="259" t="s">
        <v>8228</v>
      </c>
      <c r="D254" s="260" t="s">
        <v>6895</v>
      </c>
      <c r="E254" s="260" t="s">
        <v>6896</v>
      </c>
      <c r="F254" s="257" t="s">
        <v>6497</v>
      </c>
      <c r="G254" s="257" t="s">
        <v>8229</v>
      </c>
      <c r="H254" s="257" t="s">
        <v>6644</v>
      </c>
      <c r="I254" s="260" t="s">
        <v>6605</v>
      </c>
      <c r="J254" s="260">
        <v>8.0</v>
      </c>
      <c r="K254" s="260">
        <v>8.0</v>
      </c>
      <c r="L254" s="283">
        <f t="shared" si="1"/>
        <v>0</v>
      </c>
      <c r="M254" s="270">
        <v>256.0</v>
      </c>
      <c r="N254" s="272" t="str">
        <f>IFERROR(__xludf.DUMMYFUNCTION("IMPORTRANGE(""https://docs.google.com/spreadsheets/d/1Y5wVcQmoZrb4xD0Mx4i378E6T98EGxF9rgzWmzz2IKU/edit?usp=sharing"",""PIVOT HP HC!$B4:C4"")"),"#REF!")</f>
        <v>#REF!</v>
      </c>
      <c r="O254" s="272" t="str">
        <f t="shared" si="3"/>
        <v>#REF!</v>
      </c>
      <c r="P254" s="260" t="s">
        <v>8231</v>
      </c>
      <c r="Q254" s="257" t="s">
        <v>6535</v>
      </c>
      <c r="R254" s="260" t="s">
        <v>2343</v>
      </c>
      <c r="S254" s="275" t="s">
        <v>6969</v>
      </c>
      <c r="T254" s="260" t="s">
        <v>6900</v>
      </c>
      <c r="U254" s="290"/>
      <c r="V254" s="276" t="str">
        <f t="shared" si="4"/>
        <v>#REF!</v>
      </c>
      <c r="W254" s="277" t="s">
        <v>6611</v>
      </c>
      <c r="X254" s="290"/>
      <c r="Y254" s="285" t="s">
        <v>6612</v>
      </c>
      <c r="Z254" s="290"/>
      <c r="AA254" s="290"/>
      <c r="AB254" s="276"/>
      <c r="AC254" s="290"/>
      <c r="AD254" s="278" t="str">
        <f t="shared" si="55"/>
        <v>#REF!</v>
      </c>
      <c r="AE254" s="278"/>
      <c r="AF254" s="278"/>
      <c r="AG254" s="278"/>
    </row>
    <row r="255" ht="15.0" customHeight="1">
      <c r="A255" s="257">
        <v>532.0</v>
      </c>
      <c r="B255" s="310" t="s">
        <v>5773</v>
      </c>
      <c r="C255" s="259" t="s">
        <v>4041</v>
      </c>
      <c r="D255" s="260" t="s">
        <v>6895</v>
      </c>
      <c r="E255" s="260" t="s">
        <v>6896</v>
      </c>
      <c r="F255" s="260" t="s">
        <v>6992</v>
      </c>
      <c r="G255" s="260" t="s">
        <v>8233</v>
      </c>
      <c r="H255" s="260" t="s">
        <v>1605</v>
      </c>
      <c r="I255" s="260" t="s">
        <v>6502</v>
      </c>
      <c r="J255" s="260">
        <v>16.0</v>
      </c>
      <c r="K255" s="260">
        <v>12.0</v>
      </c>
      <c r="L255" s="330">
        <f t="shared" si="1"/>
        <v>4</v>
      </c>
      <c r="M255" s="270">
        <v>512.0</v>
      </c>
      <c r="N255" s="270" t="str">
        <f>IFERROR(__xludf.DUMMYFUNCTION("IMPORTRANGE(""https://docs.google.com/spreadsheets/d/1Y5wVcQmoZrb4xD0Mx4i378E6T98EGxF9rgzWmzz2IKU/edit?usp=sharing"",""PIVOT HP HC!$B64:C64"")"),"#REF!")</f>
        <v>#REF!</v>
      </c>
      <c r="O255" s="272" t="str">
        <f t="shared" si="3"/>
        <v>#REF!</v>
      </c>
      <c r="P255" s="260" t="s">
        <v>8234</v>
      </c>
      <c r="Q255" s="257" t="s">
        <v>6535</v>
      </c>
      <c r="R255" s="260" t="s">
        <v>358</v>
      </c>
      <c r="S255" s="275" t="s">
        <v>8235</v>
      </c>
      <c r="T255" s="260" t="s">
        <v>6580</v>
      </c>
      <c r="U255" s="276"/>
      <c r="V255" s="276" t="str">
        <f t="shared" si="4"/>
        <v>#REF!</v>
      </c>
      <c r="W255" s="277" t="s">
        <v>6611</v>
      </c>
      <c r="X255" s="276"/>
      <c r="Y255" s="285" t="s">
        <v>6612</v>
      </c>
      <c r="Z255" s="276"/>
      <c r="AA255" s="276"/>
      <c r="AB255" s="276"/>
      <c r="AC255" s="276"/>
      <c r="AD255" s="278" t="str">
        <f t="shared" si="55"/>
        <v>#REF!</v>
      </c>
      <c r="AE255" s="278"/>
      <c r="AF255" s="278"/>
      <c r="AG255" s="278"/>
    </row>
    <row r="256" ht="15.0" customHeight="1">
      <c r="A256" s="257">
        <v>428.0</v>
      </c>
      <c r="B256" s="310" t="s">
        <v>5966</v>
      </c>
      <c r="C256" s="317" t="s">
        <v>2547</v>
      </c>
      <c r="D256" s="257" t="s">
        <v>6569</v>
      </c>
      <c r="E256" s="260" t="s">
        <v>6704</v>
      </c>
      <c r="F256" s="260" t="s">
        <v>6992</v>
      </c>
      <c r="G256" s="260" t="s">
        <v>8236</v>
      </c>
      <c r="H256" s="260" t="s">
        <v>1605</v>
      </c>
      <c r="I256" s="260" t="s">
        <v>6605</v>
      </c>
      <c r="J256" s="260">
        <v>16.0</v>
      </c>
      <c r="K256" s="260">
        <v>12.0</v>
      </c>
      <c r="L256" s="330">
        <f t="shared" si="1"/>
        <v>4</v>
      </c>
      <c r="M256" s="270">
        <v>512.0</v>
      </c>
      <c r="N256" s="272">
        <v>512.0</v>
      </c>
      <c r="O256" s="272" t="str">
        <f t="shared" si="3"/>
        <v>#REF!</v>
      </c>
      <c r="P256" s="260" t="s">
        <v>8237</v>
      </c>
      <c r="Q256" s="257" t="s">
        <v>6535</v>
      </c>
      <c r="R256" s="260" t="s">
        <v>358</v>
      </c>
      <c r="S256" s="305" t="s">
        <v>6722</v>
      </c>
      <c r="T256" s="260" t="s">
        <v>8238</v>
      </c>
      <c r="U256" s="276"/>
      <c r="V256" s="276" t="str">
        <f t="shared" si="4"/>
        <v>#REF!</v>
      </c>
      <c r="W256" s="277" t="s">
        <v>6658</v>
      </c>
      <c r="X256" s="277" t="s">
        <v>7181</v>
      </c>
      <c r="Y256" s="285" t="s">
        <v>6612</v>
      </c>
      <c r="Z256" s="276"/>
      <c r="AA256" s="293"/>
      <c r="AB256" s="276"/>
      <c r="AC256" s="275"/>
      <c r="AD256" s="278"/>
      <c r="AE256" s="278"/>
      <c r="AF256" s="278"/>
      <c r="AG256" s="278"/>
    </row>
    <row r="257" ht="15.0" customHeight="1">
      <c r="A257" s="257">
        <v>37.0</v>
      </c>
      <c r="B257" s="258" t="s">
        <v>8239</v>
      </c>
      <c r="C257" s="259" t="s">
        <v>1841</v>
      </c>
      <c r="D257" s="260" t="s">
        <v>6614</v>
      </c>
      <c r="E257" s="257" t="s">
        <v>8240</v>
      </c>
      <c r="F257" s="257" t="s">
        <v>6497</v>
      </c>
      <c r="G257" s="260" t="s">
        <v>8241</v>
      </c>
      <c r="H257" s="257" t="s">
        <v>6644</v>
      </c>
      <c r="I257" s="260" t="s">
        <v>6605</v>
      </c>
      <c r="J257" s="260">
        <v>8.0</v>
      </c>
      <c r="K257" s="260">
        <v>8.0</v>
      </c>
      <c r="L257" s="283">
        <f t="shared" si="1"/>
        <v>0</v>
      </c>
      <c r="M257" s="270">
        <f>IF(J257=8,256,IF(J257=16,512,IF(J257=32,1024,IF(J257=4,124))))</f>
        <v>256</v>
      </c>
      <c r="N257" s="287">
        <f>IFERROR(__xludf.DUMMYFUNCTION("vlookup(B257,IMPORTRANGE(""https://docs.google.com/spreadsheets/d/1bZVByh9r_TcDUVJKUPs-pmPVUS3tjRZJULNBLGlUjAE/edit#gid=320297363"",""DATA HC OLT!A2:c300""),2,0)"),384.0)</f>
        <v>384</v>
      </c>
      <c r="O257" s="272" t="str">
        <f t="shared" si="3"/>
        <v>#REF!</v>
      </c>
      <c r="P257" s="257" t="s">
        <v>8242</v>
      </c>
      <c r="Q257" s="257" t="s">
        <v>6535</v>
      </c>
      <c r="R257" s="260" t="s">
        <v>2343</v>
      </c>
      <c r="S257" s="275" t="s">
        <v>7391</v>
      </c>
      <c r="T257" s="260" t="s">
        <v>7062</v>
      </c>
      <c r="U257" s="276"/>
      <c r="V257" s="276" t="str">
        <f t="shared" si="4"/>
        <v>#REF!</v>
      </c>
      <c r="W257" s="277"/>
      <c r="X257" s="276"/>
      <c r="Y257" s="276"/>
      <c r="Z257" s="276"/>
      <c r="AA257" s="276"/>
      <c r="AB257" s="276"/>
      <c r="AC257" s="276"/>
      <c r="AD257" s="278" t="str">
        <f t="shared" ref="AD257:AD266" si="56">VLOOKUP(B257,'Summary Improvement PM FOC'!BA:BF,6,0)</f>
        <v>#REF!</v>
      </c>
      <c r="AE257" s="323"/>
      <c r="AF257" s="323"/>
      <c r="AG257" s="323"/>
    </row>
    <row r="258" ht="15.0" customHeight="1">
      <c r="A258" s="257">
        <v>745.0</v>
      </c>
      <c r="B258" s="258" t="s">
        <v>8243</v>
      </c>
      <c r="C258" s="259" t="s">
        <v>6677</v>
      </c>
      <c r="D258" s="260" t="s">
        <v>6495</v>
      </c>
      <c r="E258" s="260" t="s">
        <v>6678</v>
      </c>
      <c r="F258" s="260" t="s">
        <v>6497</v>
      </c>
      <c r="G258" s="260" t="s">
        <v>8244</v>
      </c>
      <c r="H258" s="260" t="s">
        <v>6500</v>
      </c>
      <c r="I258" s="257" t="s">
        <v>6502</v>
      </c>
      <c r="J258" s="260">
        <v>16.0</v>
      </c>
      <c r="K258" s="260">
        <v>15.0</v>
      </c>
      <c r="L258" s="288">
        <f t="shared" si="1"/>
        <v>1</v>
      </c>
      <c r="M258" s="270">
        <v>512.0</v>
      </c>
      <c r="N258" s="270">
        <v>480.0</v>
      </c>
      <c r="O258" s="272" t="str">
        <f t="shared" si="3"/>
        <v>#REF!</v>
      </c>
      <c r="P258" s="260" t="s">
        <v>8245</v>
      </c>
      <c r="Q258" s="257" t="s">
        <v>6578</v>
      </c>
      <c r="R258" s="260" t="s">
        <v>179</v>
      </c>
      <c r="S258" s="275" t="s">
        <v>6681</v>
      </c>
      <c r="T258" s="260" t="s">
        <v>8246</v>
      </c>
      <c r="U258" s="276"/>
      <c r="V258" s="276" t="str">
        <f t="shared" si="4"/>
        <v>#REF!</v>
      </c>
      <c r="W258" s="277" t="s">
        <v>6611</v>
      </c>
      <c r="X258" s="276"/>
      <c r="Y258" s="285" t="s">
        <v>6683</v>
      </c>
      <c r="Z258" s="277" t="s">
        <v>6684</v>
      </c>
      <c r="AA258" s="276"/>
      <c r="AB258" s="277" t="s">
        <v>6685</v>
      </c>
      <c r="AC258" s="277" t="s">
        <v>6695</v>
      </c>
      <c r="AD258" s="278" t="str">
        <f t="shared" si="56"/>
        <v>#REF!</v>
      </c>
      <c r="AE258" s="282"/>
      <c r="AF258" s="282"/>
      <c r="AG258" s="282"/>
    </row>
    <row r="259" ht="15.0" customHeight="1">
      <c r="A259" s="257">
        <v>112.0</v>
      </c>
      <c r="B259" s="258" t="s">
        <v>5998</v>
      </c>
      <c r="C259" s="259" t="s">
        <v>1791</v>
      </c>
      <c r="D259" s="257" t="s">
        <v>6495</v>
      </c>
      <c r="E259" s="257" t="s">
        <v>6587</v>
      </c>
      <c r="F259" s="257" t="s">
        <v>6497</v>
      </c>
      <c r="G259" s="260" t="s">
        <v>8247</v>
      </c>
      <c r="H259" s="257" t="s">
        <v>6644</v>
      </c>
      <c r="I259" s="260" t="s">
        <v>6502</v>
      </c>
      <c r="J259" s="257">
        <v>8.0</v>
      </c>
      <c r="K259" s="257">
        <v>5.0</v>
      </c>
      <c r="L259" s="299">
        <f t="shared" si="1"/>
        <v>3</v>
      </c>
      <c r="M259" s="270">
        <f t="shared" ref="M259:M260" si="57">IF(J259=8,256,IF(J259=16,512,IF(J259=32,1024,IF(J259=4,124))))</f>
        <v>256</v>
      </c>
      <c r="N259" s="272">
        <v>280.0</v>
      </c>
      <c r="O259" s="272" t="str">
        <f t="shared" si="3"/>
        <v>#REF!</v>
      </c>
      <c r="P259" s="257" t="s">
        <v>8248</v>
      </c>
      <c r="Q259" s="257" t="s">
        <v>6535</v>
      </c>
      <c r="R259" s="260" t="s">
        <v>150</v>
      </c>
      <c r="S259" s="275" t="s">
        <v>6599</v>
      </c>
      <c r="T259" s="260" t="s">
        <v>8249</v>
      </c>
      <c r="U259" s="276"/>
      <c r="V259" s="276" t="str">
        <f t="shared" si="4"/>
        <v>#REF!</v>
      </c>
      <c r="W259" s="277" t="s">
        <v>6611</v>
      </c>
      <c r="X259" s="276"/>
      <c r="Y259" s="285" t="s">
        <v>6612</v>
      </c>
      <c r="Z259" s="276"/>
      <c r="AA259" s="276"/>
      <c r="AB259" s="276"/>
      <c r="AC259" s="276"/>
      <c r="AD259" s="278" t="str">
        <f t="shared" si="56"/>
        <v>#REF!</v>
      </c>
      <c r="AE259" s="323"/>
      <c r="AF259" s="323"/>
      <c r="AG259" s="323"/>
    </row>
    <row r="260" ht="15.0" customHeight="1">
      <c r="A260" s="257">
        <v>168.0</v>
      </c>
      <c r="B260" s="286" t="s">
        <v>8250</v>
      </c>
      <c r="C260" s="259" t="s">
        <v>3206</v>
      </c>
      <c r="D260" s="260" t="s">
        <v>6614</v>
      </c>
      <c r="E260" s="257" t="s">
        <v>6614</v>
      </c>
      <c r="F260" s="257" t="s">
        <v>6659</v>
      </c>
      <c r="G260" s="257" t="s">
        <v>8251</v>
      </c>
      <c r="H260" s="257" t="s">
        <v>1605</v>
      </c>
      <c r="I260" s="260" t="s">
        <v>6502</v>
      </c>
      <c r="J260" s="257">
        <v>16.0</v>
      </c>
      <c r="K260" s="257">
        <v>14.0</v>
      </c>
      <c r="L260" s="289">
        <f t="shared" si="1"/>
        <v>2</v>
      </c>
      <c r="M260" s="270">
        <f t="shared" si="57"/>
        <v>512</v>
      </c>
      <c r="N260" s="287">
        <f>IFERROR(__xludf.DUMMYFUNCTION("vlookup(B260,IMPORTRANGE(""https://docs.google.com/spreadsheets/d/1bZVByh9r_TcDUVJKUPs-pmPVUS3tjRZJULNBLGlUjAE/edit#gid=320297363"",""DATA HC OLT!A2:c300""),2,0)"),504.0)</f>
        <v>504</v>
      </c>
      <c r="O260" s="272" t="str">
        <f t="shared" si="3"/>
        <v>#REF!</v>
      </c>
      <c r="P260" s="260" t="s">
        <v>8252</v>
      </c>
      <c r="Q260" s="257" t="s">
        <v>6535</v>
      </c>
      <c r="R260" s="260" t="s">
        <v>358</v>
      </c>
      <c r="S260" s="291" t="s">
        <v>8253</v>
      </c>
      <c r="T260" s="257" t="s">
        <v>6694</v>
      </c>
      <c r="U260" s="260" t="s">
        <v>6236</v>
      </c>
      <c r="V260" s="276" t="str">
        <f t="shared" si="4"/>
        <v>#REF!</v>
      </c>
      <c r="W260" s="277" t="s">
        <v>6611</v>
      </c>
      <c r="X260" s="260"/>
      <c r="Y260" s="285" t="s">
        <v>6612</v>
      </c>
      <c r="Z260" s="260"/>
      <c r="AA260" s="260"/>
      <c r="AB260" s="276"/>
      <c r="AC260" s="260"/>
      <c r="AD260" s="278" t="str">
        <f t="shared" si="56"/>
        <v>#REF!</v>
      </c>
      <c r="AE260" s="278"/>
      <c r="AF260" s="278"/>
      <c r="AG260" s="278"/>
    </row>
    <row r="261" ht="15.0" customHeight="1">
      <c r="A261" s="257">
        <v>500.0</v>
      </c>
      <c r="B261" s="258" t="s">
        <v>8254</v>
      </c>
      <c r="C261" s="259" t="s">
        <v>4104</v>
      </c>
      <c r="D261" s="260" t="s">
        <v>6569</v>
      </c>
      <c r="E261" s="260" t="s">
        <v>6602</v>
      </c>
      <c r="F261" s="260" t="s">
        <v>6992</v>
      </c>
      <c r="G261" s="260" t="s">
        <v>8255</v>
      </c>
      <c r="H261" s="260" t="s">
        <v>1605</v>
      </c>
      <c r="I261" s="260" t="s">
        <v>6605</v>
      </c>
      <c r="J261" s="260">
        <v>16.0</v>
      </c>
      <c r="K261" s="260">
        <v>12.0</v>
      </c>
      <c r="L261" s="330">
        <f t="shared" si="1"/>
        <v>4</v>
      </c>
      <c r="M261" s="270">
        <v>512.0</v>
      </c>
      <c r="N261" s="272">
        <v>512.0</v>
      </c>
      <c r="O261" s="272" t="str">
        <f t="shared" si="3"/>
        <v>#REF!</v>
      </c>
      <c r="P261" s="260" t="s">
        <v>8256</v>
      </c>
      <c r="Q261" s="257" t="s">
        <v>6535</v>
      </c>
      <c r="R261" s="260" t="s">
        <v>358</v>
      </c>
      <c r="S261" s="275" t="s">
        <v>6988</v>
      </c>
      <c r="T261" s="260" t="s">
        <v>6627</v>
      </c>
      <c r="U261" s="276"/>
      <c r="V261" s="276" t="str">
        <f t="shared" si="4"/>
        <v>#REF!</v>
      </c>
      <c r="W261" s="277" t="s">
        <v>6611</v>
      </c>
      <c r="X261" s="276"/>
      <c r="Y261" s="285" t="s">
        <v>6612</v>
      </c>
      <c r="Z261" s="276"/>
      <c r="AA261" s="276"/>
      <c r="AB261" s="276"/>
      <c r="AC261" s="276"/>
      <c r="AD261" s="278" t="str">
        <f t="shared" si="56"/>
        <v>#REF!</v>
      </c>
      <c r="AE261" s="282"/>
      <c r="AF261" s="282"/>
      <c r="AG261" s="282"/>
    </row>
    <row r="262" ht="15.0" customHeight="1">
      <c r="A262" s="257">
        <v>366.0</v>
      </c>
      <c r="B262" s="258" t="s">
        <v>8257</v>
      </c>
      <c r="C262" s="259" t="s">
        <v>2926</v>
      </c>
      <c r="D262" s="257" t="s">
        <v>6569</v>
      </c>
      <c r="E262" s="260" t="s">
        <v>577</v>
      </c>
      <c r="F262" s="260" t="s">
        <v>6992</v>
      </c>
      <c r="G262" s="260" t="s">
        <v>8258</v>
      </c>
      <c r="H262" s="257" t="s">
        <v>1605</v>
      </c>
      <c r="I262" s="260" t="s">
        <v>6605</v>
      </c>
      <c r="J262" s="260">
        <v>16.0</v>
      </c>
      <c r="K262" s="260">
        <v>15.0</v>
      </c>
      <c r="L262" s="288">
        <f t="shared" si="1"/>
        <v>1</v>
      </c>
      <c r="M262" s="270">
        <v>512.0</v>
      </c>
      <c r="N262" s="272">
        <v>512.0</v>
      </c>
      <c r="O262" s="272" t="str">
        <f t="shared" si="3"/>
        <v>#REF!</v>
      </c>
      <c r="P262" s="260" t="s">
        <v>8259</v>
      </c>
      <c r="Q262" s="257" t="s">
        <v>6535</v>
      </c>
      <c r="R262" s="260" t="s">
        <v>358</v>
      </c>
      <c r="S262" s="275" t="s">
        <v>8073</v>
      </c>
      <c r="T262" s="260" t="s">
        <v>8260</v>
      </c>
      <c r="U262" s="276"/>
      <c r="V262" s="276" t="str">
        <f t="shared" si="4"/>
        <v>#REF!</v>
      </c>
      <c r="W262" s="277" t="s">
        <v>6611</v>
      </c>
      <c r="X262" s="276"/>
      <c r="Y262" s="285" t="s">
        <v>6612</v>
      </c>
      <c r="Z262" s="276"/>
      <c r="AA262" s="276"/>
      <c r="AB262" s="276"/>
      <c r="AC262" s="276"/>
      <c r="AD262" s="278" t="str">
        <f t="shared" si="56"/>
        <v>#REF!</v>
      </c>
      <c r="AE262" s="282"/>
      <c r="AF262" s="282"/>
      <c r="AG262" s="282"/>
    </row>
    <row r="263" ht="15.0" customHeight="1">
      <c r="A263" s="257">
        <v>498.0</v>
      </c>
      <c r="B263" s="258" t="s">
        <v>8261</v>
      </c>
      <c r="C263" s="259" t="s">
        <v>3988</v>
      </c>
      <c r="D263" s="260" t="s">
        <v>6569</v>
      </c>
      <c r="E263" s="260" t="s">
        <v>6704</v>
      </c>
      <c r="F263" s="260" t="s">
        <v>6992</v>
      </c>
      <c r="G263" s="260" t="s">
        <v>8262</v>
      </c>
      <c r="H263" s="260" t="s">
        <v>1605</v>
      </c>
      <c r="I263" s="260" t="s">
        <v>6605</v>
      </c>
      <c r="J263" s="260">
        <v>16.0</v>
      </c>
      <c r="K263" s="260">
        <v>14.0</v>
      </c>
      <c r="L263" s="289">
        <f t="shared" si="1"/>
        <v>2</v>
      </c>
      <c r="M263" s="270">
        <v>512.0</v>
      </c>
      <c r="N263" s="272">
        <v>512.0</v>
      </c>
      <c r="O263" s="272" t="str">
        <f t="shared" si="3"/>
        <v>#REF!</v>
      </c>
      <c r="P263" s="260" t="s">
        <v>8263</v>
      </c>
      <c r="Q263" s="257" t="s">
        <v>6535</v>
      </c>
      <c r="R263" s="260" t="s">
        <v>358</v>
      </c>
      <c r="S263" s="275" t="s">
        <v>6722</v>
      </c>
      <c r="T263" s="260" t="s">
        <v>6600</v>
      </c>
      <c r="U263" s="276"/>
      <c r="V263" s="276" t="str">
        <f t="shared" si="4"/>
        <v>#REF!</v>
      </c>
      <c r="W263" s="277" t="s">
        <v>6611</v>
      </c>
      <c r="X263" s="276"/>
      <c r="Y263" s="285" t="s">
        <v>6612</v>
      </c>
      <c r="Z263" s="276"/>
      <c r="AA263" s="276"/>
      <c r="AB263" s="276"/>
      <c r="AC263" s="276"/>
      <c r="AD263" s="278" t="str">
        <f t="shared" si="56"/>
        <v>#REF!</v>
      </c>
      <c r="AE263" s="323"/>
      <c r="AF263" s="323"/>
      <c r="AG263" s="323"/>
    </row>
    <row r="264" ht="15.0" customHeight="1">
      <c r="A264" s="257">
        <v>545.0</v>
      </c>
      <c r="B264" s="258" t="s">
        <v>8264</v>
      </c>
      <c r="C264" s="259" t="s">
        <v>4091</v>
      </c>
      <c r="D264" s="260" t="s">
        <v>6569</v>
      </c>
      <c r="E264" s="260" t="s">
        <v>6602</v>
      </c>
      <c r="F264" s="260" t="s">
        <v>6992</v>
      </c>
      <c r="G264" s="260" t="s">
        <v>8265</v>
      </c>
      <c r="H264" s="260" t="s">
        <v>1605</v>
      </c>
      <c r="I264" s="260" t="s">
        <v>6605</v>
      </c>
      <c r="J264" s="260">
        <v>16.0</v>
      </c>
      <c r="K264" s="260">
        <v>12.0</v>
      </c>
      <c r="L264" s="330">
        <f t="shared" si="1"/>
        <v>4</v>
      </c>
      <c r="M264" s="270">
        <v>512.0</v>
      </c>
      <c r="N264" s="272">
        <v>512.0</v>
      </c>
      <c r="O264" s="272" t="str">
        <f t="shared" si="3"/>
        <v>#REF!</v>
      </c>
      <c r="P264" s="260" t="s">
        <v>8266</v>
      </c>
      <c r="Q264" s="257" t="s">
        <v>6535</v>
      </c>
      <c r="R264" s="260" t="s">
        <v>440</v>
      </c>
      <c r="S264" s="275" t="s">
        <v>6876</v>
      </c>
      <c r="T264" s="260" t="s">
        <v>8267</v>
      </c>
      <c r="U264" s="276"/>
      <c r="V264" s="276" t="str">
        <f t="shared" si="4"/>
        <v>#REF!</v>
      </c>
      <c r="W264" s="277" t="s">
        <v>6611</v>
      </c>
      <c r="X264" s="276"/>
      <c r="Y264" s="285" t="s">
        <v>6612</v>
      </c>
      <c r="Z264" s="276"/>
      <c r="AA264" s="276"/>
      <c r="AB264" s="276"/>
      <c r="AC264" s="276"/>
      <c r="AD264" s="278" t="str">
        <f t="shared" si="56"/>
        <v>#REF!</v>
      </c>
      <c r="AE264" s="323"/>
      <c r="AF264" s="323"/>
      <c r="AG264" s="323"/>
    </row>
    <row r="265" ht="15.0" customHeight="1">
      <c r="A265" s="257">
        <v>1.0</v>
      </c>
      <c r="B265" s="258" t="s">
        <v>5796</v>
      </c>
      <c r="C265" s="259" t="s">
        <v>8268</v>
      </c>
      <c r="D265" s="257" t="s">
        <v>6569</v>
      </c>
      <c r="E265" s="257" t="s">
        <v>8269</v>
      </c>
      <c r="F265" s="257" t="s">
        <v>6497</v>
      </c>
      <c r="G265" s="260" t="s">
        <v>8270</v>
      </c>
      <c r="H265" s="257" t="s">
        <v>6644</v>
      </c>
      <c r="I265" s="260" t="s">
        <v>6502</v>
      </c>
      <c r="J265" s="260">
        <v>8.0</v>
      </c>
      <c r="K265" s="260">
        <v>8.0</v>
      </c>
      <c r="L265" s="283">
        <f t="shared" si="1"/>
        <v>0</v>
      </c>
      <c r="M265" s="270">
        <f t="shared" ref="M265:M267" si="58">IF(J265=8,256,IF(J265=16,512,IF(J265=32,1024,IF(J265=4,124))))</f>
        <v>256</v>
      </c>
      <c r="N265" s="272">
        <v>448.0</v>
      </c>
      <c r="O265" s="272" t="str">
        <f t="shared" si="3"/>
        <v>#REF!</v>
      </c>
      <c r="P265" s="257" t="s">
        <v>8271</v>
      </c>
      <c r="Q265" s="257" t="s">
        <v>6578</v>
      </c>
      <c r="R265" s="260" t="s">
        <v>150</v>
      </c>
      <c r="S265" s="275" t="s">
        <v>8272</v>
      </c>
      <c r="T265" s="260" t="s">
        <v>6885</v>
      </c>
      <c r="U265" s="276"/>
      <c r="V265" s="276" t="str">
        <f t="shared" si="4"/>
        <v>#REF!</v>
      </c>
      <c r="W265" s="277"/>
      <c r="X265" s="276"/>
      <c r="Y265" s="276"/>
      <c r="Z265" s="276"/>
      <c r="AA265" s="276"/>
      <c r="AB265" s="276"/>
      <c r="AC265" s="276"/>
      <c r="AD265" s="278" t="str">
        <f t="shared" si="56"/>
        <v>#REF!</v>
      </c>
      <c r="AE265" s="323"/>
      <c r="AF265" s="323"/>
      <c r="AG265" s="323"/>
    </row>
    <row r="266" ht="15.0" customHeight="1">
      <c r="A266" s="257">
        <v>239.0</v>
      </c>
      <c r="B266" s="286" t="s">
        <v>5812</v>
      </c>
      <c r="C266" s="259" t="s">
        <v>2797</v>
      </c>
      <c r="D266" s="260" t="s">
        <v>6614</v>
      </c>
      <c r="E266" s="257" t="s">
        <v>6614</v>
      </c>
      <c r="F266" s="257" t="s">
        <v>6659</v>
      </c>
      <c r="G266" s="257" t="s">
        <v>8273</v>
      </c>
      <c r="H266" s="257" t="s">
        <v>1605</v>
      </c>
      <c r="I266" s="260" t="s">
        <v>6502</v>
      </c>
      <c r="J266" s="257">
        <v>16.0</v>
      </c>
      <c r="K266" s="257">
        <v>15.0</v>
      </c>
      <c r="L266" s="288">
        <f t="shared" si="1"/>
        <v>1</v>
      </c>
      <c r="M266" s="270">
        <f t="shared" si="58"/>
        <v>512</v>
      </c>
      <c r="N266" s="287">
        <f>IFERROR(__xludf.DUMMYFUNCTION("vlookup(B266,IMPORTRANGE(""https://docs.google.com/spreadsheets/d/1bZVByh9r_TcDUVJKUPs-pmPVUS3tjRZJULNBLGlUjAE/edit#gid=320297363"",""DATA HC OLT!A2:c300""),2,0)"),464.0)</f>
        <v>464</v>
      </c>
      <c r="O266" s="272" t="str">
        <f t="shared" si="3"/>
        <v>#REF!</v>
      </c>
      <c r="P266" s="257" t="s">
        <v>8274</v>
      </c>
      <c r="Q266" s="257" t="s">
        <v>6535</v>
      </c>
      <c r="R266" s="260" t="s">
        <v>358</v>
      </c>
      <c r="S266" s="275" t="s">
        <v>6772</v>
      </c>
      <c r="T266" s="260" t="s">
        <v>6694</v>
      </c>
      <c r="U266" s="260" t="s">
        <v>6236</v>
      </c>
      <c r="V266" s="276" t="str">
        <f t="shared" si="4"/>
        <v>#REF!</v>
      </c>
      <c r="W266" s="277" t="s">
        <v>6611</v>
      </c>
      <c r="X266" s="260"/>
      <c r="Y266" s="285" t="s">
        <v>6612</v>
      </c>
      <c r="Z266" s="260"/>
      <c r="AA266" s="260"/>
      <c r="AB266" s="276"/>
      <c r="AC266" s="260"/>
      <c r="AD266" s="278" t="str">
        <f t="shared" si="56"/>
        <v>#REF!</v>
      </c>
      <c r="AE266" s="323"/>
      <c r="AF266" s="323"/>
      <c r="AG266" s="323"/>
    </row>
    <row r="267" ht="15.0" customHeight="1">
      <c r="A267" s="257">
        <v>22.0</v>
      </c>
      <c r="B267" s="258" t="s">
        <v>8275</v>
      </c>
      <c r="C267" s="259" t="s">
        <v>3619</v>
      </c>
      <c r="D267" s="257" t="s">
        <v>6569</v>
      </c>
      <c r="E267" s="257" t="s">
        <v>6602</v>
      </c>
      <c r="F267" s="257" t="s">
        <v>6497</v>
      </c>
      <c r="G267" s="260" t="s">
        <v>8276</v>
      </c>
      <c r="H267" s="257" t="s">
        <v>6644</v>
      </c>
      <c r="I267" s="260" t="s">
        <v>6502</v>
      </c>
      <c r="J267" s="260">
        <v>8.0</v>
      </c>
      <c r="K267" s="260">
        <v>8.0</v>
      </c>
      <c r="L267" s="283">
        <f t="shared" si="1"/>
        <v>0</v>
      </c>
      <c r="M267" s="270">
        <f t="shared" si="58"/>
        <v>256</v>
      </c>
      <c r="N267" s="272">
        <v>480.0</v>
      </c>
      <c r="O267" s="272" t="str">
        <f t="shared" si="3"/>
        <v>#REF!</v>
      </c>
      <c r="P267" s="257" t="s">
        <v>8277</v>
      </c>
      <c r="Q267" s="257" t="s">
        <v>6535</v>
      </c>
      <c r="R267" s="260" t="s">
        <v>2343</v>
      </c>
      <c r="S267" s="275" t="s">
        <v>6609</v>
      </c>
      <c r="T267" s="260" t="s">
        <v>6734</v>
      </c>
      <c r="U267" s="276"/>
      <c r="V267" s="276" t="str">
        <f t="shared" si="4"/>
        <v>#REF!</v>
      </c>
      <c r="W267" s="277" t="s">
        <v>6658</v>
      </c>
      <c r="X267" s="276"/>
      <c r="Y267" s="285" t="s">
        <v>6683</v>
      </c>
      <c r="Z267" s="297" t="s">
        <v>8278</v>
      </c>
      <c r="AA267" s="298">
        <v>46031.0</v>
      </c>
      <c r="AB267" s="277" t="s">
        <v>6819</v>
      </c>
      <c r="AC267" s="297" t="s">
        <v>1195</v>
      </c>
      <c r="AD267" s="278"/>
      <c r="AE267" s="323"/>
      <c r="AF267" s="323"/>
      <c r="AG267" s="323"/>
    </row>
    <row r="268" ht="15.0" customHeight="1">
      <c r="A268" s="257">
        <v>598.0</v>
      </c>
      <c r="B268" s="258" t="s">
        <v>8279</v>
      </c>
      <c r="C268" s="259" t="s">
        <v>3249</v>
      </c>
      <c r="D268" s="260" t="s">
        <v>6569</v>
      </c>
      <c r="E268" s="260" t="s">
        <v>6570</v>
      </c>
      <c r="F268" s="260" t="s">
        <v>7668</v>
      </c>
      <c r="G268" s="260" t="s">
        <v>8280</v>
      </c>
      <c r="H268" s="260" t="s">
        <v>1605</v>
      </c>
      <c r="I268" s="260" t="s">
        <v>6605</v>
      </c>
      <c r="J268" s="260">
        <v>16.0</v>
      </c>
      <c r="K268" s="260">
        <v>10.0</v>
      </c>
      <c r="L268" s="332">
        <f t="shared" si="1"/>
        <v>6</v>
      </c>
      <c r="M268" s="270">
        <v>512.0</v>
      </c>
      <c r="N268" s="272">
        <v>512.0</v>
      </c>
      <c r="O268" s="272" t="str">
        <f t="shared" si="3"/>
        <v>#REF!</v>
      </c>
      <c r="P268" s="260" t="s">
        <v>8281</v>
      </c>
      <c r="Q268" s="257" t="s">
        <v>6535</v>
      </c>
      <c r="R268" s="260" t="s">
        <v>440</v>
      </c>
      <c r="S268" s="275" t="s">
        <v>6893</v>
      </c>
      <c r="T268" s="260" t="s">
        <v>8282</v>
      </c>
      <c r="U268" s="276"/>
      <c r="V268" s="276" t="str">
        <f t="shared" si="4"/>
        <v>#REF!</v>
      </c>
      <c r="W268" s="277" t="s">
        <v>6611</v>
      </c>
      <c r="X268" s="276"/>
      <c r="Y268" s="285" t="s">
        <v>6612</v>
      </c>
      <c r="Z268" s="276"/>
      <c r="AA268" s="276"/>
      <c r="AB268" s="276"/>
      <c r="AC268" s="276"/>
      <c r="AD268" s="278" t="str">
        <f t="shared" ref="AD268:AD273" si="59">VLOOKUP(B268,'Summary Improvement PM FOC'!BA:BF,6,0)</f>
        <v>#REF!</v>
      </c>
      <c r="AE268" s="278"/>
      <c r="AF268" s="278"/>
      <c r="AG268" s="278"/>
    </row>
    <row r="269" ht="15.0" customHeight="1">
      <c r="A269" s="257">
        <v>236.0</v>
      </c>
      <c r="B269" s="286" t="s">
        <v>8283</v>
      </c>
      <c r="C269" s="259" t="s">
        <v>2961</v>
      </c>
      <c r="D269" s="260" t="s">
        <v>6614</v>
      </c>
      <c r="E269" s="257" t="s">
        <v>6614</v>
      </c>
      <c r="F269" s="257" t="s">
        <v>6659</v>
      </c>
      <c r="G269" s="257" t="s">
        <v>8284</v>
      </c>
      <c r="H269" s="257" t="s">
        <v>1605</v>
      </c>
      <c r="I269" s="260" t="s">
        <v>6502</v>
      </c>
      <c r="J269" s="257">
        <v>16.0</v>
      </c>
      <c r="K269" s="257">
        <v>15.0</v>
      </c>
      <c r="L269" s="288">
        <f t="shared" si="1"/>
        <v>1</v>
      </c>
      <c r="M269" s="270">
        <f t="shared" ref="M269:M270" si="60">IF(J269=8,256,IF(J269=16,512,IF(J269=32,1024,IF(J269=4,124))))</f>
        <v>512</v>
      </c>
      <c r="N269" s="287">
        <f>IFERROR(__xludf.DUMMYFUNCTION("vlookup(B269,IMPORTRANGE(""https://docs.google.com/spreadsheets/d/1bZVByh9r_TcDUVJKUPs-pmPVUS3tjRZJULNBLGlUjAE/edit#gid=320297363"",""DATA HC OLT!A2:c300""),2,0)"),480.0)</f>
        <v>480</v>
      </c>
      <c r="O269" s="272" t="str">
        <f t="shared" si="3"/>
        <v>#REF!</v>
      </c>
      <c r="P269" s="257" t="s">
        <v>8285</v>
      </c>
      <c r="Q269" s="257" t="s">
        <v>6535</v>
      </c>
      <c r="R269" s="260" t="s">
        <v>358</v>
      </c>
      <c r="S269" s="275" t="s">
        <v>8286</v>
      </c>
      <c r="T269" s="260" t="s">
        <v>6580</v>
      </c>
      <c r="U269" s="260" t="s">
        <v>6236</v>
      </c>
      <c r="V269" s="276" t="str">
        <f t="shared" si="4"/>
        <v>#REF!</v>
      </c>
      <c r="W269" s="277" t="s">
        <v>6611</v>
      </c>
      <c r="X269" s="260"/>
      <c r="Y269" s="285" t="s">
        <v>6612</v>
      </c>
      <c r="Z269" s="260"/>
      <c r="AA269" s="260"/>
      <c r="AB269" s="276"/>
      <c r="AC269" s="260"/>
      <c r="AD269" s="278" t="str">
        <f t="shared" si="59"/>
        <v>#REF!</v>
      </c>
      <c r="AE269" s="323"/>
      <c r="AF269" s="323"/>
      <c r="AG269" s="323"/>
    </row>
    <row r="270" ht="15.0" customHeight="1">
      <c r="A270" s="257">
        <v>76.0</v>
      </c>
      <c r="B270" s="258" t="s">
        <v>8287</v>
      </c>
      <c r="C270" s="259" t="s">
        <v>408</v>
      </c>
      <c r="D270" s="257" t="s">
        <v>6895</v>
      </c>
      <c r="E270" s="257" t="s">
        <v>8288</v>
      </c>
      <c r="F270" s="257" t="s">
        <v>6497</v>
      </c>
      <c r="G270" s="260" t="s">
        <v>8289</v>
      </c>
      <c r="H270" s="257" t="s">
        <v>6589</v>
      </c>
      <c r="I270" s="260" t="s">
        <v>6916</v>
      </c>
      <c r="J270" s="260">
        <v>16.0</v>
      </c>
      <c r="K270" s="260">
        <v>8.0</v>
      </c>
      <c r="L270" s="314">
        <f t="shared" si="1"/>
        <v>8</v>
      </c>
      <c r="M270" s="270">
        <f t="shared" si="60"/>
        <v>512</v>
      </c>
      <c r="N270" s="272" t="str">
        <f>IFERROR(__xludf.DUMMYFUNCTION("IMPORTRANGE(""https://docs.google.com/spreadsheets/d/1Y5wVcQmoZrb4xD0Mx4i378E6T98EGxF9rgzWmzz2IKU/edit?usp=sharing"",""PIVOT HP HC!$B44:C44"")"),"#REF!")</f>
        <v>#REF!</v>
      </c>
      <c r="O270" s="272" t="str">
        <f t="shared" si="3"/>
        <v>#REF!</v>
      </c>
      <c r="P270" s="257" t="s">
        <v>8290</v>
      </c>
      <c r="Q270" s="257" t="s">
        <v>6745</v>
      </c>
      <c r="R270" s="260" t="s">
        <v>179</v>
      </c>
      <c r="S270" s="275" t="s">
        <v>8291</v>
      </c>
      <c r="T270" s="260" t="s">
        <v>6627</v>
      </c>
      <c r="U270" s="276"/>
      <c r="V270" s="276" t="str">
        <f t="shared" si="4"/>
        <v>#REF!</v>
      </c>
      <c r="W270" s="277"/>
      <c r="X270" s="276"/>
      <c r="Y270" s="276"/>
      <c r="Z270" s="276"/>
      <c r="AA270" s="276"/>
      <c r="AB270" s="276"/>
      <c r="AC270" s="276"/>
      <c r="AD270" s="278" t="str">
        <f t="shared" si="59"/>
        <v>#REF!</v>
      </c>
      <c r="AE270" s="278"/>
      <c r="AF270" s="278"/>
      <c r="AG270" s="278"/>
    </row>
    <row r="271" ht="15.0" customHeight="1">
      <c r="A271" s="257">
        <v>400.0</v>
      </c>
      <c r="B271" s="258" t="s">
        <v>8292</v>
      </c>
      <c r="C271" s="259" t="s">
        <v>2727</v>
      </c>
      <c r="D271" s="260" t="s">
        <v>6495</v>
      </c>
      <c r="E271" s="260" t="s">
        <v>6636</v>
      </c>
      <c r="F271" s="260" t="s">
        <v>6992</v>
      </c>
      <c r="G271" s="260" t="s">
        <v>8293</v>
      </c>
      <c r="H271" s="260" t="s">
        <v>1605</v>
      </c>
      <c r="I271" s="257" t="s">
        <v>6502</v>
      </c>
      <c r="J271" s="260">
        <v>16.0</v>
      </c>
      <c r="K271" s="260">
        <v>14.0</v>
      </c>
      <c r="L271" s="289">
        <f t="shared" si="1"/>
        <v>2</v>
      </c>
      <c r="M271" s="270">
        <v>512.0</v>
      </c>
      <c r="N271" s="270">
        <v>560.0</v>
      </c>
      <c r="O271" s="272" t="str">
        <f t="shared" si="3"/>
        <v>#REF!</v>
      </c>
      <c r="P271" s="260" t="s">
        <v>8294</v>
      </c>
      <c r="Q271" s="257" t="s">
        <v>6535</v>
      </c>
      <c r="R271" s="260" t="s">
        <v>358</v>
      </c>
      <c r="S271" s="275" t="s">
        <v>7568</v>
      </c>
      <c r="T271" s="260" t="s">
        <v>6779</v>
      </c>
      <c r="U271" s="276"/>
      <c r="V271" s="276" t="str">
        <f t="shared" si="4"/>
        <v>#REF!</v>
      </c>
      <c r="W271" s="277" t="s">
        <v>6611</v>
      </c>
      <c r="X271" s="276"/>
      <c r="Y271" s="285" t="s">
        <v>6612</v>
      </c>
      <c r="Z271" s="276"/>
      <c r="AA271" s="276"/>
      <c r="AB271" s="276"/>
      <c r="AC271" s="276"/>
      <c r="AD271" s="278" t="str">
        <f t="shared" si="59"/>
        <v>#REF!</v>
      </c>
      <c r="AE271" s="323"/>
      <c r="AF271" s="323"/>
      <c r="AG271" s="323"/>
    </row>
    <row r="272" ht="15.0" customHeight="1">
      <c r="A272" s="257">
        <v>607.0</v>
      </c>
      <c r="B272" s="258" t="s">
        <v>8295</v>
      </c>
      <c r="C272" s="259" t="s">
        <v>6941</v>
      </c>
      <c r="D272" s="260" t="s">
        <v>6569</v>
      </c>
      <c r="E272" s="260" t="s">
        <v>6602</v>
      </c>
      <c r="F272" s="260" t="s">
        <v>7668</v>
      </c>
      <c r="G272" s="260" t="s">
        <v>8296</v>
      </c>
      <c r="H272" s="260" t="s">
        <v>1605</v>
      </c>
      <c r="I272" s="260" t="s">
        <v>6605</v>
      </c>
      <c r="J272" s="260">
        <v>16.0</v>
      </c>
      <c r="K272" s="260">
        <v>11.0</v>
      </c>
      <c r="L272" s="350">
        <f t="shared" si="1"/>
        <v>5</v>
      </c>
      <c r="M272" s="270">
        <v>512.0</v>
      </c>
      <c r="N272" s="272">
        <v>512.0</v>
      </c>
      <c r="O272" s="272" t="str">
        <f t="shared" si="3"/>
        <v>#REF!</v>
      </c>
      <c r="P272" s="260" t="s">
        <v>8297</v>
      </c>
      <c r="Q272" s="257" t="s">
        <v>6578</v>
      </c>
      <c r="R272" s="260" t="s">
        <v>440</v>
      </c>
      <c r="S272" s="275" t="s">
        <v>8298</v>
      </c>
      <c r="T272" s="260" t="s">
        <v>8299</v>
      </c>
      <c r="U272" s="276"/>
      <c r="V272" s="276" t="str">
        <f t="shared" si="4"/>
        <v>#REF!</v>
      </c>
      <c r="W272" s="277" t="s">
        <v>6611</v>
      </c>
      <c r="X272" s="276"/>
      <c r="Y272" s="285" t="s">
        <v>6612</v>
      </c>
      <c r="Z272" s="276"/>
      <c r="AA272" s="276"/>
      <c r="AB272" s="276"/>
      <c r="AC272" s="276"/>
      <c r="AD272" s="278" t="str">
        <f t="shared" si="59"/>
        <v>#REF!</v>
      </c>
      <c r="AE272" s="278"/>
      <c r="AF272" s="278"/>
      <c r="AG272" s="278"/>
    </row>
    <row r="273" ht="15.0" customHeight="1">
      <c r="A273" s="257">
        <v>23.0</v>
      </c>
      <c r="B273" s="258" t="s">
        <v>3566</v>
      </c>
      <c r="C273" s="259" t="s">
        <v>3607</v>
      </c>
      <c r="D273" s="257" t="s">
        <v>6569</v>
      </c>
      <c r="E273" s="257" t="s">
        <v>6602</v>
      </c>
      <c r="F273" s="257" t="s">
        <v>6603</v>
      </c>
      <c r="G273" s="260" t="s">
        <v>8300</v>
      </c>
      <c r="H273" s="257" t="s">
        <v>1605</v>
      </c>
      <c r="I273" s="260" t="s">
        <v>6605</v>
      </c>
      <c r="J273" s="260">
        <v>16.0</v>
      </c>
      <c r="K273" s="260">
        <v>13.0</v>
      </c>
      <c r="L273" s="299">
        <f t="shared" si="1"/>
        <v>3</v>
      </c>
      <c r="M273" s="270">
        <f t="shared" ref="M273:M274" si="61">IF(J273=8,256,IF(J273=16,512,IF(J273=32,1024,IF(J273=4,124))))</f>
        <v>512</v>
      </c>
      <c r="N273" s="272">
        <v>680.0</v>
      </c>
      <c r="O273" s="272" t="str">
        <f t="shared" si="3"/>
        <v>#REF!</v>
      </c>
      <c r="P273" s="257" t="s">
        <v>8301</v>
      </c>
      <c r="Q273" s="257" t="s">
        <v>6535</v>
      </c>
      <c r="R273" s="260" t="s">
        <v>440</v>
      </c>
      <c r="S273" s="291" t="s">
        <v>6609</v>
      </c>
      <c r="T273" s="260" t="s">
        <v>6694</v>
      </c>
      <c r="U273" s="276"/>
      <c r="V273" s="276" t="str">
        <f t="shared" si="4"/>
        <v>#REF!</v>
      </c>
      <c r="W273" s="277" t="s">
        <v>6611</v>
      </c>
      <c r="X273" s="276"/>
      <c r="Y273" s="285" t="s">
        <v>6612</v>
      </c>
      <c r="Z273" s="276"/>
      <c r="AA273" s="276"/>
      <c r="AB273" s="276"/>
      <c r="AC273" s="276"/>
      <c r="AD273" s="278" t="str">
        <f t="shared" si="59"/>
        <v>#REF!</v>
      </c>
      <c r="AE273" s="278"/>
      <c r="AF273" s="278"/>
      <c r="AG273" s="278"/>
    </row>
    <row r="274" ht="15.0" customHeight="1">
      <c r="A274" s="257">
        <v>21.0</v>
      </c>
      <c r="B274" s="258" t="s">
        <v>8302</v>
      </c>
      <c r="C274" s="259" t="s">
        <v>3614</v>
      </c>
      <c r="D274" s="257" t="s">
        <v>6569</v>
      </c>
      <c r="E274" s="260" t="s">
        <v>6602</v>
      </c>
      <c r="F274" s="257" t="s">
        <v>6497</v>
      </c>
      <c r="G274" s="260" t="s">
        <v>8303</v>
      </c>
      <c r="H274" s="257" t="s">
        <v>6644</v>
      </c>
      <c r="I274" s="260" t="s">
        <v>6502</v>
      </c>
      <c r="J274" s="260">
        <v>8.0</v>
      </c>
      <c r="K274" s="260">
        <v>8.0</v>
      </c>
      <c r="L274" s="283">
        <f t="shared" si="1"/>
        <v>0</v>
      </c>
      <c r="M274" s="270">
        <f t="shared" si="61"/>
        <v>256</v>
      </c>
      <c r="N274" s="272">
        <v>496.0</v>
      </c>
      <c r="O274" s="272" t="str">
        <f t="shared" si="3"/>
        <v>#REF!</v>
      </c>
      <c r="P274" s="260" t="s">
        <v>8304</v>
      </c>
      <c r="Q274" s="257" t="s">
        <v>6535</v>
      </c>
      <c r="R274" s="260" t="s">
        <v>2343</v>
      </c>
      <c r="S274" s="275" t="s">
        <v>6609</v>
      </c>
      <c r="T274" s="260" t="s">
        <v>7062</v>
      </c>
      <c r="U274" s="276"/>
      <c r="V274" s="276" t="str">
        <f t="shared" si="4"/>
        <v>#REF!</v>
      </c>
      <c r="W274" s="277" t="s">
        <v>6658</v>
      </c>
      <c r="X274" s="276"/>
      <c r="Y274" s="285" t="s">
        <v>6683</v>
      </c>
      <c r="Z274" s="297" t="s">
        <v>8278</v>
      </c>
      <c r="AA274" s="298">
        <v>46031.0</v>
      </c>
      <c r="AB274" s="277" t="s">
        <v>8305</v>
      </c>
      <c r="AC274" s="297" t="s">
        <v>8306</v>
      </c>
      <c r="AD274" s="278"/>
      <c r="AE274" s="278"/>
      <c r="AF274" s="278"/>
      <c r="AG274" s="278"/>
    </row>
    <row r="275" ht="15.0" customHeight="1">
      <c r="A275" s="257">
        <v>499.0</v>
      </c>
      <c r="B275" s="258" t="s">
        <v>8307</v>
      </c>
      <c r="C275" s="259" t="s">
        <v>3862</v>
      </c>
      <c r="D275" s="260" t="s">
        <v>6569</v>
      </c>
      <c r="E275" s="260" t="s">
        <v>6570</v>
      </c>
      <c r="F275" s="260" t="s">
        <v>6992</v>
      </c>
      <c r="G275" s="260" t="s">
        <v>5627</v>
      </c>
      <c r="H275" s="260" t="s">
        <v>1605</v>
      </c>
      <c r="I275" s="260" t="s">
        <v>6605</v>
      </c>
      <c r="J275" s="260">
        <v>16.0</v>
      </c>
      <c r="K275" s="260">
        <v>11.0</v>
      </c>
      <c r="L275" s="350">
        <f t="shared" si="1"/>
        <v>5</v>
      </c>
      <c r="M275" s="270">
        <v>512.0</v>
      </c>
      <c r="N275" s="272">
        <v>512.0</v>
      </c>
      <c r="O275" s="272" t="str">
        <f t="shared" si="3"/>
        <v>#REF!</v>
      </c>
      <c r="P275" s="260" t="s">
        <v>8308</v>
      </c>
      <c r="Q275" s="257" t="s">
        <v>6535</v>
      </c>
      <c r="R275" s="260" t="s">
        <v>358</v>
      </c>
      <c r="S275" s="275" t="s">
        <v>6890</v>
      </c>
      <c r="T275" s="260" t="s">
        <v>6846</v>
      </c>
      <c r="U275" s="276"/>
      <c r="V275" s="276" t="str">
        <f t="shared" si="4"/>
        <v>#REF!</v>
      </c>
      <c r="W275" s="277" t="s">
        <v>6611</v>
      </c>
      <c r="X275" s="276"/>
      <c r="Y275" s="285" t="s">
        <v>6612</v>
      </c>
      <c r="Z275" s="276"/>
      <c r="AA275" s="276"/>
      <c r="AB275" s="276"/>
      <c r="AC275" s="276"/>
      <c r="AD275" s="278" t="str">
        <f t="shared" ref="AD275:AD284" si="62">VLOOKUP(B275,'Summary Improvement PM FOC'!BA:BF,6,0)</f>
        <v>#REF!</v>
      </c>
      <c r="AE275" s="278"/>
      <c r="AF275" s="278"/>
      <c r="AG275" s="278"/>
    </row>
    <row r="276" ht="15.0" customHeight="1">
      <c r="A276" s="257">
        <v>238.0</v>
      </c>
      <c r="B276" s="286" t="s">
        <v>8309</v>
      </c>
      <c r="C276" s="259" t="s">
        <v>2965</v>
      </c>
      <c r="D276" s="260" t="s">
        <v>6614</v>
      </c>
      <c r="E276" s="257" t="s">
        <v>6614</v>
      </c>
      <c r="F276" s="257" t="s">
        <v>6659</v>
      </c>
      <c r="G276" s="257" t="s">
        <v>8310</v>
      </c>
      <c r="H276" s="257" t="s">
        <v>1605</v>
      </c>
      <c r="I276" s="260" t="s">
        <v>6502</v>
      </c>
      <c r="J276" s="257">
        <v>16.0</v>
      </c>
      <c r="K276" s="257">
        <v>15.0</v>
      </c>
      <c r="L276" s="288">
        <f t="shared" si="1"/>
        <v>1</v>
      </c>
      <c r="M276" s="270">
        <f>IF(J276=8,256,IF(J276=16,512,IF(J276=32,1024,IF(J276=4,124))))</f>
        <v>512</v>
      </c>
      <c r="N276" s="287">
        <f>IFERROR(__xludf.DUMMYFUNCTION("vlookup(B276,IMPORTRANGE(""https://docs.google.com/spreadsheets/d/1bZVByh9r_TcDUVJKUPs-pmPVUS3tjRZJULNBLGlUjAE/edit#gid=320297363"",""DATA HC OLT!A2:c300""),2,0)"),456.0)</f>
        <v>456</v>
      </c>
      <c r="O276" s="272" t="str">
        <f t="shared" si="3"/>
        <v>#REF!</v>
      </c>
      <c r="P276" s="257" t="s">
        <v>8311</v>
      </c>
      <c r="Q276" s="257" t="s">
        <v>6535</v>
      </c>
      <c r="R276" s="260" t="s">
        <v>358</v>
      </c>
      <c r="S276" s="275" t="s">
        <v>6772</v>
      </c>
      <c r="T276" s="260" t="s">
        <v>8312</v>
      </c>
      <c r="U276" s="260" t="s">
        <v>6236</v>
      </c>
      <c r="V276" s="276" t="str">
        <f t="shared" si="4"/>
        <v>#REF!</v>
      </c>
      <c r="W276" s="277" t="s">
        <v>6611</v>
      </c>
      <c r="X276" s="260"/>
      <c r="Y276" s="285" t="s">
        <v>6612</v>
      </c>
      <c r="Z276" s="260"/>
      <c r="AA276" s="260"/>
      <c r="AB276" s="276"/>
      <c r="AC276" s="260"/>
      <c r="AD276" s="278" t="str">
        <f t="shared" si="62"/>
        <v>#REF!</v>
      </c>
      <c r="AE276" s="278"/>
      <c r="AF276" s="278"/>
      <c r="AG276" s="278"/>
    </row>
    <row r="277" ht="15.0" customHeight="1">
      <c r="A277" s="257">
        <v>299.0</v>
      </c>
      <c r="B277" s="258" t="s">
        <v>8313</v>
      </c>
      <c r="C277" s="259" t="s">
        <v>7082</v>
      </c>
      <c r="D277" s="304" t="s">
        <v>6495</v>
      </c>
      <c r="E277" s="260" t="s">
        <v>6495</v>
      </c>
      <c r="F277" s="260" t="s">
        <v>6709</v>
      </c>
      <c r="G277" s="260" t="s">
        <v>8314</v>
      </c>
      <c r="H277" s="260" t="s">
        <v>1605</v>
      </c>
      <c r="I277" s="257" t="s">
        <v>6502</v>
      </c>
      <c r="J277" s="260">
        <v>16.0</v>
      </c>
      <c r="K277" s="260">
        <v>16.0</v>
      </c>
      <c r="L277" s="283">
        <f t="shared" si="1"/>
        <v>0</v>
      </c>
      <c r="M277" s="270">
        <v>512.0</v>
      </c>
      <c r="N277" s="272">
        <v>480.0</v>
      </c>
      <c r="O277" s="272" t="str">
        <f t="shared" si="3"/>
        <v>#REF!</v>
      </c>
      <c r="P277" s="260" t="s">
        <v>8315</v>
      </c>
      <c r="Q277" s="257" t="s">
        <v>6578</v>
      </c>
      <c r="R277" s="260" t="s">
        <v>179</v>
      </c>
      <c r="S277" s="275" t="s">
        <v>6860</v>
      </c>
      <c r="T277" s="260" t="s">
        <v>6831</v>
      </c>
      <c r="U277" s="276"/>
      <c r="V277" s="276" t="str">
        <f t="shared" si="4"/>
        <v>#REF!</v>
      </c>
      <c r="W277" s="277"/>
      <c r="X277" s="276"/>
      <c r="Y277" s="276"/>
      <c r="Z277" s="276"/>
      <c r="AA277" s="276"/>
      <c r="AB277" s="276"/>
      <c r="AC277" s="276"/>
      <c r="AD277" s="278" t="str">
        <f t="shared" si="62"/>
        <v>#REF!</v>
      </c>
      <c r="AE277" s="278"/>
      <c r="AF277" s="278"/>
      <c r="AG277" s="278"/>
    </row>
    <row r="278" ht="15.0" customHeight="1">
      <c r="A278" s="257">
        <v>219.0</v>
      </c>
      <c r="B278" s="286" t="s">
        <v>8316</v>
      </c>
      <c r="C278" s="259" t="s">
        <v>2635</v>
      </c>
      <c r="D278" s="260" t="s">
        <v>6614</v>
      </c>
      <c r="E278" s="257" t="s">
        <v>6614</v>
      </c>
      <c r="F278" s="257" t="s">
        <v>6659</v>
      </c>
      <c r="G278" s="257" t="s">
        <v>8317</v>
      </c>
      <c r="H278" s="257" t="s">
        <v>1605</v>
      </c>
      <c r="I278" s="260" t="s">
        <v>6502</v>
      </c>
      <c r="J278" s="257">
        <v>16.0</v>
      </c>
      <c r="K278" s="257">
        <v>14.0</v>
      </c>
      <c r="L278" s="289">
        <f t="shared" si="1"/>
        <v>2</v>
      </c>
      <c r="M278" s="270">
        <f>IF(J278=8,256,IF(J278=16,512,IF(J278=32,1024,IF(J278=4,124))))</f>
        <v>512</v>
      </c>
      <c r="N278" s="287">
        <f>IFERROR(__xludf.DUMMYFUNCTION("vlookup(B278,IMPORTRANGE(""https://docs.google.com/spreadsheets/d/1bZVByh9r_TcDUVJKUPs-pmPVUS3tjRZJULNBLGlUjAE/edit#gid=320297363"",""DATA HC OLT!A2:c300""),2,0)"),536.0)</f>
        <v>536</v>
      </c>
      <c r="O278" s="272" t="str">
        <f t="shared" si="3"/>
        <v>#REF!</v>
      </c>
      <c r="P278" s="257" t="s">
        <v>8318</v>
      </c>
      <c r="Q278" s="257" t="s">
        <v>6535</v>
      </c>
      <c r="R278" s="260" t="s">
        <v>358</v>
      </c>
      <c r="S278" s="275" t="s">
        <v>8319</v>
      </c>
      <c r="T278" s="260" t="s">
        <v>6749</v>
      </c>
      <c r="U278" s="260" t="s">
        <v>6236</v>
      </c>
      <c r="V278" s="276" t="str">
        <f t="shared" si="4"/>
        <v>#REF!</v>
      </c>
      <c r="W278" s="277" t="s">
        <v>6611</v>
      </c>
      <c r="X278" s="260"/>
      <c r="Y278" s="285" t="s">
        <v>6612</v>
      </c>
      <c r="Z278" s="260"/>
      <c r="AA278" s="260"/>
      <c r="AB278" s="276"/>
      <c r="AC278" s="260"/>
      <c r="AD278" s="278" t="str">
        <f t="shared" si="62"/>
        <v>#REF!</v>
      </c>
      <c r="AE278" s="278"/>
      <c r="AF278" s="278"/>
      <c r="AG278" s="278"/>
    </row>
    <row r="279" ht="15.0" customHeight="1">
      <c r="A279" s="257">
        <v>278.0</v>
      </c>
      <c r="B279" s="286" t="s">
        <v>5871</v>
      </c>
      <c r="C279" s="295" t="s">
        <v>966</v>
      </c>
      <c r="D279" s="260" t="s">
        <v>6895</v>
      </c>
      <c r="E279" s="257" t="s">
        <v>6896</v>
      </c>
      <c r="F279" s="257" t="s">
        <v>6497</v>
      </c>
      <c r="G279" s="260" t="s">
        <v>8320</v>
      </c>
      <c r="H279" s="257" t="s">
        <v>6644</v>
      </c>
      <c r="I279" s="260" t="s">
        <v>6605</v>
      </c>
      <c r="J279" s="260">
        <v>8.0</v>
      </c>
      <c r="K279" s="260">
        <v>8.0</v>
      </c>
      <c r="L279" s="283">
        <f t="shared" si="1"/>
        <v>0</v>
      </c>
      <c r="M279" s="270">
        <v>512.0</v>
      </c>
      <c r="N279" s="272" t="str">
        <f>IFERROR(__xludf.DUMMYFUNCTION("IMPORTRANGE(""https://docs.google.com/spreadsheets/d/1Y5wVcQmoZrb4xD0Mx4i378E6T98EGxF9rgzWmzz2IKU/edit?usp=sharing"",""PIVOT HP HC!$B6:C6"")"),"#REF!")</f>
        <v>#REF!</v>
      </c>
      <c r="O279" s="272" t="str">
        <f t="shared" si="3"/>
        <v>#REF!</v>
      </c>
      <c r="P279" s="260" t="s">
        <v>8321</v>
      </c>
      <c r="Q279" s="257" t="s">
        <v>6535</v>
      </c>
      <c r="R279" s="260" t="s">
        <v>2343</v>
      </c>
      <c r="S279" s="275" t="s">
        <v>6899</v>
      </c>
      <c r="T279" s="260" t="s">
        <v>8322</v>
      </c>
      <c r="U279" s="276"/>
      <c r="V279" s="276" t="str">
        <f t="shared" si="4"/>
        <v>#REF!</v>
      </c>
      <c r="W279" s="277" t="s">
        <v>6611</v>
      </c>
      <c r="X279" s="276"/>
      <c r="Y279" s="285" t="s">
        <v>6612</v>
      </c>
      <c r="Z279" s="276"/>
      <c r="AA279" s="276"/>
      <c r="AB279" s="276"/>
      <c r="AC279" s="276"/>
      <c r="AD279" s="278" t="str">
        <f t="shared" si="62"/>
        <v>#REF!</v>
      </c>
      <c r="AE279" s="278"/>
      <c r="AF279" s="278"/>
      <c r="AG279" s="278"/>
    </row>
    <row r="280" ht="15.0" customHeight="1">
      <c r="A280" s="257">
        <v>296.0</v>
      </c>
      <c r="B280" s="258" t="s">
        <v>8323</v>
      </c>
      <c r="C280" s="259" t="s">
        <v>3017</v>
      </c>
      <c r="D280" s="257" t="s">
        <v>6569</v>
      </c>
      <c r="E280" s="260" t="s">
        <v>6570</v>
      </c>
      <c r="F280" s="260" t="s">
        <v>6709</v>
      </c>
      <c r="G280" s="260" t="s">
        <v>8324</v>
      </c>
      <c r="H280" s="260" t="s">
        <v>1605</v>
      </c>
      <c r="I280" s="260" t="s">
        <v>6605</v>
      </c>
      <c r="J280" s="260">
        <v>16.0</v>
      </c>
      <c r="K280" s="260">
        <v>15.0</v>
      </c>
      <c r="L280" s="288">
        <f t="shared" si="1"/>
        <v>1</v>
      </c>
      <c r="M280" s="270">
        <v>512.0</v>
      </c>
      <c r="N280" s="272">
        <v>480.0</v>
      </c>
      <c r="O280" s="272" t="str">
        <f t="shared" si="3"/>
        <v>#REF!</v>
      </c>
      <c r="P280" s="260" t="s">
        <v>8325</v>
      </c>
      <c r="Q280" s="257" t="s">
        <v>6578</v>
      </c>
      <c r="R280" s="260" t="s">
        <v>440</v>
      </c>
      <c r="S280" s="275" t="s">
        <v>6834</v>
      </c>
      <c r="T280" s="260" t="s">
        <v>8004</v>
      </c>
      <c r="U280" s="276"/>
      <c r="V280" s="276" t="str">
        <f t="shared" si="4"/>
        <v>#REF!</v>
      </c>
      <c r="W280" s="277" t="s">
        <v>6611</v>
      </c>
      <c r="X280" s="276"/>
      <c r="Y280" s="285" t="s">
        <v>6612</v>
      </c>
      <c r="Z280" s="276"/>
      <c r="AA280" s="276"/>
      <c r="AB280" s="276"/>
      <c r="AC280" s="276"/>
      <c r="AD280" s="278" t="str">
        <f t="shared" si="62"/>
        <v>#REF!</v>
      </c>
      <c r="AE280" s="278"/>
      <c r="AF280" s="278"/>
      <c r="AG280" s="278"/>
    </row>
    <row r="281" ht="15.0" customHeight="1">
      <c r="A281" s="257">
        <v>593.0</v>
      </c>
      <c r="B281" s="258" t="s">
        <v>8326</v>
      </c>
      <c r="C281" s="259" t="s">
        <v>1638</v>
      </c>
      <c r="D281" s="260" t="s">
        <v>6569</v>
      </c>
      <c r="E281" s="260" t="s">
        <v>6602</v>
      </c>
      <c r="F281" s="260" t="s">
        <v>7668</v>
      </c>
      <c r="G281" s="260" t="s">
        <v>8327</v>
      </c>
      <c r="H281" s="260" t="s">
        <v>1605</v>
      </c>
      <c r="I281" s="260" t="s">
        <v>6605</v>
      </c>
      <c r="J281" s="260">
        <v>16.0</v>
      </c>
      <c r="K281" s="260">
        <v>0.0</v>
      </c>
      <c r="L281" s="320">
        <f t="shared" si="1"/>
        <v>16</v>
      </c>
      <c r="M281" s="270">
        <v>512.0</v>
      </c>
      <c r="N281" s="272">
        <v>512.0</v>
      </c>
      <c r="O281" s="272" t="str">
        <f t="shared" si="3"/>
        <v>#REF!</v>
      </c>
      <c r="P281" s="260" t="s">
        <v>8328</v>
      </c>
      <c r="Q281" s="257" t="s">
        <v>6535</v>
      </c>
      <c r="R281" s="260" t="s">
        <v>440</v>
      </c>
      <c r="S281" s="275" t="s">
        <v>6876</v>
      </c>
      <c r="T281" s="260" t="s">
        <v>8329</v>
      </c>
      <c r="U281" s="276"/>
      <c r="V281" s="276" t="str">
        <f t="shared" si="4"/>
        <v>#REF!</v>
      </c>
      <c r="W281" s="277" t="s">
        <v>6611</v>
      </c>
      <c r="X281" s="276"/>
      <c r="Y281" s="285" t="s">
        <v>6612</v>
      </c>
      <c r="Z281" s="276"/>
      <c r="AA281" s="276"/>
      <c r="AB281" s="276"/>
      <c r="AC281" s="276"/>
      <c r="AD281" s="278" t="str">
        <f t="shared" si="62"/>
        <v>#REF!</v>
      </c>
      <c r="AE281" s="278"/>
      <c r="AF281" s="278"/>
      <c r="AG281" s="278"/>
    </row>
    <row r="282" ht="15.0" customHeight="1">
      <c r="A282" s="257">
        <v>234.0</v>
      </c>
      <c r="B282" s="258" t="s">
        <v>8330</v>
      </c>
      <c r="C282" s="259" t="s">
        <v>916</v>
      </c>
      <c r="D282" s="257" t="s">
        <v>6569</v>
      </c>
      <c r="E282" s="257" t="s">
        <v>6602</v>
      </c>
      <c r="F282" s="257" t="s">
        <v>6659</v>
      </c>
      <c r="G282" s="257" t="s">
        <v>8331</v>
      </c>
      <c r="H282" s="257" t="s">
        <v>1605</v>
      </c>
      <c r="I282" s="260" t="s">
        <v>6605</v>
      </c>
      <c r="J282" s="257">
        <v>16.0</v>
      </c>
      <c r="K282" s="257">
        <v>15.0</v>
      </c>
      <c r="L282" s="288">
        <f t="shared" si="1"/>
        <v>1</v>
      </c>
      <c r="M282" s="270">
        <f>IF(J282=8,256,IF(J282=16,512,IF(J282=32,1024,IF(J282=4,124))))</f>
        <v>512</v>
      </c>
      <c r="N282" s="272">
        <v>512.0</v>
      </c>
      <c r="O282" s="272" t="str">
        <f t="shared" si="3"/>
        <v>#REF!</v>
      </c>
      <c r="P282" s="257" t="s">
        <v>8332</v>
      </c>
      <c r="Q282" s="257" t="s">
        <v>6578</v>
      </c>
      <c r="R282" s="260" t="s">
        <v>1641</v>
      </c>
      <c r="S282" s="275" t="s">
        <v>7962</v>
      </c>
      <c r="T282" s="260" t="s">
        <v>6694</v>
      </c>
      <c r="U282" s="290"/>
      <c r="V282" s="276" t="str">
        <f t="shared" si="4"/>
        <v>#REF!</v>
      </c>
      <c r="W282" s="277" t="s">
        <v>6611</v>
      </c>
      <c r="X282" s="290"/>
      <c r="Y282" s="285" t="s">
        <v>6612</v>
      </c>
      <c r="Z282" s="290"/>
      <c r="AA282" s="290"/>
      <c r="AB282" s="276"/>
      <c r="AC282" s="290"/>
      <c r="AD282" s="278" t="str">
        <f t="shared" si="62"/>
        <v>#REF!</v>
      </c>
      <c r="AE282" s="278"/>
      <c r="AF282" s="278"/>
      <c r="AG282" s="278"/>
    </row>
    <row r="283" ht="15.0" customHeight="1">
      <c r="A283" s="257">
        <v>284.0</v>
      </c>
      <c r="B283" s="286" t="s">
        <v>8333</v>
      </c>
      <c r="C283" s="259" t="s">
        <v>7016</v>
      </c>
      <c r="D283" s="260" t="s">
        <v>6895</v>
      </c>
      <c r="E283" s="260" t="s">
        <v>6895</v>
      </c>
      <c r="F283" s="260" t="s">
        <v>6709</v>
      </c>
      <c r="G283" s="260" t="s">
        <v>8334</v>
      </c>
      <c r="H283" s="257" t="s">
        <v>1605</v>
      </c>
      <c r="I283" s="260" t="s">
        <v>6502</v>
      </c>
      <c r="J283" s="260">
        <v>16.0</v>
      </c>
      <c r="K283" s="260">
        <v>16.0</v>
      </c>
      <c r="L283" s="283">
        <f t="shared" si="1"/>
        <v>0</v>
      </c>
      <c r="M283" s="270">
        <v>512.0</v>
      </c>
      <c r="N283" s="272" t="str">
        <f>IFERROR(__xludf.DUMMYFUNCTION("IMPORTRANGE(""https://docs.google.com/spreadsheets/d/1Y5wVcQmoZrb4xD0Mx4i378E6T98EGxF9rgzWmzz2IKU/edit?usp=sharing"",""PIVOT HP HC!$B46:C46"")"),"#REF!")</f>
        <v>#REF!</v>
      </c>
      <c r="O283" s="272" t="str">
        <f t="shared" si="3"/>
        <v>#REF!</v>
      </c>
      <c r="P283" s="260" t="s">
        <v>8335</v>
      </c>
      <c r="Q283" s="257" t="s">
        <v>6578</v>
      </c>
      <c r="R283" s="260" t="s">
        <v>1641</v>
      </c>
      <c r="S283" s="275" t="s">
        <v>7020</v>
      </c>
      <c r="T283" s="260" t="s">
        <v>6622</v>
      </c>
      <c r="U283" s="276"/>
      <c r="V283" s="276" t="str">
        <f t="shared" si="4"/>
        <v>#REF!</v>
      </c>
      <c r="W283" s="277"/>
      <c r="X283" s="276"/>
      <c r="Y283" s="276"/>
      <c r="Z283" s="276"/>
      <c r="AA283" s="276"/>
      <c r="AB283" s="276"/>
      <c r="AC283" s="276"/>
      <c r="AD283" s="278" t="str">
        <f t="shared" si="62"/>
        <v>#REF!</v>
      </c>
      <c r="AE283" s="278"/>
      <c r="AF283" s="278"/>
      <c r="AG283" s="278"/>
    </row>
    <row r="284" ht="15.0" customHeight="1">
      <c r="A284" s="257">
        <v>406.0</v>
      </c>
      <c r="B284" s="258" t="s">
        <v>8336</v>
      </c>
      <c r="C284" s="259" t="s">
        <v>2760</v>
      </c>
      <c r="D284" s="260" t="s">
        <v>6895</v>
      </c>
      <c r="E284" s="260" t="s">
        <v>6896</v>
      </c>
      <c r="F284" s="260" t="s">
        <v>6992</v>
      </c>
      <c r="G284" s="260" t="s">
        <v>8337</v>
      </c>
      <c r="H284" s="260" t="s">
        <v>1605</v>
      </c>
      <c r="I284" s="260" t="s">
        <v>6502</v>
      </c>
      <c r="J284" s="260">
        <v>16.0</v>
      </c>
      <c r="K284" s="260">
        <v>15.0</v>
      </c>
      <c r="L284" s="288">
        <f t="shared" si="1"/>
        <v>1</v>
      </c>
      <c r="M284" s="270">
        <v>512.0</v>
      </c>
      <c r="N284" s="270" t="str">
        <f>IFERROR(__xludf.DUMMYFUNCTION("IMPORTRANGE(""https://docs.google.com/spreadsheets/d/1Y5wVcQmoZrb4xD0Mx4i378E6T98EGxF9rgzWmzz2IKU/edit?usp=sharing"",""PIVOT HP HC!$B77:C77"")"),"#REF!")</f>
        <v>#REF!</v>
      </c>
      <c r="O284" s="272" t="str">
        <f t="shared" si="3"/>
        <v>#REF!</v>
      </c>
      <c r="P284" s="260" t="s">
        <v>8338</v>
      </c>
      <c r="Q284" s="257" t="s">
        <v>6535</v>
      </c>
      <c r="R284" s="260" t="s">
        <v>358</v>
      </c>
      <c r="S284" s="275" t="s">
        <v>8339</v>
      </c>
      <c r="T284" s="260" t="s">
        <v>6627</v>
      </c>
      <c r="U284" s="276"/>
      <c r="V284" s="276" t="str">
        <f t="shared" si="4"/>
        <v>#REF!</v>
      </c>
      <c r="W284" s="277" t="s">
        <v>6611</v>
      </c>
      <c r="X284" s="276"/>
      <c r="Y284" s="285" t="s">
        <v>6612</v>
      </c>
      <c r="Z284" s="276"/>
      <c r="AA284" s="276"/>
      <c r="AB284" s="276"/>
      <c r="AC284" s="276"/>
      <c r="AD284" s="278" t="str">
        <f t="shared" si="62"/>
        <v>#REF!</v>
      </c>
      <c r="AE284" s="278"/>
      <c r="AF284" s="278"/>
      <c r="AG284" s="278"/>
    </row>
    <row r="285" ht="15.0" customHeight="1">
      <c r="A285" s="257">
        <v>476.0</v>
      </c>
      <c r="B285" s="310" t="s">
        <v>8340</v>
      </c>
      <c r="C285" s="317" t="s">
        <v>3767</v>
      </c>
      <c r="D285" s="260" t="s">
        <v>6495</v>
      </c>
      <c r="E285" s="260" t="s">
        <v>6690</v>
      </c>
      <c r="F285" s="260" t="s">
        <v>6497</v>
      </c>
      <c r="G285" s="260" t="s">
        <v>8341</v>
      </c>
      <c r="H285" s="260" t="s">
        <v>7122</v>
      </c>
      <c r="I285" s="260" t="s">
        <v>6605</v>
      </c>
      <c r="J285" s="260">
        <v>8.0</v>
      </c>
      <c r="K285" s="260">
        <v>8.0</v>
      </c>
      <c r="L285" s="283">
        <f t="shared" si="1"/>
        <v>0</v>
      </c>
      <c r="M285" s="270">
        <v>256.0</v>
      </c>
      <c r="N285" s="270">
        <v>280.0</v>
      </c>
      <c r="O285" s="272" t="str">
        <f t="shared" si="3"/>
        <v>#REF!</v>
      </c>
      <c r="P285" s="260" t="s">
        <v>8342</v>
      </c>
      <c r="Q285" s="257" t="s">
        <v>6535</v>
      </c>
      <c r="R285" s="260" t="s">
        <v>2343</v>
      </c>
      <c r="S285" s="275" t="s">
        <v>6693</v>
      </c>
      <c r="T285" s="260" t="s">
        <v>7044</v>
      </c>
      <c r="U285" s="276"/>
      <c r="V285" s="276" t="str">
        <f t="shared" si="4"/>
        <v>#REF!</v>
      </c>
      <c r="W285" s="277" t="s">
        <v>6611</v>
      </c>
      <c r="X285" s="276"/>
      <c r="Y285" s="285" t="s">
        <v>6683</v>
      </c>
      <c r="Z285" s="277" t="s">
        <v>6684</v>
      </c>
      <c r="AA285" s="276"/>
      <c r="AB285" s="277" t="s">
        <v>8343</v>
      </c>
      <c r="AC285" s="277" t="s">
        <v>8344</v>
      </c>
      <c r="AD285" s="294" t="s">
        <v>8345</v>
      </c>
      <c r="AE285" s="278"/>
      <c r="AF285" s="278"/>
      <c r="AG285" s="278"/>
    </row>
    <row r="286" ht="15.0" customHeight="1">
      <c r="A286" s="257">
        <v>31.0</v>
      </c>
      <c r="B286" s="258" t="s">
        <v>8346</v>
      </c>
      <c r="C286" s="259" t="s">
        <v>8347</v>
      </c>
      <c r="D286" s="257" t="s">
        <v>6569</v>
      </c>
      <c r="E286" s="257" t="s">
        <v>6569</v>
      </c>
      <c r="F286" s="257" t="s">
        <v>6497</v>
      </c>
      <c r="G286" s="260" t="s">
        <v>8348</v>
      </c>
      <c r="H286" s="257" t="s">
        <v>6631</v>
      </c>
      <c r="I286" s="260" t="s">
        <v>6502</v>
      </c>
      <c r="J286" s="260">
        <v>16.0</v>
      </c>
      <c r="K286" s="260">
        <v>4.0</v>
      </c>
      <c r="L286" s="281">
        <f t="shared" si="1"/>
        <v>12</v>
      </c>
      <c r="M286" s="270">
        <f t="shared" ref="M286:M288" si="63">IF(J286=8,256,IF(J286=16,512,IF(J286=32,1024,IF(J286=4,124))))</f>
        <v>512</v>
      </c>
      <c r="N286" s="272">
        <v>180.0</v>
      </c>
      <c r="O286" s="272" t="str">
        <f t="shared" si="3"/>
        <v>#REF!</v>
      </c>
      <c r="P286" s="257" t="s">
        <v>8349</v>
      </c>
      <c r="Q286" s="257" t="s">
        <v>6578</v>
      </c>
      <c r="R286" s="260" t="s">
        <v>150</v>
      </c>
      <c r="S286" s="275" t="s">
        <v>8350</v>
      </c>
      <c r="T286" s="260" t="s">
        <v>7044</v>
      </c>
      <c r="U286" s="276"/>
      <c r="V286" s="276" t="str">
        <f t="shared" si="4"/>
        <v>#REF!</v>
      </c>
      <c r="W286" s="277"/>
      <c r="X286" s="276"/>
      <c r="Y286" s="276"/>
      <c r="Z286" s="276"/>
      <c r="AA286" s="276"/>
      <c r="AB286" s="276"/>
      <c r="AC286" s="276"/>
      <c r="AD286" s="278" t="str">
        <f>VLOOKUP(B286,'Summary Improvement PM FOC'!BA:BF,6,0)</f>
        <v>#REF!</v>
      </c>
      <c r="AE286" s="278"/>
      <c r="AF286" s="278"/>
      <c r="AG286" s="278"/>
    </row>
    <row r="287" ht="15.0" customHeight="1">
      <c r="A287" s="257">
        <v>197.0</v>
      </c>
      <c r="B287" s="286" t="s">
        <v>6000</v>
      </c>
      <c r="C287" s="259" t="s">
        <v>3276</v>
      </c>
      <c r="D287" s="260" t="s">
        <v>6614</v>
      </c>
      <c r="E287" s="257" t="s">
        <v>6714</v>
      </c>
      <c r="F287" s="257" t="s">
        <v>6664</v>
      </c>
      <c r="G287" s="257" t="s">
        <v>8352</v>
      </c>
      <c r="H287" s="257" t="s">
        <v>1605</v>
      </c>
      <c r="I287" s="260" t="s">
        <v>6502</v>
      </c>
      <c r="J287" s="260">
        <v>16.0</v>
      </c>
      <c r="K287" s="260">
        <v>15.0</v>
      </c>
      <c r="L287" s="288">
        <f t="shared" si="1"/>
        <v>1</v>
      </c>
      <c r="M287" s="270">
        <f t="shared" si="63"/>
        <v>512</v>
      </c>
      <c r="N287" s="287">
        <f>IFERROR(__xludf.DUMMYFUNCTION("vlookup(B287,IMPORTRANGE(""https://docs.google.com/spreadsheets/d/1bZVByh9r_TcDUVJKUPs-pmPVUS3tjRZJULNBLGlUjAE/edit#gid=320297363"",""DATA HC OLT!A2:c300""),2,0)"),480.0)</f>
        <v>480</v>
      </c>
      <c r="O287" s="272" t="str">
        <f t="shared" si="3"/>
        <v>#REF!</v>
      </c>
      <c r="P287" s="257" t="s">
        <v>8356</v>
      </c>
      <c r="Q287" s="257" t="s">
        <v>6535</v>
      </c>
      <c r="R287" s="260" t="s">
        <v>358</v>
      </c>
      <c r="S287" s="275" t="s">
        <v>7116</v>
      </c>
      <c r="T287" s="260" t="s">
        <v>6622</v>
      </c>
      <c r="U287" s="260" t="s">
        <v>6236</v>
      </c>
      <c r="V287" s="276" t="str">
        <f t="shared" si="4"/>
        <v>#REF!</v>
      </c>
      <c r="W287" s="277" t="s">
        <v>6658</v>
      </c>
      <c r="X287" s="260"/>
      <c r="Y287" s="285" t="s">
        <v>6612</v>
      </c>
      <c r="Z287" s="260"/>
      <c r="AA287" s="293"/>
      <c r="AB287" s="276"/>
      <c r="AC287" s="275"/>
      <c r="AD287" s="278"/>
      <c r="AE287" s="360"/>
      <c r="AF287" s="360"/>
      <c r="AG287" s="360"/>
    </row>
    <row r="288" ht="15.0" customHeight="1">
      <c r="A288" s="257">
        <v>33.0</v>
      </c>
      <c r="B288" s="286" t="s">
        <v>8358</v>
      </c>
      <c r="C288" s="259" t="s">
        <v>1852</v>
      </c>
      <c r="D288" s="260" t="s">
        <v>6614</v>
      </c>
      <c r="E288" s="257" t="s">
        <v>8240</v>
      </c>
      <c r="F288" s="257" t="s">
        <v>6497</v>
      </c>
      <c r="G288" s="260" t="s">
        <v>8241</v>
      </c>
      <c r="H288" s="257" t="s">
        <v>6644</v>
      </c>
      <c r="I288" s="260" t="s">
        <v>6605</v>
      </c>
      <c r="J288" s="260">
        <v>8.0</v>
      </c>
      <c r="K288" s="260">
        <v>4.0</v>
      </c>
      <c r="L288" s="330">
        <f t="shared" si="1"/>
        <v>4</v>
      </c>
      <c r="M288" s="270">
        <f t="shared" si="63"/>
        <v>256</v>
      </c>
      <c r="N288" s="287">
        <f>IFERROR(__xludf.DUMMYFUNCTION("vlookup(B288,IMPORTRANGE(""https://docs.google.com/spreadsheets/d/1bZVByh9r_TcDUVJKUPs-pmPVUS3tjRZJULNBLGlUjAE/edit#gid=320297363"",""DATA HC OLT!A2:c300""),2,0)"),296.0)</f>
        <v>296</v>
      </c>
      <c r="O288" s="272" t="str">
        <f t="shared" si="3"/>
        <v>#REF!</v>
      </c>
      <c r="P288" s="257" t="s">
        <v>8360</v>
      </c>
      <c r="Q288" s="257" t="s">
        <v>6535</v>
      </c>
      <c r="R288" s="260" t="s">
        <v>2343</v>
      </c>
      <c r="S288" s="275" t="s">
        <v>7391</v>
      </c>
      <c r="T288" s="260" t="s">
        <v>6885</v>
      </c>
      <c r="U288" s="276"/>
      <c r="V288" s="276" t="str">
        <f t="shared" si="4"/>
        <v>#REF!</v>
      </c>
      <c r="W288" s="277" t="s">
        <v>6611</v>
      </c>
      <c r="X288" s="276"/>
      <c r="Y288" s="285" t="s">
        <v>6612</v>
      </c>
      <c r="Z288" s="276"/>
      <c r="AA288" s="276"/>
      <c r="AB288" s="276"/>
      <c r="AC288" s="276"/>
      <c r="AD288" s="278" t="str">
        <f t="shared" ref="AD288:AD291" si="64">VLOOKUP(B288,'Summary Improvement PM FOC'!BA:BF,6,0)</f>
        <v>#REF!</v>
      </c>
      <c r="AE288" s="360"/>
      <c r="AF288" s="360"/>
      <c r="AG288" s="360"/>
    </row>
    <row r="289" ht="15.0" customHeight="1">
      <c r="A289" s="257">
        <v>492.0</v>
      </c>
      <c r="B289" s="310" t="s">
        <v>8362</v>
      </c>
      <c r="C289" s="317" t="s">
        <v>3850</v>
      </c>
      <c r="D289" s="260" t="s">
        <v>6495</v>
      </c>
      <c r="E289" s="260" t="s">
        <v>6678</v>
      </c>
      <c r="F289" s="260" t="s">
        <v>6992</v>
      </c>
      <c r="G289" s="260" t="s">
        <v>8364</v>
      </c>
      <c r="H289" s="260" t="s">
        <v>1605</v>
      </c>
      <c r="I289" s="257" t="s">
        <v>6502</v>
      </c>
      <c r="J289" s="260">
        <v>16.0</v>
      </c>
      <c r="K289" s="260">
        <v>14.0</v>
      </c>
      <c r="L289" s="289">
        <f t="shared" si="1"/>
        <v>2</v>
      </c>
      <c r="M289" s="270">
        <v>512.0</v>
      </c>
      <c r="N289" s="270">
        <v>512.0</v>
      </c>
      <c r="O289" s="272" t="str">
        <f t="shared" si="3"/>
        <v>#REF!</v>
      </c>
      <c r="P289" s="260" t="s">
        <v>8365</v>
      </c>
      <c r="Q289" s="257" t="s">
        <v>6535</v>
      </c>
      <c r="R289" s="260" t="s">
        <v>358</v>
      </c>
      <c r="S289" s="275" t="s">
        <v>6681</v>
      </c>
      <c r="T289" s="260" t="s">
        <v>8260</v>
      </c>
      <c r="U289" s="276"/>
      <c r="V289" s="276" t="str">
        <f t="shared" si="4"/>
        <v>#REF!</v>
      </c>
      <c r="W289" s="277" t="s">
        <v>6611</v>
      </c>
      <c r="X289" s="276"/>
      <c r="Y289" s="285" t="s">
        <v>6612</v>
      </c>
      <c r="Z289" s="276"/>
      <c r="AA289" s="276"/>
      <c r="AB289" s="276"/>
      <c r="AC289" s="276"/>
      <c r="AD289" s="278" t="str">
        <f t="shared" si="64"/>
        <v>#REF!</v>
      </c>
      <c r="AE289" s="362"/>
      <c r="AF289" s="362"/>
      <c r="AG289" s="362"/>
    </row>
    <row r="290" ht="15.0" customHeight="1">
      <c r="A290" s="257">
        <v>294.0</v>
      </c>
      <c r="B290" s="286" t="s">
        <v>8366</v>
      </c>
      <c r="C290" s="295" t="s">
        <v>7082</v>
      </c>
      <c r="D290" s="304" t="s">
        <v>6495</v>
      </c>
      <c r="E290" s="260" t="s">
        <v>6495</v>
      </c>
      <c r="F290" s="260" t="s">
        <v>6709</v>
      </c>
      <c r="G290" s="304" t="s">
        <v>8367</v>
      </c>
      <c r="H290" s="304" t="s">
        <v>1605</v>
      </c>
      <c r="I290" s="257" t="s">
        <v>6502</v>
      </c>
      <c r="J290" s="304">
        <v>16.0</v>
      </c>
      <c r="K290" s="304">
        <v>15.0</v>
      </c>
      <c r="L290" s="288">
        <f t="shared" si="1"/>
        <v>1</v>
      </c>
      <c r="M290" s="270">
        <v>512.0</v>
      </c>
      <c r="N290" s="272">
        <v>488.0</v>
      </c>
      <c r="O290" s="272" t="str">
        <f t="shared" si="3"/>
        <v>#REF!</v>
      </c>
      <c r="P290" s="304" t="s">
        <v>8369</v>
      </c>
      <c r="Q290" s="257" t="s">
        <v>6578</v>
      </c>
      <c r="R290" s="260" t="s">
        <v>179</v>
      </c>
      <c r="S290" s="305" t="s">
        <v>7098</v>
      </c>
      <c r="T290" s="304" t="s">
        <v>6627</v>
      </c>
      <c r="U290" s="306"/>
      <c r="V290" s="276" t="str">
        <f t="shared" si="4"/>
        <v>#REF!</v>
      </c>
      <c r="W290" s="277"/>
      <c r="X290" s="306"/>
      <c r="Y290" s="306"/>
      <c r="Z290" s="306"/>
      <c r="AA290" s="306"/>
      <c r="AB290" s="276"/>
      <c r="AC290" s="306"/>
      <c r="AD290" s="278" t="str">
        <f t="shared" si="64"/>
        <v>#REF!</v>
      </c>
      <c r="AE290" s="360"/>
      <c r="AF290" s="360"/>
      <c r="AG290" s="360"/>
    </row>
    <row r="291" ht="15.0" customHeight="1">
      <c r="A291" s="257">
        <v>370.0</v>
      </c>
      <c r="B291" s="258" t="s">
        <v>2971</v>
      </c>
      <c r="C291" s="259" t="s">
        <v>2974</v>
      </c>
      <c r="D291" s="260" t="s">
        <v>6895</v>
      </c>
      <c r="E291" s="260" t="s">
        <v>6896</v>
      </c>
      <c r="F291" s="257" t="s">
        <v>6497</v>
      </c>
      <c r="G291" s="260" t="s">
        <v>8372</v>
      </c>
      <c r="H291" s="260" t="s">
        <v>6644</v>
      </c>
      <c r="I291" s="260" t="s">
        <v>6605</v>
      </c>
      <c r="J291" s="260">
        <v>8.0</v>
      </c>
      <c r="K291" s="260">
        <v>8.0</v>
      </c>
      <c r="L291" s="283">
        <f t="shared" si="1"/>
        <v>0</v>
      </c>
      <c r="M291" s="270">
        <v>256.0</v>
      </c>
      <c r="N291" s="270" t="str">
        <f>IFERROR(__xludf.DUMMYFUNCTION("IMPORTRANGE(""https://docs.google.com/spreadsheets/d/1Y5wVcQmoZrb4xD0Mx4i378E6T98EGxF9rgzWmzz2IKU/edit?usp=sharing"",""PIVOT HP HC!$B105:C105"")"),"#REF!")</f>
        <v>#REF!</v>
      </c>
      <c r="O291" s="272" t="str">
        <f t="shared" si="3"/>
        <v>#REF!</v>
      </c>
      <c r="P291" s="260" t="s">
        <v>8373</v>
      </c>
      <c r="Q291" s="311" t="s">
        <v>6535</v>
      </c>
      <c r="R291" s="260" t="s">
        <v>2343</v>
      </c>
      <c r="S291" s="275" t="s">
        <v>6899</v>
      </c>
      <c r="T291" s="260" t="s">
        <v>8374</v>
      </c>
      <c r="U291" s="276"/>
      <c r="V291" s="276" t="str">
        <f t="shared" si="4"/>
        <v>#REF!</v>
      </c>
      <c r="W291" s="277" t="s">
        <v>6611</v>
      </c>
      <c r="X291" s="276"/>
      <c r="Y291" s="285" t="s">
        <v>6683</v>
      </c>
      <c r="Z291" s="277" t="s">
        <v>8375</v>
      </c>
      <c r="AA291" s="276"/>
      <c r="AB291" s="276"/>
      <c r="AC291" s="276"/>
      <c r="AD291" s="278" t="str">
        <f t="shared" si="64"/>
        <v>#REF!</v>
      </c>
      <c r="AE291" s="360"/>
      <c r="AF291" s="360"/>
      <c r="AG291" s="360"/>
    </row>
    <row r="292" ht="15.0" customHeight="1">
      <c r="A292" s="257">
        <v>510.0</v>
      </c>
      <c r="B292" s="310" t="s">
        <v>8376</v>
      </c>
      <c r="C292" s="317" t="s">
        <v>3694</v>
      </c>
      <c r="D292" s="260" t="s">
        <v>6495</v>
      </c>
      <c r="E292" s="260" t="s">
        <v>6678</v>
      </c>
      <c r="F292" s="260" t="s">
        <v>6497</v>
      </c>
      <c r="G292" s="260" t="s">
        <v>8378</v>
      </c>
      <c r="H292" s="260" t="s">
        <v>6500</v>
      </c>
      <c r="I292" s="260" t="s">
        <v>6605</v>
      </c>
      <c r="J292" s="260">
        <v>16.0</v>
      </c>
      <c r="K292" s="260">
        <v>16.0</v>
      </c>
      <c r="L292" s="283">
        <f t="shared" si="1"/>
        <v>0</v>
      </c>
      <c r="M292" s="284">
        <v>512.0</v>
      </c>
      <c r="N292" s="270">
        <v>512.0</v>
      </c>
      <c r="O292" s="272" t="str">
        <f t="shared" si="3"/>
        <v>#REF!</v>
      </c>
      <c r="P292" s="260" t="s">
        <v>8379</v>
      </c>
      <c r="Q292" s="257" t="s">
        <v>6535</v>
      </c>
      <c r="R292" s="260" t="s">
        <v>440</v>
      </c>
      <c r="S292" s="275" t="s">
        <v>6681</v>
      </c>
      <c r="T292" s="260" t="s">
        <v>8380</v>
      </c>
      <c r="U292" s="276"/>
      <c r="V292" s="276" t="str">
        <f t="shared" si="4"/>
        <v>#REF!</v>
      </c>
      <c r="W292" s="277" t="s">
        <v>6611</v>
      </c>
      <c r="X292" s="276"/>
      <c r="Y292" s="285" t="s">
        <v>6683</v>
      </c>
      <c r="Z292" s="277" t="s">
        <v>6684</v>
      </c>
      <c r="AA292" s="276"/>
      <c r="AB292" s="277" t="s">
        <v>8382</v>
      </c>
      <c r="AC292" s="277" t="s">
        <v>8344</v>
      </c>
      <c r="AD292" s="294" t="s">
        <v>8383</v>
      </c>
      <c r="AE292" s="360"/>
      <c r="AF292" s="360"/>
      <c r="AG292" s="360"/>
    </row>
    <row r="293" ht="15.0" customHeight="1">
      <c r="A293" s="257">
        <v>205.0</v>
      </c>
      <c r="B293" s="258" t="s">
        <v>8385</v>
      </c>
      <c r="C293" s="259" t="s">
        <v>2991</v>
      </c>
      <c r="D293" s="257" t="s">
        <v>6495</v>
      </c>
      <c r="E293" s="257" t="s">
        <v>6862</v>
      </c>
      <c r="F293" s="257" t="s">
        <v>6664</v>
      </c>
      <c r="G293" s="257" t="s">
        <v>8386</v>
      </c>
      <c r="H293" s="257" t="s">
        <v>1605</v>
      </c>
      <c r="I293" s="257" t="s">
        <v>6502</v>
      </c>
      <c r="J293" s="260">
        <v>16.0</v>
      </c>
      <c r="K293" s="260">
        <v>16.0</v>
      </c>
      <c r="L293" s="283">
        <f t="shared" si="1"/>
        <v>0</v>
      </c>
      <c r="M293" s="270">
        <f t="shared" ref="M293:M294" si="65">IF(J293=8,256,IF(J293=16,512,IF(J293=32,1024,IF(J293=4,124))))</f>
        <v>512</v>
      </c>
      <c r="N293" s="272">
        <v>520.0</v>
      </c>
      <c r="O293" s="272" t="str">
        <f t="shared" si="3"/>
        <v>#REF!</v>
      </c>
      <c r="P293" s="257" t="s">
        <v>8389</v>
      </c>
      <c r="Q293" s="257" t="s">
        <v>6535</v>
      </c>
      <c r="R293" s="260" t="s">
        <v>358</v>
      </c>
      <c r="S293" s="275" t="s">
        <v>8390</v>
      </c>
      <c r="T293" s="260" t="s">
        <v>6580</v>
      </c>
      <c r="U293" s="290"/>
      <c r="V293" s="276" t="str">
        <f t="shared" si="4"/>
        <v>#REF!</v>
      </c>
      <c r="W293" s="277" t="s">
        <v>6611</v>
      </c>
      <c r="X293" s="290"/>
      <c r="Y293" s="285" t="s">
        <v>6612</v>
      </c>
      <c r="Z293" s="290"/>
      <c r="AA293" s="290"/>
      <c r="AB293" s="276"/>
      <c r="AC293" s="290"/>
      <c r="AD293" s="278" t="str">
        <f t="shared" ref="AD293:AD325" si="66">VLOOKUP(B293,'Summary Improvement PM FOC'!BA:BF,6,0)</f>
        <v>#REF!</v>
      </c>
      <c r="AE293" s="360"/>
      <c r="AF293" s="360"/>
      <c r="AG293" s="360"/>
    </row>
    <row r="294" ht="15.0" customHeight="1">
      <c r="A294" s="257">
        <v>183.0</v>
      </c>
      <c r="B294" s="258" t="s">
        <v>8392</v>
      </c>
      <c r="C294" s="259" t="s">
        <v>3103</v>
      </c>
      <c r="D294" s="257" t="s">
        <v>6495</v>
      </c>
      <c r="E294" s="257" t="s">
        <v>6862</v>
      </c>
      <c r="F294" s="257" t="s">
        <v>6664</v>
      </c>
      <c r="G294" s="260" t="s">
        <v>8393</v>
      </c>
      <c r="H294" s="257" t="s">
        <v>1605</v>
      </c>
      <c r="I294" s="257" t="s">
        <v>6502</v>
      </c>
      <c r="J294" s="260">
        <v>16.0</v>
      </c>
      <c r="K294" s="260">
        <v>16.0</v>
      </c>
      <c r="L294" s="283">
        <f t="shared" si="1"/>
        <v>0</v>
      </c>
      <c r="M294" s="270">
        <f t="shared" si="65"/>
        <v>512</v>
      </c>
      <c r="N294" s="272">
        <v>480.0</v>
      </c>
      <c r="O294" s="272" t="str">
        <f t="shared" si="3"/>
        <v>#REF!</v>
      </c>
      <c r="P294" s="257" t="s">
        <v>8394</v>
      </c>
      <c r="Q294" s="257" t="s">
        <v>6535</v>
      </c>
      <c r="R294" s="260" t="s">
        <v>358</v>
      </c>
      <c r="S294" s="275" t="s">
        <v>6865</v>
      </c>
      <c r="T294" s="260" t="s">
        <v>6668</v>
      </c>
      <c r="U294" s="276"/>
      <c r="V294" s="276" t="str">
        <f t="shared" si="4"/>
        <v>#REF!</v>
      </c>
      <c r="W294" s="277" t="s">
        <v>6611</v>
      </c>
      <c r="X294" s="276"/>
      <c r="Y294" s="285" t="s">
        <v>6612</v>
      </c>
      <c r="Z294" s="276"/>
      <c r="AA294" s="276"/>
      <c r="AB294" s="276"/>
      <c r="AC294" s="276"/>
      <c r="AD294" s="278" t="str">
        <f t="shared" si="66"/>
        <v>#REF!</v>
      </c>
      <c r="AE294" s="278"/>
      <c r="AF294" s="278"/>
      <c r="AG294" s="278"/>
    </row>
    <row r="295" ht="15.0" customHeight="1">
      <c r="A295" s="257">
        <v>271.0</v>
      </c>
      <c r="B295" s="258" t="s">
        <v>8398</v>
      </c>
      <c r="C295" s="259" t="s">
        <v>2705</v>
      </c>
      <c r="D295" s="257" t="s">
        <v>6569</v>
      </c>
      <c r="E295" s="260" t="s">
        <v>6602</v>
      </c>
      <c r="F295" s="257" t="s">
        <v>6659</v>
      </c>
      <c r="G295" s="260" t="s">
        <v>8399</v>
      </c>
      <c r="H295" s="257" t="s">
        <v>1605</v>
      </c>
      <c r="I295" s="260" t="s">
        <v>6605</v>
      </c>
      <c r="J295" s="260">
        <v>16.0</v>
      </c>
      <c r="K295" s="260">
        <v>14.0</v>
      </c>
      <c r="L295" s="289">
        <f t="shared" si="1"/>
        <v>2</v>
      </c>
      <c r="M295" s="270">
        <v>512.0</v>
      </c>
      <c r="N295" s="272">
        <v>512.0</v>
      </c>
      <c r="O295" s="272" t="str">
        <f t="shared" si="3"/>
        <v>#REF!</v>
      </c>
      <c r="P295" s="257" t="s">
        <v>8400</v>
      </c>
      <c r="Q295" s="257" t="s">
        <v>6535</v>
      </c>
      <c r="R295" s="260" t="s">
        <v>358</v>
      </c>
      <c r="S295" s="275" t="s">
        <v>6988</v>
      </c>
      <c r="T295" s="260" t="s">
        <v>6580</v>
      </c>
      <c r="U295" s="276"/>
      <c r="V295" s="276" t="str">
        <f t="shared" si="4"/>
        <v>#REF!</v>
      </c>
      <c r="W295" s="277" t="s">
        <v>6611</v>
      </c>
      <c r="X295" s="276"/>
      <c r="Y295" s="285" t="s">
        <v>6612</v>
      </c>
      <c r="Z295" s="276"/>
      <c r="AA295" s="276"/>
      <c r="AB295" s="276"/>
      <c r="AC295" s="276"/>
      <c r="AD295" s="278" t="str">
        <f t="shared" si="66"/>
        <v>#REF!</v>
      </c>
      <c r="AE295" s="278"/>
      <c r="AF295" s="278"/>
      <c r="AG295" s="278"/>
    </row>
    <row r="296" ht="15.0" customHeight="1">
      <c r="A296" s="257">
        <v>411.0</v>
      </c>
      <c r="B296" s="258" t="s">
        <v>8401</v>
      </c>
      <c r="C296" s="259" t="s">
        <v>2710</v>
      </c>
      <c r="D296" s="260" t="s">
        <v>6895</v>
      </c>
      <c r="E296" s="260" t="s">
        <v>6896</v>
      </c>
      <c r="F296" s="260" t="s">
        <v>6992</v>
      </c>
      <c r="G296" s="260" t="s">
        <v>4112</v>
      </c>
      <c r="H296" s="260" t="s">
        <v>1605</v>
      </c>
      <c r="I296" s="260" t="s">
        <v>6502</v>
      </c>
      <c r="J296" s="260">
        <v>16.0</v>
      </c>
      <c r="K296" s="260">
        <v>15.0</v>
      </c>
      <c r="L296" s="288">
        <f t="shared" si="1"/>
        <v>1</v>
      </c>
      <c r="M296" s="270">
        <v>512.0</v>
      </c>
      <c r="N296" s="270" t="str">
        <f>IFERROR(__xludf.DUMMYFUNCTION("IMPORTRANGE(""https://docs.google.com/spreadsheets/d/1Y5wVcQmoZrb4xD0Mx4i378E6T98EGxF9rgzWmzz2IKU/edit?usp=sharing"",""PIVOT HP HC!$B73:C73"")"),"#REF!")</f>
        <v>#REF!</v>
      </c>
      <c r="O296" s="272" t="str">
        <f t="shared" si="3"/>
        <v>#REF!</v>
      </c>
      <c r="P296" s="260" t="s">
        <v>8404</v>
      </c>
      <c r="Q296" s="257" t="s">
        <v>6535</v>
      </c>
      <c r="R296" s="260" t="s">
        <v>358</v>
      </c>
      <c r="S296" s="275" t="s">
        <v>7617</v>
      </c>
      <c r="T296" s="260" t="s">
        <v>6651</v>
      </c>
      <c r="U296" s="276"/>
      <c r="V296" s="276" t="str">
        <f t="shared" si="4"/>
        <v>#REF!</v>
      </c>
      <c r="W296" s="277" t="s">
        <v>6611</v>
      </c>
      <c r="X296" s="276"/>
      <c r="Y296" s="285" t="s">
        <v>6612</v>
      </c>
      <c r="Z296" s="276"/>
      <c r="AA296" s="276"/>
      <c r="AB296" s="276"/>
      <c r="AC296" s="276"/>
      <c r="AD296" s="278" t="str">
        <f t="shared" si="66"/>
        <v>#REF!</v>
      </c>
      <c r="AE296" s="278"/>
      <c r="AF296" s="278"/>
      <c r="AG296" s="278"/>
    </row>
    <row r="297" ht="15.0" customHeight="1">
      <c r="A297" s="257">
        <v>270.0</v>
      </c>
      <c r="B297" s="258" t="s">
        <v>8405</v>
      </c>
      <c r="C297" s="259" t="s">
        <v>2641</v>
      </c>
      <c r="D297" s="257" t="s">
        <v>6569</v>
      </c>
      <c r="E297" s="257" t="s">
        <v>6570</v>
      </c>
      <c r="F297" s="257" t="s">
        <v>6659</v>
      </c>
      <c r="G297" s="257" t="s">
        <v>8406</v>
      </c>
      <c r="H297" s="257" t="s">
        <v>1605</v>
      </c>
      <c r="I297" s="260" t="s">
        <v>6605</v>
      </c>
      <c r="J297" s="260">
        <v>16.0</v>
      </c>
      <c r="K297" s="257">
        <v>15.0</v>
      </c>
      <c r="L297" s="288">
        <f t="shared" si="1"/>
        <v>1</v>
      </c>
      <c r="M297" s="270">
        <v>512.0</v>
      </c>
      <c r="N297" s="272">
        <v>512.0</v>
      </c>
      <c r="O297" s="272" t="str">
        <f t="shared" si="3"/>
        <v>#REF!</v>
      </c>
      <c r="P297" s="257" t="s">
        <v>8407</v>
      </c>
      <c r="Q297" s="257" t="s">
        <v>6535</v>
      </c>
      <c r="R297" s="260" t="s">
        <v>358</v>
      </c>
      <c r="S297" s="291" t="s">
        <v>6667</v>
      </c>
      <c r="T297" s="257" t="s">
        <v>6651</v>
      </c>
      <c r="U297" s="290"/>
      <c r="V297" s="276" t="str">
        <f t="shared" si="4"/>
        <v>#REF!</v>
      </c>
      <c r="W297" s="277"/>
      <c r="X297" s="290"/>
      <c r="Y297" s="290"/>
      <c r="Z297" s="290"/>
      <c r="AA297" s="290"/>
      <c r="AB297" s="276"/>
      <c r="AC297" s="290"/>
      <c r="AD297" s="278" t="str">
        <f t="shared" si="66"/>
        <v>#REF!</v>
      </c>
      <c r="AE297" s="278"/>
      <c r="AF297" s="278"/>
      <c r="AG297" s="278"/>
    </row>
    <row r="298" ht="15.0" customHeight="1">
      <c r="A298" s="257">
        <v>138.0</v>
      </c>
      <c r="B298" s="286" t="s">
        <v>8409</v>
      </c>
      <c r="C298" s="259" t="s">
        <v>3155</v>
      </c>
      <c r="D298" s="260" t="s">
        <v>6614</v>
      </c>
      <c r="E298" s="257" t="s">
        <v>6714</v>
      </c>
      <c r="F298" s="257" t="s">
        <v>6664</v>
      </c>
      <c r="G298" s="260" t="s">
        <v>8410</v>
      </c>
      <c r="H298" s="257" t="s">
        <v>1605</v>
      </c>
      <c r="I298" s="260" t="s">
        <v>6502</v>
      </c>
      <c r="J298" s="257">
        <v>16.0</v>
      </c>
      <c r="K298" s="257">
        <v>15.0</v>
      </c>
      <c r="L298" s="288">
        <f t="shared" si="1"/>
        <v>1</v>
      </c>
      <c r="M298" s="270">
        <f t="shared" ref="M298:M299" si="67">IF(J298=8,256,IF(J298=16,512,IF(J298=32,1024,IF(J298=4,124))))</f>
        <v>512</v>
      </c>
      <c r="N298" s="287">
        <f>IFERROR(__xludf.DUMMYFUNCTION("vlookup(B298,IMPORTRANGE(""https://docs.google.com/spreadsheets/d/1bZVByh9r_TcDUVJKUPs-pmPVUS3tjRZJULNBLGlUjAE/edit#gid=320297363"",""DATA HC OLT!A2:c300""),2,0)"),480.0)</f>
        <v>480</v>
      </c>
      <c r="O298" s="272" t="str">
        <f t="shared" si="3"/>
        <v>#REF!</v>
      </c>
      <c r="P298" s="257" t="s">
        <v>8412</v>
      </c>
      <c r="Q298" s="257" t="s">
        <v>6535</v>
      </c>
      <c r="R298" s="260" t="s">
        <v>358</v>
      </c>
      <c r="S298" s="368" t="s">
        <v>8413</v>
      </c>
      <c r="T298" s="369" t="s">
        <v>6651</v>
      </c>
      <c r="U298" s="260" t="s">
        <v>6236</v>
      </c>
      <c r="V298" s="276" t="str">
        <f t="shared" si="4"/>
        <v>#REF!</v>
      </c>
      <c r="W298" s="277" t="s">
        <v>6611</v>
      </c>
      <c r="X298" s="260"/>
      <c r="Y298" s="285" t="s">
        <v>6612</v>
      </c>
      <c r="Z298" s="260"/>
      <c r="AA298" s="260"/>
      <c r="AB298" s="276"/>
      <c r="AC298" s="260"/>
      <c r="AD298" s="278" t="str">
        <f t="shared" si="66"/>
        <v>#REF!</v>
      </c>
      <c r="AE298" s="278"/>
      <c r="AF298" s="278"/>
      <c r="AG298" s="278"/>
    </row>
    <row r="299" ht="15.0" customHeight="1">
      <c r="A299" s="257">
        <v>171.0</v>
      </c>
      <c r="B299" s="258" t="s">
        <v>8415</v>
      </c>
      <c r="C299" s="259" t="s">
        <v>3243</v>
      </c>
      <c r="D299" s="260" t="s">
        <v>6614</v>
      </c>
      <c r="E299" s="257" t="s">
        <v>6614</v>
      </c>
      <c r="F299" s="257" t="s">
        <v>6659</v>
      </c>
      <c r="G299" s="257" t="s">
        <v>8416</v>
      </c>
      <c r="H299" s="257" t="s">
        <v>1605</v>
      </c>
      <c r="I299" s="260" t="s">
        <v>6502</v>
      </c>
      <c r="J299" s="257">
        <v>16.0</v>
      </c>
      <c r="K299" s="257">
        <v>14.0</v>
      </c>
      <c r="L299" s="289">
        <f t="shared" si="1"/>
        <v>2</v>
      </c>
      <c r="M299" s="270">
        <f t="shared" si="67"/>
        <v>512</v>
      </c>
      <c r="N299" s="287">
        <f>IFERROR(__xludf.DUMMYFUNCTION("vlookup(B299,IMPORTRANGE(""https://docs.google.com/spreadsheets/d/1bZVByh9r_TcDUVJKUPs-pmPVUS3tjRZJULNBLGlUjAE/edit#gid=320297363"",""DATA HC OLT!A2:c300""),2,0)"),448.0)</f>
        <v>448</v>
      </c>
      <c r="O299" s="272" t="str">
        <f t="shared" si="3"/>
        <v>#REF!</v>
      </c>
      <c r="P299" s="260" t="s">
        <v>8418</v>
      </c>
      <c r="Q299" s="257" t="s">
        <v>6535</v>
      </c>
      <c r="R299" s="260" t="s">
        <v>358</v>
      </c>
      <c r="S299" s="291" t="s">
        <v>7808</v>
      </c>
      <c r="T299" s="257" t="s">
        <v>6580</v>
      </c>
      <c r="U299" s="260" t="s">
        <v>6236</v>
      </c>
      <c r="V299" s="276" t="str">
        <f t="shared" si="4"/>
        <v>#REF!</v>
      </c>
      <c r="W299" s="277" t="s">
        <v>6611</v>
      </c>
      <c r="X299" s="260"/>
      <c r="Y299" s="285" t="s">
        <v>6612</v>
      </c>
      <c r="Z299" s="260"/>
      <c r="AA299" s="260"/>
      <c r="AB299" s="276"/>
      <c r="AC299" s="260"/>
      <c r="AD299" s="278" t="str">
        <f t="shared" si="66"/>
        <v>#REF!</v>
      </c>
      <c r="AE299" s="278"/>
      <c r="AF299" s="278"/>
      <c r="AG299" s="278"/>
    </row>
    <row r="300" ht="15.0" customHeight="1">
      <c r="A300" s="257">
        <v>446.0</v>
      </c>
      <c r="B300" s="258" t="s">
        <v>8419</v>
      </c>
      <c r="C300" s="259" t="s">
        <v>2843</v>
      </c>
      <c r="D300" s="257" t="s">
        <v>6569</v>
      </c>
      <c r="E300" s="260" t="s">
        <v>6704</v>
      </c>
      <c r="F300" s="260" t="s">
        <v>6992</v>
      </c>
      <c r="G300" s="338" t="s">
        <v>8420</v>
      </c>
      <c r="H300" s="260" t="s">
        <v>1605</v>
      </c>
      <c r="I300" s="260" t="s">
        <v>6605</v>
      </c>
      <c r="J300" s="260">
        <v>16.0</v>
      </c>
      <c r="K300" s="260">
        <v>13.0</v>
      </c>
      <c r="L300" s="299">
        <f t="shared" si="1"/>
        <v>3</v>
      </c>
      <c r="M300" s="270">
        <v>512.0</v>
      </c>
      <c r="N300" s="272">
        <v>512.0</v>
      </c>
      <c r="O300" s="272" t="str">
        <f t="shared" si="3"/>
        <v>#REF!</v>
      </c>
      <c r="P300" s="260" t="s">
        <v>8421</v>
      </c>
      <c r="Q300" s="257" t="s">
        <v>6535</v>
      </c>
      <c r="R300" s="260" t="s">
        <v>358</v>
      </c>
      <c r="S300" s="275" t="s">
        <v>8073</v>
      </c>
      <c r="T300" s="260" t="s">
        <v>8422</v>
      </c>
      <c r="U300" s="276"/>
      <c r="V300" s="276" t="str">
        <f t="shared" si="4"/>
        <v>#REF!</v>
      </c>
      <c r="W300" s="277" t="s">
        <v>6611</v>
      </c>
      <c r="X300" s="276"/>
      <c r="Y300" s="285" t="s">
        <v>6612</v>
      </c>
      <c r="Z300" s="276"/>
      <c r="AA300" s="276"/>
      <c r="AB300" s="276"/>
      <c r="AC300" s="276"/>
      <c r="AD300" s="278" t="str">
        <f t="shared" si="66"/>
        <v>#REF!</v>
      </c>
      <c r="AE300" s="278"/>
      <c r="AF300" s="278"/>
      <c r="AG300" s="278"/>
    </row>
    <row r="301" ht="15.0" customHeight="1">
      <c r="A301" s="257">
        <v>364.0</v>
      </c>
      <c r="B301" s="286" t="s">
        <v>8425</v>
      </c>
      <c r="C301" s="295" t="s">
        <v>2659</v>
      </c>
      <c r="D301" s="257" t="s">
        <v>6569</v>
      </c>
      <c r="E301" s="260" t="s">
        <v>577</v>
      </c>
      <c r="F301" s="260" t="s">
        <v>6992</v>
      </c>
      <c r="G301" s="260" t="s">
        <v>8426</v>
      </c>
      <c r="H301" s="257" t="s">
        <v>1605</v>
      </c>
      <c r="I301" s="260" t="s">
        <v>6605</v>
      </c>
      <c r="J301" s="260">
        <v>16.0</v>
      </c>
      <c r="K301" s="260">
        <v>14.0</v>
      </c>
      <c r="L301" s="289">
        <f t="shared" si="1"/>
        <v>2</v>
      </c>
      <c r="M301" s="270">
        <v>512.0</v>
      </c>
      <c r="N301" s="272">
        <v>512.0</v>
      </c>
      <c r="O301" s="272" t="str">
        <f t="shared" si="3"/>
        <v>#REF!</v>
      </c>
      <c r="P301" s="260" t="s">
        <v>8427</v>
      </c>
      <c r="Q301" s="257" t="s">
        <v>6535</v>
      </c>
      <c r="R301" s="260" t="s">
        <v>358</v>
      </c>
      <c r="S301" s="275" t="s">
        <v>6722</v>
      </c>
      <c r="T301" s="260" t="s">
        <v>8260</v>
      </c>
      <c r="U301" s="276"/>
      <c r="V301" s="276" t="str">
        <f t="shared" si="4"/>
        <v>#REF!</v>
      </c>
      <c r="W301" s="277"/>
      <c r="X301" s="276"/>
      <c r="Y301" s="276"/>
      <c r="Z301" s="276"/>
      <c r="AA301" s="276"/>
      <c r="AB301" s="276"/>
      <c r="AC301" s="276"/>
      <c r="AD301" s="278" t="str">
        <f t="shared" si="66"/>
        <v>#REF!</v>
      </c>
      <c r="AE301" s="278"/>
      <c r="AF301" s="278"/>
      <c r="AG301" s="278"/>
    </row>
    <row r="302" ht="15.0" customHeight="1">
      <c r="A302" s="257">
        <v>45.0</v>
      </c>
      <c r="B302" s="286" t="s">
        <v>8428</v>
      </c>
      <c r="C302" s="259" t="s">
        <v>3256</v>
      </c>
      <c r="D302" s="260" t="s">
        <v>6614</v>
      </c>
      <c r="E302" s="257" t="s">
        <v>7763</v>
      </c>
      <c r="F302" s="257" t="s">
        <v>6497</v>
      </c>
      <c r="G302" s="260" t="s">
        <v>8429</v>
      </c>
      <c r="H302" s="257" t="s">
        <v>6644</v>
      </c>
      <c r="I302" s="260" t="s">
        <v>6605</v>
      </c>
      <c r="J302" s="260">
        <v>8.0</v>
      </c>
      <c r="K302" s="260">
        <v>6.0</v>
      </c>
      <c r="L302" s="289">
        <f t="shared" si="1"/>
        <v>2</v>
      </c>
      <c r="M302" s="270">
        <f>IF(J302=8,256,IF(J302=16,512,IF(J302=32,1024,IF(J302=4,124))))</f>
        <v>256</v>
      </c>
      <c r="N302" s="287">
        <f>IFERROR(__xludf.DUMMYFUNCTION("vlookup(B302,IMPORTRANGE(""https://docs.google.com/spreadsheets/d/1bZVByh9r_TcDUVJKUPs-pmPVUS3tjRZJULNBLGlUjAE/edit#gid=320297363"",""DATA HC OLT!A2:c300""),2,0)"),312.0)</f>
        <v>312</v>
      </c>
      <c r="O302" s="272" t="str">
        <f t="shared" si="3"/>
        <v>#REF!</v>
      </c>
      <c r="P302" s="257" t="s">
        <v>8431</v>
      </c>
      <c r="Q302" s="257" t="s">
        <v>6535</v>
      </c>
      <c r="R302" s="260" t="s">
        <v>2343</v>
      </c>
      <c r="S302" s="275" t="s">
        <v>8432</v>
      </c>
      <c r="T302" s="260" t="s">
        <v>8299</v>
      </c>
      <c r="U302" s="276"/>
      <c r="V302" s="276" t="str">
        <f t="shared" si="4"/>
        <v>#REF!</v>
      </c>
      <c r="W302" s="277" t="s">
        <v>6611</v>
      </c>
      <c r="X302" s="276"/>
      <c r="Y302" s="285" t="s">
        <v>6612</v>
      </c>
      <c r="Z302" s="276"/>
      <c r="AA302" s="276"/>
      <c r="AB302" s="276"/>
      <c r="AC302" s="276"/>
      <c r="AD302" s="278" t="str">
        <f t="shared" si="66"/>
        <v>#REF!</v>
      </c>
      <c r="AE302" s="278"/>
      <c r="AF302" s="278"/>
      <c r="AG302" s="278"/>
    </row>
    <row r="303" ht="15.0" customHeight="1">
      <c r="A303" s="257">
        <v>413.0</v>
      </c>
      <c r="B303" s="258" t="s">
        <v>8434</v>
      </c>
      <c r="C303" s="259" t="s">
        <v>3426</v>
      </c>
      <c r="D303" s="260" t="s">
        <v>6495</v>
      </c>
      <c r="E303" s="260" t="s">
        <v>6678</v>
      </c>
      <c r="F303" s="260" t="s">
        <v>6497</v>
      </c>
      <c r="G303" s="260" t="s">
        <v>8435</v>
      </c>
      <c r="H303" s="260" t="s">
        <v>7122</v>
      </c>
      <c r="I303" s="260" t="s">
        <v>6605</v>
      </c>
      <c r="J303" s="260">
        <v>8.0</v>
      </c>
      <c r="K303" s="260">
        <v>8.0</v>
      </c>
      <c r="L303" s="283">
        <f t="shared" si="1"/>
        <v>0</v>
      </c>
      <c r="M303" s="270">
        <v>256.0</v>
      </c>
      <c r="N303" s="270">
        <v>272.0</v>
      </c>
      <c r="O303" s="272" t="str">
        <f t="shared" si="3"/>
        <v>#REF!</v>
      </c>
      <c r="P303" s="260" t="s">
        <v>8436</v>
      </c>
      <c r="Q303" s="257" t="s">
        <v>6535</v>
      </c>
      <c r="R303" s="260" t="s">
        <v>2343</v>
      </c>
      <c r="S303" s="275" t="s">
        <v>8139</v>
      </c>
      <c r="T303" s="260" t="s">
        <v>6734</v>
      </c>
      <c r="U303" s="276"/>
      <c r="V303" s="276" t="str">
        <f t="shared" si="4"/>
        <v>#REF!</v>
      </c>
      <c r="W303" s="277" t="s">
        <v>6611</v>
      </c>
      <c r="X303" s="276"/>
      <c r="Y303" s="285" t="s">
        <v>6683</v>
      </c>
      <c r="Z303" s="276"/>
      <c r="AA303" s="276"/>
      <c r="AB303" s="276" t="s">
        <v>61</v>
      </c>
      <c r="AC303" s="276"/>
      <c r="AD303" s="278" t="str">
        <f t="shared" si="66"/>
        <v>#REF!</v>
      </c>
      <c r="AE303" s="278"/>
      <c r="AF303" s="278"/>
      <c r="AG303" s="278"/>
    </row>
    <row r="304" ht="15.0" customHeight="1">
      <c r="A304" s="257">
        <v>631.0</v>
      </c>
      <c r="B304" s="258" t="s">
        <v>8438</v>
      </c>
      <c r="C304" s="259" t="s">
        <v>2383</v>
      </c>
      <c r="D304" s="260" t="s">
        <v>6569</v>
      </c>
      <c r="E304" s="260" t="s">
        <v>6602</v>
      </c>
      <c r="F304" s="260" t="s">
        <v>7668</v>
      </c>
      <c r="G304" s="260" t="s">
        <v>8440</v>
      </c>
      <c r="H304" s="260" t="s">
        <v>1605</v>
      </c>
      <c r="I304" s="260" t="s">
        <v>6605</v>
      </c>
      <c r="J304" s="260">
        <v>16.0</v>
      </c>
      <c r="K304" s="260">
        <v>13.0</v>
      </c>
      <c r="L304" s="299">
        <f t="shared" si="1"/>
        <v>3</v>
      </c>
      <c r="M304" s="270">
        <v>512.0</v>
      </c>
      <c r="N304" s="272">
        <v>512.0</v>
      </c>
      <c r="O304" s="272" t="str">
        <f t="shared" si="3"/>
        <v>#REF!</v>
      </c>
      <c r="P304" s="260" t="s">
        <v>8441</v>
      </c>
      <c r="Q304" s="257" t="s">
        <v>6535</v>
      </c>
      <c r="R304" s="260" t="s">
        <v>358</v>
      </c>
      <c r="S304" s="275" t="s">
        <v>6727</v>
      </c>
      <c r="T304" s="260" t="s">
        <v>7369</v>
      </c>
      <c r="U304" s="276"/>
      <c r="V304" s="276" t="str">
        <f t="shared" si="4"/>
        <v>#REF!</v>
      </c>
      <c r="W304" s="277" t="s">
        <v>6611</v>
      </c>
      <c r="X304" s="276"/>
      <c r="Y304" s="285" t="s">
        <v>6612</v>
      </c>
      <c r="Z304" s="276"/>
      <c r="AA304" s="276"/>
      <c r="AB304" s="276"/>
      <c r="AC304" s="276"/>
      <c r="AD304" s="278" t="str">
        <f t="shared" si="66"/>
        <v>#REF!</v>
      </c>
      <c r="AE304" s="278"/>
      <c r="AF304" s="278"/>
      <c r="AG304" s="278"/>
    </row>
    <row r="305" ht="15.0" customHeight="1">
      <c r="A305" s="257">
        <v>44.0</v>
      </c>
      <c r="B305" s="286" t="s">
        <v>8442</v>
      </c>
      <c r="C305" s="259" t="s">
        <v>3028</v>
      </c>
      <c r="D305" s="260" t="s">
        <v>6614</v>
      </c>
      <c r="E305" s="257" t="s">
        <v>7763</v>
      </c>
      <c r="F305" s="257" t="s">
        <v>6497</v>
      </c>
      <c r="G305" s="260" t="s">
        <v>8443</v>
      </c>
      <c r="H305" s="257" t="s">
        <v>6644</v>
      </c>
      <c r="I305" s="260" t="s">
        <v>6605</v>
      </c>
      <c r="J305" s="260">
        <v>8.0</v>
      </c>
      <c r="K305" s="260">
        <v>7.0</v>
      </c>
      <c r="L305" s="288">
        <f t="shared" si="1"/>
        <v>1</v>
      </c>
      <c r="M305" s="270">
        <f>IF(J305=8,256,IF(J305=16,512,IF(J305=32,1024,IF(J305=4,124))))</f>
        <v>256</v>
      </c>
      <c r="N305" s="287">
        <f>IFERROR(__xludf.DUMMYFUNCTION("vlookup(B305,IMPORTRANGE(""https://docs.google.com/spreadsheets/d/1bZVByh9r_TcDUVJKUPs-pmPVUS3tjRZJULNBLGlUjAE/edit#gid=320297363"",""DATA HC OLT!A2:c300""),2,0)"),256.0)</f>
        <v>256</v>
      </c>
      <c r="O305" s="272" t="str">
        <f t="shared" si="3"/>
        <v>#REF!</v>
      </c>
      <c r="P305" s="257" t="s">
        <v>8445</v>
      </c>
      <c r="Q305" s="257" t="s">
        <v>6535</v>
      </c>
      <c r="R305" s="260" t="s">
        <v>2343</v>
      </c>
      <c r="S305" s="275" t="s">
        <v>7778</v>
      </c>
      <c r="T305" s="260" t="s">
        <v>6926</v>
      </c>
      <c r="U305" s="276"/>
      <c r="V305" s="276" t="str">
        <f t="shared" si="4"/>
        <v>#REF!</v>
      </c>
      <c r="W305" s="277" t="s">
        <v>6611</v>
      </c>
      <c r="X305" s="276"/>
      <c r="Y305" s="285" t="s">
        <v>6612</v>
      </c>
      <c r="Z305" s="276"/>
      <c r="AA305" s="276"/>
      <c r="AB305" s="276"/>
      <c r="AC305" s="276"/>
      <c r="AD305" s="278" t="str">
        <f t="shared" si="66"/>
        <v>#REF!</v>
      </c>
      <c r="AE305" s="278"/>
      <c r="AF305" s="278"/>
      <c r="AG305" s="278"/>
    </row>
    <row r="306" ht="15.0" customHeight="1">
      <c r="A306" s="257">
        <v>277.0</v>
      </c>
      <c r="B306" s="258" t="s">
        <v>8447</v>
      </c>
      <c r="C306" s="259" t="s">
        <v>8448</v>
      </c>
      <c r="D306" s="260" t="s">
        <v>6495</v>
      </c>
      <c r="E306" s="260" t="s">
        <v>6495</v>
      </c>
      <c r="F306" s="257" t="s">
        <v>6497</v>
      </c>
      <c r="G306" s="260" t="s">
        <v>8449</v>
      </c>
      <c r="H306" s="257" t="s">
        <v>6644</v>
      </c>
      <c r="I306" s="260" t="s">
        <v>6605</v>
      </c>
      <c r="J306" s="260">
        <v>8.0</v>
      </c>
      <c r="K306" s="260">
        <v>6.0</v>
      </c>
      <c r="L306" s="289">
        <f t="shared" si="1"/>
        <v>2</v>
      </c>
      <c r="M306" s="270">
        <v>256.0</v>
      </c>
      <c r="N306" s="272">
        <v>336.0</v>
      </c>
      <c r="O306" s="272" t="str">
        <f t="shared" si="3"/>
        <v>#REF!</v>
      </c>
      <c r="P306" s="260" t="s">
        <v>8450</v>
      </c>
      <c r="Q306" s="257" t="s">
        <v>6535</v>
      </c>
      <c r="R306" s="260" t="s">
        <v>2343</v>
      </c>
      <c r="S306" s="275" t="s">
        <v>6626</v>
      </c>
      <c r="T306" s="260" t="s">
        <v>6885</v>
      </c>
      <c r="U306" s="276"/>
      <c r="V306" s="276" t="str">
        <f t="shared" si="4"/>
        <v>#REF!</v>
      </c>
      <c r="W306" s="277" t="s">
        <v>6611</v>
      </c>
      <c r="X306" s="276"/>
      <c r="Y306" s="285" t="s">
        <v>6612</v>
      </c>
      <c r="Z306" s="276"/>
      <c r="AA306" s="276"/>
      <c r="AB306" s="276"/>
      <c r="AC306" s="276"/>
      <c r="AD306" s="278" t="str">
        <f t="shared" si="66"/>
        <v>#REF!</v>
      </c>
      <c r="AE306" s="278"/>
      <c r="AF306" s="278"/>
      <c r="AG306" s="278"/>
    </row>
    <row r="307" ht="15.0" customHeight="1">
      <c r="A307" s="257">
        <v>165.0</v>
      </c>
      <c r="B307" s="258" t="s">
        <v>8452</v>
      </c>
      <c r="C307" s="259" t="s">
        <v>4171</v>
      </c>
      <c r="D307" s="257" t="s">
        <v>6569</v>
      </c>
      <c r="E307" s="257" t="s">
        <v>6602</v>
      </c>
      <c r="F307" s="257" t="s">
        <v>6497</v>
      </c>
      <c r="G307" s="257" t="s">
        <v>6700</v>
      </c>
      <c r="H307" s="257" t="s">
        <v>6644</v>
      </c>
      <c r="I307" s="260" t="s">
        <v>6502</v>
      </c>
      <c r="J307" s="257">
        <v>8.0</v>
      </c>
      <c r="K307" s="257">
        <v>2.0</v>
      </c>
      <c r="L307" s="332">
        <f t="shared" si="1"/>
        <v>6</v>
      </c>
      <c r="M307" s="270">
        <f t="shared" ref="M307:M308" si="68">IF(J307=8,256,IF(J307=16,512,IF(J307=32,1024,IF(J307=4,124))))</f>
        <v>256</v>
      </c>
      <c r="N307" s="272">
        <v>184.0</v>
      </c>
      <c r="O307" s="272" t="str">
        <f t="shared" si="3"/>
        <v>#REF!</v>
      </c>
      <c r="P307" s="257" t="s">
        <v>8453</v>
      </c>
      <c r="Q307" s="257" t="s">
        <v>6578</v>
      </c>
      <c r="R307" s="260" t="s">
        <v>358</v>
      </c>
      <c r="S307" s="275" t="s">
        <v>6703</v>
      </c>
      <c r="T307" s="257" t="s">
        <v>8454</v>
      </c>
      <c r="U307" s="290"/>
      <c r="V307" s="276" t="str">
        <f t="shared" si="4"/>
        <v>#REF!</v>
      </c>
      <c r="W307" s="277"/>
      <c r="X307" s="290"/>
      <c r="Y307" s="290"/>
      <c r="Z307" s="290"/>
      <c r="AA307" s="290"/>
      <c r="AB307" s="276"/>
      <c r="AC307" s="290"/>
      <c r="AD307" s="278" t="str">
        <f t="shared" si="66"/>
        <v>#REF!</v>
      </c>
      <c r="AE307" s="278"/>
      <c r="AF307" s="278"/>
      <c r="AG307" s="278"/>
    </row>
    <row r="308" ht="15.0" customHeight="1">
      <c r="A308" s="257">
        <v>212.0</v>
      </c>
      <c r="B308" s="286" t="s">
        <v>8456</v>
      </c>
      <c r="C308" s="259" t="s">
        <v>3109</v>
      </c>
      <c r="D308" s="260" t="s">
        <v>6614</v>
      </c>
      <c r="E308" s="257" t="s">
        <v>7113</v>
      </c>
      <c r="F308" s="257" t="s">
        <v>6664</v>
      </c>
      <c r="G308" s="257" t="s">
        <v>8457</v>
      </c>
      <c r="H308" s="257" t="s">
        <v>1605</v>
      </c>
      <c r="I308" s="260" t="s">
        <v>6502</v>
      </c>
      <c r="J308" s="260">
        <v>16.0</v>
      </c>
      <c r="K308" s="257">
        <v>15.0</v>
      </c>
      <c r="L308" s="288">
        <f t="shared" si="1"/>
        <v>1</v>
      </c>
      <c r="M308" s="270">
        <f t="shared" si="68"/>
        <v>512</v>
      </c>
      <c r="N308" s="287">
        <f>IFERROR(__xludf.DUMMYFUNCTION("vlookup(B308,IMPORTRANGE(""https://docs.google.com/spreadsheets/d/1bZVByh9r_TcDUVJKUPs-pmPVUS3tjRZJULNBLGlUjAE/edit#gid=320297363"",""DATA HC OLT!A2:c300""),2,0)"),472.0)</f>
        <v>472</v>
      </c>
      <c r="O308" s="272" t="str">
        <f t="shared" si="3"/>
        <v>#REF!</v>
      </c>
      <c r="P308" s="257" t="s">
        <v>8458</v>
      </c>
      <c r="Q308" s="311" t="s">
        <v>6535</v>
      </c>
      <c r="R308" s="260" t="s">
        <v>358</v>
      </c>
      <c r="S308" s="275" t="s">
        <v>7116</v>
      </c>
      <c r="T308" s="260" t="s">
        <v>8004</v>
      </c>
      <c r="U308" s="260" t="s">
        <v>6236</v>
      </c>
      <c r="V308" s="276" t="str">
        <f t="shared" si="4"/>
        <v>#REF!</v>
      </c>
      <c r="W308" s="277" t="s">
        <v>6611</v>
      </c>
      <c r="X308" s="260"/>
      <c r="Y308" s="285" t="s">
        <v>6612</v>
      </c>
      <c r="Z308" s="260"/>
      <c r="AA308" s="260"/>
      <c r="AB308" s="276"/>
      <c r="AC308" s="260"/>
      <c r="AD308" s="278" t="str">
        <f t="shared" si="66"/>
        <v>#REF!</v>
      </c>
      <c r="AE308" s="278"/>
      <c r="AF308" s="278"/>
      <c r="AG308" s="278"/>
    </row>
    <row r="309" ht="15.0" customHeight="1">
      <c r="A309" s="257">
        <v>608.0</v>
      </c>
      <c r="B309" s="258" t="s">
        <v>8459</v>
      </c>
      <c r="C309" s="259" t="s">
        <v>2461</v>
      </c>
      <c r="D309" s="260" t="s">
        <v>6569</v>
      </c>
      <c r="E309" s="260" t="s">
        <v>6602</v>
      </c>
      <c r="F309" s="260" t="s">
        <v>8460</v>
      </c>
      <c r="G309" s="260" t="s">
        <v>8461</v>
      </c>
      <c r="H309" s="260" t="s">
        <v>6631</v>
      </c>
      <c r="I309" s="260" t="s">
        <v>6605</v>
      </c>
      <c r="J309" s="260">
        <v>16.0</v>
      </c>
      <c r="K309" s="260">
        <v>12.0</v>
      </c>
      <c r="L309" s="330">
        <f t="shared" si="1"/>
        <v>4</v>
      </c>
      <c r="M309" s="270">
        <v>512.0</v>
      </c>
      <c r="N309" s="272">
        <v>512.0</v>
      </c>
      <c r="O309" s="272" t="str">
        <f t="shared" si="3"/>
        <v>#REF!</v>
      </c>
      <c r="P309" s="260" t="s">
        <v>8464</v>
      </c>
      <c r="Q309" s="257" t="s">
        <v>6535</v>
      </c>
      <c r="R309" s="260" t="s">
        <v>358</v>
      </c>
      <c r="S309" s="275" t="s">
        <v>8465</v>
      </c>
      <c r="T309" s="260" t="s">
        <v>7369</v>
      </c>
      <c r="U309" s="276"/>
      <c r="V309" s="276" t="str">
        <f t="shared" si="4"/>
        <v>#REF!</v>
      </c>
      <c r="W309" s="277" t="s">
        <v>6611</v>
      </c>
      <c r="X309" s="276"/>
      <c r="Y309" s="285" t="s">
        <v>6612</v>
      </c>
      <c r="Z309" s="276"/>
      <c r="AA309" s="276"/>
      <c r="AB309" s="276"/>
      <c r="AC309" s="276"/>
      <c r="AD309" s="278" t="str">
        <f t="shared" si="66"/>
        <v>#REF!</v>
      </c>
      <c r="AE309" s="278"/>
      <c r="AF309" s="278"/>
      <c r="AG309" s="278"/>
    </row>
    <row r="310" ht="15.0" customHeight="1">
      <c r="A310" s="257">
        <v>513.0</v>
      </c>
      <c r="B310" s="310" t="s">
        <v>8466</v>
      </c>
      <c r="C310" s="317" t="s">
        <v>8467</v>
      </c>
      <c r="D310" s="260" t="s">
        <v>6495</v>
      </c>
      <c r="E310" s="260" t="s">
        <v>6678</v>
      </c>
      <c r="F310" s="260" t="s">
        <v>6497</v>
      </c>
      <c r="G310" s="260" t="s">
        <v>8468</v>
      </c>
      <c r="H310" s="260" t="s">
        <v>7122</v>
      </c>
      <c r="I310" s="260" t="s">
        <v>6605</v>
      </c>
      <c r="J310" s="260">
        <v>16.0</v>
      </c>
      <c r="K310" s="260">
        <v>14.0</v>
      </c>
      <c r="L310" s="289">
        <f t="shared" si="1"/>
        <v>2</v>
      </c>
      <c r="M310" s="284">
        <v>512.0</v>
      </c>
      <c r="N310" s="270">
        <v>432.0</v>
      </c>
      <c r="O310" s="272" t="str">
        <f t="shared" si="3"/>
        <v>#REF!</v>
      </c>
      <c r="P310" s="260" t="s">
        <v>8469</v>
      </c>
      <c r="Q310" s="257" t="s">
        <v>6535</v>
      </c>
      <c r="R310" s="260" t="s">
        <v>2343</v>
      </c>
      <c r="S310" s="275" t="s">
        <v>6681</v>
      </c>
      <c r="T310" s="260" t="s">
        <v>6908</v>
      </c>
      <c r="U310" s="276"/>
      <c r="V310" s="276" t="str">
        <f t="shared" si="4"/>
        <v>#REF!</v>
      </c>
      <c r="W310" s="277" t="s">
        <v>6611</v>
      </c>
      <c r="X310" s="276"/>
      <c r="Y310" s="285" t="s">
        <v>6683</v>
      </c>
      <c r="Z310" s="276"/>
      <c r="AA310" s="276"/>
      <c r="AB310" s="276" t="s">
        <v>61</v>
      </c>
      <c r="AC310" s="276"/>
      <c r="AD310" s="278" t="str">
        <f t="shared" si="66"/>
        <v>#REF!</v>
      </c>
      <c r="AE310" s="278"/>
      <c r="AF310" s="278"/>
      <c r="AG310" s="278"/>
    </row>
    <row r="311" ht="15.0" customHeight="1">
      <c r="A311" s="257">
        <v>148.0</v>
      </c>
      <c r="B311" s="258" t="s">
        <v>8470</v>
      </c>
      <c r="C311" s="259" t="s">
        <v>3247</v>
      </c>
      <c r="D311" s="257" t="s">
        <v>6495</v>
      </c>
      <c r="E311" s="257" t="s">
        <v>6587</v>
      </c>
      <c r="F311" s="257" t="s">
        <v>6664</v>
      </c>
      <c r="G311" s="260" t="s">
        <v>8472</v>
      </c>
      <c r="H311" s="257" t="s">
        <v>1605</v>
      </c>
      <c r="I311" s="257" t="s">
        <v>6502</v>
      </c>
      <c r="J311" s="257">
        <v>16.0</v>
      </c>
      <c r="K311" s="260">
        <v>16.0</v>
      </c>
      <c r="L311" s="283">
        <f t="shared" si="1"/>
        <v>0</v>
      </c>
      <c r="M311" s="270">
        <f t="shared" ref="M311:M312" si="69">IF(J311=8,256,IF(J311=16,512,IF(J311=32,1024,IF(J311=4,124))))</f>
        <v>512</v>
      </c>
      <c r="N311" s="272">
        <v>488.0</v>
      </c>
      <c r="O311" s="272" t="str">
        <f t="shared" si="3"/>
        <v>#REF!</v>
      </c>
      <c r="P311" s="257" t="s">
        <v>8474</v>
      </c>
      <c r="Q311" s="257" t="s">
        <v>6535</v>
      </c>
      <c r="R311" s="260" t="s">
        <v>358</v>
      </c>
      <c r="S311" s="275" t="s">
        <v>6599</v>
      </c>
      <c r="T311" s="260" t="s">
        <v>6540</v>
      </c>
      <c r="U311" s="276"/>
      <c r="V311" s="276" t="str">
        <f t="shared" si="4"/>
        <v>#REF!</v>
      </c>
      <c r="W311" s="277" t="s">
        <v>6611</v>
      </c>
      <c r="X311" s="276"/>
      <c r="Y311" s="285" t="s">
        <v>6612</v>
      </c>
      <c r="Z311" s="276"/>
      <c r="AA311" s="276"/>
      <c r="AB311" s="276"/>
      <c r="AC311" s="276"/>
      <c r="AD311" s="278" t="str">
        <f t="shared" si="66"/>
        <v>#REF!</v>
      </c>
      <c r="AE311" s="278"/>
      <c r="AF311" s="278"/>
      <c r="AG311" s="278"/>
    </row>
    <row r="312" ht="15.0" customHeight="1">
      <c r="A312" s="257">
        <v>241.0</v>
      </c>
      <c r="B312" s="286" t="s">
        <v>8475</v>
      </c>
      <c r="C312" s="259" t="s">
        <v>3209</v>
      </c>
      <c r="D312" s="260" t="s">
        <v>6614</v>
      </c>
      <c r="E312" s="257" t="s">
        <v>6714</v>
      </c>
      <c r="F312" s="257" t="s">
        <v>6664</v>
      </c>
      <c r="G312" s="257" t="s">
        <v>8476</v>
      </c>
      <c r="H312" s="257" t="s">
        <v>1605</v>
      </c>
      <c r="I312" s="260" t="s">
        <v>6502</v>
      </c>
      <c r="J312" s="257">
        <v>16.0</v>
      </c>
      <c r="K312" s="257">
        <v>15.0</v>
      </c>
      <c r="L312" s="288">
        <f t="shared" si="1"/>
        <v>1</v>
      </c>
      <c r="M312" s="270">
        <f t="shared" si="69"/>
        <v>512</v>
      </c>
      <c r="N312" s="287">
        <f>IFERROR(__xludf.DUMMYFUNCTION("vlookup(B312,IMPORTRANGE(""https://docs.google.com/spreadsheets/d/1bZVByh9r_TcDUVJKUPs-pmPVUS3tjRZJULNBLGlUjAE/edit#gid=320297363"",""DATA HC OLT!A2:c300""),2,0)"),488.0)</f>
        <v>488</v>
      </c>
      <c r="O312" s="272" t="str">
        <f t="shared" si="3"/>
        <v>#REF!</v>
      </c>
      <c r="P312" s="257" t="s">
        <v>8478</v>
      </c>
      <c r="Q312" s="257" t="s">
        <v>6535</v>
      </c>
      <c r="R312" s="260" t="s">
        <v>358</v>
      </c>
      <c r="S312" s="275" t="s">
        <v>7174</v>
      </c>
      <c r="T312" s="260" t="s">
        <v>6675</v>
      </c>
      <c r="U312" s="260" t="s">
        <v>6236</v>
      </c>
      <c r="V312" s="276" t="str">
        <f t="shared" si="4"/>
        <v>#REF!</v>
      </c>
      <c r="W312" s="277" t="s">
        <v>6611</v>
      </c>
      <c r="X312" s="260"/>
      <c r="Y312" s="285" t="s">
        <v>6612</v>
      </c>
      <c r="Z312" s="260"/>
      <c r="AA312" s="260"/>
      <c r="AB312" s="276"/>
      <c r="AC312" s="260"/>
      <c r="AD312" s="278" t="str">
        <f t="shared" si="66"/>
        <v>#REF!</v>
      </c>
      <c r="AE312" s="278"/>
      <c r="AF312" s="278"/>
      <c r="AG312" s="278"/>
    </row>
    <row r="313" ht="15.0" customHeight="1">
      <c r="A313" s="257">
        <v>750.0</v>
      </c>
      <c r="B313" s="258" t="s">
        <v>4186</v>
      </c>
      <c r="C313" s="372" t="s">
        <v>8479</v>
      </c>
      <c r="D313" s="260" t="s">
        <v>6495</v>
      </c>
      <c r="E313" s="260" t="s">
        <v>6690</v>
      </c>
      <c r="F313" s="260" t="s">
        <v>6497</v>
      </c>
      <c r="G313" s="338" t="s">
        <v>6332</v>
      </c>
      <c r="H313" s="260" t="s">
        <v>6500</v>
      </c>
      <c r="I313" s="260" t="s">
        <v>6502</v>
      </c>
      <c r="J313" s="260">
        <v>16.0</v>
      </c>
      <c r="K313" s="260">
        <v>14.0</v>
      </c>
      <c r="L313" s="289">
        <f t="shared" si="1"/>
        <v>2</v>
      </c>
      <c r="M313" s="270">
        <v>512.0</v>
      </c>
      <c r="N313" s="270">
        <v>432.0</v>
      </c>
      <c r="O313" s="272" t="str">
        <f t="shared" si="3"/>
        <v>#REF!</v>
      </c>
      <c r="P313" s="260" t="s">
        <v>8481</v>
      </c>
      <c r="Q313" s="257" t="s">
        <v>6578</v>
      </c>
      <c r="R313" s="260" t="s">
        <v>179</v>
      </c>
      <c r="S313" s="291" t="s">
        <v>8482</v>
      </c>
      <c r="T313" s="260" t="s">
        <v>6627</v>
      </c>
      <c r="U313" s="276"/>
      <c r="V313" s="276" t="str">
        <f t="shared" si="4"/>
        <v>#REF!</v>
      </c>
      <c r="W313" s="277"/>
      <c r="X313" s="276"/>
      <c r="Y313" s="276"/>
      <c r="Z313" s="276"/>
      <c r="AA313" s="276"/>
      <c r="AB313" s="276"/>
      <c r="AC313" s="276"/>
      <c r="AD313" s="278" t="str">
        <f t="shared" si="66"/>
        <v>#REF!</v>
      </c>
      <c r="AE313" s="278"/>
      <c r="AF313" s="278"/>
      <c r="AG313" s="278"/>
    </row>
    <row r="314" ht="15.0" customHeight="1">
      <c r="A314" s="257">
        <v>490.0</v>
      </c>
      <c r="B314" s="310" t="s">
        <v>8483</v>
      </c>
      <c r="C314" s="317" t="s">
        <v>4056</v>
      </c>
      <c r="D314" s="260" t="s">
        <v>6895</v>
      </c>
      <c r="E314" s="260" t="s">
        <v>6896</v>
      </c>
      <c r="F314" s="260" t="s">
        <v>6992</v>
      </c>
      <c r="G314" s="311" t="s">
        <v>8484</v>
      </c>
      <c r="H314" s="260" t="s">
        <v>1605</v>
      </c>
      <c r="I314" s="260" t="s">
        <v>6502</v>
      </c>
      <c r="J314" s="260">
        <v>16.0</v>
      </c>
      <c r="K314" s="260">
        <v>16.0</v>
      </c>
      <c r="L314" s="283">
        <f t="shared" si="1"/>
        <v>0</v>
      </c>
      <c r="M314" s="270">
        <v>512.0</v>
      </c>
      <c r="N314" s="270" t="str">
        <f>IFERROR(__xludf.DUMMYFUNCTION("IMPORTRANGE(""https://docs.google.com/spreadsheets/d/1Y5wVcQmoZrb4xD0Mx4i378E6T98EGxF9rgzWmzz2IKU/edit?usp=sharing"",""PIVOT HP HC!$B72:C72"")"),"#REF!")</f>
        <v>#REF!</v>
      </c>
      <c r="O314" s="272" t="str">
        <f t="shared" si="3"/>
        <v>#REF!</v>
      </c>
      <c r="P314" s="260" t="s">
        <v>8485</v>
      </c>
      <c r="Q314" s="257" t="s">
        <v>6535</v>
      </c>
      <c r="R314" s="260" t="s">
        <v>358</v>
      </c>
      <c r="S314" s="275" t="s">
        <v>7617</v>
      </c>
      <c r="T314" s="260" t="s">
        <v>8486</v>
      </c>
      <c r="U314" s="276"/>
      <c r="V314" s="276" t="str">
        <f t="shared" si="4"/>
        <v>#REF!</v>
      </c>
      <c r="W314" s="277" t="s">
        <v>6611</v>
      </c>
      <c r="X314" s="276"/>
      <c r="Y314" s="285" t="s">
        <v>6612</v>
      </c>
      <c r="Z314" s="276"/>
      <c r="AA314" s="276"/>
      <c r="AB314" s="276"/>
      <c r="AC314" s="276"/>
      <c r="AD314" s="278" t="str">
        <f t="shared" si="66"/>
        <v>#REF!</v>
      </c>
      <c r="AE314" s="278"/>
      <c r="AF314" s="278"/>
      <c r="AG314" s="278"/>
    </row>
    <row r="315" ht="15.0" customHeight="1">
      <c r="A315" s="257">
        <v>697.0</v>
      </c>
      <c r="B315" s="258" t="s">
        <v>8489</v>
      </c>
      <c r="C315" s="259" t="s">
        <v>2486</v>
      </c>
      <c r="D315" s="260" t="s">
        <v>6569</v>
      </c>
      <c r="E315" s="260" t="s">
        <v>6602</v>
      </c>
      <c r="F315" s="260" t="s">
        <v>7668</v>
      </c>
      <c r="G315" s="260" t="s">
        <v>3748</v>
      </c>
      <c r="H315" s="260" t="s">
        <v>1605</v>
      </c>
      <c r="I315" s="260" t="s">
        <v>6605</v>
      </c>
      <c r="J315" s="260">
        <v>16.0</v>
      </c>
      <c r="K315" s="260">
        <v>12.0</v>
      </c>
      <c r="L315" s="330">
        <f t="shared" si="1"/>
        <v>4</v>
      </c>
      <c r="M315" s="270">
        <v>512.0</v>
      </c>
      <c r="N315" s="270">
        <v>512.0</v>
      </c>
      <c r="O315" s="272" t="str">
        <f t="shared" si="3"/>
        <v>#REF!</v>
      </c>
      <c r="P315" s="260" t="s">
        <v>8490</v>
      </c>
      <c r="Q315" s="257" t="s">
        <v>6535</v>
      </c>
      <c r="R315" s="260" t="s">
        <v>358</v>
      </c>
      <c r="S315" s="275" t="s">
        <v>6876</v>
      </c>
      <c r="T315" s="260" t="s">
        <v>8033</v>
      </c>
      <c r="U315" s="276"/>
      <c r="V315" s="276" t="str">
        <f t="shared" si="4"/>
        <v>#REF!</v>
      </c>
      <c r="W315" s="277" t="s">
        <v>6611</v>
      </c>
      <c r="X315" s="276"/>
      <c r="Y315" s="285" t="s">
        <v>6612</v>
      </c>
      <c r="Z315" s="276"/>
      <c r="AA315" s="276"/>
      <c r="AB315" s="276"/>
      <c r="AC315" s="276"/>
      <c r="AD315" s="278" t="str">
        <f t="shared" si="66"/>
        <v>#REF!</v>
      </c>
      <c r="AE315" s="278"/>
      <c r="AF315" s="278"/>
      <c r="AG315" s="278"/>
    </row>
    <row r="316" ht="15.0" customHeight="1">
      <c r="A316" s="257">
        <v>384.0</v>
      </c>
      <c r="B316" s="258" t="s">
        <v>8491</v>
      </c>
      <c r="C316" s="259" t="s">
        <v>3318</v>
      </c>
      <c r="D316" s="260" t="s">
        <v>6895</v>
      </c>
      <c r="E316" s="260" t="s">
        <v>6896</v>
      </c>
      <c r="F316" s="257" t="s">
        <v>6497</v>
      </c>
      <c r="G316" s="260" t="s">
        <v>5113</v>
      </c>
      <c r="H316" s="260" t="s">
        <v>7122</v>
      </c>
      <c r="I316" s="260" t="s">
        <v>6605</v>
      </c>
      <c r="J316" s="260">
        <v>8.0</v>
      </c>
      <c r="K316" s="260">
        <v>8.0</v>
      </c>
      <c r="L316" s="283">
        <f t="shared" si="1"/>
        <v>0</v>
      </c>
      <c r="M316" s="270">
        <v>512.0</v>
      </c>
      <c r="N316" s="270" t="str">
        <f>IFERROR(__xludf.DUMMYFUNCTION("IMPORTRANGE(""https://docs.google.com/spreadsheets/d/1Y5wVcQmoZrb4xD0Mx4i378E6T98EGxF9rgzWmzz2IKU/edit?usp=sharing"",""PIVOT HP HC!$B95:C95"")"),"#REF!")</f>
        <v>#REF!</v>
      </c>
      <c r="O316" s="272" t="str">
        <f t="shared" si="3"/>
        <v>#REF!</v>
      </c>
      <c r="P316" s="260" t="s">
        <v>8493</v>
      </c>
      <c r="Q316" s="311" t="s">
        <v>6535</v>
      </c>
      <c r="R316" s="260" t="s">
        <v>2343</v>
      </c>
      <c r="S316" s="275" t="s">
        <v>8494</v>
      </c>
      <c r="T316" s="260" t="s">
        <v>6675</v>
      </c>
      <c r="U316" s="276"/>
      <c r="V316" s="276" t="str">
        <f t="shared" si="4"/>
        <v>#REF!</v>
      </c>
      <c r="W316" s="277" t="s">
        <v>6611</v>
      </c>
      <c r="X316" s="276"/>
      <c r="Y316" s="285" t="s">
        <v>6612</v>
      </c>
      <c r="Z316" s="276"/>
      <c r="AA316" s="276"/>
      <c r="AB316" s="276"/>
      <c r="AC316" s="276"/>
      <c r="AD316" s="278" t="str">
        <f t="shared" si="66"/>
        <v>#REF!</v>
      </c>
      <c r="AE316" s="278"/>
      <c r="AF316" s="278"/>
      <c r="AG316" s="278"/>
    </row>
    <row r="317" ht="15.0" customHeight="1">
      <c r="A317" s="257">
        <v>600.0</v>
      </c>
      <c r="B317" s="310" t="s">
        <v>5904</v>
      </c>
      <c r="C317" s="317" t="s">
        <v>8495</v>
      </c>
      <c r="D317" s="260" t="s">
        <v>6495</v>
      </c>
      <c r="E317" s="260" t="s">
        <v>6690</v>
      </c>
      <c r="F317" s="260" t="s">
        <v>6497</v>
      </c>
      <c r="G317" s="260" t="s">
        <v>5573</v>
      </c>
      <c r="H317" s="260" t="s">
        <v>7122</v>
      </c>
      <c r="I317" s="260" t="s">
        <v>6605</v>
      </c>
      <c r="J317" s="260">
        <v>16.0</v>
      </c>
      <c r="K317" s="260">
        <v>16.0</v>
      </c>
      <c r="L317" s="283">
        <f t="shared" si="1"/>
        <v>0</v>
      </c>
      <c r="M317" s="270">
        <v>512.0</v>
      </c>
      <c r="N317" s="270">
        <v>512.0</v>
      </c>
      <c r="O317" s="272" t="str">
        <f t="shared" si="3"/>
        <v>#REF!</v>
      </c>
      <c r="P317" s="260" t="s">
        <v>8496</v>
      </c>
      <c r="Q317" s="257" t="s">
        <v>6535</v>
      </c>
      <c r="R317" s="260" t="s">
        <v>2343</v>
      </c>
      <c r="S317" s="275" t="s">
        <v>8206</v>
      </c>
      <c r="T317" s="260" t="s">
        <v>6565</v>
      </c>
      <c r="U317" s="276"/>
      <c r="V317" s="276" t="str">
        <f t="shared" si="4"/>
        <v>#REF!</v>
      </c>
      <c r="W317" s="277"/>
      <c r="X317" s="276"/>
      <c r="Y317" s="276"/>
      <c r="Z317" s="276"/>
      <c r="AA317" s="276"/>
      <c r="AB317" s="276"/>
      <c r="AC317" s="276"/>
      <c r="AD317" s="278" t="str">
        <f t="shared" si="66"/>
        <v>#REF!</v>
      </c>
      <c r="AE317" s="278"/>
      <c r="AF317" s="278"/>
      <c r="AG317" s="278"/>
    </row>
    <row r="318" ht="15.0" customHeight="1">
      <c r="A318" s="257">
        <v>116.0</v>
      </c>
      <c r="B318" s="258" t="s">
        <v>8498</v>
      </c>
      <c r="C318" s="259" t="s">
        <v>8499</v>
      </c>
      <c r="D318" s="257" t="s">
        <v>6569</v>
      </c>
      <c r="E318" s="257" t="s">
        <v>6602</v>
      </c>
      <c r="F318" s="257" t="s">
        <v>6497</v>
      </c>
      <c r="G318" s="260" t="s">
        <v>8135</v>
      </c>
      <c r="H318" s="257" t="s">
        <v>6589</v>
      </c>
      <c r="I318" s="260" t="s">
        <v>6605</v>
      </c>
      <c r="J318" s="257">
        <v>4.0</v>
      </c>
      <c r="K318" s="257">
        <v>4.0</v>
      </c>
      <c r="L318" s="283">
        <f t="shared" si="1"/>
        <v>0</v>
      </c>
      <c r="M318" s="270">
        <f>IF(J318=8,256,IF(J318=16,512,IF(J318=32,1024,IF(J318=4,124))))</f>
        <v>124</v>
      </c>
      <c r="N318" s="272">
        <v>160.0</v>
      </c>
      <c r="O318" s="272" t="str">
        <f t="shared" si="3"/>
        <v>#REF!</v>
      </c>
      <c r="P318" s="257" t="s">
        <v>8502</v>
      </c>
      <c r="Q318" s="257" t="s">
        <v>6578</v>
      </c>
      <c r="R318" s="260" t="s">
        <v>150</v>
      </c>
      <c r="S318" s="275" t="s">
        <v>6795</v>
      </c>
      <c r="T318" s="260" t="s">
        <v>8503</v>
      </c>
      <c r="U318" s="276"/>
      <c r="V318" s="276" t="str">
        <f t="shared" si="4"/>
        <v>#REF!</v>
      </c>
      <c r="W318" s="277"/>
      <c r="X318" s="276"/>
      <c r="Y318" s="276"/>
      <c r="Z318" s="276"/>
      <c r="AA318" s="276"/>
      <c r="AB318" s="276"/>
      <c r="AC318" s="276"/>
      <c r="AD318" s="278" t="str">
        <f t="shared" si="66"/>
        <v>#REF!</v>
      </c>
      <c r="AE318" s="278"/>
      <c r="AF318" s="278"/>
      <c r="AG318" s="278"/>
    </row>
    <row r="319" ht="15.0" customHeight="1">
      <c r="A319" s="257">
        <v>282.0</v>
      </c>
      <c r="B319" s="286" t="s">
        <v>8504</v>
      </c>
      <c r="C319" s="295" t="s">
        <v>8505</v>
      </c>
      <c r="D319" s="260" t="s">
        <v>6895</v>
      </c>
      <c r="E319" s="260" t="s">
        <v>6895</v>
      </c>
      <c r="F319" s="260" t="s">
        <v>6709</v>
      </c>
      <c r="G319" s="260" t="s">
        <v>8506</v>
      </c>
      <c r="H319" s="257" t="s">
        <v>1605</v>
      </c>
      <c r="I319" s="260" t="s">
        <v>6502</v>
      </c>
      <c r="J319" s="260">
        <v>16.0</v>
      </c>
      <c r="K319" s="260">
        <v>8.0</v>
      </c>
      <c r="L319" s="314">
        <f t="shared" si="1"/>
        <v>8</v>
      </c>
      <c r="M319" s="270">
        <v>512.0</v>
      </c>
      <c r="N319" s="272" t="str">
        <f>IFERROR(__xludf.DUMMYFUNCTION("IMPORTRANGE(""https://docs.google.com/spreadsheets/d/1Y5wVcQmoZrb4xD0Mx4i378E6T98EGxF9rgzWmzz2IKU/edit?usp=sharing"",""PIVOT HP HC!$B58:C58"")"),"#REF!")</f>
        <v>#REF!</v>
      </c>
      <c r="O319" s="272" t="str">
        <f t="shared" si="3"/>
        <v>#REF!</v>
      </c>
      <c r="P319" s="260" t="s">
        <v>8508</v>
      </c>
      <c r="Q319" s="257" t="s">
        <v>6578</v>
      </c>
      <c r="R319" s="260" t="s">
        <v>1641</v>
      </c>
      <c r="S319" s="275" t="s">
        <v>8509</v>
      </c>
      <c r="T319" s="260" t="s">
        <v>7504</v>
      </c>
      <c r="U319" s="276"/>
      <c r="V319" s="276" t="str">
        <f t="shared" si="4"/>
        <v>#REF!</v>
      </c>
      <c r="W319" s="277"/>
      <c r="X319" s="276"/>
      <c r="Y319" s="276"/>
      <c r="Z319" s="276"/>
      <c r="AA319" s="276"/>
      <c r="AB319" s="276"/>
      <c r="AC319" s="276"/>
      <c r="AD319" s="278" t="str">
        <f t="shared" si="66"/>
        <v>#REF!</v>
      </c>
      <c r="AE319" s="278"/>
      <c r="AF319" s="278"/>
      <c r="AG319" s="278"/>
    </row>
    <row r="320" ht="15.0" customHeight="1">
      <c r="A320" s="257">
        <v>293.0</v>
      </c>
      <c r="B320" s="286" t="s">
        <v>8510</v>
      </c>
      <c r="C320" s="295" t="s">
        <v>3031</v>
      </c>
      <c r="D320" s="257" t="s">
        <v>6569</v>
      </c>
      <c r="E320" s="260" t="s">
        <v>6671</v>
      </c>
      <c r="F320" s="260" t="s">
        <v>6709</v>
      </c>
      <c r="G320" s="304" t="s">
        <v>8511</v>
      </c>
      <c r="H320" s="304" t="s">
        <v>1605</v>
      </c>
      <c r="I320" s="260" t="s">
        <v>6605</v>
      </c>
      <c r="J320" s="304">
        <v>16.0</v>
      </c>
      <c r="K320" s="304">
        <v>5.0</v>
      </c>
      <c r="L320" s="331">
        <f t="shared" si="1"/>
        <v>11</v>
      </c>
      <c r="M320" s="270">
        <v>512.0</v>
      </c>
      <c r="N320" s="272">
        <v>464.0</v>
      </c>
      <c r="O320" s="272" t="str">
        <f t="shared" si="3"/>
        <v>#REF!</v>
      </c>
      <c r="P320" s="304" t="s">
        <v>8513</v>
      </c>
      <c r="Q320" s="257" t="s">
        <v>6535</v>
      </c>
      <c r="R320" s="260" t="s">
        <v>440</v>
      </c>
      <c r="S320" s="305" t="s">
        <v>6977</v>
      </c>
      <c r="T320" s="304" t="s">
        <v>6734</v>
      </c>
      <c r="U320" s="306"/>
      <c r="V320" s="276" t="str">
        <f t="shared" si="4"/>
        <v>#REF!</v>
      </c>
      <c r="W320" s="277"/>
      <c r="X320" s="306"/>
      <c r="Y320" s="306"/>
      <c r="Z320" s="306"/>
      <c r="AA320" s="306"/>
      <c r="AB320" s="276"/>
      <c r="AC320" s="306"/>
      <c r="AD320" s="278" t="str">
        <f t="shared" si="66"/>
        <v>#REF!</v>
      </c>
      <c r="AE320" s="278"/>
      <c r="AF320" s="278"/>
      <c r="AG320" s="278"/>
    </row>
    <row r="321" ht="15.0" customHeight="1">
      <c r="A321" s="257">
        <v>161.0</v>
      </c>
      <c r="B321" s="286" t="s">
        <v>8515</v>
      </c>
      <c r="C321" s="259" t="s">
        <v>3290</v>
      </c>
      <c r="D321" s="260" t="s">
        <v>6614</v>
      </c>
      <c r="E321" s="257" t="s">
        <v>6614</v>
      </c>
      <c r="F321" s="257" t="s">
        <v>6659</v>
      </c>
      <c r="G321" s="257" t="s">
        <v>8516</v>
      </c>
      <c r="H321" s="257" t="s">
        <v>1605</v>
      </c>
      <c r="I321" s="260" t="s">
        <v>6502</v>
      </c>
      <c r="J321" s="257">
        <v>16.0</v>
      </c>
      <c r="K321" s="257">
        <v>15.0</v>
      </c>
      <c r="L321" s="288">
        <f t="shared" si="1"/>
        <v>1</v>
      </c>
      <c r="M321" s="270">
        <f>IF(J321=8,256,IF(J321=16,512,IF(J321=32,1024,IF(J321=4,124))))</f>
        <v>512</v>
      </c>
      <c r="N321" s="287">
        <f>IFERROR(__xludf.DUMMYFUNCTION("vlookup(B321,IMPORTRANGE(""https://docs.google.com/spreadsheets/d/1bZVByh9r_TcDUVJKUPs-pmPVUS3tjRZJULNBLGlUjAE/edit#gid=320297363"",""DATA HC OLT!A2:c300""),2,0)"),544.0)</f>
        <v>544</v>
      </c>
      <c r="O321" s="272" t="str">
        <f t="shared" si="3"/>
        <v>#REF!</v>
      </c>
      <c r="P321" s="257" t="s">
        <v>8519</v>
      </c>
      <c r="Q321" s="257" t="s">
        <v>6535</v>
      </c>
      <c r="R321" s="260" t="s">
        <v>358</v>
      </c>
      <c r="S321" s="275" t="s">
        <v>8215</v>
      </c>
      <c r="T321" s="260" t="s">
        <v>6580</v>
      </c>
      <c r="U321" s="260" t="s">
        <v>6236</v>
      </c>
      <c r="V321" s="276" t="str">
        <f t="shared" si="4"/>
        <v>#REF!</v>
      </c>
      <c r="W321" s="277" t="s">
        <v>6611</v>
      </c>
      <c r="X321" s="260"/>
      <c r="Y321" s="285" t="s">
        <v>6612</v>
      </c>
      <c r="Z321" s="260"/>
      <c r="AA321" s="260"/>
      <c r="AB321" s="276"/>
      <c r="AC321" s="260"/>
      <c r="AD321" s="278" t="str">
        <f t="shared" si="66"/>
        <v>#REF!</v>
      </c>
      <c r="AE321" s="278"/>
      <c r="AF321" s="278"/>
      <c r="AG321" s="278"/>
    </row>
    <row r="322" ht="15.0" customHeight="1">
      <c r="A322" s="257">
        <v>259.0</v>
      </c>
      <c r="B322" s="286" t="s">
        <v>8520</v>
      </c>
      <c r="C322" s="259" t="s">
        <v>8521</v>
      </c>
      <c r="D322" s="260" t="s">
        <v>6614</v>
      </c>
      <c r="E322" s="260" t="s">
        <v>8240</v>
      </c>
      <c r="F322" s="257" t="s">
        <v>6659</v>
      </c>
      <c r="G322" s="257" t="s">
        <v>8522</v>
      </c>
      <c r="H322" s="257" t="s">
        <v>1605</v>
      </c>
      <c r="I322" s="260" t="s">
        <v>6502</v>
      </c>
      <c r="J322" s="260">
        <v>16.0</v>
      </c>
      <c r="K322" s="260">
        <v>14.0</v>
      </c>
      <c r="L322" s="289">
        <f t="shared" si="1"/>
        <v>2</v>
      </c>
      <c r="M322" s="270">
        <v>512.0</v>
      </c>
      <c r="N322" s="287">
        <f>IFERROR(__xludf.DUMMYFUNCTION("vlookup(B322,IMPORTRANGE(""https://docs.google.com/spreadsheets/d/1bZVByh9r_TcDUVJKUPs-pmPVUS3tjRZJULNBLGlUjAE/edit#gid=320297363"",""DATA HC OLT!A2:c300""),2,0)"),448.0)</f>
        <v>448</v>
      </c>
      <c r="O322" s="272" t="str">
        <f t="shared" si="3"/>
        <v>#REF!</v>
      </c>
      <c r="P322" s="290" t="s">
        <v>8523</v>
      </c>
      <c r="Q322" s="257" t="s">
        <v>6535</v>
      </c>
      <c r="R322" s="260" t="s">
        <v>358</v>
      </c>
      <c r="S322" s="291" t="s">
        <v>7808</v>
      </c>
      <c r="T322" s="257" t="s">
        <v>6694</v>
      </c>
      <c r="U322" s="260" t="s">
        <v>6236</v>
      </c>
      <c r="V322" s="276" t="str">
        <f t="shared" si="4"/>
        <v>#REF!</v>
      </c>
      <c r="W322" s="277" t="s">
        <v>6611</v>
      </c>
      <c r="X322" s="260"/>
      <c r="Y322" s="285" t="s">
        <v>6612</v>
      </c>
      <c r="Z322" s="260"/>
      <c r="AA322" s="260"/>
      <c r="AB322" s="276"/>
      <c r="AC322" s="260"/>
      <c r="AD322" s="278" t="str">
        <f t="shared" si="66"/>
        <v>#REF!</v>
      </c>
      <c r="AE322" s="278"/>
      <c r="AF322" s="278"/>
      <c r="AG322" s="278"/>
    </row>
    <row r="323" ht="15.0" customHeight="1">
      <c r="A323" s="257">
        <v>142.0</v>
      </c>
      <c r="B323" s="258" t="s">
        <v>8524</v>
      </c>
      <c r="C323" s="259" t="s">
        <v>3093</v>
      </c>
      <c r="D323" s="257" t="s">
        <v>6495</v>
      </c>
      <c r="E323" s="257" t="s">
        <v>6587</v>
      </c>
      <c r="F323" s="257" t="s">
        <v>6664</v>
      </c>
      <c r="G323" s="260" t="s">
        <v>8525</v>
      </c>
      <c r="H323" s="257" t="s">
        <v>1605</v>
      </c>
      <c r="I323" s="257" t="s">
        <v>6502</v>
      </c>
      <c r="J323" s="257">
        <v>16.0</v>
      </c>
      <c r="K323" s="260">
        <v>16.0</v>
      </c>
      <c r="L323" s="283">
        <f t="shared" si="1"/>
        <v>0</v>
      </c>
      <c r="M323" s="270">
        <f>IF(J323=8,256,IF(J323=16,512,IF(J323=32,1024,IF(J323=4,124))))</f>
        <v>512</v>
      </c>
      <c r="N323" s="272">
        <v>496.0</v>
      </c>
      <c r="O323" s="272" t="str">
        <f t="shared" si="3"/>
        <v>#REF!</v>
      </c>
      <c r="P323" s="257" t="s">
        <v>8527</v>
      </c>
      <c r="Q323" s="257" t="s">
        <v>6535</v>
      </c>
      <c r="R323" s="260" t="s">
        <v>358</v>
      </c>
      <c r="S323" s="291" t="s">
        <v>7923</v>
      </c>
      <c r="T323" s="257" t="s">
        <v>6580</v>
      </c>
      <c r="U323" s="276"/>
      <c r="V323" s="276" t="str">
        <f t="shared" si="4"/>
        <v>#REF!</v>
      </c>
      <c r="W323" s="277" t="s">
        <v>6611</v>
      </c>
      <c r="X323" s="276"/>
      <c r="Y323" s="285" t="s">
        <v>6612</v>
      </c>
      <c r="Z323" s="276"/>
      <c r="AA323" s="276"/>
      <c r="AB323" s="276"/>
      <c r="AC323" s="276"/>
      <c r="AD323" s="278" t="str">
        <f t="shared" si="66"/>
        <v>#REF!</v>
      </c>
      <c r="AE323" s="278"/>
      <c r="AF323" s="278"/>
      <c r="AG323" s="278"/>
    </row>
    <row r="324" ht="15.0" customHeight="1">
      <c r="A324" s="257">
        <v>443.0</v>
      </c>
      <c r="B324" s="258" t="s">
        <v>5876</v>
      </c>
      <c r="C324" s="317" t="s">
        <v>3745</v>
      </c>
      <c r="D324" s="260" t="s">
        <v>6895</v>
      </c>
      <c r="E324" s="260" t="s">
        <v>6896</v>
      </c>
      <c r="F324" s="260" t="s">
        <v>6497</v>
      </c>
      <c r="G324" s="260" t="s">
        <v>8528</v>
      </c>
      <c r="H324" s="260" t="s">
        <v>7122</v>
      </c>
      <c r="I324" s="260" t="s">
        <v>6605</v>
      </c>
      <c r="J324" s="260">
        <v>8.0</v>
      </c>
      <c r="K324" s="260">
        <v>8.0</v>
      </c>
      <c r="L324" s="283">
        <f t="shared" si="1"/>
        <v>0</v>
      </c>
      <c r="M324" s="270">
        <v>256.0</v>
      </c>
      <c r="N324" s="270" t="str">
        <f>IFERROR(__xludf.DUMMYFUNCTION("IMPORTRANGE(""https://docs.google.com/spreadsheets/d/1Y5wVcQmoZrb4xD0Mx4i378E6T98EGxF9rgzWmzz2IKU/edit?usp=sharing"",""PIVOT HP HC!$B14:C14"")"),"#REF!")</f>
        <v>#REF!</v>
      </c>
      <c r="O324" s="272" t="str">
        <f t="shared" si="3"/>
        <v>#REF!</v>
      </c>
      <c r="P324" s="260" t="s">
        <v>8529</v>
      </c>
      <c r="Q324" s="311" t="s">
        <v>6535</v>
      </c>
      <c r="R324" s="260" t="s">
        <v>2343</v>
      </c>
      <c r="S324" s="275" t="s">
        <v>6899</v>
      </c>
      <c r="T324" s="260" t="s">
        <v>8530</v>
      </c>
      <c r="U324" s="276"/>
      <c r="V324" s="276" t="str">
        <f t="shared" si="4"/>
        <v>#REF!</v>
      </c>
      <c r="W324" s="277" t="s">
        <v>6611</v>
      </c>
      <c r="X324" s="276"/>
      <c r="Y324" s="285" t="s">
        <v>6612</v>
      </c>
      <c r="Z324" s="276"/>
      <c r="AA324" s="276"/>
      <c r="AB324" s="276"/>
      <c r="AC324" s="276"/>
      <c r="AD324" s="278" t="str">
        <f t="shared" si="66"/>
        <v>#REF!</v>
      </c>
      <c r="AE324" s="278"/>
      <c r="AF324" s="278"/>
      <c r="AG324" s="278"/>
    </row>
    <row r="325" ht="15.0" customHeight="1">
      <c r="A325" s="257">
        <v>557.0</v>
      </c>
      <c r="B325" s="258" t="s">
        <v>8532</v>
      </c>
      <c r="C325" s="259" t="s">
        <v>6941</v>
      </c>
      <c r="D325" s="260" t="s">
        <v>6569</v>
      </c>
      <c r="E325" s="260" t="s">
        <v>6602</v>
      </c>
      <c r="F325" s="260" t="s">
        <v>7668</v>
      </c>
      <c r="G325" s="260" t="s">
        <v>8534</v>
      </c>
      <c r="H325" s="260" t="s">
        <v>1605</v>
      </c>
      <c r="I325" s="260" t="s">
        <v>6605</v>
      </c>
      <c r="J325" s="260">
        <v>16.0</v>
      </c>
      <c r="K325" s="260">
        <v>0.0</v>
      </c>
      <c r="L325" s="320">
        <f t="shared" si="1"/>
        <v>16</v>
      </c>
      <c r="M325" s="270">
        <v>512.0</v>
      </c>
      <c r="N325" s="272">
        <v>512.0</v>
      </c>
      <c r="O325" s="272" t="str">
        <f t="shared" si="3"/>
        <v>#REF!</v>
      </c>
      <c r="P325" s="260" t="s">
        <v>8535</v>
      </c>
      <c r="Q325" s="257" t="s">
        <v>6535</v>
      </c>
      <c r="R325" s="260" t="s">
        <v>440</v>
      </c>
      <c r="S325" s="275" t="s">
        <v>8298</v>
      </c>
      <c r="T325" s="260" t="s">
        <v>8536</v>
      </c>
      <c r="U325" s="276"/>
      <c r="V325" s="276" t="str">
        <f t="shared" si="4"/>
        <v>#REF!</v>
      </c>
      <c r="W325" s="277" t="s">
        <v>6611</v>
      </c>
      <c r="X325" s="276"/>
      <c r="Y325" s="285" t="s">
        <v>6612</v>
      </c>
      <c r="Z325" s="276"/>
      <c r="AA325" s="276"/>
      <c r="AB325" s="276"/>
      <c r="AC325" s="276"/>
      <c r="AD325" s="278" t="str">
        <f t="shared" si="66"/>
        <v>#REF!</v>
      </c>
      <c r="AE325" s="278"/>
      <c r="AF325" s="278"/>
      <c r="AG325" s="278"/>
    </row>
    <row r="326" ht="15.0" customHeight="1">
      <c r="A326" s="257">
        <v>650.0</v>
      </c>
      <c r="B326" s="258" t="s">
        <v>8537</v>
      </c>
      <c r="C326" s="259" t="s">
        <v>8538</v>
      </c>
      <c r="D326" s="260" t="s">
        <v>6569</v>
      </c>
      <c r="E326" s="260" t="s">
        <v>6704</v>
      </c>
      <c r="F326" s="260" t="s">
        <v>7668</v>
      </c>
      <c r="G326" s="260" t="s">
        <v>8539</v>
      </c>
      <c r="H326" s="260" t="s">
        <v>1605</v>
      </c>
      <c r="I326" s="260" t="s">
        <v>6605</v>
      </c>
      <c r="J326" s="260">
        <v>16.0</v>
      </c>
      <c r="K326" s="260">
        <v>12.0</v>
      </c>
      <c r="L326" s="330">
        <f t="shared" si="1"/>
        <v>4</v>
      </c>
      <c r="M326" s="270">
        <v>512.0</v>
      </c>
      <c r="N326" s="272">
        <v>512.0</v>
      </c>
      <c r="O326" s="272" t="str">
        <f t="shared" si="3"/>
        <v>#REF!</v>
      </c>
      <c r="P326" s="260" t="s">
        <v>8540</v>
      </c>
      <c r="Q326" s="257" t="s">
        <v>6535</v>
      </c>
      <c r="R326" s="260" t="s">
        <v>358</v>
      </c>
      <c r="S326" s="275" t="s">
        <v>6722</v>
      </c>
      <c r="T326" s="260" t="s">
        <v>8541</v>
      </c>
      <c r="U326" s="276"/>
      <c r="V326" s="276" t="str">
        <f t="shared" si="4"/>
        <v>#REF!</v>
      </c>
      <c r="W326" s="277" t="s">
        <v>6658</v>
      </c>
      <c r="X326" s="277" t="s">
        <v>7181</v>
      </c>
      <c r="Y326" s="285" t="s">
        <v>6612</v>
      </c>
      <c r="Z326" s="276"/>
      <c r="AA326" s="377"/>
      <c r="AB326" s="276"/>
      <c r="AC326" s="276"/>
      <c r="AD326" s="278"/>
      <c r="AE326" s="278"/>
      <c r="AF326" s="278"/>
      <c r="AG326" s="278"/>
    </row>
    <row r="327" ht="15.0" customHeight="1">
      <c r="A327" s="257">
        <v>163.0</v>
      </c>
      <c r="B327" s="258" t="s">
        <v>8542</v>
      </c>
      <c r="C327" s="259" t="s">
        <v>3302</v>
      </c>
      <c r="D327" s="257" t="s">
        <v>6569</v>
      </c>
      <c r="E327" s="257" t="s">
        <v>6704</v>
      </c>
      <c r="F327" s="257" t="s">
        <v>6497</v>
      </c>
      <c r="G327" s="257" t="s">
        <v>8543</v>
      </c>
      <c r="H327" s="257" t="s">
        <v>6644</v>
      </c>
      <c r="I327" s="260" t="s">
        <v>6502</v>
      </c>
      <c r="J327" s="257">
        <v>8.0</v>
      </c>
      <c r="K327" s="257">
        <v>4.0</v>
      </c>
      <c r="L327" s="330">
        <f t="shared" si="1"/>
        <v>4</v>
      </c>
      <c r="M327" s="270">
        <f>IF(J327=8,256,IF(J327=16,512,IF(J327=32,1024,IF(J327=4,124))))</f>
        <v>256</v>
      </c>
      <c r="N327" s="272">
        <v>264.0</v>
      </c>
      <c r="O327" s="272" t="str">
        <f t="shared" si="3"/>
        <v>#REF!</v>
      </c>
      <c r="P327" s="257" t="s">
        <v>8544</v>
      </c>
      <c r="Q327" s="257" t="s">
        <v>6535</v>
      </c>
      <c r="R327" s="260" t="s">
        <v>2343</v>
      </c>
      <c r="S327" s="275" t="s">
        <v>6667</v>
      </c>
      <c r="T327" s="260" t="s">
        <v>6749</v>
      </c>
      <c r="U327" s="290"/>
      <c r="V327" s="276" t="str">
        <f t="shared" si="4"/>
        <v>#REF!</v>
      </c>
      <c r="W327" s="277" t="s">
        <v>6611</v>
      </c>
      <c r="X327" s="290"/>
      <c r="Y327" s="285" t="s">
        <v>6612</v>
      </c>
      <c r="Z327" s="290"/>
      <c r="AA327" s="290"/>
      <c r="AB327" s="276"/>
      <c r="AC327" s="290"/>
      <c r="AD327" s="278" t="str">
        <f t="shared" ref="AD327:AD329" si="70">VLOOKUP(B327,'Summary Improvement PM FOC'!BA:BF,6,0)</f>
        <v>#REF!</v>
      </c>
      <c r="AE327" s="278"/>
      <c r="AF327" s="278"/>
      <c r="AG327" s="278"/>
    </row>
    <row r="328" ht="15.0" customHeight="1">
      <c r="A328" s="257">
        <v>331.0</v>
      </c>
      <c r="B328" s="258" t="s">
        <v>8545</v>
      </c>
      <c r="C328" s="259" t="s">
        <v>2823</v>
      </c>
      <c r="D328" s="257" t="s">
        <v>6569</v>
      </c>
      <c r="E328" s="260" t="s">
        <v>577</v>
      </c>
      <c r="F328" s="260" t="s">
        <v>6992</v>
      </c>
      <c r="G328" s="260" t="s">
        <v>8546</v>
      </c>
      <c r="H328" s="260" t="s">
        <v>1605</v>
      </c>
      <c r="I328" s="260" t="s">
        <v>6605</v>
      </c>
      <c r="J328" s="260">
        <v>16.0</v>
      </c>
      <c r="K328" s="260">
        <v>14.0</v>
      </c>
      <c r="L328" s="289">
        <f t="shared" si="1"/>
        <v>2</v>
      </c>
      <c r="M328" s="270">
        <v>512.0</v>
      </c>
      <c r="N328" s="272">
        <v>512.0</v>
      </c>
      <c r="O328" s="272" t="str">
        <f t="shared" si="3"/>
        <v>#REF!</v>
      </c>
      <c r="P328" s="260" t="s">
        <v>8547</v>
      </c>
      <c r="Q328" s="257" t="s">
        <v>6535</v>
      </c>
      <c r="R328" s="260" t="s">
        <v>358</v>
      </c>
      <c r="S328" s="275" t="s">
        <v>6722</v>
      </c>
      <c r="T328" s="260" t="s">
        <v>6682</v>
      </c>
      <c r="U328" s="276"/>
      <c r="V328" s="276" t="str">
        <f t="shared" si="4"/>
        <v>#REF!</v>
      </c>
      <c r="W328" s="277" t="s">
        <v>6611</v>
      </c>
      <c r="X328" s="276"/>
      <c r="Y328" s="285" t="s">
        <v>6612</v>
      </c>
      <c r="Z328" s="276"/>
      <c r="AA328" s="276"/>
      <c r="AB328" s="276"/>
      <c r="AC328" s="276"/>
      <c r="AD328" s="278" t="str">
        <f t="shared" si="70"/>
        <v>#REF!</v>
      </c>
      <c r="AE328" s="278"/>
      <c r="AF328" s="278"/>
      <c r="AG328" s="278"/>
    </row>
    <row r="329" ht="15.0" customHeight="1">
      <c r="A329" s="257">
        <v>433.0</v>
      </c>
      <c r="B329" s="310" t="s">
        <v>8548</v>
      </c>
      <c r="C329" s="317" t="s">
        <v>8549</v>
      </c>
      <c r="D329" s="260" t="s">
        <v>6495</v>
      </c>
      <c r="E329" s="260" t="s">
        <v>6678</v>
      </c>
      <c r="F329" s="260" t="s">
        <v>6497</v>
      </c>
      <c r="G329" s="260" t="s">
        <v>8550</v>
      </c>
      <c r="H329" s="260" t="s">
        <v>7122</v>
      </c>
      <c r="I329" s="260" t="s">
        <v>6605</v>
      </c>
      <c r="J329" s="260">
        <v>16.0</v>
      </c>
      <c r="K329" s="260">
        <v>16.0</v>
      </c>
      <c r="L329" s="283">
        <f t="shared" si="1"/>
        <v>0</v>
      </c>
      <c r="M329" s="270">
        <v>512.0</v>
      </c>
      <c r="N329" s="270">
        <v>504.0</v>
      </c>
      <c r="O329" s="272" t="str">
        <f t="shared" si="3"/>
        <v>#REF!</v>
      </c>
      <c r="P329" s="260" t="s">
        <v>8551</v>
      </c>
      <c r="Q329" s="257" t="s">
        <v>6535</v>
      </c>
      <c r="R329" s="260" t="s">
        <v>2343</v>
      </c>
      <c r="S329" s="275" t="s">
        <v>8139</v>
      </c>
      <c r="T329" s="260" t="s">
        <v>6885</v>
      </c>
      <c r="U329" s="276"/>
      <c r="V329" s="276" t="str">
        <f t="shared" si="4"/>
        <v>#REF!</v>
      </c>
      <c r="W329" s="277"/>
      <c r="X329" s="276"/>
      <c r="Y329" s="276"/>
      <c r="Z329" s="276"/>
      <c r="AA329" s="276"/>
      <c r="AB329" s="276"/>
      <c r="AC329" s="276"/>
      <c r="AD329" s="278" t="str">
        <f t="shared" si="70"/>
        <v>#REF!</v>
      </c>
      <c r="AE329" s="278"/>
      <c r="AF329" s="278"/>
      <c r="AG329" s="278"/>
    </row>
    <row r="330" ht="15.0" customHeight="1">
      <c r="A330" s="257">
        <v>495.0</v>
      </c>
      <c r="B330" s="310" t="s">
        <v>8552</v>
      </c>
      <c r="C330" s="317" t="s">
        <v>8553</v>
      </c>
      <c r="D330" s="260" t="s">
        <v>6495</v>
      </c>
      <c r="E330" s="260" t="s">
        <v>6678</v>
      </c>
      <c r="F330" s="260" t="s">
        <v>6992</v>
      </c>
      <c r="G330" s="260" t="s">
        <v>8554</v>
      </c>
      <c r="H330" s="260" t="s">
        <v>1605</v>
      </c>
      <c r="I330" s="257" t="s">
        <v>6502</v>
      </c>
      <c r="J330" s="260">
        <v>16.0</v>
      </c>
      <c r="K330" s="260">
        <v>16.0</v>
      </c>
      <c r="L330" s="283">
        <f t="shared" si="1"/>
        <v>0</v>
      </c>
      <c r="M330" s="270">
        <v>512.0</v>
      </c>
      <c r="N330" s="270">
        <v>512.0</v>
      </c>
      <c r="O330" s="272" t="str">
        <f t="shared" si="3"/>
        <v>#REF!</v>
      </c>
      <c r="P330" s="260" t="s">
        <v>8555</v>
      </c>
      <c r="Q330" s="257" t="s">
        <v>6535</v>
      </c>
      <c r="R330" s="260" t="s">
        <v>358</v>
      </c>
      <c r="S330" s="275" t="s">
        <v>6681</v>
      </c>
      <c r="T330" s="260" t="s">
        <v>6600</v>
      </c>
      <c r="U330" s="276"/>
      <c r="V330" s="276" t="str">
        <f t="shared" si="4"/>
        <v>#REF!</v>
      </c>
      <c r="W330" s="277" t="s">
        <v>6611</v>
      </c>
      <c r="X330" s="276"/>
      <c r="Y330" s="285" t="s">
        <v>6683</v>
      </c>
      <c r="Z330" s="277" t="s">
        <v>6684</v>
      </c>
      <c r="AA330" s="276"/>
      <c r="AB330" s="277" t="s">
        <v>8556</v>
      </c>
      <c r="AC330" s="277" t="s">
        <v>6686</v>
      </c>
      <c r="AD330" s="294" t="s">
        <v>8557</v>
      </c>
      <c r="AE330" s="278"/>
      <c r="AF330" s="278"/>
      <c r="AG330" s="278"/>
    </row>
    <row r="331" ht="15.0" customHeight="1">
      <c r="A331" s="257">
        <v>758.0</v>
      </c>
      <c r="B331" s="258" t="s">
        <v>8558</v>
      </c>
      <c r="C331" s="259" t="s">
        <v>8559</v>
      </c>
      <c r="D331" s="260" t="s">
        <v>6895</v>
      </c>
      <c r="E331" s="260" t="s">
        <v>6896</v>
      </c>
      <c r="F331" s="260" t="s">
        <v>6497</v>
      </c>
      <c r="G331" s="260" t="s">
        <v>8560</v>
      </c>
      <c r="H331" s="260" t="s">
        <v>6644</v>
      </c>
      <c r="I331" s="260" t="s">
        <v>6502</v>
      </c>
      <c r="J331" s="260">
        <v>16.0</v>
      </c>
      <c r="K331" s="260">
        <v>12.0</v>
      </c>
      <c r="L331" s="330">
        <f t="shared" si="1"/>
        <v>4</v>
      </c>
      <c r="M331" s="270">
        <v>512.0</v>
      </c>
      <c r="N331" s="270" t="str">
        <f>IFERROR(__xludf.DUMMYFUNCTION("IMPORTRANGE(""https://docs.google.com/spreadsheets/d/1Y5wVcQmoZrb4xD0Mx4i378E6T98EGxF9rgzWmzz2IKU/edit?usp=sharing"",""PIVOT HP HC!$B20:C20"")"),"#REF!")</f>
        <v>#REF!</v>
      </c>
      <c r="O331" s="272" t="str">
        <f t="shared" si="3"/>
        <v>#REF!</v>
      </c>
      <c r="P331" s="260" t="s">
        <v>8561</v>
      </c>
      <c r="Q331" s="257" t="s">
        <v>6745</v>
      </c>
      <c r="R331" s="260" t="s">
        <v>179</v>
      </c>
      <c r="S331" s="275" t="s">
        <v>6899</v>
      </c>
      <c r="T331" s="260" t="s">
        <v>6610</v>
      </c>
      <c r="U331" s="276"/>
      <c r="V331" s="276" t="str">
        <f t="shared" si="4"/>
        <v>#REF!</v>
      </c>
      <c r="W331" s="277"/>
      <c r="X331" s="276"/>
      <c r="Y331" s="276"/>
      <c r="Z331" s="276"/>
      <c r="AA331" s="276"/>
      <c r="AB331" s="276"/>
      <c r="AC331" s="276"/>
      <c r="AD331" s="278" t="str">
        <f t="shared" ref="AD331:AD334" si="71">VLOOKUP(B331,'Summary Improvement PM FOC'!BA:BF,6,0)</f>
        <v>#REF!</v>
      </c>
      <c r="AE331" s="278"/>
      <c r="AF331" s="278"/>
      <c r="AG331" s="278"/>
    </row>
    <row r="332" ht="15.0" customHeight="1">
      <c r="A332" s="257">
        <v>47.0</v>
      </c>
      <c r="B332" s="286" t="s">
        <v>8562</v>
      </c>
      <c r="C332" s="259" t="s">
        <v>3332</v>
      </c>
      <c r="D332" s="260" t="s">
        <v>6614</v>
      </c>
      <c r="E332" s="257" t="s">
        <v>7763</v>
      </c>
      <c r="F332" s="257" t="s">
        <v>6497</v>
      </c>
      <c r="G332" s="260" t="s">
        <v>8563</v>
      </c>
      <c r="H332" s="257" t="s">
        <v>6644</v>
      </c>
      <c r="I332" s="260" t="s">
        <v>6605</v>
      </c>
      <c r="J332" s="260">
        <v>8.0</v>
      </c>
      <c r="K332" s="260">
        <v>7.0</v>
      </c>
      <c r="L332" s="288">
        <f t="shared" si="1"/>
        <v>1</v>
      </c>
      <c r="M332" s="270">
        <f>IF(J332=8,256,IF(J332=16,512,IF(J332=32,1024,IF(J332=4,124))))</f>
        <v>256</v>
      </c>
      <c r="N332" s="287">
        <f>IFERROR(__xludf.DUMMYFUNCTION("vlookup(B332,IMPORTRANGE(""https://docs.google.com/spreadsheets/d/1bZVByh9r_TcDUVJKUPs-pmPVUS3tjRZJULNBLGlUjAE/edit#gid=320297363"",""DATA HC OLT!A2:c300""),2,0)"),304.0)</f>
        <v>304</v>
      </c>
      <c r="O332" s="272" t="str">
        <f t="shared" si="3"/>
        <v>#REF!</v>
      </c>
      <c r="P332" s="257" t="s">
        <v>8564</v>
      </c>
      <c r="Q332" s="257" t="s">
        <v>6535</v>
      </c>
      <c r="R332" s="260" t="s">
        <v>2343</v>
      </c>
      <c r="S332" s="275" t="s">
        <v>8432</v>
      </c>
      <c r="T332" s="260" t="s">
        <v>8565</v>
      </c>
      <c r="U332" s="276"/>
      <c r="V332" s="276" t="str">
        <f t="shared" si="4"/>
        <v>#REF!</v>
      </c>
      <c r="W332" s="277" t="s">
        <v>6611</v>
      </c>
      <c r="X332" s="276"/>
      <c r="Y332" s="285" t="s">
        <v>6683</v>
      </c>
      <c r="Z332" s="277" t="s">
        <v>8566</v>
      </c>
      <c r="AA332" s="276"/>
      <c r="AB332" s="276"/>
      <c r="AC332" s="276"/>
      <c r="AD332" s="278" t="str">
        <f t="shared" si="71"/>
        <v>#REF!</v>
      </c>
      <c r="AE332" s="278"/>
      <c r="AF332" s="278"/>
      <c r="AG332" s="278"/>
    </row>
    <row r="333" ht="15.0" customHeight="1">
      <c r="A333" s="257">
        <v>654.0</v>
      </c>
      <c r="B333" s="258" t="s">
        <v>8567</v>
      </c>
      <c r="C333" s="259" t="s">
        <v>2441</v>
      </c>
      <c r="D333" s="260" t="s">
        <v>6569</v>
      </c>
      <c r="E333" s="260" t="s">
        <v>6602</v>
      </c>
      <c r="F333" s="260" t="s">
        <v>7668</v>
      </c>
      <c r="G333" s="260" t="s">
        <v>3677</v>
      </c>
      <c r="H333" s="260" t="s">
        <v>1605</v>
      </c>
      <c r="I333" s="260" t="s">
        <v>6605</v>
      </c>
      <c r="J333" s="260">
        <v>16.0</v>
      </c>
      <c r="K333" s="260">
        <v>12.0</v>
      </c>
      <c r="L333" s="330">
        <f t="shared" si="1"/>
        <v>4</v>
      </c>
      <c r="M333" s="270">
        <v>512.0</v>
      </c>
      <c r="N333" s="272">
        <v>512.0</v>
      </c>
      <c r="O333" s="272" t="str">
        <f t="shared" si="3"/>
        <v>#REF!</v>
      </c>
      <c r="P333" s="260" t="s">
        <v>8568</v>
      </c>
      <c r="Q333" s="257" t="s">
        <v>6535</v>
      </c>
      <c r="R333" s="260" t="s">
        <v>358</v>
      </c>
      <c r="S333" s="275" t="s">
        <v>7674</v>
      </c>
      <c r="T333" s="260" t="s">
        <v>8569</v>
      </c>
      <c r="U333" s="276"/>
      <c r="V333" s="276" t="str">
        <f t="shared" si="4"/>
        <v>#REF!</v>
      </c>
      <c r="W333" s="277" t="s">
        <v>6611</v>
      </c>
      <c r="X333" s="276"/>
      <c r="Y333" s="285" t="s">
        <v>6612</v>
      </c>
      <c r="Z333" s="276"/>
      <c r="AA333" s="276"/>
      <c r="AB333" s="276"/>
      <c r="AC333" s="276"/>
      <c r="AD333" s="278" t="str">
        <f t="shared" si="71"/>
        <v>#REF!</v>
      </c>
      <c r="AE333" s="278"/>
      <c r="AF333" s="278"/>
      <c r="AG333" s="278"/>
    </row>
    <row r="334" ht="15.0" customHeight="1">
      <c r="A334" s="257">
        <v>322.0</v>
      </c>
      <c r="B334" s="258" t="s">
        <v>8570</v>
      </c>
      <c r="C334" s="259" t="s">
        <v>1884</v>
      </c>
      <c r="D334" s="257" t="s">
        <v>6569</v>
      </c>
      <c r="E334" s="260" t="s">
        <v>6704</v>
      </c>
      <c r="F334" s="260" t="s">
        <v>6992</v>
      </c>
      <c r="G334" s="260" t="s">
        <v>8571</v>
      </c>
      <c r="H334" s="260" t="s">
        <v>1605</v>
      </c>
      <c r="I334" s="260" t="s">
        <v>6605</v>
      </c>
      <c r="J334" s="260">
        <v>16.0</v>
      </c>
      <c r="K334" s="260">
        <v>15.0</v>
      </c>
      <c r="L334" s="288">
        <f t="shared" si="1"/>
        <v>1</v>
      </c>
      <c r="M334" s="270">
        <v>512.0</v>
      </c>
      <c r="N334" s="272">
        <v>512.0</v>
      </c>
      <c r="O334" s="272" t="str">
        <f t="shared" si="3"/>
        <v>#REF!</v>
      </c>
      <c r="P334" s="260" t="s">
        <v>8572</v>
      </c>
      <c r="Q334" s="257" t="s">
        <v>6535</v>
      </c>
      <c r="R334" s="260" t="s">
        <v>358</v>
      </c>
      <c r="S334" s="275" t="s">
        <v>6722</v>
      </c>
      <c r="T334" s="260" t="s">
        <v>7369</v>
      </c>
      <c r="U334" s="276"/>
      <c r="V334" s="276" t="str">
        <f t="shared" si="4"/>
        <v>#REF!</v>
      </c>
      <c r="W334" s="277" t="s">
        <v>6611</v>
      </c>
      <c r="X334" s="276"/>
      <c r="Y334" s="285" t="s">
        <v>6612</v>
      </c>
      <c r="Z334" s="276"/>
      <c r="AA334" s="276"/>
      <c r="AB334" s="276"/>
      <c r="AC334" s="276"/>
      <c r="AD334" s="278" t="str">
        <f t="shared" si="71"/>
        <v>#REF!</v>
      </c>
      <c r="AE334" s="282"/>
      <c r="AF334" s="282"/>
      <c r="AG334" s="282"/>
    </row>
    <row r="335" ht="15.0" customHeight="1">
      <c r="A335" s="257">
        <v>137.0</v>
      </c>
      <c r="B335" s="286" t="s">
        <v>8573</v>
      </c>
      <c r="C335" s="259" t="s">
        <v>3264</v>
      </c>
      <c r="D335" s="260" t="s">
        <v>6614</v>
      </c>
      <c r="E335" s="257" t="s">
        <v>6714</v>
      </c>
      <c r="F335" s="257" t="s">
        <v>6664</v>
      </c>
      <c r="G335" s="260" t="s">
        <v>8574</v>
      </c>
      <c r="H335" s="257" t="s">
        <v>1605</v>
      </c>
      <c r="I335" s="260" t="s">
        <v>6502</v>
      </c>
      <c r="J335" s="257">
        <v>16.0</v>
      </c>
      <c r="K335" s="257">
        <v>16.0</v>
      </c>
      <c r="L335" s="283">
        <f t="shared" si="1"/>
        <v>0</v>
      </c>
      <c r="M335" s="270">
        <f>IF(J335=8,256,IF(J335=16,512,IF(J335=32,1024,IF(J335=4,124))))</f>
        <v>512</v>
      </c>
      <c r="N335" s="287">
        <f>IFERROR(__xludf.DUMMYFUNCTION("vlookup(B335,IMPORTRANGE(""https://docs.google.com/spreadsheets/d/1bZVByh9r_TcDUVJKUPs-pmPVUS3tjRZJULNBLGlUjAE/edit#gid=320297363"",""DATA HC OLT!A2:c300""),2,0)"),512.0)</f>
        <v>512</v>
      </c>
      <c r="O335" s="272" t="str">
        <f t="shared" si="3"/>
        <v>#REF!</v>
      </c>
      <c r="P335" s="257" t="s">
        <v>8575</v>
      </c>
      <c r="Q335" s="257" t="s">
        <v>6535</v>
      </c>
      <c r="R335" s="260" t="s">
        <v>358</v>
      </c>
      <c r="S335" s="291" t="s">
        <v>6717</v>
      </c>
      <c r="T335" s="257" t="s">
        <v>6831</v>
      </c>
      <c r="U335" s="285" t="s">
        <v>8576</v>
      </c>
      <c r="V335" s="276" t="str">
        <f t="shared" si="4"/>
        <v>#REF!</v>
      </c>
      <c r="W335" s="277" t="s">
        <v>6658</v>
      </c>
      <c r="X335" s="285" t="s">
        <v>8577</v>
      </c>
      <c r="Y335" s="285" t="s">
        <v>6612</v>
      </c>
      <c r="Z335" s="260"/>
      <c r="AA335" s="275"/>
      <c r="AB335" s="276"/>
      <c r="AC335" s="275"/>
      <c r="AD335" s="278"/>
      <c r="AE335" s="282"/>
      <c r="AF335" s="282"/>
      <c r="AG335" s="282"/>
    </row>
    <row r="336" ht="15.0" customHeight="1">
      <c r="A336" s="257">
        <v>280.0</v>
      </c>
      <c r="B336" s="258" t="s">
        <v>8578</v>
      </c>
      <c r="C336" s="259" t="s">
        <v>3126</v>
      </c>
      <c r="D336" s="257" t="s">
        <v>6569</v>
      </c>
      <c r="E336" s="260" t="s">
        <v>6704</v>
      </c>
      <c r="F336" s="257" t="s">
        <v>6497</v>
      </c>
      <c r="G336" s="260" t="s">
        <v>8579</v>
      </c>
      <c r="H336" s="257" t="s">
        <v>6644</v>
      </c>
      <c r="I336" s="260" t="s">
        <v>6502</v>
      </c>
      <c r="J336" s="260">
        <v>8.0</v>
      </c>
      <c r="K336" s="276"/>
      <c r="L336" s="314">
        <f t="shared" si="1"/>
        <v>8</v>
      </c>
      <c r="M336" s="270">
        <v>256.0</v>
      </c>
      <c r="N336" s="272">
        <v>288.0</v>
      </c>
      <c r="O336" s="272" t="str">
        <f t="shared" si="3"/>
        <v>#REF!</v>
      </c>
      <c r="P336" s="260" t="s">
        <v>8580</v>
      </c>
      <c r="Q336" s="257" t="s">
        <v>6535</v>
      </c>
      <c r="R336" s="260" t="s">
        <v>2343</v>
      </c>
      <c r="S336" s="275" t="s">
        <v>6706</v>
      </c>
      <c r="T336" s="260" t="s">
        <v>6885</v>
      </c>
      <c r="U336" s="276"/>
      <c r="V336" s="276" t="str">
        <f t="shared" si="4"/>
        <v>#REF!</v>
      </c>
      <c r="W336" s="277" t="s">
        <v>6611</v>
      </c>
      <c r="X336" s="276"/>
      <c r="Y336" s="285" t="s">
        <v>6612</v>
      </c>
      <c r="Z336" s="276"/>
      <c r="AA336" s="276"/>
      <c r="AB336" s="276"/>
      <c r="AC336" s="276"/>
      <c r="AD336" s="278" t="str">
        <f t="shared" ref="AD336:AD371" si="72">VLOOKUP(B336,'Summary Improvement PM FOC'!BA:BF,6,0)</f>
        <v>#REF!</v>
      </c>
      <c r="AE336" s="278"/>
      <c r="AF336" s="278"/>
      <c r="AG336" s="278"/>
    </row>
    <row r="337" ht="15.0" customHeight="1">
      <c r="A337" s="257">
        <v>501.0</v>
      </c>
      <c r="B337" s="258" t="s">
        <v>8581</v>
      </c>
      <c r="C337" s="259" t="s">
        <v>1926</v>
      </c>
      <c r="D337" s="260" t="s">
        <v>6569</v>
      </c>
      <c r="E337" s="260" t="s">
        <v>6602</v>
      </c>
      <c r="F337" s="260" t="s">
        <v>8460</v>
      </c>
      <c r="G337" s="260" t="s">
        <v>8582</v>
      </c>
      <c r="H337" s="260" t="s">
        <v>6631</v>
      </c>
      <c r="I337" s="260" t="s">
        <v>6605</v>
      </c>
      <c r="J337" s="260">
        <v>16.0</v>
      </c>
      <c r="K337" s="260">
        <v>0.0</v>
      </c>
      <c r="L337" s="320">
        <f t="shared" si="1"/>
        <v>16</v>
      </c>
      <c r="M337" s="270">
        <v>512.0</v>
      </c>
      <c r="N337" s="272">
        <v>512.0</v>
      </c>
      <c r="O337" s="272" t="str">
        <f t="shared" si="3"/>
        <v>#REF!</v>
      </c>
      <c r="P337" s="260" t="s">
        <v>8583</v>
      </c>
      <c r="Q337" s="257" t="s">
        <v>6535</v>
      </c>
      <c r="R337" s="260" t="s">
        <v>440</v>
      </c>
      <c r="S337" s="275" t="s">
        <v>7674</v>
      </c>
      <c r="T337" s="260" t="s">
        <v>8541</v>
      </c>
      <c r="U337" s="276"/>
      <c r="V337" s="276" t="str">
        <f t="shared" si="4"/>
        <v>#REF!</v>
      </c>
      <c r="W337" s="277" t="s">
        <v>6611</v>
      </c>
      <c r="X337" s="276"/>
      <c r="Y337" s="285" t="s">
        <v>6612</v>
      </c>
      <c r="Z337" s="276"/>
      <c r="AA337" s="276"/>
      <c r="AB337" s="276"/>
      <c r="AC337" s="276"/>
      <c r="AD337" s="278" t="str">
        <f t="shared" si="72"/>
        <v>#REF!</v>
      </c>
      <c r="AE337" s="278"/>
      <c r="AF337" s="278"/>
      <c r="AG337" s="278"/>
    </row>
    <row r="338" ht="15.0" customHeight="1">
      <c r="A338" s="257">
        <v>265.0</v>
      </c>
      <c r="B338" s="258" t="s">
        <v>8584</v>
      </c>
      <c r="C338" s="259" t="s">
        <v>3507</v>
      </c>
      <c r="D338" s="260" t="s">
        <v>6895</v>
      </c>
      <c r="E338" s="260" t="s">
        <v>8288</v>
      </c>
      <c r="F338" s="257" t="s">
        <v>6497</v>
      </c>
      <c r="G338" s="257" t="s">
        <v>8585</v>
      </c>
      <c r="H338" s="257" t="s">
        <v>6644</v>
      </c>
      <c r="I338" s="260" t="s">
        <v>6605</v>
      </c>
      <c r="J338" s="260">
        <v>8.0</v>
      </c>
      <c r="K338" s="260">
        <v>8.0</v>
      </c>
      <c r="L338" s="283">
        <f t="shared" si="1"/>
        <v>0</v>
      </c>
      <c r="M338" s="270">
        <v>512.0</v>
      </c>
      <c r="N338" s="272" t="str">
        <f>IFERROR(__xludf.DUMMYFUNCTION("IMPORTRANGE(""https://docs.google.com/spreadsheets/d/1Y5wVcQmoZrb4xD0Mx4i378E6T98EGxF9rgzWmzz2IKU/edit?usp=sharing"",""PIVOT HP HC!$B99:C99"")"),"#REF!")</f>
        <v>#REF!</v>
      </c>
      <c r="O338" s="272" t="str">
        <f t="shared" si="3"/>
        <v>#REF!</v>
      </c>
      <c r="P338" s="260" t="s">
        <v>8586</v>
      </c>
      <c r="Q338" s="257" t="s">
        <v>6535</v>
      </c>
      <c r="R338" s="260" t="s">
        <v>2343</v>
      </c>
      <c r="S338" s="275" t="s">
        <v>8587</v>
      </c>
      <c r="T338" s="260" t="s">
        <v>7504</v>
      </c>
      <c r="U338" s="290"/>
      <c r="V338" s="276" t="str">
        <f t="shared" si="4"/>
        <v>#REF!</v>
      </c>
      <c r="W338" s="277" t="s">
        <v>6611</v>
      </c>
      <c r="X338" s="290"/>
      <c r="Y338" s="285" t="s">
        <v>6612</v>
      </c>
      <c r="Z338" s="290"/>
      <c r="AA338" s="290"/>
      <c r="AB338" s="276"/>
      <c r="AC338" s="290"/>
      <c r="AD338" s="278" t="str">
        <f t="shared" si="72"/>
        <v>#REF!</v>
      </c>
      <c r="AE338" s="278"/>
      <c r="AF338" s="278"/>
      <c r="AG338" s="278"/>
    </row>
    <row r="339" ht="15.0" customHeight="1">
      <c r="A339" s="257">
        <v>585.0</v>
      </c>
      <c r="B339" s="310" t="s">
        <v>8588</v>
      </c>
      <c r="C339" s="317" t="s">
        <v>8589</v>
      </c>
      <c r="D339" s="260" t="s">
        <v>6495</v>
      </c>
      <c r="E339" s="260" t="s">
        <v>6690</v>
      </c>
      <c r="F339" s="260" t="s">
        <v>6497</v>
      </c>
      <c r="G339" s="260" t="s">
        <v>5571</v>
      </c>
      <c r="H339" s="260" t="s">
        <v>7122</v>
      </c>
      <c r="I339" s="257" t="s">
        <v>6502</v>
      </c>
      <c r="J339" s="260">
        <v>16.0</v>
      </c>
      <c r="K339" s="260">
        <v>13.0</v>
      </c>
      <c r="L339" s="299">
        <f t="shared" si="1"/>
        <v>3</v>
      </c>
      <c r="M339" s="284">
        <v>512.0</v>
      </c>
      <c r="N339" s="270">
        <v>392.0</v>
      </c>
      <c r="O339" s="272" t="str">
        <f t="shared" si="3"/>
        <v>#REF!</v>
      </c>
      <c r="P339" s="260" t="s">
        <v>8590</v>
      </c>
      <c r="Q339" s="257" t="s">
        <v>6535</v>
      </c>
      <c r="R339" s="260" t="s">
        <v>2343</v>
      </c>
      <c r="S339" s="275" t="s">
        <v>8206</v>
      </c>
      <c r="T339" s="260" t="s">
        <v>7062</v>
      </c>
      <c r="U339" s="276"/>
      <c r="V339" s="276" t="str">
        <f t="shared" si="4"/>
        <v>#REF!</v>
      </c>
      <c r="W339" s="277" t="s">
        <v>6611</v>
      </c>
      <c r="X339" s="276"/>
      <c r="Y339" s="285" t="s">
        <v>6612</v>
      </c>
      <c r="Z339" s="276"/>
      <c r="AA339" s="276"/>
      <c r="AB339" s="276"/>
      <c r="AC339" s="276"/>
      <c r="AD339" s="278" t="str">
        <f t="shared" si="72"/>
        <v>#REF!</v>
      </c>
      <c r="AE339" s="282"/>
      <c r="AF339" s="282"/>
      <c r="AG339" s="282"/>
    </row>
    <row r="340" ht="15.0" customHeight="1">
      <c r="A340" s="257">
        <v>343.0</v>
      </c>
      <c r="B340" s="258" t="s">
        <v>2752</v>
      </c>
      <c r="C340" s="259" t="s">
        <v>4062</v>
      </c>
      <c r="D340" s="260" t="s">
        <v>6895</v>
      </c>
      <c r="E340" s="260" t="s">
        <v>6896</v>
      </c>
      <c r="F340" s="260" t="s">
        <v>6992</v>
      </c>
      <c r="G340" s="260" t="s">
        <v>8591</v>
      </c>
      <c r="H340" s="260" t="s">
        <v>1605</v>
      </c>
      <c r="I340" s="260" t="s">
        <v>6502</v>
      </c>
      <c r="J340" s="260">
        <v>16.0</v>
      </c>
      <c r="K340" s="260">
        <v>13.0</v>
      </c>
      <c r="L340" s="299">
        <f t="shared" si="1"/>
        <v>3</v>
      </c>
      <c r="M340" s="270">
        <v>512.0</v>
      </c>
      <c r="N340" s="270" t="str">
        <f>IFERROR(__xludf.DUMMYFUNCTION("IMPORTRANGE(""https://docs.google.com/spreadsheets/d/1Y5wVcQmoZrb4xD0Mx4i378E6T98EGxF9rgzWmzz2IKU/edit?usp=sharing"",""PIVOT HP HC!$B76:C76"")"),"#REF!")</f>
        <v>#REF!</v>
      </c>
      <c r="O340" s="272" t="str">
        <f t="shared" si="3"/>
        <v>#REF!</v>
      </c>
      <c r="P340" s="260" t="s">
        <v>8592</v>
      </c>
      <c r="Q340" s="257" t="s">
        <v>6535</v>
      </c>
      <c r="R340" s="260" t="s">
        <v>358</v>
      </c>
      <c r="S340" s="275" t="s">
        <v>7617</v>
      </c>
      <c r="T340" s="260" t="s">
        <v>6622</v>
      </c>
      <c r="U340" s="276"/>
      <c r="V340" s="276" t="str">
        <f t="shared" si="4"/>
        <v>#REF!</v>
      </c>
      <c r="W340" s="277" t="s">
        <v>6611</v>
      </c>
      <c r="X340" s="276"/>
      <c r="Y340" s="285" t="s">
        <v>6612</v>
      </c>
      <c r="Z340" s="276"/>
      <c r="AA340" s="276"/>
      <c r="AB340" s="276"/>
      <c r="AC340" s="276"/>
      <c r="AD340" s="278" t="str">
        <f t="shared" si="72"/>
        <v>#REF!</v>
      </c>
      <c r="AE340" s="278"/>
      <c r="AF340" s="278"/>
      <c r="AG340" s="278"/>
    </row>
    <row r="341" ht="15.0" customHeight="1">
      <c r="A341" s="257">
        <v>625.0</v>
      </c>
      <c r="B341" s="286" t="s">
        <v>8593</v>
      </c>
      <c r="C341" s="259" t="s">
        <v>8594</v>
      </c>
      <c r="D341" s="260" t="s">
        <v>6614</v>
      </c>
      <c r="E341" s="260" t="s">
        <v>6614</v>
      </c>
      <c r="F341" s="260" t="s">
        <v>7668</v>
      </c>
      <c r="G341" s="260" t="s">
        <v>8595</v>
      </c>
      <c r="H341" s="260" t="s">
        <v>1605</v>
      </c>
      <c r="I341" s="260" t="s">
        <v>6502</v>
      </c>
      <c r="J341" s="260">
        <v>16.0</v>
      </c>
      <c r="K341" s="260">
        <v>11.0</v>
      </c>
      <c r="L341" s="350">
        <f t="shared" si="1"/>
        <v>5</v>
      </c>
      <c r="M341" s="270">
        <v>512.0</v>
      </c>
      <c r="N341" s="287">
        <f>IFERROR(__xludf.DUMMYFUNCTION("vlookup(B341,IMPORTRANGE(""https://docs.google.com/spreadsheets/d/1bZVByh9r_TcDUVJKUPs-pmPVUS3tjRZJULNBLGlUjAE/edit#gid=320297363"",""DATA HC OLT!A2:c300""),2,0)"),520.0)</f>
        <v>520</v>
      </c>
      <c r="O341" s="272" t="str">
        <f t="shared" si="3"/>
        <v>#REF!</v>
      </c>
      <c r="P341" s="260" t="s">
        <v>8596</v>
      </c>
      <c r="Q341" s="257" t="s">
        <v>6535</v>
      </c>
      <c r="R341" s="260" t="s">
        <v>440</v>
      </c>
      <c r="S341" s="275" t="s">
        <v>8253</v>
      </c>
      <c r="T341" s="260" t="s">
        <v>7032</v>
      </c>
      <c r="U341" s="260" t="s">
        <v>6236</v>
      </c>
      <c r="V341" s="276" t="str">
        <f t="shared" si="4"/>
        <v>#REF!</v>
      </c>
      <c r="W341" s="277" t="s">
        <v>6611</v>
      </c>
      <c r="X341" s="260"/>
      <c r="Y341" s="285" t="s">
        <v>6612</v>
      </c>
      <c r="Z341" s="260"/>
      <c r="AA341" s="260"/>
      <c r="AB341" s="276"/>
      <c r="AC341" s="260"/>
      <c r="AD341" s="278" t="str">
        <f t="shared" si="72"/>
        <v>#REF!</v>
      </c>
      <c r="AE341" s="278"/>
      <c r="AF341" s="278"/>
      <c r="AG341" s="278"/>
    </row>
    <row r="342" ht="15.0" customHeight="1">
      <c r="A342" s="257">
        <v>746.0</v>
      </c>
      <c r="B342" s="258" t="s">
        <v>8597</v>
      </c>
      <c r="C342" s="372" t="s">
        <v>8598</v>
      </c>
      <c r="D342" s="260" t="s">
        <v>6569</v>
      </c>
      <c r="E342" s="260" t="s">
        <v>6602</v>
      </c>
      <c r="F342" s="260" t="s">
        <v>7668</v>
      </c>
      <c r="G342" s="338" t="s">
        <v>8599</v>
      </c>
      <c r="H342" s="260" t="s">
        <v>1605</v>
      </c>
      <c r="I342" s="260" t="s">
        <v>6605</v>
      </c>
      <c r="J342" s="260">
        <v>16.0</v>
      </c>
      <c r="K342" s="260">
        <v>12.0</v>
      </c>
      <c r="L342" s="330">
        <f t="shared" si="1"/>
        <v>4</v>
      </c>
      <c r="M342" s="270">
        <v>512.0</v>
      </c>
      <c r="N342" s="270">
        <v>512.0</v>
      </c>
      <c r="O342" s="272" t="str">
        <f t="shared" si="3"/>
        <v>#REF!</v>
      </c>
      <c r="P342" s="260" t="s">
        <v>8600</v>
      </c>
      <c r="Q342" s="257" t="s">
        <v>6535</v>
      </c>
      <c r="R342" s="260" t="s">
        <v>358</v>
      </c>
      <c r="S342" s="291" t="s">
        <v>8601</v>
      </c>
      <c r="T342" s="260" t="s">
        <v>8238</v>
      </c>
      <c r="U342" s="276"/>
      <c r="V342" s="276" t="str">
        <f t="shared" si="4"/>
        <v>#REF!</v>
      </c>
      <c r="W342" s="277" t="s">
        <v>6611</v>
      </c>
      <c r="X342" s="276"/>
      <c r="Y342" s="285" t="s">
        <v>6612</v>
      </c>
      <c r="Z342" s="276"/>
      <c r="AA342" s="276"/>
      <c r="AB342" s="276"/>
      <c r="AC342" s="276"/>
      <c r="AD342" s="278" t="str">
        <f t="shared" si="72"/>
        <v>#REF!</v>
      </c>
      <c r="AE342" s="278"/>
      <c r="AF342" s="278"/>
      <c r="AG342" s="278"/>
    </row>
    <row r="343" ht="15.0" customHeight="1">
      <c r="A343" s="257">
        <v>264.0</v>
      </c>
      <c r="B343" s="258" t="s">
        <v>8602</v>
      </c>
      <c r="C343" s="259" t="s">
        <v>3145</v>
      </c>
      <c r="D343" s="260" t="s">
        <v>6895</v>
      </c>
      <c r="E343" s="260" t="s">
        <v>6895</v>
      </c>
      <c r="F343" s="257" t="s">
        <v>6497</v>
      </c>
      <c r="G343" s="257" t="s">
        <v>8603</v>
      </c>
      <c r="H343" s="257" t="s">
        <v>6644</v>
      </c>
      <c r="I343" s="260" t="s">
        <v>6605</v>
      </c>
      <c r="J343" s="260">
        <v>8.0</v>
      </c>
      <c r="K343" s="260">
        <v>8.0</v>
      </c>
      <c r="L343" s="283">
        <f t="shared" si="1"/>
        <v>0</v>
      </c>
      <c r="M343" s="270">
        <v>512.0</v>
      </c>
      <c r="N343" s="272" t="str">
        <f>IFERROR(__xludf.DUMMYFUNCTION("IMPORTRANGE(""https://docs.google.com/spreadsheets/d/1Y5wVcQmoZrb4xD0Mx4i378E6T98EGxF9rgzWmzz2IKU/edit?usp=sharing"",""PIVOT HP HC!$B13:C13"")"),"#REF!")</f>
        <v>#REF!</v>
      </c>
      <c r="O343" s="272" t="str">
        <f t="shared" si="3"/>
        <v>#REF!</v>
      </c>
      <c r="P343" s="260" t="s">
        <v>8604</v>
      </c>
      <c r="Q343" s="257" t="s">
        <v>6535</v>
      </c>
      <c r="R343" s="260" t="s">
        <v>2343</v>
      </c>
      <c r="S343" s="275" t="s">
        <v>7020</v>
      </c>
      <c r="T343" s="260" t="s">
        <v>8004</v>
      </c>
      <c r="U343" s="290"/>
      <c r="V343" s="276" t="str">
        <f t="shared" si="4"/>
        <v>#REF!</v>
      </c>
      <c r="W343" s="277" t="s">
        <v>6611</v>
      </c>
      <c r="X343" s="290"/>
      <c r="Y343" s="285" t="s">
        <v>6612</v>
      </c>
      <c r="Z343" s="290"/>
      <c r="AA343" s="290"/>
      <c r="AB343" s="276"/>
      <c r="AC343" s="290"/>
      <c r="AD343" s="278" t="str">
        <f t="shared" si="72"/>
        <v>#REF!</v>
      </c>
      <c r="AE343" s="278"/>
      <c r="AF343" s="278"/>
      <c r="AG343" s="278"/>
    </row>
    <row r="344" ht="15.0" customHeight="1">
      <c r="A344" s="257">
        <v>456.0</v>
      </c>
      <c r="B344" s="310" t="s">
        <v>8605</v>
      </c>
      <c r="C344" s="317" t="s">
        <v>8606</v>
      </c>
      <c r="D344" s="260" t="s">
        <v>6495</v>
      </c>
      <c r="E344" s="260" t="s">
        <v>6636</v>
      </c>
      <c r="F344" s="260" t="s">
        <v>6992</v>
      </c>
      <c r="G344" s="260" t="s">
        <v>8607</v>
      </c>
      <c r="H344" s="260" t="s">
        <v>1605</v>
      </c>
      <c r="I344" s="257" t="s">
        <v>6502</v>
      </c>
      <c r="J344" s="260">
        <v>16.0</v>
      </c>
      <c r="K344" s="260">
        <v>16.0</v>
      </c>
      <c r="L344" s="283">
        <f t="shared" si="1"/>
        <v>0</v>
      </c>
      <c r="M344" s="270">
        <v>512.0</v>
      </c>
      <c r="N344" s="270">
        <v>520.0</v>
      </c>
      <c r="O344" s="272" t="str">
        <f t="shared" si="3"/>
        <v>#REF!</v>
      </c>
      <c r="P344" s="260" t="s">
        <v>8608</v>
      </c>
      <c r="Q344" s="257" t="s">
        <v>6535</v>
      </c>
      <c r="R344" s="260" t="s">
        <v>358</v>
      </c>
      <c r="S344" s="275" t="s">
        <v>7568</v>
      </c>
      <c r="T344" s="260" t="s">
        <v>6846</v>
      </c>
      <c r="U344" s="276"/>
      <c r="V344" s="276" t="str">
        <f t="shared" si="4"/>
        <v>#REF!</v>
      </c>
      <c r="W344" s="277" t="s">
        <v>6611</v>
      </c>
      <c r="X344" s="276"/>
      <c r="Y344" s="285" t="s">
        <v>6612</v>
      </c>
      <c r="Z344" s="276"/>
      <c r="AA344" s="276"/>
      <c r="AB344" s="276"/>
      <c r="AC344" s="276"/>
      <c r="AD344" s="278" t="str">
        <f t="shared" si="72"/>
        <v>#REF!</v>
      </c>
      <c r="AE344" s="278"/>
      <c r="AF344" s="278"/>
      <c r="AG344" s="278"/>
    </row>
    <row r="345" ht="15.0" customHeight="1">
      <c r="A345" s="257">
        <v>702.0</v>
      </c>
      <c r="B345" s="258" t="s">
        <v>8609</v>
      </c>
      <c r="C345" s="259" t="s">
        <v>2372</v>
      </c>
      <c r="D345" s="260" t="s">
        <v>6569</v>
      </c>
      <c r="E345" s="260" t="s">
        <v>6602</v>
      </c>
      <c r="F345" s="260" t="s">
        <v>7668</v>
      </c>
      <c r="G345" s="260" t="s">
        <v>3589</v>
      </c>
      <c r="H345" s="260" t="s">
        <v>1605</v>
      </c>
      <c r="I345" s="260" t="s">
        <v>6605</v>
      </c>
      <c r="J345" s="260">
        <v>16.0</v>
      </c>
      <c r="K345" s="260">
        <v>12.0</v>
      </c>
      <c r="L345" s="330">
        <f t="shared" si="1"/>
        <v>4</v>
      </c>
      <c r="M345" s="270">
        <v>512.0</v>
      </c>
      <c r="N345" s="270">
        <v>512.0</v>
      </c>
      <c r="O345" s="272" t="str">
        <f t="shared" si="3"/>
        <v>#REF!</v>
      </c>
      <c r="P345" s="260" t="s">
        <v>8610</v>
      </c>
      <c r="Q345" s="257" t="s">
        <v>6535</v>
      </c>
      <c r="R345" s="260" t="s">
        <v>358</v>
      </c>
      <c r="S345" s="275" t="s">
        <v>7674</v>
      </c>
      <c r="T345" s="260" t="s">
        <v>8053</v>
      </c>
      <c r="U345" s="276"/>
      <c r="V345" s="276" t="str">
        <f t="shared" si="4"/>
        <v>#REF!</v>
      </c>
      <c r="W345" s="277" t="s">
        <v>6611</v>
      </c>
      <c r="X345" s="276"/>
      <c r="Y345" s="285" t="s">
        <v>6612</v>
      </c>
      <c r="Z345" s="276"/>
      <c r="AA345" s="276"/>
      <c r="AB345" s="276"/>
      <c r="AC345" s="276"/>
      <c r="AD345" s="278" t="str">
        <f t="shared" si="72"/>
        <v>#REF!</v>
      </c>
      <c r="AE345" s="278"/>
      <c r="AF345" s="278"/>
      <c r="AG345" s="278"/>
    </row>
    <row r="346" ht="15.0" customHeight="1">
      <c r="A346" s="257">
        <v>461.0</v>
      </c>
      <c r="B346" s="310" t="s">
        <v>8611</v>
      </c>
      <c r="C346" s="317" t="s">
        <v>2650</v>
      </c>
      <c r="D346" s="260" t="s">
        <v>6895</v>
      </c>
      <c r="E346" s="260" t="s">
        <v>6896</v>
      </c>
      <c r="F346" s="260" t="s">
        <v>6992</v>
      </c>
      <c r="G346" s="260" t="s">
        <v>8612</v>
      </c>
      <c r="H346" s="260" t="s">
        <v>1605</v>
      </c>
      <c r="I346" s="260" t="s">
        <v>6502</v>
      </c>
      <c r="J346" s="260">
        <v>16.0</v>
      </c>
      <c r="K346" s="260">
        <v>16.0</v>
      </c>
      <c r="L346" s="283">
        <f t="shared" si="1"/>
        <v>0</v>
      </c>
      <c r="M346" s="270">
        <v>512.0</v>
      </c>
      <c r="N346" s="270" t="str">
        <f>IFERROR(__xludf.DUMMYFUNCTION("IMPORTRANGE(""https://docs.google.com/spreadsheets/d/1Y5wVcQmoZrb4xD0Mx4i378E6T98EGxF9rgzWmzz2IKU/edit?usp=sharing"",""PIVOT HP HC!$B65:C65"")"),"#REF!")</f>
        <v>#REF!</v>
      </c>
      <c r="O346" s="272" t="str">
        <f t="shared" si="3"/>
        <v>#REF!</v>
      </c>
      <c r="P346" s="260" t="s">
        <v>8613</v>
      </c>
      <c r="Q346" s="257" t="s">
        <v>6578</v>
      </c>
      <c r="R346" s="260" t="s">
        <v>358</v>
      </c>
      <c r="S346" s="275" t="s">
        <v>7617</v>
      </c>
      <c r="T346" s="260" t="s">
        <v>6675</v>
      </c>
      <c r="U346" s="276"/>
      <c r="V346" s="276" t="str">
        <f t="shared" si="4"/>
        <v>#REF!</v>
      </c>
      <c r="W346" s="277" t="s">
        <v>6611</v>
      </c>
      <c r="X346" s="276"/>
      <c r="Y346" s="285" t="s">
        <v>6683</v>
      </c>
      <c r="Z346" s="276"/>
      <c r="AA346" s="276"/>
      <c r="AB346" s="276"/>
      <c r="AC346" s="276"/>
      <c r="AD346" s="278" t="str">
        <f t="shared" si="72"/>
        <v>#REF!</v>
      </c>
      <c r="AE346" s="278"/>
      <c r="AF346" s="278"/>
      <c r="AG346" s="278"/>
    </row>
    <row r="347" ht="15.0" customHeight="1">
      <c r="A347" s="257">
        <v>556.0</v>
      </c>
      <c r="B347" s="258" t="s">
        <v>8614</v>
      </c>
      <c r="C347" s="259" t="s">
        <v>599</v>
      </c>
      <c r="D347" s="260" t="s">
        <v>6569</v>
      </c>
      <c r="E347" s="260" t="s">
        <v>6602</v>
      </c>
      <c r="F347" s="260" t="s">
        <v>6497</v>
      </c>
      <c r="G347" s="260" t="s">
        <v>8615</v>
      </c>
      <c r="H347" s="260" t="s">
        <v>6589</v>
      </c>
      <c r="I347" s="260" t="s">
        <v>6502</v>
      </c>
      <c r="J347" s="260">
        <v>16.0</v>
      </c>
      <c r="K347" s="260">
        <v>0.0</v>
      </c>
      <c r="L347" s="320">
        <f t="shared" si="1"/>
        <v>16</v>
      </c>
      <c r="M347" s="270">
        <v>512.0</v>
      </c>
      <c r="N347" s="272">
        <v>512.0</v>
      </c>
      <c r="O347" s="272" t="str">
        <f t="shared" si="3"/>
        <v>#REF!</v>
      </c>
      <c r="P347" s="260" t="s">
        <v>8616</v>
      </c>
      <c r="Q347" s="257" t="s">
        <v>6535</v>
      </c>
      <c r="R347" s="260" t="s">
        <v>440</v>
      </c>
      <c r="S347" s="275" t="s">
        <v>6703</v>
      </c>
      <c r="T347" s="260" t="s">
        <v>6885</v>
      </c>
      <c r="U347" s="276"/>
      <c r="V347" s="276" t="str">
        <f t="shared" si="4"/>
        <v>#REF!</v>
      </c>
      <c r="W347" s="277"/>
      <c r="X347" s="276"/>
      <c r="Y347" s="276"/>
      <c r="Z347" s="276"/>
      <c r="AA347" s="276"/>
      <c r="AB347" s="276"/>
      <c r="AC347" s="276"/>
      <c r="AD347" s="278" t="str">
        <f t="shared" si="72"/>
        <v>#REF!</v>
      </c>
      <c r="AE347" s="278"/>
      <c r="AF347" s="278"/>
      <c r="AG347" s="278"/>
    </row>
    <row r="348" ht="15.0" customHeight="1">
      <c r="A348" s="257">
        <v>502.0</v>
      </c>
      <c r="B348" s="258" t="s">
        <v>8617</v>
      </c>
      <c r="C348" s="259" t="s">
        <v>4072</v>
      </c>
      <c r="D348" s="260" t="s">
        <v>6569</v>
      </c>
      <c r="E348" s="260" t="s">
        <v>6602</v>
      </c>
      <c r="F348" s="260" t="s">
        <v>6992</v>
      </c>
      <c r="G348" s="260" t="s">
        <v>8618</v>
      </c>
      <c r="H348" s="260" t="s">
        <v>1605</v>
      </c>
      <c r="I348" s="260" t="s">
        <v>6605</v>
      </c>
      <c r="J348" s="260">
        <v>16.0</v>
      </c>
      <c r="K348" s="260">
        <v>11.0</v>
      </c>
      <c r="L348" s="350">
        <f t="shared" si="1"/>
        <v>5</v>
      </c>
      <c r="M348" s="270">
        <v>512.0</v>
      </c>
      <c r="N348" s="272">
        <v>512.0</v>
      </c>
      <c r="O348" s="272" t="str">
        <f t="shared" si="3"/>
        <v>#REF!</v>
      </c>
      <c r="P348" s="260" t="s">
        <v>8619</v>
      </c>
      <c r="Q348" s="257" t="s">
        <v>6535</v>
      </c>
      <c r="R348" s="260" t="s">
        <v>358</v>
      </c>
      <c r="S348" s="275" t="s">
        <v>6703</v>
      </c>
      <c r="T348" s="260" t="s">
        <v>6580</v>
      </c>
      <c r="U348" s="276"/>
      <c r="V348" s="276" t="str">
        <f t="shared" si="4"/>
        <v>#REF!</v>
      </c>
      <c r="W348" s="277" t="s">
        <v>6611</v>
      </c>
      <c r="X348" s="276"/>
      <c r="Y348" s="285" t="s">
        <v>6612</v>
      </c>
      <c r="Z348" s="276"/>
      <c r="AA348" s="276"/>
      <c r="AB348" s="276"/>
      <c r="AC348" s="276"/>
      <c r="AD348" s="278" t="str">
        <f t="shared" si="72"/>
        <v>#REF!</v>
      </c>
      <c r="AE348" s="278"/>
      <c r="AF348" s="278"/>
      <c r="AG348" s="278"/>
    </row>
    <row r="349" ht="15.0" customHeight="1">
      <c r="A349" s="257">
        <v>494.0</v>
      </c>
      <c r="B349" s="286" t="s">
        <v>8620</v>
      </c>
      <c r="C349" s="317" t="s">
        <v>4069</v>
      </c>
      <c r="D349" s="260" t="s">
        <v>6895</v>
      </c>
      <c r="E349" s="260" t="s">
        <v>6896</v>
      </c>
      <c r="F349" s="260" t="s">
        <v>6992</v>
      </c>
      <c r="G349" s="311" t="s">
        <v>8621</v>
      </c>
      <c r="H349" s="260" t="s">
        <v>1605</v>
      </c>
      <c r="I349" s="260" t="s">
        <v>6502</v>
      </c>
      <c r="J349" s="260">
        <v>16.0</v>
      </c>
      <c r="K349" s="260">
        <v>16.0</v>
      </c>
      <c r="L349" s="283">
        <f t="shared" si="1"/>
        <v>0</v>
      </c>
      <c r="M349" s="270">
        <v>512.0</v>
      </c>
      <c r="N349" s="270" t="str">
        <f>IFERROR(__xludf.DUMMYFUNCTION("IMPORTRANGE(""https://docs.google.com/spreadsheets/d/1Y5wVcQmoZrb4xD0Mx4i378E6T98EGxF9rgzWmzz2IKU/edit?usp=sharing"",""PIVOT HP HC!$B82:C82"")"),"#REF!")</f>
        <v>#REF!</v>
      </c>
      <c r="O349" s="272" t="str">
        <f t="shared" si="3"/>
        <v>#REF!</v>
      </c>
      <c r="P349" s="260" t="s">
        <v>8622</v>
      </c>
      <c r="Q349" s="257" t="s">
        <v>6535</v>
      </c>
      <c r="R349" s="260" t="s">
        <v>358</v>
      </c>
      <c r="S349" s="275" t="s">
        <v>8623</v>
      </c>
      <c r="T349" s="260" t="s">
        <v>6668</v>
      </c>
      <c r="U349" s="276"/>
      <c r="V349" s="276" t="str">
        <f t="shared" si="4"/>
        <v>#REF!</v>
      </c>
      <c r="W349" s="277" t="s">
        <v>6611</v>
      </c>
      <c r="X349" s="276"/>
      <c r="Y349" s="285" t="s">
        <v>6612</v>
      </c>
      <c r="Z349" s="276"/>
      <c r="AA349" s="276"/>
      <c r="AB349" s="276"/>
      <c r="AC349" s="276"/>
      <c r="AD349" s="278" t="str">
        <f t="shared" si="72"/>
        <v>#REF!</v>
      </c>
      <c r="AE349" s="278"/>
      <c r="AF349" s="278"/>
      <c r="AG349" s="278"/>
    </row>
    <row r="350" ht="15.0" customHeight="1">
      <c r="A350" s="257">
        <v>447.0</v>
      </c>
      <c r="B350" s="258" t="s">
        <v>8624</v>
      </c>
      <c r="C350" s="259" t="s">
        <v>3159</v>
      </c>
      <c r="D350" s="257" t="s">
        <v>6569</v>
      </c>
      <c r="E350" s="260" t="s">
        <v>7746</v>
      </c>
      <c r="F350" s="260" t="s">
        <v>6497</v>
      </c>
      <c r="G350" s="338" t="s">
        <v>8625</v>
      </c>
      <c r="H350" s="260" t="s">
        <v>1605</v>
      </c>
      <c r="I350" s="260" t="s">
        <v>6502</v>
      </c>
      <c r="J350" s="260">
        <v>16.0</v>
      </c>
      <c r="K350" s="260">
        <v>0.0</v>
      </c>
      <c r="L350" s="320">
        <f t="shared" si="1"/>
        <v>16</v>
      </c>
      <c r="M350" s="270">
        <v>512.0</v>
      </c>
      <c r="N350" s="272">
        <v>512.0</v>
      </c>
      <c r="O350" s="272" t="str">
        <f t="shared" si="3"/>
        <v>#REF!</v>
      </c>
      <c r="P350" s="260" t="s">
        <v>8626</v>
      </c>
      <c r="Q350" s="257" t="s">
        <v>6535</v>
      </c>
      <c r="R350" s="260" t="s">
        <v>440</v>
      </c>
      <c r="S350" s="275" t="s">
        <v>6884</v>
      </c>
      <c r="T350" s="260" t="s">
        <v>6565</v>
      </c>
      <c r="U350" s="276"/>
      <c r="V350" s="276" t="str">
        <f t="shared" si="4"/>
        <v>#REF!</v>
      </c>
      <c r="W350" s="277" t="s">
        <v>6611</v>
      </c>
      <c r="X350" s="276"/>
      <c r="Y350" s="285" t="s">
        <v>6612</v>
      </c>
      <c r="Z350" s="276"/>
      <c r="AA350" s="276"/>
      <c r="AB350" s="276"/>
      <c r="AC350" s="276"/>
      <c r="AD350" s="278" t="str">
        <f t="shared" si="72"/>
        <v>#REF!</v>
      </c>
      <c r="AE350" s="278"/>
      <c r="AF350" s="278"/>
      <c r="AG350" s="278"/>
    </row>
    <row r="351" ht="15.0" customHeight="1">
      <c r="A351" s="257">
        <v>320.0</v>
      </c>
      <c r="B351" s="258" t="s">
        <v>6027</v>
      </c>
      <c r="C351" s="259" t="s">
        <v>2669</v>
      </c>
      <c r="D351" s="257" t="s">
        <v>6569</v>
      </c>
      <c r="E351" s="260" t="s">
        <v>6704</v>
      </c>
      <c r="F351" s="260" t="s">
        <v>6992</v>
      </c>
      <c r="G351" s="260" t="s">
        <v>8627</v>
      </c>
      <c r="H351" s="260" t="s">
        <v>1605</v>
      </c>
      <c r="I351" s="260" t="s">
        <v>6605</v>
      </c>
      <c r="J351" s="260">
        <v>16.0</v>
      </c>
      <c r="K351" s="260">
        <v>16.0</v>
      </c>
      <c r="L351" s="283">
        <f t="shared" si="1"/>
        <v>0</v>
      </c>
      <c r="M351" s="270">
        <v>512.0</v>
      </c>
      <c r="N351" s="272">
        <v>512.0</v>
      </c>
      <c r="O351" s="272" t="str">
        <f t="shared" si="3"/>
        <v>#REF!</v>
      </c>
      <c r="P351" s="260" t="s">
        <v>8628</v>
      </c>
      <c r="Q351" s="257" t="s">
        <v>6535</v>
      </c>
      <c r="R351" s="260" t="s">
        <v>358</v>
      </c>
      <c r="S351" s="275" t="s">
        <v>6722</v>
      </c>
      <c r="T351" s="260" t="s">
        <v>8267</v>
      </c>
      <c r="U351" s="276"/>
      <c r="V351" s="276" t="str">
        <f t="shared" si="4"/>
        <v>#REF!</v>
      </c>
      <c r="W351" s="277" t="s">
        <v>6611</v>
      </c>
      <c r="X351" s="276"/>
      <c r="Y351" s="285" t="s">
        <v>6612</v>
      </c>
      <c r="Z351" s="276"/>
      <c r="AA351" s="276"/>
      <c r="AB351" s="276"/>
      <c r="AC351" s="276"/>
      <c r="AD351" s="278" t="str">
        <f t="shared" si="72"/>
        <v>#REF!</v>
      </c>
      <c r="AE351" s="278"/>
      <c r="AF351" s="278"/>
      <c r="AG351" s="278"/>
    </row>
    <row r="352" ht="15.0" customHeight="1">
      <c r="A352" s="257">
        <v>365.0</v>
      </c>
      <c r="B352" s="258" t="s">
        <v>8629</v>
      </c>
      <c r="C352" s="259" t="s">
        <v>2574</v>
      </c>
      <c r="D352" s="257" t="s">
        <v>6569</v>
      </c>
      <c r="E352" s="260" t="s">
        <v>577</v>
      </c>
      <c r="F352" s="260" t="s">
        <v>6992</v>
      </c>
      <c r="G352" s="260" t="s">
        <v>8630</v>
      </c>
      <c r="H352" s="257" t="s">
        <v>1605</v>
      </c>
      <c r="I352" s="260" t="s">
        <v>6605</v>
      </c>
      <c r="J352" s="260">
        <v>16.0</v>
      </c>
      <c r="K352" s="260">
        <v>14.0</v>
      </c>
      <c r="L352" s="289">
        <f t="shared" si="1"/>
        <v>2</v>
      </c>
      <c r="M352" s="270">
        <v>512.0</v>
      </c>
      <c r="N352" s="272">
        <v>512.0</v>
      </c>
      <c r="O352" s="272" t="str">
        <f t="shared" si="3"/>
        <v>#REF!</v>
      </c>
      <c r="P352" s="260" t="s">
        <v>8631</v>
      </c>
      <c r="Q352" s="257" t="s">
        <v>6535</v>
      </c>
      <c r="R352" s="260" t="s">
        <v>358</v>
      </c>
      <c r="S352" s="275" t="s">
        <v>8073</v>
      </c>
      <c r="T352" s="260" t="s">
        <v>7833</v>
      </c>
      <c r="U352" s="276"/>
      <c r="V352" s="276" t="str">
        <f t="shared" si="4"/>
        <v>#REF!</v>
      </c>
      <c r="W352" s="277" t="s">
        <v>6611</v>
      </c>
      <c r="X352" s="276"/>
      <c r="Y352" s="285" t="s">
        <v>6612</v>
      </c>
      <c r="Z352" s="276"/>
      <c r="AA352" s="276"/>
      <c r="AB352" s="276"/>
      <c r="AC352" s="276"/>
      <c r="AD352" s="278" t="str">
        <f t="shared" si="72"/>
        <v>#REF!</v>
      </c>
      <c r="AE352" s="282"/>
      <c r="AF352" s="282"/>
      <c r="AG352" s="282"/>
    </row>
    <row r="353" ht="15.0" customHeight="1">
      <c r="A353" s="257">
        <v>560.0</v>
      </c>
      <c r="B353" s="258" t="s">
        <v>8632</v>
      </c>
      <c r="C353" s="259" t="s">
        <v>4109</v>
      </c>
      <c r="D353" s="260" t="s">
        <v>6569</v>
      </c>
      <c r="E353" s="260" t="s">
        <v>6602</v>
      </c>
      <c r="F353" s="260" t="s">
        <v>6992</v>
      </c>
      <c r="G353" s="260" t="s">
        <v>8633</v>
      </c>
      <c r="H353" s="260" t="s">
        <v>1605</v>
      </c>
      <c r="I353" s="260" t="s">
        <v>6605</v>
      </c>
      <c r="J353" s="260">
        <v>16.0</v>
      </c>
      <c r="K353" s="260">
        <v>14.0</v>
      </c>
      <c r="L353" s="289">
        <f t="shared" si="1"/>
        <v>2</v>
      </c>
      <c r="M353" s="270">
        <v>512.0</v>
      </c>
      <c r="N353" s="272">
        <v>512.0</v>
      </c>
      <c r="O353" s="272" t="str">
        <f t="shared" si="3"/>
        <v>#REF!</v>
      </c>
      <c r="P353" s="260" t="s">
        <v>8634</v>
      </c>
      <c r="Q353" s="257" t="s">
        <v>6535</v>
      </c>
      <c r="R353" s="260" t="s">
        <v>440</v>
      </c>
      <c r="S353" s="275" t="s">
        <v>6727</v>
      </c>
      <c r="T353" s="260" t="s">
        <v>8267</v>
      </c>
      <c r="U353" s="276"/>
      <c r="V353" s="276" t="str">
        <f t="shared" si="4"/>
        <v>#REF!</v>
      </c>
      <c r="W353" s="277" t="s">
        <v>6611</v>
      </c>
      <c r="X353" s="276"/>
      <c r="Y353" s="285" t="s">
        <v>6612</v>
      </c>
      <c r="Z353" s="276"/>
      <c r="AA353" s="276"/>
      <c r="AB353" s="276"/>
      <c r="AC353" s="276"/>
      <c r="AD353" s="278" t="str">
        <f t="shared" si="72"/>
        <v>#REF!</v>
      </c>
      <c r="AE353" s="282"/>
      <c r="AF353" s="282"/>
      <c r="AG353" s="282"/>
    </row>
    <row r="354" ht="15.0" customHeight="1">
      <c r="A354" s="257">
        <v>204.0</v>
      </c>
      <c r="B354" s="258" t="s">
        <v>8635</v>
      </c>
      <c r="C354" s="259" t="s">
        <v>3163</v>
      </c>
      <c r="D354" s="257" t="s">
        <v>6495</v>
      </c>
      <c r="E354" s="257" t="s">
        <v>6587</v>
      </c>
      <c r="F354" s="257" t="s">
        <v>6664</v>
      </c>
      <c r="G354" s="257" t="s">
        <v>8636</v>
      </c>
      <c r="H354" s="257" t="s">
        <v>1605</v>
      </c>
      <c r="I354" s="257" t="s">
        <v>6502</v>
      </c>
      <c r="J354" s="260">
        <v>16.0</v>
      </c>
      <c r="K354" s="260">
        <v>16.0</v>
      </c>
      <c r="L354" s="283">
        <f t="shared" si="1"/>
        <v>0</v>
      </c>
      <c r="M354" s="270">
        <f>IF(J354=8,256,IF(J354=16,512,IF(J354=32,1024,IF(J354=4,124))))</f>
        <v>512</v>
      </c>
      <c r="N354" s="272">
        <v>560.0</v>
      </c>
      <c r="O354" s="272" t="str">
        <f t="shared" si="3"/>
        <v>#REF!</v>
      </c>
      <c r="P354" s="257" t="s">
        <v>8637</v>
      </c>
      <c r="Q354" s="257" t="s">
        <v>6535</v>
      </c>
      <c r="R354" s="260" t="s">
        <v>358</v>
      </c>
      <c r="S354" s="275" t="s">
        <v>8638</v>
      </c>
      <c r="T354" s="378" t="s">
        <v>6694</v>
      </c>
      <c r="U354" s="290"/>
      <c r="V354" s="276" t="str">
        <f t="shared" si="4"/>
        <v>#REF!</v>
      </c>
      <c r="W354" s="277" t="s">
        <v>6611</v>
      </c>
      <c r="X354" s="290"/>
      <c r="Y354" s="285" t="s">
        <v>6612</v>
      </c>
      <c r="Z354" s="290"/>
      <c r="AA354" s="290"/>
      <c r="AB354" s="276"/>
      <c r="AC354" s="290"/>
      <c r="AD354" s="278" t="str">
        <f t="shared" si="72"/>
        <v>#REF!</v>
      </c>
      <c r="AE354" s="282"/>
      <c r="AF354" s="282"/>
      <c r="AG354" s="282"/>
    </row>
    <row r="355" ht="15.0" customHeight="1">
      <c r="A355" s="257">
        <v>542.0</v>
      </c>
      <c r="B355" s="258" t="s">
        <v>8639</v>
      </c>
      <c r="C355" s="259" t="s">
        <v>4075</v>
      </c>
      <c r="D355" s="260" t="s">
        <v>6569</v>
      </c>
      <c r="E355" s="260" t="s">
        <v>6602</v>
      </c>
      <c r="F355" s="260" t="s">
        <v>6992</v>
      </c>
      <c r="G355" s="260" t="s">
        <v>8640</v>
      </c>
      <c r="H355" s="260" t="s">
        <v>1605</v>
      </c>
      <c r="I355" s="260" t="s">
        <v>6605</v>
      </c>
      <c r="J355" s="260">
        <v>16.0</v>
      </c>
      <c r="K355" s="260">
        <v>13.0</v>
      </c>
      <c r="L355" s="299">
        <f t="shared" si="1"/>
        <v>3</v>
      </c>
      <c r="M355" s="270">
        <v>512.0</v>
      </c>
      <c r="N355" s="272">
        <v>512.0</v>
      </c>
      <c r="O355" s="272" t="str">
        <f t="shared" si="3"/>
        <v>#REF!</v>
      </c>
      <c r="P355" s="260" t="s">
        <v>8641</v>
      </c>
      <c r="Q355" s="257" t="s">
        <v>6535</v>
      </c>
      <c r="R355" s="260" t="s">
        <v>358</v>
      </c>
      <c r="S355" s="275" t="s">
        <v>7291</v>
      </c>
      <c r="T355" s="260" t="s">
        <v>6580</v>
      </c>
      <c r="U355" s="276"/>
      <c r="V355" s="276" t="str">
        <f t="shared" si="4"/>
        <v>#REF!</v>
      </c>
      <c r="W355" s="277" t="s">
        <v>6611</v>
      </c>
      <c r="X355" s="276"/>
      <c r="Y355" s="285" t="s">
        <v>6612</v>
      </c>
      <c r="Z355" s="276"/>
      <c r="AA355" s="276"/>
      <c r="AB355" s="276"/>
      <c r="AC355" s="276"/>
      <c r="AD355" s="278" t="str">
        <f t="shared" si="72"/>
        <v>#REF!</v>
      </c>
      <c r="AE355" s="282"/>
      <c r="AF355" s="282"/>
      <c r="AG355" s="282"/>
    </row>
    <row r="356" ht="15.0" customHeight="1">
      <c r="A356" s="257">
        <v>723.0</v>
      </c>
      <c r="B356" s="258" t="s">
        <v>8642</v>
      </c>
      <c r="C356" s="259" t="s">
        <v>8643</v>
      </c>
      <c r="D356" s="260" t="s">
        <v>6569</v>
      </c>
      <c r="E356" s="260" t="s">
        <v>6602</v>
      </c>
      <c r="F356" s="260" t="s">
        <v>8460</v>
      </c>
      <c r="G356" s="260" t="s">
        <v>8644</v>
      </c>
      <c r="H356" s="260" t="s">
        <v>6631</v>
      </c>
      <c r="I356" s="260" t="s">
        <v>6605</v>
      </c>
      <c r="J356" s="260">
        <v>16.0</v>
      </c>
      <c r="K356" s="260">
        <v>12.0</v>
      </c>
      <c r="L356" s="330">
        <f t="shared" si="1"/>
        <v>4</v>
      </c>
      <c r="M356" s="270">
        <v>512.0</v>
      </c>
      <c r="N356" s="270">
        <v>512.0</v>
      </c>
      <c r="O356" s="272" t="str">
        <f t="shared" si="3"/>
        <v>#REF!</v>
      </c>
      <c r="P356" s="260" t="s">
        <v>8645</v>
      </c>
      <c r="Q356" s="257" t="s">
        <v>6535</v>
      </c>
      <c r="R356" s="260" t="s">
        <v>358</v>
      </c>
      <c r="S356" s="275" t="s">
        <v>8465</v>
      </c>
      <c r="T356" s="260" t="s">
        <v>6600</v>
      </c>
      <c r="U356" s="276"/>
      <c r="V356" s="276" t="str">
        <f t="shared" si="4"/>
        <v>#REF!</v>
      </c>
      <c r="W356" s="277" t="s">
        <v>6611</v>
      </c>
      <c r="X356" s="276"/>
      <c r="Y356" s="285" t="s">
        <v>6612</v>
      </c>
      <c r="Z356" s="276"/>
      <c r="AA356" s="276"/>
      <c r="AB356" s="276"/>
      <c r="AC356" s="276"/>
      <c r="AD356" s="278" t="str">
        <f t="shared" si="72"/>
        <v>#REF!</v>
      </c>
      <c r="AE356" s="282"/>
      <c r="AF356" s="282"/>
      <c r="AG356" s="282"/>
    </row>
    <row r="357" ht="15.0" customHeight="1">
      <c r="A357" s="257">
        <v>616.0</v>
      </c>
      <c r="B357" s="286" t="s">
        <v>8646</v>
      </c>
      <c r="C357" s="259" t="s">
        <v>8647</v>
      </c>
      <c r="D357" s="260" t="s">
        <v>6614</v>
      </c>
      <c r="E357" s="260" t="s">
        <v>6614</v>
      </c>
      <c r="F357" s="260" t="s">
        <v>7668</v>
      </c>
      <c r="G357" s="260" t="s">
        <v>8648</v>
      </c>
      <c r="H357" s="260" t="s">
        <v>1605</v>
      </c>
      <c r="I357" s="260" t="s">
        <v>6502</v>
      </c>
      <c r="J357" s="260">
        <v>16.0</v>
      </c>
      <c r="K357" s="260">
        <v>14.0</v>
      </c>
      <c r="L357" s="289">
        <f t="shared" si="1"/>
        <v>2</v>
      </c>
      <c r="M357" s="270">
        <v>512.0</v>
      </c>
      <c r="N357" s="287">
        <f>IFERROR(__xludf.DUMMYFUNCTION("vlookup(B357,IMPORTRANGE(""https://docs.google.com/spreadsheets/d/1bZVByh9r_TcDUVJKUPs-pmPVUS3tjRZJULNBLGlUjAE/edit#gid=320297363"",""DATA HC OLT!A2:c300""),2,0)"),528.0)</f>
        <v>528</v>
      </c>
      <c r="O357" s="272" t="str">
        <f t="shared" si="3"/>
        <v>#REF!</v>
      </c>
      <c r="P357" s="260" t="s">
        <v>8650</v>
      </c>
      <c r="Q357" s="257" t="s">
        <v>6535</v>
      </c>
      <c r="R357" s="260" t="s">
        <v>440</v>
      </c>
      <c r="S357" s="275" t="s">
        <v>8651</v>
      </c>
      <c r="T357" s="260" t="s">
        <v>7369</v>
      </c>
      <c r="U357" s="260" t="s">
        <v>6236</v>
      </c>
      <c r="V357" s="276" t="str">
        <f t="shared" si="4"/>
        <v>#REF!</v>
      </c>
      <c r="W357" s="277" t="s">
        <v>6611</v>
      </c>
      <c r="X357" s="260"/>
      <c r="Y357" s="285" t="s">
        <v>6612</v>
      </c>
      <c r="Z357" s="260"/>
      <c r="AA357" s="260"/>
      <c r="AB357" s="276"/>
      <c r="AC357" s="260"/>
      <c r="AD357" s="278" t="str">
        <f t="shared" si="72"/>
        <v>#REF!</v>
      </c>
      <c r="AE357" s="282"/>
      <c r="AF357" s="282"/>
      <c r="AG357" s="282"/>
    </row>
    <row r="358" ht="15.0" customHeight="1">
      <c r="A358" s="257">
        <v>444.0</v>
      </c>
      <c r="B358" s="258" t="s">
        <v>5969</v>
      </c>
      <c r="C358" s="259" t="s">
        <v>8652</v>
      </c>
      <c r="D358" s="257" t="s">
        <v>6569</v>
      </c>
      <c r="E358" s="260" t="s">
        <v>6704</v>
      </c>
      <c r="F358" s="260" t="s">
        <v>6992</v>
      </c>
      <c r="G358" s="338" t="s">
        <v>8653</v>
      </c>
      <c r="H358" s="260" t="s">
        <v>1605</v>
      </c>
      <c r="I358" s="260" t="s">
        <v>6605</v>
      </c>
      <c r="J358" s="260">
        <v>16.0</v>
      </c>
      <c r="K358" s="260">
        <v>15.0</v>
      </c>
      <c r="L358" s="288">
        <f t="shared" si="1"/>
        <v>1</v>
      </c>
      <c r="M358" s="270">
        <v>512.0</v>
      </c>
      <c r="N358" s="272">
        <v>512.0</v>
      </c>
      <c r="O358" s="272" t="str">
        <f t="shared" si="3"/>
        <v>#REF!</v>
      </c>
      <c r="P358" s="260" t="s">
        <v>8654</v>
      </c>
      <c r="Q358" s="257" t="s">
        <v>6535</v>
      </c>
      <c r="R358" s="260" t="s">
        <v>358</v>
      </c>
      <c r="S358" s="275" t="s">
        <v>8073</v>
      </c>
      <c r="T358" s="260" t="s">
        <v>8655</v>
      </c>
      <c r="U358" s="276"/>
      <c r="V358" s="276" t="str">
        <f t="shared" si="4"/>
        <v>#REF!</v>
      </c>
      <c r="W358" s="277" t="s">
        <v>6611</v>
      </c>
      <c r="X358" s="276"/>
      <c r="Y358" s="285" t="s">
        <v>6612</v>
      </c>
      <c r="Z358" s="276"/>
      <c r="AA358" s="276"/>
      <c r="AB358" s="276"/>
      <c r="AC358" s="276"/>
      <c r="AD358" s="278" t="str">
        <f t="shared" si="72"/>
        <v>#REF!</v>
      </c>
      <c r="AE358" s="282"/>
      <c r="AF358" s="282"/>
      <c r="AG358" s="282"/>
    </row>
    <row r="359" ht="15.0" customHeight="1">
      <c r="A359" s="257">
        <v>470.0</v>
      </c>
      <c r="B359" s="310" t="s">
        <v>8656</v>
      </c>
      <c r="C359" s="317" t="s">
        <v>8657</v>
      </c>
      <c r="D359" s="260" t="s">
        <v>6495</v>
      </c>
      <c r="E359" s="260" t="s">
        <v>6636</v>
      </c>
      <c r="F359" s="260" t="s">
        <v>6992</v>
      </c>
      <c r="G359" s="260" t="s">
        <v>5719</v>
      </c>
      <c r="H359" s="260" t="s">
        <v>1605</v>
      </c>
      <c r="I359" s="257" t="s">
        <v>6502</v>
      </c>
      <c r="J359" s="260">
        <v>16.0</v>
      </c>
      <c r="K359" s="260">
        <v>16.0</v>
      </c>
      <c r="L359" s="283">
        <f t="shared" si="1"/>
        <v>0</v>
      </c>
      <c r="M359" s="270">
        <v>512.0</v>
      </c>
      <c r="N359" s="270">
        <v>512.0</v>
      </c>
      <c r="O359" s="272" t="str">
        <f t="shared" si="3"/>
        <v>#REF!</v>
      </c>
      <c r="P359" s="260" t="s">
        <v>8658</v>
      </c>
      <c r="Q359" s="257" t="s">
        <v>6535</v>
      </c>
      <c r="R359" s="260" t="s">
        <v>358</v>
      </c>
      <c r="S359" s="275" t="s">
        <v>7568</v>
      </c>
      <c r="T359" s="260" t="s">
        <v>6831</v>
      </c>
      <c r="U359" s="276"/>
      <c r="V359" s="276" t="str">
        <f t="shared" si="4"/>
        <v>#REF!</v>
      </c>
      <c r="W359" s="277" t="s">
        <v>6611</v>
      </c>
      <c r="X359" s="276"/>
      <c r="Y359" s="285" t="s">
        <v>6612</v>
      </c>
      <c r="Z359" s="276"/>
      <c r="AA359" s="276"/>
      <c r="AB359" s="276"/>
      <c r="AC359" s="276"/>
      <c r="AD359" s="278" t="str">
        <f t="shared" si="72"/>
        <v>#REF!</v>
      </c>
      <c r="AE359" s="282"/>
      <c r="AF359" s="282"/>
      <c r="AG359" s="282"/>
    </row>
    <row r="360" ht="15.0" customHeight="1">
      <c r="A360" s="257">
        <v>514.0</v>
      </c>
      <c r="B360" s="310" t="s">
        <v>8659</v>
      </c>
      <c r="C360" s="259" t="s">
        <v>4047</v>
      </c>
      <c r="D360" s="260" t="s">
        <v>6895</v>
      </c>
      <c r="E360" s="260" t="s">
        <v>6896</v>
      </c>
      <c r="F360" s="260" t="s">
        <v>6992</v>
      </c>
      <c r="G360" s="260" t="s">
        <v>8660</v>
      </c>
      <c r="H360" s="260" t="s">
        <v>1605</v>
      </c>
      <c r="I360" s="260" t="s">
        <v>6502</v>
      </c>
      <c r="J360" s="260">
        <v>16.0</v>
      </c>
      <c r="K360" s="260">
        <v>16.0</v>
      </c>
      <c r="L360" s="283">
        <f t="shared" si="1"/>
        <v>0</v>
      </c>
      <c r="M360" s="270">
        <v>512.0</v>
      </c>
      <c r="N360" s="270" t="str">
        <f>IFERROR(__xludf.DUMMYFUNCTION("IMPORTRANGE(""https://docs.google.com/spreadsheets/d/1Y5wVcQmoZrb4xD0Mx4i378E6T98EGxF9rgzWmzz2IKU/edit?usp=sharing"",""PIVOT HP HC!$B66:C66"")"),"#REF!")</f>
        <v>#REF!</v>
      </c>
      <c r="O360" s="272" t="str">
        <f t="shared" si="3"/>
        <v>#REF!</v>
      </c>
      <c r="P360" s="260" t="s">
        <v>8661</v>
      </c>
      <c r="Q360" s="257" t="s">
        <v>6535</v>
      </c>
      <c r="R360" s="260" t="s">
        <v>358</v>
      </c>
      <c r="S360" s="275" t="s">
        <v>8021</v>
      </c>
      <c r="T360" s="260" t="s">
        <v>6831</v>
      </c>
      <c r="U360" s="276"/>
      <c r="V360" s="276" t="str">
        <f t="shared" si="4"/>
        <v>#REF!</v>
      </c>
      <c r="W360" s="277" t="s">
        <v>6611</v>
      </c>
      <c r="X360" s="276"/>
      <c r="Y360" s="285" t="s">
        <v>6612</v>
      </c>
      <c r="Z360" s="276"/>
      <c r="AA360" s="276"/>
      <c r="AB360" s="276"/>
      <c r="AC360" s="276"/>
      <c r="AD360" s="278" t="str">
        <f t="shared" si="72"/>
        <v>#REF!</v>
      </c>
      <c r="AE360" s="282"/>
      <c r="AF360" s="282"/>
      <c r="AG360" s="282"/>
    </row>
    <row r="361" ht="15.0" customHeight="1">
      <c r="A361" s="257">
        <v>651.0</v>
      </c>
      <c r="B361" s="258" t="s">
        <v>8662</v>
      </c>
      <c r="C361" s="259" t="s">
        <v>2347</v>
      </c>
      <c r="D361" s="260" t="s">
        <v>6569</v>
      </c>
      <c r="E361" s="260" t="s">
        <v>6602</v>
      </c>
      <c r="F361" s="260" t="s">
        <v>7668</v>
      </c>
      <c r="G361" s="260" t="s">
        <v>8663</v>
      </c>
      <c r="H361" s="260" t="s">
        <v>1605</v>
      </c>
      <c r="I361" s="260" t="s">
        <v>6605</v>
      </c>
      <c r="J361" s="260">
        <v>16.0</v>
      </c>
      <c r="K361" s="260">
        <v>12.0</v>
      </c>
      <c r="L361" s="330">
        <f t="shared" si="1"/>
        <v>4</v>
      </c>
      <c r="M361" s="270">
        <v>512.0</v>
      </c>
      <c r="N361" s="272">
        <v>512.0</v>
      </c>
      <c r="O361" s="272" t="str">
        <f t="shared" si="3"/>
        <v>#REF!</v>
      </c>
      <c r="P361" s="260" t="s">
        <v>8664</v>
      </c>
      <c r="Q361" s="257" t="s">
        <v>6535</v>
      </c>
      <c r="R361" s="260" t="s">
        <v>358</v>
      </c>
      <c r="S361" s="275" t="s">
        <v>7674</v>
      </c>
      <c r="T361" s="260" t="s">
        <v>6926</v>
      </c>
      <c r="U361" s="276"/>
      <c r="V361" s="276" t="str">
        <f t="shared" si="4"/>
        <v>#REF!</v>
      </c>
      <c r="W361" s="277" t="s">
        <v>6611</v>
      </c>
      <c r="X361" s="276"/>
      <c r="Y361" s="285" t="s">
        <v>6612</v>
      </c>
      <c r="Z361" s="276"/>
      <c r="AA361" s="276"/>
      <c r="AB361" s="276"/>
      <c r="AC361" s="276"/>
      <c r="AD361" s="278" t="str">
        <f t="shared" si="72"/>
        <v>#REF!</v>
      </c>
      <c r="AE361" s="282"/>
      <c r="AF361" s="282"/>
      <c r="AG361" s="282"/>
    </row>
    <row r="362" ht="15.0" customHeight="1">
      <c r="A362" s="257">
        <v>672.0</v>
      </c>
      <c r="B362" s="258" t="s">
        <v>8665</v>
      </c>
      <c r="C362" s="259" t="s">
        <v>2411</v>
      </c>
      <c r="D362" s="260" t="s">
        <v>6569</v>
      </c>
      <c r="E362" s="260" t="s">
        <v>6602</v>
      </c>
      <c r="F362" s="260" t="s">
        <v>7668</v>
      </c>
      <c r="G362" s="260" t="s">
        <v>8666</v>
      </c>
      <c r="H362" s="260" t="s">
        <v>1605</v>
      </c>
      <c r="I362" s="260" t="s">
        <v>6605</v>
      </c>
      <c r="J362" s="260">
        <v>16.0</v>
      </c>
      <c r="K362" s="260">
        <v>12.0</v>
      </c>
      <c r="L362" s="330">
        <f t="shared" si="1"/>
        <v>4</v>
      </c>
      <c r="M362" s="270">
        <v>512.0</v>
      </c>
      <c r="N362" s="270">
        <v>512.0</v>
      </c>
      <c r="O362" s="272" t="str">
        <f t="shared" si="3"/>
        <v>#REF!</v>
      </c>
      <c r="P362" s="260" t="s">
        <v>8667</v>
      </c>
      <c r="Q362" s="257" t="s">
        <v>6535</v>
      </c>
      <c r="R362" s="260" t="s">
        <v>358</v>
      </c>
      <c r="S362" s="275" t="s">
        <v>7291</v>
      </c>
      <c r="T362" s="260" t="s">
        <v>6734</v>
      </c>
      <c r="U362" s="276"/>
      <c r="V362" s="276" t="str">
        <f t="shared" si="4"/>
        <v>#REF!</v>
      </c>
      <c r="W362" s="277" t="s">
        <v>6611</v>
      </c>
      <c r="X362" s="276"/>
      <c r="Y362" s="285" t="s">
        <v>6612</v>
      </c>
      <c r="Z362" s="276"/>
      <c r="AA362" s="276"/>
      <c r="AB362" s="276"/>
      <c r="AC362" s="276"/>
      <c r="AD362" s="278" t="str">
        <f t="shared" si="72"/>
        <v>#REF!</v>
      </c>
      <c r="AE362" s="282"/>
      <c r="AF362" s="282"/>
      <c r="AG362" s="282"/>
    </row>
    <row r="363" ht="15.0" customHeight="1">
      <c r="A363" s="257">
        <v>330.0</v>
      </c>
      <c r="B363" s="258" t="s">
        <v>8668</v>
      </c>
      <c r="C363" s="259" t="s">
        <v>2922</v>
      </c>
      <c r="D363" s="257" t="s">
        <v>6569</v>
      </c>
      <c r="E363" s="260" t="s">
        <v>577</v>
      </c>
      <c r="F363" s="260" t="s">
        <v>6992</v>
      </c>
      <c r="G363" s="260" t="s">
        <v>8669</v>
      </c>
      <c r="H363" s="260" t="s">
        <v>1605</v>
      </c>
      <c r="I363" s="260" t="s">
        <v>6605</v>
      </c>
      <c r="J363" s="260">
        <v>16.0</v>
      </c>
      <c r="K363" s="260">
        <v>14.0</v>
      </c>
      <c r="L363" s="289">
        <f t="shared" si="1"/>
        <v>2</v>
      </c>
      <c r="M363" s="270">
        <v>512.0</v>
      </c>
      <c r="N363" s="272">
        <v>512.0</v>
      </c>
      <c r="O363" s="272" t="str">
        <f t="shared" si="3"/>
        <v>#REF!</v>
      </c>
      <c r="P363" s="260" t="s">
        <v>8670</v>
      </c>
      <c r="Q363" s="257" t="s">
        <v>6535</v>
      </c>
      <c r="R363" s="260" t="s">
        <v>358</v>
      </c>
      <c r="S363" s="275" t="s">
        <v>8073</v>
      </c>
      <c r="T363" s="260" t="s">
        <v>6600</v>
      </c>
      <c r="U363" s="276"/>
      <c r="V363" s="276" t="str">
        <f t="shared" si="4"/>
        <v>#REF!</v>
      </c>
      <c r="W363" s="277" t="s">
        <v>6611</v>
      </c>
      <c r="X363" s="276"/>
      <c r="Y363" s="285" t="s">
        <v>6612</v>
      </c>
      <c r="Z363" s="276"/>
      <c r="AA363" s="276"/>
      <c r="AB363" s="276"/>
      <c r="AC363" s="276"/>
      <c r="AD363" s="278" t="str">
        <f t="shared" si="72"/>
        <v>#REF!</v>
      </c>
      <c r="AE363" s="278"/>
      <c r="AF363" s="278"/>
      <c r="AG363" s="278"/>
    </row>
    <row r="364" ht="15.0" customHeight="1">
      <c r="A364" s="257">
        <v>489.0</v>
      </c>
      <c r="B364" s="310" t="s">
        <v>8671</v>
      </c>
      <c r="C364" s="317" t="s">
        <v>1656</v>
      </c>
      <c r="D364" s="260" t="s">
        <v>6895</v>
      </c>
      <c r="E364" s="260" t="s">
        <v>6896</v>
      </c>
      <c r="F364" s="260" t="s">
        <v>6497</v>
      </c>
      <c r="G364" s="257" t="s">
        <v>2477</v>
      </c>
      <c r="H364" s="260" t="s">
        <v>7122</v>
      </c>
      <c r="I364" s="260" t="s">
        <v>6605</v>
      </c>
      <c r="J364" s="260">
        <v>8.0</v>
      </c>
      <c r="K364" s="260">
        <v>8.0</v>
      </c>
      <c r="L364" s="283">
        <f t="shared" si="1"/>
        <v>0</v>
      </c>
      <c r="M364" s="270">
        <v>256.0</v>
      </c>
      <c r="N364" s="270" t="str">
        <f>IFERROR(__xludf.DUMMYFUNCTION("IMPORTRANGE(""https://docs.google.com/spreadsheets/d/1Y5wVcQmoZrb4xD0Mx4i378E6T98EGxF9rgzWmzz2IKU/edit?usp=sharing"",""PIVOT HP HC!$B104:C104"")"),"#REF!")</f>
        <v>#REF!</v>
      </c>
      <c r="O364" s="272" t="str">
        <f t="shared" si="3"/>
        <v>#REF!</v>
      </c>
      <c r="P364" s="260" t="s">
        <v>8672</v>
      </c>
      <c r="Q364" s="311" t="s">
        <v>6535</v>
      </c>
      <c r="R364" s="260" t="s">
        <v>2343</v>
      </c>
      <c r="S364" s="275" t="s">
        <v>6899</v>
      </c>
      <c r="T364" s="260" t="s">
        <v>8673</v>
      </c>
      <c r="U364" s="276"/>
      <c r="V364" s="276" t="str">
        <f t="shared" si="4"/>
        <v>#REF!</v>
      </c>
      <c r="W364" s="277"/>
      <c r="X364" s="276"/>
      <c r="Y364" s="276"/>
      <c r="Z364" s="276"/>
      <c r="AA364" s="276"/>
      <c r="AB364" s="276"/>
      <c r="AC364" s="276"/>
      <c r="AD364" s="278" t="str">
        <f t="shared" si="72"/>
        <v>#REF!</v>
      </c>
      <c r="AE364" s="278"/>
      <c r="AF364" s="278"/>
      <c r="AG364" s="278"/>
    </row>
    <row r="365" ht="15.0" customHeight="1">
      <c r="A365" s="257">
        <v>40.0</v>
      </c>
      <c r="B365" s="258" t="s">
        <v>8674</v>
      </c>
      <c r="C365" s="259" t="s">
        <v>3623</v>
      </c>
      <c r="D365" s="257" t="s">
        <v>6569</v>
      </c>
      <c r="E365" s="257" t="s">
        <v>6602</v>
      </c>
      <c r="F365" s="257" t="s">
        <v>6497</v>
      </c>
      <c r="G365" s="260" t="s">
        <v>8675</v>
      </c>
      <c r="H365" s="257" t="s">
        <v>6644</v>
      </c>
      <c r="I365" s="260" t="s">
        <v>6502</v>
      </c>
      <c r="J365" s="260">
        <v>8.0</v>
      </c>
      <c r="K365" s="260">
        <v>8.0</v>
      </c>
      <c r="L365" s="283">
        <f t="shared" si="1"/>
        <v>0</v>
      </c>
      <c r="M365" s="270">
        <v>256.0</v>
      </c>
      <c r="N365" s="272">
        <v>624.0</v>
      </c>
      <c r="O365" s="272" t="str">
        <f t="shared" si="3"/>
        <v>#REF!</v>
      </c>
      <c r="P365" s="257" t="s">
        <v>8676</v>
      </c>
      <c r="Q365" s="257" t="s">
        <v>6535</v>
      </c>
      <c r="R365" s="260" t="s">
        <v>2343</v>
      </c>
      <c r="S365" s="275" t="s">
        <v>8298</v>
      </c>
      <c r="T365" s="260" t="s">
        <v>6900</v>
      </c>
      <c r="U365" s="276"/>
      <c r="V365" s="276" t="str">
        <f t="shared" si="4"/>
        <v>#REF!</v>
      </c>
      <c r="W365" s="277" t="s">
        <v>6611</v>
      </c>
      <c r="X365" s="276"/>
      <c r="Y365" s="285" t="s">
        <v>6612</v>
      </c>
      <c r="Z365" s="276"/>
      <c r="AA365" s="276"/>
      <c r="AB365" s="276"/>
      <c r="AC365" s="276"/>
      <c r="AD365" s="278" t="str">
        <f t="shared" si="72"/>
        <v>#REF!</v>
      </c>
      <c r="AE365" s="278"/>
      <c r="AF365" s="278"/>
      <c r="AG365" s="278"/>
    </row>
    <row r="366" ht="15.0" customHeight="1">
      <c r="A366" s="257">
        <v>414.0</v>
      </c>
      <c r="B366" s="258" t="s">
        <v>8677</v>
      </c>
      <c r="C366" s="259" t="s">
        <v>4034</v>
      </c>
      <c r="D366" s="260" t="s">
        <v>6895</v>
      </c>
      <c r="E366" s="260" t="s">
        <v>6896</v>
      </c>
      <c r="F366" s="260" t="s">
        <v>6992</v>
      </c>
      <c r="G366" s="260" t="s">
        <v>5735</v>
      </c>
      <c r="H366" s="260" t="s">
        <v>1605</v>
      </c>
      <c r="I366" s="260" t="s">
        <v>6502</v>
      </c>
      <c r="J366" s="260">
        <v>16.0</v>
      </c>
      <c r="K366" s="260">
        <v>15.0</v>
      </c>
      <c r="L366" s="288">
        <f t="shared" si="1"/>
        <v>1</v>
      </c>
      <c r="M366" s="270">
        <v>512.0</v>
      </c>
      <c r="N366" s="270" t="str">
        <f>IFERROR(__xludf.DUMMYFUNCTION("IMPORTRANGE(""https://docs.google.com/spreadsheets/d/1Y5wVcQmoZrb4xD0Mx4i378E6T98EGxF9rgzWmzz2IKU/edit?usp=sharing"",""PIVOT HP HC!$B60:C60"")"),"#REF!")</f>
        <v>#REF!</v>
      </c>
      <c r="O366" s="272" t="str">
        <f t="shared" si="3"/>
        <v>#REF!</v>
      </c>
      <c r="P366" s="260" t="s">
        <v>8678</v>
      </c>
      <c r="Q366" s="257" t="s">
        <v>6535</v>
      </c>
      <c r="R366" s="260" t="s">
        <v>358</v>
      </c>
      <c r="S366" s="275" t="s">
        <v>8021</v>
      </c>
      <c r="T366" s="260" t="s">
        <v>6846</v>
      </c>
      <c r="U366" s="276"/>
      <c r="V366" s="276" t="str">
        <f t="shared" si="4"/>
        <v>#REF!</v>
      </c>
      <c r="W366" s="277" t="s">
        <v>6611</v>
      </c>
      <c r="X366" s="276"/>
      <c r="Y366" s="285" t="s">
        <v>6612</v>
      </c>
      <c r="Z366" s="276"/>
      <c r="AA366" s="276"/>
      <c r="AB366" s="276"/>
      <c r="AC366" s="276"/>
      <c r="AD366" s="278" t="str">
        <f t="shared" si="72"/>
        <v>#REF!</v>
      </c>
      <c r="AE366" s="278"/>
      <c r="AF366" s="278"/>
      <c r="AG366" s="278"/>
    </row>
    <row r="367" ht="15.0" customHeight="1">
      <c r="A367" s="257">
        <v>240.0</v>
      </c>
      <c r="B367" s="286" t="s">
        <v>8679</v>
      </c>
      <c r="C367" s="259" t="s">
        <v>3266</v>
      </c>
      <c r="D367" s="260" t="s">
        <v>6614</v>
      </c>
      <c r="E367" s="257" t="s">
        <v>6614</v>
      </c>
      <c r="F367" s="257" t="s">
        <v>6659</v>
      </c>
      <c r="G367" s="257" t="s">
        <v>8680</v>
      </c>
      <c r="H367" s="257" t="s">
        <v>1605</v>
      </c>
      <c r="I367" s="260" t="s">
        <v>6502</v>
      </c>
      <c r="J367" s="257">
        <v>16.0</v>
      </c>
      <c r="K367" s="257">
        <v>15.0</v>
      </c>
      <c r="L367" s="288">
        <f t="shared" si="1"/>
        <v>1</v>
      </c>
      <c r="M367" s="270">
        <f t="shared" ref="M367:M368" si="73">IF(J367=8,256,IF(J367=16,512,IF(J367=32,1024,IF(J367=4,124))))</f>
        <v>512</v>
      </c>
      <c r="N367" s="287">
        <f>IFERROR(__xludf.DUMMYFUNCTION("vlookup(B367,IMPORTRANGE(""https://docs.google.com/spreadsheets/d/1bZVByh9r_TcDUVJKUPs-pmPVUS3tjRZJULNBLGlUjAE/edit#gid=320297363"",""DATA HC OLT!A2:c300""),2,0)"),504.0)</f>
        <v>504</v>
      </c>
      <c r="O367" s="272" t="str">
        <f t="shared" si="3"/>
        <v>#REF!</v>
      </c>
      <c r="P367" s="257" t="s">
        <v>8681</v>
      </c>
      <c r="Q367" s="257" t="s">
        <v>6535</v>
      </c>
      <c r="R367" s="260" t="s">
        <v>358</v>
      </c>
      <c r="S367" s="275" t="s">
        <v>8187</v>
      </c>
      <c r="T367" s="260" t="s">
        <v>6610</v>
      </c>
      <c r="U367" s="260" t="s">
        <v>6236</v>
      </c>
      <c r="V367" s="276" t="str">
        <f t="shared" si="4"/>
        <v>#REF!</v>
      </c>
      <c r="W367" s="277" t="s">
        <v>6611</v>
      </c>
      <c r="X367" s="260"/>
      <c r="Y367" s="285" t="s">
        <v>6612</v>
      </c>
      <c r="Z367" s="260"/>
      <c r="AA367" s="260"/>
      <c r="AB367" s="276"/>
      <c r="AC367" s="260"/>
      <c r="AD367" s="278" t="str">
        <f t="shared" si="72"/>
        <v>#REF!</v>
      </c>
      <c r="AE367" s="278"/>
      <c r="AF367" s="278"/>
      <c r="AG367" s="278"/>
    </row>
    <row r="368" ht="15.0" customHeight="1">
      <c r="A368" s="257">
        <v>211.0</v>
      </c>
      <c r="B368" s="286" t="s">
        <v>8682</v>
      </c>
      <c r="C368" s="259" t="s">
        <v>3490</v>
      </c>
      <c r="D368" s="260" t="s">
        <v>6614</v>
      </c>
      <c r="E368" s="257" t="s">
        <v>6614</v>
      </c>
      <c r="F368" s="257" t="s">
        <v>6659</v>
      </c>
      <c r="G368" s="257" t="s">
        <v>8683</v>
      </c>
      <c r="H368" s="257" t="s">
        <v>1605</v>
      </c>
      <c r="I368" s="260" t="s">
        <v>6502</v>
      </c>
      <c r="J368" s="260">
        <v>16.0</v>
      </c>
      <c r="K368" s="257">
        <v>15.0</v>
      </c>
      <c r="L368" s="288">
        <f t="shared" si="1"/>
        <v>1</v>
      </c>
      <c r="M368" s="270">
        <f t="shared" si="73"/>
        <v>512</v>
      </c>
      <c r="N368" s="287">
        <f>IFERROR(__xludf.DUMMYFUNCTION("vlookup(B368,IMPORTRANGE(""https://docs.google.com/spreadsheets/d/1bZVByh9r_TcDUVJKUPs-pmPVUS3tjRZJULNBLGlUjAE/edit#gid=320297363"",""DATA HC OLT!A2:c300""),2,0)"),448.0)</f>
        <v>448</v>
      </c>
      <c r="O368" s="272" t="str">
        <f t="shared" si="3"/>
        <v>#REF!</v>
      </c>
      <c r="P368" s="379" t="s">
        <v>8684</v>
      </c>
      <c r="Q368" s="311" t="s">
        <v>6535</v>
      </c>
      <c r="R368" s="260" t="s">
        <v>358</v>
      </c>
      <c r="S368" s="291" t="s">
        <v>8253</v>
      </c>
      <c r="T368" s="257" t="s">
        <v>6627</v>
      </c>
      <c r="U368" s="260" t="s">
        <v>6236</v>
      </c>
      <c r="V368" s="276" t="str">
        <f t="shared" si="4"/>
        <v>#REF!</v>
      </c>
      <c r="W368" s="277" t="s">
        <v>6611</v>
      </c>
      <c r="X368" s="260"/>
      <c r="Y368" s="285" t="s">
        <v>6612</v>
      </c>
      <c r="Z368" s="260"/>
      <c r="AA368" s="260"/>
      <c r="AB368" s="276"/>
      <c r="AC368" s="260"/>
      <c r="AD368" s="278" t="str">
        <f t="shared" si="72"/>
        <v>#REF!</v>
      </c>
      <c r="AE368" s="278"/>
      <c r="AF368" s="278"/>
      <c r="AG368" s="278"/>
    </row>
    <row r="369" ht="15.0" customHeight="1">
      <c r="A369" s="257">
        <v>645.0</v>
      </c>
      <c r="B369" s="258" t="s">
        <v>8685</v>
      </c>
      <c r="C369" s="259" t="s">
        <v>2388</v>
      </c>
      <c r="D369" s="260" t="s">
        <v>6569</v>
      </c>
      <c r="E369" s="260" t="s">
        <v>6602</v>
      </c>
      <c r="F369" s="260" t="s">
        <v>7668</v>
      </c>
      <c r="G369" s="260" t="s">
        <v>8686</v>
      </c>
      <c r="H369" s="260" t="s">
        <v>1605</v>
      </c>
      <c r="I369" s="260" t="s">
        <v>6605</v>
      </c>
      <c r="J369" s="260">
        <v>16.0</v>
      </c>
      <c r="K369" s="260">
        <v>12.0</v>
      </c>
      <c r="L369" s="330">
        <f t="shared" si="1"/>
        <v>4</v>
      </c>
      <c r="M369" s="270">
        <v>512.0</v>
      </c>
      <c r="N369" s="272">
        <v>512.0</v>
      </c>
      <c r="O369" s="272" t="str">
        <f t="shared" si="3"/>
        <v>#REF!</v>
      </c>
      <c r="P369" s="260" t="s">
        <v>8687</v>
      </c>
      <c r="Q369" s="257" t="s">
        <v>6535</v>
      </c>
      <c r="R369" s="260" t="s">
        <v>358</v>
      </c>
      <c r="S369" s="275" t="s">
        <v>7674</v>
      </c>
      <c r="T369" s="260" t="s">
        <v>8688</v>
      </c>
      <c r="U369" s="276"/>
      <c r="V369" s="276" t="str">
        <f t="shared" si="4"/>
        <v>#REF!</v>
      </c>
      <c r="W369" s="277" t="s">
        <v>6611</v>
      </c>
      <c r="X369" s="276"/>
      <c r="Y369" s="285" t="s">
        <v>6612</v>
      </c>
      <c r="Z369" s="276"/>
      <c r="AA369" s="276"/>
      <c r="AB369" s="276"/>
      <c r="AC369" s="276"/>
      <c r="AD369" s="278" t="str">
        <f t="shared" si="72"/>
        <v>#REF!</v>
      </c>
      <c r="AE369" s="278"/>
      <c r="AF369" s="278"/>
      <c r="AG369" s="278"/>
    </row>
    <row r="370" ht="15.0" customHeight="1">
      <c r="A370" s="257">
        <v>459.0</v>
      </c>
      <c r="B370" s="310" t="s">
        <v>8689</v>
      </c>
      <c r="C370" s="317" t="s">
        <v>1834</v>
      </c>
      <c r="D370" s="260" t="s">
        <v>6895</v>
      </c>
      <c r="E370" s="260" t="s">
        <v>6895</v>
      </c>
      <c r="F370" s="260" t="s">
        <v>6992</v>
      </c>
      <c r="G370" s="260" t="s">
        <v>8690</v>
      </c>
      <c r="H370" s="260" t="s">
        <v>1605</v>
      </c>
      <c r="I370" s="260" t="s">
        <v>6502</v>
      </c>
      <c r="J370" s="260">
        <v>16.0</v>
      </c>
      <c r="K370" s="260">
        <v>16.0</v>
      </c>
      <c r="L370" s="283">
        <f t="shared" si="1"/>
        <v>0</v>
      </c>
      <c r="M370" s="270">
        <v>512.0</v>
      </c>
      <c r="N370" s="270" t="str">
        <f>IFERROR(__xludf.DUMMYFUNCTION("IMPORTRANGE(""https://docs.google.com/spreadsheets/d/1Y5wVcQmoZrb4xD0Mx4i378E6T98EGxF9rgzWmzz2IKU/edit?usp=sharing"",""PIVOT HP HC!$B25:C25"")"),"#REF!")</f>
        <v>#REF!</v>
      </c>
      <c r="O370" s="272" t="str">
        <f t="shared" si="3"/>
        <v>#REF!</v>
      </c>
      <c r="P370" s="260" t="s">
        <v>8691</v>
      </c>
      <c r="Q370" s="257" t="s">
        <v>6578</v>
      </c>
      <c r="R370" s="260" t="s">
        <v>358</v>
      </c>
      <c r="S370" s="275" t="s">
        <v>8692</v>
      </c>
      <c r="T370" s="260" t="s">
        <v>6580</v>
      </c>
      <c r="U370" s="276"/>
      <c r="V370" s="276" t="str">
        <f t="shared" si="4"/>
        <v>#REF!</v>
      </c>
      <c r="W370" s="277"/>
      <c r="X370" s="276"/>
      <c r="Y370" s="276"/>
      <c r="Z370" s="276"/>
      <c r="AA370" s="276"/>
      <c r="AB370" s="276"/>
      <c r="AC370" s="276"/>
      <c r="AD370" s="278" t="str">
        <f t="shared" si="72"/>
        <v>#REF!</v>
      </c>
      <c r="AE370" s="278"/>
      <c r="AF370" s="278"/>
      <c r="AG370" s="278"/>
    </row>
    <row r="371" ht="15.0" customHeight="1">
      <c r="A371" s="257">
        <v>376.0</v>
      </c>
      <c r="B371" s="258" t="s">
        <v>8693</v>
      </c>
      <c r="C371" s="259" t="s">
        <v>2831</v>
      </c>
      <c r="D371" s="260" t="s">
        <v>6895</v>
      </c>
      <c r="E371" s="260" t="s">
        <v>6896</v>
      </c>
      <c r="F371" s="260" t="s">
        <v>6992</v>
      </c>
      <c r="G371" s="311" t="s">
        <v>8694</v>
      </c>
      <c r="H371" s="260" t="s">
        <v>1605</v>
      </c>
      <c r="I371" s="260" t="s">
        <v>6502</v>
      </c>
      <c r="J371" s="260">
        <v>16.0</v>
      </c>
      <c r="K371" s="260">
        <v>15.0</v>
      </c>
      <c r="L371" s="288">
        <f t="shared" si="1"/>
        <v>1</v>
      </c>
      <c r="M371" s="270">
        <v>512.0</v>
      </c>
      <c r="N371" s="270" t="str">
        <f>IFERROR(__xludf.DUMMYFUNCTION("IMPORTRANGE(""https://docs.google.com/spreadsheets/d/1Y5wVcQmoZrb4xD0Mx4i378E6T98EGxF9rgzWmzz2IKU/edit?usp=sharing"",""PIVOT HP HC!$B81:C81"")"),"#REF!")</f>
        <v>#REF!</v>
      </c>
      <c r="O371" s="272" t="str">
        <f t="shared" si="3"/>
        <v>#REF!</v>
      </c>
      <c r="P371" s="260" t="s">
        <v>8695</v>
      </c>
      <c r="Q371" s="257" t="s">
        <v>6535</v>
      </c>
      <c r="R371" s="260" t="s">
        <v>358</v>
      </c>
      <c r="S371" s="275" t="s">
        <v>8021</v>
      </c>
      <c r="T371" s="260" t="s">
        <v>6698</v>
      </c>
      <c r="U371" s="276"/>
      <c r="V371" s="276" t="str">
        <f t="shared" si="4"/>
        <v>#REF!</v>
      </c>
      <c r="W371" s="277"/>
      <c r="X371" s="276"/>
      <c r="Y371" s="276"/>
      <c r="Z371" s="276"/>
      <c r="AA371" s="276"/>
      <c r="AB371" s="276"/>
      <c r="AC371" s="276"/>
      <c r="AD371" s="278" t="str">
        <f t="shared" si="72"/>
        <v>#REF!</v>
      </c>
      <c r="AE371" s="278"/>
      <c r="AF371" s="278"/>
      <c r="AG371" s="278"/>
    </row>
    <row r="372" ht="15.0" customHeight="1">
      <c r="A372" s="257">
        <v>463.0</v>
      </c>
      <c r="B372" s="258" t="s">
        <v>8696</v>
      </c>
      <c r="C372" s="259" t="s">
        <v>8697</v>
      </c>
      <c r="D372" s="257" t="s">
        <v>6569</v>
      </c>
      <c r="E372" s="260" t="s">
        <v>6704</v>
      </c>
      <c r="F372" s="260" t="s">
        <v>6992</v>
      </c>
      <c r="G372" s="260" t="s">
        <v>8698</v>
      </c>
      <c r="H372" s="260" t="s">
        <v>1605</v>
      </c>
      <c r="I372" s="260" t="s">
        <v>6605</v>
      </c>
      <c r="J372" s="260">
        <v>16.0</v>
      </c>
      <c r="K372" s="260">
        <v>11.0</v>
      </c>
      <c r="L372" s="350">
        <f t="shared" si="1"/>
        <v>5</v>
      </c>
      <c r="M372" s="270">
        <v>512.0</v>
      </c>
      <c r="N372" s="272">
        <v>512.0</v>
      </c>
      <c r="O372" s="272" t="str">
        <f t="shared" si="3"/>
        <v>#REF!</v>
      </c>
      <c r="P372" s="260" t="s">
        <v>8699</v>
      </c>
      <c r="Q372" s="257" t="s">
        <v>6535</v>
      </c>
      <c r="R372" s="260" t="s">
        <v>358</v>
      </c>
      <c r="S372" s="275" t="s">
        <v>6722</v>
      </c>
      <c r="T372" s="260" t="s">
        <v>8182</v>
      </c>
      <c r="U372" s="276"/>
      <c r="V372" s="276" t="str">
        <f t="shared" si="4"/>
        <v>#REF!</v>
      </c>
      <c r="W372" s="277" t="s">
        <v>6658</v>
      </c>
      <c r="X372" s="277" t="s">
        <v>7181</v>
      </c>
      <c r="Y372" s="285" t="s">
        <v>6683</v>
      </c>
      <c r="Z372" s="277" t="s">
        <v>780</v>
      </c>
      <c r="AA372" s="297" t="s">
        <v>7182</v>
      </c>
      <c r="AB372" s="277" t="s">
        <v>7183</v>
      </c>
      <c r="AC372" s="275"/>
      <c r="AD372" s="278"/>
      <c r="AE372" s="278"/>
      <c r="AF372" s="278"/>
      <c r="AG372" s="278"/>
    </row>
    <row r="373" ht="15.0" customHeight="1">
      <c r="A373" s="257">
        <v>177.0</v>
      </c>
      <c r="B373" s="258" t="s">
        <v>8700</v>
      </c>
      <c r="C373" s="259" t="s">
        <v>3550</v>
      </c>
      <c r="D373" s="257" t="s">
        <v>6569</v>
      </c>
      <c r="E373" s="257" t="s">
        <v>6570</v>
      </c>
      <c r="F373" s="257" t="s">
        <v>6664</v>
      </c>
      <c r="G373" s="257" t="s">
        <v>8701</v>
      </c>
      <c r="H373" s="257" t="s">
        <v>1605</v>
      </c>
      <c r="I373" s="260" t="s">
        <v>6605</v>
      </c>
      <c r="J373" s="257">
        <v>16.0</v>
      </c>
      <c r="K373" s="257">
        <v>14.0</v>
      </c>
      <c r="L373" s="289">
        <f t="shared" si="1"/>
        <v>2</v>
      </c>
      <c r="M373" s="270">
        <f t="shared" ref="M373:M374" si="74">IF(J373=8,256,IF(J373=16,512,IF(J373=32,1024,IF(J373=4,124))))</f>
        <v>512</v>
      </c>
      <c r="N373" s="272">
        <v>512.0</v>
      </c>
      <c r="O373" s="272" t="str">
        <f t="shared" si="3"/>
        <v>#REF!</v>
      </c>
      <c r="P373" s="257" t="s">
        <v>8702</v>
      </c>
      <c r="Q373" s="257" t="s">
        <v>6535</v>
      </c>
      <c r="R373" s="260" t="s">
        <v>358</v>
      </c>
      <c r="S373" s="275" t="s">
        <v>6766</v>
      </c>
      <c r="T373" s="260" t="s">
        <v>6749</v>
      </c>
      <c r="U373" s="290"/>
      <c r="V373" s="276" t="str">
        <f t="shared" si="4"/>
        <v>#REF!</v>
      </c>
      <c r="W373" s="277" t="s">
        <v>6611</v>
      </c>
      <c r="X373" s="290"/>
      <c r="Y373" s="285" t="s">
        <v>6612</v>
      </c>
      <c r="Z373" s="290"/>
      <c r="AA373" s="290"/>
      <c r="AB373" s="276"/>
      <c r="AC373" s="290"/>
      <c r="AD373" s="278" t="str">
        <f t="shared" ref="AD373:AD389" si="75">VLOOKUP(B373,'Summary Improvement PM FOC'!BA:BF,6,0)</f>
        <v>#REF!</v>
      </c>
      <c r="AE373" s="278"/>
      <c r="AF373" s="278"/>
      <c r="AG373" s="278"/>
    </row>
    <row r="374" ht="15.0" customHeight="1">
      <c r="A374" s="257">
        <v>222.0</v>
      </c>
      <c r="B374" s="286" t="s">
        <v>8703</v>
      </c>
      <c r="C374" s="259" t="s">
        <v>2615</v>
      </c>
      <c r="D374" s="260" t="s">
        <v>6614</v>
      </c>
      <c r="E374" s="257" t="s">
        <v>6614</v>
      </c>
      <c r="F374" s="257" t="s">
        <v>6659</v>
      </c>
      <c r="G374" s="257" t="s">
        <v>8704</v>
      </c>
      <c r="H374" s="257" t="s">
        <v>1605</v>
      </c>
      <c r="I374" s="260" t="s">
        <v>6502</v>
      </c>
      <c r="J374" s="257">
        <v>16.0</v>
      </c>
      <c r="K374" s="257">
        <v>13.0</v>
      </c>
      <c r="L374" s="299">
        <f t="shared" si="1"/>
        <v>3</v>
      </c>
      <c r="M374" s="270">
        <f t="shared" si="74"/>
        <v>512</v>
      </c>
      <c r="N374" s="287">
        <f>IFERROR(__xludf.DUMMYFUNCTION("vlookup(B374,IMPORTRANGE(""https://docs.google.com/spreadsheets/d/1bZVByh9r_TcDUVJKUPs-pmPVUS3tjRZJULNBLGlUjAE/edit#gid=320297363"",""DATA HC OLT!A2:c300""),2,0)"),448.0)</f>
        <v>448</v>
      </c>
      <c r="O374" s="272" t="str">
        <f t="shared" si="3"/>
        <v>#REF!</v>
      </c>
      <c r="P374" s="257" t="s">
        <v>8705</v>
      </c>
      <c r="Q374" s="257" t="s">
        <v>6535</v>
      </c>
      <c r="R374" s="260" t="s">
        <v>358</v>
      </c>
      <c r="S374" s="291" t="s">
        <v>8286</v>
      </c>
      <c r="T374" s="257" t="s">
        <v>6694</v>
      </c>
      <c r="U374" s="260" t="s">
        <v>6236</v>
      </c>
      <c r="V374" s="276" t="str">
        <f t="shared" si="4"/>
        <v>#REF!</v>
      </c>
      <c r="W374" s="277" t="s">
        <v>6611</v>
      </c>
      <c r="X374" s="260"/>
      <c r="Y374" s="285" t="s">
        <v>6612</v>
      </c>
      <c r="Z374" s="260"/>
      <c r="AA374" s="260"/>
      <c r="AB374" s="276"/>
      <c r="AC374" s="260"/>
      <c r="AD374" s="278" t="str">
        <f t="shared" si="75"/>
        <v>#REF!</v>
      </c>
      <c r="AE374" s="278"/>
      <c r="AF374" s="278"/>
      <c r="AG374" s="278"/>
    </row>
    <row r="375" ht="15.0" customHeight="1">
      <c r="A375" s="257">
        <v>249.0</v>
      </c>
      <c r="B375" s="286" t="s">
        <v>8706</v>
      </c>
      <c r="C375" s="259" t="s">
        <v>8707</v>
      </c>
      <c r="D375" s="260" t="s">
        <v>6614</v>
      </c>
      <c r="E375" s="260" t="s">
        <v>6614</v>
      </c>
      <c r="F375" s="257" t="s">
        <v>6659</v>
      </c>
      <c r="G375" s="257" t="s">
        <v>8708</v>
      </c>
      <c r="H375" s="257" t="s">
        <v>1605</v>
      </c>
      <c r="I375" s="260" t="s">
        <v>6502</v>
      </c>
      <c r="J375" s="257">
        <v>16.0</v>
      </c>
      <c r="K375" s="257">
        <v>15.0</v>
      </c>
      <c r="L375" s="288">
        <f t="shared" si="1"/>
        <v>1</v>
      </c>
      <c r="M375" s="272">
        <v>512.0</v>
      </c>
      <c r="N375" s="287">
        <f>IFERROR(__xludf.DUMMYFUNCTION("vlookup(B375,IMPORTRANGE(""https://docs.google.com/spreadsheets/d/1bZVByh9r_TcDUVJKUPs-pmPVUS3tjRZJULNBLGlUjAE/edit#gid=320297363"",""DATA HC OLT!A2:c300""),2,0)"),448.0)</f>
        <v>448</v>
      </c>
      <c r="O375" s="272" t="str">
        <f t="shared" si="3"/>
        <v>#REF!</v>
      </c>
      <c r="P375" s="260" t="s">
        <v>8709</v>
      </c>
      <c r="Q375" s="257" t="s">
        <v>6535</v>
      </c>
      <c r="R375" s="260" t="s">
        <v>358</v>
      </c>
      <c r="S375" s="275" t="s">
        <v>7391</v>
      </c>
      <c r="T375" s="260" t="s">
        <v>7044</v>
      </c>
      <c r="U375" s="260" t="s">
        <v>6236</v>
      </c>
      <c r="V375" s="276" t="str">
        <f t="shared" si="4"/>
        <v>#REF!</v>
      </c>
      <c r="W375" s="277" t="s">
        <v>6611</v>
      </c>
      <c r="X375" s="260"/>
      <c r="Y375" s="285" t="s">
        <v>6612</v>
      </c>
      <c r="Z375" s="260"/>
      <c r="AA375" s="260"/>
      <c r="AB375" s="276"/>
      <c r="AC375" s="260"/>
      <c r="AD375" s="278" t="str">
        <f t="shared" si="75"/>
        <v>#REF!</v>
      </c>
      <c r="AE375" s="278"/>
      <c r="AF375" s="278"/>
      <c r="AG375" s="278"/>
    </row>
    <row r="376" ht="15.0" customHeight="1">
      <c r="A376" s="257">
        <v>375.0</v>
      </c>
      <c r="B376" s="258" t="s">
        <v>5898</v>
      </c>
      <c r="C376" s="259" t="s">
        <v>3212</v>
      </c>
      <c r="D376" s="260" t="s">
        <v>6495</v>
      </c>
      <c r="E376" s="260" t="s">
        <v>6690</v>
      </c>
      <c r="F376" s="257" t="s">
        <v>6497</v>
      </c>
      <c r="G376" s="260" t="s">
        <v>8710</v>
      </c>
      <c r="H376" s="260" t="s">
        <v>6644</v>
      </c>
      <c r="I376" s="260" t="s">
        <v>6605</v>
      </c>
      <c r="J376" s="260">
        <v>16.0</v>
      </c>
      <c r="K376" s="260">
        <v>16.0</v>
      </c>
      <c r="L376" s="283">
        <f t="shared" si="1"/>
        <v>0</v>
      </c>
      <c r="M376" s="270">
        <v>512.0</v>
      </c>
      <c r="N376" s="270">
        <v>488.0</v>
      </c>
      <c r="O376" s="272" t="str">
        <f t="shared" si="3"/>
        <v>#REF!</v>
      </c>
      <c r="P376" s="260" t="s">
        <v>8711</v>
      </c>
      <c r="Q376" s="257" t="s">
        <v>6535</v>
      </c>
      <c r="R376" s="260" t="s">
        <v>2343</v>
      </c>
      <c r="S376" s="275" t="s">
        <v>8712</v>
      </c>
      <c r="T376" s="260" t="s">
        <v>6734</v>
      </c>
      <c r="U376" s="276"/>
      <c r="V376" s="276" t="str">
        <f t="shared" si="4"/>
        <v>#REF!</v>
      </c>
      <c r="W376" s="277" t="s">
        <v>6611</v>
      </c>
      <c r="X376" s="276"/>
      <c r="Y376" s="285" t="s">
        <v>6683</v>
      </c>
      <c r="Z376" s="276"/>
      <c r="AA376" s="276"/>
      <c r="AB376" s="276" t="s">
        <v>61</v>
      </c>
      <c r="AC376" s="276"/>
      <c r="AD376" s="278" t="str">
        <f t="shared" si="75"/>
        <v>#REF!</v>
      </c>
      <c r="AE376" s="278"/>
      <c r="AF376" s="278"/>
      <c r="AG376" s="278"/>
    </row>
    <row r="377" ht="15.0" customHeight="1">
      <c r="A377" s="257">
        <v>303.0</v>
      </c>
      <c r="B377" s="258" t="s">
        <v>2763</v>
      </c>
      <c r="C377" s="259" t="s">
        <v>1442</v>
      </c>
      <c r="D377" s="260" t="s">
        <v>6495</v>
      </c>
      <c r="E377" s="260" t="s">
        <v>6495</v>
      </c>
      <c r="F377" s="260" t="s">
        <v>6709</v>
      </c>
      <c r="G377" s="260" t="s">
        <v>8713</v>
      </c>
      <c r="H377" s="260" t="s">
        <v>1605</v>
      </c>
      <c r="I377" s="257" t="s">
        <v>6502</v>
      </c>
      <c r="J377" s="260">
        <v>16.0</v>
      </c>
      <c r="K377" s="260">
        <v>15.0</v>
      </c>
      <c r="L377" s="288">
        <f t="shared" si="1"/>
        <v>1</v>
      </c>
      <c r="M377" s="270">
        <v>512.0</v>
      </c>
      <c r="N377" s="272">
        <v>472.0</v>
      </c>
      <c r="O377" s="272" t="str">
        <f t="shared" si="3"/>
        <v>#REF!</v>
      </c>
      <c r="P377" s="260" t="s">
        <v>8714</v>
      </c>
      <c r="Q377" s="257" t="s">
        <v>6578</v>
      </c>
      <c r="R377" s="260" t="s">
        <v>179</v>
      </c>
      <c r="S377" s="275" t="s">
        <v>8715</v>
      </c>
      <c r="T377" s="260" t="s">
        <v>6694</v>
      </c>
      <c r="U377" s="276"/>
      <c r="V377" s="276" t="str">
        <f t="shared" si="4"/>
        <v>#REF!</v>
      </c>
      <c r="W377" s="277"/>
      <c r="X377" s="276"/>
      <c r="Y377" s="276"/>
      <c r="Z377" s="276"/>
      <c r="AA377" s="276"/>
      <c r="AB377" s="276"/>
      <c r="AC377" s="276"/>
      <c r="AD377" s="278" t="str">
        <f t="shared" si="75"/>
        <v>#REF!</v>
      </c>
      <c r="AE377" s="278"/>
      <c r="AF377" s="278"/>
      <c r="AG377" s="278"/>
    </row>
    <row r="378" ht="15.0" customHeight="1">
      <c r="A378" s="257">
        <v>333.0</v>
      </c>
      <c r="B378" s="258" t="s">
        <v>8716</v>
      </c>
      <c r="C378" s="259" t="s">
        <v>2606</v>
      </c>
      <c r="D378" s="260" t="s">
        <v>6495</v>
      </c>
      <c r="E378" s="260" t="s">
        <v>6495</v>
      </c>
      <c r="F378" s="260" t="s">
        <v>6992</v>
      </c>
      <c r="G378" s="260" t="s">
        <v>8717</v>
      </c>
      <c r="H378" s="260" t="s">
        <v>1605</v>
      </c>
      <c r="I378" s="257" t="s">
        <v>6502</v>
      </c>
      <c r="J378" s="260">
        <v>16.0</v>
      </c>
      <c r="K378" s="260">
        <v>13.0</v>
      </c>
      <c r="L378" s="299">
        <f t="shared" si="1"/>
        <v>3</v>
      </c>
      <c r="M378" s="270">
        <v>512.0</v>
      </c>
      <c r="N378" s="270">
        <v>512.0</v>
      </c>
      <c r="O378" s="272" t="str">
        <f t="shared" si="3"/>
        <v>#REF!</v>
      </c>
      <c r="P378" s="260" t="s">
        <v>8718</v>
      </c>
      <c r="Q378" s="257" t="s">
        <v>6535</v>
      </c>
      <c r="R378" s="260" t="s">
        <v>358</v>
      </c>
      <c r="S378" s="275" t="s">
        <v>8719</v>
      </c>
      <c r="T378" s="260" t="s">
        <v>6769</v>
      </c>
      <c r="U378" s="276"/>
      <c r="V378" s="276" t="str">
        <f t="shared" si="4"/>
        <v>#REF!</v>
      </c>
      <c r="W378" s="277" t="s">
        <v>6611</v>
      </c>
      <c r="X378" s="276"/>
      <c r="Y378" s="285" t="s">
        <v>6612</v>
      </c>
      <c r="Z378" s="276"/>
      <c r="AA378" s="276"/>
      <c r="AB378" s="276"/>
      <c r="AC378" s="276"/>
      <c r="AD378" s="278" t="str">
        <f t="shared" si="75"/>
        <v>#REF!</v>
      </c>
      <c r="AE378" s="278"/>
      <c r="AF378" s="278"/>
      <c r="AG378" s="278"/>
    </row>
    <row r="379" ht="15.0" customHeight="1">
      <c r="A379" s="257">
        <v>276.0</v>
      </c>
      <c r="B379" s="258" t="s">
        <v>8720</v>
      </c>
      <c r="C379" s="259" t="s">
        <v>3099</v>
      </c>
      <c r="D379" s="257" t="s">
        <v>6569</v>
      </c>
      <c r="E379" s="260" t="s">
        <v>6704</v>
      </c>
      <c r="F379" s="257" t="s">
        <v>6497</v>
      </c>
      <c r="G379" s="260" t="s">
        <v>8721</v>
      </c>
      <c r="H379" s="257" t="s">
        <v>6644</v>
      </c>
      <c r="I379" s="260" t="s">
        <v>6502</v>
      </c>
      <c r="J379" s="260">
        <v>8.0</v>
      </c>
      <c r="K379" s="276"/>
      <c r="L379" s="314">
        <f t="shared" si="1"/>
        <v>8</v>
      </c>
      <c r="M379" s="270">
        <v>256.0</v>
      </c>
      <c r="N379" s="272">
        <v>272.0</v>
      </c>
      <c r="O379" s="272" t="str">
        <f t="shared" si="3"/>
        <v>#REF!</v>
      </c>
      <c r="P379" s="260" t="s">
        <v>8722</v>
      </c>
      <c r="Q379" s="257" t="s">
        <v>6535</v>
      </c>
      <c r="R379" s="260" t="s">
        <v>2343</v>
      </c>
      <c r="S379" s="275" t="s">
        <v>6706</v>
      </c>
      <c r="T379" s="260" t="s">
        <v>6565</v>
      </c>
      <c r="U379" s="276"/>
      <c r="V379" s="276" t="str">
        <f t="shared" si="4"/>
        <v>#REF!</v>
      </c>
      <c r="W379" s="277" t="s">
        <v>6611</v>
      </c>
      <c r="X379" s="276"/>
      <c r="Y379" s="285" t="s">
        <v>6612</v>
      </c>
      <c r="Z379" s="276"/>
      <c r="AA379" s="276"/>
      <c r="AB379" s="276"/>
      <c r="AC379" s="276"/>
      <c r="AD379" s="278" t="str">
        <f t="shared" si="75"/>
        <v>#REF!</v>
      </c>
      <c r="AE379" s="278"/>
      <c r="AF379" s="278"/>
      <c r="AG379" s="278"/>
    </row>
    <row r="380" ht="15.0" customHeight="1">
      <c r="A380" s="257">
        <v>479.0</v>
      </c>
      <c r="B380" s="310" t="s">
        <v>8723</v>
      </c>
      <c r="C380" s="317" t="s">
        <v>8724</v>
      </c>
      <c r="D380" s="260" t="s">
        <v>6495</v>
      </c>
      <c r="E380" s="260" t="s">
        <v>6636</v>
      </c>
      <c r="F380" s="260" t="s">
        <v>6992</v>
      </c>
      <c r="G380" s="260" t="s">
        <v>8725</v>
      </c>
      <c r="H380" s="260" t="s">
        <v>1605</v>
      </c>
      <c r="I380" s="257" t="s">
        <v>6502</v>
      </c>
      <c r="J380" s="260">
        <v>16.0</v>
      </c>
      <c r="K380" s="260">
        <v>13.0</v>
      </c>
      <c r="L380" s="299">
        <f t="shared" si="1"/>
        <v>3</v>
      </c>
      <c r="M380" s="270">
        <v>512.0</v>
      </c>
      <c r="N380" s="270">
        <v>512.0</v>
      </c>
      <c r="O380" s="272" t="str">
        <f t="shared" si="3"/>
        <v>#REF!</v>
      </c>
      <c r="P380" s="260" t="s">
        <v>8726</v>
      </c>
      <c r="Q380" s="257" t="s">
        <v>6535</v>
      </c>
      <c r="R380" s="260" t="s">
        <v>358</v>
      </c>
      <c r="S380" s="275" t="s">
        <v>8727</v>
      </c>
      <c r="T380" s="260" t="s">
        <v>6668</v>
      </c>
      <c r="U380" s="276"/>
      <c r="V380" s="276" t="str">
        <f t="shared" si="4"/>
        <v>#REF!</v>
      </c>
      <c r="W380" s="277" t="s">
        <v>6611</v>
      </c>
      <c r="X380" s="276"/>
      <c r="Y380" s="285" t="s">
        <v>6612</v>
      </c>
      <c r="Z380" s="276"/>
      <c r="AA380" s="276"/>
      <c r="AB380" s="276"/>
      <c r="AC380" s="276"/>
      <c r="AD380" s="278" t="str">
        <f t="shared" si="75"/>
        <v>#REF!</v>
      </c>
      <c r="AE380" s="278"/>
      <c r="AF380" s="278"/>
      <c r="AG380" s="278"/>
    </row>
    <row r="381" ht="15.0" customHeight="1">
      <c r="A381" s="257">
        <v>562.0</v>
      </c>
      <c r="B381" s="258" t="s">
        <v>8728</v>
      </c>
      <c r="C381" s="259" t="s">
        <v>3750</v>
      </c>
      <c r="D381" s="260" t="s">
        <v>6895</v>
      </c>
      <c r="E381" s="260" t="s">
        <v>8729</v>
      </c>
      <c r="F381" s="260" t="s">
        <v>6497</v>
      </c>
      <c r="G381" s="260" t="s">
        <v>8730</v>
      </c>
      <c r="H381" s="260" t="s">
        <v>7122</v>
      </c>
      <c r="I381" s="260" t="s">
        <v>6605</v>
      </c>
      <c r="J381" s="260">
        <v>8.0</v>
      </c>
      <c r="K381" s="260">
        <v>8.0</v>
      </c>
      <c r="L381" s="283">
        <f t="shared" si="1"/>
        <v>0</v>
      </c>
      <c r="M381" s="270">
        <v>512.0</v>
      </c>
      <c r="N381" s="270" t="str">
        <f>IFERROR(__xludf.DUMMYFUNCTION("IMPORTRANGE(""https://docs.google.com/spreadsheets/d/1Y5wVcQmoZrb4xD0Mx4i378E6T98EGxF9rgzWmzz2IKU/edit?usp=sharing"",""PIVOT HP HC!$B92:C92"")"),"#REF!")</f>
        <v>#REF!</v>
      </c>
      <c r="O381" s="272" t="str">
        <f t="shared" si="3"/>
        <v>#REF!</v>
      </c>
      <c r="P381" s="260" t="s">
        <v>8731</v>
      </c>
      <c r="Q381" s="311" t="s">
        <v>6535</v>
      </c>
      <c r="R381" s="260" t="s">
        <v>2343</v>
      </c>
      <c r="S381" s="275" t="s">
        <v>7215</v>
      </c>
      <c r="T381" s="260" t="s">
        <v>6885</v>
      </c>
      <c r="U381" s="276"/>
      <c r="V381" s="276" t="str">
        <f t="shared" si="4"/>
        <v>#REF!</v>
      </c>
      <c r="W381" s="277" t="s">
        <v>6611</v>
      </c>
      <c r="X381" s="276"/>
      <c r="Y381" s="285" t="s">
        <v>6612</v>
      </c>
      <c r="Z381" s="276"/>
      <c r="AA381" s="276"/>
      <c r="AB381" s="276"/>
      <c r="AC381" s="276"/>
      <c r="AD381" s="278" t="str">
        <f t="shared" si="75"/>
        <v>#REF!</v>
      </c>
      <c r="AE381" s="278"/>
      <c r="AF381" s="278"/>
      <c r="AG381" s="278"/>
    </row>
    <row r="382" ht="15.0" customHeight="1">
      <c r="A382" s="257">
        <v>603.0</v>
      </c>
      <c r="B382" s="258" t="s">
        <v>8732</v>
      </c>
      <c r="C382" s="259" t="s">
        <v>2402</v>
      </c>
      <c r="D382" s="260" t="s">
        <v>6569</v>
      </c>
      <c r="E382" s="260" t="s">
        <v>6602</v>
      </c>
      <c r="F382" s="260" t="s">
        <v>7668</v>
      </c>
      <c r="G382" s="260" t="s">
        <v>3625</v>
      </c>
      <c r="H382" s="260" t="s">
        <v>1605</v>
      </c>
      <c r="I382" s="260" t="s">
        <v>6605</v>
      </c>
      <c r="J382" s="260">
        <v>16.0</v>
      </c>
      <c r="K382" s="260">
        <v>11.0</v>
      </c>
      <c r="L382" s="350">
        <f t="shared" si="1"/>
        <v>5</v>
      </c>
      <c r="M382" s="270">
        <v>512.0</v>
      </c>
      <c r="N382" s="272">
        <v>512.0</v>
      </c>
      <c r="O382" s="272" t="str">
        <f t="shared" si="3"/>
        <v>#REF!</v>
      </c>
      <c r="P382" s="260" t="s">
        <v>8734</v>
      </c>
      <c r="Q382" s="257" t="s">
        <v>6535</v>
      </c>
      <c r="R382" s="260" t="s">
        <v>358</v>
      </c>
      <c r="S382" s="275" t="s">
        <v>7674</v>
      </c>
      <c r="T382" s="260" t="s">
        <v>8260</v>
      </c>
      <c r="U382" s="276"/>
      <c r="V382" s="276" t="str">
        <f t="shared" si="4"/>
        <v>#REF!</v>
      </c>
      <c r="W382" s="277" t="s">
        <v>6611</v>
      </c>
      <c r="X382" s="276"/>
      <c r="Y382" s="285" t="s">
        <v>6612</v>
      </c>
      <c r="Z382" s="276"/>
      <c r="AA382" s="276"/>
      <c r="AB382" s="276"/>
      <c r="AC382" s="276"/>
      <c r="AD382" s="278" t="str">
        <f t="shared" si="75"/>
        <v>#REF!</v>
      </c>
      <c r="AE382" s="278"/>
      <c r="AF382" s="278"/>
      <c r="AG382" s="278"/>
    </row>
    <row r="383" ht="15.0" customHeight="1">
      <c r="A383" s="257">
        <v>430.0</v>
      </c>
      <c r="B383" s="310" t="s">
        <v>8735</v>
      </c>
      <c r="C383" s="317" t="s">
        <v>2915</v>
      </c>
      <c r="D383" s="257" t="s">
        <v>6569</v>
      </c>
      <c r="E383" s="260" t="s">
        <v>6704</v>
      </c>
      <c r="F383" s="260" t="s">
        <v>6992</v>
      </c>
      <c r="G383" s="260" t="s">
        <v>8736</v>
      </c>
      <c r="H383" s="260" t="s">
        <v>1605</v>
      </c>
      <c r="I383" s="260" t="s">
        <v>6605</v>
      </c>
      <c r="J383" s="260">
        <v>16.0</v>
      </c>
      <c r="K383" s="260">
        <v>15.0</v>
      </c>
      <c r="L383" s="288">
        <f t="shared" si="1"/>
        <v>1</v>
      </c>
      <c r="M383" s="270">
        <v>512.0</v>
      </c>
      <c r="N383" s="272">
        <v>512.0</v>
      </c>
      <c r="O383" s="272" t="str">
        <f t="shared" si="3"/>
        <v>#REF!</v>
      </c>
      <c r="P383" s="260" t="s">
        <v>8737</v>
      </c>
      <c r="Q383" s="257" t="s">
        <v>6535</v>
      </c>
      <c r="R383" s="260" t="s">
        <v>358</v>
      </c>
      <c r="S383" s="305" t="s">
        <v>8073</v>
      </c>
      <c r="T383" s="304" t="s">
        <v>7936</v>
      </c>
      <c r="U383" s="276"/>
      <c r="V383" s="276" t="str">
        <f t="shared" si="4"/>
        <v>#REF!</v>
      </c>
      <c r="W383" s="277" t="s">
        <v>6611</v>
      </c>
      <c r="X383" s="276"/>
      <c r="Y383" s="285" t="s">
        <v>6612</v>
      </c>
      <c r="Z383" s="276"/>
      <c r="AA383" s="276"/>
      <c r="AB383" s="276"/>
      <c r="AC383" s="276"/>
      <c r="AD383" s="278" t="str">
        <f t="shared" si="75"/>
        <v>#REF!</v>
      </c>
      <c r="AE383" s="278"/>
      <c r="AF383" s="278"/>
      <c r="AG383" s="278"/>
    </row>
    <row r="384" ht="15.0" customHeight="1">
      <c r="A384" s="257">
        <v>579.0</v>
      </c>
      <c r="B384" s="286" t="s">
        <v>8738</v>
      </c>
      <c r="C384" s="259" t="s">
        <v>8739</v>
      </c>
      <c r="D384" s="260" t="s">
        <v>6614</v>
      </c>
      <c r="E384" s="260" t="s">
        <v>6614</v>
      </c>
      <c r="F384" s="260" t="s">
        <v>6992</v>
      </c>
      <c r="G384" s="311" t="s">
        <v>8740</v>
      </c>
      <c r="H384" s="260" t="s">
        <v>1605</v>
      </c>
      <c r="I384" s="260" t="s">
        <v>6502</v>
      </c>
      <c r="J384" s="260">
        <v>16.0</v>
      </c>
      <c r="K384" s="260">
        <v>10.0</v>
      </c>
      <c r="L384" s="332">
        <f t="shared" si="1"/>
        <v>6</v>
      </c>
      <c r="M384" s="270">
        <v>512.0</v>
      </c>
      <c r="N384" s="287">
        <f>IFERROR(__xludf.DUMMYFUNCTION("vlookup(B384,IMPORTRANGE(""https://docs.google.com/spreadsheets/d/1bZVByh9r_TcDUVJKUPs-pmPVUS3tjRZJULNBLGlUjAE/edit#gid=320297363"",""DATA HC OLT!A2:c300""),2,0)"),512.0)</f>
        <v>512</v>
      </c>
      <c r="O384" s="272" t="str">
        <f t="shared" si="3"/>
        <v>#REF!</v>
      </c>
      <c r="P384" s="311" t="s">
        <v>8741</v>
      </c>
      <c r="Q384" s="257" t="s">
        <v>6535</v>
      </c>
      <c r="R384" s="260" t="s">
        <v>358</v>
      </c>
      <c r="S384" s="316" t="s">
        <v>6618</v>
      </c>
      <c r="T384" s="311" t="s">
        <v>6627</v>
      </c>
      <c r="U384" s="260" t="s">
        <v>6236</v>
      </c>
      <c r="V384" s="276" t="str">
        <f t="shared" si="4"/>
        <v>#REF!</v>
      </c>
      <c r="W384" s="277" t="s">
        <v>6611</v>
      </c>
      <c r="X384" s="260"/>
      <c r="Y384" s="285" t="s">
        <v>6612</v>
      </c>
      <c r="Z384" s="260"/>
      <c r="AA384" s="260"/>
      <c r="AB384" s="276"/>
      <c r="AC384" s="260"/>
      <c r="AD384" s="278" t="str">
        <f t="shared" si="75"/>
        <v>#REF!</v>
      </c>
      <c r="AE384" s="282"/>
      <c r="AF384" s="282"/>
      <c r="AG384" s="282"/>
    </row>
    <row r="385" ht="15.0" customHeight="1">
      <c r="A385" s="257">
        <v>408.0</v>
      </c>
      <c r="B385" s="258" t="s">
        <v>8742</v>
      </c>
      <c r="C385" s="259" t="s">
        <v>2724</v>
      </c>
      <c r="D385" s="260" t="s">
        <v>6495</v>
      </c>
      <c r="E385" s="260" t="s">
        <v>6636</v>
      </c>
      <c r="F385" s="260" t="s">
        <v>6992</v>
      </c>
      <c r="G385" s="260" t="s">
        <v>4135</v>
      </c>
      <c r="H385" s="260" t="s">
        <v>1605</v>
      </c>
      <c r="I385" s="257" t="s">
        <v>6502</v>
      </c>
      <c r="J385" s="260">
        <v>16.0</v>
      </c>
      <c r="K385" s="260">
        <v>13.0</v>
      </c>
      <c r="L385" s="299">
        <f t="shared" si="1"/>
        <v>3</v>
      </c>
      <c r="M385" s="270">
        <v>512.0</v>
      </c>
      <c r="N385" s="270">
        <v>520.0</v>
      </c>
      <c r="O385" s="272" t="str">
        <f t="shared" si="3"/>
        <v>#REF!</v>
      </c>
      <c r="P385" s="260" t="s">
        <v>8743</v>
      </c>
      <c r="Q385" s="257" t="s">
        <v>6535</v>
      </c>
      <c r="R385" s="260" t="s">
        <v>358</v>
      </c>
      <c r="S385" s="275" t="s">
        <v>8727</v>
      </c>
      <c r="T385" s="260" t="s">
        <v>6749</v>
      </c>
      <c r="U385" s="276"/>
      <c r="V385" s="276" t="str">
        <f t="shared" si="4"/>
        <v>#REF!</v>
      </c>
      <c r="W385" s="277" t="s">
        <v>6611</v>
      </c>
      <c r="X385" s="276"/>
      <c r="Y385" s="285" t="s">
        <v>6612</v>
      </c>
      <c r="Z385" s="276"/>
      <c r="AA385" s="276"/>
      <c r="AB385" s="276"/>
      <c r="AC385" s="276"/>
      <c r="AD385" s="278" t="str">
        <f t="shared" si="75"/>
        <v>#REF!</v>
      </c>
      <c r="AE385" s="278"/>
      <c r="AF385" s="278"/>
      <c r="AG385" s="278"/>
    </row>
    <row r="386" ht="15.0" customHeight="1">
      <c r="A386" s="257">
        <v>670.0</v>
      </c>
      <c r="B386" s="258" t="s">
        <v>2318</v>
      </c>
      <c r="C386" s="259" t="s">
        <v>2317</v>
      </c>
      <c r="D386" s="260" t="s">
        <v>6569</v>
      </c>
      <c r="E386" s="260" t="s">
        <v>6704</v>
      </c>
      <c r="F386" s="260" t="s">
        <v>7668</v>
      </c>
      <c r="G386" s="260" t="s">
        <v>8744</v>
      </c>
      <c r="H386" s="260" t="s">
        <v>1605</v>
      </c>
      <c r="I386" s="260" t="s">
        <v>6605</v>
      </c>
      <c r="J386" s="260">
        <v>16.0</v>
      </c>
      <c r="K386" s="260">
        <v>12.0</v>
      </c>
      <c r="L386" s="330">
        <f t="shared" si="1"/>
        <v>4</v>
      </c>
      <c r="M386" s="270">
        <v>512.0</v>
      </c>
      <c r="N386" s="270">
        <v>512.0</v>
      </c>
      <c r="O386" s="272" t="str">
        <f t="shared" si="3"/>
        <v>#REF!</v>
      </c>
      <c r="P386" s="260" t="s">
        <v>8745</v>
      </c>
      <c r="Q386" s="257" t="s">
        <v>6535</v>
      </c>
      <c r="R386" s="260" t="s">
        <v>358</v>
      </c>
      <c r="S386" s="275" t="s">
        <v>6722</v>
      </c>
      <c r="T386" s="260" t="s">
        <v>6852</v>
      </c>
      <c r="U386" s="276"/>
      <c r="V386" s="276" t="str">
        <f t="shared" si="4"/>
        <v>#REF!</v>
      </c>
      <c r="W386" s="277" t="s">
        <v>6611</v>
      </c>
      <c r="X386" s="276"/>
      <c r="Y386" s="285" t="s">
        <v>6612</v>
      </c>
      <c r="Z386" s="276"/>
      <c r="AA386" s="276"/>
      <c r="AB386" s="276"/>
      <c r="AC386" s="276"/>
      <c r="AD386" s="278" t="str">
        <f t="shared" si="75"/>
        <v>#REF!</v>
      </c>
      <c r="AE386" s="278"/>
      <c r="AF386" s="278"/>
      <c r="AG386" s="278"/>
    </row>
    <row r="387" ht="15.0" customHeight="1">
      <c r="A387" s="257">
        <v>744.0</v>
      </c>
      <c r="B387" s="258" t="s">
        <v>8746</v>
      </c>
      <c r="C387" s="259" t="s">
        <v>3676</v>
      </c>
      <c r="D387" s="260" t="s">
        <v>6895</v>
      </c>
      <c r="E387" s="260" t="s">
        <v>6896</v>
      </c>
      <c r="F387" s="260" t="s">
        <v>6497</v>
      </c>
      <c r="G387" s="260" t="s">
        <v>8747</v>
      </c>
      <c r="H387" s="260" t="s">
        <v>6644</v>
      </c>
      <c r="I387" s="260" t="s">
        <v>6502</v>
      </c>
      <c r="J387" s="260">
        <v>16.0</v>
      </c>
      <c r="K387" s="260">
        <v>13.0</v>
      </c>
      <c r="L387" s="299">
        <f t="shared" si="1"/>
        <v>3</v>
      </c>
      <c r="M387" s="270">
        <v>512.0</v>
      </c>
      <c r="N387" s="270" t="str">
        <f>IFERROR(__xludf.DUMMYFUNCTION("IMPORTRANGE(""https://docs.google.com/spreadsheets/d/1Y5wVcQmoZrb4xD0Mx4i378E6T98EGxF9rgzWmzz2IKU/edit?usp=sharing"",""PIVOT HP HC!$B53:C53"")"),"#REF!")</f>
        <v>#REF!</v>
      </c>
      <c r="O387" s="272" t="str">
        <f t="shared" si="3"/>
        <v>#REF!</v>
      </c>
      <c r="P387" s="260" t="s">
        <v>8748</v>
      </c>
      <c r="Q387" s="257" t="s">
        <v>6535</v>
      </c>
      <c r="R387" s="260" t="s">
        <v>440</v>
      </c>
      <c r="S387" s="275" t="s">
        <v>8746</v>
      </c>
      <c r="T387" s="260" t="s">
        <v>8749</v>
      </c>
      <c r="U387" s="276"/>
      <c r="V387" s="276" t="str">
        <f t="shared" si="4"/>
        <v>#REF!</v>
      </c>
      <c r="W387" s="277" t="s">
        <v>6611</v>
      </c>
      <c r="X387" s="276"/>
      <c r="Y387" s="285" t="s">
        <v>6612</v>
      </c>
      <c r="Z387" s="276"/>
      <c r="AA387" s="276"/>
      <c r="AB387" s="276"/>
      <c r="AC387" s="276"/>
      <c r="AD387" s="278" t="str">
        <f t="shared" si="75"/>
        <v>#REF!</v>
      </c>
      <c r="AE387" s="278"/>
      <c r="AF387" s="278"/>
      <c r="AG387" s="278"/>
    </row>
    <row r="388" ht="15.0" customHeight="1">
      <c r="A388" s="257">
        <v>656.0</v>
      </c>
      <c r="B388" s="258" t="s">
        <v>8750</v>
      </c>
      <c r="C388" s="259" t="s">
        <v>2003</v>
      </c>
      <c r="D388" s="260" t="s">
        <v>6569</v>
      </c>
      <c r="E388" s="260" t="s">
        <v>7746</v>
      </c>
      <c r="F388" s="260" t="s">
        <v>7668</v>
      </c>
      <c r="G388" s="260" t="s">
        <v>3023</v>
      </c>
      <c r="H388" s="260" t="s">
        <v>1605</v>
      </c>
      <c r="I388" s="260" t="s">
        <v>6605</v>
      </c>
      <c r="J388" s="260">
        <v>16.0</v>
      </c>
      <c r="K388" s="260">
        <v>12.0</v>
      </c>
      <c r="L388" s="330">
        <f t="shared" si="1"/>
        <v>4</v>
      </c>
      <c r="M388" s="270">
        <v>512.0</v>
      </c>
      <c r="N388" s="272">
        <v>512.0</v>
      </c>
      <c r="O388" s="272" t="str">
        <f t="shared" si="3"/>
        <v>#REF!</v>
      </c>
      <c r="P388" s="260" t="s">
        <v>8751</v>
      </c>
      <c r="Q388" s="257" t="s">
        <v>6535</v>
      </c>
      <c r="R388" s="260" t="s">
        <v>358</v>
      </c>
      <c r="S388" s="275" t="s">
        <v>8752</v>
      </c>
      <c r="T388" s="260" t="s">
        <v>7044</v>
      </c>
      <c r="U388" s="276"/>
      <c r="V388" s="276" t="str">
        <f t="shared" si="4"/>
        <v>#REF!</v>
      </c>
      <c r="W388" s="277" t="s">
        <v>6611</v>
      </c>
      <c r="X388" s="276"/>
      <c r="Y388" s="285" t="s">
        <v>6612</v>
      </c>
      <c r="Z388" s="276"/>
      <c r="AA388" s="276"/>
      <c r="AB388" s="276"/>
      <c r="AC388" s="276"/>
      <c r="AD388" s="278" t="str">
        <f t="shared" si="75"/>
        <v>#REF!</v>
      </c>
      <c r="AE388" s="278"/>
      <c r="AF388" s="278"/>
      <c r="AG388" s="278"/>
    </row>
    <row r="389" ht="15.0" customHeight="1">
      <c r="A389" s="257">
        <v>237.0</v>
      </c>
      <c r="B389" s="286" t="s">
        <v>8753</v>
      </c>
      <c r="C389" s="259" t="s">
        <v>3336</v>
      </c>
      <c r="D389" s="260" t="s">
        <v>6614</v>
      </c>
      <c r="E389" s="257" t="s">
        <v>6614</v>
      </c>
      <c r="F389" s="257" t="s">
        <v>6497</v>
      </c>
      <c r="G389" s="257" t="s">
        <v>8754</v>
      </c>
      <c r="H389" s="257" t="s">
        <v>6589</v>
      </c>
      <c r="I389" s="260" t="s">
        <v>6502</v>
      </c>
      <c r="J389" s="257">
        <v>4.0</v>
      </c>
      <c r="K389" s="257">
        <v>4.0</v>
      </c>
      <c r="L389" s="283">
        <f t="shared" si="1"/>
        <v>0</v>
      </c>
      <c r="M389" s="270">
        <f>IF(J389=8,256,IF(J389=16,512,IF(J389=32,1024,IF(J389=4,124))))</f>
        <v>124</v>
      </c>
      <c r="N389" s="287">
        <f>IFERROR(__xludf.DUMMYFUNCTION("vlookup(B389,IMPORTRANGE(""https://docs.google.com/spreadsheets/d/1bZVByh9r_TcDUVJKUPs-pmPVUS3tjRZJULNBLGlUjAE/edit#gid=320297363"",""DATA HC OLT!A2:c300""),2,0)"),256.0)</f>
        <v>256</v>
      </c>
      <c r="O389" s="272" t="str">
        <f t="shared" si="3"/>
        <v>#REF!</v>
      </c>
      <c r="P389" s="257" t="s">
        <v>8757</v>
      </c>
      <c r="Q389" s="257" t="s">
        <v>6535</v>
      </c>
      <c r="R389" s="260" t="s">
        <v>150</v>
      </c>
      <c r="S389" s="275" t="s">
        <v>8759</v>
      </c>
      <c r="T389" s="260" t="s">
        <v>8760</v>
      </c>
      <c r="U389" s="260" t="s">
        <v>6236</v>
      </c>
      <c r="V389" s="276" t="str">
        <f t="shared" si="4"/>
        <v>#REF!</v>
      </c>
      <c r="W389" s="277" t="s">
        <v>6611</v>
      </c>
      <c r="X389" s="260"/>
      <c r="Y389" s="285" t="s">
        <v>6612</v>
      </c>
      <c r="Z389" s="260"/>
      <c r="AA389" s="260"/>
      <c r="AB389" s="276"/>
      <c r="AC389" s="260"/>
      <c r="AD389" s="278" t="str">
        <f t="shared" si="75"/>
        <v>#REF!</v>
      </c>
      <c r="AE389" s="278"/>
      <c r="AF389" s="278"/>
      <c r="AG389" s="278"/>
    </row>
    <row r="390" ht="15.0" customHeight="1">
      <c r="A390" s="257">
        <v>387.0</v>
      </c>
      <c r="B390" s="258" t="s">
        <v>8761</v>
      </c>
      <c r="C390" s="259" t="s">
        <v>3448</v>
      </c>
      <c r="D390" s="260" t="s">
        <v>6495</v>
      </c>
      <c r="E390" s="260" t="s">
        <v>6690</v>
      </c>
      <c r="F390" s="257" t="s">
        <v>6497</v>
      </c>
      <c r="G390" s="260" t="s">
        <v>8762</v>
      </c>
      <c r="H390" s="257" t="s">
        <v>6644</v>
      </c>
      <c r="I390" s="260" t="s">
        <v>6605</v>
      </c>
      <c r="J390" s="260">
        <v>16.0</v>
      </c>
      <c r="K390" s="260">
        <v>15.0</v>
      </c>
      <c r="L390" s="288">
        <f t="shared" si="1"/>
        <v>1</v>
      </c>
      <c r="M390" s="270">
        <v>512.0</v>
      </c>
      <c r="N390" s="270">
        <v>440.0</v>
      </c>
      <c r="O390" s="272" t="str">
        <f t="shared" si="3"/>
        <v>#REF!</v>
      </c>
      <c r="P390" s="260" t="s">
        <v>8763</v>
      </c>
      <c r="Q390" s="257" t="s">
        <v>6535</v>
      </c>
      <c r="R390" s="260" t="s">
        <v>2343</v>
      </c>
      <c r="S390" s="275" t="s">
        <v>8765</v>
      </c>
      <c r="T390" s="260" t="s">
        <v>8766</v>
      </c>
      <c r="U390" s="276"/>
      <c r="V390" s="276" t="str">
        <f t="shared" si="4"/>
        <v>#REF!</v>
      </c>
      <c r="W390" s="277" t="s">
        <v>6611</v>
      </c>
      <c r="X390" s="276"/>
      <c r="Y390" s="285" t="s">
        <v>6683</v>
      </c>
      <c r="Z390" s="277" t="s">
        <v>6684</v>
      </c>
      <c r="AA390" s="276"/>
      <c r="AB390" s="277" t="s">
        <v>8769</v>
      </c>
      <c r="AC390" s="277" t="s">
        <v>8344</v>
      </c>
      <c r="AD390" s="294" t="s">
        <v>8770</v>
      </c>
      <c r="AE390" s="278"/>
      <c r="AF390" s="278"/>
      <c r="AG390" s="278"/>
    </row>
    <row r="391" ht="15.0" customHeight="1">
      <c r="A391" s="257">
        <v>140.0</v>
      </c>
      <c r="B391" s="258" t="s">
        <v>8779</v>
      </c>
      <c r="C391" s="259" t="s">
        <v>2999</v>
      </c>
      <c r="D391" s="257" t="s">
        <v>6495</v>
      </c>
      <c r="E391" s="257" t="s">
        <v>6587</v>
      </c>
      <c r="F391" s="257" t="s">
        <v>6664</v>
      </c>
      <c r="G391" s="260" t="s">
        <v>8781</v>
      </c>
      <c r="H391" s="257" t="s">
        <v>1605</v>
      </c>
      <c r="I391" s="257" t="s">
        <v>6502</v>
      </c>
      <c r="J391" s="257">
        <v>16.0</v>
      </c>
      <c r="K391" s="260">
        <v>16.0</v>
      </c>
      <c r="L391" s="283">
        <f t="shared" si="1"/>
        <v>0</v>
      </c>
      <c r="M391" s="270">
        <f>IF(J391=8,256,IF(J391=16,512,IF(J391=32,1024,IF(J391=4,124))))</f>
        <v>512</v>
      </c>
      <c r="N391" s="272">
        <v>488.0</v>
      </c>
      <c r="O391" s="272" t="str">
        <f t="shared" si="3"/>
        <v>#REF!</v>
      </c>
      <c r="P391" s="257" t="s">
        <v>8783</v>
      </c>
      <c r="Q391" s="257" t="s">
        <v>6578</v>
      </c>
      <c r="R391" s="260" t="s">
        <v>358</v>
      </c>
      <c r="S391" s="291" t="s">
        <v>7876</v>
      </c>
      <c r="T391" s="257" t="s">
        <v>6694</v>
      </c>
      <c r="U391" s="276"/>
      <c r="V391" s="276" t="str">
        <f t="shared" si="4"/>
        <v>#REF!</v>
      </c>
      <c r="W391" s="277" t="s">
        <v>6611</v>
      </c>
      <c r="X391" s="276"/>
      <c r="Y391" s="285" t="s">
        <v>6612</v>
      </c>
      <c r="Z391" s="276"/>
      <c r="AA391" s="276"/>
      <c r="AB391" s="276"/>
      <c r="AC391" s="276"/>
      <c r="AD391" s="278" t="str">
        <f t="shared" ref="AD391:AD449" si="76">VLOOKUP(B391,'Summary Improvement PM FOC'!BA:BF,6,0)</f>
        <v>#REF!</v>
      </c>
      <c r="AE391" s="278"/>
      <c r="AF391" s="278"/>
      <c r="AG391" s="278"/>
    </row>
    <row r="392" ht="15.0" customHeight="1">
      <c r="A392" s="257">
        <v>493.0</v>
      </c>
      <c r="B392" s="310" t="s">
        <v>8789</v>
      </c>
      <c r="C392" s="317" t="s">
        <v>8790</v>
      </c>
      <c r="D392" s="260" t="s">
        <v>6495</v>
      </c>
      <c r="E392" s="260" t="s">
        <v>6678</v>
      </c>
      <c r="F392" s="260" t="s">
        <v>6992</v>
      </c>
      <c r="G392" s="260" t="s">
        <v>8791</v>
      </c>
      <c r="H392" s="260" t="s">
        <v>1605</v>
      </c>
      <c r="I392" s="257" t="s">
        <v>6502</v>
      </c>
      <c r="J392" s="260">
        <v>16.0</v>
      </c>
      <c r="K392" s="260">
        <v>13.0</v>
      </c>
      <c r="L392" s="299">
        <f t="shared" si="1"/>
        <v>3</v>
      </c>
      <c r="M392" s="270">
        <v>512.0</v>
      </c>
      <c r="N392" s="270">
        <v>512.0</v>
      </c>
      <c r="O392" s="272" t="str">
        <f t="shared" si="3"/>
        <v>#REF!</v>
      </c>
      <c r="P392" s="260" t="s">
        <v>8793</v>
      </c>
      <c r="Q392" s="257" t="s">
        <v>6535</v>
      </c>
      <c r="R392" s="260" t="s">
        <v>358</v>
      </c>
      <c r="S392" s="275" t="s">
        <v>8795</v>
      </c>
      <c r="T392" s="260" t="s">
        <v>6668</v>
      </c>
      <c r="U392" s="276"/>
      <c r="V392" s="276" t="str">
        <f t="shared" si="4"/>
        <v>#REF!</v>
      </c>
      <c r="W392" s="277" t="s">
        <v>6611</v>
      </c>
      <c r="X392" s="276"/>
      <c r="Y392" s="285" t="s">
        <v>6612</v>
      </c>
      <c r="Z392" s="276"/>
      <c r="AA392" s="276"/>
      <c r="AB392" s="276"/>
      <c r="AC392" s="276"/>
      <c r="AD392" s="278" t="str">
        <f t="shared" si="76"/>
        <v>#REF!</v>
      </c>
      <c r="AE392" s="278"/>
      <c r="AF392" s="278"/>
      <c r="AG392" s="278"/>
    </row>
    <row r="393" ht="15.0" customHeight="1">
      <c r="A393" s="257">
        <v>555.0</v>
      </c>
      <c r="B393" s="258" t="s">
        <v>8798</v>
      </c>
      <c r="C393" s="259" t="s">
        <v>2013</v>
      </c>
      <c r="D393" s="260" t="s">
        <v>6569</v>
      </c>
      <c r="E393" s="260" t="s">
        <v>6570</v>
      </c>
      <c r="F393" s="260" t="s">
        <v>7668</v>
      </c>
      <c r="G393" s="260" t="s">
        <v>8799</v>
      </c>
      <c r="H393" s="260" t="s">
        <v>1605</v>
      </c>
      <c r="I393" s="260" t="s">
        <v>6605</v>
      </c>
      <c r="J393" s="260">
        <v>16.0</v>
      </c>
      <c r="K393" s="260">
        <v>0.0</v>
      </c>
      <c r="L393" s="320">
        <f t="shared" si="1"/>
        <v>16</v>
      </c>
      <c r="M393" s="270">
        <v>512.0</v>
      </c>
      <c r="N393" s="272">
        <v>512.0</v>
      </c>
      <c r="O393" s="272" t="str">
        <f t="shared" si="3"/>
        <v>#REF!</v>
      </c>
      <c r="P393" s="260" t="s">
        <v>8801</v>
      </c>
      <c r="Q393" s="257" t="s">
        <v>6535</v>
      </c>
      <c r="R393" s="260" t="s">
        <v>440</v>
      </c>
      <c r="S393" s="275" t="s">
        <v>8752</v>
      </c>
      <c r="T393" s="260" t="s">
        <v>6734</v>
      </c>
      <c r="U393" s="276"/>
      <c r="V393" s="276" t="str">
        <f t="shared" si="4"/>
        <v>#REF!</v>
      </c>
      <c r="W393" s="277" t="s">
        <v>6611</v>
      </c>
      <c r="X393" s="276"/>
      <c r="Y393" s="285" t="s">
        <v>6612</v>
      </c>
      <c r="Z393" s="276"/>
      <c r="AA393" s="276"/>
      <c r="AB393" s="276"/>
      <c r="AC393" s="276"/>
      <c r="AD393" s="278" t="str">
        <f t="shared" si="76"/>
        <v>#REF!</v>
      </c>
      <c r="AE393" s="278"/>
      <c r="AF393" s="278"/>
      <c r="AG393" s="278"/>
    </row>
    <row r="394" ht="15.0" customHeight="1">
      <c r="A394" s="257">
        <v>754.0</v>
      </c>
      <c r="B394" s="258" t="s">
        <v>8805</v>
      </c>
      <c r="C394" s="259" t="s">
        <v>8806</v>
      </c>
      <c r="D394" s="260" t="s">
        <v>6569</v>
      </c>
      <c r="E394" s="260" t="s">
        <v>6602</v>
      </c>
      <c r="F394" s="260" t="s">
        <v>7668</v>
      </c>
      <c r="G394" s="260" t="s">
        <v>8808</v>
      </c>
      <c r="H394" s="260" t="s">
        <v>1605</v>
      </c>
      <c r="I394" s="260" t="s">
        <v>6605</v>
      </c>
      <c r="J394" s="260">
        <v>16.0</v>
      </c>
      <c r="K394" s="260">
        <v>12.0</v>
      </c>
      <c r="L394" s="330">
        <f t="shared" si="1"/>
        <v>4</v>
      </c>
      <c r="M394" s="270">
        <v>512.0</v>
      </c>
      <c r="N394" s="270">
        <v>512.0</v>
      </c>
      <c r="O394" s="272" t="str">
        <f t="shared" si="3"/>
        <v>#REF!</v>
      </c>
      <c r="P394" s="311" t="s">
        <v>8811</v>
      </c>
      <c r="Q394" s="257" t="s">
        <v>6535</v>
      </c>
      <c r="R394" s="260" t="s">
        <v>440</v>
      </c>
      <c r="S394" s="275" t="s">
        <v>6950</v>
      </c>
      <c r="T394" s="260" t="s">
        <v>8813</v>
      </c>
      <c r="U394" s="276"/>
      <c r="V394" s="276" t="str">
        <f t="shared" si="4"/>
        <v>#REF!</v>
      </c>
      <c r="W394" s="277" t="s">
        <v>6611</v>
      </c>
      <c r="X394" s="276"/>
      <c r="Y394" s="285" t="s">
        <v>6612</v>
      </c>
      <c r="Z394" s="276"/>
      <c r="AA394" s="276"/>
      <c r="AB394" s="276"/>
      <c r="AC394" s="276"/>
      <c r="AD394" s="278" t="str">
        <f t="shared" si="76"/>
        <v>#REF!</v>
      </c>
      <c r="AE394" s="278"/>
      <c r="AF394" s="278"/>
      <c r="AG394" s="278"/>
    </row>
    <row r="395" ht="15.0" customHeight="1">
      <c r="A395" s="257">
        <v>357.0</v>
      </c>
      <c r="B395" s="286" t="s">
        <v>8815</v>
      </c>
      <c r="C395" s="295" t="s">
        <v>8816</v>
      </c>
      <c r="D395" s="260" t="s">
        <v>6614</v>
      </c>
      <c r="E395" s="260" t="s">
        <v>6614</v>
      </c>
      <c r="F395" s="257" t="s">
        <v>6497</v>
      </c>
      <c r="G395" s="311" t="s">
        <v>8817</v>
      </c>
      <c r="H395" s="257" t="s">
        <v>1605</v>
      </c>
      <c r="I395" s="260" t="s">
        <v>6502</v>
      </c>
      <c r="J395" s="260">
        <v>16.0</v>
      </c>
      <c r="K395" s="260">
        <v>15.0</v>
      </c>
      <c r="L395" s="288">
        <f t="shared" si="1"/>
        <v>1</v>
      </c>
      <c r="M395" s="270">
        <v>512.0</v>
      </c>
      <c r="N395" s="287">
        <f>IFERROR(__xludf.DUMMYFUNCTION("vlookup(B395,IMPORTRANGE(""https://docs.google.com/spreadsheets/d/1bZVByh9r_TcDUVJKUPs-pmPVUS3tjRZJULNBLGlUjAE/edit#gid=320297363"",""DATA HC OLT!A2:c300""),2,0)"),480.0)</f>
        <v>480</v>
      </c>
      <c r="O395" s="272" t="str">
        <f t="shared" si="3"/>
        <v>#REF!</v>
      </c>
      <c r="P395" s="260" t="s">
        <v>8819</v>
      </c>
      <c r="Q395" s="257" t="s">
        <v>6535</v>
      </c>
      <c r="R395" s="260" t="s">
        <v>2343</v>
      </c>
      <c r="S395" s="316" t="s">
        <v>8286</v>
      </c>
      <c r="T395" s="311" t="s">
        <v>6885</v>
      </c>
      <c r="U395" s="260" t="s">
        <v>6236</v>
      </c>
      <c r="V395" s="276" t="str">
        <f t="shared" si="4"/>
        <v>#REF!</v>
      </c>
      <c r="W395" s="277" t="s">
        <v>6611</v>
      </c>
      <c r="X395" s="260"/>
      <c r="Y395" s="285" t="s">
        <v>6612</v>
      </c>
      <c r="Z395" s="260"/>
      <c r="AA395" s="260"/>
      <c r="AB395" s="276"/>
      <c r="AC395" s="260"/>
      <c r="AD395" s="278" t="str">
        <f t="shared" si="76"/>
        <v>#REF!</v>
      </c>
      <c r="AE395" s="278"/>
      <c r="AF395" s="278"/>
      <c r="AG395" s="278"/>
    </row>
    <row r="396" ht="15.0" customHeight="1">
      <c r="A396" s="257">
        <v>378.0</v>
      </c>
      <c r="B396" s="258" t="s">
        <v>8820</v>
      </c>
      <c r="C396" s="259" t="s">
        <v>2741</v>
      </c>
      <c r="D396" s="260" t="s">
        <v>6495</v>
      </c>
      <c r="E396" s="260" t="s">
        <v>6742</v>
      </c>
      <c r="F396" s="260" t="s">
        <v>6992</v>
      </c>
      <c r="G396" s="260" t="s">
        <v>8821</v>
      </c>
      <c r="H396" s="260" t="s">
        <v>1605</v>
      </c>
      <c r="I396" s="257" t="s">
        <v>6502</v>
      </c>
      <c r="J396" s="260">
        <v>16.0</v>
      </c>
      <c r="K396" s="260">
        <v>15.0</v>
      </c>
      <c r="L396" s="288">
        <f t="shared" si="1"/>
        <v>1</v>
      </c>
      <c r="M396" s="270">
        <v>512.0</v>
      </c>
      <c r="N396" s="270">
        <v>512.0</v>
      </c>
      <c r="O396" s="272" t="str">
        <f t="shared" si="3"/>
        <v>#REF!</v>
      </c>
      <c r="P396" s="260" t="s">
        <v>8822</v>
      </c>
      <c r="Q396" s="257" t="s">
        <v>6535</v>
      </c>
      <c r="R396" s="260" t="s">
        <v>358</v>
      </c>
      <c r="S396" s="275" t="s">
        <v>8823</v>
      </c>
      <c r="T396" s="260" t="s">
        <v>6668</v>
      </c>
      <c r="U396" s="276"/>
      <c r="V396" s="276" t="str">
        <f t="shared" si="4"/>
        <v>#REF!</v>
      </c>
      <c r="W396" s="277" t="s">
        <v>6611</v>
      </c>
      <c r="X396" s="276"/>
      <c r="Y396" s="285" t="s">
        <v>6612</v>
      </c>
      <c r="Z396" s="276"/>
      <c r="AA396" s="276"/>
      <c r="AB396" s="276"/>
      <c r="AC396" s="276"/>
      <c r="AD396" s="278" t="str">
        <f t="shared" si="76"/>
        <v>#REF!</v>
      </c>
      <c r="AE396" s="278"/>
      <c r="AF396" s="278"/>
      <c r="AG396" s="278"/>
    </row>
    <row r="397" ht="15.0" customHeight="1">
      <c r="A397" s="257">
        <v>465.0</v>
      </c>
      <c r="B397" s="258" t="s">
        <v>8824</v>
      </c>
      <c r="C397" s="259" t="s">
        <v>3809</v>
      </c>
      <c r="D397" s="260" t="s">
        <v>6895</v>
      </c>
      <c r="E397" s="260" t="s">
        <v>6895</v>
      </c>
      <c r="F397" s="260" t="s">
        <v>6992</v>
      </c>
      <c r="G397" s="311" t="s">
        <v>8825</v>
      </c>
      <c r="H397" s="260" t="s">
        <v>1605</v>
      </c>
      <c r="I397" s="260" t="s">
        <v>6502</v>
      </c>
      <c r="J397" s="260">
        <v>16.0</v>
      </c>
      <c r="K397" s="260">
        <v>0.0</v>
      </c>
      <c r="L397" s="320">
        <f t="shared" si="1"/>
        <v>16</v>
      </c>
      <c r="M397" s="270">
        <v>512.0</v>
      </c>
      <c r="N397" s="270" t="str">
        <f>IFERROR(__xludf.DUMMYFUNCTION("IMPORTRANGE(""https://docs.google.com/spreadsheets/d/1Y5wVcQmoZrb4xD0Mx4i378E6T98EGxF9rgzWmzz2IKU/edit?usp=sharing"",""PIVOT HP HC!$B37:C37"")"),"#REF!")</f>
        <v>#REF!</v>
      </c>
      <c r="O397" s="272" t="str">
        <f t="shared" si="3"/>
        <v>#REF!</v>
      </c>
      <c r="P397" s="260" t="s">
        <v>8826</v>
      </c>
      <c r="Q397" s="257" t="s">
        <v>6535</v>
      </c>
      <c r="R397" s="260" t="s">
        <v>358</v>
      </c>
      <c r="S397" s="275" t="s">
        <v>8692</v>
      </c>
      <c r="T397" s="260" t="s">
        <v>7504</v>
      </c>
      <c r="U397" s="276"/>
      <c r="V397" s="276" t="str">
        <f t="shared" si="4"/>
        <v>#REF!</v>
      </c>
      <c r="W397" s="277" t="s">
        <v>6611</v>
      </c>
      <c r="X397" s="276"/>
      <c r="Y397" s="285" t="s">
        <v>6612</v>
      </c>
      <c r="Z397" s="276"/>
      <c r="AA397" s="276"/>
      <c r="AB397" s="276"/>
      <c r="AC397" s="276"/>
      <c r="AD397" s="278" t="str">
        <f t="shared" si="76"/>
        <v>#REF!</v>
      </c>
      <c r="AE397" s="278"/>
      <c r="AF397" s="278"/>
      <c r="AG397" s="278"/>
    </row>
    <row r="398" ht="15.0" customHeight="1">
      <c r="A398" s="257">
        <v>693.0</v>
      </c>
      <c r="B398" s="258" t="s">
        <v>8827</v>
      </c>
      <c r="C398" s="259" t="s">
        <v>2475</v>
      </c>
      <c r="D398" s="260" t="s">
        <v>6569</v>
      </c>
      <c r="E398" s="260" t="s">
        <v>6602</v>
      </c>
      <c r="F398" s="260" t="s">
        <v>7668</v>
      </c>
      <c r="G398" s="260" t="s">
        <v>3728</v>
      </c>
      <c r="H398" s="260" t="s">
        <v>1605</v>
      </c>
      <c r="I398" s="260" t="s">
        <v>6605</v>
      </c>
      <c r="J398" s="260">
        <v>16.0</v>
      </c>
      <c r="K398" s="260">
        <v>15.0</v>
      </c>
      <c r="L398" s="288">
        <f t="shared" si="1"/>
        <v>1</v>
      </c>
      <c r="M398" s="270">
        <v>512.0</v>
      </c>
      <c r="N398" s="270">
        <v>512.0</v>
      </c>
      <c r="O398" s="272" t="str">
        <f t="shared" si="3"/>
        <v>#REF!</v>
      </c>
      <c r="P398" s="260" t="s">
        <v>8828</v>
      </c>
      <c r="Q398" s="257" t="s">
        <v>6535</v>
      </c>
      <c r="R398" s="260" t="s">
        <v>358</v>
      </c>
      <c r="S398" s="275" t="s">
        <v>6876</v>
      </c>
      <c r="T398" s="260" t="s">
        <v>7180</v>
      </c>
      <c r="U398" s="276"/>
      <c r="V398" s="276" t="str">
        <f t="shared" si="4"/>
        <v>#REF!</v>
      </c>
      <c r="W398" s="277" t="s">
        <v>6611</v>
      </c>
      <c r="X398" s="276"/>
      <c r="Y398" s="285" t="s">
        <v>6612</v>
      </c>
      <c r="Z398" s="276"/>
      <c r="AA398" s="276"/>
      <c r="AB398" s="276"/>
      <c r="AC398" s="276"/>
      <c r="AD398" s="278" t="str">
        <f t="shared" si="76"/>
        <v>#REF!</v>
      </c>
      <c r="AE398" s="278"/>
      <c r="AF398" s="278"/>
      <c r="AG398" s="278"/>
    </row>
    <row r="399" ht="15.0" customHeight="1">
      <c r="A399" s="257">
        <v>141.0</v>
      </c>
      <c r="B399" s="258" t="s">
        <v>8830</v>
      </c>
      <c r="C399" s="259" t="s">
        <v>3660</v>
      </c>
      <c r="D399" s="257" t="s">
        <v>6495</v>
      </c>
      <c r="E399" s="257" t="s">
        <v>6587</v>
      </c>
      <c r="F399" s="257" t="s">
        <v>6664</v>
      </c>
      <c r="G399" s="260" t="s">
        <v>8831</v>
      </c>
      <c r="H399" s="257" t="s">
        <v>1605</v>
      </c>
      <c r="I399" s="257" t="s">
        <v>6502</v>
      </c>
      <c r="J399" s="257">
        <v>16.0</v>
      </c>
      <c r="K399" s="260">
        <v>16.0</v>
      </c>
      <c r="L399" s="283">
        <f t="shared" si="1"/>
        <v>0</v>
      </c>
      <c r="M399" s="270">
        <f>IF(J399=8,256,IF(J399=16,512,IF(J399=32,1024,IF(J399=4,124))))</f>
        <v>512</v>
      </c>
      <c r="N399" s="272">
        <v>504.0</v>
      </c>
      <c r="O399" s="272" t="str">
        <f t="shared" si="3"/>
        <v>#REF!</v>
      </c>
      <c r="P399" s="257" t="s">
        <v>8832</v>
      </c>
      <c r="Q399" s="257" t="s">
        <v>6535</v>
      </c>
      <c r="R399" s="260" t="s">
        <v>358</v>
      </c>
      <c r="S399" s="291" t="s">
        <v>7923</v>
      </c>
      <c r="T399" s="257" t="s">
        <v>6627</v>
      </c>
      <c r="U399" s="276"/>
      <c r="V399" s="276" t="str">
        <f t="shared" si="4"/>
        <v>#REF!</v>
      </c>
      <c r="W399" s="277" t="s">
        <v>6611</v>
      </c>
      <c r="X399" s="276"/>
      <c r="Y399" s="285" t="s">
        <v>6612</v>
      </c>
      <c r="Z399" s="276"/>
      <c r="AA399" s="276"/>
      <c r="AB399" s="276"/>
      <c r="AC399" s="276"/>
      <c r="AD399" s="278" t="str">
        <f t="shared" si="76"/>
        <v>#REF!</v>
      </c>
      <c r="AE399" s="278"/>
      <c r="AF399" s="278"/>
      <c r="AG399" s="278"/>
    </row>
    <row r="400" ht="15.0" customHeight="1">
      <c r="A400" s="257">
        <v>533.0</v>
      </c>
      <c r="B400" s="310" t="s">
        <v>8833</v>
      </c>
      <c r="C400" s="259" t="s">
        <v>4065</v>
      </c>
      <c r="D400" s="260" t="s">
        <v>6895</v>
      </c>
      <c r="E400" s="260" t="s">
        <v>8729</v>
      </c>
      <c r="F400" s="260" t="s">
        <v>6992</v>
      </c>
      <c r="G400" s="260" t="s">
        <v>8834</v>
      </c>
      <c r="H400" s="260" t="s">
        <v>1605</v>
      </c>
      <c r="I400" s="260" t="s">
        <v>6502</v>
      </c>
      <c r="J400" s="260">
        <v>16.0</v>
      </c>
      <c r="K400" s="260">
        <v>14.0</v>
      </c>
      <c r="L400" s="289">
        <f t="shared" si="1"/>
        <v>2</v>
      </c>
      <c r="M400" s="270">
        <v>512.0</v>
      </c>
      <c r="N400" s="270" t="str">
        <f>IFERROR(__xludf.DUMMYFUNCTION("IMPORTRANGE(""https://docs.google.com/spreadsheets/d/1Y5wVcQmoZrb4xD0Mx4i378E6T98EGxF9rgzWmzz2IKU/edit?usp=sharing"",""PIVOT HP HC!$B80:C80"")"),"#REF!")</f>
        <v>#REF!</v>
      </c>
      <c r="O400" s="272" t="str">
        <f t="shared" si="3"/>
        <v>#REF!</v>
      </c>
      <c r="P400" s="260" t="s">
        <v>8835</v>
      </c>
      <c r="Q400" s="257" t="s">
        <v>6535</v>
      </c>
      <c r="R400" s="260" t="s">
        <v>358</v>
      </c>
      <c r="S400" s="275" t="s">
        <v>8623</v>
      </c>
      <c r="T400" s="260" t="s">
        <v>6675</v>
      </c>
      <c r="U400" s="276"/>
      <c r="V400" s="276" t="str">
        <f t="shared" si="4"/>
        <v>#REF!</v>
      </c>
      <c r="W400" s="277" t="s">
        <v>6611</v>
      </c>
      <c r="X400" s="276"/>
      <c r="Y400" s="285" t="s">
        <v>6612</v>
      </c>
      <c r="Z400" s="276"/>
      <c r="AA400" s="276"/>
      <c r="AB400" s="276"/>
      <c r="AC400" s="276"/>
      <c r="AD400" s="278" t="str">
        <f t="shared" si="76"/>
        <v>#REF!</v>
      </c>
      <c r="AE400" s="278"/>
      <c r="AF400" s="278"/>
      <c r="AG400" s="278"/>
    </row>
    <row r="401" ht="15.0" customHeight="1">
      <c r="A401" s="257">
        <v>584.0</v>
      </c>
      <c r="B401" s="310" t="s">
        <v>8838</v>
      </c>
      <c r="C401" s="317" t="s">
        <v>3729</v>
      </c>
      <c r="D401" s="260" t="s">
        <v>6495</v>
      </c>
      <c r="E401" s="260" t="s">
        <v>6690</v>
      </c>
      <c r="F401" s="260" t="s">
        <v>6497</v>
      </c>
      <c r="G401" s="260" t="s">
        <v>5549</v>
      </c>
      <c r="H401" s="260" t="s">
        <v>7122</v>
      </c>
      <c r="I401" s="260" t="s">
        <v>6605</v>
      </c>
      <c r="J401" s="260">
        <v>8.0</v>
      </c>
      <c r="K401" s="260">
        <v>8.0</v>
      </c>
      <c r="L401" s="283">
        <f t="shared" si="1"/>
        <v>0</v>
      </c>
      <c r="M401" s="284">
        <v>256.0</v>
      </c>
      <c r="N401" s="270">
        <v>248.0</v>
      </c>
      <c r="O401" s="272" t="str">
        <f t="shared" si="3"/>
        <v>#REF!</v>
      </c>
      <c r="P401" s="260" t="s">
        <v>8839</v>
      </c>
      <c r="Q401" s="257" t="s">
        <v>6535</v>
      </c>
      <c r="R401" s="260" t="s">
        <v>2343</v>
      </c>
      <c r="S401" s="275" t="s">
        <v>6947</v>
      </c>
      <c r="T401" s="260" t="s">
        <v>7062</v>
      </c>
      <c r="U401" s="276"/>
      <c r="V401" s="276" t="str">
        <f t="shared" si="4"/>
        <v>#REF!</v>
      </c>
      <c r="W401" s="277" t="s">
        <v>6611</v>
      </c>
      <c r="X401" s="276"/>
      <c r="Y401" s="285" t="s">
        <v>6612</v>
      </c>
      <c r="Z401" s="276"/>
      <c r="AA401" s="276"/>
      <c r="AB401" s="276"/>
      <c r="AC401" s="276"/>
      <c r="AD401" s="278" t="str">
        <f t="shared" si="76"/>
        <v>#REF!</v>
      </c>
      <c r="AE401" s="278"/>
      <c r="AF401" s="278"/>
      <c r="AG401" s="278"/>
    </row>
    <row r="402" ht="15.0" customHeight="1">
      <c r="A402" s="257">
        <v>679.0</v>
      </c>
      <c r="B402" s="258" t="s">
        <v>8840</v>
      </c>
      <c r="C402" s="259" t="s">
        <v>2454</v>
      </c>
      <c r="D402" s="260" t="s">
        <v>6569</v>
      </c>
      <c r="E402" s="260" t="s">
        <v>6602</v>
      </c>
      <c r="F402" s="260" t="s">
        <v>7668</v>
      </c>
      <c r="G402" s="260" t="s">
        <v>8842</v>
      </c>
      <c r="H402" s="260" t="s">
        <v>1605</v>
      </c>
      <c r="I402" s="260" t="s">
        <v>6605</v>
      </c>
      <c r="J402" s="260">
        <v>16.0</v>
      </c>
      <c r="K402" s="260">
        <v>10.0</v>
      </c>
      <c r="L402" s="332">
        <f t="shared" si="1"/>
        <v>6</v>
      </c>
      <c r="M402" s="270">
        <v>512.0</v>
      </c>
      <c r="N402" s="270">
        <v>512.0</v>
      </c>
      <c r="O402" s="272" t="str">
        <f t="shared" si="3"/>
        <v>#REF!</v>
      </c>
      <c r="P402" s="260" t="s">
        <v>8843</v>
      </c>
      <c r="Q402" s="257" t="s">
        <v>6535</v>
      </c>
      <c r="R402" s="260" t="s">
        <v>358</v>
      </c>
      <c r="S402" s="275" t="s">
        <v>7291</v>
      </c>
      <c r="T402" s="260" t="s">
        <v>6900</v>
      </c>
      <c r="U402" s="276"/>
      <c r="V402" s="276" t="str">
        <f t="shared" si="4"/>
        <v>#REF!</v>
      </c>
      <c r="W402" s="277" t="s">
        <v>6611</v>
      </c>
      <c r="X402" s="276"/>
      <c r="Y402" s="285" t="s">
        <v>6612</v>
      </c>
      <c r="Z402" s="276"/>
      <c r="AA402" s="276"/>
      <c r="AB402" s="276"/>
      <c r="AC402" s="276"/>
      <c r="AD402" s="278" t="str">
        <f t="shared" si="76"/>
        <v>#REF!</v>
      </c>
      <c r="AE402" s="278"/>
      <c r="AF402" s="278"/>
      <c r="AG402" s="278"/>
    </row>
    <row r="403" ht="15.0" customHeight="1">
      <c r="A403" s="257">
        <v>566.0</v>
      </c>
      <c r="B403" s="286" t="s">
        <v>8844</v>
      </c>
      <c r="C403" s="259" t="s">
        <v>8845</v>
      </c>
      <c r="D403" s="260" t="s">
        <v>6614</v>
      </c>
      <c r="E403" s="260" t="s">
        <v>6614</v>
      </c>
      <c r="F403" s="260" t="s">
        <v>6992</v>
      </c>
      <c r="G403" s="311" t="s">
        <v>8846</v>
      </c>
      <c r="H403" s="260" t="s">
        <v>1605</v>
      </c>
      <c r="I403" s="260" t="s">
        <v>6502</v>
      </c>
      <c r="J403" s="260">
        <v>16.0</v>
      </c>
      <c r="K403" s="260">
        <v>13.0</v>
      </c>
      <c r="L403" s="299">
        <f t="shared" si="1"/>
        <v>3</v>
      </c>
      <c r="M403" s="270">
        <v>512.0</v>
      </c>
      <c r="N403" s="287">
        <f>IFERROR(__xludf.DUMMYFUNCTION("vlookup(B403,IMPORTRANGE(""https://docs.google.com/spreadsheets/d/1bZVByh9r_TcDUVJKUPs-pmPVUS3tjRZJULNBLGlUjAE/edit#gid=320297363"",""DATA HC OLT!A2:c300""),2,0)"),512.0)</f>
        <v>512</v>
      </c>
      <c r="O403" s="272" t="str">
        <f t="shared" si="3"/>
        <v>#REF!</v>
      </c>
      <c r="P403" s="311" t="s">
        <v>8848</v>
      </c>
      <c r="Q403" s="257" t="s">
        <v>6535</v>
      </c>
      <c r="R403" s="260" t="s">
        <v>358</v>
      </c>
      <c r="S403" s="316" t="s">
        <v>8850</v>
      </c>
      <c r="T403" s="311" t="s">
        <v>8688</v>
      </c>
      <c r="U403" s="260" t="s">
        <v>6236</v>
      </c>
      <c r="V403" s="276" t="str">
        <f t="shared" si="4"/>
        <v>#REF!</v>
      </c>
      <c r="W403" s="277"/>
      <c r="X403" s="260"/>
      <c r="Y403" s="260"/>
      <c r="Z403" s="260"/>
      <c r="AA403" s="260"/>
      <c r="AB403" s="276"/>
      <c r="AC403" s="260"/>
      <c r="AD403" s="278" t="str">
        <f t="shared" si="76"/>
        <v>#REF!</v>
      </c>
      <c r="AE403" s="278"/>
      <c r="AF403" s="278"/>
      <c r="AG403" s="278"/>
    </row>
    <row r="404" ht="15.0" customHeight="1">
      <c r="A404" s="257">
        <v>705.0</v>
      </c>
      <c r="B404" s="258" t="s">
        <v>5847</v>
      </c>
      <c r="C404" s="259" t="s">
        <v>2368</v>
      </c>
      <c r="D404" s="260" t="s">
        <v>6569</v>
      </c>
      <c r="E404" s="260" t="s">
        <v>6602</v>
      </c>
      <c r="F404" s="260" t="s">
        <v>7668</v>
      </c>
      <c r="G404" s="260" t="s">
        <v>3583</v>
      </c>
      <c r="H404" s="260" t="s">
        <v>1605</v>
      </c>
      <c r="I404" s="260" t="s">
        <v>6605</v>
      </c>
      <c r="J404" s="260">
        <v>16.0</v>
      </c>
      <c r="K404" s="260">
        <v>10.0</v>
      </c>
      <c r="L404" s="332">
        <f t="shared" si="1"/>
        <v>6</v>
      </c>
      <c r="M404" s="270">
        <v>512.0</v>
      </c>
      <c r="N404" s="270">
        <v>512.0</v>
      </c>
      <c r="O404" s="272" t="str">
        <f t="shared" si="3"/>
        <v>#REF!</v>
      </c>
      <c r="P404" s="260" t="s">
        <v>8851</v>
      </c>
      <c r="Q404" s="257" t="s">
        <v>6535</v>
      </c>
      <c r="R404" s="260" t="s">
        <v>358</v>
      </c>
      <c r="S404" s="275" t="s">
        <v>6634</v>
      </c>
      <c r="T404" s="260" t="s">
        <v>8536</v>
      </c>
      <c r="U404" s="276"/>
      <c r="V404" s="276" t="str">
        <f t="shared" si="4"/>
        <v>#REF!</v>
      </c>
      <c r="W404" s="277" t="s">
        <v>6611</v>
      </c>
      <c r="X404" s="276"/>
      <c r="Y404" s="285" t="s">
        <v>6612</v>
      </c>
      <c r="Z404" s="276"/>
      <c r="AA404" s="276"/>
      <c r="AB404" s="276"/>
      <c r="AC404" s="276"/>
      <c r="AD404" s="278" t="str">
        <f t="shared" si="76"/>
        <v>#REF!</v>
      </c>
      <c r="AE404" s="278"/>
      <c r="AF404" s="278"/>
      <c r="AG404" s="278"/>
    </row>
    <row r="405" ht="15.0" customHeight="1">
      <c r="A405" s="257">
        <v>316.0</v>
      </c>
      <c r="B405" s="258" t="s">
        <v>8852</v>
      </c>
      <c r="C405" s="259" t="s">
        <v>2516</v>
      </c>
      <c r="D405" s="260" t="s">
        <v>6495</v>
      </c>
      <c r="E405" s="260" t="s">
        <v>6495</v>
      </c>
      <c r="F405" s="260" t="s">
        <v>6992</v>
      </c>
      <c r="G405" s="311" t="s">
        <v>8853</v>
      </c>
      <c r="H405" s="260" t="s">
        <v>1605</v>
      </c>
      <c r="I405" s="257" t="s">
        <v>6502</v>
      </c>
      <c r="J405" s="260">
        <v>16.0</v>
      </c>
      <c r="K405" s="260">
        <v>13.0</v>
      </c>
      <c r="L405" s="299">
        <f t="shared" si="1"/>
        <v>3</v>
      </c>
      <c r="M405" s="270">
        <v>512.0</v>
      </c>
      <c r="N405" s="270">
        <v>512.0</v>
      </c>
      <c r="O405" s="272" t="str">
        <f t="shared" si="3"/>
        <v>#REF!</v>
      </c>
      <c r="P405" s="260" t="s">
        <v>8854</v>
      </c>
      <c r="Q405" s="257" t="s">
        <v>6535</v>
      </c>
      <c r="R405" s="260" t="s">
        <v>358</v>
      </c>
      <c r="S405" s="275" t="s">
        <v>8220</v>
      </c>
      <c r="T405" s="260" t="s">
        <v>6622</v>
      </c>
      <c r="U405" s="276"/>
      <c r="V405" s="276" t="str">
        <f t="shared" si="4"/>
        <v>#REF!</v>
      </c>
      <c r="W405" s="277" t="s">
        <v>6611</v>
      </c>
      <c r="X405" s="276"/>
      <c r="Y405" s="285" t="s">
        <v>6612</v>
      </c>
      <c r="Z405" s="276"/>
      <c r="AA405" s="276"/>
      <c r="AB405" s="276"/>
      <c r="AC405" s="276"/>
      <c r="AD405" s="278" t="str">
        <f t="shared" si="76"/>
        <v>#REF!</v>
      </c>
      <c r="AE405" s="278"/>
      <c r="AF405" s="278"/>
      <c r="AG405" s="278"/>
    </row>
    <row r="406" ht="15.0" customHeight="1">
      <c r="A406" s="257">
        <v>323.0</v>
      </c>
      <c r="B406" s="258" t="s">
        <v>8855</v>
      </c>
      <c r="C406" s="259" t="s">
        <v>3410</v>
      </c>
      <c r="D406" s="260" t="s">
        <v>6495</v>
      </c>
      <c r="E406" s="260" t="s">
        <v>6495</v>
      </c>
      <c r="F406" s="257" t="s">
        <v>6497</v>
      </c>
      <c r="G406" s="260" t="s">
        <v>8856</v>
      </c>
      <c r="H406" s="260" t="s">
        <v>6644</v>
      </c>
      <c r="I406" s="260" t="s">
        <v>6605</v>
      </c>
      <c r="J406" s="260">
        <v>8.0</v>
      </c>
      <c r="K406" s="260">
        <v>8.0</v>
      </c>
      <c r="L406" s="283">
        <f t="shared" si="1"/>
        <v>0</v>
      </c>
      <c r="M406" s="270">
        <v>256.0</v>
      </c>
      <c r="N406" s="270">
        <v>448.0</v>
      </c>
      <c r="O406" s="272" t="str">
        <f t="shared" si="3"/>
        <v>#REF!</v>
      </c>
      <c r="P406" s="260" t="s">
        <v>8858</v>
      </c>
      <c r="Q406" s="257" t="s">
        <v>6535</v>
      </c>
      <c r="R406" s="260" t="s">
        <v>2343</v>
      </c>
      <c r="S406" s="275" t="s">
        <v>7098</v>
      </c>
      <c r="T406" s="260" t="s">
        <v>6773</v>
      </c>
      <c r="U406" s="276"/>
      <c r="V406" s="276" t="str">
        <f t="shared" si="4"/>
        <v>#REF!</v>
      </c>
      <c r="W406" s="277" t="s">
        <v>6611</v>
      </c>
      <c r="X406" s="276"/>
      <c r="Y406" s="285" t="s">
        <v>6612</v>
      </c>
      <c r="Z406" s="276"/>
      <c r="AA406" s="276"/>
      <c r="AB406" s="276"/>
      <c r="AC406" s="276"/>
      <c r="AD406" s="278" t="str">
        <f t="shared" si="76"/>
        <v>#REF!</v>
      </c>
      <c r="AE406" s="278"/>
      <c r="AF406" s="278"/>
      <c r="AG406" s="278"/>
    </row>
    <row r="407" ht="15.0" customHeight="1">
      <c r="A407" s="257">
        <v>704.0</v>
      </c>
      <c r="B407" s="258" t="s">
        <v>8859</v>
      </c>
      <c r="C407" s="259" t="s">
        <v>2503</v>
      </c>
      <c r="D407" s="260" t="s">
        <v>6569</v>
      </c>
      <c r="E407" s="260" t="s">
        <v>6602</v>
      </c>
      <c r="F407" s="260" t="s">
        <v>7668</v>
      </c>
      <c r="G407" s="260" t="s">
        <v>8860</v>
      </c>
      <c r="H407" s="260" t="s">
        <v>1605</v>
      </c>
      <c r="I407" s="260" t="s">
        <v>6605</v>
      </c>
      <c r="J407" s="260">
        <v>16.0</v>
      </c>
      <c r="K407" s="260">
        <v>9.0</v>
      </c>
      <c r="L407" s="261">
        <f t="shared" si="1"/>
        <v>7</v>
      </c>
      <c r="M407" s="270">
        <v>512.0</v>
      </c>
      <c r="N407" s="270">
        <v>512.0</v>
      </c>
      <c r="O407" s="272" t="str">
        <f t="shared" si="3"/>
        <v>#REF!</v>
      </c>
      <c r="P407" s="260" t="s">
        <v>8861</v>
      </c>
      <c r="Q407" s="257" t="s">
        <v>6535</v>
      </c>
      <c r="R407" s="260" t="s">
        <v>358</v>
      </c>
      <c r="S407" s="275" t="s">
        <v>6876</v>
      </c>
      <c r="T407" s="260" t="s">
        <v>7833</v>
      </c>
      <c r="U407" s="276"/>
      <c r="V407" s="276" t="str">
        <f t="shared" si="4"/>
        <v>#REF!</v>
      </c>
      <c r="W407" s="277" t="s">
        <v>6611</v>
      </c>
      <c r="X407" s="276"/>
      <c r="Y407" s="285" t="s">
        <v>6612</v>
      </c>
      <c r="Z407" s="276"/>
      <c r="AA407" s="276"/>
      <c r="AB407" s="276"/>
      <c r="AC407" s="276"/>
      <c r="AD407" s="278" t="str">
        <f t="shared" si="76"/>
        <v>#REF!</v>
      </c>
      <c r="AE407" s="278"/>
      <c r="AF407" s="278"/>
      <c r="AG407" s="278"/>
    </row>
    <row r="408" ht="15.0" customHeight="1">
      <c r="A408" s="257">
        <v>274.0</v>
      </c>
      <c r="B408" s="258" t="s">
        <v>5854</v>
      </c>
      <c r="C408" s="259" t="s">
        <v>3642</v>
      </c>
      <c r="D408" s="260" t="s">
        <v>6895</v>
      </c>
      <c r="E408" s="260" t="s">
        <v>6895</v>
      </c>
      <c r="F408" s="257" t="s">
        <v>6497</v>
      </c>
      <c r="G408" s="257" t="s">
        <v>8862</v>
      </c>
      <c r="H408" s="257" t="s">
        <v>6644</v>
      </c>
      <c r="I408" s="260" t="s">
        <v>6605</v>
      </c>
      <c r="J408" s="260">
        <v>8.0</v>
      </c>
      <c r="K408" s="260">
        <v>8.0</v>
      </c>
      <c r="L408" s="283">
        <f t="shared" si="1"/>
        <v>0</v>
      </c>
      <c r="M408" s="270">
        <v>512.0</v>
      </c>
      <c r="N408" s="272" t="str">
        <f>IFERROR(__xludf.DUMMYFUNCTION("IMPORTRANGE(""https://docs.google.com/spreadsheets/d/1Y5wVcQmoZrb4xD0Mx4i378E6T98EGxF9rgzWmzz2IKU/edit?usp=sharing"",""PIVOT HP HC!$B87:C87"")"),"#REF!")</f>
        <v>#REF!</v>
      </c>
      <c r="O408" s="272" t="str">
        <f t="shared" si="3"/>
        <v>#REF!</v>
      </c>
      <c r="P408" s="260" t="s">
        <v>8863</v>
      </c>
      <c r="Q408" s="257" t="s">
        <v>6535</v>
      </c>
      <c r="R408" s="260" t="s">
        <v>2343</v>
      </c>
      <c r="S408" s="291" t="s">
        <v>7020</v>
      </c>
      <c r="T408" s="260" t="s">
        <v>6698</v>
      </c>
      <c r="U408" s="276"/>
      <c r="V408" s="276" t="str">
        <f t="shared" si="4"/>
        <v>#REF!</v>
      </c>
      <c r="W408" s="277" t="s">
        <v>6611</v>
      </c>
      <c r="X408" s="276"/>
      <c r="Y408" s="285" t="s">
        <v>6612</v>
      </c>
      <c r="Z408" s="276"/>
      <c r="AA408" s="276"/>
      <c r="AB408" s="276"/>
      <c r="AC408" s="276"/>
      <c r="AD408" s="278" t="str">
        <f t="shared" si="76"/>
        <v>#REF!</v>
      </c>
      <c r="AE408" s="278"/>
      <c r="AF408" s="278"/>
      <c r="AG408" s="278"/>
    </row>
    <row r="409" ht="15.0" customHeight="1">
      <c r="A409" s="257">
        <v>326.0</v>
      </c>
      <c r="B409" s="258" t="s">
        <v>8865</v>
      </c>
      <c r="C409" s="259" t="s">
        <v>3663</v>
      </c>
      <c r="D409" s="260" t="s">
        <v>6495</v>
      </c>
      <c r="E409" s="260" t="s">
        <v>6495</v>
      </c>
      <c r="F409" s="257" t="s">
        <v>6497</v>
      </c>
      <c r="G409" s="260" t="s">
        <v>8866</v>
      </c>
      <c r="H409" s="260" t="s">
        <v>6644</v>
      </c>
      <c r="I409" s="260" t="s">
        <v>6605</v>
      </c>
      <c r="J409" s="260">
        <v>8.0</v>
      </c>
      <c r="K409" s="260">
        <v>8.0</v>
      </c>
      <c r="L409" s="283">
        <f t="shared" si="1"/>
        <v>0</v>
      </c>
      <c r="M409" s="270">
        <v>256.0</v>
      </c>
      <c r="N409" s="270">
        <v>504.0</v>
      </c>
      <c r="O409" s="272" t="str">
        <f t="shared" si="3"/>
        <v>#REF!</v>
      </c>
      <c r="P409" s="260" t="s">
        <v>8867</v>
      </c>
      <c r="Q409" s="257" t="s">
        <v>6535</v>
      </c>
      <c r="R409" s="260" t="s">
        <v>2343</v>
      </c>
      <c r="S409" s="275" t="s">
        <v>8868</v>
      </c>
      <c r="T409" s="260" t="s">
        <v>6565</v>
      </c>
      <c r="U409" s="276"/>
      <c r="V409" s="276" t="str">
        <f t="shared" si="4"/>
        <v>#REF!</v>
      </c>
      <c r="W409" s="277" t="s">
        <v>6611</v>
      </c>
      <c r="X409" s="276"/>
      <c r="Y409" s="285" t="s">
        <v>6612</v>
      </c>
      <c r="Z409" s="276"/>
      <c r="AA409" s="276"/>
      <c r="AB409" s="276"/>
      <c r="AC409" s="276"/>
      <c r="AD409" s="278" t="str">
        <f t="shared" si="76"/>
        <v>#REF!</v>
      </c>
      <c r="AE409" s="278"/>
      <c r="AF409" s="278"/>
      <c r="AG409" s="278"/>
    </row>
    <row r="410" ht="15.0" customHeight="1">
      <c r="A410" s="257">
        <v>469.0</v>
      </c>
      <c r="B410" s="310" t="s">
        <v>8869</v>
      </c>
      <c r="C410" s="317" t="s">
        <v>4008</v>
      </c>
      <c r="D410" s="260" t="s">
        <v>6495</v>
      </c>
      <c r="E410" s="260" t="s">
        <v>6636</v>
      </c>
      <c r="F410" s="260" t="s">
        <v>6992</v>
      </c>
      <c r="G410" s="260" t="s">
        <v>8870</v>
      </c>
      <c r="H410" s="260" t="s">
        <v>1605</v>
      </c>
      <c r="I410" s="257" t="s">
        <v>6502</v>
      </c>
      <c r="J410" s="260">
        <v>16.0</v>
      </c>
      <c r="K410" s="260">
        <v>13.0</v>
      </c>
      <c r="L410" s="299">
        <f t="shared" si="1"/>
        <v>3</v>
      </c>
      <c r="M410" s="270">
        <v>512.0</v>
      </c>
      <c r="N410" s="270">
        <v>528.0</v>
      </c>
      <c r="O410" s="272" t="str">
        <f t="shared" si="3"/>
        <v>#REF!</v>
      </c>
      <c r="P410" s="260" t="s">
        <v>8871</v>
      </c>
      <c r="Q410" s="257" t="s">
        <v>6535</v>
      </c>
      <c r="R410" s="260" t="s">
        <v>358</v>
      </c>
      <c r="S410" s="275" t="s">
        <v>8727</v>
      </c>
      <c r="T410" s="260" t="s">
        <v>6651</v>
      </c>
      <c r="U410" s="276"/>
      <c r="V410" s="276" t="str">
        <f t="shared" si="4"/>
        <v>#REF!</v>
      </c>
      <c r="W410" s="277" t="s">
        <v>6611</v>
      </c>
      <c r="X410" s="276"/>
      <c r="Y410" s="285" t="s">
        <v>6612</v>
      </c>
      <c r="Z410" s="276"/>
      <c r="AA410" s="276"/>
      <c r="AB410" s="276"/>
      <c r="AC410" s="276"/>
      <c r="AD410" s="278" t="str">
        <f t="shared" si="76"/>
        <v>#REF!</v>
      </c>
      <c r="AE410" s="278"/>
      <c r="AF410" s="278"/>
      <c r="AG410" s="278"/>
    </row>
    <row r="411" ht="15.0" customHeight="1">
      <c r="A411" s="257">
        <v>630.0</v>
      </c>
      <c r="B411" s="258" t="s">
        <v>8872</v>
      </c>
      <c r="C411" s="259" t="s">
        <v>1930</v>
      </c>
      <c r="D411" s="260" t="s">
        <v>6569</v>
      </c>
      <c r="E411" s="260" t="s">
        <v>6602</v>
      </c>
      <c r="F411" s="260" t="s">
        <v>8460</v>
      </c>
      <c r="G411" s="260" t="s">
        <v>8873</v>
      </c>
      <c r="H411" s="260" t="s">
        <v>6631</v>
      </c>
      <c r="I411" s="260" t="s">
        <v>6605</v>
      </c>
      <c r="J411" s="260">
        <v>16.0</v>
      </c>
      <c r="K411" s="260">
        <v>12.0</v>
      </c>
      <c r="L411" s="330">
        <f t="shared" si="1"/>
        <v>4</v>
      </c>
      <c r="M411" s="270">
        <v>512.0</v>
      </c>
      <c r="N411" s="272">
        <v>512.0</v>
      </c>
      <c r="O411" s="272" t="str">
        <f t="shared" si="3"/>
        <v>#REF!</v>
      </c>
      <c r="P411" s="260" t="s">
        <v>8874</v>
      </c>
      <c r="Q411" s="257" t="s">
        <v>6535</v>
      </c>
      <c r="R411" s="260" t="s">
        <v>358</v>
      </c>
      <c r="S411" s="275" t="s">
        <v>8465</v>
      </c>
      <c r="T411" s="260" t="s">
        <v>6682</v>
      </c>
      <c r="U411" s="276"/>
      <c r="V411" s="276" t="str">
        <f t="shared" si="4"/>
        <v>#REF!</v>
      </c>
      <c r="W411" s="277" t="s">
        <v>6611</v>
      </c>
      <c r="X411" s="276"/>
      <c r="Y411" s="285" t="s">
        <v>6612</v>
      </c>
      <c r="Z411" s="276"/>
      <c r="AA411" s="276"/>
      <c r="AB411" s="276"/>
      <c r="AC411" s="276"/>
      <c r="AD411" s="278" t="str">
        <f t="shared" si="76"/>
        <v>#REF!</v>
      </c>
      <c r="AE411" s="278"/>
      <c r="AF411" s="278"/>
      <c r="AG411" s="278"/>
    </row>
    <row r="412" ht="15.0" customHeight="1">
      <c r="A412" s="257">
        <v>673.0</v>
      </c>
      <c r="B412" s="258" t="s">
        <v>8877</v>
      </c>
      <c r="C412" s="259" t="s">
        <v>2357</v>
      </c>
      <c r="D412" s="260" t="s">
        <v>6569</v>
      </c>
      <c r="E412" s="260" t="s">
        <v>6602</v>
      </c>
      <c r="F412" s="260" t="s">
        <v>7668</v>
      </c>
      <c r="G412" s="260" t="s">
        <v>3575</v>
      </c>
      <c r="H412" s="260" t="s">
        <v>1605</v>
      </c>
      <c r="I412" s="260" t="s">
        <v>6605</v>
      </c>
      <c r="J412" s="260">
        <v>16.0</v>
      </c>
      <c r="K412" s="260">
        <v>12.0</v>
      </c>
      <c r="L412" s="330">
        <f t="shared" si="1"/>
        <v>4</v>
      </c>
      <c r="M412" s="270">
        <v>512.0</v>
      </c>
      <c r="N412" s="270">
        <v>512.0</v>
      </c>
      <c r="O412" s="272" t="str">
        <f t="shared" si="3"/>
        <v>#REF!</v>
      </c>
      <c r="P412" s="260" t="s">
        <v>8878</v>
      </c>
      <c r="Q412" s="257" t="s">
        <v>6535</v>
      </c>
      <c r="R412" s="260" t="s">
        <v>358</v>
      </c>
      <c r="S412" s="275" t="s">
        <v>7674</v>
      </c>
      <c r="T412" s="260" t="s">
        <v>8000</v>
      </c>
      <c r="U412" s="276"/>
      <c r="V412" s="276" t="str">
        <f t="shared" si="4"/>
        <v>#REF!</v>
      </c>
      <c r="W412" s="277" t="s">
        <v>6611</v>
      </c>
      <c r="X412" s="276"/>
      <c r="Y412" s="285" t="s">
        <v>6612</v>
      </c>
      <c r="Z412" s="276"/>
      <c r="AA412" s="276"/>
      <c r="AB412" s="276"/>
      <c r="AC412" s="276"/>
      <c r="AD412" s="278" t="str">
        <f t="shared" si="76"/>
        <v>#REF!</v>
      </c>
      <c r="AE412" s="278"/>
      <c r="AF412" s="278"/>
      <c r="AG412" s="278"/>
    </row>
    <row r="413" ht="15.0" customHeight="1">
      <c r="A413" s="257">
        <v>181.0</v>
      </c>
      <c r="B413" s="258" t="s">
        <v>8879</v>
      </c>
      <c r="C413" s="259" t="s">
        <v>3273</v>
      </c>
      <c r="D413" s="257" t="s">
        <v>6495</v>
      </c>
      <c r="E413" s="257" t="s">
        <v>6587</v>
      </c>
      <c r="F413" s="257" t="s">
        <v>6664</v>
      </c>
      <c r="G413" s="260" t="s">
        <v>8880</v>
      </c>
      <c r="H413" s="257" t="s">
        <v>1605</v>
      </c>
      <c r="I413" s="257" t="s">
        <v>6502</v>
      </c>
      <c r="J413" s="260">
        <v>16.0</v>
      </c>
      <c r="K413" s="260">
        <v>16.0</v>
      </c>
      <c r="L413" s="283">
        <f t="shared" si="1"/>
        <v>0</v>
      </c>
      <c r="M413" s="270">
        <f>IF(J413=8,256,IF(J413=16,512,IF(J413=32,1024,IF(J413=4,124))))</f>
        <v>512</v>
      </c>
      <c r="N413" s="272">
        <v>480.0</v>
      </c>
      <c r="O413" s="272" t="str">
        <f t="shared" si="3"/>
        <v>#REF!</v>
      </c>
      <c r="P413" s="257" t="s">
        <v>8881</v>
      </c>
      <c r="Q413" s="257" t="s">
        <v>6535</v>
      </c>
      <c r="R413" s="260" t="s">
        <v>358</v>
      </c>
      <c r="S413" s="275" t="s">
        <v>8882</v>
      </c>
      <c r="T413" s="260" t="s">
        <v>6627</v>
      </c>
      <c r="U413" s="276"/>
      <c r="V413" s="276" t="str">
        <f t="shared" si="4"/>
        <v>#REF!</v>
      </c>
      <c r="W413" s="277" t="s">
        <v>6611</v>
      </c>
      <c r="X413" s="276"/>
      <c r="Y413" s="285" t="s">
        <v>6612</v>
      </c>
      <c r="Z413" s="276"/>
      <c r="AA413" s="276"/>
      <c r="AB413" s="276"/>
      <c r="AC413" s="276"/>
      <c r="AD413" s="278" t="str">
        <f t="shared" si="76"/>
        <v>#REF!</v>
      </c>
      <c r="AE413" s="278"/>
      <c r="AF413" s="278"/>
      <c r="AG413" s="278"/>
    </row>
    <row r="414" ht="15.0" customHeight="1">
      <c r="A414" s="257">
        <v>351.0</v>
      </c>
      <c r="B414" s="258" t="s">
        <v>8885</v>
      </c>
      <c r="C414" s="259" t="s">
        <v>2907</v>
      </c>
      <c r="D414" s="260" t="s">
        <v>6495</v>
      </c>
      <c r="E414" s="260" t="s">
        <v>6862</v>
      </c>
      <c r="F414" s="260" t="s">
        <v>6992</v>
      </c>
      <c r="G414" s="260" t="s">
        <v>8886</v>
      </c>
      <c r="H414" s="260" t="s">
        <v>1605</v>
      </c>
      <c r="I414" s="257" t="s">
        <v>6502</v>
      </c>
      <c r="J414" s="260">
        <v>16.0</v>
      </c>
      <c r="K414" s="260">
        <v>16.0</v>
      </c>
      <c r="L414" s="283">
        <f t="shared" si="1"/>
        <v>0</v>
      </c>
      <c r="M414" s="270">
        <v>512.0</v>
      </c>
      <c r="N414" s="270">
        <v>528.0</v>
      </c>
      <c r="O414" s="272" t="str">
        <f t="shared" si="3"/>
        <v>#REF!</v>
      </c>
      <c r="P414" s="260" t="s">
        <v>8887</v>
      </c>
      <c r="Q414" s="257" t="s">
        <v>6535</v>
      </c>
      <c r="R414" s="260" t="s">
        <v>358</v>
      </c>
      <c r="S414" s="275" t="s">
        <v>8888</v>
      </c>
      <c r="T414" s="260" t="s">
        <v>6622</v>
      </c>
      <c r="U414" s="276"/>
      <c r="V414" s="276" t="str">
        <f t="shared" si="4"/>
        <v>#REF!</v>
      </c>
      <c r="W414" s="277" t="s">
        <v>6611</v>
      </c>
      <c r="X414" s="276"/>
      <c r="Y414" s="285" t="s">
        <v>6612</v>
      </c>
      <c r="Z414" s="276"/>
      <c r="AA414" s="276"/>
      <c r="AB414" s="276"/>
      <c r="AC414" s="276"/>
      <c r="AD414" s="278" t="str">
        <f t="shared" si="76"/>
        <v>#REF!</v>
      </c>
      <c r="AE414" s="278"/>
      <c r="AF414" s="278"/>
      <c r="AG414" s="278"/>
    </row>
    <row r="415" ht="15.0" customHeight="1">
      <c r="A415" s="257">
        <v>448.0</v>
      </c>
      <c r="B415" s="258" t="s">
        <v>8889</v>
      </c>
      <c r="C415" s="259" t="s">
        <v>3021</v>
      </c>
      <c r="D415" s="257" t="s">
        <v>6569</v>
      </c>
      <c r="E415" s="260" t="s">
        <v>6570</v>
      </c>
      <c r="F415" s="260" t="s">
        <v>6497</v>
      </c>
      <c r="G415" s="338" t="s">
        <v>8890</v>
      </c>
      <c r="H415" s="260" t="s">
        <v>1605</v>
      </c>
      <c r="I415" s="260" t="s">
        <v>6502</v>
      </c>
      <c r="J415" s="260">
        <v>16.0</v>
      </c>
      <c r="K415" s="260">
        <v>0.0</v>
      </c>
      <c r="L415" s="320">
        <f t="shared" si="1"/>
        <v>16</v>
      </c>
      <c r="M415" s="270">
        <v>512.0</v>
      </c>
      <c r="N415" s="272">
        <v>512.0</v>
      </c>
      <c r="O415" s="272" t="str">
        <f t="shared" si="3"/>
        <v>#REF!</v>
      </c>
      <c r="P415" s="260" t="s">
        <v>8891</v>
      </c>
      <c r="Q415" s="257" t="s">
        <v>6535</v>
      </c>
      <c r="R415" s="260" t="s">
        <v>440</v>
      </c>
      <c r="S415" s="275" t="s">
        <v>6621</v>
      </c>
      <c r="T415" s="260" t="s">
        <v>7204</v>
      </c>
      <c r="U415" s="276"/>
      <c r="V415" s="276" t="str">
        <f t="shared" si="4"/>
        <v>#REF!</v>
      </c>
      <c r="W415" s="277" t="s">
        <v>6611</v>
      </c>
      <c r="X415" s="276"/>
      <c r="Y415" s="285" t="s">
        <v>6612</v>
      </c>
      <c r="Z415" s="276"/>
      <c r="AA415" s="276"/>
      <c r="AB415" s="276"/>
      <c r="AC415" s="276"/>
      <c r="AD415" s="278" t="str">
        <f t="shared" si="76"/>
        <v>#REF!</v>
      </c>
      <c r="AE415" s="282"/>
      <c r="AF415" s="282"/>
      <c r="AG415" s="282"/>
    </row>
    <row r="416" ht="15.0" customHeight="1">
      <c r="A416" s="257">
        <v>710.0</v>
      </c>
      <c r="B416" s="286" t="s">
        <v>8892</v>
      </c>
      <c r="C416" s="259" t="s">
        <v>8893</v>
      </c>
      <c r="D416" s="260" t="s">
        <v>6614</v>
      </c>
      <c r="E416" s="260" t="s">
        <v>6614</v>
      </c>
      <c r="F416" s="260" t="s">
        <v>7668</v>
      </c>
      <c r="G416" s="260" t="s">
        <v>3140</v>
      </c>
      <c r="H416" s="260" t="s">
        <v>1605</v>
      </c>
      <c r="I416" s="260" t="s">
        <v>6502</v>
      </c>
      <c r="J416" s="260">
        <v>16.0</v>
      </c>
      <c r="K416" s="260">
        <v>12.0</v>
      </c>
      <c r="L416" s="330">
        <f t="shared" si="1"/>
        <v>4</v>
      </c>
      <c r="M416" s="270">
        <v>512.0</v>
      </c>
      <c r="N416" s="287">
        <f>IFERROR(__xludf.DUMMYFUNCTION("vlookup(B416,IMPORTRANGE(""https://docs.google.com/spreadsheets/d/1bZVByh9r_TcDUVJKUPs-pmPVUS3tjRZJULNBLGlUjAE/edit#gid=320297363"",""DATA HC OLT!A2:c300""),2,0)"),512.0)</f>
        <v>512</v>
      </c>
      <c r="O416" s="272" t="str">
        <f t="shared" si="3"/>
        <v>#REF!</v>
      </c>
      <c r="P416" s="260" t="s">
        <v>8895</v>
      </c>
      <c r="Q416" s="257" t="s">
        <v>6535</v>
      </c>
      <c r="R416" s="260" t="s">
        <v>440</v>
      </c>
      <c r="S416" s="275" t="s">
        <v>6907</v>
      </c>
      <c r="T416" s="260" t="s">
        <v>6682</v>
      </c>
      <c r="U416" s="260" t="s">
        <v>6236</v>
      </c>
      <c r="V416" s="276" t="str">
        <f t="shared" si="4"/>
        <v>#REF!</v>
      </c>
      <c r="W416" s="277" t="s">
        <v>6611</v>
      </c>
      <c r="X416" s="260"/>
      <c r="Y416" s="285" t="s">
        <v>6612</v>
      </c>
      <c r="Z416" s="260"/>
      <c r="AA416" s="260"/>
      <c r="AB416" s="276"/>
      <c r="AC416" s="260"/>
      <c r="AD416" s="278" t="str">
        <f t="shared" si="76"/>
        <v>#REF!</v>
      </c>
      <c r="AE416" s="282"/>
      <c r="AF416" s="282"/>
      <c r="AG416" s="282"/>
    </row>
    <row r="417" ht="15.0" customHeight="1">
      <c r="A417" s="257">
        <v>565.0</v>
      </c>
      <c r="B417" s="286" t="s">
        <v>8896</v>
      </c>
      <c r="C417" s="259" t="s">
        <v>8897</v>
      </c>
      <c r="D417" s="260" t="s">
        <v>6614</v>
      </c>
      <c r="E417" s="260" t="s">
        <v>6614</v>
      </c>
      <c r="F417" s="260" t="s">
        <v>6992</v>
      </c>
      <c r="G417" s="311" t="s">
        <v>8898</v>
      </c>
      <c r="H417" s="260" t="s">
        <v>1605</v>
      </c>
      <c r="I417" s="260" t="s">
        <v>6502</v>
      </c>
      <c r="J417" s="260">
        <v>16.0</v>
      </c>
      <c r="K417" s="260">
        <v>11.0</v>
      </c>
      <c r="L417" s="350">
        <f t="shared" si="1"/>
        <v>5</v>
      </c>
      <c r="M417" s="270">
        <v>512.0</v>
      </c>
      <c r="N417" s="287">
        <f>IFERROR(__xludf.DUMMYFUNCTION("vlookup(B417,IMPORTRANGE(""https://docs.google.com/spreadsheets/d/1bZVByh9r_TcDUVJKUPs-pmPVUS3tjRZJULNBLGlUjAE/edit#gid=320297363"",""DATA HC OLT!A2:c300""),2,0)"),560.0)</f>
        <v>560</v>
      </c>
      <c r="O417" s="272" t="str">
        <f t="shared" si="3"/>
        <v>#REF!</v>
      </c>
      <c r="P417" s="311" t="s">
        <v>8899</v>
      </c>
      <c r="Q417" s="257" t="s">
        <v>6535</v>
      </c>
      <c r="R417" s="260" t="s">
        <v>358</v>
      </c>
      <c r="S417" s="316" t="s">
        <v>8850</v>
      </c>
      <c r="T417" s="311" t="s">
        <v>8033</v>
      </c>
      <c r="U417" s="260" t="s">
        <v>6236</v>
      </c>
      <c r="V417" s="276" t="str">
        <f t="shared" si="4"/>
        <v>#REF!</v>
      </c>
      <c r="W417" s="277" t="s">
        <v>6611</v>
      </c>
      <c r="X417" s="260"/>
      <c r="Y417" s="285" t="s">
        <v>6612</v>
      </c>
      <c r="Z417" s="260"/>
      <c r="AA417" s="260"/>
      <c r="AB417" s="276"/>
      <c r="AC417" s="260"/>
      <c r="AD417" s="278" t="str">
        <f t="shared" si="76"/>
        <v>#REF!</v>
      </c>
      <c r="AE417" s="282"/>
      <c r="AF417" s="282"/>
      <c r="AG417" s="282"/>
    </row>
    <row r="418" ht="15.0" customHeight="1">
      <c r="A418" s="257">
        <v>455.0</v>
      </c>
      <c r="B418" s="258" t="s">
        <v>8900</v>
      </c>
      <c r="C418" s="259" t="s">
        <v>2787</v>
      </c>
      <c r="D418" s="257" t="s">
        <v>6569</v>
      </c>
      <c r="E418" s="260" t="s">
        <v>6704</v>
      </c>
      <c r="F418" s="260" t="s">
        <v>7668</v>
      </c>
      <c r="G418" s="260" t="s">
        <v>8901</v>
      </c>
      <c r="H418" s="260" t="s">
        <v>1605</v>
      </c>
      <c r="I418" s="260" t="s">
        <v>6605</v>
      </c>
      <c r="J418" s="260">
        <v>16.0</v>
      </c>
      <c r="K418" s="260">
        <v>0.0</v>
      </c>
      <c r="L418" s="320">
        <f t="shared" si="1"/>
        <v>16</v>
      </c>
      <c r="M418" s="270">
        <v>512.0</v>
      </c>
      <c r="N418" s="272">
        <v>512.0</v>
      </c>
      <c r="O418" s="272" t="str">
        <f t="shared" si="3"/>
        <v>#REF!</v>
      </c>
      <c r="P418" s="260" t="s">
        <v>8902</v>
      </c>
      <c r="Q418" s="257" t="s">
        <v>6535</v>
      </c>
      <c r="R418" s="260" t="s">
        <v>440</v>
      </c>
      <c r="S418" s="275" t="s">
        <v>8073</v>
      </c>
      <c r="T418" s="260" t="s">
        <v>8903</v>
      </c>
      <c r="U418" s="276"/>
      <c r="V418" s="276" t="str">
        <f t="shared" si="4"/>
        <v>#REF!</v>
      </c>
      <c r="W418" s="277" t="s">
        <v>6611</v>
      </c>
      <c r="X418" s="276"/>
      <c r="Y418" s="285" t="s">
        <v>6612</v>
      </c>
      <c r="Z418" s="276"/>
      <c r="AA418" s="276"/>
      <c r="AB418" s="276"/>
      <c r="AC418" s="276"/>
      <c r="AD418" s="278" t="str">
        <f t="shared" si="76"/>
        <v>#REF!</v>
      </c>
      <c r="AE418" s="282"/>
      <c r="AF418" s="282"/>
      <c r="AG418" s="282"/>
    </row>
    <row r="419" ht="15.0" customHeight="1">
      <c r="A419" s="257">
        <v>647.0</v>
      </c>
      <c r="B419" s="258" t="s">
        <v>8904</v>
      </c>
      <c r="C419" s="259" t="s">
        <v>2018</v>
      </c>
      <c r="D419" s="260" t="s">
        <v>6569</v>
      </c>
      <c r="E419" s="260" t="s">
        <v>6570</v>
      </c>
      <c r="F419" s="260" t="s">
        <v>7668</v>
      </c>
      <c r="G419" s="260" t="s">
        <v>3063</v>
      </c>
      <c r="H419" s="260" t="s">
        <v>1605</v>
      </c>
      <c r="I419" s="260" t="s">
        <v>6605</v>
      </c>
      <c r="J419" s="260">
        <v>16.0</v>
      </c>
      <c r="K419" s="260">
        <v>12.0</v>
      </c>
      <c r="L419" s="330">
        <f t="shared" si="1"/>
        <v>4</v>
      </c>
      <c r="M419" s="270">
        <v>512.0</v>
      </c>
      <c r="N419" s="272">
        <v>512.0</v>
      </c>
      <c r="O419" s="272" t="str">
        <f t="shared" si="3"/>
        <v>#REF!</v>
      </c>
      <c r="P419" s="260" t="s">
        <v>8905</v>
      </c>
      <c r="Q419" s="257" t="s">
        <v>6535</v>
      </c>
      <c r="R419" s="260" t="s">
        <v>358</v>
      </c>
      <c r="S419" s="275" t="s">
        <v>8752</v>
      </c>
      <c r="T419" s="260" t="s">
        <v>6565</v>
      </c>
      <c r="U419" s="276"/>
      <c r="V419" s="276" t="str">
        <f t="shared" si="4"/>
        <v>#REF!</v>
      </c>
      <c r="W419" s="277" t="s">
        <v>6611</v>
      </c>
      <c r="X419" s="276"/>
      <c r="Y419" s="285" t="s">
        <v>6612</v>
      </c>
      <c r="Z419" s="276"/>
      <c r="AA419" s="276"/>
      <c r="AB419" s="276"/>
      <c r="AC419" s="276"/>
      <c r="AD419" s="278" t="str">
        <f t="shared" si="76"/>
        <v>#REF!</v>
      </c>
      <c r="AE419" s="282"/>
      <c r="AF419" s="282"/>
      <c r="AG419" s="282"/>
    </row>
    <row r="420" ht="15.0" customHeight="1">
      <c r="A420" s="257">
        <v>700.0</v>
      </c>
      <c r="B420" s="258" t="s">
        <v>8906</v>
      </c>
      <c r="C420" s="259" t="s">
        <v>2380</v>
      </c>
      <c r="D420" s="260" t="s">
        <v>6569</v>
      </c>
      <c r="E420" s="260" t="s">
        <v>6602</v>
      </c>
      <c r="F420" s="260" t="s">
        <v>7668</v>
      </c>
      <c r="G420" s="260" t="s">
        <v>3599</v>
      </c>
      <c r="H420" s="260" t="s">
        <v>1605</v>
      </c>
      <c r="I420" s="260" t="s">
        <v>6605</v>
      </c>
      <c r="J420" s="260">
        <v>16.0</v>
      </c>
      <c r="K420" s="260">
        <v>12.0</v>
      </c>
      <c r="L420" s="330">
        <f t="shared" si="1"/>
        <v>4</v>
      </c>
      <c r="M420" s="270">
        <v>512.0</v>
      </c>
      <c r="N420" s="270">
        <v>512.0</v>
      </c>
      <c r="O420" s="272" t="str">
        <f t="shared" si="3"/>
        <v>#REF!</v>
      </c>
      <c r="P420" s="260" t="s">
        <v>8907</v>
      </c>
      <c r="Q420" s="257" t="s">
        <v>6535</v>
      </c>
      <c r="R420" s="260" t="s">
        <v>358</v>
      </c>
      <c r="S420" s="275" t="s">
        <v>6727</v>
      </c>
      <c r="T420" s="260" t="s">
        <v>8541</v>
      </c>
      <c r="U420" s="276"/>
      <c r="V420" s="276" t="str">
        <f t="shared" si="4"/>
        <v>#REF!</v>
      </c>
      <c r="W420" s="277" t="s">
        <v>6611</v>
      </c>
      <c r="X420" s="276"/>
      <c r="Y420" s="285" t="s">
        <v>6612</v>
      </c>
      <c r="Z420" s="276"/>
      <c r="AA420" s="276"/>
      <c r="AB420" s="276"/>
      <c r="AC420" s="276"/>
      <c r="AD420" s="278" t="str">
        <f t="shared" si="76"/>
        <v>#REF!</v>
      </c>
      <c r="AE420" s="282"/>
      <c r="AF420" s="282"/>
      <c r="AG420" s="282"/>
    </row>
    <row r="421" ht="15.0" customHeight="1">
      <c r="A421" s="257">
        <v>373.0</v>
      </c>
      <c r="B421" s="258" t="s">
        <v>8908</v>
      </c>
      <c r="C421" s="259" t="s">
        <v>3465</v>
      </c>
      <c r="D421" s="257" t="s">
        <v>6569</v>
      </c>
      <c r="E421" s="260" t="s">
        <v>6602</v>
      </c>
      <c r="F421" s="257" t="s">
        <v>6497</v>
      </c>
      <c r="G421" s="260" t="s">
        <v>6870</v>
      </c>
      <c r="H421" s="260" t="s">
        <v>1605</v>
      </c>
      <c r="I421" s="260" t="s">
        <v>6502</v>
      </c>
      <c r="J421" s="260">
        <v>16.0</v>
      </c>
      <c r="K421" s="276"/>
      <c r="L421" s="320">
        <f t="shared" si="1"/>
        <v>16</v>
      </c>
      <c r="M421" s="270">
        <v>512.0</v>
      </c>
      <c r="N421" s="284">
        <v>88.0</v>
      </c>
      <c r="O421" s="272" t="str">
        <f t="shared" si="3"/>
        <v>#REF!</v>
      </c>
      <c r="P421" s="260" t="s">
        <v>8909</v>
      </c>
      <c r="Q421" s="257" t="s">
        <v>6535</v>
      </c>
      <c r="R421" s="260" t="s">
        <v>358</v>
      </c>
      <c r="S421" s="275" t="s">
        <v>6650</v>
      </c>
      <c r="T421" s="260" t="s">
        <v>6668</v>
      </c>
      <c r="U421" s="276"/>
      <c r="V421" s="276" t="str">
        <f t="shared" si="4"/>
        <v>#REF!</v>
      </c>
      <c r="W421" s="277" t="s">
        <v>6611</v>
      </c>
      <c r="X421" s="276"/>
      <c r="Y421" s="285" t="s">
        <v>6612</v>
      </c>
      <c r="Z421" s="276"/>
      <c r="AA421" s="276"/>
      <c r="AB421" s="276"/>
      <c r="AC421" s="276"/>
      <c r="AD421" s="278" t="str">
        <f t="shared" si="76"/>
        <v>#REF!</v>
      </c>
      <c r="AE421" s="282"/>
      <c r="AF421" s="282"/>
      <c r="AG421" s="282"/>
    </row>
    <row r="422" ht="15.0" customHeight="1">
      <c r="A422" s="257">
        <v>755.0</v>
      </c>
      <c r="B422" s="258" t="s">
        <v>8910</v>
      </c>
      <c r="C422" s="259" t="s">
        <v>8911</v>
      </c>
      <c r="D422" s="260" t="s">
        <v>6569</v>
      </c>
      <c r="E422" s="260" t="s">
        <v>6570</v>
      </c>
      <c r="F422" s="260" t="s">
        <v>7668</v>
      </c>
      <c r="G422" s="260" t="s">
        <v>8912</v>
      </c>
      <c r="H422" s="260" t="s">
        <v>1605</v>
      </c>
      <c r="I422" s="260" t="s">
        <v>6605</v>
      </c>
      <c r="J422" s="260">
        <v>16.0</v>
      </c>
      <c r="K422" s="260">
        <v>12.0</v>
      </c>
      <c r="L422" s="330">
        <f t="shared" si="1"/>
        <v>4</v>
      </c>
      <c r="M422" s="270">
        <v>512.0</v>
      </c>
      <c r="N422" s="270">
        <v>512.0</v>
      </c>
      <c r="O422" s="272" t="str">
        <f t="shared" si="3"/>
        <v>#REF!</v>
      </c>
      <c r="P422" s="260" t="s">
        <v>8913</v>
      </c>
      <c r="Q422" s="257" t="s">
        <v>6535</v>
      </c>
      <c r="R422" s="260" t="s">
        <v>440</v>
      </c>
      <c r="S422" s="275" t="s">
        <v>8914</v>
      </c>
      <c r="T422" s="260" t="s">
        <v>8915</v>
      </c>
      <c r="U422" s="276"/>
      <c r="V422" s="276" t="str">
        <f t="shared" si="4"/>
        <v>#REF!</v>
      </c>
      <c r="W422" s="277" t="s">
        <v>6611</v>
      </c>
      <c r="X422" s="276"/>
      <c r="Y422" s="285" t="s">
        <v>6612</v>
      </c>
      <c r="Z422" s="276"/>
      <c r="AA422" s="276"/>
      <c r="AB422" s="276"/>
      <c r="AC422" s="276"/>
      <c r="AD422" s="278" t="str">
        <f t="shared" si="76"/>
        <v>#REF!</v>
      </c>
      <c r="AE422" s="278"/>
      <c r="AF422" s="278"/>
      <c r="AG422" s="278"/>
    </row>
    <row r="423" ht="15.0" customHeight="1">
      <c r="A423" s="257">
        <v>453.0</v>
      </c>
      <c r="B423" s="310" t="s">
        <v>8916</v>
      </c>
      <c r="C423" s="317" t="s">
        <v>8917</v>
      </c>
      <c r="D423" s="260" t="s">
        <v>6495</v>
      </c>
      <c r="E423" s="260" t="s">
        <v>6636</v>
      </c>
      <c r="F423" s="260" t="s">
        <v>6992</v>
      </c>
      <c r="G423" s="260" t="s">
        <v>8918</v>
      </c>
      <c r="H423" s="260" t="s">
        <v>1605</v>
      </c>
      <c r="I423" s="257" t="s">
        <v>6502</v>
      </c>
      <c r="J423" s="260">
        <v>16.0</v>
      </c>
      <c r="K423" s="260">
        <v>12.0</v>
      </c>
      <c r="L423" s="330">
        <f t="shared" si="1"/>
        <v>4</v>
      </c>
      <c r="M423" s="270">
        <v>512.0</v>
      </c>
      <c r="N423" s="270">
        <v>512.0</v>
      </c>
      <c r="O423" s="272" t="str">
        <f t="shared" si="3"/>
        <v>#REF!</v>
      </c>
      <c r="P423" s="260" t="s">
        <v>8919</v>
      </c>
      <c r="Q423" s="257" t="s">
        <v>6578</v>
      </c>
      <c r="R423" s="260" t="s">
        <v>358</v>
      </c>
      <c r="S423" s="275" t="s">
        <v>8920</v>
      </c>
      <c r="T423" s="260" t="s">
        <v>6831</v>
      </c>
      <c r="U423" s="276"/>
      <c r="V423" s="276" t="str">
        <f t="shared" si="4"/>
        <v>#REF!</v>
      </c>
      <c r="W423" s="277" t="s">
        <v>6611</v>
      </c>
      <c r="X423" s="276"/>
      <c r="Y423" s="285" t="s">
        <v>6612</v>
      </c>
      <c r="Z423" s="276"/>
      <c r="AA423" s="276"/>
      <c r="AB423" s="276"/>
      <c r="AC423" s="276"/>
      <c r="AD423" s="278" t="str">
        <f t="shared" si="76"/>
        <v>#REF!</v>
      </c>
      <c r="AE423" s="278"/>
      <c r="AF423" s="278"/>
      <c r="AG423" s="278"/>
    </row>
    <row r="424" ht="15.0" customHeight="1">
      <c r="A424" s="257">
        <v>551.0</v>
      </c>
      <c r="B424" s="286" t="s">
        <v>2058</v>
      </c>
      <c r="C424" s="259" t="s">
        <v>8921</v>
      </c>
      <c r="D424" s="260" t="s">
        <v>6614</v>
      </c>
      <c r="E424" s="260" t="s">
        <v>6614</v>
      </c>
      <c r="F424" s="260" t="s">
        <v>6992</v>
      </c>
      <c r="G424" s="311" t="s">
        <v>8922</v>
      </c>
      <c r="H424" s="260" t="s">
        <v>1605</v>
      </c>
      <c r="I424" s="260" t="s">
        <v>6502</v>
      </c>
      <c r="J424" s="260">
        <v>16.0</v>
      </c>
      <c r="K424" s="260">
        <v>14.0</v>
      </c>
      <c r="L424" s="289">
        <f t="shared" si="1"/>
        <v>2</v>
      </c>
      <c r="M424" s="270">
        <v>512.0</v>
      </c>
      <c r="N424" s="287">
        <f>IFERROR(__xludf.DUMMYFUNCTION("vlookup(B424,IMPORTRANGE(""https://docs.google.com/spreadsheets/d/1bZVByh9r_TcDUVJKUPs-pmPVUS3tjRZJULNBLGlUjAE/edit#gid=320297363"",""DATA HC OLT!A2:c300""),2,0)"),512.0)</f>
        <v>512</v>
      </c>
      <c r="O424" s="272" t="str">
        <f t="shared" si="3"/>
        <v>#REF!</v>
      </c>
      <c r="P424" s="311" t="s">
        <v>8923</v>
      </c>
      <c r="Q424" s="257" t="s">
        <v>6535</v>
      </c>
      <c r="R424" s="260" t="s">
        <v>358</v>
      </c>
      <c r="S424" s="316" t="s">
        <v>7088</v>
      </c>
      <c r="T424" s="311" t="s">
        <v>6900</v>
      </c>
      <c r="U424" s="260" t="s">
        <v>6236</v>
      </c>
      <c r="V424" s="276" t="str">
        <f t="shared" si="4"/>
        <v>#REF!</v>
      </c>
      <c r="W424" s="277" t="s">
        <v>6611</v>
      </c>
      <c r="X424" s="260"/>
      <c r="Y424" s="285" t="s">
        <v>6612</v>
      </c>
      <c r="Z424" s="260"/>
      <c r="AA424" s="260"/>
      <c r="AB424" s="276"/>
      <c r="AC424" s="260"/>
      <c r="AD424" s="278" t="str">
        <f t="shared" si="76"/>
        <v>#REF!</v>
      </c>
      <c r="AE424" s="278"/>
      <c r="AF424" s="278"/>
      <c r="AG424" s="278"/>
    </row>
    <row r="425" ht="15.0" customHeight="1">
      <c r="A425" s="257">
        <v>569.0</v>
      </c>
      <c r="B425" s="286" t="s">
        <v>8924</v>
      </c>
      <c r="C425" s="259" t="s">
        <v>8925</v>
      </c>
      <c r="D425" s="260" t="s">
        <v>6614</v>
      </c>
      <c r="E425" s="260" t="s">
        <v>6614</v>
      </c>
      <c r="F425" s="260" t="s">
        <v>7668</v>
      </c>
      <c r="G425" s="311" t="s">
        <v>8926</v>
      </c>
      <c r="H425" s="260" t="s">
        <v>1605</v>
      </c>
      <c r="I425" s="260" t="s">
        <v>6502</v>
      </c>
      <c r="J425" s="260">
        <v>16.0</v>
      </c>
      <c r="K425" s="260">
        <v>12.0</v>
      </c>
      <c r="L425" s="330">
        <f t="shared" si="1"/>
        <v>4</v>
      </c>
      <c r="M425" s="270">
        <v>512.0</v>
      </c>
      <c r="N425" s="287">
        <f>IFERROR(__xludf.DUMMYFUNCTION("vlookup(B425,IMPORTRANGE(""https://docs.google.com/spreadsheets/d/1bZVByh9r_TcDUVJKUPs-pmPVUS3tjRZJULNBLGlUjAE/edit#gid=320297363"",""DATA HC OLT!A2:c300""),2,0)"),664.0)</f>
        <v>664</v>
      </c>
      <c r="O425" s="272" t="str">
        <f t="shared" si="3"/>
        <v>#REF!</v>
      </c>
      <c r="P425" s="311" t="s">
        <v>8927</v>
      </c>
      <c r="Q425" s="257" t="s">
        <v>6535</v>
      </c>
      <c r="R425" s="260" t="s">
        <v>440</v>
      </c>
      <c r="S425" s="316" t="s">
        <v>8759</v>
      </c>
      <c r="T425" s="311" t="s">
        <v>6734</v>
      </c>
      <c r="U425" s="260" t="s">
        <v>6236</v>
      </c>
      <c r="V425" s="276" t="str">
        <f t="shared" si="4"/>
        <v>#REF!</v>
      </c>
      <c r="W425" s="277" t="s">
        <v>6611</v>
      </c>
      <c r="X425" s="260"/>
      <c r="Y425" s="285" t="s">
        <v>6612</v>
      </c>
      <c r="Z425" s="260"/>
      <c r="AA425" s="260"/>
      <c r="AB425" s="276"/>
      <c r="AC425" s="260"/>
      <c r="AD425" s="278" t="str">
        <f t="shared" si="76"/>
        <v>#REF!</v>
      </c>
      <c r="AE425" s="278"/>
      <c r="AF425" s="278"/>
      <c r="AG425" s="278"/>
    </row>
    <row r="426" ht="15.0" customHeight="1">
      <c r="A426" s="257">
        <v>586.0</v>
      </c>
      <c r="B426" s="310" t="s">
        <v>3759</v>
      </c>
      <c r="C426" s="317" t="s">
        <v>909</v>
      </c>
      <c r="D426" s="260" t="s">
        <v>6495</v>
      </c>
      <c r="E426" s="260" t="s">
        <v>6690</v>
      </c>
      <c r="F426" s="260" t="s">
        <v>6497</v>
      </c>
      <c r="G426" s="260" t="s">
        <v>8928</v>
      </c>
      <c r="H426" s="260" t="s">
        <v>7122</v>
      </c>
      <c r="I426" s="257" t="s">
        <v>6502</v>
      </c>
      <c r="J426" s="260">
        <v>16.0</v>
      </c>
      <c r="K426" s="260">
        <v>13.0</v>
      </c>
      <c r="L426" s="299">
        <f t="shared" si="1"/>
        <v>3</v>
      </c>
      <c r="M426" s="284">
        <v>512.0</v>
      </c>
      <c r="N426" s="270">
        <v>408.0</v>
      </c>
      <c r="O426" s="272" t="str">
        <f t="shared" si="3"/>
        <v>#REF!</v>
      </c>
      <c r="P426" s="260" t="s">
        <v>8929</v>
      </c>
      <c r="Q426" s="257" t="s">
        <v>6578</v>
      </c>
      <c r="R426" s="260" t="s">
        <v>2343</v>
      </c>
      <c r="S426" s="275" t="s">
        <v>8712</v>
      </c>
      <c r="T426" s="260" t="s">
        <v>7062</v>
      </c>
      <c r="U426" s="276"/>
      <c r="V426" s="276" t="str">
        <f t="shared" si="4"/>
        <v>#REF!</v>
      </c>
      <c r="W426" s="277" t="s">
        <v>6611</v>
      </c>
      <c r="X426" s="276"/>
      <c r="Y426" s="285" t="s">
        <v>6683</v>
      </c>
      <c r="Z426" s="276"/>
      <c r="AA426" s="276"/>
      <c r="AB426" s="276" t="s">
        <v>8122</v>
      </c>
      <c r="AC426" s="276"/>
      <c r="AD426" s="278" t="str">
        <f t="shared" si="76"/>
        <v>#REF!</v>
      </c>
      <c r="AE426" s="278"/>
      <c r="AF426" s="278"/>
      <c r="AG426" s="278"/>
    </row>
    <row r="427" ht="15.0" customHeight="1">
      <c r="A427" s="257">
        <v>305.0</v>
      </c>
      <c r="B427" s="258" t="s">
        <v>3684</v>
      </c>
      <c r="C427" s="259" t="s">
        <v>1128</v>
      </c>
      <c r="D427" s="260" t="s">
        <v>6495</v>
      </c>
      <c r="E427" s="260" t="s">
        <v>6495</v>
      </c>
      <c r="F427" s="257" t="s">
        <v>6497</v>
      </c>
      <c r="G427" s="260" t="s">
        <v>8930</v>
      </c>
      <c r="H427" s="260" t="s">
        <v>6644</v>
      </c>
      <c r="I427" s="260" t="s">
        <v>6605</v>
      </c>
      <c r="J427" s="260">
        <v>8.0</v>
      </c>
      <c r="K427" s="260">
        <v>8.0</v>
      </c>
      <c r="L427" s="283">
        <f t="shared" si="1"/>
        <v>0</v>
      </c>
      <c r="M427" s="270">
        <v>256.0</v>
      </c>
      <c r="N427" s="272">
        <v>440.0</v>
      </c>
      <c r="O427" s="272" t="str">
        <f t="shared" si="3"/>
        <v>#REF!</v>
      </c>
      <c r="P427" s="260" t="s">
        <v>8931</v>
      </c>
      <c r="Q427" s="257" t="s">
        <v>6535</v>
      </c>
      <c r="R427" s="260" t="s">
        <v>2343</v>
      </c>
      <c r="S427" s="275" t="s">
        <v>8868</v>
      </c>
      <c r="T427" s="260" t="s">
        <v>7062</v>
      </c>
      <c r="U427" s="276"/>
      <c r="V427" s="276" t="str">
        <f t="shared" si="4"/>
        <v>#REF!</v>
      </c>
      <c r="W427" s="277" t="s">
        <v>6611</v>
      </c>
      <c r="X427" s="276"/>
      <c r="Y427" s="285" t="s">
        <v>6612</v>
      </c>
      <c r="Z427" s="276"/>
      <c r="AA427" s="276"/>
      <c r="AB427" s="276"/>
      <c r="AC427" s="276"/>
      <c r="AD427" s="278" t="str">
        <f t="shared" si="76"/>
        <v>#REF!</v>
      </c>
      <c r="AE427" s="278"/>
      <c r="AF427" s="278"/>
      <c r="AG427" s="278"/>
    </row>
    <row r="428" ht="15.0" customHeight="1">
      <c r="A428" s="257">
        <v>742.0</v>
      </c>
      <c r="B428" s="258" t="s">
        <v>8932</v>
      </c>
      <c r="C428" s="259" t="s">
        <v>3742</v>
      </c>
      <c r="D428" s="260" t="s">
        <v>6895</v>
      </c>
      <c r="E428" s="260" t="s">
        <v>6896</v>
      </c>
      <c r="F428" s="260" t="s">
        <v>6497</v>
      </c>
      <c r="G428" s="260" t="s">
        <v>8933</v>
      </c>
      <c r="H428" s="260" t="s">
        <v>6644</v>
      </c>
      <c r="I428" s="260" t="s">
        <v>6502</v>
      </c>
      <c r="J428" s="260">
        <v>16.0</v>
      </c>
      <c r="K428" s="260">
        <v>12.0</v>
      </c>
      <c r="L428" s="330">
        <f t="shared" si="1"/>
        <v>4</v>
      </c>
      <c r="M428" s="270">
        <v>512.0</v>
      </c>
      <c r="N428" s="270" t="str">
        <f>IFERROR(__xludf.DUMMYFUNCTION("IMPORTRANGE(""https://docs.google.com/spreadsheets/d/1Y5wVcQmoZrb4xD0Mx4i378E6T98EGxF9rgzWmzz2IKU/edit?usp=sharing"",""PIVOT HP HC!$B57:C57"")"),"#REF!")</f>
        <v>#REF!</v>
      </c>
      <c r="O428" s="272" t="str">
        <f t="shared" si="3"/>
        <v>#REF!</v>
      </c>
      <c r="P428" s="260" t="s">
        <v>8934</v>
      </c>
      <c r="Q428" s="257" t="s">
        <v>6535</v>
      </c>
      <c r="R428" s="260" t="s">
        <v>440</v>
      </c>
      <c r="S428" s="275" t="s">
        <v>6911</v>
      </c>
      <c r="T428" s="260" t="s">
        <v>6668</v>
      </c>
      <c r="U428" s="276"/>
      <c r="V428" s="276" t="str">
        <f t="shared" si="4"/>
        <v>#REF!</v>
      </c>
      <c r="W428" s="277" t="s">
        <v>6611</v>
      </c>
      <c r="X428" s="276"/>
      <c r="Y428" s="285" t="s">
        <v>6612</v>
      </c>
      <c r="Z428" s="276"/>
      <c r="AA428" s="276"/>
      <c r="AB428" s="276"/>
      <c r="AC428" s="276"/>
      <c r="AD428" s="278" t="str">
        <f t="shared" si="76"/>
        <v>#REF!</v>
      </c>
      <c r="AE428" s="278"/>
      <c r="AF428" s="278"/>
      <c r="AG428" s="278"/>
    </row>
    <row r="429" ht="15.0" customHeight="1">
      <c r="A429" s="257">
        <v>437.0</v>
      </c>
      <c r="B429" s="310" t="s">
        <v>8935</v>
      </c>
      <c r="C429" s="317" t="s">
        <v>2816</v>
      </c>
      <c r="D429" s="260" t="s">
        <v>6495</v>
      </c>
      <c r="E429" s="260" t="s">
        <v>6636</v>
      </c>
      <c r="F429" s="260" t="s">
        <v>6992</v>
      </c>
      <c r="G429" s="260" t="s">
        <v>8936</v>
      </c>
      <c r="H429" s="260" t="s">
        <v>1605</v>
      </c>
      <c r="I429" s="257" t="s">
        <v>6502</v>
      </c>
      <c r="J429" s="260">
        <v>16.0</v>
      </c>
      <c r="K429" s="260">
        <v>14.0</v>
      </c>
      <c r="L429" s="289">
        <f t="shared" si="1"/>
        <v>2</v>
      </c>
      <c r="M429" s="270">
        <v>512.0</v>
      </c>
      <c r="N429" s="270">
        <v>520.0</v>
      </c>
      <c r="O429" s="272" t="str">
        <f t="shared" si="3"/>
        <v>#REF!</v>
      </c>
      <c r="P429" s="260" t="s">
        <v>8937</v>
      </c>
      <c r="Q429" s="257" t="s">
        <v>6535</v>
      </c>
      <c r="R429" s="260" t="s">
        <v>358</v>
      </c>
      <c r="S429" s="275" t="s">
        <v>8727</v>
      </c>
      <c r="T429" s="260" t="s">
        <v>6769</v>
      </c>
      <c r="U429" s="276"/>
      <c r="V429" s="276" t="str">
        <f t="shared" si="4"/>
        <v>#REF!</v>
      </c>
      <c r="W429" s="277" t="s">
        <v>6611</v>
      </c>
      <c r="X429" s="276"/>
      <c r="Y429" s="285" t="s">
        <v>6612</v>
      </c>
      <c r="Z429" s="276"/>
      <c r="AA429" s="276"/>
      <c r="AB429" s="276"/>
      <c r="AC429" s="276"/>
      <c r="AD429" s="278" t="str">
        <f t="shared" si="76"/>
        <v>#REF!</v>
      </c>
      <c r="AE429" s="278"/>
      <c r="AF429" s="278"/>
      <c r="AG429" s="278"/>
    </row>
    <row r="430" ht="15.0" customHeight="1">
      <c r="A430" s="257">
        <v>580.0</v>
      </c>
      <c r="B430" s="286" t="s">
        <v>8938</v>
      </c>
      <c r="C430" s="259" t="s">
        <v>8939</v>
      </c>
      <c r="D430" s="260" t="s">
        <v>6614</v>
      </c>
      <c r="E430" s="260" t="s">
        <v>6614</v>
      </c>
      <c r="F430" s="260" t="s">
        <v>6992</v>
      </c>
      <c r="G430" s="311" t="s">
        <v>8940</v>
      </c>
      <c r="H430" s="260" t="s">
        <v>1605</v>
      </c>
      <c r="I430" s="260" t="s">
        <v>6502</v>
      </c>
      <c r="J430" s="260">
        <v>16.0</v>
      </c>
      <c r="K430" s="260">
        <v>12.0</v>
      </c>
      <c r="L430" s="330">
        <f t="shared" si="1"/>
        <v>4</v>
      </c>
      <c r="M430" s="270">
        <v>512.0</v>
      </c>
      <c r="N430" s="287">
        <f>IFERROR(__xludf.DUMMYFUNCTION("vlookup(B430,IMPORTRANGE(""https://docs.google.com/spreadsheets/d/1bZVByh9r_TcDUVJKUPs-pmPVUS3tjRZJULNBLGlUjAE/edit#gid=320297363"",""DATA HC OLT!A2:c300""),2,0)"),512.0)</f>
        <v>512</v>
      </c>
      <c r="O430" s="272" t="str">
        <f t="shared" si="3"/>
        <v>#REF!</v>
      </c>
      <c r="P430" s="311" t="s">
        <v>8941</v>
      </c>
      <c r="Q430" s="257" t="s">
        <v>6535</v>
      </c>
      <c r="R430" s="260" t="s">
        <v>358</v>
      </c>
      <c r="S430" s="316" t="s">
        <v>7088</v>
      </c>
      <c r="T430" s="311" t="s">
        <v>8942</v>
      </c>
      <c r="U430" s="260" t="s">
        <v>6236</v>
      </c>
      <c r="V430" s="276" t="str">
        <f t="shared" si="4"/>
        <v>#REF!</v>
      </c>
      <c r="W430" s="277" t="s">
        <v>6611</v>
      </c>
      <c r="X430" s="260"/>
      <c r="Y430" s="285" t="s">
        <v>6612</v>
      </c>
      <c r="Z430" s="260"/>
      <c r="AA430" s="260"/>
      <c r="AB430" s="276"/>
      <c r="AC430" s="260"/>
      <c r="AD430" s="278" t="str">
        <f t="shared" si="76"/>
        <v>#REF!</v>
      </c>
      <c r="AE430" s="278"/>
      <c r="AF430" s="278"/>
      <c r="AG430" s="278"/>
    </row>
    <row r="431" ht="15.0" customHeight="1">
      <c r="A431" s="257">
        <v>657.0</v>
      </c>
      <c r="B431" s="258" t="s">
        <v>8943</v>
      </c>
      <c r="C431" s="259" t="s">
        <v>2399</v>
      </c>
      <c r="D431" s="260" t="s">
        <v>6569</v>
      </c>
      <c r="E431" s="260" t="s">
        <v>6602</v>
      </c>
      <c r="F431" s="260" t="s">
        <v>7668</v>
      </c>
      <c r="G431" s="260" t="s">
        <v>8944</v>
      </c>
      <c r="H431" s="260" t="s">
        <v>1605</v>
      </c>
      <c r="I431" s="260" t="s">
        <v>6605</v>
      </c>
      <c r="J431" s="260">
        <v>16.0</v>
      </c>
      <c r="K431" s="260">
        <v>12.0</v>
      </c>
      <c r="L431" s="330">
        <f t="shared" si="1"/>
        <v>4</v>
      </c>
      <c r="M431" s="270">
        <v>512.0</v>
      </c>
      <c r="N431" s="272">
        <v>512.0</v>
      </c>
      <c r="O431" s="272" t="str">
        <f t="shared" si="3"/>
        <v>#REF!</v>
      </c>
      <c r="P431" s="260" t="s">
        <v>8945</v>
      </c>
      <c r="Q431" s="257" t="s">
        <v>6535</v>
      </c>
      <c r="R431" s="260" t="s">
        <v>358</v>
      </c>
      <c r="S431" s="275" t="s">
        <v>7291</v>
      </c>
      <c r="T431" s="260" t="s">
        <v>6565</v>
      </c>
      <c r="U431" s="276"/>
      <c r="V431" s="276" t="str">
        <f t="shared" si="4"/>
        <v>#REF!</v>
      </c>
      <c r="W431" s="277" t="s">
        <v>6611</v>
      </c>
      <c r="X431" s="276"/>
      <c r="Y431" s="285" t="s">
        <v>6612</v>
      </c>
      <c r="Z431" s="276"/>
      <c r="AA431" s="276"/>
      <c r="AB431" s="276"/>
      <c r="AC431" s="276"/>
      <c r="AD431" s="278" t="str">
        <f t="shared" si="76"/>
        <v>#REF!</v>
      </c>
      <c r="AE431" s="278"/>
      <c r="AF431" s="278"/>
      <c r="AG431" s="278"/>
    </row>
    <row r="432" ht="15.0" customHeight="1">
      <c r="A432" s="257">
        <v>195.0</v>
      </c>
      <c r="B432" s="286" t="s">
        <v>8946</v>
      </c>
      <c r="C432" s="259" t="s">
        <v>3309</v>
      </c>
      <c r="D432" s="260" t="s">
        <v>6614</v>
      </c>
      <c r="E432" s="257" t="s">
        <v>6714</v>
      </c>
      <c r="F432" s="257" t="s">
        <v>6664</v>
      </c>
      <c r="G432" s="257" t="s">
        <v>8947</v>
      </c>
      <c r="H432" s="257" t="s">
        <v>1605</v>
      </c>
      <c r="I432" s="260" t="s">
        <v>6502</v>
      </c>
      <c r="J432" s="260">
        <v>16.0</v>
      </c>
      <c r="K432" s="260">
        <v>15.0</v>
      </c>
      <c r="L432" s="288">
        <f t="shared" si="1"/>
        <v>1</v>
      </c>
      <c r="M432" s="270">
        <f>IF(J432=8,256,IF(J432=16,512,IF(J432=32,1024,IF(J432=4,124))))</f>
        <v>512</v>
      </c>
      <c r="N432" s="287">
        <f>IFERROR(__xludf.DUMMYFUNCTION("vlookup(B432,IMPORTRANGE(""https://docs.google.com/spreadsheets/d/1bZVByh9r_TcDUVJKUPs-pmPVUS3tjRZJULNBLGlUjAE/edit#gid=320297363"",""DATA HC OLT!A2:c300""),2,0)"),448.0)</f>
        <v>448</v>
      </c>
      <c r="O432" s="272" t="str">
        <f t="shared" si="3"/>
        <v>#REF!</v>
      </c>
      <c r="P432" s="257" t="s">
        <v>8948</v>
      </c>
      <c r="Q432" s="257" t="s">
        <v>6535</v>
      </c>
      <c r="R432" s="260" t="s">
        <v>358</v>
      </c>
      <c r="S432" s="275" t="s">
        <v>7066</v>
      </c>
      <c r="T432" s="260" t="s">
        <v>6779</v>
      </c>
      <c r="U432" s="260" t="s">
        <v>6236</v>
      </c>
      <c r="V432" s="276" t="str">
        <f t="shared" si="4"/>
        <v>#REF!</v>
      </c>
      <c r="W432" s="277" t="s">
        <v>6611</v>
      </c>
      <c r="X432" s="260"/>
      <c r="Y432" s="285" t="s">
        <v>6612</v>
      </c>
      <c r="Z432" s="260"/>
      <c r="AA432" s="260"/>
      <c r="AB432" s="276"/>
      <c r="AC432" s="260"/>
      <c r="AD432" s="278" t="str">
        <f t="shared" si="76"/>
        <v>#REF!</v>
      </c>
      <c r="AE432" s="278"/>
      <c r="AF432" s="278"/>
      <c r="AG432" s="278"/>
    </row>
    <row r="433" ht="15.0" customHeight="1">
      <c r="A433" s="257">
        <v>728.0</v>
      </c>
      <c r="B433" s="258" t="s">
        <v>8949</v>
      </c>
      <c r="C433" s="259" t="s">
        <v>8950</v>
      </c>
      <c r="D433" s="260" t="s">
        <v>6569</v>
      </c>
      <c r="E433" s="260" t="s">
        <v>6602</v>
      </c>
      <c r="F433" s="260" t="s">
        <v>7668</v>
      </c>
      <c r="G433" s="260" t="s">
        <v>8951</v>
      </c>
      <c r="H433" s="260" t="s">
        <v>1605</v>
      </c>
      <c r="I433" s="260" t="s">
        <v>6605</v>
      </c>
      <c r="J433" s="260">
        <v>16.0</v>
      </c>
      <c r="K433" s="260">
        <v>12.0</v>
      </c>
      <c r="L433" s="330">
        <f t="shared" si="1"/>
        <v>4</v>
      </c>
      <c r="M433" s="270">
        <v>512.0</v>
      </c>
      <c r="N433" s="270">
        <v>512.0</v>
      </c>
      <c r="O433" s="272" t="str">
        <f t="shared" si="3"/>
        <v>#REF!</v>
      </c>
      <c r="P433" s="260" t="s">
        <v>8952</v>
      </c>
      <c r="Q433" s="257" t="s">
        <v>6535</v>
      </c>
      <c r="R433" s="260" t="s">
        <v>358</v>
      </c>
      <c r="S433" s="275" t="s">
        <v>6722</v>
      </c>
      <c r="T433" s="260" t="s">
        <v>8903</v>
      </c>
      <c r="U433" s="276"/>
      <c r="V433" s="276" t="str">
        <f t="shared" si="4"/>
        <v>#REF!</v>
      </c>
      <c r="W433" s="277" t="s">
        <v>6611</v>
      </c>
      <c r="X433" s="276"/>
      <c r="Y433" s="285" t="s">
        <v>6612</v>
      </c>
      <c r="Z433" s="276"/>
      <c r="AA433" s="276"/>
      <c r="AB433" s="276"/>
      <c r="AC433" s="276"/>
      <c r="AD433" s="278" t="str">
        <f t="shared" si="76"/>
        <v>#REF!</v>
      </c>
      <c r="AE433" s="278"/>
      <c r="AF433" s="278"/>
      <c r="AG433" s="278"/>
    </row>
    <row r="434" ht="15.0" customHeight="1">
      <c r="A434" s="257">
        <v>552.0</v>
      </c>
      <c r="B434" s="286" t="s">
        <v>8953</v>
      </c>
      <c r="C434" s="259" t="s">
        <v>8954</v>
      </c>
      <c r="D434" s="260" t="s">
        <v>6614</v>
      </c>
      <c r="E434" s="260" t="s">
        <v>6614</v>
      </c>
      <c r="F434" s="260" t="s">
        <v>6992</v>
      </c>
      <c r="G434" s="311" t="s">
        <v>8955</v>
      </c>
      <c r="H434" s="260" t="s">
        <v>1605</v>
      </c>
      <c r="I434" s="260" t="s">
        <v>6502</v>
      </c>
      <c r="J434" s="260">
        <v>16.0</v>
      </c>
      <c r="K434" s="260">
        <v>15.0</v>
      </c>
      <c r="L434" s="288">
        <f t="shared" si="1"/>
        <v>1</v>
      </c>
      <c r="M434" s="270">
        <v>512.0</v>
      </c>
      <c r="N434" s="287">
        <f>IFERROR(__xludf.DUMMYFUNCTION("vlookup(B434,IMPORTRANGE(""https://docs.google.com/spreadsheets/d/1bZVByh9r_TcDUVJKUPs-pmPVUS3tjRZJULNBLGlUjAE/edit#gid=320297363"",""DATA HC OLT!A2:c300""),2,0)"),528.0)</f>
        <v>528</v>
      </c>
      <c r="O434" s="272" t="str">
        <f t="shared" si="3"/>
        <v>#REF!</v>
      </c>
      <c r="P434" s="311" t="s">
        <v>8956</v>
      </c>
      <c r="Q434" s="257" t="s">
        <v>6535</v>
      </c>
      <c r="R434" s="260" t="s">
        <v>358</v>
      </c>
      <c r="S434" s="316" t="s">
        <v>8850</v>
      </c>
      <c r="T434" s="311" t="s">
        <v>7180</v>
      </c>
      <c r="U434" s="260" t="s">
        <v>6236</v>
      </c>
      <c r="V434" s="276" t="str">
        <f t="shared" si="4"/>
        <v>#REF!</v>
      </c>
      <c r="W434" s="277"/>
      <c r="X434" s="260"/>
      <c r="Y434" s="260"/>
      <c r="Z434" s="260"/>
      <c r="AA434" s="260"/>
      <c r="AB434" s="276"/>
      <c r="AC434" s="260"/>
      <c r="AD434" s="278" t="str">
        <f t="shared" si="76"/>
        <v>#REF!</v>
      </c>
      <c r="AE434" s="278"/>
      <c r="AF434" s="278"/>
      <c r="AG434" s="278"/>
    </row>
    <row r="435" ht="15.0" customHeight="1">
      <c r="A435" s="257">
        <v>356.0</v>
      </c>
      <c r="B435" s="286" t="s">
        <v>6021</v>
      </c>
      <c r="C435" s="295" t="s">
        <v>8957</v>
      </c>
      <c r="D435" s="260" t="s">
        <v>6614</v>
      </c>
      <c r="E435" s="260" t="s">
        <v>6614</v>
      </c>
      <c r="F435" s="257" t="s">
        <v>6497</v>
      </c>
      <c r="G435" s="311" t="s">
        <v>8958</v>
      </c>
      <c r="H435" s="257" t="s">
        <v>1605</v>
      </c>
      <c r="I435" s="260" t="s">
        <v>6502</v>
      </c>
      <c r="J435" s="260">
        <v>16.0</v>
      </c>
      <c r="K435" s="260">
        <v>14.0</v>
      </c>
      <c r="L435" s="289">
        <f t="shared" si="1"/>
        <v>2</v>
      </c>
      <c r="M435" s="270">
        <v>512.0</v>
      </c>
      <c r="N435" s="287">
        <f>IFERROR(__xludf.DUMMYFUNCTION("vlookup(B435,IMPORTRANGE(""https://docs.google.com/spreadsheets/d/1bZVByh9r_TcDUVJKUPs-pmPVUS3tjRZJULNBLGlUjAE/edit#gid=320297363"",""DATA HC OLT!A2:c300""),2,0)"),504.0)</f>
        <v>504</v>
      </c>
      <c r="O435" s="272" t="str">
        <f t="shared" si="3"/>
        <v>#REF!</v>
      </c>
      <c r="P435" s="260" t="s">
        <v>8959</v>
      </c>
      <c r="Q435" s="257" t="s">
        <v>6535</v>
      </c>
      <c r="R435" s="260" t="s">
        <v>358</v>
      </c>
      <c r="S435" s="316" t="s">
        <v>6772</v>
      </c>
      <c r="T435" s="311" t="s">
        <v>6734</v>
      </c>
      <c r="U435" s="260" t="s">
        <v>6236</v>
      </c>
      <c r="V435" s="276" t="str">
        <f t="shared" si="4"/>
        <v>#REF!</v>
      </c>
      <c r="W435" s="277" t="s">
        <v>6611</v>
      </c>
      <c r="X435" s="260"/>
      <c r="Y435" s="285" t="s">
        <v>6612</v>
      </c>
      <c r="Z435" s="260"/>
      <c r="AA435" s="260"/>
      <c r="AB435" s="276"/>
      <c r="AC435" s="260"/>
      <c r="AD435" s="278" t="str">
        <f t="shared" si="76"/>
        <v>#REF!</v>
      </c>
      <c r="AE435" s="278"/>
      <c r="AF435" s="278"/>
      <c r="AG435" s="278"/>
    </row>
    <row r="436" ht="15.0" customHeight="1">
      <c r="A436" s="257">
        <v>380.0</v>
      </c>
      <c r="B436" s="258" t="s">
        <v>8960</v>
      </c>
      <c r="C436" s="259" t="s">
        <v>2716</v>
      </c>
      <c r="D436" s="260" t="s">
        <v>6895</v>
      </c>
      <c r="E436" s="260" t="s">
        <v>6896</v>
      </c>
      <c r="F436" s="260" t="s">
        <v>6992</v>
      </c>
      <c r="G436" s="260" t="s">
        <v>4124</v>
      </c>
      <c r="H436" s="260" t="s">
        <v>1605</v>
      </c>
      <c r="I436" s="260" t="s">
        <v>6502</v>
      </c>
      <c r="J436" s="260">
        <v>16.0</v>
      </c>
      <c r="K436" s="260">
        <v>15.0</v>
      </c>
      <c r="L436" s="288">
        <f t="shared" si="1"/>
        <v>1</v>
      </c>
      <c r="M436" s="270">
        <v>512.0</v>
      </c>
      <c r="N436" s="270" t="str">
        <f>IFERROR(__xludf.DUMMYFUNCTION("IMPORTRANGE(""https://docs.google.com/spreadsheets/d/1Y5wVcQmoZrb4xD0Mx4i378E6T98EGxF9rgzWmzz2IKU/edit?usp=sharing"",""PIVOT HP HC!$B74:C74"")"),"#REF!")</f>
        <v>#REF!</v>
      </c>
      <c r="O436" s="272" t="str">
        <f t="shared" si="3"/>
        <v>#REF!</v>
      </c>
      <c r="P436" s="260" t="s">
        <v>8961</v>
      </c>
      <c r="Q436" s="257" t="s">
        <v>6535</v>
      </c>
      <c r="R436" s="260" t="s">
        <v>358</v>
      </c>
      <c r="S436" s="275" t="s">
        <v>6911</v>
      </c>
      <c r="T436" s="260" t="s">
        <v>6698</v>
      </c>
      <c r="U436" s="276"/>
      <c r="V436" s="276" t="str">
        <f t="shared" si="4"/>
        <v>#REF!</v>
      </c>
      <c r="W436" s="277" t="s">
        <v>6611</v>
      </c>
      <c r="X436" s="276"/>
      <c r="Y436" s="285" t="s">
        <v>6612</v>
      </c>
      <c r="Z436" s="276"/>
      <c r="AA436" s="276"/>
      <c r="AB436" s="276"/>
      <c r="AC436" s="276"/>
      <c r="AD436" s="278" t="str">
        <f t="shared" si="76"/>
        <v>#REF!</v>
      </c>
      <c r="AE436" s="278"/>
      <c r="AF436" s="278"/>
      <c r="AG436" s="278"/>
    </row>
    <row r="437" ht="15.0" customHeight="1">
      <c r="A437" s="257">
        <v>415.0</v>
      </c>
      <c r="B437" s="258" t="s">
        <v>8962</v>
      </c>
      <c r="C437" s="259" t="s">
        <v>2598</v>
      </c>
      <c r="D437" s="260" t="s">
        <v>6895</v>
      </c>
      <c r="E437" s="260" t="s">
        <v>8288</v>
      </c>
      <c r="F437" s="260" t="s">
        <v>6497</v>
      </c>
      <c r="G437" s="260" t="s">
        <v>3929</v>
      </c>
      <c r="H437" s="260" t="s">
        <v>7122</v>
      </c>
      <c r="I437" s="260" t="s">
        <v>6605</v>
      </c>
      <c r="J437" s="260">
        <v>8.0</v>
      </c>
      <c r="K437" s="260">
        <v>6.0</v>
      </c>
      <c r="L437" s="289">
        <f t="shared" si="1"/>
        <v>2</v>
      </c>
      <c r="M437" s="270">
        <v>256.0</v>
      </c>
      <c r="N437" s="270" t="str">
        <f>IFERROR(__xludf.DUMMYFUNCTION("IMPORTRANGE(""https://docs.google.com/spreadsheets/d/1Y5wVcQmoZrb4xD0Mx4i378E6T98EGxF9rgzWmzz2IKU/edit?usp=sharing"",""PIVOT HP HC!$B10:C10"")"),"#REF!")</f>
        <v>#REF!</v>
      </c>
      <c r="O437" s="272" t="str">
        <f t="shared" si="3"/>
        <v>#REF!</v>
      </c>
      <c r="P437" s="260" t="s">
        <v>8963</v>
      </c>
      <c r="Q437" s="311" t="s">
        <v>6535</v>
      </c>
      <c r="R437" s="260" t="s">
        <v>2343</v>
      </c>
      <c r="S437" s="275" t="s">
        <v>8587</v>
      </c>
      <c r="T437" s="260" t="s">
        <v>6996</v>
      </c>
      <c r="U437" s="276"/>
      <c r="V437" s="276" t="str">
        <f t="shared" si="4"/>
        <v>#REF!</v>
      </c>
      <c r="W437" s="277" t="s">
        <v>6611</v>
      </c>
      <c r="X437" s="276"/>
      <c r="Y437" s="285" t="s">
        <v>6612</v>
      </c>
      <c r="Z437" s="276"/>
      <c r="AA437" s="276"/>
      <c r="AB437" s="276"/>
      <c r="AC437" s="276"/>
      <c r="AD437" s="278" t="str">
        <f t="shared" si="76"/>
        <v>#REF!</v>
      </c>
      <c r="AE437" s="278"/>
      <c r="AF437" s="278"/>
      <c r="AG437" s="278"/>
    </row>
    <row r="438" ht="15.0" customHeight="1">
      <c r="A438" s="257">
        <v>508.0</v>
      </c>
      <c r="B438" s="286" t="s">
        <v>8964</v>
      </c>
      <c r="C438" s="259" t="s">
        <v>4044</v>
      </c>
      <c r="D438" s="260" t="s">
        <v>6895</v>
      </c>
      <c r="E438" s="260" t="s">
        <v>6896</v>
      </c>
      <c r="F438" s="260" t="s">
        <v>6992</v>
      </c>
      <c r="G438" s="260" t="s">
        <v>8965</v>
      </c>
      <c r="H438" s="260" t="s">
        <v>1605</v>
      </c>
      <c r="I438" s="260" t="s">
        <v>6502</v>
      </c>
      <c r="J438" s="260">
        <v>16.0</v>
      </c>
      <c r="K438" s="260">
        <v>16.0</v>
      </c>
      <c r="L438" s="283">
        <f t="shared" si="1"/>
        <v>0</v>
      </c>
      <c r="M438" s="270">
        <v>512.0</v>
      </c>
      <c r="N438" s="270" t="str">
        <f>IFERROR(__xludf.DUMMYFUNCTION("IMPORTRANGE(""https://docs.google.com/spreadsheets/d/1Y5wVcQmoZrb4xD0Mx4i378E6T98EGxF9rgzWmzz2IKU/edit?usp=sharing"",""PIVOT HP HC!$B67:C67"")"),"#REF!")</f>
        <v>#REF!</v>
      </c>
      <c r="O438" s="272" t="str">
        <f t="shared" si="3"/>
        <v>#REF!</v>
      </c>
      <c r="P438" s="260" t="s">
        <v>8966</v>
      </c>
      <c r="Q438" s="257" t="s">
        <v>6535</v>
      </c>
      <c r="R438" s="260" t="s">
        <v>358</v>
      </c>
      <c r="S438" s="275" t="s">
        <v>6899</v>
      </c>
      <c r="T438" s="260" t="s">
        <v>8299</v>
      </c>
      <c r="U438" s="276"/>
      <c r="V438" s="276" t="str">
        <f t="shared" si="4"/>
        <v>#REF!</v>
      </c>
      <c r="W438" s="277" t="s">
        <v>6611</v>
      </c>
      <c r="X438" s="276"/>
      <c r="Y438" s="285" t="s">
        <v>6612</v>
      </c>
      <c r="Z438" s="276"/>
      <c r="AA438" s="276"/>
      <c r="AB438" s="276"/>
      <c r="AC438" s="276"/>
      <c r="AD438" s="278" t="str">
        <f t="shared" si="76"/>
        <v>#REF!</v>
      </c>
      <c r="AE438" s="278"/>
      <c r="AF438" s="278"/>
      <c r="AG438" s="278"/>
    </row>
    <row r="439" ht="15.0" customHeight="1">
      <c r="A439" s="257">
        <v>636.0</v>
      </c>
      <c r="B439" s="286" t="s">
        <v>8967</v>
      </c>
      <c r="C439" s="259" t="s">
        <v>8968</v>
      </c>
      <c r="D439" s="260" t="s">
        <v>6614</v>
      </c>
      <c r="E439" s="260" t="s">
        <v>6614</v>
      </c>
      <c r="F439" s="260" t="s">
        <v>7668</v>
      </c>
      <c r="G439" s="260" t="s">
        <v>8969</v>
      </c>
      <c r="H439" s="260" t="s">
        <v>1605</v>
      </c>
      <c r="I439" s="260" t="s">
        <v>6502</v>
      </c>
      <c r="J439" s="260">
        <v>16.0</v>
      </c>
      <c r="K439" s="260">
        <v>13.0</v>
      </c>
      <c r="L439" s="299">
        <f t="shared" si="1"/>
        <v>3</v>
      </c>
      <c r="M439" s="270">
        <v>512.0</v>
      </c>
      <c r="N439" s="287">
        <f>IFERROR(__xludf.DUMMYFUNCTION("vlookup(B439,IMPORTRANGE(""https://docs.google.com/spreadsheets/d/1bZVByh9r_TcDUVJKUPs-pmPVUS3tjRZJULNBLGlUjAE/edit#gid=320297363"",""DATA HC OLT!A2:c300""),2,0)"),512.0)</f>
        <v>512</v>
      </c>
      <c r="O439" s="272" t="str">
        <f t="shared" si="3"/>
        <v>#REF!</v>
      </c>
      <c r="P439" s="260" t="s">
        <v>8970</v>
      </c>
      <c r="Q439" s="257" t="s">
        <v>6535</v>
      </c>
      <c r="R439" s="260" t="s">
        <v>440</v>
      </c>
      <c r="S439" s="275" t="s">
        <v>6907</v>
      </c>
      <c r="T439" s="260" t="s">
        <v>8260</v>
      </c>
      <c r="U439" s="260" t="s">
        <v>6236</v>
      </c>
      <c r="V439" s="276" t="str">
        <f t="shared" si="4"/>
        <v>#REF!</v>
      </c>
      <c r="W439" s="277" t="s">
        <v>6611</v>
      </c>
      <c r="X439" s="260"/>
      <c r="Y439" s="285" t="s">
        <v>6612</v>
      </c>
      <c r="Z439" s="260"/>
      <c r="AA439" s="260"/>
      <c r="AB439" s="276"/>
      <c r="AC439" s="260"/>
      <c r="AD439" s="278" t="str">
        <f t="shared" si="76"/>
        <v>#REF!</v>
      </c>
      <c r="AE439" s="278"/>
      <c r="AF439" s="278"/>
      <c r="AG439" s="278"/>
    </row>
    <row r="440" ht="15.0" customHeight="1">
      <c r="A440" s="257">
        <v>659.0</v>
      </c>
      <c r="B440" s="258" t="s">
        <v>5935</v>
      </c>
      <c r="C440" s="259" t="s">
        <v>1960</v>
      </c>
      <c r="D440" s="260" t="s">
        <v>6569</v>
      </c>
      <c r="E440" s="260" t="s">
        <v>6569</v>
      </c>
      <c r="F440" s="260" t="s">
        <v>7668</v>
      </c>
      <c r="G440" s="260" t="s">
        <v>8971</v>
      </c>
      <c r="H440" s="260" t="s">
        <v>1605</v>
      </c>
      <c r="I440" s="260" t="s">
        <v>6605</v>
      </c>
      <c r="J440" s="260">
        <v>16.0</v>
      </c>
      <c r="K440" s="260">
        <v>12.0</v>
      </c>
      <c r="L440" s="330">
        <f t="shared" si="1"/>
        <v>4</v>
      </c>
      <c r="M440" s="270">
        <v>512.0</v>
      </c>
      <c r="N440" s="272">
        <v>512.0</v>
      </c>
      <c r="O440" s="272" t="str">
        <f t="shared" si="3"/>
        <v>#REF!</v>
      </c>
      <c r="P440" s="260" t="s">
        <v>8972</v>
      </c>
      <c r="Q440" s="257" t="s">
        <v>6535</v>
      </c>
      <c r="R440" s="260" t="s">
        <v>358</v>
      </c>
      <c r="S440" s="275" t="s">
        <v>8973</v>
      </c>
      <c r="T440" s="260" t="s">
        <v>7369</v>
      </c>
      <c r="U440" s="276"/>
      <c r="V440" s="276" t="str">
        <f t="shared" si="4"/>
        <v>#REF!</v>
      </c>
      <c r="W440" s="277" t="s">
        <v>6611</v>
      </c>
      <c r="X440" s="276"/>
      <c r="Y440" s="285" t="s">
        <v>6612</v>
      </c>
      <c r="Z440" s="276"/>
      <c r="AA440" s="276"/>
      <c r="AB440" s="276"/>
      <c r="AC440" s="276"/>
      <c r="AD440" s="278" t="str">
        <f t="shared" si="76"/>
        <v>#REF!</v>
      </c>
      <c r="AE440" s="278"/>
      <c r="AF440" s="278"/>
      <c r="AG440" s="278"/>
    </row>
    <row r="441" ht="15.0" customHeight="1">
      <c r="A441" s="257">
        <v>591.0</v>
      </c>
      <c r="B441" s="258" t="s">
        <v>2340</v>
      </c>
      <c r="C441" s="259" t="s">
        <v>6838</v>
      </c>
      <c r="D441" s="260" t="s">
        <v>6569</v>
      </c>
      <c r="E441" s="260" t="s">
        <v>6602</v>
      </c>
      <c r="F441" s="260" t="s">
        <v>7668</v>
      </c>
      <c r="G441" s="311" t="s">
        <v>3552</v>
      </c>
      <c r="H441" s="260" t="s">
        <v>1605</v>
      </c>
      <c r="I441" s="260" t="s">
        <v>6605</v>
      </c>
      <c r="J441" s="260">
        <v>16.0</v>
      </c>
      <c r="K441" s="260">
        <v>0.0</v>
      </c>
      <c r="L441" s="320">
        <f t="shared" si="1"/>
        <v>16</v>
      </c>
      <c r="M441" s="270">
        <v>512.0</v>
      </c>
      <c r="N441" s="272">
        <v>512.0</v>
      </c>
      <c r="O441" s="272" t="str">
        <f t="shared" si="3"/>
        <v>#REF!</v>
      </c>
      <c r="P441" s="260" t="s">
        <v>8974</v>
      </c>
      <c r="Q441" s="257" t="s">
        <v>6535</v>
      </c>
      <c r="R441" s="260" t="s">
        <v>440</v>
      </c>
      <c r="S441" s="316" t="s">
        <v>6634</v>
      </c>
      <c r="T441" s="311" t="s">
        <v>6773</v>
      </c>
      <c r="U441" s="276"/>
      <c r="V441" s="276" t="str">
        <f t="shared" si="4"/>
        <v>#REF!</v>
      </c>
      <c r="W441" s="277" t="s">
        <v>6611</v>
      </c>
      <c r="X441" s="276"/>
      <c r="Y441" s="285" t="s">
        <v>6612</v>
      </c>
      <c r="Z441" s="276"/>
      <c r="AA441" s="276"/>
      <c r="AB441" s="276"/>
      <c r="AC441" s="276"/>
      <c r="AD441" s="278" t="str">
        <f t="shared" si="76"/>
        <v>#REF!</v>
      </c>
      <c r="AE441" s="278"/>
      <c r="AF441" s="278"/>
      <c r="AG441" s="278"/>
    </row>
    <row r="442" ht="15.0" customHeight="1">
      <c r="A442" s="257">
        <v>701.0</v>
      </c>
      <c r="B442" s="258" t="s">
        <v>8975</v>
      </c>
      <c r="C442" s="259" t="s">
        <v>2422</v>
      </c>
      <c r="D442" s="260" t="s">
        <v>6569</v>
      </c>
      <c r="E442" s="260" t="s">
        <v>6602</v>
      </c>
      <c r="F442" s="260" t="s">
        <v>7668</v>
      </c>
      <c r="G442" s="260" t="s">
        <v>3648</v>
      </c>
      <c r="H442" s="260" t="s">
        <v>1605</v>
      </c>
      <c r="I442" s="260" t="s">
        <v>6605</v>
      </c>
      <c r="J442" s="260">
        <v>16.0</v>
      </c>
      <c r="K442" s="260">
        <v>11.0</v>
      </c>
      <c r="L442" s="350">
        <f t="shared" si="1"/>
        <v>5</v>
      </c>
      <c r="M442" s="270">
        <v>512.0</v>
      </c>
      <c r="N442" s="270">
        <v>512.0</v>
      </c>
      <c r="O442" s="272" t="str">
        <f t="shared" si="3"/>
        <v>#REF!</v>
      </c>
      <c r="P442" s="260" t="s">
        <v>8976</v>
      </c>
      <c r="Q442" s="257" t="s">
        <v>6535</v>
      </c>
      <c r="R442" s="260" t="s">
        <v>358</v>
      </c>
      <c r="S442" s="275" t="s">
        <v>8465</v>
      </c>
      <c r="T442" s="260" t="s">
        <v>8260</v>
      </c>
      <c r="U442" s="276"/>
      <c r="V442" s="276" t="str">
        <f t="shared" si="4"/>
        <v>#REF!</v>
      </c>
      <c r="W442" s="277" t="s">
        <v>6611</v>
      </c>
      <c r="X442" s="276"/>
      <c r="Y442" s="285" t="s">
        <v>6612</v>
      </c>
      <c r="Z442" s="276"/>
      <c r="AA442" s="276"/>
      <c r="AB442" s="276"/>
      <c r="AC442" s="276"/>
      <c r="AD442" s="278" t="str">
        <f t="shared" si="76"/>
        <v>#REF!</v>
      </c>
      <c r="AE442" s="278"/>
      <c r="AF442" s="278"/>
      <c r="AG442" s="278"/>
    </row>
    <row r="443" ht="15.0" customHeight="1">
      <c r="A443" s="257">
        <v>488.0</v>
      </c>
      <c r="B443" s="310" t="s">
        <v>8977</v>
      </c>
      <c r="C443" s="317" t="s">
        <v>8978</v>
      </c>
      <c r="D443" s="260" t="s">
        <v>6495</v>
      </c>
      <c r="E443" s="260" t="s">
        <v>6678</v>
      </c>
      <c r="F443" s="260" t="s">
        <v>6992</v>
      </c>
      <c r="G443" s="260" t="s">
        <v>5611</v>
      </c>
      <c r="H443" s="260" t="s">
        <v>1605</v>
      </c>
      <c r="I443" s="257" t="s">
        <v>6502</v>
      </c>
      <c r="J443" s="260">
        <v>16.0</v>
      </c>
      <c r="K443" s="260">
        <v>13.0</v>
      </c>
      <c r="L443" s="299">
        <f t="shared" si="1"/>
        <v>3</v>
      </c>
      <c r="M443" s="270">
        <v>512.0</v>
      </c>
      <c r="N443" s="270">
        <v>512.0</v>
      </c>
      <c r="O443" s="272" t="str">
        <f t="shared" si="3"/>
        <v>#REF!</v>
      </c>
      <c r="P443" s="260" t="s">
        <v>8979</v>
      </c>
      <c r="Q443" s="257" t="s">
        <v>6535</v>
      </c>
      <c r="R443" s="260" t="s">
        <v>358</v>
      </c>
      <c r="S443" s="275" t="s">
        <v>8795</v>
      </c>
      <c r="T443" s="260" t="s">
        <v>6651</v>
      </c>
      <c r="U443" s="276"/>
      <c r="V443" s="276" t="str">
        <f t="shared" si="4"/>
        <v>#REF!</v>
      </c>
      <c r="W443" s="277" t="s">
        <v>6611</v>
      </c>
      <c r="X443" s="276"/>
      <c r="Y443" s="285" t="s">
        <v>6612</v>
      </c>
      <c r="Z443" s="276"/>
      <c r="AA443" s="276"/>
      <c r="AB443" s="276"/>
      <c r="AC443" s="276"/>
      <c r="AD443" s="278" t="str">
        <f t="shared" si="76"/>
        <v>#REF!</v>
      </c>
      <c r="AE443" s="278"/>
      <c r="AF443" s="278"/>
      <c r="AG443" s="278"/>
    </row>
    <row r="444" ht="15.0" customHeight="1">
      <c r="A444" s="257">
        <v>653.0</v>
      </c>
      <c r="B444" s="258" t="s">
        <v>8980</v>
      </c>
      <c r="C444" s="259" t="s">
        <v>1957</v>
      </c>
      <c r="D444" s="260" t="s">
        <v>6569</v>
      </c>
      <c r="E444" s="260" t="s">
        <v>6570</v>
      </c>
      <c r="F444" s="260" t="s">
        <v>7668</v>
      </c>
      <c r="G444" s="260" t="s">
        <v>2935</v>
      </c>
      <c r="H444" s="260" t="s">
        <v>1605</v>
      </c>
      <c r="I444" s="260" t="s">
        <v>6605</v>
      </c>
      <c r="J444" s="260">
        <v>16.0</v>
      </c>
      <c r="K444" s="260">
        <v>12.0</v>
      </c>
      <c r="L444" s="330">
        <f t="shared" si="1"/>
        <v>4</v>
      </c>
      <c r="M444" s="270">
        <v>512.0</v>
      </c>
      <c r="N444" s="272">
        <v>512.0</v>
      </c>
      <c r="O444" s="272" t="str">
        <f t="shared" si="3"/>
        <v>#REF!</v>
      </c>
      <c r="P444" s="260" t="s">
        <v>8981</v>
      </c>
      <c r="Q444" s="257" t="s">
        <v>6535</v>
      </c>
      <c r="R444" s="260" t="s">
        <v>358</v>
      </c>
      <c r="S444" s="275" t="s">
        <v>8752</v>
      </c>
      <c r="T444" s="260" t="s">
        <v>8565</v>
      </c>
      <c r="U444" s="276"/>
      <c r="V444" s="276" t="str">
        <f t="shared" si="4"/>
        <v>#REF!</v>
      </c>
      <c r="W444" s="277" t="s">
        <v>6611</v>
      </c>
      <c r="X444" s="276"/>
      <c r="Y444" s="285" t="s">
        <v>6612</v>
      </c>
      <c r="Z444" s="276"/>
      <c r="AA444" s="276"/>
      <c r="AB444" s="276"/>
      <c r="AC444" s="276"/>
      <c r="AD444" s="278" t="str">
        <f t="shared" si="76"/>
        <v>#REF!</v>
      </c>
      <c r="AE444" s="278"/>
      <c r="AF444" s="278"/>
      <c r="AG444" s="278"/>
    </row>
    <row r="445" ht="15.0" customHeight="1">
      <c r="A445" s="257">
        <v>729.0</v>
      </c>
      <c r="B445" s="258" t="s">
        <v>8982</v>
      </c>
      <c r="C445" s="259" t="s">
        <v>8983</v>
      </c>
      <c r="D445" s="260" t="s">
        <v>6569</v>
      </c>
      <c r="E445" s="260" t="s">
        <v>6602</v>
      </c>
      <c r="F445" s="260" t="s">
        <v>7668</v>
      </c>
      <c r="G445" s="260" t="s">
        <v>8984</v>
      </c>
      <c r="H445" s="260" t="s">
        <v>1605</v>
      </c>
      <c r="I445" s="260" t="s">
        <v>6605</v>
      </c>
      <c r="J445" s="260">
        <v>16.0</v>
      </c>
      <c r="K445" s="260">
        <v>12.0</v>
      </c>
      <c r="L445" s="330">
        <f t="shared" si="1"/>
        <v>4</v>
      </c>
      <c r="M445" s="270">
        <v>512.0</v>
      </c>
      <c r="N445" s="270">
        <v>512.0</v>
      </c>
      <c r="O445" s="272" t="str">
        <f t="shared" si="3"/>
        <v>#REF!</v>
      </c>
      <c r="P445" s="260" t="s">
        <v>8985</v>
      </c>
      <c r="Q445" s="257" t="s">
        <v>6535</v>
      </c>
      <c r="R445" s="260" t="s">
        <v>358</v>
      </c>
      <c r="S445" s="275" t="s">
        <v>6950</v>
      </c>
      <c r="T445" s="260" t="s">
        <v>7032</v>
      </c>
      <c r="U445" s="276"/>
      <c r="V445" s="276" t="str">
        <f t="shared" si="4"/>
        <v>#REF!</v>
      </c>
      <c r="W445" s="277" t="s">
        <v>6611</v>
      </c>
      <c r="X445" s="276"/>
      <c r="Y445" s="285" t="s">
        <v>6612</v>
      </c>
      <c r="Z445" s="276"/>
      <c r="AA445" s="276"/>
      <c r="AB445" s="276"/>
      <c r="AC445" s="276"/>
      <c r="AD445" s="278" t="str">
        <f t="shared" si="76"/>
        <v>#REF!</v>
      </c>
      <c r="AE445" s="278"/>
      <c r="AF445" s="278"/>
      <c r="AG445" s="278"/>
    </row>
    <row r="446" ht="15.0" customHeight="1">
      <c r="A446" s="257">
        <v>327.0</v>
      </c>
      <c r="B446" s="258" t="s">
        <v>8986</v>
      </c>
      <c r="C446" s="259" t="s">
        <v>3406</v>
      </c>
      <c r="D446" s="260" t="s">
        <v>6495</v>
      </c>
      <c r="E446" s="260" t="s">
        <v>6495</v>
      </c>
      <c r="F446" s="257" t="s">
        <v>6497</v>
      </c>
      <c r="G446" s="260" t="s">
        <v>8987</v>
      </c>
      <c r="H446" s="260" t="s">
        <v>6644</v>
      </c>
      <c r="I446" s="260" t="s">
        <v>6605</v>
      </c>
      <c r="J446" s="260">
        <v>8.0</v>
      </c>
      <c r="K446" s="260">
        <v>8.0</v>
      </c>
      <c r="L446" s="283">
        <f t="shared" si="1"/>
        <v>0</v>
      </c>
      <c r="M446" s="270">
        <v>256.0</v>
      </c>
      <c r="N446" s="270">
        <v>504.0</v>
      </c>
      <c r="O446" s="272" t="str">
        <f t="shared" si="3"/>
        <v>#REF!</v>
      </c>
      <c r="P446" s="260" t="s">
        <v>8988</v>
      </c>
      <c r="Q446" s="257" t="s">
        <v>6535</v>
      </c>
      <c r="R446" s="260" t="s">
        <v>2343</v>
      </c>
      <c r="S446" s="275" t="s">
        <v>8989</v>
      </c>
      <c r="T446" s="260" t="s">
        <v>6734</v>
      </c>
      <c r="U446" s="276"/>
      <c r="V446" s="276" t="str">
        <f t="shared" si="4"/>
        <v>#REF!</v>
      </c>
      <c r="W446" s="277" t="s">
        <v>6611</v>
      </c>
      <c r="X446" s="276"/>
      <c r="Y446" s="285" t="s">
        <v>6612</v>
      </c>
      <c r="Z446" s="276"/>
      <c r="AA446" s="276"/>
      <c r="AB446" s="276"/>
      <c r="AC446" s="276"/>
      <c r="AD446" s="278" t="str">
        <f t="shared" si="76"/>
        <v>#REF!</v>
      </c>
      <c r="AE446" s="278"/>
      <c r="AF446" s="278"/>
      <c r="AG446" s="278"/>
    </row>
    <row r="447" ht="15.0" customHeight="1">
      <c r="A447" s="257">
        <v>339.0</v>
      </c>
      <c r="B447" s="258" t="s">
        <v>8990</v>
      </c>
      <c r="C447" s="259" t="s">
        <v>8991</v>
      </c>
      <c r="D447" s="260" t="s">
        <v>6495</v>
      </c>
      <c r="E447" s="260" t="s">
        <v>6495</v>
      </c>
      <c r="F447" s="260" t="s">
        <v>6992</v>
      </c>
      <c r="G447" s="260" t="s">
        <v>8992</v>
      </c>
      <c r="H447" s="260" t="s">
        <v>1605</v>
      </c>
      <c r="I447" s="257" t="s">
        <v>6502</v>
      </c>
      <c r="J447" s="260">
        <v>16.0</v>
      </c>
      <c r="K447" s="260">
        <v>16.0</v>
      </c>
      <c r="L447" s="283">
        <f t="shared" si="1"/>
        <v>0</v>
      </c>
      <c r="M447" s="270">
        <v>512.0</v>
      </c>
      <c r="N447" s="270">
        <v>616.0</v>
      </c>
      <c r="O447" s="272" t="str">
        <f t="shared" si="3"/>
        <v>#REF!</v>
      </c>
      <c r="P447" s="260" t="s">
        <v>8993</v>
      </c>
      <c r="Q447" s="257" t="s">
        <v>6535</v>
      </c>
      <c r="R447" s="260" t="s">
        <v>358</v>
      </c>
      <c r="S447" s="275" t="s">
        <v>8719</v>
      </c>
      <c r="T447" s="260" t="s">
        <v>6668</v>
      </c>
      <c r="U447" s="276"/>
      <c r="V447" s="276" t="str">
        <f t="shared" si="4"/>
        <v>#REF!</v>
      </c>
      <c r="W447" s="277" t="s">
        <v>6611</v>
      </c>
      <c r="X447" s="276"/>
      <c r="Y447" s="285" t="s">
        <v>6612</v>
      </c>
      <c r="Z447" s="276"/>
      <c r="AA447" s="276"/>
      <c r="AB447" s="276"/>
      <c r="AC447" s="276"/>
      <c r="AD447" s="278" t="str">
        <f t="shared" si="76"/>
        <v>#REF!</v>
      </c>
      <c r="AE447" s="278"/>
      <c r="AF447" s="278"/>
      <c r="AG447" s="278"/>
    </row>
    <row r="448" ht="15.0" customHeight="1">
      <c r="A448" s="257">
        <v>388.0</v>
      </c>
      <c r="B448" s="258" t="s">
        <v>8995</v>
      </c>
      <c r="C448" s="259" t="s">
        <v>8996</v>
      </c>
      <c r="D448" s="257" t="s">
        <v>6569</v>
      </c>
      <c r="E448" s="260" t="s">
        <v>577</v>
      </c>
      <c r="F448" s="260" t="s">
        <v>6992</v>
      </c>
      <c r="G448" s="260" t="s">
        <v>8997</v>
      </c>
      <c r="H448" s="260" t="s">
        <v>1605</v>
      </c>
      <c r="I448" s="260" t="s">
        <v>6605</v>
      </c>
      <c r="J448" s="260">
        <v>16.0</v>
      </c>
      <c r="K448" s="260">
        <v>13.0</v>
      </c>
      <c r="L448" s="299">
        <f t="shared" si="1"/>
        <v>3</v>
      </c>
      <c r="M448" s="270">
        <v>512.0</v>
      </c>
      <c r="N448" s="272">
        <v>512.0</v>
      </c>
      <c r="O448" s="272" t="str">
        <f t="shared" si="3"/>
        <v>#REF!</v>
      </c>
      <c r="P448" s="260" t="s">
        <v>9001</v>
      </c>
      <c r="Q448" s="257" t="s">
        <v>6535</v>
      </c>
      <c r="R448" s="260" t="s">
        <v>358</v>
      </c>
      <c r="S448" s="275" t="s">
        <v>8073</v>
      </c>
      <c r="T448" s="260" t="s">
        <v>8238</v>
      </c>
      <c r="U448" s="276"/>
      <c r="V448" s="276" t="str">
        <f t="shared" si="4"/>
        <v>#REF!</v>
      </c>
      <c r="W448" s="277" t="s">
        <v>6611</v>
      </c>
      <c r="X448" s="276"/>
      <c r="Y448" s="285" t="s">
        <v>6612</v>
      </c>
      <c r="Z448" s="276"/>
      <c r="AA448" s="276"/>
      <c r="AB448" s="276"/>
      <c r="AC448" s="276"/>
      <c r="AD448" s="278" t="str">
        <f t="shared" si="76"/>
        <v>#REF!</v>
      </c>
      <c r="AE448" s="278"/>
      <c r="AF448" s="278"/>
      <c r="AG448" s="278"/>
    </row>
    <row r="449" ht="15.0" customHeight="1">
      <c r="A449" s="257">
        <v>402.0</v>
      </c>
      <c r="B449" s="258" t="s">
        <v>9004</v>
      </c>
      <c r="C449" s="259" t="s">
        <v>2911</v>
      </c>
      <c r="D449" s="260" t="s">
        <v>6895</v>
      </c>
      <c r="E449" s="260" t="s">
        <v>6896</v>
      </c>
      <c r="F449" s="260" t="s">
        <v>6992</v>
      </c>
      <c r="G449" s="260" t="s">
        <v>4380</v>
      </c>
      <c r="H449" s="260" t="s">
        <v>1605</v>
      </c>
      <c r="I449" s="260" t="s">
        <v>6502</v>
      </c>
      <c r="J449" s="260">
        <v>16.0</v>
      </c>
      <c r="K449" s="260">
        <v>15.0</v>
      </c>
      <c r="L449" s="288">
        <f t="shared" si="1"/>
        <v>1</v>
      </c>
      <c r="M449" s="270">
        <v>512.0</v>
      </c>
      <c r="N449" s="270" t="str">
        <f>IFERROR(__xludf.DUMMYFUNCTION("IMPORTRANGE(""https://docs.google.com/spreadsheets/d/1Y5wVcQmoZrb4xD0Mx4i378E6T98EGxF9rgzWmzz2IKU/edit?usp=sharing"",""PIVOT HP HC!$B83:C83"")"),"#REF!")</f>
        <v>#REF!</v>
      </c>
      <c r="O449" s="272" t="str">
        <f t="shared" si="3"/>
        <v>#REF!</v>
      </c>
      <c r="P449" s="260" t="s">
        <v>9008</v>
      </c>
      <c r="Q449" s="257" t="s">
        <v>6535</v>
      </c>
      <c r="R449" s="260" t="s">
        <v>358</v>
      </c>
      <c r="S449" s="275" t="s">
        <v>6899</v>
      </c>
      <c r="T449" s="260" t="s">
        <v>8536</v>
      </c>
      <c r="U449" s="276"/>
      <c r="V449" s="276" t="str">
        <f t="shared" si="4"/>
        <v>#REF!</v>
      </c>
      <c r="W449" s="277" t="s">
        <v>6611</v>
      </c>
      <c r="X449" s="276"/>
      <c r="Y449" s="285" t="s">
        <v>6612</v>
      </c>
      <c r="Z449" s="276"/>
      <c r="AA449" s="276"/>
      <c r="AB449" s="276"/>
      <c r="AC449" s="276"/>
      <c r="AD449" s="278" t="str">
        <f t="shared" si="76"/>
        <v>#REF!</v>
      </c>
      <c r="AE449" s="282"/>
      <c r="AF449" s="282"/>
      <c r="AG449" s="282"/>
    </row>
    <row r="450" ht="15.0" customHeight="1">
      <c r="A450" s="257">
        <v>374.0</v>
      </c>
      <c r="B450" s="258" t="s">
        <v>9011</v>
      </c>
      <c r="C450" s="259" t="s">
        <v>2809</v>
      </c>
      <c r="D450" s="257" t="s">
        <v>6569</v>
      </c>
      <c r="E450" s="260" t="s">
        <v>6570</v>
      </c>
      <c r="F450" s="257" t="s">
        <v>6709</v>
      </c>
      <c r="G450" s="260" t="s">
        <v>9013</v>
      </c>
      <c r="H450" s="260" t="s">
        <v>1605</v>
      </c>
      <c r="I450" s="260" t="s">
        <v>6605</v>
      </c>
      <c r="J450" s="260">
        <v>16.0</v>
      </c>
      <c r="K450" s="276"/>
      <c r="L450" s="320">
        <f t="shared" si="1"/>
        <v>16</v>
      </c>
      <c r="M450" s="270">
        <v>512.0</v>
      </c>
      <c r="N450" s="272">
        <v>96.0</v>
      </c>
      <c r="O450" s="272" t="str">
        <f t="shared" si="3"/>
        <v>#REF!</v>
      </c>
      <c r="P450" s="260" t="s">
        <v>9015</v>
      </c>
      <c r="Q450" s="257" t="s">
        <v>6535</v>
      </c>
      <c r="R450" s="260" t="s">
        <v>440</v>
      </c>
      <c r="S450" s="275" t="s">
        <v>6834</v>
      </c>
      <c r="T450" s="260" t="s">
        <v>6835</v>
      </c>
      <c r="U450" s="276"/>
      <c r="V450" s="276" t="str">
        <f t="shared" si="4"/>
        <v>#REF!</v>
      </c>
      <c r="W450" s="277" t="s">
        <v>6611</v>
      </c>
      <c r="X450" s="276"/>
      <c r="Y450" s="285" t="s">
        <v>6683</v>
      </c>
      <c r="Z450" s="277" t="s">
        <v>6780</v>
      </c>
      <c r="AA450" s="302">
        <v>46059.0</v>
      </c>
      <c r="AB450" s="277" t="s">
        <v>6781</v>
      </c>
      <c r="AC450" s="297" t="s">
        <v>6782</v>
      </c>
      <c r="AD450" s="294" t="s">
        <v>6783</v>
      </c>
      <c r="AE450" s="282"/>
      <c r="AF450" s="282"/>
      <c r="AG450" s="282"/>
    </row>
    <row r="451" ht="15.0" customHeight="1">
      <c r="A451" s="257">
        <v>699.0</v>
      </c>
      <c r="B451" s="258" t="s">
        <v>9017</v>
      </c>
      <c r="C451" s="259" t="s">
        <v>2310</v>
      </c>
      <c r="D451" s="260" t="s">
        <v>6569</v>
      </c>
      <c r="E451" s="260" t="s">
        <v>6704</v>
      </c>
      <c r="F451" s="260" t="s">
        <v>7668</v>
      </c>
      <c r="G451" s="260" t="s">
        <v>9018</v>
      </c>
      <c r="H451" s="260" t="s">
        <v>1605</v>
      </c>
      <c r="I451" s="260" t="s">
        <v>6605</v>
      </c>
      <c r="J451" s="260">
        <v>16.0</v>
      </c>
      <c r="K451" s="260">
        <v>12.0</v>
      </c>
      <c r="L451" s="330">
        <f t="shared" si="1"/>
        <v>4</v>
      </c>
      <c r="M451" s="270">
        <v>512.0</v>
      </c>
      <c r="N451" s="270">
        <v>512.0</v>
      </c>
      <c r="O451" s="272" t="str">
        <f t="shared" si="3"/>
        <v>#REF!</v>
      </c>
      <c r="P451" s="260" t="s">
        <v>9019</v>
      </c>
      <c r="Q451" s="257" t="s">
        <v>6535</v>
      </c>
      <c r="R451" s="260" t="s">
        <v>358</v>
      </c>
      <c r="S451" s="275" t="s">
        <v>6722</v>
      </c>
      <c r="T451" s="260" t="s">
        <v>8422</v>
      </c>
      <c r="U451" s="276"/>
      <c r="V451" s="276" t="str">
        <f t="shared" si="4"/>
        <v>#REF!</v>
      </c>
      <c r="W451" s="277" t="s">
        <v>6611</v>
      </c>
      <c r="X451" s="276"/>
      <c r="Y451" s="285" t="s">
        <v>6612</v>
      </c>
      <c r="Z451" s="276"/>
      <c r="AA451" s="276"/>
      <c r="AB451" s="276"/>
      <c r="AC451" s="276"/>
      <c r="AD451" s="278" t="str">
        <f t="shared" ref="AD451:AD474" si="77">VLOOKUP(B451,'Summary Improvement PM FOC'!BA:BF,6,0)</f>
        <v>#REF!</v>
      </c>
      <c r="AE451" s="278"/>
      <c r="AF451" s="278"/>
      <c r="AG451" s="278"/>
    </row>
    <row r="452" ht="15.0" customHeight="1">
      <c r="A452" s="257">
        <v>399.0</v>
      </c>
      <c r="B452" s="258" t="s">
        <v>9020</v>
      </c>
      <c r="C452" s="259" t="s">
        <v>2550</v>
      </c>
      <c r="D452" s="260" t="s">
        <v>6495</v>
      </c>
      <c r="E452" s="260" t="s">
        <v>6636</v>
      </c>
      <c r="F452" s="260" t="s">
        <v>6992</v>
      </c>
      <c r="G452" s="260" t="s">
        <v>9021</v>
      </c>
      <c r="H452" s="260" t="s">
        <v>1605</v>
      </c>
      <c r="I452" s="257" t="s">
        <v>6502</v>
      </c>
      <c r="J452" s="260">
        <v>16.0</v>
      </c>
      <c r="K452" s="260">
        <v>14.0</v>
      </c>
      <c r="L452" s="289">
        <f t="shared" si="1"/>
        <v>2</v>
      </c>
      <c r="M452" s="270">
        <v>512.0</v>
      </c>
      <c r="N452" s="270">
        <v>512.0</v>
      </c>
      <c r="O452" s="272" t="str">
        <f t="shared" si="3"/>
        <v>#REF!</v>
      </c>
      <c r="P452" s="260" t="s">
        <v>9022</v>
      </c>
      <c r="Q452" s="257" t="s">
        <v>6535</v>
      </c>
      <c r="R452" s="260" t="s">
        <v>358</v>
      </c>
      <c r="S452" s="275" t="s">
        <v>7568</v>
      </c>
      <c r="T452" s="260" t="s">
        <v>6668</v>
      </c>
      <c r="U452" s="276"/>
      <c r="V452" s="276" t="str">
        <f t="shared" si="4"/>
        <v>#REF!</v>
      </c>
      <c r="W452" s="277"/>
      <c r="X452" s="276"/>
      <c r="Y452" s="285"/>
      <c r="Z452" s="276"/>
      <c r="AA452" s="276"/>
      <c r="AB452" s="276"/>
      <c r="AC452" s="276"/>
      <c r="AD452" s="278" t="str">
        <f t="shared" si="77"/>
        <v>#REF!</v>
      </c>
      <c r="AE452" s="278"/>
      <c r="AF452" s="278"/>
      <c r="AG452" s="278"/>
    </row>
    <row r="453" ht="15.0" customHeight="1">
      <c r="A453" s="257">
        <v>550.0</v>
      </c>
      <c r="B453" s="286" t="s">
        <v>9023</v>
      </c>
      <c r="C453" s="259" t="s">
        <v>9024</v>
      </c>
      <c r="D453" s="260" t="s">
        <v>6614</v>
      </c>
      <c r="E453" s="260" t="s">
        <v>6614</v>
      </c>
      <c r="F453" s="260" t="s">
        <v>6992</v>
      </c>
      <c r="G453" s="311" t="s">
        <v>9025</v>
      </c>
      <c r="H453" s="260" t="s">
        <v>1605</v>
      </c>
      <c r="I453" s="260" t="s">
        <v>6502</v>
      </c>
      <c r="J453" s="260">
        <v>16.0</v>
      </c>
      <c r="K453" s="260">
        <v>14.0</v>
      </c>
      <c r="L453" s="289">
        <f t="shared" si="1"/>
        <v>2</v>
      </c>
      <c r="M453" s="270">
        <v>512.0</v>
      </c>
      <c r="N453" s="287">
        <f>IFERROR(__xludf.DUMMYFUNCTION("vlookup(B453,IMPORTRANGE(""https://docs.google.com/spreadsheets/d/1bZVByh9r_TcDUVJKUPs-pmPVUS3tjRZJULNBLGlUjAE/edit#gid=320297363"",""DATA HC OLT!A2:c300""),2,0)"),512.0)</f>
        <v>512</v>
      </c>
      <c r="O453" s="272" t="str">
        <f t="shared" si="3"/>
        <v>#REF!</v>
      </c>
      <c r="P453" s="311" t="s">
        <v>9026</v>
      </c>
      <c r="Q453" s="257" t="s">
        <v>6535</v>
      </c>
      <c r="R453" s="260" t="s">
        <v>358</v>
      </c>
      <c r="S453" s="316" t="s">
        <v>8850</v>
      </c>
      <c r="T453" s="311" t="s">
        <v>7675</v>
      </c>
      <c r="U453" s="260" t="s">
        <v>6236</v>
      </c>
      <c r="V453" s="276" t="str">
        <f t="shared" si="4"/>
        <v>#REF!</v>
      </c>
      <c r="W453" s="277"/>
      <c r="X453" s="260"/>
      <c r="Y453" s="285"/>
      <c r="Z453" s="260"/>
      <c r="AA453" s="260"/>
      <c r="AB453" s="276"/>
      <c r="AC453" s="260"/>
      <c r="AD453" s="278" t="str">
        <f t="shared" si="77"/>
        <v>#REF!</v>
      </c>
      <c r="AE453" s="278"/>
      <c r="AF453" s="278"/>
      <c r="AG453" s="278"/>
    </row>
    <row r="454" ht="15.0" customHeight="1">
      <c r="A454" s="257">
        <v>749.0</v>
      </c>
      <c r="B454" s="258" t="s">
        <v>9027</v>
      </c>
      <c r="C454" s="259" t="s">
        <v>9028</v>
      </c>
      <c r="D454" s="260" t="s">
        <v>6614</v>
      </c>
      <c r="E454" s="260" t="s">
        <v>6614</v>
      </c>
      <c r="F454" s="260" t="s">
        <v>7668</v>
      </c>
      <c r="G454" s="260" t="s">
        <v>9029</v>
      </c>
      <c r="H454" s="260" t="s">
        <v>1605</v>
      </c>
      <c r="I454" s="260" t="s">
        <v>6502</v>
      </c>
      <c r="J454" s="260">
        <v>16.0</v>
      </c>
      <c r="K454" s="260">
        <v>12.0</v>
      </c>
      <c r="L454" s="330">
        <f t="shared" si="1"/>
        <v>4</v>
      </c>
      <c r="M454" s="270">
        <v>512.0</v>
      </c>
      <c r="N454" s="287">
        <f>IFERROR(__xludf.DUMMYFUNCTION("vlookup(B454,IMPORTRANGE(""https://docs.google.com/spreadsheets/d/1bZVByh9r_TcDUVJKUPs-pmPVUS3tjRZJULNBLGlUjAE/edit#gid=320297363"",""DATA HC OLT!A2:c300""),2,0)"),512.0)</f>
        <v>512</v>
      </c>
      <c r="O454" s="272" t="str">
        <f t="shared" si="3"/>
        <v>#REF!</v>
      </c>
      <c r="P454" s="260" t="s">
        <v>9030</v>
      </c>
      <c r="Q454" s="257" t="s">
        <v>6535</v>
      </c>
      <c r="R454" s="260" t="s">
        <v>440</v>
      </c>
      <c r="S454" s="275" t="s">
        <v>7043</v>
      </c>
      <c r="T454" s="260" t="s">
        <v>6885</v>
      </c>
      <c r="U454" s="260" t="s">
        <v>6236</v>
      </c>
      <c r="V454" s="276" t="str">
        <f t="shared" si="4"/>
        <v>#REF!</v>
      </c>
      <c r="W454" s="277"/>
      <c r="X454" s="260"/>
      <c r="Y454" s="285"/>
      <c r="Z454" s="260"/>
      <c r="AA454" s="260"/>
      <c r="AB454" s="276"/>
      <c r="AC454" s="260"/>
      <c r="AD454" s="278" t="str">
        <f t="shared" si="77"/>
        <v>#REF!</v>
      </c>
      <c r="AE454" s="278"/>
      <c r="AF454" s="278"/>
      <c r="AG454" s="278"/>
    </row>
    <row r="455" ht="15.0" customHeight="1">
      <c r="A455" s="257">
        <v>517.0</v>
      </c>
      <c r="B455" s="310" t="s">
        <v>9031</v>
      </c>
      <c r="C455" s="317" t="s">
        <v>9032</v>
      </c>
      <c r="D455" s="260" t="s">
        <v>6495</v>
      </c>
      <c r="E455" s="260" t="s">
        <v>6862</v>
      </c>
      <c r="F455" s="260" t="s">
        <v>6992</v>
      </c>
      <c r="G455" s="260" t="s">
        <v>5674</v>
      </c>
      <c r="H455" s="260" t="s">
        <v>1605</v>
      </c>
      <c r="I455" s="257" t="s">
        <v>6502</v>
      </c>
      <c r="J455" s="260">
        <v>16.0</v>
      </c>
      <c r="K455" s="260">
        <v>12.0</v>
      </c>
      <c r="L455" s="330">
        <f t="shared" si="1"/>
        <v>4</v>
      </c>
      <c r="M455" s="270">
        <v>512.0</v>
      </c>
      <c r="N455" s="270">
        <v>512.0</v>
      </c>
      <c r="O455" s="272" t="str">
        <f t="shared" si="3"/>
        <v>#REF!</v>
      </c>
      <c r="P455" s="260" t="s">
        <v>9033</v>
      </c>
      <c r="Q455" s="257" t="s">
        <v>6535</v>
      </c>
      <c r="R455" s="260" t="s">
        <v>358</v>
      </c>
      <c r="S455" s="275" t="s">
        <v>8888</v>
      </c>
      <c r="T455" s="260" t="s">
        <v>6831</v>
      </c>
      <c r="U455" s="276"/>
      <c r="V455" s="276" t="str">
        <f t="shared" si="4"/>
        <v>#REF!</v>
      </c>
      <c r="W455" s="277"/>
      <c r="X455" s="276"/>
      <c r="Y455" s="276"/>
      <c r="Z455" s="276"/>
      <c r="AA455" s="276"/>
      <c r="AB455" s="276"/>
      <c r="AC455" s="276"/>
      <c r="AD455" s="278" t="str">
        <f t="shared" si="77"/>
        <v>#REF!</v>
      </c>
      <c r="AE455" s="278"/>
      <c r="AF455" s="278"/>
      <c r="AG455" s="278"/>
    </row>
    <row r="456" ht="15.0" customHeight="1">
      <c r="A456" s="257">
        <v>737.0</v>
      </c>
      <c r="B456" s="258" t="s">
        <v>9034</v>
      </c>
      <c r="C456" s="259" t="s">
        <v>2482</v>
      </c>
      <c r="D456" s="260" t="s">
        <v>6569</v>
      </c>
      <c r="E456" s="260" t="s">
        <v>6602</v>
      </c>
      <c r="F456" s="260" t="s">
        <v>7668</v>
      </c>
      <c r="G456" s="260" t="s">
        <v>9035</v>
      </c>
      <c r="H456" s="260" t="s">
        <v>1605</v>
      </c>
      <c r="I456" s="260" t="s">
        <v>6605</v>
      </c>
      <c r="J456" s="260">
        <v>16.0</v>
      </c>
      <c r="K456" s="260">
        <v>12.0</v>
      </c>
      <c r="L456" s="330">
        <f t="shared" si="1"/>
        <v>4</v>
      </c>
      <c r="M456" s="270">
        <v>512.0</v>
      </c>
      <c r="N456" s="270">
        <v>512.0</v>
      </c>
      <c r="O456" s="272" t="str">
        <f t="shared" si="3"/>
        <v>#REF!</v>
      </c>
      <c r="P456" s="260" t="s">
        <v>9036</v>
      </c>
      <c r="Q456" s="257" t="s">
        <v>6535</v>
      </c>
      <c r="R456" s="260" t="s">
        <v>358</v>
      </c>
      <c r="S456" s="275" t="s">
        <v>9037</v>
      </c>
      <c r="T456" s="260" t="s">
        <v>8033</v>
      </c>
      <c r="U456" s="276"/>
      <c r="V456" s="276" t="str">
        <f t="shared" si="4"/>
        <v>#REF!</v>
      </c>
      <c r="W456" s="277"/>
      <c r="X456" s="276"/>
      <c r="Y456" s="276"/>
      <c r="Z456" s="276"/>
      <c r="AA456" s="276"/>
      <c r="AB456" s="276"/>
      <c r="AC456" s="276"/>
      <c r="AD456" s="278" t="str">
        <f t="shared" si="77"/>
        <v>#REF!</v>
      </c>
      <c r="AE456" s="278"/>
      <c r="AF456" s="278"/>
      <c r="AG456" s="278"/>
    </row>
    <row r="457" ht="15.0" customHeight="1">
      <c r="A457" s="257">
        <v>690.0</v>
      </c>
      <c r="B457" s="286" t="s">
        <v>9038</v>
      </c>
      <c r="C457" s="259" t="s">
        <v>9039</v>
      </c>
      <c r="D457" s="260" t="s">
        <v>6614</v>
      </c>
      <c r="E457" s="260" t="s">
        <v>6614</v>
      </c>
      <c r="F457" s="260" t="s">
        <v>7668</v>
      </c>
      <c r="G457" s="260" t="s">
        <v>3371</v>
      </c>
      <c r="H457" s="260" t="s">
        <v>1605</v>
      </c>
      <c r="I457" s="260" t="s">
        <v>6502</v>
      </c>
      <c r="J457" s="260">
        <v>16.0</v>
      </c>
      <c r="K457" s="260">
        <v>11.0</v>
      </c>
      <c r="L457" s="350">
        <f t="shared" si="1"/>
        <v>5</v>
      </c>
      <c r="M457" s="270">
        <v>512.0</v>
      </c>
      <c r="N457" s="287">
        <f>IFERROR(__xludf.DUMMYFUNCTION("vlookup(B457,IMPORTRANGE(""https://docs.google.com/spreadsheets/d/1bZVByh9r_TcDUVJKUPs-pmPVUS3tjRZJULNBLGlUjAE/edit#gid=320297363"",""DATA HC OLT!A2:c300""),2,0)"),512.0)</f>
        <v>512</v>
      </c>
      <c r="O457" s="272" t="str">
        <f t="shared" si="3"/>
        <v>#REF!</v>
      </c>
      <c r="P457" s="260" t="s">
        <v>9040</v>
      </c>
      <c r="Q457" s="257" t="s">
        <v>6535</v>
      </c>
      <c r="R457" s="260" t="s">
        <v>440</v>
      </c>
      <c r="S457" s="275" t="s">
        <v>9041</v>
      </c>
      <c r="T457" s="260" t="s">
        <v>8299</v>
      </c>
      <c r="U457" s="260" t="s">
        <v>6236</v>
      </c>
      <c r="V457" s="276" t="str">
        <f t="shared" si="4"/>
        <v>#REF!</v>
      </c>
      <c r="W457" s="277"/>
      <c r="X457" s="260"/>
      <c r="Y457" s="260"/>
      <c r="Z457" s="260"/>
      <c r="AA457" s="260"/>
      <c r="AB457" s="276"/>
      <c r="AC457" s="260"/>
      <c r="AD457" s="278" t="str">
        <f t="shared" si="77"/>
        <v>#REF!</v>
      </c>
      <c r="AE457" s="278"/>
      <c r="AF457" s="278"/>
      <c r="AG457" s="278"/>
    </row>
    <row r="458" ht="15.0" customHeight="1">
      <c r="A458" s="257">
        <v>307.0</v>
      </c>
      <c r="B458" s="258" t="s">
        <v>9042</v>
      </c>
      <c r="C458" s="259" t="s">
        <v>9043</v>
      </c>
      <c r="D458" s="260" t="s">
        <v>6495</v>
      </c>
      <c r="E458" s="260" t="s">
        <v>6636</v>
      </c>
      <c r="F458" s="260" t="s">
        <v>6709</v>
      </c>
      <c r="G458" s="260" t="s">
        <v>9044</v>
      </c>
      <c r="H458" s="260" t="s">
        <v>1605</v>
      </c>
      <c r="I458" s="257" t="s">
        <v>6502</v>
      </c>
      <c r="J458" s="260">
        <v>16.0</v>
      </c>
      <c r="K458" s="260">
        <v>16.0</v>
      </c>
      <c r="L458" s="283">
        <f t="shared" si="1"/>
        <v>0</v>
      </c>
      <c r="M458" s="270">
        <v>512.0</v>
      </c>
      <c r="N458" s="272">
        <v>480.0</v>
      </c>
      <c r="O458" s="272" t="str">
        <f t="shared" si="3"/>
        <v>#REF!</v>
      </c>
      <c r="P458" s="260" t="s">
        <v>9045</v>
      </c>
      <c r="Q458" s="257" t="s">
        <v>6578</v>
      </c>
      <c r="R458" s="260" t="s">
        <v>179</v>
      </c>
      <c r="S458" s="275" t="s">
        <v>9046</v>
      </c>
      <c r="T458" s="260" t="s">
        <v>6627</v>
      </c>
      <c r="U458" s="276"/>
      <c r="V458" s="276" t="str">
        <f t="shared" si="4"/>
        <v>#REF!</v>
      </c>
      <c r="W458" s="277"/>
      <c r="X458" s="276"/>
      <c r="Y458" s="276"/>
      <c r="Z458" s="276"/>
      <c r="AA458" s="276"/>
      <c r="AB458" s="276"/>
      <c r="AC458" s="276"/>
      <c r="AD458" s="278" t="str">
        <f t="shared" si="77"/>
        <v>#REF!</v>
      </c>
      <c r="AE458" s="278"/>
      <c r="AF458" s="278"/>
      <c r="AG458" s="278"/>
    </row>
    <row r="459" ht="15.0" customHeight="1">
      <c r="A459" s="257">
        <v>291.0</v>
      </c>
      <c r="B459" s="286" t="s">
        <v>9047</v>
      </c>
      <c r="C459" s="295" t="s">
        <v>679</v>
      </c>
      <c r="D459" s="304" t="s">
        <v>6895</v>
      </c>
      <c r="E459" s="260" t="s">
        <v>7449</v>
      </c>
      <c r="F459" s="260" t="s">
        <v>6709</v>
      </c>
      <c r="G459" s="304" t="s">
        <v>9048</v>
      </c>
      <c r="H459" s="304" t="s">
        <v>1605</v>
      </c>
      <c r="I459" s="260" t="s">
        <v>6502</v>
      </c>
      <c r="J459" s="304">
        <v>16.0</v>
      </c>
      <c r="K459" s="304">
        <v>8.0</v>
      </c>
      <c r="L459" s="314">
        <f t="shared" si="1"/>
        <v>8</v>
      </c>
      <c r="M459" s="270">
        <v>512.0</v>
      </c>
      <c r="N459" s="272" t="str">
        <f>IFERROR(__xludf.DUMMYFUNCTION("IMPORTRANGE(""https://docs.google.com/spreadsheets/d/1Y5wVcQmoZrb4xD0Mx4i378E6T98EGxF9rgzWmzz2IKU/edit?usp=sharing"",""PIVOT HP HC!$B49:C49"")"),"#REF!")</f>
        <v>#REF!</v>
      </c>
      <c r="O459" s="272" t="str">
        <f t="shared" si="3"/>
        <v>#REF!</v>
      </c>
      <c r="P459" s="304" t="s">
        <v>9049</v>
      </c>
      <c r="Q459" s="257" t="s">
        <v>6745</v>
      </c>
      <c r="R459" s="260" t="s">
        <v>179</v>
      </c>
      <c r="S459" s="305" t="s">
        <v>7461</v>
      </c>
      <c r="T459" s="304" t="s">
        <v>9050</v>
      </c>
      <c r="U459" s="306"/>
      <c r="V459" s="276" t="str">
        <f t="shared" si="4"/>
        <v>#REF!</v>
      </c>
      <c r="W459" s="277"/>
      <c r="X459" s="306"/>
      <c r="Y459" s="306"/>
      <c r="Z459" s="306"/>
      <c r="AA459" s="306"/>
      <c r="AB459" s="276"/>
      <c r="AC459" s="306"/>
      <c r="AD459" s="278" t="str">
        <f t="shared" si="77"/>
        <v>#REF!</v>
      </c>
      <c r="AE459" s="278"/>
      <c r="AF459" s="278"/>
      <c r="AG459" s="278"/>
    </row>
    <row r="460" ht="15.0" customHeight="1">
      <c r="A460" s="257">
        <v>318.0</v>
      </c>
      <c r="B460" s="258" t="s">
        <v>9051</v>
      </c>
      <c r="C460" s="259" t="s">
        <v>2585</v>
      </c>
      <c r="D460" s="260" t="s">
        <v>6495</v>
      </c>
      <c r="E460" s="260" t="s">
        <v>6862</v>
      </c>
      <c r="F460" s="260" t="s">
        <v>6992</v>
      </c>
      <c r="G460" s="311" t="s">
        <v>9052</v>
      </c>
      <c r="H460" s="260" t="s">
        <v>1605</v>
      </c>
      <c r="I460" s="257" t="s">
        <v>6502</v>
      </c>
      <c r="J460" s="260">
        <v>16.0</v>
      </c>
      <c r="K460" s="260">
        <v>16.0</v>
      </c>
      <c r="L460" s="283">
        <f t="shared" si="1"/>
        <v>0</v>
      </c>
      <c r="M460" s="270">
        <v>512.0</v>
      </c>
      <c r="N460" s="270">
        <v>640.0</v>
      </c>
      <c r="O460" s="272" t="str">
        <f t="shared" si="3"/>
        <v>#REF!</v>
      </c>
      <c r="P460" s="260" t="s">
        <v>9053</v>
      </c>
      <c r="Q460" s="257" t="s">
        <v>6535</v>
      </c>
      <c r="R460" s="260" t="s">
        <v>358</v>
      </c>
      <c r="S460" s="275" t="s">
        <v>9054</v>
      </c>
      <c r="T460" s="260" t="s">
        <v>6675</v>
      </c>
      <c r="U460" s="276"/>
      <c r="V460" s="276" t="str">
        <f t="shared" si="4"/>
        <v>#REF!</v>
      </c>
      <c r="W460" s="277"/>
      <c r="X460" s="276"/>
      <c r="Y460" s="276"/>
      <c r="Z460" s="276"/>
      <c r="AA460" s="276"/>
      <c r="AB460" s="276"/>
      <c r="AC460" s="276"/>
      <c r="AD460" s="278" t="str">
        <f t="shared" si="77"/>
        <v>#REF!</v>
      </c>
      <c r="AE460" s="278"/>
      <c r="AF460" s="278"/>
      <c r="AG460" s="278"/>
    </row>
    <row r="461" ht="15.0" customHeight="1">
      <c r="A461" s="257">
        <v>344.0</v>
      </c>
      <c r="B461" s="258" t="s">
        <v>9055</v>
      </c>
      <c r="C461" s="259" t="s">
        <v>2974</v>
      </c>
      <c r="D461" s="260" t="s">
        <v>6895</v>
      </c>
      <c r="E461" s="260" t="s">
        <v>6896</v>
      </c>
      <c r="F461" s="257" t="s">
        <v>6497</v>
      </c>
      <c r="G461" s="260" t="s">
        <v>9056</v>
      </c>
      <c r="H461" s="260" t="s">
        <v>6644</v>
      </c>
      <c r="I461" s="260" t="s">
        <v>6605</v>
      </c>
      <c r="J461" s="260">
        <v>8.0</v>
      </c>
      <c r="K461" s="260">
        <v>8.0</v>
      </c>
      <c r="L461" s="283">
        <f t="shared" si="1"/>
        <v>0</v>
      </c>
      <c r="M461" s="270">
        <v>256.0</v>
      </c>
      <c r="N461" s="270" t="str">
        <f>IFERROR(__xludf.DUMMYFUNCTION("IMPORTRANGE(""https://docs.google.com/spreadsheets/d/1Y5wVcQmoZrb4xD0Mx4i378E6T98EGxF9rgzWmzz2IKU/edit?usp=sharing"",""PIVOT HP HC!$B3:C3"")"),"#REF!")</f>
        <v>#REF!</v>
      </c>
      <c r="O461" s="272" t="str">
        <f t="shared" si="3"/>
        <v>#REF!</v>
      </c>
      <c r="P461" s="260" t="s">
        <v>9057</v>
      </c>
      <c r="Q461" s="311" t="s">
        <v>6535</v>
      </c>
      <c r="R461" s="260" t="s">
        <v>2343</v>
      </c>
      <c r="S461" s="275" t="s">
        <v>8623</v>
      </c>
      <c r="T461" s="260" t="s">
        <v>6749</v>
      </c>
      <c r="U461" s="276"/>
      <c r="V461" s="276" t="str">
        <f t="shared" si="4"/>
        <v>#REF!</v>
      </c>
      <c r="W461" s="277"/>
      <c r="X461" s="276"/>
      <c r="Y461" s="276"/>
      <c r="Z461" s="276"/>
      <c r="AA461" s="276"/>
      <c r="AB461" s="276"/>
      <c r="AC461" s="276"/>
      <c r="AD461" s="278" t="str">
        <f t="shared" si="77"/>
        <v>#REF!</v>
      </c>
      <c r="AE461" s="282"/>
      <c r="AF461" s="282"/>
      <c r="AG461" s="282"/>
    </row>
    <row r="462" ht="15.0" customHeight="1">
      <c r="A462" s="257">
        <v>595.0</v>
      </c>
      <c r="B462" s="286" t="s">
        <v>9058</v>
      </c>
      <c r="C462" s="259" t="s">
        <v>9059</v>
      </c>
      <c r="D462" s="260" t="s">
        <v>6614</v>
      </c>
      <c r="E462" s="257" t="s">
        <v>6614</v>
      </c>
      <c r="F462" s="260" t="s">
        <v>7668</v>
      </c>
      <c r="G462" s="260" t="s">
        <v>9060</v>
      </c>
      <c r="H462" s="260" t="s">
        <v>1605</v>
      </c>
      <c r="I462" s="260" t="s">
        <v>6502</v>
      </c>
      <c r="J462" s="260">
        <v>16.0</v>
      </c>
      <c r="K462" s="260">
        <v>12.0</v>
      </c>
      <c r="L462" s="330">
        <f t="shared" si="1"/>
        <v>4</v>
      </c>
      <c r="M462" s="270">
        <v>512.0</v>
      </c>
      <c r="N462" s="287">
        <f>IFERROR(__xludf.DUMMYFUNCTION("vlookup(B462,IMPORTRANGE(""https://docs.google.com/spreadsheets/d/1bZVByh9r_TcDUVJKUPs-pmPVUS3tjRZJULNBLGlUjAE/edit#gid=320297363"",""DATA HC OLT!A2:c300""),2,0)"),512.0)</f>
        <v>512</v>
      </c>
      <c r="O462" s="272" t="str">
        <f t="shared" si="3"/>
        <v>#REF!</v>
      </c>
      <c r="P462" s="260" t="s">
        <v>9061</v>
      </c>
      <c r="Q462" s="257" t="s">
        <v>6535</v>
      </c>
      <c r="R462" s="260" t="s">
        <v>440</v>
      </c>
      <c r="S462" s="275" t="s">
        <v>6772</v>
      </c>
      <c r="T462" s="260" t="s">
        <v>6965</v>
      </c>
      <c r="U462" s="260" t="s">
        <v>6236</v>
      </c>
      <c r="V462" s="276" t="str">
        <f t="shared" si="4"/>
        <v>#REF!</v>
      </c>
      <c r="W462" s="277"/>
      <c r="X462" s="260"/>
      <c r="Y462" s="260"/>
      <c r="Z462" s="260"/>
      <c r="AA462" s="260"/>
      <c r="AB462" s="276"/>
      <c r="AC462" s="260"/>
      <c r="AD462" s="278" t="str">
        <f t="shared" si="77"/>
        <v>#REF!</v>
      </c>
      <c r="AE462" s="278"/>
      <c r="AF462" s="278"/>
      <c r="AG462" s="278"/>
    </row>
    <row r="463" ht="15.0" customHeight="1">
      <c r="A463" s="257">
        <v>435.0</v>
      </c>
      <c r="B463" s="310" t="s">
        <v>9062</v>
      </c>
      <c r="C463" s="317" t="s">
        <v>3883</v>
      </c>
      <c r="D463" s="260" t="s">
        <v>6895</v>
      </c>
      <c r="E463" s="260" t="s">
        <v>6895</v>
      </c>
      <c r="F463" s="260" t="s">
        <v>6992</v>
      </c>
      <c r="G463" s="260" t="s">
        <v>9063</v>
      </c>
      <c r="H463" s="260" t="s">
        <v>1605</v>
      </c>
      <c r="I463" s="260" t="s">
        <v>6502</v>
      </c>
      <c r="J463" s="260">
        <v>16.0</v>
      </c>
      <c r="K463" s="260">
        <v>0.0</v>
      </c>
      <c r="L463" s="320">
        <f t="shared" si="1"/>
        <v>16</v>
      </c>
      <c r="M463" s="270">
        <v>512.0</v>
      </c>
      <c r="N463" s="270" t="str">
        <f>IFERROR(__xludf.DUMMYFUNCTION("IMPORTRANGE(""https://docs.google.com/spreadsheets/d/1Y5wVcQmoZrb4xD0Mx4i378E6T98EGxF9rgzWmzz2IKU/edit?usp=sharing"",""PIVOT HP HC!$B36:C36"")"),"#REF!")</f>
        <v>#REF!</v>
      </c>
      <c r="O463" s="272" t="str">
        <f t="shared" si="3"/>
        <v>#REF!</v>
      </c>
      <c r="P463" s="260" t="s">
        <v>9064</v>
      </c>
      <c r="Q463" s="257" t="s">
        <v>6535</v>
      </c>
      <c r="R463" s="260" t="s">
        <v>358</v>
      </c>
      <c r="S463" s="275" t="s">
        <v>8692</v>
      </c>
      <c r="T463" s="260" t="s">
        <v>6627</v>
      </c>
      <c r="U463" s="276"/>
      <c r="V463" s="276" t="str">
        <f t="shared" si="4"/>
        <v>#REF!</v>
      </c>
      <c r="W463" s="277"/>
      <c r="X463" s="276"/>
      <c r="Y463" s="276"/>
      <c r="Z463" s="276"/>
      <c r="AA463" s="276"/>
      <c r="AB463" s="276"/>
      <c r="AC463" s="276"/>
      <c r="AD463" s="278" t="str">
        <f t="shared" si="77"/>
        <v>#REF!</v>
      </c>
      <c r="AE463" s="278"/>
      <c r="AF463" s="278"/>
      <c r="AG463" s="278"/>
    </row>
    <row r="464" ht="15.0" customHeight="1">
      <c r="A464" s="257">
        <v>564.0</v>
      </c>
      <c r="B464" s="286" t="s">
        <v>9065</v>
      </c>
      <c r="C464" s="259" t="s">
        <v>9066</v>
      </c>
      <c r="D464" s="260" t="s">
        <v>6614</v>
      </c>
      <c r="E464" s="260" t="s">
        <v>6614</v>
      </c>
      <c r="F464" s="260" t="s">
        <v>6992</v>
      </c>
      <c r="G464" s="311" t="s">
        <v>9067</v>
      </c>
      <c r="H464" s="260" t="s">
        <v>1605</v>
      </c>
      <c r="I464" s="260" t="s">
        <v>6502</v>
      </c>
      <c r="J464" s="260">
        <v>16.0</v>
      </c>
      <c r="K464" s="260">
        <v>11.0</v>
      </c>
      <c r="L464" s="350">
        <f t="shared" si="1"/>
        <v>5</v>
      </c>
      <c r="M464" s="270">
        <v>512.0</v>
      </c>
      <c r="N464" s="287">
        <f>IFERROR(__xludf.DUMMYFUNCTION("vlookup(B464,IMPORTRANGE(""https://docs.google.com/spreadsheets/d/1bZVByh9r_TcDUVJKUPs-pmPVUS3tjRZJULNBLGlUjAE/edit#gid=320297363"",""DATA HC OLT!A2:c300""),2,0)"),512.0)</f>
        <v>512</v>
      </c>
      <c r="O464" s="272" t="str">
        <f t="shared" si="3"/>
        <v>#REF!</v>
      </c>
      <c r="P464" s="311" t="s">
        <v>9068</v>
      </c>
      <c r="Q464" s="257" t="s">
        <v>6535</v>
      </c>
      <c r="R464" s="260" t="s">
        <v>358</v>
      </c>
      <c r="S464" s="316" t="s">
        <v>8850</v>
      </c>
      <c r="T464" s="311" t="s">
        <v>9069</v>
      </c>
      <c r="U464" s="260" t="s">
        <v>6236</v>
      </c>
      <c r="V464" s="276" t="str">
        <f t="shared" si="4"/>
        <v>#REF!</v>
      </c>
      <c r="W464" s="277"/>
      <c r="X464" s="260"/>
      <c r="Y464" s="260"/>
      <c r="Z464" s="260"/>
      <c r="AA464" s="260"/>
      <c r="AB464" s="276"/>
      <c r="AC464" s="260"/>
      <c r="AD464" s="278" t="str">
        <f t="shared" si="77"/>
        <v>#REF!</v>
      </c>
      <c r="AE464" s="278"/>
      <c r="AF464" s="278"/>
      <c r="AG464" s="278"/>
    </row>
    <row r="465" ht="15.0" customHeight="1">
      <c r="A465" s="257">
        <v>583.0</v>
      </c>
      <c r="B465" s="286" t="s">
        <v>3639</v>
      </c>
      <c r="C465" s="259" t="s">
        <v>9070</v>
      </c>
      <c r="D465" s="260" t="s">
        <v>6614</v>
      </c>
      <c r="E465" s="260" t="s">
        <v>6714</v>
      </c>
      <c r="F465" s="260" t="s">
        <v>6623</v>
      </c>
      <c r="G465" s="311" t="s">
        <v>9071</v>
      </c>
      <c r="H465" s="260" t="s">
        <v>1605</v>
      </c>
      <c r="I465" s="260" t="s">
        <v>6502</v>
      </c>
      <c r="J465" s="260">
        <v>16.0</v>
      </c>
      <c r="K465" s="260">
        <v>16.0</v>
      </c>
      <c r="L465" s="283">
        <f t="shared" si="1"/>
        <v>0</v>
      </c>
      <c r="M465" s="270">
        <v>512.0</v>
      </c>
      <c r="N465" s="287">
        <f>IFERROR(__xludf.DUMMYFUNCTION("vlookup(B465,IMPORTRANGE(""https://docs.google.com/spreadsheets/d/1bZVByh9r_TcDUVJKUPs-pmPVUS3tjRZJULNBLGlUjAE/edit#gid=320297363"",""DATA HC OLT!A2:c300""),2,0)"),528.0)</f>
        <v>528</v>
      </c>
      <c r="O465" s="272" t="str">
        <f t="shared" si="3"/>
        <v>#REF!</v>
      </c>
      <c r="P465" s="257" t="s">
        <v>9072</v>
      </c>
      <c r="Q465" s="257" t="s">
        <v>6535</v>
      </c>
      <c r="R465" s="260" t="s">
        <v>440</v>
      </c>
      <c r="S465" s="316" t="s">
        <v>6717</v>
      </c>
      <c r="T465" s="311" t="s">
        <v>6675</v>
      </c>
      <c r="U465" s="260" t="s">
        <v>6236</v>
      </c>
      <c r="V465" s="276" t="str">
        <f t="shared" si="4"/>
        <v>#REF!</v>
      </c>
      <c r="W465" s="277"/>
      <c r="X465" s="260"/>
      <c r="Y465" s="260"/>
      <c r="Z465" s="260"/>
      <c r="AA465" s="260"/>
      <c r="AB465" s="276"/>
      <c r="AC465" s="260"/>
      <c r="AD465" s="278" t="str">
        <f t="shared" si="77"/>
        <v>#REF!</v>
      </c>
      <c r="AE465" s="278"/>
      <c r="AF465" s="278"/>
      <c r="AG465" s="278"/>
    </row>
    <row r="466" ht="15.0" customHeight="1">
      <c r="A466" s="257">
        <v>512.0</v>
      </c>
      <c r="B466" s="310" t="s">
        <v>9073</v>
      </c>
      <c r="C466" s="317" t="s">
        <v>9074</v>
      </c>
      <c r="D466" s="260" t="s">
        <v>6495</v>
      </c>
      <c r="E466" s="260" t="s">
        <v>6678</v>
      </c>
      <c r="F466" s="260" t="s">
        <v>6497</v>
      </c>
      <c r="G466" s="260" t="s">
        <v>5537</v>
      </c>
      <c r="H466" s="260" t="s">
        <v>7122</v>
      </c>
      <c r="I466" s="260" t="s">
        <v>6605</v>
      </c>
      <c r="J466" s="260">
        <v>16.0</v>
      </c>
      <c r="K466" s="260">
        <v>14.0</v>
      </c>
      <c r="L466" s="289">
        <f t="shared" si="1"/>
        <v>2</v>
      </c>
      <c r="M466" s="284">
        <v>512.0</v>
      </c>
      <c r="N466" s="270">
        <v>400.0</v>
      </c>
      <c r="O466" s="272" t="str">
        <f t="shared" si="3"/>
        <v>#REF!</v>
      </c>
      <c r="P466" s="260" t="s">
        <v>9075</v>
      </c>
      <c r="Q466" s="257" t="s">
        <v>6535</v>
      </c>
      <c r="R466" s="260" t="s">
        <v>2343</v>
      </c>
      <c r="S466" s="275" t="s">
        <v>6681</v>
      </c>
      <c r="T466" s="260" t="s">
        <v>8569</v>
      </c>
      <c r="U466" s="276"/>
      <c r="V466" s="276" t="str">
        <f t="shared" si="4"/>
        <v>#REF!</v>
      </c>
      <c r="W466" s="277"/>
      <c r="X466" s="276"/>
      <c r="Y466" s="276"/>
      <c r="Z466" s="276"/>
      <c r="AA466" s="276"/>
      <c r="AB466" s="276"/>
      <c r="AC466" s="276"/>
      <c r="AD466" s="278" t="str">
        <f t="shared" si="77"/>
        <v>#REF!</v>
      </c>
      <c r="AE466" s="278"/>
      <c r="AF466" s="278"/>
      <c r="AG466" s="278"/>
    </row>
    <row r="467" ht="15.0" customHeight="1">
      <c r="A467" s="257">
        <v>452.0</v>
      </c>
      <c r="B467" s="310" t="s">
        <v>9076</v>
      </c>
      <c r="C467" s="317" t="s">
        <v>9077</v>
      </c>
      <c r="D467" s="260" t="s">
        <v>6495</v>
      </c>
      <c r="E467" s="260" t="s">
        <v>6636</v>
      </c>
      <c r="F467" s="260" t="s">
        <v>6992</v>
      </c>
      <c r="G467" s="260" t="s">
        <v>9078</v>
      </c>
      <c r="H467" s="260" t="s">
        <v>1605</v>
      </c>
      <c r="I467" s="257" t="s">
        <v>6502</v>
      </c>
      <c r="J467" s="260">
        <v>16.0</v>
      </c>
      <c r="K467" s="260">
        <v>13.0</v>
      </c>
      <c r="L467" s="299">
        <f t="shared" si="1"/>
        <v>3</v>
      </c>
      <c r="M467" s="270">
        <v>512.0</v>
      </c>
      <c r="N467" s="270">
        <v>512.0</v>
      </c>
      <c r="O467" s="272" t="str">
        <f t="shared" si="3"/>
        <v>#REF!</v>
      </c>
      <c r="P467" s="260" t="s">
        <v>9079</v>
      </c>
      <c r="Q467" s="257" t="s">
        <v>6535</v>
      </c>
      <c r="R467" s="260" t="s">
        <v>358</v>
      </c>
      <c r="S467" s="275" t="s">
        <v>8727</v>
      </c>
      <c r="T467" s="260" t="s">
        <v>6779</v>
      </c>
      <c r="U467" s="276"/>
      <c r="V467" s="276" t="str">
        <f t="shared" si="4"/>
        <v>#REF!</v>
      </c>
      <c r="W467" s="277"/>
      <c r="X467" s="276"/>
      <c r="Y467" s="276"/>
      <c r="Z467" s="276"/>
      <c r="AA467" s="276"/>
      <c r="AB467" s="276"/>
      <c r="AC467" s="276"/>
      <c r="AD467" s="278" t="str">
        <f t="shared" si="77"/>
        <v>#REF!</v>
      </c>
      <c r="AE467" s="278"/>
      <c r="AF467" s="278"/>
      <c r="AG467" s="278"/>
    </row>
    <row r="468" ht="15.0" customHeight="1">
      <c r="A468" s="257">
        <v>547.0</v>
      </c>
      <c r="B468" s="286" t="s">
        <v>9080</v>
      </c>
      <c r="C468" s="259" t="s">
        <v>9081</v>
      </c>
      <c r="D468" s="260" t="s">
        <v>6614</v>
      </c>
      <c r="E468" s="260" t="s">
        <v>6614</v>
      </c>
      <c r="F468" s="260" t="s">
        <v>6992</v>
      </c>
      <c r="G468" s="311" t="s">
        <v>9082</v>
      </c>
      <c r="H468" s="260" t="s">
        <v>1605</v>
      </c>
      <c r="I468" s="260" t="s">
        <v>6502</v>
      </c>
      <c r="J468" s="260">
        <v>16.0</v>
      </c>
      <c r="K468" s="260">
        <v>12.0</v>
      </c>
      <c r="L468" s="330">
        <f t="shared" si="1"/>
        <v>4</v>
      </c>
      <c r="M468" s="270">
        <v>512.0</v>
      </c>
      <c r="N468" s="287">
        <f>IFERROR(__xludf.DUMMYFUNCTION("vlookup(B468,IMPORTRANGE(""https://docs.google.com/spreadsheets/d/1bZVByh9r_TcDUVJKUPs-pmPVUS3tjRZJULNBLGlUjAE/edit#gid=320297363"",""DATA HC OLT!A2:c300""),2,0)"),512.0)</f>
        <v>512</v>
      </c>
      <c r="O468" s="272" t="str">
        <f t="shared" si="3"/>
        <v>#REF!</v>
      </c>
      <c r="P468" s="311" t="s">
        <v>9083</v>
      </c>
      <c r="Q468" s="257" t="s">
        <v>6535</v>
      </c>
      <c r="R468" s="260" t="s">
        <v>358</v>
      </c>
      <c r="S468" s="316" t="s">
        <v>8850</v>
      </c>
      <c r="T468" s="311" t="s">
        <v>8903</v>
      </c>
      <c r="U468" s="260" t="s">
        <v>6236</v>
      </c>
      <c r="V468" s="276" t="str">
        <f t="shared" si="4"/>
        <v>#REF!</v>
      </c>
      <c r="W468" s="277"/>
      <c r="X468" s="260"/>
      <c r="Y468" s="260"/>
      <c r="Z468" s="260"/>
      <c r="AA468" s="260"/>
      <c r="AB468" s="276"/>
      <c r="AC468" s="260"/>
      <c r="AD468" s="278" t="str">
        <f t="shared" si="77"/>
        <v>#REF!</v>
      </c>
      <c r="AE468" s="278"/>
      <c r="AF468" s="278"/>
      <c r="AG468" s="278"/>
    </row>
    <row r="469" ht="15.0" customHeight="1">
      <c r="A469" s="257">
        <v>622.0</v>
      </c>
      <c r="B469" s="286" t="s">
        <v>9084</v>
      </c>
      <c r="C469" s="259" t="s">
        <v>9085</v>
      </c>
      <c r="D469" s="260" t="s">
        <v>6614</v>
      </c>
      <c r="E469" s="260" t="s">
        <v>6614</v>
      </c>
      <c r="F469" s="260" t="s">
        <v>7668</v>
      </c>
      <c r="G469" s="260" t="s">
        <v>9086</v>
      </c>
      <c r="H469" s="260" t="s">
        <v>1605</v>
      </c>
      <c r="I469" s="260" t="s">
        <v>6502</v>
      </c>
      <c r="J469" s="260">
        <v>16.0</v>
      </c>
      <c r="K469" s="260">
        <v>10.0</v>
      </c>
      <c r="L469" s="332">
        <f t="shared" si="1"/>
        <v>6</v>
      </c>
      <c r="M469" s="270">
        <v>512.0</v>
      </c>
      <c r="N469" s="287">
        <f>IFERROR(__xludf.DUMMYFUNCTION("vlookup(B469,IMPORTRANGE(""https://docs.google.com/spreadsheets/d/1bZVByh9r_TcDUVJKUPs-pmPVUS3tjRZJULNBLGlUjAE/edit#gid=320297363"",""DATA HC OLT!A2:c300""),2,0)"),528.0)</f>
        <v>528</v>
      </c>
      <c r="O469" s="272" t="str">
        <f t="shared" si="3"/>
        <v>#REF!</v>
      </c>
      <c r="P469" s="260" t="s">
        <v>9087</v>
      </c>
      <c r="Q469" s="257" t="s">
        <v>6535</v>
      </c>
      <c r="R469" s="260" t="s">
        <v>440</v>
      </c>
      <c r="S469" s="275" t="s">
        <v>7189</v>
      </c>
      <c r="T469" s="260" t="s">
        <v>6734</v>
      </c>
      <c r="U469" s="260" t="s">
        <v>6236</v>
      </c>
      <c r="V469" s="276" t="str">
        <f t="shared" si="4"/>
        <v>#REF!</v>
      </c>
      <c r="W469" s="277"/>
      <c r="X469" s="260"/>
      <c r="Y469" s="260"/>
      <c r="Z469" s="260"/>
      <c r="AA469" s="260"/>
      <c r="AB469" s="276"/>
      <c r="AC469" s="260"/>
      <c r="AD469" s="278" t="str">
        <f t="shared" si="77"/>
        <v>#REF!</v>
      </c>
      <c r="AE469" s="278"/>
      <c r="AF469" s="278"/>
      <c r="AG469" s="278"/>
    </row>
    <row r="470" ht="15.0" customHeight="1">
      <c r="A470" s="257">
        <v>643.0</v>
      </c>
      <c r="B470" s="258" t="s">
        <v>9088</v>
      </c>
      <c r="C470" s="259" t="s">
        <v>2392</v>
      </c>
      <c r="D470" s="260" t="s">
        <v>6569</v>
      </c>
      <c r="E470" s="260" t="s">
        <v>9089</v>
      </c>
      <c r="F470" s="260" t="s">
        <v>7668</v>
      </c>
      <c r="G470" s="260" t="s">
        <v>9090</v>
      </c>
      <c r="H470" s="260" t="s">
        <v>1605</v>
      </c>
      <c r="I470" s="260" t="s">
        <v>6605</v>
      </c>
      <c r="J470" s="260">
        <v>16.0</v>
      </c>
      <c r="K470" s="260">
        <v>12.0</v>
      </c>
      <c r="L470" s="330">
        <f t="shared" si="1"/>
        <v>4</v>
      </c>
      <c r="M470" s="270">
        <v>512.0</v>
      </c>
      <c r="N470" s="272">
        <v>512.0</v>
      </c>
      <c r="O470" s="272" t="str">
        <f t="shared" si="3"/>
        <v>#REF!</v>
      </c>
      <c r="P470" s="260" t="s">
        <v>9091</v>
      </c>
      <c r="Q470" s="257" t="s">
        <v>6535</v>
      </c>
      <c r="R470" s="260" t="s">
        <v>358</v>
      </c>
      <c r="S470" s="275" t="s">
        <v>6634</v>
      </c>
      <c r="T470" s="260" t="s">
        <v>7044</v>
      </c>
      <c r="U470" s="276"/>
      <c r="V470" s="276" t="str">
        <f t="shared" si="4"/>
        <v>#REF!</v>
      </c>
      <c r="W470" s="277"/>
      <c r="X470" s="276"/>
      <c r="Y470" s="276"/>
      <c r="Z470" s="276"/>
      <c r="AA470" s="276"/>
      <c r="AB470" s="276"/>
      <c r="AC470" s="276"/>
      <c r="AD470" s="278" t="str">
        <f t="shared" si="77"/>
        <v>#REF!</v>
      </c>
      <c r="AE470" s="282"/>
      <c r="AF470" s="282"/>
      <c r="AG470" s="282"/>
    </row>
    <row r="471" ht="15.0" customHeight="1">
      <c r="A471" s="257">
        <v>111.0</v>
      </c>
      <c r="B471" s="258" t="s">
        <v>9092</v>
      </c>
      <c r="C471" s="259" t="s">
        <v>8268</v>
      </c>
      <c r="D471" s="257" t="s">
        <v>6569</v>
      </c>
      <c r="E471" s="257" t="s">
        <v>8269</v>
      </c>
      <c r="F471" s="257" t="s">
        <v>6497</v>
      </c>
      <c r="G471" s="260" t="s">
        <v>8270</v>
      </c>
      <c r="H471" s="257" t="s">
        <v>6589</v>
      </c>
      <c r="I471" s="260" t="s">
        <v>6502</v>
      </c>
      <c r="J471" s="257">
        <v>4.0</v>
      </c>
      <c r="K471" s="257">
        <v>3.0</v>
      </c>
      <c r="L471" s="288">
        <f t="shared" si="1"/>
        <v>1</v>
      </c>
      <c r="M471" s="270">
        <f>IF(J471=8,256,IF(J471=16,512,IF(J471=32,1024,IF(J471=4,124))))</f>
        <v>124</v>
      </c>
      <c r="N471" s="272">
        <v>104.0</v>
      </c>
      <c r="O471" s="272" t="str">
        <f t="shared" si="3"/>
        <v>#REF!</v>
      </c>
      <c r="P471" s="257" t="s">
        <v>9094</v>
      </c>
      <c r="Q471" s="257" t="s">
        <v>6578</v>
      </c>
      <c r="R471" s="260" t="s">
        <v>150</v>
      </c>
      <c r="S471" s="275" t="s">
        <v>8272</v>
      </c>
      <c r="T471" s="257" t="s">
        <v>7044</v>
      </c>
      <c r="U471" s="276"/>
      <c r="V471" s="276" t="str">
        <f t="shared" si="4"/>
        <v>#REF!</v>
      </c>
      <c r="W471" s="277"/>
      <c r="X471" s="276"/>
      <c r="Y471" s="276"/>
      <c r="Z471" s="276"/>
      <c r="AA471" s="276"/>
      <c r="AB471" s="276"/>
      <c r="AC471" s="276"/>
      <c r="AD471" s="278" t="str">
        <f t="shared" si="77"/>
        <v>#REF!</v>
      </c>
      <c r="AE471" s="282"/>
      <c r="AF471" s="282"/>
      <c r="AG471" s="282"/>
    </row>
    <row r="472" ht="15.0" customHeight="1">
      <c r="A472" s="257">
        <v>281.0</v>
      </c>
      <c r="B472" s="286" t="s">
        <v>9095</v>
      </c>
      <c r="C472" s="295" t="s">
        <v>3005</v>
      </c>
      <c r="D472" s="260" t="s">
        <v>6895</v>
      </c>
      <c r="E472" s="260" t="s">
        <v>6895</v>
      </c>
      <c r="F472" s="257" t="s">
        <v>6497</v>
      </c>
      <c r="G472" s="260" t="s">
        <v>9096</v>
      </c>
      <c r="H472" s="257" t="s">
        <v>6644</v>
      </c>
      <c r="I472" s="260" t="s">
        <v>6605</v>
      </c>
      <c r="J472" s="260">
        <v>8.0</v>
      </c>
      <c r="K472" s="260">
        <v>8.0</v>
      </c>
      <c r="L472" s="283">
        <f t="shared" si="1"/>
        <v>0</v>
      </c>
      <c r="M472" s="270">
        <v>512.0</v>
      </c>
      <c r="N472" s="272" t="str">
        <f>IFERROR(__xludf.DUMMYFUNCTION("IMPORTRANGE(""https://docs.google.com/spreadsheets/d/1Y5wVcQmoZrb4xD0Mx4i378E6T98EGxF9rgzWmzz2IKU/edit?usp=sharing"",""PIVOT HP HC!$B5:C5"")"),"#REF!")</f>
        <v>#REF!</v>
      </c>
      <c r="O472" s="272" t="str">
        <f t="shared" si="3"/>
        <v>#REF!</v>
      </c>
      <c r="P472" s="260" t="s">
        <v>9097</v>
      </c>
      <c r="Q472" s="257" t="s">
        <v>6535</v>
      </c>
      <c r="R472" s="260" t="s">
        <v>2343</v>
      </c>
      <c r="S472" s="275" t="s">
        <v>7051</v>
      </c>
      <c r="T472" s="260" t="s">
        <v>8374</v>
      </c>
      <c r="U472" s="276"/>
      <c r="V472" s="276" t="str">
        <f t="shared" si="4"/>
        <v>#REF!</v>
      </c>
      <c r="W472" s="277"/>
      <c r="X472" s="276"/>
      <c r="Y472" s="276"/>
      <c r="Z472" s="276"/>
      <c r="AA472" s="276"/>
      <c r="AB472" s="276"/>
      <c r="AC472" s="276"/>
      <c r="AD472" s="278" t="str">
        <f t="shared" si="77"/>
        <v>#REF!</v>
      </c>
      <c r="AE472" s="282"/>
      <c r="AF472" s="282"/>
      <c r="AG472" s="282"/>
    </row>
    <row r="473" ht="15.0" customHeight="1">
      <c r="A473" s="257">
        <v>575.0</v>
      </c>
      <c r="B473" s="286" t="s">
        <v>9098</v>
      </c>
      <c r="C473" s="259" t="s">
        <v>9099</v>
      </c>
      <c r="D473" s="260" t="s">
        <v>6614</v>
      </c>
      <c r="E473" s="260" t="s">
        <v>6614</v>
      </c>
      <c r="F473" s="260" t="s">
        <v>6992</v>
      </c>
      <c r="G473" s="311" t="s">
        <v>9100</v>
      </c>
      <c r="H473" s="260" t="s">
        <v>1605</v>
      </c>
      <c r="I473" s="260" t="s">
        <v>6502</v>
      </c>
      <c r="J473" s="260">
        <v>16.0</v>
      </c>
      <c r="K473" s="260">
        <v>12.0</v>
      </c>
      <c r="L473" s="330">
        <f t="shared" si="1"/>
        <v>4</v>
      </c>
      <c r="M473" s="270">
        <v>512.0</v>
      </c>
      <c r="N473" s="287">
        <f>IFERROR(__xludf.DUMMYFUNCTION("vlookup(B473,IMPORTRANGE(""https://docs.google.com/spreadsheets/d/1bZVByh9r_TcDUVJKUPs-pmPVUS3tjRZJULNBLGlUjAE/edit#gid=320297363"",""DATA HC OLT!A2:c300""),2,0)"),512.0)</f>
        <v>512</v>
      </c>
      <c r="O473" s="272" t="str">
        <f t="shared" si="3"/>
        <v>#REF!</v>
      </c>
      <c r="P473" s="311" t="s">
        <v>9101</v>
      </c>
      <c r="Q473" s="257" t="s">
        <v>6535</v>
      </c>
      <c r="R473" s="260" t="s">
        <v>358</v>
      </c>
      <c r="S473" s="316" t="s">
        <v>7189</v>
      </c>
      <c r="T473" s="311" t="s">
        <v>6610</v>
      </c>
      <c r="U473" s="260" t="s">
        <v>6236</v>
      </c>
      <c r="V473" s="276" t="str">
        <f t="shared" si="4"/>
        <v>#REF!</v>
      </c>
      <c r="W473" s="277"/>
      <c r="X473" s="260"/>
      <c r="Y473" s="260"/>
      <c r="Z473" s="260"/>
      <c r="AA473" s="260"/>
      <c r="AB473" s="276"/>
      <c r="AC473" s="260"/>
      <c r="AD473" s="278" t="str">
        <f t="shared" si="77"/>
        <v>#REF!</v>
      </c>
      <c r="AE473" s="282"/>
      <c r="AF473" s="282"/>
      <c r="AG473" s="282"/>
    </row>
    <row r="474" ht="15.0" customHeight="1">
      <c r="A474" s="257">
        <v>639.0</v>
      </c>
      <c r="B474" s="286" t="s">
        <v>9102</v>
      </c>
      <c r="C474" s="259" t="s">
        <v>9103</v>
      </c>
      <c r="D474" s="260" t="s">
        <v>6614</v>
      </c>
      <c r="E474" s="260" t="s">
        <v>6614</v>
      </c>
      <c r="F474" s="260" t="s">
        <v>7668</v>
      </c>
      <c r="G474" s="260" t="s">
        <v>9104</v>
      </c>
      <c r="H474" s="260" t="s">
        <v>1605</v>
      </c>
      <c r="I474" s="260" t="s">
        <v>6502</v>
      </c>
      <c r="J474" s="260">
        <v>16.0</v>
      </c>
      <c r="K474" s="260">
        <v>11.0</v>
      </c>
      <c r="L474" s="350">
        <f t="shared" si="1"/>
        <v>5</v>
      </c>
      <c r="M474" s="270">
        <v>512.0</v>
      </c>
      <c r="N474" s="287">
        <f>IFERROR(__xludf.DUMMYFUNCTION("vlookup(B474,IMPORTRANGE(""https://docs.google.com/spreadsheets/d/1bZVByh9r_TcDUVJKUPs-pmPVUS3tjRZJULNBLGlUjAE/edit#gid=320297363"",""DATA HC OLT!A2:c300""),2,0)"),608.0)</f>
        <v>608</v>
      </c>
      <c r="O474" s="272" t="str">
        <f t="shared" si="3"/>
        <v>#REF!</v>
      </c>
      <c r="P474" s="260" t="s">
        <v>9105</v>
      </c>
      <c r="Q474" s="257" t="s">
        <v>6535</v>
      </c>
      <c r="R474" s="260" t="s">
        <v>440</v>
      </c>
      <c r="S474" s="275" t="s">
        <v>8286</v>
      </c>
      <c r="T474" s="260" t="s">
        <v>7004</v>
      </c>
      <c r="U474" s="260" t="s">
        <v>6236</v>
      </c>
      <c r="V474" s="276" t="str">
        <f t="shared" si="4"/>
        <v>#REF!</v>
      </c>
      <c r="W474" s="277"/>
      <c r="X474" s="260"/>
      <c r="Y474" s="260"/>
      <c r="Z474" s="260"/>
      <c r="AA474" s="260"/>
      <c r="AB474" s="276"/>
      <c r="AC474" s="260"/>
      <c r="AD474" s="278" t="str">
        <f t="shared" si="77"/>
        <v>#REF!</v>
      </c>
      <c r="AE474" s="278"/>
      <c r="AF474" s="278"/>
      <c r="AG474" s="278"/>
    </row>
    <row r="475" ht="15.0" customHeight="1">
      <c r="A475" s="257">
        <v>487.0</v>
      </c>
      <c r="B475" s="310" t="s">
        <v>9106</v>
      </c>
      <c r="C475" s="317" t="s">
        <v>3846</v>
      </c>
      <c r="D475" s="260" t="s">
        <v>6495</v>
      </c>
      <c r="E475" s="260" t="s">
        <v>6678</v>
      </c>
      <c r="F475" s="260" t="s">
        <v>6992</v>
      </c>
      <c r="G475" s="260" t="s">
        <v>5617</v>
      </c>
      <c r="H475" s="260" t="s">
        <v>1605</v>
      </c>
      <c r="I475" s="257" t="s">
        <v>6502</v>
      </c>
      <c r="J475" s="260">
        <v>16.0</v>
      </c>
      <c r="K475" s="260">
        <v>14.0</v>
      </c>
      <c r="L475" s="289">
        <f t="shared" si="1"/>
        <v>2</v>
      </c>
      <c r="M475" s="270">
        <v>512.0</v>
      </c>
      <c r="N475" s="270">
        <v>512.0</v>
      </c>
      <c r="O475" s="272" t="str">
        <f t="shared" si="3"/>
        <v>#REF!</v>
      </c>
      <c r="P475" s="260" t="s">
        <v>9107</v>
      </c>
      <c r="Q475" s="257" t="s">
        <v>6535</v>
      </c>
      <c r="R475" s="260" t="s">
        <v>358</v>
      </c>
      <c r="S475" s="275" t="s">
        <v>6681</v>
      </c>
      <c r="T475" s="260" t="s">
        <v>7833</v>
      </c>
      <c r="U475" s="276"/>
      <c r="V475" s="276" t="str">
        <f t="shared" si="4"/>
        <v>#REF!</v>
      </c>
      <c r="W475" s="277" t="s">
        <v>6611</v>
      </c>
      <c r="X475" s="276"/>
      <c r="Y475" s="285" t="s">
        <v>6683</v>
      </c>
      <c r="Z475" s="277" t="s">
        <v>6684</v>
      </c>
      <c r="AA475" s="276"/>
      <c r="AB475" s="277" t="s">
        <v>8343</v>
      </c>
      <c r="AC475" s="277" t="s">
        <v>8344</v>
      </c>
      <c r="AD475" s="294" t="s">
        <v>9108</v>
      </c>
      <c r="AE475" s="278"/>
      <c r="AF475" s="278"/>
      <c r="AG475" s="278"/>
    </row>
    <row r="476" ht="15.0" customHeight="1">
      <c r="A476" s="257">
        <v>313.0</v>
      </c>
      <c r="B476" s="258" t="s">
        <v>9109</v>
      </c>
      <c r="C476" s="259" t="s">
        <v>3441</v>
      </c>
      <c r="D476" s="260" t="s">
        <v>6495</v>
      </c>
      <c r="E476" s="260" t="s">
        <v>6690</v>
      </c>
      <c r="F476" s="260" t="s">
        <v>6709</v>
      </c>
      <c r="G476" s="311" t="s">
        <v>9110</v>
      </c>
      <c r="H476" s="260" t="s">
        <v>1605</v>
      </c>
      <c r="I476" s="257" t="s">
        <v>6502</v>
      </c>
      <c r="J476" s="260">
        <v>16.0</v>
      </c>
      <c r="K476" s="260">
        <v>9.0</v>
      </c>
      <c r="L476" s="261">
        <f t="shared" si="1"/>
        <v>7</v>
      </c>
      <c r="M476" s="270">
        <v>512.0</v>
      </c>
      <c r="N476" s="270">
        <v>280.0</v>
      </c>
      <c r="O476" s="272" t="str">
        <f t="shared" si="3"/>
        <v>#REF!</v>
      </c>
      <c r="P476" s="260" t="s">
        <v>9111</v>
      </c>
      <c r="Q476" s="257" t="s">
        <v>6535</v>
      </c>
      <c r="R476" s="260" t="s">
        <v>440</v>
      </c>
      <c r="S476" s="275" t="s">
        <v>8482</v>
      </c>
      <c r="T476" s="260" t="s">
        <v>6885</v>
      </c>
      <c r="U476" s="276"/>
      <c r="V476" s="276" t="str">
        <f t="shared" si="4"/>
        <v>#REF!</v>
      </c>
      <c r="W476" s="277" t="s">
        <v>6611</v>
      </c>
      <c r="X476" s="276"/>
      <c r="Y476" s="285" t="s">
        <v>6683</v>
      </c>
      <c r="Z476" s="276"/>
      <c r="AA476" s="276"/>
      <c r="AB476" s="276" t="s">
        <v>61</v>
      </c>
      <c r="AC476" s="276"/>
      <c r="AD476" s="278" t="str">
        <f t="shared" ref="AD476:AD500" si="78">VLOOKUP(B476,'Summary Improvement PM FOC'!BA:BF,6,0)</f>
        <v>#REF!</v>
      </c>
      <c r="AE476" s="278"/>
      <c r="AF476" s="278"/>
      <c r="AG476" s="278"/>
    </row>
    <row r="477" ht="15.0" customHeight="1">
      <c r="A477" s="257">
        <v>457.0</v>
      </c>
      <c r="B477" s="310" t="s">
        <v>9112</v>
      </c>
      <c r="C477" s="317" t="s">
        <v>9113</v>
      </c>
      <c r="D477" s="260" t="s">
        <v>6495</v>
      </c>
      <c r="E477" s="260" t="s">
        <v>6636</v>
      </c>
      <c r="F477" s="260" t="s">
        <v>6992</v>
      </c>
      <c r="G477" s="260" t="s">
        <v>9114</v>
      </c>
      <c r="H477" s="260" t="s">
        <v>1605</v>
      </c>
      <c r="I477" s="257" t="s">
        <v>6502</v>
      </c>
      <c r="J477" s="260">
        <v>16.0</v>
      </c>
      <c r="K477" s="260">
        <v>16.0</v>
      </c>
      <c r="L477" s="283">
        <f t="shared" si="1"/>
        <v>0</v>
      </c>
      <c r="M477" s="270">
        <v>512.0</v>
      </c>
      <c r="N477" s="270">
        <v>616.0</v>
      </c>
      <c r="O477" s="272" t="str">
        <f t="shared" si="3"/>
        <v>#REF!</v>
      </c>
      <c r="P477" s="260" t="s">
        <v>9115</v>
      </c>
      <c r="Q477" s="257" t="s">
        <v>6535</v>
      </c>
      <c r="R477" s="260" t="s">
        <v>358</v>
      </c>
      <c r="S477" s="275" t="s">
        <v>8920</v>
      </c>
      <c r="T477" s="260" t="s">
        <v>6622</v>
      </c>
      <c r="U477" s="276"/>
      <c r="V477" s="276" t="str">
        <f t="shared" si="4"/>
        <v>#REF!</v>
      </c>
      <c r="W477" s="277"/>
      <c r="X477" s="276"/>
      <c r="Y477" s="276"/>
      <c r="Z477" s="276"/>
      <c r="AA477" s="276"/>
      <c r="AB477" s="276"/>
      <c r="AC477" s="276"/>
      <c r="AD477" s="278" t="str">
        <f t="shared" si="78"/>
        <v>#REF!</v>
      </c>
      <c r="AE477" s="278"/>
      <c r="AF477" s="278"/>
      <c r="AG477" s="278"/>
    </row>
    <row r="478" ht="15.0" customHeight="1">
      <c r="A478" s="257">
        <v>567.0</v>
      </c>
      <c r="B478" s="286" t="s">
        <v>9116</v>
      </c>
      <c r="C478" s="259" t="s">
        <v>9117</v>
      </c>
      <c r="D478" s="260" t="s">
        <v>6614</v>
      </c>
      <c r="E478" s="260" t="s">
        <v>6614</v>
      </c>
      <c r="F478" s="260" t="s">
        <v>7668</v>
      </c>
      <c r="G478" s="311" t="s">
        <v>9118</v>
      </c>
      <c r="H478" s="260" t="s">
        <v>1605</v>
      </c>
      <c r="I478" s="260" t="s">
        <v>6502</v>
      </c>
      <c r="J478" s="260">
        <v>16.0</v>
      </c>
      <c r="K478" s="260">
        <v>11.0</v>
      </c>
      <c r="L478" s="350">
        <f t="shared" si="1"/>
        <v>5</v>
      </c>
      <c r="M478" s="270">
        <v>512.0</v>
      </c>
      <c r="N478" s="287">
        <f>IFERROR(__xludf.DUMMYFUNCTION("vlookup(B478,IMPORTRANGE(""https://docs.google.com/spreadsheets/d/1bZVByh9r_TcDUVJKUPs-pmPVUS3tjRZJULNBLGlUjAE/edit#gid=320297363"",""DATA HC OLT!A2:c300""),2,0)"),512.0)</f>
        <v>512</v>
      </c>
      <c r="O478" s="272" t="str">
        <f t="shared" si="3"/>
        <v>#REF!</v>
      </c>
      <c r="P478" s="311" t="s">
        <v>9119</v>
      </c>
      <c r="Q478" s="257" t="s">
        <v>6535</v>
      </c>
      <c r="R478" s="260" t="s">
        <v>440</v>
      </c>
      <c r="S478" s="316" t="s">
        <v>8215</v>
      </c>
      <c r="T478" s="311" t="s">
        <v>6565</v>
      </c>
      <c r="U478" s="260" t="s">
        <v>6236</v>
      </c>
      <c r="V478" s="276" t="str">
        <f t="shared" si="4"/>
        <v>#REF!</v>
      </c>
      <c r="W478" s="277"/>
      <c r="X478" s="260"/>
      <c r="Y478" s="260"/>
      <c r="Z478" s="260"/>
      <c r="AA478" s="260"/>
      <c r="AB478" s="276"/>
      <c r="AC478" s="260"/>
      <c r="AD478" s="278" t="str">
        <f t="shared" si="78"/>
        <v>#REF!</v>
      </c>
      <c r="AE478" s="278"/>
      <c r="AF478" s="278"/>
      <c r="AG478" s="278"/>
    </row>
    <row r="479" ht="15.0" customHeight="1">
      <c r="A479" s="257">
        <v>725.0</v>
      </c>
      <c r="B479" s="258" t="s">
        <v>9120</v>
      </c>
      <c r="C479" s="259" t="s">
        <v>9121</v>
      </c>
      <c r="D479" s="260" t="s">
        <v>6569</v>
      </c>
      <c r="E479" s="260" t="s">
        <v>6569</v>
      </c>
      <c r="F479" s="260" t="s">
        <v>7668</v>
      </c>
      <c r="G479" s="260" t="s">
        <v>9122</v>
      </c>
      <c r="H479" s="260" t="s">
        <v>1605</v>
      </c>
      <c r="I479" s="260" t="s">
        <v>6605</v>
      </c>
      <c r="J479" s="260">
        <v>16.0</v>
      </c>
      <c r="K479" s="260">
        <v>12.0</v>
      </c>
      <c r="L479" s="330">
        <f t="shared" si="1"/>
        <v>4</v>
      </c>
      <c r="M479" s="270">
        <v>512.0</v>
      </c>
      <c r="N479" s="270">
        <v>512.0</v>
      </c>
      <c r="O479" s="272" t="str">
        <f t="shared" si="3"/>
        <v>#REF!</v>
      </c>
      <c r="P479" s="260" t="s">
        <v>9123</v>
      </c>
      <c r="Q479" s="257" t="s">
        <v>6535</v>
      </c>
      <c r="R479" s="260" t="s">
        <v>358</v>
      </c>
      <c r="S479" s="275" t="s">
        <v>6995</v>
      </c>
      <c r="T479" s="260" t="s">
        <v>8322</v>
      </c>
      <c r="U479" s="276"/>
      <c r="V479" s="276" t="str">
        <f t="shared" si="4"/>
        <v>#REF!</v>
      </c>
      <c r="W479" s="277"/>
      <c r="X479" s="276"/>
      <c r="Y479" s="276"/>
      <c r="Z479" s="276"/>
      <c r="AA479" s="276"/>
      <c r="AB479" s="276"/>
      <c r="AC479" s="276"/>
      <c r="AD479" s="278" t="str">
        <f t="shared" si="78"/>
        <v>#REF!</v>
      </c>
      <c r="AE479" s="278"/>
      <c r="AF479" s="278"/>
      <c r="AG479" s="278"/>
    </row>
    <row r="480" ht="15.0" customHeight="1">
      <c r="A480" s="257">
        <v>143.0</v>
      </c>
      <c r="B480" s="258" t="s">
        <v>9124</v>
      </c>
      <c r="C480" s="259" t="s">
        <v>1778</v>
      </c>
      <c r="D480" s="257" t="s">
        <v>6569</v>
      </c>
      <c r="E480" s="257" t="s">
        <v>6569</v>
      </c>
      <c r="F480" s="257" t="s">
        <v>9125</v>
      </c>
      <c r="G480" s="260" t="s">
        <v>9126</v>
      </c>
      <c r="H480" s="257" t="s">
        <v>6589</v>
      </c>
      <c r="I480" s="260" t="s">
        <v>6605</v>
      </c>
      <c r="J480" s="257">
        <v>4.0</v>
      </c>
      <c r="K480" s="257">
        <v>2.0</v>
      </c>
      <c r="L480" s="289">
        <f t="shared" si="1"/>
        <v>2</v>
      </c>
      <c r="M480" s="270">
        <f t="shared" ref="M480:M481" si="79">IF(J480=8,256,IF(J480=16,512,IF(J480=32,1024,IF(J480=4,124))))</f>
        <v>124</v>
      </c>
      <c r="N480" s="272">
        <v>124.0</v>
      </c>
      <c r="O480" s="272" t="str">
        <f t="shared" si="3"/>
        <v>#REF!</v>
      </c>
      <c r="P480" s="257" t="s">
        <v>9127</v>
      </c>
      <c r="Q480" s="257" t="s">
        <v>6578</v>
      </c>
      <c r="R480" s="260" t="s">
        <v>150</v>
      </c>
      <c r="S480" s="275" t="s">
        <v>8973</v>
      </c>
      <c r="T480" s="260">
        <v>36587.0</v>
      </c>
      <c r="U480" s="276"/>
      <c r="V480" s="276" t="str">
        <f t="shared" si="4"/>
        <v>#REF!</v>
      </c>
      <c r="W480" s="277"/>
      <c r="X480" s="276"/>
      <c r="Y480" s="276"/>
      <c r="Z480" s="276"/>
      <c r="AA480" s="276"/>
      <c r="AB480" s="276"/>
      <c r="AC480" s="276"/>
      <c r="AD480" s="278" t="str">
        <f t="shared" si="78"/>
        <v>#REF!</v>
      </c>
      <c r="AE480" s="278"/>
      <c r="AF480" s="278"/>
      <c r="AG480" s="278"/>
    </row>
    <row r="481" ht="15.0" customHeight="1">
      <c r="A481" s="257">
        <v>213.0</v>
      </c>
      <c r="B481" s="258" t="s">
        <v>9128</v>
      </c>
      <c r="C481" s="259" t="s">
        <v>3657</v>
      </c>
      <c r="D481" s="257" t="s">
        <v>6495</v>
      </c>
      <c r="E481" s="257" t="s">
        <v>6587</v>
      </c>
      <c r="F481" s="257" t="s">
        <v>6664</v>
      </c>
      <c r="G481" s="257" t="s">
        <v>9129</v>
      </c>
      <c r="H481" s="257" t="s">
        <v>1605</v>
      </c>
      <c r="I481" s="257" t="s">
        <v>6502</v>
      </c>
      <c r="J481" s="260">
        <v>16.0</v>
      </c>
      <c r="K481" s="257">
        <v>16.0</v>
      </c>
      <c r="L481" s="283">
        <f t="shared" si="1"/>
        <v>0</v>
      </c>
      <c r="M481" s="270">
        <f t="shared" si="79"/>
        <v>512</v>
      </c>
      <c r="N481" s="272">
        <v>480.0</v>
      </c>
      <c r="O481" s="272" t="str">
        <f t="shared" si="3"/>
        <v>#REF!</v>
      </c>
      <c r="P481" s="257" t="s">
        <v>9130</v>
      </c>
      <c r="Q481" s="257" t="s">
        <v>6535</v>
      </c>
      <c r="R481" s="260" t="s">
        <v>358</v>
      </c>
      <c r="S481" s="275" t="s">
        <v>8638</v>
      </c>
      <c r="T481" s="260" t="s">
        <v>6580</v>
      </c>
      <c r="U481" s="290"/>
      <c r="V481" s="276" t="str">
        <f t="shared" si="4"/>
        <v>#REF!</v>
      </c>
      <c r="W481" s="277"/>
      <c r="X481" s="290"/>
      <c r="Y481" s="290"/>
      <c r="Z481" s="290"/>
      <c r="AA481" s="290"/>
      <c r="AB481" s="276"/>
      <c r="AC481" s="290"/>
      <c r="AD481" s="278" t="str">
        <f t="shared" si="78"/>
        <v>#REF!</v>
      </c>
      <c r="AE481" s="278"/>
      <c r="AF481" s="278"/>
      <c r="AG481" s="278"/>
    </row>
    <row r="482" ht="15.0" customHeight="1">
      <c r="A482" s="257">
        <v>436.0</v>
      </c>
      <c r="B482" s="310" t="s">
        <v>9131</v>
      </c>
      <c r="C482" s="317" t="s">
        <v>9132</v>
      </c>
      <c r="D482" s="260" t="s">
        <v>6495</v>
      </c>
      <c r="E482" s="260" t="s">
        <v>6636</v>
      </c>
      <c r="F482" s="260" t="s">
        <v>6992</v>
      </c>
      <c r="G482" s="260" t="s">
        <v>5727</v>
      </c>
      <c r="H482" s="260" t="s">
        <v>1605</v>
      </c>
      <c r="I482" s="257" t="s">
        <v>6502</v>
      </c>
      <c r="J482" s="260">
        <v>16.0</v>
      </c>
      <c r="K482" s="260">
        <v>12.0</v>
      </c>
      <c r="L482" s="330">
        <f t="shared" si="1"/>
        <v>4</v>
      </c>
      <c r="M482" s="270">
        <v>512.0</v>
      </c>
      <c r="N482" s="270">
        <v>512.0</v>
      </c>
      <c r="O482" s="272" t="str">
        <f t="shared" si="3"/>
        <v>#REF!</v>
      </c>
      <c r="P482" s="260" t="s">
        <v>9133</v>
      </c>
      <c r="Q482" s="257" t="s">
        <v>6535</v>
      </c>
      <c r="R482" s="260" t="s">
        <v>358</v>
      </c>
      <c r="S482" s="275" t="s">
        <v>8727</v>
      </c>
      <c r="T482" s="260" t="s">
        <v>8004</v>
      </c>
      <c r="U482" s="276"/>
      <c r="V482" s="276" t="str">
        <f t="shared" si="4"/>
        <v>#REF!</v>
      </c>
      <c r="W482" s="277"/>
      <c r="X482" s="276"/>
      <c r="Y482" s="276"/>
      <c r="Z482" s="276"/>
      <c r="AA482" s="276"/>
      <c r="AB482" s="276"/>
      <c r="AC482" s="276"/>
      <c r="AD482" s="278" t="str">
        <f t="shared" si="78"/>
        <v>#REF!</v>
      </c>
      <c r="AE482" s="278"/>
      <c r="AF482" s="278"/>
      <c r="AG482" s="278"/>
    </row>
    <row r="483" ht="15.0" customHeight="1">
      <c r="A483" s="257">
        <v>483.0</v>
      </c>
      <c r="B483" s="310" t="s">
        <v>9134</v>
      </c>
      <c r="C483" s="317" t="s">
        <v>1819</v>
      </c>
      <c r="D483" s="260" t="s">
        <v>6495</v>
      </c>
      <c r="E483" s="260" t="s">
        <v>6636</v>
      </c>
      <c r="F483" s="260" t="s">
        <v>6497</v>
      </c>
      <c r="G483" s="260" t="s">
        <v>9135</v>
      </c>
      <c r="H483" s="260" t="s">
        <v>7122</v>
      </c>
      <c r="I483" s="260" t="s">
        <v>6605</v>
      </c>
      <c r="J483" s="260">
        <v>8.0</v>
      </c>
      <c r="K483" s="260">
        <v>7.0</v>
      </c>
      <c r="L483" s="288">
        <f t="shared" si="1"/>
        <v>1</v>
      </c>
      <c r="M483" s="270">
        <v>256.0</v>
      </c>
      <c r="N483" s="270">
        <v>384.0</v>
      </c>
      <c r="O483" s="272" t="str">
        <f t="shared" si="3"/>
        <v>#REF!</v>
      </c>
      <c r="P483" s="260" t="s">
        <v>9136</v>
      </c>
      <c r="Q483" s="257" t="s">
        <v>6535</v>
      </c>
      <c r="R483" s="260" t="s">
        <v>2343</v>
      </c>
      <c r="S483" s="275" t="s">
        <v>6639</v>
      </c>
      <c r="T483" s="260" t="s">
        <v>7032</v>
      </c>
      <c r="U483" s="276"/>
      <c r="V483" s="276" t="str">
        <f t="shared" si="4"/>
        <v>#REF!</v>
      </c>
      <c r="W483" s="277"/>
      <c r="X483" s="276"/>
      <c r="Y483" s="276"/>
      <c r="Z483" s="276"/>
      <c r="AA483" s="276"/>
      <c r="AB483" s="276"/>
      <c r="AC483" s="276"/>
      <c r="AD483" s="278" t="str">
        <f t="shared" si="78"/>
        <v>#REF!</v>
      </c>
      <c r="AE483" s="278"/>
      <c r="AF483" s="278"/>
      <c r="AG483" s="278"/>
    </row>
    <row r="484" ht="15.0" customHeight="1">
      <c r="A484" s="257">
        <v>715.0</v>
      </c>
      <c r="B484" s="258" t="s">
        <v>9137</v>
      </c>
      <c r="C484" s="259" t="s">
        <v>2444</v>
      </c>
      <c r="D484" s="260" t="s">
        <v>6569</v>
      </c>
      <c r="E484" s="260" t="s">
        <v>6602</v>
      </c>
      <c r="F484" s="260" t="s">
        <v>7668</v>
      </c>
      <c r="G484" s="260" t="s">
        <v>3681</v>
      </c>
      <c r="H484" s="260" t="s">
        <v>1605</v>
      </c>
      <c r="I484" s="260" t="s">
        <v>6605</v>
      </c>
      <c r="J484" s="260">
        <v>16.0</v>
      </c>
      <c r="K484" s="260">
        <v>12.0</v>
      </c>
      <c r="L484" s="330">
        <f t="shared" si="1"/>
        <v>4</v>
      </c>
      <c r="M484" s="270">
        <v>512.0</v>
      </c>
      <c r="N484" s="270">
        <v>512.0</v>
      </c>
      <c r="O484" s="272" t="str">
        <f t="shared" si="3"/>
        <v>#REF!</v>
      </c>
      <c r="P484" s="260" t="s">
        <v>9138</v>
      </c>
      <c r="Q484" s="257" t="s">
        <v>6535</v>
      </c>
      <c r="R484" s="260" t="s">
        <v>358</v>
      </c>
      <c r="S484" s="275" t="s">
        <v>6876</v>
      </c>
      <c r="T484" s="260" t="s">
        <v>6682</v>
      </c>
      <c r="U484" s="276"/>
      <c r="V484" s="276" t="str">
        <f t="shared" si="4"/>
        <v>#REF!</v>
      </c>
      <c r="W484" s="277"/>
      <c r="X484" s="276"/>
      <c r="Y484" s="276"/>
      <c r="Z484" s="276"/>
      <c r="AA484" s="276"/>
      <c r="AB484" s="276"/>
      <c r="AC484" s="276"/>
      <c r="AD484" s="278" t="str">
        <f t="shared" si="78"/>
        <v>#REF!</v>
      </c>
      <c r="AE484" s="278"/>
      <c r="AF484" s="278"/>
      <c r="AG484" s="278"/>
    </row>
    <row r="485" ht="15.0" customHeight="1">
      <c r="A485" s="257">
        <v>144.0</v>
      </c>
      <c r="B485" s="286" t="s">
        <v>9139</v>
      </c>
      <c r="C485" s="259" t="s">
        <v>3139</v>
      </c>
      <c r="D485" s="260" t="s">
        <v>6614</v>
      </c>
      <c r="E485" s="257" t="s">
        <v>7763</v>
      </c>
      <c r="F485" s="257" t="s">
        <v>6497</v>
      </c>
      <c r="G485" s="260" t="s">
        <v>9140</v>
      </c>
      <c r="H485" s="257" t="s">
        <v>6644</v>
      </c>
      <c r="I485" s="260" t="s">
        <v>6605</v>
      </c>
      <c r="J485" s="260">
        <v>8.0</v>
      </c>
      <c r="K485" s="257">
        <v>3.0</v>
      </c>
      <c r="L485" s="350">
        <f t="shared" si="1"/>
        <v>5</v>
      </c>
      <c r="M485" s="270">
        <f>IF(J485=8,256,IF(J485=16,512,IF(J485=32,1024,IF(J485=4,124))))</f>
        <v>256</v>
      </c>
      <c r="N485" s="287">
        <f>IFERROR(__xludf.DUMMYFUNCTION("vlookup(B485,IMPORTRANGE(""https://docs.google.com/spreadsheets/d/1bZVByh9r_TcDUVJKUPs-pmPVUS3tjRZJULNBLGlUjAE/edit#gid=320297363"",""DATA HC OLT!A2:c300""),2,0)"),216.0)</f>
        <v>216</v>
      </c>
      <c r="O485" s="272" t="str">
        <f t="shared" si="3"/>
        <v>#REF!</v>
      </c>
      <c r="P485" s="257" t="s">
        <v>9141</v>
      </c>
      <c r="Q485" s="257" t="s">
        <v>6535</v>
      </c>
      <c r="R485" s="260" t="s">
        <v>2343</v>
      </c>
      <c r="S485" s="275" t="s">
        <v>8432</v>
      </c>
      <c r="T485" s="260" t="s">
        <v>7032</v>
      </c>
      <c r="U485" s="276"/>
      <c r="V485" s="276" t="str">
        <f t="shared" si="4"/>
        <v>#REF!</v>
      </c>
      <c r="W485" s="277"/>
      <c r="X485" s="276"/>
      <c r="Y485" s="276"/>
      <c r="Z485" s="276"/>
      <c r="AA485" s="276"/>
      <c r="AB485" s="276"/>
      <c r="AC485" s="276"/>
      <c r="AD485" s="278" t="str">
        <f t="shared" si="78"/>
        <v>#REF!</v>
      </c>
      <c r="AE485" s="278"/>
      <c r="AF485" s="278"/>
      <c r="AG485" s="278"/>
    </row>
    <row r="486" ht="15.0" customHeight="1">
      <c r="A486" s="257">
        <v>658.0</v>
      </c>
      <c r="B486" s="258" t="s">
        <v>5887</v>
      </c>
      <c r="C486" s="259" t="s">
        <v>2325</v>
      </c>
      <c r="D486" s="260" t="s">
        <v>6569</v>
      </c>
      <c r="E486" s="260" t="s">
        <v>6704</v>
      </c>
      <c r="F486" s="260" t="s">
        <v>7668</v>
      </c>
      <c r="G486" s="260" t="s">
        <v>3522</v>
      </c>
      <c r="H486" s="260" t="s">
        <v>1605</v>
      </c>
      <c r="I486" s="260" t="s">
        <v>6605</v>
      </c>
      <c r="J486" s="260">
        <v>16.0</v>
      </c>
      <c r="K486" s="260">
        <v>12.0</v>
      </c>
      <c r="L486" s="330">
        <f t="shared" si="1"/>
        <v>4</v>
      </c>
      <c r="M486" s="270">
        <v>512.0</v>
      </c>
      <c r="N486" s="272">
        <v>512.0</v>
      </c>
      <c r="O486" s="272" t="str">
        <f t="shared" si="3"/>
        <v>#REF!</v>
      </c>
      <c r="P486" s="260" t="s">
        <v>9142</v>
      </c>
      <c r="Q486" s="257" t="s">
        <v>6535</v>
      </c>
      <c r="R486" s="260" t="s">
        <v>358</v>
      </c>
      <c r="S486" s="275" t="s">
        <v>6722</v>
      </c>
      <c r="T486" s="260" t="s">
        <v>6880</v>
      </c>
      <c r="U486" s="276"/>
      <c r="V486" s="276" t="str">
        <f t="shared" si="4"/>
        <v>#REF!</v>
      </c>
      <c r="W486" s="277"/>
      <c r="X486" s="276"/>
      <c r="Y486" s="276"/>
      <c r="Z486" s="276"/>
      <c r="AA486" s="276"/>
      <c r="AB486" s="276"/>
      <c r="AC486" s="276"/>
      <c r="AD486" s="278" t="str">
        <f t="shared" si="78"/>
        <v>#REF!</v>
      </c>
      <c r="AE486" s="278"/>
      <c r="AF486" s="278"/>
      <c r="AG486" s="278"/>
    </row>
    <row r="487" ht="15.0" customHeight="1">
      <c r="A487" s="257">
        <v>674.0</v>
      </c>
      <c r="B487" s="258" t="s">
        <v>9143</v>
      </c>
      <c r="C487" s="259" t="s">
        <v>2450</v>
      </c>
      <c r="D487" s="260" t="s">
        <v>6569</v>
      </c>
      <c r="E487" s="260" t="s">
        <v>6602</v>
      </c>
      <c r="F487" s="260" t="s">
        <v>7668</v>
      </c>
      <c r="G487" s="260" t="s">
        <v>3690</v>
      </c>
      <c r="H487" s="260" t="s">
        <v>1605</v>
      </c>
      <c r="I487" s="260" t="s">
        <v>6605</v>
      </c>
      <c r="J487" s="260">
        <v>16.0</v>
      </c>
      <c r="K487" s="260">
        <v>12.0</v>
      </c>
      <c r="L487" s="330">
        <f t="shared" si="1"/>
        <v>4</v>
      </c>
      <c r="M487" s="270">
        <v>512.0</v>
      </c>
      <c r="N487" s="270">
        <v>512.0</v>
      </c>
      <c r="O487" s="272" t="str">
        <f t="shared" si="3"/>
        <v>#REF!</v>
      </c>
      <c r="P487" s="260" t="s">
        <v>9144</v>
      </c>
      <c r="Q487" s="257" t="s">
        <v>6535</v>
      </c>
      <c r="R487" s="260" t="s">
        <v>358</v>
      </c>
      <c r="S487" s="275" t="s">
        <v>6722</v>
      </c>
      <c r="T487" s="260" t="s">
        <v>8569</v>
      </c>
      <c r="U487" s="276"/>
      <c r="V487" s="276" t="str">
        <f t="shared" si="4"/>
        <v>#REF!</v>
      </c>
      <c r="W487" s="277"/>
      <c r="X487" s="276"/>
      <c r="Y487" s="276"/>
      <c r="Z487" s="276"/>
      <c r="AA487" s="276"/>
      <c r="AB487" s="276"/>
      <c r="AC487" s="276"/>
      <c r="AD487" s="278" t="str">
        <f t="shared" si="78"/>
        <v>#REF!</v>
      </c>
      <c r="AE487" s="278"/>
      <c r="AF487" s="278"/>
      <c r="AG487" s="278"/>
    </row>
    <row r="488" ht="15.0" customHeight="1">
      <c r="A488" s="257">
        <v>703.0</v>
      </c>
      <c r="B488" s="258" t="s">
        <v>9145</v>
      </c>
      <c r="C488" s="259" t="s">
        <v>2491</v>
      </c>
      <c r="D488" s="260" t="s">
        <v>6569</v>
      </c>
      <c r="E488" s="260" t="s">
        <v>6602</v>
      </c>
      <c r="F488" s="260" t="s">
        <v>7668</v>
      </c>
      <c r="G488" s="260" t="s">
        <v>9146</v>
      </c>
      <c r="H488" s="260" t="s">
        <v>1605</v>
      </c>
      <c r="I488" s="260" t="s">
        <v>6605</v>
      </c>
      <c r="J488" s="260">
        <v>16.0</v>
      </c>
      <c r="K488" s="260">
        <v>12.0</v>
      </c>
      <c r="L488" s="330">
        <f t="shared" si="1"/>
        <v>4</v>
      </c>
      <c r="M488" s="270">
        <v>512.0</v>
      </c>
      <c r="N488" s="270">
        <v>512.0</v>
      </c>
      <c r="O488" s="272" t="str">
        <f t="shared" si="3"/>
        <v>#REF!</v>
      </c>
      <c r="P488" s="260" t="s">
        <v>9147</v>
      </c>
      <c r="Q488" s="257" t="s">
        <v>6535</v>
      </c>
      <c r="R488" s="260" t="s">
        <v>358</v>
      </c>
      <c r="S488" s="275" t="s">
        <v>6876</v>
      </c>
      <c r="T488" s="260" t="s">
        <v>6600</v>
      </c>
      <c r="U488" s="276"/>
      <c r="V488" s="276" t="str">
        <f t="shared" si="4"/>
        <v>#REF!</v>
      </c>
      <c r="W488" s="277"/>
      <c r="X488" s="276"/>
      <c r="Y488" s="276"/>
      <c r="Z488" s="276"/>
      <c r="AA488" s="276"/>
      <c r="AB488" s="276"/>
      <c r="AC488" s="276"/>
      <c r="AD488" s="278" t="str">
        <f t="shared" si="78"/>
        <v>#REF!</v>
      </c>
      <c r="AE488" s="278"/>
      <c r="AF488" s="278"/>
      <c r="AG488" s="278"/>
    </row>
    <row r="489" ht="15.0" customHeight="1">
      <c r="A489" s="257">
        <v>84.0</v>
      </c>
      <c r="B489" s="258" t="s">
        <v>9148</v>
      </c>
      <c r="C489" s="259" t="s">
        <v>1805</v>
      </c>
      <c r="D489" s="257" t="s">
        <v>6495</v>
      </c>
      <c r="E489" s="257" t="s">
        <v>6496</v>
      </c>
      <c r="F489" s="257" t="s">
        <v>6497</v>
      </c>
      <c r="G489" s="260" t="s">
        <v>9149</v>
      </c>
      <c r="H489" s="257" t="s">
        <v>6500</v>
      </c>
      <c r="I489" s="257" t="s">
        <v>6502</v>
      </c>
      <c r="J489" s="257">
        <v>16.0</v>
      </c>
      <c r="K489" s="257">
        <v>3.0</v>
      </c>
      <c r="L489" s="279">
        <f t="shared" si="1"/>
        <v>13</v>
      </c>
      <c r="M489" s="270">
        <v>512.0</v>
      </c>
      <c r="N489" s="272">
        <v>72.0</v>
      </c>
      <c r="O489" s="272" t="str">
        <f t="shared" si="3"/>
        <v>#REF!</v>
      </c>
      <c r="P489" s="257" t="s">
        <v>9150</v>
      </c>
      <c r="Q489" s="257" t="s">
        <v>6535</v>
      </c>
      <c r="R489" s="260" t="s">
        <v>150</v>
      </c>
      <c r="S489" s="275" t="s">
        <v>6538</v>
      </c>
      <c r="T489" s="260" t="s">
        <v>7062</v>
      </c>
      <c r="U489" s="276"/>
      <c r="V489" s="276" t="str">
        <f t="shared" si="4"/>
        <v>#REF!</v>
      </c>
      <c r="W489" s="277"/>
      <c r="X489" s="276"/>
      <c r="Y489" s="276"/>
      <c r="Z489" s="276"/>
      <c r="AA489" s="276"/>
      <c r="AB489" s="276"/>
      <c r="AC489" s="276"/>
      <c r="AD489" s="278" t="str">
        <f t="shared" si="78"/>
        <v>#REF!</v>
      </c>
      <c r="AE489" s="278"/>
      <c r="AF489" s="278"/>
      <c r="AG489" s="278"/>
    </row>
    <row r="490" ht="15.0" customHeight="1">
      <c r="A490" s="257">
        <v>398.0</v>
      </c>
      <c r="B490" s="258" t="s">
        <v>9151</v>
      </c>
      <c r="C490" s="259" t="s">
        <v>2680</v>
      </c>
      <c r="D490" s="260" t="s">
        <v>6895</v>
      </c>
      <c r="E490" s="260" t="s">
        <v>6895</v>
      </c>
      <c r="F490" s="260" t="s">
        <v>6992</v>
      </c>
      <c r="G490" s="260" t="s">
        <v>4071</v>
      </c>
      <c r="H490" s="260" t="s">
        <v>1605</v>
      </c>
      <c r="I490" s="260" t="s">
        <v>6502</v>
      </c>
      <c r="J490" s="260">
        <v>16.0</v>
      </c>
      <c r="K490" s="260">
        <v>15.0</v>
      </c>
      <c r="L490" s="288">
        <f t="shared" si="1"/>
        <v>1</v>
      </c>
      <c r="M490" s="270">
        <v>512.0</v>
      </c>
      <c r="N490" s="270" t="str">
        <f>IFERROR(__xludf.DUMMYFUNCTION("IMPORTRANGE(""https://docs.google.com/spreadsheets/d/1Y5wVcQmoZrb4xD0Mx4i378E6T98EGxF9rgzWmzz2IKU/edit?usp=sharing"",""PIVOT HP HC!$B30:C30"")"),"#REF!")</f>
        <v>#REF!</v>
      </c>
      <c r="O490" s="272" t="str">
        <f t="shared" si="3"/>
        <v>#REF!</v>
      </c>
      <c r="P490" s="260" t="s">
        <v>9152</v>
      </c>
      <c r="Q490" s="257" t="s">
        <v>6535</v>
      </c>
      <c r="R490" s="260" t="s">
        <v>358</v>
      </c>
      <c r="S490" s="275" t="s">
        <v>6918</v>
      </c>
      <c r="T490" s="260" t="s">
        <v>6769</v>
      </c>
      <c r="U490" s="276"/>
      <c r="V490" s="276" t="str">
        <f t="shared" si="4"/>
        <v>#REF!</v>
      </c>
      <c r="W490" s="277"/>
      <c r="X490" s="276"/>
      <c r="Y490" s="276"/>
      <c r="Z490" s="276"/>
      <c r="AA490" s="276"/>
      <c r="AB490" s="276"/>
      <c r="AC490" s="276"/>
      <c r="AD490" s="278" t="str">
        <f t="shared" si="78"/>
        <v>#REF!</v>
      </c>
      <c r="AE490" s="282"/>
      <c r="AF490" s="282"/>
      <c r="AG490" s="282"/>
    </row>
    <row r="491" ht="15.0" customHeight="1">
      <c r="A491" s="257">
        <v>520.0</v>
      </c>
      <c r="B491" s="310" t="s">
        <v>9153</v>
      </c>
      <c r="C491" s="317" t="s">
        <v>9154</v>
      </c>
      <c r="D491" s="260" t="s">
        <v>6895</v>
      </c>
      <c r="E491" s="260" t="s">
        <v>6896</v>
      </c>
      <c r="F491" s="260" t="s">
        <v>6992</v>
      </c>
      <c r="G491" s="311" t="s">
        <v>9155</v>
      </c>
      <c r="H491" s="260" t="s">
        <v>1605</v>
      </c>
      <c r="I491" s="260" t="s">
        <v>6502</v>
      </c>
      <c r="J491" s="260">
        <v>16.0</v>
      </c>
      <c r="K491" s="260">
        <v>16.0</v>
      </c>
      <c r="L491" s="283">
        <f t="shared" si="1"/>
        <v>0</v>
      </c>
      <c r="M491" s="270">
        <v>512.0</v>
      </c>
      <c r="N491" s="270" t="str">
        <f>IFERROR(__xludf.DUMMYFUNCTION("IMPORTRANGE(""https://docs.google.com/spreadsheets/d/1Y5wVcQmoZrb4xD0Mx4i378E6T98EGxF9rgzWmzz2IKU/edit?usp=sharing"",""PIVOT HP HC!$B63:C63"")"),"#REF!")</f>
        <v>#REF!</v>
      </c>
      <c r="O491" s="272" t="str">
        <f t="shared" si="3"/>
        <v>#REF!</v>
      </c>
      <c r="P491" s="260" t="s">
        <v>9156</v>
      </c>
      <c r="Q491" s="257" t="s">
        <v>6535</v>
      </c>
      <c r="R491" s="260" t="s">
        <v>358</v>
      </c>
      <c r="S491" s="275" t="s">
        <v>6911</v>
      </c>
      <c r="T491" s="260" t="s">
        <v>8004</v>
      </c>
      <c r="U491" s="276"/>
      <c r="V491" s="276" t="str">
        <f t="shared" si="4"/>
        <v>#REF!</v>
      </c>
      <c r="W491" s="277"/>
      <c r="X491" s="276"/>
      <c r="Y491" s="276"/>
      <c r="Z491" s="276"/>
      <c r="AA491" s="276"/>
      <c r="AB491" s="276"/>
      <c r="AC491" s="276"/>
      <c r="AD491" s="278" t="str">
        <f t="shared" si="78"/>
        <v>#REF!</v>
      </c>
      <c r="AE491" s="278"/>
      <c r="AF491" s="278"/>
      <c r="AG491" s="278"/>
    </row>
    <row r="492" ht="15.0" customHeight="1">
      <c r="A492" s="257">
        <v>301.0</v>
      </c>
      <c r="B492" s="258" t="s">
        <v>9157</v>
      </c>
      <c r="C492" s="259" t="s">
        <v>3459</v>
      </c>
      <c r="D492" s="260" t="s">
        <v>6895</v>
      </c>
      <c r="E492" s="260" t="s">
        <v>6895</v>
      </c>
      <c r="F492" s="260" t="s">
        <v>6709</v>
      </c>
      <c r="G492" s="260" t="s">
        <v>5336</v>
      </c>
      <c r="H492" s="260" t="s">
        <v>1605</v>
      </c>
      <c r="I492" s="260" t="s">
        <v>6502</v>
      </c>
      <c r="J492" s="260">
        <v>16.0</v>
      </c>
      <c r="K492" s="260">
        <v>16.0</v>
      </c>
      <c r="L492" s="283">
        <f t="shared" si="1"/>
        <v>0</v>
      </c>
      <c r="M492" s="270">
        <v>512.0</v>
      </c>
      <c r="N492" s="272" t="str">
        <f>IFERROR(__xludf.DUMMYFUNCTION("IMPORTRANGE(""https://docs.google.com/spreadsheets/d/1Y5wVcQmoZrb4xD0Mx4i378E6T98EGxF9rgzWmzz2IKU/edit?usp=sharing"",""PIVOT HP HC!$B56:C56"")"),"#REF!")</f>
        <v>#REF!</v>
      </c>
      <c r="O492" s="272" t="str">
        <f t="shared" si="3"/>
        <v>#REF!</v>
      </c>
      <c r="P492" s="260" t="s">
        <v>9158</v>
      </c>
      <c r="Q492" s="257" t="s">
        <v>6535</v>
      </c>
      <c r="R492" s="260" t="s">
        <v>440</v>
      </c>
      <c r="S492" s="275" t="s">
        <v>7051</v>
      </c>
      <c r="T492" s="260" t="s">
        <v>9050</v>
      </c>
      <c r="U492" s="276"/>
      <c r="V492" s="276" t="str">
        <f t="shared" si="4"/>
        <v>#REF!</v>
      </c>
      <c r="W492" s="277"/>
      <c r="X492" s="276"/>
      <c r="Y492" s="276"/>
      <c r="Z492" s="276"/>
      <c r="AA492" s="276"/>
      <c r="AB492" s="276"/>
      <c r="AC492" s="276"/>
      <c r="AD492" s="278" t="str">
        <f t="shared" si="78"/>
        <v>#REF!</v>
      </c>
      <c r="AE492" s="278"/>
      <c r="AF492" s="278"/>
      <c r="AG492" s="278"/>
    </row>
    <row r="493" ht="15.0" customHeight="1">
      <c r="A493" s="257">
        <v>592.0</v>
      </c>
      <c r="B493" s="258" t="s">
        <v>2499</v>
      </c>
      <c r="C493" s="259" t="s">
        <v>9159</v>
      </c>
      <c r="D493" s="260" t="s">
        <v>6569</v>
      </c>
      <c r="E493" s="260" t="s">
        <v>6602</v>
      </c>
      <c r="F493" s="260" t="s">
        <v>7668</v>
      </c>
      <c r="G493" s="260" t="s">
        <v>9160</v>
      </c>
      <c r="H493" s="260" t="s">
        <v>1605</v>
      </c>
      <c r="I493" s="260" t="s">
        <v>6605</v>
      </c>
      <c r="J493" s="260">
        <v>16.0</v>
      </c>
      <c r="K493" s="260">
        <v>0.0</v>
      </c>
      <c r="L493" s="320">
        <f t="shared" si="1"/>
        <v>16</v>
      </c>
      <c r="M493" s="270">
        <v>512.0</v>
      </c>
      <c r="N493" s="272">
        <v>512.0</v>
      </c>
      <c r="O493" s="272" t="str">
        <f t="shared" si="3"/>
        <v>#REF!</v>
      </c>
      <c r="P493" s="260" t="s">
        <v>9161</v>
      </c>
      <c r="Q493" s="257" t="s">
        <v>6535</v>
      </c>
      <c r="R493" s="260" t="s">
        <v>440</v>
      </c>
      <c r="S493" s="275" t="s">
        <v>7674</v>
      </c>
      <c r="T493" s="260" t="s">
        <v>8249</v>
      </c>
      <c r="U493" s="276"/>
      <c r="V493" s="276" t="str">
        <f t="shared" si="4"/>
        <v>#REF!</v>
      </c>
      <c r="W493" s="277"/>
      <c r="X493" s="276"/>
      <c r="Y493" s="276"/>
      <c r="Z493" s="276"/>
      <c r="AA493" s="276"/>
      <c r="AB493" s="276"/>
      <c r="AC493" s="276"/>
      <c r="AD493" s="278" t="str">
        <f t="shared" si="78"/>
        <v>#REF!</v>
      </c>
      <c r="AE493" s="278"/>
      <c r="AF493" s="278"/>
      <c r="AG493" s="278"/>
    </row>
    <row r="494" ht="15.0" customHeight="1">
      <c r="A494" s="257">
        <v>604.0</v>
      </c>
      <c r="B494" s="258" t="s">
        <v>5961</v>
      </c>
      <c r="C494" s="259" t="s">
        <v>9162</v>
      </c>
      <c r="D494" s="260" t="s">
        <v>6495</v>
      </c>
      <c r="E494" s="260" t="s">
        <v>6690</v>
      </c>
      <c r="F494" s="260" t="s">
        <v>6497</v>
      </c>
      <c r="G494" s="260" t="s">
        <v>5568</v>
      </c>
      <c r="H494" s="260" t="s">
        <v>7122</v>
      </c>
      <c r="I494" s="260" t="s">
        <v>6605</v>
      </c>
      <c r="J494" s="260">
        <v>8.0</v>
      </c>
      <c r="K494" s="260">
        <v>8.0</v>
      </c>
      <c r="L494" s="283">
        <f t="shared" si="1"/>
        <v>0</v>
      </c>
      <c r="M494" s="284">
        <v>256.0</v>
      </c>
      <c r="N494" s="272">
        <v>248.0</v>
      </c>
      <c r="O494" s="272" t="str">
        <f t="shared" si="3"/>
        <v>#REF!</v>
      </c>
      <c r="P494" s="260" t="s">
        <v>9163</v>
      </c>
      <c r="Q494" s="257" t="s">
        <v>6535</v>
      </c>
      <c r="R494" s="260" t="s">
        <v>2343</v>
      </c>
      <c r="S494" s="275" t="s">
        <v>6947</v>
      </c>
      <c r="T494" s="260" t="s">
        <v>6565</v>
      </c>
      <c r="U494" s="276"/>
      <c r="V494" s="276" t="str">
        <f t="shared" si="4"/>
        <v>#REF!</v>
      </c>
      <c r="W494" s="277"/>
      <c r="X494" s="276"/>
      <c r="Y494" s="276"/>
      <c r="Z494" s="276"/>
      <c r="AA494" s="276"/>
      <c r="AB494" s="276"/>
      <c r="AC494" s="276"/>
      <c r="AD494" s="278" t="str">
        <f t="shared" si="78"/>
        <v>#REF!</v>
      </c>
      <c r="AE494" s="278"/>
      <c r="AF494" s="278"/>
      <c r="AG494" s="278"/>
    </row>
    <row r="495" ht="15.0" customHeight="1">
      <c r="A495" s="257">
        <v>694.0</v>
      </c>
      <c r="B495" s="258" t="s">
        <v>9164</v>
      </c>
      <c r="C495" s="259" t="s">
        <v>2457</v>
      </c>
      <c r="D495" s="260" t="s">
        <v>6569</v>
      </c>
      <c r="E495" s="260" t="s">
        <v>6602</v>
      </c>
      <c r="F495" s="260" t="s">
        <v>7668</v>
      </c>
      <c r="G495" s="260" t="s">
        <v>3696</v>
      </c>
      <c r="H495" s="260" t="s">
        <v>1605</v>
      </c>
      <c r="I495" s="260" t="s">
        <v>6605</v>
      </c>
      <c r="J495" s="260">
        <v>16.0</v>
      </c>
      <c r="K495" s="260">
        <v>10.0</v>
      </c>
      <c r="L495" s="332">
        <f t="shared" si="1"/>
        <v>6</v>
      </c>
      <c r="M495" s="270">
        <v>512.0</v>
      </c>
      <c r="N495" s="270">
        <v>512.0</v>
      </c>
      <c r="O495" s="272" t="str">
        <f t="shared" si="3"/>
        <v>#REF!</v>
      </c>
      <c r="P495" s="260" t="s">
        <v>9165</v>
      </c>
      <c r="Q495" s="257" t="s">
        <v>6535</v>
      </c>
      <c r="R495" s="260" t="s">
        <v>358</v>
      </c>
      <c r="S495" s="275" t="s">
        <v>8465</v>
      </c>
      <c r="T495" s="260" t="s">
        <v>7833</v>
      </c>
      <c r="U495" s="276"/>
      <c r="V495" s="276" t="str">
        <f t="shared" si="4"/>
        <v>#REF!</v>
      </c>
      <c r="W495" s="277"/>
      <c r="X495" s="276"/>
      <c r="Y495" s="276"/>
      <c r="Z495" s="276"/>
      <c r="AA495" s="276"/>
      <c r="AB495" s="276"/>
      <c r="AC495" s="276"/>
      <c r="AD495" s="278" t="str">
        <f t="shared" si="78"/>
        <v>#REF!</v>
      </c>
      <c r="AE495" s="278"/>
      <c r="AF495" s="278"/>
      <c r="AG495" s="278"/>
    </row>
    <row r="496" ht="15.0" customHeight="1">
      <c r="A496" s="257">
        <v>221.0</v>
      </c>
      <c r="B496" s="258" t="s">
        <v>9166</v>
      </c>
      <c r="C496" s="259" t="s">
        <v>1772</v>
      </c>
      <c r="D496" s="260" t="s">
        <v>6614</v>
      </c>
      <c r="E496" s="257" t="s">
        <v>7763</v>
      </c>
      <c r="F496" s="257" t="s">
        <v>6497</v>
      </c>
      <c r="G496" s="257" t="s">
        <v>9167</v>
      </c>
      <c r="H496" s="257" t="s">
        <v>1605</v>
      </c>
      <c r="I496" s="260" t="s">
        <v>6502</v>
      </c>
      <c r="J496" s="257">
        <v>16.0</v>
      </c>
      <c r="K496" s="257">
        <v>15.0</v>
      </c>
      <c r="L496" s="288">
        <f t="shared" si="1"/>
        <v>1</v>
      </c>
      <c r="M496" s="270">
        <f>IF(J496=8,256,IF(J496=16,512,IF(J496=32,1024,IF(J496=4,124))))</f>
        <v>512</v>
      </c>
      <c r="N496" s="287">
        <f>IFERROR(__xludf.DUMMYFUNCTION("vlookup(B496,IMPORTRANGE(""https://docs.google.com/spreadsheets/d/1bZVByh9r_TcDUVJKUPs-pmPVUS3tjRZJULNBLGlUjAE/edit#gid=320297363"",""DATA HC OLT!A2:c300""),2,0)"),464.0)</f>
        <v>464</v>
      </c>
      <c r="O496" s="272" t="str">
        <f t="shared" si="3"/>
        <v>#REF!</v>
      </c>
      <c r="P496" s="257" t="s">
        <v>9168</v>
      </c>
      <c r="Q496" s="257" t="s">
        <v>6745</v>
      </c>
      <c r="R496" s="260" t="s">
        <v>179</v>
      </c>
      <c r="S496" s="275" t="s">
        <v>8432</v>
      </c>
      <c r="T496" s="260" t="s">
        <v>6773</v>
      </c>
      <c r="U496" s="260" t="s">
        <v>6236</v>
      </c>
      <c r="V496" s="276" t="str">
        <f t="shared" si="4"/>
        <v>#REF!</v>
      </c>
      <c r="W496" s="277"/>
      <c r="X496" s="260"/>
      <c r="Y496" s="260"/>
      <c r="Z496" s="260"/>
      <c r="AA496" s="260"/>
      <c r="AB496" s="276"/>
      <c r="AC496" s="260"/>
      <c r="AD496" s="278" t="str">
        <f t="shared" si="78"/>
        <v>#REF!</v>
      </c>
      <c r="AE496" s="278"/>
      <c r="AF496" s="278"/>
      <c r="AG496" s="278"/>
    </row>
    <row r="497" ht="15.0" customHeight="1">
      <c r="A497" s="257">
        <v>309.0</v>
      </c>
      <c r="B497" s="258" t="s">
        <v>3220</v>
      </c>
      <c r="C497" s="259" t="s">
        <v>2860</v>
      </c>
      <c r="D497" s="257" t="s">
        <v>6569</v>
      </c>
      <c r="E497" s="260" t="s">
        <v>6704</v>
      </c>
      <c r="F497" s="257" t="s">
        <v>6497</v>
      </c>
      <c r="G497" s="260" t="s">
        <v>4295</v>
      </c>
      <c r="H497" s="260" t="s">
        <v>6644</v>
      </c>
      <c r="I497" s="260" t="s">
        <v>6502</v>
      </c>
      <c r="J497" s="260">
        <v>8.0</v>
      </c>
      <c r="K497" s="260">
        <v>1.0</v>
      </c>
      <c r="L497" s="261">
        <f t="shared" si="1"/>
        <v>7</v>
      </c>
      <c r="M497" s="270">
        <v>256.0</v>
      </c>
      <c r="N497" s="272">
        <v>64.0</v>
      </c>
      <c r="O497" s="272" t="str">
        <f t="shared" si="3"/>
        <v>#REF!</v>
      </c>
      <c r="P497" s="260" t="s">
        <v>9169</v>
      </c>
      <c r="Q497" s="257" t="s">
        <v>6535</v>
      </c>
      <c r="R497" s="260" t="s">
        <v>440</v>
      </c>
      <c r="S497" s="275" t="s">
        <v>6706</v>
      </c>
      <c r="T497" s="260" t="s">
        <v>7032</v>
      </c>
      <c r="U497" s="276"/>
      <c r="V497" s="276" t="str">
        <f t="shared" si="4"/>
        <v>#REF!</v>
      </c>
      <c r="W497" s="277"/>
      <c r="X497" s="276"/>
      <c r="Y497" s="276"/>
      <c r="Z497" s="276"/>
      <c r="AA497" s="276"/>
      <c r="AB497" s="276"/>
      <c r="AC497" s="276"/>
      <c r="AD497" s="278" t="str">
        <f t="shared" si="78"/>
        <v>#REF!</v>
      </c>
      <c r="AE497" s="278"/>
      <c r="AF497" s="278"/>
      <c r="AG497" s="278"/>
    </row>
    <row r="498" ht="15.0" customHeight="1">
      <c r="A498" s="257">
        <v>432.0</v>
      </c>
      <c r="B498" s="310" t="s">
        <v>9170</v>
      </c>
      <c r="C498" s="317" t="s">
        <v>1816</v>
      </c>
      <c r="D498" s="260" t="s">
        <v>6495</v>
      </c>
      <c r="E498" s="260" t="s">
        <v>6636</v>
      </c>
      <c r="F498" s="260" t="s">
        <v>6497</v>
      </c>
      <c r="G498" s="260" t="s">
        <v>9171</v>
      </c>
      <c r="H498" s="260" t="s">
        <v>7122</v>
      </c>
      <c r="I498" s="260" t="s">
        <v>6605</v>
      </c>
      <c r="J498" s="260">
        <v>8.0</v>
      </c>
      <c r="K498" s="260">
        <v>8.0</v>
      </c>
      <c r="L498" s="283">
        <f t="shared" si="1"/>
        <v>0</v>
      </c>
      <c r="M498" s="270">
        <v>256.0</v>
      </c>
      <c r="N498" s="270">
        <v>480.0</v>
      </c>
      <c r="O498" s="272" t="str">
        <f t="shared" si="3"/>
        <v>#REF!</v>
      </c>
      <c r="P498" s="260" t="s">
        <v>9172</v>
      </c>
      <c r="Q498" s="257" t="s">
        <v>6535</v>
      </c>
      <c r="R498" s="260" t="s">
        <v>2343</v>
      </c>
      <c r="S498" s="275" t="s">
        <v>6639</v>
      </c>
      <c r="T498" s="260" t="s">
        <v>6773</v>
      </c>
      <c r="U498" s="276"/>
      <c r="V498" s="276" t="str">
        <f t="shared" si="4"/>
        <v>#REF!</v>
      </c>
      <c r="W498" s="277"/>
      <c r="X498" s="276"/>
      <c r="Y498" s="276"/>
      <c r="Z498" s="276"/>
      <c r="AA498" s="276"/>
      <c r="AB498" s="276"/>
      <c r="AC498" s="276"/>
      <c r="AD498" s="278" t="str">
        <f t="shared" si="78"/>
        <v>#REF!</v>
      </c>
      <c r="AE498" s="278"/>
      <c r="AF498" s="278"/>
      <c r="AG498" s="278"/>
    </row>
    <row r="499" ht="15.0" customHeight="1">
      <c r="A499" s="257">
        <v>615.0</v>
      </c>
      <c r="B499" s="258" t="s">
        <v>9173</v>
      </c>
      <c r="C499" s="259" t="s">
        <v>2321</v>
      </c>
      <c r="D499" s="260" t="s">
        <v>6569</v>
      </c>
      <c r="E499" s="260" t="s">
        <v>6704</v>
      </c>
      <c r="F499" s="260" t="s">
        <v>7668</v>
      </c>
      <c r="G499" s="260" t="s">
        <v>3517</v>
      </c>
      <c r="H499" s="260" t="s">
        <v>1605</v>
      </c>
      <c r="I499" s="260" t="s">
        <v>6605</v>
      </c>
      <c r="J499" s="260">
        <v>16.0</v>
      </c>
      <c r="K499" s="260">
        <v>12.0</v>
      </c>
      <c r="L499" s="330">
        <f t="shared" si="1"/>
        <v>4</v>
      </c>
      <c r="M499" s="270">
        <v>512.0</v>
      </c>
      <c r="N499" s="272">
        <v>512.0</v>
      </c>
      <c r="O499" s="272" t="str">
        <f t="shared" si="3"/>
        <v>#REF!</v>
      </c>
      <c r="P499" s="260" t="s">
        <v>9174</v>
      </c>
      <c r="Q499" s="257" t="s">
        <v>6535</v>
      </c>
      <c r="R499" s="260" t="s">
        <v>358</v>
      </c>
      <c r="S499" s="275" t="s">
        <v>8073</v>
      </c>
      <c r="T499" s="260" t="s">
        <v>9069</v>
      </c>
      <c r="U499" s="276"/>
      <c r="V499" s="276" t="str">
        <f t="shared" si="4"/>
        <v>#REF!</v>
      </c>
      <c r="W499" s="277"/>
      <c r="X499" s="276"/>
      <c r="Y499" s="276"/>
      <c r="Z499" s="276"/>
      <c r="AA499" s="276"/>
      <c r="AB499" s="276"/>
      <c r="AC499" s="276"/>
      <c r="AD499" s="278" t="str">
        <f t="shared" si="78"/>
        <v>#REF!</v>
      </c>
      <c r="AE499" s="278"/>
      <c r="AF499" s="278"/>
      <c r="AG499" s="278"/>
    </row>
    <row r="500" ht="15.0" customHeight="1">
      <c r="A500" s="257">
        <v>682.0</v>
      </c>
      <c r="B500" s="286" t="s">
        <v>9175</v>
      </c>
      <c r="C500" s="259" t="s">
        <v>9176</v>
      </c>
      <c r="D500" s="260" t="s">
        <v>6614</v>
      </c>
      <c r="E500" s="260" t="s">
        <v>6614</v>
      </c>
      <c r="F500" s="260" t="s">
        <v>7668</v>
      </c>
      <c r="G500" s="260" t="s">
        <v>9177</v>
      </c>
      <c r="H500" s="260" t="s">
        <v>1605</v>
      </c>
      <c r="I500" s="260" t="s">
        <v>6502</v>
      </c>
      <c r="J500" s="260">
        <v>16.0</v>
      </c>
      <c r="K500" s="260">
        <v>11.0</v>
      </c>
      <c r="L500" s="350">
        <f t="shared" si="1"/>
        <v>5</v>
      </c>
      <c r="M500" s="270">
        <v>512.0</v>
      </c>
      <c r="N500" s="287">
        <f>IFERROR(__xludf.DUMMYFUNCTION("vlookup(B500,IMPORTRANGE(""https://docs.google.com/spreadsheets/d/1bZVByh9r_TcDUVJKUPs-pmPVUS3tjRZJULNBLGlUjAE/edit#gid=320297363"",""DATA HC OLT!A2:c300""),2,0)"),512.0)</f>
        <v>512</v>
      </c>
      <c r="O500" s="272" t="str">
        <f t="shared" si="3"/>
        <v>#REF!</v>
      </c>
      <c r="P500" s="260" t="s">
        <v>9178</v>
      </c>
      <c r="Q500" s="257" t="s">
        <v>6535</v>
      </c>
      <c r="R500" s="260" t="s">
        <v>440</v>
      </c>
      <c r="S500" s="316" t="s">
        <v>7189</v>
      </c>
      <c r="T500" s="311" t="s">
        <v>7044</v>
      </c>
      <c r="U500" s="260" t="s">
        <v>6236</v>
      </c>
      <c r="V500" s="276" t="str">
        <f t="shared" si="4"/>
        <v>#REF!</v>
      </c>
      <c r="W500" s="277"/>
      <c r="X500" s="260"/>
      <c r="Y500" s="260"/>
      <c r="Z500" s="260"/>
      <c r="AA500" s="260"/>
      <c r="AB500" s="276"/>
      <c r="AC500" s="260"/>
      <c r="AD500" s="278" t="str">
        <f t="shared" si="78"/>
        <v>#REF!</v>
      </c>
      <c r="AE500" s="278"/>
      <c r="AF500" s="278"/>
      <c r="AG500" s="278"/>
    </row>
    <row r="501" ht="15.0" customHeight="1">
      <c r="A501" s="257">
        <v>602.0</v>
      </c>
      <c r="B501" s="258" t="s">
        <v>9179</v>
      </c>
      <c r="C501" s="259" t="s">
        <v>2304</v>
      </c>
      <c r="D501" s="260" t="s">
        <v>6569</v>
      </c>
      <c r="E501" s="260" t="s">
        <v>6704</v>
      </c>
      <c r="F501" s="260" t="s">
        <v>7668</v>
      </c>
      <c r="G501" s="260" t="s">
        <v>9180</v>
      </c>
      <c r="H501" s="260" t="s">
        <v>1605</v>
      </c>
      <c r="I501" s="260" t="s">
        <v>6605</v>
      </c>
      <c r="J501" s="260">
        <v>16.0</v>
      </c>
      <c r="K501" s="260">
        <v>11.0</v>
      </c>
      <c r="L501" s="350">
        <f t="shared" si="1"/>
        <v>5</v>
      </c>
      <c r="M501" s="270">
        <v>512.0</v>
      </c>
      <c r="N501" s="272">
        <v>512.0</v>
      </c>
      <c r="O501" s="272" t="str">
        <f t="shared" si="3"/>
        <v>#REF!</v>
      </c>
      <c r="P501" s="260" t="s">
        <v>9181</v>
      </c>
      <c r="Q501" s="257" t="s">
        <v>6535</v>
      </c>
      <c r="R501" s="260" t="s">
        <v>358</v>
      </c>
      <c r="S501" s="275" t="s">
        <v>6722</v>
      </c>
      <c r="T501" s="260" t="s">
        <v>8249</v>
      </c>
      <c r="U501" s="276"/>
      <c r="V501" s="276" t="str">
        <f t="shared" si="4"/>
        <v>#REF!</v>
      </c>
      <c r="W501" s="277" t="s">
        <v>6658</v>
      </c>
      <c r="X501" s="277" t="s">
        <v>7181</v>
      </c>
      <c r="Y501" s="285" t="s">
        <v>6612</v>
      </c>
      <c r="Z501" s="276"/>
      <c r="AA501" s="377"/>
      <c r="AB501" s="276"/>
      <c r="AC501" s="276"/>
      <c r="AD501" s="278"/>
      <c r="AE501" s="278"/>
      <c r="AF501" s="278"/>
      <c r="AG501" s="278"/>
    </row>
    <row r="502" ht="15.0" customHeight="1">
      <c r="A502" s="257">
        <v>151.0</v>
      </c>
      <c r="B502" s="258" t="s">
        <v>9182</v>
      </c>
      <c r="C502" s="259" t="s">
        <v>3649</v>
      </c>
      <c r="D502" s="260" t="s">
        <v>6614</v>
      </c>
      <c r="E502" s="257" t="s">
        <v>7100</v>
      </c>
      <c r="F502" s="257" t="s">
        <v>6497</v>
      </c>
      <c r="G502" s="260" t="s">
        <v>9183</v>
      </c>
      <c r="H502" s="257" t="s">
        <v>6644</v>
      </c>
      <c r="I502" s="260" t="s">
        <v>6605</v>
      </c>
      <c r="J502" s="260">
        <v>8.0</v>
      </c>
      <c r="K502" s="260">
        <v>5.0</v>
      </c>
      <c r="L502" s="299">
        <f t="shared" si="1"/>
        <v>3</v>
      </c>
      <c r="M502" s="270">
        <f>IF(J502=8,256,IF(J502=16,512,IF(J502=32,1024,IF(J502=4,124))))</f>
        <v>256</v>
      </c>
      <c r="N502" s="287">
        <f>IFERROR(__xludf.DUMMYFUNCTION("vlookup(B502,IMPORTRANGE(""https://docs.google.com/spreadsheets/d/1bZVByh9r_TcDUVJKUPs-pmPVUS3tjRZJULNBLGlUjAE/edit#gid=320297363"",""DATA HC OLT!A2:c300""),2,0)"),232.0)</f>
        <v>232</v>
      </c>
      <c r="O502" s="272" t="str">
        <f t="shared" si="3"/>
        <v>#REF!</v>
      </c>
      <c r="P502" s="257" t="s">
        <v>9185</v>
      </c>
      <c r="Q502" s="257" t="s">
        <v>6535</v>
      </c>
      <c r="R502" s="260" t="s">
        <v>2343</v>
      </c>
      <c r="S502" s="275" t="s">
        <v>7503</v>
      </c>
      <c r="T502" s="260" t="s">
        <v>6734</v>
      </c>
      <c r="U502" s="276"/>
      <c r="V502" s="276" t="str">
        <f t="shared" si="4"/>
        <v>#REF!</v>
      </c>
      <c r="W502" s="277"/>
      <c r="X502" s="276"/>
      <c r="Y502" s="276"/>
      <c r="Z502" s="276"/>
      <c r="AA502" s="276"/>
      <c r="AB502" s="276"/>
      <c r="AC502" s="276"/>
      <c r="AD502" s="278" t="str">
        <f t="shared" ref="AD502:AD638" si="80">VLOOKUP(B502,'Summary Improvement PM FOC'!BA:BF,6,0)</f>
        <v>#REF!</v>
      </c>
      <c r="AE502" s="278"/>
      <c r="AF502" s="278"/>
      <c r="AG502" s="278"/>
    </row>
    <row r="503" ht="15.0" customHeight="1">
      <c r="A503" s="257">
        <v>454.0</v>
      </c>
      <c r="B503" s="310" t="s">
        <v>9186</v>
      </c>
      <c r="C503" s="317" t="s">
        <v>9187</v>
      </c>
      <c r="D503" s="260" t="s">
        <v>6495</v>
      </c>
      <c r="E503" s="260" t="s">
        <v>6636</v>
      </c>
      <c r="F503" s="260" t="s">
        <v>6992</v>
      </c>
      <c r="G503" s="260" t="s">
        <v>4291</v>
      </c>
      <c r="H503" s="260" t="s">
        <v>1605</v>
      </c>
      <c r="I503" s="257" t="s">
        <v>6502</v>
      </c>
      <c r="J503" s="260">
        <v>16.0</v>
      </c>
      <c r="K503" s="260">
        <v>13.0</v>
      </c>
      <c r="L503" s="299">
        <f t="shared" si="1"/>
        <v>3</v>
      </c>
      <c r="M503" s="270">
        <v>512.0</v>
      </c>
      <c r="N503" s="270">
        <v>512.0</v>
      </c>
      <c r="O503" s="272" t="str">
        <f t="shared" si="3"/>
        <v>#REF!</v>
      </c>
      <c r="P503" s="260" t="s">
        <v>9188</v>
      </c>
      <c r="Q503" s="257" t="s">
        <v>6535</v>
      </c>
      <c r="R503" s="260" t="s">
        <v>358</v>
      </c>
      <c r="S503" s="275" t="s">
        <v>8727</v>
      </c>
      <c r="T503" s="260" t="s">
        <v>6622</v>
      </c>
      <c r="U503" s="276"/>
      <c r="V503" s="276" t="str">
        <f t="shared" si="4"/>
        <v>#REF!</v>
      </c>
      <c r="W503" s="277"/>
      <c r="X503" s="276"/>
      <c r="Y503" s="276"/>
      <c r="Z503" s="276"/>
      <c r="AA503" s="276"/>
      <c r="AB503" s="276"/>
      <c r="AC503" s="276"/>
      <c r="AD503" s="278" t="str">
        <f t="shared" si="80"/>
        <v>#REF!</v>
      </c>
      <c r="AE503" s="278"/>
      <c r="AF503" s="278"/>
      <c r="AG503" s="278"/>
    </row>
    <row r="504" ht="15.0" customHeight="1">
      <c r="A504" s="257">
        <v>544.0</v>
      </c>
      <c r="B504" s="258" t="s">
        <v>9189</v>
      </c>
      <c r="C504" s="259" t="s">
        <v>3992</v>
      </c>
      <c r="D504" s="260" t="s">
        <v>6569</v>
      </c>
      <c r="E504" s="260" t="s">
        <v>6704</v>
      </c>
      <c r="F504" s="260" t="s">
        <v>6992</v>
      </c>
      <c r="G504" s="260" t="s">
        <v>9190</v>
      </c>
      <c r="H504" s="260" t="s">
        <v>1605</v>
      </c>
      <c r="I504" s="260" t="s">
        <v>6605</v>
      </c>
      <c r="J504" s="260">
        <v>16.0</v>
      </c>
      <c r="K504" s="260">
        <v>14.0</v>
      </c>
      <c r="L504" s="289">
        <f t="shared" si="1"/>
        <v>2</v>
      </c>
      <c r="M504" s="270">
        <v>512.0</v>
      </c>
      <c r="N504" s="272">
        <v>512.0</v>
      </c>
      <c r="O504" s="272" t="str">
        <f t="shared" si="3"/>
        <v>#REF!</v>
      </c>
      <c r="P504" s="260" t="s">
        <v>9191</v>
      </c>
      <c r="Q504" s="257" t="s">
        <v>6535</v>
      </c>
      <c r="R504" s="260" t="s">
        <v>440</v>
      </c>
      <c r="S504" s="275" t="s">
        <v>8073</v>
      </c>
      <c r="T504" s="260" t="s">
        <v>8249</v>
      </c>
      <c r="U504" s="276"/>
      <c r="V504" s="276" t="str">
        <f t="shared" si="4"/>
        <v>#REF!</v>
      </c>
      <c r="W504" s="277"/>
      <c r="X504" s="276"/>
      <c r="Y504" s="276"/>
      <c r="Z504" s="276"/>
      <c r="AA504" s="276"/>
      <c r="AB504" s="276"/>
      <c r="AC504" s="276"/>
      <c r="AD504" s="278" t="str">
        <f t="shared" si="80"/>
        <v>#REF!</v>
      </c>
      <c r="AE504" s="278"/>
      <c r="AF504" s="278"/>
      <c r="AG504" s="278"/>
    </row>
    <row r="505" ht="15.0" customHeight="1">
      <c r="A505" s="257">
        <v>720.0</v>
      </c>
      <c r="B505" s="258" t="s">
        <v>9192</v>
      </c>
      <c r="C505" s="259" t="s">
        <v>3716</v>
      </c>
      <c r="D505" s="260" t="s">
        <v>6495</v>
      </c>
      <c r="E505" s="260" t="s">
        <v>6678</v>
      </c>
      <c r="F505" s="260" t="s">
        <v>6497</v>
      </c>
      <c r="G505" s="260" t="s">
        <v>5539</v>
      </c>
      <c r="H505" s="260" t="s">
        <v>6644</v>
      </c>
      <c r="I505" s="257" t="s">
        <v>6502</v>
      </c>
      <c r="J505" s="260">
        <v>16.0</v>
      </c>
      <c r="K505" s="260">
        <v>15.0</v>
      </c>
      <c r="L505" s="288">
        <f t="shared" si="1"/>
        <v>1</v>
      </c>
      <c r="M505" s="270">
        <v>512.0</v>
      </c>
      <c r="N505" s="270">
        <v>456.0</v>
      </c>
      <c r="O505" s="272" t="str">
        <f t="shared" si="3"/>
        <v>#REF!</v>
      </c>
      <c r="P505" s="260" t="s">
        <v>9193</v>
      </c>
      <c r="Q505" s="257" t="s">
        <v>6535</v>
      </c>
      <c r="R505" s="260" t="s">
        <v>2343</v>
      </c>
      <c r="S505" s="275" t="s">
        <v>6681</v>
      </c>
      <c r="T505" s="260" t="s">
        <v>8000</v>
      </c>
      <c r="U505" s="276"/>
      <c r="V505" s="276" t="str">
        <f t="shared" si="4"/>
        <v>#REF!</v>
      </c>
      <c r="W505" s="277"/>
      <c r="X505" s="276"/>
      <c r="Y505" s="276"/>
      <c r="Z505" s="276"/>
      <c r="AA505" s="276"/>
      <c r="AB505" s="276"/>
      <c r="AC505" s="276"/>
      <c r="AD505" s="278" t="str">
        <f t="shared" si="80"/>
        <v>#REF!</v>
      </c>
      <c r="AE505" s="282"/>
      <c r="AF505" s="282"/>
      <c r="AG505" s="282"/>
    </row>
    <row r="506" ht="15.0" customHeight="1">
      <c r="A506" s="257">
        <v>352.0</v>
      </c>
      <c r="B506" s="258" t="s">
        <v>9194</v>
      </c>
      <c r="C506" s="259" t="s">
        <v>9195</v>
      </c>
      <c r="D506" s="260" t="s">
        <v>6495</v>
      </c>
      <c r="E506" s="260" t="s">
        <v>6495</v>
      </c>
      <c r="F506" s="260" t="s">
        <v>6992</v>
      </c>
      <c r="G506" s="260" t="s">
        <v>9196</v>
      </c>
      <c r="H506" s="260" t="s">
        <v>1605</v>
      </c>
      <c r="I506" s="257" t="s">
        <v>6502</v>
      </c>
      <c r="J506" s="260">
        <v>16.0</v>
      </c>
      <c r="K506" s="260">
        <v>12.0</v>
      </c>
      <c r="L506" s="330">
        <f t="shared" si="1"/>
        <v>4</v>
      </c>
      <c r="M506" s="270">
        <v>512.0</v>
      </c>
      <c r="N506" s="270">
        <v>528.0</v>
      </c>
      <c r="O506" s="272" t="str">
        <f t="shared" si="3"/>
        <v>#REF!</v>
      </c>
      <c r="P506" s="260" t="s">
        <v>9197</v>
      </c>
      <c r="Q506" s="257" t="s">
        <v>6535</v>
      </c>
      <c r="R506" s="260" t="s">
        <v>358</v>
      </c>
      <c r="S506" s="275" t="s">
        <v>8719</v>
      </c>
      <c r="T506" s="260" t="s">
        <v>6651</v>
      </c>
      <c r="U506" s="276"/>
      <c r="V506" s="276" t="str">
        <f t="shared" si="4"/>
        <v>#REF!</v>
      </c>
      <c r="W506" s="277"/>
      <c r="X506" s="276"/>
      <c r="Y506" s="276"/>
      <c r="Z506" s="276"/>
      <c r="AA506" s="276"/>
      <c r="AB506" s="276"/>
      <c r="AC506" s="276"/>
      <c r="AD506" s="278" t="str">
        <f t="shared" si="80"/>
        <v>#REF!</v>
      </c>
      <c r="AE506" s="282"/>
      <c r="AF506" s="282"/>
      <c r="AG506" s="282"/>
    </row>
    <row r="507" ht="15.0" customHeight="1">
      <c r="A507" s="257">
        <v>735.0</v>
      </c>
      <c r="B507" s="286" t="s">
        <v>9198</v>
      </c>
      <c r="C507" s="259" t="s">
        <v>9199</v>
      </c>
      <c r="D507" s="260" t="s">
        <v>6614</v>
      </c>
      <c r="E507" s="260" t="s">
        <v>6614</v>
      </c>
      <c r="F507" s="260" t="s">
        <v>7668</v>
      </c>
      <c r="G507" s="260" t="s">
        <v>9200</v>
      </c>
      <c r="H507" s="260" t="s">
        <v>1605</v>
      </c>
      <c r="I507" s="260" t="s">
        <v>6502</v>
      </c>
      <c r="J507" s="260">
        <v>16.0</v>
      </c>
      <c r="K507" s="260">
        <v>9.0</v>
      </c>
      <c r="L507" s="261">
        <f t="shared" si="1"/>
        <v>7</v>
      </c>
      <c r="M507" s="270">
        <v>512.0</v>
      </c>
      <c r="N507" s="287">
        <f>IFERROR(__xludf.DUMMYFUNCTION("vlookup(B507,IMPORTRANGE(""https://docs.google.com/spreadsheets/d/1bZVByh9r_TcDUVJKUPs-pmPVUS3tjRZJULNBLGlUjAE/edit#gid=320297363"",""DATA HC OLT!A2:c300""),2,0)"),512.0)</f>
        <v>512</v>
      </c>
      <c r="O507" s="272" t="str">
        <f t="shared" si="3"/>
        <v>#REF!</v>
      </c>
      <c r="P507" s="260" t="s">
        <v>9201</v>
      </c>
      <c r="Q507" s="257" t="s">
        <v>6535</v>
      </c>
      <c r="R507" s="260" t="s">
        <v>440</v>
      </c>
      <c r="S507" s="275" t="s">
        <v>9202</v>
      </c>
      <c r="T507" s="260" t="s">
        <v>6694</v>
      </c>
      <c r="U507" s="260" t="s">
        <v>6236</v>
      </c>
      <c r="V507" s="276" t="str">
        <f t="shared" si="4"/>
        <v>#REF!</v>
      </c>
      <c r="W507" s="277"/>
      <c r="X507" s="260"/>
      <c r="Y507" s="260"/>
      <c r="Z507" s="260"/>
      <c r="AA507" s="260"/>
      <c r="AB507" s="276"/>
      <c r="AC507" s="260"/>
      <c r="AD507" s="278" t="str">
        <f t="shared" si="80"/>
        <v>#REF!</v>
      </c>
      <c r="AE507" s="278"/>
      <c r="AF507" s="278"/>
      <c r="AG507" s="278"/>
    </row>
    <row r="508" ht="15.0" customHeight="1">
      <c r="A508" s="257">
        <v>601.0</v>
      </c>
      <c r="B508" s="258" t="s">
        <v>9203</v>
      </c>
      <c r="C508" s="259" t="s">
        <v>2015</v>
      </c>
      <c r="D508" s="260" t="s">
        <v>6569</v>
      </c>
      <c r="E508" s="260" t="s">
        <v>7746</v>
      </c>
      <c r="F508" s="260" t="s">
        <v>7668</v>
      </c>
      <c r="G508" s="260" t="s">
        <v>9204</v>
      </c>
      <c r="H508" s="260" t="s">
        <v>1605</v>
      </c>
      <c r="I508" s="260" t="s">
        <v>6605</v>
      </c>
      <c r="J508" s="260">
        <v>16.0</v>
      </c>
      <c r="K508" s="260">
        <v>11.0</v>
      </c>
      <c r="L508" s="350">
        <f t="shared" si="1"/>
        <v>5</v>
      </c>
      <c r="M508" s="270">
        <v>512.0</v>
      </c>
      <c r="N508" s="272">
        <v>512.0</v>
      </c>
      <c r="O508" s="272" t="str">
        <f t="shared" si="3"/>
        <v>#REF!</v>
      </c>
      <c r="P508" s="260" t="s">
        <v>9205</v>
      </c>
      <c r="Q508" s="257" t="s">
        <v>6535</v>
      </c>
      <c r="R508" s="260" t="s">
        <v>358</v>
      </c>
      <c r="S508" s="275" t="s">
        <v>6868</v>
      </c>
      <c r="T508" s="260" t="s">
        <v>8033</v>
      </c>
      <c r="U508" s="276"/>
      <c r="V508" s="276" t="str">
        <f t="shared" si="4"/>
        <v>#REF!</v>
      </c>
      <c r="W508" s="277"/>
      <c r="X508" s="276"/>
      <c r="Y508" s="276"/>
      <c r="Z508" s="276"/>
      <c r="AA508" s="276"/>
      <c r="AB508" s="276"/>
      <c r="AC508" s="276"/>
      <c r="AD508" s="278" t="str">
        <f t="shared" si="80"/>
        <v>#REF!</v>
      </c>
      <c r="AE508" s="278"/>
      <c r="AF508" s="278"/>
      <c r="AG508" s="278"/>
    </row>
    <row r="509" ht="15.0" customHeight="1">
      <c r="A509" s="257">
        <v>619.0</v>
      </c>
      <c r="B509" s="286" t="s">
        <v>9206</v>
      </c>
      <c r="C509" s="259" t="s">
        <v>9207</v>
      </c>
      <c r="D509" s="260" t="s">
        <v>6614</v>
      </c>
      <c r="E509" s="260" t="s">
        <v>6614</v>
      </c>
      <c r="F509" s="260" t="s">
        <v>7668</v>
      </c>
      <c r="G509" s="260" t="s">
        <v>9208</v>
      </c>
      <c r="H509" s="260" t="s">
        <v>1605</v>
      </c>
      <c r="I509" s="260" t="s">
        <v>6502</v>
      </c>
      <c r="J509" s="260">
        <v>16.0</v>
      </c>
      <c r="K509" s="260">
        <v>9.0</v>
      </c>
      <c r="L509" s="261">
        <f t="shared" si="1"/>
        <v>7</v>
      </c>
      <c r="M509" s="270">
        <v>512.0</v>
      </c>
      <c r="N509" s="287">
        <f>IFERROR(__xludf.DUMMYFUNCTION("vlookup(B509,IMPORTRANGE(""https://docs.google.com/spreadsheets/d/1bZVByh9r_TcDUVJKUPs-pmPVUS3tjRZJULNBLGlUjAE/edit#gid=320297363"",""DATA HC OLT!A2:c300""),2,0)"),544.0)</f>
        <v>544</v>
      </c>
      <c r="O509" s="272" t="str">
        <f t="shared" si="3"/>
        <v>#REF!</v>
      </c>
      <c r="P509" s="260" t="s">
        <v>9209</v>
      </c>
      <c r="Q509" s="257" t="s">
        <v>6535</v>
      </c>
      <c r="R509" s="260" t="s">
        <v>440</v>
      </c>
      <c r="S509" s="275" t="s">
        <v>8215</v>
      </c>
      <c r="T509" s="260" t="s">
        <v>6965</v>
      </c>
      <c r="U509" s="260" t="s">
        <v>6236</v>
      </c>
      <c r="V509" s="276" t="str">
        <f t="shared" si="4"/>
        <v>#REF!</v>
      </c>
      <c r="W509" s="277"/>
      <c r="X509" s="260"/>
      <c r="Y509" s="260"/>
      <c r="Z509" s="260"/>
      <c r="AA509" s="260"/>
      <c r="AB509" s="276"/>
      <c r="AC509" s="260"/>
      <c r="AD509" s="278" t="str">
        <f t="shared" si="80"/>
        <v>#REF!</v>
      </c>
      <c r="AE509" s="278"/>
      <c r="AF509" s="278"/>
      <c r="AG509" s="278"/>
    </row>
    <row r="510" ht="15.0" customHeight="1">
      <c r="A510" s="257">
        <v>642.0</v>
      </c>
      <c r="B510" s="258" t="s">
        <v>9210</v>
      </c>
      <c r="C510" s="259" t="s">
        <v>3042</v>
      </c>
      <c r="D510" s="260" t="s">
        <v>6569</v>
      </c>
      <c r="E510" s="260" t="s">
        <v>7746</v>
      </c>
      <c r="F510" s="260" t="s">
        <v>7668</v>
      </c>
      <c r="G510" s="260" t="s">
        <v>9211</v>
      </c>
      <c r="H510" s="260" t="s">
        <v>1605</v>
      </c>
      <c r="I510" s="260" t="s">
        <v>6605</v>
      </c>
      <c r="J510" s="260">
        <v>16.0</v>
      </c>
      <c r="K510" s="260">
        <v>11.0</v>
      </c>
      <c r="L510" s="350">
        <f t="shared" si="1"/>
        <v>5</v>
      </c>
      <c r="M510" s="270">
        <v>512.0</v>
      </c>
      <c r="N510" s="272">
        <v>512.0</v>
      </c>
      <c r="O510" s="272" t="str">
        <f t="shared" si="3"/>
        <v>#REF!</v>
      </c>
      <c r="P510" s="260" t="s">
        <v>9212</v>
      </c>
      <c r="Q510" s="257" t="s">
        <v>6535</v>
      </c>
      <c r="R510" s="260" t="s">
        <v>440</v>
      </c>
      <c r="S510" s="275" t="s">
        <v>6884</v>
      </c>
      <c r="T510" s="260" t="s">
        <v>6734</v>
      </c>
      <c r="U510" s="276"/>
      <c r="V510" s="276" t="str">
        <f t="shared" si="4"/>
        <v>#REF!</v>
      </c>
      <c r="W510" s="277"/>
      <c r="X510" s="276"/>
      <c r="Y510" s="276"/>
      <c r="Z510" s="276"/>
      <c r="AA510" s="276"/>
      <c r="AB510" s="276"/>
      <c r="AC510" s="276"/>
      <c r="AD510" s="278" t="str">
        <f t="shared" si="80"/>
        <v>#REF!</v>
      </c>
      <c r="AE510" s="278"/>
      <c r="AF510" s="278"/>
      <c r="AG510" s="278"/>
    </row>
    <row r="511" ht="15.0" customHeight="1">
      <c r="A511" s="257">
        <v>712.0</v>
      </c>
      <c r="B511" s="286" t="s">
        <v>9213</v>
      </c>
      <c r="C511" s="259" t="s">
        <v>9214</v>
      </c>
      <c r="D511" s="260" t="s">
        <v>6614</v>
      </c>
      <c r="E511" s="260" t="s">
        <v>6614</v>
      </c>
      <c r="F511" s="260" t="s">
        <v>7668</v>
      </c>
      <c r="G511" s="260" t="s">
        <v>3288</v>
      </c>
      <c r="H511" s="260" t="s">
        <v>1605</v>
      </c>
      <c r="I511" s="260" t="s">
        <v>6502</v>
      </c>
      <c r="J511" s="260">
        <v>16.0</v>
      </c>
      <c r="K511" s="260">
        <v>11.0</v>
      </c>
      <c r="L511" s="350">
        <f t="shared" si="1"/>
        <v>5</v>
      </c>
      <c r="M511" s="270">
        <v>512.0</v>
      </c>
      <c r="N511" s="287">
        <f>IFERROR(__xludf.DUMMYFUNCTION("vlookup(B511,IMPORTRANGE(""https://docs.google.com/spreadsheets/d/1bZVByh9r_TcDUVJKUPs-pmPVUS3tjRZJULNBLGlUjAE/edit#gid=320297363"",""DATA HC OLT!A2:c300""),2,0)"),528.0)</f>
        <v>528</v>
      </c>
      <c r="O511" s="272" t="str">
        <f t="shared" si="3"/>
        <v>#REF!</v>
      </c>
      <c r="P511" s="260" t="s">
        <v>9215</v>
      </c>
      <c r="Q511" s="257" t="s">
        <v>6535</v>
      </c>
      <c r="R511" s="260" t="s">
        <v>440</v>
      </c>
      <c r="S511" s="275" t="s">
        <v>8215</v>
      </c>
      <c r="T511" s="260" t="s">
        <v>6773</v>
      </c>
      <c r="U511" s="260" t="s">
        <v>6236</v>
      </c>
      <c r="V511" s="276" t="str">
        <f t="shared" si="4"/>
        <v>#REF!</v>
      </c>
      <c r="W511" s="277"/>
      <c r="X511" s="260"/>
      <c r="Y511" s="260"/>
      <c r="Z511" s="260"/>
      <c r="AA511" s="260"/>
      <c r="AB511" s="276"/>
      <c r="AC511" s="260"/>
      <c r="AD511" s="278" t="str">
        <f t="shared" si="80"/>
        <v>#REF!</v>
      </c>
      <c r="AE511" s="278"/>
      <c r="AF511" s="278"/>
      <c r="AG511" s="278"/>
    </row>
    <row r="512" ht="15.0" customHeight="1">
      <c r="A512" s="257">
        <v>209.0</v>
      </c>
      <c r="B512" s="258" t="s">
        <v>9216</v>
      </c>
      <c r="C512" s="259" t="s">
        <v>6941</v>
      </c>
      <c r="D512" s="257" t="s">
        <v>6569</v>
      </c>
      <c r="E512" s="257" t="s">
        <v>6602</v>
      </c>
      <c r="F512" s="257" t="s">
        <v>6497</v>
      </c>
      <c r="G512" s="257" t="s">
        <v>9217</v>
      </c>
      <c r="H512" s="257" t="s">
        <v>6589</v>
      </c>
      <c r="I512" s="260" t="s">
        <v>6502</v>
      </c>
      <c r="J512" s="260">
        <v>4.0</v>
      </c>
      <c r="K512" s="257">
        <v>4.0</v>
      </c>
      <c r="L512" s="283">
        <f t="shared" si="1"/>
        <v>0</v>
      </c>
      <c r="M512" s="272">
        <v>128.0</v>
      </c>
      <c r="N512" s="272">
        <v>346.0</v>
      </c>
      <c r="O512" s="272" t="str">
        <f t="shared" si="3"/>
        <v>#REF!</v>
      </c>
      <c r="P512" s="257" t="s">
        <v>9218</v>
      </c>
      <c r="Q512" s="257" t="s">
        <v>6578</v>
      </c>
      <c r="R512" s="260" t="s">
        <v>440</v>
      </c>
      <c r="S512" s="275" t="s">
        <v>6609</v>
      </c>
      <c r="T512" s="257" t="s">
        <v>6773</v>
      </c>
      <c r="U512" s="290"/>
      <c r="V512" s="276" t="str">
        <f t="shared" si="4"/>
        <v>#REF!</v>
      </c>
      <c r="W512" s="277"/>
      <c r="X512" s="290"/>
      <c r="Y512" s="290"/>
      <c r="Z512" s="290"/>
      <c r="AA512" s="290"/>
      <c r="AB512" s="276"/>
      <c r="AC512" s="290"/>
      <c r="AD512" s="278" t="str">
        <f t="shared" si="80"/>
        <v>#REF!</v>
      </c>
      <c r="AE512" s="278"/>
      <c r="AF512" s="278"/>
      <c r="AG512" s="278"/>
    </row>
    <row r="513" ht="15.0" customHeight="1">
      <c r="A513" s="257">
        <v>629.0</v>
      </c>
      <c r="B513" s="258" t="s">
        <v>9219</v>
      </c>
      <c r="C513" s="259" t="s">
        <v>2354</v>
      </c>
      <c r="D513" s="260" t="s">
        <v>6569</v>
      </c>
      <c r="E513" s="260" t="s">
        <v>6602</v>
      </c>
      <c r="F513" s="260" t="s">
        <v>7668</v>
      </c>
      <c r="G513" s="260" t="s">
        <v>9220</v>
      </c>
      <c r="H513" s="260" t="s">
        <v>1605</v>
      </c>
      <c r="I513" s="260" t="s">
        <v>6605</v>
      </c>
      <c r="J513" s="260">
        <v>16.0</v>
      </c>
      <c r="K513" s="260">
        <v>12.0</v>
      </c>
      <c r="L513" s="330">
        <f t="shared" si="1"/>
        <v>4</v>
      </c>
      <c r="M513" s="270">
        <v>512.0</v>
      </c>
      <c r="N513" s="272">
        <v>512.0</v>
      </c>
      <c r="O513" s="272" t="str">
        <f t="shared" si="3"/>
        <v>#REF!</v>
      </c>
      <c r="P513" s="260" t="s">
        <v>9221</v>
      </c>
      <c r="Q513" s="257" t="s">
        <v>6535</v>
      </c>
      <c r="R513" s="260" t="s">
        <v>358</v>
      </c>
      <c r="S513" s="275" t="s">
        <v>7291</v>
      </c>
      <c r="T513" s="260" t="s">
        <v>8942</v>
      </c>
      <c r="U513" s="276"/>
      <c r="V513" s="276" t="str">
        <f t="shared" si="4"/>
        <v>#REF!</v>
      </c>
      <c r="W513" s="277"/>
      <c r="X513" s="276"/>
      <c r="Y513" s="276"/>
      <c r="Z513" s="276"/>
      <c r="AA513" s="276"/>
      <c r="AB513" s="276"/>
      <c r="AC513" s="276"/>
      <c r="AD513" s="278" t="str">
        <f t="shared" si="80"/>
        <v>#REF!</v>
      </c>
      <c r="AE513" s="278"/>
      <c r="AF513" s="278"/>
      <c r="AG513" s="278"/>
    </row>
    <row r="514" ht="15.0" customHeight="1">
      <c r="A514" s="257">
        <v>727.0</v>
      </c>
      <c r="B514" s="258" t="s">
        <v>9222</v>
      </c>
      <c r="C514" s="259" t="s">
        <v>9223</v>
      </c>
      <c r="D514" s="260" t="s">
        <v>6569</v>
      </c>
      <c r="E514" s="260" t="s">
        <v>6704</v>
      </c>
      <c r="F514" s="260" t="s">
        <v>7668</v>
      </c>
      <c r="G514" s="260" t="s">
        <v>9224</v>
      </c>
      <c r="H514" s="260" t="s">
        <v>1605</v>
      </c>
      <c r="I514" s="260" t="s">
        <v>6605</v>
      </c>
      <c r="J514" s="260">
        <v>16.0</v>
      </c>
      <c r="K514" s="260">
        <v>12.0</v>
      </c>
      <c r="L514" s="330">
        <f t="shared" si="1"/>
        <v>4</v>
      </c>
      <c r="M514" s="270">
        <v>512.0</v>
      </c>
      <c r="N514" s="270">
        <v>512.0</v>
      </c>
      <c r="O514" s="272" t="str">
        <f t="shared" si="3"/>
        <v>#REF!</v>
      </c>
      <c r="P514" s="260" t="s">
        <v>9225</v>
      </c>
      <c r="Q514" s="257" t="s">
        <v>6535</v>
      </c>
      <c r="R514" s="260" t="s">
        <v>358</v>
      </c>
      <c r="S514" s="316" t="s">
        <v>6722</v>
      </c>
      <c r="T514" s="311" t="s">
        <v>9069</v>
      </c>
      <c r="U514" s="276"/>
      <c r="V514" s="276" t="str">
        <f t="shared" si="4"/>
        <v>#REF!</v>
      </c>
      <c r="W514" s="277"/>
      <c r="X514" s="276"/>
      <c r="Y514" s="276"/>
      <c r="Z514" s="276"/>
      <c r="AA514" s="276"/>
      <c r="AB514" s="276"/>
      <c r="AC514" s="276"/>
      <c r="AD514" s="278" t="str">
        <f t="shared" si="80"/>
        <v>#REF!</v>
      </c>
      <c r="AE514" s="278"/>
      <c r="AF514" s="278"/>
      <c r="AG514" s="278"/>
    </row>
    <row r="515" ht="15.0" customHeight="1">
      <c r="A515" s="257">
        <v>478.0</v>
      </c>
      <c r="B515" s="310" t="s">
        <v>9226</v>
      </c>
      <c r="C515" s="317" t="s">
        <v>9227</v>
      </c>
      <c r="D515" s="260" t="s">
        <v>6495</v>
      </c>
      <c r="E515" s="260" t="s">
        <v>6636</v>
      </c>
      <c r="F515" s="260" t="s">
        <v>6992</v>
      </c>
      <c r="G515" s="260" t="s">
        <v>9228</v>
      </c>
      <c r="H515" s="260" t="s">
        <v>1605</v>
      </c>
      <c r="I515" s="257" t="s">
        <v>6502</v>
      </c>
      <c r="J515" s="260">
        <v>16.0</v>
      </c>
      <c r="K515" s="260">
        <v>16.0</v>
      </c>
      <c r="L515" s="283">
        <f t="shared" si="1"/>
        <v>0</v>
      </c>
      <c r="M515" s="270">
        <v>512.0</v>
      </c>
      <c r="N515" s="270">
        <v>512.0</v>
      </c>
      <c r="O515" s="272" t="str">
        <f t="shared" si="3"/>
        <v>#REF!</v>
      </c>
      <c r="P515" s="260" t="s">
        <v>9229</v>
      </c>
      <c r="Q515" s="257" t="s">
        <v>6535</v>
      </c>
      <c r="R515" s="260" t="s">
        <v>358</v>
      </c>
      <c r="S515" s="275" t="s">
        <v>9230</v>
      </c>
      <c r="T515" s="260" t="s">
        <v>6698</v>
      </c>
      <c r="U515" s="276"/>
      <c r="V515" s="276" t="str">
        <f t="shared" si="4"/>
        <v>#REF!</v>
      </c>
      <c r="W515" s="277"/>
      <c r="X515" s="276"/>
      <c r="Y515" s="276"/>
      <c r="Z515" s="276"/>
      <c r="AA515" s="276"/>
      <c r="AB515" s="276"/>
      <c r="AC515" s="276"/>
      <c r="AD515" s="278" t="str">
        <f t="shared" si="80"/>
        <v>#REF!</v>
      </c>
      <c r="AE515" s="278"/>
      <c r="AF515" s="278"/>
      <c r="AG515" s="278"/>
    </row>
    <row r="516" ht="15.0" customHeight="1">
      <c r="A516" s="257">
        <v>538.0</v>
      </c>
      <c r="B516" s="310" t="s">
        <v>9231</v>
      </c>
      <c r="C516" s="259" t="s">
        <v>4030</v>
      </c>
      <c r="D516" s="260" t="s">
        <v>6895</v>
      </c>
      <c r="E516" s="260" t="s">
        <v>8729</v>
      </c>
      <c r="F516" s="260" t="s">
        <v>6992</v>
      </c>
      <c r="G516" s="260" t="s">
        <v>9232</v>
      </c>
      <c r="H516" s="260" t="s">
        <v>1605</v>
      </c>
      <c r="I516" s="260" t="s">
        <v>6502</v>
      </c>
      <c r="J516" s="260">
        <v>16.0</v>
      </c>
      <c r="K516" s="260">
        <v>13.0</v>
      </c>
      <c r="L516" s="299">
        <f t="shared" si="1"/>
        <v>3</v>
      </c>
      <c r="M516" s="270">
        <v>512.0</v>
      </c>
      <c r="N516" s="270" t="str">
        <f>IFERROR(__xludf.DUMMYFUNCTION("IMPORTRANGE(""https://docs.google.com/spreadsheets/d/1Y5wVcQmoZrb4xD0Mx4i378E6T98EGxF9rgzWmzz2IKU/edit?usp=sharing"",""PIVOT HP HC!$B59:C59"")"),"#REF!")</f>
        <v>#REF!</v>
      </c>
      <c r="O516" s="272" t="str">
        <f t="shared" si="3"/>
        <v>#REF!</v>
      </c>
      <c r="P516" s="260" t="s">
        <v>9233</v>
      </c>
      <c r="Q516" s="257" t="s">
        <v>6535</v>
      </c>
      <c r="R516" s="260" t="s">
        <v>358</v>
      </c>
      <c r="S516" s="275" t="s">
        <v>8623</v>
      </c>
      <c r="T516" s="260" t="s">
        <v>6769</v>
      </c>
      <c r="U516" s="276"/>
      <c r="V516" s="276" t="str">
        <f t="shared" si="4"/>
        <v>#REF!</v>
      </c>
      <c r="W516" s="277"/>
      <c r="X516" s="276"/>
      <c r="Y516" s="276"/>
      <c r="Z516" s="276"/>
      <c r="AA516" s="276"/>
      <c r="AB516" s="276"/>
      <c r="AC516" s="276"/>
      <c r="AD516" s="278" t="str">
        <f t="shared" si="80"/>
        <v>#REF!</v>
      </c>
      <c r="AE516" s="278"/>
      <c r="AF516" s="278"/>
      <c r="AG516" s="278"/>
    </row>
    <row r="517" ht="15.0" customHeight="1">
      <c r="A517" s="257">
        <v>382.0</v>
      </c>
      <c r="B517" s="258" t="s">
        <v>9234</v>
      </c>
      <c r="C517" s="259" t="s">
        <v>9235</v>
      </c>
      <c r="D517" s="260" t="s">
        <v>6495</v>
      </c>
      <c r="E517" s="260" t="s">
        <v>6495</v>
      </c>
      <c r="F517" s="260" t="s">
        <v>6992</v>
      </c>
      <c r="G517" s="260" t="s">
        <v>9236</v>
      </c>
      <c r="H517" s="260" t="s">
        <v>1605</v>
      </c>
      <c r="I517" s="257" t="s">
        <v>6502</v>
      </c>
      <c r="J517" s="260">
        <v>16.0</v>
      </c>
      <c r="K517" s="260">
        <v>13.0</v>
      </c>
      <c r="L517" s="299">
        <f t="shared" si="1"/>
        <v>3</v>
      </c>
      <c r="M517" s="270">
        <v>512.0</v>
      </c>
      <c r="N517" s="270">
        <v>512.0</v>
      </c>
      <c r="O517" s="272" t="str">
        <f t="shared" si="3"/>
        <v>#REF!</v>
      </c>
      <c r="P517" s="260" t="s">
        <v>9237</v>
      </c>
      <c r="Q517" s="257" t="s">
        <v>6535</v>
      </c>
      <c r="R517" s="260" t="s">
        <v>358</v>
      </c>
      <c r="S517" s="275" t="s">
        <v>8719</v>
      </c>
      <c r="T517" s="260" t="s">
        <v>6779</v>
      </c>
      <c r="U517" s="276"/>
      <c r="V517" s="276" t="str">
        <f t="shared" si="4"/>
        <v>#REF!</v>
      </c>
      <c r="W517" s="277"/>
      <c r="X517" s="276"/>
      <c r="Y517" s="276"/>
      <c r="Z517" s="276"/>
      <c r="AA517" s="276"/>
      <c r="AB517" s="276"/>
      <c r="AC517" s="276"/>
      <c r="AD517" s="278" t="str">
        <f t="shared" si="80"/>
        <v>#REF!</v>
      </c>
      <c r="AE517" s="278"/>
      <c r="AF517" s="278"/>
      <c r="AG517" s="278"/>
    </row>
    <row r="518" ht="15.0" customHeight="1">
      <c r="A518" s="257">
        <v>482.0</v>
      </c>
      <c r="B518" s="310" t="s">
        <v>9238</v>
      </c>
      <c r="C518" s="259" t="s">
        <v>3887</v>
      </c>
      <c r="D518" s="260" t="s">
        <v>6895</v>
      </c>
      <c r="E518" s="260" t="s">
        <v>6895</v>
      </c>
      <c r="F518" s="260" t="s">
        <v>6992</v>
      </c>
      <c r="G518" s="311" t="s">
        <v>9239</v>
      </c>
      <c r="H518" s="260" t="s">
        <v>1605</v>
      </c>
      <c r="I518" s="260" t="s">
        <v>6502</v>
      </c>
      <c r="J518" s="260">
        <v>16.0</v>
      </c>
      <c r="K518" s="260">
        <v>16.0</v>
      </c>
      <c r="L518" s="283">
        <f t="shared" si="1"/>
        <v>0</v>
      </c>
      <c r="M518" s="270">
        <v>512.0</v>
      </c>
      <c r="N518" s="270" t="str">
        <f>IFERROR(__xludf.DUMMYFUNCTION("IMPORTRANGE(""https://docs.google.com/spreadsheets/d/1Y5wVcQmoZrb4xD0Mx4i378E6T98EGxF9rgzWmzz2IKU/edit?usp=sharing"",""PIVOT HP HC!$B38:C38"")"),"#REF!")</f>
        <v>#REF!</v>
      </c>
      <c r="O518" s="272" t="str">
        <f t="shared" si="3"/>
        <v>#REF!</v>
      </c>
      <c r="P518" s="260" t="s">
        <v>9240</v>
      </c>
      <c r="Q518" s="257" t="s">
        <v>6535</v>
      </c>
      <c r="R518" s="260" t="s">
        <v>358</v>
      </c>
      <c r="S518" s="275" t="s">
        <v>6918</v>
      </c>
      <c r="T518" s="260" t="s">
        <v>6779</v>
      </c>
      <c r="U518" s="276"/>
      <c r="V518" s="276" t="str">
        <f t="shared" si="4"/>
        <v>#REF!</v>
      </c>
      <c r="W518" s="277"/>
      <c r="X518" s="276"/>
      <c r="Y518" s="276"/>
      <c r="Z518" s="276"/>
      <c r="AA518" s="276"/>
      <c r="AB518" s="276"/>
      <c r="AC518" s="276"/>
      <c r="AD518" s="278" t="str">
        <f t="shared" si="80"/>
        <v>#REF!</v>
      </c>
      <c r="AE518" s="278"/>
      <c r="AF518" s="278"/>
      <c r="AG518" s="278"/>
    </row>
    <row r="519" ht="15.0" customHeight="1">
      <c r="A519" s="257">
        <v>714.0</v>
      </c>
      <c r="B519" s="258" t="s">
        <v>9241</v>
      </c>
      <c r="C519" s="259" t="s">
        <v>2434</v>
      </c>
      <c r="D519" s="260" t="s">
        <v>6569</v>
      </c>
      <c r="E519" s="260" t="s">
        <v>6602</v>
      </c>
      <c r="F519" s="260" t="s">
        <v>7668</v>
      </c>
      <c r="G519" s="338" t="s">
        <v>3664</v>
      </c>
      <c r="H519" s="260" t="s">
        <v>1605</v>
      </c>
      <c r="I519" s="260" t="s">
        <v>6605</v>
      </c>
      <c r="J519" s="260">
        <v>16.0</v>
      </c>
      <c r="K519" s="260">
        <v>12.0</v>
      </c>
      <c r="L519" s="330">
        <f t="shared" si="1"/>
        <v>4</v>
      </c>
      <c r="M519" s="270">
        <v>512.0</v>
      </c>
      <c r="N519" s="270">
        <v>512.0</v>
      </c>
      <c r="O519" s="272" t="str">
        <f t="shared" si="3"/>
        <v>#REF!</v>
      </c>
      <c r="P519" s="260" t="s">
        <v>9242</v>
      </c>
      <c r="Q519" s="257" t="s">
        <v>6535</v>
      </c>
      <c r="R519" s="260" t="s">
        <v>358</v>
      </c>
      <c r="S519" s="275" t="s">
        <v>7674</v>
      </c>
      <c r="T519" s="260" t="s">
        <v>6600</v>
      </c>
      <c r="U519" s="276"/>
      <c r="V519" s="276" t="str">
        <f t="shared" si="4"/>
        <v>#REF!</v>
      </c>
      <c r="W519" s="277"/>
      <c r="X519" s="276"/>
      <c r="Y519" s="276"/>
      <c r="Z519" s="276"/>
      <c r="AA519" s="276"/>
      <c r="AB519" s="276"/>
      <c r="AC519" s="276"/>
      <c r="AD519" s="278" t="str">
        <f t="shared" si="80"/>
        <v>#REF!</v>
      </c>
      <c r="AE519" s="278"/>
      <c r="AF519" s="278"/>
      <c r="AG519" s="278"/>
    </row>
    <row r="520" ht="15.0" customHeight="1">
      <c r="A520" s="257">
        <v>347.0</v>
      </c>
      <c r="B520" s="258" t="s">
        <v>9243</v>
      </c>
      <c r="C520" s="259" t="s">
        <v>4132</v>
      </c>
      <c r="D520" s="260" t="s">
        <v>6895</v>
      </c>
      <c r="E520" s="260" t="s">
        <v>6895</v>
      </c>
      <c r="F520" s="260" t="s">
        <v>6992</v>
      </c>
      <c r="G520" s="260" t="s">
        <v>9244</v>
      </c>
      <c r="H520" s="260" t="s">
        <v>1605</v>
      </c>
      <c r="I520" s="260" t="s">
        <v>6502</v>
      </c>
      <c r="J520" s="260">
        <v>16.0</v>
      </c>
      <c r="K520" s="260">
        <v>13.0</v>
      </c>
      <c r="L520" s="299">
        <f t="shared" si="1"/>
        <v>3</v>
      </c>
      <c r="M520" s="270">
        <v>512.0</v>
      </c>
      <c r="N520" s="270" t="str">
        <f>IFERROR(__xludf.DUMMYFUNCTION("IMPORTRANGE(""https://docs.google.com/spreadsheets/d/1Y5wVcQmoZrb4xD0Mx4i378E6T98EGxF9rgzWmzz2IKU/edit?usp=sharing"",""PIVOT HP HC!$B41:C41"")"),"#REF!")</f>
        <v>#REF!</v>
      </c>
      <c r="O520" s="272" t="str">
        <f t="shared" si="3"/>
        <v>#REF!</v>
      </c>
      <c r="P520" s="260" t="s">
        <v>9245</v>
      </c>
      <c r="Q520" s="257" t="s">
        <v>6535</v>
      </c>
      <c r="R520" s="260" t="s">
        <v>358</v>
      </c>
      <c r="S520" s="275" t="s">
        <v>6918</v>
      </c>
      <c r="T520" s="260" t="s">
        <v>8486</v>
      </c>
      <c r="U520" s="276"/>
      <c r="V520" s="276" t="str">
        <f t="shared" si="4"/>
        <v>#REF!</v>
      </c>
      <c r="W520" s="277"/>
      <c r="X520" s="276"/>
      <c r="Y520" s="276"/>
      <c r="Z520" s="276"/>
      <c r="AA520" s="276"/>
      <c r="AB520" s="276"/>
      <c r="AC520" s="276"/>
      <c r="AD520" s="278" t="str">
        <f t="shared" si="80"/>
        <v>#REF!</v>
      </c>
      <c r="AE520" s="278"/>
      <c r="AF520" s="278"/>
      <c r="AG520" s="278"/>
    </row>
    <row r="521" ht="15.0" customHeight="1">
      <c r="A521" s="257">
        <v>394.0</v>
      </c>
      <c r="B521" s="258" t="s">
        <v>9246</v>
      </c>
      <c r="C521" s="259" t="s">
        <v>2687</v>
      </c>
      <c r="D521" s="260" t="s">
        <v>6495</v>
      </c>
      <c r="E521" s="260" t="s">
        <v>6636</v>
      </c>
      <c r="F521" s="260" t="s">
        <v>6992</v>
      </c>
      <c r="G521" s="260" t="s">
        <v>9247</v>
      </c>
      <c r="H521" s="260" t="s">
        <v>1605</v>
      </c>
      <c r="I521" s="257" t="s">
        <v>6502</v>
      </c>
      <c r="J521" s="260">
        <v>16.0</v>
      </c>
      <c r="K521" s="260">
        <v>14.0</v>
      </c>
      <c r="L521" s="289">
        <f t="shared" si="1"/>
        <v>2</v>
      </c>
      <c r="M521" s="270">
        <v>512.0</v>
      </c>
      <c r="N521" s="270">
        <v>512.0</v>
      </c>
      <c r="O521" s="272" t="str">
        <f t="shared" si="3"/>
        <v>#REF!</v>
      </c>
      <c r="P521" s="260" t="s">
        <v>9248</v>
      </c>
      <c r="Q521" s="257" t="s">
        <v>6535</v>
      </c>
      <c r="R521" s="260" t="s">
        <v>358</v>
      </c>
      <c r="S521" s="275" t="s">
        <v>8920</v>
      </c>
      <c r="T521" s="260" t="s">
        <v>6675</v>
      </c>
      <c r="U521" s="276"/>
      <c r="V521" s="276" t="str">
        <f t="shared" si="4"/>
        <v>#REF!</v>
      </c>
      <c r="W521" s="277"/>
      <c r="X521" s="276"/>
      <c r="Y521" s="276"/>
      <c r="Z521" s="276"/>
      <c r="AA521" s="276"/>
      <c r="AB521" s="276"/>
      <c r="AC521" s="276"/>
      <c r="AD521" s="278" t="str">
        <f t="shared" si="80"/>
        <v>#REF!</v>
      </c>
      <c r="AE521" s="278"/>
      <c r="AF521" s="278"/>
      <c r="AG521" s="278"/>
    </row>
    <row r="522" ht="15.0" customHeight="1">
      <c r="A522" s="257">
        <v>442.0</v>
      </c>
      <c r="B522" s="286" t="s">
        <v>9249</v>
      </c>
      <c r="C522" s="313" t="s">
        <v>2563</v>
      </c>
      <c r="D522" s="260" t="s">
        <v>6895</v>
      </c>
      <c r="E522" s="260" t="s">
        <v>6896</v>
      </c>
      <c r="F522" s="260" t="s">
        <v>6992</v>
      </c>
      <c r="G522" s="260" t="s">
        <v>3873</v>
      </c>
      <c r="H522" s="260" t="s">
        <v>1605</v>
      </c>
      <c r="I522" s="260" t="s">
        <v>6502</v>
      </c>
      <c r="J522" s="260">
        <v>16.0</v>
      </c>
      <c r="K522" s="260">
        <v>14.0</v>
      </c>
      <c r="L522" s="289">
        <f t="shared" si="1"/>
        <v>2</v>
      </c>
      <c r="M522" s="270">
        <v>512.0</v>
      </c>
      <c r="N522" s="270" t="str">
        <f>IFERROR(__xludf.DUMMYFUNCTION("IMPORTRANGE(""https://docs.google.com/spreadsheets/d/1Y5wVcQmoZrb4xD0Mx4i378E6T98EGxF9rgzWmzz2IKU/edit?usp=sharing"",""PIVOT HP HC!$B62:C62"")"),"#REF!")</f>
        <v>#REF!</v>
      </c>
      <c r="O522" s="272" t="str">
        <f t="shared" si="3"/>
        <v>#REF!</v>
      </c>
      <c r="P522" s="260" t="s">
        <v>9250</v>
      </c>
      <c r="Q522" s="257" t="s">
        <v>6535</v>
      </c>
      <c r="R522" s="260" t="s">
        <v>358</v>
      </c>
      <c r="S522" s="275" t="s">
        <v>6911</v>
      </c>
      <c r="T522" s="260" t="s">
        <v>6622</v>
      </c>
      <c r="U522" s="276"/>
      <c r="V522" s="276" t="str">
        <f t="shared" si="4"/>
        <v>#REF!</v>
      </c>
      <c r="W522" s="277"/>
      <c r="X522" s="276"/>
      <c r="Y522" s="276"/>
      <c r="Z522" s="276"/>
      <c r="AA522" s="276"/>
      <c r="AB522" s="276"/>
      <c r="AC522" s="276"/>
      <c r="AD522" s="278" t="str">
        <f t="shared" si="80"/>
        <v>#REF!</v>
      </c>
      <c r="AE522" s="282"/>
      <c r="AF522" s="282"/>
      <c r="AG522" s="282"/>
    </row>
    <row r="523" ht="15.0" customHeight="1">
      <c r="A523" s="257">
        <v>464.0</v>
      </c>
      <c r="B523" s="258" t="s">
        <v>9251</v>
      </c>
      <c r="C523" s="259" t="s">
        <v>2820</v>
      </c>
      <c r="D523" s="260" t="s">
        <v>6895</v>
      </c>
      <c r="E523" s="260" t="s">
        <v>6896</v>
      </c>
      <c r="F523" s="260" t="s">
        <v>6992</v>
      </c>
      <c r="G523" s="311" t="s">
        <v>9252</v>
      </c>
      <c r="H523" s="260" t="s">
        <v>1605</v>
      </c>
      <c r="I523" s="260" t="s">
        <v>6502</v>
      </c>
      <c r="J523" s="260">
        <v>16.0</v>
      </c>
      <c r="K523" s="260">
        <v>16.0</v>
      </c>
      <c r="L523" s="283">
        <f t="shared" si="1"/>
        <v>0</v>
      </c>
      <c r="M523" s="270">
        <v>512.0</v>
      </c>
      <c r="N523" s="270" t="str">
        <f>IFERROR(__xludf.DUMMYFUNCTION("IMPORTRANGE(""https://docs.google.com/spreadsheets/d/1Y5wVcQmoZrb4xD0Mx4i378E6T98EGxF9rgzWmzz2IKU/edit?usp=sharing"",""PIVOT HP HC!$B79:C79"")"),"#REF!")</f>
        <v>#REF!</v>
      </c>
      <c r="O523" s="272" t="str">
        <f t="shared" si="3"/>
        <v>#REF!</v>
      </c>
      <c r="P523" s="260" t="s">
        <v>9253</v>
      </c>
      <c r="Q523" s="257" t="s">
        <v>6535</v>
      </c>
      <c r="R523" s="260" t="s">
        <v>358</v>
      </c>
      <c r="S523" s="275" t="s">
        <v>8623</v>
      </c>
      <c r="T523" s="260" t="s">
        <v>6651</v>
      </c>
      <c r="U523" s="276"/>
      <c r="V523" s="276" t="str">
        <f t="shared" si="4"/>
        <v>#REF!</v>
      </c>
      <c r="W523" s="277"/>
      <c r="X523" s="276"/>
      <c r="Y523" s="276"/>
      <c r="Z523" s="276"/>
      <c r="AA523" s="276"/>
      <c r="AB523" s="276"/>
      <c r="AC523" s="276"/>
      <c r="AD523" s="278" t="str">
        <f t="shared" si="80"/>
        <v>#REF!</v>
      </c>
      <c r="AE523" s="282"/>
      <c r="AF523" s="282"/>
      <c r="AG523" s="282"/>
    </row>
    <row r="524" ht="15.0" customHeight="1">
      <c r="A524" s="257">
        <v>225.0</v>
      </c>
      <c r="B524" s="286" t="s">
        <v>9254</v>
      </c>
      <c r="C524" s="259" t="s">
        <v>2866</v>
      </c>
      <c r="D524" s="260" t="s">
        <v>6614</v>
      </c>
      <c r="E524" s="257" t="s">
        <v>6614</v>
      </c>
      <c r="F524" s="257" t="s">
        <v>6659</v>
      </c>
      <c r="G524" s="257" t="s">
        <v>9255</v>
      </c>
      <c r="H524" s="257" t="s">
        <v>1605</v>
      </c>
      <c r="I524" s="260" t="s">
        <v>6502</v>
      </c>
      <c r="J524" s="257">
        <v>16.0</v>
      </c>
      <c r="K524" s="257">
        <v>13.0</v>
      </c>
      <c r="L524" s="299">
        <f t="shared" si="1"/>
        <v>3</v>
      </c>
      <c r="M524" s="270">
        <f>IF(J524=8,256,IF(J524=16,512,IF(J524=32,1024,IF(J524=4,124))))</f>
        <v>512</v>
      </c>
      <c r="N524" s="287">
        <f>IFERROR(__xludf.DUMMYFUNCTION("vlookup(B524,IMPORTRANGE(""https://docs.google.com/spreadsheets/d/1bZVByh9r_TcDUVJKUPs-pmPVUS3tjRZJULNBLGlUjAE/edit#gid=320297363"",""DATA HC OLT!A2:c300""),2,0)"),448.0)</f>
        <v>448</v>
      </c>
      <c r="O524" s="272" t="str">
        <f t="shared" si="3"/>
        <v>#REF!</v>
      </c>
      <c r="P524" s="257" t="s">
        <v>9256</v>
      </c>
      <c r="Q524" s="257" t="s">
        <v>6535</v>
      </c>
      <c r="R524" s="260" t="s">
        <v>358</v>
      </c>
      <c r="S524" s="291" t="s">
        <v>8193</v>
      </c>
      <c r="T524" s="257" t="s">
        <v>9257</v>
      </c>
      <c r="U524" s="260" t="s">
        <v>6236</v>
      </c>
      <c r="V524" s="276" t="str">
        <f t="shared" si="4"/>
        <v>#REF!</v>
      </c>
      <c r="W524" s="277"/>
      <c r="X524" s="260"/>
      <c r="Y524" s="260"/>
      <c r="Z524" s="260"/>
      <c r="AA524" s="260"/>
      <c r="AB524" s="276"/>
      <c r="AC524" s="260"/>
      <c r="AD524" s="278" t="str">
        <f t="shared" si="80"/>
        <v>#REF!</v>
      </c>
      <c r="AE524" s="282"/>
      <c r="AF524" s="282"/>
      <c r="AG524" s="282"/>
    </row>
    <row r="525" ht="15.0" customHeight="1">
      <c r="A525" s="257">
        <v>315.0</v>
      </c>
      <c r="B525" s="258" t="s">
        <v>9258</v>
      </c>
      <c r="C525" s="259" t="s">
        <v>2783</v>
      </c>
      <c r="D525" s="260" t="s">
        <v>6495</v>
      </c>
      <c r="E525" s="260" t="s">
        <v>6495</v>
      </c>
      <c r="F525" s="260" t="s">
        <v>6992</v>
      </c>
      <c r="G525" s="311" t="s">
        <v>9259</v>
      </c>
      <c r="H525" s="260" t="s">
        <v>1605</v>
      </c>
      <c r="I525" s="257" t="s">
        <v>6502</v>
      </c>
      <c r="J525" s="260">
        <v>16.0</v>
      </c>
      <c r="K525" s="260">
        <v>15.0</v>
      </c>
      <c r="L525" s="288">
        <f t="shared" si="1"/>
        <v>1</v>
      </c>
      <c r="M525" s="270">
        <v>512.0</v>
      </c>
      <c r="N525" s="270">
        <v>512.0</v>
      </c>
      <c r="O525" s="272" t="str">
        <f t="shared" si="3"/>
        <v>#REF!</v>
      </c>
      <c r="P525" s="260" t="s">
        <v>9260</v>
      </c>
      <c r="Q525" s="257" t="s">
        <v>6535</v>
      </c>
      <c r="R525" s="260" t="s">
        <v>358</v>
      </c>
      <c r="S525" s="275" t="s">
        <v>8220</v>
      </c>
      <c r="T525" s="260" t="s">
        <v>6698</v>
      </c>
      <c r="U525" s="276"/>
      <c r="V525" s="276" t="str">
        <f t="shared" si="4"/>
        <v>#REF!</v>
      </c>
      <c r="W525" s="277"/>
      <c r="X525" s="276"/>
      <c r="Y525" s="276"/>
      <c r="Z525" s="276"/>
      <c r="AA525" s="276"/>
      <c r="AB525" s="276"/>
      <c r="AC525" s="276"/>
      <c r="AD525" s="278" t="str">
        <f t="shared" si="80"/>
        <v>#REF!</v>
      </c>
      <c r="AE525" s="278"/>
      <c r="AF525" s="278"/>
      <c r="AG525" s="278"/>
    </row>
    <row r="526" ht="15.0" customHeight="1">
      <c r="A526" s="257">
        <v>392.0</v>
      </c>
      <c r="B526" s="258" t="s">
        <v>9261</v>
      </c>
      <c r="C526" s="259" t="s">
        <v>2918</v>
      </c>
      <c r="D526" s="260" t="s">
        <v>6495</v>
      </c>
      <c r="E526" s="260" t="s">
        <v>6636</v>
      </c>
      <c r="F526" s="260" t="s">
        <v>6992</v>
      </c>
      <c r="G526" s="260" t="s">
        <v>9262</v>
      </c>
      <c r="H526" s="260" t="s">
        <v>1605</v>
      </c>
      <c r="I526" s="257" t="s">
        <v>6502</v>
      </c>
      <c r="J526" s="260">
        <v>16.0</v>
      </c>
      <c r="K526" s="260">
        <v>15.0</v>
      </c>
      <c r="L526" s="288">
        <f t="shared" si="1"/>
        <v>1</v>
      </c>
      <c r="M526" s="270">
        <v>512.0</v>
      </c>
      <c r="N526" s="270">
        <v>512.0</v>
      </c>
      <c r="O526" s="272" t="str">
        <f t="shared" si="3"/>
        <v>#REF!</v>
      </c>
      <c r="P526" s="260" t="s">
        <v>9263</v>
      </c>
      <c r="Q526" s="257" t="s">
        <v>6535</v>
      </c>
      <c r="R526" s="260" t="s">
        <v>358</v>
      </c>
      <c r="S526" s="275" t="s">
        <v>8920</v>
      </c>
      <c r="T526" s="260" t="s">
        <v>6779</v>
      </c>
      <c r="U526" s="276"/>
      <c r="V526" s="276" t="str">
        <f t="shared" si="4"/>
        <v>#REF!</v>
      </c>
      <c r="W526" s="277"/>
      <c r="X526" s="276"/>
      <c r="Y526" s="276"/>
      <c r="Z526" s="276"/>
      <c r="AA526" s="276"/>
      <c r="AB526" s="276"/>
      <c r="AC526" s="276"/>
      <c r="AD526" s="278" t="str">
        <f t="shared" si="80"/>
        <v>#REF!</v>
      </c>
      <c r="AE526" s="278"/>
      <c r="AF526" s="278"/>
      <c r="AG526" s="278"/>
    </row>
    <row r="527" ht="15.0" customHeight="1">
      <c r="A527" s="257">
        <v>531.0</v>
      </c>
      <c r="B527" s="310" t="s">
        <v>9264</v>
      </c>
      <c r="C527" s="259" t="s">
        <v>4051</v>
      </c>
      <c r="D527" s="260" t="s">
        <v>6895</v>
      </c>
      <c r="E527" s="260" t="s">
        <v>6896</v>
      </c>
      <c r="F527" s="260" t="s">
        <v>6992</v>
      </c>
      <c r="G527" s="260" t="s">
        <v>9265</v>
      </c>
      <c r="H527" s="260" t="s">
        <v>1605</v>
      </c>
      <c r="I527" s="260" t="s">
        <v>6502</v>
      </c>
      <c r="J527" s="260">
        <v>16.0</v>
      </c>
      <c r="K527" s="260">
        <v>14.0</v>
      </c>
      <c r="L527" s="289">
        <f t="shared" si="1"/>
        <v>2</v>
      </c>
      <c r="M527" s="270">
        <v>512.0</v>
      </c>
      <c r="N527" s="270" t="str">
        <f>IFERROR(__xludf.DUMMYFUNCTION("IMPORTRANGE(""https://docs.google.com/spreadsheets/d/1Y5wVcQmoZrb4xD0Mx4i378E6T98EGxF9rgzWmzz2IKU/edit?usp=sharing"",""PIVOT HP HC!$B70:C70"")"),"#REF!")</f>
        <v>#REF!</v>
      </c>
      <c r="O527" s="272" t="str">
        <f t="shared" si="3"/>
        <v>#REF!</v>
      </c>
      <c r="P527" s="260" t="s">
        <v>9266</v>
      </c>
      <c r="Q527" s="257" t="s">
        <v>6535</v>
      </c>
      <c r="R527" s="260" t="s">
        <v>358</v>
      </c>
      <c r="S527" s="275" t="s">
        <v>8623</v>
      </c>
      <c r="T527" s="260" t="s">
        <v>6846</v>
      </c>
      <c r="U527" s="276"/>
      <c r="V527" s="276" t="str">
        <f t="shared" si="4"/>
        <v>#REF!</v>
      </c>
      <c r="W527" s="277"/>
      <c r="X527" s="276"/>
      <c r="Y527" s="276"/>
      <c r="Z527" s="276"/>
      <c r="AA527" s="276"/>
      <c r="AB527" s="276"/>
      <c r="AC527" s="276"/>
      <c r="AD527" s="278" t="str">
        <f t="shared" si="80"/>
        <v>#REF!</v>
      </c>
      <c r="AE527" s="278"/>
      <c r="AF527" s="278"/>
      <c r="AG527" s="278"/>
    </row>
    <row r="528" ht="15.0" customHeight="1">
      <c r="A528" s="257">
        <v>306.0</v>
      </c>
      <c r="B528" s="258" t="s">
        <v>9267</v>
      </c>
      <c r="C528" s="259" t="s">
        <v>3433</v>
      </c>
      <c r="D528" s="260" t="s">
        <v>6495</v>
      </c>
      <c r="E528" s="260" t="s">
        <v>6495</v>
      </c>
      <c r="F528" s="257" t="s">
        <v>6497</v>
      </c>
      <c r="G528" s="260" t="s">
        <v>5294</v>
      </c>
      <c r="H528" s="260" t="s">
        <v>6644</v>
      </c>
      <c r="I528" s="260" t="s">
        <v>6605</v>
      </c>
      <c r="J528" s="260">
        <v>8.0</v>
      </c>
      <c r="K528" s="260">
        <v>8.0</v>
      </c>
      <c r="L528" s="283">
        <f t="shared" si="1"/>
        <v>0</v>
      </c>
      <c r="M528" s="270">
        <v>256.0</v>
      </c>
      <c r="N528" s="272">
        <v>480.0</v>
      </c>
      <c r="O528" s="272" t="str">
        <f t="shared" si="3"/>
        <v>#REF!</v>
      </c>
      <c r="P528" s="260" t="s">
        <v>9268</v>
      </c>
      <c r="Q528" s="257" t="s">
        <v>6535</v>
      </c>
      <c r="R528" s="260" t="s">
        <v>2343</v>
      </c>
      <c r="S528" s="275" t="s">
        <v>7098</v>
      </c>
      <c r="T528" s="260" t="s">
        <v>6885</v>
      </c>
      <c r="U528" s="276"/>
      <c r="V528" s="276" t="str">
        <f t="shared" si="4"/>
        <v>#REF!</v>
      </c>
      <c r="W528" s="277"/>
      <c r="X528" s="276"/>
      <c r="Y528" s="276"/>
      <c r="Z528" s="276"/>
      <c r="AA528" s="276"/>
      <c r="AB528" s="276"/>
      <c r="AC528" s="276"/>
      <c r="AD528" s="278" t="str">
        <f t="shared" si="80"/>
        <v>#REF!</v>
      </c>
      <c r="AE528" s="278"/>
      <c r="AF528" s="278"/>
      <c r="AG528" s="278"/>
    </row>
    <row r="529" ht="15.0" customHeight="1">
      <c r="A529" s="257">
        <v>317.0</v>
      </c>
      <c r="B529" s="258" t="s">
        <v>9269</v>
      </c>
      <c r="C529" s="259" t="s">
        <v>2523</v>
      </c>
      <c r="D529" s="260" t="s">
        <v>6495</v>
      </c>
      <c r="E529" s="260" t="s">
        <v>6495</v>
      </c>
      <c r="F529" s="260" t="s">
        <v>6992</v>
      </c>
      <c r="G529" s="311" t="s">
        <v>9270</v>
      </c>
      <c r="H529" s="260" t="s">
        <v>1605</v>
      </c>
      <c r="I529" s="257" t="s">
        <v>6502</v>
      </c>
      <c r="J529" s="260">
        <v>16.0</v>
      </c>
      <c r="K529" s="260">
        <v>11.0</v>
      </c>
      <c r="L529" s="350">
        <f t="shared" si="1"/>
        <v>5</v>
      </c>
      <c r="M529" s="270">
        <v>512.0</v>
      </c>
      <c r="N529" s="270">
        <v>512.0</v>
      </c>
      <c r="O529" s="272" t="str">
        <f t="shared" si="3"/>
        <v>#REF!</v>
      </c>
      <c r="P529" s="260" t="s">
        <v>9271</v>
      </c>
      <c r="Q529" s="257" t="s">
        <v>6535</v>
      </c>
      <c r="R529" s="260" t="s">
        <v>358</v>
      </c>
      <c r="S529" s="275" t="s">
        <v>8719</v>
      </c>
      <c r="T529" s="260" t="s">
        <v>6675</v>
      </c>
      <c r="U529" s="276"/>
      <c r="V529" s="276" t="str">
        <f t="shared" si="4"/>
        <v>#REF!</v>
      </c>
      <c r="W529" s="277"/>
      <c r="X529" s="276"/>
      <c r="Y529" s="276"/>
      <c r="Z529" s="276"/>
      <c r="AA529" s="276"/>
      <c r="AB529" s="276"/>
      <c r="AC529" s="276"/>
      <c r="AD529" s="278" t="str">
        <f t="shared" si="80"/>
        <v>#REF!</v>
      </c>
      <c r="AE529" s="278"/>
      <c r="AF529" s="278"/>
      <c r="AG529" s="278"/>
    </row>
    <row r="530" ht="15.0" customHeight="1">
      <c r="A530" s="257">
        <v>438.0</v>
      </c>
      <c r="B530" s="310" t="s">
        <v>9272</v>
      </c>
      <c r="C530" s="317" t="s">
        <v>2567</v>
      </c>
      <c r="D530" s="260" t="s">
        <v>6495</v>
      </c>
      <c r="E530" s="260" t="s">
        <v>6636</v>
      </c>
      <c r="F530" s="260" t="s">
        <v>6992</v>
      </c>
      <c r="G530" s="260" t="s">
        <v>9273</v>
      </c>
      <c r="H530" s="260" t="s">
        <v>1605</v>
      </c>
      <c r="I530" s="257" t="s">
        <v>6502</v>
      </c>
      <c r="J530" s="260">
        <v>16.0</v>
      </c>
      <c r="K530" s="260">
        <v>14.0</v>
      </c>
      <c r="L530" s="289">
        <f t="shared" si="1"/>
        <v>2</v>
      </c>
      <c r="M530" s="270">
        <v>512.0</v>
      </c>
      <c r="N530" s="270">
        <v>520.0</v>
      </c>
      <c r="O530" s="272" t="str">
        <f t="shared" si="3"/>
        <v>#REF!</v>
      </c>
      <c r="P530" s="260" t="s">
        <v>9274</v>
      </c>
      <c r="Q530" s="257" t="s">
        <v>6535</v>
      </c>
      <c r="R530" s="260" t="s">
        <v>358</v>
      </c>
      <c r="S530" s="275" t="s">
        <v>9230</v>
      </c>
      <c r="T530" s="260" t="s">
        <v>8004</v>
      </c>
      <c r="U530" s="276"/>
      <c r="V530" s="276" t="str">
        <f t="shared" si="4"/>
        <v>#REF!</v>
      </c>
      <c r="W530" s="277"/>
      <c r="X530" s="276"/>
      <c r="Y530" s="276"/>
      <c r="Z530" s="276"/>
      <c r="AA530" s="276"/>
      <c r="AB530" s="276"/>
      <c r="AC530" s="276"/>
      <c r="AD530" s="278" t="str">
        <f t="shared" si="80"/>
        <v>#REF!</v>
      </c>
      <c r="AE530" s="278"/>
      <c r="AF530" s="278"/>
      <c r="AG530" s="278"/>
    </row>
    <row r="531" ht="15.0" customHeight="1">
      <c r="A531" s="257">
        <v>460.0</v>
      </c>
      <c r="B531" s="310" t="s">
        <v>9275</v>
      </c>
      <c r="C531" s="317" t="s">
        <v>3521</v>
      </c>
      <c r="D531" s="260" t="s">
        <v>6895</v>
      </c>
      <c r="E531" s="260" t="s">
        <v>6895</v>
      </c>
      <c r="F531" s="260" t="s">
        <v>6992</v>
      </c>
      <c r="G531" s="260" t="s">
        <v>9276</v>
      </c>
      <c r="H531" s="260" t="s">
        <v>1605</v>
      </c>
      <c r="I531" s="260" t="s">
        <v>6502</v>
      </c>
      <c r="J531" s="260">
        <v>16.0</v>
      </c>
      <c r="K531" s="260">
        <v>16.0</v>
      </c>
      <c r="L531" s="283">
        <f t="shared" si="1"/>
        <v>0</v>
      </c>
      <c r="M531" s="270">
        <v>512.0</v>
      </c>
      <c r="N531" s="270" t="str">
        <f>IFERROR(__xludf.DUMMYFUNCTION("IMPORTRANGE(""https://docs.google.com/spreadsheets/d/1Y5wVcQmoZrb4xD0Mx4i378E6T98EGxF9rgzWmzz2IKU/edit?usp=sharing"",""PIVOT HP HC!$B32:C32"")"),"#REF!")</f>
        <v>#REF!</v>
      </c>
      <c r="O531" s="272" t="str">
        <f t="shared" si="3"/>
        <v>#REF!</v>
      </c>
      <c r="P531" s="260" t="s">
        <v>9277</v>
      </c>
      <c r="Q531" s="257" t="s">
        <v>6535</v>
      </c>
      <c r="R531" s="260" t="s">
        <v>358</v>
      </c>
      <c r="S531" s="275" t="s">
        <v>9278</v>
      </c>
      <c r="T531" s="260" t="s">
        <v>9279</v>
      </c>
      <c r="U531" s="276"/>
      <c r="V531" s="276" t="str">
        <f t="shared" si="4"/>
        <v>#REF!</v>
      </c>
      <c r="W531" s="277"/>
      <c r="X531" s="276"/>
      <c r="Y531" s="276"/>
      <c r="Z531" s="276"/>
      <c r="AA531" s="276"/>
      <c r="AB531" s="276"/>
      <c r="AC531" s="276"/>
      <c r="AD531" s="278" t="str">
        <f t="shared" si="80"/>
        <v>#REF!</v>
      </c>
      <c r="AE531" s="278"/>
      <c r="AF531" s="278"/>
      <c r="AG531" s="278"/>
    </row>
    <row r="532" ht="15.0" customHeight="1">
      <c r="A532" s="257">
        <v>481.0</v>
      </c>
      <c r="B532" s="310" t="s">
        <v>9280</v>
      </c>
      <c r="C532" s="317" t="s">
        <v>9281</v>
      </c>
      <c r="D532" s="260" t="s">
        <v>6495</v>
      </c>
      <c r="E532" s="260" t="s">
        <v>6636</v>
      </c>
      <c r="F532" s="260" t="s">
        <v>6992</v>
      </c>
      <c r="G532" s="260" t="s">
        <v>9282</v>
      </c>
      <c r="H532" s="260" t="s">
        <v>1605</v>
      </c>
      <c r="I532" s="257" t="s">
        <v>6502</v>
      </c>
      <c r="J532" s="260">
        <v>16.0</v>
      </c>
      <c r="K532" s="260">
        <v>13.0</v>
      </c>
      <c r="L532" s="299">
        <f t="shared" si="1"/>
        <v>3</v>
      </c>
      <c r="M532" s="270">
        <v>512.0</v>
      </c>
      <c r="N532" s="270">
        <v>512.0</v>
      </c>
      <c r="O532" s="272" t="str">
        <f t="shared" si="3"/>
        <v>#REF!</v>
      </c>
      <c r="P532" s="260" t="s">
        <v>9283</v>
      </c>
      <c r="Q532" s="257" t="s">
        <v>6535</v>
      </c>
      <c r="R532" s="260" t="s">
        <v>358</v>
      </c>
      <c r="S532" s="275" t="s">
        <v>8920</v>
      </c>
      <c r="T532" s="260" t="s">
        <v>6651</v>
      </c>
      <c r="U532" s="276"/>
      <c r="V532" s="276" t="str">
        <f t="shared" si="4"/>
        <v>#REF!</v>
      </c>
      <c r="W532" s="277"/>
      <c r="X532" s="276"/>
      <c r="Y532" s="276"/>
      <c r="Z532" s="276"/>
      <c r="AA532" s="276"/>
      <c r="AB532" s="276"/>
      <c r="AC532" s="276"/>
      <c r="AD532" s="278" t="str">
        <f t="shared" si="80"/>
        <v>#REF!</v>
      </c>
      <c r="AE532" s="278"/>
      <c r="AF532" s="278"/>
      <c r="AG532" s="278"/>
    </row>
    <row r="533" ht="15.0" customHeight="1">
      <c r="A533" s="257">
        <v>732.0</v>
      </c>
      <c r="B533" s="258" t="s">
        <v>9284</v>
      </c>
      <c r="C533" s="259" t="s">
        <v>9285</v>
      </c>
      <c r="D533" s="260" t="s">
        <v>6569</v>
      </c>
      <c r="E533" s="260" t="s">
        <v>6602</v>
      </c>
      <c r="F533" s="260" t="s">
        <v>7668</v>
      </c>
      <c r="G533" s="260" t="s">
        <v>9286</v>
      </c>
      <c r="H533" s="260" t="s">
        <v>1605</v>
      </c>
      <c r="I533" s="260" t="s">
        <v>6605</v>
      </c>
      <c r="J533" s="260">
        <v>16.0</v>
      </c>
      <c r="K533" s="260">
        <v>10.0</v>
      </c>
      <c r="L533" s="332">
        <f t="shared" si="1"/>
        <v>6</v>
      </c>
      <c r="M533" s="270">
        <v>512.0</v>
      </c>
      <c r="N533" s="270">
        <v>512.0</v>
      </c>
      <c r="O533" s="272" t="str">
        <f t="shared" si="3"/>
        <v>#REF!</v>
      </c>
      <c r="P533" s="311" t="s">
        <v>9287</v>
      </c>
      <c r="Q533" s="257" t="s">
        <v>6535</v>
      </c>
      <c r="R533" s="260" t="s">
        <v>358</v>
      </c>
      <c r="S533" s="275" t="s">
        <v>7674</v>
      </c>
      <c r="T533" s="260" t="s">
        <v>6908</v>
      </c>
      <c r="U533" s="276"/>
      <c r="V533" s="276" t="str">
        <f t="shared" si="4"/>
        <v>#REF!</v>
      </c>
      <c r="W533" s="277"/>
      <c r="X533" s="276"/>
      <c r="Y533" s="276"/>
      <c r="Z533" s="276"/>
      <c r="AA533" s="276"/>
      <c r="AB533" s="276"/>
      <c r="AC533" s="276"/>
      <c r="AD533" s="278" t="str">
        <f t="shared" si="80"/>
        <v>#REF!</v>
      </c>
      <c r="AE533" s="282"/>
      <c r="AF533" s="282"/>
      <c r="AG533" s="282"/>
    </row>
    <row r="534" ht="15.0" customHeight="1">
      <c r="A534" s="257">
        <v>292.0</v>
      </c>
      <c r="B534" s="286" t="s">
        <v>9288</v>
      </c>
      <c r="C534" s="295" t="s">
        <v>1380</v>
      </c>
      <c r="D534" s="304" t="s">
        <v>6895</v>
      </c>
      <c r="E534" s="260" t="s">
        <v>8288</v>
      </c>
      <c r="F534" s="260" t="s">
        <v>6709</v>
      </c>
      <c r="G534" s="311" t="s">
        <v>9289</v>
      </c>
      <c r="H534" s="304" t="s">
        <v>1605</v>
      </c>
      <c r="I534" s="260" t="s">
        <v>6502</v>
      </c>
      <c r="J534" s="304">
        <v>16.0</v>
      </c>
      <c r="K534" s="304">
        <v>16.0</v>
      </c>
      <c r="L534" s="283">
        <f t="shared" si="1"/>
        <v>0</v>
      </c>
      <c r="M534" s="270">
        <v>512.0</v>
      </c>
      <c r="N534" s="272" t="str">
        <f>IFERROR(__xludf.DUMMYFUNCTION("IMPORTRANGE(""https://docs.google.com/spreadsheets/d/1Y5wVcQmoZrb4xD0Mx4i378E6T98EGxF9rgzWmzz2IKU/edit?usp=sharing"",""PIVOT HP HC!$B50:C50"")"),"#REF!")</f>
        <v>#REF!</v>
      </c>
      <c r="O534" s="272" t="str">
        <f t="shared" si="3"/>
        <v>#REF!</v>
      </c>
      <c r="P534" s="304" t="s">
        <v>9290</v>
      </c>
      <c r="Q534" s="257" t="s">
        <v>6578</v>
      </c>
      <c r="R534" s="260" t="s">
        <v>1641</v>
      </c>
      <c r="S534" s="305" t="s">
        <v>8587</v>
      </c>
      <c r="T534" s="304" t="s">
        <v>8760</v>
      </c>
      <c r="U534" s="306"/>
      <c r="V534" s="276" t="str">
        <f t="shared" si="4"/>
        <v>#REF!</v>
      </c>
      <c r="W534" s="277"/>
      <c r="X534" s="306"/>
      <c r="Y534" s="306"/>
      <c r="Z534" s="306"/>
      <c r="AA534" s="306"/>
      <c r="AB534" s="276"/>
      <c r="AC534" s="306"/>
      <c r="AD534" s="278" t="str">
        <f t="shared" si="80"/>
        <v>#REF!</v>
      </c>
      <c r="AE534" s="282"/>
      <c r="AF534" s="282"/>
      <c r="AG534" s="282"/>
    </row>
    <row r="535" ht="15.0" customHeight="1">
      <c r="A535" s="257">
        <v>641.0</v>
      </c>
      <c r="B535" s="286" t="s">
        <v>9291</v>
      </c>
      <c r="C535" s="259" t="s">
        <v>945</v>
      </c>
      <c r="D535" s="260" t="s">
        <v>6614</v>
      </c>
      <c r="E535" s="260" t="s">
        <v>6614</v>
      </c>
      <c r="F535" s="260" t="s">
        <v>7668</v>
      </c>
      <c r="G535" s="260" t="s">
        <v>9292</v>
      </c>
      <c r="H535" s="260" t="s">
        <v>1605</v>
      </c>
      <c r="I535" s="260" t="s">
        <v>6502</v>
      </c>
      <c r="J535" s="260">
        <v>16.0</v>
      </c>
      <c r="K535" s="260">
        <v>11.0</v>
      </c>
      <c r="L535" s="350">
        <f t="shared" si="1"/>
        <v>5</v>
      </c>
      <c r="M535" s="270">
        <v>512.0</v>
      </c>
      <c r="N535" s="287">
        <f>IFERROR(__xludf.DUMMYFUNCTION("vlookup(B535,IMPORTRANGE(""https://docs.google.com/spreadsheets/d/1bZVByh9r_TcDUVJKUPs-pmPVUS3tjRZJULNBLGlUjAE/edit#gid=320297363"",""DATA HC OLT!A2:c300""),2,0)"),512.0)</f>
        <v>512</v>
      </c>
      <c r="O535" s="272" t="str">
        <f t="shared" si="3"/>
        <v>#REF!</v>
      </c>
      <c r="P535" s="260" t="s">
        <v>9293</v>
      </c>
      <c r="Q535" s="257" t="s">
        <v>6578</v>
      </c>
      <c r="R535" s="260" t="s">
        <v>440</v>
      </c>
      <c r="S535" s="275" t="s">
        <v>7808</v>
      </c>
      <c r="T535" s="260" t="s">
        <v>7062</v>
      </c>
      <c r="U535" s="260" t="s">
        <v>6236</v>
      </c>
      <c r="V535" s="276" t="str">
        <f t="shared" si="4"/>
        <v>#REF!</v>
      </c>
      <c r="W535" s="277"/>
      <c r="X535" s="260"/>
      <c r="Y535" s="260"/>
      <c r="Z535" s="260"/>
      <c r="AA535" s="260"/>
      <c r="AB535" s="276"/>
      <c r="AC535" s="260"/>
      <c r="AD535" s="278" t="str">
        <f t="shared" si="80"/>
        <v>#REF!</v>
      </c>
      <c r="AE535" s="282"/>
      <c r="AF535" s="282"/>
      <c r="AG535" s="282"/>
    </row>
    <row r="536" ht="15.0" customHeight="1">
      <c r="A536" s="257">
        <v>353.0</v>
      </c>
      <c r="B536" s="286" t="s">
        <v>9294</v>
      </c>
      <c r="C536" s="295" t="s">
        <v>8075</v>
      </c>
      <c r="D536" s="260" t="s">
        <v>6614</v>
      </c>
      <c r="E536" s="260" t="s">
        <v>6614</v>
      </c>
      <c r="F536" s="257" t="s">
        <v>6497</v>
      </c>
      <c r="G536" s="311" t="s">
        <v>9295</v>
      </c>
      <c r="H536" s="257" t="s">
        <v>6644</v>
      </c>
      <c r="I536" s="260" t="s">
        <v>6502</v>
      </c>
      <c r="J536" s="260">
        <v>16.0</v>
      </c>
      <c r="K536" s="260">
        <v>1.0</v>
      </c>
      <c r="L536" s="410">
        <f t="shared" si="1"/>
        <v>15</v>
      </c>
      <c r="M536" s="270">
        <v>512.0</v>
      </c>
      <c r="N536" s="287">
        <f>IFERROR(__xludf.DUMMYFUNCTION("vlookup(B536,IMPORTRANGE(""https://docs.google.com/spreadsheets/d/1bZVByh9r_TcDUVJKUPs-pmPVUS3tjRZJULNBLGlUjAE/edit#gid=320297363"",""DATA HC OLT!A2:c300""),2,0)"),216.0)</f>
        <v>216</v>
      </c>
      <c r="O536" s="272" t="str">
        <f t="shared" si="3"/>
        <v>#REF!</v>
      </c>
      <c r="P536" s="260" t="s">
        <v>9296</v>
      </c>
      <c r="Q536" s="257" t="s">
        <v>6578</v>
      </c>
      <c r="R536" s="260" t="s">
        <v>150</v>
      </c>
      <c r="S536" s="316" t="s">
        <v>7043</v>
      </c>
      <c r="T536" s="311" t="s">
        <v>7032</v>
      </c>
      <c r="U536" s="260" t="s">
        <v>6236</v>
      </c>
      <c r="V536" s="276" t="str">
        <f t="shared" si="4"/>
        <v>#REF!</v>
      </c>
      <c r="W536" s="277"/>
      <c r="X536" s="260"/>
      <c r="Y536" s="260"/>
      <c r="Z536" s="260"/>
      <c r="AA536" s="260"/>
      <c r="AB536" s="276"/>
      <c r="AC536" s="260"/>
      <c r="AD536" s="278" t="str">
        <f t="shared" si="80"/>
        <v>#REF!</v>
      </c>
      <c r="AE536" s="282"/>
      <c r="AF536" s="282"/>
      <c r="AG536" s="282"/>
    </row>
    <row r="537" ht="15.0" customHeight="1">
      <c r="A537" s="257">
        <v>334.0</v>
      </c>
      <c r="B537" s="258" t="s">
        <v>9297</v>
      </c>
      <c r="C537" s="259" t="s">
        <v>2519</v>
      </c>
      <c r="D537" s="260" t="s">
        <v>6495</v>
      </c>
      <c r="E537" s="260" t="s">
        <v>6495</v>
      </c>
      <c r="F537" s="260" t="s">
        <v>6992</v>
      </c>
      <c r="G537" s="260" t="s">
        <v>9298</v>
      </c>
      <c r="H537" s="260" t="s">
        <v>1605</v>
      </c>
      <c r="I537" s="257" t="s">
        <v>6502</v>
      </c>
      <c r="J537" s="260">
        <v>16.0</v>
      </c>
      <c r="K537" s="260">
        <v>14.0</v>
      </c>
      <c r="L537" s="289">
        <f t="shared" si="1"/>
        <v>2</v>
      </c>
      <c r="M537" s="270">
        <v>512.0</v>
      </c>
      <c r="N537" s="270">
        <v>512.0</v>
      </c>
      <c r="O537" s="272" t="str">
        <f t="shared" si="3"/>
        <v>#REF!</v>
      </c>
      <c r="P537" s="260" t="s">
        <v>9299</v>
      </c>
      <c r="Q537" s="257" t="s">
        <v>6535</v>
      </c>
      <c r="R537" s="260" t="s">
        <v>358</v>
      </c>
      <c r="S537" s="275" t="s">
        <v>8719</v>
      </c>
      <c r="T537" s="260" t="s">
        <v>6749</v>
      </c>
      <c r="U537" s="276"/>
      <c r="V537" s="276" t="str">
        <f t="shared" si="4"/>
        <v>#REF!</v>
      </c>
      <c r="W537" s="277"/>
      <c r="X537" s="276"/>
      <c r="Y537" s="276"/>
      <c r="Z537" s="276"/>
      <c r="AA537" s="276"/>
      <c r="AB537" s="276"/>
      <c r="AC537" s="276"/>
      <c r="AD537" s="278" t="str">
        <f t="shared" si="80"/>
        <v>#REF!</v>
      </c>
      <c r="AE537" s="278"/>
      <c r="AF537" s="278"/>
      <c r="AG537" s="278"/>
    </row>
    <row r="538" ht="15.0" customHeight="1">
      <c r="A538" s="257">
        <v>582.0</v>
      </c>
      <c r="B538" s="286" t="s">
        <v>2031</v>
      </c>
      <c r="C538" s="259" t="s">
        <v>9300</v>
      </c>
      <c r="D538" s="260" t="s">
        <v>6569</v>
      </c>
      <c r="E538" s="260" t="s">
        <v>9301</v>
      </c>
      <c r="F538" s="260" t="s">
        <v>7668</v>
      </c>
      <c r="G538" s="260" t="s">
        <v>9302</v>
      </c>
      <c r="H538" s="260" t="s">
        <v>1605</v>
      </c>
      <c r="I538" s="260" t="s">
        <v>6605</v>
      </c>
      <c r="J538" s="260">
        <v>16.0</v>
      </c>
      <c r="K538" s="260">
        <v>0.0</v>
      </c>
      <c r="L538" s="320">
        <f t="shared" si="1"/>
        <v>16</v>
      </c>
      <c r="M538" s="270">
        <v>512.0</v>
      </c>
      <c r="N538" s="272">
        <v>512.0</v>
      </c>
      <c r="O538" s="272" t="str">
        <f t="shared" si="3"/>
        <v>#REF!</v>
      </c>
      <c r="P538" s="260" t="s">
        <v>9303</v>
      </c>
      <c r="Q538" s="257" t="s">
        <v>6535</v>
      </c>
      <c r="R538" s="260" t="s">
        <v>440</v>
      </c>
      <c r="S538" s="275" t="s">
        <v>6868</v>
      </c>
      <c r="T538" s="260" t="s">
        <v>8238</v>
      </c>
      <c r="U538" s="276"/>
      <c r="V538" s="276" t="str">
        <f t="shared" si="4"/>
        <v>#REF!</v>
      </c>
      <c r="W538" s="277"/>
      <c r="X538" s="276"/>
      <c r="Y538" s="276"/>
      <c r="Z538" s="276"/>
      <c r="AA538" s="276"/>
      <c r="AB538" s="276"/>
      <c r="AC538" s="276"/>
      <c r="AD538" s="278" t="str">
        <f t="shared" si="80"/>
        <v>#REF!</v>
      </c>
      <c r="AE538" s="278"/>
      <c r="AF538" s="278"/>
      <c r="AG538" s="278"/>
    </row>
    <row r="539" ht="15.0" customHeight="1">
      <c r="A539" s="257">
        <v>314.0</v>
      </c>
      <c r="B539" s="258" t="s">
        <v>9304</v>
      </c>
      <c r="C539" s="259" t="s">
        <v>2529</v>
      </c>
      <c r="D539" s="260" t="s">
        <v>6495</v>
      </c>
      <c r="E539" s="260" t="s">
        <v>6495</v>
      </c>
      <c r="F539" s="260" t="s">
        <v>6992</v>
      </c>
      <c r="G539" s="311" t="s">
        <v>9305</v>
      </c>
      <c r="H539" s="260" t="s">
        <v>1605</v>
      </c>
      <c r="I539" s="257" t="s">
        <v>6502</v>
      </c>
      <c r="J539" s="260">
        <v>16.0</v>
      </c>
      <c r="K539" s="260">
        <v>12.0</v>
      </c>
      <c r="L539" s="330">
        <f t="shared" si="1"/>
        <v>4</v>
      </c>
      <c r="M539" s="270">
        <v>512.0</v>
      </c>
      <c r="N539" s="270">
        <v>536.0</v>
      </c>
      <c r="O539" s="272" t="str">
        <f t="shared" si="3"/>
        <v>#REF!</v>
      </c>
      <c r="P539" s="260" t="s">
        <v>9306</v>
      </c>
      <c r="Q539" s="257" t="s">
        <v>6535</v>
      </c>
      <c r="R539" s="260" t="s">
        <v>358</v>
      </c>
      <c r="S539" s="275" t="s">
        <v>8220</v>
      </c>
      <c r="T539" s="260" t="s">
        <v>8004</v>
      </c>
      <c r="U539" s="276"/>
      <c r="V539" s="276" t="str">
        <f t="shared" si="4"/>
        <v>#REF!</v>
      </c>
      <c r="W539" s="277"/>
      <c r="X539" s="276"/>
      <c r="Y539" s="276"/>
      <c r="Z539" s="276"/>
      <c r="AA539" s="276"/>
      <c r="AB539" s="276"/>
      <c r="AC539" s="276"/>
      <c r="AD539" s="278" t="str">
        <f t="shared" si="80"/>
        <v>#REF!</v>
      </c>
      <c r="AE539" s="278"/>
      <c r="AF539" s="278"/>
      <c r="AG539" s="278"/>
    </row>
    <row r="540" ht="15.0" customHeight="1">
      <c r="A540" s="257">
        <v>396.0</v>
      </c>
      <c r="B540" s="258" t="s">
        <v>9307</v>
      </c>
      <c r="C540" s="259" t="s">
        <v>2677</v>
      </c>
      <c r="D540" s="260" t="s">
        <v>6895</v>
      </c>
      <c r="E540" s="260" t="s">
        <v>6896</v>
      </c>
      <c r="F540" s="260" t="s">
        <v>6992</v>
      </c>
      <c r="G540" s="260" t="s">
        <v>9308</v>
      </c>
      <c r="H540" s="260" t="s">
        <v>1605</v>
      </c>
      <c r="I540" s="260" t="s">
        <v>6502</v>
      </c>
      <c r="J540" s="260">
        <v>16.0</v>
      </c>
      <c r="K540" s="260">
        <v>15.0</v>
      </c>
      <c r="L540" s="288">
        <f t="shared" si="1"/>
        <v>1</v>
      </c>
      <c r="M540" s="270">
        <v>512.0</v>
      </c>
      <c r="N540" s="270" t="str">
        <f>IFERROR(__xludf.DUMMYFUNCTION("IMPORTRANGE(""https://docs.google.com/spreadsheets/d/1Y5wVcQmoZrb4xD0Mx4i378E6T98EGxF9rgzWmzz2IKU/edit?usp=sharing"",""PIVOT HP HC!$B69:C69"")"),"#REF!")</f>
        <v>#REF!</v>
      </c>
      <c r="O540" s="272" t="str">
        <f t="shared" si="3"/>
        <v>#REF!</v>
      </c>
      <c r="P540" s="260" t="s">
        <v>9309</v>
      </c>
      <c r="Q540" s="257" t="s">
        <v>6535</v>
      </c>
      <c r="R540" s="260" t="s">
        <v>358</v>
      </c>
      <c r="S540" s="275" t="s">
        <v>8623</v>
      </c>
      <c r="T540" s="260" t="s">
        <v>6779</v>
      </c>
      <c r="U540" s="276"/>
      <c r="V540" s="276" t="str">
        <f t="shared" si="4"/>
        <v>#REF!</v>
      </c>
      <c r="W540" s="277"/>
      <c r="X540" s="276"/>
      <c r="Y540" s="276"/>
      <c r="Z540" s="276"/>
      <c r="AA540" s="276"/>
      <c r="AB540" s="276"/>
      <c r="AC540" s="276"/>
      <c r="AD540" s="278" t="str">
        <f t="shared" si="80"/>
        <v>#REF!</v>
      </c>
      <c r="AE540" s="278"/>
      <c r="AF540" s="278"/>
      <c r="AG540" s="278"/>
    </row>
    <row r="541" ht="15.0" customHeight="1">
      <c r="A541" s="257">
        <v>401.0</v>
      </c>
      <c r="B541" s="258" t="s">
        <v>9310</v>
      </c>
      <c r="C541" s="259" t="s">
        <v>2833</v>
      </c>
      <c r="D541" s="260" t="s">
        <v>6495</v>
      </c>
      <c r="E541" s="260" t="s">
        <v>6636</v>
      </c>
      <c r="F541" s="260" t="s">
        <v>6992</v>
      </c>
      <c r="G541" s="260" t="s">
        <v>9311</v>
      </c>
      <c r="H541" s="260" t="s">
        <v>1605</v>
      </c>
      <c r="I541" s="257" t="s">
        <v>6502</v>
      </c>
      <c r="J541" s="260">
        <v>16.0</v>
      </c>
      <c r="K541" s="260">
        <v>13.0</v>
      </c>
      <c r="L541" s="299">
        <f t="shared" si="1"/>
        <v>3</v>
      </c>
      <c r="M541" s="270">
        <v>512.0</v>
      </c>
      <c r="N541" s="270">
        <v>520.0</v>
      </c>
      <c r="O541" s="272" t="str">
        <f t="shared" si="3"/>
        <v>#REF!</v>
      </c>
      <c r="P541" s="260" t="s">
        <v>9312</v>
      </c>
      <c r="Q541" s="257" t="s">
        <v>6535</v>
      </c>
      <c r="R541" s="260" t="s">
        <v>358</v>
      </c>
      <c r="S541" s="275" t="s">
        <v>7568</v>
      </c>
      <c r="T541" s="260" t="s">
        <v>6769</v>
      </c>
      <c r="U541" s="276"/>
      <c r="V541" s="276" t="str">
        <f t="shared" si="4"/>
        <v>#REF!</v>
      </c>
      <c r="W541" s="277"/>
      <c r="X541" s="276"/>
      <c r="Y541" s="276"/>
      <c r="Z541" s="276"/>
      <c r="AA541" s="276"/>
      <c r="AB541" s="276"/>
      <c r="AC541" s="276"/>
      <c r="AD541" s="278" t="str">
        <f t="shared" si="80"/>
        <v>#REF!</v>
      </c>
      <c r="AE541" s="278"/>
      <c r="AF541" s="278"/>
      <c r="AG541" s="278"/>
    </row>
    <row r="542" ht="15.0" customHeight="1">
      <c r="A542" s="257">
        <v>518.0</v>
      </c>
      <c r="B542" s="310" t="s">
        <v>9313</v>
      </c>
      <c r="C542" s="317" t="s">
        <v>9314</v>
      </c>
      <c r="D542" s="260" t="s">
        <v>6495</v>
      </c>
      <c r="E542" s="260" t="s">
        <v>6862</v>
      </c>
      <c r="F542" s="260" t="s">
        <v>6992</v>
      </c>
      <c r="G542" s="260" t="s">
        <v>5670</v>
      </c>
      <c r="H542" s="260" t="s">
        <v>1605</v>
      </c>
      <c r="I542" s="257" t="s">
        <v>6502</v>
      </c>
      <c r="J542" s="260">
        <v>16.0</v>
      </c>
      <c r="K542" s="260">
        <v>11.0</v>
      </c>
      <c r="L542" s="350">
        <f t="shared" si="1"/>
        <v>5</v>
      </c>
      <c r="M542" s="270">
        <v>512.0</v>
      </c>
      <c r="N542" s="270">
        <v>512.0</v>
      </c>
      <c r="O542" s="272" t="str">
        <f t="shared" si="3"/>
        <v>#REF!</v>
      </c>
      <c r="P542" s="260" t="s">
        <v>9315</v>
      </c>
      <c r="Q542" s="257" t="s">
        <v>6535</v>
      </c>
      <c r="R542" s="260" t="s">
        <v>358</v>
      </c>
      <c r="S542" s="275" t="s">
        <v>8888</v>
      </c>
      <c r="T542" s="260" t="s">
        <v>6651</v>
      </c>
      <c r="U542" s="276"/>
      <c r="V542" s="276" t="str">
        <f t="shared" si="4"/>
        <v>#REF!</v>
      </c>
      <c r="W542" s="277"/>
      <c r="X542" s="276"/>
      <c r="Y542" s="276"/>
      <c r="Z542" s="276"/>
      <c r="AA542" s="276"/>
      <c r="AB542" s="276"/>
      <c r="AC542" s="276"/>
      <c r="AD542" s="278" t="str">
        <f t="shared" si="80"/>
        <v>#REF!</v>
      </c>
      <c r="AE542" s="278"/>
      <c r="AF542" s="278"/>
      <c r="AG542" s="278"/>
    </row>
    <row r="543" ht="15.0" customHeight="1">
      <c r="A543" s="257">
        <v>709.0</v>
      </c>
      <c r="B543" s="286" t="s">
        <v>9316</v>
      </c>
      <c r="C543" s="259" t="s">
        <v>9317</v>
      </c>
      <c r="D543" s="260" t="s">
        <v>6614</v>
      </c>
      <c r="E543" s="260" t="s">
        <v>6614</v>
      </c>
      <c r="F543" s="260" t="s">
        <v>7668</v>
      </c>
      <c r="G543" s="260" t="s">
        <v>9318</v>
      </c>
      <c r="H543" s="260" t="s">
        <v>1605</v>
      </c>
      <c r="I543" s="260" t="s">
        <v>6502</v>
      </c>
      <c r="J543" s="260">
        <v>16.0</v>
      </c>
      <c r="K543" s="260">
        <v>11.0</v>
      </c>
      <c r="L543" s="350">
        <f t="shared" si="1"/>
        <v>5</v>
      </c>
      <c r="M543" s="270">
        <v>512.0</v>
      </c>
      <c r="N543" s="287">
        <f>IFERROR(__xludf.DUMMYFUNCTION("vlookup(B543,IMPORTRANGE(""https://docs.google.com/spreadsheets/d/1bZVByh9r_TcDUVJKUPs-pmPVUS3tjRZJULNBLGlUjAE/edit#gid=320297363"",""DATA HC OLT!A2:c300""),2,0)"),512.0)</f>
        <v>512</v>
      </c>
      <c r="O543" s="272" t="str">
        <f t="shared" si="3"/>
        <v>#REF!</v>
      </c>
      <c r="P543" s="260" t="s">
        <v>9319</v>
      </c>
      <c r="Q543" s="257" t="s">
        <v>6535</v>
      </c>
      <c r="R543" s="260" t="s">
        <v>440</v>
      </c>
      <c r="S543" s="275" t="s">
        <v>7189</v>
      </c>
      <c r="T543" s="260" t="s">
        <v>6565</v>
      </c>
      <c r="U543" s="260" t="s">
        <v>6236</v>
      </c>
      <c r="V543" s="276" t="str">
        <f t="shared" si="4"/>
        <v>#REF!</v>
      </c>
      <c r="W543" s="277"/>
      <c r="X543" s="260"/>
      <c r="Y543" s="260"/>
      <c r="Z543" s="260"/>
      <c r="AA543" s="260"/>
      <c r="AB543" s="276"/>
      <c r="AC543" s="260"/>
      <c r="AD543" s="278" t="str">
        <f t="shared" si="80"/>
        <v>#REF!</v>
      </c>
      <c r="AE543" s="278"/>
      <c r="AF543" s="278"/>
      <c r="AG543" s="278"/>
    </row>
    <row r="544" ht="15.0" customHeight="1">
      <c r="A544" s="257">
        <v>724.0</v>
      </c>
      <c r="B544" s="258" t="s">
        <v>9320</v>
      </c>
      <c r="C544" s="259" t="s">
        <v>9321</v>
      </c>
      <c r="D544" s="260" t="s">
        <v>6569</v>
      </c>
      <c r="E544" s="260" t="s">
        <v>6602</v>
      </c>
      <c r="F544" s="260" t="s">
        <v>7668</v>
      </c>
      <c r="G544" s="260" t="s">
        <v>3724</v>
      </c>
      <c r="H544" s="260" t="s">
        <v>1605</v>
      </c>
      <c r="I544" s="260" t="s">
        <v>6605</v>
      </c>
      <c r="J544" s="260">
        <v>16.0</v>
      </c>
      <c r="K544" s="260">
        <v>9.0</v>
      </c>
      <c r="L544" s="261">
        <f t="shared" si="1"/>
        <v>7</v>
      </c>
      <c r="M544" s="270">
        <v>512.0</v>
      </c>
      <c r="N544" s="270">
        <v>512.0</v>
      </c>
      <c r="O544" s="272" t="str">
        <f t="shared" si="3"/>
        <v>#REF!</v>
      </c>
      <c r="P544" s="260" t="s">
        <v>9322</v>
      </c>
      <c r="Q544" s="257" t="s">
        <v>6535</v>
      </c>
      <c r="R544" s="260" t="s">
        <v>358</v>
      </c>
      <c r="S544" s="275" t="s">
        <v>9037</v>
      </c>
      <c r="T544" s="260" t="s">
        <v>8238</v>
      </c>
      <c r="U544" s="276"/>
      <c r="V544" s="276" t="str">
        <f t="shared" si="4"/>
        <v>#REF!</v>
      </c>
      <c r="W544" s="277"/>
      <c r="X544" s="276"/>
      <c r="Y544" s="276"/>
      <c r="Z544" s="276"/>
      <c r="AA544" s="276"/>
      <c r="AB544" s="276"/>
      <c r="AC544" s="276"/>
      <c r="AD544" s="278" t="str">
        <f t="shared" si="80"/>
        <v>#REF!</v>
      </c>
      <c r="AE544" s="278"/>
      <c r="AF544" s="278"/>
      <c r="AG544" s="278"/>
    </row>
    <row r="545" ht="15.0" customHeight="1">
      <c r="A545" s="257">
        <v>214.0</v>
      </c>
      <c r="B545" s="258" t="s">
        <v>9325</v>
      </c>
      <c r="C545" s="259" t="s">
        <v>1007</v>
      </c>
      <c r="D545" s="257" t="s">
        <v>6495</v>
      </c>
      <c r="E545" s="257" t="s">
        <v>6587</v>
      </c>
      <c r="F545" s="257" t="s">
        <v>6664</v>
      </c>
      <c r="G545" s="257" t="s">
        <v>9327</v>
      </c>
      <c r="H545" s="257" t="s">
        <v>1605</v>
      </c>
      <c r="I545" s="257" t="s">
        <v>6502</v>
      </c>
      <c r="J545" s="260">
        <v>16.0</v>
      </c>
      <c r="K545" s="257">
        <v>16.0</v>
      </c>
      <c r="L545" s="283">
        <f t="shared" si="1"/>
        <v>0</v>
      </c>
      <c r="M545" s="270">
        <f>IF(J545=8,256,IF(J545=16,512,IF(J545=32,1024,IF(J545=4,124))))</f>
        <v>512</v>
      </c>
      <c r="N545" s="272">
        <v>512.0</v>
      </c>
      <c r="O545" s="272" t="str">
        <f t="shared" si="3"/>
        <v>#REF!</v>
      </c>
      <c r="P545" s="257" t="s">
        <v>9328</v>
      </c>
      <c r="Q545" s="257" t="s">
        <v>6578</v>
      </c>
      <c r="R545" s="260" t="s">
        <v>358</v>
      </c>
      <c r="S545" s="275" t="s">
        <v>8882</v>
      </c>
      <c r="T545" s="260" t="s">
        <v>6580</v>
      </c>
      <c r="U545" s="290"/>
      <c r="V545" s="276" t="str">
        <f t="shared" si="4"/>
        <v>#REF!</v>
      </c>
      <c r="W545" s="277"/>
      <c r="X545" s="290"/>
      <c r="Y545" s="290"/>
      <c r="Z545" s="290"/>
      <c r="AA545" s="290"/>
      <c r="AB545" s="276"/>
      <c r="AC545" s="290"/>
      <c r="AD545" s="278" t="str">
        <f t="shared" si="80"/>
        <v>#REF!</v>
      </c>
      <c r="AE545" s="278"/>
      <c r="AF545" s="278"/>
      <c r="AG545" s="278"/>
    </row>
    <row r="546" ht="15.0" customHeight="1">
      <c r="A546" s="257">
        <v>393.0</v>
      </c>
      <c r="B546" s="258" t="s">
        <v>9329</v>
      </c>
      <c r="C546" s="259" t="s">
        <v>3510</v>
      </c>
      <c r="D546" s="260" t="s">
        <v>6895</v>
      </c>
      <c r="E546" s="260" t="s">
        <v>6895</v>
      </c>
      <c r="F546" s="260" t="s">
        <v>6992</v>
      </c>
      <c r="G546" s="260" t="s">
        <v>5416</v>
      </c>
      <c r="H546" s="260" t="s">
        <v>1605</v>
      </c>
      <c r="I546" s="260" t="s">
        <v>6502</v>
      </c>
      <c r="J546" s="260">
        <v>16.0</v>
      </c>
      <c r="K546" s="260">
        <v>15.0</v>
      </c>
      <c r="L546" s="288">
        <f t="shared" si="1"/>
        <v>1</v>
      </c>
      <c r="M546" s="270">
        <v>512.0</v>
      </c>
      <c r="N546" s="270" t="str">
        <f>IFERROR(__xludf.DUMMYFUNCTION("IMPORTRANGE(""https://docs.google.com/spreadsheets/d/1Y5wVcQmoZrb4xD0Mx4i378E6T98EGxF9rgzWmzz2IKU/edit?usp=sharing"",""PIVOT HP HC!$B31:C31"")"),"#REF!")</f>
        <v>#REF!</v>
      </c>
      <c r="O546" s="272" t="str">
        <f t="shared" si="3"/>
        <v>#REF!</v>
      </c>
      <c r="P546" s="260" t="s">
        <v>9330</v>
      </c>
      <c r="Q546" s="257" t="s">
        <v>6535</v>
      </c>
      <c r="R546" s="260" t="s">
        <v>358</v>
      </c>
      <c r="S546" s="275" t="s">
        <v>6918</v>
      </c>
      <c r="T546" s="260" t="s">
        <v>6698</v>
      </c>
      <c r="U546" s="276"/>
      <c r="V546" s="276" t="str">
        <f t="shared" si="4"/>
        <v>#REF!</v>
      </c>
      <c r="W546" s="277"/>
      <c r="X546" s="276"/>
      <c r="Y546" s="276"/>
      <c r="Z546" s="276"/>
      <c r="AA546" s="276"/>
      <c r="AB546" s="276"/>
      <c r="AC546" s="276"/>
      <c r="AD546" s="278" t="str">
        <f t="shared" si="80"/>
        <v>#REF!</v>
      </c>
      <c r="AE546" s="282"/>
      <c r="AF546" s="282"/>
      <c r="AG546" s="282"/>
    </row>
    <row r="547" ht="15.0" customHeight="1">
      <c r="A547" s="257">
        <v>570.0</v>
      </c>
      <c r="B547" s="286" t="s">
        <v>9331</v>
      </c>
      <c r="C547" s="259" t="s">
        <v>9332</v>
      </c>
      <c r="D547" s="260" t="s">
        <v>6614</v>
      </c>
      <c r="E547" s="260" t="s">
        <v>7113</v>
      </c>
      <c r="F547" s="260" t="s">
        <v>6992</v>
      </c>
      <c r="G547" s="311" t="s">
        <v>9333</v>
      </c>
      <c r="H547" s="260" t="s">
        <v>1605</v>
      </c>
      <c r="I547" s="260" t="s">
        <v>6502</v>
      </c>
      <c r="J547" s="260">
        <v>16.0</v>
      </c>
      <c r="K547" s="260">
        <v>14.0</v>
      </c>
      <c r="L547" s="289">
        <f t="shared" si="1"/>
        <v>2</v>
      </c>
      <c r="M547" s="270">
        <v>512.0</v>
      </c>
      <c r="N547" s="287">
        <f>IFERROR(__xludf.DUMMYFUNCTION("vlookup(B547,IMPORTRANGE(""https://docs.google.com/spreadsheets/d/1bZVByh9r_TcDUVJKUPs-pmPVUS3tjRZJULNBLGlUjAE/edit#gid=320297363"",""DATA HC OLT!A2:c300""),2,0)"),512.0)</f>
        <v>512</v>
      </c>
      <c r="O547" s="272" t="str">
        <f t="shared" si="3"/>
        <v>#REF!</v>
      </c>
      <c r="P547" s="311" t="s">
        <v>9334</v>
      </c>
      <c r="Q547" s="257" t="s">
        <v>6535</v>
      </c>
      <c r="R547" s="260" t="s">
        <v>358</v>
      </c>
      <c r="S547" s="316" t="s">
        <v>9335</v>
      </c>
      <c r="T547" s="311" t="s">
        <v>6831</v>
      </c>
      <c r="U547" s="260" t="s">
        <v>6236</v>
      </c>
      <c r="V547" s="276" t="str">
        <f t="shared" si="4"/>
        <v>#REF!</v>
      </c>
      <c r="W547" s="277"/>
      <c r="X547" s="260"/>
      <c r="Y547" s="260"/>
      <c r="Z547" s="260"/>
      <c r="AA547" s="260"/>
      <c r="AB547" s="276"/>
      <c r="AC547" s="260"/>
      <c r="AD547" s="278" t="str">
        <f t="shared" si="80"/>
        <v>#REF!</v>
      </c>
      <c r="AE547" s="282"/>
      <c r="AF547" s="282"/>
      <c r="AG547" s="282"/>
    </row>
    <row r="548" ht="15.0" customHeight="1">
      <c r="A548" s="257">
        <v>325.0</v>
      </c>
      <c r="B548" s="258" t="s">
        <v>9336</v>
      </c>
      <c r="C548" s="259" t="s">
        <v>2747</v>
      </c>
      <c r="D548" s="260" t="s">
        <v>6495</v>
      </c>
      <c r="E548" s="260" t="s">
        <v>6495</v>
      </c>
      <c r="F548" s="260" t="s">
        <v>6992</v>
      </c>
      <c r="G548" s="260" t="s">
        <v>9337</v>
      </c>
      <c r="H548" s="260" t="s">
        <v>1605</v>
      </c>
      <c r="I548" s="257" t="s">
        <v>6502</v>
      </c>
      <c r="J548" s="260">
        <v>16.0</v>
      </c>
      <c r="K548" s="260">
        <v>12.0</v>
      </c>
      <c r="L548" s="330">
        <f t="shared" si="1"/>
        <v>4</v>
      </c>
      <c r="M548" s="270">
        <v>512.0</v>
      </c>
      <c r="N548" s="270">
        <v>512.0</v>
      </c>
      <c r="O548" s="272" t="str">
        <f t="shared" si="3"/>
        <v>#REF!</v>
      </c>
      <c r="P548" s="260" t="s">
        <v>9338</v>
      </c>
      <c r="Q548" s="257" t="s">
        <v>6535</v>
      </c>
      <c r="R548" s="260" t="s">
        <v>358</v>
      </c>
      <c r="S548" s="275" t="s">
        <v>8220</v>
      </c>
      <c r="T548" s="260" t="s">
        <v>6769</v>
      </c>
      <c r="U548" s="276"/>
      <c r="V548" s="276" t="str">
        <f t="shared" si="4"/>
        <v>#REF!</v>
      </c>
      <c r="W548" s="277"/>
      <c r="X548" s="276"/>
      <c r="Y548" s="276"/>
      <c r="Z548" s="276"/>
      <c r="AA548" s="276"/>
      <c r="AB548" s="276"/>
      <c r="AC548" s="276"/>
      <c r="AD548" s="278" t="str">
        <f t="shared" si="80"/>
        <v>#REF!</v>
      </c>
      <c r="AE548" s="282"/>
      <c r="AF548" s="282"/>
      <c r="AG548" s="282"/>
    </row>
    <row r="549" ht="15.0" customHeight="1">
      <c r="A549" s="257">
        <v>439.0</v>
      </c>
      <c r="B549" s="310" t="s">
        <v>9339</v>
      </c>
      <c r="C549" s="317" t="s">
        <v>9340</v>
      </c>
      <c r="D549" s="260" t="s">
        <v>6495</v>
      </c>
      <c r="E549" s="260" t="s">
        <v>6636</v>
      </c>
      <c r="F549" s="260" t="s">
        <v>6992</v>
      </c>
      <c r="G549" s="260" t="s">
        <v>9341</v>
      </c>
      <c r="H549" s="260" t="s">
        <v>1605</v>
      </c>
      <c r="I549" s="257" t="s">
        <v>6502</v>
      </c>
      <c r="J549" s="260">
        <v>16.0</v>
      </c>
      <c r="K549" s="260">
        <v>16.0</v>
      </c>
      <c r="L549" s="283">
        <f t="shared" si="1"/>
        <v>0</v>
      </c>
      <c r="M549" s="270">
        <v>512.0</v>
      </c>
      <c r="N549" s="270">
        <v>512.0</v>
      </c>
      <c r="O549" s="272" t="str">
        <f t="shared" si="3"/>
        <v>#REF!</v>
      </c>
      <c r="P549" s="260" t="s">
        <v>9342</v>
      </c>
      <c r="Q549" s="257" t="s">
        <v>6535</v>
      </c>
      <c r="R549" s="260" t="s">
        <v>358</v>
      </c>
      <c r="S549" s="275" t="s">
        <v>8920</v>
      </c>
      <c r="T549" s="260" t="s">
        <v>6846</v>
      </c>
      <c r="U549" s="276"/>
      <c r="V549" s="276" t="str">
        <f t="shared" si="4"/>
        <v>#REF!</v>
      </c>
      <c r="W549" s="277"/>
      <c r="X549" s="276"/>
      <c r="Y549" s="276"/>
      <c r="Z549" s="276"/>
      <c r="AA549" s="276"/>
      <c r="AB549" s="276"/>
      <c r="AC549" s="276"/>
      <c r="AD549" s="278" t="str">
        <f t="shared" si="80"/>
        <v>#REF!</v>
      </c>
      <c r="AE549" s="282"/>
      <c r="AF549" s="282"/>
      <c r="AG549" s="282"/>
    </row>
    <row r="550" ht="15.0" customHeight="1">
      <c r="A550" s="257">
        <v>751.0</v>
      </c>
      <c r="B550" s="258" t="s">
        <v>9344</v>
      </c>
      <c r="C550" s="259" t="s">
        <v>9345</v>
      </c>
      <c r="D550" s="260" t="s">
        <v>6569</v>
      </c>
      <c r="E550" s="260" t="s">
        <v>6602</v>
      </c>
      <c r="F550" s="260" t="s">
        <v>7668</v>
      </c>
      <c r="G550" s="260" t="s">
        <v>9346</v>
      </c>
      <c r="H550" s="260" t="s">
        <v>1605</v>
      </c>
      <c r="I550" s="260" t="s">
        <v>6605</v>
      </c>
      <c r="J550" s="260">
        <v>16.0</v>
      </c>
      <c r="K550" s="260">
        <v>8.0</v>
      </c>
      <c r="L550" s="314">
        <f t="shared" si="1"/>
        <v>8</v>
      </c>
      <c r="M550" s="270">
        <v>512.0</v>
      </c>
      <c r="N550" s="270">
        <v>512.0</v>
      </c>
      <c r="O550" s="272" t="str">
        <f t="shared" si="3"/>
        <v>#REF!</v>
      </c>
      <c r="P550" s="260" t="s">
        <v>9347</v>
      </c>
      <c r="Q550" s="257" t="s">
        <v>6535</v>
      </c>
      <c r="R550" s="260" t="s">
        <v>440</v>
      </c>
      <c r="S550" s="275" t="s">
        <v>6876</v>
      </c>
      <c r="T550" s="260" t="s">
        <v>9069</v>
      </c>
      <c r="U550" s="276"/>
      <c r="V550" s="276" t="str">
        <f t="shared" si="4"/>
        <v>#REF!</v>
      </c>
      <c r="W550" s="277"/>
      <c r="X550" s="276"/>
      <c r="Y550" s="276"/>
      <c r="Z550" s="276"/>
      <c r="AA550" s="276"/>
      <c r="AB550" s="276"/>
      <c r="AC550" s="276"/>
      <c r="AD550" s="278" t="str">
        <f t="shared" si="80"/>
        <v>#REF!</v>
      </c>
      <c r="AE550" s="282"/>
      <c r="AF550" s="282"/>
      <c r="AG550" s="282"/>
    </row>
    <row r="551" ht="15.0" customHeight="1">
      <c r="A551" s="257">
        <v>354.0</v>
      </c>
      <c r="B551" s="286" t="s">
        <v>9348</v>
      </c>
      <c r="C551" s="295" t="s">
        <v>2965</v>
      </c>
      <c r="D551" s="260" t="s">
        <v>6614</v>
      </c>
      <c r="E551" s="260" t="s">
        <v>6614</v>
      </c>
      <c r="F551" s="257" t="s">
        <v>6497</v>
      </c>
      <c r="G551" s="311" t="s">
        <v>9349</v>
      </c>
      <c r="H551" s="257" t="s">
        <v>1605</v>
      </c>
      <c r="I551" s="260" t="s">
        <v>6502</v>
      </c>
      <c r="J551" s="260">
        <v>16.0</v>
      </c>
      <c r="K551" s="260">
        <v>14.0</v>
      </c>
      <c r="L551" s="289">
        <f t="shared" si="1"/>
        <v>2</v>
      </c>
      <c r="M551" s="270">
        <v>512.0</v>
      </c>
      <c r="N551" s="287">
        <f>IFERROR(__xludf.DUMMYFUNCTION("vlookup(B551,IMPORTRANGE(""https://docs.google.com/spreadsheets/d/1bZVByh9r_TcDUVJKUPs-pmPVUS3tjRZJULNBLGlUjAE/edit#gid=320297363"",""DATA HC OLT!A2:c300""),2,0)"),512.0)</f>
        <v>512</v>
      </c>
      <c r="O551" s="272" t="str">
        <f t="shared" si="3"/>
        <v>#REF!</v>
      </c>
      <c r="P551" s="260" t="s">
        <v>9350</v>
      </c>
      <c r="Q551" s="257" t="s">
        <v>6535</v>
      </c>
      <c r="R551" s="260" t="s">
        <v>358</v>
      </c>
      <c r="S551" s="316" t="s">
        <v>6772</v>
      </c>
      <c r="T551" s="311" t="s">
        <v>7032</v>
      </c>
      <c r="U551" s="260" t="s">
        <v>6236</v>
      </c>
      <c r="V551" s="276" t="str">
        <f t="shared" si="4"/>
        <v>#REF!</v>
      </c>
      <c r="W551" s="277"/>
      <c r="X551" s="260"/>
      <c r="Y551" s="260"/>
      <c r="Z551" s="260"/>
      <c r="AA551" s="260"/>
      <c r="AB551" s="276"/>
      <c r="AC551" s="260"/>
      <c r="AD551" s="278" t="str">
        <f t="shared" si="80"/>
        <v>#REF!</v>
      </c>
      <c r="AE551" s="282"/>
      <c r="AF551" s="282"/>
      <c r="AG551" s="282"/>
    </row>
    <row r="552" ht="15.0" customHeight="1">
      <c r="A552" s="257">
        <v>395.0</v>
      </c>
      <c r="B552" s="258" t="s">
        <v>9351</v>
      </c>
      <c r="C552" s="259" t="s">
        <v>4038</v>
      </c>
      <c r="D552" s="260" t="s">
        <v>6895</v>
      </c>
      <c r="E552" s="260" t="s">
        <v>6896</v>
      </c>
      <c r="F552" s="260" t="s">
        <v>6992</v>
      </c>
      <c r="G552" s="260" t="s">
        <v>9352</v>
      </c>
      <c r="H552" s="260" t="s">
        <v>1605</v>
      </c>
      <c r="I552" s="260" t="s">
        <v>6502</v>
      </c>
      <c r="J552" s="260">
        <v>16.0</v>
      </c>
      <c r="K552" s="260">
        <v>15.0</v>
      </c>
      <c r="L552" s="288">
        <f t="shared" si="1"/>
        <v>1</v>
      </c>
      <c r="M552" s="270">
        <v>512.0</v>
      </c>
      <c r="N552" s="270" t="str">
        <f>IFERROR(__xludf.DUMMYFUNCTION("IMPORTRANGE(""https://docs.google.com/spreadsheets/d/1Y5wVcQmoZrb4xD0Mx4i378E6T98EGxF9rgzWmzz2IKU/edit?usp=sharing"",""PIVOT HP HC!$B61:C61"")"),"#REF!")</f>
        <v>#REF!</v>
      </c>
      <c r="O552" s="272" t="str">
        <f t="shared" si="3"/>
        <v>#REF!</v>
      </c>
      <c r="P552" s="260" t="s">
        <v>9353</v>
      </c>
      <c r="Q552" s="257" t="s">
        <v>6535</v>
      </c>
      <c r="R552" s="260" t="s">
        <v>358</v>
      </c>
      <c r="S552" s="275" t="s">
        <v>6911</v>
      </c>
      <c r="T552" s="260" t="s">
        <v>6675</v>
      </c>
      <c r="U552" s="276"/>
      <c r="V552" s="276" t="str">
        <f t="shared" si="4"/>
        <v>#REF!</v>
      </c>
      <c r="W552" s="277"/>
      <c r="X552" s="276"/>
      <c r="Y552" s="276"/>
      <c r="Z552" s="276"/>
      <c r="AA552" s="276"/>
      <c r="AB552" s="276"/>
      <c r="AC552" s="276"/>
      <c r="AD552" s="278" t="str">
        <f t="shared" si="80"/>
        <v>#REF!</v>
      </c>
      <c r="AE552" s="278"/>
      <c r="AF552" s="278"/>
      <c r="AG552" s="278"/>
    </row>
    <row r="553" ht="15.0" customHeight="1">
      <c r="A553" s="257">
        <v>417.0</v>
      </c>
      <c r="B553" s="286" t="s">
        <v>9354</v>
      </c>
      <c r="C553" s="295" t="s">
        <v>9355</v>
      </c>
      <c r="D553" s="260" t="s">
        <v>6614</v>
      </c>
      <c r="E553" s="260" t="s">
        <v>6614</v>
      </c>
      <c r="F553" s="260" t="s">
        <v>7668</v>
      </c>
      <c r="G553" s="311" t="s">
        <v>9356</v>
      </c>
      <c r="H553" s="260" t="s">
        <v>1605</v>
      </c>
      <c r="I553" s="260" t="s">
        <v>6502</v>
      </c>
      <c r="J553" s="260">
        <v>16.0</v>
      </c>
      <c r="K553" s="260">
        <v>15.0</v>
      </c>
      <c r="L553" s="288">
        <f t="shared" si="1"/>
        <v>1</v>
      </c>
      <c r="M553" s="270">
        <v>512.0</v>
      </c>
      <c r="N553" s="287">
        <f>IFERROR(__xludf.DUMMYFUNCTION("vlookup(B553,IMPORTRANGE(""https://docs.google.com/spreadsheets/d/1bZVByh9r_TcDUVJKUPs-pmPVUS3tjRZJULNBLGlUjAE/edit#gid=320297363"",""DATA HC OLT!A2:c300""),2,0)"),512.0)</f>
        <v>512</v>
      </c>
      <c r="O553" s="272" t="str">
        <f t="shared" si="3"/>
        <v>#REF!</v>
      </c>
      <c r="P553" s="260" t="s">
        <v>9357</v>
      </c>
      <c r="Q553" s="257" t="s">
        <v>6535</v>
      </c>
      <c r="R553" s="260" t="s">
        <v>440</v>
      </c>
      <c r="S553" s="316" t="s">
        <v>8286</v>
      </c>
      <c r="T553" s="311" t="s">
        <v>6565</v>
      </c>
      <c r="U553" s="260" t="s">
        <v>6236</v>
      </c>
      <c r="V553" s="276" t="str">
        <f t="shared" si="4"/>
        <v>#REF!</v>
      </c>
      <c r="W553" s="277"/>
      <c r="X553" s="260"/>
      <c r="Y553" s="260"/>
      <c r="Z553" s="260"/>
      <c r="AA553" s="260"/>
      <c r="AB553" s="276"/>
      <c r="AC553" s="260"/>
      <c r="AD553" s="278" t="str">
        <f t="shared" si="80"/>
        <v>#REF!</v>
      </c>
      <c r="AE553" s="278"/>
      <c r="AF553" s="278"/>
      <c r="AG553" s="278"/>
    </row>
    <row r="554" ht="15.0" customHeight="1">
      <c r="A554" s="257">
        <v>458.0</v>
      </c>
      <c r="B554" s="310" t="s">
        <v>9358</v>
      </c>
      <c r="C554" s="317" t="s">
        <v>2695</v>
      </c>
      <c r="D554" s="260" t="s">
        <v>6895</v>
      </c>
      <c r="E554" s="260" t="s">
        <v>6896</v>
      </c>
      <c r="F554" s="260" t="s">
        <v>6992</v>
      </c>
      <c r="G554" s="260" t="s">
        <v>9359</v>
      </c>
      <c r="H554" s="260" t="s">
        <v>1605</v>
      </c>
      <c r="I554" s="260" t="s">
        <v>6502</v>
      </c>
      <c r="J554" s="260">
        <v>16.0</v>
      </c>
      <c r="K554" s="260">
        <v>16.0</v>
      </c>
      <c r="L554" s="283">
        <f t="shared" si="1"/>
        <v>0</v>
      </c>
      <c r="M554" s="270">
        <v>512.0</v>
      </c>
      <c r="N554" s="270" t="str">
        <f>IFERROR(__xludf.DUMMYFUNCTION("IMPORTRANGE(""https://docs.google.com/spreadsheets/d/1Y5wVcQmoZrb4xD0Mx4i378E6T98EGxF9rgzWmzz2IKU/edit?usp=sharing"",""PIVOT HP HC!$B71:C71"")"),"#REF!")</f>
        <v>#REF!</v>
      </c>
      <c r="O554" s="272" t="str">
        <f t="shared" si="3"/>
        <v>#REF!</v>
      </c>
      <c r="P554" s="260" t="s">
        <v>9360</v>
      </c>
      <c r="Q554" s="257" t="s">
        <v>6535</v>
      </c>
      <c r="R554" s="260" t="s">
        <v>358</v>
      </c>
      <c r="S554" s="275" t="s">
        <v>8494</v>
      </c>
      <c r="T554" s="260" t="s">
        <v>6622</v>
      </c>
      <c r="U554" s="276"/>
      <c r="V554" s="276" t="str">
        <f t="shared" si="4"/>
        <v>#REF!</v>
      </c>
      <c r="W554" s="277"/>
      <c r="X554" s="276"/>
      <c r="Y554" s="276"/>
      <c r="Z554" s="276"/>
      <c r="AA554" s="276"/>
      <c r="AB554" s="276"/>
      <c r="AC554" s="276"/>
      <c r="AD554" s="278" t="str">
        <f t="shared" si="80"/>
        <v>#REF!</v>
      </c>
      <c r="AE554" s="278"/>
      <c r="AF554" s="278"/>
      <c r="AG554" s="278"/>
    </row>
    <row r="555" ht="15.0" customHeight="1">
      <c r="A555" s="257">
        <v>626.0</v>
      </c>
      <c r="B555" s="258" t="s">
        <v>9362</v>
      </c>
      <c r="C555" s="259" t="s">
        <v>9363</v>
      </c>
      <c r="D555" s="260" t="s">
        <v>6569</v>
      </c>
      <c r="E555" s="260" t="s">
        <v>6602</v>
      </c>
      <c r="F555" s="260" t="s">
        <v>7668</v>
      </c>
      <c r="G555" s="260" t="s">
        <v>9364</v>
      </c>
      <c r="H555" s="260" t="s">
        <v>1605</v>
      </c>
      <c r="I555" s="260" t="s">
        <v>6605</v>
      </c>
      <c r="J555" s="260">
        <v>16.0</v>
      </c>
      <c r="K555" s="260">
        <v>8.0</v>
      </c>
      <c r="L555" s="314">
        <f t="shared" si="1"/>
        <v>8</v>
      </c>
      <c r="M555" s="270">
        <v>512.0</v>
      </c>
      <c r="N555" s="272">
        <v>512.0</v>
      </c>
      <c r="O555" s="272" t="str">
        <f t="shared" si="3"/>
        <v>#REF!</v>
      </c>
      <c r="P555" s="260" t="s">
        <v>9365</v>
      </c>
      <c r="Q555" s="257" t="s">
        <v>6535</v>
      </c>
      <c r="R555" s="260" t="s">
        <v>358</v>
      </c>
      <c r="S555" s="275" t="s">
        <v>6973</v>
      </c>
      <c r="T555" s="260" t="s">
        <v>7032</v>
      </c>
      <c r="U555" s="276"/>
      <c r="V555" s="276" t="str">
        <f t="shared" si="4"/>
        <v>#REF!</v>
      </c>
      <c r="W555" s="277"/>
      <c r="X555" s="276"/>
      <c r="Y555" s="276"/>
      <c r="Z555" s="276"/>
      <c r="AA555" s="276"/>
      <c r="AB555" s="276"/>
      <c r="AC555" s="276"/>
      <c r="AD555" s="278" t="str">
        <f t="shared" si="80"/>
        <v>#REF!</v>
      </c>
      <c r="AE555" s="278"/>
      <c r="AF555" s="278"/>
      <c r="AG555" s="278"/>
    </row>
    <row r="556" ht="15.0" customHeight="1">
      <c r="A556" s="257">
        <v>652.0</v>
      </c>
      <c r="B556" s="258" t="s">
        <v>9366</v>
      </c>
      <c r="C556" s="259" t="s">
        <v>2506</v>
      </c>
      <c r="D556" s="260" t="s">
        <v>6569</v>
      </c>
      <c r="E556" s="260" t="s">
        <v>9089</v>
      </c>
      <c r="F556" s="260" t="s">
        <v>7668</v>
      </c>
      <c r="G556" s="260" t="s">
        <v>3782</v>
      </c>
      <c r="H556" s="260" t="s">
        <v>1605</v>
      </c>
      <c r="I556" s="260" t="s">
        <v>6605</v>
      </c>
      <c r="J556" s="260">
        <v>16.0</v>
      </c>
      <c r="K556" s="260">
        <v>12.0</v>
      </c>
      <c r="L556" s="330">
        <f t="shared" si="1"/>
        <v>4</v>
      </c>
      <c r="M556" s="270">
        <v>512.0</v>
      </c>
      <c r="N556" s="272">
        <v>512.0</v>
      </c>
      <c r="O556" s="272" t="str">
        <f t="shared" si="3"/>
        <v>#REF!</v>
      </c>
      <c r="P556" s="260" t="s">
        <v>9367</v>
      </c>
      <c r="Q556" s="257" t="s">
        <v>6535</v>
      </c>
      <c r="R556" s="260" t="s">
        <v>358</v>
      </c>
      <c r="S556" s="275" t="s">
        <v>9368</v>
      </c>
      <c r="T556" s="260" t="s">
        <v>6734</v>
      </c>
      <c r="U556" s="276"/>
      <c r="V556" s="276" t="str">
        <f t="shared" si="4"/>
        <v>#REF!</v>
      </c>
      <c r="W556" s="277"/>
      <c r="X556" s="276"/>
      <c r="Y556" s="276"/>
      <c r="Z556" s="276"/>
      <c r="AA556" s="276"/>
      <c r="AB556" s="276"/>
      <c r="AC556" s="276"/>
      <c r="AD556" s="278" t="str">
        <f t="shared" si="80"/>
        <v>#REF!</v>
      </c>
      <c r="AE556" s="278"/>
      <c r="AF556" s="278"/>
      <c r="AG556" s="278"/>
    </row>
    <row r="557" ht="15.0" customHeight="1">
      <c r="A557" s="257">
        <v>660.0</v>
      </c>
      <c r="B557" s="258" t="s">
        <v>9369</v>
      </c>
      <c r="C557" s="259" t="s">
        <v>2301</v>
      </c>
      <c r="D557" s="260" t="s">
        <v>6569</v>
      </c>
      <c r="E557" s="260" t="s">
        <v>6704</v>
      </c>
      <c r="F557" s="260" t="s">
        <v>7668</v>
      </c>
      <c r="G557" s="260" t="s">
        <v>9370</v>
      </c>
      <c r="H557" s="260" t="s">
        <v>1605</v>
      </c>
      <c r="I557" s="260" t="s">
        <v>6605</v>
      </c>
      <c r="J557" s="260">
        <v>16.0</v>
      </c>
      <c r="K557" s="260">
        <v>12.0</v>
      </c>
      <c r="L557" s="330">
        <f t="shared" si="1"/>
        <v>4</v>
      </c>
      <c r="M557" s="270">
        <v>512.0</v>
      </c>
      <c r="N557" s="272">
        <v>512.0</v>
      </c>
      <c r="O557" s="272" t="str">
        <f t="shared" si="3"/>
        <v>#REF!</v>
      </c>
      <c r="P557" s="260" t="s">
        <v>9371</v>
      </c>
      <c r="Q557" s="257" t="s">
        <v>6535</v>
      </c>
      <c r="R557" s="260" t="s">
        <v>358</v>
      </c>
      <c r="S557" s="275" t="s">
        <v>6634</v>
      </c>
      <c r="T557" s="260" t="s">
        <v>7032</v>
      </c>
      <c r="U557" s="276"/>
      <c r="V557" s="276" t="str">
        <f t="shared" si="4"/>
        <v>#REF!</v>
      </c>
      <c r="W557" s="277"/>
      <c r="X557" s="276"/>
      <c r="Y557" s="276"/>
      <c r="Z557" s="276"/>
      <c r="AA557" s="276"/>
      <c r="AB557" s="276"/>
      <c r="AC557" s="276"/>
      <c r="AD557" s="278" t="str">
        <f t="shared" si="80"/>
        <v>#REF!</v>
      </c>
      <c r="AE557" s="278"/>
      <c r="AF557" s="278"/>
      <c r="AG557" s="278"/>
    </row>
    <row r="558" ht="15.0" customHeight="1">
      <c r="A558" s="257">
        <v>743.0</v>
      </c>
      <c r="B558" s="258" t="s">
        <v>9372</v>
      </c>
      <c r="C558" s="259" t="s">
        <v>9373</v>
      </c>
      <c r="D558" s="260" t="s">
        <v>6569</v>
      </c>
      <c r="E558" s="260" t="s">
        <v>6569</v>
      </c>
      <c r="F558" s="260" t="s">
        <v>7668</v>
      </c>
      <c r="G558" s="260" t="s">
        <v>9374</v>
      </c>
      <c r="H558" s="260" t="s">
        <v>1605</v>
      </c>
      <c r="I558" s="260" t="s">
        <v>6605</v>
      </c>
      <c r="J558" s="260">
        <v>16.0</v>
      </c>
      <c r="K558" s="260">
        <v>8.0</v>
      </c>
      <c r="L558" s="314">
        <f t="shared" si="1"/>
        <v>8</v>
      </c>
      <c r="M558" s="270">
        <v>512.0</v>
      </c>
      <c r="N558" s="270">
        <v>512.0</v>
      </c>
      <c r="O558" s="272" t="str">
        <f t="shared" si="3"/>
        <v>#REF!</v>
      </c>
      <c r="P558" s="260" t="s">
        <v>9375</v>
      </c>
      <c r="Q558" s="257" t="s">
        <v>6535</v>
      </c>
      <c r="R558" s="260" t="s">
        <v>358</v>
      </c>
      <c r="S558" s="275" t="s">
        <v>6995</v>
      </c>
      <c r="T558" s="260" t="s">
        <v>8374</v>
      </c>
      <c r="U558" s="276"/>
      <c r="V558" s="276" t="str">
        <f t="shared" si="4"/>
        <v>#REF!</v>
      </c>
      <c r="W558" s="277"/>
      <c r="X558" s="276"/>
      <c r="Y558" s="276"/>
      <c r="Z558" s="276"/>
      <c r="AA558" s="276"/>
      <c r="AB558" s="276"/>
      <c r="AC558" s="276"/>
      <c r="AD558" s="278" t="str">
        <f t="shared" si="80"/>
        <v>#REF!</v>
      </c>
      <c r="AE558" s="278"/>
      <c r="AF558" s="278"/>
      <c r="AG558" s="278"/>
    </row>
    <row r="559" ht="15.0" customHeight="1">
      <c r="A559" s="257">
        <v>390.0</v>
      </c>
      <c r="B559" s="258" t="s">
        <v>9376</v>
      </c>
      <c r="C559" s="259" t="s">
        <v>2937</v>
      </c>
      <c r="D559" s="260" t="s">
        <v>6495</v>
      </c>
      <c r="E559" s="260" t="s">
        <v>6636</v>
      </c>
      <c r="F559" s="260" t="s">
        <v>6992</v>
      </c>
      <c r="G559" s="260" t="s">
        <v>4425</v>
      </c>
      <c r="H559" s="260" t="s">
        <v>1605</v>
      </c>
      <c r="I559" s="257" t="s">
        <v>6502</v>
      </c>
      <c r="J559" s="260">
        <v>16.0</v>
      </c>
      <c r="K559" s="260">
        <v>16.0</v>
      </c>
      <c r="L559" s="283">
        <f t="shared" si="1"/>
        <v>0</v>
      </c>
      <c r="M559" s="270">
        <v>512.0</v>
      </c>
      <c r="N559" s="270">
        <v>512.0</v>
      </c>
      <c r="O559" s="272" t="str">
        <f t="shared" si="3"/>
        <v>#REF!</v>
      </c>
      <c r="P559" s="260" t="s">
        <v>9377</v>
      </c>
      <c r="Q559" s="257" t="s">
        <v>6535</v>
      </c>
      <c r="R559" s="260" t="s">
        <v>358</v>
      </c>
      <c r="S559" s="275" t="s">
        <v>8920</v>
      </c>
      <c r="T559" s="260" t="s">
        <v>6749</v>
      </c>
      <c r="U559" s="276"/>
      <c r="V559" s="276" t="str">
        <f t="shared" si="4"/>
        <v>#REF!</v>
      </c>
      <c r="W559" s="277"/>
      <c r="X559" s="276"/>
      <c r="Y559" s="276"/>
      <c r="Z559" s="276"/>
      <c r="AA559" s="276"/>
      <c r="AB559" s="276"/>
      <c r="AC559" s="276"/>
      <c r="AD559" s="278" t="str">
        <f t="shared" si="80"/>
        <v>#REF!</v>
      </c>
      <c r="AE559" s="278"/>
      <c r="AF559" s="278"/>
      <c r="AG559" s="278"/>
    </row>
    <row r="560" ht="15.0" customHeight="1">
      <c r="A560" s="257">
        <v>440.0</v>
      </c>
      <c r="B560" s="310" t="s">
        <v>9378</v>
      </c>
      <c r="C560" s="317" t="s">
        <v>3445</v>
      </c>
      <c r="D560" s="260" t="s">
        <v>6495</v>
      </c>
      <c r="E560" s="260" t="s">
        <v>6495</v>
      </c>
      <c r="F560" s="260" t="s">
        <v>6497</v>
      </c>
      <c r="G560" s="260" t="s">
        <v>9379</v>
      </c>
      <c r="H560" s="260" t="s">
        <v>7122</v>
      </c>
      <c r="I560" s="260" t="s">
        <v>6605</v>
      </c>
      <c r="J560" s="260">
        <v>8.0</v>
      </c>
      <c r="K560" s="260">
        <v>7.0</v>
      </c>
      <c r="L560" s="288">
        <f t="shared" si="1"/>
        <v>1</v>
      </c>
      <c r="M560" s="270">
        <v>256.0</v>
      </c>
      <c r="N560" s="270">
        <v>416.0</v>
      </c>
      <c r="O560" s="272" t="str">
        <f t="shared" si="3"/>
        <v>#REF!</v>
      </c>
      <c r="P560" s="260" t="s">
        <v>9380</v>
      </c>
      <c r="Q560" s="257" t="s">
        <v>6535</v>
      </c>
      <c r="R560" s="260" t="s">
        <v>2343</v>
      </c>
      <c r="S560" s="275" t="s">
        <v>8715</v>
      </c>
      <c r="T560" s="260" t="s">
        <v>6734</v>
      </c>
      <c r="U560" s="276"/>
      <c r="V560" s="276" t="str">
        <f t="shared" si="4"/>
        <v>#REF!</v>
      </c>
      <c r="W560" s="277"/>
      <c r="X560" s="276"/>
      <c r="Y560" s="276"/>
      <c r="Z560" s="276"/>
      <c r="AA560" s="276"/>
      <c r="AB560" s="276"/>
      <c r="AC560" s="276"/>
      <c r="AD560" s="278" t="str">
        <f t="shared" si="80"/>
        <v>#REF!</v>
      </c>
      <c r="AE560" s="278"/>
      <c r="AF560" s="278"/>
      <c r="AG560" s="278"/>
    </row>
    <row r="561" ht="15.0" customHeight="1">
      <c r="A561" s="257">
        <v>484.0</v>
      </c>
      <c r="B561" s="310" t="s">
        <v>9381</v>
      </c>
      <c r="C561" s="317" t="s">
        <v>3881</v>
      </c>
      <c r="D561" s="260" t="s">
        <v>6895</v>
      </c>
      <c r="E561" s="260" t="s">
        <v>6895</v>
      </c>
      <c r="F561" s="260" t="s">
        <v>6992</v>
      </c>
      <c r="G561" s="311" t="s">
        <v>9382</v>
      </c>
      <c r="H561" s="260" t="s">
        <v>1605</v>
      </c>
      <c r="I561" s="260" t="s">
        <v>6502</v>
      </c>
      <c r="J561" s="260">
        <v>16.0</v>
      </c>
      <c r="K561" s="260">
        <v>16.0</v>
      </c>
      <c r="L561" s="283">
        <f t="shared" si="1"/>
        <v>0</v>
      </c>
      <c r="M561" s="270">
        <v>512.0</v>
      </c>
      <c r="N561" s="270" t="str">
        <f>IFERROR(__xludf.DUMMYFUNCTION("IMPORTRANGE(""https://docs.google.com/spreadsheets/d/1Y5wVcQmoZrb4xD0Mx4i378E6T98EGxF9rgzWmzz2IKU/edit?usp=sharing"",""PIVOT HP HC!$B35:C35"")"),"#REF!")</f>
        <v>#REF!</v>
      </c>
      <c r="O561" s="272" t="str">
        <f t="shared" si="3"/>
        <v>#REF!</v>
      </c>
      <c r="P561" s="260" t="s">
        <v>9383</v>
      </c>
      <c r="Q561" s="257" t="s">
        <v>6535</v>
      </c>
      <c r="R561" s="260" t="s">
        <v>358</v>
      </c>
      <c r="S561" s="275" t="s">
        <v>8509</v>
      </c>
      <c r="T561" s="260" t="s">
        <v>8760</v>
      </c>
      <c r="U561" s="276"/>
      <c r="V561" s="276" t="str">
        <f t="shared" si="4"/>
        <v>#REF!</v>
      </c>
      <c r="W561" s="277" t="s">
        <v>6611</v>
      </c>
      <c r="X561" s="276"/>
      <c r="Y561" s="285" t="s">
        <v>6683</v>
      </c>
      <c r="Z561" s="277" t="s">
        <v>9384</v>
      </c>
      <c r="AA561" s="276"/>
      <c r="AB561" s="276"/>
      <c r="AC561" s="276"/>
      <c r="AD561" s="278" t="str">
        <f t="shared" si="80"/>
        <v>#REF!</v>
      </c>
      <c r="AE561" s="278"/>
      <c r="AF561" s="278"/>
      <c r="AG561" s="278"/>
    </row>
    <row r="562" ht="15.0" customHeight="1">
      <c r="A562" s="257">
        <v>358.0</v>
      </c>
      <c r="B562" s="286" t="s">
        <v>9385</v>
      </c>
      <c r="C562" s="295" t="s">
        <v>9386</v>
      </c>
      <c r="D562" s="260" t="s">
        <v>6614</v>
      </c>
      <c r="E562" s="260" t="s">
        <v>7113</v>
      </c>
      <c r="F562" s="257" t="s">
        <v>6497</v>
      </c>
      <c r="G562" s="311" t="s">
        <v>9387</v>
      </c>
      <c r="H562" s="257" t="s">
        <v>1605</v>
      </c>
      <c r="I562" s="260" t="s">
        <v>6502</v>
      </c>
      <c r="J562" s="260">
        <v>16.0</v>
      </c>
      <c r="K562" s="260">
        <v>15.0</v>
      </c>
      <c r="L562" s="288">
        <f t="shared" si="1"/>
        <v>1</v>
      </c>
      <c r="M562" s="270">
        <v>512.0</v>
      </c>
      <c r="N562" s="287">
        <f>IFERROR(__xludf.DUMMYFUNCTION("vlookup(B562,IMPORTRANGE(""https://docs.google.com/spreadsheets/d/1bZVByh9r_TcDUVJKUPs-pmPVUS3tjRZJULNBLGlUjAE/edit#gid=320297363"",""DATA HC OLT!A2:c300""),2,0)"),512.0)</f>
        <v>512</v>
      </c>
      <c r="O562" s="272" t="str">
        <f t="shared" si="3"/>
        <v>#REF!</v>
      </c>
      <c r="P562" s="311" t="s">
        <v>9388</v>
      </c>
      <c r="Q562" s="257" t="s">
        <v>6578</v>
      </c>
      <c r="R562" s="260" t="s">
        <v>150</v>
      </c>
      <c r="S562" s="316" t="s">
        <v>9389</v>
      </c>
      <c r="T562" s="311" t="s">
        <v>6734</v>
      </c>
      <c r="U562" s="260" t="s">
        <v>6236</v>
      </c>
      <c r="V562" s="276" t="str">
        <f t="shared" si="4"/>
        <v>#REF!</v>
      </c>
      <c r="W562" s="277"/>
      <c r="X562" s="260"/>
      <c r="Y562" s="260"/>
      <c r="Z562" s="260"/>
      <c r="AA562" s="260"/>
      <c r="AB562" s="276"/>
      <c r="AC562" s="260"/>
      <c r="AD562" s="278" t="str">
        <f t="shared" si="80"/>
        <v>#REF!</v>
      </c>
      <c r="AE562" s="282"/>
      <c r="AF562" s="282"/>
      <c r="AG562" s="282"/>
    </row>
    <row r="563" ht="15.0" customHeight="1">
      <c r="A563" s="257">
        <v>302.0</v>
      </c>
      <c r="B563" s="258" t="s">
        <v>9390</v>
      </c>
      <c r="C563" s="259" t="s">
        <v>3534</v>
      </c>
      <c r="D563" s="260" t="s">
        <v>6495</v>
      </c>
      <c r="E563" s="260" t="s">
        <v>6495</v>
      </c>
      <c r="F563" s="257" t="s">
        <v>6497</v>
      </c>
      <c r="G563" s="260" t="s">
        <v>9391</v>
      </c>
      <c r="H563" s="260" t="s">
        <v>6644</v>
      </c>
      <c r="I563" s="260" t="s">
        <v>6605</v>
      </c>
      <c r="J563" s="260">
        <v>8.0</v>
      </c>
      <c r="K563" s="260">
        <v>8.0</v>
      </c>
      <c r="L563" s="283">
        <f t="shared" si="1"/>
        <v>0</v>
      </c>
      <c r="M563" s="270">
        <v>256.0</v>
      </c>
      <c r="N563" s="272">
        <v>480.0</v>
      </c>
      <c r="O563" s="272" t="str">
        <f t="shared" si="3"/>
        <v>#REF!</v>
      </c>
      <c r="P563" s="260" t="s">
        <v>9392</v>
      </c>
      <c r="Q563" s="257" t="s">
        <v>6535</v>
      </c>
      <c r="R563" s="260" t="s">
        <v>2343</v>
      </c>
      <c r="S563" s="275" t="s">
        <v>8868</v>
      </c>
      <c r="T563" s="260" t="s">
        <v>6885</v>
      </c>
      <c r="U563" s="276"/>
      <c r="V563" s="276" t="str">
        <f t="shared" si="4"/>
        <v>#REF!</v>
      </c>
      <c r="W563" s="277"/>
      <c r="X563" s="276"/>
      <c r="Y563" s="276"/>
      <c r="Z563" s="276"/>
      <c r="AA563" s="276"/>
      <c r="AB563" s="276"/>
      <c r="AC563" s="276"/>
      <c r="AD563" s="278" t="str">
        <f t="shared" si="80"/>
        <v>#REF!</v>
      </c>
      <c r="AE563" s="282"/>
      <c r="AF563" s="282"/>
      <c r="AG563" s="282"/>
    </row>
    <row r="564" ht="15.0" customHeight="1">
      <c r="A564" s="257">
        <v>336.0</v>
      </c>
      <c r="B564" s="286" t="s">
        <v>5856</v>
      </c>
      <c r="C564" s="259" t="s">
        <v>9393</v>
      </c>
      <c r="D564" s="260" t="s">
        <v>6614</v>
      </c>
      <c r="E564" s="260" t="s">
        <v>6714</v>
      </c>
      <c r="F564" s="257" t="s">
        <v>6497</v>
      </c>
      <c r="G564" s="260" t="s">
        <v>9394</v>
      </c>
      <c r="H564" s="257" t="s">
        <v>1605</v>
      </c>
      <c r="I564" s="260" t="s">
        <v>6502</v>
      </c>
      <c r="J564" s="260">
        <v>16.0</v>
      </c>
      <c r="K564" s="260">
        <v>15.0</v>
      </c>
      <c r="L564" s="288">
        <f t="shared" si="1"/>
        <v>1</v>
      </c>
      <c r="M564" s="270">
        <v>512.0</v>
      </c>
      <c r="N564" s="287">
        <f>IFERROR(__xludf.DUMMYFUNCTION("vlookup(B564,IMPORTRANGE(""https://docs.google.com/spreadsheets/d/1bZVByh9r_TcDUVJKUPs-pmPVUS3tjRZJULNBLGlUjAE/edit#gid=320297363"",""DATA HC OLT!A2:c300""),2,0)"),504.0)</f>
        <v>504</v>
      </c>
      <c r="O564" s="272" t="str">
        <f t="shared" si="3"/>
        <v>#REF!</v>
      </c>
      <c r="P564" s="260" t="s">
        <v>9395</v>
      </c>
      <c r="Q564" s="257" t="s">
        <v>6535</v>
      </c>
      <c r="R564" s="260" t="s">
        <v>358</v>
      </c>
      <c r="S564" s="275" t="s">
        <v>6717</v>
      </c>
      <c r="T564" s="260" t="s">
        <v>9396</v>
      </c>
      <c r="U564" s="260" t="s">
        <v>6236</v>
      </c>
      <c r="V564" s="276" t="str">
        <f t="shared" si="4"/>
        <v>#REF!</v>
      </c>
      <c r="W564" s="277"/>
      <c r="X564" s="260"/>
      <c r="Y564" s="260"/>
      <c r="Z564" s="260"/>
      <c r="AA564" s="260"/>
      <c r="AB564" s="276"/>
      <c r="AC564" s="260"/>
      <c r="AD564" s="278" t="str">
        <f t="shared" si="80"/>
        <v>#REF!</v>
      </c>
      <c r="AE564" s="282"/>
      <c r="AF564" s="282"/>
      <c r="AG564" s="282"/>
    </row>
    <row r="565" ht="15.0" customHeight="1">
      <c r="A565" s="257">
        <v>405.0</v>
      </c>
      <c r="B565" s="258" t="s">
        <v>9397</v>
      </c>
      <c r="C565" s="259" t="s">
        <v>2621</v>
      </c>
      <c r="D565" s="260" t="s">
        <v>6495</v>
      </c>
      <c r="E565" s="260" t="s">
        <v>6742</v>
      </c>
      <c r="F565" s="260" t="s">
        <v>6992</v>
      </c>
      <c r="G565" s="260" t="s">
        <v>9398</v>
      </c>
      <c r="H565" s="260" t="s">
        <v>1605</v>
      </c>
      <c r="I565" s="257" t="s">
        <v>6502</v>
      </c>
      <c r="J565" s="260">
        <v>16.0</v>
      </c>
      <c r="K565" s="260">
        <v>15.0</v>
      </c>
      <c r="L565" s="288">
        <f t="shared" si="1"/>
        <v>1</v>
      </c>
      <c r="M565" s="270">
        <v>512.0</v>
      </c>
      <c r="N565" s="270">
        <v>512.0</v>
      </c>
      <c r="O565" s="272" t="str">
        <f t="shared" si="3"/>
        <v>#REF!</v>
      </c>
      <c r="P565" s="260" t="s">
        <v>9399</v>
      </c>
      <c r="Q565" s="257" t="s">
        <v>6535</v>
      </c>
      <c r="R565" s="260" t="s">
        <v>358</v>
      </c>
      <c r="S565" s="275" t="s">
        <v>8823</v>
      </c>
      <c r="T565" s="260" t="s">
        <v>6749</v>
      </c>
      <c r="U565" s="276"/>
      <c r="V565" s="276" t="str">
        <f t="shared" si="4"/>
        <v>#REF!</v>
      </c>
      <c r="W565" s="277"/>
      <c r="X565" s="276"/>
      <c r="Y565" s="276"/>
      <c r="Z565" s="276"/>
      <c r="AA565" s="276"/>
      <c r="AB565" s="276"/>
      <c r="AC565" s="276"/>
      <c r="AD565" s="278" t="str">
        <f t="shared" si="80"/>
        <v>#REF!</v>
      </c>
      <c r="AE565" s="282"/>
      <c r="AF565" s="282"/>
      <c r="AG565" s="282"/>
    </row>
    <row r="566" ht="15.0" customHeight="1">
      <c r="A566" s="257">
        <v>486.0</v>
      </c>
      <c r="B566" s="310" t="s">
        <v>9400</v>
      </c>
      <c r="C566" s="317" t="s">
        <v>9401</v>
      </c>
      <c r="D566" s="260" t="s">
        <v>6495</v>
      </c>
      <c r="E566" s="260" t="s">
        <v>6678</v>
      </c>
      <c r="F566" s="260" t="s">
        <v>6992</v>
      </c>
      <c r="G566" s="260" t="s">
        <v>5620</v>
      </c>
      <c r="H566" s="260" t="s">
        <v>1605</v>
      </c>
      <c r="I566" s="257" t="s">
        <v>6502</v>
      </c>
      <c r="J566" s="260">
        <v>16.0</v>
      </c>
      <c r="K566" s="260">
        <v>15.0</v>
      </c>
      <c r="L566" s="288">
        <f t="shared" si="1"/>
        <v>1</v>
      </c>
      <c r="M566" s="270">
        <v>512.0</v>
      </c>
      <c r="N566" s="270">
        <v>512.0</v>
      </c>
      <c r="O566" s="272" t="str">
        <f t="shared" si="3"/>
        <v>#REF!</v>
      </c>
      <c r="P566" s="260" t="s">
        <v>9402</v>
      </c>
      <c r="Q566" s="257" t="s">
        <v>6535</v>
      </c>
      <c r="R566" s="260" t="s">
        <v>358</v>
      </c>
      <c r="S566" s="275" t="s">
        <v>8795</v>
      </c>
      <c r="T566" s="260" t="s">
        <v>6779</v>
      </c>
      <c r="U566" s="276"/>
      <c r="V566" s="276" t="str">
        <f t="shared" si="4"/>
        <v>#REF!</v>
      </c>
      <c r="W566" s="277"/>
      <c r="X566" s="276"/>
      <c r="Y566" s="276"/>
      <c r="Z566" s="276"/>
      <c r="AA566" s="276"/>
      <c r="AB566" s="276"/>
      <c r="AC566" s="276"/>
      <c r="AD566" s="278" t="str">
        <f t="shared" si="80"/>
        <v>#REF!</v>
      </c>
      <c r="AE566" s="282"/>
      <c r="AF566" s="282"/>
      <c r="AG566" s="282"/>
    </row>
    <row r="567" ht="15.0" customHeight="1">
      <c r="A567" s="257">
        <v>692.0</v>
      </c>
      <c r="B567" s="258" t="s">
        <v>9403</v>
      </c>
      <c r="C567" s="259" t="s">
        <v>1988</v>
      </c>
      <c r="D567" s="260" t="s">
        <v>6569</v>
      </c>
      <c r="E567" s="260" t="s">
        <v>6570</v>
      </c>
      <c r="F567" s="260" t="s">
        <v>7668</v>
      </c>
      <c r="G567" s="260" t="s">
        <v>2993</v>
      </c>
      <c r="H567" s="260" t="s">
        <v>1605</v>
      </c>
      <c r="I567" s="260" t="s">
        <v>6605</v>
      </c>
      <c r="J567" s="260">
        <v>16.0</v>
      </c>
      <c r="K567" s="260">
        <v>8.0</v>
      </c>
      <c r="L567" s="314">
        <f t="shared" si="1"/>
        <v>8</v>
      </c>
      <c r="M567" s="270">
        <v>512.0</v>
      </c>
      <c r="N567" s="270">
        <v>512.0</v>
      </c>
      <c r="O567" s="272" t="str">
        <f t="shared" si="3"/>
        <v>#REF!</v>
      </c>
      <c r="P567" s="260" t="s">
        <v>9404</v>
      </c>
      <c r="Q567" s="257" t="s">
        <v>6535</v>
      </c>
      <c r="R567" s="260" t="s">
        <v>358</v>
      </c>
      <c r="S567" s="275" t="s">
        <v>8752</v>
      </c>
      <c r="T567" s="260" t="s">
        <v>8299</v>
      </c>
      <c r="U567" s="276"/>
      <c r="V567" s="276" t="str">
        <f t="shared" si="4"/>
        <v>#REF!</v>
      </c>
      <c r="W567" s="277"/>
      <c r="X567" s="276"/>
      <c r="Y567" s="276"/>
      <c r="Z567" s="276"/>
      <c r="AA567" s="276"/>
      <c r="AB567" s="276"/>
      <c r="AC567" s="276"/>
      <c r="AD567" s="278" t="str">
        <f t="shared" si="80"/>
        <v>#REF!</v>
      </c>
      <c r="AE567" s="282"/>
      <c r="AF567" s="282"/>
      <c r="AG567" s="282"/>
    </row>
    <row r="568" ht="15.0" customHeight="1">
      <c r="A568" s="257">
        <v>718.0</v>
      </c>
      <c r="B568" s="258" t="s">
        <v>9405</v>
      </c>
      <c r="C568" s="259" t="s">
        <v>2494</v>
      </c>
      <c r="D568" s="260" t="s">
        <v>6569</v>
      </c>
      <c r="E568" s="260" t="s">
        <v>6602</v>
      </c>
      <c r="F568" s="260" t="s">
        <v>7668</v>
      </c>
      <c r="G568" s="260" t="s">
        <v>9406</v>
      </c>
      <c r="H568" s="260" t="s">
        <v>1605</v>
      </c>
      <c r="I568" s="260" t="s">
        <v>6605</v>
      </c>
      <c r="J568" s="260">
        <v>16.0</v>
      </c>
      <c r="K568" s="260">
        <v>12.0</v>
      </c>
      <c r="L568" s="330">
        <f t="shared" si="1"/>
        <v>4</v>
      </c>
      <c r="M568" s="270">
        <v>512.0</v>
      </c>
      <c r="N568" s="270">
        <v>512.0</v>
      </c>
      <c r="O568" s="272" t="str">
        <f t="shared" si="3"/>
        <v>#REF!</v>
      </c>
      <c r="P568" s="260" t="s">
        <v>9407</v>
      </c>
      <c r="Q568" s="257" t="s">
        <v>6535</v>
      </c>
      <c r="R568" s="260" t="s">
        <v>358</v>
      </c>
      <c r="S568" s="275" t="s">
        <v>6876</v>
      </c>
      <c r="T568" s="260" t="s">
        <v>6540</v>
      </c>
      <c r="U568" s="276"/>
      <c r="V568" s="276" t="str">
        <f t="shared" si="4"/>
        <v>#REF!</v>
      </c>
      <c r="W568" s="277"/>
      <c r="X568" s="276"/>
      <c r="Y568" s="276"/>
      <c r="Z568" s="276"/>
      <c r="AA568" s="276"/>
      <c r="AB568" s="276"/>
      <c r="AC568" s="276"/>
      <c r="AD568" s="278" t="str">
        <f t="shared" si="80"/>
        <v>#REF!</v>
      </c>
      <c r="AE568" s="282"/>
      <c r="AF568" s="282"/>
      <c r="AG568" s="282"/>
    </row>
    <row r="569" ht="15.0" customHeight="1">
      <c r="A569" s="257">
        <v>752.0</v>
      </c>
      <c r="B569" s="258" t="s">
        <v>9408</v>
      </c>
      <c r="C569" s="259" t="s">
        <v>7318</v>
      </c>
      <c r="D569" s="260" t="s">
        <v>6495</v>
      </c>
      <c r="E569" s="260" t="s">
        <v>6690</v>
      </c>
      <c r="F569" s="260" t="s">
        <v>6497</v>
      </c>
      <c r="G569" s="260" t="s">
        <v>2697</v>
      </c>
      <c r="H569" s="260" t="s">
        <v>6500</v>
      </c>
      <c r="I569" s="260" t="s">
        <v>6502</v>
      </c>
      <c r="J569" s="260">
        <v>16.0</v>
      </c>
      <c r="K569" s="260">
        <v>10.0</v>
      </c>
      <c r="L569" s="332">
        <f t="shared" si="1"/>
        <v>6</v>
      </c>
      <c r="M569" s="270">
        <v>512.0</v>
      </c>
      <c r="N569" s="270">
        <v>272.0</v>
      </c>
      <c r="O569" s="272" t="str">
        <f t="shared" si="3"/>
        <v>#REF!</v>
      </c>
      <c r="P569" s="260" t="s">
        <v>9409</v>
      </c>
      <c r="Q569" s="257" t="s">
        <v>6578</v>
      </c>
      <c r="R569" s="260" t="s">
        <v>179</v>
      </c>
      <c r="S569" s="275" t="s">
        <v>8154</v>
      </c>
      <c r="T569" s="260" t="s">
        <v>9410</v>
      </c>
      <c r="U569" s="276"/>
      <c r="V569" s="276" t="str">
        <f t="shared" si="4"/>
        <v>#REF!</v>
      </c>
      <c r="W569" s="277" t="s">
        <v>6611</v>
      </c>
      <c r="X569" s="276"/>
      <c r="Y569" s="285" t="s">
        <v>6683</v>
      </c>
      <c r="Z569" s="277" t="s">
        <v>6684</v>
      </c>
      <c r="AA569" s="276"/>
      <c r="AB569" s="277" t="s">
        <v>6685</v>
      </c>
      <c r="AC569" s="277" t="s">
        <v>6695</v>
      </c>
      <c r="AD569" s="278" t="str">
        <f t="shared" si="80"/>
        <v>#REF!</v>
      </c>
      <c r="AE569" s="282"/>
      <c r="AF569" s="282"/>
      <c r="AG569" s="282"/>
    </row>
    <row r="570" ht="15.0" customHeight="1">
      <c r="A570" s="257">
        <v>403.0</v>
      </c>
      <c r="B570" s="258" t="s">
        <v>9411</v>
      </c>
      <c r="C570" s="259" t="s">
        <v>2539</v>
      </c>
      <c r="D570" s="260" t="s">
        <v>6895</v>
      </c>
      <c r="E570" s="260" t="s">
        <v>6895</v>
      </c>
      <c r="F570" s="260" t="s">
        <v>6992</v>
      </c>
      <c r="G570" s="260" t="s">
        <v>9412</v>
      </c>
      <c r="H570" s="260" t="s">
        <v>1605</v>
      </c>
      <c r="I570" s="260" t="s">
        <v>6502</v>
      </c>
      <c r="J570" s="260">
        <v>16.0</v>
      </c>
      <c r="K570" s="260">
        <v>15.0</v>
      </c>
      <c r="L570" s="288">
        <f t="shared" si="1"/>
        <v>1</v>
      </c>
      <c r="M570" s="270">
        <v>512.0</v>
      </c>
      <c r="N570" s="270" t="str">
        <f>IFERROR(__xludf.DUMMYFUNCTION("IMPORTRANGE(""https://docs.google.com/spreadsheets/d/1Y5wVcQmoZrb4xD0Mx4i378E6T98EGxF9rgzWmzz2IKU/edit?usp=sharing"",""PIVOT HP HC!$B23:C23"")"),"#REF!")</f>
        <v>#REF!</v>
      </c>
      <c r="O570" s="272" t="str">
        <f t="shared" si="3"/>
        <v>#REF!</v>
      </c>
      <c r="P570" s="260" t="s">
        <v>9413</v>
      </c>
      <c r="Q570" s="257" t="s">
        <v>6535</v>
      </c>
      <c r="R570" s="260" t="s">
        <v>358</v>
      </c>
      <c r="S570" s="275" t="s">
        <v>7020</v>
      </c>
      <c r="T570" s="260" t="s">
        <v>6779</v>
      </c>
      <c r="U570" s="276"/>
      <c r="V570" s="276" t="str">
        <f t="shared" si="4"/>
        <v>#REF!</v>
      </c>
      <c r="W570" s="277"/>
      <c r="X570" s="276"/>
      <c r="Y570" s="276"/>
      <c r="Z570" s="276"/>
      <c r="AA570" s="276"/>
      <c r="AB570" s="276"/>
      <c r="AC570" s="276"/>
      <c r="AD570" s="278" t="str">
        <f t="shared" si="80"/>
        <v>#REF!</v>
      </c>
      <c r="AE570" s="282"/>
      <c r="AF570" s="282"/>
      <c r="AG570" s="282"/>
    </row>
    <row r="571" ht="15.0" customHeight="1">
      <c r="A571" s="257">
        <v>224.0</v>
      </c>
      <c r="B571" s="286" t="s">
        <v>9414</v>
      </c>
      <c r="C571" s="259" t="s">
        <v>2702</v>
      </c>
      <c r="D571" s="260" t="s">
        <v>6614</v>
      </c>
      <c r="E571" s="257" t="s">
        <v>6614</v>
      </c>
      <c r="F571" s="257" t="s">
        <v>6659</v>
      </c>
      <c r="G571" s="257" t="s">
        <v>9415</v>
      </c>
      <c r="H571" s="257" t="s">
        <v>1605</v>
      </c>
      <c r="I571" s="260" t="s">
        <v>6502</v>
      </c>
      <c r="J571" s="257">
        <v>16.0</v>
      </c>
      <c r="K571" s="257">
        <v>13.0</v>
      </c>
      <c r="L571" s="299">
        <f t="shared" si="1"/>
        <v>3</v>
      </c>
      <c r="M571" s="270">
        <f>IF(J571=8,256,IF(J571=16,512,IF(J571=32,1024,IF(J571=4,124))))</f>
        <v>512</v>
      </c>
      <c r="N571" s="287">
        <f>IFERROR(__xludf.DUMMYFUNCTION("vlookup(B571,IMPORTRANGE(""https://docs.google.com/spreadsheets/d/1bZVByh9r_TcDUVJKUPs-pmPVUS3tjRZJULNBLGlUjAE/edit#gid=320297363"",""DATA HC OLT!A2:c300""),2,0)"),448.0)</f>
        <v>448</v>
      </c>
      <c r="O571" s="272" t="str">
        <f t="shared" si="3"/>
        <v>#REF!</v>
      </c>
      <c r="P571" s="257" t="s">
        <v>9416</v>
      </c>
      <c r="Q571" s="257" t="s">
        <v>6535</v>
      </c>
      <c r="R571" s="260" t="s">
        <v>358</v>
      </c>
      <c r="S571" s="291" t="s">
        <v>9417</v>
      </c>
      <c r="T571" s="257" t="s">
        <v>6610</v>
      </c>
      <c r="U571" s="260" t="s">
        <v>6236</v>
      </c>
      <c r="V571" s="276" t="str">
        <f t="shared" si="4"/>
        <v>#REF!</v>
      </c>
      <c r="W571" s="277"/>
      <c r="X571" s="260"/>
      <c r="Y571" s="260"/>
      <c r="Z571" s="260"/>
      <c r="AA571" s="260"/>
      <c r="AB571" s="276"/>
      <c r="AC571" s="260"/>
      <c r="AD571" s="278" t="str">
        <f t="shared" si="80"/>
        <v>#REF!</v>
      </c>
      <c r="AE571" s="282"/>
      <c r="AF571" s="282"/>
      <c r="AG571" s="282"/>
    </row>
    <row r="572" ht="15.0" customHeight="1">
      <c r="A572" s="257">
        <v>381.0</v>
      </c>
      <c r="B572" s="258" t="s">
        <v>9418</v>
      </c>
      <c r="C572" s="259" t="s">
        <v>2804</v>
      </c>
      <c r="D572" s="260" t="s">
        <v>6895</v>
      </c>
      <c r="E572" s="260" t="s">
        <v>7037</v>
      </c>
      <c r="F572" s="257" t="s">
        <v>6497</v>
      </c>
      <c r="G572" s="260" t="s">
        <v>4217</v>
      </c>
      <c r="H572" s="257" t="s">
        <v>6589</v>
      </c>
      <c r="I572" s="260" t="s">
        <v>6502</v>
      </c>
      <c r="J572" s="311">
        <v>16.0</v>
      </c>
      <c r="K572" s="260">
        <v>8.0</v>
      </c>
      <c r="L572" s="314">
        <f t="shared" si="1"/>
        <v>8</v>
      </c>
      <c r="M572" s="270">
        <v>512.0</v>
      </c>
      <c r="N572" s="270" t="str">
        <f>IFERROR(__xludf.DUMMYFUNCTION("IMPORTRANGE(""https://docs.google.com/spreadsheets/d/1Y5wVcQmoZrb4xD0Mx4i378E6T98EGxF9rgzWmzz2IKU/edit?usp=sharing"",""PIVOT HP HC!$B55:C55"")"),"#REF!")</f>
        <v>#REF!</v>
      </c>
      <c r="O572" s="272" t="str">
        <f t="shared" si="3"/>
        <v>#REF!</v>
      </c>
      <c r="P572" s="260" t="s">
        <v>9419</v>
      </c>
      <c r="Q572" s="257" t="s">
        <v>6535</v>
      </c>
      <c r="R572" s="260" t="s">
        <v>440</v>
      </c>
      <c r="S572" s="275" t="s">
        <v>7040</v>
      </c>
      <c r="T572" s="260" t="s">
        <v>6565</v>
      </c>
      <c r="U572" s="276"/>
      <c r="V572" s="276" t="str">
        <f t="shared" si="4"/>
        <v>#REF!</v>
      </c>
      <c r="W572" s="415" t="s">
        <v>6611</v>
      </c>
      <c r="X572" s="416"/>
      <c r="Y572" s="417" t="s">
        <v>6683</v>
      </c>
      <c r="Z572" s="276"/>
      <c r="AA572" s="276"/>
      <c r="AB572" s="276"/>
      <c r="AC572" s="276"/>
      <c r="AD572" s="278" t="str">
        <f t="shared" si="80"/>
        <v>#REF!</v>
      </c>
      <c r="AE572" s="282"/>
      <c r="AF572" s="282"/>
      <c r="AG572" s="282"/>
    </row>
    <row r="573" ht="15.0" customHeight="1">
      <c r="A573" s="257">
        <v>412.0</v>
      </c>
      <c r="B573" s="258" t="s">
        <v>9420</v>
      </c>
      <c r="C573" s="259" t="s">
        <v>2889</v>
      </c>
      <c r="D573" s="260" t="s">
        <v>6495</v>
      </c>
      <c r="E573" s="260" t="s">
        <v>6495</v>
      </c>
      <c r="F573" s="260" t="s">
        <v>6992</v>
      </c>
      <c r="G573" s="260" t="s">
        <v>9421</v>
      </c>
      <c r="H573" s="260" t="s">
        <v>1605</v>
      </c>
      <c r="I573" s="257" t="s">
        <v>6502</v>
      </c>
      <c r="J573" s="260">
        <v>16.0</v>
      </c>
      <c r="K573" s="260">
        <v>13.0</v>
      </c>
      <c r="L573" s="299">
        <f t="shared" si="1"/>
        <v>3</v>
      </c>
      <c r="M573" s="270">
        <v>512.0</v>
      </c>
      <c r="N573" s="270">
        <v>512.0</v>
      </c>
      <c r="O573" s="272" t="str">
        <f t="shared" si="3"/>
        <v>#REF!</v>
      </c>
      <c r="P573" s="260" t="s">
        <v>9422</v>
      </c>
      <c r="Q573" s="257" t="s">
        <v>6535</v>
      </c>
      <c r="R573" s="260" t="s">
        <v>358</v>
      </c>
      <c r="S573" s="275" t="s">
        <v>8220</v>
      </c>
      <c r="T573" s="260" t="s">
        <v>6651</v>
      </c>
      <c r="U573" s="276"/>
      <c r="V573" s="276" t="str">
        <f t="shared" si="4"/>
        <v>#REF!</v>
      </c>
      <c r="W573" s="277"/>
      <c r="X573" s="276"/>
      <c r="Y573" s="276"/>
      <c r="Z573" s="276"/>
      <c r="AA573" s="276"/>
      <c r="AB573" s="276"/>
      <c r="AC573" s="276"/>
      <c r="AD573" s="278" t="str">
        <f t="shared" si="80"/>
        <v>#REF!</v>
      </c>
      <c r="AE573" s="282"/>
      <c r="AF573" s="282"/>
      <c r="AG573" s="282"/>
    </row>
    <row r="574" ht="15.0" customHeight="1">
      <c r="A574" s="257">
        <v>675.0</v>
      </c>
      <c r="B574" s="286" t="s">
        <v>9423</v>
      </c>
      <c r="C574" s="259" t="s">
        <v>9424</v>
      </c>
      <c r="D574" s="260" t="s">
        <v>6614</v>
      </c>
      <c r="E574" s="260" t="s">
        <v>6614</v>
      </c>
      <c r="F574" s="260" t="s">
        <v>7668</v>
      </c>
      <c r="G574" s="260" t="s">
        <v>9425</v>
      </c>
      <c r="H574" s="260" t="s">
        <v>1605</v>
      </c>
      <c r="I574" s="260" t="s">
        <v>6502</v>
      </c>
      <c r="J574" s="260">
        <v>16.0</v>
      </c>
      <c r="K574" s="260">
        <v>11.0</v>
      </c>
      <c r="L574" s="350">
        <f t="shared" si="1"/>
        <v>5</v>
      </c>
      <c r="M574" s="270">
        <v>512.0</v>
      </c>
      <c r="N574" s="287">
        <f>IFERROR(__xludf.DUMMYFUNCTION("vlookup(B574,IMPORTRANGE(""https://docs.google.com/spreadsheets/d/1bZVByh9r_TcDUVJKUPs-pmPVUS3tjRZJULNBLGlUjAE/edit#gid=320297363"",""DATA HC OLT!A2:c300""),2,0)"),512.0)</f>
        <v>512</v>
      </c>
      <c r="O574" s="272" t="str">
        <f t="shared" si="3"/>
        <v>#REF!</v>
      </c>
      <c r="P574" s="260" t="s">
        <v>9426</v>
      </c>
      <c r="Q574" s="257" t="s">
        <v>6535</v>
      </c>
      <c r="R574" s="260" t="s">
        <v>440</v>
      </c>
      <c r="S574" s="275" t="s">
        <v>7189</v>
      </c>
      <c r="T574" s="260" t="s">
        <v>7032</v>
      </c>
      <c r="U574" s="260" t="s">
        <v>6236</v>
      </c>
      <c r="V574" s="276" t="str">
        <f t="shared" si="4"/>
        <v>#REF!</v>
      </c>
      <c r="W574" s="277"/>
      <c r="X574" s="260"/>
      <c r="Y574" s="260"/>
      <c r="Z574" s="260"/>
      <c r="AA574" s="260"/>
      <c r="AB574" s="276"/>
      <c r="AC574" s="260"/>
      <c r="AD574" s="278" t="str">
        <f t="shared" si="80"/>
        <v>#REF!</v>
      </c>
      <c r="AE574" s="282"/>
      <c r="AF574" s="282"/>
      <c r="AG574" s="282"/>
    </row>
    <row r="575" ht="15.0" customHeight="1">
      <c r="A575" s="257">
        <v>200.0</v>
      </c>
      <c r="B575" s="258" t="s">
        <v>9427</v>
      </c>
      <c r="C575" s="259" t="s">
        <v>3195</v>
      </c>
      <c r="D575" s="257" t="s">
        <v>6495</v>
      </c>
      <c r="E575" s="257" t="s">
        <v>6862</v>
      </c>
      <c r="F575" s="257" t="s">
        <v>6664</v>
      </c>
      <c r="G575" s="260" t="s">
        <v>9428</v>
      </c>
      <c r="H575" s="257" t="s">
        <v>1605</v>
      </c>
      <c r="I575" s="257" t="s">
        <v>6502</v>
      </c>
      <c r="J575" s="260">
        <v>16.0</v>
      </c>
      <c r="K575" s="260">
        <v>16.0</v>
      </c>
      <c r="L575" s="283">
        <f t="shared" si="1"/>
        <v>0</v>
      </c>
      <c r="M575" s="270">
        <f>IF(J575=8,256,IF(J575=16,512,IF(J575=32,1024,IF(J575=4,124))))</f>
        <v>512</v>
      </c>
      <c r="N575" s="272">
        <v>480.0</v>
      </c>
      <c r="O575" s="272" t="str">
        <f t="shared" si="3"/>
        <v>#REF!</v>
      </c>
      <c r="P575" s="257" t="s">
        <v>9429</v>
      </c>
      <c r="Q575" s="257" t="s">
        <v>6535</v>
      </c>
      <c r="R575" s="260" t="s">
        <v>358</v>
      </c>
      <c r="S575" s="275" t="s">
        <v>8043</v>
      </c>
      <c r="T575" s="260" t="s">
        <v>6627</v>
      </c>
      <c r="U575" s="276"/>
      <c r="V575" s="276" t="str">
        <f t="shared" si="4"/>
        <v>#REF!</v>
      </c>
      <c r="W575" s="277"/>
      <c r="X575" s="276"/>
      <c r="Y575" s="276"/>
      <c r="Z575" s="276"/>
      <c r="AA575" s="276"/>
      <c r="AB575" s="276"/>
      <c r="AC575" s="276"/>
      <c r="AD575" s="278" t="str">
        <f t="shared" si="80"/>
        <v>#REF!</v>
      </c>
      <c r="AE575" s="282"/>
      <c r="AF575" s="282"/>
      <c r="AG575" s="282"/>
    </row>
    <row r="576" ht="15.0" customHeight="1">
      <c r="A576" s="257">
        <v>441.0</v>
      </c>
      <c r="B576" s="310" t="s">
        <v>9430</v>
      </c>
      <c r="C576" s="317" t="s">
        <v>9431</v>
      </c>
      <c r="D576" s="260" t="s">
        <v>6495</v>
      </c>
      <c r="E576" s="260" t="s">
        <v>6636</v>
      </c>
      <c r="F576" s="260" t="s">
        <v>6992</v>
      </c>
      <c r="G576" s="260" t="s">
        <v>9432</v>
      </c>
      <c r="H576" s="260" t="s">
        <v>1605</v>
      </c>
      <c r="I576" s="257" t="s">
        <v>6502</v>
      </c>
      <c r="J576" s="260">
        <v>16.0</v>
      </c>
      <c r="K576" s="260">
        <v>14.0</v>
      </c>
      <c r="L576" s="289">
        <f t="shared" si="1"/>
        <v>2</v>
      </c>
      <c r="M576" s="270">
        <v>512.0</v>
      </c>
      <c r="N576" s="270">
        <v>520.0</v>
      </c>
      <c r="O576" s="272" t="str">
        <f t="shared" si="3"/>
        <v>#REF!</v>
      </c>
      <c r="P576" s="260" t="s">
        <v>9433</v>
      </c>
      <c r="Q576" s="257" t="s">
        <v>6535</v>
      </c>
      <c r="R576" s="260" t="s">
        <v>358</v>
      </c>
      <c r="S576" s="275" t="s">
        <v>8727</v>
      </c>
      <c r="T576" s="260" t="s">
        <v>6675</v>
      </c>
      <c r="U576" s="276"/>
      <c r="V576" s="276" t="str">
        <f t="shared" si="4"/>
        <v>#REF!</v>
      </c>
      <c r="W576" s="277"/>
      <c r="X576" s="276"/>
      <c r="Y576" s="276"/>
      <c r="Z576" s="276"/>
      <c r="AA576" s="276"/>
      <c r="AB576" s="276"/>
      <c r="AC576" s="276"/>
      <c r="AD576" s="278" t="str">
        <f t="shared" si="80"/>
        <v>#REF!</v>
      </c>
      <c r="AE576" s="282"/>
      <c r="AF576" s="282"/>
      <c r="AG576" s="282"/>
    </row>
    <row r="577" ht="15.0" customHeight="1">
      <c r="A577" s="257">
        <v>449.0</v>
      </c>
      <c r="B577" s="258" t="s">
        <v>9434</v>
      </c>
      <c r="C577" s="259" t="s">
        <v>2994</v>
      </c>
      <c r="D577" s="257" t="s">
        <v>6569</v>
      </c>
      <c r="E577" s="260" t="s">
        <v>9301</v>
      </c>
      <c r="F577" s="260" t="s">
        <v>6497</v>
      </c>
      <c r="G577" s="338" t="s">
        <v>9435</v>
      </c>
      <c r="H577" s="260" t="s">
        <v>7122</v>
      </c>
      <c r="I577" s="260" t="s">
        <v>6502</v>
      </c>
      <c r="J577" s="260">
        <v>8.0</v>
      </c>
      <c r="K577" s="260">
        <v>0.0</v>
      </c>
      <c r="L577" s="314">
        <f t="shared" si="1"/>
        <v>8</v>
      </c>
      <c r="M577" s="270">
        <v>256.0</v>
      </c>
      <c r="N577" s="272">
        <v>256.0</v>
      </c>
      <c r="O577" s="272" t="str">
        <f t="shared" si="3"/>
        <v>#REF!</v>
      </c>
      <c r="P577" s="260" t="s">
        <v>9436</v>
      </c>
      <c r="Q577" s="257" t="s">
        <v>6535</v>
      </c>
      <c r="R577" s="260" t="s">
        <v>358</v>
      </c>
      <c r="S577" s="275" t="s">
        <v>6868</v>
      </c>
      <c r="T577" s="260" t="s">
        <v>6908</v>
      </c>
      <c r="U577" s="276"/>
      <c r="V577" s="276" t="str">
        <f t="shared" si="4"/>
        <v>#REF!</v>
      </c>
      <c r="W577" s="277"/>
      <c r="X577" s="276"/>
      <c r="Y577" s="276"/>
      <c r="Z577" s="276"/>
      <c r="AA577" s="276"/>
      <c r="AB577" s="276"/>
      <c r="AC577" s="276"/>
      <c r="AD577" s="278" t="str">
        <f t="shared" si="80"/>
        <v>#REF!</v>
      </c>
      <c r="AE577" s="282"/>
      <c r="AF577" s="282"/>
      <c r="AG577" s="282"/>
    </row>
    <row r="578" ht="15.0" customHeight="1">
      <c r="A578" s="257">
        <v>472.0</v>
      </c>
      <c r="B578" s="286" t="s">
        <v>9437</v>
      </c>
      <c r="C578" s="259" t="s">
        <v>9438</v>
      </c>
      <c r="D578" s="260" t="s">
        <v>6614</v>
      </c>
      <c r="E578" s="260" t="s">
        <v>6714</v>
      </c>
      <c r="F578" s="260" t="s">
        <v>6992</v>
      </c>
      <c r="G578" s="311" t="s">
        <v>9439</v>
      </c>
      <c r="H578" s="260" t="s">
        <v>1605</v>
      </c>
      <c r="I578" s="260" t="s">
        <v>6502</v>
      </c>
      <c r="J578" s="260">
        <v>16.0</v>
      </c>
      <c r="K578" s="260">
        <v>15.0</v>
      </c>
      <c r="L578" s="288">
        <f t="shared" si="1"/>
        <v>1</v>
      </c>
      <c r="M578" s="270">
        <v>512.0</v>
      </c>
      <c r="N578" s="287">
        <f>IFERROR(__xludf.DUMMYFUNCTION("vlookup(B578,IMPORTRANGE(""https://docs.google.com/spreadsheets/d/1bZVByh9r_TcDUVJKUPs-pmPVUS3tjRZJULNBLGlUjAE/edit#gid=320297363"",""DATA HC OLT!A2:c300""),2,0)"),512.0)</f>
        <v>512</v>
      </c>
      <c r="O578" s="272" t="str">
        <f t="shared" si="3"/>
        <v>#REF!</v>
      </c>
      <c r="P578" s="260" t="s">
        <v>9440</v>
      </c>
      <c r="Q578" s="257" t="s">
        <v>6535</v>
      </c>
      <c r="R578" s="260" t="s">
        <v>358</v>
      </c>
      <c r="S578" s="316" t="s">
        <v>8413</v>
      </c>
      <c r="T578" s="311" t="s">
        <v>6846</v>
      </c>
      <c r="U578" s="260" t="s">
        <v>6236</v>
      </c>
      <c r="V578" s="276" t="str">
        <f t="shared" si="4"/>
        <v>#REF!</v>
      </c>
      <c r="W578" s="277"/>
      <c r="X578" s="260"/>
      <c r="Y578" s="260"/>
      <c r="Z578" s="260"/>
      <c r="AA578" s="260"/>
      <c r="AB578" s="276"/>
      <c r="AC578" s="260"/>
      <c r="AD578" s="278" t="str">
        <f t="shared" si="80"/>
        <v>#REF!</v>
      </c>
      <c r="AE578" s="282"/>
      <c r="AF578" s="282"/>
      <c r="AG578" s="282"/>
    </row>
    <row r="579" ht="15.0" customHeight="1">
      <c r="A579" s="257">
        <v>475.0</v>
      </c>
      <c r="B579" s="310" t="s">
        <v>9441</v>
      </c>
      <c r="C579" s="317" t="s">
        <v>9442</v>
      </c>
      <c r="D579" s="260" t="s">
        <v>6495</v>
      </c>
      <c r="E579" s="260" t="s">
        <v>6636</v>
      </c>
      <c r="F579" s="260" t="s">
        <v>6992</v>
      </c>
      <c r="G579" s="260" t="s">
        <v>9443</v>
      </c>
      <c r="H579" s="260" t="s">
        <v>1605</v>
      </c>
      <c r="I579" s="257" t="s">
        <v>6502</v>
      </c>
      <c r="J579" s="260">
        <v>16.0</v>
      </c>
      <c r="K579" s="260">
        <v>13.0</v>
      </c>
      <c r="L579" s="299">
        <f t="shared" si="1"/>
        <v>3</v>
      </c>
      <c r="M579" s="270">
        <v>512.0</v>
      </c>
      <c r="N579" s="270">
        <v>512.0</v>
      </c>
      <c r="O579" s="272" t="str">
        <f t="shared" si="3"/>
        <v>#REF!</v>
      </c>
      <c r="P579" s="260" t="s">
        <v>9444</v>
      </c>
      <c r="Q579" s="257" t="s">
        <v>6535</v>
      </c>
      <c r="R579" s="260" t="s">
        <v>358</v>
      </c>
      <c r="S579" s="275" t="s">
        <v>9445</v>
      </c>
      <c r="T579" s="260" t="s">
        <v>9446</v>
      </c>
      <c r="U579" s="276"/>
      <c r="V579" s="276" t="str">
        <f t="shared" si="4"/>
        <v>#REF!</v>
      </c>
      <c r="W579" s="277"/>
      <c r="X579" s="276"/>
      <c r="Y579" s="276"/>
      <c r="Z579" s="276"/>
      <c r="AA579" s="276"/>
      <c r="AB579" s="276"/>
      <c r="AC579" s="276"/>
      <c r="AD579" s="278" t="str">
        <f t="shared" si="80"/>
        <v>#REF!</v>
      </c>
      <c r="AE579" s="282"/>
      <c r="AF579" s="282"/>
      <c r="AG579" s="282"/>
    </row>
    <row r="580" ht="15.0" customHeight="1">
      <c r="A580" s="257">
        <v>338.0</v>
      </c>
      <c r="B580" s="258" t="s">
        <v>9447</v>
      </c>
      <c r="C580" s="259" t="s">
        <v>9448</v>
      </c>
      <c r="D580" s="260" t="s">
        <v>6495</v>
      </c>
      <c r="E580" s="260" t="s">
        <v>6862</v>
      </c>
      <c r="F580" s="260" t="s">
        <v>6992</v>
      </c>
      <c r="G580" s="260" t="s">
        <v>9449</v>
      </c>
      <c r="H580" s="260" t="s">
        <v>1605</v>
      </c>
      <c r="I580" s="257" t="s">
        <v>6502</v>
      </c>
      <c r="J580" s="260">
        <v>16.0</v>
      </c>
      <c r="K580" s="260">
        <v>12.0</v>
      </c>
      <c r="L580" s="330">
        <f t="shared" si="1"/>
        <v>4</v>
      </c>
      <c r="M580" s="270">
        <v>512.0</v>
      </c>
      <c r="N580" s="270">
        <v>512.0</v>
      </c>
      <c r="O580" s="272" t="str">
        <f t="shared" si="3"/>
        <v>#REF!</v>
      </c>
      <c r="P580" s="260" t="s">
        <v>9450</v>
      </c>
      <c r="Q580" s="257" t="s">
        <v>6535</v>
      </c>
      <c r="R580" s="260" t="s">
        <v>358</v>
      </c>
      <c r="S580" s="275" t="s">
        <v>6865</v>
      </c>
      <c r="T580" s="260" t="s">
        <v>6831</v>
      </c>
      <c r="U580" s="276"/>
      <c r="V580" s="276" t="str">
        <f t="shared" si="4"/>
        <v>#REF!</v>
      </c>
      <c r="W580" s="277"/>
      <c r="X580" s="276"/>
      <c r="Y580" s="276"/>
      <c r="Z580" s="276"/>
      <c r="AA580" s="276"/>
      <c r="AB580" s="276"/>
      <c r="AC580" s="276"/>
      <c r="AD580" s="278" t="str">
        <f t="shared" si="80"/>
        <v>#REF!</v>
      </c>
      <c r="AE580" s="282"/>
      <c r="AF580" s="282"/>
      <c r="AG580" s="282"/>
    </row>
    <row r="581" ht="15.0" customHeight="1">
      <c r="A581" s="257">
        <v>480.0</v>
      </c>
      <c r="B581" s="310" t="s">
        <v>9451</v>
      </c>
      <c r="C581" s="317" t="s">
        <v>9452</v>
      </c>
      <c r="D581" s="260" t="s">
        <v>6495</v>
      </c>
      <c r="E581" s="260" t="s">
        <v>6636</v>
      </c>
      <c r="F581" s="260" t="s">
        <v>6992</v>
      </c>
      <c r="G581" s="260" t="s">
        <v>9453</v>
      </c>
      <c r="H581" s="260" t="s">
        <v>1605</v>
      </c>
      <c r="I581" s="257" t="s">
        <v>6502</v>
      </c>
      <c r="J581" s="260">
        <v>16.0</v>
      </c>
      <c r="K581" s="260">
        <v>14.0</v>
      </c>
      <c r="L581" s="289">
        <f t="shared" si="1"/>
        <v>2</v>
      </c>
      <c r="M581" s="270">
        <v>512.0</v>
      </c>
      <c r="N581" s="270">
        <v>544.0</v>
      </c>
      <c r="O581" s="272" t="str">
        <f t="shared" si="3"/>
        <v>#REF!</v>
      </c>
      <c r="P581" s="260" t="s">
        <v>9454</v>
      </c>
      <c r="Q581" s="257" t="s">
        <v>6535</v>
      </c>
      <c r="R581" s="260" t="s">
        <v>358</v>
      </c>
      <c r="S581" s="275" t="s">
        <v>9445</v>
      </c>
      <c r="T581" s="260" t="s">
        <v>9455</v>
      </c>
      <c r="U581" s="276"/>
      <c r="V581" s="276" t="str">
        <f t="shared" si="4"/>
        <v>#REF!</v>
      </c>
      <c r="W581" s="277"/>
      <c r="X581" s="276"/>
      <c r="Y581" s="276"/>
      <c r="Z581" s="276"/>
      <c r="AA581" s="276"/>
      <c r="AB581" s="276"/>
      <c r="AC581" s="276"/>
      <c r="AD581" s="278" t="str">
        <f t="shared" si="80"/>
        <v>#REF!</v>
      </c>
      <c r="AE581" s="278"/>
      <c r="AF581" s="278"/>
      <c r="AG581" s="278"/>
    </row>
    <row r="582" ht="15.0" customHeight="1">
      <c r="A582" s="257">
        <v>485.0</v>
      </c>
      <c r="B582" s="310" t="s">
        <v>9456</v>
      </c>
      <c r="C582" s="317" t="s">
        <v>3894</v>
      </c>
      <c r="D582" s="260" t="s">
        <v>6895</v>
      </c>
      <c r="E582" s="260" t="s">
        <v>6895</v>
      </c>
      <c r="F582" s="260" t="s">
        <v>6992</v>
      </c>
      <c r="G582" s="311" t="s">
        <v>9457</v>
      </c>
      <c r="H582" s="260" t="s">
        <v>1605</v>
      </c>
      <c r="I582" s="260" t="s">
        <v>6502</v>
      </c>
      <c r="J582" s="260">
        <v>16.0</v>
      </c>
      <c r="K582" s="260">
        <v>16.0</v>
      </c>
      <c r="L582" s="283">
        <f t="shared" si="1"/>
        <v>0</v>
      </c>
      <c r="M582" s="270">
        <v>512.0</v>
      </c>
      <c r="N582" s="270" t="str">
        <f>IFERROR(__xludf.DUMMYFUNCTION("IMPORTRANGE(""https://docs.google.com/spreadsheets/d/1Y5wVcQmoZrb4xD0Mx4i378E6T98EGxF9rgzWmzz2IKU/edit?usp=sharing"",""PIVOT HP HC!$B42:C42"")"),"#REF!")</f>
        <v>#REF!</v>
      </c>
      <c r="O582" s="272" t="str">
        <f t="shared" si="3"/>
        <v>#REF!</v>
      </c>
      <c r="P582" s="260" t="s">
        <v>9458</v>
      </c>
      <c r="Q582" s="257" t="s">
        <v>6535</v>
      </c>
      <c r="R582" s="260" t="s">
        <v>358</v>
      </c>
      <c r="S582" s="275" t="s">
        <v>8509</v>
      </c>
      <c r="T582" s="260" t="s">
        <v>6996</v>
      </c>
      <c r="U582" s="276"/>
      <c r="V582" s="276" t="str">
        <f t="shared" si="4"/>
        <v>#REF!</v>
      </c>
      <c r="W582" s="277" t="s">
        <v>6611</v>
      </c>
      <c r="X582" s="276"/>
      <c r="Y582" s="285" t="s">
        <v>6683</v>
      </c>
      <c r="Z582" s="277" t="s">
        <v>9459</v>
      </c>
      <c r="AA582" s="276"/>
      <c r="AB582" s="276"/>
      <c r="AC582" s="276"/>
      <c r="AD582" s="278" t="str">
        <f t="shared" si="80"/>
        <v>#REF!</v>
      </c>
      <c r="AE582" s="282"/>
      <c r="AF582" s="282"/>
      <c r="AG582" s="282"/>
    </row>
    <row r="583" ht="15.0" customHeight="1">
      <c r="A583" s="257">
        <v>509.0</v>
      </c>
      <c r="B583" s="258" t="s">
        <v>9460</v>
      </c>
      <c r="C583" s="259" t="s">
        <v>3868</v>
      </c>
      <c r="D583" s="260" t="s">
        <v>6895</v>
      </c>
      <c r="E583" s="260" t="s">
        <v>6895</v>
      </c>
      <c r="F583" s="260" t="s">
        <v>6992</v>
      </c>
      <c r="G583" s="260" t="s">
        <v>9461</v>
      </c>
      <c r="H583" s="260" t="s">
        <v>1605</v>
      </c>
      <c r="I583" s="260" t="s">
        <v>6502</v>
      </c>
      <c r="J583" s="260">
        <v>16.0</v>
      </c>
      <c r="K583" s="260">
        <v>16.0</v>
      </c>
      <c r="L583" s="283">
        <f t="shared" si="1"/>
        <v>0</v>
      </c>
      <c r="M583" s="270">
        <v>512.0</v>
      </c>
      <c r="N583" s="270" t="str">
        <f>IFERROR(__xludf.DUMMYFUNCTION("IMPORTRANGE(""https://docs.google.com/spreadsheets/d/1Y5wVcQmoZrb4xD0Mx4i378E6T98EGxF9rgzWmzz2IKU/edit?usp=sharing"",""PIVOT HP HC!$B24:C24"")"),"#REF!")</f>
        <v>#REF!</v>
      </c>
      <c r="O583" s="272" t="str">
        <f t="shared" si="3"/>
        <v>#REF!</v>
      </c>
      <c r="P583" s="260" t="s">
        <v>9462</v>
      </c>
      <c r="Q583" s="257" t="s">
        <v>6535</v>
      </c>
      <c r="R583" s="260" t="s">
        <v>358</v>
      </c>
      <c r="S583" s="275" t="s">
        <v>8509</v>
      </c>
      <c r="T583" s="260" t="s">
        <v>9463</v>
      </c>
      <c r="U583" s="276"/>
      <c r="V583" s="276" t="str">
        <f t="shared" si="4"/>
        <v>#REF!</v>
      </c>
      <c r="W583" s="277" t="s">
        <v>6611</v>
      </c>
      <c r="X583" s="276"/>
      <c r="Y583" s="285" t="s">
        <v>6683</v>
      </c>
      <c r="Z583" s="277" t="s">
        <v>9464</v>
      </c>
      <c r="AA583" s="276"/>
      <c r="AB583" s="276"/>
      <c r="AC583" s="276"/>
      <c r="AD583" s="278" t="str">
        <f t="shared" si="80"/>
        <v>#REF!</v>
      </c>
      <c r="AE583" s="278"/>
      <c r="AF583" s="278"/>
      <c r="AG583" s="278"/>
    </row>
    <row r="584" ht="15.0" customHeight="1">
      <c r="A584" s="257">
        <v>519.0</v>
      </c>
      <c r="B584" s="310" t="s">
        <v>9465</v>
      </c>
      <c r="C584" s="317" t="s">
        <v>9466</v>
      </c>
      <c r="D584" s="260" t="s">
        <v>6495</v>
      </c>
      <c r="E584" s="260" t="s">
        <v>6862</v>
      </c>
      <c r="F584" s="260" t="s">
        <v>6992</v>
      </c>
      <c r="G584" s="260" t="s">
        <v>6248</v>
      </c>
      <c r="H584" s="260" t="s">
        <v>1605</v>
      </c>
      <c r="I584" s="257" t="s">
        <v>6502</v>
      </c>
      <c r="J584" s="260">
        <v>16.0</v>
      </c>
      <c r="K584" s="260">
        <v>16.0</v>
      </c>
      <c r="L584" s="283">
        <f t="shared" si="1"/>
        <v>0</v>
      </c>
      <c r="M584" s="270">
        <v>512.0</v>
      </c>
      <c r="N584" s="270">
        <v>512.0</v>
      </c>
      <c r="O584" s="272" t="str">
        <f t="shared" si="3"/>
        <v>#REF!</v>
      </c>
      <c r="P584" s="260" t="s">
        <v>9467</v>
      </c>
      <c r="Q584" s="257" t="s">
        <v>6535</v>
      </c>
      <c r="R584" s="260" t="s">
        <v>358</v>
      </c>
      <c r="S584" s="275" t="s">
        <v>8888</v>
      </c>
      <c r="T584" s="260" t="s">
        <v>6846</v>
      </c>
      <c r="U584" s="276"/>
      <c r="V584" s="276" t="str">
        <f t="shared" si="4"/>
        <v>#REF!</v>
      </c>
      <c r="W584" s="277"/>
      <c r="X584" s="276"/>
      <c r="Y584" s="276"/>
      <c r="Z584" s="276"/>
      <c r="AA584" s="276"/>
      <c r="AB584" s="276"/>
      <c r="AC584" s="276"/>
      <c r="AD584" s="278" t="str">
        <f t="shared" si="80"/>
        <v>#REF!</v>
      </c>
      <c r="AE584" s="278"/>
      <c r="AF584" s="278"/>
      <c r="AG584" s="278"/>
    </row>
    <row r="585" ht="15.0" customHeight="1">
      <c r="A585" s="257">
        <v>521.0</v>
      </c>
      <c r="B585" s="310" t="s">
        <v>9468</v>
      </c>
      <c r="C585" s="317" t="s">
        <v>857</v>
      </c>
      <c r="D585" s="260" t="s">
        <v>6895</v>
      </c>
      <c r="E585" s="260" t="s">
        <v>6895</v>
      </c>
      <c r="F585" s="260" t="s">
        <v>6992</v>
      </c>
      <c r="G585" s="311" t="s">
        <v>9469</v>
      </c>
      <c r="H585" s="260" t="s">
        <v>1605</v>
      </c>
      <c r="I585" s="260" t="s">
        <v>6502</v>
      </c>
      <c r="J585" s="260">
        <v>16.0</v>
      </c>
      <c r="K585" s="260">
        <v>16.0</v>
      </c>
      <c r="L585" s="283">
        <f t="shared" si="1"/>
        <v>0</v>
      </c>
      <c r="M585" s="270">
        <v>512.0</v>
      </c>
      <c r="N585" s="270" t="str">
        <f>IFERROR(__xludf.DUMMYFUNCTION("IMPORTRANGE(""https://docs.google.com/spreadsheets/d/1Y5wVcQmoZrb4xD0Mx4i378E6T98EGxF9rgzWmzz2IKU/edit?usp=sharing"",""PIVOT HP HC!$B34:C34"")"),"#REF!")</f>
        <v>#REF!</v>
      </c>
      <c r="O585" s="272" t="str">
        <f t="shared" si="3"/>
        <v>#REF!</v>
      </c>
      <c r="P585" s="260" t="s">
        <v>9470</v>
      </c>
      <c r="Q585" s="257" t="s">
        <v>6578</v>
      </c>
      <c r="R585" s="260" t="s">
        <v>358</v>
      </c>
      <c r="S585" s="275" t="s">
        <v>9471</v>
      </c>
      <c r="T585" s="260" t="s">
        <v>6622</v>
      </c>
      <c r="U585" s="276"/>
      <c r="V585" s="276" t="str">
        <f t="shared" si="4"/>
        <v>#REF!</v>
      </c>
      <c r="W585" s="277"/>
      <c r="X585" s="276"/>
      <c r="Y585" s="276"/>
      <c r="Z585" s="276"/>
      <c r="AA585" s="276"/>
      <c r="AB585" s="276"/>
      <c r="AC585" s="276"/>
      <c r="AD585" s="278" t="str">
        <f t="shared" si="80"/>
        <v>#REF!</v>
      </c>
      <c r="AE585" s="278"/>
      <c r="AF585" s="278"/>
      <c r="AG585" s="278"/>
    </row>
    <row r="586" ht="15.0" customHeight="1">
      <c r="A586" s="257">
        <v>554.0</v>
      </c>
      <c r="B586" s="258" t="s">
        <v>9472</v>
      </c>
      <c r="C586" s="259" t="s">
        <v>2009</v>
      </c>
      <c r="D586" s="260" t="s">
        <v>6569</v>
      </c>
      <c r="E586" s="260" t="s">
        <v>6570</v>
      </c>
      <c r="F586" s="260" t="s">
        <v>7668</v>
      </c>
      <c r="G586" s="260" t="s">
        <v>9473</v>
      </c>
      <c r="H586" s="260" t="s">
        <v>1605</v>
      </c>
      <c r="I586" s="260" t="s">
        <v>6605</v>
      </c>
      <c r="J586" s="260">
        <v>16.0</v>
      </c>
      <c r="K586" s="260">
        <v>0.0</v>
      </c>
      <c r="L586" s="320">
        <f t="shared" si="1"/>
        <v>16</v>
      </c>
      <c r="M586" s="270">
        <v>512.0</v>
      </c>
      <c r="N586" s="272">
        <v>536.0</v>
      </c>
      <c r="O586" s="272" t="str">
        <f t="shared" si="3"/>
        <v>#REF!</v>
      </c>
      <c r="P586" s="260" t="s">
        <v>9474</v>
      </c>
      <c r="Q586" s="257" t="s">
        <v>6535</v>
      </c>
      <c r="R586" s="260" t="s">
        <v>440</v>
      </c>
      <c r="S586" s="275" t="s">
        <v>8752</v>
      </c>
      <c r="T586" s="260" t="s">
        <v>7062</v>
      </c>
      <c r="U586" s="276"/>
      <c r="V586" s="276" t="str">
        <f t="shared" si="4"/>
        <v>#REF!</v>
      </c>
      <c r="W586" s="277"/>
      <c r="X586" s="276"/>
      <c r="Y586" s="276"/>
      <c r="Z586" s="276"/>
      <c r="AA586" s="276"/>
      <c r="AB586" s="276"/>
      <c r="AC586" s="276"/>
      <c r="AD586" s="278" t="str">
        <f t="shared" si="80"/>
        <v>#REF!</v>
      </c>
      <c r="AE586" s="278"/>
      <c r="AF586" s="278"/>
      <c r="AG586" s="278"/>
    </row>
    <row r="587" ht="15.0" customHeight="1">
      <c r="A587" s="257">
        <v>319.0</v>
      </c>
      <c r="B587" s="258" t="s">
        <v>9475</v>
      </c>
      <c r="C587" s="259" t="s">
        <v>2526</v>
      </c>
      <c r="D587" s="260" t="s">
        <v>6495</v>
      </c>
      <c r="E587" s="260" t="s">
        <v>6495</v>
      </c>
      <c r="F587" s="260" t="s">
        <v>6992</v>
      </c>
      <c r="G587" s="311" t="s">
        <v>9476</v>
      </c>
      <c r="H587" s="260" t="s">
        <v>1605</v>
      </c>
      <c r="I587" s="257" t="s">
        <v>6502</v>
      </c>
      <c r="J587" s="260">
        <v>16.0</v>
      </c>
      <c r="K587" s="260">
        <v>11.0</v>
      </c>
      <c r="L587" s="350">
        <f t="shared" si="1"/>
        <v>5</v>
      </c>
      <c r="M587" s="270">
        <v>512.0</v>
      </c>
      <c r="N587" s="270">
        <v>520.0</v>
      </c>
      <c r="O587" s="272" t="str">
        <f t="shared" si="3"/>
        <v>#REF!</v>
      </c>
      <c r="P587" s="260" t="s">
        <v>9477</v>
      </c>
      <c r="Q587" s="257" t="s">
        <v>6535</v>
      </c>
      <c r="R587" s="260" t="s">
        <v>358</v>
      </c>
      <c r="S587" s="275" t="s">
        <v>8220</v>
      </c>
      <c r="T587" s="260" t="s">
        <v>6675</v>
      </c>
      <c r="U587" s="276"/>
      <c r="V587" s="276" t="str">
        <f t="shared" si="4"/>
        <v>#REF!</v>
      </c>
      <c r="W587" s="277"/>
      <c r="X587" s="276"/>
      <c r="Y587" s="276"/>
      <c r="Z587" s="276"/>
      <c r="AA587" s="276"/>
      <c r="AB587" s="276"/>
      <c r="AC587" s="276"/>
      <c r="AD587" s="278" t="str">
        <f t="shared" si="80"/>
        <v>#REF!</v>
      </c>
      <c r="AE587" s="278"/>
      <c r="AF587" s="278"/>
      <c r="AG587" s="278"/>
    </row>
    <row r="588" ht="15.0" customHeight="1">
      <c r="A588" s="257">
        <v>573.0</v>
      </c>
      <c r="B588" s="286" t="s">
        <v>9478</v>
      </c>
      <c r="C588" s="259" t="s">
        <v>9479</v>
      </c>
      <c r="D588" s="260" t="s">
        <v>6614</v>
      </c>
      <c r="E588" s="260" t="s">
        <v>7113</v>
      </c>
      <c r="F588" s="260" t="s">
        <v>6992</v>
      </c>
      <c r="G588" s="311" t="s">
        <v>9480</v>
      </c>
      <c r="H588" s="260" t="s">
        <v>1605</v>
      </c>
      <c r="I588" s="260" t="s">
        <v>6502</v>
      </c>
      <c r="J588" s="260">
        <v>16.0</v>
      </c>
      <c r="K588" s="260">
        <v>15.0</v>
      </c>
      <c r="L588" s="288">
        <f t="shared" si="1"/>
        <v>1</v>
      </c>
      <c r="M588" s="270">
        <v>512.0</v>
      </c>
      <c r="N588" s="287">
        <f>IFERROR(__xludf.DUMMYFUNCTION("vlookup(B588,IMPORTRANGE(""https://docs.google.com/spreadsheets/d/1bZVByh9r_TcDUVJKUPs-pmPVUS3tjRZJULNBLGlUjAE/edit#gid=320297363"",""DATA HC OLT!A2:c300""),2,0)"),512.0)</f>
        <v>512</v>
      </c>
      <c r="O588" s="272" t="str">
        <f t="shared" si="3"/>
        <v>#REF!</v>
      </c>
      <c r="P588" s="311" t="s">
        <v>9481</v>
      </c>
      <c r="Q588" s="257" t="s">
        <v>6535</v>
      </c>
      <c r="R588" s="260" t="s">
        <v>358</v>
      </c>
      <c r="S588" s="316" t="s">
        <v>7116</v>
      </c>
      <c r="T588" s="311" t="s">
        <v>6846</v>
      </c>
      <c r="U588" s="260" t="s">
        <v>6236</v>
      </c>
      <c r="V588" s="276" t="str">
        <f t="shared" si="4"/>
        <v>#REF!</v>
      </c>
      <c r="W588" s="277"/>
      <c r="X588" s="260"/>
      <c r="Y588" s="260"/>
      <c r="Z588" s="260"/>
      <c r="AA588" s="260"/>
      <c r="AB588" s="276"/>
      <c r="AC588" s="260"/>
      <c r="AD588" s="278" t="str">
        <f t="shared" si="80"/>
        <v>#REF!</v>
      </c>
      <c r="AE588" s="282"/>
      <c r="AF588" s="282"/>
      <c r="AG588" s="282"/>
    </row>
    <row r="589" ht="15.0" customHeight="1">
      <c r="A589" s="257">
        <v>628.0</v>
      </c>
      <c r="B589" s="258" t="s">
        <v>9482</v>
      </c>
      <c r="C589" s="259" t="s">
        <v>9483</v>
      </c>
      <c r="D589" s="260" t="s">
        <v>6569</v>
      </c>
      <c r="E589" s="260" t="s">
        <v>6704</v>
      </c>
      <c r="F589" s="260" t="s">
        <v>7668</v>
      </c>
      <c r="G589" s="260" t="s">
        <v>9484</v>
      </c>
      <c r="H589" s="260" t="s">
        <v>1605</v>
      </c>
      <c r="I589" s="260" t="s">
        <v>6605</v>
      </c>
      <c r="J589" s="260">
        <v>16.0</v>
      </c>
      <c r="K589" s="260">
        <v>12.0</v>
      </c>
      <c r="L589" s="330">
        <f t="shared" si="1"/>
        <v>4</v>
      </c>
      <c r="M589" s="270">
        <v>512.0</v>
      </c>
      <c r="N589" s="272">
        <v>512.0</v>
      </c>
      <c r="O589" s="272" t="str">
        <f t="shared" si="3"/>
        <v>#REF!</v>
      </c>
      <c r="P589" s="260" t="s">
        <v>9485</v>
      </c>
      <c r="Q589" s="257" t="s">
        <v>6535</v>
      </c>
      <c r="R589" s="260" t="s">
        <v>358</v>
      </c>
      <c r="S589" s="275" t="s">
        <v>8073</v>
      </c>
      <c r="T589" s="260" t="s">
        <v>9486</v>
      </c>
      <c r="U589" s="276"/>
      <c r="V589" s="276" t="str">
        <f t="shared" si="4"/>
        <v>#REF!</v>
      </c>
      <c r="W589" s="277"/>
      <c r="X589" s="276"/>
      <c r="Y589" s="276"/>
      <c r="Z589" s="276"/>
      <c r="AA589" s="276"/>
      <c r="AB589" s="276"/>
      <c r="AC589" s="276"/>
      <c r="AD589" s="278" t="str">
        <f t="shared" si="80"/>
        <v>#REF!</v>
      </c>
      <c r="AE589" s="282"/>
      <c r="AF589" s="282"/>
      <c r="AG589" s="282"/>
    </row>
    <row r="590" ht="15.0" customHeight="1">
      <c r="A590" s="257">
        <v>671.0</v>
      </c>
      <c r="B590" s="286" t="s">
        <v>9487</v>
      </c>
      <c r="C590" s="259" t="s">
        <v>945</v>
      </c>
      <c r="D590" s="260" t="s">
        <v>6614</v>
      </c>
      <c r="E590" s="260" t="s">
        <v>6614</v>
      </c>
      <c r="F590" s="260" t="s">
        <v>6497</v>
      </c>
      <c r="G590" s="260" t="s">
        <v>7800</v>
      </c>
      <c r="H590" s="260" t="s">
        <v>6644</v>
      </c>
      <c r="I590" s="260" t="s">
        <v>6502</v>
      </c>
      <c r="J590" s="260">
        <v>16.0</v>
      </c>
      <c r="K590" s="260">
        <v>2.0</v>
      </c>
      <c r="L590" s="418">
        <f t="shared" si="1"/>
        <v>14</v>
      </c>
      <c r="M590" s="270">
        <v>512.0</v>
      </c>
      <c r="N590" s="287">
        <f>IFERROR(__xludf.DUMMYFUNCTION("vlookup(B590,IMPORTRANGE(""https://docs.google.com/spreadsheets/d/1bZVByh9r_TcDUVJKUPs-pmPVUS3tjRZJULNBLGlUjAE/edit#gid=320297363"",""DATA HC OLT!A2:c300""),2,0)"),96.0)</f>
        <v>96</v>
      </c>
      <c r="O590" s="272" t="str">
        <f t="shared" si="3"/>
        <v>#REF!</v>
      </c>
      <c r="P590" s="260" t="s">
        <v>9488</v>
      </c>
      <c r="Q590" s="257" t="s">
        <v>6578</v>
      </c>
      <c r="R590" s="260" t="s">
        <v>358</v>
      </c>
      <c r="S590" s="275" t="s">
        <v>7808</v>
      </c>
      <c r="T590" s="260" t="s">
        <v>6734</v>
      </c>
      <c r="U590" s="260" t="s">
        <v>6236</v>
      </c>
      <c r="V590" s="276" t="str">
        <f t="shared" si="4"/>
        <v>#REF!</v>
      </c>
      <c r="W590" s="277"/>
      <c r="X590" s="260"/>
      <c r="Y590" s="260"/>
      <c r="Z590" s="260"/>
      <c r="AA590" s="260"/>
      <c r="AB590" s="276"/>
      <c r="AC590" s="260"/>
      <c r="AD590" s="278" t="str">
        <f t="shared" si="80"/>
        <v>#REF!</v>
      </c>
      <c r="AE590" s="278"/>
      <c r="AF590" s="278"/>
      <c r="AG590" s="278"/>
    </row>
    <row r="591" ht="15.0" customHeight="1">
      <c r="A591" s="257">
        <v>678.0</v>
      </c>
      <c r="B591" s="258" t="s">
        <v>9489</v>
      </c>
      <c r="C591" s="259" t="s">
        <v>1945</v>
      </c>
      <c r="D591" s="260" t="s">
        <v>6569</v>
      </c>
      <c r="E591" s="260" t="s">
        <v>6569</v>
      </c>
      <c r="F591" s="260" t="s">
        <v>7668</v>
      </c>
      <c r="G591" s="260" t="s">
        <v>9490</v>
      </c>
      <c r="H591" s="260" t="s">
        <v>1605</v>
      </c>
      <c r="I591" s="260" t="s">
        <v>6605</v>
      </c>
      <c r="J591" s="260">
        <v>16.0</v>
      </c>
      <c r="K591" s="260">
        <v>12.0</v>
      </c>
      <c r="L591" s="330">
        <f t="shared" si="1"/>
        <v>4</v>
      </c>
      <c r="M591" s="270">
        <v>512.0</v>
      </c>
      <c r="N591" s="270">
        <v>512.0</v>
      </c>
      <c r="O591" s="272" t="str">
        <f t="shared" si="3"/>
        <v>#REF!</v>
      </c>
      <c r="P591" s="260" t="s">
        <v>9491</v>
      </c>
      <c r="Q591" s="257" t="s">
        <v>6535</v>
      </c>
      <c r="R591" s="260" t="s">
        <v>358</v>
      </c>
      <c r="S591" s="275" t="s">
        <v>8465</v>
      </c>
      <c r="T591" s="260" t="s">
        <v>6540</v>
      </c>
      <c r="U591" s="276"/>
      <c r="V591" s="276" t="str">
        <f t="shared" si="4"/>
        <v>#REF!</v>
      </c>
      <c r="W591" s="277"/>
      <c r="X591" s="276"/>
      <c r="Y591" s="276"/>
      <c r="Z591" s="276"/>
      <c r="AA591" s="276"/>
      <c r="AB591" s="276"/>
      <c r="AC591" s="276"/>
      <c r="AD591" s="278" t="str">
        <f t="shared" si="80"/>
        <v>#REF!</v>
      </c>
      <c r="AE591" s="278"/>
      <c r="AF591" s="278"/>
      <c r="AG591" s="278"/>
    </row>
    <row r="592" ht="15.0" customHeight="1">
      <c r="A592" s="257">
        <v>706.0</v>
      </c>
      <c r="B592" s="286" t="s">
        <v>9492</v>
      </c>
      <c r="C592" s="259" t="s">
        <v>9493</v>
      </c>
      <c r="D592" s="260" t="s">
        <v>6614</v>
      </c>
      <c r="E592" s="260" t="s">
        <v>6614</v>
      </c>
      <c r="F592" s="260" t="s">
        <v>7668</v>
      </c>
      <c r="G592" s="260" t="s">
        <v>9494</v>
      </c>
      <c r="H592" s="260" t="s">
        <v>1605</v>
      </c>
      <c r="I592" s="260" t="s">
        <v>6502</v>
      </c>
      <c r="J592" s="260">
        <v>16.0</v>
      </c>
      <c r="K592" s="260">
        <v>10.0</v>
      </c>
      <c r="L592" s="332">
        <f t="shared" si="1"/>
        <v>6</v>
      </c>
      <c r="M592" s="270">
        <v>512.0</v>
      </c>
      <c r="N592" s="287">
        <f>IFERROR(__xludf.DUMMYFUNCTION("vlookup(B592,IMPORTRANGE(""https://docs.google.com/spreadsheets/d/1bZVByh9r_TcDUVJKUPs-pmPVUS3tjRZJULNBLGlUjAE/edit#gid=320297363"",""DATA HC OLT!A2:c300""),2,0)"),512.0)</f>
        <v>512</v>
      </c>
      <c r="O592" s="272" t="str">
        <f t="shared" si="3"/>
        <v>#REF!</v>
      </c>
      <c r="P592" s="260" t="s">
        <v>9495</v>
      </c>
      <c r="Q592" s="257" t="s">
        <v>6535</v>
      </c>
      <c r="R592" s="260" t="s">
        <v>440</v>
      </c>
      <c r="S592" s="275" t="s">
        <v>9496</v>
      </c>
      <c r="T592" s="260" t="s">
        <v>8053</v>
      </c>
      <c r="U592" s="260" t="s">
        <v>6236</v>
      </c>
      <c r="V592" s="276" t="str">
        <f t="shared" si="4"/>
        <v>#REF!</v>
      </c>
      <c r="W592" s="277"/>
      <c r="X592" s="260"/>
      <c r="Y592" s="260"/>
      <c r="Z592" s="260"/>
      <c r="AA592" s="260"/>
      <c r="AB592" s="276"/>
      <c r="AC592" s="260"/>
      <c r="AD592" s="278" t="str">
        <f t="shared" si="80"/>
        <v>#REF!</v>
      </c>
      <c r="AE592" s="278"/>
      <c r="AF592" s="278"/>
      <c r="AG592" s="278"/>
    </row>
    <row r="593" ht="15.0" customHeight="1">
      <c r="A593" s="257">
        <v>721.0</v>
      </c>
      <c r="B593" s="258" t="s">
        <v>9497</v>
      </c>
      <c r="C593" s="259" t="s">
        <v>9498</v>
      </c>
      <c r="D593" s="260" t="s">
        <v>6569</v>
      </c>
      <c r="E593" s="260" t="s">
        <v>6704</v>
      </c>
      <c r="F593" s="260" t="s">
        <v>7668</v>
      </c>
      <c r="G593" s="260" t="s">
        <v>9499</v>
      </c>
      <c r="H593" s="260" t="s">
        <v>1605</v>
      </c>
      <c r="I593" s="260" t="s">
        <v>6605</v>
      </c>
      <c r="J593" s="260">
        <v>16.0</v>
      </c>
      <c r="K593" s="260">
        <v>10.0</v>
      </c>
      <c r="L593" s="332">
        <f t="shared" si="1"/>
        <v>6</v>
      </c>
      <c r="M593" s="270">
        <v>512.0</v>
      </c>
      <c r="N593" s="270">
        <v>512.0</v>
      </c>
      <c r="O593" s="272" t="str">
        <f t="shared" si="3"/>
        <v>#REF!</v>
      </c>
      <c r="P593" s="260" t="s">
        <v>9500</v>
      </c>
      <c r="Q593" s="257" t="s">
        <v>6535</v>
      </c>
      <c r="R593" s="260" t="s">
        <v>358</v>
      </c>
      <c r="S593" s="275" t="s">
        <v>8073</v>
      </c>
      <c r="T593" s="260" t="s">
        <v>6877</v>
      </c>
      <c r="U593" s="276"/>
      <c r="V593" s="276" t="str">
        <f t="shared" si="4"/>
        <v>#REF!</v>
      </c>
      <c r="W593" s="277"/>
      <c r="X593" s="276"/>
      <c r="Y593" s="276"/>
      <c r="Z593" s="276"/>
      <c r="AA593" s="276"/>
      <c r="AB593" s="276"/>
      <c r="AC593" s="276"/>
      <c r="AD593" s="278" t="str">
        <f t="shared" si="80"/>
        <v>#REF!</v>
      </c>
      <c r="AE593" s="282"/>
      <c r="AF593" s="282"/>
      <c r="AG593" s="282"/>
    </row>
    <row r="594" ht="15.0" customHeight="1">
      <c r="A594" s="257">
        <v>760.0</v>
      </c>
      <c r="B594" s="286" t="s">
        <v>5858</v>
      </c>
      <c r="C594" s="259" t="s">
        <v>1662</v>
      </c>
      <c r="D594" s="260" t="s">
        <v>6614</v>
      </c>
      <c r="E594" s="260" t="s">
        <v>6714</v>
      </c>
      <c r="F594" s="260" t="s">
        <v>7668</v>
      </c>
      <c r="G594" s="311" t="s">
        <v>9502</v>
      </c>
      <c r="H594" s="260" t="s">
        <v>1605</v>
      </c>
      <c r="I594" s="260" t="s">
        <v>6502</v>
      </c>
      <c r="J594" s="260">
        <v>16.0</v>
      </c>
      <c r="K594" s="260">
        <v>10.0</v>
      </c>
      <c r="L594" s="332">
        <f t="shared" si="1"/>
        <v>6</v>
      </c>
      <c r="M594" s="270">
        <v>512.0</v>
      </c>
      <c r="N594" s="287">
        <f>IFERROR(__xludf.DUMMYFUNCTION("vlookup(B594,IMPORTRANGE(""https://docs.google.com/spreadsheets/d/1bZVByh9r_TcDUVJKUPs-pmPVUS3tjRZJULNBLGlUjAE/edit#gid=320297363"",""DATA HC OLT!A2:c300""),2,0)"),576.0)</f>
        <v>576</v>
      </c>
      <c r="O594" s="272" t="str">
        <f t="shared" si="3"/>
        <v>#REF!</v>
      </c>
      <c r="P594" s="419" t="s">
        <v>9503</v>
      </c>
      <c r="Q594" s="257" t="s">
        <v>6578</v>
      </c>
      <c r="R594" s="260" t="s">
        <v>358</v>
      </c>
      <c r="S594" s="420" t="s">
        <v>8413</v>
      </c>
      <c r="T594" s="419" t="s">
        <v>6698</v>
      </c>
      <c r="U594" s="260" t="s">
        <v>6236</v>
      </c>
      <c r="V594" s="276" t="str">
        <f t="shared" si="4"/>
        <v>#REF!</v>
      </c>
      <c r="W594" s="277"/>
      <c r="X594" s="260"/>
      <c r="Y594" s="260"/>
      <c r="Z594" s="260"/>
      <c r="AA594" s="260"/>
      <c r="AB594" s="276"/>
      <c r="AC594" s="260"/>
      <c r="AD594" s="278" t="str">
        <f t="shared" si="80"/>
        <v>#REF!</v>
      </c>
      <c r="AE594" s="282"/>
      <c r="AF594" s="282"/>
      <c r="AG594" s="282"/>
    </row>
    <row r="595" ht="15.0" customHeight="1">
      <c r="A595" s="257">
        <v>748.0</v>
      </c>
      <c r="B595" s="258" t="s">
        <v>9504</v>
      </c>
      <c r="C595" s="259" t="s">
        <v>9505</v>
      </c>
      <c r="D595" s="260" t="s">
        <v>6614</v>
      </c>
      <c r="E595" s="260" t="s">
        <v>6614</v>
      </c>
      <c r="F595" s="260" t="s">
        <v>7668</v>
      </c>
      <c r="G595" s="260" t="s">
        <v>9506</v>
      </c>
      <c r="H595" s="260" t="s">
        <v>1605</v>
      </c>
      <c r="I595" s="260" t="s">
        <v>6502</v>
      </c>
      <c r="J595" s="260">
        <v>16.0</v>
      </c>
      <c r="K595" s="260">
        <v>11.0</v>
      </c>
      <c r="L595" s="350">
        <f t="shared" si="1"/>
        <v>5</v>
      </c>
      <c r="M595" s="270">
        <v>512.0</v>
      </c>
      <c r="N595" s="287">
        <f>IFERROR(__xludf.DUMMYFUNCTION("vlookup(B595,IMPORTRANGE(""https://docs.google.com/spreadsheets/d/1bZVByh9r_TcDUVJKUPs-pmPVUS3tjRZJULNBLGlUjAE/edit#gid=320297363"",""DATA HC OLT!A2:c300""),2,0)"),512.0)</f>
        <v>512</v>
      </c>
      <c r="O595" s="272" t="str">
        <f t="shared" si="3"/>
        <v>#REF!</v>
      </c>
      <c r="P595" s="260" t="s">
        <v>9507</v>
      </c>
      <c r="Q595" s="257" t="s">
        <v>6535</v>
      </c>
      <c r="R595" s="260" t="s">
        <v>440</v>
      </c>
      <c r="S595" s="275" t="s">
        <v>9496</v>
      </c>
      <c r="T595" s="260" t="s">
        <v>9508</v>
      </c>
      <c r="U595" s="260" t="s">
        <v>6236</v>
      </c>
      <c r="V595" s="276" t="str">
        <f t="shared" si="4"/>
        <v>#REF!</v>
      </c>
      <c r="W595" s="277"/>
      <c r="X595" s="260"/>
      <c r="Y595" s="260"/>
      <c r="Z595" s="260"/>
      <c r="AA595" s="260"/>
      <c r="AB595" s="276"/>
      <c r="AC595" s="260"/>
      <c r="AD595" s="278" t="str">
        <f t="shared" si="80"/>
        <v>#REF!</v>
      </c>
      <c r="AE595" s="282"/>
      <c r="AF595" s="282"/>
      <c r="AG595" s="282"/>
    </row>
    <row r="596" ht="15.0" customHeight="1">
      <c r="A596" s="257">
        <v>215.0</v>
      </c>
      <c r="B596" s="258" t="s">
        <v>9509</v>
      </c>
      <c r="C596" s="259" t="s">
        <v>940</v>
      </c>
      <c r="D596" s="257" t="s">
        <v>6495</v>
      </c>
      <c r="E596" s="257" t="s">
        <v>6862</v>
      </c>
      <c r="F596" s="257" t="s">
        <v>6664</v>
      </c>
      <c r="G596" s="257" t="s">
        <v>9510</v>
      </c>
      <c r="H596" s="257" t="s">
        <v>1605</v>
      </c>
      <c r="I596" s="257" t="s">
        <v>6502</v>
      </c>
      <c r="J596" s="260">
        <v>16.0</v>
      </c>
      <c r="K596" s="257">
        <v>16.0</v>
      </c>
      <c r="L596" s="283">
        <f t="shared" si="1"/>
        <v>0</v>
      </c>
      <c r="M596" s="270">
        <f>IF(J596=8,256,IF(J596=16,512,IF(J596=32,1024,IF(J596=4,124))))</f>
        <v>512</v>
      </c>
      <c r="N596" s="272">
        <v>480.0</v>
      </c>
      <c r="O596" s="272" t="str">
        <f t="shared" si="3"/>
        <v>#REF!</v>
      </c>
      <c r="P596" s="257" t="s">
        <v>9511</v>
      </c>
      <c r="Q596" s="257" t="s">
        <v>6578</v>
      </c>
      <c r="R596" s="260" t="s">
        <v>358</v>
      </c>
      <c r="S596" s="275" t="s">
        <v>8390</v>
      </c>
      <c r="T596" s="260" t="s">
        <v>6694</v>
      </c>
      <c r="U596" s="290"/>
      <c r="V596" s="276" t="str">
        <f t="shared" si="4"/>
        <v>#REF!</v>
      </c>
      <c r="W596" s="277"/>
      <c r="X596" s="290"/>
      <c r="Y596" s="290"/>
      <c r="Z596" s="290"/>
      <c r="AA596" s="290"/>
      <c r="AB596" s="276"/>
      <c r="AC596" s="290"/>
      <c r="AD596" s="278" t="str">
        <f t="shared" si="80"/>
        <v>#REF!</v>
      </c>
      <c r="AE596" s="282"/>
      <c r="AF596" s="282"/>
      <c r="AG596" s="282"/>
    </row>
    <row r="597" ht="15.0" customHeight="1">
      <c r="A597" s="257">
        <v>349.0</v>
      </c>
      <c r="B597" s="258" t="s">
        <v>9512</v>
      </c>
      <c r="C597" s="259" t="s">
        <v>9513</v>
      </c>
      <c r="D597" s="260" t="s">
        <v>6495</v>
      </c>
      <c r="E597" s="260" t="s">
        <v>6862</v>
      </c>
      <c r="F597" s="260" t="s">
        <v>6992</v>
      </c>
      <c r="G597" s="260" t="s">
        <v>9514</v>
      </c>
      <c r="H597" s="260" t="s">
        <v>1605</v>
      </c>
      <c r="I597" s="257" t="s">
        <v>6502</v>
      </c>
      <c r="J597" s="260">
        <v>16.0</v>
      </c>
      <c r="K597" s="260">
        <v>13.0</v>
      </c>
      <c r="L597" s="299">
        <f t="shared" si="1"/>
        <v>3</v>
      </c>
      <c r="M597" s="270">
        <v>512.0</v>
      </c>
      <c r="N597" s="270">
        <v>512.0</v>
      </c>
      <c r="O597" s="272" t="str">
        <f t="shared" si="3"/>
        <v>#REF!</v>
      </c>
      <c r="P597" s="260" t="s">
        <v>9515</v>
      </c>
      <c r="Q597" s="257" t="s">
        <v>6535</v>
      </c>
      <c r="R597" s="260" t="s">
        <v>358</v>
      </c>
      <c r="S597" s="275" t="s">
        <v>8888</v>
      </c>
      <c r="T597" s="260" t="s">
        <v>6749</v>
      </c>
      <c r="U597" s="276"/>
      <c r="V597" s="276" t="str">
        <f t="shared" si="4"/>
        <v>#REF!</v>
      </c>
      <c r="W597" s="277"/>
      <c r="X597" s="276"/>
      <c r="Y597" s="276"/>
      <c r="Z597" s="276"/>
      <c r="AA597" s="276"/>
      <c r="AB597" s="276"/>
      <c r="AC597" s="276"/>
      <c r="AD597" s="278" t="str">
        <f t="shared" si="80"/>
        <v>#REF!</v>
      </c>
      <c r="AE597" s="278"/>
      <c r="AF597" s="278"/>
      <c r="AG597" s="278"/>
    </row>
    <row r="598" ht="15.0" customHeight="1">
      <c r="A598" s="257">
        <v>350.0</v>
      </c>
      <c r="B598" s="258" t="s">
        <v>9516</v>
      </c>
      <c r="C598" s="259" t="s">
        <v>2900</v>
      </c>
      <c r="D598" s="260" t="s">
        <v>6495</v>
      </c>
      <c r="E598" s="260" t="s">
        <v>6862</v>
      </c>
      <c r="F598" s="260" t="s">
        <v>6992</v>
      </c>
      <c r="G598" s="260" t="s">
        <v>9517</v>
      </c>
      <c r="H598" s="260" t="s">
        <v>1605</v>
      </c>
      <c r="I598" s="257" t="s">
        <v>6502</v>
      </c>
      <c r="J598" s="260">
        <v>16.0</v>
      </c>
      <c r="K598" s="260">
        <v>14.0</v>
      </c>
      <c r="L598" s="289">
        <f t="shared" si="1"/>
        <v>2</v>
      </c>
      <c r="M598" s="270">
        <v>512.0</v>
      </c>
      <c r="N598" s="270">
        <v>512.0</v>
      </c>
      <c r="O598" s="272" t="str">
        <f t="shared" si="3"/>
        <v>#REF!</v>
      </c>
      <c r="P598" s="260" t="s">
        <v>9518</v>
      </c>
      <c r="Q598" s="257" t="s">
        <v>6535</v>
      </c>
      <c r="R598" s="260" t="s">
        <v>358</v>
      </c>
      <c r="S598" s="275" t="s">
        <v>8888</v>
      </c>
      <c r="T598" s="260" t="s">
        <v>6668</v>
      </c>
      <c r="U598" s="276"/>
      <c r="V598" s="276" t="str">
        <f t="shared" si="4"/>
        <v>#REF!</v>
      </c>
      <c r="W598" s="277"/>
      <c r="X598" s="276"/>
      <c r="Y598" s="276"/>
      <c r="Z598" s="276"/>
      <c r="AA598" s="276"/>
      <c r="AB598" s="276"/>
      <c r="AC598" s="276"/>
      <c r="AD598" s="278" t="str">
        <f t="shared" si="80"/>
        <v>#REF!</v>
      </c>
      <c r="AE598" s="278"/>
      <c r="AF598" s="278"/>
      <c r="AG598" s="278"/>
    </row>
    <row r="599" ht="15.0" customHeight="1">
      <c r="A599" s="257">
        <v>368.0</v>
      </c>
      <c r="B599" s="258" t="s">
        <v>9519</v>
      </c>
      <c r="C599" s="259" t="s">
        <v>9520</v>
      </c>
      <c r="D599" s="260" t="s">
        <v>6495</v>
      </c>
      <c r="E599" s="260" t="s">
        <v>6862</v>
      </c>
      <c r="F599" s="260" t="s">
        <v>6992</v>
      </c>
      <c r="G599" s="260" t="s">
        <v>9521</v>
      </c>
      <c r="H599" s="257" t="s">
        <v>1605</v>
      </c>
      <c r="I599" s="257" t="s">
        <v>6502</v>
      </c>
      <c r="J599" s="260">
        <v>16.0</v>
      </c>
      <c r="K599" s="260">
        <v>14.0</v>
      </c>
      <c r="L599" s="289">
        <f t="shared" si="1"/>
        <v>2</v>
      </c>
      <c r="M599" s="270">
        <v>512.0</v>
      </c>
      <c r="N599" s="270">
        <v>512.0</v>
      </c>
      <c r="O599" s="272" t="str">
        <f t="shared" si="3"/>
        <v>#REF!</v>
      </c>
      <c r="P599" s="260" t="s">
        <v>9522</v>
      </c>
      <c r="Q599" s="257" t="s">
        <v>6535</v>
      </c>
      <c r="R599" s="260" t="s">
        <v>358</v>
      </c>
      <c r="S599" s="275" t="s">
        <v>6865</v>
      </c>
      <c r="T599" s="260" t="s">
        <v>6846</v>
      </c>
      <c r="U599" s="276"/>
      <c r="V599" s="276" t="str">
        <f t="shared" si="4"/>
        <v>#REF!</v>
      </c>
      <c r="W599" s="277"/>
      <c r="X599" s="276"/>
      <c r="Y599" s="276"/>
      <c r="Z599" s="276"/>
      <c r="AA599" s="276"/>
      <c r="AB599" s="276"/>
      <c r="AC599" s="276"/>
      <c r="AD599" s="278" t="str">
        <f t="shared" si="80"/>
        <v>#REF!</v>
      </c>
      <c r="AE599" s="278"/>
      <c r="AF599" s="278"/>
      <c r="AG599" s="278"/>
    </row>
    <row r="600" ht="15.0" customHeight="1">
      <c r="A600" s="257">
        <v>383.0</v>
      </c>
      <c r="B600" s="258" t="s">
        <v>9523</v>
      </c>
      <c r="C600" s="259" t="s">
        <v>2618</v>
      </c>
      <c r="D600" s="260" t="s">
        <v>6495</v>
      </c>
      <c r="E600" s="260" t="s">
        <v>6495</v>
      </c>
      <c r="F600" s="260" t="s">
        <v>6992</v>
      </c>
      <c r="G600" s="260" t="s">
        <v>9524</v>
      </c>
      <c r="H600" s="260" t="s">
        <v>1605</v>
      </c>
      <c r="I600" s="257" t="s">
        <v>6502</v>
      </c>
      <c r="J600" s="260">
        <v>16.0</v>
      </c>
      <c r="K600" s="260">
        <v>13.0</v>
      </c>
      <c r="L600" s="299">
        <f t="shared" si="1"/>
        <v>3</v>
      </c>
      <c r="M600" s="270">
        <v>512.0</v>
      </c>
      <c r="N600" s="270">
        <v>512.0</v>
      </c>
      <c r="O600" s="272" t="str">
        <f t="shared" si="3"/>
        <v>#REF!</v>
      </c>
      <c r="P600" s="260" t="s">
        <v>9525</v>
      </c>
      <c r="Q600" s="257" t="s">
        <v>6535</v>
      </c>
      <c r="R600" s="260" t="s">
        <v>358</v>
      </c>
      <c r="S600" s="275" t="s">
        <v>8220</v>
      </c>
      <c r="T600" s="260" t="s">
        <v>6779</v>
      </c>
      <c r="U600" s="276"/>
      <c r="V600" s="276" t="str">
        <f t="shared" si="4"/>
        <v>#REF!</v>
      </c>
      <c r="W600" s="277"/>
      <c r="X600" s="276"/>
      <c r="Y600" s="276"/>
      <c r="Z600" s="276"/>
      <c r="AA600" s="276"/>
      <c r="AB600" s="276"/>
      <c r="AC600" s="276"/>
      <c r="AD600" s="278" t="str">
        <f t="shared" si="80"/>
        <v>#REF!</v>
      </c>
      <c r="AE600" s="278"/>
      <c r="AF600" s="278"/>
      <c r="AG600" s="278"/>
    </row>
    <row r="601" ht="15.0" customHeight="1">
      <c r="A601" s="257">
        <v>539.0</v>
      </c>
      <c r="B601" s="310" t="s">
        <v>9526</v>
      </c>
      <c r="C601" s="259" t="s">
        <v>2981</v>
      </c>
      <c r="D601" s="260" t="s">
        <v>6895</v>
      </c>
      <c r="E601" s="260" t="s">
        <v>6895</v>
      </c>
      <c r="F601" s="260" t="s">
        <v>6992</v>
      </c>
      <c r="G601" s="260" t="s">
        <v>9527</v>
      </c>
      <c r="H601" s="260" t="s">
        <v>1605</v>
      </c>
      <c r="I601" s="260" t="s">
        <v>6502</v>
      </c>
      <c r="J601" s="260">
        <v>16.0</v>
      </c>
      <c r="K601" s="260">
        <v>13.0</v>
      </c>
      <c r="L601" s="299">
        <f t="shared" si="1"/>
        <v>3</v>
      </c>
      <c r="M601" s="270">
        <v>512.0</v>
      </c>
      <c r="N601" s="270" t="str">
        <f>IFERROR(__xludf.DUMMYFUNCTION("IMPORTRANGE(""https://docs.google.com/spreadsheets/d/1Y5wVcQmoZrb4xD0Mx4i378E6T98EGxF9rgzWmzz2IKU/edit?usp=sharing"",""PIVOT HP HC!$B39:C39"")"),"#REF!")</f>
        <v>#REF!</v>
      </c>
      <c r="O601" s="272" t="str">
        <f t="shared" si="3"/>
        <v>#REF!</v>
      </c>
      <c r="P601" s="260" t="s">
        <v>9528</v>
      </c>
      <c r="Q601" s="257" t="s">
        <v>6535</v>
      </c>
      <c r="R601" s="260" t="s">
        <v>358</v>
      </c>
      <c r="S601" s="275" t="s">
        <v>9278</v>
      </c>
      <c r="T601" s="260" t="s">
        <v>9529</v>
      </c>
      <c r="U601" s="276"/>
      <c r="V601" s="276" t="str">
        <f t="shared" si="4"/>
        <v>#REF!</v>
      </c>
      <c r="W601" s="277"/>
      <c r="X601" s="276"/>
      <c r="Y601" s="276"/>
      <c r="Z601" s="276"/>
      <c r="AA601" s="276"/>
      <c r="AB601" s="276"/>
      <c r="AC601" s="276"/>
      <c r="AD601" s="278" t="str">
        <f t="shared" si="80"/>
        <v>#REF!</v>
      </c>
      <c r="AE601" s="278"/>
      <c r="AF601" s="278"/>
      <c r="AG601" s="278"/>
    </row>
    <row r="602" ht="15.0" customHeight="1">
      <c r="A602" s="257">
        <v>577.0</v>
      </c>
      <c r="B602" s="286" t="s">
        <v>9530</v>
      </c>
      <c r="C602" s="259" t="s">
        <v>9531</v>
      </c>
      <c r="D602" s="260" t="s">
        <v>6614</v>
      </c>
      <c r="E602" s="260" t="s">
        <v>7113</v>
      </c>
      <c r="F602" s="260" t="s">
        <v>6992</v>
      </c>
      <c r="G602" s="311" t="s">
        <v>9532</v>
      </c>
      <c r="H602" s="260" t="s">
        <v>1605</v>
      </c>
      <c r="I602" s="260" t="s">
        <v>6502</v>
      </c>
      <c r="J602" s="260">
        <v>16.0</v>
      </c>
      <c r="K602" s="260">
        <v>15.0</v>
      </c>
      <c r="L602" s="288">
        <f t="shared" si="1"/>
        <v>1</v>
      </c>
      <c r="M602" s="270">
        <v>512.0</v>
      </c>
      <c r="N602" s="287">
        <f>IFERROR(__xludf.DUMMYFUNCTION("vlookup(B602,IMPORTRANGE(""https://docs.google.com/spreadsheets/d/1bZVByh9r_TcDUVJKUPs-pmPVUS3tjRZJULNBLGlUjAE/edit#gid=320297363"",""DATA HC OLT!A2:c300""),2,0)"),512.0)</f>
        <v>512</v>
      </c>
      <c r="O602" s="272" t="str">
        <f t="shared" si="3"/>
        <v>#REF!</v>
      </c>
      <c r="P602" s="311" t="s">
        <v>9533</v>
      </c>
      <c r="Q602" s="257" t="s">
        <v>6535</v>
      </c>
      <c r="R602" s="260" t="s">
        <v>358</v>
      </c>
      <c r="S602" s="316" t="s">
        <v>9335</v>
      </c>
      <c r="T602" s="311" t="s">
        <v>6769</v>
      </c>
      <c r="U602" s="260" t="s">
        <v>6236</v>
      </c>
      <c r="V602" s="276" t="str">
        <f t="shared" si="4"/>
        <v>#REF!</v>
      </c>
      <c r="W602" s="277"/>
      <c r="X602" s="260"/>
      <c r="Y602" s="260"/>
      <c r="Z602" s="260"/>
      <c r="AA602" s="260"/>
      <c r="AB602" s="276"/>
      <c r="AC602" s="260"/>
      <c r="AD602" s="278" t="str">
        <f t="shared" si="80"/>
        <v>#REF!</v>
      </c>
      <c r="AE602" s="278"/>
      <c r="AF602" s="278"/>
      <c r="AG602" s="278"/>
    </row>
    <row r="603" ht="15.0" customHeight="1">
      <c r="A603" s="257">
        <v>599.0</v>
      </c>
      <c r="B603" s="258" t="s">
        <v>9534</v>
      </c>
      <c r="C603" s="259" t="s">
        <v>2024</v>
      </c>
      <c r="D603" s="260" t="s">
        <v>6569</v>
      </c>
      <c r="E603" s="260" t="s">
        <v>6570</v>
      </c>
      <c r="F603" s="260" t="s">
        <v>7668</v>
      </c>
      <c r="G603" s="260" t="s">
        <v>9535</v>
      </c>
      <c r="H603" s="260" t="s">
        <v>1605</v>
      </c>
      <c r="I603" s="260" t="s">
        <v>6605</v>
      </c>
      <c r="J603" s="260">
        <v>16.0</v>
      </c>
      <c r="K603" s="260">
        <v>10.0</v>
      </c>
      <c r="L603" s="332">
        <f t="shared" si="1"/>
        <v>6</v>
      </c>
      <c r="M603" s="270">
        <v>512.0</v>
      </c>
      <c r="N603" s="272">
        <v>512.0</v>
      </c>
      <c r="O603" s="272" t="str">
        <f t="shared" si="3"/>
        <v>#REF!</v>
      </c>
      <c r="P603" s="260" t="s">
        <v>9536</v>
      </c>
      <c r="Q603" s="257" t="s">
        <v>6535</v>
      </c>
      <c r="R603" s="260" t="s">
        <v>358</v>
      </c>
      <c r="S603" s="275" t="s">
        <v>6868</v>
      </c>
      <c r="T603" s="260" t="s">
        <v>7180</v>
      </c>
      <c r="U603" s="276"/>
      <c r="V603" s="276" t="str">
        <f t="shared" si="4"/>
        <v>#REF!</v>
      </c>
      <c r="W603" s="277"/>
      <c r="X603" s="276"/>
      <c r="Y603" s="276"/>
      <c r="Z603" s="276"/>
      <c r="AA603" s="276"/>
      <c r="AB603" s="276"/>
      <c r="AC603" s="276"/>
      <c r="AD603" s="278" t="str">
        <f t="shared" si="80"/>
        <v>#REF!</v>
      </c>
      <c r="AE603" s="278"/>
      <c r="AF603" s="278"/>
      <c r="AG603" s="278"/>
    </row>
    <row r="604" ht="15.0" customHeight="1">
      <c r="A604" s="257">
        <v>609.0</v>
      </c>
      <c r="B604" s="286" t="s">
        <v>9537</v>
      </c>
      <c r="C604" s="259" t="s">
        <v>9538</v>
      </c>
      <c r="D604" s="260" t="s">
        <v>6614</v>
      </c>
      <c r="E604" s="260" t="s">
        <v>6614</v>
      </c>
      <c r="F604" s="260" t="s">
        <v>7668</v>
      </c>
      <c r="G604" s="260" t="s">
        <v>9539</v>
      </c>
      <c r="H604" s="260" t="s">
        <v>1605</v>
      </c>
      <c r="I604" s="260" t="s">
        <v>6502</v>
      </c>
      <c r="J604" s="260">
        <v>16.0</v>
      </c>
      <c r="K604" s="260">
        <v>15.0</v>
      </c>
      <c r="L604" s="288">
        <f t="shared" si="1"/>
        <v>1</v>
      </c>
      <c r="M604" s="270">
        <v>512.0</v>
      </c>
      <c r="N604" s="287">
        <f>IFERROR(__xludf.DUMMYFUNCTION("vlookup(B604,IMPORTRANGE(""https://docs.google.com/spreadsheets/d/1bZVByh9r_TcDUVJKUPs-pmPVUS3tjRZJULNBLGlUjAE/edit#gid=320297363"",""DATA HC OLT!A2:c300""),2,0)"),512.0)</f>
        <v>512</v>
      </c>
      <c r="O604" s="272" t="str">
        <f t="shared" si="3"/>
        <v>#REF!</v>
      </c>
      <c r="P604" s="260" t="s">
        <v>9540</v>
      </c>
      <c r="Q604" s="257" t="s">
        <v>6535</v>
      </c>
      <c r="R604" s="260" t="s">
        <v>440</v>
      </c>
      <c r="S604" s="275" t="s">
        <v>8193</v>
      </c>
      <c r="T604" s="260" t="s">
        <v>7504</v>
      </c>
      <c r="U604" s="260" t="s">
        <v>6236</v>
      </c>
      <c r="V604" s="276" t="str">
        <f t="shared" si="4"/>
        <v>#REF!</v>
      </c>
      <c r="W604" s="277"/>
      <c r="X604" s="260"/>
      <c r="Y604" s="260"/>
      <c r="Z604" s="260"/>
      <c r="AA604" s="260"/>
      <c r="AB604" s="276"/>
      <c r="AC604" s="260"/>
      <c r="AD604" s="278" t="str">
        <f t="shared" si="80"/>
        <v>#REF!</v>
      </c>
      <c r="AE604" s="282"/>
      <c r="AF604" s="282"/>
      <c r="AG604" s="282"/>
    </row>
    <row r="605" ht="15.0" customHeight="1">
      <c r="A605" s="257">
        <v>686.0</v>
      </c>
      <c r="B605" s="286" t="s">
        <v>9541</v>
      </c>
      <c r="C605" s="259" t="s">
        <v>9542</v>
      </c>
      <c r="D605" s="260" t="s">
        <v>6614</v>
      </c>
      <c r="E605" s="260" t="s">
        <v>6614</v>
      </c>
      <c r="F605" s="260" t="s">
        <v>7668</v>
      </c>
      <c r="G605" s="260" t="s">
        <v>9543</v>
      </c>
      <c r="H605" s="260" t="s">
        <v>1605</v>
      </c>
      <c r="I605" s="260" t="s">
        <v>6502</v>
      </c>
      <c r="J605" s="260">
        <v>16.0</v>
      </c>
      <c r="K605" s="260">
        <v>11.0</v>
      </c>
      <c r="L605" s="350">
        <f t="shared" si="1"/>
        <v>5</v>
      </c>
      <c r="M605" s="270">
        <v>512.0</v>
      </c>
      <c r="N605" s="287">
        <f>IFERROR(__xludf.DUMMYFUNCTION("vlookup(B605,IMPORTRANGE(""https://docs.google.com/spreadsheets/d/1bZVByh9r_TcDUVJKUPs-pmPVUS3tjRZJULNBLGlUjAE/edit#gid=320297363"",""DATA HC OLT!A2:c300""),2,0)"),512.0)</f>
        <v>512</v>
      </c>
      <c r="O605" s="272" t="str">
        <f t="shared" si="3"/>
        <v>#REF!</v>
      </c>
      <c r="P605" s="260" t="s">
        <v>9544</v>
      </c>
      <c r="Q605" s="257" t="s">
        <v>6535</v>
      </c>
      <c r="R605" s="260" t="s">
        <v>440</v>
      </c>
      <c r="S605" s="275" t="s">
        <v>8193</v>
      </c>
      <c r="T605" s="260" t="s">
        <v>8565</v>
      </c>
      <c r="U605" s="260" t="s">
        <v>6236</v>
      </c>
      <c r="V605" s="276" t="str">
        <f t="shared" si="4"/>
        <v>#REF!</v>
      </c>
      <c r="W605" s="277"/>
      <c r="X605" s="260"/>
      <c r="Y605" s="260"/>
      <c r="Z605" s="260"/>
      <c r="AA605" s="260"/>
      <c r="AB605" s="276"/>
      <c r="AC605" s="260"/>
      <c r="AD605" s="278" t="str">
        <f t="shared" si="80"/>
        <v>#REF!</v>
      </c>
      <c r="AE605" s="282"/>
      <c r="AF605" s="282"/>
      <c r="AG605" s="282"/>
    </row>
    <row r="606" ht="15.0" customHeight="1">
      <c r="A606" s="257">
        <v>346.0</v>
      </c>
      <c r="B606" s="258" t="s">
        <v>9545</v>
      </c>
      <c r="C606" s="259" t="s">
        <v>1888</v>
      </c>
      <c r="D606" s="260" t="s">
        <v>6895</v>
      </c>
      <c r="E606" s="260" t="s">
        <v>6895</v>
      </c>
      <c r="F606" s="260" t="s">
        <v>6992</v>
      </c>
      <c r="G606" s="260" t="s">
        <v>9546</v>
      </c>
      <c r="H606" s="260" t="s">
        <v>1605</v>
      </c>
      <c r="I606" s="260" t="s">
        <v>6502</v>
      </c>
      <c r="J606" s="260">
        <v>16.0</v>
      </c>
      <c r="K606" s="260">
        <v>13.0</v>
      </c>
      <c r="L606" s="299">
        <f t="shared" si="1"/>
        <v>3</v>
      </c>
      <c r="M606" s="270">
        <v>512.0</v>
      </c>
      <c r="N606" s="270" t="str">
        <f>IFERROR(__xludf.DUMMYFUNCTION("IMPORTRANGE(""https://docs.google.com/spreadsheets/d/1Y5wVcQmoZrb4xD0Mx4i378E6T98EGxF9rgzWmzz2IKU/edit?usp=sharing"",""PIVOT HP HC!$B26:C26"")"),"#REF!")</f>
        <v>#REF!</v>
      </c>
      <c r="O606" s="272" t="str">
        <f t="shared" si="3"/>
        <v>#REF!</v>
      </c>
      <c r="P606" s="260" t="s">
        <v>9547</v>
      </c>
      <c r="Q606" s="257" t="s">
        <v>6535</v>
      </c>
      <c r="R606" s="260" t="s">
        <v>358</v>
      </c>
      <c r="S606" s="275" t="s">
        <v>6918</v>
      </c>
      <c r="T606" s="260" t="s">
        <v>8004</v>
      </c>
      <c r="U606" s="276"/>
      <c r="V606" s="276" t="str">
        <f t="shared" si="4"/>
        <v>#REF!</v>
      </c>
      <c r="W606" s="277"/>
      <c r="X606" s="276"/>
      <c r="Y606" s="276"/>
      <c r="Z606" s="276"/>
      <c r="AA606" s="276"/>
      <c r="AB606" s="276"/>
      <c r="AC606" s="276"/>
      <c r="AD606" s="278" t="str">
        <f t="shared" si="80"/>
        <v>#REF!</v>
      </c>
      <c r="AE606" s="278"/>
      <c r="AF606" s="278"/>
      <c r="AG606" s="278"/>
    </row>
    <row r="607" ht="15.0" customHeight="1">
      <c r="A607" s="257">
        <v>634.0</v>
      </c>
      <c r="B607" s="286" t="s">
        <v>9548</v>
      </c>
      <c r="C607" s="259" t="s">
        <v>9549</v>
      </c>
      <c r="D607" s="260" t="s">
        <v>6614</v>
      </c>
      <c r="E607" s="260" t="s">
        <v>6614</v>
      </c>
      <c r="F607" s="260" t="s">
        <v>7668</v>
      </c>
      <c r="G607" s="260" t="s">
        <v>9550</v>
      </c>
      <c r="H607" s="260" t="s">
        <v>1605</v>
      </c>
      <c r="I607" s="260" t="s">
        <v>6502</v>
      </c>
      <c r="J607" s="260">
        <v>16.0</v>
      </c>
      <c r="K607" s="260">
        <v>11.0</v>
      </c>
      <c r="L607" s="350">
        <f t="shared" si="1"/>
        <v>5</v>
      </c>
      <c r="M607" s="270">
        <v>512.0</v>
      </c>
      <c r="N607" s="287">
        <f>IFERROR(__xludf.DUMMYFUNCTION("vlookup(B607,IMPORTRANGE(""https://docs.google.com/spreadsheets/d/1bZVByh9r_TcDUVJKUPs-pmPVUS3tjRZJULNBLGlUjAE/edit#gid=320297363"",""DATA HC OLT!A2:c300""),2,0)"),512.0)</f>
        <v>512</v>
      </c>
      <c r="O607" s="272" t="str">
        <f t="shared" si="3"/>
        <v>#REF!</v>
      </c>
      <c r="P607" s="260" t="s">
        <v>9551</v>
      </c>
      <c r="Q607" s="257" t="s">
        <v>6535</v>
      </c>
      <c r="R607" s="260" t="s">
        <v>440</v>
      </c>
      <c r="S607" s="275" t="s">
        <v>9202</v>
      </c>
      <c r="T607" s="260" t="s">
        <v>6773</v>
      </c>
      <c r="U607" s="260" t="s">
        <v>6236</v>
      </c>
      <c r="V607" s="276" t="str">
        <f t="shared" si="4"/>
        <v>#REF!</v>
      </c>
      <c r="W607" s="277"/>
      <c r="X607" s="260"/>
      <c r="Y607" s="260"/>
      <c r="Z607" s="260"/>
      <c r="AA607" s="260"/>
      <c r="AB607" s="276"/>
      <c r="AC607" s="260"/>
      <c r="AD607" s="278" t="str">
        <f t="shared" si="80"/>
        <v>#REF!</v>
      </c>
      <c r="AE607" s="278"/>
      <c r="AF607" s="278"/>
      <c r="AG607" s="278"/>
    </row>
    <row r="608" ht="15.0" customHeight="1">
      <c r="A608" s="257">
        <v>640.0</v>
      </c>
      <c r="B608" s="286" t="s">
        <v>9552</v>
      </c>
      <c r="C608" s="259" t="s">
        <v>9553</v>
      </c>
      <c r="D608" s="260" t="s">
        <v>6614</v>
      </c>
      <c r="E608" s="260" t="s">
        <v>6614</v>
      </c>
      <c r="F608" s="260" t="s">
        <v>7668</v>
      </c>
      <c r="G608" s="260" t="s">
        <v>9554</v>
      </c>
      <c r="H608" s="260" t="s">
        <v>1605</v>
      </c>
      <c r="I608" s="260" t="s">
        <v>6502</v>
      </c>
      <c r="J608" s="260">
        <v>16.0</v>
      </c>
      <c r="K608" s="260">
        <v>11.0</v>
      </c>
      <c r="L608" s="350">
        <f t="shared" si="1"/>
        <v>5</v>
      </c>
      <c r="M608" s="270">
        <v>512.0</v>
      </c>
      <c r="N608" s="287">
        <f>IFERROR(__xludf.DUMMYFUNCTION("vlookup(B608,IMPORTRANGE(""https://docs.google.com/spreadsheets/d/1bZVByh9r_TcDUVJKUPs-pmPVUS3tjRZJULNBLGlUjAE/edit#gid=320297363"",""DATA HC OLT!A2:c300""),2,0)"),528.0)</f>
        <v>528</v>
      </c>
      <c r="O608" s="272" t="str">
        <f t="shared" si="3"/>
        <v>#REF!</v>
      </c>
      <c r="P608" s="260" t="s">
        <v>9555</v>
      </c>
      <c r="Q608" s="257" t="s">
        <v>6535</v>
      </c>
      <c r="R608" s="260" t="s">
        <v>440</v>
      </c>
      <c r="S608" s="275" t="s">
        <v>6772</v>
      </c>
      <c r="T608" s="260" t="s">
        <v>7004</v>
      </c>
      <c r="U608" s="260" t="s">
        <v>6236</v>
      </c>
      <c r="V608" s="276" t="str">
        <f t="shared" si="4"/>
        <v>#REF!</v>
      </c>
      <c r="W608" s="277"/>
      <c r="X608" s="260"/>
      <c r="Y608" s="260"/>
      <c r="Z608" s="260"/>
      <c r="AA608" s="260"/>
      <c r="AB608" s="276"/>
      <c r="AC608" s="260"/>
      <c r="AD608" s="278" t="str">
        <f t="shared" si="80"/>
        <v>#REF!</v>
      </c>
      <c r="AE608" s="282"/>
      <c r="AF608" s="282"/>
      <c r="AG608" s="282"/>
    </row>
    <row r="609" ht="15.0" customHeight="1">
      <c r="A609" s="257">
        <v>526.0</v>
      </c>
      <c r="B609" s="258" t="s">
        <v>9556</v>
      </c>
      <c r="C609" s="259" t="s">
        <v>3890</v>
      </c>
      <c r="D609" s="260" t="s">
        <v>6895</v>
      </c>
      <c r="E609" s="260" t="s">
        <v>6895</v>
      </c>
      <c r="F609" s="260" t="s">
        <v>6992</v>
      </c>
      <c r="G609" s="311" t="s">
        <v>9557</v>
      </c>
      <c r="H609" s="260" t="s">
        <v>1605</v>
      </c>
      <c r="I609" s="260" t="s">
        <v>6502</v>
      </c>
      <c r="J609" s="260">
        <v>16.0</v>
      </c>
      <c r="K609" s="260">
        <v>14.0</v>
      </c>
      <c r="L609" s="289">
        <f t="shared" si="1"/>
        <v>2</v>
      </c>
      <c r="M609" s="270">
        <v>512.0</v>
      </c>
      <c r="N609" s="270" t="str">
        <f>IFERROR(__xludf.DUMMYFUNCTION("IMPORTRANGE(""https://docs.google.com/spreadsheets/d/1Y5wVcQmoZrb4xD0Mx4i378E6T98EGxF9rgzWmzz2IKU/edit?usp=sharing"",""PIVOT HP HC!$B40:C40"")"),"#REF!")</f>
        <v>#REF!</v>
      </c>
      <c r="O609" s="272" t="str">
        <f t="shared" si="3"/>
        <v>#REF!</v>
      </c>
      <c r="P609" s="260" t="s">
        <v>9558</v>
      </c>
      <c r="Q609" s="257" t="s">
        <v>6535</v>
      </c>
      <c r="R609" s="260" t="s">
        <v>358</v>
      </c>
      <c r="S609" s="275" t="s">
        <v>7020</v>
      </c>
      <c r="T609" s="260" t="s">
        <v>6769</v>
      </c>
      <c r="U609" s="276"/>
      <c r="V609" s="276" t="str">
        <f t="shared" si="4"/>
        <v>#REF!</v>
      </c>
      <c r="W609" s="277"/>
      <c r="X609" s="276"/>
      <c r="Y609" s="276"/>
      <c r="Z609" s="276"/>
      <c r="AA609" s="276"/>
      <c r="AB609" s="276"/>
      <c r="AC609" s="276"/>
      <c r="AD609" s="278" t="str">
        <f t="shared" si="80"/>
        <v>#REF!</v>
      </c>
      <c r="AE609" s="282"/>
      <c r="AF609" s="282"/>
      <c r="AG609" s="282"/>
    </row>
    <row r="610" ht="15.0" customHeight="1">
      <c r="A610" s="257">
        <v>337.0</v>
      </c>
      <c r="B610" s="258" t="s">
        <v>9559</v>
      </c>
      <c r="C610" s="259" t="s">
        <v>2801</v>
      </c>
      <c r="D610" s="260" t="s">
        <v>6495</v>
      </c>
      <c r="E610" s="260" t="s">
        <v>6495</v>
      </c>
      <c r="F610" s="260" t="s">
        <v>6992</v>
      </c>
      <c r="G610" s="260" t="s">
        <v>9560</v>
      </c>
      <c r="H610" s="260" t="s">
        <v>1605</v>
      </c>
      <c r="I610" s="257" t="s">
        <v>6502</v>
      </c>
      <c r="J610" s="260">
        <v>16.0</v>
      </c>
      <c r="K610" s="260">
        <v>13.0</v>
      </c>
      <c r="L610" s="299">
        <f t="shared" si="1"/>
        <v>3</v>
      </c>
      <c r="M610" s="270">
        <v>512.0</v>
      </c>
      <c r="N610" s="270">
        <v>512.0</v>
      </c>
      <c r="O610" s="272" t="str">
        <f t="shared" si="3"/>
        <v>#REF!</v>
      </c>
      <c r="P610" s="260" t="s">
        <v>9561</v>
      </c>
      <c r="Q610" s="257" t="s">
        <v>6535</v>
      </c>
      <c r="R610" s="260" t="s">
        <v>358</v>
      </c>
      <c r="S610" s="275" t="s">
        <v>8220</v>
      </c>
      <c r="T610" s="260" t="s">
        <v>6668</v>
      </c>
      <c r="U610" s="276"/>
      <c r="V610" s="276" t="str">
        <f t="shared" si="4"/>
        <v>#REF!</v>
      </c>
      <c r="W610" s="277"/>
      <c r="X610" s="276"/>
      <c r="Y610" s="276"/>
      <c r="Z610" s="276"/>
      <c r="AA610" s="276"/>
      <c r="AB610" s="276"/>
      <c r="AC610" s="276"/>
      <c r="AD610" s="278" t="str">
        <f t="shared" si="80"/>
        <v>#REF!</v>
      </c>
      <c r="AE610" s="282"/>
      <c r="AF610" s="282"/>
      <c r="AG610" s="282"/>
    </row>
    <row r="611" ht="15.0" customHeight="1">
      <c r="A611" s="257">
        <v>386.0</v>
      </c>
      <c r="B611" s="258" t="s">
        <v>9562</v>
      </c>
      <c r="C611" s="259" t="s">
        <v>2627</v>
      </c>
      <c r="D611" s="260" t="s">
        <v>6495</v>
      </c>
      <c r="E611" s="260" t="s">
        <v>6862</v>
      </c>
      <c r="F611" s="260" t="s">
        <v>6992</v>
      </c>
      <c r="G611" s="260" t="s">
        <v>9563</v>
      </c>
      <c r="H611" s="260" t="s">
        <v>1605</v>
      </c>
      <c r="I611" s="257" t="s">
        <v>6502</v>
      </c>
      <c r="J611" s="260">
        <v>16.0</v>
      </c>
      <c r="K611" s="260">
        <v>16.0</v>
      </c>
      <c r="L611" s="283">
        <f t="shared" si="1"/>
        <v>0</v>
      </c>
      <c r="M611" s="270">
        <v>512.0</v>
      </c>
      <c r="N611" s="270">
        <v>536.0</v>
      </c>
      <c r="O611" s="272" t="str">
        <f t="shared" si="3"/>
        <v>#REF!</v>
      </c>
      <c r="P611" s="260" t="s">
        <v>9564</v>
      </c>
      <c r="Q611" s="257" t="s">
        <v>6535</v>
      </c>
      <c r="R611" s="260" t="s">
        <v>358</v>
      </c>
      <c r="S611" s="275" t="s">
        <v>8888</v>
      </c>
      <c r="T611" s="260" t="s">
        <v>6769</v>
      </c>
      <c r="U611" s="276"/>
      <c r="V611" s="276" t="str">
        <f t="shared" si="4"/>
        <v>#REF!</v>
      </c>
      <c r="W611" s="277"/>
      <c r="X611" s="276"/>
      <c r="Y611" s="276"/>
      <c r="Z611" s="276"/>
      <c r="AA611" s="276"/>
      <c r="AB611" s="276"/>
      <c r="AC611" s="276"/>
      <c r="AD611" s="278" t="str">
        <f t="shared" si="80"/>
        <v>#REF!</v>
      </c>
      <c r="AE611" s="282"/>
      <c r="AF611" s="282"/>
      <c r="AG611" s="282"/>
    </row>
    <row r="612" ht="15.0" customHeight="1">
      <c r="A612" s="257">
        <v>462.0</v>
      </c>
      <c r="B612" s="286" t="s">
        <v>9565</v>
      </c>
      <c r="C612" s="259" t="s">
        <v>9566</v>
      </c>
      <c r="D612" s="260" t="s">
        <v>6614</v>
      </c>
      <c r="E612" s="260" t="s">
        <v>6614</v>
      </c>
      <c r="F612" s="260" t="s">
        <v>6709</v>
      </c>
      <c r="G612" s="311" t="s">
        <v>9567</v>
      </c>
      <c r="H612" s="260" t="s">
        <v>1605</v>
      </c>
      <c r="I612" s="260" t="s">
        <v>6502</v>
      </c>
      <c r="J612" s="260">
        <v>16.0</v>
      </c>
      <c r="K612" s="260">
        <v>12.0</v>
      </c>
      <c r="L612" s="330">
        <f t="shared" si="1"/>
        <v>4</v>
      </c>
      <c r="M612" s="270">
        <v>512.0</v>
      </c>
      <c r="N612" s="287">
        <f>IFERROR(__xludf.DUMMYFUNCTION("vlookup(B612,IMPORTRANGE(""https://docs.google.com/spreadsheets/d/1bZVByh9r_TcDUVJKUPs-pmPVUS3tjRZJULNBLGlUjAE/edit#gid=320297363"",""DATA HC OLT!A2:c300""),2,0)"),504.0)</f>
        <v>504</v>
      </c>
      <c r="O612" s="272" t="str">
        <f t="shared" si="3"/>
        <v>#REF!</v>
      </c>
      <c r="P612" s="260" t="s">
        <v>9568</v>
      </c>
      <c r="Q612" s="257" t="s">
        <v>6535</v>
      </c>
      <c r="R612" s="260" t="s">
        <v>2343</v>
      </c>
      <c r="S612" s="316" t="s">
        <v>8286</v>
      </c>
      <c r="T612" s="311" t="s">
        <v>7032</v>
      </c>
      <c r="U612" s="260" t="s">
        <v>6236</v>
      </c>
      <c r="V612" s="276" t="str">
        <f t="shared" si="4"/>
        <v>#REF!</v>
      </c>
      <c r="W612" s="277"/>
      <c r="X612" s="260"/>
      <c r="Y612" s="260"/>
      <c r="Z612" s="260"/>
      <c r="AA612" s="260"/>
      <c r="AB612" s="276"/>
      <c r="AC612" s="260"/>
      <c r="AD612" s="278" t="str">
        <f t="shared" si="80"/>
        <v>#REF!</v>
      </c>
      <c r="AE612" s="282"/>
      <c r="AF612" s="282"/>
      <c r="AG612" s="282"/>
    </row>
    <row r="613" ht="15.0" customHeight="1">
      <c r="A613" s="257">
        <v>467.0</v>
      </c>
      <c r="B613" s="258" t="s">
        <v>9569</v>
      </c>
      <c r="C613" s="259" t="s">
        <v>3871</v>
      </c>
      <c r="D613" s="260" t="s">
        <v>6895</v>
      </c>
      <c r="E613" s="260" t="s">
        <v>6895</v>
      </c>
      <c r="F613" s="260" t="s">
        <v>6992</v>
      </c>
      <c r="G613" s="311" t="s">
        <v>9570</v>
      </c>
      <c r="H613" s="260" t="s">
        <v>1605</v>
      </c>
      <c r="I613" s="260" t="s">
        <v>6502</v>
      </c>
      <c r="J613" s="260">
        <v>16.0</v>
      </c>
      <c r="K613" s="260">
        <v>0.0</v>
      </c>
      <c r="L613" s="320">
        <f t="shared" si="1"/>
        <v>16</v>
      </c>
      <c r="M613" s="270">
        <v>512.0</v>
      </c>
      <c r="N613" s="270" t="str">
        <f>IFERROR(__xludf.DUMMYFUNCTION("IMPORTRANGE(""https://docs.google.com/spreadsheets/d/1Y5wVcQmoZrb4xD0Mx4i378E6T98EGxF9rgzWmzz2IKU/edit?usp=sharing"",""PIVOT HP HC!$B27:C27"")"),"#REF!")</f>
        <v>#REF!</v>
      </c>
      <c r="O613" s="272" t="str">
        <f t="shared" si="3"/>
        <v>#REF!</v>
      </c>
      <c r="P613" s="260" t="s">
        <v>9571</v>
      </c>
      <c r="Q613" s="257" t="s">
        <v>6535</v>
      </c>
      <c r="R613" s="260" t="s">
        <v>358</v>
      </c>
      <c r="S613" s="275" t="s">
        <v>6918</v>
      </c>
      <c r="T613" s="260" t="s">
        <v>6651</v>
      </c>
      <c r="U613" s="276"/>
      <c r="V613" s="276" t="str">
        <f t="shared" si="4"/>
        <v>#REF!</v>
      </c>
      <c r="W613" s="277"/>
      <c r="X613" s="276"/>
      <c r="Y613" s="276"/>
      <c r="Z613" s="276"/>
      <c r="AA613" s="276"/>
      <c r="AB613" s="276"/>
      <c r="AC613" s="276"/>
      <c r="AD613" s="278" t="str">
        <f t="shared" si="80"/>
        <v>#REF!</v>
      </c>
      <c r="AE613" s="278"/>
      <c r="AF613" s="278"/>
      <c r="AG613" s="278"/>
    </row>
    <row r="614" ht="15.0" customHeight="1">
      <c r="A614" s="257">
        <v>740.0</v>
      </c>
      <c r="B614" s="286" t="s">
        <v>9572</v>
      </c>
      <c r="C614" s="259" t="s">
        <v>9573</v>
      </c>
      <c r="D614" s="260" t="s">
        <v>6614</v>
      </c>
      <c r="E614" s="260" t="s">
        <v>7100</v>
      </c>
      <c r="F614" s="260" t="s">
        <v>7668</v>
      </c>
      <c r="G614" s="260" t="s">
        <v>9574</v>
      </c>
      <c r="H614" s="260" t="s">
        <v>1605</v>
      </c>
      <c r="I614" s="260" t="s">
        <v>6502</v>
      </c>
      <c r="J614" s="260">
        <v>16.0</v>
      </c>
      <c r="K614" s="260">
        <v>12.0</v>
      </c>
      <c r="L614" s="330">
        <f t="shared" si="1"/>
        <v>4</v>
      </c>
      <c r="M614" s="270">
        <v>512.0</v>
      </c>
      <c r="N614" s="287">
        <f>IFERROR(__xludf.DUMMYFUNCTION("vlookup(B614,IMPORTRANGE(""https://docs.google.com/spreadsheets/d/1bZVByh9r_TcDUVJKUPs-pmPVUS3tjRZJULNBLGlUjAE/edit#gid=320297363"",""DATA HC OLT!A2:c300""),2,0)"),504.0)</f>
        <v>504</v>
      </c>
      <c r="O614" s="272" t="str">
        <f t="shared" si="3"/>
        <v>#REF!</v>
      </c>
      <c r="P614" s="260" t="s">
        <v>9575</v>
      </c>
      <c r="Q614" s="257" t="s">
        <v>6578</v>
      </c>
      <c r="R614" s="260" t="s">
        <v>358</v>
      </c>
      <c r="S614" s="275" t="s">
        <v>9576</v>
      </c>
      <c r="T614" s="260" t="s">
        <v>6734</v>
      </c>
      <c r="U614" s="260" t="s">
        <v>6236</v>
      </c>
      <c r="V614" s="276" t="str">
        <f t="shared" si="4"/>
        <v>#REF!</v>
      </c>
      <c r="W614" s="277"/>
      <c r="X614" s="260"/>
      <c r="Y614" s="260"/>
      <c r="Z614" s="260"/>
      <c r="AA614" s="260"/>
      <c r="AB614" s="276"/>
      <c r="AC614" s="260"/>
      <c r="AD614" s="278" t="str">
        <f t="shared" si="80"/>
        <v>#REF!</v>
      </c>
      <c r="AE614" s="278"/>
      <c r="AF614" s="278"/>
      <c r="AG614" s="278"/>
    </row>
    <row r="615" ht="15.0" customHeight="1">
      <c r="A615" s="257">
        <v>287.0</v>
      </c>
      <c r="B615" s="258" t="s">
        <v>9577</v>
      </c>
      <c r="C615" s="259" t="s">
        <v>3148</v>
      </c>
      <c r="D615" s="257" t="s">
        <v>6569</v>
      </c>
      <c r="E615" s="260" t="s">
        <v>6704</v>
      </c>
      <c r="F615" s="257" t="s">
        <v>6497</v>
      </c>
      <c r="G615" s="260" t="s">
        <v>9578</v>
      </c>
      <c r="H615" s="260" t="s">
        <v>6644</v>
      </c>
      <c r="I615" s="260" t="s">
        <v>6502</v>
      </c>
      <c r="J615" s="260">
        <v>8.0</v>
      </c>
      <c r="K615" s="276"/>
      <c r="L615" s="314">
        <f t="shared" si="1"/>
        <v>8</v>
      </c>
      <c r="M615" s="270">
        <v>256.0</v>
      </c>
      <c r="N615" s="272">
        <v>40.0</v>
      </c>
      <c r="O615" s="272" t="str">
        <f t="shared" si="3"/>
        <v>#REF!</v>
      </c>
      <c r="P615" s="260" t="s">
        <v>9579</v>
      </c>
      <c r="Q615" s="257" t="s">
        <v>6535</v>
      </c>
      <c r="R615" s="260" t="s">
        <v>358</v>
      </c>
      <c r="S615" s="275" t="s">
        <v>6706</v>
      </c>
      <c r="T615" s="260" t="s">
        <v>7044</v>
      </c>
      <c r="U615" s="276"/>
      <c r="V615" s="276" t="str">
        <f t="shared" si="4"/>
        <v>#REF!</v>
      </c>
      <c r="W615" s="277"/>
      <c r="X615" s="276"/>
      <c r="Y615" s="276"/>
      <c r="Z615" s="276"/>
      <c r="AA615" s="276"/>
      <c r="AB615" s="276"/>
      <c r="AC615" s="276"/>
      <c r="AD615" s="278" t="str">
        <f t="shared" si="80"/>
        <v>#REF!</v>
      </c>
      <c r="AE615" s="282"/>
      <c r="AF615" s="282"/>
      <c r="AG615" s="282"/>
    </row>
    <row r="616" ht="15.0" customHeight="1">
      <c r="A616" s="257">
        <v>329.0</v>
      </c>
      <c r="B616" s="258" t="s">
        <v>9580</v>
      </c>
      <c r="C616" s="259" t="s">
        <v>2732</v>
      </c>
      <c r="D616" s="260" t="s">
        <v>6495</v>
      </c>
      <c r="E616" s="260" t="s">
        <v>6742</v>
      </c>
      <c r="F616" s="260" t="s">
        <v>6992</v>
      </c>
      <c r="G616" s="260" t="s">
        <v>9581</v>
      </c>
      <c r="H616" s="260" t="s">
        <v>1605</v>
      </c>
      <c r="I616" s="257" t="s">
        <v>6502</v>
      </c>
      <c r="J616" s="260">
        <v>16.0</v>
      </c>
      <c r="K616" s="260">
        <v>14.0</v>
      </c>
      <c r="L616" s="289">
        <f t="shared" si="1"/>
        <v>2</v>
      </c>
      <c r="M616" s="270">
        <v>512.0</v>
      </c>
      <c r="N616" s="270">
        <v>512.0</v>
      </c>
      <c r="O616" s="272" t="str">
        <f t="shared" si="3"/>
        <v>#REF!</v>
      </c>
      <c r="P616" s="260" t="s">
        <v>9582</v>
      </c>
      <c r="Q616" s="257" t="s">
        <v>6535</v>
      </c>
      <c r="R616" s="260" t="s">
        <v>358</v>
      </c>
      <c r="S616" s="275" t="s">
        <v>8823</v>
      </c>
      <c r="T616" s="260" t="s">
        <v>6779</v>
      </c>
      <c r="U616" s="276"/>
      <c r="V616" s="276" t="str">
        <f t="shared" si="4"/>
        <v>#REF!</v>
      </c>
      <c r="W616" s="277"/>
      <c r="X616" s="276"/>
      <c r="Y616" s="276"/>
      <c r="Z616" s="276"/>
      <c r="AA616" s="276"/>
      <c r="AB616" s="276"/>
      <c r="AC616" s="276"/>
      <c r="AD616" s="278" t="str">
        <f t="shared" si="80"/>
        <v>#REF!</v>
      </c>
      <c r="AE616" s="282"/>
      <c r="AF616" s="282"/>
      <c r="AG616" s="282"/>
    </row>
    <row r="617" ht="15.0" customHeight="1">
      <c r="A617" s="257">
        <v>359.0</v>
      </c>
      <c r="B617" s="286" t="s">
        <v>9583</v>
      </c>
      <c r="C617" s="295" t="s">
        <v>4111</v>
      </c>
      <c r="D617" s="260" t="s">
        <v>6614</v>
      </c>
      <c r="E617" s="260" t="s">
        <v>6614</v>
      </c>
      <c r="F617" s="257" t="s">
        <v>6497</v>
      </c>
      <c r="G617" s="311" t="s">
        <v>9584</v>
      </c>
      <c r="H617" s="257" t="s">
        <v>1605</v>
      </c>
      <c r="I617" s="260" t="s">
        <v>6502</v>
      </c>
      <c r="J617" s="260">
        <v>16.0</v>
      </c>
      <c r="K617" s="260">
        <v>15.0</v>
      </c>
      <c r="L617" s="288">
        <f t="shared" si="1"/>
        <v>1</v>
      </c>
      <c r="M617" s="270">
        <v>512.0</v>
      </c>
      <c r="N617" s="287">
        <f>IFERROR(__xludf.DUMMYFUNCTION("vlookup(B617,IMPORTRANGE(""https://docs.google.com/spreadsheets/d/1bZVByh9r_TcDUVJKUPs-pmPVUS3tjRZJULNBLGlUjAE/edit#gid=320297363"",""DATA HC OLT!A2:c300""),2,0)"),512.0)</f>
        <v>512</v>
      </c>
      <c r="O617" s="272" t="str">
        <f t="shared" si="3"/>
        <v>#REF!</v>
      </c>
      <c r="P617" s="260" t="s">
        <v>9585</v>
      </c>
      <c r="Q617" s="257" t="s">
        <v>6535</v>
      </c>
      <c r="R617" s="260" t="s">
        <v>2343</v>
      </c>
      <c r="S617" s="316" t="s">
        <v>8193</v>
      </c>
      <c r="T617" s="311" t="s">
        <v>7044</v>
      </c>
      <c r="U617" s="260" t="s">
        <v>6236</v>
      </c>
      <c r="V617" s="276" t="str">
        <f t="shared" si="4"/>
        <v>#REF!</v>
      </c>
      <c r="W617" s="277"/>
      <c r="X617" s="260"/>
      <c r="Y617" s="260"/>
      <c r="Z617" s="260"/>
      <c r="AA617" s="260"/>
      <c r="AB617" s="276"/>
      <c r="AC617" s="260"/>
      <c r="AD617" s="278" t="str">
        <f t="shared" si="80"/>
        <v>#REF!</v>
      </c>
      <c r="AE617" s="282"/>
      <c r="AF617" s="282"/>
      <c r="AG617" s="282"/>
    </row>
    <row r="618" ht="15.0" customHeight="1">
      <c r="A618" s="257">
        <v>431.0</v>
      </c>
      <c r="B618" s="310" t="s">
        <v>9586</v>
      </c>
      <c r="C618" s="317" t="s">
        <v>1827</v>
      </c>
      <c r="D618" s="260" t="s">
        <v>6495</v>
      </c>
      <c r="E618" s="260" t="s">
        <v>6495</v>
      </c>
      <c r="F618" s="260" t="s">
        <v>6497</v>
      </c>
      <c r="G618" s="260" t="s">
        <v>9587</v>
      </c>
      <c r="H618" s="260" t="s">
        <v>7122</v>
      </c>
      <c r="I618" s="260" t="s">
        <v>6605</v>
      </c>
      <c r="J618" s="260">
        <v>8.0</v>
      </c>
      <c r="K618" s="260">
        <v>8.0</v>
      </c>
      <c r="L618" s="283">
        <f t="shared" si="1"/>
        <v>0</v>
      </c>
      <c r="M618" s="270">
        <v>256.0</v>
      </c>
      <c r="N618" s="270">
        <v>472.0</v>
      </c>
      <c r="O618" s="272" t="str">
        <f t="shared" si="3"/>
        <v>#REF!</v>
      </c>
      <c r="P618" s="260" t="s">
        <v>9588</v>
      </c>
      <c r="Q618" s="257" t="s">
        <v>6535</v>
      </c>
      <c r="R618" s="260" t="s">
        <v>2343</v>
      </c>
      <c r="S618" s="275" t="s">
        <v>7098</v>
      </c>
      <c r="T618" s="260" t="s">
        <v>7004</v>
      </c>
      <c r="U618" s="276"/>
      <c r="V618" s="276" t="str">
        <f t="shared" si="4"/>
        <v>#REF!</v>
      </c>
      <c r="W618" s="277"/>
      <c r="X618" s="276"/>
      <c r="Y618" s="276"/>
      <c r="Z618" s="276"/>
      <c r="AA618" s="276"/>
      <c r="AB618" s="276"/>
      <c r="AC618" s="276"/>
      <c r="AD618" s="278" t="str">
        <f t="shared" si="80"/>
        <v>#REF!</v>
      </c>
      <c r="AE618" s="282"/>
      <c r="AF618" s="282"/>
      <c r="AG618" s="282"/>
    </row>
    <row r="619" ht="15.0" customHeight="1">
      <c r="A619" s="257">
        <v>719.0</v>
      </c>
      <c r="B619" s="310" t="s">
        <v>9589</v>
      </c>
      <c r="C619" s="259" t="s">
        <v>1846</v>
      </c>
      <c r="D619" s="260" t="s">
        <v>6569</v>
      </c>
      <c r="E619" s="260" t="s">
        <v>6602</v>
      </c>
      <c r="F619" s="260" t="s">
        <v>7668</v>
      </c>
      <c r="G619" s="260" t="s">
        <v>2803</v>
      </c>
      <c r="H619" s="260" t="s">
        <v>1605</v>
      </c>
      <c r="I619" s="260" t="s">
        <v>6605</v>
      </c>
      <c r="J619" s="260">
        <v>16.0</v>
      </c>
      <c r="K619" s="260">
        <v>13.0</v>
      </c>
      <c r="L619" s="299">
        <f t="shared" si="1"/>
        <v>3</v>
      </c>
      <c r="M619" s="270">
        <v>512.0</v>
      </c>
      <c r="N619" s="270">
        <v>512.0</v>
      </c>
      <c r="O619" s="272" t="str">
        <f t="shared" si="3"/>
        <v>#REF!</v>
      </c>
      <c r="P619" s="311" t="s">
        <v>9590</v>
      </c>
      <c r="Q619" s="257" t="s">
        <v>6535</v>
      </c>
      <c r="R619" s="260" t="s">
        <v>358</v>
      </c>
      <c r="S619" s="275" t="s">
        <v>8015</v>
      </c>
      <c r="T619" s="260" t="s">
        <v>7062</v>
      </c>
      <c r="U619" s="276"/>
      <c r="V619" s="276" t="str">
        <f t="shared" si="4"/>
        <v>#REF!</v>
      </c>
      <c r="W619" s="277"/>
      <c r="X619" s="276"/>
      <c r="Y619" s="276"/>
      <c r="Z619" s="276"/>
      <c r="AA619" s="276"/>
      <c r="AB619" s="276"/>
      <c r="AC619" s="276"/>
      <c r="AD619" s="278" t="str">
        <f t="shared" si="80"/>
        <v>#REF!</v>
      </c>
      <c r="AE619" s="282"/>
      <c r="AF619" s="282"/>
      <c r="AG619" s="282"/>
    </row>
    <row r="620" ht="15.0" customHeight="1">
      <c r="A620" s="257">
        <v>756.0</v>
      </c>
      <c r="B620" s="258" t="s">
        <v>9591</v>
      </c>
      <c r="C620" s="259" t="s">
        <v>9592</v>
      </c>
      <c r="D620" s="260" t="s">
        <v>6569</v>
      </c>
      <c r="E620" s="260" t="s">
        <v>6602</v>
      </c>
      <c r="F620" s="260" t="s">
        <v>7668</v>
      </c>
      <c r="G620" s="260" t="s">
        <v>9593</v>
      </c>
      <c r="H620" s="260" t="s">
        <v>1605</v>
      </c>
      <c r="I620" s="260" t="s">
        <v>6605</v>
      </c>
      <c r="J620" s="260">
        <v>16.0</v>
      </c>
      <c r="K620" s="260">
        <v>12.0</v>
      </c>
      <c r="L620" s="330">
        <f t="shared" si="1"/>
        <v>4</v>
      </c>
      <c r="M620" s="270">
        <v>512.0</v>
      </c>
      <c r="N620" s="270">
        <v>512.0</v>
      </c>
      <c r="O620" s="272" t="str">
        <f t="shared" si="3"/>
        <v>#REF!</v>
      </c>
      <c r="P620" s="260" t="s">
        <v>9594</v>
      </c>
      <c r="Q620" s="257" t="s">
        <v>6535</v>
      </c>
      <c r="R620" s="260" t="s">
        <v>358</v>
      </c>
      <c r="S620" s="275" t="s">
        <v>7962</v>
      </c>
      <c r="T620" s="260" t="s">
        <v>7062</v>
      </c>
      <c r="U620" s="276"/>
      <c r="V620" s="276" t="str">
        <f t="shared" si="4"/>
        <v>#REF!</v>
      </c>
      <c r="W620" s="277"/>
      <c r="X620" s="276"/>
      <c r="Y620" s="276"/>
      <c r="Z620" s="276"/>
      <c r="AA620" s="276"/>
      <c r="AB620" s="276"/>
      <c r="AC620" s="276"/>
      <c r="AD620" s="278" t="str">
        <f t="shared" si="80"/>
        <v>#REF!</v>
      </c>
      <c r="AE620" s="282"/>
      <c r="AF620" s="282"/>
      <c r="AG620" s="282"/>
    </row>
    <row r="621" ht="15.0" customHeight="1">
      <c r="A621" s="257">
        <v>328.0</v>
      </c>
      <c r="B621" s="258" t="s">
        <v>9595</v>
      </c>
      <c r="C621" s="259" t="s">
        <v>2590</v>
      </c>
      <c r="D621" s="260" t="s">
        <v>6495</v>
      </c>
      <c r="E621" s="260" t="s">
        <v>6742</v>
      </c>
      <c r="F621" s="260" t="s">
        <v>6992</v>
      </c>
      <c r="G621" s="260" t="s">
        <v>9596</v>
      </c>
      <c r="H621" s="260" t="s">
        <v>1605</v>
      </c>
      <c r="I621" s="257" t="s">
        <v>6502</v>
      </c>
      <c r="J621" s="260">
        <v>16.0</v>
      </c>
      <c r="K621" s="260">
        <v>15.0</v>
      </c>
      <c r="L621" s="288">
        <f t="shared" si="1"/>
        <v>1</v>
      </c>
      <c r="M621" s="270">
        <v>512.0</v>
      </c>
      <c r="N621" s="270">
        <v>512.0</v>
      </c>
      <c r="O621" s="272" t="str">
        <f t="shared" si="3"/>
        <v>#REF!</v>
      </c>
      <c r="P621" s="260" t="s">
        <v>9597</v>
      </c>
      <c r="Q621" s="257" t="s">
        <v>6535</v>
      </c>
      <c r="R621" s="260" t="s">
        <v>358</v>
      </c>
      <c r="S621" s="275" t="s">
        <v>8823</v>
      </c>
      <c r="T621" s="260" t="s">
        <v>6675</v>
      </c>
      <c r="U621" s="276"/>
      <c r="V621" s="276" t="str">
        <f t="shared" si="4"/>
        <v>#REF!</v>
      </c>
      <c r="W621" s="277"/>
      <c r="X621" s="276"/>
      <c r="Y621" s="276"/>
      <c r="Z621" s="276"/>
      <c r="AA621" s="276"/>
      <c r="AB621" s="276"/>
      <c r="AC621" s="276"/>
      <c r="AD621" s="278" t="str">
        <f t="shared" si="80"/>
        <v>#REF!</v>
      </c>
      <c r="AE621" s="282"/>
      <c r="AF621" s="282"/>
      <c r="AG621" s="282"/>
    </row>
    <row r="622" ht="15.0" customHeight="1">
      <c r="A622" s="257">
        <v>424.0</v>
      </c>
      <c r="B622" s="258" t="s">
        <v>9598</v>
      </c>
      <c r="C622" s="259" t="s">
        <v>2610</v>
      </c>
      <c r="D622" s="257" t="s">
        <v>6569</v>
      </c>
      <c r="E622" s="260" t="s">
        <v>6602</v>
      </c>
      <c r="F622" s="260" t="s">
        <v>7668</v>
      </c>
      <c r="G622" s="260" t="s">
        <v>9599</v>
      </c>
      <c r="H622" s="260" t="s">
        <v>1605</v>
      </c>
      <c r="I622" s="260" t="s">
        <v>6605</v>
      </c>
      <c r="J622" s="260">
        <v>16.0</v>
      </c>
      <c r="K622" s="260">
        <v>0.0</v>
      </c>
      <c r="L622" s="320">
        <f t="shared" si="1"/>
        <v>16</v>
      </c>
      <c r="M622" s="270">
        <v>512.0</v>
      </c>
      <c r="N622" s="272">
        <v>512.0</v>
      </c>
      <c r="O622" s="272" t="str">
        <f t="shared" si="3"/>
        <v>#REF!</v>
      </c>
      <c r="P622" s="260" t="s">
        <v>9600</v>
      </c>
      <c r="Q622" s="257" t="s">
        <v>6535</v>
      </c>
      <c r="R622" s="260" t="s">
        <v>440</v>
      </c>
      <c r="S622" s="275" t="s">
        <v>7674</v>
      </c>
      <c r="T622" s="260" t="s">
        <v>6682</v>
      </c>
      <c r="U622" s="276"/>
      <c r="V622" s="276" t="str">
        <f t="shared" si="4"/>
        <v>#REF!</v>
      </c>
      <c r="W622" s="277"/>
      <c r="X622" s="276"/>
      <c r="Y622" s="276"/>
      <c r="Z622" s="276"/>
      <c r="AA622" s="276"/>
      <c r="AB622" s="276"/>
      <c r="AC622" s="276"/>
      <c r="AD622" s="278" t="str">
        <f t="shared" si="80"/>
        <v>#REF!</v>
      </c>
      <c r="AE622" s="282"/>
      <c r="AF622" s="282"/>
      <c r="AG622" s="282"/>
    </row>
    <row r="623" ht="15.0" customHeight="1">
      <c r="A623" s="257">
        <v>515.0</v>
      </c>
      <c r="B623" s="310" t="s">
        <v>9601</v>
      </c>
      <c r="C623" s="317" t="s">
        <v>3925</v>
      </c>
      <c r="D623" s="260" t="s">
        <v>6495</v>
      </c>
      <c r="E623" s="260" t="s">
        <v>6862</v>
      </c>
      <c r="F623" s="260" t="s">
        <v>6992</v>
      </c>
      <c r="G623" s="260" t="s">
        <v>5672</v>
      </c>
      <c r="H623" s="260" t="s">
        <v>1605</v>
      </c>
      <c r="I623" s="257" t="s">
        <v>6502</v>
      </c>
      <c r="J623" s="260">
        <v>16.0</v>
      </c>
      <c r="K623" s="260">
        <v>15.0</v>
      </c>
      <c r="L623" s="288">
        <f t="shared" si="1"/>
        <v>1</v>
      </c>
      <c r="M623" s="270">
        <v>512.0</v>
      </c>
      <c r="N623" s="270">
        <v>512.0</v>
      </c>
      <c r="O623" s="272" t="str">
        <f t="shared" si="3"/>
        <v>#REF!</v>
      </c>
      <c r="P623" s="260" t="s">
        <v>9602</v>
      </c>
      <c r="Q623" s="257" t="s">
        <v>6535</v>
      </c>
      <c r="R623" s="260" t="s">
        <v>358</v>
      </c>
      <c r="S623" s="275" t="s">
        <v>8888</v>
      </c>
      <c r="T623" s="260" t="s">
        <v>6779</v>
      </c>
      <c r="U623" s="276"/>
      <c r="V623" s="276" t="str">
        <f t="shared" si="4"/>
        <v>#REF!</v>
      </c>
      <c r="W623" s="277"/>
      <c r="X623" s="276"/>
      <c r="Y623" s="276"/>
      <c r="Z623" s="276"/>
      <c r="AA623" s="276"/>
      <c r="AB623" s="276"/>
      <c r="AC623" s="276"/>
      <c r="AD623" s="278" t="str">
        <f t="shared" si="80"/>
        <v>#REF!</v>
      </c>
      <c r="AE623" s="282"/>
      <c r="AF623" s="282"/>
      <c r="AG623" s="282"/>
    </row>
    <row r="624" ht="15.0" customHeight="1">
      <c r="A624" s="257">
        <v>335.0</v>
      </c>
      <c r="B624" s="286" t="s">
        <v>9603</v>
      </c>
      <c r="C624" s="259" t="s">
        <v>9604</v>
      </c>
      <c r="D624" s="260" t="s">
        <v>6614</v>
      </c>
      <c r="E624" s="260" t="s">
        <v>253</v>
      </c>
      <c r="F624" s="260" t="s">
        <v>6992</v>
      </c>
      <c r="G624" s="260" t="s">
        <v>9605</v>
      </c>
      <c r="H624" s="260" t="s">
        <v>1605</v>
      </c>
      <c r="I624" s="260" t="s">
        <v>6502</v>
      </c>
      <c r="J624" s="260">
        <v>16.0</v>
      </c>
      <c r="K624" s="276"/>
      <c r="L624" s="320">
        <f t="shared" si="1"/>
        <v>16</v>
      </c>
      <c r="M624" s="270">
        <v>512.0</v>
      </c>
      <c r="N624" s="287">
        <f>IFERROR(__xludf.DUMMYFUNCTION("vlookup(B624,IMPORTRANGE(""https://docs.google.com/spreadsheets/d/1bZVByh9r_TcDUVJKUPs-pmPVUS3tjRZJULNBLGlUjAE/edit#gid=320297363"",""DATA HC OLT!A2:c300""),2,0)"),512.0)</f>
        <v>512</v>
      </c>
      <c r="O624" s="272" t="str">
        <f t="shared" si="3"/>
        <v>#REF!</v>
      </c>
      <c r="P624" s="260" t="s">
        <v>9606</v>
      </c>
      <c r="Q624" s="257" t="s">
        <v>6535</v>
      </c>
      <c r="R624" s="260" t="s">
        <v>358</v>
      </c>
      <c r="S624" s="275" t="s">
        <v>7150</v>
      </c>
      <c r="T624" s="260" t="s">
        <v>6651</v>
      </c>
      <c r="U624" s="260" t="s">
        <v>6236</v>
      </c>
      <c r="V624" s="276" t="str">
        <f t="shared" si="4"/>
        <v>#REF!</v>
      </c>
      <c r="W624" s="277"/>
      <c r="X624" s="260"/>
      <c r="Y624" s="260"/>
      <c r="Z624" s="260"/>
      <c r="AA624" s="260"/>
      <c r="AB624" s="276"/>
      <c r="AC624" s="260"/>
      <c r="AD624" s="278" t="str">
        <f t="shared" si="80"/>
        <v>#REF!</v>
      </c>
      <c r="AE624" s="282"/>
      <c r="AF624" s="282"/>
      <c r="AG624" s="282"/>
    </row>
    <row r="625" ht="15.0" customHeight="1">
      <c r="A625" s="257">
        <v>505.0</v>
      </c>
      <c r="B625" s="258" t="s">
        <v>9607</v>
      </c>
      <c r="C625" s="259" t="s">
        <v>3984</v>
      </c>
      <c r="D625" s="260" t="s">
        <v>6569</v>
      </c>
      <c r="E625" s="260" t="s">
        <v>6704</v>
      </c>
      <c r="F625" s="260" t="s">
        <v>6992</v>
      </c>
      <c r="G625" s="260" t="s">
        <v>9608</v>
      </c>
      <c r="H625" s="260" t="s">
        <v>1605</v>
      </c>
      <c r="I625" s="260" t="s">
        <v>6605</v>
      </c>
      <c r="J625" s="260">
        <v>16.0</v>
      </c>
      <c r="K625" s="260">
        <v>12.0</v>
      </c>
      <c r="L625" s="330">
        <f t="shared" si="1"/>
        <v>4</v>
      </c>
      <c r="M625" s="270">
        <v>512.0</v>
      </c>
      <c r="N625" s="272">
        <v>512.0</v>
      </c>
      <c r="O625" s="272" t="str">
        <f t="shared" si="3"/>
        <v>#REF!</v>
      </c>
      <c r="P625" s="260" t="s">
        <v>9609</v>
      </c>
      <c r="Q625" s="257" t="s">
        <v>6535</v>
      </c>
      <c r="R625" s="260" t="s">
        <v>358</v>
      </c>
      <c r="S625" s="275" t="s">
        <v>8073</v>
      </c>
      <c r="T625" s="260" t="s">
        <v>7180</v>
      </c>
      <c r="U625" s="276"/>
      <c r="V625" s="276" t="str">
        <f t="shared" si="4"/>
        <v>#REF!</v>
      </c>
      <c r="W625" s="277"/>
      <c r="X625" s="276"/>
      <c r="Y625" s="276"/>
      <c r="Z625" s="276"/>
      <c r="AA625" s="276"/>
      <c r="AB625" s="276"/>
      <c r="AC625" s="276"/>
      <c r="AD625" s="278" t="str">
        <f t="shared" si="80"/>
        <v>#REF!</v>
      </c>
      <c r="AE625" s="278"/>
      <c r="AF625" s="278"/>
      <c r="AG625" s="278"/>
    </row>
    <row r="626" ht="15.0" customHeight="1">
      <c r="A626" s="257">
        <v>379.0</v>
      </c>
      <c r="B626" s="258" t="s">
        <v>9610</v>
      </c>
      <c r="C626" s="259" t="s">
        <v>9611</v>
      </c>
      <c r="D626" s="260" t="s">
        <v>6495</v>
      </c>
      <c r="E626" s="260" t="s">
        <v>6862</v>
      </c>
      <c r="F626" s="260" t="s">
        <v>6992</v>
      </c>
      <c r="G626" s="260" t="s">
        <v>9612</v>
      </c>
      <c r="H626" s="260" t="s">
        <v>1605</v>
      </c>
      <c r="I626" s="257" t="s">
        <v>6502</v>
      </c>
      <c r="J626" s="260">
        <v>16.0</v>
      </c>
      <c r="K626" s="260">
        <v>7.0</v>
      </c>
      <c r="L626" s="296">
        <f t="shared" si="1"/>
        <v>9</v>
      </c>
      <c r="M626" s="270">
        <v>512.0</v>
      </c>
      <c r="N626" s="270">
        <v>208.0</v>
      </c>
      <c r="O626" s="272" t="str">
        <f t="shared" si="3"/>
        <v>#REF!</v>
      </c>
      <c r="P626" s="260" t="s">
        <v>9613</v>
      </c>
      <c r="Q626" s="257" t="s">
        <v>6535</v>
      </c>
      <c r="R626" s="260" t="s">
        <v>358</v>
      </c>
      <c r="S626" s="275" t="s">
        <v>9054</v>
      </c>
      <c r="T626" s="260" t="s">
        <v>6668</v>
      </c>
      <c r="U626" s="276"/>
      <c r="V626" s="276" t="str">
        <f t="shared" si="4"/>
        <v>#REF!</v>
      </c>
      <c r="W626" s="277"/>
      <c r="X626" s="276"/>
      <c r="Y626" s="276"/>
      <c r="Z626" s="276"/>
      <c r="AA626" s="276"/>
      <c r="AB626" s="276"/>
      <c r="AC626" s="276"/>
      <c r="AD626" s="278" t="str">
        <f t="shared" si="80"/>
        <v>#REF!</v>
      </c>
      <c r="AE626" s="278"/>
      <c r="AF626" s="278"/>
      <c r="AG626" s="278"/>
    </row>
    <row r="627" ht="15.0" customHeight="1">
      <c r="A627" s="257">
        <v>466.0</v>
      </c>
      <c r="B627" s="286" t="s">
        <v>9614</v>
      </c>
      <c r="C627" s="317" t="s">
        <v>4059</v>
      </c>
      <c r="D627" s="260" t="s">
        <v>6895</v>
      </c>
      <c r="E627" s="260" t="s">
        <v>6896</v>
      </c>
      <c r="F627" s="260" t="s">
        <v>6992</v>
      </c>
      <c r="G627" s="311" t="s">
        <v>6077</v>
      </c>
      <c r="H627" s="260" t="s">
        <v>1605</v>
      </c>
      <c r="I627" s="260" t="s">
        <v>6502</v>
      </c>
      <c r="J627" s="260">
        <v>16.0</v>
      </c>
      <c r="K627" s="260">
        <v>0.0</v>
      </c>
      <c r="L627" s="320">
        <f t="shared" si="1"/>
        <v>16</v>
      </c>
      <c r="M627" s="270">
        <v>512.0</v>
      </c>
      <c r="N627" s="270" t="str">
        <f>IFERROR(__xludf.DUMMYFUNCTION("IMPORTRANGE(""https://docs.google.com/spreadsheets/d/1Y5wVcQmoZrb4xD0Mx4i378E6T98EGxF9rgzWmzz2IKU/edit?usp=sharing"",""PIVOT HP HC!$B75:C75"")"),"#REF!")</f>
        <v>#REF!</v>
      </c>
      <c r="O627" s="272" t="str">
        <f t="shared" si="3"/>
        <v>#REF!</v>
      </c>
      <c r="P627" s="260" t="s">
        <v>9615</v>
      </c>
      <c r="Q627" s="257" t="s">
        <v>6535</v>
      </c>
      <c r="R627" s="260" t="s">
        <v>358</v>
      </c>
      <c r="S627" s="275" t="s">
        <v>8623</v>
      </c>
      <c r="T627" s="260" t="s">
        <v>6831</v>
      </c>
      <c r="U627" s="276"/>
      <c r="V627" s="276" t="str">
        <f t="shared" si="4"/>
        <v>#REF!</v>
      </c>
      <c r="W627" s="277"/>
      <c r="X627" s="276"/>
      <c r="Y627" s="276"/>
      <c r="Z627" s="276"/>
      <c r="AA627" s="276"/>
      <c r="AB627" s="276"/>
      <c r="AC627" s="276"/>
      <c r="AD627" s="278" t="str">
        <f t="shared" si="80"/>
        <v>#REF!</v>
      </c>
      <c r="AE627" s="278"/>
      <c r="AF627" s="278"/>
      <c r="AG627" s="278"/>
    </row>
    <row r="628" ht="15.0" customHeight="1">
      <c r="A628" s="257">
        <v>637.0</v>
      </c>
      <c r="B628" s="286" t="s">
        <v>9616</v>
      </c>
      <c r="C628" s="259" t="s">
        <v>9617</v>
      </c>
      <c r="D628" s="260" t="s">
        <v>6614</v>
      </c>
      <c r="E628" s="260" t="s">
        <v>6614</v>
      </c>
      <c r="F628" s="260" t="s">
        <v>7668</v>
      </c>
      <c r="G628" s="260" t="s">
        <v>9618</v>
      </c>
      <c r="H628" s="260" t="s">
        <v>1605</v>
      </c>
      <c r="I628" s="260" t="s">
        <v>6502</v>
      </c>
      <c r="J628" s="260">
        <v>16.0</v>
      </c>
      <c r="K628" s="260">
        <v>11.0</v>
      </c>
      <c r="L628" s="350">
        <f t="shared" si="1"/>
        <v>5</v>
      </c>
      <c r="M628" s="270">
        <v>512.0</v>
      </c>
      <c r="N628" s="287">
        <f>IFERROR(__xludf.DUMMYFUNCTION("vlookup(B628,IMPORTRANGE(""https://docs.google.com/spreadsheets/d/1bZVByh9r_TcDUVJKUPs-pmPVUS3tjRZJULNBLGlUjAE/edit#gid=320297363"",""DATA HC OLT!A2:c300""),2,0)"),512.0)</f>
        <v>512</v>
      </c>
      <c r="O628" s="272" t="str">
        <f t="shared" si="3"/>
        <v>#REF!</v>
      </c>
      <c r="P628" s="260" t="s">
        <v>9619</v>
      </c>
      <c r="Q628" s="257" t="s">
        <v>6535</v>
      </c>
      <c r="R628" s="260" t="s">
        <v>440</v>
      </c>
      <c r="S628" s="275" t="s">
        <v>8253</v>
      </c>
      <c r="T628" s="260" t="s">
        <v>6773</v>
      </c>
      <c r="U628" s="260" t="s">
        <v>6236</v>
      </c>
      <c r="V628" s="276" t="str">
        <f t="shared" si="4"/>
        <v>#REF!</v>
      </c>
      <c r="W628" s="277"/>
      <c r="X628" s="260"/>
      <c r="Y628" s="260"/>
      <c r="Z628" s="260"/>
      <c r="AA628" s="260"/>
      <c r="AB628" s="276"/>
      <c r="AC628" s="260"/>
      <c r="AD628" s="278" t="str">
        <f t="shared" si="80"/>
        <v>#REF!</v>
      </c>
      <c r="AE628" s="278"/>
      <c r="AF628" s="278"/>
      <c r="AG628" s="278"/>
    </row>
    <row r="629" ht="15.0" customHeight="1">
      <c r="A629" s="257">
        <v>664.0</v>
      </c>
      <c r="B629" s="286" t="s">
        <v>9620</v>
      </c>
      <c r="C629" s="259" t="s">
        <v>9621</v>
      </c>
      <c r="D629" s="260" t="s">
        <v>6614</v>
      </c>
      <c r="E629" s="260" t="s">
        <v>6614</v>
      </c>
      <c r="F629" s="260" t="s">
        <v>7668</v>
      </c>
      <c r="G629" s="260" t="s">
        <v>9622</v>
      </c>
      <c r="H629" s="260" t="s">
        <v>1605</v>
      </c>
      <c r="I629" s="260" t="s">
        <v>6502</v>
      </c>
      <c r="J629" s="260">
        <v>16.0</v>
      </c>
      <c r="K629" s="260">
        <v>11.0</v>
      </c>
      <c r="L629" s="350">
        <f t="shared" si="1"/>
        <v>5</v>
      </c>
      <c r="M629" s="270">
        <v>512.0</v>
      </c>
      <c r="N629" s="287">
        <f>IFERROR(__xludf.DUMMYFUNCTION("vlookup(B629,IMPORTRANGE(""https://docs.google.com/spreadsheets/d/1bZVByh9r_TcDUVJKUPs-pmPVUS3tjRZJULNBLGlUjAE/edit#gid=320297363"",""DATA HC OLT!A2:c300""),2,0)"),536.0)</f>
        <v>536</v>
      </c>
      <c r="O629" s="272" t="str">
        <f t="shared" si="3"/>
        <v>#REF!</v>
      </c>
      <c r="P629" s="260" t="s">
        <v>9623</v>
      </c>
      <c r="Q629" s="257" t="s">
        <v>6535</v>
      </c>
      <c r="R629" s="260" t="s">
        <v>440</v>
      </c>
      <c r="S629" s="275" t="s">
        <v>8193</v>
      </c>
      <c r="T629" s="260" t="s">
        <v>8536</v>
      </c>
      <c r="U629" s="260" t="s">
        <v>6236</v>
      </c>
      <c r="V629" s="276" t="str">
        <f t="shared" si="4"/>
        <v>#REF!</v>
      </c>
      <c r="W629" s="277"/>
      <c r="X629" s="260"/>
      <c r="Y629" s="260"/>
      <c r="Z629" s="260"/>
      <c r="AA629" s="260"/>
      <c r="AB629" s="276"/>
      <c r="AC629" s="260"/>
      <c r="AD629" s="278" t="str">
        <f t="shared" si="80"/>
        <v>#REF!</v>
      </c>
      <c r="AE629" s="278"/>
      <c r="AF629" s="278"/>
      <c r="AG629" s="278"/>
    </row>
    <row r="630" ht="15.0" customHeight="1">
      <c r="A630" s="257">
        <v>708.0</v>
      </c>
      <c r="B630" s="286" t="s">
        <v>9624</v>
      </c>
      <c r="C630" s="259" t="s">
        <v>9625</v>
      </c>
      <c r="D630" s="260" t="s">
        <v>6614</v>
      </c>
      <c r="E630" s="260" t="s">
        <v>6614</v>
      </c>
      <c r="F630" s="260" t="s">
        <v>7668</v>
      </c>
      <c r="G630" s="260" t="s">
        <v>9626</v>
      </c>
      <c r="H630" s="260" t="s">
        <v>1605</v>
      </c>
      <c r="I630" s="260" t="s">
        <v>6502</v>
      </c>
      <c r="J630" s="260">
        <v>16.0</v>
      </c>
      <c r="K630" s="260">
        <v>11.0</v>
      </c>
      <c r="L630" s="350">
        <f t="shared" si="1"/>
        <v>5</v>
      </c>
      <c r="M630" s="270">
        <v>512.0</v>
      </c>
      <c r="N630" s="287">
        <f>IFERROR(__xludf.DUMMYFUNCTION("vlookup(B630,IMPORTRANGE(""https://docs.google.com/spreadsheets/d/1bZVByh9r_TcDUVJKUPs-pmPVUS3tjRZJULNBLGlUjAE/edit#gid=320297363"",""DATA HC OLT!A2:c300""),2,0)"),576.0)</f>
        <v>576</v>
      </c>
      <c r="O630" s="272" t="str">
        <f t="shared" si="3"/>
        <v>#REF!</v>
      </c>
      <c r="P630" s="260" t="s">
        <v>9627</v>
      </c>
      <c r="Q630" s="257" t="s">
        <v>6535</v>
      </c>
      <c r="R630" s="260" t="s">
        <v>440</v>
      </c>
      <c r="S630" s="275" t="s">
        <v>8253</v>
      </c>
      <c r="T630" s="260" t="s">
        <v>6885</v>
      </c>
      <c r="U630" s="260" t="s">
        <v>6236</v>
      </c>
      <c r="V630" s="276" t="str">
        <f t="shared" si="4"/>
        <v>#REF!</v>
      </c>
      <c r="W630" s="277"/>
      <c r="X630" s="260"/>
      <c r="Y630" s="260"/>
      <c r="Z630" s="260"/>
      <c r="AA630" s="260"/>
      <c r="AB630" s="276"/>
      <c r="AC630" s="260"/>
      <c r="AD630" s="278" t="str">
        <f t="shared" si="80"/>
        <v>#REF!</v>
      </c>
      <c r="AE630" s="278"/>
      <c r="AF630" s="278"/>
      <c r="AG630" s="278"/>
    </row>
    <row r="631" ht="15.0" customHeight="1">
      <c r="A631" s="257">
        <v>726.0</v>
      </c>
      <c r="B631" s="258" t="s">
        <v>9628</v>
      </c>
      <c r="C631" s="259" t="s">
        <v>9629</v>
      </c>
      <c r="D631" s="260" t="s">
        <v>6569</v>
      </c>
      <c r="E631" s="260" t="s">
        <v>6570</v>
      </c>
      <c r="F631" s="260" t="s">
        <v>7668</v>
      </c>
      <c r="G631" s="260" t="s">
        <v>9630</v>
      </c>
      <c r="H631" s="260" t="s">
        <v>1605</v>
      </c>
      <c r="I631" s="260" t="s">
        <v>6605</v>
      </c>
      <c r="J631" s="260">
        <v>16.0</v>
      </c>
      <c r="K631" s="260">
        <v>8.0</v>
      </c>
      <c r="L631" s="314">
        <f t="shared" si="1"/>
        <v>8</v>
      </c>
      <c r="M631" s="270">
        <v>512.0</v>
      </c>
      <c r="N631" s="270">
        <v>512.0</v>
      </c>
      <c r="O631" s="272" t="str">
        <f t="shared" si="3"/>
        <v>#REF!</v>
      </c>
      <c r="P631" s="260" t="s">
        <v>9631</v>
      </c>
      <c r="Q631" s="257" t="s">
        <v>6535</v>
      </c>
      <c r="R631" s="260" t="s">
        <v>358</v>
      </c>
      <c r="S631" s="275" t="s">
        <v>6884</v>
      </c>
      <c r="T631" s="260" t="s">
        <v>7062</v>
      </c>
      <c r="U631" s="276"/>
      <c r="V631" s="276" t="str">
        <f t="shared" si="4"/>
        <v>#REF!</v>
      </c>
      <c r="W631" s="277"/>
      <c r="X631" s="276"/>
      <c r="Y631" s="276"/>
      <c r="Z631" s="276"/>
      <c r="AA631" s="276"/>
      <c r="AB631" s="276"/>
      <c r="AC631" s="276"/>
      <c r="AD631" s="278" t="str">
        <f t="shared" si="80"/>
        <v>#REF!</v>
      </c>
      <c r="AE631" s="282"/>
      <c r="AF631" s="282"/>
      <c r="AG631" s="282"/>
    </row>
    <row r="632" ht="15.0" customHeight="1">
      <c r="A632" s="257">
        <v>588.0</v>
      </c>
      <c r="B632" s="310" t="s">
        <v>9632</v>
      </c>
      <c r="C632" s="317" t="s">
        <v>3780</v>
      </c>
      <c r="D632" s="260" t="s">
        <v>6495</v>
      </c>
      <c r="E632" s="260" t="s">
        <v>6690</v>
      </c>
      <c r="F632" s="260" t="s">
        <v>6497</v>
      </c>
      <c r="G632" s="260" t="s">
        <v>5576</v>
      </c>
      <c r="H632" s="260" t="s">
        <v>7122</v>
      </c>
      <c r="I632" s="260" t="s">
        <v>6605</v>
      </c>
      <c r="J632" s="260">
        <v>8.0</v>
      </c>
      <c r="K632" s="260">
        <v>6.0</v>
      </c>
      <c r="L632" s="289">
        <f t="shared" si="1"/>
        <v>2</v>
      </c>
      <c r="M632" s="284">
        <v>256.0</v>
      </c>
      <c r="N632" s="270">
        <v>176.0</v>
      </c>
      <c r="O632" s="272" t="str">
        <f t="shared" si="3"/>
        <v>#REF!</v>
      </c>
      <c r="P632" s="260" t="s">
        <v>9633</v>
      </c>
      <c r="Q632" s="257" t="s">
        <v>6535</v>
      </c>
      <c r="R632" s="260" t="s">
        <v>2343</v>
      </c>
      <c r="S632" s="275" t="s">
        <v>8127</v>
      </c>
      <c r="T632" s="260" t="s">
        <v>7044</v>
      </c>
      <c r="U632" s="276"/>
      <c r="V632" s="276" t="str">
        <f t="shared" si="4"/>
        <v>#REF!</v>
      </c>
      <c r="W632" s="277" t="s">
        <v>6611</v>
      </c>
      <c r="X632" s="276"/>
      <c r="Y632" s="285" t="s">
        <v>6683</v>
      </c>
      <c r="Z632" s="276"/>
      <c r="AA632" s="276"/>
      <c r="AB632" s="276" t="s">
        <v>61</v>
      </c>
      <c r="AC632" s="276"/>
      <c r="AD632" s="278" t="str">
        <f t="shared" si="80"/>
        <v>#REF!</v>
      </c>
      <c r="AE632" s="282"/>
      <c r="AF632" s="282"/>
      <c r="AG632" s="282"/>
    </row>
    <row r="633" ht="15.0" customHeight="1">
      <c r="A633" s="257">
        <v>391.0</v>
      </c>
      <c r="B633" s="258" t="s">
        <v>9634</v>
      </c>
      <c r="C633" s="259" t="s">
        <v>2647</v>
      </c>
      <c r="D633" s="260" t="s">
        <v>6495</v>
      </c>
      <c r="E633" s="260" t="s">
        <v>6742</v>
      </c>
      <c r="F633" s="260" t="s">
        <v>6992</v>
      </c>
      <c r="G633" s="260" t="s">
        <v>9635</v>
      </c>
      <c r="H633" s="260" t="s">
        <v>1605</v>
      </c>
      <c r="I633" s="257" t="s">
        <v>6502</v>
      </c>
      <c r="J633" s="260">
        <v>16.0</v>
      </c>
      <c r="K633" s="260">
        <v>13.0</v>
      </c>
      <c r="L633" s="299">
        <f t="shared" si="1"/>
        <v>3</v>
      </c>
      <c r="M633" s="270">
        <v>512.0</v>
      </c>
      <c r="N633" s="270">
        <v>512.0</v>
      </c>
      <c r="O633" s="272" t="str">
        <f t="shared" si="3"/>
        <v>#REF!</v>
      </c>
      <c r="P633" s="260" t="s">
        <v>9636</v>
      </c>
      <c r="Q633" s="257" t="s">
        <v>6535</v>
      </c>
      <c r="R633" s="260" t="s">
        <v>358</v>
      </c>
      <c r="S633" s="275" t="s">
        <v>8823</v>
      </c>
      <c r="T633" s="260" t="s">
        <v>6769</v>
      </c>
      <c r="U633" s="276"/>
      <c r="V633" s="276" t="str">
        <f t="shared" si="4"/>
        <v>#REF!</v>
      </c>
      <c r="W633" s="277"/>
      <c r="X633" s="276"/>
      <c r="Y633" s="276"/>
      <c r="Z633" s="276"/>
      <c r="AA633" s="276"/>
      <c r="AB633" s="276"/>
      <c r="AC633" s="276"/>
      <c r="AD633" s="278" t="str">
        <f t="shared" si="80"/>
        <v>#REF!</v>
      </c>
      <c r="AE633" s="282"/>
      <c r="AF633" s="282"/>
      <c r="AG633" s="282"/>
    </row>
    <row r="634" ht="15.0" customHeight="1">
      <c r="A634" s="257">
        <v>410.0</v>
      </c>
      <c r="B634" s="258" t="s">
        <v>9637</v>
      </c>
      <c r="C634" s="259" t="s">
        <v>2638</v>
      </c>
      <c r="D634" s="260" t="s">
        <v>6895</v>
      </c>
      <c r="E634" s="260" t="s">
        <v>6895</v>
      </c>
      <c r="F634" s="260" t="s">
        <v>6992</v>
      </c>
      <c r="G634" s="260" t="s">
        <v>9638</v>
      </c>
      <c r="H634" s="260" t="s">
        <v>1605</v>
      </c>
      <c r="I634" s="260" t="s">
        <v>6502</v>
      </c>
      <c r="J634" s="260">
        <v>16.0</v>
      </c>
      <c r="K634" s="260">
        <v>15.0</v>
      </c>
      <c r="L634" s="288">
        <f t="shared" si="1"/>
        <v>1</v>
      </c>
      <c r="M634" s="270">
        <v>512.0</v>
      </c>
      <c r="N634" s="270" t="str">
        <f>IFERROR(__xludf.DUMMYFUNCTION("IMPORTRANGE(""https://docs.google.com/spreadsheets/d/1Y5wVcQmoZrb4xD0Mx4i378E6T98EGxF9rgzWmzz2IKU/edit?usp=sharing"",""PIVOT HP HC!$B28:C28"")"),"#REF!")</f>
        <v>#REF!</v>
      </c>
      <c r="O634" s="272" t="str">
        <f t="shared" si="3"/>
        <v>#REF!</v>
      </c>
      <c r="P634" s="260" t="s">
        <v>9639</v>
      </c>
      <c r="Q634" s="257" t="s">
        <v>6535</v>
      </c>
      <c r="R634" s="260" t="s">
        <v>358</v>
      </c>
      <c r="S634" s="275" t="s">
        <v>9471</v>
      </c>
      <c r="T634" s="260" t="s">
        <v>6675</v>
      </c>
      <c r="U634" s="276"/>
      <c r="V634" s="276" t="str">
        <f t="shared" si="4"/>
        <v>#REF!</v>
      </c>
      <c r="W634" s="277"/>
      <c r="X634" s="276"/>
      <c r="Y634" s="276"/>
      <c r="Z634" s="276"/>
      <c r="AA634" s="276"/>
      <c r="AB634" s="276"/>
      <c r="AC634" s="276"/>
      <c r="AD634" s="278" t="str">
        <f t="shared" si="80"/>
        <v>#REF!</v>
      </c>
      <c r="AE634" s="282"/>
      <c r="AF634" s="282"/>
      <c r="AG634" s="282"/>
    </row>
    <row r="635" ht="15.0" customHeight="1">
      <c r="A635" s="257">
        <v>536.0</v>
      </c>
      <c r="B635" s="286" t="s">
        <v>9640</v>
      </c>
      <c r="C635" s="259" t="s">
        <v>9641</v>
      </c>
      <c r="D635" s="260" t="s">
        <v>6614</v>
      </c>
      <c r="E635" s="260" t="s">
        <v>6714</v>
      </c>
      <c r="F635" s="260" t="s">
        <v>8460</v>
      </c>
      <c r="G635" s="311" t="s">
        <v>9642</v>
      </c>
      <c r="H635" s="260" t="s">
        <v>6631</v>
      </c>
      <c r="I635" s="260" t="s">
        <v>6502</v>
      </c>
      <c r="J635" s="260">
        <v>16.0</v>
      </c>
      <c r="K635" s="260">
        <v>14.0</v>
      </c>
      <c r="L635" s="289">
        <f t="shared" si="1"/>
        <v>2</v>
      </c>
      <c r="M635" s="270">
        <v>512.0</v>
      </c>
      <c r="N635" s="287">
        <f>IFERROR(__xludf.DUMMYFUNCTION("vlookup(B635,IMPORTRANGE(""https://docs.google.com/spreadsheets/d/1bZVByh9r_TcDUVJKUPs-pmPVUS3tjRZJULNBLGlUjAE/edit#gid=320297363"",""DATA HC OLT!A2:c300""),2,0)"),512.0)</f>
        <v>512</v>
      </c>
      <c r="O635" s="272" t="str">
        <f t="shared" si="3"/>
        <v>#REF!</v>
      </c>
      <c r="P635" s="311" t="s">
        <v>9643</v>
      </c>
      <c r="Q635" s="257" t="s">
        <v>6535</v>
      </c>
      <c r="R635" s="260" t="s">
        <v>2343</v>
      </c>
      <c r="S635" s="316" t="s">
        <v>9644</v>
      </c>
      <c r="T635" s="311" t="s">
        <v>6769</v>
      </c>
      <c r="U635" s="260" t="s">
        <v>6236</v>
      </c>
      <c r="V635" s="276" t="str">
        <f t="shared" si="4"/>
        <v>#REF!</v>
      </c>
      <c r="W635" s="277"/>
      <c r="X635" s="260"/>
      <c r="Y635" s="260"/>
      <c r="Z635" s="260"/>
      <c r="AA635" s="260"/>
      <c r="AB635" s="276"/>
      <c r="AC635" s="260"/>
      <c r="AD635" s="278" t="str">
        <f t="shared" si="80"/>
        <v>#REF!</v>
      </c>
      <c r="AE635" s="282"/>
      <c r="AF635" s="282"/>
      <c r="AG635" s="282"/>
    </row>
    <row r="636" ht="15.0" customHeight="1">
      <c r="A636" s="257">
        <v>581.0</v>
      </c>
      <c r="B636" s="286" t="s">
        <v>9645</v>
      </c>
      <c r="C636" s="259" t="s">
        <v>9646</v>
      </c>
      <c r="D636" s="260" t="s">
        <v>6614</v>
      </c>
      <c r="E636" s="260" t="s">
        <v>6714</v>
      </c>
      <c r="F636" s="260" t="s">
        <v>7668</v>
      </c>
      <c r="G636" s="311" t="s">
        <v>9647</v>
      </c>
      <c r="H636" s="260" t="s">
        <v>6631</v>
      </c>
      <c r="I636" s="260" t="s">
        <v>6502</v>
      </c>
      <c r="J636" s="260">
        <v>16.0</v>
      </c>
      <c r="K636" s="260">
        <v>12.0</v>
      </c>
      <c r="L636" s="330">
        <f t="shared" si="1"/>
        <v>4</v>
      </c>
      <c r="M636" s="270">
        <v>512.0</v>
      </c>
      <c r="N636" s="287">
        <f>IFERROR(__xludf.DUMMYFUNCTION("vlookup(B636,IMPORTRANGE(""https://docs.google.com/spreadsheets/d/1bZVByh9r_TcDUVJKUPs-pmPVUS3tjRZJULNBLGlUjAE/edit#gid=320297363"",""DATA HC OLT!A2:c300""),2,0)"),512.0)</f>
        <v>512</v>
      </c>
      <c r="O636" s="272" t="str">
        <f t="shared" si="3"/>
        <v>#REF!</v>
      </c>
      <c r="P636" s="311" t="s">
        <v>9648</v>
      </c>
      <c r="Q636" s="257" t="s">
        <v>6535</v>
      </c>
      <c r="R636" s="260" t="s">
        <v>440</v>
      </c>
      <c r="S636" s="316" t="s">
        <v>9649</v>
      </c>
      <c r="T636" s="311" t="s">
        <v>6734</v>
      </c>
      <c r="U636" s="260" t="s">
        <v>6236</v>
      </c>
      <c r="V636" s="276" t="str">
        <f t="shared" si="4"/>
        <v>#REF!</v>
      </c>
      <c r="W636" s="277"/>
      <c r="X636" s="260"/>
      <c r="Y636" s="260"/>
      <c r="Z636" s="260"/>
      <c r="AA636" s="260"/>
      <c r="AB636" s="276"/>
      <c r="AC636" s="260"/>
      <c r="AD636" s="278" t="str">
        <f t="shared" si="80"/>
        <v>#REF!</v>
      </c>
      <c r="AE636" s="282"/>
      <c r="AF636" s="282"/>
      <c r="AG636" s="282"/>
    </row>
    <row r="637" ht="15.0" customHeight="1">
      <c r="A637" s="257">
        <v>733.0</v>
      </c>
      <c r="B637" s="258" t="s">
        <v>9650</v>
      </c>
      <c r="C637" s="259" t="s">
        <v>9651</v>
      </c>
      <c r="D637" s="260" t="s">
        <v>6569</v>
      </c>
      <c r="E637" s="260" t="s">
        <v>6602</v>
      </c>
      <c r="F637" s="260" t="s">
        <v>7668</v>
      </c>
      <c r="G637" s="260" t="s">
        <v>3613</v>
      </c>
      <c r="H637" s="260" t="s">
        <v>1605</v>
      </c>
      <c r="I637" s="260" t="s">
        <v>6605</v>
      </c>
      <c r="J637" s="260">
        <v>16.0</v>
      </c>
      <c r="K637" s="260">
        <v>12.0</v>
      </c>
      <c r="L637" s="330">
        <f t="shared" si="1"/>
        <v>4</v>
      </c>
      <c r="M637" s="270">
        <v>512.0</v>
      </c>
      <c r="N637" s="270">
        <v>512.0</v>
      </c>
      <c r="O637" s="272" t="str">
        <f t="shared" si="3"/>
        <v>#REF!</v>
      </c>
      <c r="P637" s="260" t="s">
        <v>9652</v>
      </c>
      <c r="Q637" s="257" t="s">
        <v>6535</v>
      </c>
      <c r="R637" s="260" t="s">
        <v>358</v>
      </c>
      <c r="S637" s="275" t="s">
        <v>7291</v>
      </c>
      <c r="T637" s="260" t="s">
        <v>7032</v>
      </c>
      <c r="U637" s="276"/>
      <c r="V637" s="276" t="str">
        <f t="shared" si="4"/>
        <v>#REF!</v>
      </c>
      <c r="W637" s="277"/>
      <c r="X637" s="276"/>
      <c r="Y637" s="276"/>
      <c r="Z637" s="276"/>
      <c r="AA637" s="276"/>
      <c r="AB637" s="276"/>
      <c r="AC637" s="276"/>
      <c r="AD637" s="278" t="str">
        <f t="shared" si="80"/>
        <v>#REF!</v>
      </c>
      <c r="AE637" s="282"/>
      <c r="AF637" s="282"/>
      <c r="AG637" s="282"/>
    </row>
    <row r="638" ht="15.0" customHeight="1">
      <c r="A638" s="257">
        <v>10.0</v>
      </c>
      <c r="B638" s="258" t="s">
        <v>9653</v>
      </c>
      <c r="C638" s="259" t="s">
        <v>1579</v>
      </c>
      <c r="D638" s="257" t="s">
        <v>6569</v>
      </c>
      <c r="E638" s="257" t="s">
        <v>9654</v>
      </c>
      <c r="F638" s="257" t="s">
        <v>6497</v>
      </c>
      <c r="G638" s="260" t="s">
        <v>9655</v>
      </c>
      <c r="H638" s="257" t="s">
        <v>6644</v>
      </c>
      <c r="I638" s="260" t="s">
        <v>6502</v>
      </c>
      <c r="J638" s="260">
        <v>16.0</v>
      </c>
      <c r="K638" s="260">
        <v>4.0</v>
      </c>
      <c r="L638" s="281">
        <f t="shared" si="1"/>
        <v>12</v>
      </c>
      <c r="M638" s="270">
        <f>IF(J638=8,256,IF(J638=16,512,IF(J638=32,1024,IF(J638=4,124))))</f>
        <v>512</v>
      </c>
      <c r="N638" s="272">
        <v>176.0</v>
      </c>
      <c r="O638" s="272" t="str">
        <f t="shared" si="3"/>
        <v>#REF!</v>
      </c>
      <c r="P638" s="257" t="s">
        <v>9656</v>
      </c>
      <c r="Q638" s="257" t="s">
        <v>6578</v>
      </c>
      <c r="R638" s="260" t="s">
        <v>179</v>
      </c>
      <c r="S638" s="275" t="s">
        <v>9657</v>
      </c>
      <c r="T638" s="260" t="s">
        <v>6734</v>
      </c>
      <c r="U638" s="276"/>
      <c r="V638" s="276" t="str">
        <f t="shared" si="4"/>
        <v>#REF!</v>
      </c>
      <c r="W638" s="277"/>
      <c r="X638" s="276"/>
      <c r="Y638" s="276"/>
      <c r="Z638" s="276"/>
      <c r="AA638" s="276"/>
      <c r="AB638" s="276"/>
      <c r="AC638" s="276"/>
      <c r="AD638" s="278" t="str">
        <f t="shared" si="80"/>
        <v>#REF!</v>
      </c>
      <c r="AE638" s="282"/>
      <c r="AF638" s="282"/>
      <c r="AG638" s="282"/>
    </row>
    <row r="639" ht="15.0" customHeight="1">
      <c r="A639" s="257">
        <v>496.0</v>
      </c>
      <c r="B639" s="310" t="s">
        <v>9658</v>
      </c>
      <c r="C639" s="317" t="s">
        <v>9659</v>
      </c>
      <c r="D639" s="260" t="s">
        <v>6495</v>
      </c>
      <c r="E639" s="260" t="s">
        <v>6678</v>
      </c>
      <c r="F639" s="260" t="s">
        <v>6497</v>
      </c>
      <c r="G639" s="260" t="s">
        <v>9660</v>
      </c>
      <c r="H639" s="260" t="s">
        <v>7122</v>
      </c>
      <c r="I639" s="260" t="s">
        <v>6605</v>
      </c>
      <c r="J639" s="260">
        <v>8.0</v>
      </c>
      <c r="K639" s="260">
        <v>8.0</v>
      </c>
      <c r="L639" s="283">
        <f t="shared" si="1"/>
        <v>0</v>
      </c>
      <c r="M639" s="270">
        <v>256.0</v>
      </c>
      <c r="N639" s="270">
        <v>256.0</v>
      </c>
      <c r="O639" s="272" t="str">
        <f t="shared" si="3"/>
        <v>#REF!</v>
      </c>
      <c r="P639" s="260" t="s">
        <v>9661</v>
      </c>
      <c r="Q639" s="257" t="s">
        <v>6535</v>
      </c>
      <c r="R639" s="260" t="s">
        <v>2343</v>
      </c>
      <c r="S639" s="275" t="s">
        <v>6681</v>
      </c>
      <c r="T639" s="260" t="s">
        <v>6926</v>
      </c>
      <c r="U639" s="276"/>
      <c r="V639" s="276" t="str">
        <f t="shared" si="4"/>
        <v>#REF!</v>
      </c>
      <c r="W639" s="277" t="s">
        <v>6611</v>
      </c>
      <c r="X639" s="276"/>
      <c r="Y639" s="285" t="s">
        <v>6683</v>
      </c>
      <c r="Z639" s="277" t="s">
        <v>6684</v>
      </c>
      <c r="AA639" s="276"/>
      <c r="AB639" s="277" t="s">
        <v>9662</v>
      </c>
      <c r="AC639" s="277" t="s">
        <v>8344</v>
      </c>
      <c r="AD639" s="294" t="s">
        <v>9663</v>
      </c>
      <c r="AE639" s="282"/>
      <c r="AF639" s="282"/>
      <c r="AG639" s="282"/>
    </row>
    <row r="640" ht="15.0" customHeight="1">
      <c r="A640" s="257">
        <v>300.0</v>
      </c>
      <c r="B640" s="258" t="s">
        <v>9664</v>
      </c>
      <c r="C640" s="259" t="s">
        <v>2743</v>
      </c>
      <c r="D640" s="304" t="s">
        <v>6895</v>
      </c>
      <c r="E640" s="260" t="s">
        <v>8288</v>
      </c>
      <c r="F640" s="260" t="s">
        <v>6709</v>
      </c>
      <c r="G640" s="260" t="s">
        <v>9665</v>
      </c>
      <c r="H640" s="260" t="s">
        <v>1605</v>
      </c>
      <c r="I640" s="260" t="s">
        <v>6502</v>
      </c>
      <c r="J640" s="260">
        <v>16.0</v>
      </c>
      <c r="K640" s="260">
        <v>16.0</v>
      </c>
      <c r="L640" s="283">
        <f t="shared" si="1"/>
        <v>0</v>
      </c>
      <c r="M640" s="270">
        <v>512.0</v>
      </c>
      <c r="N640" s="272" t="str">
        <f>IFERROR(__xludf.DUMMYFUNCTION("IMPORTRANGE(""https://docs.google.com/spreadsheets/d/1Y5wVcQmoZrb4xD0Mx4i378E6T98EGxF9rgzWmzz2IKU/edit?usp=sharing"",""PIVOT HP HC!$B52:C52"")"),"#REF!")</f>
        <v>#REF!</v>
      </c>
      <c r="O640" s="272" t="str">
        <f t="shared" si="3"/>
        <v>#REF!</v>
      </c>
      <c r="P640" s="260" t="s">
        <v>9666</v>
      </c>
      <c r="Q640" s="257" t="s">
        <v>6535</v>
      </c>
      <c r="R640" s="260" t="s">
        <v>358</v>
      </c>
      <c r="S640" s="275" t="s">
        <v>8587</v>
      </c>
      <c r="T640" s="260" t="s">
        <v>9463</v>
      </c>
      <c r="U640" s="276"/>
      <c r="V640" s="276" t="str">
        <f t="shared" si="4"/>
        <v>#REF!</v>
      </c>
      <c r="W640" s="277"/>
      <c r="X640" s="276"/>
      <c r="Y640" s="276"/>
      <c r="Z640" s="276"/>
      <c r="AA640" s="276"/>
      <c r="AB640" s="276"/>
      <c r="AC640" s="276"/>
      <c r="AD640" s="278" t="str">
        <f t="shared" ref="AD640:AD763" si="81">VLOOKUP(B640,'Summary Improvement PM FOC'!BA:BF,6,0)</f>
        <v>#REF!</v>
      </c>
      <c r="AE640" s="282"/>
      <c r="AF640" s="282"/>
      <c r="AG640" s="282"/>
    </row>
    <row r="641" ht="15.0" customHeight="1">
      <c r="A641" s="257">
        <v>572.0</v>
      </c>
      <c r="B641" s="286" t="s">
        <v>9667</v>
      </c>
      <c r="C641" s="259" t="s">
        <v>9668</v>
      </c>
      <c r="D641" s="260" t="s">
        <v>6614</v>
      </c>
      <c r="E641" s="260" t="s">
        <v>6714</v>
      </c>
      <c r="F641" s="260" t="s">
        <v>6992</v>
      </c>
      <c r="G641" s="311" t="s">
        <v>9669</v>
      </c>
      <c r="H641" s="260" t="s">
        <v>1605</v>
      </c>
      <c r="I641" s="260" t="s">
        <v>6502</v>
      </c>
      <c r="J641" s="260">
        <v>16.0</v>
      </c>
      <c r="K641" s="260">
        <v>15.0</v>
      </c>
      <c r="L641" s="288">
        <f t="shared" si="1"/>
        <v>1</v>
      </c>
      <c r="M641" s="270">
        <v>512.0</v>
      </c>
      <c r="N641" s="287">
        <f>IFERROR(__xludf.DUMMYFUNCTION("vlookup(B641,IMPORTRANGE(""https://docs.google.com/spreadsheets/d/1bZVByh9r_TcDUVJKUPs-pmPVUS3tjRZJULNBLGlUjAE/edit#gid=320297363"",""DATA HC OLT!A2:c300""),2,0)"),512.0)</f>
        <v>512</v>
      </c>
      <c r="O641" s="272" t="str">
        <f t="shared" si="3"/>
        <v>#REF!</v>
      </c>
      <c r="P641" s="311" t="s">
        <v>9670</v>
      </c>
      <c r="Q641" s="257" t="s">
        <v>6535</v>
      </c>
      <c r="R641" s="260" t="s">
        <v>358</v>
      </c>
      <c r="S641" s="316" t="s">
        <v>7078</v>
      </c>
      <c r="T641" s="311" t="s">
        <v>9069</v>
      </c>
      <c r="U641" s="260" t="s">
        <v>6236</v>
      </c>
      <c r="V641" s="276" t="str">
        <f t="shared" si="4"/>
        <v>#REF!</v>
      </c>
      <c r="W641" s="277"/>
      <c r="X641" s="260"/>
      <c r="Y641" s="260"/>
      <c r="Z641" s="260"/>
      <c r="AA641" s="260"/>
      <c r="AB641" s="276"/>
      <c r="AC641" s="260"/>
      <c r="AD641" s="278" t="str">
        <f t="shared" si="81"/>
        <v>#REF!</v>
      </c>
      <c r="AE641" s="278"/>
      <c r="AF641" s="278"/>
      <c r="AG641" s="278"/>
    </row>
    <row r="642" ht="15.0" customHeight="1">
      <c r="A642" s="257">
        <v>722.0</v>
      </c>
      <c r="B642" s="258" t="s">
        <v>9671</v>
      </c>
      <c r="C642" s="259" t="s">
        <v>3470</v>
      </c>
      <c r="D642" s="260" t="s">
        <v>6569</v>
      </c>
      <c r="E642" s="260" t="s">
        <v>6570</v>
      </c>
      <c r="F642" s="260" t="s">
        <v>7668</v>
      </c>
      <c r="G642" s="260" t="s">
        <v>9672</v>
      </c>
      <c r="H642" s="260" t="s">
        <v>1605</v>
      </c>
      <c r="I642" s="260" t="s">
        <v>6605</v>
      </c>
      <c r="J642" s="260">
        <v>16.0</v>
      </c>
      <c r="K642" s="260">
        <v>12.0</v>
      </c>
      <c r="L642" s="330">
        <f t="shared" si="1"/>
        <v>4</v>
      </c>
      <c r="M642" s="270">
        <v>512.0</v>
      </c>
      <c r="N642" s="270">
        <v>512.0</v>
      </c>
      <c r="O642" s="272" t="str">
        <f t="shared" si="3"/>
        <v>#REF!</v>
      </c>
      <c r="P642" s="260" t="s">
        <v>9673</v>
      </c>
      <c r="Q642" s="257" t="s">
        <v>6535</v>
      </c>
      <c r="R642" s="260" t="s">
        <v>440</v>
      </c>
      <c r="S642" s="275" t="s">
        <v>8752</v>
      </c>
      <c r="T642" s="260" t="s">
        <v>6773</v>
      </c>
      <c r="U642" s="276"/>
      <c r="V642" s="276" t="str">
        <f t="shared" si="4"/>
        <v>#REF!</v>
      </c>
      <c r="W642" s="277"/>
      <c r="X642" s="276"/>
      <c r="Y642" s="276"/>
      <c r="Z642" s="276"/>
      <c r="AA642" s="276"/>
      <c r="AB642" s="276"/>
      <c r="AC642" s="276"/>
      <c r="AD642" s="278" t="str">
        <f t="shared" si="81"/>
        <v>#REF!</v>
      </c>
      <c r="AE642" s="278"/>
      <c r="AF642" s="278"/>
      <c r="AG642" s="278"/>
    </row>
    <row r="643" ht="15.0" customHeight="1">
      <c r="A643" s="257">
        <v>730.0</v>
      </c>
      <c r="B643" s="286" t="s">
        <v>2088</v>
      </c>
      <c r="C643" s="259" t="s">
        <v>9674</v>
      </c>
      <c r="D643" s="260" t="s">
        <v>6614</v>
      </c>
      <c r="E643" s="260" t="s">
        <v>6614</v>
      </c>
      <c r="F643" s="260" t="s">
        <v>7668</v>
      </c>
      <c r="G643" s="260" t="s">
        <v>9675</v>
      </c>
      <c r="H643" s="260" t="s">
        <v>1605</v>
      </c>
      <c r="I643" s="260" t="s">
        <v>6502</v>
      </c>
      <c r="J643" s="260">
        <v>16.0</v>
      </c>
      <c r="K643" s="260">
        <v>12.0</v>
      </c>
      <c r="L643" s="330">
        <f t="shared" si="1"/>
        <v>4</v>
      </c>
      <c r="M643" s="270">
        <v>512.0</v>
      </c>
      <c r="N643" s="287">
        <f>IFERROR(__xludf.DUMMYFUNCTION("vlookup(B643,IMPORTRANGE(""https://docs.google.com/spreadsheets/d/1bZVByh9r_TcDUVJKUPs-pmPVUS3tjRZJULNBLGlUjAE/edit#gid=320297363"",""DATA HC OLT!A2:c300""),2,0)"),520.0)</f>
        <v>520</v>
      </c>
      <c r="O643" s="272" t="str">
        <f t="shared" si="3"/>
        <v>#REF!</v>
      </c>
      <c r="P643" s="260" t="s">
        <v>9676</v>
      </c>
      <c r="Q643" s="257" t="s">
        <v>6535</v>
      </c>
      <c r="R643" s="260" t="s">
        <v>440</v>
      </c>
      <c r="S643" s="275" t="s">
        <v>8253</v>
      </c>
      <c r="T643" s="260" t="s">
        <v>6565</v>
      </c>
      <c r="U643" s="260" t="s">
        <v>6236</v>
      </c>
      <c r="V643" s="276" t="str">
        <f t="shared" si="4"/>
        <v>#REF!</v>
      </c>
      <c r="W643" s="277"/>
      <c r="X643" s="260"/>
      <c r="Y643" s="260"/>
      <c r="Z643" s="260"/>
      <c r="AA643" s="260"/>
      <c r="AB643" s="276"/>
      <c r="AC643" s="260"/>
      <c r="AD643" s="278" t="str">
        <f t="shared" si="81"/>
        <v>#REF!</v>
      </c>
      <c r="AE643" s="278"/>
      <c r="AF643" s="278"/>
      <c r="AG643" s="278"/>
    </row>
    <row r="644" ht="15.0" customHeight="1">
      <c r="A644" s="257">
        <v>404.0</v>
      </c>
      <c r="B644" s="258" t="s">
        <v>9677</v>
      </c>
      <c r="C644" s="259" t="s">
        <v>2535</v>
      </c>
      <c r="D644" s="260" t="s">
        <v>6895</v>
      </c>
      <c r="E644" s="260" t="s">
        <v>6895</v>
      </c>
      <c r="F644" s="260" t="s">
        <v>6992</v>
      </c>
      <c r="G644" s="260" t="s">
        <v>9678</v>
      </c>
      <c r="H644" s="260" t="s">
        <v>1605</v>
      </c>
      <c r="I644" s="260" t="s">
        <v>6502</v>
      </c>
      <c r="J644" s="260">
        <v>16.0</v>
      </c>
      <c r="K644" s="260">
        <v>15.0</v>
      </c>
      <c r="L644" s="288">
        <f t="shared" si="1"/>
        <v>1</v>
      </c>
      <c r="M644" s="270">
        <v>512.0</v>
      </c>
      <c r="N644" s="270" t="str">
        <f>IFERROR(__xludf.DUMMYFUNCTION("IMPORTRANGE(""https://docs.google.com/spreadsheets/d/1Y5wVcQmoZrb4xD0Mx4i378E6T98EGxF9rgzWmzz2IKU/edit?usp=sharing"",""PIVOT HP HC!$B22:C22"")"),"#REF!")</f>
        <v>#REF!</v>
      </c>
      <c r="O644" s="272" t="str">
        <f t="shared" si="3"/>
        <v>#REF!</v>
      </c>
      <c r="P644" s="260" t="s">
        <v>9679</v>
      </c>
      <c r="Q644" s="257" t="s">
        <v>6535</v>
      </c>
      <c r="R644" s="260" t="s">
        <v>358</v>
      </c>
      <c r="S644" s="275" t="s">
        <v>7020</v>
      </c>
      <c r="T644" s="260" t="s">
        <v>6651</v>
      </c>
      <c r="U644" s="276"/>
      <c r="V644" s="276" t="str">
        <f t="shared" si="4"/>
        <v>#REF!</v>
      </c>
      <c r="W644" s="277"/>
      <c r="X644" s="276"/>
      <c r="Y644" s="276"/>
      <c r="Z644" s="276"/>
      <c r="AA644" s="276"/>
      <c r="AB644" s="276"/>
      <c r="AC644" s="276"/>
      <c r="AD644" s="278" t="str">
        <f t="shared" si="81"/>
        <v>#REF!</v>
      </c>
      <c r="AE644" s="278"/>
      <c r="AF644" s="278"/>
      <c r="AG644" s="278"/>
    </row>
    <row r="645" ht="15.0" customHeight="1">
      <c r="A645" s="257">
        <v>450.0</v>
      </c>
      <c r="B645" s="286" t="s">
        <v>9680</v>
      </c>
      <c r="C645" s="259" t="s">
        <v>9681</v>
      </c>
      <c r="D645" s="260" t="s">
        <v>6614</v>
      </c>
      <c r="E645" s="260" t="s">
        <v>6714</v>
      </c>
      <c r="F645" s="260" t="s">
        <v>6992</v>
      </c>
      <c r="G645" s="311" t="s">
        <v>9682</v>
      </c>
      <c r="H645" s="260" t="s">
        <v>1605</v>
      </c>
      <c r="I645" s="260" t="s">
        <v>6502</v>
      </c>
      <c r="J645" s="260">
        <v>16.0</v>
      </c>
      <c r="K645" s="260">
        <v>14.0</v>
      </c>
      <c r="L645" s="289">
        <f t="shared" si="1"/>
        <v>2</v>
      </c>
      <c r="M645" s="270">
        <v>512.0</v>
      </c>
      <c r="N645" s="287">
        <f>IFERROR(__xludf.DUMMYFUNCTION("vlookup(B645,IMPORTRANGE(""https://docs.google.com/spreadsheets/d/1bZVByh9r_TcDUVJKUPs-pmPVUS3tjRZJULNBLGlUjAE/edit#gid=320297363"",""DATA HC OLT!A2:c300""),2,0)"),512.0)</f>
        <v>512</v>
      </c>
      <c r="O645" s="272" t="str">
        <f t="shared" si="3"/>
        <v>#REF!</v>
      </c>
      <c r="P645" s="260" t="s">
        <v>9683</v>
      </c>
      <c r="Q645" s="257" t="s">
        <v>6535</v>
      </c>
      <c r="R645" s="260" t="s">
        <v>358</v>
      </c>
      <c r="S645" s="316" t="s">
        <v>9684</v>
      </c>
      <c r="T645" s="311" t="s">
        <v>6831</v>
      </c>
      <c r="U645" s="260" t="s">
        <v>6236</v>
      </c>
      <c r="V645" s="276" t="str">
        <f t="shared" si="4"/>
        <v>#REF!</v>
      </c>
      <c r="W645" s="277"/>
      <c r="X645" s="260"/>
      <c r="Y645" s="260"/>
      <c r="Z645" s="260"/>
      <c r="AA645" s="260"/>
      <c r="AB645" s="276"/>
      <c r="AC645" s="260"/>
      <c r="AD645" s="278" t="str">
        <f t="shared" si="81"/>
        <v>#REF!</v>
      </c>
      <c r="AE645" s="278"/>
      <c r="AF645" s="278"/>
      <c r="AG645" s="278"/>
    </row>
    <row r="646" ht="15.0" customHeight="1">
      <c r="A646" s="257">
        <v>522.0</v>
      </c>
      <c r="B646" s="310" t="s">
        <v>9685</v>
      </c>
      <c r="C646" s="317" t="s">
        <v>3878</v>
      </c>
      <c r="D646" s="260" t="s">
        <v>6895</v>
      </c>
      <c r="E646" s="260" t="s">
        <v>6895</v>
      </c>
      <c r="F646" s="260" t="s">
        <v>6992</v>
      </c>
      <c r="G646" s="311" t="s">
        <v>9686</v>
      </c>
      <c r="H646" s="260" t="s">
        <v>1605</v>
      </c>
      <c r="I646" s="260" t="s">
        <v>6502</v>
      </c>
      <c r="J646" s="260">
        <v>16.0</v>
      </c>
      <c r="K646" s="260">
        <v>16.0</v>
      </c>
      <c r="L646" s="283">
        <f t="shared" si="1"/>
        <v>0</v>
      </c>
      <c r="M646" s="270">
        <v>512.0</v>
      </c>
      <c r="N646" s="270" t="str">
        <f>IFERROR(__xludf.DUMMYFUNCTION("IMPORTRANGE(""https://docs.google.com/spreadsheets/d/1Y5wVcQmoZrb4xD0Mx4i378E6T98EGxF9rgzWmzz2IKU/edit?usp=sharing"",""PIVOT HP HC!$B33:C33"")"),"#REF!")</f>
        <v>#REF!</v>
      </c>
      <c r="O646" s="272" t="str">
        <f t="shared" si="3"/>
        <v>#REF!</v>
      </c>
      <c r="P646" s="260" t="s">
        <v>9687</v>
      </c>
      <c r="Q646" s="257" t="s">
        <v>6535</v>
      </c>
      <c r="R646" s="260" t="s">
        <v>358</v>
      </c>
      <c r="S646" s="275" t="s">
        <v>9471</v>
      </c>
      <c r="T646" s="260" t="s">
        <v>6698</v>
      </c>
      <c r="U646" s="276"/>
      <c r="V646" s="276" t="str">
        <f t="shared" si="4"/>
        <v>#REF!</v>
      </c>
      <c r="W646" s="277"/>
      <c r="X646" s="276"/>
      <c r="Y646" s="276"/>
      <c r="Z646" s="276"/>
      <c r="AA646" s="276"/>
      <c r="AB646" s="276"/>
      <c r="AC646" s="276"/>
      <c r="AD646" s="278" t="str">
        <f t="shared" si="81"/>
        <v>#REF!</v>
      </c>
      <c r="AE646" s="278"/>
      <c r="AF646" s="278"/>
      <c r="AG646" s="278"/>
    </row>
    <row r="647" ht="15.0" customHeight="1">
      <c r="A647" s="257">
        <v>578.0</v>
      </c>
      <c r="B647" s="286" t="s">
        <v>9688</v>
      </c>
      <c r="C647" s="259" t="s">
        <v>9689</v>
      </c>
      <c r="D647" s="260" t="s">
        <v>6614</v>
      </c>
      <c r="E647" s="260" t="s">
        <v>7113</v>
      </c>
      <c r="F647" s="260" t="s">
        <v>6992</v>
      </c>
      <c r="G647" s="311" t="s">
        <v>9690</v>
      </c>
      <c r="H647" s="260" t="s">
        <v>1605</v>
      </c>
      <c r="I647" s="260" t="s">
        <v>6502</v>
      </c>
      <c r="J647" s="260">
        <v>16.0</v>
      </c>
      <c r="K647" s="260">
        <v>13.0</v>
      </c>
      <c r="L647" s="299">
        <f t="shared" si="1"/>
        <v>3</v>
      </c>
      <c r="M647" s="270">
        <v>512.0</v>
      </c>
      <c r="N647" s="287">
        <f>IFERROR(__xludf.DUMMYFUNCTION("vlookup(B647,IMPORTRANGE(""https://docs.google.com/spreadsheets/d/1bZVByh9r_TcDUVJKUPs-pmPVUS3tjRZJULNBLGlUjAE/edit#gid=320297363"",""DATA HC OLT!A2:c300""),2,0)"),512.0)</f>
        <v>512</v>
      </c>
      <c r="O647" s="272" t="str">
        <f t="shared" si="3"/>
        <v>#REF!</v>
      </c>
      <c r="P647" s="311" t="s">
        <v>9691</v>
      </c>
      <c r="Q647" s="257" t="s">
        <v>6535</v>
      </c>
      <c r="R647" s="260" t="s">
        <v>358</v>
      </c>
      <c r="S647" s="316" t="s">
        <v>7116</v>
      </c>
      <c r="T647" s="311" t="s">
        <v>6779</v>
      </c>
      <c r="U647" s="260" t="s">
        <v>6236</v>
      </c>
      <c r="V647" s="276" t="str">
        <f t="shared" si="4"/>
        <v>#REF!</v>
      </c>
      <c r="W647" s="277"/>
      <c r="X647" s="260"/>
      <c r="Y647" s="260"/>
      <c r="Z647" s="260"/>
      <c r="AA647" s="260"/>
      <c r="AB647" s="276"/>
      <c r="AC647" s="260"/>
      <c r="AD647" s="278" t="str">
        <f t="shared" si="81"/>
        <v>#REF!</v>
      </c>
      <c r="AE647" s="278"/>
      <c r="AF647" s="278"/>
      <c r="AG647" s="278"/>
    </row>
    <row r="648" ht="15.0" customHeight="1">
      <c r="A648" s="257">
        <v>618.0</v>
      </c>
      <c r="B648" s="286" t="s">
        <v>9692</v>
      </c>
      <c r="C648" s="259" t="s">
        <v>9693</v>
      </c>
      <c r="D648" s="260" t="s">
        <v>6614</v>
      </c>
      <c r="E648" s="260" t="s">
        <v>6614</v>
      </c>
      <c r="F648" s="260" t="s">
        <v>7668</v>
      </c>
      <c r="G648" s="260" t="s">
        <v>9694</v>
      </c>
      <c r="H648" s="260" t="s">
        <v>1605</v>
      </c>
      <c r="I648" s="260" t="s">
        <v>6502</v>
      </c>
      <c r="J648" s="260">
        <v>16.0</v>
      </c>
      <c r="K648" s="260">
        <v>11.0</v>
      </c>
      <c r="L648" s="350">
        <f t="shared" si="1"/>
        <v>5</v>
      </c>
      <c r="M648" s="270">
        <v>512.0</v>
      </c>
      <c r="N648" s="287">
        <f>IFERROR(__xludf.DUMMYFUNCTION("vlookup(B648,IMPORTRANGE(""https://docs.google.com/spreadsheets/d/1bZVByh9r_TcDUVJKUPs-pmPVUS3tjRZJULNBLGlUjAE/edit#gid=320297363"",""DATA HC OLT!A2:c300""),2,0)"),512.0)</f>
        <v>512</v>
      </c>
      <c r="O648" s="272" t="str">
        <f t="shared" si="3"/>
        <v>#REF!</v>
      </c>
      <c r="P648" s="260" t="s">
        <v>9695</v>
      </c>
      <c r="Q648" s="257" t="s">
        <v>6535</v>
      </c>
      <c r="R648" s="260" t="s">
        <v>440</v>
      </c>
      <c r="S648" s="275" t="s">
        <v>8193</v>
      </c>
      <c r="T648" s="260" t="s">
        <v>8322</v>
      </c>
      <c r="U648" s="260" t="s">
        <v>6236</v>
      </c>
      <c r="V648" s="276" t="str">
        <f t="shared" si="4"/>
        <v>#REF!</v>
      </c>
      <c r="W648" s="277"/>
      <c r="X648" s="260"/>
      <c r="Y648" s="260"/>
      <c r="Z648" s="260"/>
      <c r="AA648" s="260"/>
      <c r="AB648" s="276"/>
      <c r="AC648" s="260"/>
      <c r="AD648" s="278" t="str">
        <f t="shared" si="81"/>
        <v>#REF!</v>
      </c>
      <c r="AE648" s="278"/>
      <c r="AF648" s="278"/>
      <c r="AG648" s="278"/>
    </row>
    <row r="649" ht="15.0" customHeight="1">
      <c r="A649" s="257">
        <v>627.0</v>
      </c>
      <c r="B649" s="258" t="s">
        <v>9696</v>
      </c>
      <c r="C649" s="259" t="s">
        <v>1899</v>
      </c>
      <c r="D649" s="260" t="s">
        <v>6569</v>
      </c>
      <c r="E649" s="260" t="s">
        <v>6704</v>
      </c>
      <c r="F649" s="260" t="s">
        <v>7668</v>
      </c>
      <c r="G649" s="260" t="s">
        <v>9697</v>
      </c>
      <c r="H649" s="260" t="s">
        <v>1605</v>
      </c>
      <c r="I649" s="260" t="s">
        <v>6605</v>
      </c>
      <c r="J649" s="260">
        <v>16.0</v>
      </c>
      <c r="K649" s="260">
        <v>10.0</v>
      </c>
      <c r="L649" s="332">
        <f t="shared" si="1"/>
        <v>6</v>
      </c>
      <c r="M649" s="270">
        <v>512.0</v>
      </c>
      <c r="N649" s="272">
        <v>512.0</v>
      </c>
      <c r="O649" s="272" t="str">
        <f t="shared" si="3"/>
        <v>#REF!</v>
      </c>
      <c r="P649" s="260" t="s">
        <v>9698</v>
      </c>
      <c r="Q649" s="257" t="s">
        <v>6535</v>
      </c>
      <c r="R649" s="260" t="s">
        <v>358</v>
      </c>
      <c r="S649" s="275" t="s">
        <v>8073</v>
      </c>
      <c r="T649" s="260" t="s">
        <v>8053</v>
      </c>
      <c r="U649" s="276"/>
      <c r="V649" s="276" t="str">
        <f t="shared" si="4"/>
        <v>#REF!</v>
      </c>
      <c r="W649" s="277"/>
      <c r="X649" s="276"/>
      <c r="Y649" s="276"/>
      <c r="Z649" s="276"/>
      <c r="AA649" s="276"/>
      <c r="AB649" s="276"/>
      <c r="AC649" s="276"/>
      <c r="AD649" s="278" t="str">
        <f t="shared" si="81"/>
        <v>#REF!</v>
      </c>
      <c r="AE649" s="278"/>
      <c r="AF649" s="278"/>
      <c r="AG649" s="278"/>
    </row>
    <row r="650" ht="15.0" customHeight="1">
      <c r="A650" s="257">
        <v>669.0</v>
      </c>
      <c r="B650" s="258" t="s">
        <v>9699</v>
      </c>
      <c r="C650" s="259" t="s">
        <v>2426</v>
      </c>
      <c r="D650" s="260" t="s">
        <v>6569</v>
      </c>
      <c r="E650" s="260" t="s">
        <v>6602</v>
      </c>
      <c r="F650" s="260" t="s">
        <v>7668</v>
      </c>
      <c r="G650" s="260" t="s">
        <v>3654</v>
      </c>
      <c r="H650" s="260" t="s">
        <v>1605</v>
      </c>
      <c r="I650" s="260" t="s">
        <v>6605</v>
      </c>
      <c r="J650" s="260">
        <v>16.0</v>
      </c>
      <c r="K650" s="260">
        <v>8.0</v>
      </c>
      <c r="L650" s="314">
        <f t="shared" si="1"/>
        <v>8</v>
      </c>
      <c r="M650" s="270">
        <v>512.0</v>
      </c>
      <c r="N650" s="270">
        <v>512.0</v>
      </c>
      <c r="O650" s="272" t="str">
        <f t="shared" si="3"/>
        <v>#REF!</v>
      </c>
      <c r="P650" s="260" t="s">
        <v>9700</v>
      </c>
      <c r="Q650" s="257" t="s">
        <v>6535</v>
      </c>
      <c r="R650" s="260" t="s">
        <v>358</v>
      </c>
      <c r="S650" s="275" t="s">
        <v>7674</v>
      </c>
      <c r="T650" s="260" t="s">
        <v>6852</v>
      </c>
      <c r="U650" s="276"/>
      <c r="V650" s="276" t="str">
        <f t="shared" si="4"/>
        <v>#REF!</v>
      </c>
      <c r="W650" s="277"/>
      <c r="X650" s="276"/>
      <c r="Y650" s="276"/>
      <c r="Z650" s="276"/>
      <c r="AA650" s="276"/>
      <c r="AB650" s="276"/>
      <c r="AC650" s="276"/>
      <c r="AD650" s="278" t="str">
        <f t="shared" si="81"/>
        <v>#REF!</v>
      </c>
      <c r="AE650" s="278"/>
      <c r="AF650" s="278"/>
      <c r="AG650" s="278"/>
    </row>
    <row r="651" ht="15.0" customHeight="1">
      <c r="A651" s="257">
        <v>707.0</v>
      </c>
      <c r="B651" s="421" t="s">
        <v>9701</v>
      </c>
      <c r="C651" s="259" t="s">
        <v>9702</v>
      </c>
      <c r="D651" s="260" t="s">
        <v>6614</v>
      </c>
      <c r="E651" s="260" t="s">
        <v>6614</v>
      </c>
      <c r="F651" s="260" t="s">
        <v>7668</v>
      </c>
      <c r="G651" s="260" t="s">
        <v>9703</v>
      </c>
      <c r="H651" s="260" t="s">
        <v>1605</v>
      </c>
      <c r="I651" s="260" t="s">
        <v>6502</v>
      </c>
      <c r="J651" s="260">
        <v>16.0</v>
      </c>
      <c r="K651" s="260">
        <v>11.0</v>
      </c>
      <c r="L651" s="350">
        <f t="shared" si="1"/>
        <v>5</v>
      </c>
      <c r="M651" s="270">
        <v>512.0</v>
      </c>
      <c r="N651" s="287">
        <f>IFERROR(__xludf.DUMMYFUNCTION("vlookup(B651,IMPORTRANGE(""https://docs.google.com/spreadsheets/d/1bZVByh9r_TcDUVJKUPs-pmPVUS3tjRZJULNBLGlUjAE/edit#gid=320297363"",""DATA HC OLT!A2:c300""),2,0)"),512.0)</f>
        <v>512</v>
      </c>
      <c r="O651" s="272" t="str">
        <f t="shared" si="3"/>
        <v>#REF!</v>
      </c>
      <c r="P651" s="260" t="s">
        <v>9704</v>
      </c>
      <c r="Q651" s="257" t="s">
        <v>6535</v>
      </c>
      <c r="R651" s="260" t="s">
        <v>440</v>
      </c>
      <c r="S651" s="275" t="s">
        <v>9389</v>
      </c>
      <c r="T651" s="260" t="s">
        <v>7062</v>
      </c>
      <c r="U651" s="260" t="s">
        <v>6236</v>
      </c>
      <c r="V651" s="276" t="str">
        <f t="shared" si="4"/>
        <v>#REF!</v>
      </c>
      <c r="W651" s="277"/>
      <c r="X651" s="260"/>
      <c r="Y651" s="260"/>
      <c r="Z651" s="260"/>
      <c r="AA651" s="260"/>
      <c r="AB651" s="276"/>
      <c r="AC651" s="260"/>
      <c r="AD651" s="278" t="str">
        <f t="shared" si="81"/>
        <v>#REF!</v>
      </c>
      <c r="AE651" s="278"/>
      <c r="AF651" s="278"/>
      <c r="AG651" s="278"/>
    </row>
    <row r="652" ht="15.0" customHeight="1">
      <c r="A652" s="257">
        <v>736.0</v>
      </c>
      <c r="B652" s="258" t="s">
        <v>9705</v>
      </c>
      <c r="C652" s="259" t="s">
        <v>9706</v>
      </c>
      <c r="D652" s="260" t="s">
        <v>6569</v>
      </c>
      <c r="E652" s="260" t="s">
        <v>6602</v>
      </c>
      <c r="F652" s="260" t="s">
        <v>7668</v>
      </c>
      <c r="G652" s="260" t="s">
        <v>9707</v>
      </c>
      <c r="H652" s="260" t="s">
        <v>1605</v>
      </c>
      <c r="I652" s="260" t="s">
        <v>6605</v>
      </c>
      <c r="J652" s="260">
        <v>16.0</v>
      </c>
      <c r="K652" s="260">
        <v>8.0</v>
      </c>
      <c r="L652" s="314">
        <f t="shared" si="1"/>
        <v>8</v>
      </c>
      <c r="M652" s="270">
        <v>512.0</v>
      </c>
      <c r="N652" s="270">
        <v>512.0</v>
      </c>
      <c r="O652" s="272" t="str">
        <f t="shared" si="3"/>
        <v>#REF!</v>
      </c>
      <c r="P652" s="260" t="s">
        <v>9708</v>
      </c>
      <c r="Q652" s="257" t="s">
        <v>6535</v>
      </c>
      <c r="R652" s="260" t="s">
        <v>358</v>
      </c>
      <c r="S652" s="275" t="s">
        <v>9037</v>
      </c>
      <c r="T652" s="260" t="s">
        <v>9709</v>
      </c>
      <c r="U652" s="276"/>
      <c r="V652" s="276" t="str">
        <f t="shared" si="4"/>
        <v>#REF!</v>
      </c>
      <c r="W652" s="277"/>
      <c r="X652" s="276"/>
      <c r="Y652" s="276"/>
      <c r="Z652" s="276"/>
      <c r="AA652" s="276"/>
      <c r="AB652" s="276"/>
      <c r="AC652" s="276"/>
      <c r="AD652" s="278" t="str">
        <f t="shared" si="81"/>
        <v>#REF!</v>
      </c>
      <c r="AE652" s="278"/>
      <c r="AF652" s="278"/>
      <c r="AG652" s="278"/>
    </row>
    <row r="653" ht="15.0" customHeight="1">
      <c r="A653" s="257">
        <v>741.0</v>
      </c>
      <c r="B653" s="258" t="s">
        <v>9710</v>
      </c>
      <c r="C653" s="259" t="s">
        <v>3679</v>
      </c>
      <c r="D653" s="260" t="s">
        <v>6895</v>
      </c>
      <c r="E653" s="260" t="s">
        <v>7449</v>
      </c>
      <c r="F653" s="260" t="s">
        <v>6497</v>
      </c>
      <c r="G653" s="260" t="s">
        <v>5519</v>
      </c>
      <c r="H653" s="260" t="s">
        <v>6644</v>
      </c>
      <c r="I653" s="260" t="s">
        <v>6502</v>
      </c>
      <c r="J653" s="260">
        <v>16.0</v>
      </c>
      <c r="K653" s="260">
        <v>8.0</v>
      </c>
      <c r="L653" s="314">
        <f t="shared" si="1"/>
        <v>8</v>
      </c>
      <c r="M653" s="270">
        <v>512.0</v>
      </c>
      <c r="N653" s="270" t="str">
        <f>IFERROR(__xludf.DUMMYFUNCTION("IMPORTRANGE(""https://docs.google.com/spreadsheets/d/1Y5wVcQmoZrb4xD0Mx4i378E6T98EGxF9rgzWmzz2IKU/edit?usp=sharing"",""PIVOT HP HC!$B54:C54"")"),"#REF!")</f>
        <v>#REF!</v>
      </c>
      <c r="O653" s="272" t="str">
        <f t="shared" si="3"/>
        <v>#REF!</v>
      </c>
      <c r="P653" s="260" t="s">
        <v>9711</v>
      </c>
      <c r="Q653" s="257" t="s">
        <v>6535</v>
      </c>
      <c r="R653" s="260" t="s">
        <v>440</v>
      </c>
      <c r="S653" s="275" t="s">
        <v>7461</v>
      </c>
      <c r="T653" s="260" t="s">
        <v>8536</v>
      </c>
      <c r="U653" s="276"/>
      <c r="V653" s="276" t="str">
        <f t="shared" si="4"/>
        <v>#REF!</v>
      </c>
      <c r="W653" s="277"/>
      <c r="X653" s="276"/>
      <c r="Y653" s="276"/>
      <c r="Z653" s="276"/>
      <c r="AA653" s="276"/>
      <c r="AB653" s="276"/>
      <c r="AC653" s="276"/>
      <c r="AD653" s="278" t="str">
        <f t="shared" si="81"/>
        <v>#REF!</v>
      </c>
      <c r="AE653" s="278"/>
      <c r="AF653" s="278"/>
      <c r="AG653" s="278"/>
    </row>
    <row r="654" ht="15.0" customHeight="1">
      <c r="A654" s="257">
        <v>451.0</v>
      </c>
      <c r="B654" s="286" t="s">
        <v>9712</v>
      </c>
      <c r="C654" s="259" t="s">
        <v>9713</v>
      </c>
      <c r="D654" s="260" t="s">
        <v>6614</v>
      </c>
      <c r="E654" s="260" t="s">
        <v>6714</v>
      </c>
      <c r="F654" s="260" t="s">
        <v>6992</v>
      </c>
      <c r="G654" s="311" t="s">
        <v>9714</v>
      </c>
      <c r="H654" s="260" t="s">
        <v>1605</v>
      </c>
      <c r="I654" s="260" t="s">
        <v>6502</v>
      </c>
      <c r="J654" s="260">
        <v>16.0</v>
      </c>
      <c r="K654" s="260">
        <v>14.0</v>
      </c>
      <c r="L654" s="289">
        <f t="shared" si="1"/>
        <v>2</v>
      </c>
      <c r="M654" s="270">
        <v>512.0</v>
      </c>
      <c r="N654" s="287">
        <f>IFERROR(__xludf.DUMMYFUNCTION("vlookup(B654,IMPORTRANGE(""https://docs.google.com/spreadsheets/d/1bZVByh9r_TcDUVJKUPs-pmPVUS3tjRZJULNBLGlUjAE/edit#gid=320297363"",""DATA HC OLT!A2:c300""),2,0)"),512.0)</f>
        <v>512</v>
      </c>
      <c r="O654" s="272" t="str">
        <f t="shared" si="3"/>
        <v>#REF!</v>
      </c>
      <c r="P654" s="260" t="s">
        <v>9715</v>
      </c>
      <c r="Q654" s="257" t="s">
        <v>6535</v>
      </c>
      <c r="R654" s="260" t="s">
        <v>358</v>
      </c>
      <c r="S654" s="316" t="s">
        <v>8413</v>
      </c>
      <c r="T654" s="311" t="s">
        <v>6831</v>
      </c>
      <c r="U654" s="260" t="s">
        <v>6236</v>
      </c>
      <c r="V654" s="276" t="str">
        <f t="shared" si="4"/>
        <v>#REF!</v>
      </c>
      <c r="W654" s="277"/>
      <c r="X654" s="260"/>
      <c r="Y654" s="260"/>
      <c r="Z654" s="260"/>
      <c r="AA654" s="260"/>
      <c r="AB654" s="276"/>
      <c r="AC654" s="260"/>
      <c r="AD654" s="278" t="str">
        <f t="shared" si="81"/>
        <v>#REF!</v>
      </c>
      <c r="AE654" s="278"/>
      <c r="AF654" s="278"/>
      <c r="AG654" s="278"/>
    </row>
    <row r="655" ht="15.0" customHeight="1">
      <c r="A655" s="257">
        <v>525.0</v>
      </c>
      <c r="B655" s="286" t="s">
        <v>9716</v>
      </c>
      <c r="C655" s="259" t="s">
        <v>9717</v>
      </c>
      <c r="D655" s="260" t="s">
        <v>6614</v>
      </c>
      <c r="E655" s="260" t="s">
        <v>6614</v>
      </c>
      <c r="F655" s="260" t="s">
        <v>6992</v>
      </c>
      <c r="G655" s="311" t="s">
        <v>9718</v>
      </c>
      <c r="H655" s="260" t="s">
        <v>1605</v>
      </c>
      <c r="I655" s="260" t="s">
        <v>6502</v>
      </c>
      <c r="J655" s="260">
        <v>16.0</v>
      </c>
      <c r="K655" s="260">
        <v>9.0</v>
      </c>
      <c r="L655" s="261">
        <f t="shared" si="1"/>
        <v>7</v>
      </c>
      <c r="M655" s="270">
        <v>512.0</v>
      </c>
      <c r="N655" s="287">
        <f>IFERROR(__xludf.DUMMYFUNCTION("vlookup(B655,IMPORTRANGE(""https://docs.google.com/spreadsheets/d/1bZVByh9r_TcDUVJKUPs-pmPVUS3tjRZJULNBLGlUjAE/edit#gid=320297363"",""DATA HC OLT!A2:c300""),2,0)"),512.0)</f>
        <v>512</v>
      </c>
      <c r="O655" s="272" t="str">
        <f t="shared" si="3"/>
        <v>#REF!</v>
      </c>
      <c r="P655" s="311" t="s">
        <v>9719</v>
      </c>
      <c r="Q655" s="257" t="s">
        <v>6535</v>
      </c>
      <c r="R655" s="260" t="s">
        <v>358</v>
      </c>
      <c r="S655" s="316" t="s">
        <v>7088</v>
      </c>
      <c r="T655" s="311" t="s">
        <v>7544</v>
      </c>
      <c r="U655" s="260" t="s">
        <v>6236</v>
      </c>
      <c r="V655" s="276" t="str">
        <f t="shared" si="4"/>
        <v>#REF!</v>
      </c>
      <c r="W655" s="277"/>
      <c r="X655" s="260"/>
      <c r="Y655" s="260"/>
      <c r="Z655" s="260"/>
      <c r="AA655" s="260"/>
      <c r="AB655" s="276"/>
      <c r="AC655" s="260"/>
      <c r="AD655" s="278" t="str">
        <f t="shared" si="81"/>
        <v>#REF!</v>
      </c>
      <c r="AE655" s="278"/>
      <c r="AF655" s="278"/>
      <c r="AG655" s="278"/>
    </row>
    <row r="656" ht="15.0" customHeight="1">
      <c r="A656" s="257">
        <v>535.0</v>
      </c>
      <c r="B656" s="286" t="s">
        <v>9720</v>
      </c>
      <c r="C656" s="259" t="s">
        <v>4117</v>
      </c>
      <c r="D656" s="260" t="s">
        <v>6614</v>
      </c>
      <c r="E656" s="260" t="s">
        <v>7100</v>
      </c>
      <c r="F656" s="260" t="s">
        <v>6992</v>
      </c>
      <c r="G656" s="311" t="s">
        <v>9721</v>
      </c>
      <c r="H656" s="260" t="s">
        <v>1605</v>
      </c>
      <c r="I656" s="260" t="s">
        <v>6502</v>
      </c>
      <c r="J656" s="260">
        <v>16.0</v>
      </c>
      <c r="K656" s="260">
        <v>14.0</v>
      </c>
      <c r="L656" s="289">
        <f t="shared" si="1"/>
        <v>2</v>
      </c>
      <c r="M656" s="270">
        <v>512.0</v>
      </c>
      <c r="N656" s="287">
        <f>IFERROR(__xludf.DUMMYFUNCTION("vlookup(B656,IMPORTRANGE(""https://docs.google.com/spreadsheets/d/1bZVByh9r_TcDUVJKUPs-pmPVUS3tjRZJULNBLGlUjAE/edit#gid=320297363"",""DATA HC OLT!A2:c300""),2,0)"),512.0)</f>
        <v>512</v>
      </c>
      <c r="O656" s="272" t="str">
        <f t="shared" si="3"/>
        <v>#REF!</v>
      </c>
      <c r="P656" s="311" t="s">
        <v>9722</v>
      </c>
      <c r="Q656" s="257" t="s">
        <v>6535</v>
      </c>
      <c r="R656" s="260" t="s">
        <v>358</v>
      </c>
      <c r="S656" s="316" t="s">
        <v>7291</v>
      </c>
      <c r="T656" s="311" t="s">
        <v>6773</v>
      </c>
      <c r="U656" s="260" t="s">
        <v>6236</v>
      </c>
      <c r="V656" s="276" t="str">
        <f t="shared" si="4"/>
        <v>#REF!</v>
      </c>
      <c r="W656" s="277"/>
      <c r="X656" s="260"/>
      <c r="Y656" s="260"/>
      <c r="Z656" s="260"/>
      <c r="AA656" s="260"/>
      <c r="AB656" s="276"/>
      <c r="AC656" s="260"/>
      <c r="AD656" s="278" t="str">
        <f t="shared" si="81"/>
        <v>#REF!</v>
      </c>
      <c r="AE656" s="278"/>
      <c r="AF656" s="278"/>
      <c r="AG656" s="278"/>
    </row>
    <row r="657" ht="15.0" customHeight="1">
      <c r="A657" s="257">
        <v>597.0</v>
      </c>
      <c r="B657" s="286" t="s">
        <v>9723</v>
      </c>
      <c r="C657" s="259" t="s">
        <v>9724</v>
      </c>
      <c r="D657" s="260" t="s">
        <v>6614</v>
      </c>
      <c r="E657" s="257" t="s">
        <v>6614</v>
      </c>
      <c r="F657" s="260" t="s">
        <v>7668</v>
      </c>
      <c r="G657" s="260" t="s">
        <v>9725</v>
      </c>
      <c r="H657" s="260" t="s">
        <v>1605</v>
      </c>
      <c r="I657" s="260" t="s">
        <v>6502</v>
      </c>
      <c r="J657" s="260">
        <v>16.0</v>
      </c>
      <c r="K657" s="260">
        <v>11.0</v>
      </c>
      <c r="L657" s="350">
        <f t="shared" si="1"/>
        <v>5</v>
      </c>
      <c r="M657" s="270">
        <v>512.0</v>
      </c>
      <c r="N657" s="287">
        <f>IFERROR(__xludf.DUMMYFUNCTION("vlookup(B657,IMPORTRANGE(""https://docs.google.com/spreadsheets/d/1bZVByh9r_TcDUVJKUPs-pmPVUS3tjRZJULNBLGlUjAE/edit#gid=320297363"",""DATA HC OLT!A2:c300""),2,0)"),512.0)</f>
        <v>512</v>
      </c>
      <c r="O657" s="272" t="str">
        <f t="shared" si="3"/>
        <v>#REF!</v>
      </c>
      <c r="P657" s="260" t="s">
        <v>9726</v>
      </c>
      <c r="Q657" s="257" t="s">
        <v>6578</v>
      </c>
      <c r="R657" s="260" t="s">
        <v>358</v>
      </c>
      <c r="S657" s="275" t="s">
        <v>8759</v>
      </c>
      <c r="T657" s="260" t="s">
        <v>7062</v>
      </c>
      <c r="U657" s="260" t="s">
        <v>6236</v>
      </c>
      <c r="V657" s="276" t="str">
        <f t="shared" si="4"/>
        <v>#REF!</v>
      </c>
      <c r="W657" s="277"/>
      <c r="X657" s="260"/>
      <c r="Y657" s="260"/>
      <c r="Z657" s="260"/>
      <c r="AA657" s="260"/>
      <c r="AB657" s="276"/>
      <c r="AC657" s="260"/>
      <c r="AD657" s="278" t="str">
        <f t="shared" si="81"/>
        <v>#REF!</v>
      </c>
      <c r="AE657" s="278"/>
      <c r="AF657" s="278"/>
      <c r="AG657" s="278"/>
    </row>
    <row r="658" ht="15.0" customHeight="1">
      <c r="A658" s="257">
        <v>613.0</v>
      </c>
      <c r="B658" s="286" t="s">
        <v>9727</v>
      </c>
      <c r="C658" s="259" t="s">
        <v>9728</v>
      </c>
      <c r="D658" s="260" t="s">
        <v>6614</v>
      </c>
      <c r="E658" s="260" t="s">
        <v>6614</v>
      </c>
      <c r="F658" s="260" t="s">
        <v>7668</v>
      </c>
      <c r="G658" s="260" t="s">
        <v>9729</v>
      </c>
      <c r="H658" s="260" t="s">
        <v>1605</v>
      </c>
      <c r="I658" s="260" t="s">
        <v>6502</v>
      </c>
      <c r="J658" s="260">
        <v>16.0</v>
      </c>
      <c r="K658" s="260">
        <v>9.0</v>
      </c>
      <c r="L658" s="261">
        <f t="shared" si="1"/>
        <v>7</v>
      </c>
      <c r="M658" s="270">
        <v>512.0</v>
      </c>
      <c r="N658" s="287">
        <f>IFERROR(__xludf.DUMMYFUNCTION("vlookup(B658,IMPORTRANGE(""https://docs.google.com/spreadsheets/d/1bZVByh9r_TcDUVJKUPs-pmPVUS3tjRZJULNBLGlUjAE/edit#gid=320297363"",""DATA HC OLT!A2:c300""),2,0)"),512.0)</f>
        <v>512</v>
      </c>
      <c r="O658" s="272" t="str">
        <f t="shared" si="3"/>
        <v>#REF!</v>
      </c>
      <c r="P658" s="260" t="s">
        <v>9730</v>
      </c>
      <c r="Q658" s="257" t="s">
        <v>6535</v>
      </c>
      <c r="R658" s="260" t="s">
        <v>440</v>
      </c>
      <c r="S658" s="275" t="s">
        <v>6618</v>
      </c>
      <c r="T658" s="260" t="s">
        <v>8760</v>
      </c>
      <c r="U658" s="260" t="s">
        <v>6236</v>
      </c>
      <c r="V658" s="276" t="str">
        <f t="shared" si="4"/>
        <v>#REF!</v>
      </c>
      <c r="W658" s="277"/>
      <c r="X658" s="260"/>
      <c r="Y658" s="260"/>
      <c r="Z658" s="260"/>
      <c r="AA658" s="260"/>
      <c r="AB658" s="276"/>
      <c r="AC658" s="260"/>
      <c r="AD658" s="278" t="str">
        <f t="shared" si="81"/>
        <v>#REF!</v>
      </c>
      <c r="AE658" s="278"/>
      <c r="AF658" s="278"/>
      <c r="AG658" s="278"/>
    </row>
    <row r="659" ht="15.0" customHeight="1">
      <c r="A659" s="257">
        <v>348.0</v>
      </c>
      <c r="B659" s="258" t="s">
        <v>9731</v>
      </c>
      <c r="C659" s="259" t="s">
        <v>9732</v>
      </c>
      <c r="D659" s="260" t="s">
        <v>6495</v>
      </c>
      <c r="E659" s="260" t="s">
        <v>6862</v>
      </c>
      <c r="F659" s="260" t="s">
        <v>6992</v>
      </c>
      <c r="G659" s="260" t="s">
        <v>9733</v>
      </c>
      <c r="H659" s="260" t="s">
        <v>1605</v>
      </c>
      <c r="I659" s="257" t="s">
        <v>6502</v>
      </c>
      <c r="J659" s="260">
        <v>16.0</v>
      </c>
      <c r="K659" s="260">
        <v>13.0</v>
      </c>
      <c r="L659" s="299">
        <f t="shared" si="1"/>
        <v>3</v>
      </c>
      <c r="M659" s="270">
        <v>512.0</v>
      </c>
      <c r="N659" s="270">
        <v>528.0</v>
      </c>
      <c r="O659" s="272" t="str">
        <f t="shared" si="3"/>
        <v>#REF!</v>
      </c>
      <c r="P659" s="260" t="s">
        <v>9734</v>
      </c>
      <c r="Q659" s="257" t="s">
        <v>6535</v>
      </c>
      <c r="R659" s="260" t="s">
        <v>358</v>
      </c>
      <c r="S659" s="275" t="s">
        <v>9054</v>
      </c>
      <c r="T659" s="260" t="s">
        <v>6749</v>
      </c>
      <c r="U659" s="276"/>
      <c r="V659" s="276" t="str">
        <f t="shared" si="4"/>
        <v>#REF!</v>
      </c>
      <c r="W659" s="277"/>
      <c r="X659" s="276"/>
      <c r="Y659" s="276"/>
      <c r="Z659" s="276"/>
      <c r="AA659" s="276"/>
      <c r="AB659" s="276"/>
      <c r="AC659" s="276"/>
      <c r="AD659" s="278" t="str">
        <f t="shared" si="81"/>
        <v>#REF!</v>
      </c>
      <c r="AE659" s="278"/>
      <c r="AF659" s="278"/>
      <c r="AG659" s="278"/>
    </row>
    <row r="660" ht="15.0" customHeight="1">
      <c r="A660" s="257">
        <v>147.0</v>
      </c>
      <c r="B660" s="286" t="s">
        <v>9735</v>
      </c>
      <c r="C660" s="259" t="s">
        <v>3477</v>
      </c>
      <c r="D660" s="260" t="s">
        <v>6614</v>
      </c>
      <c r="E660" s="257" t="s">
        <v>7763</v>
      </c>
      <c r="F660" s="257" t="s">
        <v>6497</v>
      </c>
      <c r="G660" s="260" t="s">
        <v>9736</v>
      </c>
      <c r="H660" s="257" t="s">
        <v>6644</v>
      </c>
      <c r="I660" s="260" t="s">
        <v>6605</v>
      </c>
      <c r="J660" s="260">
        <v>8.0</v>
      </c>
      <c r="K660" s="260">
        <v>6.0</v>
      </c>
      <c r="L660" s="289">
        <f t="shared" si="1"/>
        <v>2</v>
      </c>
      <c r="M660" s="270">
        <f>IF(J660=8,256,IF(J660=16,512,IF(J660=32,1024,IF(J660=4,124))))</f>
        <v>256</v>
      </c>
      <c r="N660" s="287">
        <f>IFERROR(__xludf.DUMMYFUNCTION("vlookup(B660,IMPORTRANGE(""https://docs.google.com/spreadsheets/d/1bZVByh9r_TcDUVJKUPs-pmPVUS3tjRZJULNBLGlUjAE/edit#gid=320297363"",""DATA HC OLT!A2:c300""),2,0)"),272.0)</f>
        <v>272</v>
      </c>
      <c r="O660" s="272" t="str">
        <f t="shared" si="3"/>
        <v>#REF!</v>
      </c>
      <c r="P660" s="257" t="s">
        <v>9737</v>
      </c>
      <c r="Q660" s="257" t="s">
        <v>6535</v>
      </c>
      <c r="R660" s="260" t="s">
        <v>2343</v>
      </c>
      <c r="S660" s="275" t="s">
        <v>8432</v>
      </c>
      <c r="T660" s="260" t="s">
        <v>6965</v>
      </c>
      <c r="U660" s="276"/>
      <c r="V660" s="276" t="str">
        <f t="shared" si="4"/>
        <v>#REF!</v>
      </c>
      <c r="W660" s="277"/>
      <c r="X660" s="276"/>
      <c r="Y660" s="276"/>
      <c r="Z660" s="276"/>
      <c r="AA660" s="276"/>
      <c r="AB660" s="276"/>
      <c r="AC660" s="276"/>
      <c r="AD660" s="278" t="str">
        <f t="shared" si="81"/>
        <v>#REF!</v>
      </c>
      <c r="AE660" s="282"/>
      <c r="AF660" s="282"/>
      <c r="AG660" s="282"/>
    </row>
    <row r="661" ht="15.0" customHeight="1">
      <c r="A661" s="257">
        <v>332.0</v>
      </c>
      <c r="B661" s="258" t="s">
        <v>9738</v>
      </c>
      <c r="C661" s="259" t="s">
        <v>9739</v>
      </c>
      <c r="D661" s="260" t="s">
        <v>6495</v>
      </c>
      <c r="E661" s="260" t="s">
        <v>6862</v>
      </c>
      <c r="F661" s="260" t="s">
        <v>6992</v>
      </c>
      <c r="G661" s="260" t="s">
        <v>9740</v>
      </c>
      <c r="H661" s="260" t="s">
        <v>1605</v>
      </c>
      <c r="I661" s="257" t="s">
        <v>6502</v>
      </c>
      <c r="J661" s="260">
        <v>16.0</v>
      </c>
      <c r="K661" s="260">
        <v>13.0</v>
      </c>
      <c r="L661" s="299">
        <f t="shared" si="1"/>
        <v>3</v>
      </c>
      <c r="M661" s="270">
        <v>512.0</v>
      </c>
      <c r="N661" s="270">
        <v>512.0</v>
      </c>
      <c r="O661" s="272" t="str">
        <f t="shared" si="3"/>
        <v>#REF!</v>
      </c>
      <c r="P661" s="260" t="s">
        <v>9741</v>
      </c>
      <c r="Q661" s="257" t="s">
        <v>6535</v>
      </c>
      <c r="R661" s="260" t="s">
        <v>358</v>
      </c>
      <c r="S661" s="275" t="s">
        <v>8888</v>
      </c>
      <c r="T661" s="260" t="s">
        <v>6698</v>
      </c>
      <c r="U661" s="276"/>
      <c r="V661" s="276" t="str">
        <f t="shared" si="4"/>
        <v>#REF!</v>
      </c>
      <c r="W661" s="277"/>
      <c r="X661" s="276"/>
      <c r="Y661" s="276"/>
      <c r="Z661" s="276"/>
      <c r="AA661" s="276"/>
      <c r="AB661" s="276"/>
      <c r="AC661" s="276"/>
      <c r="AD661" s="278" t="str">
        <f t="shared" si="81"/>
        <v>#REF!</v>
      </c>
      <c r="AE661" s="282"/>
      <c r="AF661" s="282"/>
      <c r="AG661" s="282"/>
    </row>
    <row r="662" ht="15.0" customHeight="1">
      <c r="A662" s="257">
        <v>516.0</v>
      </c>
      <c r="B662" s="310" t="s">
        <v>9742</v>
      </c>
      <c r="C662" s="317" t="s">
        <v>9743</v>
      </c>
      <c r="D662" s="260" t="s">
        <v>6495</v>
      </c>
      <c r="E662" s="260" t="s">
        <v>6862</v>
      </c>
      <c r="F662" s="260" t="s">
        <v>6992</v>
      </c>
      <c r="G662" s="260" t="s">
        <v>5676</v>
      </c>
      <c r="H662" s="260" t="s">
        <v>1605</v>
      </c>
      <c r="I662" s="257" t="s">
        <v>6502</v>
      </c>
      <c r="J662" s="260">
        <v>16.0</v>
      </c>
      <c r="K662" s="260">
        <v>11.0</v>
      </c>
      <c r="L662" s="350">
        <f t="shared" si="1"/>
        <v>5</v>
      </c>
      <c r="M662" s="270">
        <v>512.0</v>
      </c>
      <c r="N662" s="270">
        <v>512.0</v>
      </c>
      <c r="O662" s="272" t="str">
        <f t="shared" si="3"/>
        <v>#REF!</v>
      </c>
      <c r="P662" s="260" t="s">
        <v>9744</v>
      </c>
      <c r="Q662" s="257" t="s">
        <v>6535</v>
      </c>
      <c r="R662" s="260" t="s">
        <v>358</v>
      </c>
      <c r="S662" s="275" t="s">
        <v>8715</v>
      </c>
      <c r="T662" s="260" t="s">
        <v>6580</v>
      </c>
      <c r="U662" s="276"/>
      <c r="V662" s="276" t="str">
        <f t="shared" si="4"/>
        <v>#REF!</v>
      </c>
      <c r="W662" s="277"/>
      <c r="X662" s="276"/>
      <c r="Y662" s="276"/>
      <c r="Z662" s="276"/>
      <c r="AA662" s="276"/>
      <c r="AB662" s="276"/>
      <c r="AC662" s="276"/>
      <c r="AD662" s="278" t="str">
        <f t="shared" si="81"/>
        <v>#REF!</v>
      </c>
      <c r="AE662" s="282"/>
      <c r="AF662" s="282"/>
      <c r="AG662" s="282"/>
    </row>
    <row r="663" ht="15.0" customHeight="1">
      <c r="A663" s="257">
        <v>553.0</v>
      </c>
      <c r="B663" s="286" t="s">
        <v>9745</v>
      </c>
      <c r="C663" s="259" t="s">
        <v>3753</v>
      </c>
      <c r="D663" s="260" t="s">
        <v>6895</v>
      </c>
      <c r="E663" s="260" t="s">
        <v>7037</v>
      </c>
      <c r="F663" s="260" t="s">
        <v>6497</v>
      </c>
      <c r="G663" s="260" t="s">
        <v>9746</v>
      </c>
      <c r="H663" s="260" t="s">
        <v>7122</v>
      </c>
      <c r="I663" s="260" t="s">
        <v>6605</v>
      </c>
      <c r="J663" s="260">
        <v>8.0</v>
      </c>
      <c r="K663" s="260">
        <v>8.0</v>
      </c>
      <c r="L663" s="283">
        <f t="shared" si="1"/>
        <v>0</v>
      </c>
      <c r="M663" s="270">
        <v>512.0</v>
      </c>
      <c r="N663" s="270" t="str">
        <f>IFERROR(__xludf.DUMMYFUNCTION("IMPORTRANGE(""https://docs.google.com/spreadsheets/d/1Y5wVcQmoZrb4xD0Mx4i378E6T98EGxF9rgzWmzz2IKU/edit?usp=sharing"",""PIVOT HP HC!$B11:C11"")"),"#REF!")</f>
        <v>#REF!</v>
      </c>
      <c r="O663" s="272" t="str">
        <f t="shared" si="3"/>
        <v>#REF!</v>
      </c>
      <c r="P663" s="260" t="s">
        <v>9747</v>
      </c>
      <c r="Q663" s="311" t="s">
        <v>6535</v>
      </c>
      <c r="R663" s="260" t="s">
        <v>2343</v>
      </c>
      <c r="S663" s="275" t="s">
        <v>7040</v>
      </c>
      <c r="T663" s="260" t="s">
        <v>8374</v>
      </c>
      <c r="U663" s="276"/>
      <c r="V663" s="276" t="str">
        <f t="shared" si="4"/>
        <v>#REF!</v>
      </c>
      <c r="W663" s="277" t="s">
        <v>6611</v>
      </c>
      <c r="X663" s="276"/>
      <c r="Y663" s="285" t="s">
        <v>6683</v>
      </c>
      <c r="Z663" s="277"/>
      <c r="AA663" s="276"/>
      <c r="AB663" s="276"/>
      <c r="AC663" s="276"/>
      <c r="AD663" s="278" t="str">
        <f t="shared" si="81"/>
        <v>#REF!</v>
      </c>
      <c r="AE663" s="282"/>
      <c r="AF663" s="282"/>
      <c r="AG663" s="282"/>
    </row>
    <row r="664" ht="15.0" customHeight="1">
      <c r="A664" s="257">
        <v>731.0</v>
      </c>
      <c r="B664" s="286" t="s">
        <v>9748</v>
      </c>
      <c r="C664" s="259" t="s">
        <v>9749</v>
      </c>
      <c r="D664" s="260" t="s">
        <v>6614</v>
      </c>
      <c r="E664" s="260" t="s">
        <v>6614</v>
      </c>
      <c r="F664" s="260" t="s">
        <v>7668</v>
      </c>
      <c r="G664" s="260" t="s">
        <v>9750</v>
      </c>
      <c r="H664" s="260" t="s">
        <v>1605</v>
      </c>
      <c r="I664" s="260" t="s">
        <v>6502</v>
      </c>
      <c r="J664" s="260">
        <v>16.0</v>
      </c>
      <c r="K664" s="260">
        <v>12.0</v>
      </c>
      <c r="L664" s="330">
        <f t="shared" si="1"/>
        <v>4</v>
      </c>
      <c r="M664" s="270">
        <v>512.0</v>
      </c>
      <c r="N664" s="287">
        <f>IFERROR(__xludf.DUMMYFUNCTION("vlookup(B664,IMPORTRANGE(""https://docs.google.com/spreadsheets/d/1bZVByh9r_TcDUVJKUPs-pmPVUS3tjRZJULNBLGlUjAE/edit#gid=320297363"",""DATA HC OLT!A2:c300""),2,0)"),512.0)</f>
        <v>512</v>
      </c>
      <c r="O664" s="272" t="str">
        <f t="shared" si="3"/>
        <v>#REF!</v>
      </c>
      <c r="P664" s="260" t="s">
        <v>9751</v>
      </c>
      <c r="Q664" s="257" t="s">
        <v>6535</v>
      </c>
      <c r="R664" s="260" t="s">
        <v>440</v>
      </c>
      <c r="S664" s="275" t="s">
        <v>8215</v>
      </c>
      <c r="T664" s="260" t="s">
        <v>6885</v>
      </c>
      <c r="U664" s="260" t="s">
        <v>6236</v>
      </c>
      <c r="V664" s="276" t="str">
        <f t="shared" si="4"/>
        <v>#REF!</v>
      </c>
      <c r="W664" s="277"/>
      <c r="X664" s="260"/>
      <c r="Y664" s="260"/>
      <c r="Z664" s="260"/>
      <c r="AA664" s="260"/>
      <c r="AB664" s="276"/>
      <c r="AC664" s="260"/>
      <c r="AD664" s="278" t="str">
        <f t="shared" si="81"/>
        <v>#REF!</v>
      </c>
      <c r="AE664" s="282"/>
      <c r="AF664" s="282"/>
      <c r="AG664" s="282"/>
    </row>
    <row r="665" ht="15.0" customHeight="1">
      <c r="A665" s="257">
        <v>761.0</v>
      </c>
      <c r="B665" s="286" t="s">
        <v>9752</v>
      </c>
      <c r="C665" s="259" t="s">
        <v>6652</v>
      </c>
      <c r="D665" s="260" t="s">
        <v>6614</v>
      </c>
      <c r="E665" s="260" t="s">
        <v>6614</v>
      </c>
      <c r="F665" s="260" t="s">
        <v>6497</v>
      </c>
      <c r="G665" s="311" t="s">
        <v>6770</v>
      </c>
      <c r="H665" s="260" t="s">
        <v>6589</v>
      </c>
      <c r="I665" s="260" t="s">
        <v>6502</v>
      </c>
      <c r="J665" s="260">
        <v>16.0</v>
      </c>
      <c r="K665" s="260">
        <v>1.0</v>
      </c>
      <c r="L665" s="410">
        <f t="shared" si="1"/>
        <v>15</v>
      </c>
      <c r="M665" s="270">
        <v>512.0</v>
      </c>
      <c r="N665" s="287">
        <f>IFERROR(__xludf.DUMMYFUNCTION("vlookup(B665,IMPORTRANGE(""https://docs.google.com/spreadsheets/d/1bZVByh9r_TcDUVJKUPs-pmPVUS3tjRZJULNBLGlUjAE/edit#gid=320297363"",""DATA HC OLT!A2:c300""),2,0)"),104.0)</f>
        <v>104</v>
      </c>
      <c r="O665" s="272" t="str">
        <f t="shared" si="3"/>
        <v>#REF!</v>
      </c>
      <c r="P665" s="419" t="s">
        <v>9753</v>
      </c>
      <c r="Q665" s="257" t="s">
        <v>6578</v>
      </c>
      <c r="R665" s="260" t="s">
        <v>358</v>
      </c>
      <c r="S665" s="420" t="s">
        <v>9754</v>
      </c>
      <c r="T665" s="419" t="s">
        <v>9755</v>
      </c>
      <c r="U665" s="260" t="s">
        <v>6236</v>
      </c>
      <c r="V665" s="276" t="str">
        <f t="shared" si="4"/>
        <v>#REF!</v>
      </c>
      <c r="W665" s="277"/>
      <c r="X665" s="260"/>
      <c r="Y665" s="260"/>
      <c r="Z665" s="260"/>
      <c r="AA665" s="260"/>
      <c r="AB665" s="276"/>
      <c r="AC665" s="260"/>
      <c r="AD665" s="278" t="str">
        <f t="shared" si="81"/>
        <v>#REF!</v>
      </c>
      <c r="AE665" s="278"/>
      <c r="AF665" s="278"/>
      <c r="AG665" s="278"/>
    </row>
    <row r="666" ht="15.0" customHeight="1">
      <c r="A666" s="257">
        <v>389.0</v>
      </c>
      <c r="B666" s="258" t="s">
        <v>9756</v>
      </c>
      <c r="C666" s="259" t="s">
        <v>2699</v>
      </c>
      <c r="D666" s="260" t="s">
        <v>6495</v>
      </c>
      <c r="E666" s="260" t="s">
        <v>6862</v>
      </c>
      <c r="F666" s="260" t="s">
        <v>6992</v>
      </c>
      <c r="G666" s="260" t="s">
        <v>9757</v>
      </c>
      <c r="H666" s="260" t="s">
        <v>1605</v>
      </c>
      <c r="I666" s="257" t="s">
        <v>6502</v>
      </c>
      <c r="J666" s="260">
        <v>16.0</v>
      </c>
      <c r="K666" s="260">
        <v>14.0</v>
      </c>
      <c r="L666" s="289">
        <f t="shared" si="1"/>
        <v>2</v>
      </c>
      <c r="M666" s="270">
        <v>512.0</v>
      </c>
      <c r="N666" s="270">
        <v>520.0</v>
      </c>
      <c r="O666" s="272" t="str">
        <f t="shared" si="3"/>
        <v>#REF!</v>
      </c>
      <c r="P666" s="260" t="s">
        <v>9758</v>
      </c>
      <c r="Q666" s="257" t="s">
        <v>6535</v>
      </c>
      <c r="R666" s="260" t="s">
        <v>358</v>
      </c>
      <c r="S666" s="275" t="s">
        <v>8888</v>
      </c>
      <c r="T666" s="260" t="s">
        <v>6675</v>
      </c>
      <c r="U666" s="276"/>
      <c r="V666" s="276" t="str">
        <f t="shared" si="4"/>
        <v>#REF!</v>
      </c>
      <c r="W666" s="277"/>
      <c r="X666" s="276"/>
      <c r="Y666" s="276"/>
      <c r="Z666" s="276"/>
      <c r="AA666" s="276"/>
      <c r="AB666" s="276"/>
      <c r="AC666" s="276"/>
      <c r="AD666" s="278" t="str">
        <f t="shared" si="81"/>
        <v>#REF!</v>
      </c>
      <c r="AE666" s="278"/>
      <c r="AF666" s="278"/>
      <c r="AG666" s="278"/>
    </row>
    <row r="667" ht="15.0" customHeight="1">
      <c r="A667" s="257">
        <v>422.0</v>
      </c>
      <c r="B667" s="286" t="s">
        <v>9759</v>
      </c>
      <c r="C667" s="295" t="s">
        <v>1895</v>
      </c>
      <c r="D667" s="260" t="s">
        <v>6614</v>
      </c>
      <c r="E667" s="260" t="s">
        <v>7100</v>
      </c>
      <c r="F667" s="260" t="s">
        <v>6709</v>
      </c>
      <c r="G667" s="311" t="s">
        <v>9760</v>
      </c>
      <c r="H667" s="260" t="s">
        <v>1605</v>
      </c>
      <c r="I667" s="260" t="s">
        <v>6502</v>
      </c>
      <c r="J667" s="260">
        <v>16.0</v>
      </c>
      <c r="K667" s="260">
        <v>15.0</v>
      </c>
      <c r="L667" s="288">
        <f t="shared" si="1"/>
        <v>1</v>
      </c>
      <c r="M667" s="270">
        <v>512.0</v>
      </c>
      <c r="N667" s="287">
        <f>IFERROR(__xludf.DUMMYFUNCTION("vlookup(B667,IMPORTRANGE(""https://docs.google.com/spreadsheets/d/1bZVByh9r_TcDUVJKUPs-pmPVUS3tjRZJULNBLGlUjAE/edit#gid=320297363"",""DATA HC OLT!A2:c300""),2,0)"),480.0)</f>
        <v>480</v>
      </c>
      <c r="O667" s="272" t="str">
        <f t="shared" si="3"/>
        <v>#REF!</v>
      </c>
      <c r="P667" s="260" t="s">
        <v>9761</v>
      </c>
      <c r="Q667" s="257" t="s">
        <v>6535</v>
      </c>
      <c r="R667" s="260" t="s">
        <v>2343</v>
      </c>
      <c r="S667" s="316" t="s">
        <v>7103</v>
      </c>
      <c r="T667" s="311" t="s">
        <v>6734</v>
      </c>
      <c r="U667" s="260" t="s">
        <v>6236</v>
      </c>
      <c r="V667" s="276" t="str">
        <f t="shared" si="4"/>
        <v>#REF!</v>
      </c>
      <c r="W667" s="277"/>
      <c r="X667" s="260"/>
      <c r="Y667" s="260"/>
      <c r="Z667" s="260"/>
      <c r="AA667" s="260"/>
      <c r="AB667" s="276"/>
      <c r="AC667" s="260"/>
      <c r="AD667" s="278" t="str">
        <f t="shared" si="81"/>
        <v>#REF!</v>
      </c>
      <c r="AE667" s="278"/>
      <c r="AF667" s="278"/>
      <c r="AG667" s="278"/>
    </row>
    <row r="668" ht="15.0" customHeight="1">
      <c r="A668" s="257">
        <v>589.0</v>
      </c>
      <c r="B668" s="286" t="s">
        <v>5892</v>
      </c>
      <c r="C668" s="259" t="s">
        <v>9762</v>
      </c>
      <c r="D668" s="260" t="s">
        <v>6614</v>
      </c>
      <c r="E668" s="260" t="s">
        <v>7100</v>
      </c>
      <c r="F668" s="260" t="s">
        <v>7668</v>
      </c>
      <c r="G668" s="311" t="s">
        <v>9763</v>
      </c>
      <c r="H668" s="260" t="s">
        <v>6631</v>
      </c>
      <c r="I668" s="260" t="s">
        <v>6502</v>
      </c>
      <c r="J668" s="260">
        <v>16.0</v>
      </c>
      <c r="K668" s="260">
        <v>9.0</v>
      </c>
      <c r="L668" s="261">
        <f t="shared" si="1"/>
        <v>7</v>
      </c>
      <c r="M668" s="270">
        <v>512.0</v>
      </c>
      <c r="N668" s="287">
        <f>IFERROR(__xludf.DUMMYFUNCTION("vlookup(B668,IMPORTRANGE(""https://docs.google.com/spreadsheets/d/1bZVByh9r_TcDUVJKUPs-pmPVUS3tjRZJULNBLGlUjAE/edit#gid=320297363"",""DATA HC OLT!A2:c300""),2,0)"),512.0)</f>
        <v>512</v>
      </c>
      <c r="O668" s="272" t="str">
        <f t="shared" si="3"/>
        <v>#REF!</v>
      </c>
      <c r="P668" s="311" t="s">
        <v>9764</v>
      </c>
      <c r="Q668" s="257" t="s">
        <v>6535</v>
      </c>
      <c r="R668" s="260" t="s">
        <v>440</v>
      </c>
      <c r="S668" s="316" t="s">
        <v>7103</v>
      </c>
      <c r="T668" s="311" t="s">
        <v>6885</v>
      </c>
      <c r="U668" s="260" t="s">
        <v>6236</v>
      </c>
      <c r="V668" s="276" t="str">
        <f t="shared" si="4"/>
        <v>#REF!</v>
      </c>
      <c r="W668" s="277"/>
      <c r="X668" s="260"/>
      <c r="Y668" s="260"/>
      <c r="Z668" s="260"/>
      <c r="AA668" s="260"/>
      <c r="AB668" s="276"/>
      <c r="AC668" s="260"/>
      <c r="AD668" s="278" t="str">
        <f t="shared" si="81"/>
        <v>#REF!</v>
      </c>
      <c r="AE668" s="278"/>
      <c r="AF668" s="278"/>
      <c r="AG668" s="278"/>
    </row>
    <row r="669" ht="15.0" customHeight="1">
      <c r="A669" s="257">
        <v>612.0</v>
      </c>
      <c r="B669" s="286" t="s">
        <v>5917</v>
      </c>
      <c r="C669" s="259" t="s">
        <v>9765</v>
      </c>
      <c r="D669" s="260" t="s">
        <v>6614</v>
      </c>
      <c r="E669" s="260" t="s">
        <v>6614</v>
      </c>
      <c r="F669" s="260" t="s">
        <v>7668</v>
      </c>
      <c r="G669" s="260" t="s">
        <v>9766</v>
      </c>
      <c r="H669" s="260" t="s">
        <v>1605</v>
      </c>
      <c r="I669" s="260" t="s">
        <v>6502</v>
      </c>
      <c r="J669" s="260">
        <v>16.0</v>
      </c>
      <c r="K669" s="260">
        <v>11.0</v>
      </c>
      <c r="L669" s="350">
        <f t="shared" si="1"/>
        <v>5</v>
      </c>
      <c r="M669" s="270">
        <v>512.0</v>
      </c>
      <c r="N669" s="287">
        <f>IFERROR(__xludf.DUMMYFUNCTION("vlookup(B669,IMPORTRANGE(""https://docs.google.com/spreadsheets/d/1bZVByh9r_TcDUVJKUPs-pmPVUS3tjRZJULNBLGlUjAE/edit#gid=320297363"",""DATA HC OLT!A2:c300""),2,0)"),512.0)</f>
        <v>512</v>
      </c>
      <c r="O669" s="272" t="str">
        <f t="shared" si="3"/>
        <v>#REF!</v>
      </c>
      <c r="P669" s="260" t="s">
        <v>9767</v>
      </c>
      <c r="Q669" s="257" t="s">
        <v>6535</v>
      </c>
      <c r="R669" s="260" t="s">
        <v>440</v>
      </c>
      <c r="S669" s="275" t="s">
        <v>9768</v>
      </c>
      <c r="T669" s="260" t="s">
        <v>9769</v>
      </c>
      <c r="U669" s="260" t="s">
        <v>6236</v>
      </c>
      <c r="V669" s="276" t="str">
        <f t="shared" si="4"/>
        <v>#REF!</v>
      </c>
      <c r="W669" s="277"/>
      <c r="X669" s="260"/>
      <c r="Y669" s="260"/>
      <c r="Z669" s="260"/>
      <c r="AA669" s="260"/>
      <c r="AB669" s="276"/>
      <c r="AC669" s="260"/>
      <c r="AD669" s="278" t="str">
        <f t="shared" si="81"/>
        <v>#REF!</v>
      </c>
      <c r="AE669" s="278"/>
      <c r="AF669" s="278"/>
      <c r="AG669" s="278"/>
    </row>
    <row r="670" ht="15.0" customHeight="1">
      <c r="A670" s="257">
        <v>667.0</v>
      </c>
      <c r="B670" s="258" t="s">
        <v>9770</v>
      </c>
      <c r="C670" s="259" t="s">
        <v>1992</v>
      </c>
      <c r="D670" s="260" t="s">
        <v>6569</v>
      </c>
      <c r="E670" s="260" t="s">
        <v>7746</v>
      </c>
      <c r="F670" s="260" t="s">
        <v>7668</v>
      </c>
      <c r="G670" s="260" t="s">
        <v>3001</v>
      </c>
      <c r="H670" s="260" t="s">
        <v>1605</v>
      </c>
      <c r="I670" s="260" t="s">
        <v>6605</v>
      </c>
      <c r="J670" s="260">
        <v>16.0</v>
      </c>
      <c r="K670" s="260">
        <v>12.0</v>
      </c>
      <c r="L670" s="330">
        <f t="shared" si="1"/>
        <v>4</v>
      </c>
      <c r="M670" s="270">
        <v>512.0</v>
      </c>
      <c r="N670" s="270">
        <v>512.0</v>
      </c>
      <c r="O670" s="272" t="str">
        <f t="shared" si="3"/>
        <v>#REF!</v>
      </c>
      <c r="P670" s="260" t="s">
        <v>9771</v>
      </c>
      <c r="Q670" s="257" t="s">
        <v>6535</v>
      </c>
      <c r="R670" s="260" t="s">
        <v>358</v>
      </c>
      <c r="S670" s="275" t="s">
        <v>7633</v>
      </c>
      <c r="T670" s="260" t="s">
        <v>6846</v>
      </c>
      <c r="U670" s="276"/>
      <c r="V670" s="276" t="str">
        <f t="shared" si="4"/>
        <v>#REF!</v>
      </c>
      <c r="W670" s="277"/>
      <c r="X670" s="276"/>
      <c r="Y670" s="276"/>
      <c r="Z670" s="276"/>
      <c r="AA670" s="276"/>
      <c r="AB670" s="276"/>
      <c r="AC670" s="276"/>
      <c r="AD670" s="278" t="str">
        <f t="shared" si="81"/>
        <v>#REF!</v>
      </c>
      <c r="AE670" s="282"/>
      <c r="AF670" s="282"/>
      <c r="AG670" s="282"/>
    </row>
    <row r="671" ht="15.0" customHeight="1">
      <c r="A671" s="257">
        <v>683.0</v>
      </c>
      <c r="B671" s="286" t="s">
        <v>2100</v>
      </c>
      <c r="C671" s="259" t="s">
        <v>9772</v>
      </c>
      <c r="D671" s="260" t="s">
        <v>6614</v>
      </c>
      <c r="E671" s="260" t="s">
        <v>6614</v>
      </c>
      <c r="F671" s="260" t="s">
        <v>7668</v>
      </c>
      <c r="G671" s="260" t="s">
        <v>9773</v>
      </c>
      <c r="H671" s="260" t="s">
        <v>1605</v>
      </c>
      <c r="I671" s="260" t="s">
        <v>6502</v>
      </c>
      <c r="J671" s="260">
        <v>16.0</v>
      </c>
      <c r="K671" s="260">
        <v>11.0</v>
      </c>
      <c r="L671" s="350">
        <f t="shared" si="1"/>
        <v>5</v>
      </c>
      <c r="M671" s="270">
        <v>512.0</v>
      </c>
      <c r="N671" s="287">
        <f>IFERROR(__xludf.DUMMYFUNCTION("vlookup(B671,IMPORTRANGE(""https://docs.google.com/spreadsheets/d/1bZVByh9r_TcDUVJKUPs-pmPVUS3tjRZJULNBLGlUjAE/edit#gid=320297363"",""DATA HC OLT!A2:c300""),2,0)"),512.0)</f>
        <v>512</v>
      </c>
      <c r="O671" s="272" t="str">
        <f t="shared" si="3"/>
        <v>#REF!</v>
      </c>
      <c r="P671" s="260" t="s">
        <v>9774</v>
      </c>
      <c r="Q671" s="257" t="s">
        <v>6535</v>
      </c>
      <c r="R671" s="260" t="s">
        <v>440</v>
      </c>
      <c r="S671" s="316" t="s">
        <v>7808</v>
      </c>
      <c r="T671" s="311" t="s">
        <v>7504</v>
      </c>
      <c r="U671" s="260" t="s">
        <v>6236</v>
      </c>
      <c r="V671" s="276" t="str">
        <f t="shared" si="4"/>
        <v>#REF!</v>
      </c>
      <c r="W671" s="277"/>
      <c r="X671" s="260"/>
      <c r="Y671" s="260"/>
      <c r="Z671" s="260"/>
      <c r="AA671" s="260"/>
      <c r="AB671" s="276"/>
      <c r="AC671" s="260"/>
      <c r="AD671" s="278" t="str">
        <f t="shared" si="81"/>
        <v>#REF!</v>
      </c>
      <c r="AE671" s="278"/>
      <c r="AF671" s="278"/>
      <c r="AG671" s="278"/>
    </row>
    <row r="672" ht="15.0" customHeight="1">
      <c r="A672" s="257">
        <v>340.0</v>
      </c>
      <c r="B672" s="286" t="s">
        <v>9775</v>
      </c>
      <c r="C672" s="259" t="s">
        <v>9776</v>
      </c>
      <c r="D672" s="260" t="s">
        <v>6614</v>
      </c>
      <c r="E672" s="260" t="s">
        <v>6614</v>
      </c>
      <c r="F672" s="257" t="s">
        <v>6497</v>
      </c>
      <c r="G672" s="260" t="s">
        <v>9777</v>
      </c>
      <c r="H672" s="257" t="s">
        <v>1605</v>
      </c>
      <c r="I672" s="260" t="s">
        <v>6502</v>
      </c>
      <c r="J672" s="260">
        <v>16.0</v>
      </c>
      <c r="K672" s="260">
        <v>15.0</v>
      </c>
      <c r="L672" s="288">
        <f t="shared" si="1"/>
        <v>1</v>
      </c>
      <c r="M672" s="270">
        <v>512.0</v>
      </c>
      <c r="N672" s="287">
        <f>IFERROR(__xludf.DUMMYFUNCTION("vlookup(B672,IMPORTRANGE(""https://docs.google.com/spreadsheets/d/1bZVByh9r_TcDUVJKUPs-pmPVUS3tjRZJULNBLGlUjAE/edit#gid=320297363"",""DATA HC OLT!A2:c300""),2,0)"),480.0)</f>
        <v>480</v>
      </c>
      <c r="O672" s="272" t="str">
        <f t="shared" si="3"/>
        <v>#REF!</v>
      </c>
      <c r="P672" s="260" t="s">
        <v>9778</v>
      </c>
      <c r="Q672" s="257" t="s">
        <v>6535</v>
      </c>
      <c r="R672" s="260" t="s">
        <v>2343</v>
      </c>
      <c r="S672" s="275" t="s">
        <v>8215</v>
      </c>
      <c r="T672" s="260" t="s">
        <v>7062</v>
      </c>
      <c r="U672" s="260" t="s">
        <v>6236</v>
      </c>
      <c r="V672" s="276" t="str">
        <f t="shared" si="4"/>
        <v>#REF!</v>
      </c>
      <c r="W672" s="277"/>
      <c r="X672" s="260"/>
      <c r="Y672" s="260"/>
      <c r="Z672" s="260"/>
      <c r="AA672" s="260"/>
      <c r="AB672" s="276"/>
      <c r="AC672" s="260"/>
      <c r="AD672" s="278" t="str">
        <f t="shared" si="81"/>
        <v>#REF!</v>
      </c>
      <c r="AE672" s="278"/>
      <c r="AF672" s="278"/>
      <c r="AG672" s="278"/>
    </row>
    <row r="673" ht="15.0" customHeight="1">
      <c r="A673" s="257">
        <v>474.0</v>
      </c>
      <c r="B673" s="286" t="s">
        <v>9779</v>
      </c>
      <c r="C673" s="259" t="s">
        <v>9780</v>
      </c>
      <c r="D673" s="260" t="s">
        <v>6614</v>
      </c>
      <c r="E673" s="260" t="s">
        <v>6614</v>
      </c>
      <c r="F673" s="260" t="s">
        <v>7668</v>
      </c>
      <c r="G673" s="311" t="s">
        <v>9781</v>
      </c>
      <c r="H673" s="260" t="s">
        <v>1605</v>
      </c>
      <c r="I673" s="260" t="s">
        <v>6502</v>
      </c>
      <c r="J673" s="260">
        <v>16.0</v>
      </c>
      <c r="K673" s="260">
        <v>12.0</v>
      </c>
      <c r="L673" s="330">
        <f t="shared" si="1"/>
        <v>4</v>
      </c>
      <c r="M673" s="270">
        <v>512.0</v>
      </c>
      <c r="N673" s="287">
        <f>IFERROR(__xludf.DUMMYFUNCTION("vlookup(B673,IMPORTRANGE(""https://docs.google.com/spreadsheets/d/1bZVByh9r_TcDUVJKUPs-pmPVUS3tjRZJULNBLGlUjAE/edit#gid=320297363"",""DATA HC OLT!A2:c300""),2,0)"),512.0)</f>
        <v>512</v>
      </c>
      <c r="O673" s="272" t="str">
        <f t="shared" si="3"/>
        <v>#REF!</v>
      </c>
      <c r="P673" s="257" t="s">
        <v>9782</v>
      </c>
      <c r="Q673" s="257" t="s">
        <v>6535</v>
      </c>
      <c r="R673" s="260" t="s">
        <v>440</v>
      </c>
      <c r="S673" s="316" t="s">
        <v>8286</v>
      </c>
      <c r="T673" s="311" t="s">
        <v>6773</v>
      </c>
      <c r="U673" s="260" t="s">
        <v>6236</v>
      </c>
      <c r="V673" s="276" t="str">
        <f t="shared" si="4"/>
        <v>#REF!</v>
      </c>
      <c r="W673" s="277"/>
      <c r="X673" s="260"/>
      <c r="Y673" s="260"/>
      <c r="Z673" s="260"/>
      <c r="AA673" s="260"/>
      <c r="AB673" s="276"/>
      <c r="AC673" s="260"/>
      <c r="AD673" s="278" t="str">
        <f t="shared" si="81"/>
        <v>#REF!</v>
      </c>
      <c r="AE673" s="278"/>
      <c r="AF673" s="278"/>
      <c r="AG673" s="278"/>
    </row>
    <row r="674" ht="15.0" customHeight="1">
      <c r="A674" s="257">
        <v>541.0</v>
      </c>
      <c r="B674" s="310" t="s">
        <v>9783</v>
      </c>
      <c r="C674" s="259" t="s">
        <v>3874</v>
      </c>
      <c r="D674" s="260" t="s">
        <v>6895</v>
      </c>
      <c r="E674" s="260" t="s">
        <v>6895</v>
      </c>
      <c r="F674" s="260" t="s">
        <v>6992</v>
      </c>
      <c r="G674" s="260" t="s">
        <v>9784</v>
      </c>
      <c r="H674" s="260" t="s">
        <v>1605</v>
      </c>
      <c r="I674" s="260" t="s">
        <v>6502</v>
      </c>
      <c r="J674" s="260">
        <v>16.0</v>
      </c>
      <c r="K674" s="260">
        <v>14.0</v>
      </c>
      <c r="L674" s="289">
        <f t="shared" si="1"/>
        <v>2</v>
      </c>
      <c r="M674" s="270">
        <v>512.0</v>
      </c>
      <c r="N674" s="270" t="str">
        <f>IFERROR(__xludf.DUMMYFUNCTION("IMPORTRANGE(""https://docs.google.com/spreadsheets/d/1Y5wVcQmoZrb4xD0Mx4i378E6T98EGxF9rgzWmzz2IKU/edit?usp=sharing"",""PIVOT HP HC!$B29:C29"")"),"#REF!")</f>
        <v>#REF!</v>
      </c>
      <c r="O674" s="272" t="str">
        <f t="shared" si="3"/>
        <v>#REF!</v>
      </c>
      <c r="P674" s="260" t="s">
        <v>9785</v>
      </c>
      <c r="Q674" s="257" t="s">
        <v>6535</v>
      </c>
      <c r="R674" s="260" t="s">
        <v>358</v>
      </c>
      <c r="S674" s="275" t="s">
        <v>9471</v>
      </c>
      <c r="T674" s="260" t="s">
        <v>6749</v>
      </c>
      <c r="U674" s="276"/>
      <c r="V674" s="276" t="str">
        <f t="shared" si="4"/>
        <v>#REF!</v>
      </c>
      <c r="W674" s="277"/>
      <c r="X674" s="276"/>
      <c r="Y674" s="276"/>
      <c r="Z674" s="276"/>
      <c r="AA674" s="276"/>
      <c r="AB674" s="276"/>
      <c r="AC674" s="276"/>
      <c r="AD674" s="278" t="str">
        <f t="shared" si="81"/>
        <v>#REF!</v>
      </c>
      <c r="AE674" s="282"/>
      <c r="AF674" s="282"/>
      <c r="AG674" s="282"/>
    </row>
    <row r="675" ht="15.0" customHeight="1">
      <c r="A675" s="257">
        <v>576.0</v>
      </c>
      <c r="B675" s="286" t="s">
        <v>9786</v>
      </c>
      <c r="C675" s="259" t="s">
        <v>9787</v>
      </c>
      <c r="D675" s="260" t="s">
        <v>6614</v>
      </c>
      <c r="E675" s="260" t="s">
        <v>7113</v>
      </c>
      <c r="F675" s="260" t="s">
        <v>6992</v>
      </c>
      <c r="G675" s="311" t="s">
        <v>9788</v>
      </c>
      <c r="H675" s="260" t="s">
        <v>1605</v>
      </c>
      <c r="I675" s="260" t="s">
        <v>6502</v>
      </c>
      <c r="J675" s="260">
        <v>16.0</v>
      </c>
      <c r="K675" s="260">
        <v>13.0</v>
      </c>
      <c r="L675" s="299">
        <f t="shared" si="1"/>
        <v>3</v>
      </c>
      <c r="M675" s="270">
        <v>512.0</v>
      </c>
      <c r="N675" s="287">
        <f>IFERROR(__xludf.DUMMYFUNCTION("vlookup(B675,IMPORTRANGE(""https://docs.google.com/spreadsheets/d/1bZVByh9r_TcDUVJKUPs-pmPVUS3tjRZJULNBLGlUjAE/edit#gid=320297363"",""DATA HC OLT!A2:c300""),2,0)"),512.0)</f>
        <v>512</v>
      </c>
      <c r="O675" s="272" t="str">
        <f t="shared" si="3"/>
        <v>#REF!</v>
      </c>
      <c r="P675" s="311" t="s">
        <v>9789</v>
      </c>
      <c r="Q675" s="257" t="s">
        <v>6535</v>
      </c>
      <c r="R675" s="260" t="s">
        <v>358</v>
      </c>
      <c r="S675" s="316" t="s">
        <v>9335</v>
      </c>
      <c r="T675" s="311" t="s">
        <v>6846</v>
      </c>
      <c r="U675" s="260" t="s">
        <v>6236</v>
      </c>
      <c r="V675" s="276" t="str">
        <f t="shared" si="4"/>
        <v>#REF!</v>
      </c>
      <c r="W675" s="277"/>
      <c r="X675" s="260"/>
      <c r="Y675" s="260"/>
      <c r="Z675" s="260"/>
      <c r="AA675" s="260"/>
      <c r="AB675" s="276"/>
      <c r="AC675" s="260"/>
      <c r="AD675" s="278" t="str">
        <f t="shared" si="81"/>
        <v>#REF!</v>
      </c>
      <c r="AE675" s="282"/>
      <c r="AF675" s="282"/>
      <c r="AG675" s="282"/>
    </row>
    <row r="676" ht="15.0" customHeight="1">
      <c r="A676" s="257">
        <v>691.0</v>
      </c>
      <c r="B676" s="258" t="s">
        <v>9790</v>
      </c>
      <c r="C676" s="259" t="s">
        <v>3543</v>
      </c>
      <c r="D676" s="260" t="s">
        <v>6569</v>
      </c>
      <c r="E676" s="260" t="s">
        <v>6570</v>
      </c>
      <c r="F676" s="260" t="s">
        <v>7668</v>
      </c>
      <c r="G676" s="260" t="s">
        <v>5445</v>
      </c>
      <c r="H676" s="260" t="s">
        <v>1605</v>
      </c>
      <c r="I676" s="260" t="s">
        <v>6605</v>
      </c>
      <c r="J676" s="260">
        <v>16.0</v>
      </c>
      <c r="K676" s="260">
        <v>12.0</v>
      </c>
      <c r="L676" s="330">
        <f t="shared" si="1"/>
        <v>4</v>
      </c>
      <c r="M676" s="270">
        <v>512.0</v>
      </c>
      <c r="N676" s="270">
        <v>512.0</v>
      </c>
      <c r="O676" s="272" t="str">
        <f t="shared" si="3"/>
        <v>#REF!</v>
      </c>
      <c r="P676" s="260" t="s">
        <v>9791</v>
      </c>
      <c r="Q676" s="257" t="s">
        <v>6535</v>
      </c>
      <c r="R676" s="260" t="s">
        <v>358</v>
      </c>
      <c r="S676" s="275" t="s">
        <v>6931</v>
      </c>
      <c r="T676" s="260" t="s">
        <v>6880</v>
      </c>
      <c r="U676" s="276"/>
      <c r="V676" s="276" t="str">
        <f t="shared" si="4"/>
        <v>#REF!</v>
      </c>
      <c r="W676" s="277"/>
      <c r="X676" s="276"/>
      <c r="Y676" s="276"/>
      <c r="Z676" s="276"/>
      <c r="AA676" s="276"/>
      <c r="AB676" s="276"/>
      <c r="AC676" s="276"/>
      <c r="AD676" s="278" t="str">
        <f t="shared" si="81"/>
        <v>#REF!</v>
      </c>
      <c r="AE676" s="282"/>
      <c r="AF676" s="282"/>
      <c r="AG676" s="282"/>
    </row>
    <row r="677" ht="15.0" customHeight="1">
      <c r="A677" s="257">
        <v>416.0</v>
      </c>
      <c r="B677" s="286" t="s">
        <v>9792</v>
      </c>
      <c r="C677" s="295" t="s">
        <v>9793</v>
      </c>
      <c r="D677" s="260" t="s">
        <v>6614</v>
      </c>
      <c r="E677" s="260" t="s">
        <v>6714</v>
      </c>
      <c r="F677" s="260" t="s">
        <v>6992</v>
      </c>
      <c r="G677" s="311" t="s">
        <v>9794</v>
      </c>
      <c r="H677" s="260" t="s">
        <v>1605</v>
      </c>
      <c r="I677" s="260" t="s">
        <v>6502</v>
      </c>
      <c r="J677" s="260">
        <v>16.0</v>
      </c>
      <c r="K677" s="260">
        <v>15.0</v>
      </c>
      <c r="L677" s="288">
        <f t="shared" si="1"/>
        <v>1</v>
      </c>
      <c r="M677" s="270">
        <v>512.0</v>
      </c>
      <c r="N677" s="287">
        <f>IFERROR(__xludf.DUMMYFUNCTION("vlookup(B677,IMPORTRANGE(""https://docs.google.com/spreadsheets/d/1bZVByh9r_TcDUVJKUPs-pmPVUS3tjRZJULNBLGlUjAE/edit#gid=320297363"",""DATA HC OLT!A2:c300""),2,0)"),512.0)</f>
        <v>512</v>
      </c>
      <c r="O677" s="272" t="str">
        <f t="shared" si="3"/>
        <v>#REF!</v>
      </c>
      <c r="P677" s="260" t="s">
        <v>9795</v>
      </c>
      <c r="Q677" s="257" t="s">
        <v>6535</v>
      </c>
      <c r="R677" s="260" t="s">
        <v>358</v>
      </c>
      <c r="S677" s="316" t="s">
        <v>9684</v>
      </c>
      <c r="T677" s="311" t="s">
        <v>6846</v>
      </c>
      <c r="U677" s="260" t="s">
        <v>6236</v>
      </c>
      <c r="V677" s="276" t="str">
        <f t="shared" si="4"/>
        <v>#REF!</v>
      </c>
      <c r="W677" s="277"/>
      <c r="X677" s="260"/>
      <c r="Y677" s="260"/>
      <c r="Z677" s="260"/>
      <c r="AA677" s="260"/>
      <c r="AB677" s="276"/>
      <c r="AC677" s="260"/>
      <c r="AD677" s="278" t="str">
        <f t="shared" si="81"/>
        <v>#REF!</v>
      </c>
      <c r="AE677" s="278"/>
      <c r="AF677" s="278"/>
      <c r="AG677" s="278"/>
    </row>
    <row r="678" ht="15.0" customHeight="1">
      <c r="A678" s="257">
        <v>676.0</v>
      </c>
      <c r="B678" s="286" t="s">
        <v>9796</v>
      </c>
      <c r="C678" s="259" t="s">
        <v>9797</v>
      </c>
      <c r="D678" s="260" t="s">
        <v>6614</v>
      </c>
      <c r="E678" s="260" t="s">
        <v>6614</v>
      </c>
      <c r="F678" s="260" t="s">
        <v>7668</v>
      </c>
      <c r="G678" s="260" t="s">
        <v>9798</v>
      </c>
      <c r="H678" s="260" t="s">
        <v>1605</v>
      </c>
      <c r="I678" s="260" t="s">
        <v>6502</v>
      </c>
      <c r="J678" s="260">
        <v>16.0</v>
      </c>
      <c r="K678" s="260">
        <v>11.0</v>
      </c>
      <c r="L678" s="350">
        <f t="shared" si="1"/>
        <v>5</v>
      </c>
      <c r="M678" s="270">
        <v>512.0</v>
      </c>
      <c r="N678" s="287">
        <f>IFERROR(__xludf.DUMMYFUNCTION("vlookup(B678,IMPORTRANGE(""https://docs.google.com/spreadsheets/d/1bZVByh9r_TcDUVJKUPs-pmPVUS3tjRZJULNBLGlUjAE/edit#gid=320297363"",""DATA HC OLT!A2:c300""),2,0)"),520.0)</f>
        <v>520</v>
      </c>
      <c r="O678" s="272" t="str">
        <f t="shared" si="3"/>
        <v>#REF!</v>
      </c>
      <c r="P678" s="260" t="s">
        <v>9799</v>
      </c>
      <c r="Q678" s="257" t="s">
        <v>6535</v>
      </c>
      <c r="R678" s="260" t="s">
        <v>440</v>
      </c>
      <c r="S678" s="275" t="s">
        <v>8253</v>
      </c>
      <c r="T678" s="260" t="s">
        <v>7004</v>
      </c>
      <c r="U678" s="260" t="s">
        <v>6236</v>
      </c>
      <c r="V678" s="276" t="str">
        <f t="shared" si="4"/>
        <v>#REF!</v>
      </c>
      <c r="W678" s="277"/>
      <c r="X678" s="260"/>
      <c r="Y678" s="260"/>
      <c r="Z678" s="260"/>
      <c r="AA678" s="260"/>
      <c r="AB678" s="276"/>
      <c r="AC678" s="260"/>
      <c r="AD678" s="278" t="str">
        <f t="shared" si="81"/>
        <v>#REF!</v>
      </c>
      <c r="AE678" s="278"/>
      <c r="AF678" s="278"/>
      <c r="AG678" s="278"/>
    </row>
    <row r="679" ht="15.0" customHeight="1">
      <c r="A679" s="257">
        <v>324.0</v>
      </c>
      <c r="B679" s="258" t="s">
        <v>9800</v>
      </c>
      <c r="C679" s="259" t="s">
        <v>2863</v>
      </c>
      <c r="D679" s="260" t="s">
        <v>6495</v>
      </c>
      <c r="E679" s="260" t="s">
        <v>6495</v>
      </c>
      <c r="F679" s="260" t="s">
        <v>6992</v>
      </c>
      <c r="G679" s="260" t="s">
        <v>9801</v>
      </c>
      <c r="H679" s="260" t="s">
        <v>6500</v>
      </c>
      <c r="I679" s="257" t="s">
        <v>6502</v>
      </c>
      <c r="J679" s="260">
        <v>16.0</v>
      </c>
      <c r="K679" s="260">
        <v>10.0</v>
      </c>
      <c r="L679" s="332">
        <f t="shared" si="1"/>
        <v>6</v>
      </c>
      <c r="M679" s="270">
        <v>512.0</v>
      </c>
      <c r="N679" s="270">
        <v>512.0</v>
      </c>
      <c r="O679" s="272" t="str">
        <f t="shared" si="3"/>
        <v>#REF!</v>
      </c>
      <c r="P679" s="260" t="s">
        <v>9802</v>
      </c>
      <c r="Q679" s="257" t="s">
        <v>6535</v>
      </c>
      <c r="R679" s="260" t="s">
        <v>358</v>
      </c>
      <c r="S679" s="275" t="s">
        <v>8220</v>
      </c>
      <c r="T679" s="260" t="s">
        <v>6749</v>
      </c>
      <c r="U679" s="276"/>
      <c r="V679" s="276" t="str">
        <f t="shared" si="4"/>
        <v>#REF!</v>
      </c>
      <c r="W679" s="277"/>
      <c r="X679" s="276"/>
      <c r="Y679" s="276"/>
      <c r="Z679" s="276"/>
      <c r="AA679" s="276"/>
      <c r="AB679" s="276"/>
      <c r="AC679" s="276"/>
      <c r="AD679" s="278" t="str">
        <f t="shared" si="81"/>
        <v>#REF!</v>
      </c>
      <c r="AE679" s="282"/>
      <c r="AF679" s="282"/>
      <c r="AG679" s="282"/>
    </row>
    <row r="680" ht="15.0" customHeight="1">
      <c r="A680" s="257">
        <v>611.0</v>
      </c>
      <c r="B680" s="286" t="s">
        <v>9803</v>
      </c>
      <c r="C680" s="259" t="s">
        <v>9804</v>
      </c>
      <c r="D680" s="260" t="s">
        <v>6614</v>
      </c>
      <c r="E680" s="260" t="s">
        <v>6614</v>
      </c>
      <c r="F680" s="260" t="s">
        <v>7668</v>
      </c>
      <c r="G680" s="260" t="s">
        <v>9805</v>
      </c>
      <c r="H680" s="260" t="s">
        <v>1605</v>
      </c>
      <c r="I680" s="260" t="s">
        <v>6502</v>
      </c>
      <c r="J680" s="260">
        <v>16.0</v>
      </c>
      <c r="K680" s="260">
        <v>11.0</v>
      </c>
      <c r="L680" s="350">
        <f t="shared" si="1"/>
        <v>5</v>
      </c>
      <c r="M680" s="270">
        <v>512.0</v>
      </c>
      <c r="N680" s="287">
        <f>IFERROR(__xludf.DUMMYFUNCTION("vlookup(B680,IMPORTRANGE(""https://docs.google.com/spreadsheets/d/1bZVByh9r_TcDUVJKUPs-pmPVUS3tjRZJULNBLGlUjAE/edit#gid=320297363"",""DATA HC OLT!A2:c300""),2,0)"),512.0)</f>
        <v>512</v>
      </c>
      <c r="O680" s="272" t="str">
        <f t="shared" si="3"/>
        <v>#REF!</v>
      </c>
      <c r="P680" s="260" t="s">
        <v>9806</v>
      </c>
      <c r="Q680" s="257" t="s">
        <v>6535</v>
      </c>
      <c r="R680" s="260" t="s">
        <v>440</v>
      </c>
      <c r="S680" s="275" t="s">
        <v>8193</v>
      </c>
      <c r="T680" s="260" t="s">
        <v>8374</v>
      </c>
      <c r="U680" s="260" t="s">
        <v>6236</v>
      </c>
      <c r="V680" s="276" t="str">
        <f t="shared" si="4"/>
        <v>#REF!</v>
      </c>
      <c r="W680" s="277"/>
      <c r="X680" s="260"/>
      <c r="Y680" s="260"/>
      <c r="Z680" s="260"/>
      <c r="AA680" s="260"/>
      <c r="AB680" s="276"/>
      <c r="AC680" s="260"/>
      <c r="AD680" s="278" t="str">
        <f t="shared" si="81"/>
        <v>#REF!</v>
      </c>
      <c r="AE680" s="282"/>
      <c r="AF680" s="282"/>
      <c r="AG680" s="282"/>
    </row>
    <row r="681" ht="15.0" customHeight="1">
      <c r="A681" s="257">
        <v>665.0</v>
      </c>
      <c r="B681" s="286" t="s">
        <v>9807</v>
      </c>
      <c r="C681" s="259" t="s">
        <v>9808</v>
      </c>
      <c r="D681" s="260" t="s">
        <v>6614</v>
      </c>
      <c r="E681" s="260" t="s">
        <v>6614</v>
      </c>
      <c r="F681" s="260" t="s">
        <v>7668</v>
      </c>
      <c r="G681" s="260" t="s">
        <v>9809</v>
      </c>
      <c r="H681" s="260" t="s">
        <v>1605</v>
      </c>
      <c r="I681" s="260" t="s">
        <v>6502</v>
      </c>
      <c r="J681" s="260">
        <v>16.0</v>
      </c>
      <c r="K681" s="260">
        <v>11.0</v>
      </c>
      <c r="L681" s="350">
        <f t="shared" si="1"/>
        <v>5</v>
      </c>
      <c r="M681" s="270">
        <v>512.0</v>
      </c>
      <c r="N681" s="287">
        <f>IFERROR(__xludf.DUMMYFUNCTION("vlookup(B681,IMPORTRANGE(""https://docs.google.com/spreadsheets/d/1bZVByh9r_TcDUVJKUPs-pmPVUS3tjRZJULNBLGlUjAE/edit#gid=320297363"",""DATA HC OLT!A2:c300""),2,0)"),512.0)</f>
        <v>512</v>
      </c>
      <c r="O681" s="272" t="str">
        <f t="shared" si="3"/>
        <v>#REF!</v>
      </c>
      <c r="P681" s="260" t="s">
        <v>9810</v>
      </c>
      <c r="Q681" s="257" t="s">
        <v>6535</v>
      </c>
      <c r="R681" s="260" t="s">
        <v>440</v>
      </c>
      <c r="S681" s="275" t="s">
        <v>9496</v>
      </c>
      <c r="T681" s="260" t="s">
        <v>9486</v>
      </c>
      <c r="U681" s="260" t="s">
        <v>6236</v>
      </c>
      <c r="V681" s="276" t="str">
        <f t="shared" si="4"/>
        <v>#REF!</v>
      </c>
      <c r="W681" s="277"/>
      <c r="X681" s="260"/>
      <c r="Y681" s="260"/>
      <c r="Z681" s="260"/>
      <c r="AA681" s="260"/>
      <c r="AB681" s="276"/>
      <c r="AC681" s="260"/>
      <c r="AD681" s="278" t="str">
        <f t="shared" si="81"/>
        <v>#REF!</v>
      </c>
      <c r="AE681" s="282"/>
      <c r="AF681" s="282"/>
      <c r="AG681" s="282"/>
    </row>
    <row r="682" ht="15.0" customHeight="1">
      <c r="A682" s="257">
        <v>680.0</v>
      </c>
      <c r="B682" s="286" t="s">
        <v>9811</v>
      </c>
      <c r="C682" s="259" t="s">
        <v>9812</v>
      </c>
      <c r="D682" s="260" t="s">
        <v>6614</v>
      </c>
      <c r="E682" s="260" t="s">
        <v>6614</v>
      </c>
      <c r="F682" s="260" t="s">
        <v>7668</v>
      </c>
      <c r="G682" s="260" t="s">
        <v>9813</v>
      </c>
      <c r="H682" s="260" t="s">
        <v>1605</v>
      </c>
      <c r="I682" s="260" t="s">
        <v>6502</v>
      </c>
      <c r="J682" s="260">
        <v>16.0</v>
      </c>
      <c r="K682" s="260">
        <v>11.0</v>
      </c>
      <c r="L682" s="350">
        <f t="shared" si="1"/>
        <v>5</v>
      </c>
      <c r="M682" s="270">
        <v>512.0</v>
      </c>
      <c r="N682" s="287">
        <f>IFERROR(__xludf.DUMMYFUNCTION("vlookup(B682,IMPORTRANGE(""https://docs.google.com/spreadsheets/d/1bZVByh9r_TcDUVJKUPs-pmPVUS3tjRZJULNBLGlUjAE/edit#gid=320297363"",""DATA HC OLT!A2:c300""),2,0)"),504.0)</f>
        <v>504</v>
      </c>
      <c r="O682" s="272" t="str">
        <f t="shared" si="3"/>
        <v>#REF!</v>
      </c>
      <c r="P682" s="260" t="s">
        <v>9816</v>
      </c>
      <c r="Q682" s="257" t="s">
        <v>6535</v>
      </c>
      <c r="R682" s="260" t="s">
        <v>440</v>
      </c>
      <c r="S682" s="316" t="s">
        <v>8253</v>
      </c>
      <c r="T682" s="311" t="s">
        <v>7044</v>
      </c>
      <c r="U682" s="260" t="s">
        <v>6236</v>
      </c>
      <c r="V682" s="276" t="str">
        <f t="shared" si="4"/>
        <v>#REF!</v>
      </c>
      <c r="W682" s="277"/>
      <c r="X682" s="260"/>
      <c r="Y682" s="260"/>
      <c r="Z682" s="260"/>
      <c r="AA682" s="260"/>
      <c r="AB682" s="276"/>
      <c r="AC682" s="260"/>
      <c r="AD682" s="278" t="str">
        <f t="shared" si="81"/>
        <v>#REF!</v>
      </c>
      <c r="AE682" s="282"/>
      <c r="AF682" s="282"/>
      <c r="AG682" s="282"/>
    </row>
    <row r="683" ht="15.0" customHeight="1">
      <c r="A683" s="257">
        <v>689.0</v>
      </c>
      <c r="B683" s="286" t="s">
        <v>9817</v>
      </c>
      <c r="C683" s="259" t="s">
        <v>9818</v>
      </c>
      <c r="D683" s="260" t="s">
        <v>6614</v>
      </c>
      <c r="E683" s="260" t="s">
        <v>6614</v>
      </c>
      <c r="F683" s="260" t="s">
        <v>7668</v>
      </c>
      <c r="G683" s="260" t="s">
        <v>9819</v>
      </c>
      <c r="H683" s="260" t="s">
        <v>1605</v>
      </c>
      <c r="I683" s="260" t="s">
        <v>6502</v>
      </c>
      <c r="J683" s="260">
        <v>16.0</v>
      </c>
      <c r="K683" s="260">
        <v>11.0</v>
      </c>
      <c r="L683" s="350">
        <f t="shared" si="1"/>
        <v>5</v>
      </c>
      <c r="M683" s="270">
        <v>512.0</v>
      </c>
      <c r="N683" s="287">
        <f>IFERROR(__xludf.DUMMYFUNCTION("vlookup(B683,IMPORTRANGE(""https://docs.google.com/spreadsheets/d/1bZVByh9r_TcDUVJKUPs-pmPVUS3tjRZJULNBLGlUjAE/edit#gid=320297363"",""DATA HC OLT!A2:c300""),2,0)"),512.0)</f>
        <v>512</v>
      </c>
      <c r="O683" s="272" t="str">
        <f t="shared" si="3"/>
        <v>#REF!</v>
      </c>
      <c r="P683" s="260" t="s">
        <v>9821</v>
      </c>
      <c r="Q683" s="257" t="s">
        <v>6535</v>
      </c>
      <c r="R683" s="260" t="s">
        <v>440</v>
      </c>
      <c r="S683" s="275" t="s">
        <v>8193</v>
      </c>
      <c r="T683" s="260" t="s">
        <v>6900</v>
      </c>
      <c r="U683" s="260" t="s">
        <v>6236</v>
      </c>
      <c r="V683" s="276" t="str">
        <f t="shared" si="4"/>
        <v>#REF!</v>
      </c>
      <c r="W683" s="277"/>
      <c r="X683" s="260"/>
      <c r="Y683" s="260"/>
      <c r="Z683" s="260"/>
      <c r="AA683" s="260"/>
      <c r="AB683" s="276"/>
      <c r="AC683" s="260"/>
      <c r="AD683" s="278" t="str">
        <f t="shared" si="81"/>
        <v>#REF!</v>
      </c>
      <c r="AE683" s="282"/>
      <c r="AF683" s="282"/>
      <c r="AG683" s="282"/>
    </row>
    <row r="684" ht="15.0" customHeight="1">
      <c r="A684" s="257">
        <v>757.0</v>
      </c>
      <c r="B684" s="258" t="s">
        <v>9822</v>
      </c>
      <c r="C684" s="259" t="s">
        <v>9823</v>
      </c>
      <c r="D684" s="260" t="s">
        <v>6569</v>
      </c>
      <c r="E684" s="260" t="s">
        <v>6569</v>
      </c>
      <c r="F684" s="260" t="s">
        <v>7668</v>
      </c>
      <c r="G684" s="260" t="s">
        <v>9824</v>
      </c>
      <c r="H684" s="260" t="s">
        <v>1605</v>
      </c>
      <c r="I684" s="260" t="s">
        <v>6605</v>
      </c>
      <c r="J684" s="260">
        <v>16.0</v>
      </c>
      <c r="K684" s="260">
        <v>15.0</v>
      </c>
      <c r="L684" s="288">
        <f t="shared" si="1"/>
        <v>1</v>
      </c>
      <c r="M684" s="270">
        <v>512.0</v>
      </c>
      <c r="N684" s="270">
        <v>512.0</v>
      </c>
      <c r="O684" s="272" t="str">
        <f t="shared" si="3"/>
        <v>#REF!</v>
      </c>
      <c r="P684" s="260" t="s">
        <v>9825</v>
      </c>
      <c r="Q684" s="257" t="s">
        <v>6535</v>
      </c>
      <c r="R684" s="260" t="s">
        <v>358</v>
      </c>
      <c r="S684" s="275" t="s">
        <v>8914</v>
      </c>
      <c r="T684" s="260" t="s">
        <v>9826</v>
      </c>
      <c r="U684" s="276"/>
      <c r="V684" s="276" t="str">
        <f t="shared" si="4"/>
        <v>#REF!</v>
      </c>
      <c r="W684" s="277"/>
      <c r="X684" s="276"/>
      <c r="Y684" s="276"/>
      <c r="Z684" s="276"/>
      <c r="AA684" s="276"/>
      <c r="AB684" s="276"/>
      <c r="AC684" s="276"/>
      <c r="AD684" s="278" t="str">
        <f t="shared" si="81"/>
        <v>#REF!</v>
      </c>
      <c r="AE684" s="282"/>
      <c r="AF684" s="282"/>
      <c r="AG684" s="282"/>
    </row>
    <row r="685" ht="15.0" customHeight="1">
      <c r="A685" s="257">
        <v>568.0</v>
      </c>
      <c r="B685" s="286" t="s">
        <v>9827</v>
      </c>
      <c r="C685" s="259" t="s">
        <v>9828</v>
      </c>
      <c r="D685" s="260" t="s">
        <v>6614</v>
      </c>
      <c r="E685" s="260" t="s">
        <v>6614</v>
      </c>
      <c r="F685" s="260" t="s">
        <v>7668</v>
      </c>
      <c r="G685" s="311" t="s">
        <v>9829</v>
      </c>
      <c r="H685" s="260" t="s">
        <v>1605</v>
      </c>
      <c r="I685" s="260" t="s">
        <v>6502</v>
      </c>
      <c r="J685" s="260">
        <v>16.0</v>
      </c>
      <c r="K685" s="260">
        <v>11.0</v>
      </c>
      <c r="L685" s="350">
        <f t="shared" si="1"/>
        <v>5</v>
      </c>
      <c r="M685" s="270">
        <v>512.0</v>
      </c>
      <c r="N685" s="287">
        <f>IFERROR(__xludf.DUMMYFUNCTION("vlookup(B685,IMPORTRANGE(""https://docs.google.com/spreadsheets/d/1bZVByh9r_TcDUVJKUPs-pmPVUS3tjRZJULNBLGlUjAE/edit#gid=320297363"",""DATA HC OLT!A2:c300""),2,0)"),512.0)</f>
        <v>512</v>
      </c>
      <c r="O685" s="272" t="str">
        <f t="shared" si="3"/>
        <v>#REF!</v>
      </c>
      <c r="P685" s="311" t="s">
        <v>9830</v>
      </c>
      <c r="Q685" s="257" t="s">
        <v>6535</v>
      </c>
      <c r="R685" s="260" t="s">
        <v>440</v>
      </c>
      <c r="S685" s="316" t="s">
        <v>8286</v>
      </c>
      <c r="T685" s="311" t="s">
        <v>8565</v>
      </c>
      <c r="U685" s="260" t="s">
        <v>6236</v>
      </c>
      <c r="V685" s="276" t="str">
        <f t="shared" si="4"/>
        <v>#REF!</v>
      </c>
      <c r="W685" s="277"/>
      <c r="X685" s="260"/>
      <c r="Y685" s="260"/>
      <c r="Z685" s="260"/>
      <c r="AA685" s="260"/>
      <c r="AB685" s="276"/>
      <c r="AC685" s="260"/>
      <c r="AD685" s="278" t="str">
        <f t="shared" si="81"/>
        <v>#REF!</v>
      </c>
      <c r="AE685" s="282"/>
      <c r="AF685" s="282"/>
      <c r="AG685" s="282"/>
    </row>
    <row r="686" ht="15.0" customHeight="1">
      <c r="A686" s="257">
        <v>633.0</v>
      </c>
      <c r="B686" s="286" t="s">
        <v>9831</v>
      </c>
      <c r="C686" s="259" t="s">
        <v>9832</v>
      </c>
      <c r="D686" s="260" t="s">
        <v>6614</v>
      </c>
      <c r="E686" s="260" t="s">
        <v>6614</v>
      </c>
      <c r="F686" s="260" t="s">
        <v>7668</v>
      </c>
      <c r="G686" s="260" t="s">
        <v>9833</v>
      </c>
      <c r="H686" s="260" t="s">
        <v>1605</v>
      </c>
      <c r="I686" s="260" t="s">
        <v>6502</v>
      </c>
      <c r="J686" s="260">
        <v>16.0</v>
      </c>
      <c r="K686" s="260">
        <v>11.0</v>
      </c>
      <c r="L686" s="350">
        <f t="shared" si="1"/>
        <v>5</v>
      </c>
      <c r="M686" s="270">
        <v>512.0</v>
      </c>
      <c r="N686" s="287">
        <f>IFERROR(__xludf.DUMMYFUNCTION("vlookup(B686,IMPORTRANGE(""https://docs.google.com/spreadsheets/d/1bZVByh9r_TcDUVJKUPs-pmPVUS3tjRZJULNBLGlUjAE/edit#gid=320297363"",""DATA HC OLT!A2:c300""),2,0)"),520.0)</f>
        <v>520</v>
      </c>
      <c r="O686" s="272" t="str">
        <f t="shared" si="3"/>
        <v>#REF!</v>
      </c>
      <c r="P686" s="260" t="s">
        <v>9834</v>
      </c>
      <c r="Q686" s="257" t="s">
        <v>6535</v>
      </c>
      <c r="R686" s="260" t="s">
        <v>440</v>
      </c>
      <c r="S686" s="275" t="s">
        <v>8215</v>
      </c>
      <c r="T686" s="260" t="s">
        <v>7032</v>
      </c>
      <c r="U686" s="260" t="s">
        <v>6236</v>
      </c>
      <c r="V686" s="276" t="str">
        <f t="shared" si="4"/>
        <v>#REF!</v>
      </c>
      <c r="W686" s="277"/>
      <c r="X686" s="260"/>
      <c r="Y686" s="260"/>
      <c r="Z686" s="260"/>
      <c r="AA686" s="260"/>
      <c r="AB686" s="276"/>
      <c r="AC686" s="260"/>
      <c r="AD686" s="278" t="str">
        <f t="shared" si="81"/>
        <v>#REF!</v>
      </c>
      <c r="AE686" s="282"/>
      <c r="AF686" s="282"/>
      <c r="AG686" s="282"/>
    </row>
    <row r="687" ht="15.0" customHeight="1">
      <c r="A687" s="257">
        <v>685.0</v>
      </c>
      <c r="B687" s="286" t="s">
        <v>2207</v>
      </c>
      <c r="C687" s="259" t="s">
        <v>9835</v>
      </c>
      <c r="D687" s="260" t="s">
        <v>6614</v>
      </c>
      <c r="E687" s="260" t="s">
        <v>6614</v>
      </c>
      <c r="F687" s="260" t="s">
        <v>7668</v>
      </c>
      <c r="G687" s="260" t="s">
        <v>9836</v>
      </c>
      <c r="H687" s="260" t="s">
        <v>1605</v>
      </c>
      <c r="I687" s="260" t="s">
        <v>6502</v>
      </c>
      <c r="J687" s="260">
        <v>16.0</v>
      </c>
      <c r="K687" s="260">
        <v>11.0</v>
      </c>
      <c r="L687" s="350">
        <f t="shared" si="1"/>
        <v>5</v>
      </c>
      <c r="M687" s="270">
        <v>512.0</v>
      </c>
      <c r="N687" s="287">
        <f>IFERROR(__xludf.DUMMYFUNCTION("vlookup(B687,IMPORTRANGE(""https://docs.google.com/spreadsheets/d/1bZVByh9r_TcDUVJKUPs-pmPVUS3tjRZJULNBLGlUjAE/edit#gid=320297363"",""DATA HC OLT!A2:c300""),2,0)"),512.0)</f>
        <v>512</v>
      </c>
      <c r="O687" s="272" t="str">
        <f t="shared" si="3"/>
        <v>#REF!</v>
      </c>
      <c r="P687" s="260" t="s">
        <v>9837</v>
      </c>
      <c r="Q687" s="257" t="s">
        <v>6535</v>
      </c>
      <c r="R687" s="260" t="s">
        <v>440</v>
      </c>
      <c r="S687" s="275" t="s">
        <v>8193</v>
      </c>
      <c r="T687" s="260" t="s">
        <v>8530</v>
      </c>
      <c r="U687" s="260" t="s">
        <v>6236</v>
      </c>
      <c r="V687" s="276" t="str">
        <f t="shared" si="4"/>
        <v>#REF!</v>
      </c>
      <c r="W687" s="277"/>
      <c r="X687" s="260"/>
      <c r="Y687" s="260"/>
      <c r="Z687" s="260"/>
      <c r="AA687" s="260"/>
      <c r="AB687" s="276"/>
      <c r="AC687" s="260"/>
      <c r="AD687" s="278" t="str">
        <f t="shared" si="81"/>
        <v>#REF!</v>
      </c>
      <c r="AE687" s="282"/>
      <c r="AF687" s="282"/>
      <c r="AG687" s="282"/>
    </row>
    <row r="688" ht="15.0" customHeight="1">
      <c r="A688" s="257">
        <v>696.0</v>
      </c>
      <c r="B688" s="258" t="s">
        <v>9838</v>
      </c>
      <c r="C688" s="259" t="s">
        <v>2006</v>
      </c>
      <c r="D688" s="260" t="s">
        <v>6569</v>
      </c>
      <c r="E688" s="260" t="s">
        <v>6570</v>
      </c>
      <c r="F688" s="260" t="s">
        <v>7668</v>
      </c>
      <c r="G688" s="260" t="s">
        <v>3030</v>
      </c>
      <c r="H688" s="260" t="s">
        <v>1605</v>
      </c>
      <c r="I688" s="260" t="s">
        <v>6605</v>
      </c>
      <c r="J688" s="260">
        <v>16.0</v>
      </c>
      <c r="K688" s="260">
        <v>12.0</v>
      </c>
      <c r="L688" s="330">
        <f t="shared" si="1"/>
        <v>4</v>
      </c>
      <c r="M688" s="270">
        <v>512.0</v>
      </c>
      <c r="N688" s="270">
        <v>512.0</v>
      </c>
      <c r="O688" s="272" t="str">
        <f t="shared" si="3"/>
        <v>#REF!</v>
      </c>
      <c r="P688" s="260" t="s">
        <v>9839</v>
      </c>
      <c r="Q688" s="257" t="s">
        <v>6535</v>
      </c>
      <c r="R688" s="260" t="s">
        <v>358</v>
      </c>
      <c r="S688" s="275" t="s">
        <v>8752</v>
      </c>
      <c r="T688" s="260" t="s">
        <v>6965</v>
      </c>
      <c r="U688" s="276"/>
      <c r="V688" s="276" t="str">
        <f t="shared" si="4"/>
        <v>#REF!</v>
      </c>
      <c r="W688" s="277"/>
      <c r="X688" s="276"/>
      <c r="Y688" s="276"/>
      <c r="Z688" s="276"/>
      <c r="AA688" s="276"/>
      <c r="AB688" s="276"/>
      <c r="AC688" s="276"/>
      <c r="AD688" s="278" t="str">
        <f t="shared" si="81"/>
        <v>#REF!</v>
      </c>
      <c r="AE688" s="282"/>
      <c r="AF688" s="282"/>
      <c r="AG688" s="282"/>
    </row>
    <row r="689" ht="15.0" customHeight="1">
      <c r="A689" s="257">
        <v>698.0</v>
      </c>
      <c r="B689" s="258" t="s">
        <v>9840</v>
      </c>
      <c r="C689" s="259" t="s">
        <v>2418</v>
      </c>
      <c r="D689" s="260" t="s">
        <v>6569</v>
      </c>
      <c r="E689" s="260" t="s">
        <v>6602</v>
      </c>
      <c r="F689" s="260" t="s">
        <v>7668</v>
      </c>
      <c r="G689" s="260" t="s">
        <v>3644</v>
      </c>
      <c r="H689" s="260" t="s">
        <v>1605</v>
      </c>
      <c r="I689" s="260" t="s">
        <v>6605</v>
      </c>
      <c r="J689" s="260">
        <v>16.0</v>
      </c>
      <c r="K689" s="260">
        <v>12.0</v>
      </c>
      <c r="L689" s="330">
        <f t="shared" si="1"/>
        <v>4</v>
      </c>
      <c r="M689" s="270">
        <v>512.0</v>
      </c>
      <c r="N689" s="270">
        <v>512.0</v>
      </c>
      <c r="O689" s="272" t="str">
        <f t="shared" si="3"/>
        <v>#REF!</v>
      </c>
      <c r="P689" s="260" t="s">
        <v>9841</v>
      </c>
      <c r="Q689" s="257" t="s">
        <v>6535</v>
      </c>
      <c r="R689" s="260" t="s">
        <v>358</v>
      </c>
      <c r="S689" s="275" t="s">
        <v>8015</v>
      </c>
      <c r="T689" s="260" t="s">
        <v>6734</v>
      </c>
      <c r="U689" s="276"/>
      <c r="V689" s="276" t="str">
        <f t="shared" si="4"/>
        <v>#REF!</v>
      </c>
      <c r="W689" s="277"/>
      <c r="X689" s="276"/>
      <c r="Y689" s="276"/>
      <c r="Z689" s="276"/>
      <c r="AA689" s="276"/>
      <c r="AB689" s="276"/>
      <c r="AC689" s="276"/>
      <c r="AD689" s="278" t="str">
        <f t="shared" si="81"/>
        <v>#REF!</v>
      </c>
      <c r="AE689" s="282"/>
      <c r="AF689" s="282"/>
      <c r="AG689" s="282"/>
    </row>
    <row r="690" ht="15.0" customHeight="1">
      <c r="A690" s="257">
        <v>504.0</v>
      </c>
      <c r="B690" s="258" t="s">
        <v>9842</v>
      </c>
      <c r="C690" s="259" t="s">
        <v>1923</v>
      </c>
      <c r="D690" s="260" t="s">
        <v>6569</v>
      </c>
      <c r="E690" s="260" t="s">
        <v>9301</v>
      </c>
      <c r="F690" s="260" t="s">
        <v>8460</v>
      </c>
      <c r="G690" s="260" t="s">
        <v>9843</v>
      </c>
      <c r="H690" s="260" t="s">
        <v>6631</v>
      </c>
      <c r="I690" s="260" t="s">
        <v>6605</v>
      </c>
      <c r="J690" s="260">
        <v>16.0</v>
      </c>
      <c r="K690" s="260">
        <v>0.0</v>
      </c>
      <c r="L690" s="320">
        <f t="shared" si="1"/>
        <v>16</v>
      </c>
      <c r="M690" s="270">
        <v>512.0</v>
      </c>
      <c r="N690" s="272">
        <v>512.0</v>
      </c>
      <c r="O690" s="272" t="str">
        <f t="shared" si="3"/>
        <v>#REF!</v>
      </c>
      <c r="P690" s="260" t="s">
        <v>9844</v>
      </c>
      <c r="Q690" s="257" t="s">
        <v>6535</v>
      </c>
      <c r="R690" s="260" t="s">
        <v>440</v>
      </c>
      <c r="S690" s="275" t="s">
        <v>6674</v>
      </c>
      <c r="T690" s="260" t="s">
        <v>8486</v>
      </c>
      <c r="U690" s="276"/>
      <c r="V690" s="276" t="str">
        <f t="shared" si="4"/>
        <v>#REF!</v>
      </c>
      <c r="W690" s="277"/>
      <c r="X690" s="276"/>
      <c r="Y690" s="276"/>
      <c r="Z690" s="276"/>
      <c r="AA690" s="276"/>
      <c r="AB690" s="276"/>
      <c r="AC690" s="276"/>
      <c r="AD690" s="278" t="str">
        <f t="shared" si="81"/>
        <v>#REF!</v>
      </c>
      <c r="AE690" s="278"/>
      <c r="AF690" s="278"/>
      <c r="AG690" s="278"/>
    </row>
    <row r="691" ht="15.0" customHeight="1">
      <c r="A691" s="257">
        <v>563.0</v>
      </c>
      <c r="B691" s="286" t="s">
        <v>9845</v>
      </c>
      <c r="C691" s="259" t="s">
        <v>9846</v>
      </c>
      <c r="D691" s="260" t="s">
        <v>6614</v>
      </c>
      <c r="E691" s="260" t="s">
        <v>6714</v>
      </c>
      <c r="F691" s="260" t="s">
        <v>6992</v>
      </c>
      <c r="G691" s="311" t="s">
        <v>9847</v>
      </c>
      <c r="H691" s="260" t="s">
        <v>1605</v>
      </c>
      <c r="I691" s="260" t="s">
        <v>6502</v>
      </c>
      <c r="J691" s="260">
        <v>16.0</v>
      </c>
      <c r="K691" s="260">
        <v>14.0</v>
      </c>
      <c r="L691" s="289">
        <f t="shared" si="1"/>
        <v>2</v>
      </c>
      <c r="M691" s="270">
        <v>512.0</v>
      </c>
      <c r="N691" s="287">
        <f>IFERROR(__xludf.DUMMYFUNCTION("vlookup(B691,IMPORTRANGE(""https://docs.google.com/spreadsheets/d/1bZVByh9r_TcDUVJKUPs-pmPVUS3tjRZJULNBLGlUjAE/edit#gid=320297363"",""DATA HC OLT!A2:c300""),2,0)"),512.0)</f>
        <v>512</v>
      </c>
      <c r="O691" s="272" t="str">
        <f t="shared" si="3"/>
        <v>#REF!</v>
      </c>
      <c r="P691" s="311" t="s">
        <v>9848</v>
      </c>
      <c r="Q691" s="257" t="s">
        <v>6578</v>
      </c>
      <c r="R691" s="260" t="s">
        <v>358</v>
      </c>
      <c r="S691" s="316" t="s">
        <v>9644</v>
      </c>
      <c r="T691" s="311" t="s">
        <v>6651</v>
      </c>
      <c r="U691" s="260" t="s">
        <v>6236</v>
      </c>
      <c r="V691" s="276" t="str">
        <f t="shared" si="4"/>
        <v>#REF!</v>
      </c>
      <c r="W691" s="277"/>
      <c r="X691" s="260"/>
      <c r="Y691" s="260"/>
      <c r="Z691" s="260"/>
      <c r="AA691" s="260"/>
      <c r="AB691" s="276"/>
      <c r="AC691" s="260"/>
      <c r="AD691" s="278" t="str">
        <f t="shared" si="81"/>
        <v>#REF!</v>
      </c>
      <c r="AE691" s="278"/>
      <c r="AF691" s="278"/>
      <c r="AG691" s="278"/>
    </row>
    <row r="692" ht="15.0" customHeight="1">
      <c r="A692" s="257">
        <v>571.0</v>
      </c>
      <c r="B692" s="286" t="s">
        <v>9849</v>
      </c>
      <c r="C692" s="259" t="s">
        <v>9850</v>
      </c>
      <c r="D692" s="260" t="s">
        <v>6614</v>
      </c>
      <c r="E692" s="260" t="s">
        <v>7113</v>
      </c>
      <c r="F692" s="260" t="s">
        <v>6992</v>
      </c>
      <c r="G692" s="311" t="s">
        <v>9851</v>
      </c>
      <c r="H692" s="260" t="s">
        <v>1605</v>
      </c>
      <c r="I692" s="260" t="s">
        <v>6502</v>
      </c>
      <c r="J692" s="260">
        <v>16.0</v>
      </c>
      <c r="K692" s="260">
        <v>13.0</v>
      </c>
      <c r="L692" s="299">
        <f t="shared" si="1"/>
        <v>3</v>
      </c>
      <c r="M692" s="270">
        <v>512.0</v>
      </c>
      <c r="N692" s="287">
        <f>IFERROR(__xludf.DUMMYFUNCTION("vlookup(B692,IMPORTRANGE(""https://docs.google.com/spreadsheets/d/1bZVByh9r_TcDUVJKUPs-pmPVUS3tjRZJULNBLGlUjAE/edit#gid=320297363"",""DATA HC OLT!A2:c300""),2,0)"),512.0)</f>
        <v>512</v>
      </c>
      <c r="O692" s="272" t="str">
        <f t="shared" si="3"/>
        <v>#REF!</v>
      </c>
      <c r="P692" s="311" t="s">
        <v>9852</v>
      </c>
      <c r="Q692" s="257" t="s">
        <v>6535</v>
      </c>
      <c r="R692" s="260" t="s">
        <v>358</v>
      </c>
      <c r="S692" s="316" t="s">
        <v>9335</v>
      </c>
      <c r="T692" s="311" t="s">
        <v>6779</v>
      </c>
      <c r="U692" s="260" t="s">
        <v>6236</v>
      </c>
      <c r="V692" s="276" t="str">
        <f t="shared" si="4"/>
        <v>#REF!</v>
      </c>
      <c r="W692" s="277"/>
      <c r="X692" s="260"/>
      <c r="Y692" s="260"/>
      <c r="Z692" s="260"/>
      <c r="AA692" s="260"/>
      <c r="AB692" s="276"/>
      <c r="AC692" s="260"/>
      <c r="AD692" s="278" t="str">
        <f t="shared" si="81"/>
        <v>#REF!</v>
      </c>
      <c r="AE692" s="278"/>
      <c r="AF692" s="278"/>
      <c r="AG692" s="278"/>
    </row>
    <row r="693" ht="15.0" customHeight="1">
      <c r="A693" s="257">
        <v>666.0</v>
      </c>
      <c r="B693" s="258" t="s">
        <v>9853</v>
      </c>
      <c r="C693" s="259" t="s">
        <v>3120</v>
      </c>
      <c r="D693" s="260" t="s">
        <v>6569</v>
      </c>
      <c r="E693" s="260" t="s">
        <v>6671</v>
      </c>
      <c r="F693" s="260" t="s">
        <v>6497</v>
      </c>
      <c r="G693" s="260" t="s">
        <v>8172</v>
      </c>
      <c r="H693" s="260" t="s">
        <v>6644</v>
      </c>
      <c r="I693" s="260" t="s">
        <v>6502</v>
      </c>
      <c r="J693" s="260">
        <v>8.0</v>
      </c>
      <c r="K693" s="260">
        <v>5.0</v>
      </c>
      <c r="L693" s="299">
        <f t="shared" si="1"/>
        <v>3</v>
      </c>
      <c r="M693" s="270">
        <v>256.0</v>
      </c>
      <c r="N693" s="270">
        <v>120.0</v>
      </c>
      <c r="O693" s="272" t="str">
        <f t="shared" si="3"/>
        <v>#REF!</v>
      </c>
      <c r="P693" s="260" t="s">
        <v>9854</v>
      </c>
      <c r="Q693" s="257" t="s">
        <v>6535</v>
      </c>
      <c r="R693" s="260" t="s">
        <v>2343</v>
      </c>
      <c r="S693" s="275" t="s">
        <v>6868</v>
      </c>
      <c r="T693" s="260" t="s">
        <v>9709</v>
      </c>
      <c r="U693" s="276"/>
      <c r="V693" s="276" t="str">
        <f t="shared" si="4"/>
        <v>#REF!</v>
      </c>
      <c r="W693" s="277"/>
      <c r="X693" s="276"/>
      <c r="Y693" s="276"/>
      <c r="Z693" s="276"/>
      <c r="AA693" s="276"/>
      <c r="AB693" s="276"/>
      <c r="AC693" s="276"/>
      <c r="AD693" s="278" t="str">
        <f t="shared" si="81"/>
        <v>#REF!</v>
      </c>
      <c r="AE693" s="278"/>
      <c r="AF693" s="278"/>
      <c r="AG693" s="278"/>
    </row>
    <row r="694" ht="15.0" customHeight="1">
      <c r="A694" s="257">
        <v>684.0</v>
      </c>
      <c r="B694" s="286" t="s">
        <v>9855</v>
      </c>
      <c r="C694" s="259" t="s">
        <v>9856</v>
      </c>
      <c r="D694" s="260" t="s">
        <v>6614</v>
      </c>
      <c r="E694" s="260" t="s">
        <v>6614</v>
      </c>
      <c r="F694" s="260" t="s">
        <v>7668</v>
      </c>
      <c r="G694" s="260" t="s">
        <v>9857</v>
      </c>
      <c r="H694" s="260" t="s">
        <v>1605</v>
      </c>
      <c r="I694" s="260" t="s">
        <v>6502</v>
      </c>
      <c r="J694" s="260">
        <v>16.0</v>
      </c>
      <c r="K694" s="260">
        <v>10.0</v>
      </c>
      <c r="L694" s="332">
        <f t="shared" si="1"/>
        <v>6</v>
      </c>
      <c r="M694" s="270">
        <v>512.0</v>
      </c>
      <c r="N694" s="287">
        <f>IFERROR(__xludf.DUMMYFUNCTION("vlookup(B694,IMPORTRANGE(""https://docs.google.com/spreadsheets/d/1bZVByh9r_TcDUVJKUPs-pmPVUS3tjRZJULNBLGlUjAE/edit#gid=320297363"",""DATA HC OLT!A2:c300""),2,0)"),512.0)</f>
        <v>512</v>
      </c>
      <c r="O694" s="272" t="str">
        <f t="shared" si="3"/>
        <v>#REF!</v>
      </c>
      <c r="P694" s="260" t="s">
        <v>9858</v>
      </c>
      <c r="Q694" s="257" t="s">
        <v>6535</v>
      </c>
      <c r="R694" s="260" t="s">
        <v>440</v>
      </c>
      <c r="S694" s="275" t="s">
        <v>7808</v>
      </c>
      <c r="T694" s="260" t="s">
        <v>6885</v>
      </c>
      <c r="U694" s="260" t="s">
        <v>6236</v>
      </c>
      <c r="V694" s="276" t="str">
        <f t="shared" si="4"/>
        <v>#REF!</v>
      </c>
      <c r="W694" s="277"/>
      <c r="X694" s="260"/>
      <c r="Y694" s="260"/>
      <c r="Z694" s="260"/>
      <c r="AA694" s="260"/>
      <c r="AB694" s="276"/>
      <c r="AC694" s="260"/>
      <c r="AD694" s="278" t="str">
        <f t="shared" si="81"/>
        <v>#REF!</v>
      </c>
      <c r="AE694" s="278"/>
      <c r="AF694" s="278"/>
      <c r="AG694" s="278"/>
    </row>
    <row r="695" ht="15.0" customHeight="1">
      <c r="A695" s="257">
        <v>687.0</v>
      </c>
      <c r="B695" s="286" t="s">
        <v>9859</v>
      </c>
      <c r="C695" s="259" t="s">
        <v>9860</v>
      </c>
      <c r="D695" s="260" t="s">
        <v>6614</v>
      </c>
      <c r="E695" s="260" t="s">
        <v>7100</v>
      </c>
      <c r="F695" s="260" t="s">
        <v>7668</v>
      </c>
      <c r="G695" s="260" t="s">
        <v>9861</v>
      </c>
      <c r="H695" s="260" t="s">
        <v>1605</v>
      </c>
      <c r="I695" s="260" t="s">
        <v>6502</v>
      </c>
      <c r="J695" s="260">
        <v>16.0</v>
      </c>
      <c r="K695" s="260">
        <v>12.0</v>
      </c>
      <c r="L695" s="330">
        <f t="shared" si="1"/>
        <v>4</v>
      </c>
      <c r="M695" s="270">
        <v>512.0</v>
      </c>
      <c r="N695" s="287">
        <f>IFERROR(__xludf.DUMMYFUNCTION("vlookup(B695,IMPORTRANGE(""https://docs.google.com/spreadsheets/d/1bZVByh9r_TcDUVJKUPs-pmPVUS3tjRZJULNBLGlUjAE/edit#gid=320297363"",""DATA HC OLT!A2:c300""),2,0)"),528.0)</f>
        <v>528</v>
      </c>
      <c r="O695" s="272" t="str">
        <f t="shared" si="3"/>
        <v>#REF!</v>
      </c>
      <c r="P695" s="260" t="s">
        <v>9862</v>
      </c>
      <c r="Q695" s="257" t="s">
        <v>6535</v>
      </c>
      <c r="R695" s="260" t="s">
        <v>440</v>
      </c>
      <c r="S695" s="275" t="s">
        <v>7103</v>
      </c>
      <c r="T695" s="260" t="s">
        <v>6565</v>
      </c>
      <c r="U695" s="260" t="s">
        <v>6236</v>
      </c>
      <c r="V695" s="276" t="str">
        <f t="shared" si="4"/>
        <v>#REF!</v>
      </c>
      <c r="W695" s="277"/>
      <c r="X695" s="260"/>
      <c r="Y695" s="260"/>
      <c r="Z695" s="260"/>
      <c r="AA695" s="260"/>
      <c r="AB695" s="276"/>
      <c r="AC695" s="260"/>
      <c r="AD695" s="278" t="str">
        <f t="shared" si="81"/>
        <v>#REF!</v>
      </c>
      <c r="AE695" s="278"/>
      <c r="AF695" s="278"/>
      <c r="AG695" s="278"/>
    </row>
    <row r="696" ht="15.0" customHeight="1">
      <c r="A696" s="257">
        <v>713.0</v>
      </c>
      <c r="B696" s="286" t="s">
        <v>9863</v>
      </c>
      <c r="C696" s="259" t="s">
        <v>9864</v>
      </c>
      <c r="D696" s="260" t="s">
        <v>6614</v>
      </c>
      <c r="E696" s="260" t="s">
        <v>6614</v>
      </c>
      <c r="F696" s="260" t="s">
        <v>7668</v>
      </c>
      <c r="G696" s="260" t="s">
        <v>9865</v>
      </c>
      <c r="H696" s="260" t="s">
        <v>1605</v>
      </c>
      <c r="I696" s="260" t="s">
        <v>6502</v>
      </c>
      <c r="J696" s="260">
        <v>16.0</v>
      </c>
      <c r="K696" s="260">
        <v>10.0</v>
      </c>
      <c r="L696" s="332">
        <f t="shared" si="1"/>
        <v>6</v>
      </c>
      <c r="M696" s="270">
        <v>512.0</v>
      </c>
      <c r="N696" s="287">
        <f>IFERROR(__xludf.DUMMYFUNCTION("vlookup(B696,IMPORTRANGE(""https://docs.google.com/spreadsheets/d/1bZVByh9r_TcDUVJKUPs-pmPVUS3tjRZJULNBLGlUjAE/edit#gid=320297363"",""DATA HC OLT!A2:c300""),2,0)"),520.0)</f>
        <v>520</v>
      </c>
      <c r="O696" s="272" t="str">
        <f t="shared" si="3"/>
        <v>#REF!</v>
      </c>
      <c r="P696" s="260" t="s">
        <v>9866</v>
      </c>
      <c r="Q696" s="257" t="s">
        <v>6535</v>
      </c>
      <c r="R696" s="260" t="s">
        <v>440</v>
      </c>
      <c r="S696" s="275" t="s">
        <v>9202</v>
      </c>
      <c r="T696" s="260" t="s">
        <v>6565</v>
      </c>
      <c r="U696" s="260" t="s">
        <v>6236</v>
      </c>
      <c r="V696" s="276" t="str">
        <f t="shared" si="4"/>
        <v>#REF!</v>
      </c>
      <c r="W696" s="277"/>
      <c r="X696" s="260"/>
      <c r="Y696" s="260"/>
      <c r="Z696" s="260"/>
      <c r="AA696" s="260"/>
      <c r="AB696" s="276"/>
      <c r="AC696" s="260"/>
      <c r="AD696" s="278" t="str">
        <f t="shared" si="81"/>
        <v>#REF!</v>
      </c>
      <c r="AE696" s="278"/>
      <c r="AF696" s="278"/>
      <c r="AG696" s="278"/>
    </row>
    <row r="697" ht="15.0" customHeight="1">
      <c r="A697" s="257">
        <v>537.0</v>
      </c>
      <c r="B697" s="286" t="s">
        <v>9867</v>
      </c>
      <c r="C697" s="259" t="s">
        <v>9868</v>
      </c>
      <c r="D697" s="260" t="s">
        <v>6614</v>
      </c>
      <c r="E697" s="260" t="s">
        <v>6614</v>
      </c>
      <c r="F697" s="260" t="s">
        <v>7668</v>
      </c>
      <c r="G697" s="311" t="s">
        <v>9869</v>
      </c>
      <c r="H697" s="260" t="s">
        <v>1605</v>
      </c>
      <c r="I697" s="260" t="s">
        <v>6502</v>
      </c>
      <c r="J697" s="260">
        <v>16.0</v>
      </c>
      <c r="K697" s="260">
        <v>12.0</v>
      </c>
      <c r="L697" s="330">
        <f t="shared" si="1"/>
        <v>4</v>
      </c>
      <c r="M697" s="270">
        <v>512.0</v>
      </c>
      <c r="N697" s="287">
        <f>IFERROR(__xludf.DUMMYFUNCTION("vlookup(B697,IMPORTRANGE(""https://docs.google.com/spreadsheets/d/1bZVByh9r_TcDUVJKUPs-pmPVUS3tjRZJULNBLGlUjAE/edit#gid=320297363"",""DATA HC OLT!A2:c300""),2,0)"),528.0)</f>
        <v>528</v>
      </c>
      <c r="O697" s="272" t="str">
        <f t="shared" si="3"/>
        <v>#REF!</v>
      </c>
      <c r="P697" s="311" t="s">
        <v>9870</v>
      </c>
      <c r="Q697" s="257" t="s">
        <v>6535</v>
      </c>
      <c r="R697" s="260" t="s">
        <v>440</v>
      </c>
      <c r="S697" s="316" t="s">
        <v>8193</v>
      </c>
      <c r="T697" s="311" t="s">
        <v>7544</v>
      </c>
      <c r="U697" s="260" t="s">
        <v>6236</v>
      </c>
      <c r="V697" s="276" t="str">
        <f t="shared" si="4"/>
        <v>#REF!</v>
      </c>
      <c r="W697" s="277"/>
      <c r="X697" s="260"/>
      <c r="Y697" s="260"/>
      <c r="Z697" s="260"/>
      <c r="AA697" s="260"/>
      <c r="AB697" s="276"/>
      <c r="AC697" s="260"/>
      <c r="AD697" s="278" t="str">
        <f t="shared" si="81"/>
        <v>#REF!</v>
      </c>
      <c r="AE697" s="278"/>
      <c r="AF697" s="278"/>
      <c r="AG697" s="278"/>
    </row>
    <row r="698" ht="15.0" customHeight="1">
      <c r="A698" s="257">
        <v>574.0</v>
      </c>
      <c r="B698" s="286" t="s">
        <v>9871</v>
      </c>
      <c r="C698" s="259" t="s">
        <v>9872</v>
      </c>
      <c r="D698" s="260" t="s">
        <v>6614</v>
      </c>
      <c r="E698" s="260" t="s">
        <v>7113</v>
      </c>
      <c r="F698" s="260" t="s">
        <v>6992</v>
      </c>
      <c r="G698" s="311" t="s">
        <v>9873</v>
      </c>
      <c r="H698" s="260" t="s">
        <v>1605</v>
      </c>
      <c r="I698" s="260" t="s">
        <v>6502</v>
      </c>
      <c r="J698" s="260">
        <v>16.0</v>
      </c>
      <c r="K698" s="260">
        <v>14.0</v>
      </c>
      <c r="L698" s="289">
        <f t="shared" si="1"/>
        <v>2</v>
      </c>
      <c r="M698" s="270">
        <v>512.0</v>
      </c>
      <c r="N698" s="287">
        <f>IFERROR(__xludf.DUMMYFUNCTION("vlookup(B698,IMPORTRANGE(""https://docs.google.com/spreadsheets/d/1bZVByh9r_TcDUVJKUPs-pmPVUS3tjRZJULNBLGlUjAE/edit#gid=320297363"",""DATA HC OLT!A2:c300""),2,0)"),512.0)</f>
        <v>512</v>
      </c>
      <c r="O698" s="272" t="str">
        <f t="shared" si="3"/>
        <v>#REF!</v>
      </c>
      <c r="P698" s="311" t="s">
        <v>9874</v>
      </c>
      <c r="Q698" s="257" t="s">
        <v>6535</v>
      </c>
      <c r="R698" s="260" t="s">
        <v>358</v>
      </c>
      <c r="S698" s="316" t="s">
        <v>9335</v>
      </c>
      <c r="T698" s="311" t="s">
        <v>6668</v>
      </c>
      <c r="U698" s="260" t="s">
        <v>6236</v>
      </c>
      <c r="V698" s="276" t="str">
        <f t="shared" si="4"/>
        <v>#REF!</v>
      </c>
      <c r="W698" s="277"/>
      <c r="X698" s="260"/>
      <c r="Y698" s="260"/>
      <c r="Z698" s="260"/>
      <c r="AA698" s="260"/>
      <c r="AB698" s="276"/>
      <c r="AC698" s="260"/>
      <c r="AD698" s="278" t="str">
        <f t="shared" si="81"/>
        <v>#REF!</v>
      </c>
      <c r="AE698" s="278"/>
      <c r="AF698" s="278"/>
      <c r="AG698" s="278"/>
    </row>
    <row r="699" ht="15.0" customHeight="1">
      <c r="A699" s="257">
        <v>594.0</v>
      </c>
      <c r="B699" s="286" t="s">
        <v>9875</v>
      </c>
      <c r="C699" s="259" t="s">
        <v>9876</v>
      </c>
      <c r="D699" s="260" t="s">
        <v>6614</v>
      </c>
      <c r="E699" s="257" t="s">
        <v>6614</v>
      </c>
      <c r="F699" s="260" t="s">
        <v>7668</v>
      </c>
      <c r="G699" s="260" t="s">
        <v>9877</v>
      </c>
      <c r="H699" s="260" t="s">
        <v>1605</v>
      </c>
      <c r="I699" s="260" t="s">
        <v>6502</v>
      </c>
      <c r="J699" s="260">
        <v>16.0</v>
      </c>
      <c r="K699" s="260">
        <v>12.0</v>
      </c>
      <c r="L699" s="330">
        <f t="shared" si="1"/>
        <v>4</v>
      </c>
      <c r="M699" s="270">
        <v>512.0</v>
      </c>
      <c r="N699" s="287">
        <f>IFERROR(__xludf.DUMMYFUNCTION("vlookup(B699,IMPORTRANGE(""https://docs.google.com/spreadsheets/d/1bZVByh9r_TcDUVJKUPs-pmPVUS3tjRZJULNBLGlUjAE/edit#gid=320297363"",""DATA HC OLT!A2:c300""),2,0)"),512.0)</f>
        <v>512</v>
      </c>
      <c r="O699" s="272" t="str">
        <f t="shared" si="3"/>
        <v>#REF!</v>
      </c>
      <c r="P699" s="260" t="s">
        <v>9878</v>
      </c>
      <c r="Q699" s="257" t="s">
        <v>6535</v>
      </c>
      <c r="R699" s="260" t="s">
        <v>440</v>
      </c>
      <c r="S699" s="275" t="s">
        <v>6907</v>
      </c>
      <c r="T699" s="260" t="s">
        <v>7369</v>
      </c>
      <c r="U699" s="260" t="s">
        <v>6236</v>
      </c>
      <c r="V699" s="276" t="str">
        <f t="shared" si="4"/>
        <v>#REF!</v>
      </c>
      <c r="W699" s="277"/>
      <c r="X699" s="260"/>
      <c r="Y699" s="260"/>
      <c r="Z699" s="260"/>
      <c r="AA699" s="260"/>
      <c r="AB699" s="276"/>
      <c r="AC699" s="260"/>
      <c r="AD699" s="278" t="str">
        <f t="shared" si="81"/>
        <v>#REF!</v>
      </c>
      <c r="AE699" s="278"/>
      <c r="AF699" s="278"/>
      <c r="AG699" s="278"/>
    </row>
    <row r="700" ht="15.0" customHeight="1">
      <c r="A700" s="257">
        <v>623.0</v>
      </c>
      <c r="B700" s="286" t="s">
        <v>9879</v>
      </c>
      <c r="C700" s="259" t="s">
        <v>9880</v>
      </c>
      <c r="D700" s="260" t="s">
        <v>6614</v>
      </c>
      <c r="E700" s="260" t="s">
        <v>7100</v>
      </c>
      <c r="F700" s="260" t="s">
        <v>7668</v>
      </c>
      <c r="G700" s="260" t="s">
        <v>9881</v>
      </c>
      <c r="H700" s="260" t="s">
        <v>1605</v>
      </c>
      <c r="I700" s="260" t="s">
        <v>6502</v>
      </c>
      <c r="J700" s="260">
        <v>16.0</v>
      </c>
      <c r="K700" s="260">
        <v>12.0</v>
      </c>
      <c r="L700" s="330">
        <f t="shared" si="1"/>
        <v>4</v>
      </c>
      <c r="M700" s="270">
        <v>512.0</v>
      </c>
      <c r="N700" s="287">
        <f>IFERROR(__xludf.DUMMYFUNCTION("vlookup(B700,IMPORTRANGE(""https://docs.google.com/spreadsheets/d/1bZVByh9r_TcDUVJKUPs-pmPVUS3tjRZJULNBLGlUjAE/edit#gid=320297363"",""DATA HC OLT!A2:c300""),2,0)"),512.0)</f>
        <v>512</v>
      </c>
      <c r="O700" s="272" t="str">
        <f t="shared" si="3"/>
        <v>#REF!</v>
      </c>
      <c r="P700" s="260" t="s">
        <v>9882</v>
      </c>
      <c r="Q700" s="257" t="s">
        <v>6535</v>
      </c>
      <c r="R700" s="260" t="s">
        <v>440</v>
      </c>
      <c r="S700" s="275" t="s">
        <v>6309</v>
      </c>
      <c r="T700" s="260" t="s">
        <v>6651</v>
      </c>
      <c r="U700" s="260" t="s">
        <v>6236</v>
      </c>
      <c r="V700" s="276" t="str">
        <f t="shared" si="4"/>
        <v>#REF!</v>
      </c>
      <c r="W700" s="277"/>
      <c r="X700" s="260"/>
      <c r="Y700" s="260"/>
      <c r="Z700" s="260"/>
      <c r="AA700" s="260"/>
      <c r="AB700" s="276"/>
      <c r="AC700" s="260"/>
      <c r="AD700" s="278" t="str">
        <f t="shared" si="81"/>
        <v>#REF!</v>
      </c>
      <c r="AE700" s="278"/>
      <c r="AF700" s="278"/>
      <c r="AG700" s="278"/>
    </row>
    <row r="701" ht="15.0" customHeight="1">
      <c r="A701" s="257">
        <v>649.0</v>
      </c>
      <c r="B701" s="258" t="s">
        <v>9883</v>
      </c>
      <c r="C701" s="259" t="s">
        <v>2021</v>
      </c>
      <c r="D701" s="260" t="s">
        <v>6569</v>
      </c>
      <c r="E701" s="260" t="s">
        <v>7746</v>
      </c>
      <c r="F701" s="260" t="s">
        <v>7668</v>
      </c>
      <c r="G701" s="260" t="s">
        <v>3068</v>
      </c>
      <c r="H701" s="260" t="s">
        <v>1605</v>
      </c>
      <c r="I701" s="260" t="s">
        <v>6605</v>
      </c>
      <c r="J701" s="260">
        <v>16.0</v>
      </c>
      <c r="K701" s="260">
        <v>12.0</v>
      </c>
      <c r="L701" s="330">
        <f t="shared" si="1"/>
        <v>4</v>
      </c>
      <c r="M701" s="270">
        <v>512.0</v>
      </c>
      <c r="N701" s="272">
        <v>512.0</v>
      </c>
      <c r="O701" s="272" t="str">
        <f t="shared" si="3"/>
        <v>#REF!</v>
      </c>
      <c r="P701" s="260" t="s">
        <v>9884</v>
      </c>
      <c r="Q701" s="257" t="s">
        <v>6535</v>
      </c>
      <c r="R701" s="260" t="s">
        <v>358</v>
      </c>
      <c r="S701" s="275" t="s">
        <v>8752</v>
      </c>
      <c r="T701" s="260" t="s">
        <v>7004</v>
      </c>
      <c r="U701" s="276"/>
      <c r="V701" s="276" t="str">
        <f t="shared" si="4"/>
        <v>#REF!</v>
      </c>
      <c r="W701" s="277"/>
      <c r="X701" s="276"/>
      <c r="Y701" s="276"/>
      <c r="Z701" s="276"/>
      <c r="AA701" s="276"/>
      <c r="AB701" s="276"/>
      <c r="AC701" s="276"/>
      <c r="AD701" s="278" t="str">
        <f t="shared" si="81"/>
        <v>#REF!</v>
      </c>
      <c r="AE701" s="278"/>
      <c r="AF701" s="278"/>
      <c r="AG701" s="278"/>
    </row>
    <row r="702" ht="15.0" customHeight="1">
      <c r="A702" s="257">
        <v>711.0</v>
      </c>
      <c r="B702" s="286" t="s">
        <v>9885</v>
      </c>
      <c r="C702" s="259" t="s">
        <v>9886</v>
      </c>
      <c r="D702" s="260" t="s">
        <v>6614</v>
      </c>
      <c r="E702" s="260" t="s">
        <v>6614</v>
      </c>
      <c r="F702" s="260" t="s">
        <v>7668</v>
      </c>
      <c r="G702" s="260" t="s">
        <v>9887</v>
      </c>
      <c r="H702" s="260" t="s">
        <v>1605</v>
      </c>
      <c r="I702" s="260" t="s">
        <v>6502</v>
      </c>
      <c r="J702" s="260">
        <v>16.0</v>
      </c>
      <c r="K702" s="260">
        <v>12.0</v>
      </c>
      <c r="L702" s="330">
        <f t="shared" si="1"/>
        <v>4</v>
      </c>
      <c r="M702" s="270">
        <v>512.0</v>
      </c>
      <c r="N702" s="287">
        <f>IFERROR(__xludf.DUMMYFUNCTION("vlookup(B702,IMPORTRANGE(""https://docs.google.com/spreadsheets/d/1bZVByh9r_TcDUVJKUPs-pmPVUS3tjRZJULNBLGlUjAE/edit#gid=320297363"",""DATA HC OLT!A2:c300""),2,0)"),512.0)</f>
        <v>512</v>
      </c>
      <c r="O702" s="272" t="str">
        <f t="shared" si="3"/>
        <v>#REF!</v>
      </c>
      <c r="P702" s="260" t="s">
        <v>9888</v>
      </c>
      <c r="Q702" s="257" t="s">
        <v>6535</v>
      </c>
      <c r="R702" s="260" t="s">
        <v>440</v>
      </c>
      <c r="S702" s="275" t="s">
        <v>7189</v>
      </c>
      <c r="T702" s="260" t="s">
        <v>6773</v>
      </c>
      <c r="U702" s="260" t="s">
        <v>6236</v>
      </c>
      <c r="V702" s="276" t="str">
        <f t="shared" si="4"/>
        <v>#REF!</v>
      </c>
      <c r="W702" s="277"/>
      <c r="X702" s="260"/>
      <c r="Y702" s="260"/>
      <c r="Z702" s="260"/>
      <c r="AA702" s="260"/>
      <c r="AB702" s="276"/>
      <c r="AC702" s="260"/>
      <c r="AD702" s="278" t="str">
        <f t="shared" si="81"/>
        <v>#REF!</v>
      </c>
      <c r="AE702" s="278"/>
      <c r="AF702" s="278"/>
      <c r="AG702" s="278"/>
    </row>
    <row r="703" ht="15.0" customHeight="1">
      <c r="A703" s="257">
        <v>734.0</v>
      </c>
      <c r="B703" s="286" t="s">
        <v>9889</v>
      </c>
      <c r="C703" s="259" t="s">
        <v>9890</v>
      </c>
      <c r="D703" s="260" t="s">
        <v>6614</v>
      </c>
      <c r="E703" s="260" t="s">
        <v>6614</v>
      </c>
      <c r="F703" s="260" t="s">
        <v>7668</v>
      </c>
      <c r="G703" s="260" t="s">
        <v>9891</v>
      </c>
      <c r="H703" s="260" t="s">
        <v>1605</v>
      </c>
      <c r="I703" s="260" t="s">
        <v>6502</v>
      </c>
      <c r="J703" s="260">
        <v>16.0</v>
      </c>
      <c r="K703" s="260">
        <v>11.0</v>
      </c>
      <c r="L703" s="350">
        <f t="shared" si="1"/>
        <v>5</v>
      </c>
      <c r="M703" s="270">
        <v>512.0</v>
      </c>
      <c r="N703" s="287">
        <f>IFERROR(__xludf.DUMMYFUNCTION("vlookup(B703,IMPORTRANGE(""https://docs.google.com/spreadsheets/d/1bZVByh9r_TcDUVJKUPs-pmPVUS3tjRZJULNBLGlUjAE/edit#gid=320297363"",""DATA HC OLT!A2:c300""),2,0)"),512.0)</f>
        <v>512</v>
      </c>
      <c r="O703" s="272" t="str">
        <f t="shared" si="3"/>
        <v>#REF!</v>
      </c>
      <c r="P703" s="260" t="s">
        <v>9892</v>
      </c>
      <c r="Q703" s="257" t="s">
        <v>6535</v>
      </c>
      <c r="R703" s="260" t="s">
        <v>440</v>
      </c>
      <c r="S703" s="275" t="s">
        <v>8193</v>
      </c>
      <c r="T703" s="260" t="s">
        <v>9893</v>
      </c>
      <c r="U703" s="260" t="s">
        <v>6236</v>
      </c>
      <c r="V703" s="276" t="str">
        <f t="shared" si="4"/>
        <v>#REF!</v>
      </c>
      <c r="W703" s="277"/>
      <c r="X703" s="260"/>
      <c r="Y703" s="260"/>
      <c r="Z703" s="260"/>
      <c r="AA703" s="260"/>
      <c r="AB703" s="276"/>
      <c r="AC703" s="260"/>
      <c r="AD703" s="278" t="str">
        <f t="shared" si="81"/>
        <v>#REF!</v>
      </c>
      <c r="AE703" s="278"/>
      <c r="AF703" s="278"/>
      <c r="AG703" s="278"/>
    </row>
    <row r="704" ht="15.0" customHeight="1">
      <c r="A704" s="257">
        <v>361.0</v>
      </c>
      <c r="B704" s="286" t="s">
        <v>9894</v>
      </c>
      <c r="C704" s="295" t="s">
        <v>1211</v>
      </c>
      <c r="D704" s="260" t="s">
        <v>6614</v>
      </c>
      <c r="E704" s="257" t="s">
        <v>6614</v>
      </c>
      <c r="F704" s="257" t="s">
        <v>6497</v>
      </c>
      <c r="G704" s="311" t="s">
        <v>9896</v>
      </c>
      <c r="H704" s="257" t="s">
        <v>6644</v>
      </c>
      <c r="I704" s="260" t="s">
        <v>6502</v>
      </c>
      <c r="J704" s="260">
        <v>16.0</v>
      </c>
      <c r="K704" s="260">
        <v>1.0</v>
      </c>
      <c r="L704" s="410">
        <f t="shared" si="1"/>
        <v>15</v>
      </c>
      <c r="M704" s="270">
        <v>512.0</v>
      </c>
      <c r="N704" s="287">
        <f>IFERROR(__xludf.DUMMYFUNCTION("vlookup(B704,IMPORTRANGE(""https://docs.google.com/spreadsheets/d/1bZVByh9r_TcDUVJKUPs-pmPVUS3tjRZJULNBLGlUjAE/edit#gid=320297363"",""DATA HC OLT!A2:c300""),2,0)"),104.0)</f>
        <v>104</v>
      </c>
      <c r="O704" s="272" t="str">
        <f t="shared" si="3"/>
        <v>#REF!</v>
      </c>
      <c r="P704" s="260" t="s">
        <v>9897</v>
      </c>
      <c r="Q704" s="257" t="s">
        <v>6578</v>
      </c>
      <c r="R704" s="260" t="s">
        <v>150</v>
      </c>
      <c r="S704" s="316" t="s">
        <v>7088</v>
      </c>
      <c r="T704" s="311" t="s">
        <v>7062</v>
      </c>
      <c r="U704" s="260" t="s">
        <v>6236</v>
      </c>
      <c r="V704" s="276" t="str">
        <f t="shared" si="4"/>
        <v>#REF!</v>
      </c>
      <c r="W704" s="277"/>
      <c r="X704" s="260"/>
      <c r="Y704" s="260"/>
      <c r="Z704" s="260"/>
      <c r="AA704" s="260"/>
      <c r="AB704" s="276"/>
      <c r="AC704" s="260"/>
      <c r="AD704" s="278" t="str">
        <f t="shared" si="81"/>
        <v>#REF!</v>
      </c>
      <c r="AE704" s="278"/>
      <c r="AF704" s="278"/>
      <c r="AG704" s="278"/>
    </row>
    <row r="705" ht="15.0" customHeight="1">
      <c r="A705" s="257">
        <v>419.0</v>
      </c>
      <c r="B705" s="286" t="s">
        <v>9898</v>
      </c>
      <c r="C705" s="295" t="s">
        <v>9899</v>
      </c>
      <c r="D705" s="260" t="s">
        <v>6614</v>
      </c>
      <c r="E705" s="260" t="s">
        <v>6714</v>
      </c>
      <c r="F705" s="260" t="s">
        <v>6992</v>
      </c>
      <c r="G705" s="311" t="s">
        <v>9900</v>
      </c>
      <c r="H705" s="260" t="s">
        <v>1605</v>
      </c>
      <c r="I705" s="260" t="s">
        <v>6502</v>
      </c>
      <c r="J705" s="260">
        <v>16.0</v>
      </c>
      <c r="K705" s="260">
        <v>15.0</v>
      </c>
      <c r="L705" s="288">
        <f t="shared" si="1"/>
        <v>1</v>
      </c>
      <c r="M705" s="270">
        <v>512.0</v>
      </c>
      <c r="N705" s="287">
        <f>IFERROR(__xludf.DUMMYFUNCTION("vlookup(B705,IMPORTRANGE(""https://docs.google.com/spreadsheets/d/1bZVByh9r_TcDUVJKUPs-pmPVUS3tjRZJULNBLGlUjAE/edit#gid=320297363"",""DATA HC OLT!A2:c300""),2,0)"),520.0)</f>
        <v>520</v>
      </c>
      <c r="O705" s="272" t="str">
        <f t="shared" si="3"/>
        <v>#REF!</v>
      </c>
      <c r="P705" s="260" t="s">
        <v>9901</v>
      </c>
      <c r="Q705" s="257" t="s">
        <v>6535</v>
      </c>
      <c r="R705" s="260" t="s">
        <v>358</v>
      </c>
      <c r="S705" s="316" t="s">
        <v>7078</v>
      </c>
      <c r="T705" s="311" t="s">
        <v>8033</v>
      </c>
      <c r="U705" s="260" t="s">
        <v>6236</v>
      </c>
      <c r="V705" s="276" t="str">
        <f t="shared" si="4"/>
        <v>#REF!</v>
      </c>
      <c r="W705" s="277"/>
      <c r="X705" s="260"/>
      <c r="Y705" s="260"/>
      <c r="Z705" s="260"/>
      <c r="AA705" s="260"/>
      <c r="AB705" s="276"/>
      <c r="AC705" s="260"/>
      <c r="AD705" s="278" t="str">
        <f t="shared" si="81"/>
        <v>#REF!</v>
      </c>
      <c r="AE705" s="282"/>
      <c r="AF705" s="282"/>
      <c r="AG705" s="282"/>
    </row>
    <row r="706" ht="15.0" customHeight="1">
      <c r="A706" s="257">
        <v>632.0</v>
      </c>
      <c r="B706" s="286" t="s">
        <v>9902</v>
      </c>
      <c r="C706" s="259" t="s">
        <v>9835</v>
      </c>
      <c r="D706" s="260" t="s">
        <v>6614</v>
      </c>
      <c r="E706" s="260" t="s">
        <v>6614</v>
      </c>
      <c r="F706" s="260" t="s">
        <v>7668</v>
      </c>
      <c r="G706" s="260" t="s">
        <v>9903</v>
      </c>
      <c r="H706" s="260" t="s">
        <v>1605</v>
      </c>
      <c r="I706" s="260" t="s">
        <v>6502</v>
      </c>
      <c r="J706" s="260">
        <v>16.0</v>
      </c>
      <c r="K706" s="260">
        <v>11.0</v>
      </c>
      <c r="L706" s="350">
        <f t="shared" si="1"/>
        <v>5</v>
      </c>
      <c r="M706" s="270">
        <v>512.0</v>
      </c>
      <c r="N706" s="287">
        <f>IFERROR(__xludf.DUMMYFUNCTION("vlookup(B706,IMPORTRANGE(""https://docs.google.com/spreadsheets/d/1bZVByh9r_TcDUVJKUPs-pmPVUS3tjRZJULNBLGlUjAE/edit#gid=320297363"",""DATA HC OLT!A2:c300""),2,0)"),504.0)</f>
        <v>504</v>
      </c>
      <c r="O706" s="272" t="str">
        <f t="shared" si="3"/>
        <v>#REF!</v>
      </c>
      <c r="P706" s="260" t="s">
        <v>9904</v>
      </c>
      <c r="Q706" s="257" t="s">
        <v>6535</v>
      </c>
      <c r="R706" s="260" t="s">
        <v>440</v>
      </c>
      <c r="S706" s="275" t="s">
        <v>8193</v>
      </c>
      <c r="T706" s="260" t="s">
        <v>6996</v>
      </c>
      <c r="U706" s="260" t="s">
        <v>6236</v>
      </c>
      <c r="V706" s="276" t="str">
        <f t="shared" si="4"/>
        <v>#REF!</v>
      </c>
      <c r="W706" s="277"/>
      <c r="X706" s="260"/>
      <c r="Y706" s="260"/>
      <c r="Z706" s="260"/>
      <c r="AA706" s="260"/>
      <c r="AB706" s="276"/>
      <c r="AC706" s="260"/>
      <c r="AD706" s="278" t="str">
        <f t="shared" si="81"/>
        <v>#REF!</v>
      </c>
      <c r="AE706" s="282"/>
      <c r="AF706" s="282"/>
      <c r="AG706" s="282"/>
    </row>
    <row r="707" ht="15.0" customHeight="1">
      <c r="A707" s="257">
        <v>661.0</v>
      </c>
      <c r="B707" s="286" t="s">
        <v>9905</v>
      </c>
      <c r="C707" s="259" t="s">
        <v>9906</v>
      </c>
      <c r="D707" s="260" t="s">
        <v>6614</v>
      </c>
      <c r="E707" s="260" t="s">
        <v>6614</v>
      </c>
      <c r="F707" s="260" t="s">
        <v>7668</v>
      </c>
      <c r="G707" s="260" t="s">
        <v>9907</v>
      </c>
      <c r="H707" s="260" t="s">
        <v>1605</v>
      </c>
      <c r="I707" s="260" t="s">
        <v>6502</v>
      </c>
      <c r="J707" s="260">
        <v>16.0</v>
      </c>
      <c r="K707" s="260">
        <v>11.0</v>
      </c>
      <c r="L707" s="350">
        <f t="shared" si="1"/>
        <v>5</v>
      </c>
      <c r="M707" s="270">
        <v>512.0</v>
      </c>
      <c r="N707" s="287">
        <f>IFERROR(__xludf.DUMMYFUNCTION("vlookup(B707,IMPORTRANGE(""https://docs.google.com/spreadsheets/d/1bZVByh9r_TcDUVJKUPs-pmPVUS3tjRZJULNBLGlUjAE/edit#gid=320297363"",""DATA HC OLT!A2:c300""),2,0)"),512.0)</f>
        <v>512</v>
      </c>
      <c r="O707" s="272" t="str">
        <f t="shared" si="3"/>
        <v>#REF!</v>
      </c>
      <c r="P707" s="260" t="s">
        <v>9908</v>
      </c>
      <c r="Q707" s="257" t="s">
        <v>6535</v>
      </c>
      <c r="R707" s="260" t="s">
        <v>440</v>
      </c>
      <c r="S707" s="275" t="s">
        <v>8193</v>
      </c>
      <c r="T707" s="260" t="s">
        <v>9463</v>
      </c>
      <c r="U707" s="260" t="s">
        <v>6236</v>
      </c>
      <c r="V707" s="276" t="str">
        <f t="shared" si="4"/>
        <v>#REF!</v>
      </c>
      <c r="W707" s="277"/>
      <c r="X707" s="260"/>
      <c r="Y707" s="260"/>
      <c r="Z707" s="260"/>
      <c r="AA707" s="260"/>
      <c r="AB707" s="276"/>
      <c r="AC707" s="260"/>
      <c r="AD707" s="278" t="str">
        <f t="shared" si="81"/>
        <v>#REF!</v>
      </c>
      <c r="AE707" s="282"/>
      <c r="AF707" s="282"/>
      <c r="AG707" s="282"/>
    </row>
    <row r="708" ht="15.0" customHeight="1">
      <c r="A708" s="257">
        <v>644.0</v>
      </c>
      <c r="B708" s="258" t="s">
        <v>9909</v>
      </c>
      <c r="C708" s="259" t="s">
        <v>2406</v>
      </c>
      <c r="D708" s="260" t="s">
        <v>6569</v>
      </c>
      <c r="E708" s="260" t="s">
        <v>6602</v>
      </c>
      <c r="F708" s="260" t="s">
        <v>7668</v>
      </c>
      <c r="G708" s="260" t="s">
        <v>3629</v>
      </c>
      <c r="H708" s="260" t="s">
        <v>1605</v>
      </c>
      <c r="I708" s="260" t="s">
        <v>6605</v>
      </c>
      <c r="J708" s="260">
        <v>16.0</v>
      </c>
      <c r="K708" s="260">
        <v>11.0</v>
      </c>
      <c r="L708" s="350">
        <f t="shared" si="1"/>
        <v>5</v>
      </c>
      <c r="M708" s="270">
        <v>512.0</v>
      </c>
      <c r="N708" s="272">
        <v>512.0</v>
      </c>
      <c r="O708" s="272" t="str">
        <f t="shared" si="3"/>
        <v>#REF!</v>
      </c>
      <c r="P708" s="260" t="s">
        <v>9910</v>
      </c>
      <c r="Q708" s="257" t="s">
        <v>6535</v>
      </c>
      <c r="R708" s="260" t="s">
        <v>358</v>
      </c>
      <c r="S708" s="275" t="s">
        <v>6634</v>
      </c>
      <c r="T708" s="260" t="s">
        <v>6965</v>
      </c>
      <c r="U708" s="276"/>
      <c r="V708" s="276" t="str">
        <f t="shared" si="4"/>
        <v>#REF!</v>
      </c>
      <c r="W708" s="277"/>
      <c r="X708" s="276"/>
      <c r="Y708" s="276"/>
      <c r="Z708" s="276"/>
      <c r="AA708" s="276"/>
      <c r="AB708" s="276"/>
      <c r="AC708" s="276"/>
      <c r="AD708" s="278" t="str">
        <f t="shared" si="81"/>
        <v>#REF!</v>
      </c>
      <c r="AE708" s="282"/>
      <c r="AF708" s="282"/>
      <c r="AG708" s="282"/>
    </row>
    <row r="709" ht="15.0" customHeight="1">
      <c r="A709" s="257">
        <v>624.0</v>
      </c>
      <c r="B709" s="286" t="s">
        <v>9911</v>
      </c>
      <c r="C709" s="259" t="s">
        <v>9912</v>
      </c>
      <c r="D709" s="260" t="s">
        <v>6614</v>
      </c>
      <c r="E709" s="260" t="s">
        <v>6614</v>
      </c>
      <c r="F709" s="260" t="s">
        <v>7668</v>
      </c>
      <c r="G709" s="260" t="s">
        <v>9913</v>
      </c>
      <c r="H709" s="260" t="s">
        <v>1605</v>
      </c>
      <c r="I709" s="260" t="s">
        <v>6502</v>
      </c>
      <c r="J709" s="260">
        <v>16.0</v>
      </c>
      <c r="K709" s="260">
        <v>11.0</v>
      </c>
      <c r="L709" s="350">
        <f t="shared" si="1"/>
        <v>5</v>
      </c>
      <c r="M709" s="270">
        <v>512.0</v>
      </c>
      <c r="N709" s="287">
        <f>IFERROR(__xludf.DUMMYFUNCTION("vlookup(B709,IMPORTRANGE(""https://docs.google.com/spreadsheets/d/1bZVByh9r_TcDUVJKUPs-pmPVUS3tjRZJULNBLGlUjAE/edit#gid=320297363"",""DATA HC OLT!A2:c300""),2,0)"),512.0)</f>
        <v>512</v>
      </c>
      <c r="O709" s="272" t="str">
        <f t="shared" si="3"/>
        <v>#REF!</v>
      </c>
      <c r="P709" s="260" t="s">
        <v>9914</v>
      </c>
      <c r="Q709" s="257" t="s">
        <v>6535</v>
      </c>
      <c r="R709" s="260" t="s">
        <v>440</v>
      </c>
      <c r="S709" s="275" t="s">
        <v>7189</v>
      </c>
      <c r="T709" s="260" t="s">
        <v>7004</v>
      </c>
      <c r="U709" s="260" t="s">
        <v>6236</v>
      </c>
      <c r="V709" s="276" t="str">
        <f t="shared" si="4"/>
        <v>#REF!</v>
      </c>
      <c r="W709" s="277"/>
      <c r="X709" s="260"/>
      <c r="Y709" s="260"/>
      <c r="Z709" s="260"/>
      <c r="AA709" s="260"/>
      <c r="AB709" s="276"/>
      <c r="AC709" s="260"/>
      <c r="AD709" s="278" t="str">
        <f t="shared" si="81"/>
        <v>#REF!</v>
      </c>
      <c r="AE709" s="282"/>
      <c r="AF709" s="282"/>
      <c r="AG709" s="282"/>
    </row>
    <row r="710" ht="15.0" customHeight="1">
      <c r="A710" s="257">
        <v>409.0</v>
      </c>
      <c r="B710" s="258" t="s">
        <v>9915</v>
      </c>
      <c r="C710" s="259" t="s">
        <v>2663</v>
      </c>
      <c r="D710" s="260" t="s">
        <v>6895</v>
      </c>
      <c r="E710" s="260" t="s">
        <v>7449</v>
      </c>
      <c r="F710" s="260" t="s">
        <v>6497</v>
      </c>
      <c r="G710" s="260" t="s">
        <v>9916</v>
      </c>
      <c r="H710" s="260" t="s">
        <v>7122</v>
      </c>
      <c r="I710" s="260" t="s">
        <v>6605</v>
      </c>
      <c r="J710" s="260">
        <v>8.0</v>
      </c>
      <c r="K710" s="260">
        <v>8.0</v>
      </c>
      <c r="L710" s="283">
        <f t="shared" si="1"/>
        <v>0</v>
      </c>
      <c r="M710" s="270">
        <v>256.0</v>
      </c>
      <c r="N710" s="270" t="str">
        <f>IFERROR(__xludf.DUMMYFUNCTION("IMPORTRANGE(""https://docs.google.com/spreadsheets/d/1Y5wVcQmoZrb4xD0Mx4i378E6T98EGxF9rgzWmzz2IKU/edit?usp=sharing"",""PIVOT HP HC!$B12:C12"")"),"#REF!")</f>
        <v>#REF!</v>
      </c>
      <c r="O710" s="272" t="str">
        <f t="shared" si="3"/>
        <v>#REF!</v>
      </c>
      <c r="P710" s="260" t="s">
        <v>9917</v>
      </c>
      <c r="Q710" s="311" t="s">
        <v>6535</v>
      </c>
      <c r="R710" s="260" t="s">
        <v>2343</v>
      </c>
      <c r="S710" s="275" t="s">
        <v>7461</v>
      </c>
      <c r="T710" s="260" t="s">
        <v>8673</v>
      </c>
      <c r="U710" s="276"/>
      <c r="V710" s="276" t="str">
        <f t="shared" si="4"/>
        <v>#REF!</v>
      </c>
      <c r="W710" s="277"/>
      <c r="X710" s="276"/>
      <c r="Y710" s="276"/>
      <c r="Z710" s="276"/>
      <c r="AA710" s="276"/>
      <c r="AB710" s="276"/>
      <c r="AC710" s="276"/>
      <c r="AD710" s="278" t="str">
        <f t="shared" si="81"/>
        <v>#REF!</v>
      </c>
      <c r="AE710" s="282"/>
      <c r="AF710" s="282"/>
      <c r="AG710" s="282"/>
    </row>
    <row r="711" ht="15.0" customHeight="1">
      <c r="A711" s="257">
        <v>471.0</v>
      </c>
      <c r="B711" s="286" t="s">
        <v>3833</v>
      </c>
      <c r="C711" s="259" t="s">
        <v>9918</v>
      </c>
      <c r="D711" s="260" t="s">
        <v>6614</v>
      </c>
      <c r="E711" s="260" t="s">
        <v>7113</v>
      </c>
      <c r="F711" s="260" t="s">
        <v>6992</v>
      </c>
      <c r="G711" s="311" t="s">
        <v>9919</v>
      </c>
      <c r="H711" s="260" t="s">
        <v>1605</v>
      </c>
      <c r="I711" s="260" t="s">
        <v>6502</v>
      </c>
      <c r="J711" s="260">
        <v>16.0</v>
      </c>
      <c r="K711" s="260">
        <v>14.0</v>
      </c>
      <c r="L711" s="289">
        <f t="shared" si="1"/>
        <v>2</v>
      </c>
      <c r="M711" s="270">
        <v>512.0</v>
      </c>
      <c r="N711" s="287">
        <f>IFERROR(__xludf.DUMMYFUNCTION("vlookup(B711,IMPORTRANGE(""https://docs.google.com/spreadsheets/d/1bZVByh9r_TcDUVJKUPs-pmPVUS3tjRZJULNBLGlUjAE/edit#gid=320297363"",""DATA HC OLT!A2:c300""),2,0)"),512.0)</f>
        <v>512</v>
      </c>
      <c r="O711" s="272" t="str">
        <f t="shared" si="3"/>
        <v>#REF!</v>
      </c>
      <c r="P711" s="260" t="s">
        <v>9920</v>
      </c>
      <c r="Q711" s="257" t="s">
        <v>6535</v>
      </c>
      <c r="R711" s="260" t="s">
        <v>358</v>
      </c>
      <c r="S711" s="316" t="s">
        <v>9335</v>
      </c>
      <c r="T711" s="311" t="s">
        <v>6651</v>
      </c>
      <c r="U711" s="260" t="s">
        <v>6236</v>
      </c>
      <c r="V711" s="276" t="str">
        <f t="shared" si="4"/>
        <v>#REF!</v>
      </c>
      <c r="W711" s="277"/>
      <c r="X711" s="260"/>
      <c r="Y711" s="260"/>
      <c r="Z711" s="260"/>
      <c r="AA711" s="260"/>
      <c r="AB711" s="276"/>
      <c r="AC711" s="260"/>
      <c r="AD711" s="278" t="str">
        <f t="shared" si="81"/>
        <v>#REF!</v>
      </c>
      <c r="AE711" s="282"/>
      <c r="AF711" s="282"/>
      <c r="AG711" s="282"/>
    </row>
    <row r="712" ht="15.0" customHeight="1">
      <c r="A712" s="257">
        <v>524.0</v>
      </c>
      <c r="B712" s="286" t="s">
        <v>9921</v>
      </c>
      <c r="C712" s="259" t="s">
        <v>9922</v>
      </c>
      <c r="D712" s="260" t="s">
        <v>6614</v>
      </c>
      <c r="E712" s="260" t="s">
        <v>6714</v>
      </c>
      <c r="F712" s="260" t="s">
        <v>6992</v>
      </c>
      <c r="G712" s="311" t="s">
        <v>9923</v>
      </c>
      <c r="H712" s="260" t="s">
        <v>1605</v>
      </c>
      <c r="I712" s="260" t="s">
        <v>6502</v>
      </c>
      <c r="J712" s="260">
        <v>16.0</v>
      </c>
      <c r="K712" s="260">
        <v>12.0</v>
      </c>
      <c r="L712" s="330">
        <f t="shared" si="1"/>
        <v>4</v>
      </c>
      <c r="M712" s="270">
        <v>512.0</v>
      </c>
      <c r="N712" s="287">
        <f>IFERROR(__xludf.DUMMYFUNCTION("vlookup(B712,IMPORTRANGE(""https://docs.google.com/spreadsheets/d/1bZVByh9r_TcDUVJKUPs-pmPVUS3tjRZJULNBLGlUjAE/edit#gid=320297363"",""DATA HC OLT!A2:c300""),2,0)"),512.0)</f>
        <v>512</v>
      </c>
      <c r="O712" s="272" t="str">
        <f t="shared" si="3"/>
        <v>#REF!</v>
      </c>
      <c r="P712" s="311" t="s">
        <v>9924</v>
      </c>
      <c r="Q712" s="257" t="s">
        <v>6535</v>
      </c>
      <c r="R712" s="260" t="s">
        <v>358</v>
      </c>
      <c r="S712" s="316" t="s">
        <v>7078</v>
      </c>
      <c r="T712" s="311" t="s">
        <v>9925</v>
      </c>
      <c r="U712" s="260" t="s">
        <v>6236</v>
      </c>
      <c r="V712" s="276" t="str">
        <f t="shared" si="4"/>
        <v>#REF!</v>
      </c>
      <c r="W712" s="277"/>
      <c r="X712" s="260"/>
      <c r="Y712" s="260"/>
      <c r="Z712" s="260"/>
      <c r="AA712" s="260"/>
      <c r="AB712" s="276"/>
      <c r="AC712" s="260"/>
      <c r="AD712" s="278" t="str">
        <f t="shared" si="81"/>
        <v>#REF!</v>
      </c>
      <c r="AE712" s="282"/>
      <c r="AF712" s="282"/>
      <c r="AG712" s="282"/>
    </row>
    <row r="713" ht="15.0" customHeight="1">
      <c r="A713" s="257">
        <v>534.0</v>
      </c>
      <c r="B713" s="286" t="s">
        <v>9926</v>
      </c>
      <c r="C713" s="259" t="s">
        <v>9927</v>
      </c>
      <c r="D713" s="260" t="s">
        <v>6614</v>
      </c>
      <c r="E713" s="260" t="s">
        <v>6714</v>
      </c>
      <c r="F713" s="260" t="s">
        <v>6992</v>
      </c>
      <c r="G713" s="311" t="s">
        <v>9928</v>
      </c>
      <c r="H713" s="260" t="s">
        <v>1605</v>
      </c>
      <c r="I713" s="260" t="s">
        <v>6502</v>
      </c>
      <c r="J713" s="260">
        <v>16.0</v>
      </c>
      <c r="K713" s="260">
        <v>12.0</v>
      </c>
      <c r="L713" s="330">
        <f t="shared" si="1"/>
        <v>4</v>
      </c>
      <c r="M713" s="270">
        <v>512.0</v>
      </c>
      <c r="N713" s="287">
        <f>IFERROR(__xludf.DUMMYFUNCTION("vlookup(B713,IMPORTRANGE(""https://docs.google.com/spreadsheets/d/1bZVByh9r_TcDUVJKUPs-pmPVUS3tjRZJULNBLGlUjAE/edit#gid=320297363"",""DATA HC OLT!A2:c300""),2,0)"),512.0)</f>
        <v>512</v>
      </c>
      <c r="O713" s="272" t="str">
        <f t="shared" si="3"/>
        <v>#REF!</v>
      </c>
      <c r="P713" s="311" t="s">
        <v>9929</v>
      </c>
      <c r="Q713" s="257" t="s">
        <v>6535</v>
      </c>
      <c r="R713" s="260" t="s">
        <v>358</v>
      </c>
      <c r="S713" s="316" t="s">
        <v>7150</v>
      </c>
      <c r="T713" s="311" t="s">
        <v>6831</v>
      </c>
      <c r="U713" s="260" t="s">
        <v>6236</v>
      </c>
      <c r="V713" s="276" t="str">
        <f t="shared" si="4"/>
        <v>#REF!</v>
      </c>
      <c r="W713" s="277"/>
      <c r="X713" s="260"/>
      <c r="Y713" s="260"/>
      <c r="Z713" s="260"/>
      <c r="AA713" s="260"/>
      <c r="AB713" s="276"/>
      <c r="AC713" s="260"/>
      <c r="AD713" s="278" t="str">
        <f t="shared" si="81"/>
        <v>#REF!</v>
      </c>
      <c r="AE713" s="278"/>
      <c r="AF713" s="278"/>
      <c r="AG713" s="278"/>
    </row>
    <row r="714" ht="15.0" customHeight="1">
      <c r="A714" s="257">
        <v>614.0</v>
      </c>
      <c r="B714" s="258" t="s">
        <v>9930</v>
      </c>
      <c r="C714" s="259" t="s">
        <v>3726</v>
      </c>
      <c r="D714" s="260" t="s">
        <v>6895</v>
      </c>
      <c r="E714" s="260" t="s">
        <v>6895</v>
      </c>
      <c r="F714" s="260" t="s">
        <v>6497</v>
      </c>
      <c r="G714" s="260" t="s">
        <v>9931</v>
      </c>
      <c r="H714" s="260" t="s">
        <v>6644</v>
      </c>
      <c r="I714" s="260" t="s">
        <v>6605</v>
      </c>
      <c r="J714" s="260">
        <v>8.0</v>
      </c>
      <c r="K714" s="260">
        <v>8.0</v>
      </c>
      <c r="L714" s="283">
        <f t="shared" si="1"/>
        <v>0</v>
      </c>
      <c r="M714" s="270">
        <v>256.0</v>
      </c>
      <c r="N714" s="270" t="str">
        <f>IFERROR(__xludf.DUMMYFUNCTION("IMPORTRANGE(""https://docs.google.com/spreadsheets/d/1Y5wVcQmoZrb4xD0Mx4i378E6T98EGxF9rgzWmzz2IKU/edit?usp=sharing"",""PIVOT HP HC!$B89:C89"")"),"#REF!")</f>
        <v>#REF!</v>
      </c>
      <c r="O714" s="272" t="str">
        <f t="shared" si="3"/>
        <v>#REF!</v>
      </c>
      <c r="P714" s="260" t="s">
        <v>9932</v>
      </c>
      <c r="Q714" s="311" t="s">
        <v>6535</v>
      </c>
      <c r="R714" s="260" t="s">
        <v>2343</v>
      </c>
      <c r="S714" s="275" t="s">
        <v>7051</v>
      </c>
      <c r="T714" s="260" t="s">
        <v>7044</v>
      </c>
      <c r="U714" s="276"/>
      <c r="V714" s="276" t="str">
        <f t="shared" si="4"/>
        <v>#REF!</v>
      </c>
      <c r="W714" s="277"/>
      <c r="X714" s="276"/>
      <c r="Y714" s="276"/>
      <c r="Z714" s="276"/>
      <c r="AA714" s="276"/>
      <c r="AB714" s="276"/>
      <c r="AC714" s="276"/>
      <c r="AD714" s="278" t="str">
        <f t="shared" si="81"/>
        <v>#REF!</v>
      </c>
      <c r="AE714" s="278"/>
      <c r="AF714" s="278"/>
      <c r="AG714" s="278"/>
    </row>
    <row r="715" ht="15.0" customHeight="1">
      <c r="A715" s="257">
        <v>716.0</v>
      </c>
      <c r="B715" s="258" t="s">
        <v>9933</v>
      </c>
      <c r="C715" s="259" t="s">
        <v>1983</v>
      </c>
      <c r="D715" s="260" t="s">
        <v>6569</v>
      </c>
      <c r="E715" s="260" t="s">
        <v>6570</v>
      </c>
      <c r="F715" s="260" t="s">
        <v>7668</v>
      </c>
      <c r="G715" s="260" t="s">
        <v>2990</v>
      </c>
      <c r="H715" s="260" t="s">
        <v>1605</v>
      </c>
      <c r="I715" s="260" t="s">
        <v>6605</v>
      </c>
      <c r="J715" s="260">
        <v>16.0</v>
      </c>
      <c r="K715" s="260">
        <v>12.0</v>
      </c>
      <c r="L715" s="330">
        <f t="shared" si="1"/>
        <v>4</v>
      </c>
      <c r="M715" s="270">
        <v>512.0</v>
      </c>
      <c r="N715" s="270">
        <v>512.0</v>
      </c>
      <c r="O715" s="272" t="str">
        <f t="shared" si="3"/>
        <v>#REF!</v>
      </c>
      <c r="P715" s="260" t="s">
        <v>9934</v>
      </c>
      <c r="Q715" s="257" t="s">
        <v>6535</v>
      </c>
      <c r="R715" s="260" t="s">
        <v>358</v>
      </c>
      <c r="S715" s="275" t="s">
        <v>8752</v>
      </c>
      <c r="T715" s="260" t="s">
        <v>7032</v>
      </c>
      <c r="U715" s="276"/>
      <c r="V715" s="276" t="str">
        <f t="shared" si="4"/>
        <v>#REF!</v>
      </c>
      <c r="W715" s="277"/>
      <c r="X715" s="276"/>
      <c r="Y715" s="276"/>
      <c r="Z715" s="276"/>
      <c r="AA715" s="276"/>
      <c r="AB715" s="276"/>
      <c r="AC715" s="276"/>
      <c r="AD715" s="278" t="str">
        <f t="shared" si="81"/>
        <v>#REF!</v>
      </c>
      <c r="AE715" s="278"/>
      <c r="AF715" s="278"/>
      <c r="AG715" s="278"/>
    </row>
    <row r="716" ht="15.0" customHeight="1">
      <c r="A716" s="257">
        <v>418.0</v>
      </c>
      <c r="B716" s="286" t="s">
        <v>9935</v>
      </c>
      <c r="C716" s="295" t="s">
        <v>9936</v>
      </c>
      <c r="D716" s="260" t="s">
        <v>6614</v>
      </c>
      <c r="E716" s="260" t="s">
        <v>6714</v>
      </c>
      <c r="F716" s="260" t="s">
        <v>6992</v>
      </c>
      <c r="G716" s="311" t="s">
        <v>9937</v>
      </c>
      <c r="H716" s="260" t="s">
        <v>1605</v>
      </c>
      <c r="I716" s="260" t="s">
        <v>6502</v>
      </c>
      <c r="J716" s="260">
        <v>16.0</v>
      </c>
      <c r="K716" s="260">
        <v>15.0</v>
      </c>
      <c r="L716" s="288">
        <f t="shared" si="1"/>
        <v>1</v>
      </c>
      <c r="M716" s="270">
        <v>512.0</v>
      </c>
      <c r="N716" s="287">
        <f>IFERROR(__xludf.DUMMYFUNCTION("vlookup(B716,IMPORTRANGE(""https://docs.google.com/spreadsheets/d/1bZVByh9r_TcDUVJKUPs-pmPVUS3tjRZJULNBLGlUjAE/edit#gid=320297363"",""DATA HC OLT!A2:c300""),2,0)"),512.0)</f>
        <v>512</v>
      </c>
      <c r="O716" s="272" t="str">
        <f t="shared" si="3"/>
        <v>#REF!</v>
      </c>
      <c r="P716" s="260" t="s">
        <v>9938</v>
      </c>
      <c r="Q716" s="257" t="s">
        <v>6535</v>
      </c>
      <c r="R716" s="260" t="s">
        <v>358</v>
      </c>
      <c r="S716" s="316" t="s">
        <v>8920</v>
      </c>
      <c r="T716" s="311" t="s">
        <v>6769</v>
      </c>
      <c r="U716" s="260" t="s">
        <v>6236</v>
      </c>
      <c r="V716" s="276" t="str">
        <f t="shared" si="4"/>
        <v>#REF!</v>
      </c>
      <c r="W716" s="277"/>
      <c r="X716" s="260"/>
      <c r="Y716" s="260"/>
      <c r="Z716" s="260"/>
      <c r="AA716" s="260"/>
      <c r="AB716" s="276"/>
      <c r="AC716" s="260"/>
      <c r="AD716" s="278" t="str">
        <f t="shared" si="81"/>
        <v>#REF!</v>
      </c>
      <c r="AE716" s="278"/>
      <c r="AF716" s="278"/>
      <c r="AG716" s="278"/>
    </row>
    <row r="717" ht="15.0" customHeight="1">
      <c r="A717" s="257">
        <v>421.0</v>
      </c>
      <c r="B717" s="286" t="s">
        <v>9939</v>
      </c>
      <c r="C717" s="295" t="s">
        <v>9940</v>
      </c>
      <c r="D717" s="260" t="s">
        <v>6614</v>
      </c>
      <c r="E717" s="260" t="s">
        <v>7113</v>
      </c>
      <c r="F717" s="260" t="s">
        <v>6992</v>
      </c>
      <c r="G717" s="311" t="s">
        <v>9941</v>
      </c>
      <c r="H717" s="260" t="s">
        <v>1605</v>
      </c>
      <c r="I717" s="260" t="s">
        <v>6502</v>
      </c>
      <c r="J717" s="260">
        <v>16.0</v>
      </c>
      <c r="K717" s="260">
        <v>15.0</v>
      </c>
      <c r="L717" s="288">
        <f t="shared" si="1"/>
        <v>1</v>
      </c>
      <c r="M717" s="270">
        <v>512.0</v>
      </c>
      <c r="N717" s="287">
        <f>IFERROR(__xludf.DUMMYFUNCTION("vlookup(B717,IMPORTRANGE(""https://docs.google.com/spreadsheets/d/1bZVByh9r_TcDUVJKUPs-pmPVUS3tjRZJULNBLGlUjAE/edit#gid=320297363"",""DATA HC OLT!A2:c300""),2,0)"),512.0)</f>
        <v>512</v>
      </c>
      <c r="O717" s="272" t="str">
        <f t="shared" si="3"/>
        <v>#REF!</v>
      </c>
      <c r="P717" s="260" t="s">
        <v>9942</v>
      </c>
      <c r="Q717" s="257" t="s">
        <v>6535</v>
      </c>
      <c r="R717" s="260" t="s">
        <v>358</v>
      </c>
      <c r="S717" s="316" t="s">
        <v>7116</v>
      </c>
      <c r="T717" s="311" t="s">
        <v>6831</v>
      </c>
      <c r="U717" s="260" t="s">
        <v>6236</v>
      </c>
      <c r="V717" s="276" t="str">
        <f t="shared" si="4"/>
        <v>#REF!</v>
      </c>
      <c r="W717" s="277"/>
      <c r="X717" s="260"/>
      <c r="Y717" s="260"/>
      <c r="Z717" s="260"/>
      <c r="AA717" s="260"/>
      <c r="AB717" s="276"/>
      <c r="AC717" s="260"/>
      <c r="AD717" s="278" t="str">
        <f t="shared" si="81"/>
        <v>#REF!</v>
      </c>
      <c r="AE717" s="278"/>
      <c r="AF717" s="278"/>
      <c r="AG717" s="278"/>
    </row>
    <row r="718" ht="15.0" customHeight="1">
      <c r="A718" s="257">
        <v>587.0</v>
      </c>
      <c r="B718" s="258" t="s">
        <v>9943</v>
      </c>
      <c r="C718" s="259" t="s">
        <v>3691</v>
      </c>
      <c r="D718" s="260" t="s">
        <v>6895</v>
      </c>
      <c r="E718" s="260" t="s">
        <v>7037</v>
      </c>
      <c r="F718" s="260" t="s">
        <v>6497</v>
      </c>
      <c r="G718" s="260" t="s">
        <v>9944</v>
      </c>
      <c r="H718" s="260" t="s">
        <v>6589</v>
      </c>
      <c r="I718" s="260" t="s">
        <v>6502</v>
      </c>
      <c r="J718" s="260">
        <v>16.0</v>
      </c>
      <c r="K718" s="260">
        <v>14.0</v>
      </c>
      <c r="L718" s="289">
        <f t="shared" si="1"/>
        <v>2</v>
      </c>
      <c r="M718" s="284">
        <v>512.0</v>
      </c>
      <c r="N718" s="270" t="str">
        <f>IFERROR(__xludf.DUMMYFUNCTION("IMPORTRANGE(""https://docs.google.com/spreadsheets/d/1Y5wVcQmoZrb4xD0Mx4i378E6T98EGxF9rgzWmzz2IKU/edit?usp=sharing"",""PIVOT HP HC!$B96:C96"")"),"#REF!")</f>
        <v>#REF!</v>
      </c>
      <c r="O718" s="272" t="str">
        <f t="shared" si="3"/>
        <v>#REF!</v>
      </c>
      <c r="P718" s="260" t="s">
        <v>9945</v>
      </c>
      <c r="Q718" s="257" t="s">
        <v>6535</v>
      </c>
      <c r="R718" s="260" t="s">
        <v>358</v>
      </c>
      <c r="S718" s="275" t="s">
        <v>7040</v>
      </c>
      <c r="T718" s="260" t="s">
        <v>6773</v>
      </c>
      <c r="U718" s="276"/>
      <c r="V718" s="276" t="str">
        <f t="shared" si="4"/>
        <v>#REF!</v>
      </c>
      <c r="W718" s="277"/>
      <c r="X718" s="276"/>
      <c r="Y718" s="276"/>
      <c r="Z718" s="276"/>
      <c r="AA718" s="276"/>
      <c r="AB718" s="276"/>
      <c r="AC718" s="276"/>
      <c r="AD718" s="278" t="str">
        <f t="shared" si="81"/>
        <v>#REF!</v>
      </c>
      <c r="AE718" s="278"/>
      <c r="AF718" s="278"/>
      <c r="AG718" s="278"/>
    </row>
    <row r="719" ht="15.0" customHeight="1">
      <c r="A719" s="257">
        <v>617.0</v>
      </c>
      <c r="B719" s="286" t="s">
        <v>9946</v>
      </c>
      <c r="C719" s="259" t="s">
        <v>9947</v>
      </c>
      <c r="D719" s="260" t="s">
        <v>6614</v>
      </c>
      <c r="E719" s="260" t="s">
        <v>6614</v>
      </c>
      <c r="F719" s="260" t="s">
        <v>7668</v>
      </c>
      <c r="G719" s="260" t="s">
        <v>9948</v>
      </c>
      <c r="H719" s="260" t="s">
        <v>1605</v>
      </c>
      <c r="I719" s="260" t="s">
        <v>6502</v>
      </c>
      <c r="J719" s="260">
        <v>16.0</v>
      </c>
      <c r="K719" s="260">
        <v>11.0</v>
      </c>
      <c r="L719" s="350">
        <f t="shared" si="1"/>
        <v>5</v>
      </c>
      <c r="M719" s="270">
        <v>512.0</v>
      </c>
      <c r="N719" s="287">
        <f>IFERROR(__xludf.DUMMYFUNCTION("vlookup(B719,IMPORTRANGE(""https://docs.google.com/spreadsheets/d/1bZVByh9r_TcDUVJKUPs-pmPVUS3tjRZJULNBLGlUjAE/edit#gid=320297363"",""DATA HC OLT!A2:c300""),2,0)"),512.0)</f>
        <v>512</v>
      </c>
      <c r="O719" s="272" t="str">
        <f t="shared" si="3"/>
        <v>#REF!</v>
      </c>
      <c r="P719" s="260" t="s">
        <v>9949</v>
      </c>
      <c r="Q719" s="257" t="s">
        <v>6535</v>
      </c>
      <c r="R719" s="260" t="s">
        <v>440</v>
      </c>
      <c r="S719" s="275" t="s">
        <v>8193</v>
      </c>
      <c r="T719" s="260" t="s">
        <v>6773</v>
      </c>
      <c r="U719" s="260" t="s">
        <v>6236</v>
      </c>
      <c r="V719" s="276" t="str">
        <f t="shared" si="4"/>
        <v>#REF!</v>
      </c>
      <c r="W719" s="277"/>
      <c r="X719" s="260"/>
      <c r="Y719" s="260"/>
      <c r="Z719" s="260"/>
      <c r="AA719" s="260"/>
      <c r="AB719" s="276"/>
      <c r="AC719" s="260"/>
      <c r="AD719" s="278" t="str">
        <f t="shared" si="81"/>
        <v>#REF!</v>
      </c>
      <c r="AE719" s="278"/>
      <c r="AF719" s="278"/>
      <c r="AG719" s="278"/>
    </row>
    <row r="720" ht="15.0" customHeight="1">
      <c r="A720" s="257">
        <v>638.0</v>
      </c>
      <c r="B720" s="286" t="s">
        <v>9950</v>
      </c>
      <c r="C720" s="259" t="s">
        <v>9951</v>
      </c>
      <c r="D720" s="260" t="s">
        <v>6614</v>
      </c>
      <c r="E720" s="260" t="s">
        <v>6614</v>
      </c>
      <c r="F720" s="260" t="s">
        <v>7668</v>
      </c>
      <c r="G720" s="260" t="s">
        <v>9952</v>
      </c>
      <c r="H720" s="260" t="s">
        <v>1605</v>
      </c>
      <c r="I720" s="260" t="s">
        <v>6502</v>
      </c>
      <c r="J720" s="260">
        <v>16.0</v>
      </c>
      <c r="K720" s="260">
        <v>11.0</v>
      </c>
      <c r="L720" s="350">
        <f t="shared" si="1"/>
        <v>5</v>
      </c>
      <c r="M720" s="270">
        <v>512.0</v>
      </c>
      <c r="N720" s="287">
        <f>IFERROR(__xludf.DUMMYFUNCTION("vlookup(B720,IMPORTRANGE(""https://docs.google.com/spreadsheets/d/1bZVByh9r_TcDUVJKUPs-pmPVUS3tjRZJULNBLGlUjAE/edit#gid=320297363"",""DATA HC OLT!A2:c300""),2,0)"),512.0)</f>
        <v>512</v>
      </c>
      <c r="O720" s="272" t="str">
        <f t="shared" si="3"/>
        <v>#REF!</v>
      </c>
      <c r="P720" s="260" t="s">
        <v>9953</v>
      </c>
      <c r="Q720" s="257" t="s">
        <v>6535</v>
      </c>
      <c r="R720" s="260" t="s">
        <v>440</v>
      </c>
      <c r="S720" s="275" t="s">
        <v>9202</v>
      </c>
      <c r="T720" s="260" t="s">
        <v>7044</v>
      </c>
      <c r="U720" s="260" t="s">
        <v>6236</v>
      </c>
      <c r="V720" s="276" t="str">
        <f t="shared" si="4"/>
        <v>#REF!</v>
      </c>
      <c r="W720" s="277"/>
      <c r="X720" s="260"/>
      <c r="Y720" s="260"/>
      <c r="Z720" s="260"/>
      <c r="AA720" s="260"/>
      <c r="AB720" s="276"/>
      <c r="AC720" s="260"/>
      <c r="AD720" s="278" t="str">
        <f t="shared" si="81"/>
        <v>#REF!</v>
      </c>
      <c r="AE720" s="278"/>
      <c r="AF720" s="278"/>
      <c r="AG720" s="278"/>
    </row>
    <row r="721" ht="15.0" customHeight="1">
      <c r="A721" s="257">
        <v>668.0</v>
      </c>
      <c r="B721" s="258" t="s">
        <v>9954</v>
      </c>
      <c r="C721" s="259" t="s">
        <v>1998</v>
      </c>
      <c r="D721" s="260" t="s">
        <v>6569</v>
      </c>
      <c r="E721" s="260" t="s">
        <v>6570</v>
      </c>
      <c r="F721" s="260" t="s">
        <v>7668</v>
      </c>
      <c r="G721" s="260" t="s">
        <v>3016</v>
      </c>
      <c r="H721" s="260" t="s">
        <v>1605</v>
      </c>
      <c r="I721" s="260" t="s">
        <v>6605</v>
      </c>
      <c r="J721" s="260">
        <v>16.0</v>
      </c>
      <c r="K721" s="260">
        <v>12.0</v>
      </c>
      <c r="L721" s="330">
        <f t="shared" si="1"/>
        <v>4</v>
      </c>
      <c r="M721" s="270">
        <v>512.0</v>
      </c>
      <c r="N721" s="270">
        <v>512.0</v>
      </c>
      <c r="O721" s="272" t="str">
        <f t="shared" si="3"/>
        <v>#REF!</v>
      </c>
      <c r="P721" s="260" t="s">
        <v>9955</v>
      </c>
      <c r="Q721" s="257" t="s">
        <v>6535</v>
      </c>
      <c r="R721" s="260" t="s">
        <v>358</v>
      </c>
      <c r="S721" s="275" t="s">
        <v>6931</v>
      </c>
      <c r="T721" s="260" t="s">
        <v>8260</v>
      </c>
      <c r="U721" s="276"/>
      <c r="V721" s="276" t="str">
        <f t="shared" si="4"/>
        <v>#REF!</v>
      </c>
      <c r="W721" s="277"/>
      <c r="X721" s="276"/>
      <c r="Y721" s="276"/>
      <c r="Z721" s="276"/>
      <c r="AA721" s="276"/>
      <c r="AB721" s="276"/>
      <c r="AC721" s="276"/>
      <c r="AD721" s="278" t="str">
        <f t="shared" si="81"/>
        <v>#REF!</v>
      </c>
      <c r="AE721" s="278"/>
      <c r="AF721" s="278"/>
      <c r="AG721" s="278"/>
    </row>
    <row r="722" ht="15.0" customHeight="1">
      <c r="A722" s="257">
        <v>753.0</v>
      </c>
      <c r="B722" s="258" t="s">
        <v>9958</v>
      </c>
      <c r="C722" s="259" t="s">
        <v>3042</v>
      </c>
      <c r="D722" s="260" t="s">
        <v>6569</v>
      </c>
      <c r="E722" s="260" t="s">
        <v>6570</v>
      </c>
      <c r="F722" s="260" t="s">
        <v>7668</v>
      </c>
      <c r="G722" s="311" t="s">
        <v>9960</v>
      </c>
      <c r="H722" s="260" t="s">
        <v>1605</v>
      </c>
      <c r="I722" s="260" t="s">
        <v>6605</v>
      </c>
      <c r="J722" s="260">
        <v>16.0</v>
      </c>
      <c r="K722" s="260">
        <v>9.0</v>
      </c>
      <c r="L722" s="261">
        <f t="shared" si="1"/>
        <v>7</v>
      </c>
      <c r="M722" s="270">
        <v>512.0</v>
      </c>
      <c r="N722" s="270">
        <v>512.0</v>
      </c>
      <c r="O722" s="272" t="str">
        <f t="shared" si="3"/>
        <v>#REF!</v>
      </c>
      <c r="P722" s="260" t="s">
        <v>9961</v>
      </c>
      <c r="Q722" s="257" t="s">
        <v>6535</v>
      </c>
      <c r="R722" s="260" t="s">
        <v>440</v>
      </c>
      <c r="S722" s="275" t="s">
        <v>6766</v>
      </c>
      <c r="T722" s="260" t="s">
        <v>6846</v>
      </c>
      <c r="U722" s="276"/>
      <c r="V722" s="276" t="str">
        <f t="shared" si="4"/>
        <v>#REF!</v>
      </c>
      <c r="W722" s="277"/>
      <c r="X722" s="276"/>
      <c r="Y722" s="276"/>
      <c r="Z722" s="276"/>
      <c r="AA722" s="276"/>
      <c r="AB722" s="276"/>
      <c r="AC722" s="276"/>
      <c r="AD722" s="278" t="str">
        <f t="shared" si="81"/>
        <v>#REF!</v>
      </c>
      <c r="AE722" s="278"/>
      <c r="AF722" s="278"/>
      <c r="AG722" s="278"/>
    </row>
    <row r="723" ht="15.0" customHeight="1">
      <c r="A723" s="257">
        <v>549.0</v>
      </c>
      <c r="B723" s="286" t="s">
        <v>9962</v>
      </c>
      <c r="C723" s="259" t="s">
        <v>9963</v>
      </c>
      <c r="D723" s="260" t="s">
        <v>6614</v>
      </c>
      <c r="E723" s="260" t="s">
        <v>6614</v>
      </c>
      <c r="F723" s="260" t="s">
        <v>7668</v>
      </c>
      <c r="G723" s="311" t="s">
        <v>9964</v>
      </c>
      <c r="H723" s="260" t="s">
        <v>1605</v>
      </c>
      <c r="I723" s="260" t="s">
        <v>6502</v>
      </c>
      <c r="J723" s="260">
        <v>16.0</v>
      </c>
      <c r="K723" s="260">
        <v>12.0</v>
      </c>
      <c r="L723" s="330">
        <f t="shared" si="1"/>
        <v>4</v>
      </c>
      <c r="M723" s="270">
        <v>512.0</v>
      </c>
      <c r="N723" s="287">
        <f>IFERROR(__xludf.DUMMYFUNCTION("vlookup(B723,IMPORTRANGE(""https://docs.google.com/spreadsheets/d/1bZVByh9r_TcDUVJKUPs-pmPVUS3tjRZJULNBLGlUjAE/edit#gid=320297363"",""DATA HC OLT!A2:c300""),2,0)"),512.0)</f>
        <v>512</v>
      </c>
      <c r="O723" s="272" t="str">
        <f t="shared" si="3"/>
        <v>#REF!</v>
      </c>
      <c r="P723" s="311" t="s">
        <v>9966</v>
      </c>
      <c r="Q723" s="257" t="s">
        <v>6535</v>
      </c>
      <c r="R723" s="260" t="s">
        <v>440</v>
      </c>
      <c r="S723" s="316" t="s">
        <v>8215</v>
      </c>
      <c r="T723" s="311" t="s">
        <v>7044</v>
      </c>
      <c r="U723" s="260" t="s">
        <v>6236</v>
      </c>
      <c r="V723" s="276" t="str">
        <f t="shared" si="4"/>
        <v>#REF!</v>
      </c>
      <c r="W723" s="277"/>
      <c r="X723" s="260"/>
      <c r="Y723" s="260"/>
      <c r="Z723" s="260"/>
      <c r="AA723" s="260"/>
      <c r="AB723" s="276"/>
      <c r="AC723" s="260"/>
      <c r="AD723" s="278" t="str">
        <f t="shared" si="81"/>
        <v>#REF!</v>
      </c>
      <c r="AE723" s="278"/>
      <c r="AF723" s="278"/>
      <c r="AG723" s="278"/>
    </row>
    <row r="724" ht="15.0" customHeight="1">
      <c r="A724" s="257">
        <v>360.0</v>
      </c>
      <c r="B724" s="286" t="s">
        <v>9967</v>
      </c>
      <c r="C724" s="295" t="s">
        <v>9968</v>
      </c>
      <c r="D724" s="260" t="s">
        <v>6614</v>
      </c>
      <c r="E724" s="260" t="s">
        <v>6714</v>
      </c>
      <c r="F724" s="260" t="s">
        <v>6992</v>
      </c>
      <c r="G724" s="311" t="s">
        <v>9969</v>
      </c>
      <c r="H724" s="257" t="s">
        <v>1605</v>
      </c>
      <c r="I724" s="260" t="s">
        <v>6502</v>
      </c>
      <c r="J724" s="260">
        <v>16.0</v>
      </c>
      <c r="K724" s="260">
        <v>23.0</v>
      </c>
      <c r="L724" s="424">
        <f t="shared" si="1"/>
        <v>-7</v>
      </c>
      <c r="M724" s="270">
        <v>512.0</v>
      </c>
      <c r="N724" s="287">
        <f>IFERROR(__xludf.DUMMYFUNCTION("vlookup(B724,IMPORTRANGE(""https://docs.google.com/spreadsheets/d/1bZVByh9r_TcDUVJKUPs-pmPVUS3tjRZJULNBLGlUjAE/edit#gid=320297363"",""DATA HC OLT!A2:c300""),2,0)"),512.0)</f>
        <v>512</v>
      </c>
      <c r="O724" s="272" t="str">
        <f t="shared" si="3"/>
        <v>#REF!</v>
      </c>
      <c r="P724" s="260" t="s">
        <v>9970</v>
      </c>
      <c r="Q724" s="257" t="s">
        <v>6535</v>
      </c>
      <c r="R724" s="260" t="s">
        <v>358</v>
      </c>
      <c r="S724" s="316" t="s">
        <v>7150</v>
      </c>
      <c r="T724" s="311" t="s">
        <v>6779</v>
      </c>
      <c r="U724" s="260" t="s">
        <v>6236</v>
      </c>
      <c r="V724" s="276" t="str">
        <f t="shared" si="4"/>
        <v>#REF!</v>
      </c>
      <c r="W724" s="277"/>
      <c r="X724" s="260"/>
      <c r="Y724" s="260"/>
      <c r="Z724" s="260"/>
      <c r="AA724" s="260"/>
      <c r="AB724" s="276"/>
      <c r="AC724" s="260"/>
      <c r="AD724" s="278" t="str">
        <f t="shared" si="81"/>
        <v>#REF!</v>
      </c>
      <c r="AE724" s="278"/>
      <c r="AF724" s="278"/>
      <c r="AG724" s="278"/>
    </row>
    <row r="725" ht="15.0" customHeight="1">
      <c r="A725" s="257">
        <v>527.0</v>
      </c>
      <c r="B725" s="310" t="s">
        <v>9971</v>
      </c>
      <c r="C725" s="259" t="s">
        <v>3722</v>
      </c>
      <c r="D725" s="260" t="s">
        <v>6895</v>
      </c>
      <c r="E725" s="260" t="s">
        <v>6895</v>
      </c>
      <c r="F725" s="260" t="s">
        <v>6497</v>
      </c>
      <c r="G725" s="260" t="s">
        <v>9972</v>
      </c>
      <c r="H725" s="260" t="s">
        <v>7122</v>
      </c>
      <c r="I725" s="260" t="s">
        <v>6605</v>
      </c>
      <c r="J725" s="260">
        <v>8.0</v>
      </c>
      <c r="K725" s="260">
        <v>8.0</v>
      </c>
      <c r="L725" s="283">
        <f t="shared" si="1"/>
        <v>0</v>
      </c>
      <c r="M725" s="270">
        <v>256.0</v>
      </c>
      <c r="N725" s="270" t="str">
        <f>IFERROR(__xludf.DUMMYFUNCTION("IMPORTRANGE(""https://docs.google.com/spreadsheets/d/1Y5wVcQmoZrb4xD0Mx4i378E6T98EGxF9rgzWmzz2IKU/edit?usp=sharing"",""PIVOT HP HC!$B45:C45"")"),"#REF!")</f>
        <v>#REF!</v>
      </c>
      <c r="O725" s="272" t="str">
        <f t="shared" si="3"/>
        <v>#REF!</v>
      </c>
      <c r="P725" s="260" t="s">
        <v>9973</v>
      </c>
      <c r="Q725" s="311" t="s">
        <v>6535</v>
      </c>
      <c r="R725" s="260" t="s">
        <v>2343</v>
      </c>
      <c r="S725" s="275" t="s">
        <v>7051</v>
      </c>
      <c r="T725" s="260" t="s">
        <v>6773</v>
      </c>
      <c r="U725" s="276"/>
      <c r="V725" s="276" t="str">
        <f t="shared" si="4"/>
        <v>#REF!</v>
      </c>
      <c r="W725" s="277"/>
      <c r="X725" s="276"/>
      <c r="Y725" s="276"/>
      <c r="Z725" s="276"/>
      <c r="AA725" s="276"/>
      <c r="AB725" s="276"/>
      <c r="AC725" s="276"/>
      <c r="AD725" s="278" t="str">
        <f t="shared" si="81"/>
        <v>#REF!</v>
      </c>
      <c r="AE725" s="278"/>
      <c r="AF725" s="278"/>
      <c r="AG725" s="278"/>
    </row>
    <row r="726" ht="15.0" customHeight="1">
      <c r="A726" s="257">
        <v>606.0</v>
      </c>
      <c r="B726" s="286" t="s">
        <v>9974</v>
      </c>
      <c r="C726" s="259" t="s">
        <v>9975</v>
      </c>
      <c r="D726" s="260" t="s">
        <v>6614</v>
      </c>
      <c r="E726" s="260" t="s">
        <v>6614</v>
      </c>
      <c r="F726" s="260" t="s">
        <v>7668</v>
      </c>
      <c r="G726" s="260" t="s">
        <v>9976</v>
      </c>
      <c r="H726" s="260" t="s">
        <v>1605</v>
      </c>
      <c r="I726" s="260" t="s">
        <v>6502</v>
      </c>
      <c r="J726" s="260">
        <v>16.0</v>
      </c>
      <c r="K726" s="260">
        <v>11.0</v>
      </c>
      <c r="L726" s="350">
        <f t="shared" si="1"/>
        <v>5</v>
      </c>
      <c r="M726" s="270">
        <v>512.0</v>
      </c>
      <c r="N726" s="287">
        <f>IFERROR(__xludf.DUMMYFUNCTION("vlookup(B726,IMPORTRANGE(""https://docs.google.com/spreadsheets/d/1bZVByh9r_TcDUVJKUPs-pmPVUS3tjRZJULNBLGlUjAE/edit#gid=320297363"",""DATA HC OLT!A2:c300""),2,0)"),512.0)</f>
        <v>512</v>
      </c>
      <c r="O726" s="272" t="str">
        <f t="shared" si="3"/>
        <v>#REF!</v>
      </c>
      <c r="P726" s="260" t="s">
        <v>9977</v>
      </c>
      <c r="Q726" s="257" t="s">
        <v>6535</v>
      </c>
      <c r="R726" s="260" t="s">
        <v>440</v>
      </c>
      <c r="S726" s="275" t="s">
        <v>8193</v>
      </c>
      <c r="T726" s="260" t="s">
        <v>8299</v>
      </c>
      <c r="U726" s="260" t="s">
        <v>6236</v>
      </c>
      <c r="V726" s="276" t="str">
        <f t="shared" si="4"/>
        <v>#REF!</v>
      </c>
      <c r="W726" s="277"/>
      <c r="X726" s="260"/>
      <c r="Y726" s="260"/>
      <c r="Z726" s="260"/>
      <c r="AA726" s="260"/>
      <c r="AB726" s="276"/>
      <c r="AC726" s="260"/>
      <c r="AD726" s="278" t="str">
        <f t="shared" si="81"/>
        <v>#REF!</v>
      </c>
      <c r="AE726" s="278"/>
      <c r="AF726" s="278"/>
      <c r="AG726" s="278"/>
    </row>
    <row r="727" ht="15.0" customHeight="1">
      <c r="A727" s="257">
        <v>655.0</v>
      </c>
      <c r="B727" s="258" t="s">
        <v>9978</v>
      </c>
      <c r="C727" s="259" t="s">
        <v>9979</v>
      </c>
      <c r="D727" s="260" t="s">
        <v>6569</v>
      </c>
      <c r="E727" s="260" t="s">
        <v>9301</v>
      </c>
      <c r="F727" s="260" t="s">
        <v>7668</v>
      </c>
      <c r="G727" s="260" t="s">
        <v>9980</v>
      </c>
      <c r="H727" s="260" t="s">
        <v>1605</v>
      </c>
      <c r="I727" s="260" t="s">
        <v>6605</v>
      </c>
      <c r="J727" s="260">
        <v>16.0</v>
      </c>
      <c r="K727" s="260">
        <v>12.0</v>
      </c>
      <c r="L727" s="330">
        <f t="shared" si="1"/>
        <v>4</v>
      </c>
      <c r="M727" s="270">
        <v>512.0</v>
      </c>
      <c r="N727" s="272">
        <v>512.0</v>
      </c>
      <c r="O727" s="272" t="str">
        <f t="shared" si="3"/>
        <v>#REF!</v>
      </c>
      <c r="P727" s="260" t="s">
        <v>9981</v>
      </c>
      <c r="Q727" s="257" t="s">
        <v>6578</v>
      </c>
      <c r="R727" s="260" t="s">
        <v>150</v>
      </c>
      <c r="S727" s="275" t="s">
        <v>9982</v>
      </c>
      <c r="T727" s="260" t="s">
        <v>6734</v>
      </c>
      <c r="U727" s="276"/>
      <c r="V727" s="276" t="str">
        <f t="shared" si="4"/>
        <v>#REF!</v>
      </c>
      <c r="W727" s="277"/>
      <c r="X727" s="276"/>
      <c r="Y727" s="276"/>
      <c r="Z727" s="276"/>
      <c r="AA727" s="276"/>
      <c r="AB727" s="276"/>
      <c r="AC727" s="276"/>
      <c r="AD727" s="278" t="str">
        <f t="shared" si="81"/>
        <v>#REF!</v>
      </c>
      <c r="AE727" s="278"/>
      <c r="AF727" s="278"/>
      <c r="AG727" s="278"/>
    </row>
    <row r="728" ht="15.0" customHeight="1">
      <c r="A728" s="257">
        <v>695.0</v>
      </c>
      <c r="B728" s="258" t="s">
        <v>9983</v>
      </c>
      <c r="C728" s="259" t="s">
        <v>1980</v>
      </c>
      <c r="D728" s="260" t="s">
        <v>6569</v>
      </c>
      <c r="E728" s="260" t="s">
        <v>6570</v>
      </c>
      <c r="F728" s="260" t="s">
        <v>7668</v>
      </c>
      <c r="G728" s="260" t="s">
        <v>2983</v>
      </c>
      <c r="H728" s="260" t="s">
        <v>1605</v>
      </c>
      <c r="I728" s="260" t="s">
        <v>6605</v>
      </c>
      <c r="J728" s="260">
        <v>16.0</v>
      </c>
      <c r="K728" s="260">
        <v>14.0</v>
      </c>
      <c r="L728" s="289">
        <f t="shared" si="1"/>
        <v>2</v>
      </c>
      <c r="M728" s="270">
        <v>512.0</v>
      </c>
      <c r="N728" s="270">
        <v>512.0</v>
      </c>
      <c r="O728" s="272" t="str">
        <f t="shared" si="3"/>
        <v>#REF!</v>
      </c>
      <c r="P728" s="260" t="s">
        <v>9984</v>
      </c>
      <c r="Q728" s="257" t="s">
        <v>6535</v>
      </c>
      <c r="R728" s="260" t="s">
        <v>358</v>
      </c>
      <c r="S728" s="275" t="s">
        <v>8752</v>
      </c>
      <c r="T728" s="260" t="s">
        <v>6885</v>
      </c>
      <c r="U728" s="276"/>
      <c r="V728" s="276" t="str">
        <f t="shared" si="4"/>
        <v>#REF!</v>
      </c>
      <c r="W728" s="277"/>
      <c r="X728" s="276"/>
      <c r="Y728" s="276"/>
      <c r="Z728" s="276"/>
      <c r="AA728" s="276"/>
      <c r="AB728" s="276"/>
      <c r="AC728" s="276"/>
      <c r="AD728" s="278" t="str">
        <f t="shared" si="81"/>
        <v>#REF!</v>
      </c>
      <c r="AE728" s="278"/>
      <c r="AF728" s="278"/>
      <c r="AG728" s="278"/>
    </row>
    <row r="729" ht="15.0" customHeight="1">
      <c r="A729" s="257">
        <v>473.0</v>
      </c>
      <c r="B729" s="286" t="s">
        <v>9985</v>
      </c>
      <c r="C729" s="259" t="s">
        <v>9986</v>
      </c>
      <c r="D729" s="260" t="s">
        <v>6614</v>
      </c>
      <c r="E729" s="260" t="s">
        <v>6714</v>
      </c>
      <c r="F729" s="260" t="s">
        <v>6992</v>
      </c>
      <c r="G729" s="311" t="s">
        <v>9987</v>
      </c>
      <c r="H729" s="260" t="s">
        <v>1605</v>
      </c>
      <c r="I729" s="260" t="s">
        <v>6502</v>
      </c>
      <c r="J729" s="260">
        <v>16.0</v>
      </c>
      <c r="K729" s="260">
        <v>15.0</v>
      </c>
      <c r="L729" s="288">
        <f t="shared" si="1"/>
        <v>1</v>
      </c>
      <c r="M729" s="270">
        <v>512.0</v>
      </c>
      <c r="N729" s="287">
        <f>IFERROR(__xludf.DUMMYFUNCTION("vlookup(B729,IMPORTRANGE(""https://docs.google.com/spreadsheets/d/1bZVByh9r_TcDUVJKUPs-pmPVUS3tjRZJULNBLGlUjAE/edit#gid=320297363"",""DATA HC OLT!A2:c300""),2,0)"),512.0)</f>
        <v>512</v>
      </c>
      <c r="O729" s="272" t="str">
        <f t="shared" si="3"/>
        <v>#REF!</v>
      </c>
      <c r="P729" s="260" t="s">
        <v>9988</v>
      </c>
      <c r="Q729" s="257" t="s">
        <v>6535</v>
      </c>
      <c r="R729" s="260" t="s">
        <v>358</v>
      </c>
      <c r="S729" s="316" t="s">
        <v>8920</v>
      </c>
      <c r="T729" s="311" t="s">
        <v>6668</v>
      </c>
      <c r="U729" s="260" t="s">
        <v>6236</v>
      </c>
      <c r="V729" s="276" t="str">
        <f t="shared" si="4"/>
        <v>#REF!</v>
      </c>
      <c r="W729" s="277"/>
      <c r="X729" s="260"/>
      <c r="Y729" s="260"/>
      <c r="Z729" s="260"/>
      <c r="AA729" s="260"/>
      <c r="AB729" s="276"/>
      <c r="AC729" s="260"/>
      <c r="AD729" s="278" t="str">
        <f t="shared" si="81"/>
        <v>#REF!</v>
      </c>
      <c r="AE729" s="282"/>
      <c r="AF729" s="282"/>
      <c r="AG729" s="282"/>
    </row>
    <row r="730" ht="15.0" customHeight="1">
      <c r="A730" s="257">
        <v>491.0</v>
      </c>
      <c r="B730" s="286" t="s">
        <v>9989</v>
      </c>
      <c r="C730" s="313" t="s">
        <v>9990</v>
      </c>
      <c r="D730" s="260" t="s">
        <v>6614</v>
      </c>
      <c r="E730" s="260" t="s">
        <v>6714</v>
      </c>
      <c r="F730" s="260" t="s">
        <v>6992</v>
      </c>
      <c r="G730" s="311" t="s">
        <v>9991</v>
      </c>
      <c r="H730" s="260" t="s">
        <v>1605</v>
      </c>
      <c r="I730" s="260" t="s">
        <v>6502</v>
      </c>
      <c r="J730" s="260">
        <v>16.0</v>
      </c>
      <c r="K730" s="260">
        <v>14.0</v>
      </c>
      <c r="L730" s="289">
        <f t="shared" si="1"/>
        <v>2</v>
      </c>
      <c r="M730" s="270">
        <v>512.0</v>
      </c>
      <c r="N730" s="287">
        <f>IFERROR(__xludf.DUMMYFUNCTION("vlookup(B730,IMPORTRANGE(""https://docs.google.com/spreadsheets/d/1bZVByh9r_TcDUVJKUPs-pmPVUS3tjRZJULNBLGlUjAE/edit#gid=320297363"",""DATA HC OLT!A2:c300""),2,0)"),512.0)</f>
        <v>512</v>
      </c>
      <c r="O730" s="272" t="str">
        <f t="shared" si="3"/>
        <v>#REF!</v>
      </c>
      <c r="P730" s="260" t="s">
        <v>9992</v>
      </c>
      <c r="Q730" s="257" t="s">
        <v>6535</v>
      </c>
      <c r="R730" s="260" t="s">
        <v>358</v>
      </c>
      <c r="S730" s="316" t="s">
        <v>9684</v>
      </c>
      <c r="T730" s="311" t="s">
        <v>6651</v>
      </c>
      <c r="U730" s="260" t="s">
        <v>6236</v>
      </c>
      <c r="V730" s="276" t="str">
        <f t="shared" si="4"/>
        <v>#REF!</v>
      </c>
      <c r="W730" s="277"/>
      <c r="X730" s="260"/>
      <c r="Y730" s="260"/>
      <c r="Z730" s="260"/>
      <c r="AA730" s="260"/>
      <c r="AB730" s="276"/>
      <c r="AC730" s="260"/>
      <c r="AD730" s="278" t="str">
        <f t="shared" si="81"/>
        <v>#REF!</v>
      </c>
      <c r="AE730" s="282"/>
      <c r="AF730" s="282"/>
      <c r="AG730" s="282"/>
    </row>
    <row r="731" ht="15.0" customHeight="1">
      <c r="A731" s="257">
        <v>540.0</v>
      </c>
      <c r="B731" s="310" t="s">
        <v>9993</v>
      </c>
      <c r="C731" s="259" t="s">
        <v>3720</v>
      </c>
      <c r="D731" s="260" t="s">
        <v>6895</v>
      </c>
      <c r="E731" s="260" t="s">
        <v>6895</v>
      </c>
      <c r="F731" s="260" t="s">
        <v>6497</v>
      </c>
      <c r="G731" s="260" t="s">
        <v>9994</v>
      </c>
      <c r="H731" s="260" t="s">
        <v>7122</v>
      </c>
      <c r="I731" s="260" t="s">
        <v>6605</v>
      </c>
      <c r="J731" s="260">
        <v>8.0</v>
      </c>
      <c r="K731" s="260">
        <v>8.0</v>
      </c>
      <c r="L731" s="283">
        <f t="shared" si="1"/>
        <v>0</v>
      </c>
      <c r="M731" s="270">
        <v>512.0</v>
      </c>
      <c r="N731" s="270" t="str">
        <f>IFERROR(__xludf.DUMMYFUNCTION("IMPORTRANGE(""https://docs.google.com/spreadsheets/d/1Y5wVcQmoZrb4xD0Mx4i378E6T98EGxF9rgzWmzz2IKU/edit?usp=sharing"",""PIVOT HP HC!$B2:C2"")"),"#REF!")</f>
        <v>#REF!</v>
      </c>
      <c r="O731" s="272" t="str">
        <f t="shared" si="3"/>
        <v>#REF!</v>
      </c>
      <c r="P731" s="260" t="s">
        <v>9995</v>
      </c>
      <c r="Q731" s="311" t="s">
        <v>6535</v>
      </c>
      <c r="R731" s="260" t="s">
        <v>2343</v>
      </c>
      <c r="S731" s="275" t="s">
        <v>7051</v>
      </c>
      <c r="T731" s="260" t="s">
        <v>7032</v>
      </c>
      <c r="U731" s="276"/>
      <c r="V731" s="276" t="str">
        <f t="shared" si="4"/>
        <v>#REF!</v>
      </c>
      <c r="W731" s="277"/>
      <c r="X731" s="276"/>
      <c r="Y731" s="276"/>
      <c r="Z731" s="276"/>
      <c r="AA731" s="276"/>
      <c r="AB731" s="276"/>
      <c r="AC731" s="276"/>
      <c r="AD731" s="278" t="str">
        <f t="shared" si="81"/>
        <v>#REF!</v>
      </c>
      <c r="AE731" s="278"/>
      <c r="AF731" s="278"/>
      <c r="AG731" s="278"/>
    </row>
    <row r="732" ht="15.0" customHeight="1">
      <c r="A732" s="257">
        <v>605.0</v>
      </c>
      <c r="B732" s="286" t="s">
        <v>9996</v>
      </c>
      <c r="C732" s="259" t="s">
        <v>9997</v>
      </c>
      <c r="D732" s="260" t="s">
        <v>6614</v>
      </c>
      <c r="E732" s="260" t="s">
        <v>6614</v>
      </c>
      <c r="F732" s="260" t="s">
        <v>7668</v>
      </c>
      <c r="G732" s="260" t="s">
        <v>9998</v>
      </c>
      <c r="H732" s="260" t="s">
        <v>1605</v>
      </c>
      <c r="I732" s="260" t="s">
        <v>6502</v>
      </c>
      <c r="J732" s="260">
        <v>16.0</v>
      </c>
      <c r="K732" s="260">
        <v>11.0</v>
      </c>
      <c r="L732" s="350">
        <f t="shared" si="1"/>
        <v>5</v>
      </c>
      <c r="M732" s="270">
        <v>512.0</v>
      </c>
      <c r="N732" s="287">
        <f>IFERROR(__xludf.DUMMYFUNCTION("vlookup(B732,IMPORTRANGE(""https://docs.google.com/spreadsheets/d/1bZVByh9r_TcDUVJKUPs-pmPVUS3tjRZJULNBLGlUjAE/edit#gid=320297363"",""DATA HC OLT!A2:c300""),2,0)"),504.0)</f>
        <v>504</v>
      </c>
      <c r="O732" s="272" t="str">
        <f t="shared" si="3"/>
        <v>#REF!</v>
      </c>
      <c r="P732" s="260" t="s">
        <v>9999</v>
      </c>
      <c r="Q732" s="257" t="s">
        <v>6535</v>
      </c>
      <c r="R732" s="260" t="s">
        <v>440</v>
      </c>
      <c r="S732" s="275" t="s">
        <v>8193</v>
      </c>
      <c r="T732" s="260" t="s">
        <v>8673</v>
      </c>
      <c r="U732" s="260" t="s">
        <v>6236</v>
      </c>
      <c r="V732" s="276" t="str">
        <f t="shared" si="4"/>
        <v>#REF!</v>
      </c>
      <c r="W732" s="277"/>
      <c r="X732" s="260"/>
      <c r="Y732" s="260"/>
      <c r="Z732" s="260"/>
      <c r="AA732" s="260"/>
      <c r="AB732" s="276"/>
      <c r="AC732" s="260"/>
      <c r="AD732" s="278" t="str">
        <f t="shared" si="81"/>
        <v>#REF!</v>
      </c>
      <c r="AE732" s="278"/>
      <c r="AF732" s="278"/>
      <c r="AG732" s="278"/>
    </row>
    <row r="733" ht="15.0" customHeight="1">
      <c r="A733" s="257">
        <v>763.0</v>
      </c>
      <c r="B733" s="286" t="s">
        <v>10000</v>
      </c>
      <c r="C733" s="259" t="s">
        <v>10001</v>
      </c>
      <c r="D733" s="260" t="s">
        <v>6495</v>
      </c>
      <c r="E733" s="260" t="s">
        <v>6587</v>
      </c>
      <c r="F733" s="260" t="s">
        <v>6497</v>
      </c>
      <c r="G733" s="311" t="s">
        <v>2749</v>
      </c>
      <c r="H733" s="260" t="s">
        <v>6500</v>
      </c>
      <c r="I733" s="260" t="s">
        <v>6502</v>
      </c>
      <c r="J733" s="260">
        <v>16.0</v>
      </c>
      <c r="K733" s="260">
        <v>4.0</v>
      </c>
      <c r="L733" s="281">
        <f t="shared" si="1"/>
        <v>12</v>
      </c>
      <c r="M733" s="270">
        <v>512.0</v>
      </c>
      <c r="N733" s="270">
        <v>32.0</v>
      </c>
      <c r="O733" s="272" t="str">
        <f t="shared" si="3"/>
        <v>#REF!</v>
      </c>
      <c r="P733" s="260" t="s">
        <v>10002</v>
      </c>
      <c r="Q733" s="257" t="s">
        <v>6535</v>
      </c>
      <c r="R733" s="260" t="s">
        <v>440</v>
      </c>
      <c r="S733" s="275" t="s">
        <v>10003</v>
      </c>
      <c r="T733" s="260" t="s">
        <v>6846</v>
      </c>
      <c r="U733" s="276"/>
      <c r="V733" s="276" t="str">
        <f t="shared" si="4"/>
        <v>#REF!</v>
      </c>
      <c r="W733" s="277"/>
      <c r="X733" s="276"/>
      <c r="Y733" s="276"/>
      <c r="Z733" s="276"/>
      <c r="AA733" s="276"/>
      <c r="AB733" s="276"/>
      <c r="AC733" s="276"/>
      <c r="AD733" s="278" t="str">
        <f t="shared" si="81"/>
        <v>#REF!</v>
      </c>
      <c r="AE733" s="282"/>
      <c r="AF733" s="282"/>
      <c r="AG733" s="282"/>
    </row>
    <row r="734" ht="15.0" customHeight="1">
      <c r="A734" s="257">
        <v>99.0</v>
      </c>
      <c r="B734" s="258" t="s">
        <v>10004</v>
      </c>
      <c r="C734" s="259" t="s">
        <v>10005</v>
      </c>
      <c r="D734" s="257" t="s">
        <v>6569</v>
      </c>
      <c r="E734" s="257" t="s">
        <v>6602</v>
      </c>
      <c r="F734" s="257" t="s">
        <v>9125</v>
      </c>
      <c r="G734" s="260" t="s">
        <v>10006</v>
      </c>
      <c r="H734" s="257" t="s">
        <v>6589</v>
      </c>
      <c r="I734" s="260" t="s">
        <v>6605</v>
      </c>
      <c r="J734" s="260">
        <v>4.0</v>
      </c>
      <c r="K734" s="260">
        <v>1.0</v>
      </c>
      <c r="L734" s="299">
        <f t="shared" si="1"/>
        <v>3</v>
      </c>
      <c r="M734" s="270">
        <f>IF(J734=8,256,IF(J734=16,512,IF(J734=32,1024,IF(J734=4,124))))</f>
        <v>124</v>
      </c>
      <c r="N734" s="272">
        <v>124.0</v>
      </c>
      <c r="O734" s="272" t="str">
        <f t="shared" si="3"/>
        <v>#REF!</v>
      </c>
      <c r="P734" s="257" t="s">
        <v>9127</v>
      </c>
      <c r="Q734" s="257" t="s">
        <v>6578</v>
      </c>
      <c r="R734" s="260" t="s">
        <v>150</v>
      </c>
      <c r="S734" s="275" t="s">
        <v>10007</v>
      </c>
      <c r="T734" s="260" t="s">
        <v>6580</v>
      </c>
      <c r="U734" s="276"/>
      <c r="V734" s="276" t="str">
        <f t="shared" si="4"/>
        <v>#REF!</v>
      </c>
      <c r="W734" s="277"/>
      <c r="X734" s="276"/>
      <c r="Y734" s="276"/>
      <c r="Z734" s="276"/>
      <c r="AA734" s="276"/>
      <c r="AB734" s="276"/>
      <c r="AC734" s="276"/>
      <c r="AD734" s="278" t="str">
        <f t="shared" si="81"/>
        <v>#REF!</v>
      </c>
      <c r="AE734" s="282"/>
      <c r="AF734" s="282"/>
      <c r="AG734" s="282"/>
    </row>
    <row r="735" ht="15.0" customHeight="1">
      <c r="A735" s="257">
        <v>507.0</v>
      </c>
      <c r="B735" s="286" t="s">
        <v>10008</v>
      </c>
      <c r="C735" s="259" t="s">
        <v>10009</v>
      </c>
      <c r="D735" s="260" t="s">
        <v>6614</v>
      </c>
      <c r="E735" s="260" t="s">
        <v>7113</v>
      </c>
      <c r="F735" s="260" t="s">
        <v>7668</v>
      </c>
      <c r="G735" s="311" t="s">
        <v>10010</v>
      </c>
      <c r="H735" s="260" t="s">
        <v>1605</v>
      </c>
      <c r="I735" s="260" t="s">
        <v>6502</v>
      </c>
      <c r="J735" s="260">
        <v>16.0</v>
      </c>
      <c r="K735" s="260">
        <v>11.0</v>
      </c>
      <c r="L735" s="350">
        <f t="shared" si="1"/>
        <v>5</v>
      </c>
      <c r="M735" s="270">
        <v>512.0</v>
      </c>
      <c r="N735" s="287">
        <f>IFERROR(__xludf.DUMMYFUNCTION("vlookup(B735,IMPORTRANGE(""https://docs.google.com/spreadsheets/d/1bZVByh9r_TcDUVJKUPs-pmPVUS3tjRZJULNBLGlUjAE/edit#gid=320297363"",""DATA HC OLT!A2:c300""),2,0)"),512.0)</f>
        <v>512</v>
      </c>
      <c r="O735" s="272" t="str">
        <f t="shared" si="3"/>
        <v>#REF!</v>
      </c>
      <c r="P735" s="260" t="s">
        <v>10011</v>
      </c>
      <c r="Q735" s="257" t="s">
        <v>6535</v>
      </c>
      <c r="R735" s="260" t="s">
        <v>440</v>
      </c>
      <c r="S735" s="316" t="s">
        <v>10012</v>
      </c>
      <c r="T735" s="311" t="s">
        <v>6885</v>
      </c>
      <c r="U735" s="260" t="s">
        <v>6236</v>
      </c>
      <c r="V735" s="276" t="str">
        <f t="shared" si="4"/>
        <v>#REF!</v>
      </c>
      <c r="W735" s="277"/>
      <c r="X735" s="260"/>
      <c r="Y735" s="260"/>
      <c r="Z735" s="260"/>
      <c r="AA735" s="260"/>
      <c r="AB735" s="276"/>
      <c r="AC735" s="260"/>
      <c r="AD735" s="278" t="str">
        <f t="shared" si="81"/>
        <v>#REF!</v>
      </c>
      <c r="AE735" s="278"/>
      <c r="AF735" s="278"/>
      <c r="AG735" s="278"/>
    </row>
    <row r="736" ht="15.0" customHeight="1">
      <c r="A736" s="257">
        <v>688.0</v>
      </c>
      <c r="B736" s="286" t="s">
        <v>10013</v>
      </c>
      <c r="C736" s="259" t="s">
        <v>10014</v>
      </c>
      <c r="D736" s="260" t="s">
        <v>6614</v>
      </c>
      <c r="E736" s="260" t="s">
        <v>6614</v>
      </c>
      <c r="F736" s="260" t="s">
        <v>7668</v>
      </c>
      <c r="G736" s="260" t="s">
        <v>10015</v>
      </c>
      <c r="H736" s="260" t="s">
        <v>1605</v>
      </c>
      <c r="I736" s="260" t="s">
        <v>6502</v>
      </c>
      <c r="J736" s="260">
        <v>16.0</v>
      </c>
      <c r="K736" s="260">
        <v>11.0</v>
      </c>
      <c r="L736" s="350">
        <f t="shared" si="1"/>
        <v>5</v>
      </c>
      <c r="M736" s="270">
        <v>512.0</v>
      </c>
      <c r="N736" s="287">
        <f>IFERROR(__xludf.DUMMYFUNCTION("vlookup(B736,IMPORTRANGE(""https://docs.google.com/spreadsheets/d/1bZVByh9r_TcDUVJKUPs-pmPVUS3tjRZJULNBLGlUjAE/edit#gid=320297363"",""DATA HC OLT!A2:c300""),2,0)"),512.0)</f>
        <v>512</v>
      </c>
      <c r="O736" s="272" t="str">
        <f t="shared" si="3"/>
        <v>#REF!</v>
      </c>
      <c r="P736" s="260" t="s">
        <v>10016</v>
      </c>
      <c r="Q736" s="257" t="s">
        <v>6535</v>
      </c>
      <c r="R736" s="260" t="s">
        <v>440</v>
      </c>
      <c r="S736" s="275" t="s">
        <v>8193</v>
      </c>
      <c r="T736" s="260" t="s">
        <v>8942</v>
      </c>
      <c r="U736" s="260" t="s">
        <v>6236</v>
      </c>
      <c r="V736" s="276" t="str">
        <f t="shared" si="4"/>
        <v>#REF!</v>
      </c>
      <c r="W736" s="277"/>
      <c r="X736" s="260"/>
      <c r="Y736" s="260"/>
      <c r="Z736" s="260"/>
      <c r="AA736" s="260"/>
      <c r="AB736" s="276"/>
      <c r="AC736" s="260"/>
      <c r="AD736" s="278" t="str">
        <f t="shared" si="81"/>
        <v>#REF!</v>
      </c>
      <c r="AE736" s="278"/>
      <c r="AF736" s="278"/>
      <c r="AG736" s="278"/>
    </row>
    <row r="737" ht="15.0" customHeight="1">
      <c r="A737" s="257">
        <v>738.0</v>
      </c>
      <c r="B737" s="286" t="s">
        <v>10017</v>
      </c>
      <c r="C737" s="259" t="s">
        <v>10018</v>
      </c>
      <c r="D737" s="260" t="s">
        <v>6614</v>
      </c>
      <c r="E737" s="260" t="s">
        <v>6614</v>
      </c>
      <c r="F737" s="260" t="s">
        <v>7668</v>
      </c>
      <c r="G737" s="260" t="s">
        <v>2960</v>
      </c>
      <c r="H737" s="260" t="s">
        <v>1605</v>
      </c>
      <c r="I737" s="260" t="s">
        <v>6502</v>
      </c>
      <c r="J737" s="260">
        <v>16.0</v>
      </c>
      <c r="K737" s="260">
        <v>11.0</v>
      </c>
      <c r="L737" s="350">
        <f t="shared" si="1"/>
        <v>5</v>
      </c>
      <c r="M737" s="270">
        <v>512.0</v>
      </c>
      <c r="N737" s="287">
        <f>IFERROR(__xludf.DUMMYFUNCTION("vlookup(B737,IMPORTRANGE(""https://docs.google.com/spreadsheets/d/1bZVByh9r_TcDUVJKUPs-pmPVUS3tjRZJULNBLGlUjAE/edit#gid=320297363"",""DATA HC OLT!A2:c300""),2,0)"),512.0)</f>
        <v>512</v>
      </c>
      <c r="O737" s="272" t="str">
        <f t="shared" si="3"/>
        <v>#REF!</v>
      </c>
      <c r="P737" s="260" t="s">
        <v>10019</v>
      </c>
      <c r="Q737" s="257" t="s">
        <v>6535</v>
      </c>
      <c r="R737" s="260" t="s">
        <v>440</v>
      </c>
      <c r="S737" s="275" t="s">
        <v>9202</v>
      </c>
      <c r="T737" s="260" t="s">
        <v>7062</v>
      </c>
      <c r="U737" s="260" t="s">
        <v>6236</v>
      </c>
      <c r="V737" s="276" t="str">
        <f t="shared" si="4"/>
        <v>#REF!</v>
      </c>
      <c r="W737" s="277"/>
      <c r="X737" s="260"/>
      <c r="Y737" s="260"/>
      <c r="Z737" s="260"/>
      <c r="AA737" s="260"/>
      <c r="AB737" s="276"/>
      <c r="AC737" s="260"/>
      <c r="AD737" s="278" t="str">
        <f t="shared" si="81"/>
        <v>#REF!</v>
      </c>
      <c r="AE737" s="282"/>
      <c r="AF737" s="282"/>
      <c r="AG737" s="282"/>
    </row>
    <row r="738" ht="15.0" customHeight="1">
      <c r="A738" s="257">
        <v>362.0</v>
      </c>
      <c r="B738" s="286" t="s">
        <v>10020</v>
      </c>
      <c r="C738" s="295" t="s">
        <v>10021</v>
      </c>
      <c r="D738" s="260" t="s">
        <v>6614</v>
      </c>
      <c r="E738" s="260" t="s">
        <v>6714</v>
      </c>
      <c r="F738" s="260" t="s">
        <v>6992</v>
      </c>
      <c r="G738" s="311" t="s">
        <v>10022</v>
      </c>
      <c r="H738" s="257" t="s">
        <v>1605</v>
      </c>
      <c r="I738" s="260" t="s">
        <v>6502</v>
      </c>
      <c r="J738" s="260">
        <v>16.0</v>
      </c>
      <c r="K738" s="260">
        <v>16.0</v>
      </c>
      <c r="L738" s="283">
        <f t="shared" si="1"/>
        <v>0</v>
      </c>
      <c r="M738" s="270">
        <v>512.0</v>
      </c>
      <c r="N738" s="287">
        <f>IFERROR(__xludf.DUMMYFUNCTION("vlookup(B738,IMPORTRANGE(""https://docs.google.com/spreadsheets/d/1bZVByh9r_TcDUVJKUPs-pmPVUS3tjRZJULNBLGlUjAE/edit#gid=320297363"",""DATA HC OLT!A2:c300""),2,0)"),536.0)</f>
        <v>536</v>
      </c>
      <c r="O738" s="272" t="str">
        <f t="shared" si="3"/>
        <v>#REF!</v>
      </c>
      <c r="P738" s="260" t="s">
        <v>10023</v>
      </c>
      <c r="Q738" s="257" t="s">
        <v>6535</v>
      </c>
      <c r="R738" s="260" t="s">
        <v>358</v>
      </c>
      <c r="S738" s="305" t="s">
        <v>9644</v>
      </c>
      <c r="T738" s="304" t="s">
        <v>6779</v>
      </c>
      <c r="U738" s="260" t="s">
        <v>6236</v>
      </c>
      <c r="V738" s="276" t="str">
        <f t="shared" si="4"/>
        <v>#REF!</v>
      </c>
      <c r="W738" s="277"/>
      <c r="X738" s="260"/>
      <c r="Y738" s="260"/>
      <c r="Z738" s="260"/>
      <c r="AA738" s="260"/>
      <c r="AB738" s="276"/>
      <c r="AC738" s="260"/>
      <c r="AD738" s="278" t="str">
        <f t="shared" si="81"/>
        <v>#REF!</v>
      </c>
      <c r="AE738" s="282"/>
      <c r="AF738" s="282"/>
      <c r="AG738" s="282"/>
    </row>
    <row r="739" ht="15.0" customHeight="1">
      <c r="A739" s="257">
        <v>397.0</v>
      </c>
      <c r="B739" s="258" t="s">
        <v>10024</v>
      </c>
      <c r="C739" s="259" t="s">
        <v>2933</v>
      </c>
      <c r="D739" s="260" t="s">
        <v>6895</v>
      </c>
      <c r="E739" s="260" t="s">
        <v>6895</v>
      </c>
      <c r="F739" s="260" t="s">
        <v>6497</v>
      </c>
      <c r="G739" s="260" t="s">
        <v>4417</v>
      </c>
      <c r="H739" s="260" t="s">
        <v>7122</v>
      </c>
      <c r="I739" s="260" t="s">
        <v>6605</v>
      </c>
      <c r="J739" s="260">
        <v>8.0</v>
      </c>
      <c r="K739" s="260">
        <v>8.0</v>
      </c>
      <c r="L739" s="283">
        <f t="shared" si="1"/>
        <v>0</v>
      </c>
      <c r="M739" s="270">
        <v>256.0</v>
      </c>
      <c r="N739" s="270" t="str">
        <f>IFERROR(__xludf.DUMMYFUNCTION("IMPORTRANGE(""https://docs.google.com/spreadsheets/d/1Y5wVcQmoZrb4xD0Mx4i378E6T98EGxF9rgzWmzz2IKU/edit?usp=sharing"",""PIVOT HP HC!$B17:C17"")"),"#REF!")</f>
        <v>#REF!</v>
      </c>
      <c r="O739" s="272" t="str">
        <f t="shared" si="3"/>
        <v>#REF!</v>
      </c>
      <c r="P739" s="260" t="s">
        <v>10025</v>
      </c>
      <c r="Q739" s="311" t="s">
        <v>6535</v>
      </c>
      <c r="R739" s="260" t="s">
        <v>2343</v>
      </c>
      <c r="S739" s="275" t="s">
        <v>9278</v>
      </c>
      <c r="T739" s="260" t="s">
        <v>10026</v>
      </c>
      <c r="U739" s="276"/>
      <c r="V739" s="276" t="str">
        <f t="shared" si="4"/>
        <v>#REF!</v>
      </c>
      <c r="W739" s="277"/>
      <c r="X739" s="276"/>
      <c r="Y739" s="276"/>
      <c r="Z739" s="276"/>
      <c r="AA739" s="276"/>
      <c r="AB739" s="276"/>
      <c r="AC739" s="276"/>
      <c r="AD739" s="278" t="str">
        <f t="shared" si="81"/>
        <v>#REF!</v>
      </c>
      <c r="AE739" s="282"/>
      <c r="AF739" s="282"/>
      <c r="AG739" s="282"/>
    </row>
    <row r="740" ht="15.0" customHeight="1">
      <c r="A740" s="257">
        <v>420.0</v>
      </c>
      <c r="B740" s="286" t="s">
        <v>10027</v>
      </c>
      <c r="C740" s="295" t="s">
        <v>10028</v>
      </c>
      <c r="D740" s="260" t="s">
        <v>6614</v>
      </c>
      <c r="E740" s="260" t="s">
        <v>7113</v>
      </c>
      <c r="F740" s="260" t="s">
        <v>6992</v>
      </c>
      <c r="G740" s="311" t="s">
        <v>10029</v>
      </c>
      <c r="H740" s="260" t="s">
        <v>1605</v>
      </c>
      <c r="I740" s="260" t="s">
        <v>6502</v>
      </c>
      <c r="J740" s="260">
        <v>16.0</v>
      </c>
      <c r="K740" s="260">
        <v>15.0</v>
      </c>
      <c r="L740" s="288">
        <f t="shared" si="1"/>
        <v>1</v>
      </c>
      <c r="M740" s="270">
        <v>512.0</v>
      </c>
      <c r="N740" s="287">
        <f>IFERROR(__xludf.DUMMYFUNCTION("vlookup(B740,IMPORTRANGE(""https://docs.google.com/spreadsheets/d/1bZVByh9r_TcDUVJKUPs-pmPVUS3tjRZJULNBLGlUjAE/edit#gid=320297363"",""DATA HC OLT!A2:c300""),2,0)"),512.0)</f>
        <v>512</v>
      </c>
      <c r="O740" s="272" t="str">
        <f t="shared" si="3"/>
        <v>#REF!</v>
      </c>
      <c r="P740" s="260" t="s">
        <v>10030</v>
      </c>
      <c r="Q740" s="257" t="s">
        <v>6535</v>
      </c>
      <c r="R740" s="260" t="s">
        <v>358</v>
      </c>
      <c r="S740" s="316" t="s">
        <v>7116</v>
      </c>
      <c r="T740" s="311" t="s">
        <v>6769</v>
      </c>
      <c r="U740" s="260" t="s">
        <v>6236</v>
      </c>
      <c r="V740" s="276" t="str">
        <f t="shared" si="4"/>
        <v>#REF!</v>
      </c>
      <c r="W740" s="277"/>
      <c r="X740" s="260"/>
      <c r="Y740" s="260"/>
      <c r="Z740" s="260"/>
      <c r="AA740" s="260"/>
      <c r="AB740" s="276"/>
      <c r="AC740" s="260"/>
      <c r="AD740" s="278" t="str">
        <f t="shared" si="81"/>
        <v>#REF!</v>
      </c>
      <c r="AE740" s="278"/>
      <c r="AF740" s="278"/>
      <c r="AG740" s="278"/>
    </row>
    <row r="741" ht="15.0" customHeight="1">
      <c r="A741" s="257">
        <v>635.0</v>
      </c>
      <c r="B741" s="286" t="s">
        <v>10031</v>
      </c>
      <c r="C741" s="259" t="s">
        <v>10032</v>
      </c>
      <c r="D741" s="260" t="s">
        <v>6614</v>
      </c>
      <c r="E741" s="260" t="s">
        <v>6614</v>
      </c>
      <c r="F741" s="260" t="s">
        <v>7668</v>
      </c>
      <c r="G741" s="260" t="s">
        <v>10033</v>
      </c>
      <c r="H741" s="260" t="s">
        <v>1605</v>
      </c>
      <c r="I741" s="260" t="s">
        <v>6502</v>
      </c>
      <c r="J741" s="260">
        <v>16.0</v>
      </c>
      <c r="K741" s="260">
        <v>11.0</v>
      </c>
      <c r="L741" s="350">
        <f t="shared" si="1"/>
        <v>5</v>
      </c>
      <c r="M741" s="270">
        <v>512.0</v>
      </c>
      <c r="N741" s="287">
        <f>IFERROR(__xludf.DUMMYFUNCTION("vlookup(B741,IMPORTRANGE(""https://docs.google.com/spreadsheets/d/1bZVByh9r_TcDUVJKUPs-pmPVUS3tjRZJULNBLGlUjAE/edit#gid=320297363"",""DATA HC OLT!A2:c300""),2,0)"),512.0)</f>
        <v>512</v>
      </c>
      <c r="O741" s="272" t="str">
        <f t="shared" si="3"/>
        <v>#REF!</v>
      </c>
      <c r="P741" s="260" t="s">
        <v>10034</v>
      </c>
      <c r="Q741" s="257" t="s">
        <v>6535</v>
      </c>
      <c r="R741" s="260" t="s">
        <v>440</v>
      </c>
      <c r="S741" s="275" t="s">
        <v>9496</v>
      </c>
      <c r="T741" s="260" t="s">
        <v>8903</v>
      </c>
      <c r="U741" s="260" t="s">
        <v>6236</v>
      </c>
      <c r="V741" s="276" t="str">
        <f t="shared" si="4"/>
        <v>#REF!</v>
      </c>
      <c r="W741" s="277"/>
      <c r="X741" s="260"/>
      <c r="Y741" s="260"/>
      <c r="Z741" s="260"/>
      <c r="AA741" s="260"/>
      <c r="AB741" s="276"/>
      <c r="AC741" s="260"/>
      <c r="AD741" s="278" t="str">
        <f t="shared" si="81"/>
        <v>#REF!</v>
      </c>
      <c r="AE741" s="278"/>
      <c r="AF741" s="278"/>
      <c r="AG741" s="278"/>
    </row>
    <row r="742" ht="15.0" customHeight="1">
      <c r="A742" s="257">
        <v>523.0</v>
      </c>
      <c r="B742" s="286" t="s">
        <v>10035</v>
      </c>
      <c r="C742" s="259" t="s">
        <v>10036</v>
      </c>
      <c r="D742" s="260" t="s">
        <v>6614</v>
      </c>
      <c r="E742" s="260" t="s">
        <v>6614</v>
      </c>
      <c r="F742" s="260" t="s">
        <v>7668</v>
      </c>
      <c r="G742" s="311" t="s">
        <v>10037</v>
      </c>
      <c r="H742" s="260" t="s">
        <v>1605</v>
      </c>
      <c r="I742" s="260" t="s">
        <v>6502</v>
      </c>
      <c r="J742" s="260">
        <v>16.0</v>
      </c>
      <c r="K742" s="260">
        <v>11.0</v>
      </c>
      <c r="L742" s="350">
        <f t="shared" si="1"/>
        <v>5</v>
      </c>
      <c r="M742" s="270">
        <v>512.0</v>
      </c>
      <c r="N742" s="287">
        <f>IFERROR(__xludf.DUMMYFUNCTION("vlookup(B742,IMPORTRANGE(""https://docs.google.com/spreadsheets/d/1bZVByh9r_TcDUVJKUPs-pmPVUS3tjRZJULNBLGlUjAE/edit#gid=320297363"",""DATA HC OLT!A2:c300""),2,0)"),512.0)</f>
        <v>512</v>
      </c>
      <c r="O742" s="272" t="str">
        <f t="shared" si="3"/>
        <v>#REF!</v>
      </c>
      <c r="P742" s="311" t="s">
        <v>10038</v>
      </c>
      <c r="Q742" s="257" t="s">
        <v>6535</v>
      </c>
      <c r="R742" s="260" t="s">
        <v>440</v>
      </c>
      <c r="S742" s="316" t="s">
        <v>8759</v>
      </c>
      <c r="T742" s="311" t="s">
        <v>6565</v>
      </c>
      <c r="U742" s="260" t="s">
        <v>6236</v>
      </c>
      <c r="V742" s="276" t="str">
        <f t="shared" si="4"/>
        <v>#REF!</v>
      </c>
      <c r="W742" s="277"/>
      <c r="X742" s="260"/>
      <c r="Y742" s="260"/>
      <c r="Z742" s="260"/>
      <c r="AA742" s="260"/>
      <c r="AB742" s="276"/>
      <c r="AC742" s="260"/>
      <c r="AD742" s="278" t="str">
        <f t="shared" si="81"/>
        <v>#REF!</v>
      </c>
      <c r="AE742" s="278"/>
      <c r="AF742" s="278"/>
      <c r="AG742" s="278"/>
    </row>
    <row r="743" ht="15.0" customHeight="1">
      <c r="A743" s="257">
        <v>759.0</v>
      </c>
      <c r="B743" s="258" t="s">
        <v>4153</v>
      </c>
      <c r="C743" s="259" t="s">
        <v>1508</v>
      </c>
      <c r="D743" s="260" t="s">
        <v>6495</v>
      </c>
      <c r="E743" s="260" t="s">
        <v>6742</v>
      </c>
      <c r="F743" s="260" t="s">
        <v>6497</v>
      </c>
      <c r="G743" s="260" t="s">
        <v>6743</v>
      </c>
      <c r="H743" s="260" t="s">
        <v>6500</v>
      </c>
      <c r="I743" s="260" t="s">
        <v>6502</v>
      </c>
      <c r="J743" s="260">
        <v>16.0</v>
      </c>
      <c r="K743" s="260">
        <v>9.0</v>
      </c>
      <c r="L743" s="261">
        <f t="shared" si="1"/>
        <v>7</v>
      </c>
      <c r="M743" s="270">
        <v>512.0</v>
      </c>
      <c r="N743" s="270">
        <v>272.0</v>
      </c>
      <c r="O743" s="272" t="str">
        <f t="shared" si="3"/>
        <v>#REF!</v>
      </c>
      <c r="P743" s="260" t="s">
        <v>10039</v>
      </c>
      <c r="Q743" s="257" t="s">
        <v>6745</v>
      </c>
      <c r="R743" s="260" t="s">
        <v>179</v>
      </c>
      <c r="S743" s="275" t="s">
        <v>8180</v>
      </c>
      <c r="T743" s="260" t="s">
        <v>10040</v>
      </c>
      <c r="U743" s="276"/>
      <c r="V743" s="276" t="str">
        <f t="shared" si="4"/>
        <v>#REF!</v>
      </c>
      <c r="W743" s="277"/>
      <c r="X743" s="276"/>
      <c r="Y743" s="276"/>
      <c r="Z743" s="276"/>
      <c r="AA743" s="276"/>
      <c r="AB743" s="276"/>
      <c r="AC743" s="276"/>
      <c r="AD743" s="278" t="str">
        <f t="shared" si="81"/>
        <v>#REF!</v>
      </c>
      <c r="AE743" s="278"/>
      <c r="AF743" s="278"/>
      <c r="AG743" s="278"/>
    </row>
    <row r="744" ht="15.0" customHeight="1">
      <c r="A744" s="257">
        <v>764.0</v>
      </c>
      <c r="B744" s="286" t="s">
        <v>10041</v>
      </c>
      <c r="C744" s="259" t="s">
        <v>3739</v>
      </c>
      <c r="D744" s="260" t="s">
        <v>6495</v>
      </c>
      <c r="E744" s="260" t="s">
        <v>6587</v>
      </c>
      <c r="F744" s="260" t="s">
        <v>6497</v>
      </c>
      <c r="G744" s="311" t="s">
        <v>10042</v>
      </c>
      <c r="H744" s="260" t="s">
        <v>1605</v>
      </c>
      <c r="I744" s="260" t="s">
        <v>6502</v>
      </c>
      <c r="J744" s="260">
        <v>16.0</v>
      </c>
      <c r="K744" s="260">
        <v>5.0</v>
      </c>
      <c r="L744" s="331">
        <f t="shared" si="1"/>
        <v>11</v>
      </c>
      <c r="M744" s="270">
        <v>512.0</v>
      </c>
      <c r="N744" s="270">
        <v>136.0</v>
      </c>
      <c r="O744" s="272" t="str">
        <f t="shared" si="3"/>
        <v>#REF!</v>
      </c>
      <c r="P744" s="260" t="s">
        <v>10043</v>
      </c>
      <c r="Q744" s="257" t="s">
        <v>6535</v>
      </c>
      <c r="R744" s="260" t="s">
        <v>358</v>
      </c>
      <c r="S744" s="275" t="s">
        <v>10003</v>
      </c>
      <c r="T744" s="260" t="s">
        <v>6769</v>
      </c>
      <c r="U744" s="276"/>
      <c r="V744" s="276" t="str">
        <f t="shared" si="4"/>
        <v>#REF!</v>
      </c>
      <c r="W744" s="277"/>
      <c r="X744" s="276"/>
      <c r="Y744" s="276"/>
      <c r="Z744" s="276"/>
      <c r="AA744" s="276"/>
      <c r="AB744" s="276"/>
      <c r="AC744" s="276"/>
      <c r="AD744" s="278" t="str">
        <f t="shared" si="81"/>
        <v>#REF!</v>
      </c>
      <c r="AE744" s="278"/>
      <c r="AF744" s="278"/>
      <c r="AG744" s="278"/>
    </row>
    <row r="745" ht="15.0" customHeight="1">
      <c r="A745" s="257">
        <v>385.0</v>
      </c>
      <c r="B745" s="286" t="s">
        <v>10044</v>
      </c>
      <c r="C745" s="259" t="s">
        <v>10045</v>
      </c>
      <c r="D745" s="260" t="s">
        <v>6614</v>
      </c>
      <c r="E745" s="260" t="s">
        <v>6714</v>
      </c>
      <c r="F745" s="260" t="s">
        <v>6992</v>
      </c>
      <c r="G745" s="311" t="s">
        <v>10046</v>
      </c>
      <c r="H745" s="260" t="s">
        <v>1605</v>
      </c>
      <c r="I745" s="260" t="s">
        <v>6502</v>
      </c>
      <c r="J745" s="260">
        <v>16.0</v>
      </c>
      <c r="K745" s="260">
        <v>14.0</v>
      </c>
      <c r="L745" s="289">
        <f t="shared" si="1"/>
        <v>2</v>
      </c>
      <c r="M745" s="270">
        <v>512.0</v>
      </c>
      <c r="N745" s="287">
        <f>IFERROR(__xludf.DUMMYFUNCTION("vlookup(B745,IMPORTRANGE(""https://docs.google.com/spreadsheets/d/1bZVByh9r_TcDUVJKUPs-pmPVUS3tjRZJULNBLGlUjAE/edit#gid=320297363"",""DATA HC OLT!A2:c300""),2,0)"),512.0)</f>
        <v>512</v>
      </c>
      <c r="O745" s="272" t="str">
        <f t="shared" si="3"/>
        <v>#REF!</v>
      </c>
      <c r="P745" s="426" t="s">
        <v>10047</v>
      </c>
      <c r="Q745" s="257" t="s">
        <v>6535</v>
      </c>
      <c r="R745" s="260" t="s">
        <v>358</v>
      </c>
      <c r="S745" s="427" t="s">
        <v>9649</v>
      </c>
      <c r="T745" s="428" t="s">
        <v>6627</v>
      </c>
      <c r="U745" s="260" t="s">
        <v>6236</v>
      </c>
      <c r="V745" s="276" t="str">
        <f t="shared" si="4"/>
        <v>#REF!</v>
      </c>
      <c r="W745" s="277"/>
      <c r="X745" s="260"/>
      <c r="Y745" s="260"/>
      <c r="Z745" s="260"/>
      <c r="AA745" s="260"/>
      <c r="AB745" s="276"/>
      <c r="AC745" s="260"/>
      <c r="AD745" s="278" t="str">
        <f t="shared" si="81"/>
        <v>#REF!</v>
      </c>
      <c r="AE745" s="278"/>
      <c r="AF745" s="278"/>
      <c r="AG745" s="278"/>
    </row>
    <row r="746" ht="15.0" customHeight="1">
      <c r="A746" s="257">
        <v>620.0</v>
      </c>
      <c r="B746" s="286" t="s">
        <v>10048</v>
      </c>
      <c r="C746" s="259" t="s">
        <v>10049</v>
      </c>
      <c r="D746" s="260" t="s">
        <v>6614</v>
      </c>
      <c r="E746" s="260" t="s">
        <v>6614</v>
      </c>
      <c r="F746" s="260" t="s">
        <v>7668</v>
      </c>
      <c r="G746" s="260" t="s">
        <v>3413</v>
      </c>
      <c r="H746" s="260" t="s">
        <v>1605</v>
      </c>
      <c r="I746" s="260" t="s">
        <v>6502</v>
      </c>
      <c r="J746" s="260">
        <v>16.0</v>
      </c>
      <c r="K746" s="260">
        <v>11.0</v>
      </c>
      <c r="L746" s="350">
        <f t="shared" si="1"/>
        <v>5</v>
      </c>
      <c r="M746" s="270">
        <v>512.0</v>
      </c>
      <c r="N746" s="287">
        <f>IFERROR(__xludf.DUMMYFUNCTION("vlookup(B746,IMPORTRANGE(""https://docs.google.com/spreadsheets/d/1bZVByh9r_TcDUVJKUPs-pmPVUS3tjRZJULNBLGlUjAE/edit#gid=320297363"",""DATA HC OLT!A2:c300""),2,0)"),512.0)</f>
        <v>512</v>
      </c>
      <c r="O746" s="272" t="str">
        <f t="shared" si="3"/>
        <v>#REF!</v>
      </c>
      <c r="P746" s="260" t="s">
        <v>10050</v>
      </c>
      <c r="Q746" s="257" t="s">
        <v>6535</v>
      </c>
      <c r="R746" s="260" t="s">
        <v>440</v>
      </c>
      <c r="S746" s="275" t="s">
        <v>8193</v>
      </c>
      <c r="T746" s="260" t="s">
        <v>6965</v>
      </c>
      <c r="U746" s="260" t="s">
        <v>6236</v>
      </c>
      <c r="V746" s="276" t="str">
        <f t="shared" si="4"/>
        <v>#REF!</v>
      </c>
      <c r="W746" s="277"/>
      <c r="X746" s="260"/>
      <c r="Y746" s="260"/>
      <c r="Z746" s="260"/>
      <c r="AA746" s="260"/>
      <c r="AB746" s="276"/>
      <c r="AC746" s="260"/>
      <c r="AD746" s="278" t="str">
        <f t="shared" si="81"/>
        <v>#REF!</v>
      </c>
      <c r="AE746" s="278"/>
      <c r="AF746" s="278"/>
      <c r="AG746" s="278"/>
    </row>
    <row r="747" ht="15.0" customHeight="1">
      <c r="A747" s="257">
        <v>610.0</v>
      </c>
      <c r="B747" s="286" t="s">
        <v>10051</v>
      </c>
      <c r="C747" s="259" t="s">
        <v>10052</v>
      </c>
      <c r="D747" s="260" t="s">
        <v>6614</v>
      </c>
      <c r="E747" s="260" t="s">
        <v>6614</v>
      </c>
      <c r="F747" s="260" t="s">
        <v>7668</v>
      </c>
      <c r="G747" s="260" t="s">
        <v>10053</v>
      </c>
      <c r="H747" s="260" t="s">
        <v>1605</v>
      </c>
      <c r="I747" s="260" t="s">
        <v>6502</v>
      </c>
      <c r="J747" s="260">
        <v>16.0</v>
      </c>
      <c r="K747" s="260">
        <v>9.0</v>
      </c>
      <c r="L747" s="261">
        <f t="shared" si="1"/>
        <v>7</v>
      </c>
      <c r="M747" s="270">
        <v>512.0</v>
      </c>
      <c r="N747" s="287">
        <f>IFERROR(__xludf.DUMMYFUNCTION("vlookup(B747,IMPORTRANGE(""https://docs.google.com/spreadsheets/d/1bZVByh9r_TcDUVJKUPs-pmPVUS3tjRZJULNBLGlUjAE/edit#gid=320297363"",""DATA HC OLT!A2:c300""),2,0)"),512.0)</f>
        <v>512</v>
      </c>
      <c r="O747" s="272" t="str">
        <f t="shared" si="3"/>
        <v>#REF!</v>
      </c>
      <c r="P747" s="260" t="s">
        <v>10054</v>
      </c>
      <c r="Q747" s="257" t="s">
        <v>6535</v>
      </c>
      <c r="R747" s="260" t="s">
        <v>440</v>
      </c>
      <c r="S747" s="275" t="s">
        <v>8193</v>
      </c>
      <c r="T747" s="260" t="s">
        <v>8760</v>
      </c>
      <c r="U747" s="260" t="s">
        <v>6236</v>
      </c>
      <c r="V747" s="276" t="str">
        <f t="shared" si="4"/>
        <v>#REF!</v>
      </c>
      <c r="W747" s="277"/>
      <c r="X747" s="260"/>
      <c r="Y747" s="260"/>
      <c r="Z747" s="260"/>
      <c r="AA747" s="260"/>
      <c r="AB747" s="276"/>
      <c r="AC747" s="260"/>
      <c r="AD747" s="278" t="str">
        <f t="shared" si="81"/>
        <v>#REF!</v>
      </c>
      <c r="AE747" s="282"/>
      <c r="AF747" s="282"/>
      <c r="AG747" s="282"/>
    </row>
    <row r="748" ht="15.0" customHeight="1">
      <c r="A748" s="257">
        <v>662.0</v>
      </c>
      <c r="B748" s="286" t="s">
        <v>10055</v>
      </c>
      <c r="C748" s="259" t="s">
        <v>10056</v>
      </c>
      <c r="D748" s="260" t="s">
        <v>6614</v>
      </c>
      <c r="E748" s="260" t="s">
        <v>6614</v>
      </c>
      <c r="F748" s="260" t="s">
        <v>7668</v>
      </c>
      <c r="G748" s="260" t="s">
        <v>10057</v>
      </c>
      <c r="H748" s="260" t="s">
        <v>1605</v>
      </c>
      <c r="I748" s="260" t="s">
        <v>6502</v>
      </c>
      <c r="J748" s="260">
        <v>16.0</v>
      </c>
      <c r="K748" s="260">
        <v>11.0</v>
      </c>
      <c r="L748" s="350">
        <f t="shared" si="1"/>
        <v>5</v>
      </c>
      <c r="M748" s="270">
        <v>512.0</v>
      </c>
      <c r="N748" s="287">
        <f>IFERROR(__xludf.DUMMYFUNCTION("vlookup(B748,IMPORTRANGE(""https://docs.google.com/spreadsheets/d/1bZVByh9r_TcDUVJKUPs-pmPVUS3tjRZJULNBLGlUjAE/edit#gid=320297363"",""DATA HC OLT!A2:c300""),2,0)"),512.0)</f>
        <v>512</v>
      </c>
      <c r="O748" s="272" t="str">
        <f t="shared" si="3"/>
        <v>#REF!</v>
      </c>
      <c r="P748" s="260" t="s">
        <v>10058</v>
      </c>
      <c r="Q748" s="257" t="s">
        <v>6535</v>
      </c>
      <c r="R748" s="260" t="s">
        <v>440</v>
      </c>
      <c r="S748" s="275" t="s">
        <v>8193</v>
      </c>
      <c r="T748" s="260" t="s">
        <v>7032</v>
      </c>
      <c r="U748" s="260" t="s">
        <v>6236</v>
      </c>
      <c r="V748" s="276" t="str">
        <f t="shared" si="4"/>
        <v>#REF!</v>
      </c>
      <c r="W748" s="277"/>
      <c r="X748" s="260"/>
      <c r="Y748" s="260"/>
      <c r="Z748" s="260"/>
      <c r="AA748" s="260"/>
      <c r="AB748" s="276"/>
      <c r="AC748" s="260"/>
      <c r="AD748" s="278" t="str">
        <f t="shared" si="81"/>
        <v>#REF!</v>
      </c>
      <c r="AE748" s="282"/>
      <c r="AF748" s="282"/>
      <c r="AG748" s="282"/>
    </row>
    <row r="749" ht="15.0" customHeight="1">
      <c r="A749" s="257">
        <v>663.0</v>
      </c>
      <c r="B749" s="286" t="s">
        <v>10059</v>
      </c>
      <c r="C749" s="259" t="s">
        <v>10060</v>
      </c>
      <c r="D749" s="260" t="s">
        <v>6614</v>
      </c>
      <c r="E749" s="260" t="s">
        <v>6614</v>
      </c>
      <c r="F749" s="260" t="s">
        <v>7668</v>
      </c>
      <c r="G749" s="260" t="s">
        <v>10061</v>
      </c>
      <c r="H749" s="260" t="s">
        <v>1605</v>
      </c>
      <c r="I749" s="260" t="s">
        <v>6502</v>
      </c>
      <c r="J749" s="260">
        <v>16.0</v>
      </c>
      <c r="K749" s="260">
        <v>11.0</v>
      </c>
      <c r="L749" s="350">
        <f t="shared" si="1"/>
        <v>5</v>
      </c>
      <c r="M749" s="270">
        <v>512.0</v>
      </c>
      <c r="N749" s="287">
        <f>IFERROR(__xludf.DUMMYFUNCTION("vlookup(B749,IMPORTRANGE(""https://docs.google.com/spreadsheets/d/1bZVByh9r_TcDUVJKUPs-pmPVUS3tjRZJULNBLGlUjAE/edit#gid=320297363"",""DATA HC OLT!A2:c300""),2,0)"),512.0)</f>
        <v>512</v>
      </c>
      <c r="O749" s="272" t="str">
        <f t="shared" si="3"/>
        <v>#REF!</v>
      </c>
      <c r="P749" s="260" t="s">
        <v>10062</v>
      </c>
      <c r="Q749" s="257" t="s">
        <v>6535</v>
      </c>
      <c r="R749" s="260" t="s">
        <v>440</v>
      </c>
      <c r="S749" s="275" t="s">
        <v>9496</v>
      </c>
      <c r="T749" s="260" t="s">
        <v>9069</v>
      </c>
      <c r="U749" s="260" t="s">
        <v>6236</v>
      </c>
      <c r="V749" s="276" t="str">
        <f t="shared" si="4"/>
        <v>#REF!</v>
      </c>
      <c r="W749" s="277"/>
      <c r="X749" s="260"/>
      <c r="Y749" s="260"/>
      <c r="Z749" s="260"/>
      <c r="AA749" s="260"/>
      <c r="AB749" s="276"/>
      <c r="AC749" s="260"/>
      <c r="AD749" s="278" t="str">
        <f t="shared" si="81"/>
        <v>#REF!</v>
      </c>
      <c r="AE749" s="278"/>
      <c r="AF749" s="278"/>
      <c r="AG749" s="278"/>
    </row>
    <row r="750" ht="15.0" customHeight="1">
      <c r="A750" s="257">
        <v>717.0</v>
      </c>
      <c r="B750" s="258" t="s">
        <v>10063</v>
      </c>
      <c r="C750" s="259" t="s">
        <v>2035</v>
      </c>
      <c r="D750" s="260" t="s">
        <v>6569</v>
      </c>
      <c r="E750" s="260" t="s">
        <v>6671</v>
      </c>
      <c r="F750" s="260" t="s">
        <v>7668</v>
      </c>
      <c r="G750" s="260" t="s">
        <v>3097</v>
      </c>
      <c r="H750" s="260" t="s">
        <v>1605</v>
      </c>
      <c r="I750" s="260" t="s">
        <v>6605</v>
      </c>
      <c r="J750" s="260">
        <v>16.0</v>
      </c>
      <c r="K750" s="260">
        <v>12.0</v>
      </c>
      <c r="L750" s="330">
        <f t="shared" si="1"/>
        <v>4</v>
      </c>
      <c r="M750" s="270">
        <v>512.0</v>
      </c>
      <c r="N750" s="270">
        <v>512.0</v>
      </c>
      <c r="O750" s="272" t="str">
        <f t="shared" si="3"/>
        <v>#REF!</v>
      </c>
      <c r="P750" s="260" t="s">
        <v>10064</v>
      </c>
      <c r="Q750" s="257" t="s">
        <v>6535</v>
      </c>
      <c r="R750" s="260" t="s">
        <v>358</v>
      </c>
      <c r="S750" s="275" t="s">
        <v>6931</v>
      </c>
      <c r="T750" s="260" t="s">
        <v>8541</v>
      </c>
      <c r="U750" s="276"/>
      <c r="V750" s="276" t="str">
        <f t="shared" si="4"/>
        <v>#REF!</v>
      </c>
      <c r="W750" s="277"/>
      <c r="X750" s="276"/>
      <c r="Y750" s="276"/>
      <c r="Z750" s="276"/>
      <c r="AA750" s="276"/>
      <c r="AB750" s="276"/>
      <c r="AC750" s="276"/>
      <c r="AD750" s="278" t="str">
        <f t="shared" si="81"/>
        <v>#REF!</v>
      </c>
      <c r="AE750" s="278"/>
      <c r="AF750" s="278"/>
      <c r="AG750" s="278"/>
    </row>
    <row r="751" ht="15.0" customHeight="1">
      <c r="A751" s="257">
        <v>677.0</v>
      </c>
      <c r="B751" s="286" t="s">
        <v>10065</v>
      </c>
      <c r="C751" s="259" t="s">
        <v>10066</v>
      </c>
      <c r="D751" s="260" t="s">
        <v>6614</v>
      </c>
      <c r="E751" s="260" t="s">
        <v>6614</v>
      </c>
      <c r="F751" s="260" t="s">
        <v>7668</v>
      </c>
      <c r="G751" s="260" t="s">
        <v>10067</v>
      </c>
      <c r="H751" s="260" t="s">
        <v>1605</v>
      </c>
      <c r="I751" s="260" t="s">
        <v>6502</v>
      </c>
      <c r="J751" s="260">
        <v>16.0</v>
      </c>
      <c r="K751" s="260">
        <v>11.0</v>
      </c>
      <c r="L751" s="350">
        <f t="shared" si="1"/>
        <v>5</v>
      </c>
      <c r="M751" s="270">
        <v>512.0</v>
      </c>
      <c r="N751" s="287">
        <f>IFERROR(__xludf.DUMMYFUNCTION("vlookup(B751,IMPORTRANGE(""https://docs.google.com/spreadsheets/d/1bZVByh9r_TcDUVJKUPs-pmPVUS3tjRZJULNBLGlUjAE/edit#gid=320297363"",""DATA HC OLT!A2:c300""),2,0)"),464.0)</f>
        <v>464</v>
      </c>
      <c r="O751" s="272" t="str">
        <f t="shared" si="3"/>
        <v>#REF!</v>
      </c>
      <c r="P751" s="260" t="s">
        <v>10068</v>
      </c>
      <c r="Q751" s="257" t="s">
        <v>6535</v>
      </c>
      <c r="R751" s="260" t="s">
        <v>440</v>
      </c>
      <c r="S751" s="275" t="s">
        <v>9202</v>
      </c>
      <c r="T751" s="260" t="s">
        <v>6885</v>
      </c>
      <c r="U751" s="260" t="s">
        <v>6236</v>
      </c>
      <c r="V751" s="276" t="str">
        <f t="shared" si="4"/>
        <v>#REF!</v>
      </c>
      <c r="W751" s="277"/>
      <c r="X751" s="260"/>
      <c r="Y751" s="260"/>
      <c r="Z751" s="260"/>
      <c r="AA751" s="260"/>
      <c r="AB751" s="276"/>
      <c r="AC751" s="260"/>
      <c r="AD751" s="278" t="str">
        <f t="shared" si="81"/>
        <v>#REF!</v>
      </c>
      <c r="AE751" s="278"/>
      <c r="AF751" s="278"/>
      <c r="AG751" s="278"/>
    </row>
    <row r="752" ht="15.0" customHeight="1">
      <c r="A752" s="257">
        <v>621.0</v>
      </c>
      <c r="B752" s="286" t="s">
        <v>10069</v>
      </c>
      <c r="C752" s="259" t="s">
        <v>10070</v>
      </c>
      <c r="D752" s="260" t="s">
        <v>6614</v>
      </c>
      <c r="E752" s="260" t="s">
        <v>7100</v>
      </c>
      <c r="F752" s="260" t="s">
        <v>7668</v>
      </c>
      <c r="G752" s="260" t="s">
        <v>10071</v>
      </c>
      <c r="H752" s="260" t="s">
        <v>1605</v>
      </c>
      <c r="I752" s="260" t="s">
        <v>6502</v>
      </c>
      <c r="J752" s="260">
        <v>16.0</v>
      </c>
      <c r="K752" s="260">
        <v>12.0</v>
      </c>
      <c r="L752" s="330">
        <f t="shared" si="1"/>
        <v>4</v>
      </c>
      <c r="M752" s="270">
        <v>512.0</v>
      </c>
      <c r="N752" s="287">
        <f>IFERROR(__xludf.DUMMYFUNCTION("vlookup(B752,IMPORTRANGE(""https://docs.google.com/spreadsheets/d/1bZVByh9r_TcDUVJKUPs-pmPVUS3tjRZJULNBLGlUjAE/edit#gid=320297363"",""DATA HC OLT!A2:c300""),2,0)"),512.0)</f>
        <v>512</v>
      </c>
      <c r="O752" s="272" t="str">
        <f t="shared" si="3"/>
        <v>#REF!</v>
      </c>
      <c r="P752" s="260" t="s">
        <v>10072</v>
      </c>
      <c r="Q752" s="257" t="s">
        <v>6535</v>
      </c>
      <c r="R752" s="260" t="s">
        <v>440</v>
      </c>
      <c r="S752" s="275" t="s">
        <v>6309</v>
      </c>
      <c r="T752" s="260" t="s">
        <v>6779</v>
      </c>
      <c r="U752" s="260" t="s">
        <v>6236</v>
      </c>
      <c r="V752" s="276" t="str">
        <f t="shared" si="4"/>
        <v>#REF!</v>
      </c>
      <c r="W752" s="277"/>
      <c r="X752" s="260"/>
      <c r="Y752" s="260"/>
      <c r="Z752" s="260"/>
      <c r="AA752" s="260"/>
      <c r="AB752" s="276"/>
      <c r="AC752" s="260"/>
      <c r="AD752" s="278" t="str">
        <f t="shared" si="81"/>
        <v>#REF!</v>
      </c>
      <c r="AE752" s="278"/>
      <c r="AF752" s="278"/>
      <c r="AG752" s="278"/>
    </row>
    <row r="753" ht="15.0" customHeight="1">
      <c r="A753" s="257">
        <v>681.0</v>
      </c>
      <c r="B753" s="286" t="s">
        <v>10073</v>
      </c>
      <c r="C753" s="259" t="s">
        <v>10074</v>
      </c>
      <c r="D753" s="260" t="s">
        <v>6614</v>
      </c>
      <c r="E753" s="260" t="s">
        <v>6614</v>
      </c>
      <c r="F753" s="260" t="s">
        <v>7668</v>
      </c>
      <c r="G753" s="260" t="s">
        <v>10075</v>
      </c>
      <c r="H753" s="260" t="s">
        <v>1605</v>
      </c>
      <c r="I753" s="260" t="s">
        <v>6502</v>
      </c>
      <c r="J753" s="260">
        <v>16.0</v>
      </c>
      <c r="K753" s="260">
        <v>11.0</v>
      </c>
      <c r="L753" s="350">
        <f t="shared" si="1"/>
        <v>5</v>
      </c>
      <c r="M753" s="270">
        <v>512.0</v>
      </c>
      <c r="N753" s="287">
        <f>IFERROR(__xludf.DUMMYFUNCTION("vlookup(B753,IMPORTRANGE(""https://docs.google.com/spreadsheets/d/1bZVByh9r_TcDUVJKUPs-pmPVUS3tjRZJULNBLGlUjAE/edit#gid=320297363"",""DATA HC OLT!A2:c300""),2,0)"),512.0)</f>
        <v>512</v>
      </c>
      <c r="O753" s="272" t="str">
        <f t="shared" si="3"/>
        <v>#REF!</v>
      </c>
      <c r="P753" s="260" t="s">
        <v>10076</v>
      </c>
      <c r="Q753" s="257" t="s">
        <v>6535</v>
      </c>
      <c r="R753" s="260" t="s">
        <v>440</v>
      </c>
      <c r="S753" s="316" t="s">
        <v>9202</v>
      </c>
      <c r="T753" s="311" t="s">
        <v>6965</v>
      </c>
      <c r="U753" s="260" t="s">
        <v>6236</v>
      </c>
      <c r="V753" s="276" t="str">
        <f t="shared" si="4"/>
        <v>#REF!</v>
      </c>
      <c r="W753" s="277"/>
      <c r="X753" s="260"/>
      <c r="Y753" s="260"/>
      <c r="Z753" s="260"/>
      <c r="AA753" s="260"/>
      <c r="AB753" s="276"/>
      <c r="AC753" s="260"/>
      <c r="AD753" s="278" t="str">
        <f t="shared" si="81"/>
        <v>#REF!</v>
      </c>
      <c r="AE753" s="278"/>
      <c r="AF753" s="278"/>
      <c r="AG753" s="278"/>
    </row>
    <row r="754" ht="15.0" customHeight="1">
      <c r="A754" s="257">
        <v>180.0</v>
      </c>
      <c r="B754" s="258" t="s">
        <v>10077</v>
      </c>
      <c r="C754" s="259" t="s">
        <v>10078</v>
      </c>
      <c r="D754" s="257" t="s">
        <v>6569</v>
      </c>
      <c r="E754" s="257" t="s">
        <v>6569</v>
      </c>
      <c r="F754" s="257" t="s">
        <v>9125</v>
      </c>
      <c r="G754" s="257" t="s">
        <v>10079</v>
      </c>
      <c r="H754" s="257" t="s">
        <v>6589</v>
      </c>
      <c r="I754" s="260" t="s">
        <v>6605</v>
      </c>
      <c r="J754" s="257">
        <v>4.0</v>
      </c>
      <c r="K754" s="257">
        <v>1.0</v>
      </c>
      <c r="L754" s="299">
        <f t="shared" si="1"/>
        <v>3</v>
      </c>
      <c r="M754" s="270">
        <f>IF(J754=8,256,IF(J754=16,512,IF(J754=32,1024,IF(J754=4,124))))</f>
        <v>124</v>
      </c>
      <c r="N754" s="272">
        <v>124.0</v>
      </c>
      <c r="O754" s="272" t="str">
        <f t="shared" si="3"/>
        <v>#REF!</v>
      </c>
      <c r="P754" s="257" t="s">
        <v>10080</v>
      </c>
      <c r="Q754" s="257" t="s">
        <v>6578</v>
      </c>
      <c r="R754" s="260" t="s">
        <v>150</v>
      </c>
      <c r="S754" s="275" t="s">
        <v>10081</v>
      </c>
      <c r="T754" s="260" t="s">
        <v>7504</v>
      </c>
      <c r="U754" s="290"/>
      <c r="V754" s="276" t="str">
        <f t="shared" si="4"/>
        <v>#REF!</v>
      </c>
      <c r="W754" s="277"/>
      <c r="X754" s="290"/>
      <c r="Y754" s="290"/>
      <c r="Z754" s="290"/>
      <c r="AA754" s="290"/>
      <c r="AB754" s="276"/>
      <c r="AC754" s="290"/>
      <c r="AD754" s="278" t="str">
        <f t="shared" si="81"/>
        <v>#REF!</v>
      </c>
      <c r="AE754" s="278"/>
      <c r="AF754" s="278"/>
      <c r="AG754" s="278"/>
    </row>
    <row r="755" ht="15.0" customHeight="1">
      <c r="A755" s="257">
        <v>548.0</v>
      </c>
      <c r="B755" s="286" t="s">
        <v>10082</v>
      </c>
      <c r="C755" s="259" t="s">
        <v>8190</v>
      </c>
      <c r="D755" s="260" t="s">
        <v>6614</v>
      </c>
      <c r="E755" s="260" t="s">
        <v>6714</v>
      </c>
      <c r="F755" s="260" t="s">
        <v>6992</v>
      </c>
      <c r="G755" s="311" t="s">
        <v>10083</v>
      </c>
      <c r="H755" s="260" t="s">
        <v>1605</v>
      </c>
      <c r="I755" s="260" t="s">
        <v>6502</v>
      </c>
      <c r="J755" s="260">
        <v>16.0</v>
      </c>
      <c r="K755" s="260">
        <v>15.0</v>
      </c>
      <c r="L755" s="288">
        <f t="shared" si="1"/>
        <v>1</v>
      </c>
      <c r="M755" s="270">
        <v>512.0</v>
      </c>
      <c r="N755" s="287">
        <f>IFERROR(__xludf.DUMMYFUNCTION("vlookup(B755,IMPORTRANGE(""https://docs.google.com/spreadsheets/d/1bZVByh9r_TcDUVJKUPs-pmPVUS3tjRZJULNBLGlUjAE/edit#gid=320297363"",""DATA HC OLT!A2:c300""),2,0)"),528.0)</f>
        <v>528</v>
      </c>
      <c r="O755" s="272" t="str">
        <f t="shared" si="3"/>
        <v>#REF!</v>
      </c>
      <c r="P755" s="311" t="s">
        <v>10084</v>
      </c>
      <c r="Q755" s="257" t="s">
        <v>6535</v>
      </c>
      <c r="R755" s="260" t="s">
        <v>358</v>
      </c>
      <c r="S755" s="316" t="s">
        <v>9644</v>
      </c>
      <c r="T755" s="311" t="s">
        <v>6831</v>
      </c>
      <c r="U755" s="260" t="s">
        <v>6236</v>
      </c>
      <c r="V755" s="276" t="str">
        <f t="shared" si="4"/>
        <v>#REF!</v>
      </c>
      <c r="W755" s="277"/>
      <c r="X755" s="260"/>
      <c r="Y755" s="260"/>
      <c r="Z755" s="260"/>
      <c r="AA755" s="260"/>
      <c r="AB755" s="276"/>
      <c r="AC755" s="260"/>
      <c r="AD755" s="278" t="str">
        <f t="shared" si="81"/>
        <v>#REF!</v>
      </c>
      <c r="AE755" s="278"/>
      <c r="AF755" s="278"/>
      <c r="AG755" s="278"/>
    </row>
    <row r="756" ht="15.0" customHeight="1">
      <c r="A756" s="257">
        <v>596.0</v>
      </c>
      <c r="B756" s="286" t="s">
        <v>10085</v>
      </c>
      <c r="C756" s="259" t="s">
        <v>10086</v>
      </c>
      <c r="D756" s="260" t="s">
        <v>6614</v>
      </c>
      <c r="E756" s="257" t="s">
        <v>6614</v>
      </c>
      <c r="F756" s="260" t="s">
        <v>7668</v>
      </c>
      <c r="G756" s="260" t="s">
        <v>10087</v>
      </c>
      <c r="H756" s="260" t="s">
        <v>1605</v>
      </c>
      <c r="I756" s="260" t="s">
        <v>6502</v>
      </c>
      <c r="J756" s="260">
        <v>16.0</v>
      </c>
      <c r="K756" s="260">
        <v>12.0</v>
      </c>
      <c r="L756" s="330">
        <f t="shared" si="1"/>
        <v>4</v>
      </c>
      <c r="M756" s="270">
        <v>512.0</v>
      </c>
      <c r="N756" s="287">
        <f>IFERROR(__xludf.DUMMYFUNCTION("vlookup(B756,IMPORTRANGE(""https://docs.google.com/spreadsheets/d/1bZVByh9r_TcDUVJKUPs-pmPVUS3tjRZJULNBLGlUjAE/edit#gid=320297363"",""DATA HC OLT!A2:c300""),2,0)"),512.0)</f>
        <v>512</v>
      </c>
      <c r="O756" s="272" t="str">
        <f t="shared" si="3"/>
        <v>#REF!</v>
      </c>
      <c r="P756" s="260" t="s">
        <v>10088</v>
      </c>
      <c r="Q756" s="257" t="s">
        <v>6535</v>
      </c>
      <c r="R756" s="260" t="s">
        <v>440</v>
      </c>
      <c r="S756" s="275" t="s">
        <v>9202</v>
      </c>
      <c r="T756" s="260" t="s">
        <v>7032</v>
      </c>
      <c r="U756" s="260" t="s">
        <v>6236</v>
      </c>
      <c r="V756" s="276" t="str">
        <f t="shared" si="4"/>
        <v>#REF!</v>
      </c>
      <c r="W756" s="277"/>
      <c r="X756" s="260"/>
      <c r="Y756" s="260"/>
      <c r="Z756" s="260"/>
      <c r="AA756" s="260"/>
      <c r="AB756" s="276"/>
      <c r="AC756" s="260"/>
      <c r="AD756" s="278" t="str">
        <f t="shared" si="81"/>
        <v>#REF!</v>
      </c>
      <c r="AE756" s="278"/>
      <c r="AF756" s="278"/>
      <c r="AG756" s="278"/>
    </row>
    <row r="757" ht="15.0" customHeight="1">
      <c r="A757" s="257">
        <v>355.0</v>
      </c>
      <c r="B757" s="286" t="s">
        <v>10089</v>
      </c>
      <c r="C757" s="295" t="s">
        <v>10090</v>
      </c>
      <c r="D757" s="260" t="s">
        <v>6614</v>
      </c>
      <c r="E757" s="260" t="s">
        <v>7100</v>
      </c>
      <c r="F757" s="257" t="s">
        <v>6497</v>
      </c>
      <c r="G757" s="311" t="s">
        <v>10091</v>
      </c>
      <c r="H757" s="257" t="s">
        <v>1605</v>
      </c>
      <c r="I757" s="260" t="s">
        <v>6502</v>
      </c>
      <c r="J757" s="260">
        <v>16.0</v>
      </c>
      <c r="K757" s="260">
        <v>14.0</v>
      </c>
      <c r="L757" s="289">
        <f t="shared" si="1"/>
        <v>2</v>
      </c>
      <c r="M757" s="270">
        <v>512.0</v>
      </c>
      <c r="N757" s="287">
        <f>IFERROR(__xludf.DUMMYFUNCTION("vlookup(B757,IMPORTRANGE(""https://docs.google.com/spreadsheets/d/1bZVByh9r_TcDUVJKUPs-pmPVUS3tjRZJULNBLGlUjAE/edit#gid=320297363"",""DATA HC OLT!A2:c300""),2,0)"),504.0)</f>
        <v>504</v>
      </c>
      <c r="O757" s="272" t="str">
        <f t="shared" si="3"/>
        <v>#REF!</v>
      </c>
      <c r="P757" s="260" t="s">
        <v>10092</v>
      </c>
      <c r="Q757" s="257" t="s">
        <v>6535</v>
      </c>
      <c r="R757" s="260" t="s">
        <v>2343</v>
      </c>
      <c r="S757" s="316" t="s">
        <v>6740</v>
      </c>
      <c r="T757" s="419" t="s">
        <v>7032</v>
      </c>
      <c r="U757" s="260" t="s">
        <v>6236</v>
      </c>
      <c r="V757" s="276" t="str">
        <f t="shared" si="4"/>
        <v>#REF!</v>
      </c>
      <c r="W757" s="277"/>
      <c r="X757" s="260"/>
      <c r="Y757" s="260"/>
      <c r="Z757" s="260"/>
      <c r="AA757" s="260"/>
      <c r="AB757" s="276"/>
      <c r="AC757" s="260"/>
      <c r="AD757" s="278" t="str">
        <f t="shared" si="81"/>
        <v>#REF!</v>
      </c>
      <c r="AE757" s="278"/>
      <c r="AF757" s="278"/>
      <c r="AG757" s="278"/>
    </row>
    <row r="758" ht="15.0" customHeight="1">
      <c r="A758" s="257">
        <v>747.0</v>
      </c>
      <c r="B758" s="258" t="s">
        <v>10093</v>
      </c>
      <c r="C758" s="372" t="s">
        <v>10094</v>
      </c>
      <c r="D758" s="260" t="s">
        <v>6495</v>
      </c>
      <c r="E758" s="260" t="s">
        <v>6742</v>
      </c>
      <c r="F758" s="260" t="s">
        <v>6497</v>
      </c>
      <c r="G758" s="338" t="s">
        <v>10095</v>
      </c>
      <c r="H758" s="260" t="s">
        <v>6644</v>
      </c>
      <c r="I758" s="260" t="s">
        <v>6502</v>
      </c>
      <c r="J758" s="260">
        <v>16.0</v>
      </c>
      <c r="K758" s="260">
        <v>14.0</v>
      </c>
      <c r="L758" s="289">
        <f t="shared" si="1"/>
        <v>2</v>
      </c>
      <c r="M758" s="270">
        <v>512.0</v>
      </c>
      <c r="N758" s="270">
        <v>408.0</v>
      </c>
      <c r="O758" s="272" t="str">
        <f t="shared" si="3"/>
        <v>#REF!</v>
      </c>
      <c r="P758" s="260" t="s">
        <v>10096</v>
      </c>
      <c r="Q758" s="257" t="s">
        <v>6535</v>
      </c>
      <c r="R758" s="260" t="s">
        <v>2343</v>
      </c>
      <c r="S758" s="291" t="s">
        <v>6860</v>
      </c>
      <c r="T758" s="260" t="s">
        <v>8486</v>
      </c>
      <c r="U758" s="276"/>
      <c r="V758" s="276" t="str">
        <f t="shared" si="4"/>
        <v>#REF!</v>
      </c>
      <c r="W758" s="277"/>
      <c r="X758" s="276"/>
      <c r="Y758" s="276"/>
      <c r="Z758" s="276"/>
      <c r="AA758" s="276"/>
      <c r="AB758" s="276"/>
      <c r="AC758" s="276"/>
      <c r="AD758" s="278" t="str">
        <f t="shared" si="81"/>
        <v>#REF!</v>
      </c>
      <c r="AE758" s="278"/>
      <c r="AF758" s="278"/>
      <c r="AG758" s="278"/>
    </row>
    <row r="759" ht="15.0" customHeight="1">
      <c r="A759" s="257">
        <v>363.0</v>
      </c>
      <c r="B759" s="286" t="s">
        <v>10097</v>
      </c>
      <c r="C759" s="295" t="s">
        <v>10098</v>
      </c>
      <c r="D759" s="260" t="s">
        <v>6614</v>
      </c>
      <c r="E759" s="260" t="s">
        <v>6714</v>
      </c>
      <c r="F759" s="260" t="s">
        <v>6992</v>
      </c>
      <c r="G759" s="311" t="s">
        <v>10099</v>
      </c>
      <c r="H759" s="257" t="s">
        <v>1605</v>
      </c>
      <c r="I759" s="260" t="s">
        <v>6502</v>
      </c>
      <c r="J759" s="260">
        <v>16.0</v>
      </c>
      <c r="K759" s="260">
        <v>15.0</v>
      </c>
      <c r="L759" s="288">
        <f t="shared" si="1"/>
        <v>1</v>
      </c>
      <c r="M759" s="270">
        <v>512.0</v>
      </c>
      <c r="N759" s="287">
        <f>IFERROR(__xludf.DUMMYFUNCTION("vlookup(B759,IMPORTRANGE(""https://docs.google.com/spreadsheets/d/1bZVByh9r_TcDUVJKUPs-pmPVUS3tjRZJULNBLGlUjAE/edit#gid=320297363"",""DATA HC OLT!A2:c300""),2,0)"),512.0)</f>
        <v>512</v>
      </c>
      <c r="O759" s="272" t="str">
        <f t="shared" si="3"/>
        <v>#REF!</v>
      </c>
      <c r="P759" s="260" t="s">
        <v>10100</v>
      </c>
      <c r="Q759" s="257" t="s">
        <v>6535</v>
      </c>
      <c r="R759" s="260" t="s">
        <v>358</v>
      </c>
      <c r="S759" s="305" t="s">
        <v>9644</v>
      </c>
      <c r="T759" s="304" t="s">
        <v>6846</v>
      </c>
      <c r="U759" s="260" t="s">
        <v>6236</v>
      </c>
      <c r="V759" s="276" t="str">
        <f t="shared" si="4"/>
        <v>#REF!</v>
      </c>
      <c r="W759" s="277"/>
      <c r="X759" s="260"/>
      <c r="Y759" s="260"/>
      <c r="Z759" s="260"/>
      <c r="AA759" s="260"/>
      <c r="AB759" s="276"/>
      <c r="AC759" s="260"/>
      <c r="AD759" s="278" t="str">
        <f t="shared" si="81"/>
        <v>#REF!</v>
      </c>
      <c r="AE759" s="282"/>
      <c r="AF759" s="282"/>
      <c r="AG759" s="282"/>
    </row>
    <row r="760" ht="15.0" customHeight="1">
      <c r="A760" s="257">
        <v>506.0</v>
      </c>
      <c r="B760" s="286" t="s">
        <v>10101</v>
      </c>
      <c r="C760" s="259" t="s">
        <v>10102</v>
      </c>
      <c r="D760" s="260" t="s">
        <v>6614</v>
      </c>
      <c r="E760" s="260" t="s">
        <v>6714</v>
      </c>
      <c r="F760" s="260" t="s">
        <v>6992</v>
      </c>
      <c r="G760" s="311" t="s">
        <v>10103</v>
      </c>
      <c r="H760" s="260" t="s">
        <v>1605</v>
      </c>
      <c r="I760" s="260" t="s">
        <v>6502</v>
      </c>
      <c r="J760" s="260">
        <v>16.0</v>
      </c>
      <c r="K760" s="260">
        <v>14.0</v>
      </c>
      <c r="L760" s="289">
        <f t="shared" si="1"/>
        <v>2</v>
      </c>
      <c r="M760" s="270">
        <v>512.0</v>
      </c>
      <c r="N760" s="287">
        <f>IFERROR(__xludf.DUMMYFUNCTION("vlookup(B760,IMPORTRANGE(""https://docs.google.com/spreadsheets/d/1bZVByh9r_TcDUVJKUPs-pmPVUS3tjRZJULNBLGlUjAE/edit#gid=320297363"",""DATA HC OLT!A2:c300""),2,0)"),512.0)</f>
        <v>512</v>
      </c>
      <c r="O760" s="272" t="str">
        <f t="shared" si="3"/>
        <v>#REF!</v>
      </c>
      <c r="P760" s="429" t="s">
        <v>10104</v>
      </c>
      <c r="Q760" s="257" t="s">
        <v>6535</v>
      </c>
      <c r="R760" s="260" t="s">
        <v>358</v>
      </c>
      <c r="S760" s="430" t="s">
        <v>9649</v>
      </c>
      <c r="T760" s="431" t="s">
        <v>6580</v>
      </c>
      <c r="U760" s="260" t="s">
        <v>6236</v>
      </c>
      <c r="V760" s="276" t="str">
        <f t="shared" si="4"/>
        <v>#REF!</v>
      </c>
      <c r="W760" s="277"/>
      <c r="X760" s="260"/>
      <c r="Y760" s="260"/>
      <c r="Z760" s="260"/>
      <c r="AA760" s="260"/>
      <c r="AB760" s="276"/>
      <c r="AC760" s="260"/>
      <c r="AD760" s="278" t="str">
        <f t="shared" si="81"/>
        <v>#REF!</v>
      </c>
      <c r="AE760" s="282"/>
      <c r="AF760" s="282"/>
      <c r="AG760" s="282"/>
    </row>
    <row r="761" ht="15.0" customHeight="1">
      <c r="A761" s="257">
        <v>590.0</v>
      </c>
      <c r="B761" s="286" t="s">
        <v>10105</v>
      </c>
      <c r="C761" s="259" t="s">
        <v>10106</v>
      </c>
      <c r="D761" s="260" t="s">
        <v>6614</v>
      </c>
      <c r="E761" s="260" t="s">
        <v>7100</v>
      </c>
      <c r="F761" s="260" t="s">
        <v>7668</v>
      </c>
      <c r="G761" s="311" t="s">
        <v>10107</v>
      </c>
      <c r="H761" s="260" t="s">
        <v>1605</v>
      </c>
      <c r="I761" s="260" t="s">
        <v>6502</v>
      </c>
      <c r="J761" s="260">
        <v>16.0</v>
      </c>
      <c r="K761" s="260">
        <v>8.0</v>
      </c>
      <c r="L761" s="314">
        <f t="shared" si="1"/>
        <v>8</v>
      </c>
      <c r="M761" s="270">
        <v>512.0</v>
      </c>
      <c r="N761" s="287">
        <f>IFERROR(__xludf.DUMMYFUNCTION("vlookup(B761,IMPORTRANGE(""https://docs.google.com/spreadsheets/d/1bZVByh9r_TcDUVJKUPs-pmPVUS3tjRZJULNBLGlUjAE/edit#gid=320297363"",""DATA HC OLT!A2:c300""),2,0)"),512.0)</f>
        <v>512</v>
      </c>
      <c r="O761" s="272" t="str">
        <f t="shared" si="3"/>
        <v>#REF!</v>
      </c>
      <c r="P761" s="431" t="s">
        <v>10108</v>
      </c>
      <c r="Q761" s="257" t="s">
        <v>6535</v>
      </c>
      <c r="R761" s="260" t="s">
        <v>440</v>
      </c>
      <c r="S761" s="430" t="s">
        <v>7103</v>
      </c>
      <c r="T761" s="431" t="s">
        <v>7062</v>
      </c>
      <c r="U761" s="260" t="s">
        <v>6236</v>
      </c>
      <c r="V761" s="276" t="str">
        <f t="shared" si="4"/>
        <v>#REF!</v>
      </c>
      <c r="W761" s="277"/>
      <c r="X761" s="260"/>
      <c r="Y761" s="260"/>
      <c r="Z761" s="260"/>
      <c r="AA761" s="260"/>
      <c r="AB761" s="276"/>
      <c r="AC761" s="260"/>
      <c r="AD761" s="278" t="str">
        <f t="shared" si="81"/>
        <v>#REF!</v>
      </c>
      <c r="AE761" s="282"/>
      <c r="AF761" s="282"/>
      <c r="AG761" s="282"/>
    </row>
    <row r="762" ht="15.0" customHeight="1">
      <c r="A762" s="257">
        <v>739.0</v>
      </c>
      <c r="B762" s="286" t="s">
        <v>10109</v>
      </c>
      <c r="C762" s="259" t="s">
        <v>10110</v>
      </c>
      <c r="D762" s="260" t="s">
        <v>6614</v>
      </c>
      <c r="E762" s="260" t="s">
        <v>7100</v>
      </c>
      <c r="F762" s="260" t="s">
        <v>7668</v>
      </c>
      <c r="G762" s="260" t="s">
        <v>10111</v>
      </c>
      <c r="H762" s="260" t="s">
        <v>1605</v>
      </c>
      <c r="I762" s="260" t="s">
        <v>6502</v>
      </c>
      <c r="J762" s="260">
        <v>16.0</v>
      </c>
      <c r="K762" s="260">
        <v>11.0</v>
      </c>
      <c r="L762" s="350">
        <f t="shared" si="1"/>
        <v>5</v>
      </c>
      <c r="M762" s="270">
        <v>512.0</v>
      </c>
      <c r="N762" s="287">
        <f>IFERROR(__xludf.DUMMYFUNCTION("vlookup(B762,IMPORTRANGE(""https://docs.google.com/spreadsheets/d/1bZVByh9r_TcDUVJKUPs-pmPVUS3tjRZJULNBLGlUjAE/edit#gid=320297363"",""DATA HC OLT!A2:c300""),2,0)"),512.0)</f>
        <v>512</v>
      </c>
      <c r="O762" s="272" t="str">
        <f t="shared" si="3"/>
        <v>#REF!</v>
      </c>
      <c r="P762" s="260" t="s">
        <v>10112</v>
      </c>
      <c r="Q762" s="257" t="s">
        <v>6535</v>
      </c>
      <c r="R762" s="260" t="s">
        <v>440</v>
      </c>
      <c r="S762" s="275" t="s">
        <v>10113</v>
      </c>
      <c r="T762" s="260" t="s">
        <v>6885</v>
      </c>
      <c r="U762" s="260" t="s">
        <v>6236</v>
      </c>
      <c r="V762" s="276" t="str">
        <f t="shared" si="4"/>
        <v>#REF!</v>
      </c>
      <c r="W762" s="277"/>
      <c r="X762" s="260"/>
      <c r="Y762" s="260"/>
      <c r="Z762" s="260"/>
      <c r="AA762" s="260"/>
      <c r="AB762" s="276"/>
      <c r="AC762" s="260"/>
      <c r="AD762" s="278" t="str">
        <f t="shared" si="81"/>
        <v>#REF!</v>
      </c>
      <c r="AE762" s="278"/>
      <c r="AF762" s="278"/>
      <c r="AG762" s="278"/>
    </row>
    <row r="763" ht="15.0" customHeight="1">
      <c r="A763" s="257">
        <v>762.0</v>
      </c>
      <c r="B763" s="286" t="s">
        <v>10114</v>
      </c>
      <c r="C763" s="259" t="s">
        <v>10115</v>
      </c>
      <c r="D763" s="260" t="s">
        <v>6614</v>
      </c>
      <c r="E763" s="260" t="s">
        <v>6714</v>
      </c>
      <c r="F763" s="260" t="s">
        <v>7668</v>
      </c>
      <c r="G763" s="311" t="s">
        <v>10116</v>
      </c>
      <c r="H763" s="260" t="s">
        <v>1605</v>
      </c>
      <c r="I763" s="260" t="s">
        <v>6502</v>
      </c>
      <c r="J763" s="260">
        <v>16.0</v>
      </c>
      <c r="K763" s="260">
        <v>10.0</v>
      </c>
      <c r="L763" s="332">
        <f t="shared" si="1"/>
        <v>6</v>
      </c>
      <c r="M763" s="270">
        <v>512.0</v>
      </c>
      <c r="N763" s="287">
        <f>IFERROR(__xludf.DUMMYFUNCTION("vlookup(B763,IMPORTRANGE(""https://docs.google.com/spreadsheets/d/1bZVByh9r_TcDUVJKUPs-pmPVUS3tjRZJULNBLGlUjAE/edit#gid=320297363"",""DATA HC OLT!A2:c300""),2,0)"),512.0)</f>
        <v>512</v>
      </c>
      <c r="O763" s="272" t="str">
        <f t="shared" si="3"/>
        <v>#REF!</v>
      </c>
      <c r="P763" s="419" t="s">
        <v>10117</v>
      </c>
      <c r="Q763" s="257" t="s">
        <v>6535</v>
      </c>
      <c r="R763" s="260" t="s">
        <v>440</v>
      </c>
      <c r="S763" s="420" t="s">
        <v>7066</v>
      </c>
      <c r="T763" s="419" t="s">
        <v>6675</v>
      </c>
      <c r="U763" s="260" t="s">
        <v>6236</v>
      </c>
      <c r="V763" s="432" t="str">
        <f t="shared" si="4"/>
        <v>#REF!</v>
      </c>
      <c r="W763" s="277"/>
      <c r="X763" s="260"/>
      <c r="Y763" s="260"/>
      <c r="Z763" s="260"/>
      <c r="AA763" s="260"/>
      <c r="AB763" s="276"/>
      <c r="AC763" s="260"/>
      <c r="AD763" s="278" t="str">
        <f t="shared" si="81"/>
        <v>#REF!</v>
      </c>
      <c r="AE763" s="278"/>
      <c r="AF763" s="278"/>
      <c r="AG763" s="278"/>
    </row>
    <row r="764" ht="15.0" customHeight="1">
      <c r="C764" s="433"/>
      <c r="S764" s="433"/>
      <c r="V764" s="278"/>
      <c r="AB764" s="276"/>
      <c r="AD764" s="278"/>
    </row>
    <row r="765" ht="15.0" customHeight="1">
      <c r="C765" s="433"/>
      <c r="S765" s="433"/>
      <c r="V765" s="278"/>
      <c r="AB765" s="276"/>
      <c r="AD765" s="278"/>
    </row>
    <row r="766" ht="15.0" customHeight="1">
      <c r="C766" s="433"/>
      <c r="S766" s="433"/>
      <c r="V766" s="278"/>
      <c r="AB766" s="276"/>
      <c r="AD766" s="278"/>
    </row>
    <row r="767" ht="15.0" customHeight="1">
      <c r="C767" s="433"/>
      <c r="S767" s="433"/>
      <c r="V767" s="278"/>
      <c r="AB767" s="276"/>
      <c r="AD767" s="278"/>
    </row>
    <row r="768" ht="15.0" customHeight="1">
      <c r="C768" s="433"/>
      <c r="S768" s="433"/>
      <c r="V768" s="278"/>
      <c r="AB768" s="276"/>
      <c r="AD768" s="278"/>
    </row>
    <row r="769" ht="15.0" customHeight="1">
      <c r="C769" s="433"/>
      <c r="S769" s="433"/>
      <c r="V769" s="278"/>
      <c r="AB769" s="276"/>
      <c r="AD769" s="278"/>
    </row>
    <row r="770" ht="15.0" customHeight="1">
      <c r="C770" s="433"/>
      <c r="S770" s="433"/>
      <c r="V770" s="278"/>
      <c r="AB770" s="276"/>
      <c r="AD770" s="278"/>
    </row>
    <row r="771" ht="15.0" customHeight="1">
      <c r="C771" s="433"/>
      <c r="S771" s="433"/>
      <c r="V771" s="278"/>
      <c r="AB771" s="276"/>
      <c r="AD771" s="278"/>
    </row>
    <row r="772" ht="15.0" customHeight="1">
      <c r="C772" s="433"/>
      <c r="S772" s="433"/>
      <c r="V772" s="278"/>
      <c r="AB772" s="276"/>
      <c r="AD772" s="278"/>
    </row>
    <row r="773" ht="15.0" customHeight="1">
      <c r="C773" s="433"/>
      <c r="S773" s="433"/>
      <c r="V773" s="278"/>
      <c r="AB773" s="276"/>
      <c r="AD773" s="278"/>
    </row>
    <row r="774" ht="15.0" customHeight="1">
      <c r="C774" s="433"/>
      <c r="S774" s="433"/>
      <c r="V774" s="278"/>
      <c r="AB774" s="276"/>
      <c r="AD774" s="278"/>
    </row>
    <row r="775" ht="15.0" customHeight="1">
      <c r="C775" s="433"/>
      <c r="S775" s="433"/>
      <c r="V775" s="278"/>
      <c r="AB775" s="276"/>
      <c r="AD775" s="278"/>
    </row>
    <row r="776" ht="15.0" customHeight="1">
      <c r="C776" s="433"/>
      <c r="S776" s="433"/>
      <c r="V776" s="278"/>
      <c r="AB776" s="276"/>
      <c r="AD776" s="278"/>
    </row>
    <row r="777" ht="15.0" customHeight="1">
      <c r="C777" s="433"/>
      <c r="S777" s="433"/>
      <c r="V777" s="278"/>
      <c r="AB777" s="276"/>
      <c r="AD777" s="278"/>
    </row>
    <row r="778" ht="15.0" customHeight="1">
      <c r="C778" s="433"/>
      <c r="S778" s="433"/>
      <c r="V778" s="278"/>
      <c r="AB778" s="276"/>
      <c r="AD778" s="278"/>
    </row>
    <row r="779" ht="15.0" customHeight="1">
      <c r="C779" s="433"/>
      <c r="S779" s="433"/>
      <c r="V779" s="278"/>
      <c r="AB779" s="276"/>
      <c r="AD779" s="278"/>
    </row>
    <row r="780" ht="15.0" customHeight="1">
      <c r="C780" s="433"/>
      <c r="S780" s="433"/>
      <c r="V780" s="278"/>
      <c r="AB780" s="276"/>
      <c r="AD780" s="278"/>
    </row>
    <row r="781" ht="15.0" customHeight="1">
      <c r="C781" s="433"/>
      <c r="S781" s="433"/>
      <c r="V781" s="278"/>
      <c r="AB781" s="276"/>
      <c r="AD781" s="278"/>
    </row>
    <row r="782" ht="15.0" customHeight="1">
      <c r="C782" s="433"/>
      <c r="S782" s="433"/>
      <c r="V782" s="278"/>
      <c r="AB782" s="276"/>
      <c r="AD782" s="278"/>
    </row>
    <row r="783" ht="15.0" customHeight="1">
      <c r="C783" s="433"/>
      <c r="S783" s="433"/>
      <c r="V783" s="278"/>
      <c r="AB783" s="276"/>
      <c r="AD783" s="278"/>
    </row>
    <row r="784" ht="15.0" customHeight="1">
      <c r="C784" s="433"/>
      <c r="S784" s="433"/>
      <c r="V784" s="278"/>
      <c r="AB784" s="276"/>
      <c r="AD784" s="278"/>
    </row>
    <row r="785" ht="15.0" customHeight="1">
      <c r="C785" s="433"/>
      <c r="S785" s="433"/>
      <c r="V785" s="278"/>
      <c r="AB785" s="276"/>
      <c r="AD785" s="278"/>
    </row>
    <row r="786" ht="15.0" customHeight="1">
      <c r="C786" s="433"/>
      <c r="S786" s="433"/>
      <c r="V786" s="278"/>
      <c r="AB786" s="276"/>
      <c r="AD786" s="278"/>
    </row>
    <row r="787" ht="15.0" customHeight="1">
      <c r="C787" s="433"/>
      <c r="S787" s="433"/>
      <c r="V787" s="278"/>
      <c r="AB787" s="276"/>
      <c r="AD787" s="278"/>
    </row>
    <row r="788" ht="15.0" customHeight="1">
      <c r="C788" s="433"/>
      <c r="S788" s="433"/>
      <c r="V788" s="278"/>
      <c r="AB788" s="276"/>
      <c r="AD788" s="278"/>
    </row>
    <row r="789" ht="15.0" customHeight="1">
      <c r="C789" s="433"/>
      <c r="S789" s="433"/>
      <c r="V789" s="278"/>
      <c r="AB789" s="276"/>
      <c r="AD789" s="278"/>
    </row>
    <row r="790" ht="15.0" customHeight="1">
      <c r="C790" s="433"/>
      <c r="S790" s="433"/>
      <c r="V790" s="278"/>
      <c r="AB790" s="276"/>
      <c r="AD790" s="278"/>
    </row>
    <row r="791" ht="15.0" customHeight="1">
      <c r="C791" s="433"/>
      <c r="S791" s="433"/>
      <c r="V791" s="278"/>
      <c r="AB791" s="276"/>
      <c r="AD791" s="278"/>
    </row>
    <row r="792" ht="15.0" customHeight="1">
      <c r="C792" s="433"/>
      <c r="S792" s="433"/>
      <c r="V792" s="278"/>
      <c r="AB792" s="276"/>
      <c r="AD792" s="278"/>
    </row>
    <row r="793" ht="15.0" customHeight="1">
      <c r="C793" s="433"/>
      <c r="S793" s="433"/>
      <c r="V793" s="278"/>
      <c r="AB793" s="276"/>
      <c r="AD793" s="278"/>
    </row>
    <row r="794" ht="15.0" customHeight="1">
      <c r="C794" s="433"/>
      <c r="S794" s="433"/>
      <c r="V794" s="278"/>
      <c r="AB794" s="276"/>
      <c r="AD794" s="278"/>
    </row>
    <row r="795" ht="15.0" customHeight="1">
      <c r="C795" s="433"/>
      <c r="S795" s="433"/>
      <c r="V795" s="278"/>
      <c r="AB795" s="276"/>
      <c r="AD795" s="278"/>
    </row>
    <row r="796" ht="15.0" customHeight="1">
      <c r="C796" s="433"/>
      <c r="S796" s="433"/>
      <c r="V796" s="278"/>
      <c r="AB796" s="276"/>
      <c r="AD796" s="278"/>
    </row>
    <row r="797" ht="15.0" customHeight="1">
      <c r="C797" s="433"/>
      <c r="S797" s="433"/>
      <c r="V797" s="278"/>
      <c r="AB797" s="276"/>
      <c r="AD797" s="278"/>
    </row>
    <row r="798" ht="15.0" customHeight="1">
      <c r="C798" s="433"/>
      <c r="S798" s="433"/>
      <c r="V798" s="278"/>
      <c r="AB798" s="276"/>
      <c r="AD798" s="278"/>
    </row>
    <row r="799" ht="15.0" customHeight="1">
      <c r="C799" s="433"/>
      <c r="S799" s="433"/>
      <c r="V799" s="278"/>
      <c r="AB799" s="276"/>
      <c r="AD799" s="278"/>
    </row>
    <row r="800" ht="15.0" customHeight="1">
      <c r="C800" s="433"/>
      <c r="S800" s="433"/>
      <c r="V800" s="278"/>
      <c r="AB800" s="276"/>
      <c r="AD800" s="278"/>
    </row>
    <row r="801" ht="15.0" customHeight="1">
      <c r="C801" s="433"/>
      <c r="S801" s="433"/>
      <c r="V801" s="278"/>
      <c r="AB801" s="276"/>
      <c r="AD801" s="278"/>
    </row>
    <row r="802" ht="15.0" customHeight="1">
      <c r="C802" s="433"/>
      <c r="S802" s="433"/>
      <c r="V802" s="278"/>
      <c r="AB802" s="276"/>
      <c r="AD802" s="278"/>
    </row>
    <row r="803" ht="15.0" customHeight="1">
      <c r="C803" s="433"/>
      <c r="S803" s="433"/>
      <c r="AB803" s="276"/>
      <c r="AD803" s="278"/>
    </row>
    <row r="804" ht="15.0" customHeight="1">
      <c r="C804" s="433"/>
      <c r="S804" s="433"/>
      <c r="AB804" s="276"/>
      <c r="AD804" s="278"/>
    </row>
    <row r="805" ht="15.0" customHeight="1">
      <c r="C805" s="433"/>
      <c r="S805" s="433"/>
      <c r="AB805" s="276"/>
      <c r="AD805" s="278"/>
    </row>
    <row r="806" ht="15.0" customHeight="1">
      <c r="C806" s="433"/>
      <c r="S806" s="433"/>
      <c r="AB806" s="276"/>
      <c r="AD806" s="278"/>
    </row>
    <row r="807" ht="15.0" customHeight="1">
      <c r="C807" s="433"/>
      <c r="S807" s="433"/>
      <c r="AB807" s="276"/>
      <c r="AD807" s="278"/>
    </row>
    <row r="808" ht="15.0" customHeight="1">
      <c r="C808" s="433"/>
      <c r="S808" s="433"/>
      <c r="AB808" s="276"/>
      <c r="AD808" s="278"/>
    </row>
    <row r="809" ht="15.0" customHeight="1">
      <c r="C809" s="433"/>
      <c r="S809" s="433"/>
      <c r="AB809" s="276"/>
      <c r="AD809" s="278"/>
    </row>
    <row r="810" ht="15.0" customHeight="1">
      <c r="C810" s="433"/>
      <c r="S810" s="433"/>
      <c r="AB810" s="276"/>
      <c r="AD810" s="278"/>
    </row>
    <row r="811" ht="15.0" customHeight="1">
      <c r="C811" s="433"/>
      <c r="S811" s="433"/>
      <c r="AB811" s="276"/>
      <c r="AD811" s="278"/>
    </row>
    <row r="812" ht="15.0" customHeight="1">
      <c r="C812" s="433"/>
      <c r="S812" s="433"/>
      <c r="AB812" s="276"/>
      <c r="AD812" s="278"/>
    </row>
    <row r="813" ht="15.0" customHeight="1">
      <c r="C813" s="433"/>
      <c r="S813" s="433"/>
      <c r="AB813" s="276"/>
      <c r="AD813" s="278"/>
    </row>
    <row r="814" ht="15.0" customHeight="1">
      <c r="C814" s="433"/>
      <c r="S814" s="433"/>
      <c r="AB814" s="276"/>
      <c r="AD814" s="278"/>
    </row>
    <row r="815" ht="15.0" customHeight="1">
      <c r="C815" s="433"/>
      <c r="S815" s="433"/>
      <c r="AB815" s="276"/>
      <c r="AD815" s="278"/>
    </row>
    <row r="816" ht="15.0" customHeight="1">
      <c r="C816" s="433"/>
      <c r="S816" s="433"/>
      <c r="AB816" s="276"/>
      <c r="AD816" s="278"/>
    </row>
    <row r="817" ht="15.0" customHeight="1">
      <c r="C817" s="433"/>
      <c r="S817" s="433"/>
      <c r="AB817" s="276"/>
      <c r="AD817" s="278"/>
    </row>
    <row r="818" ht="15.0" customHeight="1">
      <c r="C818" s="433"/>
      <c r="S818" s="433"/>
      <c r="AB818" s="276"/>
      <c r="AD818" s="278"/>
    </row>
    <row r="819" ht="15.0" customHeight="1">
      <c r="C819" s="433"/>
      <c r="S819" s="433"/>
      <c r="AB819" s="276"/>
      <c r="AD819" s="278"/>
    </row>
    <row r="820" ht="15.0" customHeight="1">
      <c r="C820" s="433"/>
      <c r="S820" s="433"/>
      <c r="AB820" s="276"/>
      <c r="AD820" s="278"/>
    </row>
    <row r="821" ht="15.0" customHeight="1">
      <c r="C821" s="433"/>
      <c r="S821" s="433"/>
      <c r="AB821" s="276"/>
      <c r="AD821" s="278"/>
    </row>
    <row r="822" ht="15.0" customHeight="1">
      <c r="C822" s="433"/>
      <c r="S822" s="433"/>
      <c r="AB822" s="276"/>
      <c r="AD822" s="278"/>
    </row>
    <row r="823" ht="15.0" customHeight="1">
      <c r="C823" s="433"/>
      <c r="S823" s="433"/>
      <c r="AB823" s="276"/>
      <c r="AD823" s="278"/>
    </row>
    <row r="824" ht="15.0" customHeight="1">
      <c r="C824" s="433"/>
      <c r="S824" s="433"/>
      <c r="AB824" s="276"/>
      <c r="AD824" s="278"/>
    </row>
    <row r="825" ht="15.0" customHeight="1">
      <c r="C825" s="433"/>
      <c r="S825" s="433"/>
      <c r="AB825" s="276"/>
      <c r="AD825" s="278"/>
    </row>
    <row r="826" ht="15.0" customHeight="1">
      <c r="C826" s="433"/>
      <c r="S826" s="433"/>
      <c r="AB826" s="276"/>
      <c r="AD826" s="278"/>
    </row>
    <row r="827" ht="15.0" customHeight="1">
      <c r="C827" s="433"/>
      <c r="S827" s="433"/>
      <c r="AB827" s="276"/>
      <c r="AD827" s="278"/>
    </row>
    <row r="828" ht="15.0" customHeight="1">
      <c r="C828" s="433"/>
      <c r="S828" s="433"/>
      <c r="AB828" s="276"/>
      <c r="AD828" s="278"/>
    </row>
    <row r="829" ht="15.0" customHeight="1">
      <c r="C829" s="433"/>
      <c r="S829" s="433"/>
      <c r="AB829" s="276"/>
      <c r="AD829" s="278"/>
    </row>
    <row r="830" ht="15.0" customHeight="1">
      <c r="C830" s="433"/>
      <c r="S830" s="433"/>
      <c r="AB830" s="276"/>
      <c r="AD830" s="278"/>
    </row>
    <row r="831" ht="15.0" customHeight="1">
      <c r="C831" s="433"/>
      <c r="S831" s="433"/>
      <c r="AB831" s="276"/>
      <c r="AD831" s="278"/>
    </row>
    <row r="832" ht="15.0" customHeight="1">
      <c r="C832" s="433"/>
      <c r="S832" s="433"/>
      <c r="AB832" s="276"/>
      <c r="AD832" s="278"/>
    </row>
    <row r="833" ht="15.0" customHeight="1">
      <c r="C833" s="433"/>
      <c r="S833" s="433"/>
      <c r="AB833" s="276"/>
      <c r="AD833" s="278"/>
    </row>
    <row r="834" ht="15.0" customHeight="1">
      <c r="C834" s="433"/>
      <c r="S834" s="433"/>
      <c r="AB834" s="276"/>
      <c r="AD834" s="278"/>
    </row>
    <row r="835" ht="15.0" customHeight="1">
      <c r="C835" s="433"/>
      <c r="S835" s="433"/>
      <c r="AB835" s="276"/>
      <c r="AD835" s="278"/>
    </row>
    <row r="836" ht="15.0" customHeight="1">
      <c r="C836" s="433"/>
      <c r="S836" s="433"/>
      <c r="AB836" s="276"/>
      <c r="AD836" s="278"/>
    </row>
    <row r="837" ht="15.0" customHeight="1">
      <c r="C837" s="433"/>
      <c r="S837" s="433"/>
      <c r="AB837" s="276"/>
      <c r="AD837" s="278"/>
    </row>
    <row r="838" ht="15.0" customHeight="1">
      <c r="C838" s="433"/>
      <c r="S838" s="433"/>
      <c r="AB838" s="276"/>
      <c r="AD838" s="278"/>
    </row>
    <row r="839" ht="15.0" customHeight="1">
      <c r="C839" s="433"/>
      <c r="S839" s="433"/>
      <c r="AB839" s="276"/>
      <c r="AD839" s="278"/>
    </row>
    <row r="840" ht="15.0" customHeight="1">
      <c r="C840" s="433"/>
      <c r="S840" s="433"/>
      <c r="AB840" s="276"/>
      <c r="AD840" s="278"/>
    </row>
    <row r="841" ht="15.0" customHeight="1">
      <c r="C841" s="433"/>
      <c r="S841" s="433"/>
      <c r="AB841" s="276"/>
      <c r="AD841" s="278"/>
    </row>
    <row r="842" ht="15.0" customHeight="1">
      <c r="C842" s="433"/>
      <c r="S842" s="433"/>
      <c r="AB842" s="276"/>
      <c r="AD842" s="278"/>
    </row>
    <row r="843" ht="15.0" customHeight="1">
      <c r="C843" s="433"/>
      <c r="S843" s="433"/>
      <c r="AB843" s="276"/>
      <c r="AD843" s="278"/>
    </row>
    <row r="844" ht="15.0" customHeight="1">
      <c r="C844" s="433"/>
      <c r="S844" s="433"/>
      <c r="AB844" s="276"/>
      <c r="AD844" s="278"/>
    </row>
    <row r="845" ht="15.0" customHeight="1">
      <c r="C845" s="433"/>
      <c r="S845" s="433"/>
      <c r="AB845" s="276"/>
      <c r="AD845" s="278"/>
    </row>
    <row r="846" ht="15.0" customHeight="1">
      <c r="C846" s="433"/>
      <c r="S846" s="433"/>
      <c r="AB846" s="276"/>
      <c r="AD846" s="278"/>
    </row>
    <row r="847" ht="15.0" customHeight="1">
      <c r="C847" s="433"/>
      <c r="S847" s="433"/>
      <c r="AB847" s="276"/>
      <c r="AD847" s="278"/>
    </row>
    <row r="848" ht="15.0" customHeight="1">
      <c r="C848" s="433"/>
      <c r="S848" s="433"/>
      <c r="AB848" s="276"/>
      <c r="AD848" s="278"/>
    </row>
    <row r="849" ht="15.0" customHeight="1">
      <c r="C849" s="433"/>
      <c r="S849" s="433"/>
      <c r="AB849" s="276"/>
      <c r="AD849" s="278"/>
    </row>
    <row r="850" ht="15.0" customHeight="1">
      <c r="C850" s="433"/>
      <c r="S850" s="433"/>
      <c r="AB850" s="276"/>
      <c r="AD850" s="278"/>
    </row>
    <row r="851" ht="15.0" customHeight="1">
      <c r="C851" s="433"/>
      <c r="S851" s="433"/>
      <c r="AB851" s="276"/>
      <c r="AD851" s="278"/>
    </row>
    <row r="852" ht="15.0" customHeight="1">
      <c r="C852" s="433"/>
      <c r="S852" s="433"/>
      <c r="AB852" s="276"/>
      <c r="AD852" s="278"/>
    </row>
    <row r="853" ht="15.0" customHeight="1">
      <c r="C853" s="433"/>
      <c r="S853" s="433"/>
      <c r="AB853" s="276"/>
      <c r="AD853" s="278"/>
    </row>
    <row r="854" ht="15.0" customHeight="1">
      <c r="C854" s="433"/>
      <c r="S854" s="433"/>
      <c r="AB854" s="276"/>
      <c r="AD854" s="278"/>
    </row>
    <row r="855" ht="15.0" customHeight="1">
      <c r="C855" s="433"/>
      <c r="S855" s="433"/>
      <c r="AB855" s="276"/>
      <c r="AD855" s="278"/>
    </row>
    <row r="856" ht="15.0" customHeight="1">
      <c r="C856" s="433"/>
      <c r="S856" s="433"/>
      <c r="AB856" s="276"/>
      <c r="AD856" s="278"/>
    </row>
    <row r="857" ht="15.0" customHeight="1">
      <c r="C857" s="433"/>
      <c r="S857" s="433"/>
      <c r="AB857" s="276"/>
      <c r="AD857" s="278"/>
    </row>
    <row r="858" ht="15.0" customHeight="1">
      <c r="C858" s="433"/>
      <c r="S858" s="433"/>
      <c r="AB858" s="276"/>
      <c r="AD858" s="278"/>
    </row>
    <row r="859" ht="15.0" customHeight="1">
      <c r="C859" s="433"/>
      <c r="S859" s="433"/>
      <c r="AB859" s="276"/>
      <c r="AD859" s="278"/>
    </row>
    <row r="860" ht="15.0" customHeight="1">
      <c r="C860" s="433"/>
      <c r="S860" s="433"/>
      <c r="AB860" s="276"/>
      <c r="AD860" s="278"/>
    </row>
    <row r="861" ht="15.0" customHeight="1">
      <c r="C861" s="433"/>
      <c r="S861" s="433"/>
      <c r="AB861" s="276"/>
      <c r="AD861" s="278"/>
    </row>
    <row r="862" ht="15.0" customHeight="1">
      <c r="C862" s="433"/>
      <c r="S862" s="433"/>
      <c r="AB862" s="276"/>
      <c r="AD862" s="278"/>
    </row>
    <row r="863" ht="15.0" customHeight="1">
      <c r="C863" s="433"/>
      <c r="S863" s="433"/>
      <c r="AB863" s="276"/>
      <c r="AD863" s="278"/>
    </row>
    <row r="864" ht="15.0" customHeight="1">
      <c r="C864" s="433"/>
      <c r="S864" s="433"/>
      <c r="AB864" s="276"/>
      <c r="AD864" s="278"/>
    </row>
    <row r="865" ht="15.0" customHeight="1">
      <c r="C865" s="433"/>
      <c r="S865" s="433"/>
      <c r="AB865" s="276"/>
      <c r="AD865" s="278"/>
    </row>
    <row r="866" ht="15.0" customHeight="1">
      <c r="C866" s="433"/>
      <c r="S866" s="433"/>
      <c r="AB866" s="276"/>
      <c r="AD866" s="278"/>
    </row>
    <row r="867" ht="15.0" customHeight="1">
      <c r="C867" s="433"/>
      <c r="S867" s="433"/>
      <c r="AB867" s="276"/>
      <c r="AD867" s="278"/>
    </row>
    <row r="868" ht="15.0" customHeight="1">
      <c r="C868" s="433"/>
      <c r="S868" s="433"/>
      <c r="AB868" s="276"/>
      <c r="AD868" s="278"/>
    </row>
    <row r="869" ht="15.0" customHeight="1">
      <c r="C869" s="433"/>
      <c r="S869" s="433"/>
      <c r="AB869" s="276"/>
      <c r="AD869" s="278"/>
    </row>
    <row r="870" ht="15.0" customHeight="1">
      <c r="C870" s="433"/>
      <c r="S870" s="433"/>
      <c r="AB870" s="276"/>
      <c r="AD870" s="278"/>
    </row>
    <row r="871" ht="15.0" customHeight="1">
      <c r="C871" s="433"/>
      <c r="S871" s="433"/>
      <c r="AB871" s="276"/>
      <c r="AD871" s="278"/>
    </row>
    <row r="872" ht="15.0" customHeight="1">
      <c r="C872" s="433"/>
      <c r="S872" s="433"/>
      <c r="AB872" s="276"/>
      <c r="AD872" s="278"/>
    </row>
    <row r="873" ht="15.0" customHeight="1">
      <c r="C873" s="433"/>
      <c r="S873" s="433"/>
      <c r="AB873" s="276"/>
      <c r="AD873" s="278"/>
    </row>
    <row r="874" ht="15.0" customHeight="1">
      <c r="C874" s="433"/>
      <c r="S874" s="433"/>
      <c r="AB874" s="276"/>
      <c r="AD874" s="278"/>
    </row>
    <row r="875" ht="15.0" customHeight="1">
      <c r="C875" s="433"/>
      <c r="S875" s="433"/>
      <c r="AB875" s="276"/>
      <c r="AD875" s="278"/>
    </row>
    <row r="876" ht="15.0" customHeight="1">
      <c r="C876" s="433"/>
      <c r="S876" s="433"/>
      <c r="AB876" s="276"/>
      <c r="AD876" s="278"/>
    </row>
    <row r="877" ht="15.0" customHeight="1">
      <c r="C877" s="433"/>
      <c r="S877" s="433"/>
      <c r="AB877" s="276"/>
      <c r="AD877" s="278"/>
    </row>
    <row r="878" ht="15.0" customHeight="1">
      <c r="C878" s="433"/>
      <c r="S878" s="433"/>
      <c r="AB878" s="276"/>
      <c r="AD878" s="278"/>
    </row>
    <row r="879" ht="15.0" customHeight="1">
      <c r="C879" s="433"/>
      <c r="S879" s="433"/>
      <c r="AB879" s="276"/>
      <c r="AD879" s="278"/>
    </row>
    <row r="880" ht="15.0" customHeight="1">
      <c r="C880" s="433"/>
      <c r="S880" s="433"/>
      <c r="AB880" s="276"/>
      <c r="AD880" s="278"/>
    </row>
    <row r="881" ht="15.0" customHeight="1">
      <c r="C881" s="433"/>
      <c r="S881" s="433"/>
      <c r="AB881" s="276"/>
      <c r="AD881" s="278"/>
    </row>
    <row r="882" ht="15.0" customHeight="1">
      <c r="C882" s="433"/>
      <c r="S882" s="433"/>
      <c r="AB882" s="276"/>
      <c r="AD882" s="278"/>
    </row>
    <row r="883" ht="15.0" customHeight="1">
      <c r="C883" s="433"/>
      <c r="S883" s="433"/>
      <c r="AB883" s="276"/>
      <c r="AD883" s="278"/>
    </row>
    <row r="884" ht="15.0" customHeight="1">
      <c r="C884" s="433"/>
      <c r="S884" s="433"/>
      <c r="AB884" s="276"/>
      <c r="AD884" s="278"/>
    </row>
    <row r="885" ht="15.0" customHeight="1">
      <c r="C885" s="433"/>
      <c r="S885" s="433"/>
      <c r="AB885" s="276"/>
      <c r="AD885" s="278"/>
    </row>
    <row r="886" ht="15.0" customHeight="1">
      <c r="C886" s="433"/>
      <c r="S886" s="433"/>
      <c r="AB886" s="276"/>
      <c r="AD886" s="278"/>
    </row>
    <row r="887" ht="15.0" customHeight="1">
      <c r="C887" s="433"/>
      <c r="S887" s="433"/>
      <c r="AB887" s="276"/>
      <c r="AD887" s="278"/>
    </row>
    <row r="888" ht="15.0" customHeight="1">
      <c r="C888" s="433"/>
      <c r="S888" s="433"/>
      <c r="AB888" s="276"/>
      <c r="AD888" s="278"/>
    </row>
    <row r="889" ht="15.0" customHeight="1">
      <c r="C889" s="433"/>
      <c r="S889" s="433"/>
      <c r="AB889" s="276"/>
      <c r="AD889" s="278"/>
    </row>
    <row r="890" ht="15.0" customHeight="1">
      <c r="C890" s="433"/>
      <c r="S890" s="433"/>
      <c r="AB890" s="276"/>
      <c r="AD890" s="278"/>
    </row>
    <row r="891" ht="15.0" customHeight="1">
      <c r="C891" s="433"/>
      <c r="S891" s="433"/>
      <c r="AB891" s="276"/>
      <c r="AD891" s="278"/>
    </row>
    <row r="892" ht="15.0" customHeight="1">
      <c r="C892" s="433"/>
      <c r="S892" s="433"/>
      <c r="AB892" s="276"/>
      <c r="AD892" s="278"/>
    </row>
    <row r="893" ht="15.0" customHeight="1">
      <c r="C893" s="433"/>
      <c r="S893" s="433"/>
      <c r="AB893" s="276"/>
      <c r="AD893" s="278"/>
    </row>
    <row r="894" ht="15.0" customHeight="1">
      <c r="C894" s="433"/>
      <c r="S894" s="433"/>
      <c r="AB894" s="276"/>
      <c r="AD894" s="278"/>
    </row>
    <row r="895" ht="15.0" customHeight="1">
      <c r="C895" s="433"/>
      <c r="S895" s="433"/>
      <c r="AB895" s="276"/>
      <c r="AD895" s="278"/>
    </row>
    <row r="896" ht="15.0" customHeight="1">
      <c r="C896" s="433"/>
      <c r="S896" s="433"/>
      <c r="AB896" s="276"/>
      <c r="AD896" s="278"/>
    </row>
    <row r="897" ht="15.0" customHeight="1">
      <c r="C897" s="433"/>
      <c r="S897" s="433"/>
      <c r="AB897" s="276"/>
      <c r="AD897" s="278"/>
    </row>
    <row r="898" ht="15.0" customHeight="1">
      <c r="C898" s="433"/>
      <c r="S898" s="433"/>
      <c r="AB898" s="276"/>
      <c r="AD898" s="278"/>
    </row>
    <row r="899" ht="15.0" customHeight="1">
      <c r="C899" s="433"/>
      <c r="S899" s="433"/>
      <c r="AB899" s="276"/>
      <c r="AD899" s="278"/>
    </row>
    <row r="900" ht="15.0" customHeight="1">
      <c r="C900" s="433"/>
      <c r="S900" s="433"/>
      <c r="AB900" s="276"/>
      <c r="AD900" s="278"/>
    </row>
    <row r="901" ht="15.0" customHeight="1">
      <c r="C901" s="433"/>
      <c r="S901" s="433"/>
      <c r="AB901" s="276"/>
      <c r="AD901" s="278"/>
    </row>
    <row r="902" ht="15.0" customHeight="1">
      <c r="C902" s="433"/>
      <c r="S902" s="433"/>
      <c r="AB902" s="276"/>
      <c r="AD902" s="278"/>
    </row>
    <row r="903" ht="15.0" customHeight="1">
      <c r="C903" s="433"/>
      <c r="S903" s="433"/>
      <c r="AB903" s="276"/>
      <c r="AD903" s="278"/>
    </row>
    <row r="904" ht="15.0" customHeight="1">
      <c r="C904" s="433"/>
      <c r="S904" s="433"/>
      <c r="AB904" s="276"/>
    </row>
    <row r="905" ht="15.0" customHeight="1">
      <c r="C905" s="433"/>
      <c r="S905" s="433"/>
      <c r="AB905" s="276"/>
    </row>
    <row r="906" ht="15.0" customHeight="1">
      <c r="C906" s="433"/>
      <c r="S906" s="433"/>
      <c r="AB906" s="276"/>
    </row>
    <row r="907" ht="15.0" customHeight="1">
      <c r="C907" s="433"/>
      <c r="S907" s="433"/>
      <c r="AB907" s="276"/>
    </row>
    <row r="908" ht="15.0" customHeight="1">
      <c r="C908" s="433"/>
      <c r="S908" s="433"/>
      <c r="AB908" s="276"/>
    </row>
    <row r="909" ht="15.0" customHeight="1">
      <c r="C909" s="433"/>
      <c r="S909" s="433"/>
      <c r="AB909" s="276"/>
    </row>
    <row r="910" ht="15.0" customHeight="1">
      <c r="C910" s="433"/>
      <c r="S910" s="433"/>
      <c r="AB910" s="276"/>
    </row>
    <row r="911" ht="15.0" customHeight="1">
      <c r="C911" s="433"/>
      <c r="S911" s="433"/>
      <c r="AB911" s="276"/>
    </row>
    <row r="912" ht="15.0" customHeight="1">
      <c r="C912" s="433"/>
      <c r="S912" s="433"/>
      <c r="AB912" s="276"/>
    </row>
    <row r="913" ht="15.0" customHeight="1">
      <c r="C913" s="433"/>
      <c r="S913" s="433"/>
      <c r="AB913" s="276"/>
    </row>
    <row r="914" ht="15.0" customHeight="1">
      <c r="C914" s="433"/>
      <c r="S914" s="433"/>
      <c r="AB914" s="276"/>
    </row>
    <row r="915" ht="15.0" customHeight="1">
      <c r="C915" s="433"/>
      <c r="S915" s="433"/>
      <c r="AB915" s="276"/>
    </row>
    <row r="916" ht="15.0" customHeight="1">
      <c r="C916" s="433"/>
      <c r="S916" s="433"/>
      <c r="AB916" s="276"/>
    </row>
    <row r="917" ht="15.0" customHeight="1">
      <c r="C917" s="433"/>
      <c r="S917" s="433"/>
      <c r="AB917" s="276"/>
    </row>
    <row r="918" ht="15.0" customHeight="1">
      <c r="C918" s="433"/>
      <c r="S918" s="433"/>
      <c r="AB918" s="276"/>
    </row>
    <row r="919" ht="15.0" customHeight="1">
      <c r="C919" s="433"/>
      <c r="S919" s="433"/>
      <c r="AB919" s="276"/>
    </row>
    <row r="920" ht="15.0" customHeight="1">
      <c r="C920" s="433"/>
      <c r="S920" s="433"/>
      <c r="AB920" s="276"/>
    </row>
    <row r="921" ht="15.0" customHeight="1">
      <c r="C921" s="433"/>
      <c r="S921" s="433"/>
      <c r="AB921" s="276"/>
    </row>
    <row r="922" ht="15.0" customHeight="1">
      <c r="C922" s="433"/>
      <c r="S922" s="433"/>
      <c r="AB922" s="276"/>
    </row>
    <row r="923" ht="15.0" customHeight="1">
      <c r="C923" s="433"/>
      <c r="S923" s="433"/>
      <c r="AB923" s="276"/>
    </row>
    <row r="924" ht="15.0" customHeight="1">
      <c r="C924" s="433"/>
      <c r="S924" s="433"/>
      <c r="AB924" s="276"/>
    </row>
    <row r="925" ht="15.0" customHeight="1">
      <c r="C925" s="433"/>
      <c r="S925" s="433"/>
      <c r="AB925" s="276"/>
    </row>
    <row r="926" ht="15.0" customHeight="1">
      <c r="C926" s="433"/>
      <c r="S926" s="433"/>
      <c r="AB926" s="276"/>
    </row>
    <row r="927" ht="15.0" customHeight="1">
      <c r="C927" s="433"/>
      <c r="S927" s="433"/>
      <c r="AB927" s="276"/>
    </row>
    <row r="928" ht="15.0" customHeight="1">
      <c r="C928" s="433"/>
      <c r="S928" s="433"/>
      <c r="AB928" s="276"/>
    </row>
    <row r="929" ht="15.0" customHeight="1">
      <c r="C929" s="433"/>
      <c r="S929" s="433"/>
      <c r="AB929" s="276"/>
    </row>
    <row r="930" ht="15.0" customHeight="1">
      <c r="C930" s="433"/>
      <c r="S930" s="433"/>
      <c r="AB930" s="276"/>
    </row>
    <row r="931" ht="15.0" customHeight="1">
      <c r="C931" s="433"/>
      <c r="S931" s="433"/>
      <c r="AB931" s="276"/>
    </row>
    <row r="932" ht="15.0" customHeight="1">
      <c r="C932" s="433"/>
      <c r="S932" s="433"/>
      <c r="AB932" s="276"/>
    </row>
    <row r="933" ht="15.0" customHeight="1">
      <c r="C933" s="433"/>
      <c r="S933" s="433"/>
      <c r="AB933" s="276"/>
    </row>
    <row r="934" ht="15.0" customHeight="1">
      <c r="C934" s="433"/>
      <c r="S934" s="433"/>
      <c r="AB934" s="276"/>
    </row>
    <row r="935" ht="15.0" customHeight="1">
      <c r="C935" s="433"/>
      <c r="S935" s="433"/>
      <c r="AB935" s="276"/>
    </row>
    <row r="936" ht="15.0" customHeight="1">
      <c r="C936" s="433"/>
      <c r="S936" s="433"/>
      <c r="AB936" s="276"/>
    </row>
    <row r="937" ht="15.0" customHeight="1">
      <c r="C937" s="433"/>
      <c r="S937" s="433"/>
      <c r="AB937" s="276"/>
    </row>
    <row r="938" ht="15.0" customHeight="1">
      <c r="C938" s="433"/>
      <c r="S938" s="433"/>
      <c r="AB938" s="276"/>
    </row>
    <row r="939" ht="15.0" customHeight="1">
      <c r="C939" s="433"/>
      <c r="S939" s="433"/>
      <c r="AB939" s="276"/>
    </row>
    <row r="940" ht="15.0" customHeight="1">
      <c r="C940" s="433"/>
      <c r="S940" s="433"/>
      <c r="AB940" s="276"/>
    </row>
    <row r="941" ht="15.0" customHeight="1">
      <c r="C941" s="433"/>
      <c r="S941" s="433"/>
      <c r="AB941" s="276"/>
    </row>
    <row r="942" ht="15.0" customHeight="1">
      <c r="C942" s="433"/>
      <c r="S942" s="433"/>
      <c r="AB942" s="276"/>
    </row>
    <row r="943" ht="15.0" customHeight="1">
      <c r="C943" s="433"/>
      <c r="S943" s="433"/>
      <c r="AB943" s="276"/>
    </row>
    <row r="944" ht="15.0" customHeight="1">
      <c r="C944" s="433"/>
      <c r="S944" s="433"/>
      <c r="AB944" s="276"/>
    </row>
    <row r="945" ht="15.0" customHeight="1">
      <c r="C945" s="433"/>
      <c r="S945" s="433"/>
      <c r="AB945" s="276"/>
    </row>
    <row r="946" ht="15.0" customHeight="1">
      <c r="C946" s="433"/>
      <c r="S946" s="433"/>
      <c r="AB946" s="276"/>
    </row>
    <row r="947" ht="15.0" customHeight="1">
      <c r="C947" s="433"/>
      <c r="S947" s="433"/>
      <c r="AB947" s="276"/>
    </row>
    <row r="948" ht="15.0" customHeight="1">
      <c r="C948" s="433"/>
      <c r="S948" s="433"/>
      <c r="AB948" s="276"/>
    </row>
    <row r="949" ht="15.0" customHeight="1">
      <c r="C949" s="433"/>
      <c r="S949" s="433"/>
      <c r="AB949" s="276"/>
    </row>
    <row r="950" ht="15.0" customHeight="1">
      <c r="C950" s="433"/>
      <c r="S950" s="433"/>
      <c r="AB950" s="276"/>
    </row>
    <row r="951" ht="15.0" customHeight="1">
      <c r="C951" s="433"/>
      <c r="S951" s="433"/>
      <c r="AB951" s="276"/>
    </row>
    <row r="952" ht="15.0" customHeight="1">
      <c r="C952" s="433"/>
      <c r="S952" s="433"/>
      <c r="AB952" s="276"/>
    </row>
    <row r="953" ht="15.0" customHeight="1">
      <c r="C953" s="433"/>
      <c r="S953" s="433"/>
      <c r="AB953" s="276"/>
    </row>
    <row r="954" ht="15.0" customHeight="1">
      <c r="C954" s="433"/>
      <c r="S954" s="433"/>
      <c r="AB954" s="276"/>
    </row>
    <row r="955" ht="15.0" customHeight="1">
      <c r="C955" s="433"/>
      <c r="S955" s="433"/>
      <c r="AB955" s="276"/>
    </row>
    <row r="956" ht="15.0" customHeight="1">
      <c r="C956" s="433"/>
      <c r="S956" s="433"/>
      <c r="AB956" s="276"/>
    </row>
    <row r="957" ht="15.0" customHeight="1">
      <c r="C957" s="433"/>
      <c r="S957" s="433"/>
      <c r="AB957" s="276"/>
    </row>
    <row r="958" ht="15.0" customHeight="1">
      <c r="C958" s="433"/>
      <c r="S958" s="433"/>
      <c r="AB958" s="276"/>
    </row>
    <row r="959" ht="15.0" customHeight="1">
      <c r="C959" s="433"/>
      <c r="S959" s="433"/>
      <c r="AB959" s="276"/>
    </row>
    <row r="960" ht="15.0" customHeight="1">
      <c r="C960" s="433"/>
      <c r="S960" s="433"/>
      <c r="AB960" s="276"/>
    </row>
    <row r="961" ht="15.0" customHeight="1">
      <c r="C961" s="433"/>
      <c r="S961" s="433"/>
      <c r="AB961" s="276"/>
    </row>
    <row r="962" ht="15.0" customHeight="1">
      <c r="C962" s="433"/>
      <c r="S962" s="433"/>
      <c r="AB962" s="276"/>
    </row>
    <row r="963" ht="15.0" customHeight="1">
      <c r="C963" s="433"/>
      <c r="S963" s="433"/>
      <c r="AB963" s="276"/>
    </row>
    <row r="964" ht="15.0" customHeight="1">
      <c r="C964" s="433"/>
      <c r="S964" s="433"/>
      <c r="AB964" s="276"/>
    </row>
    <row r="965" ht="15.0" customHeight="1">
      <c r="C965" s="433"/>
      <c r="S965" s="433"/>
      <c r="AB965" s="276"/>
    </row>
    <row r="966" ht="15.0" customHeight="1">
      <c r="C966" s="433"/>
      <c r="S966" s="433"/>
      <c r="AB966" s="276"/>
    </row>
    <row r="967" ht="15.0" customHeight="1">
      <c r="C967" s="433"/>
      <c r="S967" s="433"/>
      <c r="AB967" s="276"/>
    </row>
    <row r="968" ht="15.0" customHeight="1">
      <c r="C968" s="433"/>
      <c r="S968" s="433"/>
      <c r="AB968" s="276"/>
    </row>
    <row r="969" ht="15.0" customHeight="1">
      <c r="C969" s="433"/>
      <c r="S969" s="433"/>
      <c r="AB969" s="276"/>
    </row>
    <row r="970" ht="15.0" customHeight="1">
      <c r="C970" s="433"/>
      <c r="S970" s="433"/>
      <c r="AB970" s="276"/>
    </row>
    <row r="971" ht="15.0" customHeight="1">
      <c r="C971" s="433"/>
      <c r="S971" s="433"/>
      <c r="AB971" s="276"/>
    </row>
    <row r="972" ht="15.0" customHeight="1">
      <c r="C972" s="433"/>
      <c r="S972" s="433"/>
      <c r="AB972" s="276"/>
    </row>
    <row r="973" ht="15.0" customHeight="1">
      <c r="C973" s="433"/>
      <c r="S973" s="433"/>
      <c r="AB973" s="276"/>
    </row>
    <row r="974" ht="15.0" customHeight="1">
      <c r="C974" s="433"/>
      <c r="S974" s="433"/>
      <c r="AB974" s="276"/>
    </row>
    <row r="975" ht="15.0" customHeight="1">
      <c r="C975" s="433"/>
      <c r="S975" s="433"/>
      <c r="AB975" s="276"/>
    </row>
    <row r="976" ht="15.0" customHeight="1">
      <c r="C976" s="433"/>
      <c r="S976" s="433"/>
      <c r="AB976" s="276"/>
    </row>
    <row r="977" ht="15.0" customHeight="1">
      <c r="C977" s="433"/>
      <c r="S977" s="433"/>
      <c r="AB977" s="276"/>
    </row>
    <row r="978" ht="15.0" customHeight="1">
      <c r="C978" s="433"/>
      <c r="S978" s="433"/>
      <c r="AB978" s="276"/>
    </row>
    <row r="979" ht="15.0" customHeight="1">
      <c r="C979" s="433"/>
      <c r="S979" s="433"/>
      <c r="AB979" s="276"/>
    </row>
    <row r="980" ht="15.0" customHeight="1">
      <c r="C980" s="433"/>
      <c r="S980" s="433"/>
      <c r="AB980" s="276"/>
    </row>
    <row r="981" ht="15.0" customHeight="1">
      <c r="C981" s="433"/>
      <c r="S981" s="433"/>
      <c r="AB981" s="276"/>
    </row>
    <row r="982" ht="15.0" customHeight="1">
      <c r="C982" s="433"/>
      <c r="S982" s="433"/>
      <c r="AB982" s="276"/>
    </row>
    <row r="983" ht="15.0" customHeight="1">
      <c r="C983" s="433"/>
      <c r="S983" s="433"/>
      <c r="AB983" s="276"/>
    </row>
    <row r="984" ht="15.0" customHeight="1">
      <c r="C984" s="433"/>
      <c r="S984" s="433"/>
      <c r="AB984" s="276"/>
    </row>
    <row r="985" ht="15.0" customHeight="1">
      <c r="C985" s="433"/>
      <c r="S985" s="433"/>
      <c r="AB985" s="276"/>
    </row>
    <row r="986" ht="15.0" customHeight="1">
      <c r="C986" s="433"/>
      <c r="S986" s="433"/>
      <c r="AB986" s="276"/>
    </row>
    <row r="987" ht="15.0" customHeight="1">
      <c r="C987" s="433"/>
      <c r="S987" s="433"/>
      <c r="AB987" s="276"/>
    </row>
    <row r="988" ht="15.0" customHeight="1">
      <c r="C988" s="433"/>
      <c r="S988" s="433"/>
      <c r="AB988" s="276"/>
    </row>
    <row r="989" ht="15.0" customHeight="1">
      <c r="C989" s="433"/>
      <c r="S989" s="433"/>
      <c r="AB989" s="276"/>
    </row>
    <row r="990" ht="15.0" customHeight="1">
      <c r="C990" s="433"/>
      <c r="S990" s="433"/>
      <c r="AB990" s="276"/>
    </row>
    <row r="991" ht="15.0" customHeight="1">
      <c r="C991" s="433"/>
      <c r="S991" s="433"/>
      <c r="AB991" s="276"/>
    </row>
    <row r="992" ht="15.0" customHeight="1">
      <c r="C992" s="433"/>
      <c r="S992" s="433"/>
      <c r="AB992" s="276"/>
    </row>
    <row r="993" ht="15.0" customHeight="1">
      <c r="C993" s="433"/>
      <c r="S993" s="433"/>
      <c r="AB993" s="276"/>
    </row>
    <row r="994" ht="15.0" customHeight="1">
      <c r="C994" s="433"/>
      <c r="S994" s="433"/>
      <c r="AB994" s="276"/>
    </row>
    <row r="995" ht="15.0" customHeight="1">
      <c r="C995" s="433"/>
      <c r="S995" s="433"/>
      <c r="AB995" s="276"/>
    </row>
    <row r="996" ht="15.0" customHeight="1">
      <c r="C996" s="433"/>
      <c r="S996" s="433"/>
      <c r="AB996" s="276"/>
    </row>
    <row r="997" ht="15.0" customHeight="1">
      <c r="C997" s="433"/>
      <c r="S997" s="433"/>
      <c r="AB997" s="276"/>
    </row>
  </sheetData>
  <customSheetViews>
    <customSheetView guid="{207B0720-00AA-4476-8C62-D9B55024E6D4}" filter="1" showAutoFilter="1">
      <autoFilter ref="$A$1:$AD$997"/>
    </customSheetView>
    <customSheetView guid="{82308DE8-391B-4010-8D67-A6FBEA7B6E5B}" filter="1" showAutoFilter="1">
      <autoFilter ref="$A$1:$AC$997">
        <filterColumn colId="25">
          <filters>
            <filter val="WP142026052451"/>
            <filter val="WP142026053674"/>
            <filter val="WP142026052013"/>
            <filter val="WP142026011199"/>
            <filter val="WP142026060344"/>
            <filter val="WP142026011334"/>
            <filter val="WP142026060154"/>
            <filter val="WP142026011346"/>
            <filter val="WP142026061064"/>
            <filter val="INTERNAL P3AK"/>
            <filter val="WP142026014807"/>
            <filter val="INTERNAL"/>
            <filter val="Dedicated KJT"/>
            <filter val="WP142026062612"/>
          </filters>
        </filterColumn>
      </autoFilter>
    </customSheetView>
  </customSheetViews>
  <dataValidations>
    <dataValidation type="list" allowBlank="1" showErrorMessage="1" sqref="Q2:Q763">
      <formula1>"Super Backbone | POP-SB,Backbone | POP-B,Distribusi | POP-D,Akses | POP-A,Point | POP-P"</formula1>
    </dataValidation>
    <dataValidation type="list" allowBlank="1" showErrorMessage="1" sqref="R2:R763">
      <formula1>"Building,Gudang,Mini ODC,Mini POP,ODC,OLT Gantung,Shelter"</formula1>
    </dataValidation>
    <dataValidation type="list" allowBlank="1" showErrorMessage="1" sqref="Y6 Y9 Y11:Y13 Y15:Y17 Y19:Y20 Y23:Y25 Y27:Y28 Y30 Y33:Y34 Y36:Y38 Y40:Y42 Y44:Y45 Y50:Y54 Y56 Y59:Y61 Y63:Y65 Y67:Y68 Y70:Y74 Y77:Y79 Y84:Y85 Y89 Y92:Y93 Y95:Y96 Y98:Y99 Y102:Y103 Y105 Y108 Y111 Y114:Y116 Y118:Y121 Y124:Y128 Y130:Y132 Y134:Y140 Y142:Y152 Y154:Y156 Y158:Y166 Y171:Y180 Y182:Y185 Y188:Y192 Y194 Y196:Y201 Y203:Y208 Y210:Y222 Y224:Y226 Y228 Y230 Y232:Y235 Y237 Y239:Y244 Y246:Y249 Y251 Y254:Y256 Y258:Y264 Y266:Y269 Y271:Y276 Y278:Y282 Y284:Y285 Y287:Y289 Y291:Y296 Y298:Y300 Y302:Y306 Y308:Y312 Y314:Y316 Y321:Y328 Y330 Y332:Y346 Y348:Y363 Y365:Y369 Y372:Y376 Y378:Y402 Y404:Y433 Y435:Y454 Y475:Y476 Y501 Y561 Y569 Y572 Y582:Y583 Y632 Y639 Y663">
      <formula1>"DONE PM,ONRPOGRESS ,BELUM DAPAT TIM"</formula1>
    </dataValidation>
    <dataValidation type="list" allowBlank="1" showErrorMessage="1" sqref="W2:W763">
      <formula1>"Prioritas 1,Prioritas 2,Prioritas 3,Prioritas 4,Hasil Monev"</formula1>
    </dataValidation>
  </dataValidations>
  <hyperlinks>
    <hyperlink r:id="rId1" ref="AD19"/>
    <hyperlink r:id="rId2" ref="AD20"/>
    <hyperlink r:id="rId3" ref="AD25"/>
    <hyperlink r:id="rId4" ref="AD41"/>
    <hyperlink r:id="rId5" ref="AD42"/>
    <hyperlink r:id="rId6" ref="AD54"/>
    <hyperlink r:id="rId7" ref="AD161"/>
    <hyperlink r:id="rId8" ref="AD177"/>
    <hyperlink r:id="rId9" ref="AD237"/>
    <hyperlink r:id="rId10" ref="AD249"/>
    <hyperlink r:id="rId11" ref="AD285"/>
    <hyperlink r:id="rId12" ref="AD292"/>
    <hyperlink r:id="rId13" ref="AD330"/>
    <hyperlink r:id="rId14" ref="AD390"/>
    <hyperlink r:id="rId15" ref="AD450"/>
    <hyperlink r:id="rId16" ref="AD475"/>
    <hyperlink r:id="rId17" ref="AD639"/>
  </hyperlinks>
  <drawing r:id="rId18"/>
  <tableParts count="1">
    <tablePart r:id="rId20"/>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hidden="1" min="2" max="2" width="12.63"/>
    <col customWidth="1" hidden="1" min="3" max="3" width="178.13"/>
    <col hidden="1" min="4" max="14" width="12.63"/>
    <col customWidth="1" min="15" max="15" width="21.63"/>
    <col customWidth="1" min="16" max="16" width="26.13"/>
    <col hidden="1" min="17" max="34" width="12.63"/>
    <col customWidth="1" hidden="1" min="35" max="35" width="25.25"/>
    <col hidden="1" min="36" max="36" width="12.63"/>
    <col customWidth="1" min="37" max="37" width="20.0"/>
    <col customWidth="1" min="38" max="39" width="30.88"/>
  </cols>
  <sheetData>
    <row r="1">
      <c r="A1" s="326" t="s">
        <v>7224</v>
      </c>
      <c r="B1" s="326" t="s">
        <v>7225</v>
      </c>
      <c r="C1" s="326" t="s">
        <v>7226</v>
      </c>
      <c r="D1" s="326" t="s">
        <v>7227</v>
      </c>
      <c r="E1" s="326" t="s">
        <v>7228</v>
      </c>
      <c r="F1" s="326" t="s">
        <v>7229</v>
      </c>
      <c r="G1" s="326" t="s">
        <v>7230</v>
      </c>
      <c r="H1" s="326" t="s">
        <v>7231</v>
      </c>
      <c r="I1" s="326" t="s">
        <v>7233</v>
      </c>
      <c r="J1" s="326" t="s">
        <v>7234</v>
      </c>
      <c r="K1" s="326" t="s">
        <v>7235</v>
      </c>
      <c r="L1" s="326" t="s">
        <v>7236</v>
      </c>
      <c r="M1" s="326" t="s">
        <v>7237</v>
      </c>
      <c r="N1" s="326" t="s">
        <v>7239</v>
      </c>
      <c r="O1" s="326" t="s">
        <v>7240</v>
      </c>
      <c r="P1" s="326" t="s">
        <v>7241</v>
      </c>
      <c r="Q1" s="326" t="s">
        <v>7242</v>
      </c>
      <c r="R1" s="326" t="s">
        <v>7243</v>
      </c>
      <c r="S1" s="326" t="s">
        <v>7244</v>
      </c>
      <c r="T1" s="326" t="s">
        <v>7245</v>
      </c>
      <c r="U1" s="326" t="s">
        <v>7246</v>
      </c>
      <c r="V1" s="326" t="s">
        <v>7247</v>
      </c>
      <c r="W1" s="326" t="s">
        <v>7248</v>
      </c>
      <c r="X1" s="326" t="s">
        <v>7249</v>
      </c>
      <c r="Y1" s="326" t="s">
        <v>7250</v>
      </c>
      <c r="Z1" s="326" t="s">
        <v>7251</v>
      </c>
      <c r="AA1" s="326" t="s">
        <v>7252</v>
      </c>
      <c r="AB1" s="326" t="s">
        <v>7253</v>
      </c>
      <c r="AC1" s="326" t="s">
        <v>7254</v>
      </c>
      <c r="AD1" s="326" t="s">
        <v>7255</v>
      </c>
      <c r="AE1" s="326" t="s">
        <v>7256</v>
      </c>
      <c r="AF1" s="326" t="s">
        <v>7257</v>
      </c>
      <c r="AG1" s="326" t="s">
        <v>7258</v>
      </c>
      <c r="AH1" s="326" t="s">
        <v>7259</v>
      </c>
      <c r="AI1" s="326" t="s">
        <v>7261</v>
      </c>
      <c r="AJ1" s="326" t="s">
        <v>7262</v>
      </c>
      <c r="AK1" s="327" t="s">
        <v>7263</v>
      </c>
      <c r="AL1" s="327" t="s">
        <v>7264</v>
      </c>
      <c r="AM1" s="327" t="s">
        <v>7265</v>
      </c>
    </row>
    <row r="2">
      <c r="A2" s="328">
        <v>2.605140458E10</v>
      </c>
      <c r="B2" s="326" t="s">
        <v>7266</v>
      </c>
      <c r="C2" s="326" t="s">
        <v>7268</v>
      </c>
      <c r="D2" s="326" t="s">
        <v>1195</v>
      </c>
      <c r="E2" s="329">
        <v>46162.42847222222</v>
      </c>
      <c r="F2" s="326" t="s">
        <v>7269</v>
      </c>
      <c r="G2" s="326" t="s">
        <v>7270</v>
      </c>
      <c r="H2" s="328">
        <v>1.0</v>
      </c>
      <c r="I2" s="329">
        <v>46162.74513888889</v>
      </c>
      <c r="J2" s="326" t="s">
        <v>7271</v>
      </c>
      <c r="K2" s="328">
        <v>434.0</v>
      </c>
      <c r="L2" s="326"/>
      <c r="M2" s="326" t="s">
        <v>7272</v>
      </c>
      <c r="N2" s="326" t="s">
        <v>7273</v>
      </c>
      <c r="O2" s="326" t="s">
        <v>7274</v>
      </c>
      <c r="P2" s="326" t="s">
        <v>7275</v>
      </c>
      <c r="Q2" s="326" t="s">
        <v>7273</v>
      </c>
      <c r="R2" s="329">
        <v>46162.44375</v>
      </c>
      <c r="S2" s="329">
        <v>46162.44513888889</v>
      </c>
      <c r="T2" s="328">
        <v>291.0</v>
      </c>
      <c r="U2" s="326" t="s">
        <v>7276</v>
      </c>
      <c r="V2" s="326" t="s">
        <v>7277</v>
      </c>
      <c r="W2" s="326" t="s">
        <v>6690</v>
      </c>
      <c r="X2" s="326" t="s">
        <v>6510</v>
      </c>
      <c r="Y2" s="326" t="s">
        <v>6514</v>
      </c>
      <c r="Z2" s="328">
        <v>1.0</v>
      </c>
      <c r="AA2" s="329">
        <v>46162.486805555556</v>
      </c>
      <c r="AB2" s="329">
        <v>46162.486805555556</v>
      </c>
      <c r="AC2" s="329">
        <v>46162.62986111111</v>
      </c>
      <c r="AD2" s="329">
        <v>46162.74444444444</v>
      </c>
      <c r="AE2" s="326" t="s">
        <v>7278</v>
      </c>
      <c r="AF2" s="326" t="s">
        <v>96</v>
      </c>
      <c r="AG2" s="328">
        <v>15.0</v>
      </c>
      <c r="AH2" s="326" t="s">
        <v>7279</v>
      </c>
      <c r="AI2" s="326" t="s">
        <v>7280</v>
      </c>
      <c r="AJ2" s="326" t="s">
        <v>7281</v>
      </c>
      <c r="AK2" s="326" t="s">
        <v>7274</v>
      </c>
      <c r="AL2" s="326" t="s">
        <v>7275</v>
      </c>
      <c r="AM2" s="327">
        <v>1.0</v>
      </c>
    </row>
    <row r="3">
      <c r="A3" s="328">
        <v>2.605140459E10</v>
      </c>
      <c r="B3" s="326" t="s">
        <v>7266</v>
      </c>
      <c r="C3" s="326" t="s">
        <v>7283</v>
      </c>
      <c r="D3" s="326" t="s">
        <v>1195</v>
      </c>
      <c r="E3" s="329">
        <v>46162.46388888889</v>
      </c>
      <c r="F3" s="326" t="s">
        <v>7285</v>
      </c>
      <c r="G3" s="326" t="s">
        <v>7270</v>
      </c>
      <c r="H3" s="328">
        <v>2.0</v>
      </c>
      <c r="I3" s="329">
        <v>46162.76111111111</v>
      </c>
      <c r="J3" s="326" t="s">
        <v>7286</v>
      </c>
      <c r="K3" s="328">
        <v>426.0</v>
      </c>
      <c r="L3" s="326"/>
      <c r="M3" s="326" t="s">
        <v>7272</v>
      </c>
      <c r="N3" s="326" t="s">
        <v>7273</v>
      </c>
      <c r="O3" s="326" t="s">
        <v>7287</v>
      </c>
      <c r="P3" s="326" t="s">
        <v>7288</v>
      </c>
      <c r="Q3" s="326" t="s">
        <v>7273</v>
      </c>
      <c r="R3" s="329">
        <v>46162.46527777778</v>
      </c>
      <c r="S3" s="329">
        <v>46162.470138888886</v>
      </c>
      <c r="T3" s="328">
        <v>315.0</v>
      </c>
      <c r="U3" s="326" t="s">
        <v>7289</v>
      </c>
      <c r="V3" s="326" t="s">
        <v>7277</v>
      </c>
      <c r="W3" s="326" t="s">
        <v>6690</v>
      </c>
      <c r="X3" s="326" t="s">
        <v>6510</v>
      </c>
      <c r="Y3" s="326" t="s">
        <v>6517</v>
      </c>
      <c r="Z3" s="328">
        <v>1.0</v>
      </c>
      <c r="AA3" s="329">
        <v>46162.75763888889</v>
      </c>
      <c r="AB3" s="329">
        <v>46162.75763888889</v>
      </c>
      <c r="AC3" s="329">
        <v>46162.75833333333</v>
      </c>
      <c r="AD3" s="329">
        <v>46162.760416666664</v>
      </c>
      <c r="AE3" s="326" t="s">
        <v>7278</v>
      </c>
      <c r="AF3" s="326" t="s">
        <v>96</v>
      </c>
      <c r="AG3" s="328">
        <v>13.0</v>
      </c>
      <c r="AH3" s="326" t="s">
        <v>7279</v>
      </c>
      <c r="AI3" s="326" t="s">
        <v>7280</v>
      </c>
      <c r="AJ3" s="326" t="s">
        <v>7292</v>
      </c>
      <c r="AK3" s="326" t="s">
        <v>7287</v>
      </c>
      <c r="AL3" s="326" t="s">
        <v>7288</v>
      </c>
      <c r="AM3" s="327">
        <v>1.0</v>
      </c>
    </row>
    <row r="4">
      <c r="A4" s="328">
        <v>2.6051404857E10</v>
      </c>
      <c r="B4" s="326" t="s">
        <v>7266</v>
      </c>
      <c r="C4" s="326" t="s">
        <v>7283</v>
      </c>
      <c r="D4" s="326" t="s">
        <v>1195</v>
      </c>
      <c r="E4" s="329">
        <v>46163.529861111114</v>
      </c>
      <c r="F4" s="326" t="s">
        <v>7285</v>
      </c>
      <c r="G4" s="326" t="s">
        <v>7270</v>
      </c>
      <c r="H4" s="328">
        <v>1.0</v>
      </c>
      <c r="I4" s="329">
        <v>46163.677083333336</v>
      </c>
      <c r="J4" s="326" t="s">
        <v>7293</v>
      </c>
      <c r="K4" s="328">
        <v>207.0</v>
      </c>
      <c r="L4" s="326"/>
      <c r="M4" s="326" t="s">
        <v>7272</v>
      </c>
      <c r="N4" s="326" t="s">
        <v>7294</v>
      </c>
      <c r="O4" s="326" t="s">
        <v>7287</v>
      </c>
      <c r="P4" s="326" t="s">
        <v>7295</v>
      </c>
      <c r="Q4" s="326" t="s">
        <v>7294</v>
      </c>
      <c r="R4" s="329">
        <v>46163.53333333333</v>
      </c>
      <c r="S4" s="329">
        <v>46163.53333333333</v>
      </c>
      <c r="T4" s="328">
        <v>0.0</v>
      </c>
      <c r="U4" s="326" t="s">
        <v>7297</v>
      </c>
      <c r="V4" s="326" t="s">
        <v>7277</v>
      </c>
      <c r="W4" s="326" t="s">
        <v>6690</v>
      </c>
      <c r="X4" s="326" t="s">
        <v>6510</v>
      </c>
      <c r="Y4" s="326" t="s">
        <v>6517</v>
      </c>
      <c r="Z4" s="328">
        <v>1.0</v>
      </c>
      <c r="AA4" s="329">
        <v>46163.54861111111</v>
      </c>
      <c r="AB4" s="329">
        <v>46163.54861111111</v>
      </c>
      <c r="AC4" s="329">
        <v>46163.66388888889</v>
      </c>
      <c r="AD4" s="329">
        <v>46163.67638888889</v>
      </c>
      <c r="AE4" s="326" t="s">
        <v>7278</v>
      </c>
      <c r="AF4" s="326" t="s">
        <v>96</v>
      </c>
      <c r="AG4" s="328">
        <v>14.0</v>
      </c>
      <c r="AH4" s="326" t="s">
        <v>7279</v>
      </c>
      <c r="AI4" s="326" t="s">
        <v>7298</v>
      </c>
      <c r="AJ4" s="326" t="s">
        <v>7292</v>
      </c>
      <c r="AK4" s="326" t="s">
        <v>7287</v>
      </c>
      <c r="AL4" s="326" t="s">
        <v>7295</v>
      </c>
      <c r="AM4" s="327">
        <v>1.0</v>
      </c>
    </row>
    <row r="5">
      <c r="A5" s="328">
        <v>2.6051405444E10</v>
      </c>
      <c r="B5" s="326" t="s">
        <v>7266</v>
      </c>
      <c r="C5" s="326" t="s">
        <v>7299</v>
      </c>
      <c r="D5" s="326" t="s">
        <v>1195</v>
      </c>
      <c r="E5" s="329">
        <v>46165.74097222222</v>
      </c>
      <c r="F5" s="326" t="s">
        <v>7300</v>
      </c>
      <c r="G5" s="326" t="s">
        <v>7270</v>
      </c>
      <c r="H5" s="328">
        <v>1.0</v>
      </c>
      <c r="I5" s="329">
        <v>46166.53125</v>
      </c>
      <c r="J5" s="326" t="s">
        <v>7301</v>
      </c>
      <c r="K5" s="328">
        <v>1137.0</v>
      </c>
      <c r="L5" s="326"/>
      <c r="M5" s="326" t="s">
        <v>7272</v>
      </c>
      <c r="N5" s="326" t="s">
        <v>7273</v>
      </c>
      <c r="O5" s="326" t="s">
        <v>7287</v>
      </c>
      <c r="P5" s="326" t="s">
        <v>7302</v>
      </c>
      <c r="Q5" s="326" t="s">
        <v>7273</v>
      </c>
      <c r="R5" s="329">
        <v>46165.74166666667</v>
      </c>
      <c r="S5" s="329">
        <v>46165.75069444445</v>
      </c>
      <c r="T5" s="328">
        <v>1022.0</v>
      </c>
      <c r="U5" s="326" t="s">
        <v>7303</v>
      </c>
      <c r="V5" s="326" t="s">
        <v>7277</v>
      </c>
      <c r="W5" s="326" t="s">
        <v>6690</v>
      </c>
      <c r="X5" s="326" t="s">
        <v>6510</v>
      </c>
      <c r="Y5" s="326" t="s">
        <v>6517</v>
      </c>
      <c r="Z5" s="328">
        <v>2.0</v>
      </c>
      <c r="AA5" s="329">
        <v>46166.36944444444</v>
      </c>
      <c r="AB5" s="329">
        <v>46166.37013888889</v>
      </c>
      <c r="AC5" s="329">
        <v>46166.436111111114</v>
      </c>
      <c r="AD5" s="329">
        <v>46166.52569444444</v>
      </c>
      <c r="AE5" s="326" t="s">
        <v>7278</v>
      </c>
      <c r="AF5" s="326" t="s">
        <v>96</v>
      </c>
      <c r="AG5" s="328">
        <v>17.0</v>
      </c>
      <c r="AH5" s="326" t="s">
        <v>7279</v>
      </c>
      <c r="AI5" s="326" t="s">
        <v>7304</v>
      </c>
      <c r="AJ5" s="326" t="s">
        <v>7292</v>
      </c>
      <c r="AK5" s="326" t="s">
        <v>7287</v>
      </c>
      <c r="AL5" s="326" t="s">
        <v>7302</v>
      </c>
      <c r="AM5" s="327">
        <v>1.0</v>
      </c>
    </row>
    <row r="6">
      <c r="A6" s="328">
        <v>2.6051405622E10</v>
      </c>
      <c r="B6" s="326" t="s">
        <v>7266</v>
      </c>
      <c r="C6" s="326" t="s">
        <v>7305</v>
      </c>
      <c r="D6" s="326" t="s">
        <v>1195</v>
      </c>
      <c r="E6" s="329">
        <v>46166.61597222222</v>
      </c>
      <c r="F6" s="326" t="s">
        <v>7306</v>
      </c>
      <c r="G6" s="326" t="s">
        <v>7270</v>
      </c>
      <c r="H6" s="328">
        <v>1.0</v>
      </c>
      <c r="I6" s="329">
        <v>46166.82708333333</v>
      </c>
      <c r="J6" s="326" t="s">
        <v>7307</v>
      </c>
      <c r="K6" s="328">
        <v>295.0</v>
      </c>
      <c r="L6" s="326"/>
      <c r="M6" s="326" t="s">
        <v>7272</v>
      </c>
      <c r="N6" s="326" t="s">
        <v>7294</v>
      </c>
      <c r="O6" s="326" t="s">
        <v>7274</v>
      </c>
      <c r="P6" s="326" t="s">
        <v>7308</v>
      </c>
      <c r="Q6" s="326" t="s">
        <v>7294</v>
      </c>
      <c r="R6" s="329">
        <v>46166.62222222222</v>
      </c>
      <c r="S6" s="329">
        <v>46166.62222222222</v>
      </c>
      <c r="T6" s="328">
        <v>0.0</v>
      </c>
      <c r="U6" s="326" t="s">
        <v>7309</v>
      </c>
      <c r="V6" s="326" t="s">
        <v>7277</v>
      </c>
      <c r="W6" s="326" t="s">
        <v>6690</v>
      </c>
      <c r="X6" s="326" t="s">
        <v>6510</v>
      </c>
      <c r="Y6" s="326" t="s">
        <v>7311</v>
      </c>
      <c r="Z6" s="328">
        <v>1.0</v>
      </c>
      <c r="AA6" s="329">
        <v>46166.73611111111</v>
      </c>
      <c r="AB6" s="329">
        <v>46166.73611111111</v>
      </c>
      <c r="AC6" s="329">
        <v>46166.79305555556</v>
      </c>
      <c r="AD6" s="329">
        <v>46166.82638888889</v>
      </c>
      <c r="AE6" s="326" t="s">
        <v>7278</v>
      </c>
      <c r="AF6" s="326" t="s">
        <v>96</v>
      </c>
      <c r="AG6" s="328">
        <v>13.0</v>
      </c>
      <c r="AH6" s="326" t="s">
        <v>7279</v>
      </c>
      <c r="AI6" s="326" t="s">
        <v>7312</v>
      </c>
      <c r="AJ6" s="326" t="s">
        <v>7281</v>
      </c>
      <c r="AK6" s="326" t="s">
        <v>7274</v>
      </c>
      <c r="AL6" s="327" t="s">
        <v>7313</v>
      </c>
      <c r="AM6" s="327">
        <v>0.0</v>
      </c>
    </row>
    <row r="7">
      <c r="A7" s="328">
        <v>2.6051405798E10</v>
      </c>
      <c r="B7" s="326" t="s">
        <v>7266</v>
      </c>
      <c r="C7" s="326" t="s">
        <v>7314</v>
      </c>
      <c r="D7" s="326" t="s">
        <v>1195</v>
      </c>
      <c r="E7" s="329">
        <v>46167.41736111111</v>
      </c>
      <c r="F7" s="326" t="s">
        <v>7306</v>
      </c>
      <c r="G7" s="326" t="s">
        <v>7270</v>
      </c>
      <c r="H7" s="328">
        <v>1.0</v>
      </c>
      <c r="I7" s="329">
        <v>46167.65277777778</v>
      </c>
      <c r="J7" s="326" t="s">
        <v>7315</v>
      </c>
      <c r="K7" s="328">
        <v>224.0</v>
      </c>
      <c r="L7" s="326"/>
      <c r="M7" s="326" t="s">
        <v>7272</v>
      </c>
      <c r="N7" s="326" t="s">
        <v>7273</v>
      </c>
      <c r="O7" s="326" t="s">
        <v>7274</v>
      </c>
      <c r="P7" s="326" t="s">
        <v>7316</v>
      </c>
      <c r="Q7" s="326" t="s">
        <v>7273</v>
      </c>
      <c r="R7" s="329">
        <v>46167.49722222222</v>
      </c>
      <c r="S7" s="329">
        <v>46167.49722222222</v>
      </c>
      <c r="T7" s="328">
        <v>0.0</v>
      </c>
      <c r="U7" s="326" t="s">
        <v>7317</v>
      </c>
      <c r="V7" s="326" t="s">
        <v>7277</v>
      </c>
      <c r="W7" s="326" t="s">
        <v>6690</v>
      </c>
      <c r="X7" s="326" t="s">
        <v>6510</v>
      </c>
      <c r="Y7" s="326" t="s">
        <v>7319</v>
      </c>
      <c r="Z7" s="328">
        <v>2.0</v>
      </c>
      <c r="AA7" s="329">
        <v>46167.527083333334</v>
      </c>
      <c r="AB7" s="329">
        <v>46167.57430555556</v>
      </c>
      <c r="AC7" s="329">
        <v>46167.59583333333</v>
      </c>
      <c r="AD7" s="329">
        <v>46167.65277777778</v>
      </c>
      <c r="AE7" s="326" t="s">
        <v>7278</v>
      </c>
      <c r="AF7" s="326" t="s">
        <v>96</v>
      </c>
      <c r="AG7" s="328">
        <v>16.0</v>
      </c>
      <c r="AH7" s="326" t="s">
        <v>7279</v>
      </c>
      <c r="AI7" s="326" t="s">
        <v>7320</v>
      </c>
      <c r="AJ7" s="326" t="s">
        <v>7281</v>
      </c>
      <c r="AK7" s="327" t="s">
        <v>7322</v>
      </c>
      <c r="AL7" s="327" t="s">
        <v>7323</v>
      </c>
      <c r="AM7" s="327">
        <v>1.0</v>
      </c>
    </row>
    <row r="8">
      <c r="A8" s="328">
        <v>2.6051405724E10</v>
      </c>
      <c r="B8" s="326" t="s">
        <v>7266</v>
      </c>
      <c r="C8" s="326" t="s">
        <v>7324</v>
      </c>
      <c r="D8" s="326" t="s">
        <v>1195</v>
      </c>
      <c r="E8" s="329">
        <v>46167.30138888889</v>
      </c>
      <c r="F8" s="326" t="s">
        <v>7325</v>
      </c>
      <c r="G8" s="326" t="s">
        <v>7270</v>
      </c>
      <c r="H8" s="328">
        <v>1.0</v>
      </c>
      <c r="I8" s="329">
        <v>46167.708333333336</v>
      </c>
      <c r="J8" s="326" t="s">
        <v>7326</v>
      </c>
      <c r="K8" s="328">
        <v>558.0</v>
      </c>
      <c r="L8" s="326"/>
      <c r="M8" s="326" t="s">
        <v>7272</v>
      </c>
      <c r="N8" s="326" t="s">
        <v>7328</v>
      </c>
      <c r="O8" s="326" t="s">
        <v>7329</v>
      </c>
      <c r="P8" s="326" t="s">
        <v>7330</v>
      </c>
      <c r="Q8" s="326" t="s">
        <v>7328</v>
      </c>
      <c r="R8" s="329">
        <v>46167.32083333333</v>
      </c>
      <c r="S8" s="329">
        <v>46167.32638888889</v>
      </c>
      <c r="T8" s="328">
        <v>0.0</v>
      </c>
      <c r="U8" s="326" t="s">
        <v>7332</v>
      </c>
      <c r="V8" s="326" t="s">
        <v>7277</v>
      </c>
      <c r="W8" s="326" t="s">
        <v>6690</v>
      </c>
      <c r="X8" s="326" t="s">
        <v>6510</v>
      </c>
      <c r="Y8" s="326" t="s">
        <v>7334</v>
      </c>
      <c r="Z8" s="328">
        <v>0.0</v>
      </c>
      <c r="AA8" s="329">
        <v>46167.68819444445</v>
      </c>
      <c r="AB8" s="329">
        <v>46167.68819444445</v>
      </c>
      <c r="AC8" s="329">
        <v>46167.688888888886</v>
      </c>
      <c r="AD8" s="329">
        <v>46167.70694444444</v>
      </c>
      <c r="AE8" s="326" t="s">
        <v>7278</v>
      </c>
      <c r="AF8" s="326" t="s">
        <v>96</v>
      </c>
      <c r="AG8" s="328">
        <v>3.0</v>
      </c>
      <c r="AH8" s="326" t="s">
        <v>7279</v>
      </c>
      <c r="AI8" s="326" t="s">
        <v>7335</v>
      </c>
      <c r="AJ8" s="326" t="s">
        <v>7292</v>
      </c>
      <c r="AK8" s="327" t="s">
        <v>7336</v>
      </c>
      <c r="AL8" s="327" t="s">
        <v>7337</v>
      </c>
      <c r="AM8" s="327">
        <v>1.0</v>
      </c>
    </row>
    <row r="9">
      <c r="A9" s="328">
        <v>2.605140622E10</v>
      </c>
      <c r="B9" s="326" t="s">
        <v>7266</v>
      </c>
      <c r="C9" s="326" t="s">
        <v>7338</v>
      </c>
      <c r="D9" s="326" t="s">
        <v>1195</v>
      </c>
      <c r="E9" s="329">
        <v>46169.42083333333</v>
      </c>
      <c r="F9" s="326" t="s">
        <v>7339</v>
      </c>
      <c r="G9" s="326" t="s">
        <v>7270</v>
      </c>
      <c r="H9" s="328">
        <v>1.0</v>
      </c>
      <c r="I9" s="329">
        <v>46170.52777777778</v>
      </c>
      <c r="J9" s="326" t="s">
        <v>7341</v>
      </c>
      <c r="K9" s="328">
        <v>1565.0</v>
      </c>
      <c r="L9" s="326"/>
      <c r="M9" s="326" t="s">
        <v>7272</v>
      </c>
      <c r="N9" s="326" t="s">
        <v>7273</v>
      </c>
      <c r="O9" s="326" t="s">
        <v>7274</v>
      </c>
      <c r="P9" s="326" t="s">
        <v>7342</v>
      </c>
      <c r="Q9" s="326" t="s">
        <v>7273</v>
      </c>
      <c r="R9" s="329">
        <v>46169.44097222222</v>
      </c>
      <c r="S9" s="329">
        <v>46169.65277777778</v>
      </c>
      <c r="T9" s="328">
        <v>0.0</v>
      </c>
      <c r="U9" s="326" t="s">
        <v>7343</v>
      </c>
      <c r="V9" s="326" t="s">
        <v>7277</v>
      </c>
      <c r="W9" s="326" t="s">
        <v>6690</v>
      </c>
      <c r="X9" s="326" t="s">
        <v>6510</v>
      </c>
      <c r="Y9" s="326" t="s">
        <v>7319</v>
      </c>
      <c r="Z9" s="328">
        <v>3.0</v>
      </c>
      <c r="AA9" s="329">
        <v>46169.65277777778</v>
      </c>
      <c r="AB9" s="329">
        <v>46170.45277777778</v>
      </c>
      <c r="AC9" s="329">
        <v>46170.46875</v>
      </c>
      <c r="AD9" s="329">
        <v>46170.527083333334</v>
      </c>
      <c r="AE9" s="326" t="s">
        <v>7278</v>
      </c>
      <c r="AF9" s="326" t="s">
        <v>96</v>
      </c>
      <c r="AG9" s="328">
        <v>28.0</v>
      </c>
      <c r="AH9" s="326" t="s">
        <v>7279</v>
      </c>
      <c r="AI9" s="326" t="s">
        <v>7344</v>
      </c>
      <c r="AJ9" s="326" t="s">
        <v>7292</v>
      </c>
      <c r="AK9" s="327" t="s">
        <v>7274</v>
      </c>
      <c r="AL9" s="326" t="s">
        <v>7342</v>
      </c>
      <c r="AM9" s="327">
        <v>1.0</v>
      </c>
    </row>
    <row r="10">
      <c r="A10" s="328">
        <v>2.6051401259E10</v>
      </c>
      <c r="B10" s="326" t="s">
        <v>7266</v>
      </c>
      <c r="C10" s="326" t="s">
        <v>7346</v>
      </c>
      <c r="D10" s="326" t="s">
        <v>1195</v>
      </c>
      <c r="E10" s="329">
        <v>46148.39513888889</v>
      </c>
      <c r="F10" s="326" t="s">
        <v>7347</v>
      </c>
      <c r="G10" s="326" t="s">
        <v>7270</v>
      </c>
      <c r="H10" s="328">
        <v>1.0</v>
      </c>
      <c r="I10" s="329">
        <v>46148.8625</v>
      </c>
      <c r="J10" s="326" t="s">
        <v>7348</v>
      </c>
      <c r="K10" s="328">
        <v>650.0</v>
      </c>
      <c r="L10" s="326"/>
      <c r="M10" s="326" t="s">
        <v>7272</v>
      </c>
      <c r="N10" s="326" t="s">
        <v>7294</v>
      </c>
      <c r="O10" s="326" t="s">
        <v>7274</v>
      </c>
      <c r="P10" s="326" t="s">
        <v>7342</v>
      </c>
      <c r="Q10" s="326" t="s">
        <v>7294</v>
      </c>
      <c r="R10" s="329">
        <v>46148.41111111111</v>
      </c>
      <c r="S10" s="329">
        <v>46148.72361111111</v>
      </c>
      <c r="T10" s="328">
        <v>503.0</v>
      </c>
      <c r="U10" s="326" t="s">
        <v>7349</v>
      </c>
      <c r="V10" s="326" t="s">
        <v>7277</v>
      </c>
      <c r="W10" s="326" t="s">
        <v>6690</v>
      </c>
      <c r="X10" s="326" t="s">
        <v>7350</v>
      </c>
      <c r="Y10" s="326" t="s">
        <v>7351</v>
      </c>
      <c r="Z10" s="328">
        <v>2.0</v>
      </c>
      <c r="AA10" s="329">
        <v>46148.72430555556</v>
      </c>
      <c r="AB10" s="329">
        <v>46148.72430555556</v>
      </c>
      <c r="AC10" s="329">
        <v>46148.802777777775</v>
      </c>
      <c r="AD10" s="329">
        <v>46148.86111111111</v>
      </c>
      <c r="AE10" s="326" t="s">
        <v>7278</v>
      </c>
      <c r="AF10" s="326" t="s">
        <v>96</v>
      </c>
      <c r="AG10" s="328">
        <v>17.0</v>
      </c>
      <c r="AH10" s="326" t="s">
        <v>7279</v>
      </c>
      <c r="AI10" s="326" t="s">
        <v>7352</v>
      </c>
      <c r="AJ10" s="326" t="s">
        <v>7281</v>
      </c>
      <c r="AK10" s="326" t="s">
        <v>7274</v>
      </c>
      <c r="AL10" s="326" t="s">
        <v>7342</v>
      </c>
      <c r="AM10" s="327">
        <v>1.0</v>
      </c>
    </row>
    <row r="11">
      <c r="A11" s="328">
        <v>2.6051400056E10</v>
      </c>
      <c r="B11" s="326" t="s">
        <v>7266</v>
      </c>
      <c r="C11" s="326" t="s">
        <v>7353</v>
      </c>
      <c r="D11" s="326" t="s">
        <v>1195</v>
      </c>
      <c r="E11" s="329">
        <v>46143.407638888886</v>
      </c>
      <c r="F11" s="326" t="s">
        <v>7306</v>
      </c>
      <c r="G11" s="326" t="s">
        <v>7270</v>
      </c>
      <c r="H11" s="328">
        <v>1.0</v>
      </c>
      <c r="I11" s="329">
        <v>46143.71319444444</v>
      </c>
      <c r="J11" s="326" t="s">
        <v>7354</v>
      </c>
      <c r="K11" s="328">
        <v>436.0</v>
      </c>
      <c r="L11" s="326" t="s">
        <v>7355</v>
      </c>
      <c r="M11" s="326" t="s">
        <v>7272</v>
      </c>
      <c r="N11" s="326" t="s">
        <v>7273</v>
      </c>
      <c r="O11" s="326" t="s">
        <v>7274</v>
      </c>
      <c r="P11" s="326" t="s">
        <v>7275</v>
      </c>
      <c r="Q11" s="326" t="s">
        <v>7273</v>
      </c>
      <c r="R11" s="329">
        <v>46143.410416666666</v>
      </c>
      <c r="S11" s="329">
        <v>46143.5375</v>
      </c>
      <c r="T11" s="328">
        <v>299.0</v>
      </c>
      <c r="U11" s="326" t="s">
        <v>7356</v>
      </c>
      <c r="V11" s="326" t="s">
        <v>7277</v>
      </c>
      <c r="W11" s="326" t="s">
        <v>6678</v>
      </c>
      <c r="X11" s="326" t="s">
        <v>7357</v>
      </c>
      <c r="Y11" s="326" t="s">
        <v>7358</v>
      </c>
      <c r="Z11" s="328">
        <v>1.0</v>
      </c>
      <c r="AA11" s="329">
        <v>46143.705555555556</v>
      </c>
      <c r="AB11" s="329">
        <v>46143.705555555556</v>
      </c>
      <c r="AC11" s="329">
        <v>46143.70625</v>
      </c>
      <c r="AD11" s="329">
        <v>46143.711805555555</v>
      </c>
      <c r="AE11" s="326" t="s">
        <v>7278</v>
      </c>
      <c r="AF11" s="326" t="s">
        <v>96</v>
      </c>
      <c r="AG11" s="328">
        <v>11.0</v>
      </c>
      <c r="AH11" s="326" t="s">
        <v>7279</v>
      </c>
      <c r="AI11" s="326" t="s">
        <v>7359</v>
      </c>
      <c r="AJ11" s="326" t="s">
        <v>7281</v>
      </c>
      <c r="AK11" s="326" t="s">
        <v>7287</v>
      </c>
      <c r="AL11" s="326" t="s">
        <v>7302</v>
      </c>
      <c r="AM11" s="327">
        <v>0.0</v>
      </c>
    </row>
    <row r="12">
      <c r="A12" s="328">
        <v>2.605140091E10</v>
      </c>
      <c r="B12" s="326" t="s">
        <v>7266</v>
      </c>
      <c r="C12" s="326" t="s">
        <v>7360</v>
      </c>
      <c r="D12" s="326" t="s">
        <v>1195</v>
      </c>
      <c r="E12" s="329">
        <v>46146.82430555556</v>
      </c>
      <c r="F12" s="326" t="s">
        <v>7339</v>
      </c>
      <c r="G12" s="326" t="s">
        <v>7270</v>
      </c>
      <c r="H12" s="328">
        <v>2.0</v>
      </c>
      <c r="I12" s="329">
        <v>46148.669444444444</v>
      </c>
      <c r="J12" s="326" t="s">
        <v>7362</v>
      </c>
      <c r="K12" s="328">
        <v>2639.0</v>
      </c>
      <c r="L12" s="326" t="s">
        <v>7363</v>
      </c>
      <c r="M12" s="326" t="s">
        <v>7272</v>
      </c>
      <c r="N12" s="326" t="s">
        <v>7273</v>
      </c>
      <c r="O12" s="326" t="s">
        <v>7287</v>
      </c>
      <c r="P12" s="326" t="s">
        <v>7288</v>
      </c>
      <c r="Q12" s="326" t="s">
        <v>7273</v>
      </c>
      <c r="R12" s="329">
        <v>46146.836805555555</v>
      </c>
      <c r="S12" s="329">
        <v>46148.44375</v>
      </c>
      <c r="T12" s="328">
        <v>2505.0</v>
      </c>
      <c r="U12" s="326" t="s">
        <v>7364</v>
      </c>
      <c r="V12" s="326" t="s">
        <v>7277</v>
      </c>
      <c r="W12" s="326" t="s">
        <v>6678</v>
      </c>
      <c r="X12" s="326" t="s">
        <v>7357</v>
      </c>
      <c r="Y12" s="326" t="s">
        <v>7358</v>
      </c>
      <c r="Z12" s="328">
        <v>3.0</v>
      </c>
      <c r="AA12" s="329">
        <v>46148.45694444444</v>
      </c>
      <c r="AB12" s="329">
        <v>46148.529861111114</v>
      </c>
      <c r="AC12" s="329">
        <v>46148.529861111114</v>
      </c>
      <c r="AD12" s="329">
        <v>46148.66805555556</v>
      </c>
      <c r="AE12" s="326" t="s">
        <v>7278</v>
      </c>
      <c r="AF12" s="326" t="s">
        <v>96</v>
      </c>
      <c r="AG12" s="328">
        <v>38.0</v>
      </c>
      <c r="AH12" s="326" t="s">
        <v>7279</v>
      </c>
      <c r="AI12" s="326" t="s">
        <v>7365</v>
      </c>
      <c r="AJ12" s="326" t="s">
        <v>7281</v>
      </c>
      <c r="AK12" s="326" t="s">
        <v>7287</v>
      </c>
      <c r="AL12" s="326" t="s">
        <v>7288</v>
      </c>
      <c r="AM12" s="327">
        <v>1.0</v>
      </c>
    </row>
    <row r="13">
      <c r="A13" s="328">
        <v>2.6051401633E10</v>
      </c>
      <c r="B13" s="326" t="s">
        <v>4243</v>
      </c>
      <c r="C13" s="326" t="s">
        <v>7367</v>
      </c>
      <c r="D13" s="326" t="s">
        <v>1195</v>
      </c>
      <c r="E13" s="329">
        <v>46149.808333333334</v>
      </c>
      <c r="F13" s="326" t="s">
        <v>7269</v>
      </c>
      <c r="G13" s="326" t="s">
        <v>7270</v>
      </c>
      <c r="H13" s="328">
        <v>1.0</v>
      </c>
      <c r="I13" s="329">
        <v>46150.02638888889</v>
      </c>
      <c r="J13" s="326" t="s">
        <v>7368</v>
      </c>
      <c r="K13" s="328">
        <v>299.0</v>
      </c>
      <c r="L13" s="326" t="s">
        <v>7370</v>
      </c>
      <c r="M13" s="326" t="s">
        <v>7272</v>
      </c>
      <c r="N13" s="326" t="s">
        <v>7294</v>
      </c>
      <c r="O13" s="326" t="s">
        <v>7274</v>
      </c>
      <c r="P13" s="326" t="s">
        <v>7342</v>
      </c>
      <c r="Q13" s="326" t="s">
        <v>7294</v>
      </c>
      <c r="R13" s="329">
        <v>46149.81875</v>
      </c>
      <c r="S13" s="329">
        <v>46149.92083333333</v>
      </c>
      <c r="T13" s="328">
        <v>156.0</v>
      </c>
      <c r="U13" s="326" t="s">
        <v>7371</v>
      </c>
      <c r="V13" s="326" t="s">
        <v>7277</v>
      </c>
      <c r="W13" s="326" t="s">
        <v>6678</v>
      </c>
      <c r="X13" s="326" t="s">
        <v>7357</v>
      </c>
      <c r="Y13" s="326" t="s">
        <v>7358</v>
      </c>
      <c r="Z13" s="328">
        <v>1.0</v>
      </c>
      <c r="AA13" s="329">
        <v>46150.02222222222</v>
      </c>
      <c r="AB13" s="329">
        <v>46150.02222222222</v>
      </c>
      <c r="AC13" s="329">
        <v>46150.02361111111</v>
      </c>
      <c r="AD13" s="329">
        <v>46150.025</v>
      </c>
      <c r="AE13" s="326" t="s">
        <v>7278</v>
      </c>
      <c r="AF13" s="326" t="s">
        <v>96</v>
      </c>
      <c r="AG13" s="328">
        <v>13.0</v>
      </c>
      <c r="AH13" s="326" t="s">
        <v>7279</v>
      </c>
      <c r="AI13" s="326" t="s">
        <v>7372</v>
      </c>
      <c r="AJ13" s="326" t="s">
        <v>7281</v>
      </c>
      <c r="AK13" s="326" t="s">
        <v>7274</v>
      </c>
      <c r="AL13" s="326" t="s">
        <v>7342</v>
      </c>
      <c r="AM13" s="327">
        <v>1.0</v>
      </c>
    </row>
    <row r="14">
      <c r="A14" s="328">
        <v>2.6051401817E10</v>
      </c>
      <c r="B14" s="326" t="s">
        <v>4243</v>
      </c>
      <c r="C14" s="326" t="s">
        <v>7373</v>
      </c>
      <c r="D14" s="326" t="s">
        <v>1195</v>
      </c>
      <c r="E14" s="329">
        <v>46150.58541666667</v>
      </c>
      <c r="F14" s="326" t="s">
        <v>7306</v>
      </c>
      <c r="G14" s="326" t="s">
        <v>7270</v>
      </c>
      <c r="H14" s="328">
        <v>1.0</v>
      </c>
      <c r="I14" s="329">
        <v>46150.76875</v>
      </c>
      <c r="J14" s="326" t="s">
        <v>7374</v>
      </c>
      <c r="K14" s="328">
        <v>258.0</v>
      </c>
      <c r="L14" s="326" t="s">
        <v>7375</v>
      </c>
      <c r="M14" s="326" t="s">
        <v>7272</v>
      </c>
      <c r="N14" s="326" t="s">
        <v>7376</v>
      </c>
      <c r="O14" s="326" t="s">
        <v>7274</v>
      </c>
      <c r="P14" s="326" t="s">
        <v>7377</v>
      </c>
      <c r="Q14" s="326" t="s">
        <v>7376</v>
      </c>
      <c r="R14" s="329">
        <v>46150.589583333334</v>
      </c>
      <c r="S14" s="329">
        <v>46150.589583333334</v>
      </c>
      <c r="T14" s="328">
        <v>198.0</v>
      </c>
      <c r="U14" s="326" t="s">
        <v>7378</v>
      </c>
      <c r="V14" s="326" t="s">
        <v>7277</v>
      </c>
      <c r="W14" s="326" t="s">
        <v>6678</v>
      </c>
      <c r="X14" s="326" t="s">
        <v>6678</v>
      </c>
      <c r="Y14" s="326" t="s">
        <v>7379</v>
      </c>
      <c r="Z14" s="328">
        <v>2.0</v>
      </c>
      <c r="AA14" s="329">
        <v>46150.61041666667</v>
      </c>
      <c r="AB14" s="329">
        <v>46150.76111111111</v>
      </c>
      <c r="AC14" s="329">
        <v>46150.76458333333</v>
      </c>
      <c r="AD14" s="329">
        <v>46150.768055555556</v>
      </c>
      <c r="AE14" s="326" t="s">
        <v>7278</v>
      </c>
      <c r="AF14" s="326" t="s">
        <v>96</v>
      </c>
      <c r="AG14" s="328">
        <v>18.0</v>
      </c>
      <c r="AH14" s="326" t="s">
        <v>7279</v>
      </c>
      <c r="AI14" s="326" t="s">
        <v>7381</v>
      </c>
      <c r="AJ14" s="326" t="s">
        <v>7281</v>
      </c>
      <c r="AK14" s="326" t="s">
        <v>7274</v>
      </c>
      <c r="AL14" s="327" t="s">
        <v>7382</v>
      </c>
      <c r="AM14" s="327">
        <v>1.0</v>
      </c>
    </row>
    <row r="15">
      <c r="A15" s="328">
        <v>2.6051403861E10</v>
      </c>
      <c r="B15" s="326" t="s">
        <v>4243</v>
      </c>
      <c r="C15" s="326" t="s">
        <v>7384</v>
      </c>
      <c r="D15" s="326" t="s">
        <v>1195</v>
      </c>
      <c r="E15" s="329">
        <v>46159.42916666667</v>
      </c>
      <c r="F15" s="326" t="s">
        <v>7306</v>
      </c>
      <c r="G15" s="326" t="s">
        <v>7270</v>
      </c>
      <c r="H15" s="328">
        <v>1.0</v>
      </c>
      <c r="I15" s="329">
        <v>46159.635416666664</v>
      </c>
      <c r="J15" s="326" t="s">
        <v>7385</v>
      </c>
      <c r="K15" s="328">
        <v>289.0</v>
      </c>
      <c r="L15" s="326" t="s">
        <v>7386</v>
      </c>
      <c r="M15" s="326" t="s">
        <v>7272</v>
      </c>
      <c r="N15" s="326" t="s">
        <v>7376</v>
      </c>
      <c r="O15" s="326" t="s">
        <v>7287</v>
      </c>
      <c r="P15" s="326" t="s">
        <v>7288</v>
      </c>
      <c r="Q15" s="326" t="s">
        <v>7376</v>
      </c>
      <c r="R15" s="329">
        <v>46159.43472222222</v>
      </c>
      <c r="S15" s="329">
        <v>46159.43472222222</v>
      </c>
      <c r="T15" s="328">
        <v>229.0</v>
      </c>
      <c r="U15" s="326" t="s">
        <v>7387</v>
      </c>
      <c r="V15" s="326" t="s">
        <v>7277</v>
      </c>
      <c r="W15" s="326" t="s">
        <v>6678</v>
      </c>
      <c r="X15" s="326" t="s">
        <v>6678</v>
      </c>
      <c r="Y15" s="326" t="s">
        <v>7379</v>
      </c>
      <c r="Z15" s="328">
        <v>2.0</v>
      </c>
      <c r="AA15" s="329">
        <v>46159.56041666667</v>
      </c>
      <c r="AB15" s="329">
        <v>46159.61319444444</v>
      </c>
      <c r="AC15" s="329">
        <v>46159.625</v>
      </c>
      <c r="AD15" s="329">
        <v>46159.629166666666</v>
      </c>
      <c r="AE15" s="326" t="s">
        <v>7278</v>
      </c>
      <c r="AF15" s="326" t="s">
        <v>96</v>
      </c>
      <c r="AG15" s="328">
        <v>13.0</v>
      </c>
      <c r="AH15" s="326" t="s">
        <v>7279</v>
      </c>
      <c r="AI15" s="326" t="s">
        <v>7389</v>
      </c>
      <c r="AJ15" s="326" t="s">
        <v>7281</v>
      </c>
      <c r="AK15" s="327" t="s">
        <v>7390</v>
      </c>
      <c r="AL15" s="326"/>
      <c r="AM15" s="327">
        <v>0.0</v>
      </c>
    </row>
    <row r="16">
      <c r="A16" s="328">
        <v>2.6051404458E10</v>
      </c>
      <c r="B16" s="326" t="s">
        <v>7392</v>
      </c>
      <c r="C16" s="326" t="s">
        <v>7393</v>
      </c>
      <c r="D16" s="326" t="s">
        <v>1195</v>
      </c>
      <c r="E16" s="329">
        <v>46161.73333333333</v>
      </c>
      <c r="F16" s="326" t="s">
        <v>7306</v>
      </c>
      <c r="G16" s="326" t="s">
        <v>7270</v>
      </c>
      <c r="H16" s="328">
        <v>1.0</v>
      </c>
      <c r="I16" s="329">
        <v>46161.90347222222</v>
      </c>
      <c r="J16" s="326" t="s">
        <v>7394</v>
      </c>
      <c r="K16" s="328">
        <v>239.0</v>
      </c>
      <c r="L16" s="326" t="s">
        <v>7395</v>
      </c>
      <c r="M16" s="326" t="s">
        <v>7272</v>
      </c>
      <c r="N16" s="326" t="s">
        <v>7376</v>
      </c>
      <c r="O16" s="326" t="s">
        <v>7287</v>
      </c>
      <c r="P16" s="326" t="s">
        <v>7295</v>
      </c>
      <c r="Q16" s="326" t="s">
        <v>7376</v>
      </c>
      <c r="R16" s="329">
        <v>46161.7375</v>
      </c>
      <c r="S16" s="329">
        <v>46161.7375</v>
      </c>
      <c r="T16" s="328">
        <v>179.0</v>
      </c>
      <c r="U16" s="326" t="s">
        <v>7396</v>
      </c>
      <c r="V16" s="326" t="s">
        <v>7277</v>
      </c>
      <c r="W16" s="326" t="s">
        <v>6678</v>
      </c>
      <c r="X16" s="326" t="s">
        <v>6678</v>
      </c>
      <c r="Y16" s="326" t="s">
        <v>7379</v>
      </c>
      <c r="Z16" s="328">
        <v>4.0</v>
      </c>
      <c r="AA16" s="329">
        <v>46161.79305555556</v>
      </c>
      <c r="AB16" s="329">
        <v>46161.895833333336</v>
      </c>
      <c r="AC16" s="329">
        <v>46161.90138888889</v>
      </c>
      <c r="AD16" s="329">
        <v>46161.902083333334</v>
      </c>
      <c r="AE16" s="326" t="s">
        <v>7278</v>
      </c>
      <c r="AF16" s="326" t="s">
        <v>96</v>
      </c>
      <c r="AG16" s="328">
        <v>15.0</v>
      </c>
      <c r="AH16" s="326" t="s">
        <v>7279</v>
      </c>
      <c r="AI16" s="326" t="s">
        <v>7398</v>
      </c>
      <c r="AJ16" s="326" t="s">
        <v>7281</v>
      </c>
      <c r="AK16" s="327" t="s">
        <v>7274</v>
      </c>
      <c r="AL16" s="326"/>
      <c r="AM16" s="327">
        <v>0.0</v>
      </c>
    </row>
    <row r="17">
      <c r="A17" s="328">
        <v>2.6051401629E10</v>
      </c>
      <c r="B17" s="326" t="s">
        <v>7266</v>
      </c>
      <c r="C17" s="326" t="s">
        <v>7400</v>
      </c>
      <c r="D17" s="326" t="s">
        <v>1195</v>
      </c>
      <c r="E17" s="329">
        <v>46149.76944444444</v>
      </c>
      <c r="F17" s="326" t="s">
        <v>7269</v>
      </c>
      <c r="G17" s="326" t="s">
        <v>7270</v>
      </c>
      <c r="H17" s="328">
        <v>1.0</v>
      </c>
      <c r="I17" s="329">
        <v>46149.902083333334</v>
      </c>
      <c r="J17" s="326" t="s">
        <v>7401</v>
      </c>
      <c r="K17" s="328">
        <v>143.0</v>
      </c>
      <c r="L17" s="326"/>
      <c r="M17" s="326" t="s">
        <v>7272</v>
      </c>
      <c r="N17" s="326" t="s">
        <v>7376</v>
      </c>
      <c r="O17" s="326" t="s">
        <v>7274</v>
      </c>
      <c r="P17" s="326" t="s">
        <v>7308</v>
      </c>
      <c r="Q17" s="326" t="s">
        <v>7376</v>
      </c>
      <c r="R17" s="329">
        <v>46149.802777777775</v>
      </c>
      <c r="S17" s="329">
        <v>46149.802777777775</v>
      </c>
      <c r="T17" s="328">
        <v>0.0</v>
      </c>
      <c r="U17" s="326" t="s">
        <v>7402</v>
      </c>
      <c r="V17" s="326" t="s">
        <v>7277</v>
      </c>
      <c r="W17" s="326" t="s">
        <v>6678</v>
      </c>
      <c r="X17" s="326" t="s">
        <v>7403</v>
      </c>
      <c r="Y17" s="326" t="s">
        <v>7404</v>
      </c>
      <c r="Z17" s="328">
        <v>3.0</v>
      </c>
      <c r="AA17" s="329">
        <v>46149.80694444444</v>
      </c>
      <c r="AB17" s="329">
        <v>46149.82361111111</v>
      </c>
      <c r="AC17" s="329">
        <v>46149.89375</v>
      </c>
      <c r="AD17" s="329">
        <v>46149.89444444444</v>
      </c>
      <c r="AE17" s="326" t="s">
        <v>7278</v>
      </c>
      <c r="AF17" s="326" t="s">
        <v>96</v>
      </c>
      <c r="AG17" s="328">
        <v>13.0</v>
      </c>
      <c r="AH17" s="326" t="s">
        <v>7279</v>
      </c>
      <c r="AI17" s="326" t="s">
        <v>7405</v>
      </c>
      <c r="AJ17" s="326" t="s">
        <v>7281</v>
      </c>
      <c r="AK17" s="326" t="s">
        <v>7274</v>
      </c>
      <c r="AL17" s="327" t="s">
        <v>7288</v>
      </c>
      <c r="AM17" s="327">
        <v>1.0</v>
      </c>
    </row>
    <row r="18">
      <c r="A18" s="328">
        <v>2.6051400863E10</v>
      </c>
      <c r="B18" s="326" t="s">
        <v>7266</v>
      </c>
      <c r="C18" s="326" t="s">
        <v>7406</v>
      </c>
      <c r="D18" s="326" t="s">
        <v>1195</v>
      </c>
      <c r="E18" s="329">
        <v>46146.65694444445</v>
      </c>
      <c r="F18" s="326" t="s">
        <v>7339</v>
      </c>
      <c r="G18" s="326" t="s">
        <v>7270</v>
      </c>
      <c r="H18" s="328">
        <v>2.0</v>
      </c>
      <c r="I18" s="329">
        <v>46146.993055555555</v>
      </c>
      <c r="J18" s="326" t="s">
        <v>7407</v>
      </c>
      <c r="K18" s="328">
        <v>443.0</v>
      </c>
      <c r="L18" s="326"/>
      <c r="M18" s="326" t="s">
        <v>7408</v>
      </c>
      <c r="N18" s="326" t="s">
        <v>5247</v>
      </c>
      <c r="O18" s="326" t="s">
        <v>7287</v>
      </c>
      <c r="P18" s="326" t="s">
        <v>7302</v>
      </c>
      <c r="Q18" s="326" t="s">
        <v>5247</v>
      </c>
      <c r="R18" s="329">
        <v>46146.68541666667</v>
      </c>
      <c r="S18" s="329">
        <v>46146.68541666667</v>
      </c>
      <c r="T18" s="328">
        <v>0.0</v>
      </c>
      <c r="U18" s="326" t="s">
        <v>7409</v>
      </c>
      <c r="V18" s="326" t="s">
        <v>7277</v>
      </c>
      <c r="W18" s="326" t="s">
        <v>6678</v>
      </c>
      <c r="X18" s="326" t="s">
        <v>7410</v>
      </c>
      <c r="Y18" s="326" t="s">
        <v>7410</v>
      </c>
      <c r="Z18" s="328">
        <v>2.0</v>
      </c>
      <c r="AA18" s="329">
        <v>46146.98819444444</v>
      </c>
      <c r="AB18" s="329">
        <v>46146.98819444444</v>
      </c>
      <c r="AC18" s="329">
        <v>46146.99097222222</v>
      </c>
      <c r="AD18" s="329">
        <v>46146.99236111111</v>
      </c>
      <c r="AE18" s="326" t="s">
        <v>7278</v>
      </c>
      <c r="AF18" s="326" t="s">
        <v>96</v>
      </c>
      <c r="AG18" s="328">
        <v>11.0</v>
      </c>
      <c r="AH18" s="326" t="s">
        <v>7279</v>
      </c>
      <c r="AI18" s="326" t="s">
        <v>7411</v>
      </c>
      <c r="AJ18" s="326" t="s">
        <v>7281</v>
      </c>
      <c r="AK18" s="326" t="s">
        <v>7287</v>
      </c>
      <c r="AL18" s="326" t="s">
        <v>7302</v>
      </c>
      <c r="AM18" s="327">
        <v>1.0</v>
      </c>
    </row>
    <row r="19">
      <c r="A19" s="328">
        <v>2.6051401413E10</v>
      </c>
      <c r="B19" s="326" t="s">
        <v>7266</v>
      </c>
      <c r="C19" s="326" t="s">
        <v>7412</v>
      </c>
      <c r="D19" s="326" t="s">
        <v>1195</v>
      </c>
      <c r="E19" s="329">
        <v>46147.55763888889</v>
      </c>
      <c r="F19" s="326" t="s">
        <v>7269</v>
      </c>
      <c r="G19" s="326" t="s">
        <v>7270</v>
      </c>
      <c r="H19" s="328">
        <v>1.0</v>
      </c>
      <c r="I19" s="329">
        <v>46148.830555555556</v>
      </c>
      <c r="J19" s="326" t="s">
        <v>7413</v>
      </c>
      <c r="K19" s="328">
        <v>9.0</v>
      </c>
      <c r="L19" s="326"/>
      <c r="M19" s="326" t="s">
        <v>7408</v>
      </c>
      <c r="N19" s="326" t="s">
        <v>5247</v>
      </c>
      <c r="O19" s="326" t="s">
        <v>7287</v>
      </c>
      <c r="P19" s="326" t="s">
        <v>7302</v>
      </c>
      <c r="Q19" s="326" t="s">
        <v>5247</v>
      </c>
      <c r="R19" s="329">
        <v>46148.82430555556</v>
      </c>
      <c r="S19" s="329">
        <v>46148.82430555556</v>
      </c>
      <c r="T19" s="328">
        <v>0.0</v>
      </c>
      <c r="U19" s="326" t="s">
        <v>7415</v>
      </c>
      <c r="V19" s="326" t="s">
        <v>7277</v>
      </c>
      <c r="W19" s="326" t="s">
        <v>6678</v>
      </c>
      <c r="X19" s="326" t="s">
        <v>7410</v>
      </c>
      <c r="Y19" s="326" t="s">
        <v>7416</v>
      </c>
      <c r="Z19" s="328">
        <v>1.0</v>
      </c>
      <c r="AA19" s="329">
        <v>46148.825694444444</v>
      </c>
      <c r="AB19" s="329">
        <v>46148.825694444444</v>
      </c>
      <c r="AC19" s="329">
        <v>46148.82777777778</v>
      </c>
      <c r="AD19" s="329">
        <v>46148.82986111111</v>
      </c>
      <c r="AE19" s="326" t="s">
        <v>7278</v>
      </c>
      <c r="AF19" s="326" t="s">
        <v>96</v>
      </c>
      <c r="AG19" s="328">
        <v>11.0</v>
      </c>
      <c r="AH19" s="326" t="s">
        <v>7279</v>
      </c>
      <c r="AI19" s="326" t="s">
        <v>7417</v>
      </c>
      <c r="AJ19" s="326" t="s">
        <v>7281</v>
      </c>
      <c r="AK19" s="326" t="s">
        <v>7274</v>
      </c>
      <c r="AL19" s="327" t="s">
        <v>7418</v>
      </c>
      <c r="AM19" s="327">
        <v>0.0</v>
      </c>
    </row>
    <row r="20">
      <c r="A20" s="328">
        <v>2.6051401014E10</v>
      </c>
      <c r="B20" s="326" t="s">
        <v>7266</v>
      </c>
      <c r="C20" s="326" t="s">
        <v>7419</v>
      </c>
      <c r="D20" s="326" t="s">
        <v>1195</v>
      </c>
      <c r="E20" s="329">
        <v>46147.36666666667</v>
      </c>
      <c r="F20" s="326" t="s">
        <v>7269</v>
      </c>
      <c r="G20" s="326" t="s">
        <v>7270</v>
      </c>
      <c r="H20" s="328">
        <v>1.0</v>
      </c>
      <c r="I20" s="329">
        <v>46147.69513888889</v>
      </c>
      <c r="J20" s="326" t="s">
        <v>7421</v>
      </c>
      <c r="K20" s="328">
        <v>429.0</v>
      </c>
      <c r="L20" s="326"/>
      <c r="M20" s="326" t="s">
        <v>7272</v>
      </c>
      <c r="N20" s="326" t="s">
        <v>7294</v>
      </c>
      <c r="O20" s="326" t="s">
        <v>7274</v>
      </c>
      <c r="P20" s="326" t="s">
        <v>7342</v>
      </c>
      <c r="Q20" s="326" t="s">
        <v>7294</v>
      </c>
      <c r="R20" s="329">
        <v>46147.39722222222</v>
      </c>
      <c r="S20" s="329">
        <v>46147.55416666667</v>
      </c>
      <c r="T20" s="328">
        <v>283.0</v>
      </c>
      <c r="U20" s="326" t="s">
        <v>7423</v>
      </c>
      <c r="V20" s="326" t="s">
        <v>7277</v>
      </c>
      <c r="W20" s="326" t="s">
        <v>6690</v>
      </c>
      <c r="X20" s="326" t="s">
        <v>7424</v>
      </c>
      <c r="Y20" s="326" t="s">
        <v>7425</v>
      </c>
      <c r="Z20" s="328">
        <v>1.0</v>
      </c>
      <c r="AA20" s="329">
        <v>46147.65625</v>
      </c>
      <c r="AB20" s="329">
        <v>46147.65625</v>
      </c>
      <c r="AC20" s="329">
        <v>46147.677083333336</v>
      </c>
      <c r="AD20" s="329">
        <v>46147.69305555556</v>
      </c>
      <c r="AE20" s="326" t="s">
        <v>7278</v>
      </c>
      <c r="AF20" s="326" t="s">
        <v>96</v>
      </c>
      <c r="AG20" s="328">
        <v>14.0</v>
      </c>
      <c r="AH20" s="326" t="s">
        <v>7279</v>
      </c>
      <c r="AI20" s="326" t="s">
        <v>7426</v>
      </c>
      <c r="AJ20" s="326" t="s">
        <v>7281</v>
      </c>
      <c r="AK20" s="326" t="s">
        <v>7274</v>
      </c>
      <c r="AL20" s="326" t="s">
        <v>7342</v>
      </c>
      <c r="AM20" s="327">
        <v>1.0</v>
      </c>
    </row>
    <row r="21">
      <c r="A21" s="328">
        <v>2.6051401308E10</v>
      </c>
      <c r="B21" s="326" t="s">
        <v>7266</v>
      </c>
      <c r="C21" s="326" t="s">
        <v>7427</v>
      </c>
      <c r="D21" s="326" t="s">
        <v>1195</v>
      </c>
      <c r="E21" s="329">
        <v>46148.52361111111</v>
      </c>
      <c r="F21" s="326" t="s">
        <v>7347</v>
      </c>
      <c r="G21" s="326" t="s">
        <v>7270</v>
      </c>
      <c r="H21" s="328">
        <v>1.0</v>
      </c>
      <c r="I21" s="329">
        <v>46148.76944444444</v>
      </c>
      <c r="J21" s="326" t="s">
        <v>7429</v>
      </c>
      <c r="K21" s="328">
        <v>308.0</v>
      </c>
      <c r="L21" s="326"/>
      <c r="M21" s="326" t="s">
        <v>7272</v>
      </c>
      <c r="N21" s="326" t="s">
        <v>7273</v>
      </c>
      <c r="O21" s="326" t="s">
        <v>7274</v>
      </c>
      <c r="P21" s="326" t="s">
        <v>7342</v>
      </c>
      <c r="Q21" s="326" t="s">
        <v>7273</v>
      </c>
      <c r="R21" s="329">
        <v>46148.555555555555</v>
      </c>
      <c r="S21" s="329">
        <v>46148.555555555555</v>
      </c>
      <c r="T21" s="328">
        <v>308.0</v>
      </c>
      <c r="U21" s="326" t="s">
        <v>7430</v>
      </c>
      <c r="V21" s="326" t="s">
        <v>7277</v>
      </c>
      <c r="W21" s="326" t="s">
        <v>6690</v>
      </c>
      <c r="X21" s="326" t="s">
        <v>7424</v>
      </c>
      <c r="Y21" s="326" t="s">
        <v>7432</v>
      </c>
      <c r="Z21" s="328">
        <v>1.0</v>
      </c>
      <c r="AA21" s="329">
        <v>46148.709027777775</v>
      </c>
      <c r="AB21" s="329">
        <v>46148.709027777775</v>
      </c>
      <c r="AC21" s="329">
        <v>46148.70972222222</v>
      </c>
      <c r="AD21" s="329">
        <v>46148.76388888889</v>
      </c>
      <c r="AE21" s="326" t="s">
        <v>7278</v>
      </c>
      <c r="AF21" s="326" t="s">
        <v>96</v>
      </c>
      <c r="AG21" s="328">
        <v>13.0</v>
      </c>
      <c r="AH21" s="326" t="s">
        <v>7279</v>
      </c>
      <c r="AI21" s="326" t="s">
        <v>7433</v>
      </c>
      <c r="AJ21" s="326" t="s">
        <v>7281</v>
      </c>
      <c r="AK21" s="326" t="s">
        <v>7274</v>
      </c>
      <c r="AL21" s="326" t="s">
        <v>7342</v>
      </c>
      <c r="AM21" s="327">
        <v>1.0</v>
      </c>
    </row>
    <row r="22">
      <c r="A22" s="328">
        <v>2.6051402444E10</v>
      </c>
      <c r="B22" s="326" t="s">
        <v>7266</v>
      </c>
      <c r="C22" s="326" t="s">
        <v>7434</v>
      </c>
      <c r="D22" s="326" t="s">
        <v>1195</v>
      </c>
      <c r="E22" s="329">
        <v>46153.42847222222</v>
      </c>
      <c r="F22" s="326" t="s">
        <v>7339</v>
      </c>
      <c r="G22" s="326" t="s">
        <v>7270</v>
      </c>
      <c r="H22" s="328">
        <v>1.0</v>
      </c>
      <c r="I22" s="329">
        <v>46153.86041666667</v>
      </c>
      <c r="J22" s="326" t="s">
        <v>7436</v>
      </c>
      <c r="K22" s="328">
        <v>592.0</v>
      </c>
      <c r="L22" s="326"/>
      <c r="M22" s="326" t="s">
        <v>7272</v>
      </c>
      <c r="N22" s="326" t="s">
        <v>7273</v>
      </c>
      <c r="O22" s="326" t="s">
        <v>7274</v>
      </c>
      <c r="P22" s="326" t="s">
        <v>7342</v>
      </c>
      <c r="Q22" s="326" t="s">
        <v>7273</v>
      </c>
      <c r="R22" s="329">
        <v>46153.44930555556</v>
      </c>
      <c r="S22" s="329">
        <v>46153.44930555556</v>
      </c>
      <c r="T22" s="328">
        <v>458.0</v>
      </c>
      <c r="U22" s="326" t="s">
        <v>7438</v>
      </c>
      <c r="V22" s="326" t="s">
        <v>7277</v>
      </c>
      <c r="W22" s="326" t="s">
        <v>6690</v>
      </c>
      <c r="X22" s="326" t="s">
        <v>7424</v>
      </c>
      <c r="Y22" s="326" t="s">
        <v>7439</v>
      </c>
      <c r="Z22" s="328">
        <v>2.0</v>
      </c>
      <c r="AA22" s="329">
        <v>46153.44930555556</v>
      </c>
      <c r="AB22" s="329">
        <v>46153.44930555556</v>
      </c>
      <c r="AC22" s="329">
        <v>46153.566666666666</v>
      </c>
      <c r="AD22" s="329">
        <v>46153.850694444445</v>
      </c>
      <c r="AE22" s="326" t="s">
        <v>7278</v>
      </c>
      <c r="AF22" s="326" t="s">
        <v>96</v>
      </c>
      <c r="AG22" s="328">
        <v>17.0</v>
      </c>
      <c r="AH22" s="326" t="s">
        <v>7279</v>
      </c>
      <c r="AI22" s="326" t="s">
        <v>7441</v>
      </c>
      <c r="AJ22" s="326" t="s">
        <v>7281</v>
      </c>
      <c r="AK22" s="326" t="s">
        <v>7274</v>
      </c>
      <c r="AL22" s="326" t="s">
        <v>7342</v>
      </c>
      <c r="AM22" s="327">
        <v>1.0</v>
      </c>
    </row>
    <row r="23">
      <c r="A23" s="328">
        <v>2.6051403588E10</v>
      </c>
      <c r="B23" s="326" t="s">
        <v>7266</v>
      </c>
      <c r="C23" s="326" t="s">
        <v>7444</v>
      </c>
      <c r="D23" s="326" t="s">
        <v>1195</v>
      </c>
      <c r="E23" s="329">
        <v>46158.353472222225</v>
      </c>
      <c r="F23" s="326" t="s">
        <v>7306</v>
      </c>
      <c r="G23" s="326" t="s">
        <v>7270</v>
      </c>
      <c r="H23" s="328">
        <v>1.0</v>
      </c>
      <c r="I23" s="329">
        <v>46158.86944444444</v>
      </c>
      <c r="J23" s="326" t="s">
        <v>7445</v>
      </c>
      <c r="K23" s="328">
        <v>691.0</v>
      </c>
      <c r="L23" s="326"/>
      <c r="M23" s="326" t="s">
        <v>7272</v>
      </c>
      <c r="N23" s="326" t="s">
        <v>7294</v>
      </c>
      <c r="O23" s="326" t="s">
        <v>7274</v>
      </c>
      <c r="P23" s="326" t="s">
        <v>7342</v>
      </c>
      <c r="Q23" s="326" t="s">
        <v>7294</v>
      </c>
      <c r="R23" s="329">
        <v>46158.38958333333</v>
      </c>
      <c r="S23" s="329">
        <v>46158.38958333333</v>
      </c>
      <c r="T23" s="328">
        <v>564.0</v>
      </c>
      <c r="U23" s="326" t="s">
        <v>7446</v>
      </c>
      <c r="V23" s="326" t="s">
        <v>7277</v>
      </c>
      <c r="W23" s="326" t="s">
        <v>6690</v>
      </c>
      <c r="X23" s="326" t="s">
        <v>7424</v>
      </c>
      <c r="Y23" s="326" t="s">
        <v>7447</v>
      </c>
      <c r="Z23" s="328">
        <v>1.0</v>
      </c>
      <c r="AA23" s="329">
        <v>46158.73819444444</v>
      </c>
      <c r="AB23" s="329">
        <v>46158.73819444444</v>
      </c>
      <c r="AC23" s="329">
        <v>46158.73888888889</v>
      </c>
      <c r="AD23" s="329">
        <v>46158.86875</v>
      </c>
      <c r="AE23" s="326" t="s">
        <v>7278</v>
      </c>
      <c r="AF23" s="326" t="s">
        <v>96</v>
      </c>
      <c r="AG23" s="328">
        <v>14.0</v>
      </c>
      <c r="AH23" s="326" t="s">
        <v>7279</v>
      </c>
      <c r="AI23" s="326" t="s">
        <v>7451</v>
      </c>
      <c r="AJ23" s="326" t="s">
        <v>7281</v>
      </c>
      <c r="AK23" s="326" t="s">
        <v>7274</v>
      </c>
      <c r="AL23" s="326" t="s">
        <v>7342</v>
      </c>
      <c r="AM23" s="327">
        <v>1.0</v>
      </c>
    </row>
    <row r="24">
      <c r="A24" s="328">
        <v>2.6051401309E10</v>
      </c>
      <c r="B24" s="326" t="s">
        <v>7266</v>
      </c>
      <c r="C24" s="326" t="s">
        <v>7452</v>
      </c>
      <c r="D24" s="326" t="s">
        <v>1195</v>
      </c>
      <c r="E24" s="329">
        <v>46148.520833333336</v>
      </c>
      <c r="F24" s="326" t="s">
        <v>7347</v>
      </c>
      <c r="G24" s="326" t="s">
        <v>7270</v>
      </c>
      <c r="H24" s="328">
        <v>2.0</v>
      </c>
      <c r="I24" s="329">
        <v>46148.99722222222</v>
      </c>
      <c r="J24" s="326" t="s">
        <v>7453</v>
      </c>
      <c r="K24" s="328">
        <v>621.0</v>
      </c>
      <c r="L24" s="326"/>
      <c r="M24" s="326" t="s">
        <v>7272</v>
      </c>
      <c r="N24" s="326" t="s">
        <v>7294</v>
      </c>
      <c r="O24" s="326" t="s">
        <v>7274</v>
      </c>
      <c r="P24" s="326" t="s">
        <v>7275</v>
      </c>
      <c r="Q24" s="326" t="s">
        <v>7294</v>
      </c>
      <c r="R24" s="329">
        <v>46148.56597222222</v>
      </c>
      <c r="S24" s="329">
        <v>46148.56597222222</v>
      </c>
      <c r="T24" s="328">
        <v>460.0</v>
      </c>
      <c r="U24" s="326" t="s">
        <v>7454</v>
      </c>
      <c r="V24" s="326" t="s">
        <v>7277</v>
      </c>
      <c r="W24" s="326" t="s">
        <v>6690</v>
      </c>
      <c r="X24" s="326" t="s">
        <v>6394</v>
      </c>
      <c r="Y24" s="326" t="s">
        <v>6413</v>
      </c>
      <c r="Z24" s="328">
        <v>1.0</v>
      </c>
      <c r="AA24" s="329">
        <v>46148.87777777778</v>
      </c>
      <c r="AB24" s="329">
        <v>46148.87847222222</v>
      </c>
      <c r="AC24" s="329">
        <v>46148.879166666666</v>
      </c>
      <c r="AD24" s="329">
        <v>46148.99236111111</v>
      </c>
      <c r="AE24" s="326" t="s">
        <v>7278</v>
      </c>
      <c r="AF24" s="326" t="s">
        <v>96</v>
      </c>
      <c r="AG24" s="328">
        <v>20.0</v>
      </c>
      <c r="AH24" s="326" t="s">
        <v>7279</v>
      </c>
      <c r="AI24" s="326" t="s">
        <v>7455</v>
      </c>
      <c r="AJ24" s="326" t="s">
        <v>7281</v>
      </c>
      <c r="AK24" s="326" t="s">
        <v>7274</v>
      </c>
      <c r="AL24" s="327" t="s">
        <v>7456</v>
      </c>
      <c r="AM24" s="327">
        <v>1.0</v>
      </c>
    </row>
    <row r="25">
      <c r="A25" s="328">
        <v>2.6051403573E10</v>
      </c>
      <c r="B25" s="326" t="s">
        <v>7266</v>
      </c>
      <c r="C25" s="326" t="s">
        <v>7457</v>
      </c>
      <c r="D25" s="326" t="s">
        <v>1195</v>
      </c>
      <c r="E25" s="329">
        <v>46158.30069444444</v>
      </c>
      <c r="F25" s="326" t="s">
        <v>7306</v>
      </c>
      <c r="G25" s="326" t="s">
        <v>7270</v>
      </c>
      <c r="H25" s="328">
        <v>1.0</v>
      </c>
      <c r="I25" s="329">
        <v>46158.595138888886</v>
      </c>
      <c r="J25" s="326" t="s">
        <v>7458</v>
      </c>
      <c r="K25" s="328">
        <v>392.0</v>
      </c>
      <c r="L25" s="326"/>
      <c r="M25" s="326" t="s">
        <v>7272</v>
      </c>
      <c r="N25" s="326" t="s">
        <v>7294</v>
      </c>
      <c r="O25" s="326" t="s">
        <v>7274</v>
      </c>
      <c r="P25" s="326" t="s">
        <v>7308</v>
      </c>
      <c r="Q25" s="326" t="s">
        <v>7294</v>
      </c>
      <c r="R25" s="329">
        <v>46158.322916666664</v>
      </c>
      <c r="S25" s="329">
        <v>46158.34722222222</v>
      </c>
      <c r="T25" s="328">
        <v>270.0</v>
      </c>
      <c r="U25" s="326" t="s">
        <v>7459</v>
      </c>
      <c r="V25" s="326" t="s">
        <v>7277</v>
      </c>
      <c r="W25" s="326" t="s">
        <v>6690</v>
      </c>
      <c r="X25" s="326" t="s">
        <v>6394</v>
      </c>
      <c r="Y25" s="326" t="s">
        <v>6418</v>
      </c>
      <c r="Z25" s="328">
        <v>2.0</v>
      </c>
      <c r="AA25" s="329">
        <v>46158.40069444444</v>
      </c>
      <c r="AB25" s="329">
        <v>46158.48402777778</v>
      </c>
      <c r="AC25" s="329">
        <v>46158.580555555556</v>
      </c>
      <c r="AD25" s="329">
        <v>46158.59444444445</v>
      </c>
      <c r="AE25" s="326" t="s">
        <v>7278</v>
      </c>
      <c r="AF25" s="326" t="s">
        <v>96</v>
      </c>
      <c r="AG25" s="328">
        <v>14.0</v>
      </c>
      <c r="AH25" s="326" t="s">
        <v>7279</v>
      </c>
      <c r="AI25" s="326" t="s">
        <v>7462</v>
      </c>
      <c r="AJ25" s="326" t="s">
        <v>7281</v>
      </c>
      <c r="AK25" s="326" t="s">
        <v>7274</v>
      </c>
      <c r="AL25" s="326"/>
      <c r="AM25" s="327">
        <v>1.0</v>
      </c>
    </row>
    <row r="26">
      <c r="A26" s="328">
        <v>2.6051404075E10</v>
      </c>
      <c r="B26" s="326" t="s">
        <v>7266</v>
      </c>
      <c r="C26" s="326" t="s">
        <v>7463</v>
      </c>
      <c r="D26" s="326" t="s">
        <v>1195</v>
      </c>
      <c r="E26" s="329">
        <v>46160.339583333334</v>
      </c>
      <c r="F26" s="326" t="s">
        <v>7339</v>
      </c>
      <c r="G26" s="326" t="s">
        <v>7270</v>
      </c>
      <c r="H26" s="328">
        <v>3.0</v>
      </c>
      <c r="I26" s="329">
        <v>46161.589583333334</v>
      </c>
      <c r="J26" s="326" t="s">
        <v>7464</v>
      </c>
      <c r="K26" s="328">
        <v>1739.0</v>
      </c>
      <c r="L26" s="326"/>
      <c r="M26" s="326" t="s">
        <v>7272</v>
      </c>
      <c r="N26" s="326" t="s">
        <v>7376</v>
      </c>
      <c r="O26" s="326" t="s">
        <v>7329</v>
      </c>
      <c r="P26" s="326" t="s">
        <v>7465</v>
      </c>
      <c r="Q26" s="326" t="s">
        <v>7376</v>
      </c>
      <c r="R26" s="329">
        <v>46160.381944444445</v>
      </c>
      <c r="S26" s="329">
        <v>46161.365277777775</v>
      </c>
      <c r="T26" s="328">
        <v>1679.0</v>
      </c>
      <c r="U26" s="326" t="s">
        <v>7467</v>
      </c>
      <c r="V26" s="326" t="s">
        <v>7277</v>
      </c>
      <c r="W26" s="326" t="s">
        <v>6690</v>
      </c>
      <c r="X26" s="326" t="s">
        <v>6394</v>
      </c>
      <c r="Y26" s="326" t="s">
        <v>6418</v>
      </c>
      <c r="Z26" s="328">
        <v>1.0</v>
      </c>
      <c r="AA26" s="329">
        <v>46161.373611111114</v>
      </c>
      <c r="AB26" s="329">
        <v>46161.49791666667</v>
      </c>
      <c r="AC26" s="329">
        <v>46161.52361111111</v>
      </c>
      <c r="AD26" s="329">
        <v>46161.57361111111</v>
      </c>
      <c r="AE26" s="326" t="s">
        <v>7278</v>
      </c>
      <c r="AF26" s="326" t="s">
        <v>96</v>
      </c>
      <c r="AG26" s="328">
        <v>23.0</v>
      </c>
      <c r="AH26" s="326" t="s">
        <v>7279</v>
      </c>
      <c r="AI26" s="326" t="s">
        <v>7469</v>
      </c>
      <c r="AJ26" s="326" t="s">
        <v>7281</v>
      </c>
      <c r="AK26" s="326" t="s">
        <v>7329</v>
      </c>
      <c r="AL26" s="326" t="s">
        <v>7465</v>
      </c>
      <c r="AM26" s="327">
        <v>1.0</v>
      </c>
    </row>
    <row r="27">
      <c r="A27" s="328">
        <v>2.6051404067E10</v>
      </c>
      <c r="B27" s="326" t="s">
        <v>7266</v>
      </c>
      <c r="C27" s="326" t="s">
        <v>7470</v>
      </c>
      <c r="D27" s="326" t="s">
        <v>1195</v>
      </c>
      <c r="E27" s="329">
        <v>46160.33888888889</v>
      </c>
      <c r="F27" s="326" t="s">
        <v>7471</v>
      </c>
      <c r="G27" s="326" t="s">
        <v>7270</v>
      </c>
      <c r="H27" s="328">
        <v>1.0</v>
      </c>
      <c r="I27" s="329">
        <v>46161.60763888889</v>
      </c>
      <c r="J27" s="326" t="s">
        <v>7472</v>
      </c>
      <c r="K27" s="328">
        <v>1807.0</v>
      </c>
      <c r="L27" s="326"/>
      <c r="M27" s="326" t="s">
        <v>7272</v>
      </c>
      <c r="N27" s="326" t="s">
        <v>7328</v>
      </c>
      <c r="O27" s="326" t="s">
        <v>7287</v>
      </c>
      <c r="P27" s="326" t="s">
        <v>7473</v>
      </c>
      <c r="Q27" s="326" t="s">
        <v>7328</v>
      </c>
      <c r="R27" s="329">
        <v>46160.35277777778</v>
      </c>
      <c r="S27" s="329">
        <v>46160.45625</v>
      </c>
      <c r="T27" s="328">
        <v>0.0</v>
      </c>
      <c r="U27" s="326" t="s">
        <v>7474</v>
      </c>
      <c r="V27" s="326" t="s">
        <v>7277</v>
      </c>
      <c r="W27" s="326" t="s">
        <v>6690</v>
      </c>
      <c r="X27" s="326" t="s">
        <v>6394</v>
      </c>
      <c r="Y27" s="326" t="s">
        <v>7475</v>
      </c>
      <c r="Z27" s="328">
        <v>0.0</v>
      </c>
      <c r="AA27" s="329">
        <v>46160.65833333333</v>
      </c>
      <c r="AB27" s="329">
        <v>46161.60208333333</v>
      </c>
      <c r="AC27" s="329">
        <v>46161.60277777778</v>
      </c>
      <c r="AD27" s="329">
        <v>46161.60625</v>
      </c>
      <c r="AE27" s="326" t="s">
        <v>7278</v>
      </c>
      <c r="AF27" s="326" t="s">
        <v>96</v>
      </c>
      <c r="AG27" s="328">
        <v>4.0</v>
      </c>
      <c r="AH27" s="326" t="s">
        <v>7279</v>
      </c>
      <c r="AI27" s="326" t="s">
        <v>7477</v>
      </c>
      <c r="AJ27" s="326" t="s">
        <v>7292</v>
      </c>
      <c r="AK27" s="327" t="s">
        <v>7390</v>
      </c>
      <c r="AL27" s="326"/>
      <c r="AM27" s="327">
        <v>0.0</v>
      </c>
    </row>
    <row r="28">
      <c r="A28" s="328">
        <v>2.6051405205E10</v>
      </c>
      <c r="B28" s="326" t="s">
        <v>7266</v>
      </c>
      <c r="C28" s="326" t="s">
        <v>7479</v>
      </c>
      <c r="D28" s="326" t="s">
        <v>1195</v>
      </c>
      <c r="E28" s="329">
        <v>46164.7</v>
      </c>
      <c r="F28" s="326" t="s">
        <v>7480</v>
      </c>
      <c r="G28" s="326" t="s">
        <v>7270</v>
      </c>
      <c r="H28" s="328">
        <v>3.0</v>
      </c>
      <c r="I28" s="329">
        <v>46165.70277777778</v>
      </c>
      <c r="J28" s="326" t="s">
        <v>7481</v>
      </c>
      <c r="K28" s="328">
        <v>1411.0</v>
      </c>
      <c r="L28" s="326"/>
      <c r="M28" s="326" t="s">
        <v>7272</v>
      </c>
      <c r="N28" s="326" t="s">
        <v>7294</v>
      </c>
      <c r="O28" s="326" t="s">
        <v>7274</v>
      </c>
      <c r="P28" s="326" t="s">
        <v>7308</v>
      </c>
      <c r="Q28" s="326" t="s">
        <v>7294</v>
      </c>
      <c r="R28" s="329">
        <v>46164.722916666666</v>
      </c>
      <c r="S28" s="329">
        <v>46164.722916666666</v>
      </c>
      <c r="T28" s="328">
        <v>1304.0</v>
      </c>
      <c r="U28" s="326" t="s">
        <v>7482</v>
      </c>
      <c r="V28" s="326" t="s">
        <v>7277</v>
      </c>
      <c r="W28" s="326" t="s">
        <v>6690</v>
      </c>
      <c r="X28" s="326" t="s">
        <v>6394</v>
      </c>
      <c r="Y28" s="326" t="s">
        <v>7484</v>
      </c>
      <c r="Z28" s="328">
        <v>1.0</v>
      </c>
      <c r="AA28" s="329">
        <v>46164.77222222222</v>
      </c>
      <c r="AB28" s="329">
        <v>46164.77222222222</v>
      </c>
      <c r="AC28" s="329">
        <v>46164.834027777775</v>
      </c>
      <c r="AD28" s="329">
        <v>46165.69513888889</v>
      </c>
      <c r="AE28" s="326" t="s">
        <v>7278</v>
      </c>
      <c r="AF28" s="326" t="s">
        <v>96</v>
      </c>
      <c r="AG28" s="328">
        <v>19.0</v>
      </c>
      <c r="AH28" s="326" t="s">
        <v>7279</v>
      </c>
      <c r="AI28" s="326" t="s">
        <v>7485</v>
      </c>
      <c r="AJ28" s="326" t="s">
        <v>7292</v>
      </c>
      <c r="AK28" s="326" t="s">
        <v>7274</v>
      </c>
      <c r="AL28" s="327" t="s">
        <v>7275</v>
      </c>
      <c r="AM28" s="327">
        <v>1.0</v>
      </c>
    </row>
    <row r="29">
      <c r="A29" s="328">
        <v>2.605140567E10</v>
      </c>
      <c r="B29" s="326" t="s">
        <v>4243</v>
      </c>
      <c r="C29" s="326" t="s">
        <v>7486</v>
      </c>
      <c r="D29" s="326" t="s">
        <v>1195</v>
      </c>
      <c r="E29" s="329">
        <v>46166.78055555555</v>
      </c>
      <c r="F29" s="326" t="s">
        <v>7347</v>
      </c>
      <c r="G29" s="326" t="s">
        <v>7270</v>
      </c>
      <c r="H29" s="328">
        <v>1.0</v>
      </c>
      <c r="I29" s="329">
        <v>46166.94305555556</v>
      </c>
      <c r="J29" s="326" t="s">
        <v>7487</v>
      </c>
      <c r="K29" s="328">
        <v>207.0</v>
      </c>
      <c r="L29" s="326" t="s">
        <v>7488</v>
      </c>
      <c r="M29" s="326" t="s">
        <v>7272</v>
      </c>
      <c r="N29" s="326" t="s">
        <v>7294</v>
      </c>
      <c r="O29" s="326" t="s">
        <v>7274</v>
      </c>
      <c r="P29" s="326" t="s">
        <v>7308</v>
      </c>
      <c r="Q29" s="326" t="s">
        <v>7294</v>
      </c>
      <c r="R29" s="329">
        <v>46166.799305555556</v>
      </c>
      <c r="S29" s="329">
        <v>46166.799305555556</v>
      </c>
      <c r="T29" s="328">
        <v>0.0</v>
      </c>
      <c r="U29" s="326" t="s">
        <v>7489</v>
      </c>
      <c r="V29" s="326" t="s">
        <v>7277</v>
      </c>
      <c r="W29" s="326" t="s">
        <v>6690</v>
      </c>
      <c r="X29" s="326" t="s">
        <v>6394</v>
      </c>
      <c r="Y29" s="326" t="s">
        <v>7475</v>
      </c>
      <c r="Z29" s="328">
        <v>1.0</v>
      </c>
      <c r="AA29" s="329">
        <v>46166.89791666667</v>
      </c>
      <c r="AB29" s="329">
        <v>46166.89791666667</v>
      </c>
      <c r="AC29" s="329">
        <v>46166.915972222225</v>
      </c>
      <c r="AD29" s="329">
        <v>46166.94236111111</v>
      </c>
      <c r="AE29" s="326" t="s">
        <v>7278</v>
      </c>
      <c r="AF29" s="326" t="s">
        <v>96</v>
      </c>
      <c r="AG29" s="328">
        <v>13.0</v>
      </c>
      <c r="AH29" s="326" t="s">
        <v>7279</v>
      </c>
      <c r="AI29" s="326" t="s">
        <v>7491</v>
      </c>
      <c r="AJ29" s="326" t="s">
        <v>7281</v>
      </c>
      <c r="AK29" s="326" t="s">
        <v>7274</v>
      </c>
      <c r="AL29" s="326" t="s">
        <v>7308</v>
      </c>
      <c r="AM29" s="327">
        <v>1.0</v>
      </c>
    </row>
    <row r="30">
      <c r="A30" s="328">
        <v>2.6051405794E10</v>
      </c>
      <c r="B30" s="326" t="s">
        <v>7266</v>
      </c>
      <c r="C30" s="326" t="s">
        <v>7492</v>
      </c>
      <c r="D30" s="326" t="s">
        <v>1195</v>
      </c>
      <c r="E30" s="329">
        <v>46167.47083333333</v>
      </c>
      <c r="F30" s="326" t="s">
        <v>7306</v>
      </c>
      <c r="G30" s="326" t="s">
        <v>7270</v>
      </c>
      <c r="H30" s="328">
        <v>1.0</v>
      </c>
      <c r="I30" s="329">
        <v>46168.731944444444</v>
      </c>
      <c r="J30" s="326" t="s">
        <v>7493</v>
      </c>
      <c r="K30" s="328">
        <v>1810.0</v>
      </c>
      <c r="L30" s="326"/>
      <c r="M30" s="326" t="s">
        <v>7272</v>
      </c>
      <c r="N30" s="326" t="s">
        <v>7294</v>
      </c>
      <c r="O30" s="326" t="s">
        <v>7274</v>
      </c>
      <c r="P30" s="326" t="s">
        <v>7342</v>
      </c>
      <c r="Q30" s="326" t="s">
        <v>7294</v>
      </c>
      <c r="R30" s="329">
        <v>46167.475</v>
      </c>
      <c r="S30" s="329">
        <v>46168.325694444444</v>
      </c>
      <c r="T30" s="328">
        <v>0.0</v>
      </c>
      <c r="U30" s="326" t="s">
        <v>7495</v>
      </c>
      <c r="V30" s="326" t="s">
        <v>7277</v>
      </c>
      <c r="W30" s="326" t="s">
        <v>6690</v>
      </c>
      <c r="X30" s="326" t="s">
        <v>6394</v>
      </c>
      <c r="Y30" s="326" t="s">
        <v>6413</v>
      </c>
      <c r="Z30" s="328">
        <v>1.0</v>
      </c>
      <c r="AA30" s="329">
        <v>46168.59305555555</v>
      </c>
      <c r="AB30" s="329">
        <v>46168.59305555555</v>
      </c>
      <c r="AC30" s="329">
        <v>46168.59375</v>
      </c>
      <c r="AD30" s="329">
        <v>46168.73125</v>
      </c>
      <c r="AE30" s="326" t="s">
        <v>7278</v>
      </c>
      <c r="AF30" s="326" t="s">
        <v>96</v>
      </c>
      <c r="AG30" s="328">
        <v>25.0</v>
      </c>
      <c r="AH30" s="326" t="s">
        <v>7279</v>
      </c>
      <c r="AI30" s="326" t="s">
        <v>7497</v>
      </c>
      <c r="AJ30" s="326" t="s">
        <v>7292</v>
      </c>
      <c r="AK30" s="326" t="s">
        <v>7274</v>
      </c>
      <c r="AL30" s="326" t="s">
        <v>7342</v>
      </c>
      <c r="AM30" s="327">
        <v>1.0</v>
      </c>
    </row>
    <row r="31">
      <c r="A31" s="328">
        <v>2.6051405257E10</v>
      </c>
      <c r="B31" s="326" t="s">
        <v>7266</v>
      </c>
      <c r="C31" s="326" t="s">
        <v>7498</v>
      </c>
      <c r="D31" s="326" t="s">
        <v>1195</v>
      </c>
      <c r="E31" s="329">
        <v>46164.87777777778</v>
      </c>
      <c r="F31" s="326" t="s">
        <v>7269</v>
      </c>
      <c r="G31" s="326" t="s">
        <v>7270</v>
      </c>
      <c r="H31" s="328">
        <v>1.0</v>
      </c>
      <c r="I31" s="329">
        <v>46165.09722222222</v>
      </c>
      <c r="J31" s="326" t="s">
        <v>7499</v>
      </c>
      <c r="K31" s="328">
        <v>286.0</v>
      </c>
      <c r="L31" s="326" t="s">
        <v>7370</v>
      </c>
      <c r="M31" s="326" t="s">
        <v>7272</v>
      </c>
      <c r="N31" s="326" t="s">
        <v>7273</v>
      </c>
      <c r="O31" s="326" t="s">
        <v>7274</v>
      </c>
      <c r="P31" s="326" t="s">
        <v>7501</v>
      </c>
      <c r="Q31" s="326" t="s">
        <v>7273</v>
      </c>
      <c r="R31" s="329">
        <v>46164.89861111111</v>
      </c>
      <c r="S31" s="329">
        <v>46164.89861111111</v>
      </c>
      <c r="T31" s="328">
        <v>0.0</v>
      </c>
      <c r="U31" s="326" t="s">
        <v>7502</v>
      </c>
      <c r="V31" s="326" t="s">
        <v>7277</v>
      </c>
      <c r="W31" s="326" t="s">
        <v>6690</v>
      </c>
      <c r="X31" s="326" t="s">
        <v>7505</v>
      </c>
      <c r="Y31" s="326" t="s">
        <v>7506</v>
      </c>
      <c r="Z31" s="328">
        <v>1.0</v>
      </c>
      <c r="AA31" s="326"/>
      <c r="AB31" s="326"/>
      <c r="AC31" s="326"/>
      <c r="AD31" s="326"/>
      <c r="AE31" s="326" t="s">
        <v>7278</v>
      </c>
      <c r="AF31" s="326" t="s">
        <v>96</v>
      </c>
      <c r="AG31" s="328">
        <v>5.0</v>
      </c>
      <c r="AH31" s="326" t="s">
        <v>7507</v>
      </c>
      <c r="AI31" s="326" t="s">
        <v>7508</v>
      </c>
      <c r="AJ31" s="326" t="s">
        <v>7281</v>
      </c>
      <c r="AK31" s="327" t="s">
        <v>7390</v>
      </c>
      <c r="AL31" s="326"/>
      <c r="AM31" s="327">
        <v>0.0</v>
      </c>
    </row>
    <row r="32">
      <c r="A32" s="328">
        <v>2.6051402668E10</v>
      </c>
      <c r="B32" s="326" t="s">
        <v>7266</v>
      </c>
      <c r="C32" s="326" t="s">
        <v>7509</v>
      </c>
      <c r="D32" s="326" t="s">
        <v>1195</v>
      </c>
      <c r="E32" s="329">
        <v>46154.34444444445</v>
      </c>
      <c r="F32" s="326" t="s">
        <v>7269</v>
      </c>
      <c r="G32" s="326" t="s">
        <v>7270</v>
      </c>
      <c r="H32" s="328">
        <v>1.0</v>
      </c>
      <c r="I32" s="329">
        <v>46154.79513888889</v>
      </c>
      <c r="J32" s="326" t="s">
        <v>7511</v>
      </c>
      <c r="K32" s="328">
        <v>635.0</v>
      </c>
      <c r="L32" s="326" t="s">
        <v>7370</v>
      </c>
      <c r="M32" s="326" t="s">
        <v>7272</v>
      </c>
      <c r="N32" s="326" t="s">
        <v>7273</v>
      </c>
      <c r="O32" s="326" t="s">
        <v>7274</v>
      </c>
      <c r="P32" s="326" t="s">
        <v>7342</v>
      </c>
      <c r="Q32" s="326" t="s">
        <v>7273</v>
      </c>
      <c r="R32" s="329">
        <v>46154.354166666664</v>
      </c>
      <c r="S32" s="329">
        <v>46154.47222222222</v>
      </c>
      <c r="T32" s="328">
        <v>485.0</v>
      </c>
      <c r="U32" s="326" t="s">
        <v>7513</v>
      </c>
      <c r="V32" s="326" t="s">
        <v>7277</v>
      </c>
      <c r="W32" s="326" t="s">
        <v>6690</v>
      </c>
      <c r="X32" s="326" t="s">
        <v>7505</v>
      </c>
      <c r="Y32" s="326" t="s">
        <v>7506</v>
      </c>
      <c r="Z32" s="328">
        <v>1.0</v>
      </c>
      <c r="AA32" s="326"/>
      <c r="AB32" s="326"/>
      <c r="AC32" s="326"/>
      <c r="AD32" s="326"/>
      <c r="AE32" s="326" t="s">
        <v>7278</v>
      </c>
      <c r="AF32" s="326" t="s">
        <v>96</v>
      </c>
      <c r="AG32" s="328">
        <v>5.0</v>
      </c>
      <c r="AH32" s="326" t="s">
        <v>7507</v>
      </c>
      <c r="AI32" s="326" t="s">
        <v>7508</v>
      </c>
      <c r="AJ32" s="326" t="s">
        <v>7281</v>
      </c>
      <c r="AK32" s="326" t="s">
        <v>7274</v>
      </c>
      <c r="AL32" s="326" t="s">
        <v>7342</v>
      </c>
      <c r="AM32" s="327">
        <v>1.0</v>
      </c>
    </row>
    <row r="33">
      <c r="A33" s="328">
        <v>2.6051402574E10</v>
      </c>
      <c r="B33" s="326" t="s">
        <v>7266</v>
      </c>
      <c r="C33" s="326" t="s">
        <v>7514</v>
      </c>
      <c r="D33" s="326" t="s">
        <v>1195</v>
      </c>
      <c r="E33" s="329">
        <v>46153.71666666667</v>
      </c>
      <c r="F33" s="326" t="s">
        <v>7306</v>
      </c>
      <c r="G33" s="326" t="s">
        <v>7270</v>
      </c>
      <c r="H33" s="328">
        <v>1.0</v>
      </c>
      <c r="I33" s="329">
        <v>46154.53958333333</v>
      </c>
      <c r="J33" s="326" t="s">
        <v>7516</v>
      </c>
      <c r="K33" s="328">
        <v>1141.0</v>
      </c>
      <c r="L33" s="326"/>
      <c r="M33" s="326" t="s">
        <v>7272</v>
      </c>
      <c r="N33" s="326" t="s">
        <v>7294</v>
      </c>
      <c r="O33" s="326" t="s">
        <v>7274</v>
      </c>
      <c r="P33" s="326" t="s">
        <v>7377</v>
      </c>
      <c r="Q33" s="326" t="s">
        <v>7294</v>
      </c>
      <c r="R33" s="329">
        <v>46153.74722222222</v>
      </c>
      <c r="S33" s="329">
        <v>46154.46875</v>
      </c>
      <c r="T33" s="328">
        <v>1009.0</v>
      </c>
      <c r="U33" s="326" t="s">
        <v>7517</v>
      </c>
      <c r="V33" s="326" t="s">
        <v>7277</v>
      </c>
      <c r="W33" s="326" t="s">
        <v>6690</v>
      </c>
      <c r="X33" s="326" t="s">
        <v>7505</v>
      </c>
      <c r="Y33" s="326" t="s">
        <v>7518</v>
      </c>
      <c r="Z33" s="328">
        <v>2.0</v>
      </c>
      <c r="AA33" s="329">
        <v>46154.464583333334</v>
      </c>
      <c r="AB33" s="329">
        <v>46154.464583333334</v>
      </c>
      <c r="AC33" s="329">
        <v>46154.46527777778</v>
      </c>
      <c r="AD33" s="329">
        <v>46154.53958333333</v>
      </c>
      <c r="AE33" s="326" t="s">
        <v>7278</v>
      </c>
      <c r="AF33" s="326" t="s">
        <v>96</v>
      </c>
      <c r="AG33" s="328">
        <v>17.0</v>
      </c>
      <c r="AH33" s="326" t="s">
        <v>7279</v>
      </c>
      <c r="AI33" s="326" t="s">
        <v>7519</v>
      </c>
      <c r="AJ33" s="326" t="s">
        <v>7281</v>
      </c>
      <c r="AK33" s="326" t="s">
        <v>7274</v>
      </c>
      <c r="AL33" s="327" t="s">
        <v>7520</v>
      </c>
      <c r="AM33" s="327">
        <v>1.0</v>
      </c>
    </row>
    <row r="34">
      <c r="A34" s="328">
        <v>2.6051402665E10</v>
      </c>
      <c r="B34" s="326" t="s">
        <v>7266</v>
      </c>
      <c r="C34" s="326" t="s">
        <v>7521</v>
      </c>
      <c r="D34" s="326" t="s">
        <v>1195</v>
      </c>
      <c r="E34" s="329">
        <v>46154.3375</v>
      </c>
      <c r="F34" s="326" t="s">
        <v>7269</v>
      </c>
      <c r="G34" s="326" t="s">
        <v>7270</v>
      </c>
      <c r="H34" s="328">
        <v>3.0</v>
      </c>
      <c r="I34" s="329">
        <v>46154.78402777778</v>
      </c>
      <c r="J34" s="326" t="s">
        <v>7523</v>
      </c>
      <c r="K34" s="328">
        <v>627.0</v>
      </c>
      <c r="L34" s="326" t="s">
        <v>7524</v>
      </c>
      <c r="M34" s="326" t="s">
        <v>7272</v>
      </c>
      <c r="N34" s="326" t="s">
        <v>7273</v>
      </c>
      <c r="O34" s="326" t="s">
        <v>7274</v>
      </c>
      <c r="P34" s="326" t="s">
        <v>7342</v>
      </c>
      <c r="Q34" s="326" t="s">
        <v>7273</v>
      </c>
      <c r="R34" s="329">
        <v>46154.34861111111</v>
      </c>
      <c r="S34" s="329">
        <v>46154.38611111111</v>
      </c>
      <c r="T34" s="328">
        <v>493.0</v>
      </c>
      <c r="U34" s="326" t="s">
        <v>7526</v>
      </c>
      <c r="V34" s="326" t="s">
        <v>7277</v>
      </c>
      <c r="W34" s="326" t="s">
        <v>6690</v>
      </c>
      <c r="X34" s="326" t="s">
        <v>7505</v>
      </c>
      <c r="Y34" s="326" t="s">
        <v>7527</v>
      </c>
      <c r="Z34" s="328">
        <v>1.0</v>
      </c>
      <c r="AA34" s="329">
        <v>46154.399305555555</v>
      </c>
      <c r="AB34" s="329">
        <v>46154.42361111111</v>
      </c>
      <c r="AC34" s="329">
        <v>46154.46527777778</v>
      </c>
      <c r="AD34" s="329">
        <v>46154.782638888886</v>
      </c>
      <c r="AE34" s="326" t="s">
        <v>7278</v>
      </c>
      <c r="AF34" s="326" t="s">
        <v>96</v>
      </c>
      <c r="AG34" s="328">
        <v>17.0</v>
      </c>
      <c r="AH34" s="326" t="s">
        <v>7279</v>
      </c>
      <c r="AI34" s="326" t="s">
        <v>7528</v>
      </c>
      <c r="AJ34" s="326" t="s">
        <v>7281</v>
      </c>
      <c r="AK34" s="326" t="s">
        <v>7274</v>
      </c>
      <c r="AL34" s="326" t="s">
        <v>7342</v>
      </c>
      <c r="AM34" s="327">
        <v>1.0</v>
      </c>
    </row>
    <row r="35">
      <c r="A35" s="328">
        <v>2.6051402924E10</v>
      </c>
      <c r="B35" s="326" t="s">
        <v>7266</v>
      </c>
      <c r="C35" s="326" t="s">
        <v>7529</v>
      </c>
      <c r="D35" s="326" t="s">
        <v>1195</v>
      </c>
      <c r="E35" s="329">
        <v>46155.37569444445</v>
      </c>
      <c r="F35" s="326" t="s">
        <v>7269</v>
      </c>
      <c r="G35" s="326" t="s">
        <v>7270</v>
      </c>
      <c r="H35" s="328">
        <v>1.0</v>
      </c>
      <c r="I35" s="329">
        <v>46155.58888888889</v>
      </c>
      <c r="J35" s="326" t="s">
        <v>7531</v>
      </c>
      <c r="K35" s="328">
        <v>243.0</v>
      </c>
      <c r="L35" s="326"/>
      <c r="M35" s="326" t="s">
        <v>7272</v>
      </c>
      <c r="N35" s="326" t="s">
        <v>7294</v>
      </c>
      <c r="O35" s="326" t="s">
        <v>7287</v>
      </c>
      <c r="P35" s="326" t="s">
        <v>7295</v>
      </c>
      <c r="Q35" s="326" t="s">
        <v>7294</v>
      </c>
      <c r="R35" s="329">
        <v>46155.42013888889</v>
      </c>
      <c r="S35" s="329">
        <v>46155.45208333333</v>
      </c>
      <c r="T35" s="328">
        <v>0.0</v>
      </c>
      <c r="U35" s="326" t="s">
        <v>7532</v>
      </c>
      <c r="V35" s="326" t="s">
        <v>7277</v>
      </c>
      <c r="W35" s="326" t="s">
        <v>6690</v>
      </c>
      <c r="X35" s="326" t="s">
        <v>7505</v>
      </c>
      <c r="Y35" s="326" t="s">
        <v>7533</v>
      </c>
      <c r="Z35" s="328">
        <v>1.0</v>
      </c>
      <c r="AA35" s="329">
        <v>46155.45208333333</v>
      </c>
      <c r="AB35" s="329">
        <v>46155.49097222222</v>
      </c>
      <c r="AC35" s="329">
        <v>46155.53402777778</v>
      </c>
      <c r="AD35" s="329">
        <v>46155.58888888889</v>
      </c>
      <c r="AE35" s="326" t="s">
        <v>7278</v>
      </c>
      <c r="AF35" s="326" t="s">
        <v>96</v>
      </c>
      <c r="AG35" s="328">
        <v>13.0</v>
      </c>
      <c r="AH35" s="326" t="s">
        <v>7279</v>
      </c>
      <c r="AI35" s="326" t="s">
        <v>7534</v>
      </c>
      <c r="AJ35" s="326" t="s">
        <v>7281</v>
      </c>
      <c r="AK35" s="326" t="s">
        <v>7287</v>
      </c>
      <c r="AL35" s="326"/>
      <c r="AM35" s="327">
        <v>1.0</v>
      </c>
    </row>
    <row r="36">
      <c r="A36" s="328">
        <v>2.6051403977E10</v>
      </c>
      <c r="B36" s="326" t="s">
        <v>4243</v>
      </c>
      <c r="C36" s="326" t="s">
        <v>7535</v>
      </c>
      <c r="D36" s="326" t="s">
        <v>1195</v>
      </c>
      <c r="E36" s="329">
        <v>46159.77777777778</v>
      </c>
      <c r="F36" s="326" t="s">
        <v>7347</v>
      </c>
      <c r="G36" s="326" t="s">
        <v>7270</v>
      </c>
      <c r="H36" s="328">
        <v>1.0</v>
      </c>
      <c r="I36" s="329">
        <v>46159.91805555556</v>
      </c>
      <c r="J36" s="326" t="s">
        <v>7536</v>
      </c>
      <c r="K36" s="328">
        <v>180.0</v>
      </c>
      <c r="L36" s="326" t="s">
        <v>7370</v>
      </c>
      <c r="M36" s="326" t="s">
        <v>7272</v>
      </c>
      <c r="N36" s="326" t="s">
        <v>7294</v>
      </c>
      <c r="O36" s="326" t="s">
        <v>7274</v>
      </c>
      <c r="P36" s="326" t="s">
        <v>7342</v>
      </c>
      <c r="Q36" s="326" t="s">
        <v>7294</v>
      </c>
      <c r="R36" s="329">
        <v>46159.79305555556</v>
      </c>
      <c r="S36" s="329">
        <v>46159.79305555556</v>
      </c>
      <c r="T36" s="328">
        <v>0.0</v>
      </c>
      <c r="U36" s="326" t="s">
        <v>7538</v>
      </c>
      <c r="V36" s="326" t="s">
        <v>7277</v>
      </c>
      <c r="W36" s="326" t="s">
        <v>6690</v>
      </c>
      <c r="X36" s="326" t="s">
        <v>7505</v>
      </c>
      <c r="Y36" s="326" t="s">
        <v>7506</v>
      </c>
      <c r="Z36" s="328">
        <v>3.0</v>
      </c>
      <c r="AA36" s="329">
        <v>46159.879166666666</v>
      </c>
      <c r="AB36" s="329">
        <v>46159.879166666666</v>
      </c>
      <c r="AC36" s="329">
        <v>46159.87986111111</v>
      </c>
      <c r="AD36" s="329">
        <v>46159.91736111111</v>
      </c>
      <c r="AE36" s="326" t="s">
        <v>7278</v>
      </c>
      <c r="AF36" s="326" t="s">
        <v>96</v>
      </c>
      <c r="AG36" s="328">
        <v>16.0</v>
      </c>
      <c r="AH36" s="326" t="s">
        <v>7279</v>
      </c>
      <c r="AI36" s="326" t="s">
        <v>7539</v>
      </c>
      <c r="AJ36" s="326" t="s">
        <v>7281</v>
      </c>
      <c r="AK36" s="326" t="s">
        <v>7274</v>
      </c>
      <c r="AL36" s="326" t="s">
        <v>7342</v>
      </c>
      <c r="AM36" s="327">
        <v>1.0</v>
      </c>
    </row>
    <row r="37">
      <c r="A37" s="328">
        <v>2.6051404594E10</v>
      </c>
      <c r="B37" s="326" t="s">
        <v>4243</v>
      </c>
      <c r="C37" s="326" t="s">
        <v>7540</v>
      </c>
      <c r="D37" s="326" t="s">
        <v>1195</v>
      </c>
      <c r="E37" s="329">
        <v>46162.472916666666</v>
      </c>
      <c r="F37" s="326" t="s">
        <v>7269</v>
      </c>
      <c r="G37" s="326" t="s">
        <v>7270</v>
      </c>
      <c r="H37" s="328">
        <v>1.0</v>
      </c>
      <c r="I37" s="329">
        <v>46162.56875</v>
      </c>
      <c r="J37" s="326" t="s">
        <v>7542</v>
      </c>
      <c r="K37" s="328">
        <v>131.0</v>
      </c>
      <c r="L37" s="326" t="s">
        <v>7543</v>
      </c>
      <c r="M37" s="326" t="s">
        <v>7272</v>
      </c>
      <c r="N37" s="326" t="s">
        <v>7294</v>
      </c>
      <c r="O37" s="326" t="s">
        <v>7274</v>
      </c>
      <c r="P37" s="326" t="s">
        <v>7342</v>
      </c>
      <c r="Q37" s="326" t="s">
        <v>7294</v>
      </c>
      <c r="R37" s="329">
        <v>46162.47777777778</v>
      </c>
      <c r="S37" s="329">
        <v>46162.52222222222</v>
      </c>
      <c r="T37" s="328">
        <v>0.0</v>
      </c>
      <c r="U37" s="326" t="s">
        <v>7545</v>
      </c>
      <c r="V37" s="326" t="s">
        <v>7277</v>
      </c>
      <c r="W37" s="326" t="s">
        <v>6690</v>
      </c>
      <c r="X37" s="326" t="s">
        <v>7505</v>
      </c>
      <c r="Y37" s="326" t="s">
        <v>7506</v>
      </c>
      <c r="Z37" s="328">
        <v>1.0</v>
      </c>
      <c r="AA37" s="329">
        <v>46162.53472222222</v>
      </c>
      <c r="AB37" s="329">
        <v>46162.53472222222</v>
      </c>
      <c r="AC37" s="329">
        <v>46162.535416666666</v>
      </c>
      <c r="AD37" s="329">
        <v>46162.56805555556</v>
      </c>
      <c r="AE37" s="326" t="s">
        <v>7278</v>
      </c>
      <c r="AF37" s="326" t="s">
        <v>96</v>
      </c>
      <c r="AG37" s="328">
        <v>14.0</v>
      </c>
      <c r="AH37" s="326" t="s">
        <v>7279</v>
      </c>
      <c r="AI37" s="326" t="s">
        <v>7547</v>
      </c>
      <c r="AJ37" s="326" t="s">
        <v>7281</v>
      </c>
      <c r="AK37" s="326" t="s">
        <v>7274</v>
      </c>
      <c r="AL37" s="326" t="s">
        <v>7342</v>
      </c>
      <c r="AM37" s="327">
        <v>1.0</v>
      </c>
    </row>
    <row r="38">
      <c r="A38" s="328">
        <v>2.60514047E10</v>
      </c>
      <c r="B38" s="326" t="s">
        <v>4243</v>
      </c>
      <c r="C38" s="326" t="s">
        <v>7548</v>
      </c>
      <c r="D38" s="326" t="s">
        <v>1195</v>
      </c>
      <c r="E38" s="329">
        <v>46162.71527777778</v>
      </c>
      <c r="F38" s="326" t="s">
        <v>7339</v>
      </c>
      <c r="G38" s="326" t="s">
        <v>7270</v>
      </c>
      <c r="H38" s="328">
        <v>3.0</v>
      </c>
      <c r="I38" s="329">
        <v>46163.00625</v>
      </c>
      <c r="J38" s="326" t="s">
        <v>7549</v>
      </c>
      <c r="K38" s="328">
        <v>382.0</v>
      </c>
      <c r="L38" s="326" t="s">
        <v>7370</v>
      </c>
      <c r="M38" s="326" t="s">
        <v>7272</v>
      </c>
      <c r="N38" s="326" t="s">
        <v>7294</v>
      </c>
      <c r="O38" s="326" t="s">
        <v>7329</v>
      </c>
      <c r="P38" s="326" t="s">
        <v>7551</v>
      </c>
      <c r="Q38" s="326" t="s">
        <v>7294</v>
      </c>
      <c r="R38" s="329">
        <v>46162.74097222222</v>
      </c>
      <c r="S38" s="329">
        <v>46162.74097222222</v>
      </c>
      <c r="T38" s="328">
        <v>238.0</v>
      </c>
      <c r="U38" s="326" t="s">
        <v>7552</v>
      </c>
      <c r="V38" s="326" t="s">
        <v>7277</v>
      </c>
      <c r="W38" s="326" t="s">
        <v>6690</v>
      </c>
      <c r="X38" s="326" t="s">
        <v>7505</v>
      </c>
      <c r="Y38" s="326" t="s">
        <v>7506</v>
      </c>
      <c r="Z38" s="328">
        <v>2.0</v>
      </c>
      <c r="AA38" s="329">
        <v>46162.84583333333</v>
      </c>
      <c r="AB38" s="329">
        <v>46162.84583333333</v>
      </c>
      <c r="AC38" s="329">
        <v>46162.84652777778</v>
      </c>
      <c r="AD38" s="329">
        <v>46162.99513888889</v>
      </c>
      <c r="AE38" s="326" t="s">
        <v>7278</v>
      </c>
      <c r="AF38" s="326" t="s">
        <v>96</v>
      </c>
      <c r="AG38" s="328">
        <v>15.0</v>
      </c>
      <c r="AH38" s="326" t="s">
        <v>7279</v>
      </c>
      <c r="AI38" s="326" t="s">
        <v>7553</v>
      </c>
      <c r="AJ38" s="326" t="s">
        <v>7281</v>
      </c>
      <c r="AK38" s="326" t="s">
        <v>7329</v>
      </c>
      <c r="AL38" s="327" t="s">
        <v>7554</v>
      </c>
      <c r="AM38" s="327">
        <v>1.0</v>
      </c>
    </row>
    <row r="39">
      <c r="A39" s="328">
        <v>2.6051404863E10</v>
      </c>
      <c r="B39" s="326" t="s">
        <v>7266</v>
      </c>
      <c r="C39" s="326" t="s">
        <v>7555</v>
      </c>
      <c r="D39" s="326" t="s">
        <v>1195</v>
      </c>
      <c r="E39" s="329">
        <v>46163.49722222222</v>
      </c>
      <c r="F39" s="326" t="s">
        <v>7269</v>
      </c>
      <c r="G39" s="326" t="s">
        <v>7270</v>
      </c>
      <c r="H39" s="328">
        <v>1.0</v>
      </c>
      <c r="I39" s="329">
        <v>46163.80763888889</v>
      </c>
      <c r="J39" s="326" t="s">
        <v>7557</v>
      </c>
      <c r="K39" s="328">
        <v>353.0</v>
      </c>
      <c r="L39" s="326"/>
      <c r="M39" s="326" t="s">
        <v>7272</v>
      </c>
      <c r="N39" s="326" t="s">
        <v>7294</v>
      </c>
      <c r="O39" s="326" t="s">
        <v>7329</v>
      </c>
      <c r="P39" s="326" t="s">
        <v>7558</v>
      </c>
      <c r="Q39" s="326" t="s">
        <v>7294</v>
      </c>
      <c r="R39" s="329">
        <v>46163.5625</v>
      </c>
      <c r="S39" s="329">
        <v>46163.6375</v>
      </c>
      <c r="T39" s="328">
        <v>225.0</v>
      </c>
      <c r="U39" s="326" t="s">
        <v>7559</v>
      </c>
      <c r="V39" s="326" t="s">
        <v>7277</v>
      </c>
      <c r="W39" s="326" t="s">
        <v>6690</v>
      </c>
      <c r="X39" s="326" t="s">
        <v>7505</v>
      </c>
      <c r="Y39" s="326" t="s">
        <v>7560</v>
      </c>
      <c r="Z39" s="328">
        <v>2.0</v>
      </c>
      <c r="AA39" s="329">
        <v>46163.71875</v>
      </c>
      <c r="AB39" s="329">
        <v>46163.71875</v>
      </c>
      <c r="AC39" s="329">
        <v>46163.71944444445</v>
      </c>
      <c r="AD39" s="329">
        <v>46163.80694444444</v>
      </c>
      <c r="AE39" s="326" t="s">
        <v>7278</v>
      </c>
      <c r="AF39" s="326" t="s">
        <v>96</v>
      </c>
      <c r="AG39" s="328">
        <v>19.0</v>
      </c>
      <c r="AH39" s="326" t="s">
        <v>7279</v>
      </c>
      <c r="AI39" s="326" t="s">
        <v>7561</v>
      </c>
      <c r="AJ39" s="326" t="s">
        <v>7281</v>
      </c>
      <c r="AK39" s="326" t="s">
        <v>7329</v>
      </c>
      <c r="AL39" s="326" t="s">
        <v>7558</v>
      </c>
      <c r="AM39" s="327">
        <v>1.0</v>
      </c>
    </row>
    <row r="40">
      <c r="A40" s="328">
        <v>2.6051405073E10</v>
      </c>
      <c r="B40" s="326" t="s">
        <v>7266</v>
      </c>
      <c r="C40" s="326" t="s">
        <v>7562</v>
      </c>
      <c r="D40" s="326" t="s">
        <v>1195</v>
      </c>
      <c r="E40" s="329">
        <v>46164.28888888889</v>
      </c>
      <c r="F40" s="326" t="s">
        <v>7347</v>
      </c>
      <c r="G40" s="326" t="s">
        <v>7270</v>
      </c>
      <c r="H40" s="328">
        <v>4.0</v>
      </c>
      <c r="I40" s="329">
        <v>46165.05486111111</v>
      </c>
      <c r="J40" s="326" t="s">
        <v>7563</v>
      </c>
      <c r="K40" s="328">
        <v>1062.0</v>
      </c>
      <c r="L40" s="326"/>
      <c r="M40" s="326" t="s">
        <v>7272</v>
      </c>
      <c r="N40" s="326" t="s">
        <v>7273</v>
      </c>
      <c r="O40" s="326" t="s">
        <v>7274</v>
      </c>
      <c r="P40" s="326" t="s">
        <v>7342</v>
      </c>
      <c r="Q40" s="326" t="s">
        <v>7273</v>
      </c>
      <c r="R40" s="329">
        <v>46164.31736111111</v>
      </c>
      <c r="S40" s="329">
        <v>46164.31736111111</v>
      </c>
      <c r="T40" s="328">
        <v>988.0</v>
      </c>
      <c r="U40" s="326" t="s">
        <v>7565</v>
      </c>
      <c r="V40" s="326" t="s">
        <v>7277</v>
      </c>
      <c r="W40" s="326" t="s">
        <v>6690</v>
      </c>
      <c r="X40" s="326" t="s">
        <v>7505</v>
      </c>
      <c r="Y40" s="326" t="s">
        <v>7518</v>
      </c>
      <c r="Z40" s="328">
        <v>4.0</v>
      </c>
      <c r="AA40" s="329">
        <v>46164.354166666664</v>
      </c>
      <c r="AB40" s="329">
        <v>46164.37291666667</v>
      </c>
      <c r="AC40" s="329">
        <v>46164.393055555556</v>
      </c>
      <c r="AD40" s="329">
        <v>46165.05416666667</v>
      </c>
      <c r="AE40" s="326" t="s">
        <v>7278</v>
      </c>
      <c r="AF40" s="326" t="s">
        <v>96</v>
      </c>
      <c r="AG40" s="328">
        <v>26.0</v>
      </c>
      <c r="AH40" s="326" t="s">
        <v>7279</v>
      </c>
      <c r="AI40" s="326" t="s">
        <v>7567</v>
      </c>
      <c r="AJ40" s="326" t="s">
        <v>7281</v>
      </c>
      <c r="AK40" s="326" t="s">
        <v>7274</v>
      </c>
      <c r="AL40" s="326" t="s">
        <v>7342</v>
      </c>
      <c r="AM40" s="327">
        <v>1.0</v>
      </c>
    </row>
    <row r="41">
      <c r="A41" s="328">
        <v>2.60514056E10</v>
      </c>
      <c r="B41" s="326" t="s">
        <v>7266</v>
      </c>
      <c r="C41" s="326" t="s">
        <v>7569</v>
      </c>
      <c r="D41" s="326" t="s">
        <v>1195</v>
      </c>
      <c r="E41" s="329">
        <v>46166.52222222222</v>
      </c>
      <c r="F41" s="326" t="s">
        <v>7306</v>
      </c>
      <c r="G41" s="326" t="s">
        <v>7270</v>
      </c>
      <c r="H41" s="328">
        <v>2.0</v>
      </c>
      <c r="I41" s="329">
        <v>46166.74722222222</v>
      </c>
      <c r="J41" s="326" t="s">
        <v>7570</v>
      </c>
      <c r="K41" s="328">
        <v>276.0</v>
      </c>
      <c r="L41" s="326"/>
      <c r="M41" s="326" t="s">
        <v>7272</v>
      </c>
      <c r="N41" s="326" t="s">
        <v>7273</v>
      </c>
      <c r="O41" s="326" t="s">
        <v>7274</v>
      </c>
      <c r="P41" s="326" t="s">
        <v>7342</v>
      </c>
      <c r="Q41" s="326" t="s">
        <v>7273</v>
      </c>
      <c r="R41" s="329">
        <v>46166.555555555555</v>
      </c>
      <c r="S41" s="329">
        <v>46166.555555555555</v>
      </c>
      <c r="T41" s="328">
        <v>0.0</v>
      </c>
      <c r="U41" s="326" t="s">
        <v>7571</v>
      </c>
      <c r="V41" s="326" t="s">
        <v>7277</v>
      </c>
      <c r="W41" s="326" t="s">
        <v>6690</v>
      </c>
      <c r="X41" s="326" t="s">
        <v>7505</v>
      </c>
      <c r="Y41" s="326" t="s">
        <v>7506</v>
      </c>
      <c r="Z41" s="328">
        <v>2.0</v>
      </c>
      <c r="AA41" s="329">
        <v>46166.58263888889</v>
      </c>
      <c r="AB41" s="329">
        <v>46166.58263888889</v>
      </c>
      <c r="AC41" s="329">
        <v>46166.597916666666</v>
      </c>
      <c r="AD41" s="329">
        <v>46166.74652777778</v>
      </c>
      <c r="AE41" s="326" t="s">
        <v>7278</v>
      </c>
      <c r="AF41" s="326" t="s">
        <v>96</v>
      </c>
      <c r="AG41" s="328">
        <v>14.0</v>
      </c>
      <c r="AH41" s="326" t="s">
        <v>7279</v>
      </c>
      <c r="AI41" s="326" t="s">
        <v>7572</v>
      </c>
      <c r="AJ41" s="326" t="s">
        <v>7281</v>
      </c>
      <c r="AK41" s="326" t="s">
        <v>7274</v>
      </c>
      <c r="AL41" s="326" t="s">
        <v>7342</v>
      </c>
      <c r="AM41" s="327">
        <v>1.0</v>
      </c>
    </row>
    <row r="42">
      <c r="A42" s="328">
        <v>2.6051400793E10</v>
      </c>
      <c r="B42" s="326" t="s">
        <v>7392</v>
      </c>
      <c r="C42" s="326" t="s">
        <v>7573</v>
      </c>
      <c r="D42" s="326" t="s">
        <v>1195</v>
      </c>
      <c r="E42" s="329">
        <v>46146.48472222222</v>
      </c>
      <c r="F42" s="326" t="s">
        <v>7269</v>
      </c>
      <c r="G42" s="326" t="s">
        <v>7270</v>
      </c>
      <c r="H42" s="328">
        <v>1.0</v>
      </c>
      <c r="I42" s="329">
        <v>46146.552777777775</v>
      </c>
      <c r="J42" s="326" t="s">
        <v>7574</v>
      </c>
      <c r="K42" s="328">
        <v>59.0</v>
      </c>
      <c r="L42" s="326"/>
      <c r="M42" s="326" t="s">
        <v>7272</v>
      </c>
      <c r="N42" s="326" t="s">
        <v>7376</v>
      </c>
      <c r="O42" s="326" t="s">
        <v>7274</v>
      </c>
      <c r="P42" s="326" t="s">
        <v>7577</v>
      </c>
      <c r="Q42" s="326" t="s">
        <v>7376</v>
      </c>
      <c r="R42" s="329">
        <v>46146.51180555556</v>
      </c>
      <c r="S42" s="329">
        <v>46146.51180555556</v>
      </c>
      <c r="T42" s="328">
        <v>0.0</v>
      </c>
      <c r="U42" s="326" t="s">
        <v>7578</v>
      </c>
      <c r="V42" s="326" t="s">
        <v>7277</v>
      </c>
      <c r="W42" s="326" t="s">
        <v>6678</v>
      </c>
      <c r="X42" s="326" t="s">
        <v>7579</v>
      </c>
      <c r="Y42" s="326" t="s">
        <v>7580</v>
      </c>
      <c r="Z42" s="328">
        <v>3.0</v>
      </c>
      <c r="AA42" s="329">
        <v>46146.527083333334</v>
      </c>
      <c r="AB42" s="329">
        <v>46146.53472222222</v>
      </c>
      <c r="AC42" s="329">
        <v>46146.53611111111</v>
      </c>
      <c r="AD42" s="329">
        <v>46146.55069444444</v>
      </c>
      <c r="AE42" s="326" t="s">
        <v>7278</v>
      </c>
      <c r="AF42" s="326" t="s">
        <v>96</v>
      </c>
      <c r="AG42" s="328">
        <v>13.0</v>
      </c>
      <c r="AH42" s="326" t="s">
        <v>7279</v>
      </c>
      <c r="AI42" s="326" t="s">
        <v>7582</v>
      </c>
      <c r="AJ42" s="326" t="s">
        <v>7281</v>
      </c>
      <c r="AK42" s="326" t="s">
        <v>7274</v>
      </c>
      <c r="AL42" s="326" t="s">
        <v>7577</v>
      </c>
      <c r="AM42" s="327">
        <v>1.0</v>
      </c>
    </row>
    <row r="43">
      <c r="A43" s="328">
        <v>2.6051400582E10</v>
      </c>
      <c r="B43" s="326" t="s">
        <v>7266</v>
      </c>
      <c r="C43" s="326" t="s">
        <v>7583</v>
      </c>
      <c r="D43" s="326" t="s">
        <v>1195</v>
      </c>
      <c r="E43" s="329">
        <v>46145.563888888886</v>
      </c>
      <c r="F43" s="326" t="s">
        <v>7339</v>
      </c>
      <c r="G43" s="326" t="s">
        <v>7270</v>
      </c>
      <c r="H43" s="328">
        <v>1.0</v>
      </c>
      <c r="I43" s="329">
        <v>46145.65625</v>
      </c>
      <c r="J43" s="326" t="s">
        <v>7584</v>
      </c>
      <c r="K43" s="328">
        <v>123.0</v>
      </c>
      <c r="L43" s="326"/>
      <c r="M43" s="326" t="s">
        <v>7272</v>
      </c>
      <c r="N43" s="326" t="s">
        <v>7376</v>
      </c>
      <c r="O43" s="326" t="s">
        <v>7274</v>
      </c>
      <c r="P43" s="326" t="s">
        <v>7316</v>
      </c>
      <c r="Q43" s="326" t="s">
        <v>7376</v>
      </c>
      <c r="R43" s="329">
        <v>46145.57083333333</v>
      </c>
      <c r="S43" s="329">
        <v>46145.57083333333</v>
      </c>
      <c r="T43" s="328">
        <v>63.0</v>
      </c>
      <c r="U43" s="326" t="s">
        <v>7585</v>
      </c>
      <c r="V43" s="326" t="s">
        <v>7277</v>
      </c>
      <c r="W43" s="326" t="s">
        <v>6678</v>
      </c>
      <c r="X43" s="326" t="s">
        <v>7586</v>
      </c>
      <c r="Y43" s="326" t="s">
        <v>7587</v>
      </c>
      <c r="Z43" s="328">
        <v>3.0</v>
      </c>
      <c r="AA43" s="329">
        <v>46145.60625</v>
      </c>
      <c r="AB43" s="329">
        <v>46145.652083333334</v>
      </c>
      <c r="AC43" s="329">
        <v>46145.65347222222</v>
      </c>
      <c r="AD43" s="329">
        <v>46145.65416666667</v>
      </c>
      <c r="AE43" s="326" t="s">
        <v>7278</v>
      </c>
      <c r="AF43" s="326" t="s">
        <v>96</v>
      </c>
      <c r="AG43" s="328">
        <v>14.0</v>
      </c>
      <c r="AH43" s="326" t="s">
        <v>7279</v>
      </c>
      <c r="AI43" s="326" t="s">
        <v>7590</v>
      </c>
      <c r="AJ43" s="326" t="s">
        <v>7281</v>
      </c>
      <c r="AK43" s="326" t="s">
        <v>7274</v>
      </c>
      <c r="AL43" s="327" t="s">
        <v>7591</v>
      </c>
      <c r="AM43" s="327">
        <v>1.0</v>
      </c>
    </row>
    <row r="44">
      <c r="A44" s="328">
        <v>2.6051404803E10</v>
      </c>
      <c r="B44" s="326" t="s">
        <v>7266</v>
      </c>
      <c r="C44" s="326" t="s">
        <v>7592</v>
      </c>
      <c r="D44" s="326" t="s">
        <v>1195</v>
      </c>
      <c r="E44" s="329">
        <v>46163.33819444444</v>
      </c>
      <c r="F44" s="326" t="s">
        <v>7269</v>
      </c>
      <c r="G44" s="326" t="s">
        <v>7270</v>
      </c>
      <c r="H44" s="328">
        <v>2.0</v>
      </c>
      <c r="I44" s="329">
        <v>46163.51458333333</v>
      </c>
      <c r="J44" s="326" t="s">
        <v>7593</v>
      </c>
      <c r="K44" s="328">
        <v>237.0</v>
      </c>
      <c r="L44" s="326"/>
      <c r="M44" s="326" t="s">
        <v>7272</v>
      </c>
      <c r="N44" s="326" t="s">
        <v>7376</v>
      </c>
      <c r="O44" s="326" t="s">
        <v>7274</v>
      </c>
      <c r="P44" s="326" t="s">
        <v>7308</v>
      </c>
      <c r="Q44" s="326" t="s">
        <v>7376</v>
      </c>
      <c r="R44" s="329">
        <v>46163.35</v>
      </c>
      <c r="S44" s="329">
        <v>46163.35</v>
      </c>
      <c r="T44" s="328">
        <v>177.0</v>
      </c>
      <c r="U44" s="326" t="s">
        <v>7595</v>
      </c>
      <c r="V44" s="326" t="s">
        <v>7277</v>
      </c>
      <c r="W44" s="326" t="s">
        <v>6678</v>
      </c>
      <c r="X44" s="326" t="s">
        <v>7596</v>
      </c>
      <c r="Y44" s="326" t="s">
        <v>7596</v>
      </c>
      <c r="Z44" s="328">
        <v>2.0</v>
      </c>
      <c r="AA44" s="329">
        <v>46163.438888888886</v>
      </c>
      <c r="AB44" s="329">
        <v>46163.478472222225</v>
      </c>
      <c r="AC44" s="329">
        <v>46163.48125</v>
      </c>
      <c r="AD44" s="329">
        <v>46163.513194444444</v>
      </c>
      <c r="AE44" s="326" t="s">
        <v>7278</v>
      </c>
      <c r="AF44" s="326" t="s">
        <v>96</v>
      </c>
      <c r="AG44" s="328">
        <v>17.0</v>
      </c>
      <c r="AH44" s="326" t="s">
        <v>7279</v>
      </c>
      <c r="AI44" s="326" t="s">
        <v>7597</v>
      </c>
      <c r="AJ44" s="326" t="s">
        <v>7281</v>
      </c>
      <c r="AK44" s="326" t="s">
        <v>7274</v>
      </c>
      <c r="AL44" s="326"/>
      <c r="AM44" s="327">
        <v>1.0</v>
      </c>
    </row>
    <row r="45">
      <c r="A45" s="328">
        <v>2.6051405431E10</v>
      </c>
      <c r="B45" s="326" t="s">
        <v>7266</v>
      </c>
      <c r="C45" s="326" t="s">
        <v>7598</v>
      </c>
      <c r="D45" s="326" t="s">
        <v>1195</v>
      </c>
      <c r="E45" s="329">
        <v>46165.65902777778</v>
      </c>
      <c r="F45" s="326" t="s">
        <v>7300</v>
      </c>
      <c r="G45" s="326" t="s">
        <v>7270</v>
      </c>
      <c r="H45" s="328">
        <v>1.0</v>
      </c>
      <c r="I45" s="329">
        <v>46166.72638888889</v>
      </c>
      <c r="J45" s="326" t="s">
        <v>7599</v>
      </c>
      <c r="K45" s="328">
        <v>1493.0</v>
      </c>
      <c r="L45" s="326"/>
      <c r="M45" s="326" t="s">
        <v>7272</v>
      </c>
      <c r="N45" s="326" t="s">
        <v>7294</v>
      </c>
      <c r="O45" s="326" t="s">
        <v>7274</v>
      </c>
      <c r="P45" s="326" t="s">
        <v>7377</v>
      </c>
      <c r="Q45" s="326" t="s">
        <v>7294</v>
      </c>
      <c r="R45" s="329">
        <v>46165.68958333333</v>
      </c>
      <c r="S45" s="329">
        <v>46165.68958333333</v>
      </c>
      <c r="T45" s="328">
        <v>1362.0</v>
      </c>
      <c r="U45" s="326" t="s">
        <v>7601</v>
      </c>
      <c r="V45" s="326" t="s">
        <v>7277</v>
      </c>
      <c r="W45" s="326" t="s">
        <v>6690</v>
      </c>
      <c r="X45" s="326" t="s">
        <v>7602</v>
      </c>
      <c r="Y45" s="326" t="s">
        <v>7603</v>
      </c>
      <c r="Z45" s="328">
        <v>2.0</v>
      </c>
      <c r="AA45" s="329">
        <v>46165.717361111114</v>
      </c>
      <c r="AB45" s="329">
        <v>46165.717361111114</v>
      </c>
      <c r="AC45" s="329">
        <v>46165.71805555555</v>
      </c>
      <c r="AD45" s="329">
        <v>46166.72361111111</v>
      </c>
      <c r="AE45" s="326" t="s">
        <v>7278</v>
      </c>
      <c r="AF45" s="326" t="s">
        <v>96</v>
      </c>
      <c r="AG45" s="328">
        <v>23.0</v>
      </c>
      <c r="AH45" s="326" t="s">
        <v>7279</v>
      </c>
      <c r="AI45" s="326" t="s">
        <v>7604</v>
      </c>
      <c r="AJ45" s="326" t="s">
        <v>7292</v>
      </c>
      <c r="AK45" s="326" t="s">
        <v>7274</v>
      </c>
      <c r="AL45" s="326"/>
      <c r="AM45" s="327">
        <v>1.0</v>
      </c>
    </row>
    <row r="46">
      <c r="A46" s="328">
        <v>2.6051401728E10</v>
      </c>
      <c r="B46" s="326" t="s">
        <v>7266</v>
      </c>
      <c r="C46" s="326" t="s">
        <v>7605</v>
      </c>
      <c r="D46" s="326" t="s">
        <v>1195</v>
      </c>
      <c r="E46" s="329">
        <v>46150.32708333333</v>
      </c>
      <c r="F46" s="326" t="s">
        <v>7306</v>
      </c>
      <c r="G46" s="326" t="s">
        <v>7270</v>
      </c>
      <c r="H46" s="328">
        <v>1.0</v>
      </c>
      <c r="I46" s="329">
        <v>46150.354166666664</v>
      </c>
      <c r="J46" s="326" t="s">
        <v>7606</v>
      </c>
      <c r="K46" s="328">
        <v>2.0</v>
      </c>
      <c r="L46" s="326"/>
      <c r="M46" s="326" t="s">
        <v>7272</v>
      </c>
      <c r="N46" s="326" t="s">
        <v>7273</v>
      </c>
      <c r="O46" s="326" t="s">
        <v>7274</v>
      </c>
      <c r="P46" s="326" t="s">
        <v>7308</v>
      </c>
      <c r="Q46" s="326" t="s">
        <v>7273</v>
      </c>
      <c r="R46" s="329">
        <v>46150.35277777778</v>
      </c>
      <c r="S46" s="329">
        <v>46150.35277777778</v>
      </c>
      <c r="T46" s="328">
        <v>0.0</v>
      </c>
      <c r="U46" s="326" t="s">
        <v>7607</v>
      </c>
      <c r="V46" s="326" t="s">
        <v>7277</v>
      </c>
      <c r="W46" s="326" t="s">
        <v>6690</v>
      </c>
      <c r="X46" s="326" t="s">
        <v>6348</v>
      </c>
      <c r="Y46" s="326" t="s">
        <v>6433</v>
      </c>
      <c r="Z46" s="328">
        <v>0.0</v>
      </c>
      <c r="AA46" s="326"/>
      <c r="AB46" s="326"/>
      <c r="AC46" s="326"/>
      <c r="AD46" s="326"/>
      <c r="AE46" s="326" t="s">
        <v>7278</v>
      </c>
      <c r="AF46" s="326" t="s">
        <v>96</v>
      </c>
      <c r="AG46" s="328">
        <v>3.0</v>
      </c>
      <c r="AH46" s="326" t="s">
        <v>7507</v>
      </c>
      <c r="AI46" s="326" t="s">
        <v>7508</v>
      </c>
      <c r="AJ46" s="326" t="s">
        <v>7292</v>
      </c>
      <c r="AK46" s="327" t="s">
        <v>7390</v>
      </c>
      <c r="AL46" s="326"/>
      <c r="AM46" s="327">
        <v>0.0</v>
      </c>
    </row>
    <row r="47">
      <c r="A47" s="328">
        <v>2.6051401727E10</v>
      </c>
      <c r="B47" s="326" t="s">
        <v>7266</v>
      </c>
      <c r="C47" s="326" t="s">
        <v>7605</v>
      </c>
      <c r="D47" s="326" t="s">
        <v>1195</v>
      </c>
      <c r="E47" s="329">
        <v>46150.32708333333</v>
      </c>
      <c r="F47" s="326" t="s">
        <v>7306</v>
      </c>
      <c r="G47" s="326" t="s">
        <v>7270</v>
      </c>
      <c r="H47" s="328">
        <v>1.0</v>
      </c>
      <c r="I47" s="329">
        <v>46150.35208333333</v>
      </c>
      <c r="J47" s="326" t="s">
        <v>7608</v>
      </c>
      <c r="K47" s="328">
        <v>6.0</v>
      </c>
      <c r="L47" s="326"/>
      <c r="M47" s="326" t="s">
        <v>7272</v>
      </c>
      <c r="N47" s="326" t="s">
        <v>7273</v>
      </c>
      <c r="O47" s="326" t="s">
        <v>7274</v>
      </c>
      <c r="P47" s="326" t="s">
        <v>7308</v>
      </c>
      <c r="Q47" s="326" t="s">
        <v>7273</v>
      </c>
      <c r="R47" s="329">
        <v>46150.347916666666</v>
      </c>
      <c r="S47" s="329">
        <v>46150.347916666666</v>
      </c>
      <c r="T47" s="328">
        <v>0.0</v>
      </c>
      <c r="U47" s="326" t="s">
        <v>7609</v>
      </c>
      <c r="V47" s="326" t="s">
        <v>7277</v>
      </c>
      <c r="W47" s="326" t="s">
        <v>6690</v>
      </c>
      <c r="X47" s="326" t="s">
        <v>6348</v>
      </c>
      <c r="Y47" s="326" t="s">
        <v>6433</v>
      </c>
      <c r="Z47" s="328">
        <v>0.0</v>
      </c>
      <c r="AA47" s="326"/>
      <c r="AB47" s="326"/>
      <c r="AC47" s="326"/>
      <c r="AD47" s="326"/>
      <c r="AE47" s="326" t="s">
        <v>7278</v>
      </c>
      <c r="AF47" s="326" t="s">
        <v>96</v>
      </c>
      <c r="AG47" s="328">
        <v>3.0</v>
      </c>
      <c r="AH47" s="326" t="s">
        <v>7507</v>
      </c>
      <c r="AI47" s="326" t="s">
        <v>7508</v>
      </c>
      <c r="AJ47" s="326" t="s">
        <v>7292</v>
      </c>
      <c r="AK47" s="327" t="s">
        <v>7390</v>
      </c>
      <c r="AL47" s="326"/>
      <c r="AM47" s="327">
        <v>0.0</v>
      </c>
    </row>
    <row r="48">
      <c r="A48" s="328">
        <v>2.6051401226E10</v>
      </c>
      <c r="B48" s="326" t="s">
        <v>7266</v>
      </c>
      <c r="C48" s="326" t="s">
        <v>7605</v>
      </c>
      <c r="D48" s="326" t="s">
        <v>1195</v>
      </c>
      <c r="E48" s="329">
        <v>46148.28125</v>
      </c>
      <c r="F48" s="326" t="s">
        <v>7306</v>
      </c>
      <c r="G48" s="326" t="s">
        <v>7270</v>
      </c>
      <c r="H48" s="328">
        <v>1.0</v>
      </c>
      <c r="I48" s="329">
        <v>46150.342361111114</v>
      </c>
      <c r="J48" s="326" t="s">
        <v>7612</v>
      </c>
      <c r="K48" s="328">
        <v>2964.0</v>
      </c>
      <c r="L48" s="326"/>
      <c r="M48" s="326" t="s">
        <v>7272</v>
      </c>
      <c r="N48" s="326" t="s">
        <v>7273</v>
      </c>
      <c r="O48" s="326" t="s">
        <v>7274</v>
      </c>
      <c r="P48" s="326" t="s">
        <v>7342</v>
      </c>
      <c r="Q48" s="326" t="s">
        <v>7273</v>
      </c>
      <c r="R48" s="329">
        <v>46148.28402777778</v>
      </c>
      <c r="S48" s="329">
        <v>46148.28402777778</v>
      </c>
      <c r="T48" s="328">
        <v>2841.0</v>
      </c>
      <c r="U48" s="326" t="s">
        <v>7613</v>
      </c>
      <c r="V48" s="326" t="s">
        <v>7277</v>
      </c>
      <c r="W48" s="326" t="s">
        <v>6690</v>
      </c>
      <c r="X48" s="326" t="s">
        <v>6348</v>
      </c>
      <c r="Y48" s="326" t="s">
        <v>6433</v>
      </c>
      <c r="Z48" s="328">
        <v>1.0</v>
      </c>
      <c r="AA48" s="329">
        <v>46149.674305555556</v>
      </c>
      <c r="AB48" s="329">
        <v>46150.339583333334</v>
      </c>
      <c r="AC48" s="326"/>
      <c r="AD48" s="326"/>
      <c r="AE48" s="326" t="s">
        <v>7278</v>
      </c>
      <c r="AF48" s="326" t="s">
        <v>96</v>
      </c>
      <c r="AG48" s="328">
        <v>11.0</v>
      </c>
      <c r="AH48" s="326" t="s">
        <v>7614</v>
      </c>
      <c r="AI48" s="326" t="s">
        <v>7508</v>
      </c>
      <c r="AJ48" s="326" t="s">
        <v>7292</v>
      </c>
      <c r="AK48" s="327" t="s">
        <v>7390</v>
      </c>
      <c r="AL48" s="326"/>
      <c r="AM48" s="327">
        <v>0.0</v>
      </c>
    </row>
    <row r="49">
      <c r="A49" s="328">
        <v>2.6051405777E10</v>
      </c>
      <c r="B49" s="326" t="s">
        <v>7266</v>
      </c>
      <c r="C49" s="326" t="s">
        <v>7616</v>
      </c>
      <c r="D49" s="326" t="s">
        <v>1195</v>
      </c>
      <c r="E49" s="329">
        <v>46167.42222222222</v>
      </c>
      <c r="F49" s="326" t="s">
        <v>7306</v>
      </c>
      <c r="G49" s="326" t="s">
        <v>7270</v>
      </c>
      <c r="H49" s="328">
        <v>1.0</v>
      </c>
      <c r="I49" s="329">
        <v>46167.72638888889</v>
      </c>
      <c r="J49" s="326" t="s">
        <v>7618</v>
      </c>
      <c r="K49" s="328">
        <v>400.0</v>
      </c>
      <c r="L49" s="326"/>
      <c r="M49" s="326" t="s">
        <v>7272</v>
      </c>
      <c r="N49" s="326" t="s">
        <v>7294</v>
      </c>
      <c r="O49" s="326" t="s">
        <v>7274</v>
      </c>
      <c r="P49" s="326" t="s">
        <v>7308</v>
      </c>
      <c r="Q49" s="326" t="s">
        <v>7294</v>
      </c>
      <c r="R49" s="329">
        <v>46167.44861111111</v>
      </c>
      <c r="S49" s="329">
        <v>46167.479166666664</v>
      </c>
      <c r="T49" s="328">
        <v>279.0</v>
      </c>
      <c r="U49" s="326" t="s">
        <v>7619</v>
      </c>
      <c r="V49" s="326" t="s">
        <v>7277</v>
      </c>
      <c r="W49" s="326" t="s">
        <v>6690</v>
      </c>
      <c r="X49" s="326" t="s">
        <v>6348</v>
      </c>
      <c r="Y49" s="326" t="s">
        <v>6355</v>
      </c>
      <c r="Z49" s="328">
        <v>3.0</v>
      </c>
      <c r="AA49" s="329">
        <v>46167.50625</v>
      </c>
      <c r="AB49" s="329">
        <v>46167.57083333333</v>
      </c>
      <c r="AC49" s="329">
        <v>46167.62430555555</v>
      </c>
      <c r="AD49" s="329">
        <v>46167.63888888889</v>
      </c>
      <c r="AE49" s="326" t="s">
        <v>7278</v>
      </c>
      <c r="AF49" s="326" t="s">
        <v>96</v>
      </c>
      <c r="AG49" s="328">
        <v>14.0</v>
      </c>
      <c r="AH49" s="326" t="s">
        <v>7279</v>
      </c>
      <c r="AI49" s="326" t="s">
        <v>7508</v>
      </c>
      <c r="AJ49" s="326" t="s">
        <v>7281</v>
      </c>
      <c r="AK49" s="326" t="s">
        <v>7274</v>
      </c>
      <c r="AL49" s="327" t="s">
        <v>7342</v>
      </c>
      <c r="AM49" s="327">
        <v>1.0</v>
      </c>
    </row>
    <row r="50">
      <c r="A50" s="328">
        <v>2.6051400378E10</v>
      </c>
      <c r="B50" s="326" t="s">
        <v>7266</v>
      </c>
      <c r="C50" s="326" t="s">
        <v>7605</v>
      </c>
      <c r="D50" s="326" t="s">
        <v>1195</v>
      </c>
      <c r="E50" s="329">
        <v>46144.725</v>
      </c>
      <c r="F50" s="326" t="s">
        <v>7306</v>
      </c>
      <c r="G50" s="326" t="s">
        <v>7270</v>
      </c>
      <c r="H50" s="328">
        <v>1.0</v>
      </c>
      <c r="I50" s="329">
        <v>46144.919444444444</v>
      </c>
      <c r="J50" s="326" t="s">
        <v>7620</v>
      </c>
      <c r="K50" s="328">
        <v>271.0</v>
      </c>
      <c r="L50" s="326"/>
      <c r="M50" s="326" t="s">
        <v>7272</v>
      </c>
      <c r="N50" s="326" t="s">
        <v>7294</v>
      </c>
      <c r="O50" s="326" t="s">
        <v>7274</v>
      </c>
      <c r="P50" s="326" t="s">
        <v>7342</v>
      </c>
      <c r="Q50" s="326" t="s">
        <v>7294</v>
      </c>
      <c r="R50" s="329">
        <v>46144.73125</v>
      </c>
      <c r="S50" s="329">
        <v>46144.73125</v>
      </c>
      <c r="T50" s="328">
        <v>102.0</v>
      </c>
      <c r="U50" s="326" t="s">
        <v>7621</v>
      </c>
      <c r="V50" s="326" t="s">
        <v>7277</v>
      </c>
      <c r="W50" s="326" t="s">
        <v>6690</v>
      </c>
      <c r="X50" s="326" t="s">
        <v>6348</v>
      </c>
      <c r="Y50" s="326" t="s">
        <v>6433</v>
      </c>
      <c r="Z50" s="328">
        <v>2.0</v>
      </c>
      <c r="AA50" s="329">
        <v>46144.82708333333</v>
      </c>
      <c r="AB50" s="329">
        <v>46144.82777777778</v>
      </c>
      <c r="AC50" s="329">
        <v>46144.91458333333</v>
      </c>
      <c r="AD50" s="329">
        <v>46144.91805555556</v>
      </c>
      <c r="AE50" s="326" t="s">
        <v>7278</v>
      </c>
      <c r="AF50" s="326" t="s">
        <v>96</v>
      </c>
      <c r="AG50" s="328">
        <v>17.0</v>
      </c>
      <c r="AH50" s="326" t="s">
        <v>7279</v>
      </c>
      <c r="AI50" s="326" t="s">
        <v>7624</v>
      </c>
      <c r="AJ50" s="326" t="s">
        <v>7292</v>
      </c>
      <c r="AK50" s="326" t="s">
        <v>7274</v>
      </c>
      <c r="AL50" s="326" t="s">
        <v>7342</v>
      </c>
      <c r="AM50" s="327">
        <v>1.0</v>
      </c>
    </row>
    <row r="51">
      <c r="A51" s="328">
        <v>2.6051400808E10</v>
      </c>
      <c r="B51" s="326" t="s">
        <v>7266</v>
      </c>
      <c r="C51" s="326" t="s">
        <v>7625</v>
      </c>
      <c r="D51" s="326" t="s">
        <v>1195</v>
      </c>
      <c r="E51" s="329">
        <v>46145.73472222222</v>
      </c>
      <c r="F51" s="326" t="s">
        <v>7269</v>
      </c>
      <c r="G51" s="326" t="s">
        <v>7270</v>
      </c>
      <c r="H51" s="328">
        <v>1.0</v>
      </c>
      <c r="I51" s="329">
        <v>46146.70208333333</v>
      </c>
      <c r="J51" s="326" t="s">
        <v>7626</v>
      </c>
      <c r="K51" s="328">
        <v>223.0</v>
      </c>
      <c r="L51" s="326"/>
      <c r="M51" s="326" t="s">
        <v>7272</v>
      </c>
      <c r="N51" s="326" t="s">
        <v>7294</v>
      </c>
      <c r="O51" s="326" t="s">
        <v>7274</v>
      </c>
      <c r="P51" s="326" t="s">
        <v>7342</v>
      </c>
      <c r="Q51" s="326" t="s">
        <v>7294</v>
      </c>
      <c r="R51" s="329">
        <v>46146.54722222222</v>
      </c>
      <c r="S51" s="329">
        <v>46146.54722222222</v>
      </c>
      <c r="T51" s="328">
        <v>0.0</v>
      </c>
      <c r="U51" s="326" t="s">
        <v>7627</v>
      </c>
      <c r="V51" s="326" t="s">
        <v>7277</v>
      </c>
      <c r="W51" s="326" t="s">
        <v>6690</v>
      </c>
      <c r="X51" s="326" t="s">
        <v>6348</v>
      </c>
      <c r="Y51" s="326" t="s">
        <v>6349</v>
      </c>
      <c r="Z51" s="328">
        <v>1.0</v>
      </c>
      <c r="AA51" s="329">
        <v>46146.69375</v>
      </c>
      <c r="AB51" s="329">
        <v>46146.69375</v>
      </c>
      <c r="AC51" s="329">
        <v>46146.694444444445</v>
      </c>
      <c r="AD51" s="329">
        <v>46146.70138888889</v>
      </c>
      <c r="AE51" s="326" t="s">
        <v>7278</v>
      </c>
      <c r="AF51" s="326" t="s">
        <v>96</v>
      </c>
      <c r="AG51" s="328">
        <v>17.0</v>
      </c>
      <c r="AH51" s="326" t="s">
        <v>7279</v>
      </c>
      <c r="AI51" s="326" t="s">
        <v>7628</v>
      </c>
      <c r="AJ51" s="326" t="s">
        <v>7281</v>
      </c>
      <c r="AK51" s="326" t="s">
        <v>7274</v>
      </c>
      <c r="AL51" s="326" t="s">
        <v>7342</v>
      </c>
      <c r="AM51" s="327">
        <v>1.0</v>
      </c>
    </row>
    <row r="52">
      <c r="A52" s="328">
        <v>2.6051400883E10</v>
      </c>
      <c r="B52" s="326" t="s">
        <v>7266</v>
      </c>
      <c r="C52" s="326" t="s">
        <v>7629</v>
      </c>
      <c r="D52" s="326" t="s">
        <v>1195</v>
      </c>
      <c r="E52" s="329">
        <v>46146.70347222222</v>
      </c>
      <c r="F52" s="326" t="s">
        <v>7339</v>
      </c>
      <c r="G52" s="326" t="s">
        <v>7270</v>
      </c>
      <c r="H52" s="328">
        <v>1.0</v>
      </c>
      <c r="I52" s="329">
        <v>46147.79236111111</v>
      </c>
      <c r="J52" s="326" t="s">
        <v>7630</v>
      </c>
      <c r="K52" s="328">
        <v>1489.0</v>
      </c>
      <c r="L52" s="326"/>
      <c r="M52" s="326" t="s">
        <v>7272</v>
      </c>
      <c r="N52" s="326" t="s">
        <v>7273</v>
      </c>
      <c r="O52" s="326" t="s">
        <v>7274</v>
      </c>
      <c r="P52" s="326" t="s">
        <v>7342</v>
      </c>
      <c r="Q52" s="326" t="s">
        <v>7273</v>
      </c>
      <c r="R52" s="329">
        <v>46146.75833333333</v>
      </c>
      <c r="S52" s="329">
        <v>46147.55347222222</v>
      </c>
      <c r="T52" s="328">
        <v>1358.0</v>
      </c>
      <c r="U52" s="326" t="s">
        <v>7632</v>
      </c>
      <c r="V52" s="326" t="s">
        <v>7277</v>
      </c>
      <c r="W52" s="326" t="s">
        <v>6690</v>
      </c>
      <c r="X52" s="326" t="s">
        <v>6348</v>
      </c>
      <c r="Y52" s="326" t="s">
        <v>6438</v>
      </c>
      <c r="Z52" s="328">
        <v>1.0</v>
      </c>
      <c r="AA52" s="329">
        <v>46147.58541666667</v>
      </c>
      <c r="AB52" s="329">
        <v>46147.58541666667</v>
      </c>
      <c r="AC52" s="329">
        <v>46147.67847222222</v>
      </c>
      <c r="AD52" s="329">
        <v>46147.790972222225</v>
      </c>
      <c r="AE52" s="326" t="s">
        <v>7278</v>
      </c>
      <c r="AF52" s="326" t="s">
        <v>96</v>
      </c>
      <c r="AG52" s="328">
        <v>15.0</v>
      </c>
      <c r="AH52" s="326" t="s">
        <v>7279</v>
      </c>
      <c r="AI52" s="326" t="s">
        <v>7634</v>
      </c>
      <c r="AJ52" s="326" t="s">
        <v>7281</v>
      </c>
      <c r="AK52" s="326" t="s">
        <v>7274</v>
      </c>
      <c r="AL52" s="326" t="s">
        <v>7342</v>
      </c>
      <c r="AM52" s="327">
        <v>1.0</v>
      </c>
    </row>
    <row r="53">
      <c r="A53" s="328">
        <v>2.6051401369E10</v>
      </c>
      <c r="B53" s="326" t="s">
        <v>7266</v>
      </c>
      <c r="C53" s="326" t="s">
        <v>7635</v>
      </c>
      <c r="D53" s="326" t="s">
        <v>1195</v>
      </c>
      <c r="E53" s="329">
        <v>46148.69305555556</v>
      </c>
      <c r="F53" s="326" t="s">
        <v>7269</v>
      </c>
      <c r="G53" s="326" t="s">
        <v>7270</v>
      </c>
      <c r="H53" s="328">
        <v>1.0</v>
      </c>
      <c r="I53" s="329">
        <v>46148.94236111111</v>
      </c>
      <c r="J53" s="326" t="s">
        <v>7636</v>
      </c>
      <c r="K53" s="328">
        <v>326.0</v>
      </c>
      <c r="L53" s="326"/>
      <c r="M53" s="326" t="s">
        <v>7272</v>
      </c>
      <c r="N53" s="326" t="s">
        <v>7273</v>
      </c>
      <c r="O53" s="326" t="s">
        <v>7274</v>
      </c>
      <c r="P53" s="326" t="s">
        <v>7342</v>
      </c>
      <c r="Q53" s="326" t="s">
        <v>7273</v>
      </c>
      <c r="R53" s="329">
        <v>46148.71597222222</v>
      </c>
      <c r="S53" s="329">
        <v>46148.756944444445</v>
      </c>
      <c r="T53" s="328">
        <v>184.0</v>
      </c>
      <c r="U53" s="326" t="s">
        <v>7639</v>
      </c>
      <c r="V53" s="326" t="s">
        <v>7277</v>
      </c>
      <c r="W53" s="326" t="s">
        <v>6690</v>
      </c>
      <c r="X53" s="326" t="s">
        <v>6348</v>
      </c>
      <c r="Y53" s="326" t="s">
        <v>6385</v>
      </c>
      <c r="Z53" s="328">
        <v>3.0</v>
      </c>
      <c r="AA53" s="329">
        <v>46148.79791666667</v>
      </c>
      <c r="AB53" s="329">
        <v>46148.79791666667</v>
      </c>
      <c r="AC53" s="329">
        <v>46148.81736111111</v>
      </c>
      <c r="AD53" s="329">
        <v>46148.938888888886</v>
      </c>
      <c r="AE53" s="326" t="s">
        <v>7278</v>
      </c>
      <c r="AF53" s="326" t="s">
        <v>96</v>
      </c>
      <c r="AG53" s="328">
        <v>19.0</v>
      </c>
      <c r="AH53" s="326" t="s">
        <v>7279</v>
      </c>
      <c r="AI53" s="326" t="s">
        <v>7640</v>
      </c>
      <c r="AJ53" s="326" t="s">
        <v>7281</v>
      </c>
      <c r="AK53" s="326" t="s">
        <v>7274</v>
      </c>
      <c r="AL53" s="326" t="s">
        <v>7342</v>
      </c>
      <c r="AM53" s="327">
        <v>1.0</v>
      </c>
    </row>
    <row r="54">
      <c r="A54" s="328">
        <v>2.6051401733E10</v>
      </c>
      <c r="B54" s="326" t="s">
        <v>7266</v>
      </c>
      <c r="C54" s="326" t="s">
        <v>7605</v>
      </c>
      <c r="D54" s="326" t="s">
        <v>1195</v>
      </c>
      <c r="E54" s="329">
        <v>46150.34583333333</v>
      </c>
      <c r="F54" s="326" t="s">
        <v>7306</v>
      </c>
      <c r="G54" s="326" t="s">
        <v>7270</v>
      </c>
      <c r="H54" s="328">
        <v>1.0</v>
      </c>
      <c r="I54" s="329">
        <v>46150.96875</v>
      </c>
      <c r="J54" s="326" t="s">
        <v>7642</v>
      </c>
      <c r="K54" s="328">
        <v>873.0</v>
      </c>
      <c r="L54" s="326"/>
      <c r="M54" s="326" t="s">
        <v>7272</v>
      </c>
      <c r="N54" s="326" t="s">
        <v>7273</v>
      </c>
      <c r="O54" s="326" t="s">
        <v>7287</v>
      </c>
      <c r="P54" s="326" t="s">
        <v>7288</v>
      </c>
      <c r="Q54" s="326" t="s">
        <v>7273</v>
      </c>
      <c r="R54" s="329">
        <v>46150.3625</v>
      </c>
      <c r="S54" s="329">
        <v>46150.3625</v>
      </c>
      <c r="T54" s="328">
        <v>773.0</v>
      </c>
      <c r="U54" s="326" t="s">
        <v>7643</v>
      </c>
      <c r="V54" s="326" t="s">
        <v>7277</v>
      </c>
      <c r="W54" s="326" t="s">
        <v>6690</v>
      </c>
      <c r="X54" s="326" t="s">
        <v>6348</v>
      </c>
      <c r="Y54" s="326" t="s">
        <v>6433</v>
      </c>
      <c r="Z54" s="328">
        <v>1.0</v>
      </c>
      <c r="AA54" s="329">
        <v>46150.43125</v>
      </c>
      <c r="AB54" s="329">
        <v>46150.720138888886</v>
      </c>
      <c r="AC54" s="329">
        <v>46150.72152777778</v>
      </c>
      <c r="AD54" s="329">
        <v>46150.96805555555</v>
      </c>
      <c r="AE54" s="326" t="s">
        <v>7278</v>
      </c>
      <c r="AF54" s="326" t="s">
        <v>96</v>
      </c>
      <c r="AG54" s="328">
        <v>19.0</v>
      </c>
      <c r="AH54" s="326" t="s">
        <v>7279</v>
      </c>
      <c r="AI54" s="326" t="s">
        <v>7645</v>
      </c>
      <c r="AJ54" s="326" t="s">
        <v>7292</v>
      </c>
      <c r="AK54" s="326" t="s">
        <v>7287</v>
      </c>
      <c r="AL54" s="326"/>
      <c r="AM54" s="327">
        <v>1.0</v>
      </c>
    </row>
    <row r="55">
      <c r="A55" s="328">
        <v>2.6051403395E10</v>
      </c>
      <c r="B55" s="326" t="s">
        <v>7266</v>
      </c>
      <c r="C55" s="326" t="s">
        <v>7646</v>
      </c>
      <c r="D55" s="326" t="s">
        <v>1195</v>
      </c>
      <c r="E55" s="329">
        <v>46157.419444444444</v>
      </c>
      <c r="F55" s="326" t="s">
        <v>7347</v>
      </c>
      <c r="G55" s="326" t="s">
        <v>7270</v>
      </c>
      <c r="H55" s="328">
        <v>1.0</v>
      </c>
      <c r="I55" s="329">
        <v>46157.65972222222</v>
      </c>
      <c r="J55" s="326" t="s">
        <v>7647</v>
      </c>
      <c r="K55" s="328">
        <v>335.0</v>
      </c>
      <c r="L55" s="326"/>
      <c r="M55" s="326" t="s">
        <v>7272</v>
      </c>
      <c r="N55" s="326" t="s">
        <v>7294</v>
      </c>
      <c r="O55" s="326" t="s">
        <v>7274</v>
      </c>
      <c r="P55" s="326" t="s">
        <v>7308</v>
      </c>
      <c r="Q55" s="326" t="s">
        <v>7294</v>
      </c>
      <c r="R55" s="329">
        <v>46157.427083333336</v>
      </c>
      <c r="S55" s="329">
        <v>46157.427083333336</v>
      </c>
      <c r="T55" s="328">
        <v>0.0</v>
      </c>
      <c r="U55" s="326" t="s">
        <v>7632</v>
      </c>
      <c r="V55" s="326" t="s">
        <v>7277</v>
      </c>
      <c r="W55" s="326" t="s">
        <v>6690</v>
      </c>
      <c r="X55" s="326" t="s">
        <v>6348</v>
      </c>
      <c r="Y55" s="326" t="s">
        <v>6438</v>
      </c>
      <c r="Z55" s="328">
        <v>1.0</v>
      </c>
      <c r="AA55" s="329">
        <v>46157.53888888889</v>
      </c>
      <c r="AB55" s="329">
        <v>46157.53888888889</v>
      </c>
      <c r="AC55" s="329">
        <v>46157.65625</v>
      </c>
      <c r="AD55" s="329">
        <v>46157.65833333333</v>
      </c>
      <c r="AE55" s="326" t="s">
        <v>7278</v>
      </c>
      <c r="AF55" s="326" t="s">
        <v>96</v>
      </c>
      <c r="AG55" s="328">
        <v>15.0</v>
      </c>
      <c r="AH55" s="326" t="s">
        <v>7279</v>
      </c>
      <c r="AI55" s="326" t="s">
        <v>7650</v>
      </c>
      <c r="AJ55" s="326" t="s">
        <v>7281</v>
      </c>
      <c r="AK55" s="326" t="s">
        <v>7274</v>
      </c>
      <c r="AL55" s="327" t="s">
        <v>7651</v>
      </c>
      <c r="AM55" s="327">
        <v>1.0</v>
      </c>
    </row>
    <row r="56">
      <c r="A56" s="328">
        <v>2.6051404175E10</v>
      </c>
      <c r="B56" s="326" t="s">
        <v>7266</v>
      </c>
      <c r="C56" s="326" t="s">
        <v>7652</v>
      </c>
      <c r="D56" s="326" t="s">
        <v>1195</v>
      </c>
      <c r="E56" s="329">
        <v>46160.69861111111</v>
      </c>
      <c r="F56" s="326" t="s">
        <v>7306</v>
      </c>
      <c r="G56" s="326" t="s">
        <v>7270</v>
      </c>
      <c r="H56" s="328">
        <v>1.0</v>
      </c>
      <c r="I56" s="329">
        <v>46160.722916666666</v>
      </c>
      <c r="J56" s="326" t="s">
        <v>7653</v>
      </c>
      <c r="K56" s="328">
        <v>32.0</v>
      </c>
      <c r="L56" s="326"/>
      <c r="M56" s="326" t="s">
        <v>7272</v>
      </c>
      <c r="N56" s="326" t="s">
        <v>7294</v>
      </c>
      <c r="O56" s="326" t="s">
        <v>7274</v>
      </c>
      <c r="P56" s="326" t="s">
        <v>7342</v>
      </c>
      <c r="Q56" s="326" t="s">
        <v>7294</v>
      </c>
      <c r="R56" s="329">
        <v>46160.700694444444</v>
      </c>
      <c r="S56" s="329">
        <v>46160.700694444444</v>
      </c>
      <c r="T56" s="328">
        <v>0.0</v>
      </c>
      <c r="U56" s="326" t="s">
        <v>7656</v>
      </c>
      <c r="V56" s="326" t="s">
        <v>7277</v>
      </c>
      <c r="W56" s="326" t="s">
        <v>6690</v>
      </c>
      <c r="X56" s="326" t="s">
        <v>6348</v>
      </c>
      <c r="Y56" s="326" t="s">
        <v>6368</v>
      </c>
      <c r="Z56" s="328">
        <v>1.0</v>
      </c>
      <c r="AA56" s="329">
        <v>46160.70486111111</v>
      </c>
      <c r="AB56" s="329">
        <v>46160.70486111111</v>
      </c>
      <c r="AC56" s="329">
        <v>46160.71805555555</v>
      </c>
      <c r="AD56" s="329">
        <v>46160.72222222222</v>
      </c>
      <c r="AE56" s="326" t="s">
        <v>7278</v>
      </c>
      <c r="AF56" s="326" t="s">
        <v>96</v>
      </c>
      <c r="AG56" s="328">
        <v>19.0</v>
      </c>
      <c r="AH56" s="326" t="s">
        <v>7279</v>
      </c>
      <c r="AI56" s="326" t="s">
        <v>7657</v>
      </c>
      <c r="AJ56" s="326" t="s">
        <v>7292</v>
      </c>
      <c r="AK56" s="326" t="s">
        <v>7274</v>
      </c>
      <c r="AL56" s="326" t="s">
        <v>7342</v>
      </c>
      <c r="AM56" s="327">
        <v>1.0</v>
      </c>
    </row>
    <row r="57">
      <c r="A57" s="328">
        <v>2.6051404088E10</v>
      </c>
      <c r="B57" s="326" t="s">
        <v>7266</v>
      </c>
      <c r="C57" s="326" t="s">
        <v>7659</v>
      </c>
      <c r="D57" s="326" t="s">
        <v>1195</v>
      </c>
      <c r="E57" s="329">
        <v>46160.41388888889</v>
      </c>
      <c r="F57" s="326" t="s">
        <v>7339</v>
      </c>
      <c r="G57" s="326" t="s">
        <v>7270</v>
      </c>
      <c r="H57" s="328">
        <v>2.0</v>
      </c>
      <c r="I57" s="329">
        <v>46161.8375</v>
      </c>
      <c r="J57" s="326" t="s">
        <v>7661</v>
      </c>
      <c r="K57" s="328">
        <v>2016.0</v>
      </c>
      <c r="L57" s="326"/>
      <c r="M57" s="326" t="s">
        <v>7272</v>
      </c>
      <c r="N57" s="326" t="s">
        <v>7294</v>
      </c>
      <c r="O57" s="326" t="s">
        <v>7274</v>
      </c>
      <c r="P57" s="326" t="s">
        <v>7501</v>
      </c>
      <c r="Q57" s="326" t="s">
        <v>7294</v>
      </c>
      <c r="R57" s="329">
        <v>46160.4375</v>
      </c>
      <c r="S57" s="329">
        <v>46161.615277777775</v>
      </c>
      <c r="T57" s="328">
        <v>1875.0</v>
      </c>
      <c r="U57" s="326" t="s">
        <v>7662</v>
      </c>
      <c r="V57" s="326" t="s">
        <v>7277</v>
      </c>
      <c r="W57" s="326" t="s">
        <v>6690</v>
      </c>
      <c r="X57" s="326" t="s">
        <v>6348</v>
      </c>
      <c r="Y57" s="326" t="s">
        <v>7663</v>
      </c>
      <c r="Z57" s="328">
        <v>4.0</v>
      </c>
      <c r="AA57" s="329">
        <v>46161.72777777778</v>
      </c>
      <c r="AB57" s="329">
        <v>46160.663194444445</v>
      </c>
      <c r="AC57" s="329">
        <v>46160.66388888889</v>
      </c>
      <c r="AD57" s="329">
        <v>46161.836805555555</v>
      </c>
      <c r="AE57" s="326" t="s">
        <v>7278</v>
      </c>
      <c r="AF57" s="326" t="s">
        <v>96</v>
      </c>
      <c r="AG57" s="328">
        <v>38.0</v>
      </c>
      <c r="AH57" s="326" t="s">
        <v>7279</v>
      </c>
      <c r="AI57" s="326" t="s">
        <v>7664</v>
      </c>
      <c r="AJ57" s="326" t="s">
        <v>7281</v>
      </c>
      <c r="AK57" s="326" t="s">
        <v>7287</v>
      </c>
      <c r="AL57" s="326"/>
      <c r="AM57" s="327">
        <v>0.0</v>
      </c>
    </row>
    <row r="58">
      <c r="A58" s="328">
        <v>2.6051405204E10</v>
      </c>
      <c r="B58" s="326" t="s">
        <v>7266</v>
      </c>
      <c r="C58" s="326" t="s">
        <v>7667</v>
      </c>
      <c r="D58" s="326" t="s">
        <v>1195</v>
      </c>
      <c r="E58" s="329">
        <v>46164.697916666664</v>
      </c>
      <c r="F58" s="326" t="s">
        <v>7480</v>
      </c>
      <c r="G58" s="326" t="s">
        <v>7270</v>
      </c>
      <c r="H58" s="328">
        <v>1.0</v>
      </c>
      <c r="I58" s="329">
        <v>46165.686111111114</v>
      </c>
      <c r="J58" s="326" t="s">
        <v>7670</v>
      </c>
      <c r="K58" s="328">
        <v>1389.0</v>
      </c>
      <c r="L58" s="326"/>
      <c r="M58" s="326" t="s">
        <v>7272</v>
      </c>
      <c r="N58" s="326" t="s">
        <v>7273</v>
      </c>
      <c r="O58" s="326" t="s">
        <v>7274</v>
      </c>
      <c r="P58" s="326" t="s">
        <v>7308</v>
      </c>
      <c r="Q58" s="326" t="s">
        <v>7273</v>
      </c>
      <c r="R58" s="329">
        <v>46164.72152777778</v>
      </c>
      <c r="S58" s="329">
        <v>46165.55138888889</v>
      </c>
      <c r="T58" s="328">
        <v>1331.0</v>
      </c>
      <c r="U58" s="326" t="s">
        <v>7671</v>
      </c>
      <c r="V58" s="326" t="s">
        <v>7277</v>
      </c>
      <c r="W58" s="326" t="s">
        <v>6690</v>
      </c>
      <c r="X58" s="326" t="s">
        <v>6348</v>
      </c>
      <c r="Y58" s="326" t="s">
        <v>7663</v>
      </c>
      <c r="Z58" s="328">
        <v>1.0</v>
      </c>
      <c r="AA58" s="329">
        <v>46165.552083333336</v>
      </c>
      <c r="AB58" s="329">
        <v>46165.552083333336</v>
      </c>
      <c r="AC58" s="329">
        <v>46165.60208333333</v>
      </c>
      <c r="AD58" s="329">
        <v>46165.67986111111</v>
      </c>
      <c r="AE58" s="326" t="s">
        <v>7278</v>
      </c>
      <c r="AF58" s="326" t="s">
        <v>96</v>
      </c>
      <c r="AG58" s="328">
        <v>12.0</v>
      </c>
      <c r="AH58" s="326" t="s">
        <v>7279</v>
      </c>
      <c r="AI58" s="326" t="s">
        <v>7673</v>
      </c>
      <c r="AJ58" s="326" t="s">
        <v>7292</v>
      </c>
      <c r="AK58" s="327" t="s">
        <v>7390</v>
      </c>
      <c r="AL58" s="326"/>
      <c r="AM58" s="327">
        <v>0.0</v>
      </c>
    </row>
    <row r="59">
      <c r="A59" s="328">
        <v>2.6051405735E10</v>
      </c>
      <c r="B59" s="326" t="s">
        <v>7266</v>
      </c>
      <c r="C59" s="326" t="s">
        <v>7605</v>
      </c>
      <c r="D59" s="326" t="s">
        <v>1195</v>
      </c>
      <c r="E59" s="329">
        <v>46167.336805555555</v>
      </c>
      <c r="F59" s="326" t="s">
        <v>7306</v>
      </c>
      <c r="G59" s="326" t="s">
        <v>7270</v>
      </c>
      <c r="H59" s="328">
        <v>1.0</v>
      </c>
      <c r="I59" s="329">
        <v>46167.51944444444</v>
      </c>
      <c r="J59" s="326" t="s">
        <v>7676</v>
      </c>
      <c r="K59" s="328">
        <v>252.0</v>
      </c>
      <c r="L59" s="326"/>
      <c r="M59" s="326" t="s">
        <v>7272</v>
      </c>
      <c r="N59" s="326" t="s">
        <v>7273</v>
      </c>
      <c r="O59" s="326" t="s">
        <v>7274</v>
      </c>
      <c r="P59" s="326" t="s">
        <v>7342</v>
      </c>
      <c r="Q59" s="326" t="s">
        <v>7273</v>
      </c>
      <c r="R59" s="329">
        <v>46167.34444444445</v>
      </c>
      <c r="S59" s="329">
        <v>46167.34444444445</v>
      </c>
      <c r="T59" s="328">
        <v>0.0</v>
      </c>
      <c r="U59" s="326" t="s">
        <v>7677</v>
      </c>
      <c r="V59" s="326" t="s">
        <v>7277</v>
      </c>
      <c r="W59" s="326" t="s">
        <v>6690</v>
      </c>
      <c r="X59" s="326" t="s">
        <v>6348</v>
      </c>
      <c r="Y59" s="326" t="s">
        <v>6433</v>
      </c>
      <c r="Z59" s="328">
        <v>2.0</v>
      </c>
      <c r="AA59" s="329">
        <v>46167.40625</v>
      </c>
      <c r="AB59" s="329">
        <v>46167.40625</v>
      </c>
      <c r="AC59" s="329">
        <v>46167.43194444444</v>
      </c>
      <c r="AD59" s="329">
        <v>46167.518055555556</v>
      </c>
      <c r="AE59" s="326" t="s">
        <v>7278</v>
      </c>
      <c r="AF59" s="326" t="s">
        <v>96</v>
      </c>
      <c r="AG59" s="328">
        <v>16.0</v>
      </c>
      <c r="AH59" s="326" t="s">
        <v>7279</v>
      </c>
      <c r="AI59" s="326" t="s">
        <v>7679</v>
      </c>
      <c r="AJ59" s="326" t="s">
        <v>7292</v>
      </c>
      <c r="AK59" s="326" t="s">
        <v>7274</v>
      </c>
      <c r="AL59" s="326" t="s">
        <v>7342</v>
      </c>
      <c r="AM59" s="327">
        <v>1.0</v>
      </c>
    </row>
    <row r="60">
      <c r="A60" s="328">
        <v>2.6051405992E10</v>
      </c>
      <c r="B60" s="326" t="s">
        <v>7266</v>
      </c>
      <c r="C60" s="326" t="s">
        <v>7680</v>
      </c>
      <c r="D60" s="326" t="s">
        <v>1195</v>
      </c>
      <c r="E60" s="329">
        <v>46168.37222222222</v>
      </c>
      <c r="F60" s="326" t="s">
        <v>7339</v>
      </c>
      <c r="G60" s="326" t="s">
        <v>7270</v>
      </c>
      <c r="H60" s="328">
        <v>1.0</v>
      </c>
      <c r="I60" s="329">
        <v>46168.85833333333</v>
      </c>
      <c r="J60" s="326" t="s">
        <v>7681</v>
      </c>
      <c r="K60" s="328">
        <v>683.0</v>
      </c>
      <c r="L60" s="326"/>
      <c r="M60" s="326" t="s">
        <v>7272</v>
      </c>
      <c r="N60" s="326" t="s">
        <v>7273</v>
      </c>
      <c r="O60" s="326" t="s">
        <v>7274</v>
      </c>
      <c r="P60" s="326" t="s">
        <v>7342</v>
      </c>
      <c r="Q60" s="326" t="s">
        <v>7273</v>
      </c>
      <c r="R60" s="329">
        <v>46168.38402777778</v>
      </c>
      <c r="S60" s="329">
        <v>46168.38402777778</v>
      </c>
      <c r="T60" s="328">
        <v>0.0</v>
      </c>
      <c r="U60" s="326" t="s">
        <v>7682</v>
      </c>
      <c r="V60" s="326" t="s">
        <v>7277</v>
      </c>
      <c r="W60" s="326" t="s">
        <v>6690</v>
      </c>
      <c r="X60" s="326" t="s">
        <v>6348</v>
      </c>
      <c r="Y60" s="326" t="s">
        <v>7683</v>
      </c>
      <c r="Z60" s="328">
        <v>2.0</v>
      </c>
      <c r="AA60" s="329">
        <v>46168.74791666667</v>
      </c>
      <c r="AB60" s="329">
        <v>46168.748611111114</v>
      </c>
      <c r="AC60" s="329">
        <v>46168.748611111114</v>
      </c>
      <c r="AD60" s="329">
        <v>46168.85763888889</v>
      </c>
      <c r="AE60" s="326" t="s">
        <v>7278</v>
      </c>
      <c r="AF60" s="326" t="s">
        <v>96</v>
      </c>
      <c r="AG60" s="328">
        <v>17.0</v>
      </c>
      <c r="AH60" s="326" t="s">
        <v>7279</v>
      </c>
      <c r="AI60" s="326" t="s">
        <v>7684</v>
      </c>
      <c r="AJ60" s="326" t="s">
        <v>7281</v>
      </c>
      <c r="AK60" s="326" t="s">
        <v>7274</v>
      </c>
      <c r="AL60" s="326" t="s">
        <v>7342</v>
      </c>
      <c r="AM60" s="327">
        <v>1.0</v>
      </c>
    </row>
    <row r="61">
      <c r="A61" s="328">
        <v>2.6051400738E10</v>
      </c>
      <c r="B61" s="326" t="s">
        <v>7266</v>
      </c>
      <c r="C61" s="326" t="s">
        <v>7685</v>
      </c>
      <c r="D61" s="326" t="s">
        <v>1195</v>
      </c>
      <c r="E61" s="329">
        <v>46146.34444444445</v>
      </c>
      <c r="F61" s="326" t="s">
        <v>7269</v>
      </c>
      <c r="G61" s="326" t="s">
        <v>7270</v>
      </c>
      <c r="H61" s="328">
        <v>3.0</v>
      </c>
      <c r="I61" s="329">
        <v>46146.50347222222</v>
      </c>
      <c r="J61" s="326" t="s">
        <v>7686</v>
      </c>
      <c r="K61" s="328">
        <v>190.0</v>
      </c>
      <c r="L61" s="326"/>
      <c r="M61" s="326" t="s">
        <v>7272</v>
      </c>
      <c r="N61" s="326" t="s">
        <v>7294</v>
      </c>
      <c r="O61" s="326" t="s">
        <v>7274</v>
      </c>
      <c r="P61" s="326" t="s">
        <v>7342</v>
      </c>
      <c r="Q61" s="326" t="s">
        <v>7294</v>
      </c>
      <c r="R61" s="329">
        <v>46146.37152777778</v>
      </c>
      <c r="S61" s="329">
        <v>46146.37152777778</v>
      </c>
      <c r="T61" s="328">
        <v>0.0</v>
      </c>
      <c r="U61" s="326" t="s">
        <v>7687</v>
      </c>
      <c r="V61" s="326" t="s">
        <v>7277</v>
      </c>
      <c r="W61" s="326" t="s">
        <v>6690</v>
      </c>
      <c r="X61" s="326" t="s">
        <v>6530</v>
      </c>
      <c r="Y61" s="326" t="s">
        <v>7689</v>
      </c>
      <c r="Z61" s="328">
        <v>3.0</v>
      </c>
      <c r="AA61" s="329">
        <v>46146.384722222225</v>
      </c>
      <c r="AB61" s="329">
        <v>46146.44097222222</v>
      </c>
      <c r="AC61" s="329">
        <v>46146.46527777778</v>
      </c>
      <c r="AD61" s="329">
        <v>46146.501388888886</v>
      </c>
      <c r="AE61" s="326" t="s">
        <v>7278</v>
      </c>
      <c r="AF61" s="326" t="s">
        <v>96</v>
      </c>
      <c r="AG61" s="328">
        <v>16.0</v>
      </c>
      <c r="AH61" s="326" t="s">
        <v>7279</v>
      </c>
      <c r="AI61" s="326" t="s">
        <v>7690</v>
      </c>
      <c r="AJ61" s="326" t="s">
        <v>7281</v>
      </c>
      <c r="AK61" s="326" t="s">
        <v>7274</v>
      </c>
      <c r="AL61" s="327" t="s">
        <v>7691</v>
      </c>
      <c r="AM61" s="327">
        <v>1.0</v>
      </c>
    </row>
    <row r="62">
      <c r="A62" s="328">
        <v>2.6051400968E10</v>
      </c>
      <c r="B62" s="326" t="s">
        <v>7266</v>
      </c>
      <c r="C62" s="326" t="s">
        <v>7692</v>
      </c>
      <c r="D62" s="326" t="s">
        <v>1195</v>
      </c>
      <c r="E62" s="329">
        <v>46145.75555555556</v>
      </c>
      <c r="F62" s="326" t="s">
        <v>7306</v>
      </c>
      <c r="G62" s="326" t="s">
        <v>7270</v>
      </c>
      <c r="H62" s="328">
        <v>2.0</v>
      </c>
      <c r="I62" s="329">
        <v>46147.53611111111</v>
      </c>
      <c r="J62" s="326" t="s">
        <v>7693</v>
      </c>
      <c r="K62" s="328">
        <v>679.0</v>
      </c>
      <c r="L62" s="326"/>
      <c r="M62" s="326" t="s">
        <v>7272</v>
      </c>
      <c r="N62" s="326" t="s">
        <v>7273</v>
      </c>
      <c r="O62" s="326" t="s">
        <v>7274</v>
      </c>
      <c r="P62" s="326" t="s">
        <v>7694</v>
      </c>
      <c r="Q62" s="326" t="s">
        <v>7273</v>
      </c>
      <c r="R62" s="329">
        <v>46147.06458333333</v>
      </c>
      <c r="S62" s="329">
        <v>46147.06458333333</v>
      </c>
      <c r="T62" s="328">
        <v>492.0</v>
      </c>
      <c r="U62" s="326" t="s">
        <v>7697</v>
      </c>
      <c r="V62" s="326" t="s">
        <v>7277</v>
      </c>
      <c r="W62" s="326" t="s">
        <v>6690</v>
      </c>
      <c r="X62" s="326" t="s">
        <v>6530</v>
      </c>
      <c r="Y62" s="326" t="s">
        <v>7699</v>
      </c>
      <c r="Z62" s="328">
        <v>2.0</v>
      </c>
      <c r="AA62" s="329">
        <v>46147.43541666667</v>
      </c>
      <c r="AB62" s="329">
        <v>46147.43541666667</v>
      </c>
      <c r="AC62" s="329">
        <v>46147.51597222222</v>
      </c>
      <c r="AD62" s="329">
        <v>46147.53472222222</v>
      </c>
      <c r="AE62" s="326" t="s">
        <v>7278</v>
      </c>
      <c r="AF62" s="326" t="s">
        <v>96</v>
      </c>
      <c r="AG62" s="328">
        <v>15.0</v>
      </c>
      <c r="AH62" s="326" t="s">
        <v>7279</v>
      </c>
      <c r="AI62" s="326" t="s">
        <v>7700</v>
      </c>
      <c r="AJ62" s="326" t="s">
        <v>7281</v>
      </c>
      <c r="AK62" s="326" t="s">
        <v>7274</v>
      </c>
      <c r="AL62" s="326" t="s">
        <v>7694</v>
      </c>
      <c r="AM62" s="327">
        <v>1.0</v>
      </c>
    </row>
    <row r="63">
      <c r="A63" s="328">
        <v>2.6051403299E10</v>
      </c>
      <c r="B63" s="326" t="s">
        <v>7266</v>
      </c>
      <c r="C63" s="326" t="s">
        <v>7701</v>
      </c>
      <c r="D63" s="326" t="s">
        <v>1195</v>
      </c>
      <c r="E63" s="329">
        <v>46156.805555555555</v>
      </c>
      <c r="F63" s="326" t="s">
        <v>7269</v>
      </c>
      <c r="G63" s="326" t="s">
        <v>7270</v>
      </c>
      <c r="H63" s="328">
        <v>1.0</v>
      </c>
      <c r="I63" s="329">
        <v>46156.95277777778</v>
      </c>
      <c r="J63" s="326" t="s">
        <v>7293</v>
      </c>
      <c r="K63" s="328">
        <v>194.0</v>
      </c>
      <c r="L63" s="326"/>
      <c r="M63" s="326" t="s">
        <v>7272</v>
      </c>
      <c r="N63" s="326" t="s">
        <v>7273</v>
      </c>
      <c r="O63" s="326" t="s">
        <v>7287</v>
      </c>
      <c r="P63" s="326" t="s">
        <v>7295</v>
      </c>
      <c r="Q63" s="326" t="s">
        <v>7273</v>
      </c>
      <c r="R63" s="329">
        <v>46156.81805555556</v>
      </c>
      <c r="S63" s="329">
        <v>46156.819444444445</v>
      </c>
      <c r="T63" s="328">
        <v>0.0</v>
      </c>
      <c r="U63" s="326" t="s">
        <v>7704</v>
      </c>
      <c r="V63" s="326" t="s">
        <v>7277</v>
      </c>
      <c r="W63" s="326" t="s">
        <v>6690</v>
      </c>
      <c r="X63" s="326" t="s">
        <v>6530</v>
      </c>
      <c r="Y63" s="326" t="s">
        <v>6544</v>
      </c>
      <c r="Z63" s="328">
        <v>2.0</v>
      </c>
      <c r="AA63" s="329">
        <v>46156.82013888889</v>
      </c>
      <c r="AB63" s="329">
        <v>46156.84583333333</v>
      </c>
      <c r="AC63" s="329">
        <v>46156.8875</v>
      </c>
      <c r="AD63" s="329">
        <v>46156.95</v>
      </c>
      <c r="AE63" s="326" t="s">
        <v>7278</v>
      </c>
      <c r="AF63" s="326" t="s">
        <v>96</v>
      </c>
      <c r="AG63" s="328">
        <v>16.0</v>
      </c>
      <c r="AH63" s="326" t="s">
        <v>7279</v>
      </c>
      <c r="AI63" s="326" t="s">
        <v>7705</v>
      </c>
      <c r="AJ63" s="326" t="s">
        <v>7281</v>
      </c>
      <c r="AK63" s="327" t="s">
        <v>7706</v>
      </c>
      <c r="AL63" s="326"/>
      <c r="AM63" s="327">
        <v>0.0</v>
      </c>
    </row>
    <row r="64">
      <c r="A64" s="328">
        <v>2.6051406034E10</v>
      </c>
      <c r="B64" s="326" t="s">
        <v>7266</v>
      </c>
      <c r="C64" s="326" t="s">
        <v>7708</v>
      </c>
      <c r="D64" s="326" t="s">
        <v>1195</v>
      </c>
      <c r="E64" s="329">
        <v>46168.48055555556</v>
      </c>
      <c r="F64" s="326" t="s">
        <v>7339</v>
      </c>
      <c r="G64" s="326" t="s">
        <v>7270</v>
      </c>
      <c r="H64" s="328">
        <v>1.0</v>
      </c>
      <c r="I64" s="329">
        <v>46168.686111111114</v>
      </c>
      <c r="J64" s="326" t="s">
        <v>7709</v>
      </c>
      <c r="K64" s="328">
        <v>244.0</v>
      </c>
      <c r="L64" s="326"/>
      <c r="M64" s="326" t="s">
        <v>7272</v>
      </c>
      <c r="N64" s="326" t="s">
        <v>7273</v>
      </c>
      <c r="O64" s="326" t="s">
        <v>7287</v>
      </c>
      <c r="P64" s="326" t="s">
        <v>7302</v>
      </c>
      <c r="Q64" s="326" t="s">
        <v>7273</v>
      </c>
      <c r="R64" s="329">
        <v>46168.51666666667</v>
      </c>
      <c r="S64" s="329">
        <v>46168.51666666667</v>
      </c>
      <c r="T64" s="328">
        <v>0.0</v>
      </c>
      <c r="U64" s="326" t="s">
        <v>7710</v>
      </c>
      <c r="V64" s="326" t="s">
        <v>7277</v>
      </c>
      <c r="W64" s="326" t="s">
        <v>6690</v>
      </c>
      <c r="X64" s="326" t="s">
        <v>6530</v>
      </c>
      <c r="Y64" s="326" t="s">
        <v>7699</v>
      </c>
      <c r="Z64" s="328">
        <v>1.0</v>
      </c>
      <c r="AA64" s="329">
        <v>46168.60902777778</v>
      </c>
      <c r="AB64" s="329">
        <v>46168.60972222222</v>
      </c>
      <c r="AC64" s="329">
        <v>46168.625</v>
      </c>
      <c r="AD64" s="329">
        <v>46168.68472222222</v>
      </c>
      <c r="AE64" s="326" t="s">
        <v>7278</v>
      </c>
      <c r="AF64" s="326" t="s">
        <v>96</v>
      </c>
      <c r="AG64" s="328">
        <v>16.0</v>
      </c>
      <c r="AH64" s="326" t="s">
        <v>7279</v>
      </c>
      <c r="AI64" s="326" t="s">
        <v>7712</v>
      </c>
      <c r="AJ64" s="326" t="s">
        <v>7281</v>
      </c>
      <c r="AK64" s="326" t="s">
        <v>7287</v>
      </c>
      <c r="AL64" s="327" t="s">
        <v>7713</v>
      </c>
      <c r="AM64" s="327">
        <v>1.0</v>
      </c>
    </row>
    <row r="65">
      <c r="A65" s="328">
        <v>2.6051400806E10</v>
      </c>
      <c r="B65" s="326" t="s">
        <v>7266</v>
      </c>
      <c r="C65" s="326" t="s">
        <v>7714</v>
      </c>
      <c r="D65" s="326" t="s">
        <v>1195</v>
      </c>
      <c r="E65" s="329">
        <v>46146.30347222222</v>
      </c>
      <c r="F65" s="326" t="s">
        <v>7269</v>
      </c>
      <c r="G65" s="326" t="s">
        <v>7270</v>
      </c>
      <c r="H65" s="328">
        <v>1.0</v>
      </c>
      <c r="I65" s="329">
        <v>46146.61597222222</v>
      </c>
      <c r="J65" s="326" t="s">
        <v>7715</v>
      </c>
      <c r="K65" s="328">
        <v>100.0</v>
      </c>
      <c r="L65" s="326"/>
      <c r="M65" s="326" t="s">
        <v>7272</v>
      </c>
      <c r="N65" s="326" t="s">
        <v>7273</v>
      </c>
      <c r="O65" s="326" t="s">
        <v>7287</v>
      </c>
      <c r="P65" s="326" t="s">
        <v>7717</v>
      </c>
      <c r="Q65" s="326" t="s">
        <v>7273</v>
      </c>
      <c r="R65" s="329">
        <v>46146.54652777778</v>
      </c>
      <c r="S65" s="329">
        <v>46146.60972222222</v>
      </c>
      <c r="T65" s="328">
        <v>0.0</v>
      </c>
      <c r="U65" s="326" t="s">
        <v>7719</v>
      </c>
      <c r="V65" s="326" t="s">
        <v>7277</v>
      </c>
      <c r="W65" s="326" t="s">
        <v>6690</v>
      </c>
      <c r="X65" s="326" t="s">
        <v>6548</v>
      </c>
      <c r="Y65" s="326" t="s">
        <v>6552</v>
      </c>
      <c r="Z65" s="328">
        <v>1.0</v>
      </c>
      <c r="AA65" s="329">
        <v>46146.61111111111</v>
      </c>
      <c r="AB65" s="329">
        <v>46146.61111111111</v>
      </c>
      <c r="AC65" s="329">
        <v>46146.611805555556</v>
      </c>
      <c r="AD65" s="329">
        <v>46146.61388888889</v>
      </c>
      <c r="AE65" s="326" t="s">
        <v>7278</v>
      </c>
      <c r="AF65" s="326" t="s">
        <v>96</v>
      </c>
      <c r="AG65" s="328">
        <v>11.0</v>
      </c>
      <c r="AH65" s="326" t="s">
        <v>7279</v>
      </c>
      <c r="AI65" s="326" t="s">
        <v>7720</v>
      </c>
      <c r="AJ65" s="326" t="s">
        <v>7281</v>
      </c>
      <c r="AK65" s="326" t="s">
        <v>7287</v>
      </c>
      <c r="AL65" s="327" t="s">
        <v>7721</v>
      </c>
      <c r="AM65" s="327">
        <v>1.0</v>
      </c>
    </row>
    <row r="66">
      <c r="A66" s="328">
        <v>2.6051401233E10</v>
      </c>
      <c r="B66" s="326" t="s">
        <v>4243</v>
      </c>
      <c r="C66" s="326" t="s">
        <v>7722</v>
      </c>
      <c r="D66" s="326" t="s">
        <v>1195</v>
      </c>
      <c r="E66" s="329">
        <v>46148.339583333334</v>
      </c>
      <c r="F66" s="326" t="s">
        <v>7347</v>
      </c>
      <c r="G66" s="326" t="s">
        <v>7270</v>
      </c>
      <c r="H66" s="328">
        <v>1.0</v>
      </c>
      <c r="I66" s="329">
        <v>46148.70625</v>
      </c>
      <c r="J66" s="326" t="s">
        <v>7723</v>
      </c>
      <c r="K66" s="328">
        <v>521.0</v>
      </c>
      <c r="L66" s="326" t="s">
        <v>7725</v>
      </c>
      <c r="M66" s="326" t="s">
        <v>7272</v>
      </c>
      <c r="N66" s="326" t="s">
        <v>7294</v>
      </c>
      <c r="O66" s="326" t="s">
        <v>7274</v>
      </c>
      <c r="P66" s="326" t="s">
        <v>7342</v>
      </c>
      <c r="Q66" s="326" t="s">
        <v>7294</v>
      </c>
      <c r="R66" s="329">
        <v>46148.34444444445</v>
      </c>
      <c r="S66" s="329">
        <v>46148.57916666667</v>
      </c>
      <c r="T66" s="328">
        <v>354.0</v>
      </c>
      <c r="U66" s="326" t="s">
        <v>7726</v>
      </c>
      <c r="V66" s="326" t="s">
        <v>7277</v>
      </c>
      <c r="W66" s="326" t="s">
        <v>6690</v>
      </c>
      <c r="X66" s="326" t="s">
        <v>6548</v>
      </c>
      <c r="Y66" s="326" t="s">
        <v>7727</v>
      </c>
      <c r="Z66" s="328">
        <v>3.0</v>
      </c>
      <c r="AA66" s="329">
        <v>46148.58888888889</v>
      </c>
      <c r="AB66" s="329">
        <v>46148.58888888889</v>
      </c>
      <c r="AC66" s="329">
        <v>46148.62013888889</v>
      </c>
      <c r="AD66" s="329">
        <v>46148.70625</v>
      </c>
      <c r="AE66" s="326" t="s">
        <v>7278</v>
      </c>
      <c r="AF66" s="326" t="s">
        <v>96</v>
      </c>
      <c r="AG66" s="328">
        <v>17.0</v>
      </c>
      <c r="AH66" s="326" t="s">
        <v>7279</v>
      </c>
      <c r="AI66" s="326" t="s">
        <v>7728</v>
      </c>
      <c r="AJ66" s="326" t="s">
        <v>7281</v>
      </c>
      <c r="AK66" s="326" t="s">
        <v>7274</v>
      </c>
      <c r="AL66" s="326" t="s">
        <v>7342</v>
      </c>
      <c r="AM66" s="327">
        <v>1.0</v>
      </c>
    </row>
    <row r="67">
      <c r="A67" s="328">
        <v>2.6051403707E10</v>
      </c>
      <c r="B67" s="326" t="s">
        <v>4243</v>
      </c>
      <c r="C67" s="326" t="s">
        <v>7730</v>
      </c>
      <c r="D67" s="326" t="s">
        <v>1195</v>
      </c>
      <c r="E67" s="329">
        <v>46158.67291666667</v>
      </c>
      <c r="F67" s="326" t="s">
        <v>7347</v>
      </c>
      <c r="G67" s="326" t="s">
        <v>7270</v>
      </c>
      <c r="H67" s="328">
        <v>1.0</v>
      </c>
      <c r="I67" s="329">
        <v>46159.86319444444</v>
      </c>
      <c r="J67" s="326" t="s">
        <v>7731</v>
      </c>
      <c r="K67" s="328">
        <v>1709.0</v>
      </c>
      <c r="L67" s="326" t="s">
        <v>7732</v>
      </c>
      <c r="M67" s="326" t="s">
        <v>7272</v>
      </c>
      <c r="N67" s="326" t="s">
        <v>7273</v>
      </c>
      <c r="O67" s="326" t="s">
        <v>7274</v>
      </c>
      <c r="P67" s="326" t="s">
        <v>7308</v>
      </c>
      <c r="Q67" s="326" t="s">
        <v>7273</v>
      </c>
      <c r="R67" s="329">
        <v>46158.67638888889</v>
      </c>
      <c r="S67" s="329">
        <v>46159.592361111114</v>
      </c>
      <c r="T67" s="328">
        <v>1576.0</v>
      </c>
      <c r="U67" s="326" t="s">
        <v>7733</v>
      </c>
      <c r="V67" s="326" t="s">
        <v>7277</v>
      </c>
      <c r="W67" s="326" t="s">
        <v>6690</v>
      </c>
      <c r="X67" s="326" t="s">
        <v>6548</v>
      </c>
      <c r="Y67" s="326" t="s">
        <v>7727</v>
      </c>
      <c r="Z67" s="328">
        <v>1.0</v>
      </c>
      <c r="AA67" s="329">
        <v>46159.59375</v>
      </c>
      <c r="AB67" s="329">
        <v>46159.59375</v>
      </c>
      <c r="AC67" s="329">
        <v>46159.59375</v>
      </c>
      <c r="AD67" s="329">
        <v>46159.861805555556</v>
      </c>
      <c r="AE67" s="326" t="s">
        <v>7278</v>
      </c>
      <c r="AF67" s="326" t="s">
        <v>96</v>
      </c>
      <c r="AG67" s="328">
        <v>16.0</v>
      </c>
      <c r="AH67" s="326" t="s">
        <v>7279</v>
      </c>
      <c r="AI67" s="326" t="s">
        <v>7734</v>
      </c>
      <c r="AJ67" s="326" t="s">
        <v>7281</v>
      </c>
      <c r="AK67" s="326" t="s">
        <v>7274</v>
      </c>
      <c r="AL67" s="327" t="s">
        <v>7275</v>
      </c>
      <c r="AM67" s="327">
        <v>1.0</v>
      </c>
    </row>
    <row r="68">
      <c r="A68" s="328">
        <v>2.6051403934E10</v>
      </c>
      <c r="B68" s="326" t="s">
        <v>4243</v>
      </c>
      <c r="C68" s="326" t="s">
        <v>7736</v>
      </c>
      <c r="D68" s="326" t="s">
        <v>1195</v>
      </c>
      <c r="E68" s="329">
        <v>46159.68541666667</v>
      </c>
      <c r="F68" s="326" t="s">
        <v>7347</v>
      </c>
      <c r="G68" s="326" t="s">
        <v>7270</v>
      </c>
      <c r="H68" s="328">
        <v>5.0</v>
      </c>
      <c r="I68" s="329">
        <v>46160.629166666666</v>
      </c>
      <c r="J68" s="326" t="s">
        <v>7737</v>
      </c>
      <c r="K68" s="328">
        <v>1351.0</v>
      </c>
      <c r="L68" s="326" t="s">
        <v>7738</v>
      </c>
      <c r="M68" s="326" t="s">
        <v>7272</v>
      </c>
      <c r="N68" s="326" t="s">
        <v>7294</v>
      </c>
      <c r="O68" s="326" t="s">
        <v>7274</v>
      </c>
      <c r="P68" s="326" t="s">
        <v>7342</v>
      </c>
      <c r="Q68" s="326" t="s">
        <v>7294</v>
      </c>
      <c r="R68" s="329">
        <v>46159.69097222222</v>
      </c>
      <c r="S68" s="329">
        <v>46160.54375</v>
      </c>
      <c r="T68" s="328">
        <v>1270.0</v>
      </c>
      <c r="U68" s="326" t="s">
        <v>7739</v>
      </c>
      <c r="V68" s="326" t="s">
        <v>7277</v>
      </c>
      <c r="W68" s="326" t="s">
        <v>6690</v>
      </c>
      <c r="X68" s="326" t="s">
        <v>6548</v>
      </c>
      <c r="Y68" s="326" t="s">
        <v>7727</v>
      </c>
      <c r="Z68" s="328">
        <v>2.0</v>
      </c>
      <c r="AA68" s="329">
        <v>46160.54375</v>
      </c>
      <c r="AB68" s="329">
        <v>46160.563888888886</v>
      </c>
      <c r="AC68" s="329">
        <v>46160.56458333333</v>
      </c>
      <c r="AD68" s="329">
        <v>46160.62847222222</v>
      </c>
      <c r="AE68" s="326" t="s">
        <v>7278</v>
      </c>
      <c r="AF68" s="326" t="s">
        <v>96</v>
      </c>
      <c r="AG68" s="328">
        <v>28.0</v>
      </c>
      <c r="AH68" s="326" t="s">
        <v>7279</v>
      </c>
      <c r="AI68" s="326" t="s">
        <v>7741</v>
      </c>
      <c r="AJ68" s="326" t="s">
        <v>7281</v>
      </c>
      <c r="AK68" s="326" t="s">
        <v>7274</v>
      </c>
      <c r="AL68" s="326" t="s">
        <v>7342</v>
      </c>
      <c r="AM68" s="327">
        <v>1.0</v>
      </c>
    </row>
    <row r="69">
      <c r="A69" s="328">
        <v>2.6051404898E10</v>
      </c>
      <c r="B69" s="326" t="s">
        <v>7266</v>
      </c>
      <c r="C69" s="326" t="s">
        <v>7722</v>
      </c>
      <c r="D69" s="326" t="s">
        <v>1195</v>
      </c>
      <c r="E69" s="329">
        <v>46163.62430555555</v>
      </c>
      <c r="F69" s="326" t="s">
        <v>7269</v>
      </c>
      <c r="G69" s="326" t="s">
        <v>7270</v>
      </c>
      <c r="H69" s="328">
        <v>1.0</v>
      </c>
      <c r="I69" s="329">
        <v>46163.74722222222</v>
      </c>
      <c r="J69" s="326" t="s">
        <v>7743</v>
      </c>
      <c r="K69" s="328">
        <v>172.0</v>
      </c>
      <c r="L69" s="326" t="s">
        <v>7725</v>
      </c>
      <c r="M69" s="326" t="s">
        <v>7272</v>
      </c>
      <c r="N69" s="326" t="s">
        <v>7273</v>
      </c>
      <c r="O69" s="326" t="s">
        <v>7274</v>
      </c>
      <c r="P69" s="326" t="s">
        <v>7501</v>
      </c>
      <c r="Q69" s="326" t="s">
        <v>7273</v>
      </c>
      <c r="R69" s="329">
        <v>46163.62777777778</v>
      </c>
      <c r="S69" s="329">
        <v>46163.62777777778</v>
      </c>
      <c r="T69" s="328">
        <v>0.0</v>
      </c>
      <c r="U69" s="326" t="s">
        <v>7744</v>
      </c>
      <c r="V69" s="326" t="s">
        <v>7277</v>
      </c>
      <c r="W69" s="326" t="s">
        <v>6690</v>
      </c>
      <c r="X69" s="326" t="s">
        <v>6548</v>
      </c>
      <c r="Y69" s="326" t="s">
        <v>7727</v>
      </c>
      <c r="Z69" s="328">
        <v>1.0</v>
      </c>
      <c r="AA69" s="329">
        <v>46163.74097222222</v>
      </c>
      <c r="AB69" s="329">
        <v>46163.74097222222</v>
      </c>
      <c r="AC69" s="329">
        <v>46163.74236111111</v>
      </c>
      <c r="AD69" s="329">
        <v>46163.74652777778</v>
      </c>
      <c r="AE69" s="326" t="s">
        <v>7278</v>
      </c>
      <c r="AF69" s="326" t="s">
        <v>96</v>
      </c>
      <c r="AG69" s="328">
        <v>13.0</v>
      </c>
      <c r="AH69" s="326" t="s">
        <v>7279</v>
      </c>
      <c r="AI69" s="326" t="s">
        <v>7748</v>
      </c>
      <c r="AJ69" s="326" t="s">
        <v>7281</v>
      </c>
      <c r="AK69" s="327" t="s">
        <v>7749</v>
      </c>
      <c r="AL69" s="326"/>
      <c r="AM69" s="327">
        <v>0.0</v>
      </c>
    </row>
    <row r="70">
      <c r="A70" s="328">
        <v>2.6051405113E10</v>
      </c>
      <c r="B70" s="326" t="s">
        <v>7266</v>
      </c>
      <c r="C70" s="326" t="s">
        <v>7750</v>
      </c>
      <c r="D70" s="326" t="s">
        <v>1195</v>
      </c>
      <c r="E70" s="329">
        <v>46164.44375</v>
      </c>
      <c r="F70" s="326" t="s">
        <v>7751</v>
      </c>
      <c r="G70" s="326" t="s">
        <v>7270</v>
      </c>
      <c r="H70" s="328">
        <v>1.0</v>
      </c>
      <c r="I70" s="329">
        <v>46165.572916666664</v>
      </c>
      <c r="J70" s="326" t="s">
        <v>7752</v>
      </c>
      <c r="K70" s="328">
        <v>1613.0</v>
      </c>
      <c r="L70" s="326"/>
      <c r="M70" s="326" t="s">
        <v>7272</v>
      </c>
      <c r="N70" s="326" t="s">
        <v>7328</v>
      </c>
      <c r="O70" s="326" t="s">
        <v>7329</v>
      </c>
      <c r="P70" s="326" t="s">
        <v>7330</v>
      </c>
      <c r="Q70" s="326" t="s">
        <v>7328</v>
      </c>
      <c r="R70" s="329">
        <v>46164.45277777778</v>
      </c>
      <c r="S70" s="329">
        <v>46164.45277777778</v>
      </c>
      <c r="T70" s="328">
        <v>0.0</v>
      </c>
      <c r="U70" s="326" t="s">
        <v>7754</v>
      </c>
      <c r="V70" s="326" t="s">
        <v>7277</v>
      </c>
      <c r="W70" s="326" t="s">
        <v>6690</v>
      </c>
      <c r="X70" s="326" t="s">
        <v>6548</v>
      </c>
      <c r="Y70" s="326" t="s">
        <v>7755</v>
      </c>
      <c r="Z70" s="328">
        <v>0.0</v>
      </c>
      <c r="AA70" s="329">
        <v>46165.47777777778</v>
      </c>
      <c r="AB70" s="329">
        <v>46165.47777777778</v>
      </c>
      <c r="AC70" s="329">
        <v>46165.510416666664</v>
      </c>
      <c r="AD70" s="329">
        <v>46165.572222222225</v>
      </c>
      <c r="AE70" s="326" t="s">
        <v>7278</v>
      </c>
      <c r="AF70" s="326" t="s">
        <v>96</v>
      </c>
      <c r="AG70" s="328">
        <v>5.0</v>
      </c>
      <c r="AH70" s="326" t="s">
        <v>7279</v>
      </c>
      <c r="AI70" s="326" t="s">
        <v>7756</v>
      </c>
      <c r="AJ70" s="326" t="s">
        <v>7292</v>
      </c>
      <c r="AK70" s="327" t="s">
        <v>7749</v>
      </c>
      <c r="AL70" s="326"/>
      <c r="AM70" s="327">
        <v>0.0</v>
      </c>
    </row>
    <row r="71">
      <c r="A71" s="328">
        <v>2.60514051E10</v>
      </c>
      <c r="B71" s="326" t="s">
        <v>7266</v>
      </c>
      <c r="C71" s="326" t="s">
        <v>7757</v>
      </c>
      <c r="D71" s="326" t="s">
        <v>1195</v>
      </c>
      <c r="E71" s="329">
        <v>46164.40972222222</v>
      </c>
      <c r="F71" s="326" t="s">
        <v>7758</v>
      </c>
      <c r="G71" s="326" t="s">
        <v>7270</v>
      </c>
      <c r="H71" s="328">
        <v>1.0</v>
      </c>
      <c r="I71" s="329">
        <v>46165.73611111111</v>
      </c>
      <c r="J71" s="326" t="s">
        <v>7759</v>
      </c>
      <c r="K71" s="328">
        <v>1904.0</v>
      </c>
      <c r="L71" s="326"/>
      <c r="M71" s="326" t="s">
        <v>7272</v>
      </c>
      <c r="N71" s="326" t="s">
        <v>7328</v>
      </c>
      <c r="O71" s="326" t="s">
        <v>7329</v>
      </c>
      <c r="P71" s="326" t="s">
        <v>7330</v>
      </c>
      <c r="Q71" s="326" t="s">
        <v>7328</v>
      </c>
      <c r="R71" s="329">
        <v>46164.41388888889</v>
      </c>
      <c r="S71" s="329">
        <v>46164.41388888889</v>
      </c>
      <c r="T71" s="328">
        <v>0.0</v>
      </c>
      <c r="U71" s="326" t="s">
        <v>7760</v>
      </c>
      <c r="V71" s="326" t="s">
        <v>7277</v>
      </c>
      <c r="W71" s="326" t="s">
        <v>6690</v>
      </c>
      <c r="X71" s="326" t="s">
        <v>6548</v>
      </c>
      <c r="Y71" s="326" t="s">
        <v>7727</v>
      </c>
      <c r="Z71" s="328">
        <v>0.0</v>
      </c>
      <c r="AA71" s="329">
        <v>46165.595138888886</v>
      </c>
      <c r="AB71" s="329">
        <v>46165.64861111111</v>
      </c>
      <c r="AC71" s="329">
        <v>46165.649305555555</v>
      </c>
      <c r="AD71" s="329">
        <v>46165.731944444444</v>
      </c>
      <c r="AE71" s="326" t="s">
        <v>7278</v>
      </c>
      <c r="AF71" s="326" t="s">
        <v>96</v>
      </c>
      <c r="AG71" s="328">
        <v>6.0</v>
      </c>
      <c r="AH71" s="326" t="s">
        <v>7279</v>
      </c>
      <c r="AI71" s="326" t="s">
        <v>7762</v>
      </c>
      <c r="AJ71" s="326" t="s">
        <v>7292</v>
      </c>
      <c r="AK71" s="327" t="s">
        <v>7749</v>
      </c>
      <c r="AL71" s="326"/>
      <c r="AM71" s="327">
        <v>0.0</v>
      </c>
    </row>
    <row r="72">
      <c r="A72" s="328">
        <v>2.605140585E10</v>
      </c>
      <c r="B72" s="326" t="s">
        <v>7392</v>
      </c>
      <c r="C72" s="326" t="s">
        <v>7765</v>
      </c>
      <c r="D72" s="326" t="s">
        <v>1195</v>
      </c>
      <c r="E72" s="329">
        <v>46165.79861111111</v>
      </c>
      <c r="F72" s="326" t="s">
        <v>7325</v>
      </c>
      <c r="G72" s="326" t="s">
        <v>7270</v>
      </c>
      <c r="H72" s="328">
        <v>1.0</v>
      </c>
      <c r="I72" s="329">
        <v>46168.739583333336</v>
      </c>
      <c r="J72" s="326" t="s">
        <v>7766</v>
      </c>
      <c r="K72" s="328">
        <v>1591.0</v>
      </c>
      <c r="L72" s="326"/>
      <c r="M72" s="326" t="s">
        <v>7272</v>
      </c>
      <c r="N72" s="326" t="s">
        <v>7376</v>
      </c>
      <c r="O72" s="326" t="s">
        <v>7274</v>
      </c>
      <c r="P72" s="326" t="s">
        <v>7342</v>
      </c>
      <c r="Q72" s="326" t="s">
        <v>7376</v>
      </c>
      <c r="R72" s="329">
        <v>46167.634722222225</v>
      </c>
      <c r="S72" s="329">
        <v>46168.333333333336</v>
      </c>
      <c r="T72" s="328">
        <v>1380.0</v>
      </c>
      <c r="U72" s="326" t="s">
        <v>7767</v>
      </c>
      <c r="V72" s="326" t="s">
        <v>7277</v>
      </c>
      <c r="W72" s="326" t="s">
        <v>6690</v>
      </c>
      <c r="X72" s="326" t="s">
        <v>6548</v>
      </c>
      <c r="Y72" s="326" t="s">
        <v>7768</v>
      </c>
      <c r="Z72" s="328">
        <v>0.0</v>
      </c>
      <c r="AA72" s="329">
        <v>46168.65069444444</v>
      </c>
      <c r="AB72" s="329">
        <v>46168.725694444445</v>
      </c>
      <c r="AC72" s="329">
        <v>46168.73263888889</v>
      </c>
      <c r="AD72" s="329">
        <v>46168.73819444444</v>
      </c>
      <c r="AE72" s="326" t="s">
        <v>7278</v>
      </c>
      <c r="AF72" s="326" t="s">
        <v>96</v>
      </c>
      <c r="AG72" s="328">
        <v>18.0</v>
      </c>
      <c r="AH72" s="326" t="s">
        <v>7279</v>
      </c>
      <c r="AI72" s="326" t="s">
        <v>7769</v>
      </c>
      <c r="AJ72" s="326" t="s">
        <v>7292</v>
      </c>
      <c r="AK72" s="326" t="s">
        <v>7274</v>
      </c>
      <c r="AL72" s="326" t="s">
        <v>7342</v>
      </c>
      <c r="AM72" s="327">
        <v>1.0</v>
      </c>
    </row>
    <row r="73">
      <c r="A73" s="328">
        <v>2.6051403682E10</v>
      </c>
      <c r="B73" s="326" t="s">
        <v>7266</v>
      </c>
      <c r="C73" s="326" t="s">
        <v>7770</v>
      </c>
      <c r="D73" s="326" t="s">
        <v>1195</v>
      </c>
      <c r="E73" s="329">
        <v>46158.56805555556</v>
      </c>
      <c r="F73" s="326" t="s">
        <v>7306</v>
      </c>
      <c r="G73" s="326" t="s">
        <v>7270</v>
      </c>
      <c r="H73" s="328">
        <v>2.0</v>
      </c>
      <c r="I73" s="329">
        <v>46158.74097222222</v>
      </c>
      <c r="J73" s="326" t="s">
        <v>7771</v>
      </c>
      <c r="K73" s="328">
        <v>231.0</v>
      </c>
      <c r="L73" s="326"/>
      <c r="M73" s="326" t="s">
        <v>7272</v>
      </c>
      <c r="N73" s="326" t="s">
        <v>7376</v>
      </c>
      <c r="O73" s="326" t="s">
        <v>7329</v>
      </c>
      <c r="P73" s="326" t="s">
        <v>7465</v>
      </c>
      <c r="Q73" s="326" t="s">
        <v>7376</v>
      </c>
      <c r="R73" s="329">
        <v>46158.580555555556</v>
      </c>
      <c r="S73" s="329">
        <v>46158.580555555556</v>
      </c>
      <c r="T73" s="328">
        <v>231.0</v>
      </c>
      <c r="U73" s="326" t="s">
        <v>7772</v>
      </c>
      <c r="V73" s="326" t="s">
        <v>7277</v>
      </c>
      <c r="W73" s="326" t="s">
        <v>6678</v>
      </c>
      <c r="X73" s="326" t="s">
        <v>7773</v>
      </c>
      <c r="Y73" s="326" t="s">
        <v>7774</v>
      </c>
      <c r="Z73" s="328">
        <v>1.0</v>
      </c>
      <c r="AA73" s="329">
        <v>46158.68541666667</v>
      </c>
      <c r="AB73" s="329">
        <v>46158.694444444445</v>
      </c>
      <c r="AC73" s="329">
        <v>46158.69930555556</v>
      </c>
      <c r="AD73" s="329">
        <v>46158.731944444444</v>
      </c>
      <c r="AE73" s="326" t="s">
        <v>7278</v>
      </c>
      <c r="AF73" s="326" t="s">
        <v>96</v>
      </c>
      <c r="AG73" s="328">
        <v>16.0</v>
      </c>
      <c r="AH73" s="326" t="s">
        <v>7279</v>
      </c>
      <c r="AI73" s="326" t="s">
        <v>7775</v>
      </c>
      <c r="AJ73" s="326" t="s">
        <v>7281</v>
      </c>
      <c r="AK73" s="326" t="s">
        <v>7329</v>
      </c>
      <c r="AL73" s="326" t="s">
        <v>7465</v>
      </c>
      <c r="AM73" s="327">
        <v>1.0</v>
      </c>
    </row>
    <row r="74">
      <c r="A74" s="328">
        <v>2.6051400973E10</v>
      </c>
      <c r="B74" s="326" t="s">
        <v>7392</v>
      </c>
      <c r="C74" s="326" t="s">
        <v>7777</v>
      </c>
      <c r="D74" s="326" t="s">
        <v>1195</v>
      </c>
      <c r="E74" s="329">
        <v>46147.26875</v>
      </c>
      <c r="F74" s="326" t="s">
        <v>7285</v>
      </c>
      <c r="G74" s="326" t="s">
        <v>7270</v>
      </c>
      <c r="H74" s="328">
        <v>9.0</v>
      </c>
      <c r="I74" s="329">
        <v>46147.45486111111</v>
      </c>
      <c r="J74" s="326" t="s">
        <v>7779</v>
      </c>
      <c r="K74" s="328">
        <v>268.0</v>
      </c>
      <c r="L74" s="326"/>
      <c r="M74" s="326" t="s">
        <v>7272</v>
      </c>
      <c r="N74" s="326" t="s">
        <v>7376</v>
      </c>
      <c r="O74" s="326" t="s">
        <v>7274</v>
      </c>
      <c r="P74" s="326" t="s">
        <v>7501</v>
      </c>
      <c r="Q74" s="326" t="s">
        <v>7376</v>
      </c>
      <c r="R74" s="329">
        <v>46147.26875</v>
      </c>
      <c r="S74" s="329">
        <v>46147.26875</v>
      </c>
      <c r="T74" s="328">
        <v>0.0</v>
      </c>
      <c r="U74" s="326" t="s">
        <v>7780</v>
      </c>
      <c r="V74" s="326" t="s">
        <v>7277</v>
      </c>
      <c r="W74" s="326" t="s">
        <v>6678</v>
      </c>
      <c r="X74" s="326" t="s">
        <v>7781</v>
      </c>
      <c r="Y74" s="326" t="s">
        <v>7782</v>
      </c>
      <c r="Z74" s="328">
        <v>0.0</v>
      </c>
      <c r="AA74" s="329">
        <v>46147.347916666666</v>
      </c>
      <c r="AB74" s="329">
        <v>46147.34861111111</v>
      </c>
      <c r="AC74" s="329">
        <v>46147.3875</v>
      </c>
      <c r="AD74" s="329">
        <v>46147.45347222222</v>
      </c>
      <c r="AE74" s="326" t="s">
        <v>7278</v>
      </c>
      <c r="AF74" s="326" t="s">
        <v>96</v>
      </c>
      <c r="AG74" s="328">
        <v>19.0</v>
      </c>
      <c r="AH74" s="326" t="s">
        <v>7279</v>
      </c>
      <c r="AI74" s="326" t="s">
        <v>7784</v>
      </c>
      <c r="AJ74" s="326" t="s">
        <v>7292</v>
      </c>
      <c r="AK74" s="327" t="s">
        <v>7749</v>
      </c>
      <c r="AL74" s="326"/>
      <c r="AM74" s="327">
        <v>0.0</v>
      </c>
    </row>
    <row r="75">
      <c r="A75" s="328">
        <v>2.605140373E10</v>
      </c>
      <c r="B75" s="326" t="s">
        <v>7392</v>
      </c>
      <c r="C75" s="326" t="s">
        <v>7786</v>
      </c>
      <c r="D75" s="326" t="s">
        <v>1195</v>
      </c>
      <c r="E75" s="329">
        <v>46157.532638888886</v>
      </c>
      <c r="F75" s="326" t="s">
        <v>7471</v>
      </c>
      <c r="G75" s="326" t="s">
        <v>7270</v>
      </c>
      <c r="H75" s="328">
        <v>1.0</v>
      </c>
      <c r="I75" s="329">
        <v>46159.53958333333</v>
      </c>
      <c r="J75" s="326" t="s">
        <v>7787</v>
      </c>
      <c r="K75" s="328">
        <v>1112.0</v>
      </c>
      <c r="L75" s="326"/>
      <c r="M75" s="326" t="s">
        <v>7272</v>
      </c>
      <c r="N75" s="326" t="s">
        <v>7376</v>
      </c>
      <c r="O75" s="326" t="s">
        <v>7274</v>
      </c>
      <c r="P75" s="326" t="s">
        <v>7377</v>
      </c>
      <c r="Q75" s="326" t="s">
        <v>7376</v>
      </c>
      <c r="R75" s="329">
        <v>46158.76736111111</v>
      </c>
      <c r="S75" s="329">
        <v>46158.76736111111</v>
      </c>
      <c r="T75" s="328">
        <v>1052.0</v>
      </c>
      <c r="U75" s="326" t="s">
        <v>7788</v>
      </c>
      <c r="V75" s="326" t="s">
        <v>7277</v>
      </c>
      <c r="W75" s="326" t="s">
        <v>6678</v>
      </c>
      <c r="X75" s="326" t="s">
        <v>7781</v>
      </c>
      <c r="Y75" s="326" t="s">
        <v>7790</v>
      </c>
      <c r="Z75" s="328">
        <v>0.0</v>
      </c>
      <c r="AA75" s="329">
        <v>46159.37847222222</v>
      </c>
      <c r="AB75" s="329">
        <v>46159.49444444444</v>
      </c>
      <c r="AC75" s="329">
        <v>46159.53611111111</v>
      </c>
      <c r="AD75" s="329">
        <v>46159.53888888889</v>
      </c>
      <c r="AE75" s="326" t="s">
        <v>7278</v>
      </c>
      <c r="AF75" s="326" t="s">
        <v>96</v>
      </c>
      <c r="AG75" s="328">
        <v>14.0</v>
      </c>
      <c r="AH75" s="326" t="s">
        <v>7279</v>
      </c>
      <c r="AI75" s="326" t="s">
        <v>7389</v>
      </c>
      <c r="AJ75" s="326" t="s">
        <v>7292</v>
      </c>
      <c r="AK75" s="327" t="s">
        <v>7793</v>
      </c>
      <c r="AL75" s="327" t="s">
        <v>7794</v>
      </c>
      <c r="AM75" s="327">
        <v>0.0</v>
      </c>
    </row>
    <row r="76">
      <c r="A76" s="328">
        <v>2.6051405719E10</v>
      </c>
      <c r="B76" s="326" t="s">
        <v>7266</v>
      </c>
      <c r="C76" s="326" t="s">
        <v>7795</v>
      </c>
      <c r="D76" s="326" t="s">
        <v>1195</v>
      </c>
      <c r="E76" s="329">
        <v>46167.25277777778</v>
      </c>
      <c r="F76" s="326" t="s">
        <v>7325</v>
      </c>
      <c r="G76" s="326" t="s">
        <v>7270</v>
      </c>
      <c r="H76" s="328">
        <v>1.0</v>
      </c>
      <c r="I76" s="329">
        <v>46168.506944444445</v>
      </c>
      <c r="J76" s="326" t="s">
        <v>7796</v>
      </c>
      <c r="K76" s="328">
        <v>1716.0</v>
      </c>
      <c r="L76" s="326"/>
      <c r="M76" s="326" t="s">
        <v>7272</v>
      </c>
      <c r="N76" s="326" t="s">
        <v>7797</v>
      </c>
      <c r="O76" s="326" t="s">
        <v>7274</v>
      </c>
      <c r="P76" s="326" t="s">
        <v>7308</v>
      </c>
      <c r="Q76" s="326" t="s">
        <v>7797</v>
      </c>
      <c r="R76" s="329">
        <v>46167.31527777778</v>
      </c>
      <c r="S76" s="329">
        <v>46168.35763888889</v>
      </c>
      <c r="T76" s="328">
        <v>0.0</v>
      </c>
      <c r="U76" s="326" t="s">
        <v>7788</v>
      </c>
      <c r="V76" s="326" t="s">
        <v>7277</v>
      </c>
      <c r="W76" s="326" t="s">
        <v>6678</v>
      </c>
      <c r="X76" s="326" t="s">
        <v>7781</v>
      </c>
      <c r="Y76" s="326" t="s">
        <v>7790</v>
      </c>
      <c r="Z76" s="328">
        <v>0.0</v>
      </c>
      <c r="AA76" s="329">
        <v>46168.36388888889</v>
      </c>
      <c r="AB76" s="329">
        <v>46168.36388888889</v>
      </c>
      <c r="AC76" s="329">
        <v>46168.455555555556</v>
      </c>
      <c r="AD76" s="329">
        <v>46168.50625</v>
      </c>
      <c r="AE76" s="326" t="s">
        <v>7278</v>
      </c>
      <c r="AF76" s="326" t="s">
        <v>96</v>
      </c>
      <c r="AG76" s="328">
        <v>4.0</v>
      </c>
      <c r="AH76" s="326" t="s">
        <v>7279</v>
      </c>
      <c r="AI76" s="326" t="s">
        <v>7801</v>
      </c>
      <c r="AJ76" s="326" t="s">
        <v>7292</v>
      </c>
      <c r="AK76" s="327" t="s">
        <v>7802</v>
      </c>
      <c r="AL76" s="327" t="s">
        <v>7803</v>
      </c>
      <c r="AM76" s="327">
        <v>0.0</v>
      </c>
    </row>
    <row r="77">
      <c r="A77" s="328">
        <v>2.6051405132E10</v>
      </c>
      <c r="B77" s="326" t="s">
        <v>4243</v>
      </c>
      <c r="C77" s="326" t="s">
        <v>7804</v>
      </c>
      <c r="D77" s="326" t="s">
        <v>1195</v>
      </c>
      <c r="E77" s="329">
        <v>46164.5375</v>
      </c>
      <c r="F77" s="326" t="s">
        <v>7347</v>
      </c>
      <c r="G77" s="326" t="s">
        <v>7270</v>
      </c>
      <c r="H77" s="328">
        <v>1.0</v>
      </c>
      <c r="I77" s="329">
        <v>46164.64722222222</v>
      </c>
      <c r="J77" s="326" t="s">
        <v>7805</v>
      </c>
      <c r="K77" s="328">
        <v>139.0</v>
      </c>
      <c r="L77" s="326" t="s">
        <v>7807</v>
      </c>
      <c r="M77" s="326" t="s">
        <v>7272</v>
      </c>
      <c r="N77" s="326" t="s">
        <v>7376</v>
      </c>
      <c r="O77" s="326" t="s">
        <v>7287</v>
      </c>
      <c r="P77" s="326" t="s">
        <v>7295</v>
      </c>
      <c r="Q77" s="326" t="s">
        <v>7376</v>
      </c>
      <c r="R77" s="329">
        <v>46164.55069444444</v>
      </c>
      <c r="S77" s="329">
        <v>46164.55069444444</v>
      </c>
      <c r="T77" s="328">
        <v>0.0</v>
      </c>
      <c r="U77" s="326" t="s">
        <v>7809</v>
      </c>
      <c r="V77" s="326" t="s">
        <v>7277</v>
      </c>
      <c r="W77" s="326" t="s">
        <v>6678</v>
      </c>
      <c r="X77" s="326" t="s">
        <v>7810</v>
      </c>
      <c r="Y77" s="326" t="s">
        <v>7810</v>
      </c>
      <c r="Z77" s="328">
        <v>1.0</v>
      </c>
      <c r="AA77" s="329">
        <v>46164.58125</v>
      </c>
      <c r="AB77" s="329">
        <v>46164.58194444444</v>
      </c>
      <c r="AC77" s="329">
        <v>46164.59166666667</v>
      </c>
      <c r="AD77" s="329">
        <v>46164.645833333336</v>
      </c>
      <c r="AE77" s="326" t="s">
        <v>7278</v>
      </c>
      <c r="AF77" s="326" t="s">
        <v>96</v>
      </c>
      <c r="AG77" s="328">
        <v>15.0</v>
      </c>
      <c r="AH77" s="326" t="s">
        <v>7279</v>
      </c>
      <c r="AI77" s="326" t="s">
        <v>7811</v>
      </c>
      <c r="AJ77" s="326" t="s">
        <v>7281</v>
      </c>
      <c r="AK77" s="326" t="s">
        <v>7287</v>
      </c>
      <c r="AL77" s="326"/>
      <c r="AM77" s="327">
        <v>1.0</v>
      </c>
    </row>
    <row r="78">
      <c r="A78" s="328">
        <v>2.6051400962E10</v>
      </c>
      <c r="B78" s="326" t="s">
        <v>7392</v>
      </c>
      <c r="C78" s="326" t="s">
        <v>7812</v>
      </c>
      <c r="D78" s="326" t="s">
        <v>1195</v>
      </c>
      <c r="E78" s="329">
        <v>46146.94305555556</v>
      </c>
      <c r="F78" s="326" t="s">
        <v>7339</v>
      </c>
      <c r="G78" s="326" t="s">
        <v>7270</v>
      </c>
      <c r="H78" s="328">
        <v>2.0</v>
      </c>
      <c r="I78" s="329">
        <v>46147.160416666666</v>
      </c>
      <c r="J78" s="326" t="s">
        <v>7815</v>
      </c>
      <c r="K78" s="328">
        <v>280.0</v>
      </c>
      <c r="L78" s="326"/>
      <c r="M78" s="326" t="s">
        <v>7272</v>
      </c>
      <c r="N78" s="326" t="s">
        <v>7294</v>
      </c>
      <c r="O78" s="326" t="s">
        <v>7274</v>
      </c>
      <c r="P78" s="326" t="s">
        <v>7308</v>
      </c>
      <c r="Q78" s="326" t="s">
        <v>7294</v>
      </c>
      <c r="R78" s="329">
        <v>46146.96597222222</v>
      </c>
      <c r="S78" s="329">
        <v>46146.96597222222</v>
      </c>
      <c r="T78" s="328">
        <v>134.0</v>
      </c>
      <c r="U78" s="326" t="s">
        <v>7817</v>
      </c>
      <c r="V78" s="326" t="s">
        <v>7277</v>
      </c>
      <c r="W78" s="326" t="s">
        <v>6690</v>
      </c>
      <c r="X78" s="326" t="s">
        <v>6573</v>
      </c>
      <c r="Y78" s="326" t="s">
        <v>6590</v>
      </c>
      <c r="Z78" s="328">
        <v>3.0</v>
      </c>
      <c r="AA78" s="329">
        <v>46147.004166666666</v>
      </c>
      <c r="AB78" s="329">
        <v>46147.004166666666</v>
      </c>
      <c r="AC78" s="329">
        <v>46147.021527777775</v>
      </c>
      <c r="AD78" s="329">
        <v>46147.15972222222</v>
      </c>
      <c r="AE78" s="326" t="s">
        <v>7278</v>
      </c>
      <c r="AF78" s="326" t="s">
        <v>96</v>
      </c>
      <c r="AG78" s="328">
        <v>15.0</v>
      </c>
      <c r="AH78" s="326" t="s">
        <v>7279</v>
      </c>
      <c r="AI78" s="326" t="s">
        <v>7819</v>
      </c>
      <c r="AJ78" s="326" t="s">
        <v>7281</v>
      </c>
      <c r="AK78" s="326" t="s">
        <v>7274</v>
      </c>
      <c r="AL78" s="326" t="s">
        <v>7308</v>
      </c>
      <c r="AM78" s="327">
        <v>1.0</v>
      </c>
    </row>
    <row r="79">
      <c r="A79" s="328">
        <v>2.6051401606E10</v>
      </c>
      <c r="B79" s="326" t="s">
        <v>7266</v>
      </c>
      <c r="C79" s="326" t="s">
        <v>7820</v>
      </c>
      <c r="D79" s="326" t="s">
        <v>1195</v>
      </c>
      <c r="E79" s="329">
        <v>46149.70625</v>
      </c>
      <c r="F79" s="326" t="s">
        <v>7269</v>
      </c>
      <c r="G79" s="326" t="s">
        <v>7270</v>
      </c>
      <c r="H79" s="328">
        <v>18.0</v>
      </c>
      <c r="I79" s="329">
        <v>46149.95416666667</v>
      </c>
      <c r="J79" s="326" t="s">
        <v>7821</v>
      </c>
      <c r="K79" s="328">
        <v>349.0</v>
      </c>
      <c r="L79" s="326" t="s">
        <v>7822</v>
      </c>
      <c r="M79" s="326" t="s">
        <v>7272</v>
      </c>
      <c r="N79" s="326" t="s">
        <v>7273</v>
      </c>
      <c r="O79" s="326" t="s">
        <v>7329</v>
      </c>
      <c r="P79" s="326" t="s">
        <v>7558</v>
      </c>
      <c r="Q79" s="326" t="s">
        <v>7273</v>
      </c>
      <c r="R79" s="329">
        <v>46149.711805555555</v>
      </c>
      <c r="S79" s="329">
        <v>46149.711805555555</v>
      </c>
      <c r="T79" s="328">
        <v>200.0</v>
      </c>
      <c r="U79" s="326" t="s">
        <v>7824</v>
      </c>
      <c r="V79" s="326" t="s">
        <v>7277</v>
      </c>
      <c r="W79" s="326" t="s">
        <v>6690</v>
      </c>
      <c r="X79" s="326" t="s">
        <v>6573</v>
      </c>
      <c r="Y79" s="326" t="s">
        <v>6573</v>
      </c>
      <c r="Z79" s="328">
        <v>2.0</v>
      </c>
      <c r="AA79" s="329">
        <v>46149.73819444444</v>
      </c>
      <c r="AB79" s="329">
        <v>46149.73819444444</v>
      </c>
      <c r="AC79" s="329">
        <v>46149.77569444444</v>
      </c>
      <c r="AD79" s="329">
        <v>46149.95277777778</v>
      </c>
      <c r="AE79" s="326" t="s">
        <v>7278</v>
      </c>
      <c r="AF79" s="326" t="s">
        <v>96</v>
      </c>
      <c r="AG79" s="328">
        <v>18.0</v>
      </c>
      <c r="AH79" s="326" t="s">
        <v>7279</v>
      </c>
      <c r="AI79" s="326" t="s">
        <v>7826</v>
      </c>
      <c r="AJ79" s="326" t="s">
        <v>7281</v>
      </c>
      <c r="AK79" s="326" t="s">
        <v>7329</v>
      </c>
      <c r="AL79" s="326" t="s">
        <v>7558</v>
      </c>
      <c r="AM79" s="327">
        <v>1.0</v>
      </c>
    </row>
    <row r="80">
      <c r="A80" s="328">
        <v>2.6051401522E10</v>
      </c>
      <c r="B80" s="326" t="s">
        <v>7266</v>
      </c>
      <c r="C80" s="326" t="s">
        <v>7827</v>
      </c>
      <c r="D80" s="326" t="s">
        <v>1195</v>
      </c>
      <c r="E80" s="329">
        <v>46149.43263888889</v>
      </c>
      <c r="F80" s="326" t="s">
        <v>7347</v>
      </c>
      <c r="G80" s="326" t="s">
        <v>7270</v>
      </c>
      <c r="H80" s="328">
        <v>1.0</v>
      </c>
      <c r="I80" s="329">
        <v>46149.99513888889</v>
      </c>
      <c r="J80" s="326" t="s">
        <v>7828</v>
      </c>
      <c r="K80" s="328">
        <v>750.0</v>
      </c>
      <c r="L80" s="326"/>
      <c r="M80" s="326" t="s">
        <v>7272</v>
      </c>
      <c r="N80" s="326" t="s">
        <v>7273</v>
      </c>
      <c r="O80" s="326" t="s">
        <v>7274</v>
      </c>
      <c r="P80" s="326" t="s">
        <v>7342</v>
      </c>
      <c r="Q80" s="326" t="s">
        <v>7273</v>
      </c>
      <c r="R80" s="329">
        <v>46149.47430555556</v>
      </c>
      <c r="S80" s="329">
        <v>46149.47430555556</v>
      </c>
      <c r="T80" s="328">
        <v>602.0</v>
      </c>
      <c r="U80" s="326" t="s">
        <v>7829</v>
      </c>
      <c r="V80" s="326" t="s">
        <v>7277</v>
      </c>
      <c r="W80" s="326" t="s">
        <v>6690</v>
      </c>
      <c r="X80" s="326" t="s">
        <v>6573</v>
      </c>
      <c r="Y80" s="326" t="s">
        <v>6593</v>
      </c>
      <c r="Z80" s="328">
        <v>1.0</v>
      </c>
      <c r="AA80" s="329">
        <v>46149.95625</v>
      </c>
      <c r="AB80" s="329">
        <v>46149.95625</v>
      </c>
      <c r="AC80" s="329">
        <v>46149.95694444444</v>
      </c>
      <c r="AD80" s="329">
        <v>46149.99444444444</v>
      </c>
      <c r="AE80" s="326" t="s">
        <v>7278</v>
      </c>
      <c r="AF80" s="326" t="s">
        <v>96</v>
      </c>
      <c r="AG80" s="328">
        <v>17.0</v>
      </c>
      <c r="AH80" s="326" t="s">
        <v>7279</v>
      </c>
      <c r="AI80" s="326" t="s">
        <v>7830</v>
      </c>
      <c r="AJ80" s="326" t="s">
        <v>7281</v>
      </c>
      <c r="AK80" s="326" t="s">
        <v>7274</v>
      </c>
      <c r="AL80" s="326" t="s">
        <v>7342</v>
      </c>
      <c r="AM80" s="327">
        <v>1.0</v>
      </c>
    </row>
    <row r="81">
      <c r="A81" s="328">
        <v>2.6051402078E10</v>
      </c>
      <c r="B81" s="326" t="s">
        <v>7266</v>
      </c>
      <c r="C81" s="326" t="s">
        <v>7831</v>
      </c>
      <c r="D81" s="326" t="s">
        <v>1195</v>
      </c>
      <c r="E81" s="329">
        <v>46151.60902777778</v>
      </c>
      <c r="F81" s="326" t="s">
        <v>7306</v>
      </c>
      <c r="G81" s="326" t="s">
        <v>7270</v>
      </c>
      <c r="H81" s="328">
        <v>1.0</v>
      </c>
      <c r="I81" s="329">
        <v>46151.791666666664</v>
      </c>
      <c r="J81" s="326" t="s">
        <v>7676</v>
      </c>
      <c r="K81" s="328">
        <v>245.0</v>
      </c>
      <c r="L81" s="326"/>
      <c r="M81" s="326" t="s">
        <v>7272</v>
      </c>
      <c r="N81" s="326" t="s">
        <v>7273</v>
      </c>
      <c r="O81" s="326" t="s">
        <v>7274</v>
      </c>
      <c r="P81" s="326" t="s">
        <v>7342</v>
      </c>
      <c r="Q81" s="326" t="s">
        <v>7273</v>
      </c>
      <c r="R81" s="329">
        <v>46151.62152777778</v>
      </c>
      <c r="S81" s="329">
        <v>46151.62152777778</v>
      </c>
      <c r="T81" s="328">
        <v>0.0</v>
      </c>
      <c r="U81" s="326" t="s">
        <v>7834</v>
      </c>
      <c r="V81" s="326" t="s">
        <v>7277</v>
      </c>
      <c r="W81" s="326" t="s">
        <v>6690</v>
      </c>
      <c r="X81" s="326" t="s">
        <v>6573</v>
      </c>
      <c r="Y81" s="326" t="s">
        <v>6574</v>
      </c>
      <c r="Z81" s="328">
        <v>1.0</v>
      </c>
      <c r="AA81" s="329">
        <v>46151.660416666666</v>
      </c>
      <c r="AB81" s="329">
        <v>46151.67013888889</v>
      </c>
      <c r="AC81" s="329">
        <v>46151.67083333333</v>
      </c>
      <c r="AD81" s="329">
        <v>46151.79027777778</v>
      </c>
      <c r="AE81" s="326" t="s">
        <v>7278</v>
      </c>
      <c r="AF81" s="326" t="s">
        <v>96</v>
      </c>
      <c r="AG81" s="328">
        <v>18.0</v>
      </c>
      <c r="AH81" s="326" t="s">
        <v>7279</v>
      </c>
      <c r="AI81" s="326" t="s">
        <v>7835</v>
      </c>
      <c r="AJ81" s="326" t="s">
        <v>7281</v>
      </c>
      <c r="AK81" s="326" t="s">
        <v>7274</v>
      </c>
      <c r="AL81" s="326" t="s">
        <v>7342</v>
      </c>
      <c r="AM81" s="327">
        <v>1.0</v>
      </c>
    </row>
    <row r="82">
      <c r="A82" s="328">
        <v>2.6051402964E10</v>
      </c>
      <c r="B82" s="326" t="s">
        <v>7266</v>
      </c>
      <c r="C82" s="326" t="s">
        <v>7836</v>
      </c>
      <c r="D82" s="326" t="s">
        <v>1195</v>
      </c>
      <c r="E82" s="329">
        <v>46155.54375</v>
      </c>
      <c r="F82" s="326" t="s">
        <v>7269</v>
      </c>
      <c r="G82" s="326" t="s">
        <v>7270</v>
      </c>
      <c r="H82" s="328">
        <v>1.0</v>
      </c>
      <c r="I82" s="329">
        <v>46155.68263888889</v>
      </c>
      <c r="J82" s="326" t="s">
        <v>7838</v>
      </c>
      <c r="K82" s="328">
        <v>173.0</v>
      </c>
      <c r="L82" s="326"/>
      <c r="M82" s="326" t="s">
        <v>7272</v>
      </c>
      <c r="N82" s="326" t="s">
        <v>7376</v>
      </c>
      <c r="O82" s="326" t="s">
        <v>7274</v>
      </c>
      <c r="P82" s="326" t="s">
        <v>7275</v>
      </c>
      <c r="Q82" s="326" t="s">
        <v>7376</v>
      </c>
      <c r="R82" s="329">
        <v>46155.5625</v>
      </c>
      <c r="S82" s="329">
        <v>46155.5625</v>
      </c>
      <c r="T82" s="328">
        <v>113.0</v>
      </c>
      <c r="U82" s="326" t="s">
        <v>7840</v>
      </c>
      <c r="V82" s="326" t="s">
        <v>7277</v>
      </c>
      <c r="W82" s="326" t="s">
        <v>6690</v>
      </c>
      <c r="X82" s="326" t="s">
        <v>7841</v>
      </c>
      <c r="Y82" s="326" t="s">
        <v>7842</v>
      </c>
      <c r="Z82" s="328">
        <v>2.0</v>
      </c>
      <c r="AA82" s="329">
        <v>46155.58611111111</v>
      </c>
      <c r="AB82" s="329">
        <v>46155.63611111111</v>
      </c>
      <c r="AC82" s="329">
        <v>46155.67361111111</v>
      </c>
      <c r="AD82" s="329">
        <v>46155.675</v>
      </c>
      <c r="AE82" s="326" t="s">
        <v>7278</v>
      </c>
      <c r="AF82" s="326" t="s">
        <v>96</v>
      </c>
      <c r="AG82" s="328">
        <v>16.0</v>
      </c>
      <c r="AH82" s="326" t="s">
        <v>7279</v>
      </c>
      <c r="AI82" s="326" t="s">
        <v>7843</v>
      </c>
      <c r="AJ82" s="326" t="s">
        <v>7281</v>
      </c>
      <c r="AK82" s="326" t="s">
        <v>7274</v>
      </c>
      <c r="AL82" s="326"/>
      <c r="AM82" s="327">
        <v>1.0</v>
      </c>
    </row>
    <row r="83">
      <c r="A83" s="328">
        <v>2.6051406096E10</v>
      </c>
      <c r="B83" s="326" t="s">
        <v>7266</v>
      </c>
      <c r="C83" s="326" t="s">
        <v>7845</v>
      </c>
      <c r="D83" s="326" t="s">
        <v>1195</v>
      </c>
      <c r="E83" s="329">
        <v>46168.66736111111</v>
      </c>
      <c r="F83" s="326" t="s">
        <v>7285</v>
      </c>
      <c r="G83" s="326" t="s">
        <v>7270</v>
      </c>
      <c r="H83" s="328">
        <v>1.0</v>
      </c>
      <c r="I83" s="329">
        <v>46169.57847222222</v>
      </c>
      <c r="J83" s="326" t="s">
        <v>7846</v>
      </c>
      <c r="K83" s="328">
        <v>1287.0</v>
      </c>
      <c r="L83" s="326"/>
      <c r="M83" s="326" t="s">
        <v>7272</v>
      </c>
      <c r="N83" s="326" t="s">
        <v>7273</v>
      </c>
      <c r="O83" s="326" t="s">
        <v>7274</v>
      </c>
      <c r="P83" s="326" t="s">
        <v>7342</v>
      </c>
      <c r="Q83" s="326" t="s">
        <v>7273</v>
      </c>
      <c r="R83" s="329">
        <v>46168.68472222222</v>
      </c>
      <c r="S83" s="329">
        <v>46169.27638888889</v>
      </c>
      <c r="T83" s="328">
        <v>0.0</v>
      </c>
      <c r="U83" s="326" t="s">
        <v>7847</v>
      </c>
      <c r="V83" s="326" t="s">
        <v>7277</v>
      </c>
      <c r="W83" s="326" t="s">
        <v>6690</v>
      </c>
      <c r="X83" s="326" t="s">
        <v>7848</v>
      </c>
      <c r="Y83" s="326" t="s">
        <v>7849</v>
      </c>
      <c r="Z83" s="328">
        <v>0.0</v>
      </c>
      <c r="AA83" s="329">
        <v>46169.475</v>
      </c>
      <c r="AB83" s="329">
        <v>46169.475</v>
      </c>
      <c r="AC83" s="329">
        <v>46169.513194444444</v>
      </c>
      <c r="AD83" s="329">
        <v>46169.57777777778</v>
      </c>
      <c r="AE83" s="326" t="s">
        <v>7278</v>
      </c>
      <c r="AF83" s="326" t="s">
        <v>96</v>
      </c>
      <c r="AG83" s="328">
        <v>17.0</v>
      </c>
      <c r="AH83" s="326" t="s">
        <v>7279</v>
      </c>
      <c r="AI83" s="326" t="s">
        <v>7851</v>
      </c>
      <c r="AJ83" s="326" t="s">
        <v>7292</v>
      </c>
      <c r="AK83" s="326" t="s">
        <v>7274</v>
      </c>
      <c r="AL83" s="326" t="s">
        <v>7342</v>
      </c>
      <c r="AM83" s="327">
        <v>1.0</v>
      </c>
    </row>
    <row r="84">
      <c r="A84" s="328">
        <v>2.6051406373E10</v>
      </c>
      <c r="B84" s="326" t="s">
        <v>7266</v>
      </c>
      <c r="C84" s="326" t="s">
        <v>7853</v>
      </c>
      <c r="D84" s="326" t="s">
        <v>1195</v>
      </c>
      <c r="E84" s="329">
        <v>46170.32361111111</v>
      </c>
      <c r="F84" s="326" t="s">
        <v>7269</v>
      </c>
      <c r="G84" s="326" t="s">
        <v>7270</v>
      </c>
      <c r="H84" s="328">
        <v>1.0</v>
      </c>
      <c r="I84" s="329">
        <v>46170.44930555556</v>
      </c>
      <c r="J84" s="326" t="s">
        <v>7854</v>
      </c>
      <c r="K84" s="328">
        <v>150.0</v>
      </c>
      <c r="L84" s="326"/>
      <c r="M84" s="326" t="s">
        <v>7272</v>
      </c>
      <c r="N84" s="326" t="s">
        <v>7376</v>
      </c>
      <c r="O84" s="326" t="s">
        <v>7274</v>
      </c>
      <c r="P84" s="326" t="s">
        <v>7342</v>
      </c>
      <c r="Q84" s="326" t="s">
        <v>7376</v>
      </c>
      <c r="R84" s="329">
        <v>46170.345138888886</v>
      </c>
      <c r="S84" s="329">
        <v>46170.345138888886</v>
      </c>
      <c r="T84" s="328">
        <v>0.0</v>
      </c>
      <c r="U84" s="326" t="s">
        <v>7855</v>
      </c>
      <c r="V84" s="326" t="s">
        <v>7277</v>
      </c>
      <c r="W84" s="326" t="s">
        <v>6678</v>
      </c>
      <c r="X84" s="326" t="s">
        <v>7856</v>
      </c>
      <c r="Y84" s="326" t="s">
        <v>7856</v>
      </c>
      <c r="Z84" s="328">
        <v>1.0</v>
      </c>
      <c r="AA84" s="329">
        <v>46170.36597222222</v>
      </c>
      <c r="AB84" s="329">
        <v>46170.36666666667</v>
      </c>
      <c r="AC84" s="329">
        <v>46170.40972222222</v>
      </c>
      <c r="AD84" s="329">
        <v>46170.43958333333</v>
      </c>
      <c r="AE84" s="326" t="s">
        <v>7278</v>
      </c>
      <c r="AF84" s="326" t="s">
        <v>96</v>
      </c>
      <c r="AG84" s="328">
        <v>16.0</v>
      </c>
      <c r="AH84" s="326" t="s">
        <v>7279</v>
      </c>
      <c r="AI84" s="326" t="s">
        <v>7857</v>
      </c>
      <c r="AJ84" s="326" t="s">
        <v>7281</v>
      </c>
      <c r="AK84" s="326" t="s">
        <v>7274</v>
      </c>
      <c r="AL84" s="326" t="s">
        <v>7342</v>
      </c>
      <c r="AM84" s="327">
        <v>1.0</v>
      </c>
    </row>
    <row r="85">
      <c r="A85" s="328">
        <v>2.6051400884E10</v>
      </c>
      <c r="B85" s="326" t="s">
        <v>7266</v>
      </c>
      <c r="C85" s="326" t="s">
        <v>7858</v>
      </c>
      <c r="D85" s="326" t="s">
        <v>1195</v>
      </c>
      <c r="E85" s="329">
        <v>46146.73402777778</v>
      </c>
      <c r="F85" s="326" t="s">
        <v>7339</v>
      </c>
      <c r="G85" s="326" t="s">
        <v>7270</v>
      </c>
      <c r="H85" s="328">
        <v>1.0</v>
      </c>
      <c r="I85" s="329">
        <v>46146.9125</v>
      </c>
      <c r="J85" s="326" t="s">
        <v>7859</v>
      </c>
      <c r="K85" s="328">
        <v>216.0</v>
      </c>
      <c r="L85" s="326"/>
      <c r="M85" s="326" t="s">
        <v>7272</v>
      </c>
      <c r="N85" s="326" t="s">
        <v>7294</v>
      </c>
      <c r="O85" s="326" t="s">
        <v>7274</v>
      </c>
      <c r="P85" s="326" t="s">
        <v>7342</v>
      </c>
      <c r="Q85" s="326" t="s">
        <v>7294</v>
      </c>
      <c r="R85" s="329">
        <v>46146.7625</v>
      </c>
      <c r="S85" s="329">
        <v>46146.82638888889</v>
      </c>
      <c r="T85" s="328">
        <v>0.0</v>
      </c>
      <c r="U85" s="326" t="s">
        <v>7860</v>
      </c>
      <c r="V85" s="326" t="s">
        <v>7277</v>
      </c>
      <c r="W85" s="326" t="s">
        <v>6690</v>
      </c>
      <c r="X85" s="326" t="s">
        <v>7861</v>
      </c>
      <c r="Y85" s="326" t="s">
        <v>7862</v>
      </c>
      <c r="Z85" s="328">
        <v>1.0</v>
      </c>
      <c r="AA85" s="329">
        <v>46146.83472222222</v>
      </c>
      <c r="AB85" s="329">
        <v>46146.83472222222</v>
      </c>
      <c r="AC85" s="329">
        <v>46146.86666666667</v>
      </c>
      <c r="AD85" s="329">
        <v>46146.91180555556</v>
      </c>
      <c r="AE85" s="326" t="s">
        <v>7278</v>
      </c>
      <c r="AF85" s="326" t="s">
        <v>96</v>
      </c>
      <c r="AG85" s="328">
        <v>15.0</v>
      </c>
      <c r="AH85" s="326" t="s">
        <v>7279</v>
      </c>
      <c r="AI85" s="326" t="s">
        <v>7865</v>
      </c>
      <c r="AJ85" s="326" t="s">
        <v>7281</v>
      </c>
      <c r="AK85" s="326" t="s">
        <v>7274</v>
      </c>
      <c r="AL85" s="326" t="s">
        <v>7342</v>
      </c>
      <c r="AM85" s="327">
        <v>1.0</v>
      </c>
    </row>
    <row r="86">
      <c r="A86" s="328">
        <v>2.6051400794E10</v>
      </c>
      <c r="B86" s="326" t="s">
        <v>7266</v>
      </c>
      <c r="C86" s="326" t="s">
        <v>7866</v>
      </c>
      <c r="D86" s="326" t="s">
        <v>1195</v>
      </c>
      <c r="E86" s="329">
        <v>46146.48125</v>
      </c>
      <c r="F86" s="326" t="s">
        <v>7269</v>
      </c>
      <c r="G86" s="326" t="s">
        <v>7270</v>
      </c>
      <c r="H86" s="328">
        <v>2.0</v>
      </c>
      <c r="I86" s="329">
        <v>46146.64722222222</v>
      </c>
      <c r="J86" s="326" t="s">
        <v>7867</v>
      </c>
      <c r="K86" s="328">
        <v>191.0</v>
      </c>
      <c r="L86" s="326"/>
      <c r="M86" s="326" t="s">
        <v>7408</v>
      </c>
      <c r="N86" s="326" t="s">
        <v>5247</v>
      </c>
      <c r="O86" s="326" t="s">
        <v>7287</v>
      </c>
      <c r="P86" s="326" t="s">
        <v>7717</v>
      </c>
      <c r="Q86" s="326" t="s">
        <v>5247</v>
      </c>
      <c r="R86" s="329">
        <v>46146.51458333333</v>
      </c>
      <c r="S86" s="329">
        <v>46146.51458333333</v>
      </c>
      <c r="T86" s="328">
        <v>0.0</v>
      </c>
      <c r="U86" s="326" t="s">
        <v>7869</v>
      </c>
      <c r="V86" s="326" t="s">
        <v>7277</v>
      </c>
      <c r="W86" s="326" t="s">
        <v>6678</v>
      </c>
      <c r="X86" s="326" t="s">
        <v>7870</v>
      </c>
      <c r="Y86" s="326" t="s">
        <v>7870</v>
      </c>
      <c r="Z86" s="328">
        <v>1.0</v>
      </c>
      <c r="AA86" s="329">
        <v>46146.63333333333</v>
      </c>
      <c r="AB86" s="329">
        <v>46146.63333333333</v>
      </c>
      <c r="AC86" s="329">
        <v>46146.634722222225</v>
      </c>
      <c r="AD86" s="329">
        <v>46146.646527777775</v>
      </c>
      <c r="AE86" s="326" t="s">
        <v>7278</v>
      </c>
      <c r="AF86" s="326" t="s">
        <v>96</v>
      </c>
      <c r="AG86" s="328">
        <v>14.0</v>
      </c>
      <c r="AH86" s="326" t="s">
        <v>7279</v>
      </c>
      <c r="AI86" s="326" t="s">
        <v>7872</v>
      </c>
      <c r="AJ86" s="326" t="s">
        <v>7281</v>
      </c>
      <c r="AK86" s="326" t="s">
        <v>7287</v>
      </c>
      <c r="AL86" s="327" t="s">
        <v>7651</v>
      </c>
      <c r="AM86" s="327">
        <v>1.0</v>
      </c>
    </row>
    <row r="87">
      <c r="A87" s="328">
        <v>2.605140027E10</v>
      </c>
      <c r="B87" s="326" t="s">
        <v>7266</v>
      </c>
      <c r="C87" s="326" t="s">
        <v>7873</v>
      </c>
      <c r="D87" s="326" t="s">
        <v>1195</v>
      </c>
      <c r="E87" s="329">
        <v>46144.31458333333</v>
      </c>
      <c r="F87" s="326" t="s">
        <v>7339</v>
      </c>
      <c r="G87" s="326" t="s">
        <v>7270</v>
      </c>
      <c r="H87" s="328">
        <v>2.0</v>
      </c>
      <c r="I87" s="329">
        <v>46144.69930555556</v>
      </c>
      <c r="J87" s="326" t="s">
        <v>7875</v>
      </c>
      <c r="K87" s="328">
        <v>547.0</v>
      </c>
      <c r="L87" s="326" t="s">
        <v>7877</v>
      </c>
      <c r="M87" s="326" t="s">
        <v>7272</v>
      </c>
      <c r="N87" s="326" t="s">
        <v>7273</v>
      </c>
      <c r="O87" s="326" t="s">
        <v>7329</v>
      </c>
      <c r="P87" s="326" t="s">
        <v>7558</v>
      </c>
      <c r="Q87" s="326" t="s">
        <v>7273</v>
      </c>
      <c r="R87" s="329">
        <v>46144.319444444445</v>
      </c>
      <c r="S87" s="329">
        <v>46144.319444444445</v>
      </c>
      <c r="T87" s="328">
        <v>395.0</v>
      </c>
      <c r="U87" s="326" t="s">
        <v>7878</v>
      </c>
      <c r="V87" s="326" t="s">
        <v>7277</v>
      </c>
      <c r="W87" s="326" t="s">
        <v>6690</v>
      </c>
      <c r="X87" s="326" t="s">
        <v>7879</v>
      </c>
      <c r="Y87" s="326" t="s">
        <v>7416</v>
      </c>
      <c r="Z87" s="328">
        <v>2.0</v>
      </c>
      <c r="AA87" s="329">
        <v>46144.410416666666</v>
      </c>
      <c r="AB87" s="329">
        <v>46144.50347222222</v>
      </c>
      <c r="AC87" s="329">
        <v>46144.54513888889</v>
      </c>
      <c r="AD87" s="329">
        <v>46144.69861111111</v>
      </c>
      <c r="AE87" s="326" t="s">
        <v>7278</v>
      </c>
      <c r="AF87" s="326" t="s">
        <v>96</v>
      </c>
      <c r="AG87" s="328">
        <v>15.0</v>
      </c>
      <c r="AH87" s="326" t="s">
        <v>7279</v>
      </c>
      <c r="AI87" s="326" t="s">
        <v>7880</v>
      </c>
      <c r="AJ87" s="326" t="s">
        <v>7281</v>
      </c>
      <c r="AK87" s="326" t="s">
        <v>7329</v>
      </c>
      <c r="AL87" s="326" t="s">
        <v>7558</v>
      </c>
      <c r="AM87" s="327">
        <v>1.0</v>
      </c>
    </row>
    <row r="88">
      <c r="A88" s="328">
        <v>2.6051405512E10</v>
      </c>
      <c r="B88" s="326" t="s">
        <v>7392</v>
      </c>
      <c r="C88" s="326" t="s">
        <v>7881</v>
      </c>
      <c r="D88" s="326" t="s">
        <v>1195</v>
      </c>
      <c r="E88" s="329">
        <v>46166.16805555556</v>
      </c>
      <c r="F88" s="326" t="s">
        <v>7339</v>
      </c>
      <c r="G88" s="326" t="s">
        <v>7270</v>
      </c>
      <c r="H88" s="328">
        <v>1.0</v>
      </c>
      <c r="I88" s="329">
        <v>46166.611805555556</v>
      </c>
      <c r="J88" s="326" t="s">
        <v>7883</v>
      </c>
      <c r="K88" s="328">
        <v>511.0</v>
      </c>
      <c r="L88" s="326" t="s">
        <v>7488</v>
      </c>
      <c r="M88" s="326" t="s">
        <v>7272</v>
      </c>
      <c r="N88" s="326" t="s">
        <v>7376</v>
      </c>
      <c r="O88" s="326" t="s">
        <v>7329</v>
      </c>
      <c r="P88" s="326" t="s">
        <v>7465</v>
      </c>
      <c r="Q88" s="326" t="s">
        <v>7376</v>
      </c>
      <c r="R88" s="329">
        <v>46166.256944444445</v>
      </c>
      <c r="S88" s="329">
        <v>46166.32361111111</v>
      </c>
      <c r="T88" s="328">
        <v>391.0</v>
      </c>
      <c r="U88" s="326" t="s">
        <v>7884</v>
      </c>
      <c r="V88" s="326" t="s">
        <v>7277</v>
      </c>
      <c r="W88" s="326" t="s">
        <v>6690</v>
      </c>
      <c r="X88" s="326" t="s">
        <v>7885</v>
      </c>
      <c r="Y88" s="326" t="s">
        <v>7886</v>
      </c>
      <c r="Z88" s="328">
        <v>5.0</v>
      </c>
      <c r="AA88" s="329">
        <v>46166.35</v>
      </c>
      <c r="AB88" s="329">
        <v>46166.55625</v>
      </c>
      <c r="AC88" s="329">
        <v>46166.55763888889</v>
      </c>
      <c r="AD88" s="329">
        <v>46166.60833333333</v>
      </c>
      <c r="AE88" s="326" t="s">
        <v>7278</v>
      </c>
      <c r="AF88" s="326" t="s">
        <v>96</v>
      </c>
      <c r="AG88" s="328">
        <v>24.0</v>
      </c>
      <c r="AH88" s="326" t="s">
        <v>7279</v>
      </c>
      <c r="AI88" s="326" t="s">
        <v>7887</v>
      </c>
      <c r="AJ88" s="326" t="s">
        <v>7281</v>
      </c>
      <c r="AK88" s="326" t="s">
        <v>7329</v>
      </c>
      <c r="AL88" s="326" t="s">
        <v>7465</v>
      </c>
      <c r="AM88" s="327">
        <v>1.0</v>
      </c>
    </row>
    <row r="89">
      <c r="A89" s="328">
        <v>2.6051400709E10</v>
      </c>
      <c r="B89" s="326" t="s">
        <v>4243</v>
      </c>
      <c r="C89" s="326" t="s">
        <v>7889</v>
      </c>
      <c r="D89" s="326" t="s">
        <v>1195</v>
      </c>
      <c r="E89" s="329">
        <v>46146.24444444444</v>
      </c>
      <c r="F89" s="326" t="s">
        <v>7347</v>
      </c>
      <c r="G89" s="326" t="s">
        <v>7270</v>
      </c>
      <c r="H89" s="328">
        <v>12.0</v>
      </c>
      <c r="I89" s="329">
        <v>46146.4875</v>
      </c>
      <c r="J89" s="326" t="s">
        <v>7890</v>
      </c>
      <c r="K89" s="328">
        <v>330.0</v>
      </c>
      <c r="L89" s="326" t="s">
        <v>7891</v>
      </c>
      <c r="M89" s="326" t="s">
        <v>7272</v>
      </c>
      <c r="N89" s="326" t="s">
        <v>7376</v>
      </c>
      <c r="O89" s="326" t="s">
        <v>7274</v>
      </c>
      <c r="P89" s="326" t="s">
        <v>7308</v>
      </c>
      <c r="Q89" s="326" t="s">
        <v>7376</v>
      </c>
      <c r="R89" s="329">
        <v>46146.25833333333</v>
      </c>
      <c r="S89" s="329">
        <v>46146.325</v>
      </c>
      <c r="T89" s="328">
        <v>270.0</v>
      </c>
      <c r="U89" s="326" t="s">
        <v>7892</v>
      </c>
      <c r="V89" s="326" t="s">
        <v>7277</v>
      </c>
      <c r="W89" s="326" t="s">
        <v>6690</v>
      </c>
      <c r="X89" s="326" t="s">
        <v>7893</v>
      </c>
      <c r="Y89" s="326" t="s">
        <v>7894</v>
      </c>
      <c r="Z89" s="328">
        <v>2.0</v>
      </c>
      <c r="AA89" s="329">
        <v>46146.34305555555</v>
      </c>
      <c r="AB89" s="329">
        <v>46146.345138888886</v>
      </c>
      <c r="AC89" s="329">
        <v>46146.38888888889</v>
      </c>
      <c r="AD89" s="329">
        <v>46146.481944444444</v>
      </c>
      <c r="AE89" s="326" t="s">
        <v>7278</v>
      </c>
      <c r="AF89" s="326" t="s">
        <v>96</v>
      </c>
      <c r="AG89" s="328">
        <v>32.0</v>
      </c>
      <c r="AH89" s="326" t="s">
        <v>7279</v>
      </c>
      <c r="AI89" s="326" t="s">
        <v>7897</v>
      </c>
      <c r="AJ89" s="326" t="s">
        <v>7281</v>
      </c>
      <c r="AK89" s="326" t="s">
        <v>7274</v>
      </c>
      <c r="AL89" s="327" t="s">
        <v>7898</v>
      </c>
      <c r="AM89" s="327">
        <v>1.0</v>
      </c>
    </row>
    <row r="90">
      <c r="A90" s="328">
        <v>2.6051405095E10</v>
      </c>
      <c r="B90" s="326" t="s">
        <v>4243</v>
      </c>
      <c r="C90" s="326" t="s">
        <v>7899</v>
      </c>
      <c r="D90" s="326" t="s">
        <v>1195</v>
      </c>
      <c r="E90" s="329">
        <v>46164.39375</v>
      </c>
      <c r="F90" s="326" t="s">
        <v>7347</v>
      </c>
      <c r="G90" s="326" t="s">
        <v>7270</v>
      </c>
      <c r="H90" s="328">
        <v>1.0</v>
      </c>
      <c r="I90" s="329">
        <v>46164.71805555555</v>
      </c>
      <c r="J90" s="326" t="s">
        <v>7900</v>
      </c>
      <c r="K90" s="328">
        <v>464.0</v>
      </c>
      <c r="L90" s="326" t="s">
        <v>7901</v>
      </c>
      <c r="M90" s="326" t="s">
        <v>7272</v>
      </c>
      <c r="N90" s="326" t="s">
        <v>7294</v>
      </c>
      <c r="O90" s="326" t="s">
        <v>7274</v>
      </c>
      <c r="P90" s="326" t="s">
        <v>7308</v>
      </c>
      <c r="Q90" s="326" t="s">
        <v>7294</v>
      </c>
      <c r="R90" s="329">
        <v>46164.395833333336</v>
      </c>
      <c r="S90" s="329">
        <v>46164.447222222225</v>
      </c>
      <c r="T90" s="328">
        <v>345.0</v>
      </c>
      <c r="U90" s="326" t="s">
        <v>7902</v>
      </c>
      <c r="V90" s="326" t="s">
        <v>7277</v>
      </c>
      <c r="W90" s="326" t="s">
        <v>6690</v>
      </c>
      <c r="X90" s="326" t="s">
        <v>7893</v>
      </c>
      <c r="Y90" s="326" t="s">
        <v>7903</v>
      </c>
      <c r="Z90" s="328">
        <v>1.0</v>
      </c>
      <c r="AA90" s="329">
        <v>46164.447222222225</v>
      </c>
      <c r="AB90" s="329">
        <v>46164.447222222225</v>
      </c>
      <c r="AC90" s="329">
        <v>46164.45208333333</v>
      </c>
      <c r="AD90" s="329">
        <v>46164.67569444444</v>
      </c>
      <c r="AE90" s="326" t="s">
        <v>7278</v>
      </c>
      <c r="AF90" s="326" t="s">
        <v>96</v>
      </c>
      <c r="AG90" s="328">
        <v>13.0</v>
      </c>
      <c r="AH90" s="326" t="s">
        <v>7279</v>
      </c>
      <c r="AI90" s="326" t="s">
        <v>7904</v>
      </c>
      <c r="AJ90" s="326" t="s">
        <v>7281</v>
      </c>
      <c r="AK90" s="326" t="s">
        <v>7274</v>
      </c>
      <c r="AL90" s="327" t="s">
        <v>7905</v>
      </c>
      <c r="AM90" s="327">
        <v>1.0</v>
      </c>
    </row>
    <row r="91">
      <c r="A91" s="328">
        <v>2.6051405873E10</v>
      </c>
      <c r="B91" s="326" t="s">
        <v>7266</v>
      </c>
      <c r="C91" s="326" t="s">
        <v>7906</v>
      </c>
      <c r="D91" s="326" t="s">
        <v>1195</v>
      </c>
      <c r="E91" s="329">
        <v>46167.711805555555</v>
      </c>
      <c r="F91" s="326" t="s">
        <v>7347</v>
      </c>
      <c r="G91" s="326" t="s">
        <v>7270</v>
      </c>
      <c r="H91" s="328">
        <v>4.0</v>
      </c>
      <c r="I91" s="329">
        <v>46168.18194444444</v>
      </c>
      <c r="J91" s="326" t="s">
        <v>7907</v>
      </c>
      <c r="K91" s="328">
        <v>669.0</v>
      </c>
      <c r="L91" s="326" t="s">
        <v>7901</v>
      </c>
      <c r="M91" s="326" t="s">
        <v>7272</v>
      </c>
      <c r="N91" s="326" t="s">
        <v>7273</v>
      </c>
      <c r="O91" s="326" t="s">
        <v>7274</v>
      </c>
      <c r="P91" s="326" t="s">
        <v>7342</v>
      </c>
      <c r="Q91" s="326" t="s">
        <v>7273</v>
      </c>
      <c r="R91" s="329">
        <v>46167.717361111114</v>
      </c>
      <c r="S91" s="329">
        <v>46167.77777777778</v>
      </c>
      <c r="T91" s="328">
        <v>557.0</v>
      </c>
      <c r="U91" s="326" t="s">
        <v>7908</v>
      </c>
      <c r="V91" s="326" t="s">
        <v>7277</v>
      </c>
      <c r="W91" s="326" t="s">
        <v>6690</v>
      </c>
      <c r="X91" s="326" t="s">
        <v>7893</v>
      </c>
      <c r="Y91" s="326" t="s">
        <v>7903</v>
      </c>
      <c r="Z91" s="328">
        <v>1.0</v>
      </c>
      <c r="AA91" s="329">
        <v>46167.91180555556</v>
      </c>
      <c r="AB91" s="329">
        <v>46167.91180555556</v>
      </c>
      <c r="AC91" s="329">
        <v>46167.913194444445</v>
      </c>
      <c r="AD91" s="329">
        <v>46168.18125</v>
      </c>
      <c r="AE91" s="326" t="s">
        <v>7278</v>
      </c>
      <c r="AF91" s="326" t="s">
        <v>96</v>
      </c>
      <c r="AG91" s="328">
        <v>18.0</v>
      </c>
      <c r="AH91" s="326" t="s">
        <v>7279</v>
      </c>
      <c r="AI91" s="326" t="s">
        <v>7910</v>
      </c>
      <c r="AJ91" s="326" t="s">
        <v>7281</v>
      </c>
      <c r="AK91" s="326" t="s">
        <v>7274</v>
      </c>
      <c r="AL91" s="326" t="s">
        <v>7342</v>
      </c>
      <c r="AM91" s="327">
        <v>1.0</v>
      </c>
    </row>
    <row r="92">
      <c r="A92" s="328">
        <v>2.6051405253E10</v>
      </c>
      <c r="B92" s="326" t="s">
        <v>7266</v>
      </c>
      <c r="C92" s="326" t="s">
        <v>7911</v>
      </c>
      <c r="D92" s="326" t="s">
        <v>1195</v>
      </c>
      <c r="E92" s="329">
        <v>46164.850694444445</v>
      </c>
      <c r="F92" s="326" t="s">
        <v>7269</v>
      </c>
      <c r="G92" s="326" t="s">
        <v>7270</v>
      </c>
      <c r="H92" s="328">
        <v>1.0</v>
      </c>
      <c r="I92" s="329">
        <v>46165.50069444445</v>
      </c>
      <c r="J92" s="326" t="s">
        <v>7912</v>
      </c>
      <c r="K92" s="328">
        <v>910.0</v>
      </c>
      <c r="L92" s="326"/>
      <c r="M92" s="326" t="s">
        <v>7272</v>
      </c>
      <c r="N92" s="326" t="s">
        <v>7376</v>
      </c>
      <c r="O92" s="326" t="s">
        <v>7329</v>
      </c>
      <c r="P92" s="326" t="s">
        <v>7465</v>
      </c>
      <c r="Q92" s="326" t="s">
        <v>7376</v>
      </c>
      <c r="R92" s="329">
        <v>46164.86875</v>
      </c>
      <c r="S92" s="329">
        <v>46164.86875</v>
      </c>
      <c r="T92" s="328">
        <v>850.0</v>
      </c>
      <c r="U92" s="326" t="s">
        <v>7913</v>
      </c>
      <c r="V92" s="326" t="s">
        <v>7277</v>
      </c>
      <c r="W92" s="326" t="s">
        <v>6690</v>
      </c>
      <c r="X92" s="326" t="s">
        <v>7914</v>
      </c>
      <c r="Y92" s="326" t="s">
        <v>7915</v>
      </c>
      <c r="Z92" s="328">
        <v>1.0</v>
      </c>
      <c r="AA92" s="329">
        <v>46165.38958333333</v>
      </c>
      <c r="AB92" s="329">
        <v>46165.43263888889</v>
      </c>
      <c r="AC92" s="329">
        <v>46165.46527777778</v>
      </c>
      <c r="AD92" s="329">
        <v>46165.49722222222</v>
      </c>
      <c r="AE92" s="326" t="s">
        <v>7278</v>
      </c>
      <c r="AF92" s="326" t="s">
        <v>96</v>
      </c>
      <c r="AG92" s="328">
        <v>18.0</v>
      </c>
      <c r="AH92" s="326" t="s">
        <v>7279</v>
      </c>
      <c r="AI92" s="326" t="s">
        <v>7917</v>
      </c>
      <c r="AJ92" s="326" t="s">
        <v>7281</v>
      </c>
      <c r="AK92" s="326" t="s">
        <v>7329</v>
      </c>
      <c r="AL92" s="326" t="s">
        <v>7465</v>
      </c>
      <c r="AM92" s="327">
        <v>1.0</v>
      </c>
    </row>
    <row r="93">
      <c r="A93" s="328">
        <v>2.6051400672E10</v>
      </c>
      <c r="B93" s="326" t="s">
        <v>7266</v>
      </c>
      <c r="C93" s="326" t="s">
        <v>7919</v>
      </c>
      <c r="D93" s="326" t="s">
        <v>1195</v>
      </c>
      <c r="E93" s="329">
        <v>46145.85625</v>
      </c>
      <c r="F93" s="326" t="s">
        <v>7306</v>
      </c>
      <c r="G93" s="326" t="s">
        <v>7270</v>
      </c>
      <c r="H93" s="328">
        <v>1.0</v>
      </c>
      <c r="I93" s="329">
        <v>46146.01111111111</v>
      </c>
      <c r="J93" s="326" t="s">
        <v>7920</v>
      </c>
      <c r="K93" s="328">
        <v>212.0</v>
      </c>
      <c r="L93" s="326"/>
      <c r="M93" s="326" t="s">
        <v>7272</v>
      </c>
      <c r="N93" s="326" t="s">
        <v>7273</v>
      </c>
      <c r="O93" s="326" t="s">
        <v>7274</v>
      </c>
      <c r="P93" s="326" t="s">
        <v>7342</v>
      </c>
      <c r="Q93" s="326" t="s">
        <v>7273</v>
      </c>
      <c r="R93" s="329">
        <v>46145.86388888889</v>
      </c>
      <c r="S93" s="329">
        <v>46145.86388888889</v>
      </c>
      <c r="T93" s="328">
        <v>0.0</v>
      </c>
      <c r="U93" s="326" t="s">
        <v>7921</v>
      </c>
      <c r="V93" s="326" t="s">
        <v>7277</v>
      </c>
      <c r="W93" s="326" t="s">
        <v>6690</v>
      </c>
      <c r="X93" s="326" t="s">
        <v>6442</v>
      </c>
      <c r="Y93" s="326" t="s">
        <v>6499</v>
      </c>
      <c r="Z93" s="328">
        <v>3.0</v>
      </c>
      <c r="AA93" s="329">
        <v>46145.9375</v>
      </c>
      <c r="AB93" s="329">
        <v>46145.93819444445</v>
      </c>
      <c r="AC93" s="329">
        <v>46145.95416666667</v>
      </c>
      <c r="AD93" s="329">
        <v>46146.010416666664</v>
      </c>
      <c r="AE93" s="326" t="s">
        <v>7278</v>
      </c>
      <c r="AF93" s="326" t="s">
        <v>96</v>
      </c>
      <c r="AG93" s="328">
        <v>16.0</v>
      </c>
      <c r="AH93" s="326" t="s">
        <v>7279</v>
      </c>
      <c r="AI93" s="326" t="s">
        <v>7924</v>
      </c>
      <c r="AJ93" s="326" t="s">
        <v>7281</v>
      </c>
      <c r="AK93" s="326" t="s">
        <v>7274</v>
      </c>
      <c r="AL93" s="326" t="s">
        <v>7342</v>
      </c>
      <c r="AM93" s="327">
        <v>1.0</v>
      </c>
    </row>
    <row r="94">
      <c r="A94" s="328">
        <v>2.6051401651E10</v>
      </c>
      <c r="B94" s="326" t="s">
        <v>4243</v>
      </c>
      <c r="C94" s="326" t="s">
        <v>7925</v>
      </c>
      <c r="D94" s="326" t="s">
        <v>1195</v>
      </c>
      <c r="E94" s="329">
        <v>46149.83472222222</v>
      </c>
      <c r="F94" s="326" t="s">
        <v>7269</v>
      </c>
      <c r="G94" s="326" t="s">
        <v>7270</v>
      </c>
      <c r="H94" s="328">
        <v>1.0</v>
      </c>
      <c r="I94" s="329">
        <v>46151.73055555556</v>
      </c>
      <c r="J94" s="326" t="s">
        <v>7926</v>
      </c>
      <c r="K94" s="328">
        <v>2673.0</v>
      </c>
      <c r="L94" s="326" t="s">
        <v>7927</v>
      </c>
      <c r="M94" s="326" t="s">
        <v>7272</v>
      </c>
      <c r="N94" s="326" t="s">
        <v>7294</v>
      </c>
      <c r="O94" s="326" t="s">
        <v>7287</v>
      </c>
      <c r="P94" s="326" t="s">
        <v>7288</v>
      </c>
      <c r="Q94" s="326" t="s">
        <v>7294</v>
      </c>
      <c r="R94" s="329">
        <v>46149.87430555555</v>
      </c>
      <c r="S94" s="329">
        <v>46149.87430555555</v>
      </c>
      <c r="T94" s="328">
        <v>2551.0</v>
      </c>
      <c r="U94" s="326" t="s">
        <v>7930</v>
      </c>
      <c r="V94" s="326" t="s">
        <v>7277</v>
      </c>
      <c r="W94" s="326" t="s">
        <v>6690</v>
      </c>
      <c r="X94" s="326" t="s">
        <v>6442</v>
      </c>
      <c r="Y94" s="326" t="s">
        <v>7932</v>
      </c>
      <c r="Z94" s="328">
        <v>3.0</v>
      </c>
      <c r="AA94" s="329">
        <v>46149.930555555555</v>
      </c>
      <c r="AB94" s="329">
        <v>46150.79236111111</v>
      </c>
      <c r="AC94" s="329">
        <v>46150.79375</v>
      </c>
      <c r="AD94" s="329">
        <v>46151.73055555556</v>
      </c>
      <c r="AE94" s="326" t="s">
        <v>7278</v>
      </c>
      <c r="AF94" s="326" t="s">
        <v>96</v>
      </c>
      <c r="AG94" s="328">
        <v>26.0</v>
      </c>
      <c r="AH94" s="326" t="s">
        <v>7279</v>
      </c>
      <c r="AI94" s="326" t="s">
        <v>7933</v>
      </c>
      <c r="AJ94" s="326" t="s">
        <v>7281</v>
      </c>
      <c r="AK94" s="326" t="s">
        <v>7287</v>
      </c>
      <c r="AL94" s="327" t="s">
        <v>7898</v>
      </c>
      <c r="AM94" s="327">
        <v>1.0</v>
      </c>
    </row>
    <row r="95">
      <c r="A95" s="328">
        <v>2.6051403792E10</v>
      </c>
      <c r="B95" s="326" t="s">
        <v>4243</v>
      </c>
      <c r="C95" s="326" t="s">
        <v>7935</v>
      </c>
      <c r="D95" s="326" t="s">
        <v>1195</v>
      </c>
      <c r="E95" s="329">
        <v>46158.98333333333</v>
      </c>
      <c r="F95" s="326" t="s">
        <v>7269</v>
      </c>
      <c r="G95" s="326" t="s">
        <v>7270</v>
      </c>
      <c r="H95" s="328">
        <v>1.0</v>
      </c>
      <c r="I95" s="329">
        <v>46159.80069444444</v>
      </c>
      <c r="J95" s="326" t="s">
        <v>7937</v>
      </c>
      <c r="K95" s="328">
        <v>1145.0</v>
      </c>
      <c r="L95" s="326" t="s">
        <v>7927</v>
      </c>
      <c r="M95" s="326" t="s">
        <v>7272</v>
      </c>
      <c r="N95" s="326" t="s">
        <v>7294</v>
      </c>
      <c r="O95" s="326" t="s">
        <v>7274</v>
      </c>
      <c r="P95" s="326" t="s">
        <v>7342</v>
      </c>
      <c r="Q95" s="326" t="s">
        <v>7294</v>
      </c>
      <c r="R95" s="329">
        <v>46159.00555555556</v>
      </c>
      <c r="S95" s="329">
        <v>46159.74930555555</v>
      </c>
      <c r="T95" s="328">
        <v>1032.0</v>
      </c>
      <c r="U95" s="326" t="s">
        <v>7938</v>
      </c>
      <c r="V95" s="326" t="s">
        <v>7277</v>
      </c>
      <c r="W95" s="326" t="s">
        <v>6690</v>
      </c>
      <c r="X95" s="326" t="s">
        <v>6442</v>
      </c>
      <c r="Y95" s="326" t="s">
        <v>7932</v>
      </c>
      <c r="Z95" s="328">
        <v>1.0</v>
      </c>
      <c r="AA95" s="329">
        <v>46159.75069444445</v>
      </c>
      <c r="AB95" s="329">
        <v>46159.75069444445</v>
      </c>
      <c r="AC95" s="329">
        <v>46159.75833333333</v>
      </c>
      <c r="AD95" s="329">
        <v>46159.8</v>
      </c>
      <c r="AE95" s="326" t="s">
        <v>7278</v>
      </c>
      <c r="AF95" s="326" t="s">
        <v>96</v>
      </c>
      <c r="AG95" s="328">
        <v>15.0</v>
      </c>
      <c r="AH95" s="326" t="s">
        <v>7279</v>
      </c>
      <c r="AI95" s="326" t="s">
        <v>7939</v>
      </c>
      <c r="AJ95" s="326" t="s">
        <v>7281</v>
      </c>
      <c r="AK95" s="326" t="s">
        <v>7274</v>
      </c>
      <c r="AL95" s="326" t="s">
        <v>7342</v>
      </c>
      <c r="AM95" s="327">
        <v>1.0</v>
      </c>
    </row>
    <row r="96">
      <c r="A96" s="328">
        <v>2.6051403979E10</v>
      </c>
      <c r="B96" s="326" t="s">
        <v>7266</v>
      </c>
      <c r="C96" s="326" t="s">
        <v>7942</v>
      </c>
      <c r="D96" s="326" t="s">
        <v>1195</v>
      </c>
      <c r="E96" s="329">
        <v>46159.77847222222</v>
      </c>
      <c r="F96" s="326" t="s">
        <v>7347</v>
      </c>
      <c r="G96" s="326" t="s">
        <v>7270</v>
      </c>
      <c r="H96" s="328">
        <v>1.0</v>
      </c>
      <c r="I96" s="329">
        <v>46160.64444444444</v>
      </c>
      <c r="J96" s="326" t="s">
        <v>7943</v>
      </c>
      <c r="K96" s="328">
        <v>1221.0</v>
      </c>
      <c r="L96" s="326"/>
      <c r="M96" s="326" t="s">
        <v>7272</v>
      </c>
      <c r="N96" s="326" t="s">
        <v>7273</v>
      </c>
      <c r="O96" s="326" t="s">
        <v>7274</v>
      </c>
      <c r="P96" s="326" t="s">
        <v>7342</v>
      </c>
      <c r="Q96" s="326" t="s">
        <v>7273</v>
      </c>
      <c r="R96" s="329">
        <v>46159.79652777778</v>
      </c>
      <c r="S96" s="329">
        <v>46160.555555555555</v>
      </c>
      <c r="T96" s="328">
        <v>1098.0</v>
      </c>
      <c r="U96" s="326" t="s">
        <v>7945</v>
      </c>
      <c r="V96" s="326" t="s">
        <v>7277</v>
      </c>
      <c r="W96" s="326" t="s">
        <v>6690</v>
      </c>
      <c r="X96" s="326" t="s">
        <v>6442</v>
      </c>
      <c r="Y96" s="326" t="s">
        <v>6499</v>
      </c>
      <c r="Z96" s="328">
        <v>2.0</v>
      </c>
      <c r="AA96" s="329">
        <v>46160.555555555555</v>
      </c>
      <c r="AB96" s="329">
        <v>46160.55625</v>
      </c>
      <c r="AC96" s="329">
        <v>46160.589583333334</v>
      </c>
      <c r="AD96" s="329">
        <v>46160.64375</v>
      </c>
      <c r="AE96" s="326" t="s">
        <v>7278</v>
      </c>
      <c r="AF96" s="326" t="s">
        <v>96</v>
      </c>
      <c r="AG96" s="328">
        <v>18.0</v>
      </c>
      <c r="AH96" s="326" t="s">
        <v>7279</v>
      </c>
      <c r="AI96" s="326" t="s">
        <v>7946</v>
      </c>
      <c r="AJ96" s="326" t="s">
        <v>7281</v>
      </c>
      <c r="AK96" s="326" t="s">
        <v>7274</v>
      </c>
      <c r="AL96" s="326" t="s">
        <v>7342</v>
      </c>
      <c r="AM96" s="327">
        <v>1.0</v>
      </c>
    </row>
    <row r="97">
      <c r="A97" s="328">
        <v>2.6051400062E10</v>
      </c>
      <c r="B97" s="326" t="s">
        <v>7266</v>
      </c>
      <c r="C97" s="326" t="s">
        <v>7947</v>
      </c>
      <c r="D97" s="326" t="s">
        <v>1195</v>
      </c>
      <c r="E97" s="329">
        <v>46143.38680555556</v>
      </c>
      <c r="F97" s="326" t="s">
        <v>7285</v>
      </c>
      <c r="G97" s="326" t="s">
        <v>7270</v>
      </c>
      <c r="H97" s="328">
        <v>1.0</v>
      </c>
      <c r="I97" s="329">
        <v>46143.82083333333</v>
      </c>
      <c r="J97" s="326" t="s">
        <v>7950</v>
      </c>
      <c r="K97" s="328">
        <v>565.0</v>
      </c>
      <c r="L97" s="326"/>
      <c r="M97" s="326" t="s">
        <v>7272</v>
      </c>
      <c r="N97" s="326" t="s">
        <v>7951</v>
      </c>
      <c r="O97" s="326" t="s">
        <v>7287</v>
      </c>
      <c r="P97" s="326" t="s">
        <v>7288</v>
      </c>
      <c r="Q97" s="326" t="s">
        <v>7951</v>
      </c>
      <c r="R97" s="329">
        <v>46143.42847222222</v>
      </c>
      <c r="S97" s="329">
        <v>46143.42847222222</v>
      </c>
      <c r="T97" s="328">
        <v>0.0</v>
      </c>
      <c r="U97" s="326" t="s">
        <v>7953</v>
      </c>
      <c r="V97" s="326" t="s">
        <v>7277</v>
      </c>
      <c r="W97" s="326" t="s">
        <v>6678</v>
      </c>
      <c r="X97" s="326" t="s">
        <v>7954</v>
      </c>
      <c r="Y97" s="326" t="s">
        <v>7955</v>
      </c>
      <c r="Z97" s="328">
        <v>0.0</v>
      </c>
      <c r="AA97" s="329">
        <v>46143.61736111111</v>
      </c>
      <c r="AB97" s="329">
        <v>46143.61736111111</v>
      </c>
      <c r="AC97" s="329">
        <v>46143.63958333333</v>
      </c>
      <c r="AD97" s="329">
        <v>46143.819444444445</v>
      </c>
      <c r="AE97" s="326" t="s">
        <v>7278</v>
      </c>
      <c r="AF97" s="326" t="s">
        <v>96</v>
      </c>
      <c r="AG97" s="328">
        <v>5.0</v>
      </c>
      <c r="AH97" s="326" t="s">
        <v>7279</v>
      </c>
      <c r="AI97" s="326" t="s">
        <v>7956</v>
      </c>
      <c r="AJ97" s="326" t="s">
        <v>7292</v>
      </c>
      <c r="AK97" s="327" t="s">
        <v>7274</v>
      </c>
      <c r="AL97" s="326"/>
      <c r="AM97" s="327">
        <v>0.0</v>
      </c>
    </row>
    <row r="98">
      <c r="A98" s="328">
        <v>2.6051400595E10</v>
      </c>
      <c r="B98" s="326" t="s">
        <v>7266</v>
      </c>
      <c r="C98" s="326" t="s">
        <v>7957</v>
      </c>
      <c r="D98" s="326" t="s">
        <v>1195</v>
      </c>
      <c r="E98" s="329">
        <v>46145.60277777778</v>
      </c>
      <c r="F98" s="326" t="s">
        <v>7339</v>
      </c>
      <c r="G98" s="326" t="s">
        <v>7270</v>
      </c>
      <c r="H98" s="328">
        <v>4.0</v>
      </c>
      <c r="I98" s="329">
        <v>46147.05972222222</v>
      </c>
      <c r="J98" s="326" t="s">
        <v>7958</v>
      </c>
      <c r="K98" s="328">
        <v>2091.0</v>
      </c>
      <c r="L98" s="326" t="s">
        <v>7959</v>
      </c>
      <c r="M98" s="326" t="s">
        <v>7272</v>
      </c>
      <c r="N98" s="326" t="s">
        <v>7273</v>
      </c>
      <c r="O98" s="326" t="s">
        <v>7274</v>
      </c>
      <c r="P98" s="326" t="s">
        <v>7342</v>
      </c>
      <c r="Q98" s="326" t="s">
        <v>7273</v>
      </c>
      <c r="R98" s="329">
        <v>46145.60763888889</v>
      </c>
      <c r="S98" s="329">
        <v>46146.40902777778</v>
      </c>
      <c r="T98" s="328">
        <v>1930.0</v>
      </c>
      <c r="U98" s="326" t="s">
        <v>7961</v>
      </c>
      <c r="V98" s="326" t="s">
        <v>7277</v>
      </c>
      <c r="W98" s="326" t="s">
        <v>6690</v>
      </c>
      <c r="X98" s="326" t="s">
        <v>6690</v>
      </c>
      <c r="Y98" s="326" t="s">
        <v>7963</v>
      </c>
      <c r="Z98" s="328">
        <v>3.0</v>
      </c>
      <c r="AA98" s="329">
        <v>46145.635416666664</v>
      </c>
      <c r="AB98" s="329">
        <v>46146.666666666664</v>
      </c>
      <c r="AC98" s="329">
        <v>46146.88611111111</v>
      </c>
      <c r="AD98" s="329">
        <v>46147.058333333334</v>
      </c>
      <c r="AE98" s="326" t="s">
        <v>7278</v>
      </c>
      <c r="AF98" s="326" t="s">
        <v>96</v>
      </c>
      <c r="AG98" s="328">
        <v>36.0</v>
      </c>
      <c r="AH98" s="326" t="s">
        <v>7279</v>
      </c>
      <c r="AI98" s="326" t="s">
        <v>7964</v>
      </c>
      <c r="AJ98" s="326" t="s">
        <v>7281</v>
      </c>
      <c r="AK98" s="326" t="s">
        <v>7274</v>
      </c>
      <c r="AL98" s="326" t="s">
        <v>7342</v>
      </c>
      <c r="AM98" s="327">
        <v>1.0</v>
      </c>
    </row>
    <row r="99">
      <c r="A99" s="328">
        <v>2.6051401474E10</v>
      </c>
      <c r="B99" s="326" t="s">
        <v>4243</v>
      </c>
      <c r="C99" s="326" t="s">
        <v>7730</v>
      </c>
      <c r="D99" s="326" t="s">
        <v>1195</v>
      </c>
      <c r="E99" s="329">
        <v>46149.27916666667</v>
      </c>
      <c r="F99" s="326" t="s">
        <v>7339</v>
      </c>
      <c r="G99" s="326" t="s">
        <v>7270</v>
      </c>
      <c r="H99" s="328">
        <v>1.0</v>
      </c>
      <c r="I99" s="329">
        <v>46149.75763888889</v>
      </c>
      <c r="J99" s="326" t="s">
        <v>7966</v>
      </c>
      <c r="K99" s="328">
        <v>675.0</v>
      </c>
      <c r="L99" s="326" t="s">
        <v>7967</v>
      </c>
      <c r="M99" s="326" t="s">
        <v>7272</v>
      </c>
      <c r="N99" s="326" t="s">
        <v>7294</v>
      </c>
      <c r="O99" s="326" t="s">
        <v>7274</v>
      </c>
      <c r="P99" s="326" t="s">
        <v>7342</v>
      </c>
      <c r="Q99" s="326" t="s">
        <v>7294</v>
      </c>
      <c r="R99" s="329">
        <v>46149.28888888889</v>
      </c>
      <c r="S99" s="329">
        <v>46149.28888888889</v>
      </c>
      <c r="T99" s="328">
        <v>554.0</v>
      </c>
      <c r="U99" s="326" t="s">
        <v>7969</v>
      </c>
      <c r="V99" s="326" t="s">
        <v>7277</v>
      </c>
      <c r="W99" s="326" t="s">
        <v>6690</v>
      </c>
      <c r="X99" s="326" t="s">
        <v>6690</v>
      </c>
      <c r="Y99" s="326" t="s">
        <v>7963</v>
      </c>
      <c r="Z99" s="328">
        <v>2.0</v>
      </c>
      <c r="AA99" s="329">
        <v>46149.53125</v>
      </c>
      <c r="AB99" s="329">
        <v>46149.53125</v>
      </c>
      <c r="AC99" s="329">
        <v>46149.57708333333</v>
      </c>
      <c r="AD99" s="329">
        <v>46149.75625</v>
      </c>
      <c r="AE99" s="326" t="s">
        <v>7278</v>
      </c>
      <c r="AF99" s="326" t="s">
        <v>96</v>
      </c>
      <c r="AG99" s="328">
        <v>16.0</v>
      </c>
      <c r="AH99" s="326" t="s">
        <v>7279</v>
      </c>
      <c r="AI99" s="326" t="s">
        <v>7970</v>
      </c>
      <c r="AJ99" s="326" t="s">
        <v>7281</v>
      </c>
      <c r="AK99" s="326" t="s">
        <v>7274</v>
      </c>
      <c r="AL99" s="326" t="s">
        <v>7342</v>
      </c>
      <c r="AM99" s="327">
        <v>1.0</v>
      </c>
    </row>
    <row r="100">
      <c r="A100" s="328">
        <v>2.6051402371E10</v>
      </c>
      <c r="B100" s="326" t="s">
        <v>7266</v>
      </c>
      <c r="C100" s="326" t="s">
        <v>7971</v>
      </c>
      <c r="D100" s="326" t="s">
        <v>1195</v>
      </c>
      <c r="E100" s="329">
        <v>46152.8875</v>
      </c>
      <c r="F100" s="326" t="s">
        <v>7285</v>
      </c>
      <c r="G100" s="326" t="s">
        <v>7270</v>
      </c>
      <c r="H100" s="328">
        <v>1.0</v>
      </c>
      <c r="I100" s="329">
        <v>46153.645833333336</v>
      </c>
      <c r="J100" s="326" t="s">
        <v>7972</v>
      </c>
      <c r="K100" s="328">
        <v>1025.0</v>
      </c>
      <c r="L100" s="326"/>
      <c r="M100" s="326" t="s">
        <v>7272</v>
      </c>
      <c r="N100" s="326" t="s">
        <v>7328</v>
      </c>
      <c r="O100" s="326" t="s">
        <v>7329</v>
      </c>
      <c r="P100" s="326" t="s">
        <v>7330</v>
      </c>
      <c r="Q100" s="326" t="s">
        <v>7328</v>
      </c>
      <c r="R100" s="329">
        <v>46152.93402777778</v>
      </c>
      <c r="S100" s="329">
        <v>46152.93402777778</v>
      </c>
      <c r="T100" s="328">
        <v>0.0</v>
      </c>
      <c r="U100" s="326" t="s">
        <v>7973</v>
      </c>
      <c r="V100" s="326" t="s">
        <v>7277</v>
      </c>
      <c r="W100" s="326" t="s">
        <v>6690</v>
      </c>
      <c r="X100" s="326" t="s">
        <v>6690</v>
      </c>
      <c r="Y100" s="326" t="s">
        <v>7963</v>
      </c>
      <c r="Z100" s="328">
        <v>0.0</v>
      </c>
      <c r="AA100" s="329">
        <v>46153.563888888886</v>
      </c>
      <c r="AB100" s="329">
        <v>46153.563888888886</v>
      </c>
      <c r="AC100" s="329">
        <v>46153.58819444444</v>
      </c>
      <c r="AD100" s="329">
        <v>46153.64444444444</v>
      </c>
      <c r="AE100" s="326" t="s">
        <v>7278</v>
      </c>
      <c r="AF100" s="326" t="s">
        <v>96</v>
      </c>
      <c r="AG100" s="328">
        <v>3.0</v>
      </c>
      <c r="AH100" s="326" t="s">
        <v>7279</v>
      </c>
      <c r="AI100" s="326" t="s">
        <v>7974</v>
      </c>
      <c r="AJ100" s="326" t="s">
        <v>7292</v>
      </c>
      <c r="AK100" s="327" t="s">
        <v>7336</v>
      </c>
      <c r="AL100" s="327" t="s">
        <v>7976</v>
      </c>
      <c r="AM100" s="327">
        <v>0.0</v>
      </c>
    </row>
    <row r="101">
      <c r="A101" s="328">
        <v>2.6051403681E10</v>
      </c>
      <c r="B101" s="326" t="s">
        <v>7266</v>
      </c>
      <c r="C101" s="326" t="s">
        <v>7977</v>
      </c>
      <c r="D101" s="326" t="s">
        <v>1195</v>
      </c>
      <c r="E101" s="329">
        <v>46158.52222222222</v>
      </c>
      <c r="F101" s="326" t="s">
        <v>7306</v>
      </c>
      <c r="G101" s="326" t="s">
        <v>7270</v>
      </c>
      <c r="H101" s="328">
        <v>1.0</v>
      </c>
      <c r="I101" s="329">
        <v>46159.7375</v>
      </c>
      <c r="J101" s="326" t="s">
        <v>7978</v>
      </c>
      <c r="K101" s="328">
        <v>1669.0</v>
      </c>
      <c r="L101" s="326"/>
      <c r="M101" s="326" t="s">
        <v>7272</v>
      </c>
      <c r="N101" s="326" t="s">
        <v>7294</v>
      </c>
      <c r="O101" s="326" t="s">
        <v>7274</v>
      </c>
      <c r="P101" s="326" t="s">
        <v>7377</v>
      </c>
      <c r="Q101" s="326" t="s">
        <v>7294</v>
      </c>
      <c r="R101" s="329">
        <v>46158.57847222222</v>
      </c>
      <c r="S101" s="329">
        <v>46159.024305555555</v>
      </c>
      <c r="T101" s="328">
        <v>1532.0</v>
      </c>
      <c r="U101" s="326" t="s">
        <v>7979</v>
      </c>
      <c r="V101" s="326" t="s">
        <v>7277</v>
      </c>
      <c r="W101" s="326" t="s">
        <v>6690</v>
      </c>
      <c r="X101" s="326" t="s">
        <v>6690</v>
      </c>
      <c r="Y101" s="326" t="s">
        <v>7980</v>
      </c>
      <c r="Z101" s="328">
        <v>1.0</v>
      </c>
      <c r="AA101" s="329">
        <v>46159.506944444445</v>
      </c>
      <c r="AB101" s="329">
        <v>46159.53194444445</v>
      </c>
      <c r="AC101" s="329">
        <v>46159.572916666664</v>
      </c>
      <c r="AD101" s="329">
        <v>46159.736805555556</v>
      </c>
      <c r="AE101" s="326" t="s">
        <v>7278</v>
      </c>
      <c r="AF101" s="326" t="s">
        <v>96</v>
      </c>
      <c r="AG101" s="328">
        <v>19.0</v>
      </c>
      <c r="AH101" s="326" t="s">
        <v>7279</v>
      </c>
      <c r="AI101" s="326" t="s">
        <v>7981</v>
      </c>
      <c r="AJ101" s="326" t="s">
        <v>7281</v>
      </c>
      <c r="AK101" s="326" t="s">
        <v>7274</v>
      </c>
      <c r="AL101" s="327" t="s">
        <v>7982</v>
      </c>
      <c r="AM101" s="327">
        <v>1.0</v>
      </c>
    </row>
    <row r="102">
      <c r="A102" s="328">
        <v>2.605140435E10</v>
      </c>
      <c r="B102" s="326" t="s">
        <v>7266</v>
      </c>
      <c r="C102" s="326" t="s">
        <v>7983</v>
      </c>
      <c r="D102" s="326" t="s">
        <v>1195</v>
      </c>
      <c r="E102" s="329">
        <v>46161.381944444445</v>
      </c>
      <c r="F102" s="326" t="s">
        <v>7339</v>
      </c>
      <c r="G102" s="326" t="s">
        <v>7270</v>
      </c>
      <c r="H102" s="328">
        <v>1.0</v>
      </c>
      <c r="I102" s="329">
        <v>46162.472916666666</v>
      </c>
      <c r="J102" s="326" t="s">
        <v>7985</v>
      </c>
      <c r="K102" s="328">
        <v>1530.0</v>
      </c>
      <c r="L102" s="326"/>
      <c r="M102" s="326" t="s">
        <v>7272</v>
      </c>
      <c r="N102" s="326" t="s">
        <v>7376</v>
      </c>
      <c r="O102" s="326" t="s">
        <v>7329</v>
      </c>
      <c r="P102" s="326" t="s">
        <v>7465</v>
      </c>
      <c r="Q102" s="326" t="s">
        <v>7376</v>
      </c>
      <c r="R102" s="329">
        <v>46161.410416666666</v>
      </c>
      <c r="S102" s="329">
        <v>46161.79375</v>
      </c>
      <c r="T102" s="328">
        <v>1470.0</v>
      </c>
      <c r="U102" s="326" t="s">
        <v>7986</v>
      </c>
      <c r="V102" s="326" t="s">
        <v>7277</v>
      </c>
      <c r="W102" s="326" t="s">
        <v>6690</v>
      </c>
      <c r="X102" s="326" t="s">
        <v>6690</v>
      </c>
      <c r="Y102" s="326" t="s">
        <v>7987</v>
      </c>
      <c r="Z102" s="328">
        <v>5.0</v>
      </c>
      <c r="AA102" s="329">
        <v>46161.92916666667</v>
      </c>
      <c r="AB102" s="329">
        <v>46162.365277777775</v>
      </c>
      <c r="AC102" s="329">
        <v>46162.396527777775</v>
      </c>
      <c r="AD102" s="329">
        <v>46162.470138888886</v>
      </c>
      <c r="AE102" s="326" t="s">
        <v>7278</v>
      </c>
      <c r="AF102" s="326" t="s">
        <v>96</v>
      </c>
      <c r="AG102" s="328">
        <v>28.0</v>
      </c>
      <c r="AH102" s="326" t="s">
        <v>7279</v>
      </c>
      <c r="AI102" s="326" t="s">
        <v>7989</v>
      </c>
      <c r="AJ102" s="326" t="s">
        <v>7281</v>
      </c>
      <c r="AK102" s="326" t="s">
        <v>7329</v>
      </c>
      <c r="AL102" s="326" t="s">
        <v>7465</v>
      </c>
      <c r="AM102" s="327">
        <v>1.0</v>
      </c>
    </row>
    <row r="103">
      <c r="A103" s="328">
        <v>2.6051403157E10</v>
      </c>
      <c r="B103" s="326" t="s">
        <v>7266</v>
      </c>
      <c r="C103" s="326" t="s">
        <v>7990</v>
      </c>
      <c r="D103" s="326" t="s">
        <v>1195</v>
      </c>
      <c r="E103" s="329">
        <v>46156.32638888889</v>
      </c>
      <c r="F103" s="326" t="s">
        <v>7347</v>
      </c>
      <c r="G103" s="326" t="s">
        <v>7270</v>
      </c>
      <c r="H103" s="328">
        <v>2.0</v>
      </c>
      <c r="I103" s="329">
        <v>46156.57847222222</v>
      </c>
      <c r="J103" s="326" t="s">
        <v>7991</v>
      </c>
      <c r="K103" s="328">
        <v>320.0</v>
      </c>
      <c r="L103" s="326"/>
      <c r="M103" s="326" t="s">
        <v>7272</v>
      </c>
      <c r="N103" s="326" t="s">
        <v>7294</v>
      </c>
      <c r="O103" s="326" t="s">
        <v>7274</v>
      </c>
      <c r="P103" s="326" t="s">
        <v>7377</v>
      </c>
      <c r="Q103" s="326" t="s">
        <v>7294</v>
      </c>
      <c r="R103" s="329">
        <v>46156.35625</v>
      </c>
      <c r="S103" s="329">
        <v>46156.415972222225</v>
      </c>
      <c r="T103" s="328">
        <v>0.0</v>
      </c>
      <c r="U103" s="326" t="s">
        <v>7992</v>
      </c>
      <c r="V103" s="326" t="s">
        <v>7277</v>
      </c>
      <c r="W103" s="326" t="s">
        <v>6690</v>
      </c>
      <c r="X103" s="326" t="s">
        <v>7993</v>
      </c>
      <c r="Y103" s="326" t="s">
        <v>7994</v>
      </c>
      <c r="Z103" s="328">
        <v>1.0</v>
      </c>
      <c r="AA103" s="329">
        <v>46156.416666666664</v>
      </c>
      <c r="AB103" s="329">
        <v>46156.416666666664</v>
      </c>
      <c r="AC103" s="329">
        <v>46156.52569444444</v>
      </c>
      <c r="AD103" s="329">
        <v>46156.57777777778</v>
      </c>
      <c r="AE103" s="326" t="s">
        <v>7278</v>
      </c>
      <c r="AF103" s="326" t="s">
        <v>96</v>
      </c>
      <c r="AG103" s="328">
        <v>15.0</v>
      </c>
      <c r="AH103" s="326" t="s">
        <v>7279</v>
      </c>
      <c r="AI103" s="326" t="s">
        <v>7997</v>
      </c>
      <c r="AJ103" s="326" t="s">
        <v>7281</v>
      </c>
      <c r="AK103" s="326" t="s">
        <v>7274</v>
      </c>
      <c r="AL103" s="327" t="s">
        <v>7998</v>
      </c>
      <c r="AM103" s="327">
        <v>1.0</v>
      </c>
    </row>
    <row r="104">
      <c r="AM104" s="335">
        <f>AVERAGE(AM2:AM103)</f>
        <v>0.7941176471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3.13"/>
    <col customWidth="1" min="2" max="2" width="39.0"/>
    <col customWidth="1" min="3" max="3" width="42.13"/>
    <col customWidth="1" min="4" max="4" width="15.25"/>
    <col customWidth="1" min="5" max="5" width="14.0"/>
    <col customWidth="1" min="6" max="6" width="19.13"/>
    <col customWidth="1" min="7" max="7" width="14.63"/>
    <col customWidth="1" min="8" max="10" width="21.5"/>
    <col customWidth="1" min="11" max="11" width="11.63"/>
    <col customWidth="1" min="12" max="12" width="16.25"/>
    <col customWidth="1" min="13" max="13" width="34.88"/>
    <col customWidth="1" min="14" max="14" width="16.25"/>
    <col customWidth="1" min="15" max="15" width="16.88"/>
    <col customWidth="1" min="16" max="17" width="74.38"/>
  </cols>
  <sheetData>
    <row r="1">
      <c r="A1" s="341" t="s">
        <v>23</v>
      </c>
      <c r="B1" s="224" t="s">
        <v>8081</v>
      </c>
      <c r="C1" s="224" t="s">
        <v>8082</v>
      </c>
      <c r="D1" s="224" t="s">
        <v>8083</v>
      </c>
      <c r="E1" s="224" t="s">
        <v>6257</v>
      </c>
      <c r="F1" s="225" t="s">
        <v>8086</v>
      </c>
      <c r="G1" s="225" t="s">
        <v>8087</v>
      </c>
      <c r="H1" s="225" t="s">
        <v>8088</v>
      </c>
      <c r="I1" s="225" t="s">
        <v>8089</v>
      </c>
      <c r="J1" s="225" t="s">
        <v>8090</v>
      </c>
      <c r="K1" s="224" t="s">
        <v>6342</v>
      </c>
      <c r="L1" s="225" t="s">
        <v>8091</v>
      </c>
      <c r="M1" s="225" t="s">
        <v>8092</v>
      </c>
      <c r="N1" s="225" t="s">
        <v>8094</v>
      </c>
      <c r="O1" s="225" t="s">
        <v>8095</v>
      </c>
      <c r="P1" s="225" t="s">
        <v>8096</v>
      </c>
      <c r="Q1" s="225" t="s">
        <v>8097</v>
      </c>
    </row>
    <row r="2">
      <c r="A2" s="227">
        <v>1.0</v>
      </c>
      <c r="B2" s="342" t="s">
        <v>8099</v>
      </c>
      <c r="C2" s="342" t="s">
        <v>8100</v>
      </c>
      <c r="D2" s="342"/>
      <c r="E2" s="343">
        <v>10.0</v>
      </c>
      <c r="F2" s="343">
        <v>27.0</v>
      </c>
      <c r="G2" s="343" t="s">
        <v>6611</v>
      </c>
      <c r="H2" s="343">
        <v>21.5</v>
      </c>
      <c r="I2" s="344" t="s">
        <v>8102</v>
      </c>
      <c r="J2" s="344" t="s">
        <v>8103</v>
      </c>
      <c r="K2" s="345" t="s">
        <v>61</v>
      </c>
      <c r="L2" s="344"/>
      <c r="M2" s="344" t="s">
        <v>8105</v>
      </c>
      <c r="N2" s="344"/>
      <c r="O2" s="344" t="s">
        <v>8106</v>
      </c>
      <c r="P2" s="344"/>
      <c r="Q2" s="346" t="s">
        <v>8107</v>
      </c>
    </row>
    <row r="3">
      <c r="A3" s="227">
        <v>2.0</v>
      </c>
      <c r="B3" s="342" t="s">
        <v>8112</v>
      </c>
      <c r="C3" s="342" t="s">
        <v>8113</v>
      </c>
      <c r="D3" s="342"/>
      <c r="E3" s="343">
        <v>10.0</v>
      </c>
      <c r="F3" s="343">
        <v>23.0</v>
      </c>
      <c r="G3" s="343" t="s">
        <v>6611</v>
      </c>
      <c r="H3" s="343">
        <v>18.9</v>
      </c>
      <c r="I3" s="344" t="s">
        <v>8102</v>
      </c>
      <c r="J3" s="344" t="s">
        <v>8103</v>
      </c>
      <c r="K3" s="345" t="s">
        <v>61</v>
      </c>
      <c r="L3" s="344"/>
      <c r="M3" s="344" t="s">
        <v>8115</v>
      </c>
      <c r="N3" s="344"/>
      <c r="O3" s="344"/>
      <c r="P3" s="344"/>
      <c r="Q3" s="346" t="s">
        <v>8116</v>
      </c>
    </row>
    <row r="4">
      <c r="A4" s="227">
        <v>3.0</v>
      </c>
      <c r="B4" s="342" t="s">
        <v>6681</v>
      </c>
      <c r="C4" s="342" t="s">
        <v>8112</v>
      </c>
      <c r="D4" s="342"/>
      <c r="E4" s="343">
        <v>10.0</v>
      </c>
      <c r="F4" s="343">
        <v>23.0</v>
      </c>
      <c r="G4" s="343" t="s">
        <v>6611</v>
      </c>
      <c r="H4" s="343">
        <v>40.0</v>
      </c>
      <c r="I4" s="344" t="s">
        <v>8102</v>
      </c>
      <c r="J4" s="344" t="s">
        <v>8103</v>
      </c>
      <c r="K4" s="345" t="s">
        <v>8122</v>
      </c>
      <c r="L4" s="344"/>
      <c r="M4" s="344"/>
      <c r="N4" s="344"/>
      <c r="O4" s="344"/>
      <c r="P4" s="344"/>
      <c r="Q4" s="346" t="s">
        <v>8123</v>
      </c>
    </row>
    <row r="5">
      <c r="A5" s="227">
        <v>4.0</v>
      </c>
      <c r="B5" s="342" t="s">
        <v>8113</v>
      </c>
      <c r="C5" s="342" t="s">
        <v>8127</v>
      </c>
      <c r="D5" s="342"/>
      <c r="E5" s="343">
        <v>10.0</v>
      </c>
      <c r="F5" s="343">
        <v>17.0</v>
      </c>
      <c r="G5" s="343" t="s">
        <v>6611</v>
      </c>
      <c r="H5" s="343">
        <v>31.0</v>
      </c>
      <c r="I5" s="344" t="s">
        <v>8102</v>
      </c>
      <c r="J5" s="344" t="s">
        <v>8103</v>
      </c>
      <c r="K5" s="345" t="s">
        <v>61</v>
      </c>
      <c r="L5" s="344"/>
      <c r="M5" s="344" t="s">
        <v>8129</v>
      </c>
      <c r="N5" s="344"/>
      <c r="O5" s="344"/>
      <c r="P5" s="344"/>
      <c r="Q5" s="346" t="s">
        <v>8131</v>
      </c>
    </row>
    <row r="6">
      <c r="A6" s="227">
        <v>5.0</v>
      </c>
      <c r="B6" s="342" t="s">
        <v>8113</v>
      </c>
      <c r="C6" s="342" t="s">
        <v>8112</v>
      </c>
      <c r="D6" s="342"/>
      <c r="E6" s="343">
        <v>10.0</v>
      </c>
      <c r="F6" s="343">
        <v>16.0</v>
      </c>
      <c r="G6" s="343" t="s">
        <v>6611</v>
      </c>
      <c r="H6" s="343">
        <v>18.9</v>
      </c>
      <c r="I6" s="344" t="s">
        <v>8102</v>
      </c>
      <c r="J6" s="344" t="s">
        <v>8103</v>
      </c>
      <c r="K6" s="345" t="s">
        <v>61</v>
      </c>
      <c r="L6" s="344"/>
      <c r="M6" s="344"/>
      <c r="N6" s="344"/>
      <c r="O6" s="344"/>
      <c r="P6" s="344"/>
      <c r="Q6" s="346" t="s">
        <v>8138</v>
      </c>
    </row>
    <row r="7">
      <c r="A7" s="227">
        <v>6.0</v>
      </c>
      <c r="B7" s="342" t="s">
        <v>6681</v>
      </c>
      <c r="C7" s="342" t="s">
        <v>8139</v>
      </c>
      <c r="D7" s="342"/>
      <c r="E7" s="343">
        <v>10.0</v>
      </c>
      <c r="F7" s="343">
        <v>14.0</v>
      </c>
      <c r="G7" s="343" t="s">
        <v>6611</v>
      </c>
      <c r="H7" s="343">
        <v>36.0</v>
      </c>
      <c r="I7" s="344" t="s">
        <v>8102</v>
      </c>
      <c r="J7" s="344" t="s">
        <v>8103</v>
      </c>
      <c r="K7" s="345" t="s">
        <v>8122</v>
      </c>
      <c r="L7" s="344"/>
      <c r="M7" s="344" t="s">
        <v>8143</v>
      </c>
      <c r="N7" s="344"/>
      <c r="O7" s="344"/>
      <c r="P7" s="344"/>
      <c r="Q7" s="346" t="s">
        <v>8144</v>
      </c>
    </row>
    <row r="8">
      <c r="A8" s="227">
        <v>7.0</v>
      </c>
      <c r="B8" s="342" t="s">
        <v>8147</v>
      </c>
      <c r="C8" s="342" t="s">
        <v>8148</v>
      </c>
      <c r="D8" s="342"/>
      <c r="E8" s="343">
        <v>100.0</v>
      </c>
      <c r="F8" s="343">
        <v>11.0</v>
      </c>
      <c r="G8" s="343" t="s">
        <v>6611</v>
      </c>
      <c r="H8" s="343">
        <v>36.0</v>
      </c>
      <c r="I8" s="344" t="s">
        <v>8102</v>
      </c>
      <c r="J8" s="344" t="s">
        <v>8103</v>
      </c>
      <c r="K8" s="345" t="s">
        <v>8149</v>
      </c>
      <c r="L8" s="344"/>
      <c r="M8" s="344"/>
      <c r="N8" s="344"/>
      <c r="O8" s="344"/>
      <c r="P8" s="344"/>
      <c r="Q8" s="346" t="s">
        <v>8150</v>
      </c>
    </row>
    <row r="9">
      <c r="A9" s="227">
        <v>8.0</v>
      </c>
      <c r="B9" s="342" t="s">
        <v>8154</v>
      </c>
      <c r="C9" s="342" t="s">
        <v>8155</v>
      </c>
      <c r="D9" s="342"/>
      <c r="E9" s="343">
        <v>100.0</v>
      </c>
      <c r="F9" s="343">
        <v>2.0</v>
      </c>
      <c r="G9" s="343" t="s">
        <v>6611</v>
      </c>
      <c r="H9" s="343">
        <v>33.0</v>
      </c>
      <c r="I9" s="344" t="s">
        <v>8102</v>
      </c>
      <c r="J9" s="344" t="s">
        <v>8103</v>
      </c>
      <c r="K9" s="345" t="s">
        <v>8149</v>
      </c>
      <c r="L9" s="344"/>
      <c r="M9" s="344" t="s">
        <v>8105</v>
      </c>
      <c r="N9" s="344"/>
      <c r="O9" s="344"/>
      <c r="P9" s="344"/>
      <c r="Q9" s="346" t="s">
        <v>8156</v>
      </c>
    </row>
    <row r="10">
      <c r="A10" s="227">
        <v>9.0</v>
      </c>
      <c r="B10" s="342" t="s">
        <v>6681</v>
      </c>
      <c r="C10" s="342" t="s">
        <v>8162</v>
      </c>
      <c r="D10" s="342"/>
      <c r="E10" s="343">
        <v>100.0</v>
      </c>
      <c r="F10" s="343">
        <v>2.0</v>
      </c>
      <c r="G10" s="343" t="s">
        <v>6611</v>
      </c>
      <c r="H10" s="343">
        <v>39.0</v>
      </c>
      <c r="I10" s="344" t="s">
        <v>8102</v>
      </c>
      <c r="J10" s="344" t="s">
        <v>8103</v>
      </c>
      <c r="K10" s="345" t="s">
        <v>8122</v>
      </c>
      <c r="L10" s="344"/>
      <c r="M10" s="344"/>
      <c r="N10" s="344"/>
      <c r="O10" s="344"/>
      <c r="P10" s="344"/>
      <c r="Q10" s="346" t="s">
        <v>8163</v>
      </c>
    </row>
    <row r="11">
      <c r="A11" s="227">
        <v>10.0</v>
      </c>
      <c r="B11" s="342" t="s">
        <v>8168</v>
      </c>
      <c r="C11" s="342" t="s">
        <v>8169</v>
      </c>
      <c r="D11" s="342"/>
      <c r="E11" s="343">
        <v>100.0</v>
      </c>
      <c r="F11" s="343">
        <v>1.0</v>
      </c>
      <c r="G11" s="343" t="s">
        <v>6611</v>
      </c>
      <c r="H11" s="343">
        <v>2.6</v>
      </c>
      <c r="I11" s="343"/>
      <c r="J11" s="343"/>
      <c r="K11" s="345"/>
      <c r="L11" s="344"/>
      <c r="M11" s="344"/>
      <c r="N11" s="344"/>
      <c r="O11" s="344"/>
      <c r="P11" s="346" t="s">
        <v>8170</v>
      </c>
      <c r="Q11" s="344"/>
    </row>
    <row r="12">
      <c r="A12" s="227">
        <v>11.0</v>
      </c>
      <c r="B12" s="342" t="s">
        <v>8168</v>
      </c>
      <c r="C12" s="342" t="s">
        <v>8174</v>
      </c>
      <c r="D12" s="342"/>
      <c r="E12" s="343">
        <v>100.0</v>
      </c>
      <c r="F12" s="343">
        <v>1.0</v>
      </c>
      <c r="G12" s="343" t="s">
        <v>6611</v>
      </c>
      <c r="H12" s="343">
        <v>23.0</v>
      </c>
      <c r="I12" s="343"/>
      <c r="J12" s="343"/>
      <c r="K12" s="345"/>
      <c r="L12" s="347"/>
      <c r="M12" s="344"/>
      <c r="N12" s="347"/>
      <c r="O12" s="347"/>
      <c r="P12" s="347"/>
      <c r="Q12" s="347"/>
    </row>
    <row r="13">
      <c r="A13" s="227">
        <v>12.0</v>
      </c>
      <c r="B13" s="342" t="s">
        <v>8168</v>
      </c>
      <c r="C13" s="342" t="s">
        <v>6599</v>
      </c>
      <c r="D13" s="342"/>
      <c r="E13" s="343">
        <v>100.0</v>
      </c>
      <c r="F13" s="343">
        <v>1.0</v>
      </c>
      <c r="G13" s="343" t="s">
        <v>6611</v>
      </c>
      <c r="H13" s="343">
        <v>27.0</v>
      </c>
      <c r="I13" s="343"/>
      <c r="J13" s="343"/>
      <c r="K13" s="345"/>
      <c r="L13" s="347"/>
      <c r="M13" s="344"/>
      <c r="N13" s="347"/>
      <c r="O13" s="347"/>
      <c r="P13" s="347"/>
      <c r="Q13" s="347"/>
    </row>
    <row r="14">
      <c r="A14" s="227">
        <v>13.0</v>
      </c>
      <c r="B14" s="342" t="s">
        <v>8168</v>
      </c>
      <c r="C14" s="342" t="s">
        <v>8169</v>
      </c>
      <c r="D14" s="342"/>
      <c r="E14" s="343">
        <v>100.0</v>
      </c>
      <c r="F14" s="343">
        <v>1.0</v>
      </c>
      <c r="G14" s="343" t="s">
        <v>6611</v>
      </c>
      <c r="H14" s="343">
        <v>2.6</v>
      </c>
      <c r="I14" s="343"/>
      <c r="J14" s="343"/>
      <c r="K14" s="345"/>
      <c r="L14" s="347"/>
      <c r="M14" s="344"/>
      <c r="N14" s="347"/>
      <c r="O14" s="347"/>
      <c r="P14" s="347"/>
      <c r="Q14" s="347"/>
    </row>
    <row r="15">
      <c r="A15" s="227">
        <v>14.0</v>
      </c>
      <c r="B15" s="342" t="s">
        <v>8179</v>
      </c>
      <c r="C15" s="342" t="s">
        <v>8180</v>
      </c>
      <c r="D15" s="342"/>
      <c r="E15" s="343">
        <v>100.0</v>
      </c>
      <c r="F15" s="343">
        <v>1.0</v>
      </c>
      <c r="G15" s="343" t="s">
        <v>6611</v>
      </c>
      <c r="H15" s="343">
        <v>30.0</v>
      </c>
      <c r="I15" s="343"/>
      <c r="J15" s="343"/>
      <c r="K15" s="345"/>
      <c r="L15" s="347"/>
      <c r="M15" s="344"/>
      <c r="N15" s="347"/>
      <c r="O15" s="347"/>
      <c r="P15" s="347"/>
      <c r="Q15" s="347"/>
    </row>
    <row r="16">
      <c r="A16" s="227">
        <v>15.0</v>
      </c>
      <c r="B16" s="342" t="s">
        <v>8179</v>
      </c>
      <c r="C16" s="342" t="s">
        <v>8168</v>
      </c>
      <c r="D16" s="342"/>
      <c r="E16" s="343">
        <v>100.0</v>
      </c>
      <c r="F16" s="343">
        <v>1.0</v>
      </c>
      <c r="G16" s="343" t="s">
        <v>6611</v>
      </c>
      <c r="H16" s="343">
        <v>23.0</v>
      </c>
      <c r="I16" s="343"/>
      <c r="J16" s="343"/>
      <c r="K16" s="345"/>
      <c r="L16" s="347"/>
      <c r="M16" s="344"/>
      <c r="N16" s="347"/>
      <c r="O16" s="347"/>
      <c r="P16" s="347"/>
      <c r="Q16" s="347"/>
    </row>
    <row r="17">
      <c r="A17" s="227">
        <v>16.0</v>
      </c>
      <c r="B17" s="342" t="s">
        <v>6681</v>
      </c>
      <c r="C17" s="342" t="s">
        <v>8148</v>
      </c>
      <c r="D17" s="342"/>
      <c r="E17" s="343">
        <v>100.0</v>
      </c>
      <c r="F17" s="343">
        <v>1.0</v>
      </c>
      <c r="G17" s="343" t="s">
        <v>6611</v>
      </c>
      <c r="H17" s="343">
        <v>37.0</v>
      </c>
      <c r="I17" s="344" t="s">
        <v>8102</v>
      </c>
      <c r="J17" s="344" t="s">
        <v>8103</v>
      </c>
      <c r="K17" s="345" t="s">
        <v>8122</v>
      </c>
      <c r="L17" s="347"/>
      <c r="M17" s="344" t="s">
        <v>8143</v>
      </c>
      <c r="N17" s="347"/>
      <c r="O17" s="347"/>
      <c r="P17" s="347"/>
      <c r="Q17" s="346" t="s">
        <v>8185</v>
      </c>
    </row>
    <row r="18">
      <c r="A18" s="227">
        <v>17.0</v>
      </c>
      <c r="B18" s="342" t="s">
        <v>8154</v>
      </c>
      <c r="C18" s="342" t="s">
        <v>8147</v>
      </c>
      <c r="D18" s="342"/>
      <c r="E18" s="343">
        <v>100.0</v>
      </c>
      <c r="F18" s="343">
        <v>0.0</v>
      </c>
      <c r="G18" s="343" t="s">
        <v>6611</v>
      </c>
      <c r="H18" s="343">
        <v>5.0</v>
      </c>
      <c r="I18" s="344" t="s">
        <v>8102</v>
      </c>
      <c r="J18" s="344" t="s">
        <v>8103</v>
      </c>
      <c r="K18" s="345" t="s">
        <v>8149</v>
      </c>
      <c r="L18" s="347"/>
      <c r="M18" s="344" t="s">
        <v>8143</v>
      </c>
      <c r="N18" s="347"/>
      <c r="O18" s="347"/>
      <c r="P18" s="347"/>
      <c r="Q18" s="348" t="s">
        <v>8194</v>
      </c>
    </row>
    <row r="19">
      <c r="A19" s="227">
        <v>18.0</v>
      </c>
      <c r="B19" s="342" t="s">
        <v>8113</v>
      </c>
      <c r="C19" s="342" t="s">
        <v>8199</v>
      </c>
      <c r="D19" s="342"/>
      <c r="E19" s="343">
        <v>10.0</v>
      </c>
      <c r="F19" s="343">
        <v>10.0</v>
      </c>
      <c r="G19" s="343" t="s">
        <v>8200</v>
      </c>
      <c r="H19" s="343">
        <v>24.0</v>
      </c>
      <c r="I19" s="344" t="s">
        <v>8102</v>
      </c>
      <c r="J19" s="344" t="s">
        <v>8103</v>
      </c>
      <c r="K19" s="345" t="s">
        <v>61</v>
      </c>
      <c r="L19" s="347"/>
      <c r="M19" s="344" t="s">
        <v>8143</v>
      </c>
      <c r="N19" s="347"/>
      <c r="O19" s="347"/>
      <c r="P19" s="347"/>
      <c r="Q19" s="348" t="s">
        <v>8201</v>
      </c>
    </row>
    <row r="20">
      <c r="A20" s="227">
        <v>19.0</v>
      </c>
      <c r="B20" s="342" t="s">
        <v>8099</v>
      </c>
      <c r="C20" s="342" t="s">
        <v>8199</v>
      </c>
      <c r="D20" s="342"/>
      <c r="E20" s="343">
        <v>10.0</v>
      </c>
      <c r="F20" s="343">
        <v>9.0</v>
      </c>
      <c r="G20" s="343" t="s">
        <v>8200</v>
      </c>
      <c r="H20" s="343">
        <v>13.0</v>
      </c>
      <c r="I20" s="344" t="s">
        <v>8102</v>
      </c>
      <c r="J20" s="344" t="s">
        <v>8103</v>
      </c>
      <c r="K20" s="345" t="s">
        <v>61</v>
      </c>
      <c r="L20" s="347"/>
      <c r="M20" s="344" t="s">
        <v>8143</v>
      </c>
      <c r="N20" s="347"/>
      <c r="O20" s="347"/>
      <c r="P20" s="347"/>
      <c r="Q20" s="348" t="s">
        <v>8203</v>
      </c>
    </row>
    <row r="21">
      <c r="A21" s="227">
        <v>20.0</v>
      </c>
      <c r="B21" s="342" t="s">
        <v>8206</v>
      </c>
      <c r="C21" s="342" t="s">
        <v>8148</v>
      </c>
      <c r="D21" s="342"/>
      <c r="E21" s="343">
        <v>10.0</v>
      </c>
      <c r="F21" s="343">
        <v>8.0</v>
      </c>
      <c r="G21" s="343" t="s">
        <v>8200</v>
      </c>
      <c r="H21" s="343">
        <v>19.6</v>
      </c>
      <c r="I21" s="343"/>
      <c r="J21" s="343"/>
      <c r="K21" s="345"/>
      <c r="L21" s="347"/>
      <c r="M21" s="344"/>
      <c r="N21" s="347"/>
      <c r="O21" s="347"/>
      <c r="P21" s="347"/>
      <c r="Q21" s="347"/>
    </row>
    <row r="22">
      <c r="A22" s="227">
        <v>21.0</v>
      </c>
      <c r="B22" s="342" t="s">
        <v>8127</v>
      </c>
      <c r="C22" s="342" t="s">
        <v>8209</v>
      </c>
      <c r="D22" s="342"/>
      <c r="E22" s="343">
        <v>10.0</v>
      </c>
      <c r="F22" s="343">
        <v>7.0</v>
      </c>
      <c r="G22" s="343" t="s">
        <v>8200</v>
      </c>
      <c r="H22" s="343">
        <v>11.0</v>
      </c>
      <c r="I22" s="344" t="s">
        <v>8102</v>
      </c>
      <c r="J22" s="344" t="s">
        <v>8103</v>
      </c>
      <c r="K22" s="345" t="s">
        <v>8122</v>
      </c>
      <c r="L22" s="347"/>
      <c r="M22" s="344"/>
      <c r="N22" s="347"/>
      <c r="O22" s="347"/>
      <c r="P22" s="347"/>
      <c r="Q22" s="349"/>
    </row>
    <row r="23">
      <c r="A23" s="227">
        <v>22.0</v>
      </c>
      <c r="B23" s="342" t="s">
        <v>8127</v>
      </c>
      <c r="C23" s="342" t="s">
        <v>8209</v>
      </c>
      <c r="D23" s="342"/>
      <c r="E23" s="343">
        <v>10.0</v>
      </c>
      <c r="F23" s="343">
        <v>7.0</v>
      </c>
      <c r="G23" s="343" t="s">
        <v>8200</v>
      </c>
      <c r="H23" s="343">
        <v>11.0</v>
      </c>
      <c r="I23" s="344" t="s">
        <v>8102</v>
      </c>
      <c r="J23" s="344" t="s">
        <v>8103</v>
      </c>
      <c r="K23" s="345" t="s">
        <v>8122</v>
      </c>
      <c r="L23" s="347"/>
      <c r="M23" s="344"/>
      <c r="N23" s="347"/>
      <c r="O23" s="347"/>
      <c r="P23" s="347"/>
      <c r="Q23" s="349"/>
    </row>
    <row r="24">
      <c r="A24" s="227">
        <v>23.0</v>
      </c>
      <c r="B24" s="342" t="s">
        <v>8168</v>
      </c>
      <c r="C24" s="342" t="s">
        <v>6865</v>
      </c>
      <c r="D24" s="342"/>
      <c r="E24" s="343">
        <v>10.0</v>
      </c>
      <c r="F24" s="343">
        <v>4.0</v>
      </c>
      <c r="G24" s="343" t="s">
        <v>8200</v>
      </c>
      <c r="H24" s="343">
        <v>33.0</v>
      </c>
      <c r="I24" s="343"/>
      <c r="J24" s="343"/>
      <c r="K24" s="345"/>
      <c r="L24" s="347"/>
      <c r="M24" s="344"/>
      <c r="N24" s="347"/>
      <c r="O24" s="347"/>
      <c r="P24" s="347"/>
      <c r="Q24" s="347"/>
    </row>
    <row r="25">
      <c r="A25" s="227">
        <v>24.0</v>
      </c>
      <c r="B25" s="342" t="s">
        <v>8168</v>
      </c>
      <c r="C25" s="342" t="s">
        <v>6865</v>
      </c>
      <c r="D25" s="342"/>
      <c r="E25" s="343">
        <v>10.0</v>
      </c>
      <c r="F25" s="343">
        <v>4.0</v>
      </c>
      <c r="G25" s="343" t="s">
        <v>8200</v>
      </c>
      <c r="H25" s="343">
        <v>33.0</v>
      </c>
      <c r="I25" s="343"/>
      <c r="J25" s="343"/>
      <c r="K25" s="345"/>
      <c r="L25" s="347"/>
      <c r="M25" s="344"/>
      <c r="N25" s="347"/>
      <c r="O25" s="347"/>
      <c r="P25" s="347"/>
      <c r="Q25" s="347"/>
    </row>
    <row r="26">
      <c r="A26" s="227">
        <v>25.0</v>
      </c>
      <c r="B26" s="342" t="s">
        <v>8168</v>
      </c>
      <c r="C26" s="342" t="s">
        <v>8213</v>
      </c>
      <c r="D26" s="342"/>
      <c r="E26" s="343">
        <v>10.0</v>
      </c>
      <c r="F26" s="343">
        <v>3.0</v>
      </c>
      <c r="G26" s="343" t="s">
        <v>8200</v>
      </c>
      <c r="H26" s="343">
        <v>44.5</v>
      </c>
      <c r="I26" s="343"/>
      <c r="J26" s="343"/>
      <c r="K26" s="345"/>
      <c r="L26" s="347"/>
      <c r="M26" s="344"/>
      <c r="N26" s="347"/>
      <c r="O26" s="347"/>
      <c r="P26" s="347"/>
      <c r="Q26" s="347"/>
    </row>
    <row r="27">
      <c r="A27" s="227">
        <v>26.0</v>
      </c>
      <c r="B27" s="342" t="s">
        <v>6681</v>
      </c>
      <c r="C27" s="342" t="s">
        <v>6693</v>
      </c>
      <c r="D27" s="342"/>
      <c r="E27" s="343">
        <v>10.0</v>
      </c>
      <c r="F27" s="343">
        <v>3.0</v>
      </c>
      <c r="G27" s="343" t="s">
        <v>8200</v>
      </c>
      <c r="H27" s="343">
        <v>10.5</v>
      </c>
      <c r="I27" s="344" t="s">
        <v>8102</v>
      </c>
      <c r="J27" s="344" t="s">
        <v>8103</v>
      </c>
      <c r="K27" s="345" t="s">
        <v>8122</v>
      </c>
      <c r="L27" s="347"/>
      <c r="M27" s="344"/>
      <c r="N27" s="347"/>
      <c r="O27" s="347"/>
      <c r="P27" s="347"/>
      <c r="Q27" s="349"/>
    </row>
    <row r="28">
      <c r="A28" s="227">
        <v>27.0</v>
      </c>
      <c r="B28" s="342" t="s">
        <v>8218</v>
      </c>
      <c r="C28" s="342" t="s">
        <v>8206</v>
      </c>
      <c r="D28" s="342"/>
      <c r="E28" s="343">
        <v>10.0</v>
      </c>
      <c r="F28" s="343">
        <v>2.0</v>
      </c>
      <c r="G28" s="343" t="s">
        <v>8200</v>
      </c>
      <c r="H28" s="343">
        <v>11.5</v>
      </c>
      <c r="I28" s="344" t="s">
        <v>8102</v>
      </c>
      <c r="J28" s="344" t="s">
        <v>8103</v>
      </c>
      <c r="K28" s="345" t="s">
        <v>8122</v>
      </c>
      <c r="L28" s="347"/>
      <c r="M28" s="344"/>
      <c r="N28" s="347"/>
      <c r="O28" s="347"/>
      <c r="P28" s="347"/>
      <c r="Q28" s="349"/>
    </row>
    <row r="29">
      <c r="A29" s="227">
        <v>28.0</v>
      </c>
      <c r="B29" s="342" t="s">
        <v>8168</v>
      </c>
      <c r="C29" s="342" t="s">
        <v>8220</v>
      </c>
      <c r="D29" s="342"/>
      <c r="E29" s="343">
        <v>10.0</v>
      </c>
      <c r="F29" s="343">
        <v>2.0</v>
      </c>
      <c r="G29" s="343" t="s">
        <v>8200</v>
      </c>
      <c r="H29" s="343">
        <v>17.5</v>
      </c>
      <c r="I29" s="343"/>
      <c r="J29" s="343"/>
      <c r="K29" s="345"/>
      <c r="L29" s="347"/>
      <c r="M29" s="344"/>
      <c r="N29" s="347"/>
      <c r="O29" s="347"/>
      <c r="P29" s="347"/>
      <c r="Q29" s="347"/>
    </row>
    <row r="30">
      <c r="A30" s="227">
        <v>29.0</v>
      </c>
      <c r="B30" s="342" t="s">
        <v>8222</v>
      </c>
      <c r="C30" s="342" t="s">
        <v>8127</v>
      </c>
      <c r="D30" s="342"/>
      <c r="E30" s="343">
        <v>10.0</v>
      </c>
      <c r="F30" s="343">
        <v>2.0</v>
      </c>
      <c r="G30" s="343" t="s">
        <v>8200</v>
      </c>
      <c r="H30" s="343">
        <v>34.0</v>
      </c>
      <c r="I30" s="344" t="s">
        <v>8224</v>
      </c>
      <c r="J30" s="344" t="s">
        <v>8225</v>
      </c>
      <c r="K30" s="345" t="s">
        <v>8226</v>
      </c>
      <c r="L30" s="347"/>
      <c r="M30" s="344"/>
      <c r="N30" s="347"/>
      <c r="O30" s="347"/>
      <c r="P30" s="347"/>
      <c r="Q30" s="349"/>
    </row>
    <row r="31">
      <c r="A31" s="227">
        <v>30.0</v>
      </c>
      <c r="B31" s="342" t="s">
        <v>8154</v>
      </c>
      <c r="C31" s="342" t="s">
        <v>8127</v>
      </c>
      <c r="D31" s="342"/>
      <c r="E31" s="343">
        <v>10.0</v>
      </c>
      <c r="F31" s="343">
        <v>1.0</v>
      </c>
      <c r="G31" s="343" t="s">
        <v>8200</v>
      </c>
      <c r="H31" s="343">
        <v>34.0</v>
      </c>
      <c r="I31" s="344" t="s">
        <v>8102</v>
      </c>
      <c r="J31" s="344" t="s">
        <v>8103</v>
      </c>
      <c r="K31" s="345" t="s">
        <v>8149</v>
      </c>
      <c r="L31" s="347"/>
      <c r="M31" s="344"/>
      <c r="N31" s="347"/>
      <c r="O31" s="347"/>
      <c r="P31" s="347"/>
      <c r="Q31" s="349"/>
    </row>
    <row r="32">
      <c r="A32" s="227">
        <v>31.0</v>
      </c>
      <c r="B32" s="342" t="s">
        <v>8168</v>
      </c>
      <c r="C32" s="342" t="s">
        <v>6860</v>
      </c>
      <c r="D32" s="342"/>
      <c r="E32" s="343">
        <v>10.0</v>
      </c>
      <c r="F32" s="343">
        <v>1.0</v>
      </c>
      <c r="G32" s="343" t="s">
        <v>8200</v>
      </c>
      <c r="H32" s="343" t="s">
        <v>8230</v>
      </c>
      <c r="I32" s="343"/>
      <c r="J32" s="343"/>
      <c r="K32" s="345"/>
      <c r="L32" s="347"/>
      <c r="M32" s="344"/>
      <c r="N32" s="347"/>
      <c r="O32" s="347"/>
      <c r="P32" s="347"/>
      <c r="Q32" s="347"/>
    </row>
    <row r="33">
      <c r="A33" s="227">
        <v>32.0</v>
      </c>
      <c r="B33" s="342" t="s">
        <v>6693</v>
      </c>
      <c r="C33" s="342" t="s">
        <v>8218</v>
      </c>
      <c r="D33" s="342"/>
      <c r="E33" s="343">
        <v>10.0</v>
      </c>
      <c r="F33" s="343">
        <v>0.0</v>
      </c>
      <c r="G33" s="343" t="s">
        <v>8200</v>
      </c>
      <c r="H33" s="343">
        <v>10.5</v>
      </c>
      <c r="I33" s="344" t="s">
        <v>8224</v>
      </c>
      <c r="J33" s="344" t="s">
        <v>8225</v>
      </c>
      <c r="K33" s="345" t="s">
        <v>61</v>
      </c>
      <c r="L33" s="347"/>
      <c r="M33" s="344"/>
      <c r="N33" s="347"/>
      <c r="O33" s="347"/>
      <c r="P33" s="347"/>
      <c r="Q33" s="349"/>
    </row>
    <row r="34">
      <c r="A34" s="227">
        <v>33.0</v>
      </c>
      <c r="B34" s="342" t="s">
        <v>8147</v>
      </c>
      <c r="C34" s="342" t="s">
        <v>8232</v>
      </c>
      <c r="D34" s="342"/>
      <c r="E34" s="343">
        <v>10.0</v>
      </c>
      <c r="F34" s="343">
        <v>0.0</v>
      </c>
      <c r="G34" s="343" t="s">
        <v>8200</v>
      </c>
      <c r="H34" s="343">
        <v>12.5</v>
      </c>
      <c r="I34" s="344" t="s">
        <v>8102</v>
      </c>
      <c r="J34" s="344" t="s">
        <v>8103</v>
      </c>
      <c r="K34" s="345" t="s">
        <v>8149</v>
      </c>
      <c r="L34" s="347"/>
      <c r="M34" s="344"/>
      <c r="N34" s="347"/>
      <c r="O34" s="347"/>
      <c r="P34" s="347"/>
      <c r="Q34" s="349"/>
    </row>
    <row r="35">
      <c r="A35" s="227">
        <v>34.0</v>
      </c>
      <c r="B35" s="342" t="s">
        <v>8147</v>
      </c>
      <c r="C35" s="342" t="s">
        <v>8209</v>
      </c>
      <c r="D35" s="342"/>
      <c r="E35" s="343">
        <v>10.0</v>
      </c>
      <c r="F35" s="343">
        <v>0.0</v>
      </c>
      <c r="G35" s="343" t="s">
        <v>8200</v>
      </c>
      <c r="H35" s="343">
        <v>23.5</v>
      </c>
      <c r="I35" s="344" t="s">
        <v>8102</v>
      </c>
      <c r="J35" s="344" t="s">
        <v>8103</v>
      </c>
      <c r="K35" s="345" t="s">
        <v>8149</v>
      </c>
      <c r="L35" s="347"/>
      <c r="M35" s="344"/>
      <c r="N35" s="347"/>
      <c r="O35" s="347"/>
      <c r="P35" s="347"/>
      <c r="Q35" s="349"/>
    </row>
    <row r="36">
      <c r="A36" s="227">
        <v>35.0</v>
      </c>
      <c r="B36" s="342" t="s">
        <v>8147</v>
      </c>
      <c r="C36" s="342" t="s">
        <v>8100</v>
      </c>
      <c r="D36" s="342"/>
      <c r="E36" s="343">
        <v>10.0</v>
      </c>
      <c r="F36" s="343">
        <v>0.0</v>
      </c>
      <c r="G36" s="343" t="s">
        <v>8200</v>
      </c>
      <c r="H36" s="343">
        <v>6.5</v>
      </c>
      <c r="I36" s="344" t="s">
        <v>8102</v>
      </c>
      <c r="J36" s="344" t="s">
        <v>8103</v>
      </c>
      <c r="K36" s="345" t="s">
        <v>8149</v>
      </c>
      <c r="L36" s="347"/>
      <c r="M36" s="344"/>
      <c r="N36" s="347"/>
      <c r="O36" s="347"/>
      <c r="P36" s="347"/>
      <c r="Q36" s="349"/>
    </row>
    <row r="40">
      <c r="M40" s="222">
        <f>4/16</f>
        <v>0.25</v>
      </c>
    </row>
    <row r="81">
      <c r="K81" s="345"/>
    </row>
    <row r="82">
      <c r="K82" s="345"/>
    </row>
    <row r="83">
      <c r="K83" s="345"/>
    </row>
    <row r="84">
      <c r="K84" s="345"/>
    </row>
    <row r="85">
      <c r="K85" s="345"/>
    </row>
    <row r="86">
      <c r="K86" s="345"/>
    </row>
    <row r="87">
      <c r="K87" s="345"/>
    </row>
    <row r="88">
      <c r="K88" s="345"/>
    </row>
    <row r="89">
      <c r="K89" s="345"/>
    </row>
    <row r="90">
      <c r="K90" s="345"/>
    </row>
    <row r="91">
      <c r="K91" s="345"/>
    </row>
    <row r="92">
      <c r="K92" s="345"/>
    </row>
    <row r="93">
      <c r="K93" s="345"/>
    </row>
    <row r="94">
      <c r="K94" s="345"/>
    </row>
    <row r="95">
      <c r="K95" s="345"/>
    </row>
    <row r="96">
      <c r="K96" s="345"/>
    </row>
    <row r="97">
      <c r="K97" s="345"/>
    </row>
    <row r="98">
      <c r="K98" s="345"/>
    </row>
    <row r="99">
      <c r="K99" s="345"/>
    </row>
    <row r="100">
      <c r="K100" s="345"/>
    </row>
    <row r="101">
      <c r="K101" s="345"/>
    </row>
    <row r="102">
      <c r="K102" s="345"/>
    </row>
    <row r="103">
      <c r="K103" s="345"/>
    </row>
    <row r="104">
      <c r="K104" s="345"/>
    </row>
    <row r="105">
      <c r="K105" s="345"/>
    </row>
    <row r="106">
      <c r="K106" s="345"/>
    </row>
    <row r="107">
      <c r="K107" s="345"/>
    </row>
    <row r="108">
      <c r="K108" s="345"/>
    </row>
    <row r="109">
      <c r="K109" s="345"/>
    </row>
    <row r="110">
      <c r="K110" s="345"/>
    </row>
    <row r="111">
      <c r="K111" s="345"/>
    </row>
    <row r="112">
      <c r="K112" s="345"/>
    </row>
    <row r="113">
      <c r="K113" s="345"/>
    </row>
    <row r="114">
      <c r="K114" s="345"/>
    </row>
    <row r="115">
      <c r="K115" s="345"/>
    </row>
    <row r="116">
      <c r="K116" s="345"/>
    </row>
    <row r="117">
      <c r="K117" s="345"/>
    </row>
    <row r="118">
      <c r="K118" s="345"/>
    </row>
    <row r="119">
      <c r="K119" s="345"/>
    </row>
    <row r="120">
      <c r="K120" s="345"/>
    </row>
    <row r="121">
      <c r="K121" s="345"/>
    </row>
    <row r="122">
      <c r="K122" s="345"/>
    </row>
    <row r="123">
      <c r="K123" s="345"/>
    </row>
    <row r="124">
      <c r="K124" s="345"/>
    </row>
    <row r="125">
      <c r="K125" s="345"/>
    </row>
    <row r="126">
      <c r="K126" s="345"/>
    </row>
    <row r="127">
      <c r="K127" s="345"/>
    </row>
    <row r="128">
      <c r="K128" s="345"/>
    </row>
    <row r="129">
      <c r="K129" s="345"/>
    </row>
    <row r="130">
      <c r="K130" s="345"/>
    </row>
    <row r="131">
      <c r="K131" s="345"/>
    </row>
    <row r="132">
      <c r="K132" s="345"/>
    </row>
    <row r="133">
      <c r="K133" s="345"/>
    </row>
    <row r="134">
      <c r="K134" s="345"/>
    </row>
    <row r="135">
      <c r="K135" s="345"/>
    </row>
    <row r="136">
      <c r="K136" s="345"/>
    </row>
    <row r="137">
      <c r="K137" s="345"/>
    </row>
    <row r="138">
      <c r="K138" s="345"/>
    </row>
    <row r="139">
      <c r="K139" s="345"/>
    </row>
    <row r="140">
      <c r="K140" s="345"/>
    </row>
    <row r="141">
      <c r="K141" s="345"/>
    </row>
    <row r="142">
      <c r="K142" s="345"/>
    </row>
    <row r="143">
      <c r="K143" s="345"/>
    </row>
    <row r="144">
      <c r="K144" s="345"/>
    </row>
    <row r="145">
      <c r="K145" s="345"/>
    </row>
    <row r="146">
      <c r="K146" s="345"/>
    </row>
    <row r="147">
      <c r="K147" s="345"/>
    </row>
    <row r="148">
      <c r="K148" s="345"/>
    </row>
    <row r="149">
      <c r="K149" s="345"/>
    </row>
    <row r="150">
      <c r="K150" s="345"/>
    </row>
    <row r="151">
      <c r="K151" s="345"/>
    </row>
    <row r="152">
      <c r="K152" s="345"/>
    </row>
    <row r="153">
      <c r="K153" s="345"/>
    </row>
    <row r="154">
      <c r="K154" s="345"/>
    </row>
    <row r="155">
      <c r="K155" s="345"/>
    </row>
    <row r="156">
      <c r="K156" s="345"/>
    </row>
    <row r="157">
      <c r="K157" s="345"/>
    </row>
    <row r="158">
      <c r="K158" s="345"/>
    </row>
    <row r="159">
      <c r="K159" s="345"/>
    </row>
    <row r="160">
      <c r="K160" s="345"/>
    </row>
    <row r="161">
      <c r="K161" s="345"/>
    </row>
    <row r="162">
      <c r="K162" s="345"/>
    </row>
    <row r="163">
      <c r="K163" s="345"/>
    </row>
    <row r="164">
      <c r="K164" s="345"/>
    </row>
    <row r="165">
      <c r="K165" s="345"/>
    </row>
    <row r="166">
      <c r="K166" s="345"/>
    </row>
    <row r="167">
      <c r="K167" s="345"/>
    </row>
    <row r="168">
      <c r="K168" s="345"/>
    </row>
    <row r="169">
      <c r="K169" s="345"/>
    </row>
    <row r="170">
      <c r="K170" s="345"/>
    </row>
    <row r="171">
      <c r="K171" s="345"/>
    </row>
    <row r="172">
      <c r="K172" s="345"/>
    </row>
    <row r="173">
      <c r="K173" s="345"/>
    </row>
    <row r="174">
      <c r="K174" s="345"/>
    </row>
    <row r="175">
      <c r="K175" s="345"/>
    </row>
    <row r="176">
      <c r="K176" s="345"/>
    </row>
    <row r="177">
      <c r="K177" s="345"/>
    </row>
    <row r="178">
      <c r="K178" s="345"/>
    </row>
    <row r="179">
      <c r="K179" s="345"/>
    </row>
    <row r="180">
      <c r="K180" s="345"/>
    </row>
    <row r="181">
      <c r="K181" s="345"/>
    </row>
    <row r="182">
      <c r="K182" s="345"/>
    </row>
    <row r="183">
      <c r="K183" s="345"/>
    </row>
    <row r="184">
      <c r="K184" s="345"/>
    </row>
    <row r="185">
      <c r="K185" s="345"/>
    </row>
    <row r="186">
      <c r="K186" s="345"/>
    </row>
    <row r="187">
      <c r="K187" s="345"/>
    </row>
    <row r="188">
      <c r="K188" s="345"/>
    </row>
    <row r="189">
      <c r="K189" s="345"/>
    </row>
    <row r="190">
      <c r="K190" s="345"/>
    </row>
    <row r="191">
      <c r="K191" s="345"/>
    </row>
    <row r="192">
      <c r="K192" s="345"/>
    </row>
    <row r="193">
      <c r="K193" s="345"/>
    </row>
    <row r="194">
      <c r="K194" s="345"/>
    </row>
    <row r="195">
      <c r="K195" s="345"/>
    </row>
    <row r="196">
      <c r="K196" s="345"/>
    </row>
    <row r="197">
      <c r="K197" s="345"/>
    </row>
    <row r="198">
      <c r="K198" s="345"/>
    </row>
    <row r="199">
      <c r="K199" s="345"/>
    </row>
    <row r="200">
      <c r="K200" s="345"/>
    </row>
    <row r="201">
      <c r="K201" s="345"/>
    </row>
    <row r="202">
      <c r="K202" s="345"/>
    </row>
    <row r="203">
      <c r="K203" s="345"/>
    </row>
    <row r="204">
      <c r="K204" s="345"/>
    </row>
    <row r="205">
      <c r="K205" s="345"/>
    </row>
    <row r="206">
      <c r="K206" s="345"/>
    </row>
    <row r="207">
      <c r="K207" s="345"/>
    </row>
    <row r="208">
      <c r="K208" s="345"/>
    </row>
    <row r="209">
      <c r="K209" s="345"/>
    </row>
    <row r="210">
      <c r="K210" s="345"/>
    </row>
    <row r="211">
      <c r="K211" s="345"/>
    </row>
    <row r="212">
      <c r="K212" s="345"/>
    </row>
    <row r="213">
      <c r="K213" s="345"/>
    </row>
    <row r="214">
      <c r="K214" s="345"/>
    </row>
    <row r="215">
      <c r="K215" s="345"/>
    </row>
    <row r="216">
      <c r="K216" s="345"/>
    </row>
    <row r="217">
      <c r="K217" s="345"/>
    </row>
    <row r="218">
      <c r="K218" s="345"/>
    </row>
    <row r="219">
      <c r="K219" s="345"/>
    </row>
    <row r="220">
      <c r="K220" s="345"/>
    </row>
    <row r="221">
      <c r="K221" s="345"/>
    </row>
    <row r="222">
      <c r="K222" s="345"/>
    </row>
    <row r="223">
      <c r="K223" s="345"/>
    </row>
    <row r="224">
      <c r="K224" s="345"/>
    </row>
    <row r="225">
      <c r="K225" s="345"/>
    </row>
    <row r="226">
      <c r="K226" s="345"/>
    </row>
    <row r="227">
      <c r="K227" s="345"/>
    </row>
    <row r="228">
      <c r="K228" s="345"/>
    </row>
    <row r="229">
      <c r="K229" s="345"/>
    </row>
    <row r="230">
      <c r="K230" s="345"/>
    </row>
    <row r="231">
      <c r="K231" s="345"/>
    </row>
    <row r="232">
      <c r="K232" s="345"/>
    </row>
    <row r="233">
      <c r="K233" s="345"/>
    </row>
    <row r="234">
      <c r="K234" s="345"/>
    </row>
    <row r="235">
      <c r="K235" s="345"/>
    </row>
    <row r="236">
      <c r="K236" s="345"/>
    </row>
    <row r="237">
      <c r="K237" s="345"/>
    </row>
    <row r="238">
      <c r="K238" s="345"/>
    </row>
    <row r="239">
      <c r="K239" s="345"/>
    </row>
    <row r="240">
      <c r="K240" s="345"/>
    </row>
    <row r="241">
      <c r="K241" s="345"/>
    </row>
    <row r="242">
      <c r="K242" s="345"/>
    </row>
    <row r="243">
      <c r="K243" s="345"/>
    </row>
    <row r="244">
      <c r="K244" s="345"/>
    </row>
    <row r="245">
      <c r="K245" s="345"/>
    </row>
    <row r="246">
      <c r="K246" s="345"/>
    </row>
    <row r="247">
      <c r="K247" s="345"/>
    </row>
    <row r="248">
      <c r="K248" s="345"/>
    </row>
    <row r="249">
      <c r="K249" s="345"/>
    </row>
    <row r="250">
      <c r="K250" s="345"/>
    </row>
    <row r="251">
      <c r="K251" s="345"/>
    </row>
    <row r="252">
      <c r="K252" s="345"/>
    </row>
    <row r="253">
      <c r="K253" s="345"/>
    </row>
    <row r="254">
      <c r="K254" s="345"/>
    </row>
    <row r="255">
      <c r="K255" s="345"/>
    </row>
    <row r="256">
      <c r="K256" s="345"/>
    </row>
    <row r="257">
      <c r="K257" s="345"/>
    </row>
    <row r="258">
      <c r="K258" s="345"/>
    </row>
    <row r="259">
      <c r="K259" s="345"/>
    </row>
    <row r="260">
      <c r="K260" s="345"/>
    </row>
    <row r="261">
      <c r="K261" s="345"/>
    </row>
    <row r="262">
      <c r="K262" s="345"/>
    </row>
    <row r="263">
      <c r="K263" s="345"/>
    </row>
    <row r="264">
      <c r="K264" s="345"/>
    </row>
    <row r="265">
      <c r="K265" s="345"/>
    </row>
    <row r="266">
      <c r="K266" s="345"/>
    </row>
    <row r="267">
      <c r="K267" s="345"/>
    </row>
    <row r="268">
      <c r="K268" s="345"/>
    </row>
    <row r="269">
      <c r="K269" s="345"/>
    </row>
    <row r="270">
      <c r="K270" s="345"/>
    </row>
    <row r="271">
      <c r="K271" s="345"/>
    </row>
    <row r="272">
      <c r="K272" s="345"/>
    </row>
    <row r="273">
      <c r="K273" s="345"/>
    </row>
    <row r="274">
      <c r="K274" s="345"/>
    </row>
    <row r="275">
      <c r="K275" s="345"/>
    </row>
    <row r="276">
      <c r="K276" s="345"/>
    </row>
    <row r="277">
      <c r="K277" s="345"/>
    </row>
    <row r="278">
      <c r="K278" s="345"/>
    </row>
    <row r="279">
      <c r="K279" s="345"/>
    </row>
    <row r="280">
      <c r="K280" s="345"/>
    </row>
    <row r="281">
      <c r="K281" s="345"/>
    </row>
    <row r="282">
      <c r="K282" s="345"/>
    </row>
    <row r="283">
      <c r="K283" s="345"/>
    </row>
    <row r="284">
      <c r="K284" s="345"/>
    </row>
    <row r="285">
      <c r="K285" s="345"/>
    </row>
    <row r="286">
      <c r="K286" s="345"/>
    </row>
    <row r="287">
      <c r="K287" s="345"/>
    </row>
    <row r="288">
      <c r="K288" s="345"/>
    </row>
    <row r="289">
      <c r="K289" s="345"/>
    </row>
    <row r="290">
      <c r="K290" s="345"/>
    </row>
    <row r="291">
      <c r="K291" s="345"/>
    </row>
    <row r="292">
      <c r="K292" s="345"/>
    </row>
    <row r="293">
      <c r="K293" s="345"/>
    </row>
    <row r="294">
      <c r="K294" s="345"/>
    </row>
    <row r="295">
      <c r="K295" s="345"/>
    </row>
    <row r="296">
      <c r="K296" s="345"/>
    </row>
    <row r="297">
      <c r="K297" s="345"/>
    </row>
    <row r="298">
      <c r="K298" s="345"/>
    </row>
    <row r="299">
      <c r="K299" s="345"/>
    </row>
    <row r="300">
      <c r="K300" s="345"/>
    </row>
    <row r="301">
      <c r="K301" s="345"/>
    </row>
    <row r="302">
      <c r="K302" s="345"/>
    </row>
    <row r="303">
      <c r="K303" s="345"/>
    </row>
    <row r="304">
      <c r="K304" s="345"/>
    </row>
    <row r="305">
      <c r="K305" s="345"/>
    </row>
    <row r="306">
      <c r="K306" s="345"/>
    </row>
    <row r="307">
      <c r="K307" s="345"/>
    </row>
    <row r="308">
      <c r="K308" s="345"/>
    </row>
    <row r="309">
      <c r="K309" s="345"/>
    </row>
    <row r="310">
      <c r="K310" s="345"/>
    </row>
    <row r="311">
      <c r="K311" s="345"/>
    </row>
    <row r="312">
      <c r="K312" s="345"/>
    </row>
    <row r="313">
      <c r="K313" s="345"/>
    </row>
    <row r="314">
      <c r="K314" s="345"/>
    </row>
    <row r="315">
      <c r="K315" s="345"/>
    </row>
    <row r="316">
      <c r="K316" s="345"/>
    </row>
    <row r="317">
      <c r="K317" s="345"/>
    </row>
    <row r="318">
      <c r="K318" s="345"/>
    </row>
    <row r="319">
      <c r="K319" s="345"/>
    </row>
    <row r="320">
      <c r="K320" s="345"/>
    </row>
    <row r="321">
      <c r="K321" s="345"/>
    </row>
    <row r="322">
      <c r="K322" s="345"/>
    </row>
    <row r="323">
      <c r="K323" s="345"/>
    </row>
    <row r="324">
      <c r="K324" s="345"/>
    </row>
    <row r="325">
      <c r="K325" s="345"/>
    </row>
    <row r="326">
      <c r="K326" s="345"/>
    </row>
    <row r="327">
      <c r="K327" s="345"/>
    </row>
    <row r="328">
      <c r="K328" s="345"/>
    </row>
    <row r="329">
      <c r="K329" s="345"/>
    </row>
    <row r="330">
      <c r="K330" s="345"/>
    </row>
    <row r="331">
      <c r="K331" s="345"/>
    </row>
    <row r="332">
      <c r="K332" s="345"/>
    </row>
    <row r="333">
      <c r="K333" s="345"/>
    </row>
    <row r="334">
      <c r="K334" s="345"/>
    </row>
    <row r="335">
      <c r="K335" s="345"/>
    </row>
    <row r="336">
      <c r="K336" s="345"/>
    </row>
    <row r="337">
      <c r="K337" s="345"/>
    </row>
    <row r="338">
      <c r="K338" s="345"/>
    </row>
    <row r="339">
      <c r="K339" s="345"/>
    </row>
    <row r="340">
      <c r="K340" s="345"/>
    </row>
    <row r="341">
      <c r="K341" s="345"/>
    </row>
    <row r="342">
      <c r="K342" s="345"/>
    </row>
    <row r="343">
      <c r="K343" s="345"/>
    </row>
    <row r="344">
      <c r="K344" s="345"/>
    </row>
    <row r="345">
      <c r="K345" s="345"/>
    </row>
    <row r="346">
      <c r="K346" s="345"/>
    </row>
    <row r="347">
      <c r="K347" s="345"/>
    </row>
    <row r="348">
      <c r="K348" s="345"/>
    </row>
    <row r="349">
      <c r="K349" s="345"/>
    </row>
    <row r="350">
      <c r="K350" s="345"/>
    </row>
    <row r="351">
      <c r="K351" s="345"/>
    </row>
    <row r="352">
      <c r="K352" s="345"/>
    </row>
    <row r="353">
      <c r="K353" s="345"/>
    </row>
    <row r="354">
      <c r="K354" s="345"/>
    </row>
    <row r="355">
      <c r="K355" s="345"/>
    </row>
    <row r="356">
      <c r="K356" s="345"/>
    </row>
    <row r="357">
      <c r="K357" s="345"/>
    </row>
    <row r="358">
      <c r="K358" s="345"/>
    </row>
    <row r="359">
      <c r="K359" s="345"/>
    </row>
    <row r="360">
      <c r="K360" s="345"/>
    </row>
    <row r="361">
      <c r="K361" s="345"/>
    </row>
    <row r="362">
      <c r="K362" s="345"/>
    </row>
    <row r="363">
      <c r="K363" s="345"/>
    </row>
    <row r="364">
      <c r="K364" s="345"/>
    </row>
    <row r="365">
      <c r="K365" s="345"/>
    </row>
    <row r="366">
      <c r="K366" s="345"/>
    </row>
    <row r="367">
      <c r="K367" s="345"/>
    </row>
    <row r="368">
      <c r="K368" s="345"/>
    </row>
    <row r="369">
      <c r="K369" s="345"/>
    </row>
    <row r="370">
      <c r="K370" s="345"/>
    </row>
    <row r="371">
      <c r="K371" s="345"/>
    </row>
    <row r="372">
      <c r="K372" s="345"/>
    </row>
    <row r="373">
      <c r="K373" s="345"/>
    </row>
    <row r="374">
      <c r="K374" s="345"/>
    </row>
    <row r="375">
      <c r="K375" s="345"/>
    </row>
    <row r="376">
      <c r="K376" s="345"/>
    </row>
    <row r="377">
      <c r="K377" s="345"/>
    </row>
    <row r="378">
      <c r="K378" s="345"/>
    </row>
    <row r="379">
      <c r="K379" s="345"/>
    </row>
    <row r="380">
      <c r="K380" s="345"/>
    </row>
    <row r="381">
      <c r="K381" s="345"/>
    </row>
    <row r="382">
      <c r="K382" s="345"/>
    </row>
    <row r="383">
      <c r="K383" s="345"/>
    </row>
    <row r="384">
      <c r="K384" s="345"/>
    </row>
    <row r="385">
      <c r="K385" s="345"/>
    </row>
    <row r="386">
      <c r="K386" s="345"/>
    </row>
    <row r="387">
      <c r="K387" s="345"/>
    </row>
    <row r="388">
      <c r="K388" s="345"/>
    </row>
    <row r="389">
      <c r="K389" s="345"/>
    </row>
    <row r="390">
      <c r="K390" s="345"/>
    </row>
    <row r="391">
      <c r="K391" s="345"/>
    </row>
    <row r="392">
      <c r="K392" s="345"/>
    </row>
    <row r="393">
      <c r="K393" s="345"/>
    </row>
    <row r="394">
      <c r="K394" s="345"/>
    </row>
    <row r="395">
      <c r="K395" s="345"/>
    </row>
    <row r="396">
      <c r="K396" s="345"/>
    </row>
    <row r="397">
      <c r="K397" s="345"/>
    </row>
    <row r="398">
      <c r="K398" s="345"/>
    </row>
    <row r="399">
      <c r="K399" s="345"/>
    </row>
    <row r="400">
      <c r="K400" s="345"/>
    </row>
    <row r="401">
      <c r="K401" s="345"/>
    </row>
    <row r="402">
      <c r="K402" s="345"/>
    </row>
    <row r="403">
      <c r="K403" s="345"/>
    </row>
    <row r="404">
      <c r="K404" s="345"/>
    </row>
    <row r="405">
      <c r="K405" s="345"/>
    </row>
    <row r="406">
      <c r="K406" s="345"/>
    </row>
    <row r="407">
      <c r="K407" s="345"/>
    </row>
    <row r="408">
      <c r="K408" s="345"/>
    </row>
    <row r="409">
      <c r="K409" s="345"/>
    </row>
    <row r="410">
      <c r="K410" s="345"/>
    </row>
    <row r="411">
      <c r="K411" s="345"/>
    </row>
    <row r="412">
      <c r="K412" s="345"/>
    </row>
    <row r="413">
      <c r="K413" s="345"/>
    </row>
    <row r="414">
      <c r="K414" s="345"/>
    </row>
    <row r="415">
      <c r="K415" s="345"/>
    </row>
    <row r="416">
      <c r="K416" s="345"/>
    </row>
    <row r="417">
      <c r="K417" s="345"/>
    </row>
    <row r="418">
      <c r="K418" s="345"/>
    </row>
    <row r="419">
      <c r="K419" s="345"/>
    </row>
    <row r="420">
      <c r="K420" s="345"/>
    </row>
    <row r="421">
      <c r="K421" s="345"/>
    </row>
    <row r="422">
      <c r="K422" s="345"/>
    </row>
    <row r="423">
      <c r="K423" s="345"/>
    </row>
    <row r="424">
      <c r="K424" s="345"/>
    </row>
    <row r="425">
      <c r="K425" s="345"/>
    </row>
    <row r="426">
      <c r="K426" s="345"/>
    </row>
    <row r="427">
      <c r="K427" s="345"/>
    </row>
    <row r="428">
      <c r="K428" s="345"/>
    </row>
    <row r="429">
      <c r="K429" s="345"/>
    </row>
    <row r="430">
      <c r="K430" s="345"/>
    </row>
    <row r="431">
      <c r="K431" s="345"/>
    </row>
    <row r="432">
      <c r="K432" s="345"/>
    </row>
    <row r="433">
      <c r="K433" s="345"/>
    </row>
    <row r="434">
      <c r="K434" s="345"/>
    </row>
    <row r="435">
      <c r="K435" s="345"/>
    </row>
    <row r="436">
      <c r="K436" s="345"/>
    </row>
    <row r="437">
      <c r="K437" s="345"/>
    </row>
    <row r="438">
      <c r="K438" s="345"/>
    </row>
    <row r="439">
      <c r="K439" s="345"/>
    </row>
    <row r="440">
      <c r="K440" s="345"/>
    </row>
    <row r="441">
      <c r="K441" s="345"/>
    </row>
    <row r="442">
      <c r="K442" s="345"/>
    </row>
    <row r="443">
      <c r="K443" s="345"/>
    </row>
    <row r="444">
      <c r="K444" s="345"/>
    </row>
    <row r="445">
      <c r="K445" s="345"/>
    </row>
    <row r="446">
      <c r="K446" s="345"/>
    </row>
    <row r="447">
      <c r="K447" s="345"/>
    </row>
    <row r="448">
      <c r="K448" s="345"/>
    </row>
    <row r="449">
      <c r="K449" s="345"/>
    </row>
    <row r="450">
      <c r="K450" s="345"/>
    </row>
    <row r="451">
      <c r="K451" s="345"/>
    </row>
    <row r="452">
      <c r="K452" s="345"/>
    </row>
    <row r="453">
      <c r="K453" s="345"/>
    </row>
    <row r="454">
      <c r="K454" s="345"/>
    </row>
    <row r="455">
      <c r="K455" s="345"/>
    </row>
    <row r="456">
      <c r="K456" s="345"/>
    </row>
    <row r="457">
      <c r="K457" s="345"/>
    </row>
    <row r="458">
      <c r="K458" s="345"/>
    </row>
    <row r="459">
      <c r="K459" s="345"/>
    </row>
    <row r="460">
      <c r="K460" s="345"/>
    </row>
    <row r="461">
      <c r="K461" s="345"/>
    </row>
    <row r="462">
      <c r="K462" s="345"/>
    </row>
    <row r="463">
      <c r="K463" s="345"/>
    </row>
    <row r="464">
      <c r="K464" s="345"/>
    </row>
    <row r="465">
      <c r="K465" s="345"/>
    </row>
    <row r="466">
      <c r="K466" s="345"/>
    </row>
    <row r="467">
      <c r="K467" s="345"/>
    </row>
    <row r="468">
      <c r="K468" s="345"/>
    </row>
    <row r="469">
      <c r="K469" s="345"/>
    </row>
    <row r="470">
      <c r="K470" s="345"/>
    </row>
    <row r="471">
      <c r="K471" s="345"/>
    </row>
    <row r="472">
      <c r="K472" s="345"/>
    </row>
    <row r="473">
      <c r="K473" s="345"/>
    </row>
    <row r="474">
      <c r="K474" s="345"/>
    </row>
    <row r="475">
      <c r="K475" s="345"/>
    </row>
    <row r="476">
      <c r="K476" s="345"/>
    </row>
    <row r="477">
      <c r="K477" s="345"/>
    </row>
    <row r="478">
      <c r="K478" s="345"/>
    </row>
    <row r="479">
      <c r="K479" s="345"/>
    </row>
    <row r="480">
      <c r="K480" s="345"/>
    </row>
    <row r="481">
      <c r="K481" s="345"/>
    </row>
    <row r="482">
      <c r="K482" s="345"/>
    </row>
    <row r="483">
      <c r="K483" s="345"/>
    </row>
    <row r="484">
      <c r="K484" s="345"/>
    </row>
    <row r="485">
      <c r="K485" s="345"/>
    </row>
    <row r="486">
      <c r="K486" s="345"/>
    </row>
    <row r="487">
      <c r="K487" s="345"/>
    </row>
    <row r="488">
      <c r="K488" s="345"/>
    </row>
    <row r="489">
      <c r="K489" s="345"/>
    </row>
    <row r="490">
      <c r="K490" s="345"/>
    </row>
    <row r="491">
      <c r="K491" s="345"/>
    </row>
    <row r="492">
      <c r="K492" s="345"/>
    </row>
    <row r="493">
      <c r="K493" s="345"/>
    </row>
    <row r="494">
      <c r="K494" s="345"/>
    </row>
    <row r="495">
      <c r="K495" s="345"/>
    </row>
    <row r="496">
      <c r="K496" s="345"/>
    </row>
    <row r="497">
      <c r="K497" s="345"/>
    </row>
    <row r="498">
      <c r="K498" s="345"/>
    </row>
    <row r="499">
      <c r="K499" s="345"/>
    </row>
    <row r="500">
      <c r="K500" s="345"/>
    </row>
    <row r="501">
      <c r="K501" s="345"/>
    </row>
    <row r="502">
      <c r="K502" s="345"/>
    </row>
    <row r="503">
      <c r="K503" s="345"/>
    </row>
    <row r="504">
      <c r="K504" s="345"/>
    </row>
    <row r="505">
      <c r="K505" s="345"/>
    </row>
    <row r="506">
      <c r="K506" s="345"/>
    </row>
    <row r="507">
      <c r="K507" s="345"/>
    </row>
    <row r="508">
      <c r="K508" s="345"/>
    </row>
    <row r="509">
      <c r="K509" s="345"/>
    </row>
    <row r="510">
      <c r="K510" s="345"/>
    </row>
    <row r="511">
      <c r="K511" s="345"/>
    </row>
    <row r="512">
      <c r="K512" s="345"/>
    </row>
    <row r="513">
      <c r="K513" s="345"/>
    </row>
    <row r="514">
      <c r="K514" s="345"/>
    </row>
    <row r="515">
      <c r="K515" s="345"/>
    </row>
    <row r="516">
      <c r="K516" s="345"/>
    </row>
    <row r="517">
      <c r="K517" s="345"/>
    </row>
    <row r="518">
      <c r="K518" s="345"/>
    </row>
    <row r="519">
      <c r="K519" s="345"/>
    </row>
    <row r="520">
      <c r="K520" s="345"/>
    </row>
    <row r="521">
      <c r="K521" s="345"/>
    </row>
    <row r="522">
      <c r="K522" s="345"/>
    </row>
    <row r="523">
      <c r="K523" s="345"/>
    </row>
    <row r="524">
      <c r="K524" s="345"/>
    </row>
    <row r="525">
      <c r="K525" s="345"/>
    </row>
    <row r="526">
      <c r="K526" s="345"/>
    </row>
    <row r="527">
      <c r="K527" s="345"/>
    </row>
    <row r="528">
      <c r="K528" s="345"/>
    </row>
    <row r="529">
      <c r="K529" s="345"/>
    </row>
    <row r="530">
      <c r="K530" s="345"/>
    </row>
    <row r="531">
      <c r="K531" s="345"/>
    </row>
    <row r="532">
      <c r="K532" s="345"/>
    </row>
    <row r="533">
      <c r="K533" s="345"/>
    </row>
    <row r="534">
      <c r="K534" s="345"/>
    </row>
    <row r="535">
      <c r="K535" s="345"/>
    </row>
    <row r="536">
      <c r="K536" s="345"/>
    </row>
    <row r="537">
      <c r="K537" s="345"/>
    </row>
    <row r="538">
      <c r="K538" s="345"/>
    </row>
    <row r="539">
      <c r="K539" s="345"/>
    </row>
    <row r="540">
      <c r="K540" s="345"/>
    </row>
    <row r="541">
      <c r="K541" s="345"/>
    </row>
    <row r="542">
      <c r="K542" s="345"/>
    </row>
    <row r="543">
      <c r="K543" s="345"/>
    </row>
    <row r="544">
      <c r="K544" s="345"/>
    </row>
    <row r="545">
      <c r="K545" s="345"/>
    </row>
    <row r="546">
      <c r="K546" s="345"/>
    </row>
    <row r="547">
      <c r="K547" s="345"/>
    </row>
    <row r="548">
      <c r="K548" s="345"/>
    </row>
    <row r="549">
      <c r="K549" s="345"/>
    </row>
    <row r="550">
      <c r="K550" s="345"/>
    </row>
    <row r="551">
      <c r="K551" s="345"/>
    </row>
    <row r="552">
      <c r="K552" s="345"/>
    </row>
    <row r="553">
      <c r="K553" s="345"/>
    </row>
    <row r="554">
      <c r="K554" s="345"/>
    </row>
    <row r="555">
      <c r="K555" s="345"/>
    </row>
    <row r="556">
      <c r="K556" s="345"/>
    </row>
    <row r="557">
      <c r="K557" s="345"/>
    </row>
    <row r="558">
      <c r="K558" s="345"/>
    </row>
    <row r="559">
      <c r="K559" s="345"/>
    </row>
    <row r="560">
      <c r="K560" s="345"/>
    </row>
    <row r="561">
      <c r="K561" s="345"/>
    </row>
    <row r="562">
      <c r="K562" s="345"/>
    </row>
    <row r="563">
      <c r="K563" s="345"/>
    </row>
    <row r="564">
      <c r="K564" s="345"/>
    </row>
    <row r="565">
      <c r="K565" s="345"/>
    </row>
    <row r="566">
      <c r="K566" s="345"/>
    </row>
    <row r="567">
      <c r="K567" s="345"/>
    </row>
    <row r="568">
      <c r="K568" s="345"/>
    </row>
    <row r="569">
      <c r="K569" s="345"/>
    </row>
    <row r="570">
      <c r="K570" s="345"/>
    </row>
    <row r="571">
      <c r="K571" s="345"/>
    </row>
    <row r="572">
      <c r="K572" s="345"/>
    </row>
    <row r="573">
      <c r="K573" s="345"/>
    </row>
    <row r="574">
      <c r="K574" s="345"/>
    </row>
    <row r="575">
      <c r="K575" s="345"/>
    </row>
    <row r="576">
      <c r="K576" s="345"/>
    </row>
    <row r="577">
      <c r="K577" s="345"/>
    </row>
    <row r="578">
      <c r="K578" s="345"/>
    </row>
    <row r="579">
      <c r="K579" s="345"/>
    </row>
    <row r="580">
      <c r="K580" s="345"/>
    </row>
    <row r="581">
      <c r="K581" s="345"/>
    </row>
    <row r="582">
      <c r="K582" s="345"/>
    </row>
    <row r="583">
      <c r="K583" s="345"/>
    </row>
    <row r="584">
      <c r="K584" s="345"/>
    </row>
    <row r="585">
      <c r="K585" s="345"/>
    </row>
    <row r="586">
      <c r="K586" s="345"/>
    </row>
    <row r="587">
      <c r="K587" s="345"/>
    </row>
    <row r="588">
      <c r="K588" s="345"/>
    </row>
    <row r="589">
      <c r="K589" s="345"/>
    </row>
    <row r="590">
      <c r="K590" s="345"/>
    </row>
    <row r="591">
      <c r="K591" s="345"/>
    </row>
    <row r="592">
      <c r="K592" s="345"/>
    </row>
    <row r="593">
      <c r="K593" s="345"/>
    </row>
    <row r="594">
      <c r="K594" s="345"/>
    </row>
    <row r="595">
      <c r="K595" s="345"/>
    </row>
    <row r="596">
      <c r="K596" s="345"/>
    </row>
    <row r="597">
      <c r="K597" s="345"/>
    </row>
    <row r="598">
      <c r="K598" s="345"/>
    </row>
    <row r="599">
      <c r="K599" s="345"/>
    </row>
    <row r="600">
      <c r="K600" s="345"/>
    </row>
    <row r="601">
      <c r="K601" s="345"/>
    </row>
    <row r="602">
      <c r="K602" s="345"/>
    </row>
    <row r="603">
      <c r="K603" s="345"/>
    </row>
    <row r="604">
      <c r="K604" s="345"/>
    </row>
    <row r="605">
      <c r="K605" s="345"/>
    </row>
    <row r="606">
      <c r="K606" s="345"/>
    </row>
    <row r="607">
      <c r="K607" s="345"/>
    </row>
    <row r="608">
      <c r="K608" s="345"/>
    </row>
    <row r="609">
      <c r="K609" s="345"/>
    </row>
    <row r="610">
      <c r="K610" s="345"/>
    </row>
    <row r="611">
      <c r="K611" s="345"/>
    </row>
    <row r="612">
      <c r="K612" s="345"/>
    </row>
    <row r="613">
      <c r="K613" s="345"/>
    </row>
    <row r="614">
      <c r="K614" s="345"/>
    </row>
    <row r="615">
      <c r="K615" s="345"/>
    </row>
    <row r="616">
      <c r="K616" s="345"/>
    </row>
    <row r="617">
      <c r="K617" s="345"/>
    </row>
    <row r="618">
      <c r="K618" s="345"/>
    </row>
    <row r="619">
      <c r="K619" s="345"/>
    </row>
    <row r="620">
      <c r="K620" s="345"/>
    </row>
    <row r="621">
      <c r="K621" s="345"/>
    </row>
    <row r="622">
      <c r="K622" s="345"/>
    </row>
    <row r="623">
      <c r="K623" s="345"/>
    </row>
    <row r="624">
      <c r="K624" s="345"/>
    </row>
    <row r="625">
      <c r="K625" s="345"/>
    </row>
    <row r="626">
      <c r="K626" s="345"/>
    </row>
    <row r="627">
      <c r="K627" s="345"/>
    </row>
    <row r="628">
      <c r="K628" s="345"/>
    </row>
    <row r="629">
      <c r="K629" s="345"/>
    </row>
    <row r="630">
      <c r="K630" s="345"/>
    </row>
    <row r="631">
      <c r="K631" s="345"/>
    </row>
    <row r="632">
      <c r="K632" s="345"/>
    </row>
    <row r="633">
      <c r="K633" s="345"/>
    </row>
    <row r="634">
      <c r="K634" s="345"/>
    </row>
    <row r="635">
      <c r="K635" s="345"/>
    </row>
    <row r="636">
      <c r="K636" s="345"/>
    </row>
    <row r="637">
      <c r="K637" s="345"/>
    </row>
    <row r="638">
      <c r="K638" s="345"/>
    </row>
    <row r="639">
      <c r="K639" s="345"/>
    </row>
    <row r="640">
      <c r="K640" s="345"/>
    </row>
    <row r="641">
      <c r="K641" s="345"/>
    </row>
    <row r="642">
      <c r="K642" s="345"/>
    </row>
    <row r="643">
      <c r="K643" s="345"/>
    </row>
    <row r="644">
      <c r="K644" s="345"/>
    </row>
    <row r="645">
      <c r="K645" s="345"/>
    </row>
    <row r="646">
      <c r="K646" s="345"/>
    </row>
    <row r="647">
      <c r="K647" s="345"/>
    </row>
    <row r="648">
      <c r="K648" s="345"/>
    </row>
    <row r="649">
      <c r="K649" s="345"/>
    </row>
    <row r="650">
      <c r="K650" s="345"/>
    </row>
    <row r="651">
      <c r="K651" s="345"/>
    </row>
    <row r="652">
      <c r="K652" s="345"/>
    </row>
    <row r="653">
      <c r="K653" s="345"/>
    </row>
    <row r="654">
      <c r="K654" s="345"/>
    </row>
    <row r="655">
      <c r="K655" s="345"/>
    </row>
    <row r="656">
      <c r="K656" s="345"/>
    </row>
    <row r="657">
      <c r="K657" s="345"/>
    </row>
    <row r="658">
      <c r="K658" s="345"/>
    </row>
    <row r="659">
      <c r="K659" s="345"/>
    </row>
    <row r="660">
      <c r="K660" s="345"/>
    </row>
    <row r="661">
      <c r="K661" s="345"/>
    </row>
    <row r="662">
      <c r="K662" s="345"/>
    </row>
    <row r="663">
      <c r="K663" s="345"/>
    </row>
    <row r="664">
      <c r="K664" s="345"/>
    </row>
    <row r="665">
      <c r="K665" s="345"/>
    </row>
    <row r="666">
      <c r="K666" s="345"/>
    </row>
    <row r="667">
      <c r="K667" s="345"/>
    </row>
    <row r="668">
      <c r="K668" s="345"/>
    </row>
    <row r="669">
      <c r="K669" s="345"/>
    </row>
    <row r="670">
      <c r="K670" s="345"/>
    </row>
    <row r="671">
      <c r="K671" s="345"/>
    </row>
    <row r="672">
      <c r="K672" s="345"/>
    </row>
    <row r="673">
      <c r="K673" s="345"/>
    </row>
    <row r="674">
      <c r="K674" s="345"/>
    </row>
    <row r="675">
      <c r="K675" s="345"/>
    </row>
    <row r="676">
      <c r="K676" s="345"/>
    </row>
    <row r="677">
      <c r="K677" s="345"/>
    </row>
    <row r="678">
      <c r="K678" s="345"/>
    </row>
    <row r="679">
      <c r="K679" s="345"/>
    </row>
    <row r="680">
      <c r="K680" s="345"/>
    </row>
    <row r="681">
      <c r="K681" s="345"/>
    </row>
    <row r="682">
      <c r="K682" s="345"/>
    </row>
    <row r="683">
      <c r="K683" s="345"/>
    </row>
    <row r="684">
      <c r="K684" s="345"/>
    </row>
    <row r="685">
      <c r="K685" s="345"/>
    </row>
    <row r="686">
      <c r="K686" s="345"/>
    </row>
    <row r="687">
      <c r="K687" s="345"/>
    </row>
    <row r="688">
      <c r="K688" s="345"/>
    </row>
    <row r="689">
      <c r="K689" s="345"/>
    </row>
    <row r="690">
      <c r="K690" s="345"/>
    </row>
    <row r="691">
      <c r="K691" s="345"/>
    </row>
    <row r="692">
      <c r="K692" s="345"/>
    </row>
    <row r="693">
      <c r="K693" s="345"/>
    </row>
    <row r="694">
      <c r="K694" s="345"/>
    </row>
    <row r="695">
      <c r="K695" s="345"/>
    </row>
    <row r="696">
      <c r="K696" s="345"/>
    </row>
    <row r="697">
      <c r="K697" s="345"/>
    </row>
    <row r="698">
      <c r="K698" s="345"/>
    </row>
    <row r="699">
      <c r="K699" s="345"/>
    </row>
    <row r="700">
      <c r="K700" s="345"/>
    </row>
    <row r="701">
      <c r="K701" s="345"/>
    </row>
    <row r="702">
      <c r="K702" s="345"/>
    </row>
    <row r="703">
      <c r="K703" s="345"/>
    </row>
    <row r="704">
      <c r="K704" s="345"/>
    </row>
    <row r="705">
      <c r="K705" s="345"/>
    </row>
    <row r="706">
      <c r="K706" s="345"/>
    </row>
    <row r="707">
      <c r="K707" s="345"/>
    </row>
    <row r="708">
      <c r="K708" s="345"/>
    </row>
    <row r="709">
      <c r="K709" s="345"/>
    </row>
    <row r="710">
      <c r="K710" s="345"/>
    </row>
    <row r="711">
      <c r="K711" s="345"/>
    </row>
    <row r="712">
      <c r="K712" s="345"/>
    </row>
    <row r="713">
      <c r="K713" s="345"/>
    </row>
    <row r="714">
      <c r="K714" s="345"/>
    </row>
    <row r="715">
      <c r="K715" s="345"/>
    </row>
    <row r="716">
      <c r="K716" s="345"/>
    </row>
    <row r="717">
      <c r="K717" s="345"/>
    </row>
    <row r="718">
      <c r="K718" s="345"/>
    </row>
    <row r="719">
      <c r="K719" s="345"/>
    </row>
    <row r="720">
      <c r="K720" s="345"/>
    </row>
    <row r="721">
      <c r="K721" s="345"/>
    </row>
    <row r="722">
      <c r="K722" s="345"/>
    </row>
    <row r="723">
      <c r="K723" s="345"/>
    </row>
    <row r="724">
      <c r="K724" s="345"/>
    </row>
    <row r="725">
      <c r="K725" s="345"/>
    </row>
    <row r="726">
      <c r="K726" s="345"/>
    </row>
    <row r="727">
      <c r="K727" s="345"/>
    </row>
    <row r="728">
      <c r="K728" s="345"/>
    </row>
    <row r="729">
      <c r="K729" s="345"/>
    </row>
    <row r="730">
      <c r="K730" s="345"/>
    </row>
    <row r="731">
      <c r="K731" s="345"/>
    </row>
    <row r="732">
      <c r="K732" s="345"/>
    </row>
    <row r="733">
      <c r="K733" s="345"/>
    </row>
    <row r="734">
      <c r="K734" s="345"/>
    </row>
    <row r="735">
      <c r="K735" s="345"/>
    </row>
    <row r="736">
      <c r="K736" s="345"/>
    </row>
    <row r="737">
      <c r="K737" s="345"/>
    </row>
    <row r="738">
      <c r="K738" s="345"/>
    </row>
    <row r="739">
      <c r="K739" s="345"/>
    </row>
    <row r="740">
      <c r="K740" s="345"/>
    </row>
    <row r="741">
      <c r="K741" s="345"/>
    </row>
    <row r="742">
      <c r="K742" s="345"/>
    </row>
    <row r="743">
      <c r="K743" s="345"/>
    </row>
    <row r="744">
      <c r="K744" s="345"/>
    </row>
    <row r="745">
      <c r="K745" s="345"/>
    </row>
    <row r="746">
      <c r="K746" s="345"/>
    </row>
    <row r="747">
      <c r="K747" s="345"/>
    </row>
    <row r="748">
      <c r="K748" s="345"/>
    </row>
    <row r="749">
      <c r="K749" s="345"/>
    </row>
    <row r="750">
      <c r="K750" s="345"/>
    </row>
    <row r="751">
      <c r="K751" s="345"/>
    </row>
    <row r="752">
      <c r="K752" s="345"/>
    </row>
    <row r="753">
      <c r="K753" s="345"/>
    </row>
    <row r="754">
      <c r="K754" s="345"/>
    </row>
    <row r="755">
      <c r="K755" s="345"/>
    </row>
    <row r="756">
      <c r="K756" s="345"/>
    </row>
    <row r="757">
      <c r="K757" s="345"/>
    </row>
    <row r="758">
      <c r="K758" s="345"/>
    </row>
    <row r="759">
      <c r="K759" s="345"/>
    </row>
    <row r="760">
      <c r="K760" s="345"/>
    </row>
    <row r="761">
      <c r="K761" s="345"/>
    </row>
    <row r="762">
      <c r="K762" s="345"/>
    </row>
    <row r="763">
      <c r="K763" s="345"/>
    </row>
    <row r="764">
      <c r="K764" s="345"/>
    </row>
    <row r="765">
      <c r="K765" s="345"/>
    </row>
    <row r="766">
      <c r="K766" s="345"/>
    </row>
    <row r="767">
      <c r="K767" s="345"/>
    </row>
    <row r="768">
      <c r="K768" s="345"/>
    </row>
    <row r="769">
      <c r="K769" s="345"/>
    </row>
    <row r="770">
      <c r="K770" s="345"/>
    </row>
    <row r="771">
      <c r="K771" s="345"/>
    </row>
    <row r="772">
      <c r="K772" s="345"/>
    </row>
    <row r="773">
      <c r="K773" s="345"/>
    </row>
    <row r="774">
      <c r="K774" s="345"/>
    </row>
    <row r="775">
      <c r="K775" s="345"/>
    </row>
    <row r="776">
      <c r="K776" s="345"/>
    </row>
    <row r="777">
      <c r="K777" s="345"/>
    </row>
    <row r="778">
      <c r="K778" s="345"/>
    </row>
    <row r="779">
      <c r="K779" s="345"/>
    </row>
    <row r="780">
      <c r="K780" s="345"/>
    </row>
    <row r="781">
      <c r="K781" s="345"/>
    </row>
    <row r="782">
      <c r="K782" s="345"/>
    </row>
    <row r="783">
      <c r="K783" s="345"/>
    </row>
    <row r="784">
      <c r="K784" s="345"/>
    </row>
    <row r="785">
      <c r="K785" s="345"/>
    </row>
    <row r="786">
      <c r="K786" s="345"/>
    </row>
    <row r="787">
      <c r="K787" s="345"/>
    </row>
    <row r="788">
      <c r="K788" s="345"/>
    </row>
    <row r="789">
      <c r="K789" s="345"/>
    </row>
    <row r="790">
      <c r="K790" s="345"/>
    </row>
    <row r="791">
      <c r="K791" s="345"/>
    </row>
    <row r="792">
      <c r="K792" s="345"/>
    </row>
    <row r="793">
      <c r="K793" s="345"/>
    </row>
    <row r="794">
      <c r="K794" s="345"/>
    </row>
    <row r="795">
      <c r="K795" s="345"/>
    </row>
    <row r="796">
      <c r="K796" s="345"/>
    </row>
    <row r="797">
      <c r="K797" s="345"/>
    </row>
    <row r="798">
      <c r="K798" s="345"/>
    </row>
    <row r="799">
      <c r="K799" s="345"/>
    </row>
    <row r="800">
      <c r="K800" s="345"/>
    </row>
    <row r="801">
      <c r="K801" s="345"/>
    </row>
    <row r="802">
      <c r="K802" s="345"/>
    </row>
    <row r="803">
      <c r="K803" s="345"/>
    </row>
    <row r="804">
      <c r="K804" s="345"/>
    </row>
    <row r="805">
      <c r="K805" s="345"/>
    </row>
    <row r="806">
      <c r="K806" s="345"/>
    </row>
    <row r="807">
      <c r="K807" s="345"/>
    </row>
    <row r="808">
      <c r="K808" s="345"/>
    </row>
    <row r="809">
      <c r="K809" s="345"/>
    </row>
    <row r="810">
      <c r="K810" s="345"/>
    </row>
    <row r="811">
      <c r="K811" s="345"/>
    </row>
    <row r="812">
      <c r="K812" s="345"/>
    </row>
    <row r="813">
      <c r="K813" s="345"/>
    </row>
    <row r="814">
      <c r="K814" s="345"/>
    </row>
    <row r="815">
      <c r="K815" s="345"/>
    </row>
    <row r="816">
      <c r="K816" s="345"/>
    </row>
    <row r="817">
      <c r="K817" s="345"/>
    </row>
    <row r="818">
      <c r="K818" s="345"/>
    </row>
    <row r="819">
      <c r="K819" s="345"/>
    </row>
    <row r="820">
      <c r="K820" s="345"/>
    </row>
    <row r="821">
      <c r="K821" s="345"/>
    </row>
    <row r="822">
      <c r="K822" s="345"/>
    </row>
    <row r="823">
      <c r="K823" s="345"/>
    </row>
    <row r="824">
      <c r="K824" s="345"/>
    </row>
    <row r="825">
      <c r="K825" s="345"/>
    </row>
    <row r="826">
      <c r="K826" s="345"/>
    </row>
    <row r="827">
      <c r="K827" s="345"/>
    </row>
    <row r="828">
      <c r="K828" s="345"/>
    </row>
    <row r="829">
      <c r="K829" s="345"/>
    </row>
    <row r="830">
      <c r="K830" s="345"/>
    </row>
    <row r="831">
      <c r="K831" s="345"/>
    </row>
    <row r="832">
      <c r="K832" s="345"/>
    </row>
    <row r="833">
      <c r="K833" s="345"/>
    </row>
    <row r="834">
      <c r="K834" s="345"/>
    </row>
    <row r="835">
      <c r="K835" s="345"/>
    </row>
    <row r="836">
      <c r="K836" s="345"/>
    </row>
    <row r="837">
      <c r="K837" s="345"/>
    </row>
    <row r="838">
      <c r="K838" s="345"/>
    </row>
    <row r="839">
      <c r="K839" s="345"/>
    </row>
    <row r="840">
      <c r="K840" s="345"/>
    </row>
    <row r="841">
      <c r="K841" s="345"/>
    </row>
    <row r="842">
      <c r="K842" s="345"/>
    </row>
    <row r="843">
      <c r="K843" s="345"/>
    </row>
    <row r="844">
      <c r="K844" s="345"/>
    </row>
    <row r="845">
      <c r="K845" s="345"/>
    </row>
    <row r="846">
      <c r="K846" s="345"/>
    </row>
    <row r="847">
      <c r="K847" s="345"/>
    </row>
    <row r="848">
      <c r="K848" s="345"/>
    </row>
    <row r="849">
      <c r="K849" s="345"/>
    </row>
    <row r="850">
      <c r="K850" s="345"/>
    </row>
    <row r="851">
      <c r="K851" s="345"/>
    </row>
    <row r="852">
      <c r="K852" s="345"/>
    </row>
    <row r="853">
      <c r="K853" s="345"/>
    </row>
    <row r="854">
      <c r="K854" s="345"/>
    </row>
    <row r="855">
      <c r="K855" s="345"/>
    </row>
    <row r="856">
      <c r="K856" s="345"/>
    </row>
    <row r="857">
      <c r="K857" s="345"/>
    </row>
    <row r="858">
      <c r="K858" s="345"/>
    </row>
    <row r="859">
      <c r="K859" s="345"/>
    </row>
    <row r="860">
      <c r="K860" s="345"/>
    </row>
    <row r="861">
      <c r="K861" s="345"/>
    </row>
    <row r="862">
      <c r="K862" s="345"/>
    </row>
    <row r="863">
      <c r="K863" s="345"/>
    </row>
    <row r="864">
      <c r="K864" s="345"/>
    </row>
    <row r="865">
      <c r="K865" s="345"/>
    </row>
    <row r="866">
      <c r="K866" s="345"/>
    </row>
    <row r="867">
      <c r="K867" s="345"/>
    </row>
    <row r="868">
      <c r="K868" s="345"/>
    </row>
    <row r="869">
      <c r="K869" s="345"/>
    </row>
    <row r="870">
      <c r="K870" s="345"/>
    </row>
    <row r="871">
      <c r="K871" s="345"/>
    </row>
    <row r="872">
      <c r="K872" s="345"/>
    </row>
    <row r="873">
      <c r="K873" s="345"/>
    </row>
    <row r="874">
      <c r="K874" s="345"/>
    </row>
    <row r="875">
      <c r="K875" s="345"/>
    </row>
    <row r="876">
      <c r="K876" s="345"/>
    </row>
    <row r="877">
      <c r="K877" s="345"/>
    </row>
    <row r="878">
      <c r="K878" s="345"/>
    </row>
    <row r="879">
      <c r="K879" s="345"/>
    </row>
    <row r="880">
      <c r="K880" s="345"/>
    </row>
    <row r="881">
      <c r="K881" s="345"/>
    </row>
    <row r="882">
      <c r="K882" s="345"/>
    </row>
    <row r="883">
      <c r="K883" s="345"/>
    </row>
    <row r="884">
      <c r="K884" s="345"/>
    </row>
    <row r="885">
      <c r="K885" s="345"/>
    </row>
    <row r="886">
      <c r="K886" s="345"/>
    </row>
    <row r="887">
      <c r="K887" s="345"/>
    </row>
    <row r="888">
      <c r="K888" s="345"/>
    </row>
    <row r="889">
      <c r="K889" s="345"/>
    </row>
    <row r="890">
      <c r="K890" s="345"/>
    </row>
    <row r="891">
      <c r="K891" s="345"/>
    </row>
    <row r="892">
      <c r="K892" s="345"/>
    </row>
    <row r="893">
      <c r="K893" s="345"/>
    </row>
    <row r="894">
      <c r="K894" s="345"/>
    </row>
    <row r="895">
      <c r="K895" s="345"/>
    </row>
    <row r="896">
      <c r="K896" s="345"/>
    </row>
    <row r="897">
      <c r="K897" s="345"/>
    </row>
    <row r="898">
      <c r="K898" s="345"/>
    </row>
    <row r="899">
      <c r="K899" s="345"/>
    </row>
    <row r="900">
      <c r="K900" s="345"/>
    </row>
    <row r="901">
      <c r="K901" s="345"/>
    </row>
    <row r="902">
      <c r="K902" s="345"/>
    </row>
    <row r="903">
      <c r="K903" s="345"/>
    </row>
    <row r="904">
      <c r="K904" s="345"/>
    </row>
    <row r="905">
      <c r="K905" s="345"/>
    </row>
    <row r="906">
      <c r="K906" s="345"/>
    </row>
    <row r="907">
      <c r="K907" s="345"/>
    </row>
    <row r="908">
      <c r="K908" s="345"/>
    </row>
    <row r="909">
      <c r="K909" s="345"/>
    </row>
    <row r="910">
      <c r="K910" s="345"/>
    </row>
    <row r="911">
      <c r="K911" s="345"/>
    </row>
    <row r="912">
      <c r="K912" s="345"/>
    </row>
    <row r="913">
      <c r="K913" s="345"/>
    </row>
    <row r="914">
      <c r="K914" s="345"/>
    </row>
    <row r="915">
      <c r="K915" s="345"/>
    </row>
    <row r="916">
      <c r="K916" s="345"/>
    </row>
    <row r="917">
      <c r="K917" s="345"/>
    </row>
    <row r="918">
      <c r="K918" s="345"/>
    </row>
    <row r="919">
      <c r="K919" s="345"/>
    </row>
    <row r="920">
      <c r="K920" s="345"/>
    </row>
    <row r="921">
      <c r="K921" s="345"/>
    </row>
    <row r="922">
      <c r="K922" s="345"/>
    </row>
    <row r="923">
      <c r="K923" s="345"/>
    </row>
    <row r="924">
      <c r="K924" s="345"/>
    </row>
    <row r="925">
      <c r="K925" s="345"/>
    </row>
    <row r="926">
      <c r="K926" s="345"/>
    </row>
    <row r="927">
      <c r="K927" s="345"/>
    </row>
    <row r="928">
      <c r="K928" s="345"/>
    </row>
    <row r="929">
      <c r="K929" s="345"/>
    </row>
    <row r="930">
      <c r="K930" s="345"/>
    </row>
    <row r="931">
      <c r="K931" s="345"/>
    </row>
    <row r="932">
      <c r="K932" s="345"/>
    </row>
    <row r="933">
      <c r="K933" s="345"/>
    </row>
    <row r="934">
      <c r="K934" s="345"/>
    </row>
    <row r="935">
      <c r="K935" s="345"/>
    </row>
    <row r="936">
      <c r="K936" s="345"/>
    </row>
    <row r="937">
      <c r="K937" s="345"/>
    </row>
    <row r="938">
      <c r="K938" s="345"/>
    </row>
    <row r="939">
      <c r="K939" s="345"/>
    </row>
    <row r="940">
      <c r="K940" s="345"/>
    </row>
    <row r="941">
      <c r="K941" s="345"/>
    </row>
    <row r="942">
      <c r="K942" s="345"/>
    </row>
    <row r="943">
      <c r="K943" s="345"/>
    </row>
    <row r="944">
      <c r="K944" s="345"/>
    </row>
    <row r="945">
      <c r="K945" s="345"/>
    </row>
    <row r="946">
      <c r="K946" s="345"/>
    </row>
    <row r="947">
      <c r="K947" s="345"/>
    </row>
    <row r="948">
      <c r="K948" s="345"/>
    </row>
    <row r="949">
      <c r="K949" s="345"/>
    </row>
    <row r="950">
      <c r="K950" s="345"/>
    </row>
    <row r="951">
      <c r="K951" s="345"/>
    </row>
    <row r="952">
      <c r="K952" s="345"/>
    </row>
    <row r="953">
      <c r="K953" s="345"/>
    </row>
    <row r="954">
      <c r="K954" s="345"/>
    </row>
    <row r="955">
      <c r="K955" s="345"/>
    </row>
    <row r="956">
      <c r="K956" s="345"/>
    </row>
    <row r="957">
      <c r="K957" s="345"/>
    </row>
    <row r="958">
      <c r="K958" s="345"/>
    </row>
    <row r="959">
      <c r="K959" s="345"/>
    </row>
    <row r="960">
      <c r="K960" s="345"/>
    </row>
    <row r="961">
      <c r="K961" s="345"/>
    </row>
    <row r="962">
      <c r="K962" s="345"/>
    </row>
    <row r="963">
      <c r="K963" s="345"/>
    </row>
    <row r="964">
      <c r="K964" s="345"/>
    </row>
    <row r="965">
      <c r="K965" s="345"/>
    </row>
    <row r="966">
      <c r="K966" s="345"/>
    </row>
    <row r="967">
      <c r="K967" s="345"/>
    </row>
    <row r="968">
      <c r="K968" s="345"/>
    </row>
    <row r="969">
      <c r="K969" s="345"/>
    </row>
    <row r="970">
      <c r="K970" s="345"/>
    </row>
    <row r="971">
      <c r="K971" s="345"/>
    </row>
    <row r="972">
      <c r="K972" s="345"/>
    </row>
    <row r="973">
      <c r="K973" s="345"/>
    </row>
    <row r="974">
      <c r="K974" s="345"/>
    </row>
    <row r="975">
      <c r="K975" s="345"/>
    </row>
    <row r="976">
      <c r="K976" s="345"/>
    </row>
    <row r="977">
      <c r="K977" s="345"/>
    </row>
    <row r="978">
      <c r="K978" s="345"/>
    </row>
    <row r="979">
      <c r="K979" s="345"/>
    </row>
    <row r="980">
      <c r="K980" s="345"/>
    </row>
    <row r="981">
      <c r="K981" s="345"/>
    </row>
    <row r="982">
      <c r="K982" s="345"/>
    </row>
    <row r="983">
      <c r="K983" s="345"/>
    </row>
    <row r="984">
      <c r="K984" s="345"/>
    </row>
    <row r="985">
      <c r="K985" s="345"/>
    </row>
    <row r="986">
      <c r="K986" s="345"/>
    </row>
    <row r="987">
      <c r="K987" s="345"/>
    </row>
    <row r="988">
      <c r="K988" s="345"/>
    </row>
    <row r="989">
      <c r="K989" s="345"/>
    </row>
    <row r="990">
      <c r="K990" s="345"/>
    </row>
    <row r="991">
      <c r="K991" s="345"/>
    </row>
    <row r="992">
      <c r="K992" s="345"/>
    </row>
    <row r="993">
      <c r="K993" s="345"/>
    </row>
    <row r="994">
      <c r="K994" s="345"/>
    </row>
    <row r="995">
      <c r="K995" s="345"/>
    </row>
    <row r="996">
      <c r="K996" s="345"/>
    </row>
    <row r="997">
      <c r="K997" s="345"/>
    </row>
    <row r="998">
      <c r="K998" s="345"/>
    </row>
    <row r="999">
      <c r="K999" s="345"/>
    </row>
    <row r="1000">
      <c r="K1000" s="345"/>
    </row>
  </sheetData>
  <customSheetViews>
    <customSheetView guid="{82308DE8-391B-4010-8D67-A6FBEA7B6E5B}" filter="1" showAutoFilter="1">
      <autoFilter ref="$A$1:$P$36">
        <filterColumn colId="10">
          <filters>
            <filter val="DONE"/>
          </filters>
        </filterColumn>
      </autoFilter>
    </customSheetView>
  </customSheetViews>
  <dataValidations>
    <dataValidation type="list" allowBlank="1" showErrorMessage="1" sqref="N11">
      <formula1>"Option 1,Option 2"</formula1>
    </dataValidation>
    <dataValidation type="list" allowBlank="1" showErrorMessage="1" sqref="I2:I10 I17:I20 I22:I23 I27:I28 I30:I31 I33:I36">
      <formula1>"Internal,External"</formula1>
    </dataValidation>
    <dataValidation type="list" allowBlank="1" showErrorMessage="1" sqref="J2:J10 J17:J20 J22:J23 J27:J28 J30:J31 J33:J36">
      <formula1>"Hikmal Oui,P3AK,KJT"</formula1>
    </dataValidation>
    <dataValidation type="list" allowBlank="1" showErrorMessage="1" sqref="M2:M36">
      <formula1>"JB Jatuh &amp; Rusak,Kabel Rusak,JB Botol,Andongan Rendah,JB Jatuh, Kabel Rusak, Andongan Rendah,Kabel Berantakan dan Andongan Rendah,JB Botol, JB Jatuh rusak, Kabel Berantakan, dan Andongan Rendah,Dokumentasi Belum Ada"</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P11"/>
    <hyperlink r:id="rId11" ref="Q17"/>
    <hyperlink r:id="rId12" ref="Q18"/>
    <hyperlink r:id="rId13" ref="Q19"/>
    <hyperlink r:id="rId14" ref="Q20"/>
  </hyperlinks>
  <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2" width="42.13"/>
    <col customWidth="1" min="3" max="3" width="17.13"/>
    <col customWidth="1" min="4" max="4" width="12.38"/>
    <col customWidth="1" min="5" max="5" width="13.0"/>
    <col customWidth="1" min="7" max="7" width="10.63"/>
    <col customWidth="1" min="9" max="9" width="15.88"/>
    <col customWidth="1" min="10" max="10" width="79.75"/>
    <col customWidth="1" min="12" max="12" width="19.38"/>
  </cols>
  <sheetData>
    <row r="1">
      <c r="A1" s="351"/>
      <c r="B1" s="351"/>
      <c r="C1" s="351"/>
      <c r="D1" s="352"/>
      <c r="E1" s="353"/>
      <c r="F1" s="353"/>
      <c r="G1" s="353"/>
      <c r="H1" s="353"/>
      <c r="I1" s="353"/>
      <c r="J1" s="353"/>
      <c r="K1" s="354"/>
      <c r="L1" s="354"/>
      <c r="M1" s="354"/>
      <c r="N1" s="354"/>
      <c r="O1" s="354"/>
      <c r="P1" s="354"/>
      <c r="Q1" s="354"/>
      <c r="R1" s="354"/>
      <c r="S1" s="354"/>
      <c r="T1" s="354"/>
      <c r="U1" s="354"/>
      <c r="V1" s="354"/>
      <c r="W1" s="354"/>
      <c r="X1" s="354"/>
      <c r="Y1" s="354"/>
      <c r="Z1" s="354"/>
      <c r="AA1" s="354"/>
    </row>
    <row r="2">
      <c r="A2" s="351"/>
      <c r="B2" s="355" t="s">
        <v>8351</v>
      </c>
      <c r="C2" s="355" t="s">
        <v>30</v>
      </c>
      <c r="D2" s="356" t="s">
        <v>34</v>
      </c>
      <c r="E2" s="357" t="s">
        <v>8353</v>
      </c>
      <c r="F2" s="357" t="s">
        <v>8354</v>
      </c>
      <c r="G2" s="357" t="s">
        <v>8</v>
      </c>
      <c r="H2" s="357" t="s">
        <v>8355</v>
      </c>
      <c r="I2" s="357" t="s">
        <v>61</v>
      </c>
      <c r="J2" s="357" t="s">
        <v>4224</v>
      </c>
      <c r="K2" s="358"/>
      <c r="L2" s="358"/>
      <c r="M2" s="358"/>
      <c r="N2" s="358"/>
      <c r="O2" s="358"/>
      <c r="P2" s="358"/>
      <c r="Q2" s="358"/>
      <c r="R2" s="358"/>
      <c r="S2" s="358"/>
      <c r="T2" s="358"/>
      <c r="U2" s="358"/>
      <c r="V2" s="358"/>
      <c r="W2" s="358"/>
      <c r="X2" s="358"/>
      <c r="Y2" s="358"/>
      <c r="Z2" s="358"/>
      <c r="AA2" s="358"/>
    </row>
    <row r="3" hidden="1">
      <c r="A3" s="359"/>
      <c r="B3" s="149" t="s">
        <v>227</v>
      </c>
      <c r="C3" s="149" t="s">
        <v>226</v>
      </c>
      <c r="D3" s="149" t="s">
        <v>8357</v>
      </c>
      <c r="E3" s="228"/>
      <c r="F3" s="227">
        <v>2.0</v>
      </c>
      <c r="G3" s="227">
        <v>1.0</v>
      </c>
      <c r="H3" s="227">
        <v>2.0</v>
      </c>
      <c r="I3" s="227" t="s">
        <v>698</v>
      </c>
      <c r="J3" s="361" t="s">
        <v>8359</v>
      </c>
    </row>
    <row r="4" hidden="1">
      <c r="A4" s="359"/>
      <c r="B4" s="149" t="s">
        <v>367</v>
      </c>
      <c r="C4" s="149" t="s">
        <v>16</v>
      </c>
      <c r="D4" s="149" t="s">
        <v>8361</v>
      </c>
      <c r="E4" s="228"/>
      <c r="F4" s="228"/>
      <c r="G4" s="228"/>
      <c r="H4" s="228"/>
      <c r="I4" s="227" t="s">
        <v>698</v>
      </c>
      <c r="J4" s="361" t="s">
        <v>8363</v>
      </c>
      <c r="L4" s="363" t="s">
        <v>8368</v>
      </c>
      <c r="M4" s="32"/>
    </row>
    <row r="5" hidden="1">
      <c r="A5" s="359"/>
      <c r="B5" s="149" t="s">
        <v>319</v>
      </c>
      <c r="C5" s="149" t="s">
        <v>16</v>
      </c>
      <c r="D5" s="149" t="s">
        <v>8370</v>
      </c>
      <c r="E5" s="228"/>
      <c r="F5" s="227">
        <v>1.0</v>
      </c>
      <c r="G5" s="227" t="s">
        <v>1195</v>
      </c>
      <c r="H5" s="227">
        <v>1.0</v>
      </c>
      <c r="I5" s="227" t="s">
        <v>698</v>
      </c>
      <c r="J5" s="361" t="s">
        <v>8371</v>
      </c>
      <c r="L5" s="364" t="s">
        <v>8377</v>
      </c>
      <c r="M5" s="365">
        <v>30.0</v>
      </c>
    </row>
    <row r="6" hidden="1">
      <c r="A6" s="359"/>
      <c r="B6" s="149" t="s">
        <v>334</v>
      </c>
      <c r="C6" s="149" t="s">
        <v>226</v>
      </c>
      <c r="D6" s="149" t="s">
        <v>8381</v>
      </c>
      <c r="E6" s="228"/>
      <c r="F6" s="227">
        <v>2.0</v>
      </c>
      <c r="G6" s="227">
        <v>1.0</v>
      </c>
      <c r="H6" s="227">
        <v>2.0</v>
      </c>
      <c r="I6" s="227" t="s">
        <v>698</v>
      </c>
      <c r="J6" s="361" t="s">
        <v>8384</v>
      </c>
      <c r="L6" s="364" t="s">
        <v>8387</v>
      </c>
      <c r="M6" s="366">
        <f>COUNTIF(I3:I34,"SELESAI")</f>
        <v>32</v>
      </c>
    </row>
    <row r="7">
      <c r="A7" s="359"/>
      <c r="B7" s="149" t="s">
        <v>408</v>
      </c>
      <c r="C7" s="149" t="s">
        <v>226</v>
      </c>
      <c r="D7" s="149" t="s">
        <v>8381</v>
      </c>
      <c r="E7" s="228"/>
      <c r="F7" s="227">
        <v>2.0</v>
      </c>
      <c r="G7" s="227">
        <v>1.0</v>
      </c>
      <c r="H7" s="227">
        <v>2.0</v>
      </c>
      <c r="I7" s="227" t="s">
        <v>698</v>
      </c>
      <c r="J7" s="361" t="s">
        <v>8388</v>
      </c>
      <c r="L7" s="364" t="s">
        <v>8391</v>
      </c>
      <c r="M7" s="367">
        <f>(M6/M5)</f>
        <v>1.066666667</v>
      </c>
    </row>
    <row r="8" hidden="1">
      <c r="A8" s="359"/>
      <c r="B8" s="149" t="s">
        <v>198</v>
      </c>
      <c r="C8" s="149" t="s">
        <v>181</v>
      </c>
      <c r="D8" s="149" t="s">
        <v>8395</v>
      </c>
      <c r="E8" s="227" t="s">
        <v>8396</v>
      </c>
      <c r="F8" s="227">
        <v>2.0</v>
      </c>
      <c r="G8" s="227">
        <v>1.0</v>
      </c>
      <c r="H8" s="227">
        <v>2.0</v>
      </c>
      <c r="I8" s="227" t="s">
        <v>698</v>
      </c>
      <c r="J8" s="361" t="s">
        <v>8397</v>
      </c>
    </row>
    <row r="9">
      <c r="A9" s="359"/>
      <c r="B9" s="149" t="s">
        <v>7082</v>
      </c>
      <c r="C9" s="149" t="s">
        <v>96</v>
      </c>
      <c r="D9" s="149" t="s">
        <v>8402</v>
      </c>
      <c r="E9" s="228"/>
      <c r="F9" s="227">
        <v>2.0</v>
      </c>
      <c r="G9" s="227">
        <v>1.0</v>
      </c>
      <c r="H9" s="227">
        <v>2.0</v>
      </c>
      <c r="I9" s="227" t="s">
        <v>698</v>
      </c>
      <c r="J9" s="361" t="s">
        <v>8403</v>
      </c>
    </row>
    <row r="10">
      <c r="A10" s="359"/>
      <c r="B10" s="149" t="s">
        <v>423</v>
      </c>
      <c r="C10" s="149" t="s">
        <v>96</v>
      </c>
      <c r="D10" s="149" t="s">
        <v>8402</v>
      </c>
      <c r="E10" s="228"/>
      <c r="F10" s="227">
        <v>2.0</v>
      </c>
      <c r="G10" s="227">
        <v>1.0</v>
      </c>
      <c r="H10" s="227">
        <v>2.0</v>
      </c>
      <c r="I10" s="227" t="s">
        <v>698</v>
      </c>
      <c r="J10" s="361" t="s">
        <v>8408</v>
      </c>
    </row>
    <row r="11">
      <c r="A11" s="359"/>
      <c r="B11" s="149" t="s">
        <v>1508</v>
      </c>
      <c r="C11" s="149" t="s">
        <v>96</v>
      </c>
      <c r="D11" s="149" t="s">
        <v>8402</v>
      </c>
      <c r="E11" s="228"/>
      <c r="F11" s="227">
        <v>2.0</v>
      </c>
      <c r="G11" s="227">
        <v>1.0</v>
      </c>
      <c r="H11" s="227">
        <v>2.0</v>
      </c>
      <c r="I11" s="227" t="s">
        <v>698</v>
      </c>
      <c r="J11" s="361" t="s">
        <v>8411</v>
      </c>
    </row>
    <row r="12" hidden="1">
      <c r="A12" s="359"/>
      <c r="B12" s="149" t="s">
        <v>446</v>
      </c>
      <c r="C12" s="149" t="s">
        <v>16</v>
      </c>
      <c r="D12" s="149" t="s">
        <v>8414</v>
      </c>
      <c r="E12" s="228"/>
      <c r="F12" s="227">
        <v>2.0</v>
      </c>
      <c r="G12" s="227">
        <v>1.0</v>
      </c>
      <c r="H12" s="227">
        <v>2.0</v>
      </c>
      <c r="I12" s="227" t="s">
        <v>698</v>
      </c>
      <c r="J12" s="361" t="s">
        <v>8417</v>
      </c>
    </row>
    <row r="13" hidden="1">
      <c r="A13" s="359"/>
      <c r="B13" s="370" t="s">
        <v>557</v>
      </c>
      <c r="C13" s="149" t="s">
        <v>181</v>
      </c>
      <c r="D13" s="149" t="s">
        <v>8423</v>
      </c>
      <c r="E13" s="228"/>
      <c r="F13" s="227">
        <v>2.0</v>
      </c>
      <c r="G13" s="227">
        <v>1.0</v>
      </c>
      <c r="H13" s="227">
        <v>2.0</v>
      </c>
      <c r="I13" s="227" t="s">
        <v>698</v>
      </c>
      <c r="J13" s="361" t="s">
        <v>8424</v>
      </c>
    </row>
    <row r="14">
      <c r="A14" s="359"/>
      <c r="B14" s="370" t="s">
        <v>386</v>
      </c>
      <c r="C14" s="149" t="s">
        <v>181</v>
      </c>
      <c r="D14" s="149" t="s">
        <v>8423</v>
      </c>
      <c r="E14" s="228"/>
      <c r="F14" s="227">
        <v>2.0</v>
      </c>
      <c r="G14" s="227">
        <v>1.0</v>
      </c>
      <c r="H14" s="227">
        <v>2.0</v>
      </c>
      <c r="I14" s="227" t="s">
        <v>698</v>
      </c>
      <c r="J14" s="361" t="s">
        <v>8430</v>
      </c>
    </row>
    <row r="15">
      <c r="A15" s="359"/>
      <c r="B15" s="370" t="s">
        <v>346</v>
      </c>
      <c r="C15" s="149" t="s">
        <v>181</v>
      </c>
      <c r="D15" s="149" t="s">
        <v>8423</v>
      </c>
      <c r="E15" s="228"/>
      <c r="F15" s="227">
        <v>1.0</v>
      </c>
      <c r="G15" s="227">
        <v>1.0</v>
      </c>
      <c r="H15" s="227">
        <v>1.0</v>
      </c>
      <c r="I15" s="227" t="s">
        <v>698</v>
      </c>
      <c r="J15" s="361" t="s">
        <v>8433</v>
      </c>
    </row>
    <row r="16">
      <c r="A16" s="359"/>
      <c r="B16" s="370" t="s">
        <v>455</v>
      </c>
      <c r="C16" s="149" t="s">
        <v>226</v>
      </c>
      <c r="D16" s="149" t="s">
        <v>8437</v>
      </c>
      <c r="E16" s="228"/>
      <c r="F16" s="227">
        <v>2.0</v>
      </c>
      <c r="G16" s="227">
        <v>1.0</v>
      </c>
      <c r="H16" s="227">
        <v>2.0</v>
      </c>
      <c r="I16" s="227" t="s">
        <v>698</v>
      </c>
      <c r="J16" s="361" t="s">
        <v>8439</v>
      </c>
    </row>
    <row r="17" hidden="1">
      <c r="A17" s="359"/>
      <c r="B17" s="370" t="s">
        <v>466</v>
      </c>
      <c r="C17" s="149" t="s">
        <v>226</v>
      </c>
      <c r="D17" s="149" t="s">
        <v>8437</v>
      </c>
      <c r="E17" s="228"/>
      <c r="F17" s="227">
        <v>2.0</v>
      </c>
      <c r="G17" s="227" t="s">
        <v>1195</v>
      </c>
      <c r="H17" s="227">
        <v>2.0</v>
      </c>
      <c r="I17" s="227" t="s">
        <v>698</v>
      </c>
      <c r="J17" s="361" t="s">
        <v>8384</v>
      </c>
    </row>
    <row r="18">
      <c r="A18" s="359"/>
      <c r="B18" s="370" t="s">
        <v>481</v>
      </c>
      <c r="C18" s="149" t="s">
        <v>226</v>
      </c>
      <c r="D18" s="149" t="s">
        <v>8437</v>
      </c>
      <c r="E18" s="228"/>
      <c r="F18" s="371">
        <v>2.0</v>
      </c>
      <c r="G18" s="227">
        <v>1.0</v>
      </c>
      <c r="H18" s="227">
        <v>2.0</v>
      </c>
      <c r="I18" s="227" t="s">
        <v>698</v>
      </c>
      <c r="J18" s="361" t="s">
        <v>8444</v>
      </c>
    </row>
    <row r="19" hidden="1">
      <c r="A19" s="359"/>
      <c r="B19" s="370" t="s">
        <v>301</v>
      </c>
      <c r="C19" s="149" t="s">
        <v>226</v>
      </c>
      <c r="D19" s="149" t="s">
        <v>8437</v>
      </c>
      <c r="E19" s="228"/>
      <c r="F19" s="227">
        <v>2.0</v>
      </c>
      <c r="G19" s="227" t="s">
        <v>1195</v>
      </c>
      <c r="H19" s="227">
        <v>2.0</v>
      </c>
      <c r="I19" s="227" t="s">
        <v>698</v>
      </c>
      <c r="J19" s="361" t="s">
        <v>8446</v>
      </c>
    </row>
    <row r="20" hidden="1">
      <c r="A20" s="359"/>
      <c r="B20" s="370" t="s">
        <v>644</v>
      </c>
      <c r="C20" s="149" t="s">
        <v>16</v>
      </c>
      <c r="D20" s="149" t="s">
        <v>8437</v>
      </c>
      <c r="E20" s="228"/>
      <c r="F20" s="227">
        <v>1.0</v>
      </c>
      <c r="G20" s="227" t="s">
        <v>1195</v>
      </c>
      <c r="H20" s="227">
        <v>1.0</v>
      </c>
      <c r="I20" s="227" t="s">
        <v>698</v>
      </c>
      <c r="J20" s="361" t="s">
        <v>8451</v>
      </c>
    </row>
    <row r="21" hidden="1">
      <c r="A21" s="359"/>
      <c r="B21" s="370" t="s">
        <v>473</v>
      </c>
      <c r="C21" s="149" t="s">
        <v>16</v>
      </c>
      <c r="D21" s="149" t="s">
        <v>8437</v>
      </c>
      <c r="E21" s="228"/>
      <c r="F21" s="227">
        <v>1.0</v>
      </c>
      <c r="G21" s="227" t="s">
        <v>1195</v>
      </c>
      <c r="H21" s="227">
        <v>1.0</v>
      </c>
      <c r="I21" s="227" t="s">
        <v>698</v>
      </c>
      <c r="J21" s="361" t="s">
        <v>8455</v>
      </c>
    </row>
    <row r="22">
      <c r="A22" s="359"/>
      <c r="B22" s="370" t="s">
        <v>219</v>
      </c>
      <c r="C22" s="149" t="s">
        <v>16</v>
      </c>
      <c r="D22" s="149" t="s">
        <v>8462</v>
      </c>
      <c r="E22" s="228"/>
      <c r="F22" s="228"/>
      <c r="G22" s="228"/>
      <c r="H22" s="228"/>
      <c r="I22" s="227" t="s">
        <v>698</v>
      </c>
      <c r="J22" s="361" t="s">
        <v>8463</v>
      </c>
    </row>
    <row r="23" hidden="1">
      <c r="A23" s="359"/>
      <c r="B23" s="370" t="s">
        <v>18</v>
      </c>
      <c r="C23" s="149" t="s">
        <v>16</v>
      </c>
      <c r="D23" s="149" t="s">
        <v>8462</v>
      </c>
      <c r="E23" s="227" t="s">
        <v>8471</v>
      </c>
      <c r="F23" s="227">
        <v>2.0</v>
      </c>
      <c r="G23" s="227" t="s">
        <v>1195</v>
      </c>
      <c r="H23" s="227">
        <v>2.0</v>
      </c>
      <c r="I23" s="227" t="s">
        <v>698</v>
      </c>
      <c r="J23" s="361" t="s">
        <v>8473</v>
      </c>
    </row>
    <row r="24" hidden="1">
      <c r="A24" s="359"/>
      <c r="B24" s="370" t="s">
        <v>262</v>
      </c>
      <c r="C24" s="149" t="s">
        <v>16</v>
      </c>
      <c r="D24" s="149" t="s">
        <v>8462</v>
      </c>
      <c r="E24" s="228"/>
      <c r="F24" s="228"/>
      <c r="G24" s="228"/>
      <c r="H24" s="228"/>
      <c r="I24" s="227" t="s">
        <v>698</v>
      </c>
      <c r="J24" s="361" t="s">
        <v>8477</v>
      </c>
    </row>
    <row r="25" hidden="1">
      <c r="A25" s="359"/>
      <c r="B25" s="370" t="s">
        <v>245</v>
      </c>
      <c r="C25" s="149" t="s">
        <v>16</v>
      </c>
      <c r="D25" s="149" t="s">
        <v>8462</v>
      </c>
      <c r="E25" s="228"/>
      <c r="F25" s="227">
        <v>1.0</v>
      </c>
      <c r="G25" s="227">
        <v>1.0</v>
      </c>
      <c r="H25" s="227">
        <v>1.0</v>
      </c>
      <c r="I25" s="227" t="s">
        <v>698</v>
      </c>
      <c r="J25" s="361" t="s">
        <v>8480</v>
      </c>
    </row>
    <row r="26" hidden="1">
      <c r="A26" s="359"/>
      <c r="B26" s="370" t="s">
        <v>494</v>
      </c>
      <c r="C26" s="149" t="s">
        <v>16</v>
      </c>
      <c r="D26" s="149" t="s">
        <v>8462</v>
      </c>
      <c r="E26" s="228"/>
      <c r="F26" s="227">
        <v>1.0</v>
      </c>
      <c r="G26" s="227">
        <v>1.0</v>
      </c>
      <c r="H26" s="227">
        <v>1.0</v>
      </c>
      <c r="I26" s="227" t="s">
        <v>698</v>
      </c>
      <c r="J26" s="361" t="s">
        <v>8487</v>
      </c>
    </row>
    <row r="27">
      <c r="A27" s="359"/>
      <c r="B27" s="370" t="s">
        <v>485</v>
      </c>
      <c r="C27" s="149" t="s">
        <v>16</v>
      </c>
      <c r="D27" s="149" t="s">
        <v>8462</v>
      </c>
      <c r="E27" s="228"/>
      <c r="F27" s="227">
        <v>2.0</v>
      </c>
      <c r="G27" s="227">
        <v>1.0</v>
      </c>
      <c r="H27" s="227">
        <v>2.0</v>
      </c>
      <c r="I27" s="227" t="s">
        <v>698</v>
      </c>
      <c r="J27" s="361" t="s">
        <v>8492</v>
      </c>
    </row>
    <row r="28">
      <c r="A28" s="359"/>
      <c r="B28" s="370" t="s">
        <v>537</v>
      </c>
      <c r="C28" s="149" t="s">
        <v>16</v>
      </c>
      <c r="D28" s="149" t="s">
        <v>8462</v>
      </c>
      <c r="E28" s="228"/>
      <c r="F28" s="228"/>
      <c r="G28" s="228"/>
      <c r="H28" s="228"/>
      <c r="I28" s="227" t="s">
        <v>698</v>
      </c>
      <c r="J28" s="361" t="s">
        <v>8497</v>
      </c>
    </row>
    <row r="29" hidden="1">
      <c r="A29" s="359"/>
      <c r="B29" s="370" t="s">
        <v>62</v>
      </c>
      <c r="C29" s="149" t="s">
        <v>16</v>
      </c>
      <c r="D29" s="149" t="s">
        <v>8462</v>
      </c>
      <c r="E29" s="227" t="s">
        <v>8500</v>
      </c>
      <c r="F29" s="227">
        <v>2.0</v>
      </c>
      <c r="G29" s="227">
        <v>1.0</v>
      </c>
      <c r="H29" s="227">
        <v>2.0</v>
      </c>
      <c r="I29" s="227" t="s">
        <v>698</v>
      </c>
      <c r="J29" s="361" t="s">
        <v>8501</v>
      </c>
    </row>
    <row r="30" hidden="1">
      <c r="A30" s="359"/>
      <c r="B30" s="370" t="s">
        <v>544</v>
      </c>
      <c r="C30" s="149" t="s">
        <v>16</v>
      </c>
      <c r="D30" s="149" t="s">
        <v>8462</v>
      </c>
      <c r="E30" s="227" t="s">
        <v>8500</v>
      </c>
      <c r="F30" s="227">
        <v>2.0</v>
      </c>
      <c r="G30" s="227">
        <v>1.0</v>
      </c>
      <c r="H30" s="227">
        <v>2.0</v>
      </c>
      <c r="I30" s="227" t="s">
        <v>698</v>
      </c>
      <c r="J30" s="361" t="s">
        <v>8507</v>
      </c>
    </row>
    <row r="31">
      <c r="A31" s="359"/>
      <c r="B31" s="370" t="s">
        <v>502</v>
      </c>
      <c r="C31" s="149" t="s">
        <v>226</v>
      </c>
      <c r="D31" s="149" t="s">
        <v>8512</v>
      </c>
      <c r="E31" s="228"/>
      <c r="F31" s="227">
        <v>2.0</v>
      </c>
      <c r="G31" s="227">
        <v>1.0</v>
      </c>
      <c r="H31" s="227">
        <v>2.0</v>
      </c>
      <c r="I31" s="227" t="s">
        <v>698</v>
      </c>
      <c r="J31" s="361" t="s">
        <v>8514</v>
      </c>
    </row>
    <row r="32" hidden="1">
      <c r="A32" s="359"/>
      <c r="B32" s="370" t="s">
        <v>101</v>
      </c>
      <c r="C32" s="149" t="s">
        <v>96</v>
      </c>
      <c r="D32" s="149" t="s">
        <v>8517</v>
      </c>
      <c r="E32" s="228"/>
      <c r="F32" s="228"/>
      <c r="G32" s="228"/>
      <c r="H32" s="228"/>
      <c r="I32" s="227" t="s">
        <v>698</v>
      </c>
      <c r="J32" s="361" t="s">
        <v>8518</v>
      </c>
    </row>
    <row r="33">
      <c r="A33" s="359"/>
      <c r="B33" s="373" t="s">
        <v>4136</v>
      </c>
      <c r="C33" s="373" t="s">
        <v>96</v>
      </c>
      <c r="D33" s="373" t="s">
        <v>8517</v>
      </c>
      <c r="E33" s="374"/>
      <c r="F33" s="374"/>
      <c r="G33" s="374"/>
      <c r="H33" s="374"/>
      <c r="I33" s="375" t="s">
        <v>698</v>
      </c>
      <c r="J33" s="376" t="s">
        <v>8526</v>
      </c>
      <c r="K33" s="123"/>
      <c r="L33" s="123"/>
      <c r="M33" s="123"/>
      <c r="N33" s="123"/>
      <c r="O33" s="123"/>
      <c r="P33" s="123"/>
      <c r="Q33" s="123"/>
      <c r="R33" s="123"/>
      <c r="S33" s="123"/>
      <c r="T33" s="123"/>
      <c r="U33" s="123"/>
      <c r="V33" s="123"/>
      <c r="W33" s="123"/>
      <c r="X33" s="123"/>
      <c r="Y33" s="123"/>
      <c r="Z33" s="123"/>
      <c r="AA33" s="123"/>
    </row>
    <row r="34">
      <c r="A34" s="359"/>
      <c r="B34" s="149" t="s">
        <v>515</v>
      </c>
      <c r="C34" s="149" t="s">
        <v>181</v>
      </c>
      <c r="D34" s="149" t="s">
        <v>8531</v>
      </c>
      <c r="E34" s="228"/>
      <c r="F34" s="227">
        <v>1.0</v>
      </c>
      <c r="G34" s="227">
        <v>1.0</v>
      </c>
      <c r="H34" s="227">
        <v>1.0</v>
      </c>
      <c r="I34" s="227" t="s">
        <v>698</v>
      </c>
      <c r="J34" s="361" t="s">
        <v>8533</v>
      </c>
    </row>
    <row r="35">
      <c r="A35" s="123"/>
    </row>
    <row r="36">
      <c r="A36" s="123"/>
    </row>
    <row r="37">
      <c r="A37" s="123"/>
    </row>
    <row r="38">
      <c r="A38" s="123"/>
    </row>
    <row r="39">
      <c r="A39" s="123"/>
    </row>
    <row r="40">
      <c r="A40" s="123"/>
    </row>
    <row r="41">
      <c r="A41" s="123"/>
    </row>
    <row r="42">
      <c r="A42" s="123"/>
    </row>
    <row r="43">
      <c r="A43" s="123"/>
    </row>
    <row r="44">
      <c r="A44" s="123"/>
    </row>
    <row r="45">
      <c r="A45" s="123"/>
    </row>
    <row r="46">
      <c r="A46" s="123"/>
    </row>
    <row r="47">
      <c r="A47" s="123"/>
    </row>
    <row r="48">
      <c r="A48" s="123"/>
    </row>
    <row r="49">
      <c r="A49" s="123"/>
    </row>
    <row r="50">
      <c r="A50" s="123"/>
    </row>
    <row r="51">
      <c r="A51" s="123"/>
    </row>
    <row r="52">
      <c r="A52" s="123"/>
    </row>
    <row r="53">
      <c r="A53" s="123"/>
    </row>
    <row r="54">
      <c r="A54" s="123"/>
    </row>
    <row r="55">
      <c r="A55" s="123"/>
    </row>
    <row r="56">
      <c r="A56" s="123"/>
    </row>
    <row r="57">
      <c r="A57" s="123"/>
    </row>
    <row r="58">
      <c r="A58" s="123"/>
    </row>
    <row r="59">
      <c r="A59" s="123"/>
    </row>
    <row r="60">
      <c r="A60" s="123"/>
    </row>
    <row r="61">
      <c r="A61" s="123"/>
    </row>
    <row r="62">
      <c r="A62" s="123"/>
    </row>
    <row r="63">
      <c r="A63" s="123"/>
    </row>
    <row r="64">
      <c r="A64" s="123"/>
    </row>
    <row r="65">
      <c r="A65" s="123"/>
    </row>
    <row r="66">
      <c r="A66" s="123"/>
    </row>
    <row r="67">
      <c r="A67" s="123"/>
    </row>
    <row r="68">
      <c r="A68" s="123"/>
    </row>
    <row r="69">
      <c r="A69" s="123"/>
    </row>
    <row r="70">
      <c r="A70" s="123"/>
    </row>
    <row r="71">
      <c r="A71" s="123"/>
    </row>
    <row r="72">
      <c r="A72" s="123"/>
    </row>
    <row r="73">
      <c r="A73" s="123"/>
    </row>
    <row r="74">
      <c r="A74" s="123"/>
    </row>
    <row r="75">
      <c r="A75" s="123"/>
    </row>
    <row r="76">
      <c r="A76" s="123"/>
    </row>
    <row r="77">
      <c r="A77" s="123"/>
    </row>
    <row r="78">
      <c r="A78" s="123"/>
    </row>
    <row r="79">
      <c r="A79" s="123"/>
    </row>
    <row r="80">
      <c r="A80" s="123"/>
    </row>
    <row r="81">
      <c r="A81" s="123"/>
    </row>
    <row r="82">
      <c r="A82" s="123"/>
    </row>
    <row r="83">
      <c r="A83" s="123"/>
    </row>
    <row r="84">
      <c r="A84" s="123"/>
    </row>
    <row r="85">
      <c r="A85" s="123"/>
    </row>
    <row r="86">
      <c r="A86" s="123"/>
    </row>
    <row r="87">
      <c r="A87" s="123"/>
    </row>
    <row r="88">
      <c r="A88" s="123"/>
    </row>
    <row r="89">
      <c r="A89" s="123"/>
    </row>
    <row r="90">
      <c r="A90" s="123"/>
    </row>
    <row r="91">
      <c r="A91" s="123"/>
    </row>
    <row r="92">
      <c r="A92" s="123"/>
    </row>
    <row r="93">
      <c r="A93" s="123"/>
    </row>
    <row r="94">
      <c r="A94" s="123"/>
    </row>
    <row r="95">
      <c r="A95" s="123"/>
    </row>
    <row r="96">
      <c r="A96" s="123"/>
    </row>
    <row r="97">
      <c r="A97" s="123"/>
    </row>
    <row r="98">
      <c r="A98" s="123"/>
    </row>
    <row r="99">
      <c r="A99" s="123"/>
    </row>
    <row r="100">
      <c r="A100" s="123"/>
    </row>
    <row r="101">
      <c r="A101" s="123"/>
    </row>
    <row r="102">
      <c r="A102" s="123"/>
    </row>
    <row r="103">
      <c r="A103" s="123"/>
    </row>
    <row r="104">
      <c r="A104" s="123"/>
    </row>
    <row r="105">
      <c r="A105" s="123"/>
    </row>
    <row r="106">
      <c r="A106" s="123"/>
    </row>
    <row r="107">
      <c r="A107" s="123"/>
    </row>
    <row r="108">
      <c r="A108" s="123"/>
    </row>
    <row r="109">
      <c r="A109" s="123"/>
    </row>
    <row r="110">
      <c r="A110" s="123"/>
    </row>
    <row r="111">
      <c r="A111" s="123"/>
    </row>
    <row r="112">
      <c r="A112" s="123"/>
    </row>
    <row r="113">
      <c r="A113" s="123"/>
    </row>
    <row r="114">
      <c r="A114" s="123"/>
    </row>
    <row r="115">
      <c r="A115" s="123"/>
    </row>
    <row r="116">
      <c r="A116" s="123"/>
    </row>
    <row r="117">
      <c r="A117" s="123"/>
    </row>
    <row r="118">
      <c r="A118" s="123"/>
    </row>
    <row r="119">
      <c r="A119" s="123"/>
    </row>
    <row r="120">
      <c r="A120" s="123"/>
    </row>
    <row r="121">
      <c r="A121" s="123"/>
    </row>
    <row r="122">
      <c r="A122" s="123"/>
    </row>
    <row r="123">
      <c r="A123" s="123"/>
    </row>
    <row r="124">
      <c r="A124" s="123"/>
    </row>
    <row r="125">
      <c r="A125" s="123"/>
    </row>
    <row r="126">
      <c r="A126" s="123"/>
    </row>
    <row r="127">
      <c r="A127" s="123"/>
    </row>
    <row r="128">
      <c r="A128" s="123"/>
    </row>
    <row r="129">
      <c r="A129" s="123"/>
    </row>
    <row r="130">
      <c r="A130" s="123"/>
    </row>
    <row r="131">
      <c r="A131" s="123"/>
    </row>
    <row r="132">
      <c r="A132" s="123"/>
    </row>
    <row r="133">
      <c r="A133" s="123"/>
    </row>
    <row r="134">
      <c r="A134" s="123"/>
    </row>
    <row r="135">
      <c r="A135" s="123"/>
    </row>
    <row r="136">
      <c r="A136" s="123"/>
    </row>
    <row r="137">
      <c r="A137" s="123"/>
    </row>
    <row r="138">
      <c r="A138" s="123"/>
    </row>
    <row r="139">
      <c r="A139" s="123"/>
    </row>
    <row r="140">
      <c r="A140" s="123"/>
    </row>
    <row r="141">
      <c r="A141" s="123"/>
    </row>
    <row r="142">
      <c r="A142" s="123"/>
    </row>
    <row r="143">
      <c r="A143" s="123"/>
    </row>
    <row r="144">
      <c r="A144" s="123"/>
    </row>
    <row r="145">
      <c r="A145" s="123"/>
    </row>
    <row r="146">
      <c r="A146" s="123"/>
    </row>
    <row r="147">
      <c r="A147" s="123"/>
    </row>
    <row r="148">
      <c r="A148" s="123"/>
    </row>
    <row r="149">
      <c r="A149" s="123"/>
    </row>
    <row r="150">
      <c r="A150" s="123"/>
    </row>
    <row r="151">
      <c r="A151" s="123"/>
    </row>
    <row r="152">
      <c r="A152" s="123"/>
    </row>
    <row r="153">
      <c r="A153" s="123"/>
    </row>
    <row r="154">
      <c r="A154" s="123"/>
    </row>
    <row r="155">
      <c r="A155" s="123"/>
    </row>
    <row r="156">
      <c r="A156" s="123"/>
    </row>
    <row r="157">
      <c r="A157" s="123"/>
    </row>
    <row r="158">
      <c r="A158" s="123"/>
    </row>
    <row r="159">
      <c r="A159" s="123"/>
    </row>
    <row r="160">
      <c r="A160" s="123"/>
    </row>
    <row r="161">
      <c r="A161" s="123"/>
    </row>
    <row r="162">
      <c r="A162" s="123"/>
    </row>
    <row r="163">
      <c r="A163" s="123"/>
    </row>
    <row r="164">
      <c r="A164" s="123"/>
    </row>
    <row r="165">
      <c r="A165" s="123"/>
    </row>
    <row r="166">
      <c r="A166" s="123"/>
    </row>
    <row r="167">
      <c r="A167" s="123"/>
    </row>
    <row r="168">
      <c r="A168" s="123"/>
    </row>
    <row r="169">
      <c r="A169" s="123"/>
    </row>
    <row r="170">
      <c r="A170" s="123"/>
    </row>
    <row r="171">
      <c r="A171" s="123"/>
    </row>
    <row r="172">
      <c r="A172" s="123"/>
    </row>
    <row r="173">
      <c r="A173" s="123"/>
    </row>
    <row r="174">
      <c r="A174" s="123"/>
    </row>
    <row r="175">
      <c r="A175" s="123"/>
    </row>
    <row r="176">
      <c r="A176" s="123"/>
    </row>
    <row r="177">
      <c r="A177" s="123"/>
    </row>
    <row r="178">
      <c r="A178" s="123"/>
    </row>
    <row r="179">
      <c r="A179" s="123"/>
    </row>
    <row r="180">
      <c r="A180" s="123"/>
    </row>
    <row r="181">
      <c r="A181" s="123"/>
    </row>
    <row r="182">
      <c r="A182" s="123"/>
    </row>
    <row r="183">
      <c r="A183" s="123"/>
    </row>
    <row r="184">
      <c r="A184" s="123"/>
    </row>
    <row r="185">
      <c r="A185" s="123"/>
    </row>
    <row r="186">
      <c r="A186" s="123"/>
    </row>
    <row r="187">
      <c r="A187" s="123"/>
    </row>
    <row r="188">
      <c r="A188" s="123"/>
    </row>
    <row r="189">
      <c r="A189" s="123"/>
    </row>
    <row r="190">
      <c r="A190" s="123"/>
    </row>
    <row r="191">
      <c r="A191" s="123"/>
    </row>
    <row r="192">
      <c r="A192" s="123"/>
    </row>
    <row r="193">
      <c r="A193" s="123"/>
    </row>
    <row r="194">
      <c r="A194" s="123"/>
    </row>
    <row r="195">
      <c r="A195" s="123"/>
    </row>
    <row r="196">
      <c r="A196" s="123"/>
    </row>
    <row r="197">
      <c r="A197" s="123"/>
    </row>
    <row r="198">
      <c r="A198" s="123"/>
    </row>
    <row r="199">
      <c r="A199" s="123"/>
    </row>
    <row r="200">
      <c r="A200" s="123"/>
    </row>
    <row r="201">
      <c r="A201" s="123"/>
    </row>
    <row r="202">
      <c r="A202" s="123"/>
    </row>
    <row r="203">
      <c r="A203" s="123"/>
    </row>
    <row r="204">
      <c r="A204" s="123"/>
    </row>
    <row r="205">
      <c r="A205" s="123"/>
    </row>
    <row r="206">
      <c r="A206" s="123"/>
    </row>
    <row r="207">
      <c r="A207" s="123"/>
    </row>
    <row r="208">
      <c r="A208" s="123"/>
    </row>
    <row r="209">
      <c r="A209" s="123"/>
    </row>
    <row r="210">
      <c r="A210" s="123"/>
    </row>
    <row r="211">
      <c r="A211" s="123"/>
    </row>
    <row r="212">
      <c r="A212" s="123"/>
    </row>
    <row r="213">
      <c r="A213" s="123"/>
    </row>
    <row r="214">
      <c r="A214" s="123"/>
    </row>
    <row r="215">
      <c r="A215" s="123"/>
    </row>
    <row r="216">
      <c r="A216" s="123"/>
    </row>
    <row r="217">
      <c r="A217" s="123"/>
    </row>
    <row r="218">
      <c r="A218" s="123"/>
    </row>
    <row r="219">
      <c r="A219" s="123"/>
    </row>
    <row r="220">
      <c r="A220" s="123"/>
    </row>
    <row r="221">
      <c r="A221" s="123"/>
    </row>
    <row r="222">
      <c r="A222" s="123"/>
    </row>
    <row r="223">
      <c r="A223" s="123"/>
    </row>
    <row r="224">
      <c r="A224" s="123"/>
    </row>
    <row r="225">
      <c r="A225" s="123"/>
    </row>
    <row r="226">
      <c r="A226" s="123"/>
    </row>
    <row r="227">
      <c r="A227" s="123"/>
    </row>
    <row r="228">
      <c r="A228" s="123"/>
    </row>
    <row r="229">
      <c r="A229" s="123"/>
    </row>
    <row r="230">
      <c r="A230" s="123"/>
    </row>
    <row r="231">
      <c r="A231" s="123"/>
    </row>
    <row r="232">
      <c r="A232" s="123"/>
    </row>
    <row r="233">
      <c r="A233" s="123"/>
    </row>
    <row r="234">
      <c r="A234" s="123"/>
    </row>
    <row r="235">
      <c r="A235" s="123"/>
    </row>
    <row r="236">
      <c r="A236" s="123"/>
    </row>
    <row r="237">
      <c r="A237" s="123"/>
    </row>
    <row r="238">
      <c r="A238" s="123"/>
    </row>
    <row r="239">
      <c r="A239" s="123"/>
    </row>
    <row r="240">
      <c r="A240" s="123"/>
    </row>
    <row r="241">
      <c r="A241" s="123"/>
    </row>
    <row r="242">
      <c r="A242" s="123"/>
    </row>
    <row r="243">
      <c r="A243" s="123"/>
    </row>
    <row r="244">
      <c r="A244" s="123"/>
    </row>
    <row r="245">
      <c r="A245" s="123"/>
    </row>
    <row r="246">
      <c r="A246" s="123"/>
    </row>
    <row r="247">
      <c r="A247" s="123"/>
    </row>
    <row r="248">
      <c r="A248" s="123"/>
    </row>
    <row r="249">
      <c r="A249" s="123"/>
    </row>
    <row r="250">
      <c r="A250" s="123"/>
    </row>
    <row r="251">
      <c r="A251" s="123"/>
    </row>
    <row r="252">
      <c r="A252" s="123"/>
    </row>
    <row r="253">
      <c r="A253" s="123"/>
    </row>
    <row r="254">
      <c r="A254" s="123"/>
    </row>
    <row r="255">
      <c r="A255" s="123"/>
    </row>
    <row r="256">
      <c r="A256" s="123"/>
    </row>
    <row r="257">
      <c r="A257" s="123"/>
    </row>
    <row r="258">
      <c r="A258" s="123"/>
    </row>
    <row r="259">
      <c r="A259" s="123"/>
    </row>
    <row r="260">
      <c r="A260" s="123"/>
    </row>
    <row r="261">
      <c r="A261" s="123"/>
    </row>
    <row r="262">
      <c r="A262" s="123"/>
    </row>
    <row r="263">
      <c r="A263" s="123"/>
    </row>
    <row r="264">
      <c r="A264" s="123"/>
    </row>
    <row r="265">
      <c r="A265" s="123"/>
    </row>
    <row r="266">
      <c r="A266" s="123"/>
    </row>
    <row r="267">
      <c r="A267" s="123"/>
    </row>
    <row r="268">
      <c r="A268" s="123"/>
    </row>
    <row r="269">
      <c r="A269" s="123"/>
    </row>
    <row r="270">
      <c r="A270" s="123"/>
    </row>
    <row r="271">
      <c r="A271" s="123"/>
    </row>
    <row r="272">
      <c r="A272" s="123"/>
    </row>
    <row r="273">
      <c r="A273" s="123"/>
    </row>
    <row r="274">
      <c r="A274" s="123"/>
    </row>
    <row r="275">
      <c r="A275" s="123"/>
    </row>
    <row r="276">
      <c r="A276" s="123"/>
    </row>
    <row r="277">
      <c r="A277" s="123"/>
    </row>
    <row r="278">
      <c r="A278" s="123"/>
    </row>
    <row r="279">
      <c r="A279" s="123"/>
    </row>
    <row r="280">
      <c r="A280" s="123"/>
    </row>
    <row r="281">
      <c r="A281" s="123"/>
    </row>
    <row r="282">
      <c r="A282" s="123"/>
    </row>
    <row r="283">
      <c r="A283" s="123"/>
    </row>
    <row r="284">
      <c r="A284" s="123"/>
    </row>
    <row r="285">
      <c r="A285" s="123"/>
    </row>
    <row r="286">
      <c r="A286" s="123"/>
    </row>
    <row r="287">
      <c r="A287" s="123"/>
    </row>
    <row r="288">
      <c r="A288" s="123"/>
    </row>
    <row r="289">
      <c r="A289" s="123"/>
    </row>
    <row r="290">
      <c r="A290" s="123"/>
    </row>
    <row r="291">
      <c r="A291" s="123"/>
    </row>
    <row r="292">
      <c r="A292" s="123"/>
    </row>
    <row r="293">
      <c r="A293" s="123"/>
    </row>
    <row r="294">
      <c r="A294" s="123"/>
    </row>
    <row r="295">
      <c r="A295" s="123"/>
    </row>
    <row r="296">
      <c r="A296" s="123"/>
    </row>
    <row r="297">
      <c r="A297" s="123"/>
    </row>
    <row r="298">
      <c r="A298" s="123"/>
    </row>
    <row r="299">
      <c r="A299" s="123"/>
    </row>
    <row r="300">
      <c r="A300" s="123"/>
    </row>
    <row r="301">
      <c r="A301" s="123"/>
    </row>
    <row r="302">
      <c r="A302" s="123"/>
    </row>
    <row r="303">
      <c r="A303" s="123"/>
    </row>
    <row r="304">
      <c r="A304" s="123"/>
    </row>
    <row r="305">
      <c r="A305" s="123"/>
    </row>
    <row r="306">
      <c r="A306" s="123"/>
    </row>
    <row r="307">
      <c r="A307" s="123"/>
    </row>
    <row r="308">
      <c r="A308" s="123"/>
    </row>
    <row r="309">
      <c r="A309" s="123"/>
    </row>
    <row r="310">
      <c r="A310" s="123"/>
    </row>
    <row r="311">
      <c r="A311" s="123"/>
    </row>
    <row r="312">
      <c r="A312" s="123"/>
    </row>
    <row r="313">
      <c r="A313" s="123"/>
    </row>
    <row r="314">
      <c r="A314" s="123"/>
    </row>
    <row r="315">
      <c r="A315" s="123"/>
    </row>
    <row r="316">
      <c r="A316" s="123"/>
    </row>
    <row r="317">
      <c r="A317" s="123"/>
    </row>
    <row r="318">
      <c r="A318" s="123"/>
    </row>
    <row r="319">
      <c r="A319" s="123"/>
    </row>
    <row r="320">
      <c r="A320" s="123"/>
    </row>
    <row r="321">
      <c r="A321" s="123"/>
    </row>
    <row r="322">
      <c r="A322" s="123"/>
    </row>
    <row r="323">
      <c r="A323" s="123"/>
    </row>
    <row r="324">
      <c r="A324" s="123"/>
    </row>
    <row r="325">
      <c r="A325" s="123"/>
    </row>
    <row r="326">
      <c r="A326" s="123"/>
    </row>
    <row r="327">
      <c r="A327" s="123"/>
    </row>
    <row r="328">
      <c r="A328" s="123"/>
    </row>
    <row r="329">
      <c r="A329" s="123"/>
    </row>
    <row r="330">
      <c r="A330" s="123"/>
    </row>
    <row r="331">
      <c r="A331" s="123"/>
    </row>
    <row r="332">
      <c r="A332" s="123"/>
    </row>
    <row r="333">
      <c r="A333" s="123"/>
    </row>
    <row r="334">
      <c r="A334" s="123"/>
    </row>
    <row r="335">
      <c r="A335" s="123"/>
    </row>
    <row r="336">
      <c r="A336" s="123"/>
    </row>
    <row r="337">
      <c r="A337" s="123"/>
    </row>
    <row r="338">
      <c r="A338" s="123"/>
    </row>
    <row r="339">
      <c r="A339" s="123"/>
    </row>
    <row r="340">
      <c r="A340" s="123"/>
    </row>
    <row r="341">
      <c r="A341" s="123"/>
    </row>
    <row r="342">
      <c r="A342" s="123"/>
    </row>
    <row r="343">
      <c r="A343" s="123"/>
    </row>
    <row r="344">
      <c r="A344" s="123"/>
    </row>
    <row r="345">
      <c r="A345" s="123"/>
    </row>
    <row r="346">
      <c r="A346" s="123"/>
    </row>
    <row r="347">
      <c r="A347" s="123"/>
    </row>
    <row r="348">
      <c r="A348" s="123"/>
    </row>
    <row r="349">
      <c r="A349" s="123"/>
    </row>
    <row r="350">
      <c r="A350" s="123"/>
    </row>
    <row r="351">
      <c r="A351" s="123"/>
    </row>
    <row r="352">
      <c r="A352" s="123"/>
    </row>
    <row r="353">
      <c r="A353" s="123"/>
    </row>
    <row r="354">
      <c r="A354" s="123"/>
    </row>
    <row r="355">
      <c r="A355" s="123"/>
    </row>
    <row r="356">
      <c r="A356" s="123"/>
    </row>
    <row r="357">
      <c r="A357" s="123"/>
    </row>
    <row r="358">
      <c r="A358" s="123"/>
    </row>
    <row r="359">
      <c r="A359" s="123"/>
    </row>
    <row r="360">
      <c r="A360" s="123"/>
    </row>
    <row r="361">
      <c r="A361" s="123"/>
    </row>
    <row r="362">
      <c r="A362" s="123"/>
    </row>
    <row r="363">
      <c r="A363" s="123"/>
    </row>
    <row r="364">
      <c r="A364" s="123"/>
    </row>
    <row r="365">
      <c r="A365" s="123"/>
    </row>
    <row r="366">
      <c r="A366" s="123"/>
    </row>
    <row r="367">
      <c r="A367" s="123"/>
    </row>
    <row r="368">
      <c r="A368" s="123"/>
    </row>
    <row r="369">
      <c r="A369" s="123"/>
    </row>
    <row r="370">
      <c r="A370" s="123"/>
    </row>
    <row r="371">
      <c r="A371" s="123"/>
    </row>
    <row r="372">
      <c r="A372" s="123"/>
    </row>
    <row r="373">
      <c r="A373" s="123"/>
    </row>
    <row r="374">
      <c r="A374" s="123"/>
    </row>
    <row r="375">
      <c r="A375" s="123"/>
    </row>
    <row r="376">
      <c r="A376" s="123"/>
    </row>
    <row r="377">
      <c r="A377" s="123"/>
    </row>
    <row r="378">
      <c r="A378" s="123"/>
    </row>
    <row r="379">
      <c r="A379" s="123"/>
    </row>
    <row r="380">
      <c r="A380" s="123"/>
    </row>
    <row r="381">
      <c r="A381" s="123"/>
    </row>
    <row r="382">
      <c r="A382" s="123"/>
    </row>
    <row r="383">
      <c r="A383" s="123"/>
    </row>
    <row r="384">
      <c r="A384" s="123"/>
    </row>
    <row r="385">
      <c r="A385" s="123"/>
    </row>
    <row r="386">
      <c r="A386" s="123"/>
    </row>
    <row r="387">
      <c r="A387" s="123"/>
    </row>
    <row r="388">
      <c r="A388" s="123"/>
    </row>
    <row r="389">
      <c r="A389" s="123"/>
    </row>
    <row r="390">
      <c r="A390" s="123"/>
    </row>
    <row r="391">
      <c r="A391" s="123"/>
    </row>
    <row r="392">
      <c r="A392" s="123"/>
    </row>
    <row r="393">
      <c r="A393" s="123"/>
    </row>
    <row r="394">
      <c r="A394" s="123"/>
    </row>
    <row r="395">
      <c r="A395" s="123"/>
    </row>
    <row r="396">
      <c r="A396" s="123"/>
    </row>
    <row r="397">
      <c r="A397" s="123"/>
    </row>
    <row r="398">
      <c r="A398" s="123"/>
    </row>
    <row r="399">
      <c r="A399" s="123"/>
    </row>
    <row r="400">
      <c r="A400" s="123"/>
    </row>
    <row r="401">
      <c r="A401" s="123"/>
    </row>
    <row r="402">
      <c r="A402" s="123"/>
    </row>
    <row r="403">
      <c r="A403" s="123"/>
    </row>
    <row r="404">
      <c r="A404" s="123"/>
    </row>
    <row r="405">
      <c r="A405" s="123"/>
    </row>
    <row r="406">
      <c r="A406" s="123"/>
    </row>
    <row r="407">
      <c r="A407" s="123"/>
    </row>
    <row r="408">
      <c r="A408" s="123"/>
    </row>
    <row r="409">
      <c r="A409" s="123"/>
    </row>
    <row r="410">
      <c r="A410" s="123"/>
    </row>
    <row r="411">
      <c r="A411" s="123"/>
    </row>
    <row r="412">
      <c r="A412" s="123"/>
    </row>
    <row r="413">
      <c r="A413" s="123"/>
    </row>
    <row r="414">
      <c r="A414" s="123"/>
    </row>
    <row r="415">
      <c r="A415" s="123"/>
    </row>
    <row r="416">
      <c r="A416" s="123"/>
    </row>
    <row r="417">
      <c r="A417" s="123"/>
    </row>
    <row r="418">
      <c r="A418" s="123"/>
    </row>
    <row r="419">
      <c r="A419" s="123"/>
    </row>
    <row r="420">
      <c r="A420" s="123"/>
    </row>
    <row r="421">
      <c r="A421" s="123"/>
    </row>
    <row r="422">
      <c r="A422" s="123"/>
    </row>
    <row r="423">
      <c r="A423" s="123"/>
    </row>
    <row r="424">
      <c r="A424" s="123"/>
    </row>
    <row r="425">
      <c r="A425" s="123"/>
    </row>
    <row r="426">
      <c r="A426" s="123"/>
    </row>
    <row r="427">
      <c r="A427" s="123"/>
    </row>
    <row r="428">
      <c r="A428" s="123"/>
    </row>
    <row r="429">
      <c r="A429" s="123"/>
    </row>
    <row r="430">
      <c r="A430" s="123"/>
    </row>
    <row r="431">
      <c r="A431" s="123"/>
    </row>
    <row r="432">
      <c r="A432" s="123"/>
    </row>
    <row r="433">
      <c r="A433" s="123"/>
    </row>
    <row r="434">
      <c r="A434" s="123"/>
    </row>
    <row r="435">
      <c r="A435" s="123"/>
    </row>
    <row r="436">
      <c r="A436" s="123"/>
    </row>
    <row r="437">
      <c r="A437" s="123"/>
    </row>
    <row r="438">
      <c r="A438" s="123"/>
    </row>
    <row r="439">
      <c r="A439" s="123"/>
    </row>
    <row r="440">
      <c r="A440" s="123"/>
    </row>
    <row r="441">
      <c r="A441" s="123"/>
    </row>
    <row r="442">
      <c r="A442" s="123"/>
    </row>
    <row r="443">
      <c r="A443" s="123"/>
    </row>
    <row r="444">
      <c r="A444" s="123"/>
    </row>
    <row r="445">
      <c r="A445" s="123"/>
    </row>
    <row r="446">
      <c r="A446" s="123"/>
    </row>
    <row r="447">
      <c r="A447" s="123"/>
    </row>
    <row r="448">
      <c r="A448" s="123"/>
    </row>
    <row r="449">
      <c r="A449" s="123"/>
    </row>
    <row r="450">
      <c r="A450" s="123"/>
    </row>
    <row r="451">
      <c r="A451" s="123"/>
    </row>
    <row r="452">
      <c r="A452" s="123"/>
    </row>
    <row r="453">
      <c r="A453" s="123"/>
    </row>
    <row r="454">
      <c r="A454" s="123"/>
    </row>
    <row r="455">
      <c r="A455" s="123"/>
    </row>
    <row r="456">
      <c r="A456" s="123"/>
    </row>
    <row r="457">
      <c r="A457" s="123"/>
    </row>
    <row r="458">
      <c r="A458" s="123"/>
    </row>
    <row r="459">
      <c r="A459" s="123"/>
    </row>
    <row r="460">
      <c r="A460" s="123"/>
    </row>
    <row r="461">
      <c r="A461" s="123"/>
    </row>
    <row r="462">
      <c r="A462" s="123"/>
    </row>
    <row r="463">
      <c r="A463" s="123"/>
    </row>
    <row r="464">
      <c r="A464" s="123"/>
    </row>
    <row r="465">
      <c r="A465" s="123"/>
    </row>
    <row r="466">
      <c r="A466" s="123"/>
    </row>
    <row r="467">
      <c r="A467" s="123"/>
    </row>
    <row r="468">
      <c r="A468" s="123"/>
    </row>
    <row r="469">
      <c r="A469" s="123"/>
    </row>
    <row r="470">
      <c r="A470" s="123"/>
    </row>
    <row r="471">
      <c r="A471" s="123"/>
    </row>
    <row r="472">
      <c r="A472" s="123"/>
    </row>
    <row r="473">
      <c r="A473" s="123"/>
    </row>
    <row r="474">
      <c r="A474" s="123"/>
    </row>
    <row r="475">
      <c r="A475" s="123"/>
    </row>
    <row r="476">
      <c r="A476" s="123"/>
    </row>
    <row r="477">
      <c r="A477" s="123"/>
    </row>
    <row r="478">
      <c r="A478" s="123"/>
    </row>
    <row r="479">
      <c r="A479" s="123"/>
    </row>
    <row r="480">
      <c r="A480" s="123"/>
    </row>
    <row r="481">
      <c r="A481" s="123"/>
    </row>
    <row r="482">
      <c r="A482" s="123"/>
    </row>
    <row r="483">
      <c r="A483" s="123"/>
    </row>
    <row r="484">
      <c r="A484" s="123"/>
    </row>
    <row r="485">
      <c r="A485" s="123"/>
    </row>
    <row r="486">
      <c r="A486" s="123"/>
    </row>
    <row r="487">
      <c r="A487" s="123"/>
    </row>
    <row r="488">
      <c r="A488" s="123"/>
    </row>
    <row r="489">
      <c r="A489" s="123"/>
    </row>
    <row r="490">
      <c r="A490" s="123"/>
    </row>
    <row r="491">
      <c r="A491" s="123"/>
    </row>
    <row r="492">
      <c r="A492" s="123"/>
    </row>
    <row r="493">
      <c r="A493" s="123"/>
    </row>
    <row r="494">
      <c r="A494" s="123"/>
    </row>
    <row r="495">
      <c r="A495" s="123"/>
    </row>
    <row r="496">
      <c r="A496" s="123"/>
    </row>
    <row r="497">
      <c r="A497" s="123"/>
    </row>
    <row r="498">
      <c r="A498" s="123"/>
    </row>
    <row r="499">
      <c r="A499" s="123"/>
    </row>
    <row r="500">
      <c r="A500" s="123"/>
    </row>
    <row r="501">
      <c r="A501" s="123"/>
    </row>
    <row r="502">
      <c r="A502" s="123"/>
    </row>
    <row r="503">
      <c r="A503" s="123"/>
    </row>
    <row r="504">
      <c r="A504" s="123"/>
    </row>
    <row r="505">
      <c r="A505" s="123"/>
    </row>
    <row r="506">
      <c r="A506" s="123"/>
    </row>
    <row r="507">
      <c r="A507" s="123"/>
    </row>
    <row r="508">
      <c r="A508" s="123"/>
    </row>
    <row r="509">
      <c r="A509" s="123"/>
    </row>
    <row r="510">
      <c r="A510" s="123"/>
    </row>
    <row r="511">
      <c r="A511" s="123"/>
    </row>
    <row r="512">
      <c r="A512" s="123"/>
    </row>
    <row r="513">
      <c r="A513" s="123"/>
    </row>
    <row r="514">
      <c r="A514" s="123"/>
    </row>
    <row r="515">
      <c r="A515" s="123"/>
    </row>
    <row r="516">
      <c r="A516" s="123"/>
    </row>
    <row r="517">
      <c r="A517" s="123"/>
    </row>
    <row r="518">
      <c r="A518" s="123"/>
    </row>
    <row r="519">
      <c r="A519" s="123"/>
    </row>
    <row r="520">
      <c r="A520" s="123"/>
    </row>
    <row r="521">
      <c r="A521" s="123"/>
    </row>
    <row r="522">
      <c r="A522" s="123"/>
    </row>
    <row r="523">
      <c r="A523" s="123"/>
    </row>
    <row r="524">
      <c r="A524" s="123"/>
    </row>
    <row r="525">
      <c r="A525" s="123"/>
    </row>
    <row r="526">
      <c r="A526" s="123"/>
    </row>
    <row r="527">
      <c r="A527" s="123"/>
    </row>
    <row r="528">
      <c r="A528" s="123"/>
    </row>
    <row r="529">
      <c r="A529" s="123"/>
    </row>
    <row r="530">
      <c r="A530" s="123"/>
    </row>
    <row r="531">
      <c r="A531" s="123"/>
    </row>
    <row r="532">
      <c r="A532" s="123"/>
    </row>
    <row r="533">
      <c r="A533" s="123"/>
    </row>
    <row r="534">
      <c r="A534" s="123"/>
    </row>
    <row r="535">
      <c r="A535" s="123"/>
    </row>
    <row r="536">
      <c r="A536" s="123"/>
    </row>
    <row r="537">
      <c r="A537" s="123"/>
    </row>
    <row r="538">
      <c r="A538" s="123"/>
    </row>
    <row r="539">
      <c r="A539" s="123"/>
    </row>
    <row r="540">
      <c r="A540" s="123"/>
    </row>
    <row r="541">
      <c r="A541" s="123"/>
    </row>
    <row r="542">
      <c r="A542" s="123"/>
    </row>
    <row r="543">
      <c r="A543" s="123"/>
    </row>
    <row r="544">
      <c r="A544" s="123"/>
    </row>
    <row r="545">
      <c r="A545" s="123"/>
    </row>
    <row r="546">
      <c r="A546" s="123"/>
    </row>
    <row r="547">
      <c r="A547" s="123"/>
    </row>
    <row r="548">
      <c r="A548" s="123"/>
    </row>
    <row r="549">
      <c r="A549" s="123"/>
    </row>
    <row r="550">
      <c r="A550" s="123"/>
    </row>
    <row r="551">
      <c r="A551" s="123"/>
    </row>
    <row r="552">
      <c r="A552" s="123"/>
    </row>
    <row r="553">
      <c r="A553" s="123"/>
    </row>
    <row r="554">
      <c r="A554" s="123"/>
    </row>
    <row r="555">
      <c r="A555" s="123"/>
    </row>
    <row r="556">
      <c r="A556" s="123"/>
    </row>
    <row r="557">
      <c r="A557" s="123"/>
    </row>
    <row r="558">
      <c r="A558" s="123"/>
    </row>
    <row r="559">
      <c r="A559" s="123"/>
    </row>
    <row r="560">
      <c r="A560" s="123"/>
    </row>
    <row r="561">
      <c r="A561" s="123"/>
    </row>
    <row r="562">
      <c r="A562" s="123"/>
    </row>
    <row r="563">
      <c r="A563" s="123"/>
    </row>
    <row r="564">
      <c r="A564" s="123"/>
    </row>
    <row r="565">
      <c r="A565" s="123"/>
    </row>
    <row r="566">
      <c r="A566" s="123"/>
    </row>
    <row r="567">
      <c r="A567" s="123"/>
    </row>
    <row r="568">
      <c r="A568" s="123"/>
    </row>
    <row r="569">
      <c r="A569" s="123"/>
    </row>
    <row r="570">
      <c r="A570" s="123"/>
    </row>
    <row r="571">
      <c r="A571" s="123"/>
    </row>
    <row r="572">
      <c r="A572" s="123"/>
    </row>
    <row r="573">
      <c r="A573" s="123"/>
    </row>
    <row r="574">
      <c r="A574" s="123"/>
    </row>
    <row r="575">
      <c r="A575" s="123"/>
    </row>
    <row r="576">
      <c r="A576" s="123"/>
    </row>
    <row r="577">
      <c r="A577" s="123"/>
    </row>
    <row r="578">
      <c r="A578" s="123"/>
    </row>
    <row r="579">
      <c r="A579" s="123"/>
    </row>
    <row r="580">
      <c r="A580" s="123"/>
    </row>
    <row r="581">
      <c r="A581" s="123"/>
    </row>
    <row r="582">
      <c r="A582" s="123"/>
    </row>
    <row r="583">
      <c r="A583" s="123"/>
    </row>
    <row r="584">
      <c r="A584" s="123"/>
    </row>
    <row r="585">
      <c r="A585" s="123"/>
    </row>
    <row r="586">
      <c r="A586" s="123"/>
    </row>
    <row r="587">
      <c r="A587" s="123"/>
    </row>
    <row r="588">
      <c r="A588" s="123"/>
    </row>
    <row r="589">
      <c r="A589" s="123"/>
    </row>
    <row r="590">
      <c r="A590" s="123"/>
    </row>
    <row r="591">
      <c r="A591" s="123"/>
    </row>
    <row r="592">
      <c r="A592" s="123"/>
    </row>
    <row r="593">
      <c r="A593" s="123"/>
    </row>
    <row r="594">
      <c r="A594" s="123"/>
    </row>
    <row r="595">
      <c r="A595" s="123"/>
    </row>
    <row r="596">
      <c r="A596" s="123"/>
    </row>
    <row r="597">
      <c r="A597" s="123"/>
    </row>
    <row r="598">
      <c r="A598" s="123"/>
    </row>
    <row r="599">
      <c r="A599" s="123"/>
    </row>
    <row r="600">
      <c r="A600" s="123"/>
    </row>
    <row r="601">
      <c r="A601" s="123"/>
    </row>
    <row r="602">
      <c r="A602" s="123"/>
    </row>
    <row r="603">
      <c r="A603" s="123"/>
    </row>
    <row r="604">
      <c r="A604" s="123"/>
    </row>
    <row r="605">
      <c r="A605" s="123"/>
    </row>
    <row r="606">
      <c r="A606" s="123"/>
    </row>
    <row r="607">
      <c r="A607" s="123"/>
    </row>
    <row r="608">
      <c r="A608" s="123"/>
    </row>
    <row r="609">
      <c r="A609" s="123"/>
    </row>
    <row r="610">
      <c r="A610" s="123"/>
    </row>
    <row r="611">
      <c r="A611" s="123"/>
    </row>
    <row r="612">
      <c r="A612" s="123"/>
    </row>
    <row r="613">
      <c r="A613" s="123"/>
    </row>
    <row r="614">
      <c r="A614" s="123"/>
    </row>
    <row r="615">
      <c r="A615" s="123"/>
    </row>
    <row r="616">
      <c r="A616" s="123"/>
    </row>
    <row r="617">
      <c r="A617" s="123"/>
    </row>
    <row r="618">
      <c r="A618" s="123"/>
    </row>
    <row r="619">
      <c r="A619" s="123"/>
    </row>
    <row r="620">
      <c r="A620" s="123"/>
    </row>
    <row r="621">
      <c r="A621" s="123"/>
    </row>
    <row r="622">
      <c r="A622" s="123"/>
    </row>
    <row r="623">
      <c r="A623" s="123"/>
    </row>
    <row r="624">
      <c r="A624" s="123"/>
    </row>
    <row r="625">
      <c r="A625" s="123"/>
    </row>
    <row r="626">
      <c r="A626" s="123"/>
    </row>
    <row r="627">
      <c r="A627" s="123"/>
    </row>
    <row r="628">
      <c r="A628" s="123"/>
    </row>
    <row r="629">
      <c r="A629" s="123"/>
    </row>
    <row r="630">
      <c r="A630" s="123"/>
    </row>
    <row r="631">
      <c r="A631" s="123"/>
    </row>
    <row r="632">
      <c r="A632" s="123"/>
    </row>
    <row r="633">
      <c r="A633" s="123"/>
    </row>
    <row r="634">
      <c r="A634" s="123"/>
    </row>
    <row r="635">
      <c r="A635" s="123"/>
    </row>
    <row r="636">
      <c r="A636" s="123"/>
    </row>
    <row r="637">
      <c r="A637" s="123"/>
    </row>
    <row r="638">
      <c r="A638" s="123"/>
    </row>
    <row r="639">
      <c r="A639" s="123"/>
    </row>
    <row r="640">
      <c r="A640" s="123"/>
    </row>
    <row r="641">
      <c r="A641" s="123"/>
    </row>
    <row r="642">
      <c r="A642" s="123"/>
    </row>
    <row r="643">
      <c r="A643" s="123"/>
    </row>
    <row r="644">
      <c r="A644" s="123"/>
    </row>
    <row r="645">
      <c r="A645" s="123"/>
    </row>
    <row r="646">
      <c r="A646" s="123"/>
    </row>
    <row r="647">
      <c r="A647" s="123"/>
    </row>
    <row r="648">
      <c r="A648" s="123"/>
    </row>
    <row r="649">
      <c r="A649" s="123"/>
    </row>
    <row r="650">
      <c r="A650" s="123"/>
    </row>
    <row r="651">
      <c r="A651" s="123"/>
    </row>
    <row r="652">
      <c r="A652" s="123"/>
    </row>
    <row r="653">
      <c r="A653" s="123"/>
    </row>
    <row r="654">
      <c r="A654" s="123"/>
    </row>
    <row r="655">
      <c r="A655" s="123"/>
    </row>
    <row r="656">
      <c r="A656" s="123"/>
    </row>
    <row r="657">
      <c r="A657" s="123"/>
    </row>
    <row r="658">
      <c r="A658" s="123"/>
    </row>
    <row r="659">
      <c r="A659" s="123"/>
    </row>
    <row r="660">
      <c r="A660" s="123"/>
    </row>
    <row r="661">
      <c r="A661" s="123"/>
    </row>
    <row r="662">
      <c r="A662" s="123"/>
    </row>
    <row r="663">
      <c r="A663" s="123"/>
    </row>
    <row r="664">
      <c r="A664" s="123"/>
    </row>
    <row r="665">
      <c r="A665" s="123"/>
    </row>
    <row r="666">
      <c r="A666" s="123"/>
    </row>
    <row r="667">
      <c r="A667" s="123"/>
    </row>
    <row r="668">
      <c r="A668" s="123"/>
    </row>
    <row r="669">
      <c r="A669" s="123"/>
    </row>
    <row r="670">
      <c r="A670" s="123"/>
    </row>
    <row r="671">
      <c r="A671" s="123"/>
    </row>
    <row r="672">
      <c r="A672" s="123"/>
    </row>
    <row r="673">
      <c r="A673" s="123"/>
    </row>
    <row r="674">
      <c r="A674" s="123"/>
    </row>
    <row r="675">
      <c r="A675" s="123"/>
    </row>
    <row r="676">
      <c r="A676" s="123"/>
    </row>
    <row r="677">
      <c r="A677" s="123"/>
    </row>
    <row r="678">
      <c r="A678" s="123"/>
    </row>
    <row r="679">
      <c r="A679" s="123"/>
    </row>
    <row r="680">
      <c r="A680" s="123"/>
    </row>
    <row r="681">
      <c r="A681" s="123"/>
    </row>
    <row r="682">
      <c r="A682" s="123"/>
    </row>
    <row r="683">
      <c r="A683" s="123"/>
    </row>
    <row r="684">
      <c r="A684" s="123"/>
    </row>
    <row r="685">
      <c r="A685" s="123"/>
    </row>
    <row r="686">
      <c r="A686" s="123"/>
    </row>
    <row r="687">
      <c r="A687" s="123"/>
    </row>
    <row r="688">
      <c r="A688" s="123"/>
    </row>
    <row r="689">
      <c r="A689" s="123"/>
    </row>
    <row r="690">
      <c r="A690" s="123"/>
    </row>
    <row r="691">
      <c r="A691" s="123"/>
    </row>
    <row r="692">
      <c r="A692" s="123"/>
    </row>
    <row r="693">
      <c r="A693" s="123"/>
    </row>
    <row r="694">
      <c r="A694" s="123"/>
    </row>
    <row r="695">
      <c r="A695" s="123"/>
    </row>
    <row r="696">
      <c r="A696" s="123"/>
    </row>
    <row r="697">
      <c r="A697" s="123"/>
    </row>
    <row r="698">
      <c r="A698" s="123"/>
    </row>
    <row r="699">
      <c r="A699" s="123"/>
    </row>
    <row r="700">
      <c r="A700" s="123"/>
    </row>
    <row r="701">
      <c r="A701" s="123"/>
    </row>
    <row r="702">
      <c r="A702" s="123"/>
    </row>
    <row r="703">
      <c r="A703" s="123"/>
    </row>
    <row r="704">
      <c r="A704" s="123"/>
    </row>
    <row r="705">
      <c r="A705" s="123"/>
    </row>
    <row r="706">
      <c r="A706" s="123"/>
    </row>
    <row r="707">
      <c r="A707" s="123"/>
    </row>
    <row r="708">
      <c r="A708" s="123"/>
    </row>
    <row r="709">
      <c r="A709" s="123"/>
    </row>
    <row r="710">
      <c r="A710" s="123"/>
    </row>
    <row r="711">
      <c r="A711" s="123"/>
    </row>
    <row r="712">
      <c r="A712" s="123"/>
    </row>
    <row r="713">
      <c r="A713" s="123"/>
    </row>
    <row r="714">
      <c r="A714" s="123"/>
    </row>
    <row r="715">
      <c r="A715" s="123"/>
    </row>
    <row r="716">
      <c r="A716" s="123"/>
    </row>
    <row r="717">
      <c r="A717" s="123"/>
    </row>
    <row r="718">
      <c r="A718" s="123"/>
    </row>
    <row r="719">
      <c r="A719" s="123"/>
    </row>
    <row r="720">
      <c r="A720" s="123"/>
    </row>
    <row r="721">
      <c r="A721" s="123"/>
    </row>
    <row r="722">
      <c r="A722" s="123"/>
    </row>
    <row r="723">
      <c r="A723" s="123"/>
    </row>
    <row r="724">
      <c r="A724" s="123"/>
    </row>
    <row r="725">
      <c r="A725" s="123"/>
    </row>
    <row r="726">
      <c r="A726" s="123"/>
    </row>
    <row r="727">
      <c r="A727" s="123"/>
    </row>
    <row r="728">
      <c r="A728" s="123"/>
    </row>
    <row r="729">
      <c r="A729" s="123"/>
    </row>
    <row r="730">
      <c r="A730" s="123"/>
    </row>
    <row r="731">
      <c r="A731" s="123"/>
    </row>
    <row r="732">
      <c r="A732" s="123"/>
    </row>
    <row r="733">
      <c r="A733" s="123"/>
    </row>
    <row r="734">
      <c r="A734" s="123"/>
    </row>
    <row r="735">
      <c r="A735" s="123"/>
    </row>
    <row r="736">
      <c r="A736" s="123"/>
    </row>
    <row r="737">
      <c r="A737" s="123"/>
    </row>
    <row r="738">
      <c r="A738" s="123"/>
    </row>
    <row r="739">
      <c r="A739" s="123"/>
    </row>
    <row r="740">
      <c r="A740" s="123"/>
    </row>
    <row r="741">
      <c r="A741" s="123"/>
    </row>
    <row r="742">
      <c r="A742" s="123"/>
    </row>
    <row r="743">
      <c r="A743" s="123"/>
    </row>
    <row r="744">
      <c r="A744" s="123"/>
    </row>
    <row r="745">
      <c r="A745" s="123"/>
    </row>
    <row r="746">
      <c r="A746" s="123"/>
    </row>
    <row r="747">
      <c r="A747" s="123"/>
    </row>
    <row r="748">
      <c r="A748" s="123"/>
    </row>
    <row r="749">
      <c r="A749" s="123"/>
    </row>
    <row r="750">
      <c r="A750" s="123"/>
    </row>
    <row r="751">
      <c r="A751" s="123"/>
    </row>
    <row r="752">
      <c r="A752" s="123"/>
    </row>
    <row r="753">
      <c r="A753" s="123"/>
    </row>
    <row r="754">
      <c r="A754" s="123"/>
    </row>
    <row r="755">
      <c r="A755" s="123"/>
    </row>
    <row r="756">
      <c r="A756" s="123"/>
    </row>
    <row r="757">
      <c r="A757" s="123"/>
    </row>
    <row r="758">
      <c r="A758" s="123"/>
    </row>
    <row r="759">
      <c r="A759" s="123"/>
    </row>
    <row r="760">
      <c r="A760" s="123"/>
    </row>
    <row r="761">
      <c r="A761" s="123"/>
    </row>
    <row r="762">
      <c r="A762" s="123"/>
    </row>
    <row r="763">
      <c r="A763" s="123"/>
    </row>
    <row r="764">
      <c r="A764" s="123"/>
    </row>
    <row r="765">
      <c r="A765" s="123"/>
    </row>
    <row r="766">
      <c r="A766" s="123"/>
    </row>
    <row r="767">
      <c r="A767" s="123"/>
    </row>
    <row r="768">
      <c r="A768" s="123"/>
    </row>
    <row r="769">
      <c r="A769" s="123"/>
    </row>
    <row r="770">
      <c r="A770" s="123"/>
    </row>
    <row r="771">
      <c r="A771" s="123"/>
    </row>
    <row r="772">
      <c r="A772" s="123"/>
    </row>
    <row r="773">
      <c r="A773" s="123"/>
    </row>
    <row r="774">
      <c r="A774" s="123"/>
    </row>
    <row r="775">
      <c r="A775" s="123"/>
    </row>
    <row r="776">
      <c r="A776" s="123"/>
    </row>
    <row r="777">
      <c r="A777" s="123"/>
    </row>
    <row r="778">
      <c r="A778" s="123"/>
    </row>
    <row r="779">
      <c r="A779" s="123"/>
    </row>
    <row r="780">
      <c r="A780" s="123"/>
    </row>
    <row r="781">
      <c r="A781" s="123"/>
    </row>
    <row r="782">
      <c r="A782" s="123"/>
    </row>
    <row r="783">
      <c r="A783" s="123"/>
    </row>
    <row r="784">
      <c r="A784" s="123"/>
    </row>
    <row r="785">
      <c r="A785" s="123"/>
    </row>
    <row r="786">
      <c r="A786" s="123"/>
    </row>
    <row r="787">
      <c r="A787" s="123"/>
    </row>
    <row r="788">
      <c r="A788" s="123"/>
    </row>
    <row r="789">
      <c r="A789" s="123"/>
    </row>
    <row r="790">
      <c r="A790" s="123"/>
    </row>
    <row r="791">
      <c r="A791" s="123"/>
    </row>
    <row r="792">
      <c r="A792" s="123"/>
    </row>
    <row r="793">
      <c r="A793" s="123"/>
    </row>
    <row r="794">
      <c r="A794" s="123"/>
    </row>
    <row r="795">
      <c r="A795" s="123"/>
    </row>
    <row r="796">
      <c r="A796" s="123"/>
    </row>
    <row r="797">
      <c r="A797" s="123"/>
    </row>
    <row r="798">
      <c r="A798" s="123"/>
    </row>
    <row r="799">
      <c r="A799" s="123"/>
    </row>
    <row r="800">
      <c r="A800" s="123"/>
    </row>
    <row r="801">
      <c r="A801" s="123"/>
    </row>
    <row r="802">
      <c r="A802" s="123"/>
    </row>
    <row r="803">
      <c r="A803" s="123"/>
    </row>
    <row r="804">
      <c r="A804" s="123"/>
    </row>
    <row r="805">
      <c r="A805" s="123"/>
    </row>
    <row r="806">
      <c r="A806" s="123"/>
    </row>
    <row r="807">
      <c r="A807" s="123"/>
    </row>
    <row r="808">
      <c r="A808" s="123"/>
    </row>
    <row r="809">
      <c r="A809" s="123"/>
    </row>
    <row r="810">
      <c r="A810" s="123"/>
    </row>
    <row r="811">
      <c r="A811" s="123"/>
    </row>
    <row r="812">
      <c r="A812" s="123"/>
    </row>
    <row r="813">
      <c r="A813" s="123"/>
    </row>
    <row r="814">
      <c r="A814" s="123"/>
    </row>
    <row r="815">
      <c r="A815" s="123"/>
    </row>
    <row r="816">
      <c r="A816" s="123"/>
    </row>
    <row r="817">
      <c r="A817" s="123"/>
    </row>
    <row r="818">
      <c r="A818" s="123"/>
    </row>
    <row r="819">
      <c r="A819" s="123"/>
    </row>
    <row r="820">
      <c r="A820" s="123"/>
    </row>
    <row r="821">
      <c r="A821" s="123"/>
    </row>
    <row r="822">
      <c r="A822" s="123"/>
    </row>
    <row r="823">
      <c r="A823" s="123"/>
    </row>
    <row r="824">
      <c r="A824" s="123"/>
    </row>
    <row r="825">
      <c r="A825" s="123"/>
    </row>
    <row r="826">
      <c r="A826" s="123"/>
    </row>
    <row r="827">
      <c r="A827" s="123"/>
    </row>
    <row r="828">
      <c r="A828" s="123"/>
    </row>
    <row r="829">
      <c r="A829" s="123"/>
    </row>
    <row r="830">
      <c r="A830" s="123"/>
    </row>
    <row r="831">
      <c r="A831" s="123"/>
    </row>
    <row r="832">
      <c r="A832" s="123"/>
    </row>
    <row r="833">
      <c r="A833" s="123"/>
    </row>
    <row r="834">
      <c r="A834" s="123"/>
    </row>
    <row r="835">
      <c r="A835" s="123"/>
    </row>
    <row r="836">
      <c r="A836" s="123"/>
    </row>
    <row r="837">
      <c r="A837" s="123"/>
    </row>
    <row r="838">
      <c r="A838" s="123"/>
    </row>
    <row r="839">
      <c r="A839" s="123"/>
    </row>
    <row r="840">
      <c r="A840" s="123"/>
    </row>
    <row r="841">
      <c r="A841" s="123"/>
    </row>
    <row r="842">
      <c r="A842" s="123"/>
    </row>
    <row r="843">
      <c r="A843" s="123"/>
    </row>
    <row r="844">
      <c r="A844" s="123"/>
    </row>
    <row r="845">
      <c r="A845" s="123"/>
    </row>
    <row r="846">
      <c r="A846" s="123"/>
    </row>
    <row r="847">
      <c r="A847" s="123"/>
    </row>
    <row r="848">
      <c r="A848" s="123"/>
    </row>
    <row r="849">
      <c r="A849" s="123"/>
    </row>
    <row r="850">
      <c r="A850" s="123"/>
    </row>
    <row r="851">
      <c r="A851" s="123"/>
    </row>
    <row r="852">
      <c r="A852" s="123"/>
    </row>
    <row r="853">
      <c r="A853" s="123"/>
    </row>
    <row r="854">
      <c r="A854" s="123"/>
    </row>
    <row r="855">
      <c r="A855" s="123"/>
    </row>
    <row r="856">
      <c r="A856" s="123"/>
    </row>
    <row r="857">
      <c r="A857" s="123"/>
    </row>
    <row r="858">
      <c r="A858" s="123"/>
    </row>
    <row r="859">
      <c r="A859" s="123"/>
    </row>
    <row r="860">
      <c r="A860" s="123"/>
    </row>
    <row r="861">
      <c r="A861" s="123"/>
    </row>
    <row r="862">
      <c r="A862" s="123"/>
    </row>
    <row r="863">
      <c r="A863" s="123"/>
    </row>
    <row r="864">
      <c r="A864" s="123"/>
    </row>
    <row r="865">
      <c r="A865" s="123"/>
    </row>
    <row r="866">
      <c r="A866" s="123"/>
    </row>
    <row r="867">
      <c r="A867" s="123"/>
    </row>
    <row r="868">
      <c r="A868" s="123"/>
    </row>
    <row r="869">
      <c r="A869" s="123"/>
    </row>
    <row r="870">
      <c r="A870" s="123"/>
    </row>
    <row r="871">
      <c r="A871" s="123"/>
    </row>
    <row r="872">
      <c r="A872" s="123"/>
    </row>
    <row r="873">
      <c r="A873" s="123"/>
    </row>
    <row r="874">
      <c r="A874" s="123"/>
    </row>
    <row r="875">
      <c r="A875" s="123"/>
    </row>
    <row r="876">
      <c r="A876" s="123"/>
    </row>
    <row r="877">
      <c r="A877" s="123"/>
    </row>
    <row r="878">
      <c r="A878" s="123"/>
    </row>
    <row r="879">
      <c r="A879" s="123"/>
    </row>
    <row r="880">
      <c r="A880" s="123"/>
    </row>
    <row r="881">
      <c r="A881" s="123"/>
    </row>
    <row r="882">
      <c r="A882" s="123"/>
    </row>
    <row r="883">
      <c r="A883" s="123"/>
    </row>
    <row r="884">
      <c r="A884" s="123"/>
    </row>
    <row r="885">
      <c r="A885" s="123"/>
    </row>
    <row r="886">
      <c r="A886" s="123"/>
    </row>
    <row r="887">
      <c r="A887" s="123"/>
    </row>
    <row r="888">
      <c r="A888" s="123"/>
    </row>
    <row r="889">
      <c r="A889" s="123"/>
    </row>
    <row r="890">
      <c r="A890" s="123"/>
    </row>
    <row r="891">
      <c r="A891" s="123"/>
    </row>
    <row r="892">
      <c r="A892" s="123"/>
    </row>
    <row r="893">
      <c r="A893" s="123"/>
    </row>
    <row r="894">
      <c r="A894" s="123"/>
    </row>
    <row r="895">
      <c r="A895" s="123"/>
    </row>
    <row r="896">
      <c r="A896" s="123"/>
    </row>
    <row r="897">
      <c r="A897" s="123"/>
    </row>
    <row r="898">
      <c r="A898" s="123"/>
    </row>
    <row r="899">
      <c r="A899" s="123"/>
    </row>
    <row r="900">
      <c r="A900" s="123"/>
    </row>
    <row r="901">
      <c r="A901" s="123"/>
    </row>
    <row r="902">
      <c r="A902" s="123"/>
    </row>
    <row r="903">
      <c r="A903" s="123"/>
    </row>
    <row r="904">
      <c r="A904" s="123"/>
    </row>
    <row r="905">
      <c r="A905" s="123"/>
    </row>
    <row r="906">
      <c r="A906" s="123"/>
    </row>
    <row r="907">
      <c r="A907" s="123"/>
    </row>
    <row r="908">
      <c r="A908" s="123"/>
    </row>
    <row r="909">
      <c r="A909" s="123"/>
    </row>
    <row r="910">
      <c r="A910" s="123"/>
    </row>
    <row r="911">
      <c r="A911" s="123"/>
    </row>
    <row r="912">
      <c r="A912" s="123"/>
    </row>
    <row r="913">
      <c r="A913" s="123"/>
    </row>
    <row r="914">
      <c r="A914" s="123"/>
    </row>
    <row r="915">
      <c r="A915" s="123"/>
    </row>
    <row r="916">
      <c r="A916" s="123"/>
    </row>
    <row r="917">
      <c r="A917" s="123"/>
    </row>
    <row r="918">
      <c r="A918" s="123"/>
    </row>
    <row r="919">
      <c r="A919" s="123"/>
    </row>
    <row r="920">
      <c r="A920" s="123"/>
    </row>
    <row r="921">
      <c r="A921" s="123"/>
    </row>
    <row r="922">
      <c r="A922" s="123"/>
    </row>
    <row r="923">
      <c r="A923" s="123"/>
    </row>
    <row r="924">
      <c r="A924" s="123"/>
    </row>
    <row r="925">
      <c r="A925" s="123"/>
    </row>
    <row r="926">
      <c r="A926" s="123"/>
    </row>
    <row r="927">
      <c r="A927" s="123"/>
    </row>
    <row r="928">
      <c r="A928" s="123"/>
    </row>
    <row r="929">
      <c r="A929" s="123"/>
    </row>
    <row r="930">
      <c r="A930" s="123"/>
    </row>
    <row r="931">
      <c r="A931" s="123"/>
    </row>
    <row r="932">
      <c r="A932" s="123"/>
    </row>
    <row r="933">
      <c r="A933" s="123"/>
    </row>
    <row r="934">
      <c r="A934" s="123"/>
    </row>
    <row r="935">
      <c r="A935" s="123"/>
    </row>
    <row r="936">
      <c r="A936" s="123"/>
    </row>
    <row r="937">
      <c r="A937" s="123"/>
    </row>
    <row r="938">
      <c r="A938" s="123"/>
    </row>
    <row r="939">
      <c r="A939" s="123"/>
    </row>
    <row r="940">
      <c r="A940" s="123"/>
    </row>
    <row r="941">
      <c r="A941" s="123"/>
    </row>
    <row r="942">
      <c r="A942" s="123"/>
    </row>
    <row r="943">
      <c r="A943" s="123"/>
    </row>
    <row r="944">
      <c r="A944" s="123"/>
    </row>
    <row r="945">
      <c r="A945" s="123"/>
    </row>
    <row r="946">
      <c r="A946" s="123"/>
    </row>
    <row r="947">
      <c r="A947" s="123"/>
    </row>
    <row r="948">
      <c r="A948" s="123"/>
    </row>
    <row r="949">
      <c r="A949" s="123"/>
    </row>
    <row r="950">
      <c r="A950" s="123"/>
    </row>
    <row r="951">
      <c r="A951" s="123"/>
    </row>
    <row r="952">
      <c r="A952" s="123"/>
    </row>
    <row r="953">
      <c r="A953" s="123"/>
    </row>
    <row r="954">
      <c r="A954" s="123"/>
    </row>
    <row r="955">
      <c r="A955" s="123"/>
    </row>
    <row r="956">
      <c r="A956" s="123"/>
    </row>
    <row r="957">
      <c r="A957" s="123"/>
    </row>
    <row r="958">
      <c r="A958" s="123"/>
    </row>
    <row r="959">
      <c r="A959" s="123"/>
    </row>
    <row r="960">
      <c r="A960" s="123"/>
    </row>
    <row r="961">
      <c r="A961" s="123"/>
    </row>
    <row r="962">
      <c r="A962" s="123"/>
    </row>
    <row r="963">
      <c r="A963" s="123"/>
    </row>
    <row r="964">
      <c r="A964" s="123"/>
    </row>
    <row r="965">
      <c r="A965" s="123"/>
    </row>
    <row r="966">
      <c r="A966" s="123"/>
    </row>
    <row r="967">
      <c r="A967" s="123"/>
    </row>
    <row r="968">
      <c r="A968" s="123"/>
    </row>
    <row r="969">
      <c r="A969" s="123"/>
    </row>
    <row r="970">
      <c r="A970" s="123"/>
    </row>
    <row r="971">
      <c r="A971" s="123"/>
    </row>
    <row r="972">
      <c r="A972" s="123"/>
    </row>
    <row r="973">
      <c r="A973" s="123"/>
    </row>
    <row r="974">
      <c r="A974" s="123"/>
    </row>
    <row r="975">
      <c r="A975" s="123"/>
    </row>
    <row r="976">
      <c r="A976" s="123"/>
    </row>
    <row r="977">
      <c r="A977" s="123"/>
    </row>
    <row r="978">
      <c r="A978" s="123"/>
    </row>
    <row r="979">
      <c r="A979" s="123"/>
    </row>
    <row r="980">
      <c r="A980" s="123"/>
    </row>
    <row r="981">
      <c r="A981" s="123"/>
    </row>
    <row r="982">
      <c r="A982" s="123"/>
    </row>
    <row r="983">
      <c r="A983" s="123"/>
    </row>
    <row r="984">
      <c r="A984" s="123"/>
    </row>
    <row r="985">
      <c r="A985" s="123"/>
    </row>
    <row r="986">
      <c r="A986" s="123"/>
    </row>
    <row r="987">
      <c r="A987" s="123"/>
    </row>
    <row r="988">
      <c r="A988" s="123"/>
    </row>
    <row r="989">
      <c r="A989" s="123"/>
    </row>
    <row r="990">
      <c r="A990" s="123"/>
    </row>
    <row r="991">
      <c r="A991" s="123"/>
    </row>
    <row r="992">
      <c r="A992" s="123"/>
    </row>
    <row r="993">
      <c r="A993" s="123"/>
    </row>
    <row r="994">
      <c r="A994" s="123"/>
    </row>
    <row r="995">
      <c r="A995" s="123"/>
    </row>
    <row r="996">
      <c r="A996" s="123"/>
    </row>
    <row r="997">
      <c r="A997" s="123"/>
    </row>
    <row r="998">
      <c r="A998" s="123"/>
    </row>
    <row r="999">
      <c r="A999" s="123"/>
    </row>
    <row r="1000">
      <c r="A1000" s="123"/>
    </row>
    <row r="1001">
      <c r="A1001" s="123"/>
    </row>
  </sheetData>
  <autoFilter ref="$A$2:$AA$34">
    <filterColumn colId="9">
      <filters>
        <filter val="https://drive.google.com/file/d/16yEAMNufw7odTxEuw01ec_docRe9gZAx/view?usp=drive_link"/>
        <filter val="https://drive.google.com/file/d/1ILL4G162fgUdg_iMpxrL0AaVp3EXhCLb/view?usp=drive_link"/>
        <filter val="https://drive.google.com/file/d/1cbeELwnEthjrJSJK6ZTQvr8Gh3usOY-s/view?usp=drive_link"/>
        <filter val="https://drive.google.com/file/d/1xD3dnx9XiRN1EuSmzxHvQR1e7GVFwuqn/view?usp=drive_link"/>
        <filter val="https://drive.google.com/file/d/1BjUsCU3_dzPQIfeCsvb97_fwWfSPQejq/view?usp=drive_link"/>
        <filter val="https://drive.google.com/file/d/1M-dHFY-LvWGcmucXb9fvhNO1b9RZTgW1/view?usp=drive_link"/>
        <filter val="https://drive.google.com/file/d/1H9e2AP5h9C2OIems_RkRgqUjpEjMQmBo/view?usp=drive_link"/>
        <filter val="https://drive.google.com/file/d/1m0q8S8EGeidGYA0y2Ohi1rsS-dZq7xpU/view?usp=drive_link"/>
        <filter val="https://drive.google.com/file/d/16FvDN7RoQuaSSHhZxMY3GEcSbHw6b9AA/view?usp=drive_link"/>
        <filter val="https://drive.google.com/file/d/1nF_KCbexWtwt1UKrgWRC94jrEeopNuEg/view?usp=drive_link"/>
        <filter val="https://drive.google.com/file/d/1M1GMrj6LYK_0k7D26RxC_MZK3XsHQf0q/view?usp=drive_link"/>
        <filter val="https://drive.google.com/file/d/1Ls17hxnn-4blDYedsdLU0kUc538-ScEt/view?usp=drive_link"/>
        <filter val="https://drive.google.com/file/d/1bzc1fqr-SvoiHWcZmaMAIHPAZ3g6mbAm/view?usp=drive_link"/>
        <filter val="https://drive.google.com/file/d/1zHsnV-GDEtynA7UsW-rmvrK9lsV_M1ZO/view?usp=drive_link"/>
      </filters>
    </filterColumn>
  </autoFilter>
  <mergeCells count="1">
    <mergeCell ref="L4:M4"/>
  </mergeCells>
  <dataValidations>
    <dataValidation type="list" allowBlank="1" showErrorMessage="1" sqref="I3:I34">
      <formula1>"SELESAI,BELUM"</formula1>
    </dataValidation>
  </dataValidations>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s>
  <drawing r:id="rId3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7.38"/>
    <col customWidth="1" min="3" max="3" width="23.38"/>
    <col customWidth="1" min="6" max="6" width="22.63"/>
    <col customWidth="1" min="7" max="7" width="25.63"/>
    <col customWidth="1" min="8" max="8" width="24.25"/>
    <col customWidth="1" min="11" max="11" width="30.0"/>
    <col customWidth="1" min="12" max="12" width="18.38"/>
    <col customWidth="1" min="13" max="13" width="58.63"/>
    <col customWidth="1" min="14" max="14" width="32.88"/>
    <col customWidth="1" min="15" max="15" width="54.75"/>
  </cols>
  <sheetData>
    <row r="1">
      <c r="A1" s="380" t="s">
        <v>192</v>
      </c>
      <c r="B1" s="381"/>
      <c r="C1" s="381"/>
      <c r="D1" s="32"/>
      <c r="F1" s="380" t="s">
        <v>241</v>
      </c>
      <c r="G1" s="381"/>
      <c r="H1" s="381"/>
      <c r="I1" s="32"/>
      <c r="K1" s="380" t="s">
        <v>225</v>
      </c>
      <c r="L1" s="381"/>
      <c r="M1" s="381"/>
      <c r="N1" s="32"/>
    </row>
    <row r="2">
      <c r="A2" s="382" t="s">
        <v>8755</v>
      </c>
      <c r="B2" s="381"/>
      <c r="C2" s="381"/>
      <c r="D2" s="32"/>
      <c r="F2" s="382" t="s">
        <v>8755</v>
      </c>
      <c r="G2" s="381"/>
      <c r="H2" s="381"/>
      <c r="I2" s="32"/>
      <c r="K2" s="382" t="s">
        <v>8755</v>
      </c>
      <c r="L2" s="381"/>
      <c r="M2" s="381"/>
      <c r="N2" s="32"/>
    </row>
    <row r="3">
      <c r="A3" s="227" t="s">
        <v>8756</v>
      </c>
      <c r="B3" s="383" t="s">
        <v>8758</v>
      </c>
      <c r="C3" s="227" t="s">
        <v>8764</v>
      </c>
      <c r="D3" s="227" t="s">
        <v>8767</v>
      </c>
      <c r="F3" s="227" t="s">
        <v>8756</v>
      </c>
      <c r="G3" s="227" t="s">
        <v>8758</v>
      </c>
      <c r="H3" s="227" t="s">
        <v>8764</v>
      </c>
      <c r="I3" s="227" t="s">
        <v>8768</v>
      </c>
      <c r="K3" s="227" t="s">
        <v>8756</v>
      </c>
      <c r="L3" s="227" t="s">
        <v>8758</v>
      </c>
      <c r="M3" s="227" t="s">
        <v>8764</v>
      </c>
      <c r="N3" s="227" t="s">
        <v>8768</v>
      </c>
    </row>
    <row r="4">
      <c r="A4" s="227" t="s">
        <v>8771</v>
      </c>
      <c r="B4" s="383">
        <v>2.0</v>
      </c>
      <c r="C4" s="383" t="s">
        <v>8772</v>
      </c>
      <c r="D4" s="383" t="s">
        <v>8773</v>
      </c>
      <c r="F4" s="227" t="s">
        <v>8771</v>
      </c>
      <c r="G4" s="383">
        <v>1.0</v>
      </c>
      <c r="H4" s="227" t="s">
        <v>8772</v>
      </c>
      <c r="I4" s="227" t="s">
        <v>8773</v>
      </c>
      <c r="K4" s="227" t="s">
        <v>8771</v>
      </c>
      <c r="L4" s="375">
        <v>1.0</v>
      </c>
      <c r="M4" s="227" t="s">
        <v>8772</v>
      </c>
      <c r="N4" s="227" t="s">
        <v>8773</v>
      </c>
    </row>
    <row r="5">
      <c r="A5" s="227" t="s">
        <v>8774</v>
      </c>
      <c r="B5" s="383">
        <v>3.0</v>
      </c>
      <c r="C5" s="383" t="s">
        <v>8772</v>
      </c>
      <c r="D5" s="383" t="s">
        <v>8773</v>
      </c>
      <c r="F5" s="227" t="s">
        <v>8774</v>
      </c>
      <c r="G5" s="383">
        <v>4.0</v>
      </c>
      <c r="H5" s="227" t="s">
        <v>8772</v>
      </c>
      <c r="I5" s="227" t="s">
        <v>8775</v>
      </c>
      <c r="K5" s="227" t="s">
        <v>8774</v>
      </c>
      <c r="L5" s="227">
        <v>5.0</v>
      </c>
      <c r="M5" s="227" t="s">
        <v>8776</v>
      </c>
      <c r="N5" s="227" t="s">
        <v>8777</v>
      </c>
    </row>
    <row r="6">
      <c r="A6" s="227" t="s">
        <v>8778</v>
      </c>
      <c r="B6" s="383">
        <v>3.0</v>
      </c>
      <c r="C6" s="383" t="s">
        <v>1195</v>
      </c>
      <c r="D6" s="383" t="s">
        <v>8773</v>
      </c>
      <c r="F6" s="227" t="s">
        <v>8778</v>
      </c>
      <c r="G6" s="383">
        <v>5.0</v>
      </c>
      <c r="H6" s="227" t="s">
        <v>1195</v>
      </c>
      <c r="I6" s="227" t="s">
        <v>8773</v>
      </c>
      <c r="K6" s="227" t="s">
        <v>8778</v>
      </c>
      <c r="L6" s="375">
        <v>0.0</v>
      </c>
      <c r="M6" s="227" t="s">
        <v>1195</v>
      </c>
      <c r="N6" s="228"/>
    </row>
    <row r="7">
      <c r="A7" s="227" t="s">
        <v>8780</v>
      </c>
      <c r="B7" s="383">
        <v>2.0</v>
      </c>
      <c r="C7" s="383" t="s">
        <v>8772</v>
      </c>
      <c r="D7" s="383" t="s">
        <v>8773</v>
      </c>
      <c r="F7" s="227" t="s">
        <v>8780</v>
      </c>
      <c r="G7" s="383">
        <v>5.0</v>
      </c>
      <c r="H7" s="227" t="s">
        <v>1195</v>
      </c>
      <c r="I7" s="227" t="s">
        <v>8773</v>
      </c>
      <c r="K7" s="227" t="s">
        <v>8780</v>
      </c>
      <c r="L7" s="227">
        <v>1.0</v>
      </c>
      <c r="M7" s="227" t="s">
        <v>1195</v>
      </c>
      <c r="N7" s="227" t="s">
        <v>8773</v>
      </c>
    </row>
    <row r="8">
      <c r="A8" s="227" t="s">
        <v>8782</v>
      </c>
      <c r="B8" s="384"/>
      <c r="C8" s="384"/>
      <c r="D8" s="384"/>
      <c r="F8" s="227" t="s">
        <v>8782</v>
      </c>
      <c r="G8" s="383">
        <v>7.0</v>
      </c>
      <c r="H8" s="227" t="s">
        <v>1195</v>
      </c>
      <c r="I8" s="227" t="s">
        <v>8773</v>
      </c>
      <c r="K8" s="227" t="s">
        <v>8782</v>
      </c>
      <c r="L8" s="227">
        <v>5.0</v>
      </c>
      <c r="M8" s="227" t="s">
        <v>8784</v>
      </c>
      <c r="N8" s="227" t="s">
        <v>8773</v>
      </c>
    </row>
    <row r="9">
      <c r="A9" s="227" t="s">
        <v>8785</v>
      </c>
      <c r="B9" s="383">
        <v>2.0</v>
      </c>
      <c r="C9" s="383" t="s">
        <v>8772</v>
      </c>
      <c r="D9" s="383" t="s">
        <v>8773</v>
      </c>
      <c r="F9" s="227" t="s">
        <v>8785</v>
      </c>
      <c r="G9" s="383">
        <v>2.0</v>
      </c>
      <c r="H9" s="227" t="s">
        <v>8772</v>
      </c>
      <c r="I9" s="228"/>
      <c r="K9" s="227" t="s">
        <v>8785</v>
      </c>
      <c r="L9" s="227">
        <v>1.0</v>
      </c>
      <c r="M9" s="227" t="s">
        <v>8772</v>
      </c>
      <c r="N9" s="227" t="s">
        <v>8773</v>
      </c>
    </row>
    <row r="10">
      <c r="A10" s="227" t="s">
        <v>8786</v>
      </c>
      <c r="B10" s="383">
        <v>1.0</v>
      </c>
      <c r="C10" s="383" t="s">
        <v>8772</v>
      </c>
      <c r="D10" s="383" t="s">
        <v>8773</v>
      </c>
      <c r="F10" s="227" t="s">
        <v>8786</v>
      </c>
      <c r="G10" s="383">
        <v>3.0</v>
      </c>
      <c r="H10" s="227" t="s">
        <v>1195</v>
      </c>
      <c r="I10" s="227" t="s">
        <v>8775</v>
      </c>
      <c r="K10" s="227" t="s">
        <v>8786</v>
      </c>
      <c r="L10" s="375">
        <v>0.0</v>
      </c>
      <c r="M10" s="227" t="s">
        <v>1195</v>
      </c>
      <c r="N10" s="228"/>
    </row>
    <row r="11">
      <c r="A11" s="227" t="s">
        <v>8787</v>
      </c>
      <c r="B11" s="383">
        <v>2.0</v>
      </c>
      <c r="C11" s="383" t="s">
        <v>8772</v>
      </c>
      <c r="D11" s="383" t="s">
        <v>8773</v>
      </c>
      <c r="F11" s="227" t="s">
        <v>8787</v>
      </c>
      <c r="G11" s="383">
        <v>3.0</v>
      </c>
      <c r="H11" s="227" t="s">
        <v>1195</v>
      </c>
      <c r="I11" s="227" t="s">
        <v>8773</v>
      </c>
      <c r="K11" s="227" t="s">
        <v>8787</v>
      </c>
      <c r="L11" s="227">
        <v>2.0</v>
      </c>
      <c r="M11" s="227" t="s">
        <v>8776</v>
      </c>
      <c r="N11" s="227" t="s">
        <v>8773</v>
      </c>
    </row>
    <row r="12">
      <c r="A12" s="227" t="s">
        <v>8788</v>
      </c>
      <c r="B12" s="383">
        <v>0.0</v>
      </c>
      <c r="C12" s="383" t="s">
        <v>1195</v>
      </c>
      <c r="D12" s="384"/>
      <c r="F12" s="227" t="s">
        <v>8788</v>
      </c>
      <c r="G12" s="383">
        <v>0.0</v>
      </c>
      <c r="H12" s="227" t="s">
        <v>1195</v>
      </c>
      <c r="I12" s="228"/>
      <c r="K12" s="227" t="s">
        <v>8788</v>
      </c>
      <c r="L12" s="227">
        <v>0.0</v>
      </c>
      <c r="M12" s="227" t="s">
        <v>1195</v>
      </c>
      <c r="N12" s="228"/>
    </row>
    <row r="13">
      <c r="A13" s="227" t="s">
        <v>8792</v>
      </c>
      <c r="B13" s="383">
        <v>0.0</v>
      </c>
      <c r="C13" s="383" t="s">
        <v>1195</v>
      </c>
      <c r="D13" s="384"/>
      <c r="F13" s="227" t="s">
        <v>8792</v>
      </c>
      <c r="G13" s="383">
        <v>1.0</v>
      </c>
      <c r="H13" s="227" t="s">
        <v>1195</v>
      </c>
      <c r="I13" s="228"/>
      <c r="K13" s="227" t="s">
        <v>8792</v>
      </c>
      <c r="L13" s="227">
        <v>1.0</v>
      </c>
      <c r="M13" s="227" t="s">
        <v>1195</v>
      </c>
      <c r="N13" s="227" t="s">
        <v>8773</v>
      </c>
    </row>
    <row r="14">
      <c r="A14" s="227" t="s">
        <v>8794</v>
      </c>
      <c r="B14" s="383">
        <v>2.0</v>
      </c>
      <c r="C14" s="383" t="s">
        <v>8772</v>
      </c>
      <c r="D14" s="383" t="s">
        <v>8773</v>
      </c>
      <c r="F14" s="227" t="s">
        <v>8794</v>
      </c>
      <c r="G14" s="227">
        <v>2.0</v>
      </c>
      <c r="H14" s="227" t="s">
        <v>8772</v>
      </c>
      <c r="I14" s="227" t="s">
        <v>8796</v>
      </c>
      <c r="K14" s="227" t="s">
        <v>8794</v>
      </c>
      <c r="L14" s="227">
        <v>2.0</v>
      </c>
      <c r="M14" s="227" t="s">
        <v>8776</v>
      </c>
      <c r="N14" s="227" t="s">
        <v>8773</v>
      </c>
    </row>
    <row r="15">
      <c r="A15" s="385" t="s">
        <v>8797</v>
      </c>
      <c r="B15" s="383">
        <v>8.0</v>
      </c>
      <c r="C15" s="383" t="s">
        <v>8772</v>
      </c>
      <c r="D15" s="383" t="s">
        <v>8773</v>
      </c>
      <c r="K15" s="227" t="s">
        <v>8797</v>
      </c>
      <c r="L15" s="227">
        <v>7.0</v>
      </c>
      <c r="M15" s="227" t="s">
        <v>8776</v>
      </c>
      <c r="N15" s="227" t="s">
        <v>8777</v>
      </c>
    </row>
    <row r="16">
      <c r="A16" s="385" t="s">
        <v>8800</v>
      </c>
      <c r="B16" s="383">
        <v>2.0</v>
      </c>
      <c r="C16" s="383" t="s">
        <v>8772</v>
      </c>
      <c r="D16" s="383" t="s">
        <v>8773</v>
      </c>
      <c r="K16" s="227" t="s">
        <v>8800</v>
      </c>
      <c r="L16" s="227">
        <v>2.0</v>
      </c>
      <c r="M16" s="227" t="s">
        <v>8776</v>
      </c>
      <c r="N16" s="227" t="s">
        <v>8773</v>
      </c>
    </row>
    <row r="17">
      <c r="A17" s="385" t="s">
        <v>8802</v>
      </c>
      <c r="B17" s="383">
        <v>1.0</v>
      </c>
      <c r="C17" s="383" t="s">
        <v>8772</v>
      </c>
      <c r="D17" s="383" t="s">
        <v>8773</v>
      </c>
    </row>
    <row r="18">
      <c r="A18" s="385" t="s">
        <v>8803</v>
      </c>
      <c r="B18" s="383">
        <v>1.0</v>
      </c>
      <c r="C18" s="383" t="s">
        <v>8772</v>
      </c>
      <c r="D18" s="383" t="s">
        <v>8773</v>
      </c>
    </row>
    <row r="20">
      <c r="A20" s="386"/>
      <c r="B20" s="151"/>
      <c r="C20" s="387"/>
      <c r="K20" s="388" t="s">
        <v>8804</v>
      </c>
      <c r="L20" s="388" t="s">
        <v>8807</v>
      </c>
      <c r="M20" s="388" t="s">
        <v>8809</v>
      </c>
      <c r="N20" s="388" t="s">
        <v>8810</v>
      </c>
      <c r="O20" s="388" t="s">
        <v>4224</v>
      </c>
      <c r="P20" s="388" t="s">
        <v>8812</v>
      </c>
    </row>
    <row r="21">
      <c r="A21" s="151"/>
      <c r="B21" s="389"/>
      <c r="C21" s="390"/>
      <c r="F21" s="171"/>
      <c r="G21" s="171"/>
      <c r="H21" s="9"/>
      <c r="K21" s="227" t="s">
        <v>225</v>
      </c>
      <c r="L21" s="227" t="s">
        <v>8814</v>
      </c>
      <c r="M21" s="371">
        <v>1.0</v>
      </c>
      <c r="N21" s="391">
        <v>591000.0</v>
      </c>
      <c r="O21" s="361" t="s">
        <v>8818</v>
      </c>
      <c r="P21" s="392">
        <f t="shared" ref="P21:P24" si="1">N21*M21</f>
        <v>591000</v>
      </c>
    </row>
    <row r="22">
      <c r="A22" s="151"/>
      <c r="B22" s="389"/>
      <c r="C22" s="390"/>
      <c r="G22" s="171"/>
      <c r="H22" s="171"/>
      <c r="L22" s="227" t="s">
        <v>8778</v>
      </c>
      <c r="M22" s="371">
        <v>1.0</v>
      </c>
      <c r="N22" s="391">
        <v>405000.0</v>
      </c>
      <c r="O22" s="361" t="s">
        <v>8829</v>
      </c>
      <c r="P22" s="392">
        <f t="shared" si="1"/>
        <v>405000</v>
      </c>
    </row>
    <row r="23">
      <c r="G23" s="171"/>
      <c r="H23" s="171"/>
      <c r="L23" s="227" t="s">
        <v>8836</v>
      </c>
      <c r="M23" s="371">
        <v>1.0</v>
      </c>
      <c r="N23" s="391">
        <v>55000.0</v>
      </c>
      <c r="O23" s="361" t="s">
        <v>8837</v>
      </c>
      <c r="P23" s="392">
        <f t="shared" si="1"/>
        <v>55000</v>
      </c>
    </row>
    <row r="24">
      <c r="L24" s="227" t="s">
        <v>8847</v>
      </c>
      <c r="M24" s="227">
        <v>1.0</v>
      </c>
      <c r="N24" s="391">
        <v>1.13E7</v>
      </c>
      <c r="O24" s="361" t="s">
        <v>8849</v>
      </c>
      <c r="P24" s="392">
        <f t="shared" si="1"/>
        <v>11300000</v>
      </c>
    </row>
    <row r="25">
      <c r="P25" s="393"/>
    </row>
    <row r="26">
      <c r="P26" s="393"/>
    </row>
    <row r="27">
      <c r="K27" s="227" t="s">
        <v>8857</v>
      </c>
      <c r="L27" s="227" t="s">
        <v>8814</v>
      </c>
      <c r="M27" s="371">
        <v>1.0</v>
      </c>
      <c r="N27" s="391">
        <v>591000.0</v>
      </c>
      <c r="O27" s="361" t="s">
        <v>8818</v>
      </c>
      <c r="P27" s="392">
        <f>N27*M27</f>
        <v>591000</v>
      </c>
    </row>
    <row r="28">
      <c r="P28" s="393"/>
    </row>
    <row r="29">
      <c r="K29" s="394" t="s">
        <v>192</v>
      </c>
      <c r="L29" s="200" t="s">
        <v>8814</v>
      </c>
      <c r="M29" s="395">
        <v>1.0</v>
      </c>
      <c r="N29" s="391">
        <v>591000.0</v>
      </c>
      <c r="O29" s="361" t="s">
        <v>8818</v>
      </c>
      <c r="P29" s="392">
        <f t="shared" ref="P29:P30" si="2">N29*M29</f>
        <v>591000</v>
      </c>
    </row>
    <row r="30">
      <c r="K30" s="151"/>
      <c r="L30" s="385" t="s">
        <v>8802</v>
      </c>
      <c r="M30" s="396">
        <v>1.0</v>
      </c>
      <c r="N30" s="391">
        <v>218000.0</v>
      </c>
      <c r="O30" s="361" t="s">
        <v>8864</v>
      </c>
      <c r="P30" s="392">
        <f t="shared" si="2"/>
        <v>218000</v>
      </c>
    </row>
    <row r="31">
      <c r="K31" s="151"/>
      <c r="L31" s="389"/>
      <c r="M31" s="390"/>
      <c r="P31" s="392"/>
    </row>
    <row r="32">
      <c r="K32" s="394" t="s">
        <v>217</v>
      </c>
      <c r="L32" s="227" t="s">
        <v>8875</v>
      </c>
      <c r="M32" s="227">
        <v>1.0</v>
      </c>
      <c r="N32" s="391">
        <v>1196000.0</v>
      </c>
      <c r="O32" s="361" t="s">
        <v>8876</v>
      </c>
      <c r="P32" s="392">
        <f t="shared" ref="P32:P36" si="3">N32*M32</f>
        <v>1196000</v>
      </c>
    </row>
    <row r="33">
      <c r="L33" s="227" t="s">
        <v>8778</v>
      </c>
      <c r="M33" s="227">
        <v>1.0</v>
      </c>
      <c r="N33" s="391">
        <v>405000.0</v>
      </c>
      <c r="O33" s="361" t="s">
        <v>8829</v>
      </c>
      <c r="P33" s="392">
        <f t="shared" si="3"/>
        <v>405000</v>
      </c>
    </row>
    <row r="34">
      <c r="L34" s="227" t="s">
        <v>8883</v>
      </c>
      <c r="M34" s="227">
        <v>5.0</v>
      </c>
      <c r="N34" s="391">
        <v>70000.0</v>
      </c>
      <c r="O34" s="361" t="s">
        <v>8884</v>
      </c>
      <c r="P34" s="392">
        <f t="shared" si="3"/>
        <v>350000</v>
      </c>
    </row>
    <row r="35">
      <c r="L35" s="227" t="s">
        <v>8836</v>
      </c>
      <c r="M35" s="227">
        <v>1.0</v>
      </c>
      <c r="N35" s="391">
        <v>55000.0</v>
      </c>
      <c r="O35" s="361" t="s">
        <v>8837</v>
      </c>
      <c r="P35" s="392">
        <f t="shared" si="3"/>
        <v>55000</v>
      </c>
    </row>
    <row r="36">
      <c r="L36" s="227" t="s">
        <v>8787</v>
      </c>
      <c r="M36" s="227">
        <v>1.0</v>
      </c>
      <c r="N36" s="391">
        <v>1575000.0</v>
      </c>
      <c r="O36" s="361" t="s">
        <v>8894</v>
      </c>
      <c r="P36" s="392">
        <f t="shared" si="3"/>
        <v>1575000</v>
      </c>
    </row>
    <row r="37">
      <c r="O37" s="397" t="s">
        <v>8812</v>
      </c>
      <c r="P37" s="398">
        <v>1.7332E7</v>
      </c>
    </row>
  </sheetData>
  <mergeCells count="6">
    <mergeCell ref="A1:D1"/>
    <mergeCell ref="F1:I1"/>
    <mergeCell ref="K1:N1"/>
    <mergeCell ref="A2:D2"/>
    <mergeCell ref="F2:I2"/>
    <mergeCell ref="K2:N2"/>
  </mergeCells>
  <hyperlinks>
    <hyperlink r:id="rId1" ref="O21"/>
    <hyperlink r:id="rId2" ref="O22"/>
    <hyperlink r:id="rId3" ref="O23"/>
    <hyperlink r:id="rId4" ref="O24"/>
    <hyperlink r:id="rId5" ref="O27"/>
    <hyperlink r:id="rId6" ref="O29"/>
    <hyperlink r:id="rId7" ref="O30"/>
    <hyperlink r:id="rId8" ref="O32"/>
    <hyperlink r:id="rId9" ref="O33"/>
    <hyperlink r:id="rId10" ref="O34"/>
    <hyperlink r:id="rId11" ref="O35"/>
    <hyperlink r:id="rId12" ref="O36"/>
  </hyperlinks>
  <drawing r:id="rId1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9.88"/>
    <col customWidth="1" min="2" max="2" width="77.38"/>
    <col customWidth="1" min="3" max="3" width="22.0"/>
    <col customWidth="1" min="4" max="4" width="34.38"/>
    <col customWidth="1" min="5" max="5" width="18.63"/>
    <col customWidth="1" min="6" max="6" width="64.13"/>
    <col customWidth="1" min="7" max="7" width="29.88"/>
    <col customWidth="1" min="10" max="10" width="67.25"/>
    <col customWidth="1" min="14" max="14" width="65.0"/>
    <col customWidth="1" min="18" max="18" width="71.88"/>
    <col customWidth="1" min="22" max="22" width="74.75"/>
    <col customWidth="1" min="26" max="26" width="78.63"/>
    <col customWidth="1" min="30" max="30" width="54.88"/>
    <col customWidth="1" min="31" max="31" width="31.63"/>
    <col customWidth="1" min="34" max="34" width="73.13"/>
    <col customWidth="1" min="38" max="38" width="84.5"/>
    <col customWidth="1" min="42" max="42" width="65.5"/>
    <col customWidth="1" min="46" max="46" width="78.63"/>
  </cols>
  <sheetData>
    <row r="1">
      <c r="A1" s="399" t="s">
        <v>8994</v>
      </c>
      <c r="B1" s="32"/>
      <c r="C1" s="400" t="s">
        <v>30</v>
      </c>
      <c r="E1" s="399" t="s">
        <v>8998</v>
      </c>
      <c r="F1" s="401" t="s">
        <v>8999</v>
      </c>
      <c r="G1" s="402" t="s">
        <v>9000</v>
      </c>
      <c r="I1" s="399" t="s">
        <v>9002</v>
      </c>
      <c r="J1" s="381"/>
      <c r="K1" s="402" t="s">
        <v>30</v>
      </c>
      <c r="M1" s="399" t="s">
        <v>9003</v>
      </c>
      <c r="N1" s="381"/>
      <c r="O1" s="32"/>
      <c r="Q1" s="399" t="s">
        <v>9005</v>
      </c>
      <c r="R1" s="381"/>
      <c r="S1" s="32"/>
      <c r="U1" s="399" t="s">
        <v>9006</v>
      </c>
      <c r="V1" s="381"/>
      <c r="W1" s="32"/>
      <c r="Y1" s="399" t="s">
        <v>9007</v>
      </c>
      <c r="Z1" s="381"/>
      <c r="AA1" s="32"/>
      <c r="AB1" s="403"/>
      <c r="AC1" s="399" t="s">
        <v>9009</v>
      </c>
      <c r="AD1" s="381"/>
      <c r="AE1" s="32"/>
      <c r="AF1" s="403"/>
      <c r="AG1" s="399" t="s">
        <v>9010</v>
      </c>
      <c r="AH1" s="381"/>
      <c r="AI1" s="32"/>
      <c r="AJ1" s="403"/>
      <c r="AK1" s="399" t="s">
        <v>9012</v>
      </c>
      <c r="AL1" s="381"/>
      <c r="AM1" s="32"/>
      <c r="AN1" s="403"/>
      <c r="AO1" s="399" t="s">
        <v>9014</v>
      </c>
      <c r="AP1" s="381"/>
      <c r="AQ1" s="32"/>
      <c r="AR1" s="403"/>
      <c r="AS1" s="399" t="s">
        <v>9016</v>
      </c>
      <c r="AT1" s="381"/>
      <c r="AU1" s="32"/>
      <c r="AV1" s="403"/>
    </row>
    <row r="2">
      <c r="A2" s="404" t="s">
        <v>240</v>
      </c>
      <c r="B2" s="404" t="s">
        <v>579</v>
      </c>
      <c r="C2" s="404" t="s">
        <v>181</v>
      </c>
      <c r="E2" s="405" t="s">
        <v>99</v>
      </c>
      <c r="F2" s="405" t="s">
        <v>198</v>
      </c>
      <c r="G2" s="405" t="s">
        <v>181</v>
      </c>
      <c r="I2" s="404" t="s">
        <v>17</v>
      </c>
      <c r="J2" s="404" t="s">
        <v>18</v>
      </c>
      <c r="K2" s="404" t="s">
        <v>16</v>
      </c>
      <c r="M2" s="404" t="s">
        <v>99</v>
      </c>
      <c r="N2" s="404" t="s">
        <v>245</v>
      </c>
      <c r="O2" s="404" t="s">
        <v>16</v>
      </c>
      <c r="Q2" s="404" t="s">
        <v>99</v>
      </c>
      <c r="R2" s="404" t="s">
        <v>301</v>
      </c>
      <c r="S2" s="404" t="s">
        <v>181</v>
      </c>
      <c r="U2" s="404" t="s">
        <v>99</v>
      </c>
      <c r="V2" s="404" t="s">
        <v>101</v>
      </c>
      <c r="W2" s="404" t="s">
        <v>96</v>
      </c>
      <c r="Y2" s="404" t="s">
        <v>240</v>
      </c>
      <c r="Z2" s="404" t="s">
        <v>1501</v>
      </c>
      <c r="AA2" s="404" t="s">
        <v>181</v>
      </c>
      <c r="AC2" s="404" t="s">
        <v>593</v>
      </c>
      <c r="AD2" s="404" t="s">
        <v>1923</v>
      </c>
      <c r="AE2" s="404" t="s">
        <v>16</v>
      </c>
      <c r="AG2" s="404" t="s">
        <v>240</v>
      </c>
      <c r="AH2" s="404" t="s">
        <v>1738</v>
      </c>
      <c r="AI2" s="404" t="s">
        <v>16</v>
      </c>
      <c r="AJ2" s="123"/>
      <c r="AK2" s="404" t="s">
        <v>240</v>
      </c>
      <c r="AL2" s="404" t="s">
        <v>599</v>
      </c>
      <c r="AM2" s="404" t="s">
        <v>16</v>
      </c>
      <c r="AN2" s="123"/>
      <c r="AO2" s="404" t="s">
        <v>240</v>
      </c>
      <c r="AP2" s="404" t="s">
        <v>796</v>
      </c>
      <c r="AQ2" s="404" t="s">
        <v>16</v>
      </c>
      <c r="AR2" s="123"/>
      <c r="AS2" s="404" t="s">
        <v>240</v>
      </c>
      <c r="AT2" s="404" t="s">
        <v>619</v>
      </c>
      <c r="AU2" s="404" t="s">
        <v>16</v>
      </c>
      <c r="AV2" s="406"/>
    </row>
    <row r="3">
      <c r="A3" s="407" t="s">
        <v>240</v>
      </c>
      <c r="B3" s="407" t="s">
        <v>689</v>
      </c>
      <c r="C3" s="407" t="s">
        <v>226</v>
      </c>
      <c r="E3" s="408" t="s">
        <v>99</v>
      </c>
      <c r="F3" s="408" t="s">
        <v>227</v>
      </c>
      <c r="G3" s="408" t="s">
        <v>226</v>
      </c>
      <c r="I3" s="407" t="s">
        <v>17</v>
      </c>
      <c r="J3" s="407" t="s">
        <v>62</v>
      </c>
      <c r="K3" s="407" t="s">
        <v>16</v>
      </c>
      <c r="M3" s="407" t="s">
        <v>99</v>
      </c>
      <c r="N3" s="407" t="s">
        <v>446</v>
      </c>
      <c r="O3" s="407" t="s">
        <v>16</v>
      </c>
      <c r="Q3" s="407" t="s">
        <v>99</v>
      </c>
      <c r="R3" s="407" t="s">
        <v>530</v>
      </c>
      <c r="S3" s="407" t="s">
        <v>181</v>
      </c>
      <c r="U3" s="407" t="s">
        <v>99</v>
      </c>
      <c r="V3" s="407" t="s">
        <v>219</v>
      </c>
      <c r="W3" s="407" t="s">
        <v>16</v>
      </c>
      <c r="Y3" s="407" t="s">
        <v>593</v>
      </c>
      <c r="Z3" s="407" t="s">
        <v>1816</v>
      </c>
      <c r="AA3" s="407" t="s">
        <v>181</v>
      </c>
      <c r="AC3" s="407" t="s">
        <v>593</v>
      </c>
      <c r="AD3" s="407" t="s">
        <v>2076</v>
      </c>
      <c r="AE3" s="407" t="s">
        <v>181</v>
      </c>
      <c r="AG3" s="407" t="s">
        <v>593</v>
      </c>
      <c r="AH3" s="407" t="s">
        <v>1805</v>
      </c>
      <c r="AI3" s="407" t="s">
        <v>96</v>
      </c>
      <c r="AJ3" s="123"/>
      <c r="AK3" s="407" t="s">
        <v>240</v>
      </c>
      <c r="AL3" s="407" t="s">
        <v>1077</v>
      </c>
      <c r="AM3" s="407" t="s">
        <v>16</v>
      </c>
      <c r="AN3" s="123"/>
      <c r="AO3" s="407" t="s">
        <v>240</v>
      </c>
      <c r="AP3" s="407" t="s">
        <v>1681</v>
      </c>
      <c r="AQ3" s="407" t="s">
        <v>16</v>
      </c>
      <c r="AR3" s="123"/>
      <c r="AS3" s="407" t="s">
        <v>240</v>
      </c>
      <c r="AT3" s="407" t="s">
        <v>756</v>
      </c>
      <c r="AU3" s="407" t="s">
        <v>181</v>
      </c>
      <c r="AV3" s="409"/>
    </row>
    <row r="4">
      <c r="A4" s="404" t="s">
        <v>240</v>
      </c>
      <c r="B4" s="404" t="s">
        <v>703</v>
      </c>
      <c r="C4" s="404" t="s">
        <v>181</v>
      </c>
      <c r="E4" s="405" t="s">
        <v>99</v>
      </c>
      <c r="F4" s="405" t="s">
        <v>473</v>
      </c>
      <c r="G4" s="405" t="s">
        <v>181</v>
      </c>
      <c r="I4" s="404" t="s">
        <v>99</v>
      </c>
      <c r="J4" s="404" t="s">
        <v>182</v>
      </c>
      <c r="K4" s="404" t="s">
        <v>181</v>
      </c>
      <c r="M4" s="404" t="s">
        <v>99</v>
      </c>
      <c r="N4" s="404" t="s">
        <v>455</v>
      </c>
      <c r="O4" s="404" t="s">
        <v>226</v>
      </c>
      <c r="Q4" s="404" t="s">
        <v>99</v>
      </c>
      <c r="R4" s="404" t="s">
        <v>548</v>
      </c>
      <c r="S4" s="404" t="s">
        <v>16</v>
      </c>
      <c r="U4" s="404" t="s">
        <v>99</v>
      </c>
      <c r="V4" s="404" t="s">
        <v>262</v>
      </c>
      <c r="W4" s="404" t="s">
        <v>16</v>
      </c>
      <c r="Y4" s="404" t="s">
        <v>593</v>
      </c>
      <c r="Z4" s="404" t="s">
        <v>2066</v>
      </c>
      <c r="AA4" s="404" t="s">
        <v>181</v>
      </c>
      <c r="AC4" s="404" t="s">
        <v>593</v>
      </c>
      <c r="AD4" s="404" t="s">
        <v>2104</v>
      </c>
      <c r="AE4" s="404" t="s">
        <v>181</v>
      </c>
      <c r="AG4" s="404" t="s">
        <v>593</v>
      </c>
      <c r="AH4" s="404" t="s">
        <v>1819</v>
      </c>
      <c r="AI4" s="404" t="s">
        <v>181</v>
      </c>
      <c r="AJ4" s="123"/>
      <c r="AK4" s="404" t="s">
        <v>593</v>
      </c>
      <c r="AL4" s="404" t="s">
        <v>2035</v>
      </c>
      <c r="AM4" s="404" t="s">
        <v>16</v>
      </c>
      <c r="AN4" s="123"/>
      <c r="AO4" s="404" t="s">
        <v>593</v>
      </c>
      <c r="AP4" s="404" t="s">
        <v>1877</v>
      </c>
      <c r="AQ4" s="404" t="s">
        <v>16</v>
      </c>
      <c r="AR4" s="123"/>
      <c r="AS4" s="404" t="s">
        <v>240</v>
      </c>
      <c r="AT4" s="404" t="s">
        <v>1444</v>
      </c>
      <c r="AU4" s="404" t="s">
        <v>96</v>
      </c>
      <c r="AV4" s="406"/>
    </row>
    <row r="5">
      <c r="A5" s="407" t="s">
        <v>240</v>
      </c>
      <c r="B5" s="407" t="s">
        <v>709</v>
      </c>
      <c r="C5" s="407" t="s">
        <v>16</v>
      </c>
      <c r="E5" s="408" t="s">
        <v>99</v>
      </c>
      <c r="F5" s="408" t="s">
        <v>485</v>
      </c>
      <c r="G5" s="408" t="s">
        <v>16</v>
      </c>
      <c r="I5" s="407" t="s">
        <v>99</v>
      </c>
      <c r="J5" s="407" t="s">
        <v>198</v>
      </c>
      <c r="K5" s="407" t="s">
        <v>181</v>
      </c>
      <c r="M5" s="407" t="s">
        <v>99</v>
      </c>
      <c r="N5" s="407" t="s">
        <v>466</v>
      </c>
      <c r="O5" s="407" t="s">
        <v>226</v>
      </c>
      <c r="Q5" s="407" t="s">
        <v>99</v>
      </c>
      <c r="R5" s="407" t="s">
        <v>552</v>
      </c>
      <c r="S5" s="407" t="s">
        <v>16</v>
      </c>
      <c r="U5" s="407" t="s">
        <v>99</v>
      </c>
      <c r="V5" s="407" t="s">
        <v>319</v>
      </c>
      <c r="W5" s="407" t="s">
        <v>16</v>
      </c>
      <c r="Y5" s="407" t="s">
        <v>593</v>
      </c>
      <c r="Z5" s="407" t="s">
        <v>2091</v>
      </c>
      <c r="AA5" s="407" t="s">
        <v>181</v>
      </c>
      <c r="AC5" s="407" t="s">
        <v>593</v>
      </c>
      <c r="AD5" s="407" t="s">
        <v>2178</v>
      </c>
      <c r="AE5" s="407" t="s">
        <v>181</v>
      </c>
      <c r="AG5" s="407" t="s">
        <v>593</v>
      </c>
      <c r="AH5" s="407" t="s">
        <v>2039</v>
      </c>
      <c r="AI5" s="407" t="s">
        <v>181</v>
      </c>
      <c r="AJ5" s="123"/>
      <c r="AK5" s="407" t="s">
        <v>593</v>
      </c>
      <c r="AL5" s="407" t="s">
        <v>2050</v>
      </c>
      <c r="AM5" s="407" t="s">
        <v>181</v>
      </c>
      <c r="AN5" s="123"/>
      <c r="AO5" s="407" t="s">
        <v>593</v>
      </c>
      <c r="AP5" s="407" t="s">
        <v>1895</v>
      </c>
      <c r="AQ5" s="407" t="s">
        <v>181</v>
      </c>
      <c r="AR5" s="123"/>
      <c r="AS5" s="407" t="s">
        <v>240</v>
      </c>
      <c r="AT5" s="407" t="s">
        <v>1575</v>
      </c>
      <c r="AU5" s="407" t="s">
        <v>96</v>
      </c>
      <c r="AV5" s="409"/>
    </row>
    <row r="6">
      <c r="A6" s="404" t="s">
        <v>240</v>
      </c>
      <c r="B6" s="404" t="s">
        <v>718</v>
      </c>
      <c r="C6" s="404" t="s">
        <v>16</v>
      </c>
      <c r="E6" s="405" t="s">
        <v>99</v>
      </c>
      <c r="F6" s="405" t="s">
        <v>502</v>
      </c>
      <c r="G6" s="405" t="s">
        <v>16</v>
      </c>
      <c r="I6" s="404" t="s">
        <v>99</v>
      </c>
      <c r="J6" s="404" t="s">
        <v>284</v>
      </c>
      <c r="K6" s="404" t="s">
        <v>181</v>
      </c>
      <c r="M6" s="404" t="s">
        <v>99</v>
      </c>
      <c r="N6" s="404" t="s">
        <v>494</v>
      </c>
      <c r="O6" s="404" t="s">
        <v>16</v>
      </c>
      <c r="Q6" s="404" t="s">
        <v>240</v>
      </c>
      <c r="R6" s="404" t="s">
        <v>644</v>
      </c>
      <c r="S6" s="404" t="s">
        <v>181</v>
      </c>
      <c r="U6" s="404" t="s">
        <v>99</v>
      </c>
      <c r="V6" s="404" t="s">
        <v>367</v>
      </c>
      <c r="W6" s="404" t="s">
        <v>16</v>
      </c>
      <c r="Y6" s="404" t="s">
        <v>593</v>
      </c>
      <c r="Z6" s="404" t="s">
        <v>2094</v>
      </c>
      <c r="AA6" s="404" t="s">
        <v>181</v>
      </c>
      <c r="AC6" s="404" t="s">
        <v>593</v>
      </c>
      <c r="AD6" s="404" t="s">
        <v>2195</v>
      </c>
      <c r="AE6" s="404" t="s">
        <v>181</v>
      </c>
      <c r="AG6" s="404" t="s">
        <v>593</v>
      </c>
      <c r="AH6" s="404" t="s">
        <v>2072</v>
      </c>
      <c r="AI6" s="404" t="s">
        <v>181</v>
      </c>
      <c r="AJ6" s="123"/>
      <c r="AK6" s="404" t="s">
        <v>593</v>
      </c>
      <c r="AL6" s="404" t="s">
        <v>2057</v>
      </c>
      <c r="AM6" s="404" t="s">
        <v>181</v>
      </c>
      <c r="AN6" s="123"/>
      <c r="AO6" s="404" t="s">
        <v>593</v>
      </c>
      <c r="AP6" s="404" t="s">
        <v>1912</v>
      </c>
      <c r="AQ6" s="404" t="s">
        <v>181</v>
      </c>
      <c r="AR6" s="123"/>
      <c r="AS6" s="404" t="s">
        <v>240</v>
      </c>
      <c r="AT6" s="404" t="s">
        <v>1597</v>
      </c>
      <c r="AU6" s="404" t="s">
        <v>181</v>
      </c>
      <c r="AV6" s="406"/>
    </row>
    <row r="7">
      <c r="A7" s="407" t="s">
        <v>240</v>
      </c>
      <c r="B7" s="407" t="s">
        <v>730</v>
      </c>
      <c r="C7" s="407" t="s">
        <v>16</v>
      </c>
      <c r="E7" s="408" t="s">
        <v>240</v>
      </c>
      <c r="F7" s="408" t="s">
        <v>563</v>
      </c>
      <c r="G7" s="408" t="s">
        <v>226</v>
      </c>
      <c r="I7" s="407" t="s">
        <v>99</v>
      </c>
      <c r="J7" s="407" t="s">
        <v>334</v>
      </c>
      <c r="K7" s="407" t="s">
        <v>226</v>
      </c>
      <c r="M7" s="407" t="s">
        <v>99</v>
      </c>
      <c r="N7" s="407" t="s">
        <v>544</v>
      </c>
      <c r="O7" s="407" t="s">
        <v>16</v>
      </c>
      <c r="Q7" s="407" t="s">
        <v>240</v>
      </c>
      <c r="R7" s="407" t="s">
        <v>697</v>
      </c>
      <c r="S7" s="407" t="s">
        <v>181</v>
      </c>
      <c r="U7" s="407" t="s">
        <v>99</v>
      </c>
      <c r="V7" s="407" t="s">
        <v>537</v>
      </c>
      <c r="W7" s="407" t="s">
        <v>16</v>
      </c>
      <c r="Y7" s="407" t="s">
        <v>593</v>
      </c>
      <c r="Z7" s="407" t="s">
        <v>2119</v>
      </c>
      <c r="AA7" s="407" t="s">
        <v>181</v>
      </c>
      <c r="AC7" s="407" t="s">
        <v>593</v>
      </c>
      <c r="AD7" s="407" t="s">
        <v>2206</v>
      </c>
      <c r="AE7" s="407" t="s">
        <v>181</v>
      </c>
      <c r="AG7" s="407" t="s">
        <v>593</v>
      </c>
      <c r="AH7" s="407" t="s">
        <v>2108</v>
      </c>
      <c r="AI7" s="407" t="s">
        <v>181</v>
      </c>
      <c r="AJ7" s="123"/>
      <c r="AK7" s="407" t="s">
        <v>593</v>
      </c>
      <c r="AL7" s="407" t="s">
        <v>2062</v>
      </c>
      <c r="AM7" s="407" t="s">
        <v>181</v>
      </c>
      <c r="AN7" s="123"/>
      <c r="AO7" s="407" t="s">
        <v>593</v>
      </c>
      <c r="AP7" s="407" t="s">
        <v>2165</v>
      </c>
      <c r="AQ7" s="407" t="s">
        <v>181</v>
      </c>
      <c r="AR7" s="123"/>
      <c r="AS7" s="407" t="s">
        <v>593</v>
      </c>
      <c r="AT7" s="407" t="s">
        <v>1791</v>
      </c>
      <c r="AU7" s="407" t="s">
        <v>96</v>
      </c>
      <c r="AV7" s="409"/>
    </row>
    <row r="8">
      <c r="A8" s="404" t="s">
        <v>240</v>
      </c>
      <c r="B8" s="404" t="s">
        <v>776</v>
      </c>
      <c r="C8" s="404" t="s">
        <v>226</v>
      </c>
      <c r="E8" s="405" t="s">
        <v>240</v>
      </c>
      <c r="F8" s="405" t="s">
        <v>586</v>
      </c>
      <c r="G8" s="405" t="s">
        <v>16</v>
      </c>
      <c r="I8" s="404" t="s">
        <v>99</v>
      </c>
      <c r="J8" s="404" t="s">
        <v>346</v>
      </c>
      <c r="K8" s="404" t="s">
        <v>181</v>
      </c>
      <c r="M8" s="404" t="s">
        <v>99</v>
      </c>
      <c r="N8" s="404" t="s">
        <v>557</v>
      </c>
      <c r="O8" s="404" t="s">
        <v>181</v>
      </c>
      <c r="Q8" s="404" t="s">
        <v>240</v>
      </c>
      <c r="R8" s="404" t="s">
        <v>769</v>
      </c>
      <c r="S8" s="404" t="s">
        <v>96</v>
      </c>
      <c r="U8" s="404" t="s">
        <v>240</v>
      </c>
      <c r="V8" s="404" t="s">
        <v>1139</v>
      </c>
      <c r="W8" s="404" t="s">
        <v>16</v>
      </c>
      <c r="Y8" s="404" t="s">
        <v>593</v>
      </c>
      <c r="Z8" s="404" t="s">
        <v>2198</v>
      </c>
      <c r="AA8" s="404" t="s">
        <v>181</v>
      </c>
      <c r="AC8" s="404" t="s">
        <v>593</v>
      </c>
      <c r="AD8" s="404" t="s">
        <v>2292</v>
      </c>
      <c r="AE8" s="404" t="s">
        <v>181</v>
      </c>
      <c r="AG8" s="404" t="s">
        <v>593</v>
      </c>
      <c r="AH8" s="404" t="s">
        <v>2116</v>
      </c>
      <c r="AI8" s="404" t="s">
        <v>181</v>
      </c>
      <c r="AJ8" s="123"/>
      <c r="AK8" s="404" t="s">
        <v>593</v>
      </c>
      <c r="AL8" s="404" t="s">
        <v>2111</v>
      </c>
      <c r="AM8" s="404" t="s">
        <v>181</v>
      </c>
      <c r="AN8" s="123"/>
      <c r="AO8" s="404" t="s">
        <v>593</v>
      </c>
      <c r="AP8" s="404" t="s">
        <v>2167</v>
      </c>
      <c r="AQ8" s="404" t="s">
        <v>181</v>
      </c>
      <c r="AR8" s="123"/>
      <c r="AS8" s="404" t="s">
        <v>593</v>
      </c>
      <c r="AT8" s="404" t="s">
        <v>1794</v>
      </c>
      <c r="AU8" s="404" t="s">
        <v>96</v>
      </c>
      <c r="AV8" s="406"/>
    </row>
    <row r="9">
      <c r="A9" s="407" t="s">
        <v>240</v>
      </c>
      <c r="B9" s="407" t="s">
        <v>811</v>
      </c>
      <c r="C9" s="407" t="s">
        <v>96</v>
      </c>
      <c r="E9" s="408" t="s">
        <v>240</v>
      </c>
      <c r="F9" s="408" t="s">
        <v>615</v>
      </c>
      <c r="G9" s="408" t="s">
        <v>16</v>
      </c>
      <c r="I9" s="407" t="s">
        <v>99</v>
      </c>
      <c r="J9" s="407" t="s">
        <v>386</v>
      </c>
      <c r="K9" s="407" t="s">
        <v>181</v>
      </c>
      <c r="M9" s="407" t="s">
        <v>240</v>
      </c>
      <c r="N9" s="407" t="s">
        <v>753</v>
      </c>
      <c r="O9" s="407" t="s">
        <v>181</v>
      </c>
      <c r="Q9" s="407" t="s">
        <v>240</v>
      </c>
      <c r="R9" s="407" t="s">
        <v>840</v>
      </c>
      <c r="S9" s="407" t="s">
        <v>16</v>
      </c>
      <c r="U9" s="407" t="s">
        <v>240</v>
      </c>
      <c r="V9" s="407" t="s">
        <v>1361</v>
      </c>
      <c r="W9" s="407" t="s">
        <v>16</v>
      </c>
      <c r="Y9" s="407" t="s">
        <v>593</v>
      </c>
      <c r="Z9" s="407" t="s">
        <v>2406</v>
      </c>
      <c r="AA9" s="407" t="s">
        <v>16</v>
      </c>
      <c r="AC9" s="407" t="s">
        <v>593</v>
      </c>
      <c r="AD9" s="407" t="s">
        <v>2317</v>
      </c>
      <c r="AE9" s="407" t="s">
        <v>16</v>
      </c>
      <c r="AG9" s="407" t="s">
        <v>593</v>
      </c>
      <c r="AH9" s="407" t="s">
        <v>2172</v>
      </c>
      <c r="AI9" s="407" t="s">
        <v>181</v>
      </c>
      <c r="AJ9" s="123"/>
      <c r="AK9" s="407" t="s">
        <v>593</v>
      </c>
      <c r="AL9" s="407" t="s">
        <v>2124</v>
      </c>
      <c r="AM9" s="407" t="s">
        <v>181</v>
      </c>
      <c r="AN9" s="123"/>
      <c r="AO9" s="407" t="s">
        <v>593</v>
      </c>
      <c r="AP9" s="407" t="s">
        <v>2192</v>
      </c>
      <c r="AQ9" s="407" t="s">
        <v>181</v>
      </c>
      <c r="AR9" s="123"/>
      <c r="AS9" s="407" t="s">
        <v>593</v>
      </c>
      <c r="AT9" s="407" t="s">
        <v>1799</v>
      </c>
      <c r="AU9" s="407" t="s">
        <v>181</v>
      </c>
      <c r="AV9" s="409"/>
    </row>
    <row r="10">
      <c r="A10" s="404" t="s">
        <v>240</v>
      </c>
      <c r="B10" s="404" t="s">
        <v>869</v>
      </c>
      <c r="C10" s="404" t="s">
        <v>16</v>
      </c>
      <c r="E10" s="405" t="s">
        <v>240</v>
      </c>
      <c r="F10" s="405" t="s">
        <v>659</v>
      </c>
      <c r="G10" s="405" t="s">
        <v>16</v>
      </c>
      <c r="I10" s="404" t="s">
        <v>99</v>
      </c>
      <c r="J10" s="404" t="s">
        <v>408</v>
      </c>
      <c r="K10" s="404" t="s">
        <v>226</v>
      </c>
      <c r="M10" s="404" t="s">
        <v>240</v>
      </c>
      <c r="N10" s="404" t="s">
        <v>763</v>
      </c>
      <c r="O10" s="404" t="s">
        <v>181</v>
      </c>
      <c r="Q10" s="404" t="s">
        <v>240</v>
      </c>
      <c r="R10" s="404" t="s">
        <v>894</v>
      </c>
      <c r="S10" s="404" t="s">
        <v>96</v>
      </c>
      <c r="U10" s="404" t="s">
        <v>240</v>
      </c>
      <c r="V10" s="404" t="s">
        <v>1461</v>
      </c>
      <c r="W10" s="404" t="s">
        <v>181</v>
      </c>
      <c r="Y10" s="404" t="s">
        <v>593</v>
      </c>
      <c r="Z10" s="404" t="s">
        <v>2598</v>
      </c>
      <c r="AA10" s="404" t="s">
        <v>226</v>
      </c>
      <c r="AC10" s="404" t="s">
        <v>593</v>
      </c>
      <c r="AD10" s="404" t="s">
        <v>2516</v>
      </c>
      <c r="AE10" s="404" t="s">
        <v>96</v>
      </c>
      <c r="AG10" s="404" t="s">
        <v>593</v>
      </c>
      <c r="AH10" s="404" t="s">
        <v>2189</v>
      </c>
      <c r="AI10" s="404" t="s">
        <v>181</v>
      </c>
      <c r="AJ10" s="123"/>
      <c r="AK10" s="404" t="s">
        <v>593</v>
      </c>
      <c r="AL10" s="404" t="s">
        <v>2136</v>
      </c>
      <c r="AM10" s="404" t="s">
        <v>181</v>
      </c>
      <c r="AN10" s="123"/>
      <c r="AO10" s="404" t="s">
        <v>593</v>
      </c>
      <c r="AP10" s="404" t="s">
        <v>2276</v>
      </c>
      <c r="AQ10" s="404" t="s">
        <v>181</v>
      </c>
      <c r="AR10" s="123"/>
      <c r="AS10" s="404" t="s">
        <v>593</v>
      </c>
      <c r="AT10" s="404" t="s">
        <v>1863</v>
      </c>
      <c r="AU10" s="404" t="s">
        <v>96</v>
      </c>
      <c r="AV10" s="406"/>
    </row>
    <row r="11">
      <c r="A11" s="407" t="s">
        <v>240</v>
      </c>
      <c r="B11" s="407" t="s">
        <v>876</v>
      </c>
      <c r="C11" s="407" t="s">
        <v>181</v>
      </c>
      <c r="E11" s="408" t="s">
        <v>240</v>
      </c>
      <c r="F11" s="408" t="s">
        <v>677</v>
      </c>
      <c r="G11" s="408" t="s">
        <v>226</v>
      </c>
      <c r="I11" s="407" t="s">
        <v>99</v>
      </c>
      <c r="J11" s="407" t="s">
        <v>423</v>
      </c>
      <c r="K11" s="407" t="s">
        <v>96</v>
      </c>
      <c r="M11" s="407" t="s">
        <v>240</v>
      </c>
      <c r="N11" s="407" t="s">
        <v>1187</v>
      </c>
      <c r="O11" s="407" t="s">
        <v>16</v>
      </c>
      <c r="Q11" s="407" t="s">
        <v>240</v>
      </c>
      <c r="R11" s="407" t="s">
        <v>903</v>
      </c>
      <c r="S11" s="407" t="s">
        <v>181</v>
      </c>
      <c r="U11" s="407" t="s">
        <v>240</v>
      </c>
      <c r="V11" s="407" t="s">
        <v>1579</v>
      </c>
      <c r="W11" s="407" t="s">
        <v>16</v>
      </c>
      <c r="Y11" s="407" t="s">
        <v>593</v>
      </c>
      <c r="Z11" s="407" t="s">
        <v>2638</v>
      </c>
      <c r="AA11" s="407" t="s">
        <v>226</v>
      </c>
      <c r="AC11" s="407" t="s">
        <v>593</v>
      </c>
      <c r="AD11" s="407" t="s">
        <v>2529</v>
      </c>
      <c r="AE11" s="407" t="s">
        <v>96</v>
      </c>
      <c r="AG11" s="407" t="s">
        <v>593</v>
      </c>
      <c r="AH11" s="407" t="s">
        <v>2264</v>
      </c>
      <c r="AI11" s="407" t="s">
        <v>181</v>
      </c>
      <c r="AJ11" s="123"/>
      <c r="AK11" s="407" t="s">
        <v>593</v>
      </c>
      <c r="AL11" s="407" t="s">
        <v>2146</v>
      </c>
      <c r="AM11" s="407" t="s">
        <v>181</v>
      </c>
      <c r="AN11" s="123"/>
      <c r="AO11" s="407" t="s">
        <v>593</v>
      </c>
      <c r="AP11" s="407" t="s">
        <v>2295</v>
      </c>
      <c r="AQ11" s="407" t="s">
        <v>181</v>
      </c>
      <c r="AR11" s="123"/>
      <c r="AS11" s="407" t="s">
        <v>593</v>
      </c>
      <c r="AT11" s="407" t="s">
        <v>1919</v>
      </c>
      <c r="AU11" s="407" t="s">
        <v>181</v>
      </c>
      <c r="AV11" s="409"/>
    </row>
    <row r="12">
      <c r="A12" s="404" t="s">
        <v>240</v>
      </c>
      <c r="B12" s="404" t="s">
        <v>882</v>
      </c>
      <c r="C12" s="404" t="s">
        <v>226</v>
      </c>
      <c r="E12" s="405" t="s">
        <v>240</v>
      </c>
      <c r="F12" s="405" t="s">
        <v>679</v>
      </c>
      <c r="G12" s="405" t="s">
        <v>226</v>
      </c>
      <c r="I12" s="404" t="s">
        <v>99</v>
      </c>
      <c r="J12" s="404" t="s">
        <v>481</v>
      </c>
      <c r="K12" s="404" t="s">
        <v>226</v>
      </c>
      <c r="M12" s="404" t="s">
        <v>240</v>
      </c>
      <c r="N12" s="404" t="s">
        <v>1334</v>
      </c>
      <c r="O12" s="404" t="s">
        <v>226</v>
      </c>
      <c r="Q12" s="404" t="s">
        <v>240</v>
      </c>
      <c r="R12" s="404" t="s">
        <v>909</v>
      </c>
      <c r="S12" s="404" t="s">
        <v>96</v>
      </c>
      <c r="U12" s="404" t="s">
        <v>240</v>
      </c>
      <c r="V12" s="404" t="s">
        <v>1631</v>
      </c>
      <c r="W12" s="404" t="s">
        <v>16</v>
      </c>
      <c r="Y12" s="404" t="s">
        <v>593</v>
      </c>
      <c r="Z12" s="404" t="s">
        <v>2797</v>
      </c>
      <c r="AA12" s="404" t="s">
        <v>181</v>
      </c>
      <c r="AC12" s="404" t="s">
        <v>593</v>
      </c>
      <c r="AD12" s="404" t="s">
        <v>2542</v>
      </c>
      <c r="AE12" s="404" t="s">
        <v>16</v>
      </c>
      <c r="AG12" s="404" t="s">
        <v>593</v>
      </c>
      <c r="AH12" s="404" t="s">
        <v>2270</v>
      </c>
      <c r="AI12" s="404" t="s">
        <v>181</v>
      </c>
      <c r="AJ12" s="123"/>
      <c r="AK12" s="404" t="s">
        <v>593</v>
      </c>
      <c r="AL12" s="404" t="s">
        <v>2156</v>
      </c>
      <c r="AM12" s="404" t="s">
        <v>181</v>
      </c>
      <c r="AN12" s="123"/>
      <c r="AO12" s="404" t="s">
        <v>593</v>
      </c>
      <c r="AP12" s="404" t="s">
        <v>2330</v>
      </c>
      <c r="AQ12" s="404" t="s">
        <v>181</v>
      </c>
      <c r="AR12" s="123"/>
      <c r="AS12" s="404" t="s">
        <v>593</v>
      </c>
      <c r="AT12" s="404" t="s">
        <v>1926</v>
      </c>
      <c r="AU12" s="404" t="s">
        <v>16</v>
      </c>
      <c r="AV12" s="406"/>
    </row>
    <row r="13">
      <c r="A13" s="407" t="s">
        <v>240</v>
      </c>
      <c r="B13" s="407" t="s">
        <v>916</v>
      </c>
      <c r="C13" s="407" t="s">
        <v>16</v>
      </c>
      <c r="E13" s="408" t="s">
        <v>240</v>
      </c>
      <c r="F13" s="408" t="s">
        <v>857</v>
      </c>
      <c r="G13" s="408" t="s">
        <v>226</v>
      </c>
      <c r="I13" s="407" t="s">
        <v>99</v>
      </c>
      <c r="J13" s="407" t="s">
        <v>515</v>
      </c>
      <c r="K13" s="407" t="s">
        <v>96</v>
      </c>
      <c r="M13" s="407" t="s">
        <v>240</v>
      </c>
      <c r="N13" s="407" t="s">
        <v>1365</v>
      </c>
      <c r="O13" s="407" t="s">
        <v>16</v>
      </c>
      <c r="Q13" s="407" t="s">
        <v>240</v>
      </c>
      <c r="R13" s="407" t="s">
        <v>940</v>
      </c>
      <c r="S13" s="407" t="s">
        <v>96</v>
      </c>
      <c r="U13" s="407" t="s">
        <v>593</v>
      </c>
      <c r="V13" s="407" t="s">
        <v>1872</v>
      </c>
      <c r="W13" s="407" t="s">
        <v>16</v>
      </c>
      <c r="Y13" s="407" t="s">
        <v>593</v>
      </c>
      <c r="Z13" s="407" t="s">
        <v>2809</v>
      </c>
      <c r="AA13" s="407" t="s">
        <v>16</v>
      </c>
      <c r="AC13" s="407" t="s">
        <v>593</v>
      </c>
      <c r="AD13" s="407" t="s">
        <v>2555</v>
      </c>
      <c r="AE13" s="407" t="s">
        <v>96</v>
      </c>
      <c r="AG13" s="407" t="s">
        <v>593</v>
      </c>
      <c r="AH13" s="407" t="s">
        <v>2585</v>
      </c>
      <c r="AI13" s="407" t="s">
        <v>96</v>
      </c>
      <c r="AJ13" s="123"/>
      <c r="AK13" s="407" t="s">
        <v>593</v>
      </c>
      <c r="AL13" s="407" t="s">
        <v>2182</v>
      </c>
      <c r="AM13" s="407" t="s">
        <v>181</v>
      </c>
      <c r="AN13" s="123"/>
      <c r="AO13" s="407" t="s">
        <v>593</v>
      </c>
      <c r="AP13" s="407" t="s">
        <v>2368</v>
      </c>
      <c r="AQ13" s="407" t="s">
        <v>16</v>
      </c>
      <c r="AR13" s="123"/>
      <c r="AS13" s="407" t="s">
        <v>593</v>
      </c>
      <c r="AT13" s="407" t="s">
        <v>1936</v>
      </c>
      <c r="AU13" s="407" t="s">
        <v>181</v>
      </c>
      <c r="AV13" s="409"/>
    </row>
    <row r="14">
      <c r="A14" s="404" t="s">
        <v>240</v>
      </c>
      <c r="B14" s="404" t="s">
        <v>927</v>
      </c>
      <c r="C14" s="404" t="s">
        <v>96</v>
      </c>
      <c r="E14" s="405" t="s">
        <v>240</v>
      </c>
      <c r="F14" s="405" t="s">
        <v>878</v>
      </c>
      <c r="G14" s="405" t="s">
        <v>16</v>
      </c>
      <c r="I14" s="404" t="s">
        <v>240</v>
      </c>
      <c r="J14" s="404" t="s">
        <v>608</v>
      </c>
      <c r="K14" s="404" t="s">
        <v>16</v>
      </c>
      <c r="M14" s="404" t="s">
        <v>240</v>
      </c>
      <c r="N14" s="404" t="s">
        <v>1367</v>
      </c>
      <c r="O14" s="404" t="s">
        <v>16</v>
      </c>
      <c r="Q14" s="404" t="s">
        <v>240</v>
      </c>
      <c r="R14" s="404" t="s">
        <v>1162</v>
      </c>
      <c r="S14" s="404" t="s">
        <v>96</v>
      </c>
      <c r="U14" s="404" t="s">
        <v>593</v>
      </c>
      <c r="V14" s="404" t="s">
        <v>1942</v>
      </c>
      <c r="W14" s="404" t="s">
        <v>16</v>
      </c>
      <c r="Y14" s="404" t="s">
        <v>593</v>
      </c>
      <c r="Z14" s="404" t="s">
        <v>2860</v>
      </c>
      <c r="AA14" s="404" t="s">
        <v>16</v>
      </c>
      <c r="AC14" s="404" t="s">
        <v>593</v>
      </c>
      <c r="AD14" s="404" t="s">
        <v>2557</v>
      </c>
      <c r="AE14" s="404" t="s">
        <v>181</v>
      </c>
      <c r="AG14" s="404" t="s">
        <v>593</v>
      </c>
      <c r="AH14" s="404" t="s">
        <v>2592</v>
      </c>
      <c r="AI14" s="404" t="s">
        <v>181</v>
      </c>
      <c r="AJ14" s="123"/>
      <c r="AK14" s="404" t="s">
        <v>593</v>
      </c>
      <c r="AL14" s="404" t="s">
        <v>2252</v>
      </c>
      <c r="AM14" s="404" t="s">
        <v>181</v>
      </c>
      <c r="AN14" s="123"/>
      <c r="AO14" s="404" t="s">
        <v>593</v>
      </c>
      <c r="AP14" s="404" t="s">
        <v>2466</v>
      </c>
      <c r="AQ14" s="404" t="s">
        <v>16</v>
      </c>
      <c r="AR14" s="123"/>
      <c r="AS14" s="404" t="s">
        <v>593</v>
      </c>
      <c r="AT14" s="404" t="s">
        <v>1953</v>
      </c>
      <c r="AU14" s="404" t="s">
        <v>181</v>
      </c>
      <c r="AV14" s="406"/>
    </row>
    <row r="15">
      <c r="A15" s="407" t="s">
        <v>240</v>
      </c>
      <c r="B15" s="407" t="s">
        <v>934</v>
      </c>
      <c r="C15" s="407" t="s">
        <v>226</v>
      </c>
      <c r="E15" s="408" t="s">
        <v>240</v>
      </c>
      <c r="F15" s="408" t="s">
        <v>945</v>
      </c>
      <c r="G15" s="408" t="s">
        <v>181</v>
      </c>
      <c r="I15" s="407" t="s">
        <v>240</v>
      </c>
      <c r="J15" s="407" t="s">
        <v>629</v>
      </c>
      <c r="K15" s="407" t="s">
        <v>181</v>
      </c>
      <c r="M15" s="407" t="s">
        <v>240</v>
      </c>
      <c r="N15" s="407" t="s">
        <v>1392</v>
      </c>
      <c r="O15" s="407" t="s">
        <v>96</v>
      </c>
      <c r="Q15" s="407" t="s">
        <v>240</v>
      </c>
      <c r="R15" s="407" t="s">
        <v>1231</v>
      </c>
      <c r="S15" s="407" t="s">
        <v>16</v>
      </c>
      <c r="U15" s="407" t="s">
        <v>593</v>
      </c>
      <c r="V15" s="407" t="s">
        <v>2213</v>
      </c>
      <c r="W15" s="407" t="s">
        <v>181</v>
      </c>
      <c r="Y15" s="407" t="s">
        <v>593</v>
      </c>
      <c r="Z15" s="407" t="s">
        <v>2900</v>
      </c>
      <c r="AA15" s="407" t="s">
        <v>96</v>
      </c>
      <c r="AC15" s="407" t="s">
        <v>593</v>
      </c>
      <c r="AD15" s="407" t="s">
        <v>2650</v>
      </c>
      <c r="AE15" s="407" t="s">
        <v>226</v>
      </c>
      <c r="AG15" s="407" t="s">
        <v>593</v>
      </c>
      <c r="AH15" s="407" t="s">
        <v>2737</v>
      </c>
      <c r="AI15" s="407" t="s">
        <v>96</v>
      </c>
      <c r="AJ15" s="123"/>
      <c r="AK15" s="407" t="s">
        <v>593</v>
      </c>
      <c r="AL15" s="407" t="s">
        <v>2262</v>
      </c>
      <c r="AM15" s="407" t="s">
        <v>181</v>
      </c>
      <c r="AN15" s="123"/>
      <c r="AO15" s="407" t="s">
        <v>593</v>
      </c>
      <c r="AP15" s="407" t="s">
        <v>2498</v>
      </c>
      <c r="AQ15" s="407" t="s">
        <v>16</v>
      </c>
      <c r="AR15" s="123"/>
      <c r="AS15" s="407" t="s">
        <v>593</v>
      </c>
      <c r="AT15" s="407" t="s">
        <v>1969</v>
      </c>
      <c r="AU15" s="407" t="s">
        <v>181</v>
      </c>
      <c r="AV15" s="409"/>
    </row>
    <row r="16">
      <c r="A16" s="404" t="s">
        <v>240</v>
      </c>
      <c r="B16" s="404" t="s">
        <v>966</v>
      </c>
      <c r="C16" s="404" t="s">
        <v>226</v>
      </c>
      <c r="E16" s="405" t="s">
        <v>240</v>
      </c>
      <c r="F16" s="405" t="s">
        <v>1030</v>
      </c>
      <c r="G16" s="405" t="s">
        <v>96</v>
      </c>
      <c r="I16" s="404" t="s">
        <v>240</v>
      </c>
      <c r="J16" s="404" t="s">
        <v>746</v>
      </c>
      <c r="K16" s="404" t="s">
        <v>181</v>
      </c>
      <c r="M16" s="404" t="s">
        <v>240</v>
      </c>
      <c r="N16" s="404" t="s">
        <v>1401</v>
      </c>
      <c r="O16" s="404" t="s">
        <v>96</v>
      </c>
      <c r="Q16" s="404" t="s">
        <v>240</v>
      </c>
      <c r="R16" s="404" t="s">
        <v>1278</v>
      </c>
      <c r="S16" s="404" t="s">
        <v>16</v>
      </c>
      <c r="U16" s="404" t="s">
        <v>593</v>
      </c>
      <c r="V16" s="404" t="s">
        <v>2224</v>
      </c>
      <c r="W16" s="404" t="s">
        <v>181</v>
      </c>
      <c r="Y16" s="404" t="s">
        <v>593</v>
      </c>
      <c r="Z16" s="404" t="s">
        <v>2907</v>
      </c>
      <c r="AA16" s="404" t="s">
        <v>96</v>
      </c>
      <c r="AC16" s="404" t="s">
        <v>593</v>
      </c>
      <c r="AD16" s="404" t="s">
        <v>2869</v>
      </c>
      <c r="AE16" s="404" t="s">
        <v>16</v>
      </c>
      <c r="AG16" s="404" t="s">
        <v>593</v>
      </c>
      <c r="AH16" s="404" t="s">
        <v>2743</v>
      </c>
      <c r="AI16" s="404" t="s">
        <v>226</v>
      </c>
      <c r="AJ16" s="123"/>
      <c r="AK16" s="404" t="s">
        <v>593</v>
      </c>
      <c r="AL16" s="404" t="s">
        <v>2284</v>
      </c>
      <c r="AM16" s="404" t="s">
        <v>181</v>
      </c>
      <c r="AN16" s="123"/>
      <c r="AO16" s="404" t="s">
        <v>593</v>
      </c>
      <c r="AP16" s="404" t="s">
        <v>2615</v>
      </c>
      <c r="AQ16" s="404" t="s">
        <v>181</v>
      </c>
      <c r="AR16" s="123"/>
      <c r="AS16" s="404" t="s">
        <v>593</v>
      </c>
      <c r="AT16" s="404" t="s">
        <v>1971</v>
      </c>
      <c r="AU16" s="404" t="s">
        <v>181</v>
      </c>
      <c r="AV16" s="406"/>
    </row>
    <row r="17">
      <c r="A17" s="407" t="s">
        <v>240</v>
      </c>
      <c r="B17" s="407" t="s">
        <v>978</v>
      </c>
      <c r="C17" s="407" t="s">
        <v>96</v>
      </c>
      <c r="E17" s="408" t="s">
        <v>240</v>
      </c>
      <c r="F17" s="408" t="s">
        <v>9093</v>
      </c>
      <c r="G17" s="408" t="s">
        <v>226</v>
      </c>
      <c r="I17" s="407" t="s">
        <v>240</v>
      </c>
      <c r="J17" s="407" t="s">
        <v>750</v>
      </c>
      <c r="K17" s="407" t="s">
        <v>181</v>
      </c>
      <c r="M17" s="407" t="s">
        <v>240</v>
      </c>
      <c r="N17" s="407" t="s">
        <v>1416</v>
      </c>
      <c r="O17" s="407" t="s">
        <v>96</v>
      </c>
      <c r="Q17" s="407" t="s">
        <v>240</v>
      </c>
      <c r="R17" s="407" t="s">
        <v>1325</v>
      </c>
      <c r="S17" s="407" t="s">
        <v>16</v>
      </c>
      <c r="U17" s="407" t="s">
        <v>593</v>
      </c>
      <c r="V17" s="407" t="s">
        <v>2238</v>
      </c>
      <c r="W17" s="407" t="s">
        <v>181</v>
      </c>
      <c r="Y17" s="407" t="s">
        <v>593</v>
      </c>
      <c r="Z17" s="407" t="s">
        <v>2911</v>
      </c>
      <c r="AA17" s="407" t="s">
        <v>226</v>
      </c>
      <c r="AC17" s="407" t="s">
        <v>593</v>
      </c>
      <c r="AD17" s="407" t="s">
        <v>2918</v>
      </c>
      <c r="AE17" s="407" t="s">
        <v>181</v>
      </c>
      <c r="AG17" s="407" t="s">
        <v>593</v>
      </c>
      <c r="AH17" s="407" t="s">
        <v>2751</v>
      </c>
      <c r="AI17" s="407" t="s">
        <v>226</v>
      </c>
      <c r="AJ17" s="123"/>
      <c r="AK17" s="407" t="s">
        <v>593</v>
      </c>
      <c r="AL17" s="407" t="s">
        <v>2383</v>
      </c>
      <c r="AM17" s="407" t="s">
        <v>16</v>
      </c>
      <c r="AN17" s="123"/>
      <c r="AO17" s="407" t="s">
        <v>593</v>
      </c>
      <c r="AP17" s="407" t="s">
        <v>2643</v>
      </c>
      <c r="AQ17" s="407" t="s">
        <v>181</v>
      </c>
      <c r="AR17" s="123"/>
      <c r="AS17" s="407" t="s">
        <v>593</v>
      </c>
      <c r="AT17" s="407" t="s">
        <v>1975</v>
      </c>
      <c r="AU17" s="407" t="s">
        <v>181</v>
      </c>
      <c r="AV17" s="409"/>
    </row>
    <row r="18">
      <c r="A18" s="404" t="s">
        <v>240</v>
      </c>
      <c r="B18" s="404" t="s">
        <v>1004</v>
      </c>
      <c r="C18" s="404" t="s">
        <v>16</v>
      </c>
      <c r="E18" s="405" t="s">
        <v>240</v>
      </c>
      <c r="F18" s="405" t="s">
        <v>1098</v>
      </c>
      <c r="G18" s="405" t="s">
        <v>181</v>
      </c>
      <c r="I18" s="404" t="s">
        <v>240</v>
      </c>
      <c r="J18" s="404" t="s">
        <v>782</v>
      </c>
      <c r="K18" s="404" t="s">
        <v>16</v>
      </c>
      <c r="M18" s="404" t="s">
        <v>240</v>
      </c>
      <c r="N18" s="404" t="s">
        <v>1423</v>
      </c>
      <c r="O18" s="404" t="s">
        <v>96</v>
      </c>
      <c r="Q18" s="404" t="s">
        <v>240</v>
      </c>
      <c r="R18" s="404" t="s">
        <v>1326</v>
      </c>
      <c r="S18" s="404" t="s">
        <v>16</v>
      </c>
      <c r="U18" s="404" t="s">
        <v>593</v>
      </c>
      <c r="V18" s="404" t="s">
        <v>2333</v>
      </c>
      <c r="W18" s="404" t="s">
        <v>181</v>
      </c>
      <c r="Y18" s="404" t="s">
        <v>593</v>
      </c>
      <c r="Z18" s="404" t="s">
        <v>3163</v>
      </c>
      <c r="AA18" s="404" t="s">
        <v>96</v>
      </c>
      <c r="AC18" s="404" t="s">
        <v>593</v>
      </c>
      <c r="AD18" s="404" t="s">
        <v>2933</v>
      </c>
      <c r="AE18" s="404" t="s">
        <v>226</v>
      </c>
      <c r="AG18" s="404" t="s">
        <v>593</v>
      </c>
      <c r="AH18" s="404" t="s">
        <v>2944</v>
      </c>
      <c r="AI18" s="404" t="s">
        <v>226</v>
      </c>
      <c r="AJ18" s="123"/>
      <c r="AK18" s="404" t="s">
        <v>593</v>
      </c>
      <c r="AL18" s="404" t="s">
        <v>2596</v>
      </c>
      <c r="AM18" s="404" t="s">
        <v>96</v>
      </c>
      <c r="AN18" s="123"/>
      <c r="AO18" s="404" t="s">
        <v>593</v>
      </c>
      <c r="AP18" s="404" t="s">
        <v>2732</v>
      </c>
      <c r="AQ18" s="404" t="s">
        <v>96</v>
      </c>
      <c r="AR18" s="123"/>
      <c r="AS18" s="404" t="s">
        <v>593</v>
      </c>
      <c r="AT18" s="404" t="s">
        <v>1977</v>
      </c>
      <c r="AU18" s="404" t="s">
        <v>181</v>
      </c>
      <c r="AV18" s="406"/>
    </row>
    <row r="19">
      <c r="A19" s="407" t="s">
        <v>240</v>
      </c>
      <c r="B19" s="407" t="s">
        <v>1014</v>
      </c>
      <c r="C19" s="407" t="s">
        <v>226</v>
      </c>
      <c r="E19" s="408" t="s">
        <v>240</v>
      </c>
      <c r="F19" s="408" t="s">
        <v>1197</v>
      </c>
      <c r="G19" s="408" t="s">
        <v>226</v>
      </c>
      <c r="I19" s="407" t="s">
        <v>240</v>
      </c>
      <c r="J19" s="407" t="s">
        <v>824</v>
      </c>
      <c r="K19" s="407" t="s">
        <v>96</v>
      </c>
      <c r="M19" s="407" t="s">
        <v>240</v>
      </c>
      <c r="N19" s="407" t="s">
        <v>1489</v>
      </c>
      <c r="O19" s="407" t="s">
        <v>181</v>
      </c>
      <c r="Q19" s="407" t="s">
        <v>240</v>
      </c>
      <c r="R19" s="407" t="s">
        <v>1437</v>
      </c>
      <c r="S19" s="407" t="s">
        <v>181</v>
      </c>
      <c r="U19" s="407" t="s">
        <v>593</v>
      </c>
      <c r="V19" s="407" t="s">
        <v>2336</v>
      </c>
      <c r="W19" s="407" t="s">
        <v>181</v>
      </c>
      <c r="Y19" s="407" t="s">
        <v>593</v>
      </c>
      <c r="Z19" s="407" t="s">
        <v>3219</v>
      </c>
      <c r="AA19" s="407" t="s">
        <v>16</v>
      </c>
      <c r="AC19" s="407" t="s">
        <v>593</v>
      </c>
      <c r="AD19" s="407" t="s">
        <v>2941</v>
      </c>
      <c r="AE19" s="407" t="s">
        <v>96</v>
      </c>
      <c r="AG19" s="407" t="s">
        <v>593</v>
      </c>
      <c r="AH19" s="407" t="s">
        <v>2984</v>
      </c>
      <c r="AI19" s="407" t="s">
        <v>226</v>
      </c>
      <c r="AJ19" s="123"/>
      <c r="AK19" s="407" t="s">
        <v>593</v>
      </c>
      <c r="AL19" s="407" t="s">
        <v>2666</v>
      </c>
      <c r="AM19" s="407" t="s">
        <v>226</v>
      </c>
      <c r="AN19" s="123"/>
      <c r="AO19" s="407" t="s">
        <v>593</v>
      </c>
      <c r="AP19" s="407" t="s">
        <v>2955</v>
      </c>
      <c r="AQ19" s="407" t="s">
        <v>16</v>
      </c>
      <c r="AR19" s="123"/>
      <c r="AS19" s="407" t="s">
        <v>593</v>
      </c>
      <c r="AT19" s="407" t="s">
        <v>1988</v>
      </c>
      <c r="AU19" s="407" t="s">
        <v>16</v>
      </c>
      <c r="AV19" s="409"/>
    </row>
    <row r="20">
      <c r="A20" s="404" t="s">
        <v>240</v>
      </c>
      <c r="B20" s="404" t="s">
        <v>1021</v>
      </c>
      <c r="C20" s="404" t="s">
        <v>181</v>
      </c>
      <c r="E20" s="405" t="s">
        <v>240</v>
      </c>
      <c r="F20" s="405" t="s">
        <v>1248</v>
      </c>
      <c r="G20" s="405" t="s">
        <v>96</v>
      </c>
      <c r="I20" s="404" t="s">
        <v>240</v>
      </c>
      <c r="J20" s="404" t="s">
        <v>951</v>
      </c>
      <c r="K20" s="404" t="s">
        <v>96</v>
      </c>
      <c r="M20" s="404" t="s">
        <v>240</v>
      </c>
      <c r="N20" s="404" t="s">
        <v>1539</v>
      </c>
      <c r="O20" s="404" t="s">
        <v>16</v>
      </c>
      <c r="Q20" s="404" t="s">
        <v>240</v>
      </c>
      <c r="R20" s="404" t="s">
        <v>1440</v>
      </c>
      <c r="S20" s="404" t="s">
        <v>16</v>
      </c>
      <c r="U20" s="404" t="s">
        <v>593</v>
      </c>
      <c r="V20" s="404" t="s">
        <v>2354</v>
      </c>
      <c r="W20" s="404" t="s">
        <v>16</v>
      </c>
      <c r="Y20" s="404" t="s">
        <v>593</v>
      </c>
      <c r="Z20" s="404" t="s">
        <v>3433</v>
      </c>
      <c r="AA20" s="404" t="s">
        <v>96</v>
      </c>
      <c r="AC20" s="404" t="s">
        <v>593</v>
      </c>
      <c r="AD20" s="404" t="s">
        <v>3011</v>
      </c>
      <c r="AE20" s="404" t="s">
        <v>16</v>
      </c>
      <c r="AG20" s="404" t="s">
        <v>593</v>
      </c>
      <c r="AH20" s="404" t="s">
        <v>3103</v>
      </c>
      <c r="AI20" s="404" t="s">
        <v>96</v>
      </c>
      <c r="AJ20" s="123"/>
      <c r="AK20" s="404" t="s">
        <v>593</v>
      </c>
      <c r="AL20" s="404" t="s">
        <v>2672</v>
      </c>
      <c r="AM20" s="404" t="s">
        <v>96</v>
      </c>
      <c r="AN20" s="123"/>
      <c r="AO20" s="404" t="s">
        <v>593</v>
      </c>
      <c r="AP20" s="404" t="s">
        <v>3073</v>
      </c>
      <c r="AQ20" s="404" t="s">
        <v>16</v>
      </c>
      <c r="AR20" s="123"/>
      <c r="AS20" s="404" t="s">
        <v>593</v>
      </c>
      <c r="AT20" s="404" t="s">
        <v>1998</v>
      </c>
      <c r="AU20" s="404" t="s">
        <v>16</v>
      </c>
      <c r="AV20" s="406"/>
    </row>
    <row r="21">
      <c r="A21" s="407" t="s">
        <v>240</v>
      </c>
      <c r="B21" s="407" t="s">
        <v>1035</v>
      </c>
      <c r="C21" s="407" t="s">
        <v>96</v>
      </c>
      <c r="E21" s="408" t="s">
        <v>240</v>
      </c>
      <c r="F21" s="408" t="s">
        <v>1451</v>
      </c>
      <c r="G21" s="408" t="s">
        <v>16</v>
      </c>
      <c r="I21" s="407" t="s">
        <v>240</v>
      </c>
      <c r="J21" s="407" t="s">
        <v>992</v>
      </c>
      <c r="K21" s="407" t="s">
        <v>96</v>
      </c>
      <c r="M21" s="407" t="s">
        <v>240</v>
      </c>
      <c r="N21" s="407" t="s">
        <v>1591</v>
      </c>
      <c r="O21" s="407" t="s">
        <v>181</v>
      </c>
      <c r="Q21" s="407" t="s">
        <v>240</v>
      </c>
      <c r="R21" s="407" t="s">
        <v>1478</v>
      </c>
      <c r="S21" s="407" t="s">
        <v>181</v>
      </c>
      <c r="U21" s="407" t="s">
        <v>593</v>
      </c>
      <c r="V21" s="407" t="s">
        <v>2426</v>
      </c>
      <c r="W21" s="407" t="s">
        <v>16</v>
      </c>
      <c r="Y21" s="407" t="s">
        <v>593</v>
      </c>
      <c r="Z21" s="407" t="s">
        <v>3445</v>
      </c>
      <c r="AA21" s="407" t="s">
        <v>96</v>
      </c>
      <c r="AC21" s="407" t="s">
        <v>593</v>
      </c>
      <c r="AD21" s="407" t="s">
        <v>3031</v>
      </c>
      <c r="AE21" s="407" t="s">
        <v>16</v>
      </c>
      <c r="AG21" s="407" t="s">
        <v>593</v>
      </c>
      <c r="AH21" s="407" t="s">
        <v>3228</v>
      </c>
      <c r="AI21" s="407" t="s">
        <v>16</v>
      </c>
      <c r="AJ21" s="123"/>
      <c r="AK21" s="407" t="s">
        <v>593</v>
      </c>
      <c r="AL21" s="407" t="s">
        <v>2747</v>
      </c>
      <c r="AM21" s="407" t="s">
        <v>96</v>
      </c>
      <c r="AN21" s="123"/>
      <c r="AO21" s="407" t="s">
        <v>593</v>
      </c>
      <c r="AP21" s="407" t="s">
        <v>3131</v>
      </c>
      <c r="AQ21" s="407" t="s">
        <v>16</v>
      </c>
      <c r="AR21" s="123"/>
      <c r="AS21" s="407" t="s">
        <v>593</v>
      </c>
      <c r="AT21" s="407" t="s">
        <v>2013</v>
      </c>
      <c r="AU21" s="407" t="s">
        <v>16</v>
      </c>
      <c r="AV21" s="409"/>
    </row>
    <row r="22">
      <c r="A22" s="404" t="s">
        <v>240</v>
      </c>
      <c r="B22" s="404" t="s">
        <v>1047</v>
      </c>
      <c r="C22" s="404" t="s">
        <v>181</v>
      </c>
      <c r="E22" s="405" t="s">
        <v>240</v>
      </c>
      <c r="F22" s="405" t="s">
        <v>1465</v>
      </c>
      <c r="G22" s="405" t="s">
        <v>16</v>
      </c>
      <c r="I22" s="404" t="s">
        <v>240</v>
      </c>
      <c r="J22" s="404" t="s">
        <v>999</v>
      </c>
      <c r="K22" s="404" t="s">
        <v>16</v>
      </c>
      <c r="M22" s="404" t="s">
        <v>240</v>
      </c>
      <c r="N22" s="404" t="s">
        <v>1647</v>
      </c>
      <c r="O22" s="404" t="s">
        <v>16</v>
      </c>
      <c r="Q22" s="404" t="s">
        <v>240</v>
      </c>
      <c r="R22" s="404" t="s">
        <v>1529</v>
      </c>
      <c r="S22" s="404" t="s">
        <v>16</v>
      </c>
      <c r="U22" s="404" t="s">
        <v>593</v>
      </c>
      <c r="V22" s="404" t="s">
        <v>2494</v>
      </c>
      <c r="W22" s="404" t="s">
        <v>16</v>
      </c>
      <c r="Y22" s="404" t="s">
        <v>593</v>
      </c>
      <c r="Z22" s="404" t="s">
        <v>3473</v>
      </c>
      <c r="AA22" s="404" t="s">
        <v>96</v>
      </c>
      <c r="AC22" s="404" t="s">
        <v>593</v>
      </c>
      <c r="AD22" s="404" t="s">
        <v>3078</v>
      </c>
      <c r="AE22" s="404" t="s">
        <v>16</v>
      </c>
      <c r="AG22" s="404" t="s">
        <v>593</v>
      </c>
      <c r="AH22" s="404" t="s">
        <v>3247</v>
      </c>
      <c r="AI22" s="404" t="s">
        <v>96</v>
      </c>
      <c r="AJ22" s="123"/>
      <c r="AK22" s="404" t="s">
        <v>593</v>
      </c>
      <c r="AL22" s="404" t="s">
        <v>2794</v>
      </c>
      <c r="AM22" s="404" t="s">
        <v>181</v>
      </c>
      <c r="AN22" s="123"/>
      <c r="AO22" s="404" t="s">
        <v>593</v>
      </c>
      <c r="AP22" s="404" t="s">
        <v>3295</v>
      </c>
      <c r="AQ22" s="404" t="s">
        <v>181</v>
      </c>
      <c r="AR22" s="123"/>
      <c r="AS22" s="404" t="s">
        <v>593</v>
      </c>
      <c r="AT22" s="404" t="s">
        <v>2024</v>
      </c>
      <c r="AU22" s="404" t="s">
        <v>16</v>
      </c>
      <c r="AV22" s="406"/>
    </row>
    <row r="23">
      <c r="A23" s="407" t="s">
        <v>240</v>
      </c>
      <c r="B23" s="407" t="s">
        <v>1062</v>
      </c>
      <c r="C23" s="407" t="s">
        <v>16</v>
      </c>
      <c r="E23" s="408" t="s">
        <v>240</v>
      </c>
      <c r="F23" s="408" t="s">
        <v>1508</v>
      </c>
      <c r="G23" s="408" t="s">
        <v>96</v>
      </c>
      <c r="I23" s="407" t="s">
        <v>240</v>
      </c>
      <c r="J23" s="407" t="s">
        <v>1007</v>
      </c>
      <c r="K23" s="407" t="s">
        <v>96</v>
      </c>
      <c r="M23" s="407" t="s">
        <v>240</v>
      </c>
      <c r="N23" s="407" t="s">
        <v>1677</v>
      </c>
      <c r="O23" s="407" t="s">
        <v>16</v>
      </c>
      <c r="Q23" s="407" t="s">
        <v>240</v>
      </c>
      <c r="R23" s="407" t="s">
        <v>1553</v>
      </c>
      <c r="S23" s="407" t="s">
        <v>16</v>
      </c>
      <c r="U23" s="407" t="s">
        <v>593</v>
      </c>
      <c r="V23" s="407" t="s">
        <v>2618</v>
      </c>
      <c r="W23" s="407" t="s">
        <v>96</v>
      </c>
      <c r="Y23" s="407" t="s">
        <v>593</v>
      </c>
      <c r="Z23" s="407" t="s">
        <v>3483</v>
      </c>
      <c r="AA23" s="407" t="s">
        <v>16</v>
      </c>
      <c r="AC23" s="407" t="s">
        <v>593</v>
      </c>
      <c r="AD23" s="407" t="s">
        <v>3085</v>
      </c>
      <c r="AE23" s="407" t="s">
        <v>181</v>
      </c>
      <c r="AG23" s="407" t="s">
        <v>593</v>
      </c>
      <c r="AH23" s="407" t="s">
        <v>3266</v>
      </c>
      <c r="AI23" s="407" t="s">
        <v>181</v>
      </c>
      <c r="AJ23" s="123"/>
      <c r="AK23" s="407" t="s">
        <v>593</v>
      </c>
      <c r="AL23" s="407" t="s">
        <v>2820</v>
      </c>
      <c r="AM23" s="407" t="s">
        <v>226</v>
      </c>
      <c r="AN23" s="123"/>
      <c r="AO23" s="407" t="s">
        <v>593</v>
      </c>
      <c r="AP23" s="407" t="s">
        <v>3326</v>
      </c>
      <c r="AQ23" s="407" t="s">
        <v>181</v>
      </c>
      <c r="AR23" s="123"/>
      <c r="AS23" s="407" t="s">
        <v>593</v>
      </c>
      <c r="AT23" s="407" t="s">
        <v>2026</v>
      </c>
      <c r="AU23" s="407" t="s">
        <v>181</v>
      </c>
      <c r="AV23" s="409"/>
    </row>
    <row r="24">
      <c r="A24" s="404" t="s">
        <v>240</v>
      </c>
      <c r="B24" s="404" t="s">
        <v>1091</v>
      </c>
      <c r="C24" s="404" t="s">
        <v>181</v>
      </c>
      <c r="E24" s="405" t="s">
        <v>240</v>
      </c>
      <c r="F24" s="405" t="s">
        <v>1560</v>
      </c>
      <c r="G24" s="405" t="s">
        <v>96</v>
      </c>
      <c r="I24" s="404" t="s">
        <v>240</v>
      </c>
      <c r="J24" s="404" t="s">
        <v>1038</v>
      </c>
      <c r="K24" s="404" t="s">
        <v>16</v>
      </c>
      <c r="M24" s="404" t="s">
        <v>240</v>
      </c>
      <c r="N24" s="404" t="s">
        <v>1714</v>
      </c>
      <c r="O24" s="404" t="s">
        <v>181</v>
      </c>
      <c r="Q24" s="404" t="s">
        <v>240</v>
      </c>
      <c r="R24" s="404" t="s">
        <v>1615</v>
      </c>
      <c r="S24" s="404" t="s">
        <v>181</v>
      </c>
      <c r="U24" s="404" t="s">
        <v>593</v>
      </c>
      <c r="V24" s="404" t="s">
        <v>2621</v>
      </c>
      <c r="W24" s="404" t="s">
        <v>96</v>
      </c>
      <c r="Y24" s="404" t="s">
        <v>593</v>
      </c>
      <c r="Z24" s="404" t="s">
        <v>3504</v>
      </c>
      <c r="AA24" s="404" t="s">
        <v>16</v>
      </c>
      <c r="AC24" s="404" t="s">
        <v>593</v>
      </c>
      <c r="AD24" s="404" t="s">
        <v>3252</v>
      </c>
      <c r="AE24" s="404" t="s">
        <v>181</v>
      </c>
      <c r="AG24" s="404" t="s">
        <v>593</v>
      </c>
      <c r="AH24" s="404" t="s">
        <v>3269</v>
      </c>
      <c r="AI24" s="404" t="s">
        <v>16</v>
      </c>
      <c r="AJ24" s="123"/>
      <c r="AK24" s="404" t="s">
        <v>593</v>
      </c>
      <c r="AL24" s="404" t="s">
        <v>2970</v>
      </c>
      <c r="AM24" s="404" t="s">
        <v>226</v>
      </c>
      <c r="AN24" s="123"/>
      <c r="AO24" s="404" t="s">
        <v>593</v>
      </c>
      <c r="AP24" s="404" t="s">
        <v>3387</v>
      </c>
      <c r="AQ24" s="404" t="s">
        <v>96</v>
      </c>
      <c r="AR24" s="123"/>
      <c r="AS24" s="404" t="s">
        <v>593</v>
      </c>
      <c r="AT24" s="404" t="s">
        <v>2029</v>
      </c>
      <c r="AU24" s="404" t="s">
        <v>16</v>
      </c>
      <c r="AV24" s="406"/>
    </row>
    <row r="25">
      <c r="A25" s="407" t="s">
        <v>240</v>
      </c>
      <c r="B25" s="407" t="s">
        <v>1128</v>
      </c>
      <c r="C25" s="407" t="s">
        <v>96</v>
      </c>
      <c r="E25" s="408" t="s">
        <v>240</v>
      </c>
      <c r="F25" s="408" t="s">
        <v>1569</v>
      </c>
      <c r="G25" s="408" t="s">
        <v>96</v>
      </c>
      <c r="I25" s="407" t="s">
        <v>240</v>
      </c>
      <c r="J25" s="407" t="s">
        <v>1096</v>
      </c>
      <c r="K25" s="407" t="s">
        <v>181</v>
      </c>
      <c r="M25" s="407" t="s">
        <v>240</v>
      </c>
      <c r="N25" s="407" t="s">
        <v>1760</v>
      </c>
      <c r="O25" s="407" t="s">
        <v>96</v>
      </c>
      <c r="Q25" s="407" t="s">
        <v>240</v>
      </c>
      <c r="R25" s="407" t="s">
        <v>1651</v>
      </c>
      <c r="S25" s="407" t="s">
        <v>96</v>
      </c>
      <c r="U25" s="407" t="s">
        <v>593</v>
      </c>
      <c r="V25" s="407" t="s">
        <v>2631</v>
      </c>
      <c r="W25" s="407" t="s">
        <v>181</v>
      </c>
      <c r="Y25" s="407" t="s">
        <v>593</v>
      </c>
      <c r="Z25" s="407" t="s">
        <v>3507</v>
      </c>
      <c r="AA25" s="407" t="s">
        <v>226</v>
      </c>
      <c r="AC25" s="407" t="s">
        <v>593</v>
      </c>
      <c r="AD25" s="407" t="s">
        <v>3264</v>
      </c>
      <c r="AE25" s="407" t="s">
        <v>181</v>
      </c>
      <c r="AG25" s="407" t="s">
        <v>593</v>
      </c>
      <c r="AH25" s="407" t="s">
        <v>3336</v>
      </c>
      <c r="AI25" s="407" t="s">
        <v>181</v>
      </c>
      <c r="AJ25" s="123"/>
      <c r="AK25" s="407" t="s">
        <v>593</v>
      </c>
      <c r="AL25" s="407" t="s">
        <v>2974</v>
      </c>
      <c r="AM25" s="407" t="s">
        <v>226</v>
      </c>
      <c r="AN25" s="123"/>
      <c r="AO25" s="407" t="s">
        <v>593</v>
      </c>
      <c r="AP25" s="407" t="s">
        <v>3513</v>
      </c>
      <c r="AQ25" s="407" t="s">
        <v>226</v>
      </c>
      <c r="AR25" s="123"/>
      <c r="AS25" s="407" t="s">
        <v>593</v>
      </c>
      <c r="AT25" s="407" t="s">
        <v>2043</v>
      </c>
      <c r="AU25" s="407" t="s">
        <v>181</v>
      </c>
      <c r="AV25" s="409"/>
    </row>
    <row r="26">
      <c r="A26" s="404" t="s">
        <v>240</v>
      </c>
      <c r="B26" s="404" t="s">
        <v>1154</v>
      </c>
      <c r="C26" s="404" t="s">
        <v>16</v>
      </c>
      <c r="E26" s="405" t="s">
        <v>240</v>
      </c>
      <c r="F26" s="405" t="s">
        <v>1585</v>
      </c>
      <c r="G26" s="405" t="s">
        <v>16</v>
      </c>
      <c r="I26" s="404" t="s">
        <v>240</v>
      </c>
      <c r="J26" s="404" t="s">
        <v>1103</v>
      </c>
      <c r="K26" s="404" t="s">
        <v>181</v>
      </c>
      <c r="M26" s="404" t="s">
        <v>240</v>
      </c>
      <c r="N26" s="404" t="s">
        <v>1764</v>
      </c>
      <c r="O26" s="404" t="s">
        <v>96</v>
      </c>
      <c r="Q26" s="404" t="s">
        <v>240</v>
      </c>
      <c r="R26" s="404" t="s">
        <v>1662</v>
      </c>
      <c r="S26" s="404" t="s">
        <v>181</v>
      </c>
      <c r="U26" s="404" t="s">
        <v>593</v>
      </c>
      <c r="V26" s="404" t="s">
        <v>2635</v>
      </c>
      <c r="W26" s="404" t="s">
        <v>181</v>
      </c>
      <c r="Y26" s="404" t="s">
        <v>593</v>
      </c>
      <c r="Z26" s="404" t="s">
        <v>3521</v>
      </c>
      <c r="AA26" s="404" t="s">
        <v>226</v>
      </c>
      <c r="AC26" s="404" t="s">
        <v>593</v>
      </c>
      <c r="AD26" s="404" t="s">
        <v>3290</v>
      </c>
      <c r="AE26" s="404" t="s">
        <v>181</v>
      </c>
      <c r="AG26" s="404" t="s">
        <v>593</v>
      </c>
      <c r="AH26" s="404" t="s">
        <v>3352</v>
      </c>
      <c r="AI26" s="404" t="s">
        <v>226</v>
      </c>
      <c r="AJ26" s="123"/>
      <c r="AK26" s="404" t="s">
        <v>593</v>
      </c>
      <c r="AL26" s="404" t="s">
        <v>3128</v>
      </c>
      <c r="AM26" s="404" t="s">
        <v>16</v>
      </c>
      <c r="AN26" s="123"/>
      <c r="AO26" s="404" t="s">
        <v>593</v>
      </c>
      <c r="AP26" s="404" t="s">
        <v>3519</v>
      </c>
      <c r="AQ26" s="404" t="s">
        <v>226</v>
      </c>
      <c r="AR26" s="123"/>
      <c r="AS26" s="404" t="s">
        <v>593</v>
      </c>
      <c r="AT26" s="404" t="s">
        <v>2048</v>
      </c>
      <c r="AU26" s="404" t="s">
        <v>181</v>
      </c>
      <c r="AV26" s="406"/>
    </row>
    <row r="27">
      <c r="A27" s="407" t="s">
        <v>240</v>
      </c>
      <c r="B27" s="407" t="s">
        <v>1158</v>
      </c>
      <c r="C27" s="407" t="s">
        <v>226</v>
      </c>
      <c r="E27" s="408" t="s">
        <v>240</v>
      </c>
      <c r="F27" s="408" t="s">
        <v>1601</v>
      </c>
      <c r="G27" s="408" t="s">
        <v>181</v>
      </c>
      <c r="I27" s="407" t="s">
        <v>240</v>
      </c>
      <c r="J27" s="407" t="s">
        <v>1112</v>
      </c>
      <c r="K27" s="407" t="s">
        <v>16</v>
      </c>
      <c r="M27" s="407" t="s">
        <v>240</v>
      </c>
      <c r="N27" s="407" t="s">
        <v>1769</v>
      </c>
      <c r="O27" s="407" t="s">
        <v>96</v>
      </c>
      <c r="Q27" s="407" t="s">
        <v>240</v>
      </c>
      <c r="R27" s="407" t="s">
        <v>1665</v>
      </c>
      <c r="S27" s="407" t="s">
        <v>16</v>
      </c>
      <c r="U27" s="407" t="s">
        <v>593</v>
      </c>
      <c r="V27" s="407" t="s">
        <v>2699</v>
      </c>
      <c r="W27" s="407" t="s">
        <v>96</v>
      </c>
      <c r="Y27" s="407" t="s">
        <v>593</v>
      </c>
      <c r="Z27" s="407" t="s">
        <v>3818</v>
      </c>
      <c r="AA27" s="407" t="s">
        <v>181</v>
      </c>
      <c r="AC27" s="407" t="s">
        <v>593</v>
      </c>
      <c r="AD27" s="407" t="s">
        <v>3309</v>
      </c>
      <c r="AE27" s="407" t="s">
        <v>181</v>
      </c>
      <c r="AG27" s="407" t="s">
        <v>593</v>
      </c>
      <c r="AH27" s="407" t="s">
        <v>3357</v>
      </c>
      <c r="AI27" s="407" t="s">
        <v>226</v>
      </c>
      <c r="AJ27" s="123"/>
      <c r="AK27" s="407" t="s">
        <v>593</v>
      </c>
      <c r="AL27" s="407" t="s">
        <v>3179</v>
      </c>
      <c r="AM27" s="407" t="s">
        <v>96</v>
      </c>
      <c r="AN27" s="123"/>
      <c r="AO27" s="407" t="s">
        <v>593</v>
      </c>
      <c r="AP27" s="407" t="s">
        <v>3527</v>
      </c>
      <c r="AQ27" s="407" t="s">
        <v>181</v>
      </c>
      <c r="AR27" s="123"/>
      <c r="AS27" s="407" t="s">
        <v>593</v>
      </c>
      <c r="AT27" s="407" t="s">
        <v>2054</v>
      </c>
      <c r="AU27" s="407" t="s">
        <v>181</v>
      </c>
      <c r="AV27" s="409"/>
    </row>
    <row r="28">
      <c r="A28" s="404" t="s">
        <v>240</v>
      </c>
      <c r="B28" s="404" t="s">
        <v>1169</v>
      </c>
      <c r="C28" s="404" t="s">
        <v>16</v>
      </c>
      <c r="E28" s="405" t="s">
        <v>240</v>
      </c>
      <c r="F28" s="405" t="s">
        <v>1611</v>
      </c>
      <c r="G28" s="405" t="s">
        <v>181</v>
      </c>
      <c r="I28" s="404" t="s">
        <v>240</v>
      </c>
      <c r="J28" s="404" t="s">
        <v>1165</v>
      </c>
      <c r="K28" s="404" t="s">
        <v>226</v>
      </c>
      <c r="M28" s="404" t="s">
        <v>240</v>
      </c>
      <c r="N28" s="404" t="s">
        <v>1785</v>
      </c>
      <c r="O28" s="404" t="s">
        <v>181</v>
      </c>
      <c r="Q28" s="404" t="s">
        <v>240</v>
      </c>
      <c r="R28" s="404" t="s">
        <v>1776</v>
      </c>
      <c r="S28" s="404" t="s">
        <v>181</v>
      </c>
      <c r="U28" s="404" t="s">
        <v>593</v>
      </c>
      <c r="V28" s="404" t="s">
        <v>2719</v>
      </c>
      <c r="W28" s="404" t="s">
        <v>16</v>
      </c>
      <c r="Y28" s="404" t="s">
        <v>593</v>
      </c>
      <c r="Z28" s="404" t="s">
        <v>3844</v>
      </c>
      <c r="AA28" s="404" t="s">
        <v>96</v>
      </c>
      <c r="AC28" s="404" t="s">
        <v>593</v>
      </c>
      <c r="AD28" s="404" t="s">
        <v>3341</v>
      </c>
      <c r="AE28" s="404" t="s">
        <v>181</v>
      </c>
      <c r="AG28" s="404" t="s">
        <v>593</v>
      </c>
      <c r="AH28" s="404" t="s">
        <v>3369</v>
      </c>
      <c r="AI28" s="404" t="s">
        <v>16</v>
      </c>
      <c r="AJ28" s="123"/>
      <c r="AK28" s="404" t="s">
        <v>593</v>
      </c>
      <c r="AL28" s="404" t="s">
        <v>3206</v>
      </c>
      <c r="AM28" s="404" t="s">
        <v>181</v>
      </c>
      <c r="AN28" s="123"/>
      <c r="AO28" s="404" t="s">
        <v>593</v>
      </c>
      <c r="AP28" s="404" t="s">
        <v>3531</v>
      </c>
      <c r="AQ28" s="404" t="s">
        <v>181</v>
      </c>
      <c r="AR28" s="123"/>
      <c r="AS28" s="404" t="s">
        <v>593</v>
      </c>
      <c r="AT28" s="404" t="s">
        <v>2079</v>
      </c>
      <c r="AU28" s="404" t="s">
        <v>181</v>
      </c>
      <c r="AV28" s="406"/>
    </row>
    <row r="29">
      <c r="A29" s="407" t="s">
        <v>240</v>
      </c>
      <c r="B29" s="407" t="s">
        <v>1172</v>
      </c>
      <c r="C29" s="407" t="s">
        <v>181</v>
      </c>
      <c r="E29" s="408" t="s">
        <v>240</v>
      </c>
      <c r="F29" s="408" t="s">
        <v>1653</v>
      </c>
      <c r="G29" s="408" t="s">
        <v>16</v>
      </c>
      <c r="I29" s="407" t="s">
        <v>240</v>
      </c>
      <c r="J29" s="407" t="s">
        <v>1177</v>
      </c>
      <c r="K29" s="407" t="s">
        <v>181</v>
      </c>
      <c r="M29" s="407" t="s">
        <v>593</v>
      </c>
      <c r="N29" s="407" t="s">
        <v>1834</v>
      </c>
      <c r="O29" s="407" t="s">
        <v>226</v>
      </c>
      <c r="Q29" s="407" t="s">
        <v>240</v>
      </c>
      <c r="R29" s="407" t="s">
        <v>1778</v>
      </c>
      <c r="S29" s="407" t="s">
        <v>16</v>
      </c>
      <c r="U29" s="407" t="s">
        <v>593</v>
      </c>
      <c r="V29" s="407" t="s">
        <v>2767</v>
      </c>
      <c r="W29" s="407" t="s">
        <v>226</v>
      </c>
      <c r="Y29" s="407" t="s">
        <v>593</v>
      </c>
      <c r="Z29" s="407" t="s">
        <v>3927</v>
      </c>
      <c r="AA29" s="407" t="s">
        <v>96</v>
      </c>
      <c r="AC29" s="407" t="s">
        <v>593</v>
      </c>
      <c r="AD29" s="407" t="s">
        <v>3416</v>
      </c>
      <c r="AE29" s="407" t="s">
        <v>16</v>
      </c>
      <c r="AG29" s="407" t="s">
        <v>593</v>
      </c>
      <c r="AH29" s="407" t="s">
        <v>3516</v>
      </c>
      <c r="AI29" s="407" t="s">
        <v>226</v>
      </c>
      <c r="AJ29" s="123"/>
      <c r="AK29" s="407" t="s">
        <v>593</v>
      </c>
      <c r="AL29" s="407" t="s">
        <v>3396</v>
      </c>
      <c r="AM29" s="407" t="s">
        <v>226</v>
      </c>
      <c r="AN29" s="123"/>
      <c r="AO29" s="407" t="s">
        <v>593</v>
      </c>
      <c r="AP29" s="407" t="s">
        <v>3645</v>
      </c>
      <c r="AQ29" s="407" t="s">
        <v>226</v>
      </c>
      <c r="AR29" s="123"/>
      <c r="AS29" s="407" t="s">
        <v>593</v>
      </c>
      <c r="AT29" s="407" t="s">
        <v>2087</v>
      </c>
      <c r="AU29" s="407" t="s">
        <v>181</v>
      </c>
      <c r="AV29" s="409"/>
    </row>
    <row r="30">
      <c r="A30" s="404" t="s">
        <v>240</v>
      </c>
      <c r="B30" s="404" t="s">
        <v>1211</v>
      </c>
      <c r="C30" s="404" t="s">
        <v>181</v>
      </c>
      <c r="E30" s="405" t="s">
        <v>240</v>
      </c>
      <c r="F30" s="405" t="s">
        <v>1656</v>
      </c>
      <c r="G30" s="405" t="s">
        <v>226</v>
      </c>
      <c r="I30" s="404" t="s">
        <v>240</v>
      </c>
      <c r="J30" s="404" t="s">
        <v>1204</v>
      </c>
      <c r="K30" s="404" t="s">
        <v>181</v>
      </c>
      <c r="M30" s="404" t="s">
        <v>593</v>
      </c>
      <c r="N30" s="404" t="s">
        <v>1858</v>
      </c>
      <c r="O30" s="404" t="s">
        <v>181</v>
      </c>
      <c r="Q30" s="404" t="s">
        <v>240</v>
      </c>
      <c r="R30" s="404" t="s">
        <v>1781</v>
      </c>
      <c r="S30" s="404" t="s">
        <v>181</v>
      </c>
      <c r="U30" s="404" t="s">
        <v>593</v>
      </c>
      <c r="V30" s="404" t="s">
        <v>2843</v>
      </c>
      <c r="W30" s="404" t="s">
        <v>16</v>
      </c>
      <c r="Y30" s="404" t="s">
        <v>593</v>
      </c>
      <c r="Z30" s="404" t="s">
        <v>3984</v>
      </c>
      <c r="AA30" s="404" t="s">
        <v>16</v>
      </c>
      <c r="AC30" s="404" t="s">
        <v>593</v>
      </c>
      <c r="AD30" s="404" t="s">
        <v>3490</v>
      </c>
      <c r="AE30" s="404" t="s">
        <v>181</v>
      </c>
      <c r="AG30" s="404" t="s">
        <v>593</v>
      </c>
      <c r="AH30" s="404" t="s">
        <v>3550</v>
      </c>
      <c r="AI30" s="404" t="s">
        <v>16</v>
      </c>
      <c r="AJ30" s="123"/>
      <c r="AK30" s="404" t="s">
        <v>593</v>
      </c>
      <c r="AL30" s="404" t="s">
        <v>3423</v>
      </c>
      <c r="AM30" s="404" t="s">
        <v>16</v>
      </c>
      <c r="AN30" s="123"/>
      <c r="AO30" s="404" t="s">
        <v>593</v>
      </c>
      <c r="AP30" s="404" t="s">
        <v>3668</v>
      </c>
      <c r="AQ30" s="404" t="s">
        <v>16</v>
      </c>
      <c r="AR30" s="123"/>
      <c r="AS30" s="404" t="s">
        <v>593</v>
      </c>
      <c r="AT30" s="404" t="s">
        <v>2099</v>
      </c>
      <c r="AU30" s="404" t="s">
        <v>181</v>
      </c>
      <c r="AV30" s="406"/>
    </row>
    <row r="31">
      <c r="A31" s="407" t="s">
        <v>240</v>
      </c>
      <c r="B31" s="407" t="s">
        <v>1220</v>
      </c>
      <c r="C31" s="407" t="s">
        <v>181</v>
      </c>
      <c r="E31" s="408" t="s">
        <v>240</v>
      </c>
      <c r="F31" s="408" t="s">
        <v>1659</v>
      </c>
      <c r="G31" s="408" t="s">
        <v>226</v>
      </c>
      <c r="I31" s="407" t="s">
        <v>240</v>
      </c>
      <c r="J31" s="407" t="s">
        <v>1258</v>
      </c>
      <c r="K31" s="407" t="s">
        <v>96</v>
      </c>
      <c r="M31" s="407" t="s">
        <v>593</v>
      </c>
      <c r="N31" s="407" t="s">
        <v>1888</v>
      </c>
      <c r="O31" s="407" t="s">
        <v>226</v>
      </c>
      <c r="Q31" s="407" t="s">
        <v>593</v>
      </c>
      <c r="R31" s="407" t="s">
        <v>1841</v>
      </c>
      <c r="S31" s="407" t="s">
        <v>181</v>
      </c>
      <c r="U31" s="407" t="s">
        <v>593</v>
      </c>
      <c r="V31" s="407" t="s">
        <v>2873</v>
      </c>
      <c r="W31" s="407" t="s">
        <v>181</v>
      </c>
      <c r="Y31" s="407" t="s">
        <v>593</v>
      </c>
      <c r="Z31" s="407" t="s">
        <v>4086</v>
      </c>
      <c r="AA31" s="407" t="s">
        <v>16</v>
      </c>
      <c r="AC31" s="407" t="s">
        <v>593</v>
      </c>
      <c r="AD31" s="407" t="s">
        <v>3553</v>
      </c>
      <c r="AE31" s="407" t="s">
        <v>181</v>
      </c>
      <c r="AG31" s="407" t="s">
        <v>593</v>
      </c>
      <c r="AH31" s="407" t="s">
        <v>3559</v>
      </c>
      <c r="AI31" s="407" t="s">
        <v>16</v>
      </c>
      <c r="AJ31" s="123"/>
      <c r="AK31" s="407" t="s">
        <v>593</v>
      </c>
      <c r="AL31" s="407" t="s">
        <v>3452</v>
      </c>
      <c r="AM31" s="407" t="s">
        <v>181</v>
      </c>
      <c r="AN31" s="123"/>
      <c r="AO31" s="407" t="s">
        <v>593</v>
      </c>
      <c r="AP31" s="407" t="s">
        <v>3676</v>
      </c>
      <c r="AQ31" s="407" t="s">
        <v>226</v>
      </c>
      <c r="AR31" s="123"/>
      <c r="AS31" s="407" t="s">
        <v>593</v>
      </c>
      <c r="AT31" s="407" t="s">
        <v>2131</v>
      </c>
      <c r="AU31" s="407" t="s">
        <v>181</v>
      </c>
      <c r="AV31" s="409"/>
    </row>
    <row r="32">
      <c r="A32" s="404" t="s">
        <v>240</v>
      </c>
      <c r="B32" s="404" t="s">
        <v>1234</v>
      </c>
      <c r="C32" s="404" t="s">
        <v>181</v>
      </c>
      <c r="E32" s="405" t="s">
        <v>240</v>
      </c>
      <c r="F32" s="405" t="s">
        <v>1686</v>
      </c>
      <c r="G32" s="405" t="s">
        <v>16</v>
      </c>
      <c r="I32" s="404" t="s">
        <v>240</v>
      </c>
      <c r="J32" s="404" t="s">
        <v>1271</v>
      </c>
      <c r="K32" s="404" t="s">
        <v>96</v>
      </c>
      <c r="M32" s="404" t="s">
        <v>593</v>
      </c>
      <c r="N32" s="404" t="s">
        <v>1983</v>
      </c>
      <c r="O32" s="404" t="s">
        <v>16</v>
      </c>
      <c r="Q32" s="404" t="s">
        <v>593</v>
      </c>
      <c r="R32" s="404" t="s">
        <v>1852</v>
      </c>
      <c r="S32" s="404" t="s">
        <v>181</v>
      </c>
      <c r="U32" s="404" t="s">
        <v>593</v>
      </c>
      <c r="V32" s="404" t="s">
        <v>2904</v>
      </c>
      <c r="W32" s="404" t="s">
        <v>181</v>
      </c>
      <c r="Y32" s="404" t="s">
        <v>99</v>
      </c>
      <c r="Z32" s="404" t="s">
        <v>182</v>
      </c>
      <c r="AA32" s="404" t="s">
        <v>181</v>
      </c>
      <c r="AC32" s="404" t="s">
        <v>593</v>
      </c>
      <c r="AD32" s="404" t="s">
        <v>3581</v>
      </c>
      <c r="AE32" s="404" t="s">
        <v>16</v>
      </c>
      <c r="AG32" s="404" t="s">
        <v>593</v>
      </c>
      <c r="AH32" s="404" t="s">
        <v>3623</v>
      </c>
      <c r="AI32" s="404" t="s">
        <v>16</v>
      </c>
      <c r="AJ32" s="123"/>
      <c r="AK32" s="404" t="s">
        <v>593</v>
      </c>
      <c r="AL32" s="404" t="s">
        <v>3525</v>
      </c>
      <c r="AM32" s="404" t="s">
        <v>16</v>
      </c>
      <c r="AN32" s="123"/>
      <c r="AO32" s="404" t="s">
        <v>593</v>
      </c>
      <c r="AP32" s="404" t="s">
        <v>3745</v>
      </c>
      <c r="AQ32" s="404" t="s">
        <v>226</v>
      </c>
      <c r="AR32" s="123"/>
      <c r="AS32" s="404" t="s">
        <v>593</v>
      </c>
      <c r="AT32" s="404" t="s">
        <v>2139</v>
      </c>
      <c r="AU32" s="404" t="s">
        <v>181</v>
      </c>
      <c r="AV32" s="406"/>
    </row>
    <row r="33">
      <c r="A33" s="407" t="s">
        <v>240</v>
      </c>
      <c r="B33" s="407" t="s">
        <v>1238</v>
      </c>
      <c r="C33" s="407" t="s">
        <v>96</v>
      </c>
      <c r="E33" s="408" t="s">
        <v>240</v>
      </c>
      <c r="F33" s="408" t="s">
        <v>1726</v>
      </c>
      <c r="G33" s="408" t="s">
        <v>16</v>
      </c>
      <c r="I33" s="407" t="s">
        <v>240</v>
      </c>
      <c r="J33" s="407" t="s">
        <v>1284</v>
      </c>
      <c r="K33" s="407" t="s">
        <v>181</v>
      </c>
      <c r="M33" s="407" t="s">
        <v>593</v>
      </c>
      <c r="N33" s="407" t="s">
        <v>2009</v>
      </c>
      <c r="O33" s="407" t="s">
        <v>16</v>
      </c>
      <c r="Q33" s="407" t="s">
        <v>593</v>
      </c>
      <c r="R33" s="407" t="s">
        <v>1905</v>
      </c>
      <c r="S33" s="407" t="s">
        <v>16</v>
      </c>
      <c r="U33" s="407" t="s">
        <v>593</v>
      </c>
      <c r="V33" s="407" t="s">
        <v>2948</v>
      </c>
      <c r="W33" s="407" t="s">
        <v>181</v>
      </c>
      <c r="Y33" s="407" t="s">
        <v>99</v>
      </c>
      <c r="Z33" s="407" t="s">
        <v>198</v>
      </c>
      <c r="AA33" s="407" t="s">
        <v>181</v>
      </c>
      <c r="AC33" s="407" t="s">
        <v>593</v>
      </c>
      <c r="AD33" s="407" t="s">
        <v>3683</v>
      </c>
      <c r="AE33" s="407" t="s">
        <v>96</v>
      </c>
      <c r="AG33" s="407" t="s">
        <v>593</v>
      </c>
      <c r="AH33" s="407" t="s">
        <v>3933</v>
      </c>
      <c r="AI33" s="407" t="s">
        <v>181</v>
      </c>
      <c r="AJ33" s="123"/>
      <c r="AK33" s="407" t="s">
        <v>593</v>
      </c>
      <c r="AL33" s="407" t="s">
        <v>3596</v>
      </c>
      <c r="AM33" s="407" t="s">
        <v>181</v>
      </c>
      <c r="AN33" s="123"/>
      <c r="AO33" s="407" t="s">
        <v>593</v>
      </c>
      <c r="AP33" s="407" t="s">
        <v>3795</v>
      </c>
      <c r="AQ33" s="407" t="s">
        <v>226</v>
      </c>
      <c r="AR33" s="123"/>
      <c r="AS33" s="407" t="s">
        <v>593</v>
      </c>
      <c r="AT33" s="407" t="s">
        <v>2151</v>
      </c>
      <c r="AU33" s="407" t="s">
        <v>181</v>
      </c>
      <c r="AV33" s="409"/>
    </row>
    <row r="34">
      <c r="A34" s="404" t="s">
        <v>240</v>
      </c>
      <c r="B34" s="404" t="s">
        <v>1287</v>
      </c>
      <c r="C34" s="404" t="s">
        <v>96</v>
      </c>
      <c r="E34" s="405" t="s">
        <v>240</v>
      </c>
      <c r="F34" s="405" t="s">
        <v>1748</v>
      </c>
      <c r="G34" s="405" t="s">
        <v>226</v>
      </c>
      <c r="I34" s="404" t="s">
        <v>240</v>
      </c>
      <c r="J34" s="404" t="s">
        <v>1315</v>
      </c>
      <c r="K34" s="404" t="s">
        <v>181</v>
      </c>
      <c r="M34" s="404" t="s">
        <v>593</v>
      </c>
      <c r="N34" s="404" t="s">
        <v>2021</v>
      </c>
      <c r="O34" s="404" t="s">
        <v>16</v>
      </c>
      <c r="Q34" s="404" t="s">
        <v>593</v>
      </c>
      <c r="R34" s="404" t="s">
        <v>1948</v>
      </c>
      <c r="S34" s="404" t="s">
        <v>181</v>
      </c>
      <c r="U34" s="404" t="s">
        <v>593</v>
      </c>
      <c r="V34" s="404" t="s">
        <v>3038</v>
      </c>
      <c r="W34" s="404" t="s">
        <v>16</v>
      </c>
      <c r="Y34" s="404" t="s">
        <v>99</v>
      </c>
      <c r="Z34" s="404" t="s">
        <v>334</v>
      </c>
      <c r="AA34" s="404" t="s">
        <v>226</v>
      </c>
      <c r="AC34" s="404" t="s">
        <v>593</v>
      </c>
      <c r="AD34" s="404" t="s">
        <v>3694</v>
      </c>
      <c r="AE34" s="404" t="s">
        <v>96</v>
      </c>
      <c r="AG34" s="404" t="s">
        <v>593</v>
      </c>
      <c r="AH34" s="404" t="s">
        <v>3951</v>
      </c>
      <c r="AI34" s="404" t="s">
        <v>181</v>
      </c>
      <c r="AJ34" s="123"/>
      <c r="AK34" s="404" t="s">
        <v>593</v>
      </c>
      <c r="AL34" s="404" t="s">
        <v>3652</v>
      </c>
      <c r="AM34" s="404" t="s">
        <v>226</v>
      </c>
      <c r="AN34" s="123"/>
      <c r="AO34" s="404" t="s">
        <v>593</v>
      </c>
      <c r="AP34" s="404" t="s">
        <v>3906</v>
      </c>
      <c r="AQ34" s="404" t="s">
        <v>181</v>
      </c>
      <c r="AR34" s="123"/>
      <c r="AS34" s="404" t="s">
        <v>593</v>
      </c>
      <c r="AT34" s="404" t="s">
        <v>2162</v>
      </c>
      <c r="AU34" s="404" t="s">
        <v>181</v>
      </c>
      <c r="AV34" s="406"/>
    </row>
    <row r="35">
      <c r="A35" s="407" t="s">
        <v>240</v>
      </c>
      <c r="B35" s="407" t="s">
        <v>1291</v>
      </c>
      <c r="C35" s="407" t="s">
        <v>181</v>
      </c>
      <c r="E35" s="408" t="s">
        <v>593</v>
      </c>
      <c r="F35" s="408" t="s">
        <v>1867</v>
      </c>
      <c r="G35" s="408" t="s">
        <v>226</v>
      </c>
      <c r="I35" s="407" t="s">
        <v>240</v>
      </c>
      <c r="J35" s="407" t="s">
        <v>1373</v>
      </c>
      <c r="K35" s="407" t="s">
        <v>16</v>
      </c>
      <c r="M35" s="407" t="s">
        <v>593</v>
      </c>
      <c r="N35" s="407" t="s">
        <v>2185</v>
      </c>
      <c r="O35" s="407" t="s">
        <v>181</v>
      </c>
      <c r="Q35" s="407" t="s">
        <v>593</v>
      </c>
      <c r="R35" s="407" t="s">
        <v>1995</v>
      </c>
      <c r="S35" s="407" t="s">
        <v>16</v>
      </c>
      <c r="U35" s="407" t="s">
        <v>593</v>
      </c>
      <c r="V35" s="407" t="s">
        <v>3045</v>
      </c>
      <c r="W35" s="407" t="s">
        <v>16</v>
      </c>
      <c r="Y35" s="407" t="s">
        <v>99</v>
      </c>
      <c r="Z35" s="407" t="s">
        <v>386</v>
      </c>
      <c r="AA35" s="407" t="s">
        <v>181</v>
      </c>
      <c r="AC35" s="407" t="s">
        <v>593</v>
      </c>
      <c r="AD35" s="407" t="s">
        <v>3729</v>
      </c>
      <c r="AE35" s="407" t="s">
        <v>96</v>
      </c>
      <c r="AG35" s="407" t="s">
        <v>593</v>
      </c>
      <c r="AH35" s="407" t="s">
        <v>4030</v>
      </c>
      <c r="AI35" s="407" t="s">
        <v>226</v>
      </c>
      <c r="AJ35" s="123"/>
      <c r="AK35" s="407" t="s">
        <v>593</v>
      </c>
      <c r="AL35" s="407" t="s">
        <v>3790</v>
      </c>
      <c r="AM35" s="407" t="s">
        <v>181</v>
      </c>
      <c r="AN35" s="123"/>
      <c r="AO35" s="407" t="s">
        <v>593</v>
      </c>
      <c r="AP35" s="407" t="s">
        <v>3911</v>
      </c>
      <c r="AQ35" s="407" t="s">
        <v>181</v>
      </c>
      <c r="AR35" s="123"/>
      <c r="AS35" s="407" t="s">
        <v>593</v>
      </c>
      <c r="AT35" s="407" t="s">
        <v>2202</v>
      </c>
      <c r="AU35" s="407" t="s">
        <v>181</v>
      </c>
      <c r="AV35" s="409"/>
    </row>
    <row r="36">
      <c r="A36" s="404" t="s">
        <v>240</v>
      </c>
      <c r="B36" s="404" t="s">
        <v>1297</v>
      </c>
      <c r="C36" s="404" t="s">
        <v>181</v>
      </c>
      <c r="E36" s="405" t="s">
        <v>593</v>
      </c>
      <c r="F36" s="405" t="s">
        <v>1930</v>
      </c>
      <c r="G36" s="405" t="s">
        <v>16</v>
      </c>
      <c r="I36" s="404" t="s">
        <v>240</v>
      </c>
      <c r="J36" s="404" t="s">
        <v>1519</v>
      </c>
      <c r="K36" s="404" t="s">
        <v>96</v>
      </c>
      <c r="M36" s="404" t="s">
        <v>593</v>
      </c>
      <c r="N36" s="404" t="s">
        <v>2257</v>
      </c>
      <c r="O36" s="404" t="s">
        <v>181</v>
      </c>
      <c r="Q36" s="404" t="s">
        <v>593</v>
      </c>
      <c r="R36" s="404" t="s">
        <v>2015</v>
      </c>
      <c r="S36" s="404" t="s">
        <v>16</v>
      </c>
      <c r="U36" s="404" t="s">
        <v>593</v>
      </c>
      <c r="V36" s="404" t="s">
        <v>3089</v>
      </c>
      <c r="W36" s="404" t="s">
        <v>16</v>
      </c>
      <c r="Y36" s="404" t="s">
        <v>99</v>
      </c>
      <c r="Z36" s="404" t="s">
        <v>502</v>
      </c>
      <c r="AA36" s="404" t="s">
        <v>16</v>
      </c>
      <c r="AC36" s="404" t="s">
        <v>593</v>
      </c>
      <c r="AD36" s="404" t="s">
        <v>3742</v>
      </c>
      <c r="AE36" s="404" t="s">
        <v>226</v>
      </c>
      <c r="AG36" s="404" t="s">
        <v>593</v>
      </c>
      <c r="AH36" s="404" t="s">
        <v>4044</v>
      </c>
      <c r="AI36" s="404" t="s">
        <v>226</v>
      </c>
      <c r="AJ36" s="123"/>
      <c r="AK36" s="404" t="s">
        <v>593</v>
      </c>
      <c r="AL36" s="404" t="s">
        <v>3811</v>
      </c>
      <c r="AM36" s="404" t="s">
        <v>181</v>
      </c>
      <c r="AN36" s="123"/>
      <c r="AO36" s="404" t="s">
        <v>593</v>
      </c>
      <c r="AP36" s="404" t="s">
        <v>3964</v>
      </c>
      <c r="AQ36" s="404" t="s">
        <v>181</v>
      </c>
      <c r="AR36" s="123"/>
      <c r="AS36" s="404" t="s">
        <v>593</v>
      </c>
      <c r="AT36" s="404" t="s">
        <v>2210</v>
      </c>
      <c r="AU36" s="404" t="s">
        <v>181</v>
      </c>
      <c r="AV36" s="406"/>
    </row>
    <row r="37">
      <c r="A37" s="407" t="s">
        <v>240</v>
      </c>
      <c r="B37" s="407" t="s">
        <v>1311</v>
      </c>
      <c r="C37" s="407" t="s">
        <v>181</v>
      </c>
      <c r="E37" s="408" t="s">
        <v>593</v>
      </c>
      <c r="F37" s="408" t="s">
        <v>1957</v>
      </c>
      <c r="G37" s="408" t="s">
        <v>16</v>
      </c>
      <c r="I37" s="407" t="s">
        <v>240</v>
      </c>
      <c r="J37" s="407" t="s">
        <v>1638</v>
      </c>
      <c r="K37" s="407" t="s">
        <v>16</v>
      </c>
      <c r="M37" s="407" t="s">
        <v>593</v>
      </c>
      <c r="N37" s="407" t="s">
        <v>2301</v>
      </c>
      <c r="O37" s="407" t="s">
        <v>16</v>
      </c>
      <c r="Q37" s="407" t="s">
        <v>593</v>
      </c>
      <c r="R37" s="407" t="s">
        <v>2313</v>
      </c>
      <c r="S37" s="407" t="s">
        <v>16</v>
      </c>
      <c r="U37" s="407" t="s">
        <v>593</v>
      </c>
      <c r="V37" s="407" t="s">
        <v>3101</v>
      </c>
      <c r="W37" s="407" t="s">
        <v>181</v>
      </c>
      <c r="Y37" s="407" t="s">
        <v>99</v>
      </c>
      <c r="Z37" s="407" t="s">
        <v>530</v>
      </c>
      <c r="AA37" s="407" t="s">
        <v>181</v>
      </c>
      <c r="AC37" s="407" t="s">
        <v>593</v>
      </c>
      <c r="AD37" s="407" t="s">
        <v>3758</v>
      </c>
      <c r="AE37" s="407" t="s">
        <v>96</v>
      </c>
      <c r="AG37" s="407" t="s">
        <v>593</v>
      </c>
      <c r="AH37" s="407" t="s">
        <v>4047</v>
      </c>
      <c r="AI37" s="407" t="s">
        <v>226</v>
      </c>
      <c r="AJ37" s="123"/>
      <c r="AK37" s="407" t="s">
        <v>593</v>
      </c>
      <c r="AL37" s="407" t="s">
        <v>3850</v>
      </c>
      <c r="AM37" s="407" t="s">
        <v>96</v>
      </c>
      <c r="AN37" s="123"/>
      <c r="AO37" s="407" t="s">
        <v>593</v>
      </c>
      <c r="AP37" s="407" t="s">
        <v>4015</v>
      </c>
      <c r="AQ37" s="407" t="s">
        <v>96</v>
      </c>
      <c r="AR37" s="123"/>
      <c r="AS37" s="407" t="s">
        <v>593</v>
      </c>
      <c r="AT37" s="407" t="s">
        <v>2219</v>
      </c>
      <c r="AU37" s="407" t="s">
        <v>181</v>
      </c>
      <c r="AV37" s="409"/>
    </row>
    <row r="38">
      <c r="A38" s="404" t="s">
        <v>240</v>
      </c>
      <c r="B38" s="404" t="s">
        <v>1321</v>
      </c>
      <c r="C38" s="404" t="s">
        <v>16</v>
      </c>
      <c r="E38" s="405" t="s">
        <v>593</v>
      </c>
      <c r="F38" s="405" t="s">
        <v>1960</v>
      </c>
      <c r="G38" s="405" t="s">
        <v>16</v>
      </c>
      <c r="I38" s="404" t="s">
        <v>240</v>
      </c>
      <c r="J38" s="404" t="s">
        <v>1671</v>
      </c>
      <c r="K38" s="404" t="s">
        <v>16</v>
      </c>
      <c r="M38" s="404" t="s">
        <v>593</v>
      </c>
      <c r="N38" s="404" t="s">
        <v>2304</v>
      </c>
      <c r="O38" s="404" t="s">
        <v>16</v>
      </c>
      <c r="Q38" s="404" t="s">
        <v>593</v>
      </c>
      <c r="R38" s="404" t="s">
        <v>2321</v>
      </c>
      <c r="S38" s="404" t="s">
        <v>16</v>
      </c>
      <c r="U38" s="404" t="s">
        <v>593</v>
      </c>
      <c r="V38" s="404" t="s">
        <v>3191</v>
      </c>
      <c r="W38" s="404" t="s">
        <v>16</v>
      </c>
      <c r="Y38" s="404" t="s">
        <v>240</v>
      </c>
      <c r="Z38" s="404" t="s">
        <v>1665</v>
      </c>
      <c r="AA38" s="404" t="s">
        <v>16</v>
      </c>
      <c r="AC38" s="404" t="s">
        <v>593</v>
      </c>
      <c r="AD38" s="404" t="s">
        <v>3803</v>
      </c>
      <c r="AE38" s="404" t="s">
        <v>226</v>
      </c>
      <c r="AG38" s="404" t="s">
        <v>593</v>
      </c>
      <c r="AH38" s="404" t="s">
        <v>4062</v>
      </c>
      <c r="AI38" s="404" t="s">
        <v>226</v>
      </c>
      <c r="AJ38" s="123"/>
      <c r="AK38" s="404" t="s">
        <v>593</v>
      </c>
      <c r="AL38" s="404" t="s">
        <v>3957</v>
      </c>
      <c r="AM38" s="404" t="s">
        <v>181</v>
      </c>
      <c r="AN38" s="123"/>
      <c r="AO38" s="404" t="s">
        <v>593</v>
      </c>
      <c r="AP38" s="404" t="s">
        <v>4041</v>
      </c>
      <c r="AQ38" s="404" t="s">
        <v>226</v>
      </c>
      <c r="AR38" s="123"/>
      <c r="AS38" s="404" t="s">
        <v>593</v>
      </c>
      <c r="AT38" s="404" t="s">
        <v>2235</v>
      </c>
      <c r="AU38" s="404" t="s">
        <v>181</v>
      </c>
      <c r="AV38" s="406"/>
    </row>
    <row r="39">
      <c r="A39" s="407" t="s">
        <v>240</v>
      </c>
      <c r="B39" s="407" t="s">
        <v>1351</v>
      </c>
      <c r="C39" s="407" t="s">
        <v>226</v>
      </c>
      <c r="E39" s="408" t="s">
        <v>593</v>
      </c>
      <c r="F39" s="408" t="s">
        <v>2003</v>
      </c>
      <c r="G39" s="408" t="s">
        <v>16</v>
      </c>
      <c r="I39" s="407" t="s">
        <v>240</v>
      </c>
      <c r="J39" s="407" t="s">
        <v>1723</v>
      </c>
      <c r="K39" s="407" t="s">
        <v>16</v>
      </c>
      <c r="M39" s="407" t="s">
        <v>593</v>
      </c>
      <c r="N39" s="407" t="s">
        <v>2506</v>
      </c>
      <c r="O39" s="407" t="s">
        <v>16</v>
      </c>
      <c r="Q39" s="407" t="s">
        <v>593</v>
      </c>
      <c r="R39" s="407" t="s">
        <v>2325</v>
      </c>
      <c r="S39" s="407" t="s">
        <v>16</v>
      </c>
      <c r="U39" s="407" t="s">
        <v>593</v>
      </c>
      <c r="V39" s="407" t="s">
        <v>3195</v>
      </c>
      <c r="W39" s="407" t="s">
        <v>96</v>
      </c>
      <c r="Y39" s="407" t="s">
        <v>593</v>
      </c>
      <c r="Z39" s="407" t="s">
        <v>2783</v>
      </c>
      <c r="AA39" s="407" t="s">
        <v>96</v>
      </c>
      <c r="AC39" s="407" t="s">
        <v>593</v>
      </c>
      <c r="AD39" s="407" t="s">
        <v>3953</v>
      </c>
      <c r="AE39" s="407" t="s">
        <v>181</v>
      </c>
      <c r="AG39" s="407" t="s">
        <v>593</v>
      </c>
      <c r="AH39" s="407" t="s">
        <v>4069</v>
      </c>
      <c r="AI39" s="407" t="s">
        <v>226</v>
      </c>
      <c r="AJ39" s="123"/>
      <c r="AK39" s="407" t="s">
        <v>593</v>
      </c>
      <c r="AL39" s="407" t="s">
        <v>4051</v>
      </c>
      <c r="AM39" s="407" t="s">
        <v>226</v>
      </c>
      <c r="AN39" s="123"/>
      <c r="AO39" s="407" t="s">
        <v>593</v>
      </c>
      <c r="AP39" s="407" t="s">
        <v>4059</v>
      </c>
      <c r="AQ39" s="407" t="s">
        <v>226</v>
      </c>
      <c r="AR39" s="123"/>
      <c r="AS39" s="407" t="s">
        <v>593</v>
      </c>
      <c r="AT39" s="407" t="s">
        <v>2243</v>
      </c>
      <c r="AU39" s="407" t="s">
        <v>181</v>
      </c>
      <c r="AV39" s="409"/>
    </row>
    <row r="40">
      <c r="A40" s="404" t="s">
        <v>240</v>
      </c>
      <c r="B40" s="404" t="s">
        <v>1376</v>
      </c>
      <c r="C40" s="404" t="s">
        <v>181</v>
      </c>
      <c r="E40" s="405" t="s">
        <v>593</v>
      </c>
      <c r="F40" s="405" t="s">
        <v>2018</v>
      </c>
      <c r="G40" s="405" t="s">
        <v>16</v>
      </c>
      <c r="I40" s="404" t="s">
        <v>240</v>
      </c>
      <c r="J40" s="404" t="s">
        <v>1741</v>
      </c>
      <c r="K40" s="404" t="s">
        <v>16</v>
      </c>
      <c r="M40" s="404" t="s">
        <v>593</v>
      </c>
      <c r="N40" s="404" t="s">
        <v>2539</v>
      </c>
      <c r="O40" s="404" t="s">
        <v>226</v>
      </c>
      <c r="Q40" s="404" t="s">
        <v>593</v>
      </c>
      <c r="R40" s="404" t="s">
        <v>2357</v>
      </c>
      <c r="S40" s="404" t="s">
        <v>16</v>
      </c>
      <c r="U40" s="404" t="s">
        <v>593</v>
      </c>
      <c r="V40" s="404" t="s">
        <v>3201</v>
      </c>
      <c r="W40" s="404" t="s">
        <v>181</v>
      </c>
      <c r="AC40" s="404" t="s">
        <v>593</v>
      </c>
      <c r="AD40" s="404" t="s">
        <v>4012</v>
      </c>
      <c r="AE40" s="404" t="s">
        <v>181</v>
      </c>
      <c r="AG40" s="404" t="s">
        <v>240</v>
      </c>
      <c r="AH40" s="404" t="s">
        <v>934</v>
      </c>
      <c r="AI40" s="404" t="s">
        <v>226</v>
      </c>
      <c r="AJ40" s="123"/>
      <c r="AK40" s="404" t="s">
        <v>593</v>
      </c>
      <c r="AL40" s="404" t="s">
        <v>4089</v>
      </c>
      <c r="AM40" s="404" t="s">
        <v>16</v>
      </c>
      <c r="AN40" s="123"/>
      <c r="AO40" s="404" t="s">
        <v>593</v>
      </c>
      <c r="AP40" s="404" t="s">
        <v>4065</v>
      </c>
      <c r="AQ40" s="404" t="s">
        <v>226</v>
      </c>
      <c r="AR40" s="123"/>
      <c r="AS40" s="404" t="s">
        <v>593</v>
      </c>
      <c r="AT40" s="404" t="s">
        <v>2246</v>
      </c>
      <c r="AU40" s="404" t="s">
        <v>181</v>
      </c>
      <c r="AV40" s="406"/>
    </row>
    <row r="41">
      <c r="A41" s="407" t="s">
        <v>240</v>
      </c>
      <c r="B41" s="407" t="s">
        <v>1380</v>
      </c>
      <c r="C41" s="407" t="s">
        <v>226</v>
      </c>
      <c r="E41" s="408" t="s">
        <v>593</v>
      </c>
      <c r="F41" s="408" t="s">
        <v>2422</v>
      </c>
      <c r="G41" s="408" t="s">
        <v>16</v>
      </c>
      <c r="I41" s="407" t="s">
        <v>240</v>
      </c>
      <c r="J41" s="407" t="s">
        <v>1756</v>
      </c>
      <c r="K41" s="407" t="s">
        <v>96</v>
      </c>
      <c r="M41" s="407" t="s">
        <v>593</v>
      </c>
      <c r="N41" s="407" t="s">
        <v>2760</v>
      </c>
      <c r="O41" s="407" t="s">
        <v>226</v>
      </c>
      <c r="Q41" s="407" t="s">
        <v>593</v>
      </c>
      <c r="R41" s="407" t="s">
        <v>2388</v>
      </c>
      <c r="S41" s="407" t="s">
        <v>16</v>
      </c>
      <c r="U41" s="407" t="s">
        <v>593</v>
      </c>
      <c r="V41" s="407" t="s">
        <v>3215</v>
      </c>
      <c r="W41" s="407" t="s">
        <v>181</v>
      </c>
      <c r="AC41" s="407" t="s">
        <v>593</v>
      </c>
      <c r="AD41" s="407" t="s">
        <v>4022</v>
      </c>
      <c r="AE41" s="407" t="s">
        <v>181</v>
      </c>
      <c r="AG41" s="407" t="s">
        <v>240</v>
      </c>
      <c r="AH41" s="407" t="s">
        <v>9093</v>
      </c>
      <c r="AI41" s="407" t="s">
        <v>226</v>
      </c>
      <c r="AJ41" s="123"/>
      <c r="AK41" s="404" t="s">
        <v>99</v>
      </c>
      <c r="AL41" s="404" t="s">
        <v>245</v>
      </c>
      <c r="AM41" s="404" t="s">
        <v>16</v>
      </c>
      <c r="AN41" s="123"/>
      <c r="AO41" s="407" t="s">
        <v>593</v>
      </c>
      <c r="AP41" s="407" t="s">
        <v>4080</v>
      </c>
      <c r="AQ41" s="407" t="s">
        <v>16</v>
      </c>
      <c r="AR41" s="123"/>
      <c r="AS41" s="407" t="s">
        <v>593</v>
      </c>
      <c r="AT41" s="407" t="s">
        <v>2287</v>
      </c>
      <c r="AU41" s="407" t="s">
        <v>181</v>
      </c>
      <c r="AV41" s="409"/>
    </row>
    <row r="42">
      <c r="A42" s="404" t="s">
        <v>240</v>
      </c>
      <c r="B42" s="404" t="s">
        <v>1442</v>
      </c>
      <c r="C42" s="404" t="s">
        <v>96</v>
      </c>
      <c r="E42" s="405" t="s">
        <v>593</v>
      </c>
      <c r="F42" s="405" t="s">
        <v>2526</v>
      </c>
      <c r="G42" s="405" t="s">
        <v>96</v>
      </c>
      <c r="I42" s="404" t="s">
        <v>593</v>
      </c>
      <c r="J42" s="404" t="s">
        <v>1884</v>
      </c>
      <c r="K42" s="404" t="s">
        <v>16</v>
      </c>
      <c r="M42" s="404" t="s">
        <v>593</v>
      </c>
      <c r="N42" s="404" t="s">
        <v>2801</v>
      </c>
      <c r="O42" s="404" t="s">
        <v>96</v>
      </c>
      <c r="Q42" s="404" t="s">
        <v>593</v>
      </c>
      <c r="R42" s="404" t="s">
        <v>2470</v>
      </c>
      <c r="S42" s="404" t="s">
        <v>16</v>
      </c>
      <c r="U42" s="404" t="s">
        <v>593</v>
      </c>
      <c r="V42" s="404" t="s">
        <v>3222</v>
      </c>
      <c r="W42" s="404" t="s">
        <v>16</v>
      </c>
      <c r="AC42" s="404" t="s">
        <v>593</v>
      </c>
      <c r="AD42" s="404" t="s">
        <v>4120</v>
      </c>
      <c r="AE42" s="404" t="s">
        <v>96</v>
      </c>
      <c r="AG42" s="404" t="s">
        <v>240</v>
      </c>
      <c r="AH42" s="404" t="s">
        <v>1158</v>
      </c>
      <c r="AI42" s="404" t="s">
        <v>226</v>
      </c>
      <c r="AJ42" s="123"/>
      <c r="AK42" s="407" t="s">
        <v>99</v>
      </c>
      <c r="AL42" s="407" t="s">
        <v>284</v>
      </c>
      <c r="AM42" s="407" t="s">
        <v>181</v>
      </c>
      <c r="AN42" s="123"/>
      <c r="AO42" s="404" t="s">
        <v>593</v>
      </c>
      <c r="AP42" s="404" t="s">
        <v>4117</v>
      </c>
      <c r="AQ42" s="404" t="s">
        <v>181</v>
      </c>
      <c r="AR42" s="123"/>
      <c r="AS42" s="404" t="s">
        <v>593</v>
      </c>
      <c r="AT42" s="404" t="s">
        <v>2310</v>
      </c>
      <c r="AU42" s="404" t="s">
        <v>16</v>
      </c>
      <c r="AV42" s="406"/>
    </row>
    <row r="43">
      <c r="A43" s="407" t="s">
        <v>240</v>
      </c>
      <c r="B43" s="407" t="s">
        <v>1447</v>
      </c>
      <c r="C43" s="407" t="s">
        <v>16</v>
      </c>
      <c r="E43" s="408" t="s">
        <v>593</v>
      </c>
      <c r="F43" s="408" t="s">
        <v>2571</v>
      </c>
      <c r="G43" s="408" t="s">
        <v>181</v>
      </c>
      <c r="I43" s="407" t="s">
        <v>593</v>
      </c>
      <c r="J43" s="407" t="s">
        <v>1899</v>
      </c>
      <c r="K43" s="407" t="s">
        <v>16</v>
      </c>
      <c r="M43" s="407" t="s">
        <v>593</v>
      </c>
      <c r="N43" s="407" t="s">
        <v>2826</v>
      </c>
      <c r="O43" s="407" t="s">
        <v>181</v>
      </c>
      <c r="Q43" s="407" t="s">
        <v>593</v>
      </c>
      <c r="R43" s="407" t="s">
        <v>2509</v>
      </c>
      <c r="S43" s="407" t="s">
        <v>16</v>
      </c>
      <c r="U43" s="407" t="s">
        <v>593</v>
      </c>
      <c r="V43" s="407" t="s">
        <v>3243</v>
      </c>
      <c r="W43" s="407" t="s">
        <v>181</v>
      </c>
      <c r="AC43" s="404" t="s">
        <v>99</v>
      </c>
      <c r="AD43" s="404" t="s">
        <v>408</v>
      </c>
      <c r="AE43" s="404" t="s">
        <v>226</v>
      </c>
      <c r="AG43" s="407" t="s">
        <v>240</v>
      </c>
      <c r="AH43" s="407" t="s">
        <v>1709</v>
      </c>
      <c r="AI43" s="407" t="s">
        <v>16</v>
      </c>
      <c r="AJ43" s="123"/>
      <c r="AK43" s="404" t="s">
        <v>99</v>
      </c>
      <c r="AL43" s="404" t="s">
        <v>301</v>
      </c>
      <c r="AM43" s="404" t="s">
        <v>181</v>
      </c>
      <c r="AN43" s="123"/>
      <c r="AO43" s="407" t="s">
        <v>593</v>
      </c>
      <c r="AP43" s="407" t="s">
        <v>4129</v>
      </c>
      <c r="AQ43" s="407" t="s">
        <v>16</v>
      </c>
      <c r="AR43" s="123"/>
      <c r="AS43" s="407" t="s">
        <v>593</v>
      </c>
      <c r="AT43" s="407" t="s">
        <v>2339</v>
      </c>
      <c r="AU43" s="407" t="s">
        <v>16</v>
      </c>
      <c r="AV43" s="409"/>
    </row>
    <row r="44">
      <c r="A44" s="404" t="s">
        <v>240</v>
      </c>
      <c r="B44" s="404" t="s">
        <v>1453</v>
      </c>
      <c r="C44" s="404" t="s">
        <v>16</v>
      </c>
      <c r="E44" s="405" t="s">
        <v>593</v>
      </c>
      <c r="F44" s="405" t="s">
        <v>2663</v>
      </c>
      <c r="G44" s="405" t="s">
        <v>226</v>
      </c>
      <c r="I44" s="404" t="s">
        <v>593</v>
      </c>
      <c r="J44" s="404" t="s">
        <v>1933</v>
      </c>
      <c r="K44" s="404" t="s">
        <v>16</v>
      </c>
      <c r="M44" s="404" t="s">
        <v>593</v>
      </c>
      <c r="N44" s="404" t="s">
        <v>2850</v>
      </c>
      <c r="O44" s="404" t="s">
        <v>96</v>
      </c>
      <c r="Q44" s="404" t="s">
        <v>593</v>
      </c>
      <c r="R44" s="404" t="s">
        <v>2513</v>
      </c>
      <c r="S44" s="404" t="s">
        <v>16</v>
      </c>
      <c r="U44" s="404" t="s">
        <v>593</v>
      </c>
      <c r="V44" s="404" t="s">
        <v>3287</v>
      </c>
      <c r="W44" s="404" t="s">
        <v>181</v>
      </c>
      <c r="AC44" s="407" t="s">
        <v>240</v>
      </c>
      <c r="AD44" s="407" t="s">
        <v>1004</v>
      </c>
      <c r="AE44" s="407" t="s">
        <v>16</v>
      </c>
      <c r="AG44" s="404" t="s">
        <v>240</v>
      </c>
      <c r="AH44" s="404" t="s">
        <v>1745</v>
      </c>
      <c r="AI44" s="404" t="s">
        <v>16</v>
      </c>
      <c r="AJ44" s="123"/>
      <c r="AK44" s="407" t="s">
        <v>99</v>
      </c>
      <c r="AL44" s="407" t="s">
        <v>446</v>
      </c>
      <c r="AM44" s="407" t="s">
        <v>16</v>
      </c>
      <c r="AN44" s="123"/>
      <c r="AO44" s="404" t="s">
        <v>99</v>
      </c>
      <c r="AP44" s="404" t="s">
        <v>494</v>
      </c>
      <c r="AQ44" s="404" t="s">
        <v>16</v>
      </c>
      <c r="AR44" s="123"/>
      <c r="AS44" s="404" t="s">
        <v>593</v>
      </c>
      <c r="AT44" s="404" t="s">
        <v>2347</v>
      </c>
      <c r="AU44" s="404" t="s">
        <v>16</v>
      </c>
      <c r="AV44" s="406"/>
    </row>
    <row r="45">
      <c r="A45" s="407" t="s">
        <v>240</v>
      </c>
      <c r="B45" s="407" t="s">
        <v>1459</v>
      </c>
      <c r="C45" s="407" t="s">
        <v>226</v>
      </c>
      <c r="E45" s="408" t="s">
        <v>593</v>
      </c>
      <c r="F45" s="408" t="s">
        <v>2677</v>
      </c>
      <c r="G45" s="408" t="s">
        <v>226</v>
      </c>
      <c r="I45" s="407" t="s">
        <v>593</v>
      </c>
      <c r="J45" s="407" t="s">
        <v>1992</v>
      </c>
      <c r="K45" s="407" t="s">
        <v>16</v>
      </c>
      <c r="M45" s="407" t="s">
        <v>593</v>
      </c>
      <c r="N45" s="407" t="s">
        <v>2876</v>
      </c>
      <c r="O45" s="407" t="s">
        <v>16</v>
      </c>
      <c r="Q45" s="407" t="s">
        <v>593</v>
      </c>
      <c r="R45" s="407" t="s">
        <v>2519</v>
      </c>
      <c r="S45" s="407" t="s">
        <v>96</v>
      </c>
      <c r="U45" s="407" t="s">
        <v>593</v>
      </c>
      <c r="V45" s="407" t="s">
        <v>3330</v>
      </c>
      <c r="W45" s="407" t="s">
        <v>96</v>
      </c>
      <c r="AC45" s="404" t="s">
        <v>240</v>
      </c>
      <c r="AD45" s="404" t="s">
        <v>1626</v>
      </c>
      <c r="AE45" s="404" t="s">
        <v>16</v>
      </c>
      <c r="AG45" s="407" t="s">
        <v>593</v>
      </c>
      <c r="AH45" s="407" t="s">
        <v>2650</v>
      </c>
      <c r="AI45" s="407" t="s">
        <v>226</v>
      </c>
      <c r="AJ45" s="123"/>
      <c r="AK45" s="404" t="s">
        <v>99</v>
      </c>
      <c r="AL45" s="404" t="s">
        <v>466</v>
      </c>
      <c r="AM45" s="404" t="s">
        <v>226</v>
      </c>
      <c r="AN45" s="123"/>
      <c r="AO45" s="407" t="s">
        <v>99</v>
      </c>
      <c r="AP45" s="407" t="s">
        <v>544</v>
      </c>
      <c r="AQ45" s="407" t="s">
        <v>16</v>
      </c>
      <c r="AR45" s="123"/>
      <c r="AS45" s="407" t="s">
        <v>593</v>
      </c>
      <c r="AT45" s="407" t="s">
        <v>2350</v>
      </c>
      <c r="AU45" s="407" t="s">
        <v>16</v>
      </c>
      <c r="AV45" s="409"/>
    </row>
    <row r="46">
      <c r="A46" s="404" t="s">
        <v>240</v>
      </c>
      <c r="B46" s="404" t="s">
        <v>1545</v>
      </c>
      <c r="C46" s="404" t="s">
        <v>16</v>
      </c>
      <c r="E46" s="405" t="s">
        <v>593</v>
      </c>
      <c r="F46" s="405" t="s">
        <v>2716</v>
      </c>
      <c r="G46" s="405" t="s">
        <v>226</v>
      </c>
      <c r="I46" s="404" t="s">
        <v>593</v>
      </c>
      <c r="J46" s="404" t="s">
        <v>2153</v>
      </c>
      <c r="K46" s="404" t="s">
        <v>181</v>
      </c>
      <c r="M46" s="404" t="s">
        <v>593</v>
      </c>
      <c r="N46" s="404" t="s">
        <v>2889</v>
      </c>
      <c r="O46" s="404" t="s">
        <v>96</v>
      </c>
      <c r="Q46" s="404" t="s">
        <v>593</v>
      </c>
      <c r="R46" s="404" t="s">
        <v>2547</v>
      </c>
      <c r="S46" s="404" t="s">
        <v>16</v>
      </c>
      <c r="U46" s="404" t="s">
        <v>593</v>
      </c>
      <c r="V46" s="404" t="s">
        <v>3373</v>
      </c>
      <c r="W46" s="404" t="s">
        <v>181</v>
      </c>
      <c r="AC46" s="407" t="s">
        <v>240</v>
      </c>
      <c r="AD46" s="407" t="s">
        <v>1631</v>
      </c>
      <c r="AE46" s="407" t="s">
        <v>16</v>
      </c>
      <c r="AG46" s="404" t="s">
        <v>593</v>
      </c>
      <c r="AH46" s="404" t="s">
        <v>2804</v>
      </c>
      <c r="AI46" s="404" t="s">
        <v>16</v>
      </c>
      <c r="AJ46" s="123"/>
      <c r="AK46" s="407" t="s">
        <v>99</v>
      </c>
      <c r="AL46" s="407" t="s">
        <v>473</v>
      </c>
      <c r="AM46" s="407" t="s">
        <v>181</v>
      </c>
      <c r="AN46" s="123"/>
      <c r="AO46" s="404" t="s">
        <v>99</v>
      </c>
      <c r="AP46" s="404" t="s">
        <v>548</v>
      </c>
      <c r="AQ46" s="404" t="s">
        <v>16</v>
      </c>
      <c r="AR46" s="123"/>
      <c r="AS46" s="404" t="s">
        <v>593</v>
      </c>
      <c r="AT46" s="404" t="s">
        <v>2361</v>
      </c>
      <c r="AU46" s="404" t="s">
        <v>16</v>
      </c>
      <c r="AV46" s="406"/>
    </row>
    <row r="47">
      <c r="A47" s="407" t="s">
        <v>240</v>
      </c>
      <c r="B47" s="407" t="s">
        <v>1548</v>
      </c>
      <c r="C47" s="407" t="s">
        <v>96</v>
      </c>
      <c r="E47" s="408" t="s">
        <v>593</v>
      </c>
      <c r="F47" s="408" t="s">
        <v>2893</v>
      </c>
      <c r="G47" s="408" t="s">
        <v>16</v>
      </c>
      <c r="I47" s="407" t="s">
        <v>593</v>
      </c>
      <c r="J47" s="407" t="s">
        <v>2217</v>
      </c>
      <c r="K47" s="407" t="s">
        <v>181</v>
      </c>
      <c r="M47" s="407" t="s">
        <v>593</v>
      </c>
      <c r="N47" s="407" t="s">
        <v>2897</v>
      </c>
      <c r="O47" s="407" t="s">
        <v>16</v>
      </c>
      <c r="Q47" s="407" t="s">
        <v>593</v>
      </c>
      <c r="R47" s="407" t="s">
        <v>2579</v>
      </c>
      <c r="S47" s="407" t="s">
        <v>181</v>
      </c>
      <c r="U47" s="407" t="s">
        <v>593</v>
      </c>
      <c r="V47" s="407" t="s">
        <v>3376</v>
      </c>
      <c r="W47" s="407" t="s">
        <v>181</v>
      </c>
      <c r="AC47" s="404" t="s">
        <v>240</v>
      </c>
      <c r="AD47" s="404" t="s">
        <v>1677</v>
      </c>
      <c r="AE47" s="404" t="s">
        <v>16</v>
      </c>
      <c r="AG47" s="407" t="s">
        <v>593</v>
      </c>
      <c r="AH47" s="407" t="s">
        <v>3691</v>
      </c>
      <c r="AI47" s="407" t="s">
        <v>226</v>
      </c>
      <c r="AJ47" s="123"/>
      <c r="AK47" s="404" t="s">
        <v>99</v>
      </c>
      <c r="AL47" s="404" t="s">
        <v>557</v>
      </c>
      <c r="AM47" s="404" t="s">
        <v>181</v>
      </c>
      <c r="AN47" s="123"/>
      <c r="AO47" s="407" t="s">
        <v>99</v>
      </c>
      <c r="AP47" s="407" t="s">
        <v>552</v>
      </c>
      <c r="AQ47" s="407" t="s">
        <v>16</v>
      </c>
      <c r="AR47" s="123"/>
      <c r="AS47" s="407" t="s">
        <v>593</v>
      </c>
      <c r="AT47" s="407" t="s">
        <v>2376</v>
      </c>
      <c r="AU47" s="407" t="s">
        <v>16</v>
      </c>
      <c r="AV47" s="409"/>
    </row>
    <row r="48">
      <c r="A48" s="404" t="s">
        <v>240</v>
      </c>
      <c r="B48" s="404" t="s">
        <v>1620</v>
      </c>
      <c r="C48" s="404" t="s">
        <v>16</v>
      </c>
      <c r="E48" s="405" t="s">
        <v>593</v>
      </c>
      <c r="F48" s="405" t="s">
        <v>2922</v>
      </c>
      <c r="G48" s="405" t="s">
        <v>16</v>
      </c>
      <c r="I48" s="404" t="s">
        <v>593</v>
      </c>
      <c r="J48" s="404" t="s">
        <v>2230</v>
      </c>
      <c r="K48" s="404" t="s">
        <v>181</v>
      </c>
      <c r="M48" s="404" t="s">
        <v>593</v>
      </c>
      <c r="N48" s="404" t="s">
        <v>2930</v>
      </c>
      <c r="O48" s="404" t="s">
        <v>16</v>
      </c>
      <c r="Q48" s="404" t="s">
        <v>593</v>
      </c>
      <c r="R48" s="404" t="s">
        <v>2641</v>
      </c>
      <c r="S48" s="404" t="s">
        <v>16</v>
      </c>
      <c r="U48" s="404" t="s">
        <v>593</v>
      </c>
      <c r="V48" s="404" t="s">
        <v>3379</v>
      </c>
      <c r="W48" s="404" t="s">
        <v>181</v>
      </c>
      <c r="AC48" s="407" t="s">
        <v>593</v>
      </c>
      <c r="AD48" s="407" t="s">
        <v>2930</v>
      </c>
      <c r="AE48" s="407" t="s">
        <v>16</v>
      </c>
      <c r="AG48" s="404" t="s">
        <v>593</v>
      </c>
      <c r="AH48" s="404" t="s">
        <v>3753</v>
      </c>
      <c r="AI48" s="404" t="s">
        <v>16</v>
      </c>
      <c r="AJ48" s="123"/>
      <c r="AK48" s="407" t="s">
        <v>240</v>
      </c>
      <c r="AL48" s="407" t="s">
        <v>563</v>
      </c>
      <c r="AM48" s="407" t="s">
        <v>226</v>
      </c>
      <c r="AN48" s="123"/>
      <c r="AO48" s="404" t="s">
        <v>240</v>
      </c>
      <c r="AP48" s="404" t="s">
        <v>689</v>
      </c>
      <c r="AQ48" s="404" t="s">
        <v>226</v>
      </c>
      <c r="AR48" s="123"/>
      <c r="AS48" s="404" t="s">
        <v>593</v>
      </c>
      <c r="AT48" s="404" t="s">
        <v>2380</v>
      </c>
      <c r="AU48" s="404" t="s">
        <v>16</v>
      </c>
      <c r="AV48" s="406"/>
    </row>
    <row r="49">
      <c r="A49" s="407" t="s">
        <v>240</v>
      </c>
      <c r="B49" s="407" t="s">
        <v>1626</v>
      </c>
      <c r="C49" s="407" t="s">
        <v>16</v>
      </c>
      <c r="E49" s="408" t="s">
        <v>593</v>
      </c>
      <c r="F49" s="408" t="s">
        <v>3028</v>
      </c>
      <c r="G49" s="408" t="s">
        <v>96</v>
      </c>
      <c r="I49" s="407" t="s">
        <v>593</v>
      </c>
      <c r="J49" s="407" t="s">
        <v>2280</v>
      </c>
      <c r="K49" s="407" t="s">
        <v>181</v>
      </c>
      <c r="M49" s="407" t="s">
        <v>593</v>
      </c>
      <c r="N49" s="407" t="s">
        <v>2965</v>
      </c>
      <c r="O49" s="407" t="s">
        <v>181</v>
      </c>
      <c r="Q49" s="407" t="s">
        <v>593</v>
      </c>
      <c r="R49" s="407" t="s">
        <v>2680</v>
      </c>
      <c r="S49" s="407" t="s">
        <v>226</v>
      </c>
      <c r="U49" s="407" t="s">
        <v>593</v>
      </c>
      <c r="V49" s="407" t="s">
        <v>3382</v>
      </c>
      <c r="W49" s="407" t="s">
        <v>181</v>
      </c>
      <c r="AC49" s="404" t="s">
        <v>593</v>
      </c>
      <c r="AD49" s="404" t="s">
        <v>3014</v>
      </c>
      <c r="AE49" s="404" t="s">
        <v>16</v>
      </c>
      <c r="AJ49" s="123"/>
      <c r="AK49" s="404" t="s">
        <v>240</v>
      </c>
      <c r="AL49" s="404" t="s">
        <v>730</v>
      </c>
      <c r="AM49" s="404" t="s">
        <v>16</v>
      </c>
      <c r="AN49" s="123"/>
      <c r="AO49" s="407" t="s">
        <v>240</v>
      </c>
      <c r="AP49" s="407" t="s">
        <v>1659</v>
      </c>
      <c r="AQ49" s="407" t="s">
        <v>226</v>
      </c>
      <c r="AR49" s="123"/>
      <c r="AS49" s="407" t="s">
        <v>593</v>
      </c>
      <c r="AT49" s="407" t="s">
        <v>2392</v>
      </c>
      <c r="AU49" s="407" t="s">
        <v>16</v>
      </c>
      <c r="AV49" s="409"/>
    </row>
    <row r="50">
      <c r="A50" s="404" t="s">
        <v>240</v>
      </c>
      <c r="B50" s="404" t="s">
        <v>1642</v>
      </c>
      <c r="C50" s="404" t="s">
        <v>16</v>
      </c>
      <c r="E50" s="405" t="s">
        <v>593</v>
      </c>
      <c r="F50" s="405" t="s">
        <v>3054</v>
      </c>
      <c r="G50" s="405" t="s">
        <v>16</v>
      </c>
      <c r="I50" s="404" t="s">
        <v>593</v>
      </c>
      <c r="J50" s="404" t="s">
        <v>2535</v>
      </c>
      <c r="K50" s="404" t="s">
        <v>226</v>
      </c>
      <c r="M50" s="404" t="s">
        <v>593</v>
      </c>
      <c r="N50" s="404" t="s">
        <v>3014</v>
      </c>
      <c r="O50" s="404" t="s">
        <v>16</v>
      </c>
      <c r="Q50" s="404" t="s">
        <v>593</v>
      </c>
      <c r="R50" s="404" t="s">
        <v>2775</v>
      </c>
      <c r="S50" s="404" t="s">
        <v>16</v>
      </c>
      <c r="U50" s="404" t="s">
        <v>593</v>
      </c>
      <c r="V50" s="404" t="s">
        <v>3498</v>
      </c>
      <c r="W50" s="404" t="s">
        <v>181</v>
      </c>
      <c r="AC50" s="407" t="s">
        <v>593</v>
      </c>
      <c r="AD50" s="407" t="s">
        <v>3165</v>
      </c>
      <c r="AE50" s="407" t="s">
        <v>16</v>
      </c>
      <c r="AJ50" s="123"/>
      <c r="AK50" s="407" t="s">
        <v>593</v>
      </c>
      <c r="AL50" s="407" t="s">
        <v>1948</v>
      </c>
      <c r="AM50" s="407" t="s">
        <v>181</v>
      </c>
      <c r="AN50" s="123"/>
      <c r="AO50" s="404" t="s">
        <v>593</v>
      </c>
      <c r="AP50" s="404" t="s">
        <v>2182</v>
      </c>
      <c r="AQ50" s="404" t="s">
        <v>181</v>
      </c>
      <c r="AR50" s="123"/>
      <c r="AS50" s="404" t="s">
        <v>593</v>
      </c>
      <c r="AT50" s="404" t="s">
        <v>2396</v>
      </c>
      <c r="AU50" s="404" t="s">
        <v>16</v>
      </c>
      <c r="AV50" s="406"/>
    </row>
    <row r="51">
      <c r="A51" s="407" t="s">
        <v>240</v>
      </c>
      <c r="B51" s="407" t="s">
        <v>1688</v>
      </c>
      <c r="C51" s="407" t="s">
        <v>16</v>
      </c>
      <c r="E51" s="408" t="s">
        <v>593</v>
      </c>
      <c r="F51" s="408" t="s">
        <v>3070</v>
      </c>
      <c r="G51" s="408" t="s">
        <v>16</v>
      </c>
      <c r="I51" s="407" t="s">
        <v>593</v>
      </c>
      <c r="J51" s="407" t="s">
        <v>2574</v>
      </c>
      <c r="K51" s="407" t="s">
        <v>16</v>
      </c>
      <c r="M51" s="407" t="s">
        <v>593</v>
      </c>
      <c r="N51" s="407" t="s">
        <v>3035</v>
      </c>
      <c r="O51" s="407" t="s">
        <v>181</v>
      </c>
      <c r="Q51" s="407" t="s">
        <v>593</v>
      </c>
      <c r="R51" s="407" t="s">
        <v>2778</v>
      </c>
      <c r="S51" s="407" t="s">
        <v>16</v>
      </c>
      <c r="U51" s="407" t="s">
        <v>593</v>
      </c>
      <c r="V51" s="407" t="s">
        <v>3546</v>
      </c>
      <c r="W51" s="407" t="s">
        <v>16</v>
      </c>
      <c r="AC51" s="404" t="s">
        <v>593</v>
      </c>
      <c r="AD51" s="404" t="s">
        <v>3361</v>
      </c>
      <c r="AE51" s="404" t="s">
        <v>16</v>
      </c>
      <c r="AJ51" s="123"/>
      <c r="AK51" s="404" t="s">
        <v>593</v>
      </c>
      <c r="AL51" s="404" t="s">
        <v>2663</v>
      </c>
      <c r="AM51" s="404" t="s">
        <v>226</v>
      </c>
      <c r="AN51" s="123"/>
      <c r="AO51" s="407" t="s">
        <v>593</v>
      </c>
      <c r="AP51" s="407" t="s">
        <v>2747</v>
      </c>
      <c r="AQ51" s="407" t="s">
        <v>96</v>
      </c>
      <c r="AR51" s="123"/>
      <c r="AS51" s="407" t="s">
        <v>593</v>
      </c>
      <c r="AT51" s="407" t="s">
        <v>2399</v>
      </c>
      <c r="AU51" s="407" t="s">
        <v>16</v>
      </c>
      <c r="AV51" s="409"/>
    </row>
    <row r="52">
      <c r="A52" s="404" t="s">
        <v>240</v>
      </c>
      <c r="B52" s="404" t="s">
        <v>1691</v>
      </c>
      <c r="C52" s="404" t="s">
        <v>16</v>
      </c>
      <c r="E52" s="405" t="s">
        <v>593</v>
      </c>
      <c r="F52" s="405" t="s">
        <v>3139</v>
      </c>
      <c r="G52" s="405" t="s">
        <v>96</v>
      </c>
      <c r="I52" s="404" t="s">
        <v>593</v>
      </c>
      <c r="J52" s="404" t="s">
        <v>2606</v>
      </c>
      <c r="K52" s="404" t="s">
        <v>96</v>
      </c>
      <c r="M52" s="404" t="s">
        <v>593</v>
      </c>
      <c r="N52" s="404" t="s">
        <v>3099</v>
      </c>
      <c r="O52" s="404" t="s">
        <v>16</v>
      </c>
      <c r="Q52" s="404" t="s">
        <v>593</v>
      </c>
      <c r="R52" s="404" t="s">
        <v>2831</v>
      </c>
      <c r="S52" s="404" t="s">
        <v>226</v>
      </c>
      <c r="U52" s="404" t="s">
        <v>593</v>
      </c>
      <c r="V52" s="404" t="s">
        <v>3565</v>
      </c>
      <c r="W52" s="404" t="s">
        <v>16</v>
      </c>
      <c r="AJ52" s="123"/>
      <c r="AK52" s="407" t="s">
        <v>593</v>
      </c>
      <c r="AL52" s="407" t="s">
        <v>2710</v>
      </c>
      <c r="AM52" s="407" t="s">
        <v>226</v>
      </c>
      <c r="AN52" s="123"/>
      <c r="AO52" s="404" t="s">
        <v>593</v>
      </c>
      <c r="AP52" s="404" t="s">
        <v>2944</v>
      </c>
      <c r="AQ52" s="404" t="s">
        <v>226</v>
      </c>
      <c r="AR52" s="123"/>
      <c r="AS52" s="404" t="s">
        <v>593</v>
      </c>
      <c r="AT52" s="404" t="s">
        <v>2402</v>
      </c>
      <c r="AU52" s="404" t="s">
        <v>16</v>
      </c>
      <c r="AV52" s="406"/>
    </row>
    <row r="53">
      <c r="A53" s="407" t="s">
        <v>240</v>
      </c>
      <c r="B53" s="407" t="s">
        <v>1696</v>
      </c>
      <c r="C53" s="407" t="s">
        <v>16</v>
      </c>
      <c r="E53" s="408" t="s">
        <v>593</v>
      </c>
      <c r="F53" s="408" t="s">
        <v>3145</v>
      </c>
      <c r="G53" s="408" t="s">
        <v>226</v>
      </c>
      <c r="I53" s="407" t="s">
        <v>593</v>
      </c>
      <c r="J53" s="407" t="s">
        <v>2627</v>
      </c>
      <c r="K53" s="407" t="s">
        <v>96</v>
      </c>
      <c r="M53" s="407" t="s">
        <v>593</v>
      </c>
      <c r="N53" s="407" t="s">
        <v>3117</v>
      </c>
      <c r="O53" s="407" t="s">
        <v>16</v>
      </c>
      <c r="Q53" s="407" t="s">
        <v>593</v>
      </c>
      <c r="R53" s="407" t="s">
        <v>2839</v>
      </c>
      <c r="S53" s="407" t="s">
        <v>181</v>
      </c>
      <c r="U53" s="407" t="s">
        <v>593</v>
      </c>
      <c r="V53" s="407" t="s">
        <v>3569</v>
      </c>
      <c r="W53" s="407" t="s">
        <v>16</v>
      </c>
      <c r="AJ53" s="123"/>
      <c r="AK53" s="404" t="s">
        <v>593</v>
      </c>
      <c r="AL53" s="404" t="s">
        <v>2831</v>
      </c>
      <c r="AM53" s="404" t="s">
        <v>226</v>
      </c>
      <c r="AN53" s="123"/>
      <c r="AO53" s="407" t="s">
        <v>593</v>
      </c>
      <c r="AP53" s="407" t="s">
        <v>3299</v>
      </c>
      <c r="AQ53" s="407" t="s">
        <v>226</v>
      </c>
      <c r="AR53" s="123"/>
      <c r="AS53" s="407" t="s">
        <v>593</v>
      </c>
      <c r="AT53" s="407" t="s">
        <v>2411</v>
      </c>
      <c r="AU53" s="407" t="s">
        <v>16</v>
      </c>
      <c r="AV53" s="409"/>
    </row>
    <row r="54">
      <c r="A54" s="404" t="s">
        <v>240</v>
      </c>
      <c r="B54" s="404" t="s">
        <v>1699</v>
      </c>
      <c r="C54" s="404" t="s">
        <v>16</v>
      </c>
      <c r="E54" s="405" t="s">
        <v>593</v>
      </c>
      <c r="F54" s="405" t="s">
        <v>3159</v>
      </c>
      <c r="G54" s="405" t="s">
        <v>16</v>
      </c>
      <c r="I54" s="404" t="s">
        <v>593</v>
      </c>
      <c r="J54" s="404" t="s">
        <v>2659</v>
      </c>
      <c r="K54" s="404" t="s">
        <v>16</v>
      </c>
      <c r="M54" s="404" t="s">
        <v>593</v>
      </c>
      <c r="N54" s="404" t="s">
        <v>3126</v>
      </c>
      <c r="O54" s="404" t="s">
        <v>16</v>
      </c>
      <c r="Q54" s="404" t="s">
        <v>593</v>
      </c>
      <c r="R54" s="404" t="s">
        <v>2915</v>
      </c>
      <c r="S54" s="404" t="s">
        <v>16</v>
      </c>
      <c r="U54" s="404" t="s">
        <v>593</v>
      </c>
      <c r="V54" s="404" t="s">
        <v>3572</v>
      </c>
      <c r="W54" s="404" t="s">
        <v>16</v>
      </c>
      <c r="AJ54" s="123"/>
      <c r="AK54" s="407" t="s">
        <v>593</v>
      </c>
      <c r="AL54" s="407" t="s">
        <v>3465</v>
      </c>
      <c r="AM54" s="407" t="s">
        <v>16</v>
      </c>
      <c r="AN54" s="123"/>
      <c r="AO54" s="404" t="s">
        <v>593</v>
      </c>
      <c r="AP54" s="404" t="s">
        <v>3452</v>
      </c>
      <c r="AQ54" s="404" t="s">
        <v>181</v>
      </c>
      <c r="AR54" s="123"/>
      <c r="AS54" s="404" t="s">
        <v>593</v>
      </c>
      <c r="AT54" s="404" t="s">
        <v>2418</v>
      </c>
      <c r="AU54" s="404" t="s">
        <v>16</v>
      </c>
      <c r="AV54" s="406"/>
    </row>
    <row r="55">
      <c r="A55" s="407" t="s">
        <v>240</v>
      </c>
      <c r="B55" s="407" t="s">
        <v>1704</v>
      </c>
      <c r="C55" s="407" t="s">
        <v>181</v>
      </c>
      <c r="E55" s="408" t="s">
        <v>593</v>
      </c>
      <c r="F55" s="408" t="s">
        <v>3184</v>
      </c>
      <c r="G55" s="408" t="s">
        <v>96</v>
      </c>
      <c r="I55" s="407" t="s">
        <v>593</v>
      </c>
      <c r="J55" s="407" t="s">
        <v>2669</v>
      </c>
      <c r="K55" s="407" t="s">
        <v>16</v>
      </c>
      <c r="M55" s="407" t="s">
        <v>593</v>
      </c>
      <c r="N55" s="407" t="s">
        <v>3212</v>
      </c>
      <c r="O55" s="407" t="s">
        <v>96</v>
      </c>
      <c r="Q55" s="407" t="s">
        <v>593</v>
      </c>
      <c r="R55" s="407" t="s">
        <v>2926</v>
      </c>
      <c r="S55" s="407" t="s">
        <v>16</v>
      </c>
      <c r="U55" s="407" t="s">
        <v>593</v>
      </c>
      <c r="V55" s="407" t="s">
        <v>3576</v>
      </c>
      <c r="W55" s="407" t="s">
        <v>16</v>
      </c>
      <c r="AJ55" s="123"/>
      <c r="AK55" s="404" t="s">
        <v>593</v>
      </c>
      <c r="AL55" s="404" t="s">
        <v>3504</v>
      </c>
      <c r="AM55" s="404" t="s">
        <v>16</v>
      </c>
      <c r="AN55" s="123"/>
      <c r="AO55" s="407" t="s">
        <v>593</v>
      </c>
      <c r="AP55" s="407" t="s">
        <v>3459</v>
      </c>
      <c r="AQ55" s="407" t="s">
        <v>226</v>
      </c>
      <c r="AR55" s="123"/>
      <c r="AS55" s="407" t="s">
        <v>593</v>
      </c>
      <c r="AT55" s="407" t="s">
        <v>2431</v>
      </c>
      <c r="AU55" s="407" t="s">
        <v>16</v>
      </c>
      <c r="AV55" s="409"/>
    </row>
    <row r="56">
      <c r="A56" s="404" t="s">
        <v>240</v>
      </c>
      <c r="B56" s="404" t="s">
        <v>1709</v>
      </c>
      <c r="C56" s="404" t="s">
        <v>16</v>
      </c>
      <c r="E56" s="405" t="s">
        <v>593</v>
      </c>
      <c r="F56" s="405" t="s">
        <v>3234</v>
      </c>
      <c r="G56" s="405" t="s">
        <v>181</v>
      </c>
      <c r="I56" s="404" t="s">
        <v>593</v>
      </c>
      <c r="J56" s="404" t="s">
        <v>2687</v>
      </c>
      <c r="K56" s="404" t="s">
        <v>181</v>
      </c>
      <c r="M56" s="404" t="s">
        <v>593</v>
      </c>
      <c r="N56" s="404" t="s">
        <v>3238</v>
      </c>
      <c r="O56" s="404" t="s">
        <v>16</v>
      </c>
      <c r="Q56" s="404" t="s">
        <v>593</v>
      </c>
      <c r="R56" s="404" t="s">
        <v>2958</v>
      </c>
      <c r="S56" s="404" t="s">
        <v>181</v>
      </c>
      <c r="U56" s="404" t="s">
        <v>593</v>
      </c>
      <c r="V56" s="404" t="s">
        <v>3607</v>
      </c>
      <c r="W56" s="404" t="s">
        <v>16</v>
      </c>
      <c r="AJ56" s="123"/>
      <c r="AK56" s="407" t="s">
        <v>593</v>
      </c>
      <c r="AL56" s="407" t="s">
        <v>3626</v>
      </c>
      <c r="AM56" s="407" t="s">
        <v>16</v>
      </c>
      <c r="AN56" s="123"/>
      <c r="AO56" s="404" t="s">
        <v>593</v>
      </c>
      <c r="AP56" s="404" t="s">
        <v>3793</v>
      </c>
      <c r="AQ56" s="404" t="s">
        <v>226</v>
      </c>
      <c r="AR56" s="123"/>
      <c r="AS56" s="404" t="s">
        <v>593</v>
      </c>
      <c r="AT56" s="404" t="s">
        <v>2434</v>
      </c>
      <c r="AU56" s="404" t="s">
        <v>16</v>
      </c>
      <c r="AV56" s="406"/>
    </row>
    <row r="57">
      <c r="A57" s="407" t="s">
        <v>240</v>
      </c>
      <c r="B57" s="407" t="s">
        <v>1716</v>
      </c>
      <c r="C57" s="407" t="s">
        <v>16</v>
      </c>
      <c r="E57" s="408" t="s">
        <v>593</v>
      </c>
      <c r="F57" s="408" t="s">
        <v>3276</v>
      </c>
      <c r="G57" s="408" t="s">
        <v>181</v>
      </c>
      <c r="I57" s="407" t="s">
        <v>593</v>
      </c>
      <c r="J57" s="407" t="s">
        <v>2695</v>
      </c>
      <c r="K57" s="407" t="s">
        <v>226</v>
      </c>
      <c r="M57" s="407" t="s">
        <v>593</v>
      </c>
      <c r="N57" s="407" t="s">
        <v>3259</v>
      </c>
      <c r="O57" s="407" t="s">
        <v>16</v>
      </c>
      <c r="Q57" s="407" t="s">
        <v>593</v>
      </c>
      <c r="R57" s="407" t="s">
        <v>2991</v>
      </c>
      <c r="S57" s="407" t="s">
        <v>96</v>
      </c>
      <c r="U57" s="407" t="s">
        <v>593</v>
      </c>
      <c r="V57" s="407" t="s">
        <v>3638</v>
      </c>
      <c r="W57" s="407" t="s">
        <v>181</v>
      </c>
      <c r="AJ57" s="123"/>
      <c r="AK57" s="404" t="s">
        <v>593</v>
      </c>
      <c r="AL57" s="404" t="s">
        <v>3634</v>
      </c>
      <c r="AM57" s="404" t="s">
        <v>16</v>
      </c>
      <c r="AN57" s="123"/>
      <c r="AO57" s="407" t="s">
        <v>593</v>
      </c>
      <c r="AP57" s="407" t="s">
        <v>3868</v>
      </c>
      <c r="AQ57" s="407" t="s">
        <v>226</v>
      </c>
      <c r="AR57" s="123"/>
      <c r="AS57" s="407" t="s">
        <v>593</v>
      </c>
      <c r="AT57" s="407" t="s">
        <v>2438</v>
      </c>
      <c r="AU57" s="407" t="s">
        <v>16</v>
      </c>
      <c r="AV57" s="409"/>
    </row>
    <row r="58">
      <c r="A58" s="404" t="s">
        <v>240</v>
      </c>
      <c r="B58" s="404" t="s">
        <v>1731</v>
      </c>
      <c r="C58" s="404" t="s">
        <v>16</v>
      </c>
      <c r="E58" s="405" t="s">
        <v>593</v>
      </c>
      <c r="F58" s="405" t="s">
        <v>3322</v>
      </c>
      <c r="G58" s="405" t="s">
        <v>96</v>
      </c>
      <c r="I58" s="404" t="s">
        <v>593</v>
      </c>
      <c r="J58" s="404" t="s">
        <v>2710</v>
      </c>
      <c r="K58" s="404" t="s">
        <v>226</v>
      </c>
      <c r="M58" s="404" t="s">
        <v>593</v>
      </c>
      <c r="N58" s="404" t="s">
        <v>3299</v>
      </c>
      <c r="O58" s="404" t="s">
        <v>226</v>
      </c>
      <c r="Q58" s="404" t="s">
        <v>593</v>
      </c>
      <c r="R58" s="404" t="s">
        <v>3007</v>
      </c>
      <c r="S58" s="404" t="s">
        <v>16</v>
      </c>
      <c r="U58" s="404" t="s">
        <v>593</v>
      </c>
      <c r="V58" s="404" t="s">
        <v>3722</v>
      </c>
      <c r="W58" s="404" t="s">
        <v>226</v>
      </c>
      <c r="AJ58" s="123"/>
      <c r="AK58" s="123"/>
      <c r="AL58" s="123"/>
      <c r="AM58" s="123"/>
      <c r="AN58" s="123"/>
      <c r="AO58" s="404" t="s">
        <v>593</v>
      </c>
      <c r="AP58" s="404" t="s">
        <v>3881</v>
      </c>
      <c r="AQ58" s="404" t="s">
        <v>226</v>
      </c>
      <c r="AR58" s="123"/>
      <c r="AS58" s="404" t="s">
        <v>593</v>
      </c>
      <c r="AT58" s="404" t="s">
        <v>2441</v>
      </c>
      <c r="AU58" s="404" t="s">
        <v>16</v>
      </c>
      <c r="AV58" s="406"/>
    </row>
    <row r="59">
      <c r="A59" s="407" t="s">
        <v>240</v>
      </c>
      <c r="B59" s="407" t="s">
        <v>1745</v>
      </c>
      <c r="C59" s="407" t="s">
        <v>16</v>
      </c>
      <c r="E59" s="408" t="s">
        <v>593</v>
      </c>
      <c r="F59" s="408" t="s">
        <v>3426</v>
      </c>
      <c r="G59" s="408" t="s">
        <v>96</v>
      </c>
      <c r="I59" s="407" t="s">
        <v>593</v>
      </c>
      <c r="J59" s="407" t="s">
        <v>2735</v>
      </c>
      <c r="K59" s="407" t="s">
        <v>16</v>
      </c>
      <c r="M59" s="407" t="s">
        <v>593</v>
      </c>
      <c r="N59" s="407" t="s">
        <v>3349</v>
      </c>
      <c r="O59" s="407" t="s">
        <v>16</v>
      </c>
      <c r="Q59" s="407" t="s">
        <v>593</v>
      </c>
      <c r="R59" s="407" t="s">
        <v>3017</v>
      </c>
      <c r="S59" s="407" t="s">
        <v>16</v>
      </c>
      <c r="U59" s="407" t="s">
        <v>593</v>
      </c>
      <c r="V59" s="407" t="s">
        <v>3726</v>
      </c>
      <c r="W59" s="407" t="s">
        <v>226</v>
      </c>
      <c r="AJ59" s="123"/>
      <c r="AK59" s="123"/>
      <c r="AL59" s="123"/>
      <c r="AM59" s="123"/>
      <c r="AN59" s="123"/>
      <c r="AO59" s="123"/>
      <c r="AP59" s="123"/>
      <c r="AQ59" s="123"/>
      <c r="AR59" s="123"/>
      <c r="AS59" s="407" t="s">
        <v>593</v>
      </c>
      <c r="AT59" s="407" t="s">
        <v>2450</v>
      </c>
      <c r="AU59" s="407" t="s">
        <v>16</v>
      </c>
      <c r="AV59" s="409"/>
    </row>
    <row r="60">
      <c r="A60" s="404" t="s">
        <v>240</v>
      </c>
      <c r="B60" s="404" t="s">
        <v>1753</v>
      </c>
      <c r="C60" s="404" t="s">
        <v>181</v>
      </c>
      <c r="E60" s="405" t="s">
        <v>593</v>
      </c>
      <c r="F60" s="405" t="s">
        <v>3477</v>
      </c>
      <c r="G60" s="405" t="s">
        <v>96</v>
      </c>
      <c r="I60" s="404" t="s">
        <v>593</v>
      </c>
      <c r="J60" s="404" t="s">
        <v>2741</v>
      </c>
      <c r="K60" s="404" t="s">
        <v>96</v>
      </c>
      <c r="M60" s="404" t="s">
        <v>593</v>
      </c>
      <c r="N60" s="404" t="s">
        <v>3410</v>
      </c>
      <c r="O60" s="404" t="s">
        <v>96</v>
      </c>
      <c r="Q60" s="404" t="s">
        <v>593</v>
      </c>
      <c r="R60" s="404" t="s">
        <v>3021</v>
      </c>
      <c r="S60" s="404" t="s">
        <v>16</v>
      </c>
      <c r="U60" s="404" t="s">
        <v>593</v>
      </c>
      <c r="V60" s="404" t="s">
        <v>3787</v>
      </c>
      <c r="W60" s="404" t="s">
        <v>181</v>
      </c>
      <c r="AJ60" s="123"/>
      <c r="AK60" s="123"/>
      <c r="AL60" s="123"/>
      <c r="AM60" s="123"/>
      <c r="AN60" s="123"/>
      <c r="AO60" s="123"/>
      <c r="AP60" s="123"/>
      <c r="AQ60" s="123"/>
      <c r="AR60" s="123"/>
      <c r="AS60" s="404" t="s">
        <v>593</v>
      </c>
      <c r="AT60" s="404" t="s">
        <v>2454</v>
      </c>
      <c r="AU60" s="404" t="s">
        <v>16</v>
      </c>
      <c r="AV60" s="406"/>
    </row>
    <row r="61">
      <c r="A61" s="407" t="s">
        <v>240</v>
      </c>
      <c r="B61" s="407" t="s">
        <v>1772</v>
      </c>
      <c r="C61" s="407" t="s">
        <v>96</v>
      </c>
      <c r="E61" s="408" t="s">
        <v>593</v>
      </c>
      <c r="F61" s="408" t="s">
        <v>3603</v>
      </c>
      <c r="G61" s="408" t="s">
        <v>16</v>
      </c>
      <c r="I61" s="407" t="s">
        <v>593</v>
      </c>
      <c r="J61" s="407" t="s">
        <v>2756</v>
      </c>
      <c r="K61" s="407" t="s">
        <v>16</v>
      </c>
      <c r="M61" s="407" t="s">
        <v>593</v>
      </c>
      <c r="N61" s="407" t="s">
        <v>3441</v>
      </c>
      <c r="O61" s="407" t="s">
        <v>96</v>
      </c>
      <c r="Q61" s="407" t="s">
        <v>593</v>
      </c>
      <c r="R61" s="407" t="s">
        <v>3049</v>
      </c>
      <c r="S61" s="407" t="s">
        <v>181</v>
      </c>
      <c r="U61" s="407" t="s">
        <v>593</v>
      </c>
      <c r="V61" s="407" t="s">
        <v>3806</v>
      </c>
      <c r="W61" s="407" t="s">
        <v>181</v>
      </c>
      <c r="AJ61" s="123"/>
      <c r="AK61" s="123"/>
      <c r="AL61" s="123"/>
      <c r="AM61" s="123"/>
      <c r="AN61" s="123"/>
      <c r="AO61" s="123"/>
      <c r="AP61" s="123"/>
      <c r="AQ61" s="123"/>
      <c r="AR61" s="123"/>
      <c r="AS61" s="407" t="s">
        <v>593</v>
      </c>
      <c r="AT61" s="407" t="s">
        <v>2457</v>
      </c>
      <c r="AU61" s="407" t="s">
        <v>16</v>
      </c>
      <c r="AV61" s="409"/>
    </row>
    <row r="62">
      <c r="A62" s="404" t="s">
        <v>240</v>
      </c>
      <c r="B62" s="404" t="s">
        <v>1773</v>
      </c>
      <c r="C62" s="404" t="s">
        <v>181</v>
      </c>
      <c r="E62" s="405" t="s">
        <v>593</v>
      </c>
      <c r="F62" s="405" t="s">
        <v>3663</v>
      </c>
      <c r="G62" s="405" t="s">
        <v>96</v>
      </c>
      <c r="I62" s="404" t="s">
        <v>593</v>
      </c>
      <c r="J62" s="404" t="s">
        <v>2823</v>
      </c>
      <c r="K62" s="404" t="s">
        <v>16</v>
      </c>
      <c r="M62" s="404" t="s">
        <v>593</v>
      </c>
      <c r="N62" s="404" t="s">
        <v>3448</v>
      </c>
      <c r="O62" s="404" t="s">
        <v>96</v>
      </c>
      <c r="Q62" s="404" t="s">
        <v>593</v>
      </c>
      <c r="R62" s="404" t="s">
        <v>3061</v>
      </c>
      <c r="S62" s="404" t="s">
        <v>96</v>
      </c>
      <c r="U62" s="404" t="s">
        <v>593</v>
      </c>
      <c r="V62" s="404" t="s">
        <v>3871</v>
      </c>
      <c r="W62" s="404" t="s">
        <v>226</v>
      </c>
      <c r="AJ62" s="123"/>
      <c r="AK62" s="123"/>
      <c r="AL62" s="123"/>
      <c r="AM62" s="123"/>
      <c r="AN62" s="123"/>
      <c r="AO62" s="123"/>
      <c r="AP62" s="123"/>
      <c r="AQ62" s="123"/>
      <c r="AR62" s="123"/>
      <c r="AS62" s="404" t="s">
        <v>593</v>
      </c>
      <c r="AT62" s="404" t="s">
        <v>2461</v>
      </c>
      <c r="AU62" s="404" t="s">
        <v>16</v>
      </c>
      <c r="AV62" s="406"/>
    </row>
    <row r="63">
      <c r="A63" s="407" t="s">
        <v>593</v>
      </c>
      <c r="B63" s="407" t="s">
        <v>1827</v>
      </c>
      <c r="C63" s="407" t="s">
        <v>96</v>
      </c>
      <c r="E63" s="408" t="s">
        <v>593</v>
      </c>
      <c r="F63" s="408" t="s">
        <v>3778</v>
      </c>
      <c r="G63" s="408" t="s">
        <v>96</v>
      </c>
      <c r="I63" s="407" t="s">
        <v>593</v>
      </c>
      <c r="J63" s="407" t="s">
        <v>2937</v>
      </c>
      <c r="K63" s="407" t="s">
        <v>181</v>
      </c>
      <c r="M63" s="407" t="s">
        <v>593</v>
      </c>
      <c r="N63" s="407" t="s">
        <v>3470</v>
      </c>
      <c r="O63" s="407" t="s">
        <v>16</v>
      </c>
      <c r="Q63" s="407" t="s">
        <v>593</v>
      </c>
      <c r="R63" s="407" t="s">
        <v>3083</v>
      </c>
      <c r="S63" s="407" t="s">
        <v>181</v>
      </c>
      <c r="U63" s="407" t="s">
        <v>593</v>
      </c>
      <c r="V63" s="407" t="s">
        <v>3887</v>
      </c>
      <c r="W63" s="407" t="s">
        <v>226</v>
      </c>
      <c r="AJ63" s="123"/>
      <c r="AK63" s="123"/>
      <c r="AL63" s="123"/>
      <c r="AM63" s="123"/>
      <c r="AN63" s="123"/>
      <c r="AO63" s="123"/>
      <c r="AP63" s="123"/>
      <c r="AQ63" s="123"/>
      <c r="AR63" s="123"/>
      <c r="AS63" s="407" t="s">
        <v>593</v>
      </c>
      <c r="AT63" s="407" t="s">
        <v>2463</v>
      </c>
      <c r="AU63" s="407" t="s">
        <v>16</v>
      </c>
      <c r="AV63" s="409"/>
    </row>
    <row r="64">
      <c r="A64" s="404" t="s">
        <v>593</v>
      </c>
      <c r="B64" s="404" t="s">
        <v>1945</v>
      </c>
      <c r="C64" s="404" t="s">
        <v>16</v>
      </c>
      <c r="E64" s="405" t="s">
        <v>593</v>
      </c>
      <c r="F64" s="405" t="s">
        <v>3838</v>
      </c>
      <c r="G64" s="405" t="s">
        <v>96</v>
      </c>
      <c r="I64" s="404" t="s">
        <v>593</v>
      </c>
      <c r="J64" s="404" t="s">
        <v>2952</v>
      </c>
      <c r="K64" s="404" t="s">
        <v>226</v>
      </c>
      <c r="M64" s="404" t="s">
        <v>593</v>
      </c>
      <c r="N64" s="404" t="s">
        <v>3487</v>
      </c>
      <c r="O64" s="404" t="s">
        <v>16</v>
      </c>
      <c r="Q64" s="404" t="s">
        <v>593</v>
      </c>
      <c r="R64" s="404" t="s">
        <v>3137</v>
      </c>
      <c r="S64" s="404" t="s">
        <v>16</v>
      </c>
      <c r="U64" s="404" t="s">
        <v>593</v>
      </c>
      <c r="V64" s="404" t="s">
        <v>3914</v>
      </c>
      <c r="W64" s="404" t="s">
        <v>181</v>
      </c>
      <c r="AJ64" s="123"/>
      <c r="AK64" s="123"/>
      <c r="AL64" s="123"/>
      <c r="AM64" s="123"/>
      <c r="AN64" s="123"/>
      <c r="AO64" s="123"/>
      <c r="AP64" s="123"/>
      <c r="AQ64" s="123"/>
      <c r="AR64" s="123"/>
      <c r="AS64" s="404" t="s">
        <v>593</v>
      </c>
      <c r="AT64" s="404" t="s">
        <v>2475</v>
      </c>
      <c r="AU64" s="404" t="s">
        <v>16</v>
      </c>
      <c r="AV64" s="406"/>
    </row>
    <row r="65">
      <c r="A65" s="407" t="s">
        <v>593</v>
      </c>
      <c r="B65" s="407" t="s">
        <v>1951</v>
      </c>
      <c r="C65" s="407" t="s">
        <v>181</v>
      </c>
      <c r="E65" s="408" t="s">
        <v>593</v>
      </c>
      <c r="F65" s="408" t="s">
        <v>3868</v>
      </c>
      <c r="G65" s="408" t="s">
        <v>226</v>
      </c>
      <c r="I65" s="407" t="s">
        <v>593</v>
      </c>
      <c r="J65" s="407" t="s">
        <v>2967</v>
      </c>
      <c r="K65" s="407" t="s">
        <v>181</v>
      </c>
      <c r="M65" s="407" t="s">
        <v>593</v>
      </c>
      <c r="N65" s="407" t="s">
        <v>3510</v>
      </c>
      <c r="O65" s="407" t="s">
        <v>226</v>
      </c>
      <c r="Q65" s="407" t="s">
        <v>593</v>
      </c>
      <c r="R65" s="407" t="s">
        <v>3143</v>
      </c>
      <c r="S65" s="407" t="s">
        <v>16</v>
      </c>
      <c r="U65" s="407" t="s">
        <v>593</v>
      </c>
      <c r="V65" s="407" t="s">
        <v>4034</v>
      </c>
      <c r="W65" s="407" t="s">
        <v>226</v>
      </c>
      <c r="AJ65" s="123"/>
      <c r="AK65" s="123"/>
      <c r="AL65" s="123"/>
      <c r="AM65" s="123"/>
      <c r="AN65" s="123"/>
      <c r="AO65" s="123"/>
      <c r="AP65" s="123"/>
      <c r="AQ65" s="123"/>
      <c r="AR65" s="123"/>
      <c r="AS65" s="407" t="s">
        <v>593</v>
      </c>
      <c r="AT65" s="407" t="s">
        <v>2478</v>
      </c>
      <c r="AU65" s="407" t="s">
        <v>16</v>
      </c>
      <c r="AV65" s="409"/>
    </row>
    <row r="66">
      <c r="A66" s="404" t="s">
        <v>593</v>
      </c>
      <c r="B66" s="404" t="s">
        <v>1963</v>
      </c>
      <c r="C66" s="404" t="s">
        <v>16</v>
      </c>
      <c r="E66" s="405" t="s">
        <v>593</v>
      </c>
      <c r="F66" s="405" t="s">
        <v>3874</v>
      </c>
      <c r="G66" s="405" t="s">
        <v>226</v>
      </c>
      <c r="I66" s="404" t="s">
        <v>593</v>
      </c>
      <c r="J66" s="404" t="s">
        <v>2999</v>
      </c>
      <c r="K66" s="404" t="s">
        <v>96</v>
      </c>
      <c r="M66" s="404" t="s">
        <v>593</v>
      </c>
      <c r="N66" s="404" t="s">
        <v>3626</v>
      </c>
      <c r="O66" s="404" t="s">
        <v>16</v>
      </c>
      <c r="Q66" s="404" t="s">
        <v>593</v>
      </c>
      <c r="R66" s="404" t="s">
        <v>3152</v>
      </c>
      <c r="S66" s="404" t="s">
        <v>16</v>
      </c>
      <c r="U66" s="404" t="s">
        <v>593</v>
      </c>
      <c r="V66" s="404" t="s">
        <v>4083</v>
      </c>
      <c r="W66" s="404" t="s">
        <v>16</v>
      </c>
      <c r="AJ66" s="123"/>
      <c r="AK66" s="123"/>
      <c r="AL66" s="123"/>
      <c r="AM66" s="123"/>
      <c r="AN66" s="123"/>
      <c r="AO66" s="123"/>
      <c r="AP66" s="123"/>
      <c r="AQ66" s="123"/>
      <c r="AR66" s="123"/>
      <c r="AS66" s="404" t="s">
        <v>593</v>
      </c>
      <c r="AT66" s="404" t="s">
        <v>2482</v>
      </c>
      <c r="AU66" s="404" t="s">
        <v>16</v>
      </c>
      <c r="AV66" s="406"/>
    </row>
    <row r="67">
      <c r="A67" s="407" t="s">
        <v>593</v>
      </c>
      <c r="B67" s="407" t="s">
        <v>1966</v>
      </c>
      <c r="C67" s="407" t="s">
        <v>16</v>
      </c>
      <c r="E67" s="408" t="s">
        <v>593</v>
      </c>
      <c r="F67" s="408" t="s">
        <v>3900</v>
      </c>
      <c r="G67" s="408" t="s">
        <v>181</v>
      </c>
      <c r="I67" s="407" t="s">
        <v>593</v>
      </c>
      <c r="J67" s="407" t="s">
        <v>3005</v>
      </c>
      <c r="K67" s="407" t="s">
        <v>226</v>
      </c>
      <c r="M67" s="407" t="s">
        <v>593</v>
      </c>
      <c r="N67" s="407" t="s">
        <v>3630</v>
      </c>
      <c r="O67" s="407" t="s">
        <v>16</v>
      </c>
      <c r="Q67" s="407" t="s">
        <v>593</v>
      </c>
      <c r="R67" s="407" t="s">
        <v>3203</v>
      </c>
      <c r="S67" s="407" t="s">
        <v>96</v>
      </c>
      <c r="U67" s="404" t="s">
        <v>17</v>
      </c>
      <c r="V67" s="404" t="s">
        <v>18</v>
      </c>
      <c r="W67" s="404" t="s">
        <v>16</v>
      </c>
      <c r="AJ67" s="123"/>
      <c r="AK67" s="123"/>
      <c r="AL67" s="123"/>
      <c r="AM67" s="123"/>
      <c r="AN67" s="123"/>
      <c r="AO67" s="123"/>
      <c r="AP67" s="123"/>
      <c r="AQ67" s="123"/>
      <c r="AR67" s="123"/>
      <c r="AS67" s="407" t="s">
        <v>593</v>
      </c>
      <c r="AT67" s="407" t="s">
        <v>2486</v>
      </c>
      <c r="AU67" s="407" t="s">
        <v>16</v>
      </c>
      <c r="AV67" s="409"/>
    </row>
    <row r="68">
      <c r="A68" s="404" t="s">
        <v>593</v>
      </c>
      <c r="B68" s="404" t="s">
        <v>1980</v>
      </c>
      <c r="C68" s="404" t="s">
        <v>16</v>
      </c>
      <c r="E68" s="405" t="s">
        <v>593</v>
      </c>
      <c r="F68" s="405" t="s">
        <v>3902</v>
      </c>
      <c r="G68" s="405" t="s">
        <v>181</v>
      </c>
      <c r="I68" s="404" t="s">
        <v>593</v>
      </c>
      <c r="J68" s="404" t="s">
        <v>3165</v>
      </c>
      <c r="K68" s="404" t="s">
        <v>16</v>
      </c>
      <c r="M68" s="404" t="s">
        <v>593</v>
      </c>
      <c r="N68" s="404" t="s">
        <v>3634</v>
      </c>
      <c r="O68" s="404" t="s">
        <v>16</v>
      </c>
      <c r="Q68" s="404" t="s">
        <v>593</v>
      </c>
      <c r="R68" s="404" t="s">
        <v>3225</v>
      </c>
      <c r="S68" s="404" t="s">
        <v>16</v>
      </c>
      <c r="U68" s="407" t="s">
        <v>99</v>
      </c>
      <c r="V68" s="407" t="s">
        <v>182</v>
      </c>
      <c r="W68" s="407" t="s">
        <v>181</v>
      </c>
      <c r="AJ68" s="123"/>
      <c r="AK68" s="123"/>
      <c r="AL68" s="123"/>
      <c r="AM68" s="123"/>
      <c r="AN68" s="123"/>
      <c r="AO68" s="123"/>
      <c r="AP68" s="123"/>
      <c r="AQ68" s="123"/>
      <c r="AR68" s="123"/>
      <c r="AS68" s="404" t="s">
        <v>593</v>
      </c>
      <c r="AT68" s="404" t="s">
        <v>2491</v>
      </c>
      <c r="AU68" s="404" t="s">
        <v>16</v>
      </c>
      <c r="AV68" s="406"/>
    </row>
    <row r="69">
      <c r="A69" s="407" t="s">
        <v>593</v>
      </c>
      <c r="B69" s="407" t="s">
        <v>2006</v>
      </c>
      <c r="C69" s="407" t="s">
        <v>16</v>
      </c>
      <c r="E69" s="408" t="s">
        <v>593</v>
      </c>
      <c r="F69" s="408" t="s">
        <v>3940</v>
      </c>
      <c r="G69" s="408" t="s">
        <v>181</v>
      </c>
      <c r="I69" s="407" t="s">
        <v>593</v>
      </c>
      <c r="J69" s="407" t="s">
        <v>3197</v>
      </c>
      <c r="K69" s="407" t="s">
        <v>16</v>
      </c>
      <c r="M69" s="407" t="s">
        <v>593</v>
      </c>
      <c r="N69" s="407" t="s">
        <v>3770</v>
      </c>
      <c r="O69" s="407" t="s">
        <v>96</v>
      </c>
      <c r="Q69" s="407" t="s">
        <v>593</v>
      </c>
      <c r="R69" s="407" t="s">
        <v>3302</v>
      </c>
      <c r="S69" s="407" t="s">
        <v>16</v>
      </c>
      <c r="U69" s="404" t="s">
        <v>99</v>
      </c>
      <c r="V69" s="404" t="s">
        <v>198</v>
      </c>
      <c r="W69" s="404" t="s">
        <v>181</v>
      </c>
      <c r="AJ69" s="123"/>
      <c r="AK69" s="123"/>
      <c r="AL69" s="123"/>
      <c r="AM69" s="123"/>
      <c r="AN69" s="123"/>
      <c r="AO69" s="123"/>
      <c r="AP69" s="123"/>
      <c r="AQ69" s="123"/>
      <c r="AR69" s="123"/>
      <c r="AS69" s="407" t="s">
        <v>593</v>
      </c>
      <c r="AT69" s="407" t="s">
        <v>2503</v>
      </c>
      <c r="AU69" s="407" t="s">
        <v>16</v>
      </c>
      <c r="AV69" s="409"/>
    </row>
    <row r="70">
      <c r="A70" s="404" t="s">
        <v>593</v>
      </c>
      <c r="B70" s="404" t="s">
        <v>2083</v>
      </c>
      <c r="C70" s="404" t="s">
        <v>181</v>
      </c>
      <c r="E70" s="405" t="s">
        <v>593</v>
      </c>
      <c r="F70" s="405" t="s">
        <v>3959</v>
      </c>
      <c r="G70" s="405" t="s">
        <v>181</v>
      </c>
      <c r="I70" s="404" t="s">
        <v>593</v>
      </c>
      <c r="J70" s="404" t="s">
        <v>3345</v>
      </c>
      <c r="K70" s="404" t="s">
        <v>181</v>
      </c>
      <c r="M70" s="404" t="s">
        <v>593</v>
      </c>
      <c r="N70" s="404" t="s">
        <v>3780</v>
      </c>
      <c r="O70" s="404" t="s">
        <v>96</v>
      </c>
      <c r="Q70" s="404" t="s">
        <v>593</v>
      </c>
      <c r="R70" s="404" t="s">
        <v>3311</v>
      </c>
      <c r="S70" s="404" t="s">
        <v>16</v>
      </c>
      <c r="U70" s="407" t="s">
        <v>99</v>
      </c>
      <c r="V70" s="407" t="s">
        <v>334</v>
      </c>
      <c r="W70" s="407" t="s">
        <v>226</v>
      </c>
      <c r="AJ70" s="123"/>
      <c r="AK70" s="123"/>
      <c r="AL70" s="123"/>
      <c r="AM70" s="123"/>
      <c r="AN70" s="123"/>
      <c r="AO70" s="123"/>
      <c r="AP70" s="123"/>
      <c r="AQ70" s="123"/>
      <c r="AR70" s="123"/>
      <c r="AS70" s="404" t="s">
        <v>593</v>
      </c>
      <c r="AT70" s="404" t="s">
        <v>2523</v>
      </c>
      <c r="AU70" s="404" t="s">
        <v>96</v>
      </c>
      <c r="AV70" s="406"/>
    </row>
    <row r="71">
      <c r="A71" s="407" t="s">
        <v>593</v>
      </c>
      <c r="B71" s="407" t="s">
        <v>2143</v>
      </c>
      <c r="C71" s="407" t="s">
        <v>181</v>
      </c>
      <c r="E71" s="408" t="s">
        <v>593</v>
      </c>
      <c r="F71" s="408" t="s">
        <v>3971</v>
      </c>
      <c r="G71" s="408" t="s">
        <v>181</v>
      </c>
      <c r="I71" s="407" t="s">
        <v>593</v>
      </c>
      <c r="J71" s="407" t="s">
        <v>3361</v>
      </c>
      <c r="K71" s="407" t="s">
        <v>16</v>
      </c>
      <c r="M71" s="407" t="s">
        <v>593</v>
      </c>
      <c r="N71" s="407" t="s">
        <v>3793</v>
      </c>
      <c r="O71" s="407" t="s">
        <v>226</v>
      </c>
      <c r="Q71" s="407" t="s">
        <v>593</v>
      </c>
      <c r="R71" s="407" t="s">
        <v>3315</v>
      </c>
      <c r="S71" s="407" t="s">
        <v>16</v>
      </c>
      <c r="U71" s="404" t="s">
        <v>99</v>
      </c>
      <c r="V71" s="404" t="s">
        <v>386</v>
      </c>
      <c r="W71" s="404" t="s">
        <v>181</v>
      </c>
      <c r="AJ71" s="123"/>
      <c r="AK71" s="123"/>
      <c r="AL71" s="123"/>
      <c r="AM71" s="123"/>
      <c r="AN71" s="123"/>
      <c r="AO71" s="123"/>
      <c r="AP71" s="123"/>
      <c r="AQ71" s="123"/>
      <c r="AR71" s="123"/>
      <c r="AS71" s="407" t="s">
        <v>593</v>
      </c>
      <c r="AT71" s="407" t="s">
        <v>2533</v>
      </c>
      <c r="AU71" s="407" t="s">
        <v>181</v>
      </c>
      <c r="AV71" s="409"/>
    </row>
    <row r="72">
      <c r="A72" s="404" t="s">
        <v>593</v>
      </c>
      <c r="B72" s="404" t="s">
        <v>2175</v>
      </c>
      <c r="C72" s="404" t="s">
        <v>181</v>
      </c>
      <c r="E72" s="405" t="s">
        <v>593</v>
      </c>
      <c r="F72" s="405" t="s">
        <v>3988</v>
      </c>
      <c r="G72" s="405" t="s">
        <v>16</v>
      </c>
      <c r="I72" s="404" t="s">
        <v>593</v>
      </c>
      <c r="J72" s="404" t="s">
        <v>3420</v>
      </c>
      <c r="K72" s="404" t="s">
        <v>16</v>
      </c>
      <c r="M72" s="404" t="s">
        <v>593</v>
      </c>
      <c r="N72" s="404" t="s">
        <v>3883</v>
      </c>
      <c r="O72" s="404" t="s">
        <v>226</v>
      </c>
      <c r="Q72" s="404" t="s">
        <v>593</v>
      </c>
      <c r="R72" s="404" t="s">
        <v>3465</v>
      </c>
      <c r="S72" s="404" t="s">
        <v>16</v>
      </c>
      <c r="U72" s="407" t="s">
        <v>99</v>
      </c>
      <c r="V72" s="407" t="s">
        <v>502</v>
      </c>
      <c r="W72" s="407" t="s">
        <v>16</v>
      </c>
      <c r="AJ72" s="123"/>
      <c r="AK72" s="123"/>
      <c r="AL72" s="123"/>
      <c r="AM72" s="123"/>
      <c r="AN72" s="123"/>
      <c r="AO72" s="123"/>
      <c r="AP72" s="123"/>
      <c r="AQ72" s="123"/>
      <c r="AR72" s="123"/>
      <c r="AS72" s="404" t="s">
        <v>593</v>
      </c>
      <c r="AT72" s="404" t="s">
        <v>2550</v>
      </c>
      <c r="AU72" s="404" t="s">
        <v>181</v>
      </c>
      <c r="AV72" s="406"/>
    </row>
    <row r="73">
      <c r="A73" s="407" t="s">
        <v>593</v>
      </c>
      <c r="B73" s="407" t="s">
        <v>2298</v>
      </c>
      <c r="C73" s="407" t="s">
        <v>16</v>
      </c>
      <c r="E73" s="408" t="s">
        <v>593</v>
      </c>
      <c r="F73" s="408" t="s">
        <v>3990</v>
      </c>
      <c r="G73" s="408" t="s">
        <v>16</v>
      </c>
      <c r="I73" s="407" t="s">
        <v>593</v>
      </c>
      <c r="J73" s="407" t="s">
        <v>3459</v>
      </c>
      <c r="K73" s="407" t="s">
        <v>226</v>
      </c>
      <c r="M73" s="407" t="s">
        <v>593</v>
      </c>
      <c r="N73" s="407" t="s">
        <v>3908</v>
      </c>
      <c r="O73" s="407" t="s">
        <v>181</v>
      </c>
      <c r="Q73" s="407" t="s">
        <v>593</v>
      </c>
      <c r="R73" s="407" t="s">
        <v>3501</v>
      </c>
      <c r="S73" s="407" t="s">
        <v>16</v>
      </c>
      <c r="U73" s="404" t="s">
        <v>99</v>
      </c>
      <c r="V73" s="404" t="s">
        <v>530</v>
      </c>
      <c r="W73" s="404" t="s">
        <v>181</v>
      </c>
      <c r="AJ73" s="123"/>
      <c r="AK73" s="123"/>
      <c r="AL73" s="123"/>
      <c r="AM73" s="123"/>
      <c r="AN73" s="123"/>
      <c r="AO73" s="123"/>
      <c r="AP73" s="123"/>
      <c r="AQ73" s="123"/>
      <c r="AR73" s="123"/>
      <c r="AS73" s="407" t="s">
        <v>593</v>
      </c>
      <c r="AT73" s="407" t="s">
        <v>2567</v>
      </c>
      <c r="AU73" s="407" t="s">
        <v>181</v>
      </c>
      <c r="AV73" s="409"/>
    </row>
    <row r="74">
      <c r="A74" s="404" t="s">
        <v>593</v>
      </c>
      <c r="B74" s="404" t="s">
        <v>2307</v>
      </c>
      <c r="C74" s="404" t="s">
        <v>16</v>
      </c>
      <c r="E74" s="404" t="s">
        <v>240</v>
      </c>
      <c r="F74" s="404" t="s">
        <v>916</v>
      </c>
      <c r="G74" s="404" t="s">
        <v>16</v>
      </c>
      <c r="I74" s="404" t="s">
        <v>593</v>
      </c>
      <c r="J74" s="404" t="s">
        <v>3543</v>
      </c>
      <c r="K74" s="404" t="s">
        <v>16</v>
      </c>
      <c r="M74" s="404" t="s">
        <v>593</v>
      </c>
      <c r="N74" s="404" t="s">
        <v>3917</v>
      </c>
      <c r="O74" s="404" t="s">
        <v>181</v>
      </c>
      <c r="Q74" s="404" t="s">
        <v>593</v>
      </c>
      <c r="R74" s="404" t="s">
        <v>3540</v>
      </c>
      <c r="S74" s="404" t="s">
        <v>16</v>
      </c>
      <c r="U74" s="407" t="s">
        <v>240</v>
      </c>
      <c r="V74" s="407" t="s">
        <v>1465</v>
      </c>
      <c r="W74" s="407" t="s">
        <v>16</v>
      </c>
      <c r="AJ74" s="123"/>
      <c r="AK74" s="123"/>
      <c r="AL74" s="123"/>
      <c r="AM74" s="123"/>
      <c r="AN74" s="123"/>
      <c r="AO74" s="123"/>
      <c r="AP74" s="123"/>
      <c r="AQ74" s="123"/>
      <c r="AR74" s="123"/>
      <c r="AS74" s="404" t="s">
        <v>593</v>
      </c>
      <c r="AT74" s="404" t="s">
        <v>2581</v>
      </c>
      <c r="AU74" s="404" t="s">
        <v>96</v>
      </c>
      <c r="AV74" s="406"/>
    </row>
    <row r="75">
      <c r="A75" s="407" t="s">
        <v>593</v>
      </c>
      <c r="B75" s="407" t="s">
        <v>2372</v>
      </c>
      <c r="C75" s="407" t="s">
        <v>16</v>
      </c>
      <c r="E75" s="407" t="s">
        <v>240</v>
      </c>
      <c r="F75" s="407" t="s">
        <v>1062</v>
      </c>
      <c r="G75" s="407" t="s">
        <v>16</v>
      </c>
      <c r="I75" s="407" t="s">
        <v>593</v>
      </c>
      <c r="J75" s="407" t="s">
        <v>3584</v>
      </c>
      <c r="K75" s="407" t="s">
        <v>16</v>
      </c>
      <c r="M75" s="407" t="s">
        <v>593</v>
      </c>
      <c r="N75" s="407" t="s">
        <v>3974</v>
      </c>
      <c r="O75" s="407" t="s">
        <v>16</v>
      </c>
      <c r="Q75" s="407" t="s">
        <v>593</v>
      </c>
      <c r="R75" s="407" t="s">
        <v>3557</v>
      </c>
      <c r="S75" s="407" t="s">
        <v>181</v>
      </c>
      <c r="U75" s="404" t="s">
        <v>240</v>
      </c>
      <c r="V75" s="404" t="s">
        <v>1665</v>
      </c>
      <c r="W75" s="404" t="s">
        <v>16</v>
      </c>
      <c r="AJ75" s="123"/>
      <c r="AK75" s="123"/>
      <c r="AL75" s="123"/>
      <c r="AM75" s="123"/>
      <c r="AN75" s="123"/>
      <c r="AO75" s="123"/>
      <c r="AP75" s="123"/>
      <c r="AQ75" s="123"/>
      <c r="AR75" s="123"/>
      <c r="AS75" s="407" t="s">
        <v>593</v>
      </c>
      <c r="AT75" s="407" t="s">
        <v>2590</v>
      </c>
      <c r="AU75" s="407" t="s">
        <v>96</v>
      </c>
      <c r="AV75" s="409"/>
    </row>
    <row r="76">
      <c r="A76" s="404" t="s">
        <v>593</v>
      </c>
      <c r="B76" s="404" t="s">
        <v>2444</v>
      </c>
      <c r="C76" s="404" t="s">
        <v>16</v>
      </c>
      <c r="E76" s="404" t="s">
        <v>240</v>
      </c>
      <c r="F76" s="404" t="s">
        <v>1716</v>
      </c>
      <c r="G76" s="404" t="s">
        <v>16</v>
      </c>
      <c r="I76" s="404" t="s">
        <v>593</v>
      </c>
      <c r="J76" s="404" t="s">
        <v>3611</v>
      </c>
      <c r="K76" s="404" t="s">
        <v>16</v>
      </c>
      <c r="M76" s="404" t="s">
        <v>593</v>
      </c>
      <c r="N76" s="404" t="s">
        <v>3980</v>
      </c>
      <c r="O76" s="404" t="s">
        <v>16</v>
      </c>
      <c r="Q76" s="404" t="s">
        <v>593</v>
      </c>
      <c r="R76" s="404" t="s">
        <v>3642</v>
      </c>
      <c r="S76" s="404" t="s">
        <v>226</v>
      </c>
      <c r="U76" s="407" t="s">
        <v>593</v>
      </c>
      <c r="V76" s="407" t="s">
        <v>2783</v>
      </c>
      <c r="W76" s="407" t="s">
        <v>96</v>
      </c>
      <c r="AJ76" s="123"/>
      <c r="AK76" s="123"/>
      <c r="AL76" s="123"/>
      <c r="AM76" s="123"/>
      <c r="AN76" s="123"/>
      <c r="AO76" s="123"/>
      <c r="AP76" s="123"/>
      <c r="AQ76" s="123"/>
      <c r="AR76" s="123"/>
      <c r="AS76" s="404" t="s">
        <v>593</v>
      </c>
      <c r="AT76" s="404" t="s">
        <v>2610</v>
      </c>
      <c r="AU76" s="404" t="s">
        <v>16</v>
      </c>
      <c r="AV76" s="406"/>
    </row>
    <row r="77">
      <c r="A77" s="407" t="s">
        <v>593</v>
      </c>
      <c r="B77" s="407" t="s">
        <v>2448</v>
      </c>
      <c r="C77" s="407" t="s">
        <v>16</v>
      </c>
      <c r="E77" s="407" t="s">
        <v>593</v>
      </c>
      <c r="F77" s="407" t="s">
        <v>2705</v>
      </c>
      <c r="G77" s="407" t="s">
        <v>16</v>
      </c>
      <c r="I77" s="407" t="s">
        <v>593</v>
      </c>
      <c r="J77" s="407" t="s">
        <v>3614</v>
      </c>
      <c r="K77" s="407" t="s">
        <v>16</v>
      </c>
      <c r="M77" s="407" t="s">
        <v>593</v>
      </c>
      <c r="N77" s="407" t="s">
        <v>4072</v>
      </c>
      <c r="O77" s="407" t="s">
        <v>16</v>
      </c>
      <c r="Q77" s="407" t="s">
        <v>593</v>
      </c>
      <c r="R77" s="407" t="s">
        <v>3710</v>
      </c>
      <c r="S77" s="407" t="s">
        <v>96</v>
      </c>
      <c r="U77" s="404" t="s">
        <v>593</v>
      </c>
      <c r="V77" s="404" t="s">
        <v>4104</v>
      </c>
      <c r="W77" s="404" t="s">
        <v>16</v>
      </c>
      <c r="AJ77" s="123"/>
      <c r="AK77" s="123"/>
      <c r="AL77" s="123"/>
      <c r="AM77" s="123"/>
      <c r="AN77" s="123"/>
      <c r="AO77" s="123"/>
      <c r="AP77" s="123"/>
      <c r="AQ77" s="123"/>
      <c r="AR77" s="123"/>
      <c r="AS77" s="407" t="s">
        <v>593</v>
      </c>
      <c r="AT77" s="407" t="s">
        <v>2625</v>
      </c>
      <c r="AU77" s="407" t="s">
        <v>181</v>
      </c>
      <c r="AV77" s="409"/>
    </row>
    <row r="78">
      <c r="A78" s="404" t="s">
        <v>593</v>
      </c>
      <c r="B78" s="404" t="s">
        <v>2563</v>
      </c>
      <c r="C78" s="404" t="s">
        <v>226</v>
      </c>
      <c r="I78" s="404" t="s">
        <v>593</v>
      </c>
      <c r="J78" s="404" t="s">
        <v>3619</v>
      </c>
      <c r="K78" s="404" t="s">
        <v>16</v>
      </c>
      <c r="M78" s="404" t="s">
        <v>593</v>
      </c>
      <c r="N78" s="404" t="s">
        <v>4091</v>
      </c>
      <c r="O78" s="404" t="s">
        <v>16</v>
      </c>
      <c r="Q78" s="404" t="s">
        <v>593</v>
      </c>
      <c r="R78" s="404" t="s">
        <v>3720</v>
      </c>
      <c r="S78" s="404" t="s">
        <v>226</v>
      </c>
      <c r="AJ78" s="123"/>
      <c r="AK78" s="123"/>
      <c r="AL78" s="123"/>
      <c r="AM78" s="123"/>
      <c r="AN78" s="123"/>
      <c r="AO78" s="123"/>
      <c r="AP78" s="123"/>
      <c r="AQ78" s="123"/>
      <c r="AR78" s="123"/>
      <c r="AS78" s="404" t="s">
        <v>593</v>
      </c>
      <c r="AT78" s="404" t="s">
        <v>2647</v>
      </c>
      <c r="AU78" s="404" t="s">
        <v>96</v>
      </c>
      <c r="AV78" s="406"/>
    </row>
    <row r="79">
      <c r="A79" s="407" t="s">
        <v>593</v>
      </c>
      <c r="B79" s="407" t="s">
        <v>2601</v>
      </c>
      <c r="C79" s="407" t="s">
        <v>16</v>
      </c>
      <c r="I79" s="407" t="s">
        <v>593</v>
      </c>
      <c r="J79" s="407" t="s">
        <v>3672</v>
      </c>
      <c r="K79" s="407" t="s">
        <v>96</v>
      </c>
      <c r="M79" s="407" t="s">
        <v>593</v>
      </c>
      <c r="N79" s="407" t="s">
        <v>4095</v>
      </c>
      <c r="O79" s="407" t="s">
        <v>16</v>
      </c>
      <c r="Q79" s="407" t="s">
        <v>593</v>
      </c>
      <c r="R79" s="407" t="s">
        <v>3734</v>
      </c>
      <c r="S79" s="407" t="s">
        <v>96</v>
      </c>
      <c r="AJ79" s="123"/>
      <c r="AK79" s="123"/>
      <c r="AL79" s="123"/>
      <c r="AM79" s="123"/>
      <c r="AN79" s="123"/>
      <c r="AO79" s="123"/>
      <c r="AP79" s="123"/>
      <c r="AQ79" s="123"/>
      <c r="AR79" s="123"/>
      <c r="AS79" s="407" t="s">
        <v>593</v>
      </c>
      <c r="AT79" s="407" t="s">
        <v>2654</v>
      </c>
      <c r="AU79" s="407" t="s">
        <v>181</v>
      </c>
      <c r="AV79" s="409"/>
    </row>
    <row r="80">
      <c r="A80" s="404" t="s">
        <v>593</v>
      </c>
      <c r="B80" s="404" t="s">
        <v>2604</v>
      </c>
      <c r="C80" s="404" t="s">
        <v>16</v>
      </c>
      <c r="I80" s="404" t="s">
        <v>593</v>
      </c>
      <c r="J80" s="404" t="s">
        <v>3679</v>
      </c>
      <c r="K80" s="404" t="s">
        <v>226</v>
      </c>
      <c r="M80" s="404" t="s">
        <v>593</v>
      </c>
      <c r="N80" s="404" t="s">
        <v>4100</v>
      </c>
      <c r="O80" s="404" t="s">
        <v>16</v>
      </c>
      <c r="Q80" s="404" t="s">
        <v>593</v>
      </c>
      <c r="R80" s="404" t="s">
        <v>3846</v>
      </c>
      <c r="S80" s="404" t="s">
        <v>96</v>
      </c>
      <c r="AJ80" s="123"/>
      <c r="AK80" s="123"/>
      <c r="AL80" s="123"/>
      <c r="AM80" s="123"/>
      <c r="AN80" s="123"/>
      <c r="AO80" s="123"/>
      <c r="AP80" s="123"/>
      <c r="AQ80" s="123"/>
      <c r="AR80" s="123"/>
      <c r="AS80" s="404" t="s">
        <v>593</v>
      </c>
      <c r="AT80" s="404" t="s">
        <v>2685</v>
      </c>
      <c r="AU80" s="404" t="s">
        <v>181</v>
      </c>
      <c r="AV80" s="406"/>
    </row>
    <row r="81">
      <c r="A81" s="407" t="s">
        <v>593</v>
      </c>
      <c r="B81" s="407" t="s">
        <v>2702</v>
      </c>
      <c r="C81" s="407" t="s">
        <v>181</v>
      </c>
      <c r="I81" s="407" t="s">
        <v>593</v>
      </c>
      <c r="J81" s="407" t="s">
        <v>3775</v>
      </c>
      <c r="K81" s="407" t="s">
        <v>96</v>
      </c>
      <c r="M81" s="407" t="s">
        <v>593</v>
      </c>
      <c r="N81" s="407" t="s">
        <v>4104</v>
      </c>
      <c r="O81" s="407" t="s">
        <v>16</v>
      </c>
      <c r="Q81" s="407" t="s">
        <v>593</v>
      </c>
      <c r="R81" s="407" t="s">
        <v>3859</v>
      </c>
      <c r="S81" s="407" t="s">
        <v>16</v>
      </c>
      <c r="AJ81" s="123"/>
      <c r="AK81" s="123"/>
      <c r="AL81" s="123"/>
      <c r="AM81" s="123"/>
      <c r="AN81" s="123"/>
      <c r="AO81" s="123"/>
      <c r="AP81" s="123"/>
      <c r="AQ81" s="123"/>
      <c r="AR81" s="123"/>
      <c r="AS81" s="407" t="s">
        <v>593</v>
      </c>
      <c r="AT81" s="407" t="s">
        <v>2691</v>
      </c>
      <c r="AU81" s="407" t="s">
        <v>181</v>
      </c>
      <c r="AV81" s="409"/>
    </row>
    <row r="82">
      <c r="A82" s="404" t="s">
        <v>593</v>
      </c>
      <c r="B82" s="404" t="s">
        <v>2705</v>
      </c>
      <c r="C82" s="404" t="s">
        <v>16</v>
      </c>
      <c r="I82" s="404" t="s">
        <v>593</v>
      </c>
      <c r="J82" s="404" t="s">
        <v>3841</v>
      </c>
      <c r="K82" s="404" t="s">
        <v>96</v>
      </c>
      <c r="M82" s="404" t="s">
        <v>593</v>
      </c>
      <c r="N82" s="404" t="s">
        <v>4132</v>
      </c>
      <c r="O82" s="404" t="s">
        <v>226</v>
      </c>
      <c r="Q82" s="404" t="s">
        <v>593</v>
      </c>
      <c r="R82" s="404" t="s">
        <v>3865</v>
      </c>
      <c r="S82" s="404" t="s">
        <v>16</v>
      </c>
      <c r="AJ82" s="123"/>
      <c r="AK82" s="123"/>
      <c r="AL82" s="123"/>
      <c r="AM82" s="123"/>
      <c r="AN82" s="123"/>
      <c r="AO82" s="123"/>
      <c r="AP82" s="123"/>
      <c r="AQ82" s="123"/>
      <c r="AR82" s="123"/>
      <c r="AS82" s="404" t="s">
        <v>593</v>
      </c>
      <c r="AT82" s="404" t="s">
        <v>2713</v>
      </c>
      <c r="AU82" s="404" t="s">
        <v>96</v>
      </c>
      <c r="AV82" s="406"/>
    </row>
    <row r="83">
      <c r="A83" s="407" t="s">
        <v>593</v>
      </c>
      <c r="B83" s="407" t="s">
        <v>2783</v>
      </c>
      <c r="C83" s="407" t="s">
        <v>96</v>
      </c>
      <c r="I83" s="407" t="s">
        <v>593</v>
      </c>
      <c r="J83" s="407" t="s">
        <v>3853</v>
      </c>
      <c r="K83" s="407" t="s">
        <v>96</v>
      </c>
      <c r="M83" s="6" t="s">
        <v>17</v>
      </c>
      <c r="N83" s="6" t="s">
        <v>62</v>
      </c>
      <c r="O83" s="78" t="s">
        <v>16</v>
      </c>
      <c r="Q83" s="407" t="s">
        <v>593</v>
      </c>
      <c r="R83" s="407" t="s">
        <v>3890</v>
      </c>
      <c r="S83" s="407" t="s">
        <v>226</v>
      </c>
      <c r="AJ83" s="123"/>
      <c r="AK83" s="123"/>
      <c r="AL83" s="123"/>
      <c r="AM83" s="123"/>
      <c r="AN83" s="123"/>
      <c r="AO83" s="123"/>
      <c r="AP83" s="123"/>
      <c r="AQ83" s="123"/>
      <c r="AR83" s="123"/>
      <c r="AS83" s="407" t="s">
        <v>593</v>
      </c>
      <c r="AT83" s="407" t="s">
        <v>2724</v>
      </c>
      <c r="AU83" s="407" t="s">
        <v>181</v>
      </c>
      <c r="AV83" s="409"/>
    </row>
    <row r="84">
      <c r="A84" s="404" t="s">
        <v>593</v>
      </c>
      <c r="B84" s="404" t="s">
        <v>2787</v>
      </c>
      <c r="C84" s="404" t="s">
        <v>16</v>
      </c>
      <c r="I84" s="404" t="s">
        <v>593</v>
      </c>
      <c r="J84" s="404" t="s">
        <v>3878</v>
      </c>
      <c r="K84" s="404" t="s">
        <v>226</v>
      </c>
      <c r="M84" s="19" t="s">
        <v>240</v>
      </c>
      <c r="N84" s="19" t="s">
        <v>1321</v>
      </c>
      <c r="O84" s="71" t="s">
        <v>16</v>
      </c>
      <c r="Q84" s="404" t="s">
        <v>593</v>
      </c>
      <c r="R84" s="404" t="s">
        <v>3896</v>
      </c>
      <c r="S84" s="404" t="s">
        <v>181</v>
      </c>
      <c r="AJ84" s="123"/>
      <c r="AK84" s="123"/>
      <c r="AL84" s="123"/>
      <c r="AM84" s="123"/>
      <c r="AN84" s="123"/>
      <c r="AO84" s="123"/>
      <c r="AP84" s="123"/>
      <c r="AQ84" s="123"/>
      <c r="AR84" s="123"/>
      <c r="AS84" s="404" t="s">
        <v>593</v>
      </c>
      <c r="AT84" s="404" t="s">
        <v>2727</v>
      </c>
      <c r="AU84" s="404" t="s">
        <v>181</v>
      </c>
      <c r="AV84" s="406"/>
    </row>
    <row r="85">
      <c r="A85" s="407" t="s">
        <v>593</v>
      </c>
      <c r="B85" s="407" t="s">
        <v>2804</v>
      </c>
      <c r="C85" s="407" t="s">
        <v>16</v>
      </c>
      <c r="I85" s="407" t="s">
        <v>593</v>
      </c>
      <c r="J85" s="407" t="s">
        <v>3943</v>
      </c>
      <c r="K85" s="407" t="s">
        <v>181</v>
      </c>
      <c r="M85" s="6" t="s">
        <v>240</v>
      </c>
      <c r="N85" s="6" t="s">
        <v>1671</v>
      </c>
      <c r="O85" s="6" t="s">
        <v>16</v>
      </c>
      <c r="Q85" s="407" t="s">
        <v>593</v>
      </c>
      <c r="R85" s="407" t="s">
        <v>3977</v>
      </c>
      <c r="S85" s="407" t="s">
        <v>16</v>
      </c>
      <c r="AJ85" s="123"/>
      <c r="AK85" s="123"/>
      <c r="AL85" s="123"/>
      <c r="AM85" s="123"/>
      <c r="AN85" s="123"/>
      <c r="AO85" s="123"/>
      <c r="AP85" s="123"/>
      <c r="AQ85" s="123"/>
      <c r="AR85" s="123"/>
      <c r="AS85" s="407" t="s">
        <v>593</v>
      </c>
      <c r="AT85" s="407" t="s">
        <v>2762</v>
      </c>
      <c r="AU85" s="407" t="s">
        <v>96</v>
      </c>
      <c r="AV85" s="409"/>
    </row>
    <row r="86">
      <c r="A86" s="404" t="s">
        <v>593</v>
      </c>
      <c r="B86" s="404" t="s">
        <v>2813</v>
      </c>
      <c r="C86" s="404" t="s">
        <v>16</v>
      </c>
      <c r="I86" s="404" t="s">
        <v>593</v>
      </c>
      <c r="J86" s="404" t="s">
        <v>3962</v>
      </c>
      <c r="K86" s="404" t="s">
        <v>181</v>
      </c>
      <c r="Q86" s="404" t="s">
        <v>593</v>
      </c>
      <c r="R86" s="404" t="s">
        <v>3992</v>
      </c>
      <c r="S86" s="404" t="s">
        <v>16</v>
      </c>
      <c r="AJ86" s="123"/>
      <c r="AK86" s="123"/>
      <c r="AL86" s="123"/>
      <c r="AM86" s="123"/>
      <c r="AN86" s="123"/>
      <c r="AO86" s="123"/>
      <c r="AP86" s="123"/>
      <c r="AQ86" s="123"/>
      <c r="AR86" s="123"/>
      <c r="AS86" s="404" t="s">
        <v>593</v>
      </c>
      <c r="AT86" s="404" t="s">
        <v>2771</v>
      </c>
      <c r="AU86" s="404" t="s">
        <v>96</v>
      </c>
      <c r="AV86" s="406"/>
    </row>
    <row r="87">
      <c r="A87" s="407" t="s">
        <v>593</v>
      </c>
      <c r="B87" s="407" t="s">
        <v>2863</v>
      </c>
      <c r="C87" s="407" t="s">
        <v>96</v>
      </c>
      <c r="I87" s="405" t="s">
        <v>240</v>
      </c>
      <c r="J87" s="405" t="s">
        <v>659</v>
      </c>
      <c r="K87" s="405" t="s">
        <v>16</v>
      </c>
      <c r="Q87" s="407" t="s">
        <v>593</v>
      </c>
      <c r="R87" s="407" t="s">
        <v>4056</v>
      </c>
      <c r="S87" s="407" t="s">
        <v>226</v>
      </c>
      <c r="AJ87" s="123"/>
      <c r="AK87" s="123"/>
      <c r="AL87" s="123"/>
      <c r="AM87" s="123"/>
      <c r="AN87" s="123"/>
      <c r="AO87" s="123"/>
      <c r="AP87" s="123"/>
      <c r="AQ87" s="123"/>
      <c r="AR87" s="123"/>
      <c r="AS87" s="407" t="s">
        <v>593</v>
      </c>
      <c r="AT87" s="407" t="s">
        <v>2790</v>
      </c>
      <c r="AU87" s="407" t="s">
        <v>181</v>
      </c>
      <c r="AV87" s="409"/>
    </row>
    <row r="88">
      <c r="A88" s="404" t="s">
        <v>593</v>
      </c>
      <c r="B88" s="404" t="s">
        <v>2981</v>
      </c>
      <c r="C88" s="404" t="s">
        <v>226</v>
      </c>
      <c r="I88" s="408" t="s">
        <v>240</v>
      </c>
      <c r="J88" s="408" t="s">
        <v>869</v>
      </c>
      <c r="K88" s="408" t="s">
        <v>16</v>
      </c>
      <c r="AJ88" s="123"/>
      <c r="AK88" s="123"/>
      <c r="AL88" s="123"/>
      <c r="AM88" s="123"/>
      <c r="AN88" s="123"/>
      <c r="AO88" s="123"/>
      <c r="AP88" s="123"/>
      <c r="AQ88" s="123"/>
      <c r="AR88" s="123"/>
      <c r="AS88" s="404" t="s">
        <v>593</v>
      </c>
      <c r="AT88" s="404" t="s">
        <v>2816</v>
      </c>
      <c r="AU88" s="404" t="s">
        <v>181</v>
      </c>
      <c r="AV88" s="406"/>
    </row>
    <row r="89">
      <c r="A89" s="407" t="s">
        <v>593</v>
      </c>
      <c r="B89" s="407" t="s">
        <v>3002</v>
      </c>
      <c r="C89" s="407" t="s">
        <v>16</v>
      </c>
      <c r="I89" s="405" t="s">
        <v>240</v>
      </c>
      <c r="J89" s="405" t="s">
        <v>1585</v>
      </c>
      <c r="K89" s="405" t="s">
        <v>16</v>
      </c>
      <c r="AJ89" s="123"/>
      <c r="AK89" s="123"/>
      <c r="AL89" s="123"/>
      <c r="AM89" s="123"/>
      <c r="AN89" s="123"/>
      <c r="AO89" s="123"/>
      <c r="AP89" s="123"/>
      <c r="AQ89" s="123"/>
      <c r="AR89" s="123"/>
      <c r="AS89" s="407" t="s">
        <v>593</v>
      </c>
      <c r="AT89" s="407" t="s">
        <v>2833</v>
      </c>
      <c r="AU89" s="407" t="s">
        <v>181</v>
      </c>
      <c r="AV89" s="409"/>
    </row>
    <row r="90">
      <c r="A90" s="404" t="s">
        <v>593</v>
      </c>
      <c r="B90" s="404" t="s">
        <v>3024</v>
      </c>
      <c r="C90" s="404" t="s">
        <v>181</v>
      </c>
      <c r="I90" s="408" t="s">
        <v>593</v>
      </c>
      <c r="J90" s="408" t="s">
        <v>2448</v>
      </c>
      <c r="K90" s="408" t="s">
        <v>16</v>
      </c>
      <c r="AJ90" s="123"/>
      <c r="AK90" s="123"/>
      <c r="AL90" s="123"/>
      <c r="AM90" s="123"/>
      <c r="AN90" s="123"/>
      <c r="AO90" s="123"/>
      <c r="AP90" s="123"/>
      <c r="AQ90" s="123"/>
      <c r="AR90" s="123"/>
      <c r="AS90" s="404" t="s">
        <v>593</v>
      </c>
      <c r="AT90" s="404" t="s">
        <v>2854</v>
      </c>
      <c r="AU90" s="404" t="s">
        <v>181</v>
      </c>
      <c r="AV90" s="406"/>
    </row>
    <row r="91">
      <c r="A91" s="407" t="s">
        <v>593</v>
      </c>
      <c r="B91" s="407" t="s">
        <v>3042</v>
      </c>
      <c r="C91" s="407" t="s">
        <v>16</v>
      </c>
      <c r="AJ91" s="123"/>
      <c r="AK91" s="123"/>
      <c r="AL91" s="123"/>
      <c r="AM91" s="123"/>
      <c r="AN91" s="123"/>
      <c r="AO91" s="123"/>
      <c r="AP91" s="123"/>
      <c r="AQ91" s="123"/>
      <c r="AR91" s="123"/>
      <c r="AS91" s="407" t="s">
        <v>593</v>
      </c>
      <c r="AT91" s="407" t="s">
        <v>2866</v>
      </c>
      <c r="AU91" s="407" t="s">
        <v>181</v>
      </c>
      <c r="AV91" s="409"/>
    </row>
    <row r="92">
      <c r="A92" s="404" t="s">
        <v>593</v>
      </c>
      <c r="B92" s="404" t="s">
        <v>3051</v>
      </c>
      <c r="C92" s="404" t="s">
        <v>16</v>
      </c>
      <c r="AJ92" s="123"/>
      <c r="AK92" s="123"/>
      <c r="AL92" s="123"/>
      <c r="AM92" s="123"/>
      <c r="AN92" s="123"/>
      <c r="AO92" s="123"/>
      <c r="AP92" s="123"/>
      <c r="AQ92" s="123"/>
      <c r="AR92" s="123"/>
      <c r="AS92" s="404" t="s">
        <v>593</v>
      </c>
      <c r="AT92" s="404" t="s">
        <v>2880</v>
      </c>
      <c r="AU92" s="404" t="s">
        <v>181</v>
      </c>
      <c r="AV92" s="406"/>
    </row>
    <row r="93">
      <c r="A93" s="407" t="s">
        <v>593</v>
      </c>
      <c r="B93" s="407" t="s">
        <v>3109</v>
      </c>
      <c r="C93" s="407" t="s">
        <v>181</v>
      </c>
      <c r="AJ93" s="123"/>
      <c r="AK93" s="123"/>
      <c r="AL93" s="123"/>
      <c r="AM93" s="123"/>
      <c r="AN93" s="123"/>
      <c r="AO93" s="123"/>
      <c r="AP93" s="123"/>
      <c r="AQ93" s="123"/>
      <c r="AR93" s="123"/>
      <c r="AS93" s="407" t="s">
        <v>593</v>
      </c>
      <c r="AT93" s="407" t="s">
        <v>2884</v>
      </c>
      <c r="AU93" s="407" t="s">
        <v>181</v>
      </c>
      <c r="AV93" s="409"/>
    </row>
    <row r="94">
      <c r="A94" s="404" t="s">
        <v>593</v>
      </c>
      <c r="B94" s="404" t="s">
        <v>3122</v>
      </c>
      <c r="C94" s="404" t="s">
        <v>96</v>
      </c>
      <c r="AJ94" s="123"/>
      <c r="AK94" s="123"/>
      <c r="AL94" s="123"/>
      <c r="AM94" s="123"/>
      <c r="AN94" s="123"/>
      <c r="AO94" s="123"/>
      <c r="AP94" s="123"/>
      <c r="AQ94" s="123"/>
      <c r="AR94" s="123"/>
      <c r="AS94" s="404" t="s">
        <v>593</v>
      </c>
      <c r="AT94" s="404" t="s">
        <v>2961</v>
      </c>
      <c r="AU94" s="404" t="s">
        <v>181</v>
      </c>
      <c r="AV94" s="406"/>
    </row>
    <row r="95">
      <c r="A95" s="407" t="s">
        <v>593</v>
      </c>
      <c r="B95" s="407" t="s">
        <v>3134</v>
      </c>
      <c r="C95" s="407" t="s">
        <v>16</v>
      </c>
      <c r="AJ95" s="123"/>
      <c r="AK95" s="123"/>
      <c r="AL95" s="123"/>
      <c r="AM95" s="123"/>
      <c r="AN95" s="123"/>
      <c r="AO95" s="123"/>
      <c r="AP95" s="123"/>
      <c r="AQ95" s="123"/>
      <c r="AR95" s="123"/>
      <c r="AS95" s="407" t="s">
        <v>593</v>
      </c>
      <c r="AT95" s="407" t="s">
        <v>2977</v>
      </c>
      <c r="AU95" s="407" t="s">
        <v>181</v>
      </c>
      <c r="AV95" s="409"/>
    </row>
    <row r="96">
      <c r="A96" s="404" t="s">
        <v>593</v>
      </c>
      <c r="B96" s="404" t="s">
        <v>3181</v>
      </c>
      <c r="C96" s="404" t="s">
        <v>16</v>
      </c>
      <c r="AJ96" s="123"/>
      <c r="AK96" s="123"/>
      <c r="AL96" s="123"/>
      <c r="AM96" s="123"/>
      <c r="AN96" s="123"/>
      <c r="AO96" s="123"/>
      <c r="AP96" s="123"/>
      <c r="AQ96" s="123"/>
      <c r="AR96" s="123"/>
      <c r="AS96" s="404" t="s">
        <v>593</v>
      </c>
      <c r="AT96" s="404" t="s">
        <v>2988</v>
      </c>
      <c r="AU96" s="404" t="s">
        <v>181</v>
      </c>
      <c r="AV96" s="406"/>
    </row>
    <row r="97">
      <c r="A97" s="407" t="s">
        <v>593</v>
      </c>
      <c r="B97" s="407" t="s">
        <v>3231</v>
      </c>
      <c r="C97" s="407" t="s">
        <v>226</v>
      </c>
      <c r="AJ97" s="123"/>
      <c r="AK97" s="123"/>
      <c r="AL97" s="123"/>
      <c r="AM97" s="123"/>
      <c r="AN97" s="123"/>
      <c r="AO97" s="123"/>
      <c r="AP97" s="123"/>
      <c r="AQ97" s="123"/>
      <c r="AR97" s="123"/>
      <c r="AS97" s="407" t="s">
        <v>593</v>
      </c>
      <c r="AT97" s="407" t="s">
        <v>2994</v>
      </c>
      <c r="AU97" s="407" t="s">
        <v>16</v>
      </c>
      <c r="AV97" s="409"/>
    </row>
    <row r="98">
      <c r="A98" s="404" t="s">
        <v>593</v>
      </c>
      <c r="B98" s="404" t="s">
        <v>3240</v>
      </c>
      <c r="C98" s="404" t="s">
        <v>181</v>
      </c>
      <c r="AJ98" s="123"/>
      <c r="AK98" s="123"/>
      <c r="AL98" s="123"/>
      <c r="AM98" s="123"/>
      <c r="AN98" s="123"/>
      <c r="AO98" s="123"/>
      <c r="AP98" s="123"/>
      <c r="AQ98" s="123"/>
      <c r="AR98" s="123"/>
      <c r="AS98" s="404" t="s">
        <v>593</v>
      </c>
      <c r="AT98" s="404" t="s">
        <v>3064</v>
      </c>
      <c r="AU98" s="404" t="s">
        <v>181</v>
      </c>
      <c r="AV98" s="406"/>
    </row>
    <row r="99">
      <c r="A99" s="407" t="s">
        <v>593</v>
      </c>
      <c r="B99" s="407" t="s">
        <v>3249</v>
      </c>
      <c r="C99" s="407" t="s">
        <v>16</v>
      </c>
      <c r="AJ99" s="123"/>
      <c r="AK99" s="123"/>
      <c r="AL99" s="123"/>
      <c r="AM99" s="123"/>
      <c r="AN99" s="123"/>
      <c r="AO99" s="123"/>
      <c r="AP99" s="123"/>
      <c r="AQ99" s="123"/>
      <c r="AR99" s="123"/>
      <c r="AS99" s="407" t="s">
        <v>593</v>
      </c>
      <c r="AT99" s="407" t="s">
        <v>3067</v>
      </c>
      <c r="AU99" s="407" t="s">
        <v>96</v>
      </c>
      <c r="AV99" s="409"/>
    </row>
    <row r="100">
      <c r="A100" s="404" t="s">
        <v>593</v>
      </c>
      <c r="B100" s="404" t="s">
        <v>3256</v>
      </c>
      <c r="C100" s="404" t="s">
        <v>96</v>
      </c>
      <c r="AJ100" s="123"/>
      <c r="AK100" s="123"/>
      <c r="AL100" s="123"/>
      <c r="AM100" s="123"/>
      <c r="AN100" s="123"/>
      <c r="AO100" s="123"/>
      <c r="AP100" s="123"/>
      <c r="AQ100" s="123"/>
      <c r="AR100" s="123"/>
      <c r="AS100" s="404" t="s">
        <v>593</v>
      </c>
      <c r="AT100" s="404" t="s">
        <v>3093</v>
      </c>
      <c r="AU100" s="404" t="s">
        <v>96</v>
      </c>
      <c r="AV100" s="406"/>
    </row>
    <row r="101">
      <c r="A101" s="407" t="s">
        <v>593</v>
      </c>
      <c r="B101" s="407" t="s">
        <v>3318</v>
      </c>
      <c r="C101" s="407" t="s">
        <v>226</v>
      </c>
      <c r="AJ101" s="123"/>
      <c r="AK101" s="123"/>
      <c r="AL101" s="123"/>
      <c r="AM101" s="123"/>
      <c r="AN101" s="123"/>
      <c r="AO101" s="123"/>
      <c r="AP101" s="123"/>
      <c r="AQ101" s="123"/>
      <c r="AR101" s="123"/>
      <c r="AS101" s="407" t="s">
        <v>593</v>
      </c>
      <c r="AT101" s="407" t="s">
        <v>3095</v>
      </c>
      <c r="AU101" s="407" t="s">
        <v>181</v>
      </c>
      <c r="AV101" s="409"/>
    </row>
    <row r="102">
      <c r="A102" s="404" t="s">
        <v>593</v>
      </c>
      <c r="B102" s="404" t="s">
        <v>3332</v>
      </c>
      <c r="C102" s="404" t="s">
        <v>96</v>
      </c>
      <c r="AJ102" s="123"/>
      <c r="AK102" s="123"/>
      <c r="AL102" s="123"/>
      <c r="AM102" s="123"/>
      <c r="AN102" s="123"/>
      <c r="AO102" s="123"/>
      <c r="AP102" s="123"/>
      <c r="AQ102" s="123"/>
      <c r="AR102" s="123"/>
      <c r="AS102" s="404" t="s">
        <v>593</v>
      </c>
      <c r="AT102" s="404" t="s">
        <v>3105</v>
      </c>
      <c r="AU102" s="404" t="s">
        <v>96</v>
      </c>
      <c r="AV102" s="406"/>
    </row>
    <row r="103">
      <c r="A103" s="407" t="s">
        <v>593</v>
      </c>
      <c r="B103" s="407" t="s">
        <v>3400</v>
      </c>
      <c r="C103" s="407" t="s">
        <v>226</v>
      </c>
      <c r="AJ103" s="123"/>
      <c r="AK103" s="123"/>
      <c r="AL103" s="123"/>
      <c r="AM103" s="123"/>
      <c r="AN103" s="123"/>
      <c r="AO103" s="123"/>
      <c r="AP103" s="123"/>
      <c r="AQ103" s="123"/>
      <c r="AR103" s="123"/>
      <c r="AS103" s="407" t="s">
        <v>593</v>
      </c>
      <c r="AT103" s="407" t="s">
        <v>3111</v>
      </c>
      <c r="AU103" s="407" t="s">
        <v>96</v>
      </c>
      <c r="AV103" s="409"/>
    </row>
    <row r="104">
      <c r="A104" s="404" t="s">
        <v>593</v>
      </c>
      <c r="B104" s="404" t="s">
        <v>3406</v>
      </c>
      <c r="C104" s="404" t="s">
        <v>96</v>
      </c>
      <c r="AJ104" s="123"/>
      <c r="AK104" s="123"/>
      <c r="AL104" s="123"/>
      <c r="AM104" s="123"/>
      <c r="AN104" s="123"/>
      <c r="AO104" s="123"/>
      <c r="AP104" s="123"/>
      <c r="AQ104" s="123"/>
      <c r="AR104" s="123"/>
      <c r="AS104" s="404" t="s">
        <v>593</v>
      </c>
      <c r="AT104" s="404" t="s">
        <v>3114</v>
      </c>
      <c r="AU104" s="404" t="s">
        <v>181</v>
      </c>
      <c r="AV104" s="406"/>
    </row>
    <row r="105">
      <c r="A105" s="407" t="s">
        <v>593</v>
      </c>
      <c r="B105" s="407" t="s">
        <v>3412</v>
      </c>
      <c r="C105" s="407" t="s">
        <v>96</v>
      </c>
      <c r="AJ105" s="123"/>
      <c r="AK105" s="123"/>
      <c r="AL105" s="123"/>
      <c r="AM105" s="123"/>
      <c r="AN105" s="123"/>
      <c r="AO105" s="123"/>
      <c r="AP105" s="123"/>
      <c r="AQ105" s="123"/>
      <c r="AR105" s="123"/>
      <c r="AS105" s="407" t="s">
        <v>593</v>
      </c>
      <c r="AT105" s="407" t="s">
        <v>3120</v>
      </c>
      <c r="AU105" s="407" t="s">
        <v>16</v>
      </c>
      <c r="AV105" s="409"/>
    </row>
    <row r="106">
      <c r="A106" s="404" t="s">
        <v>593</v>
      </c>
      <c r="B106" s="404" t="s">
        <v>3436</v>
      </c>
      <c r="C106" s="404" t="s">
        <v>181</v>
      </c>
      <c r="AJ106" s="123"/>
      <c r="AK106" s="123"/>
      <c r="AL106" s="123"/>
      <c r="AM106" s="123"/>
      <c r="AN106" s="123"/>
      <c r="AO106" s="123"/>
      <c r="AP106" s="123"/>
      <c r="AQ106" s="123"/>
      <c r="AR106" s="123"/>
      <c r="AS106" s="404" t="s">
        <v>593</v>
      </c>
      <c r="AT106" s="404" t="s">
        <v>3148</v>
      </c>
      <c r="AU106" s="404" t="s">
        <v>16</v>
      </c>
      <c r="AV106" s="406"/>
    </row>
    <row r="107">
      <c r="A107" s="407" t="s">
        <v>593</v>
      </c>
      <c r="B107" s="407" t="s">
        <v>3455</v>
      </c>
      <c r="C107" s="407" t="s">
        <v>96</v>
      </c>
      <c r="AJ107" s="123"/>
      <c r="AK107" s="123"/>
      <c r="AL107" s="123"/>
      <c r="AM107" s="123"/>
      <c r="AN107" s="123"/>
      <c r="AO107" s="123"/>
      <c r="AP107" s="123"/>
      <c r="AQ107" s="123"/>
      <c r="AR107" s="123"/>
      <c r="AS107" s="407" t="s">
        <v>593</v>
      </c>
      <c r="AT107" s="407" t="s">
        <v>3155</v>
      </c>
      <c r="AU107" s="407" t="s">
        <v>181</v>
      </c>
      <c r="AV107" s="409"/>
    </row>
    <row r="108">
      <c r="A108" s="404" t="s">
        <v>593</v>
      </c>
      <c r="B108" s="404" t="s">
        <v>3588</v>
      </c>
      <c r="C108" s="404" t="s">
        <v>226</v>
      </c>
      <c r="AJ108" s="123"/>
      <c r="AK108" s="123"/>
      <c r="AL108" s="123"/>
      <c r="AM108" s="123"/>
      <c r="AN108" s="123"/>
      <c r="AO108" s="123"/>
      <c r="AP108" s="123"/>
      <c r="AQ108" s="123"/>
      <c r="AR108" s="123"/>
      <c r="AS108" s="404" t="s">
        <v>593</v>
      </c>
      <c r="AT108" s="404" t="s">
        <v>3170</v>
      </c>
      <c r="AU108" s="404" t="s">
        <v>96</v>
      </c>
      <c r="AV108" s="406"/>
    </row>
    <row r="109">
      <c r="A109" s="407" t="s">
        <v>593</v>
      </c>
      <c r="B109" s="407" t="s">
        <v>3601</v>
      </c>
      <c r="C109" s="407" t="s">
        <v>226</v>
      </c>
      <c r="AJ109" s="123"/>
      <c r="AK109" s="123"/>
      <c r="AL109" s="123"/>
      <c r="AM109" s="123"/>
      <c r="AN109" s="123"/>
      <c r="AO109" s="123"/>
      <c r="AP109" s="123"/>
      <c r="AQ109" s="123"/>
      <c r="AR109" s="123"/>
      <c r="AS109" s="407" t="s">
        <v>593</v>
      </c>
      <c r="AT109" s="407" t="s">
        <v>3174</v>
      </c>
      <c r="AU109" s="407" t="s">
        <v>181</v>
      </c>
      <c r="AV109" s="409"/>
    </row>
    <row r="110">
      <c r="A110" s="404" t="s">
        <v>593</v>
      </c>
      <c r="B110" s="404" t="s">
        <v>3691</v>
      </c>
      <c r="C110" s="404" t="s">
        <v>226</v>
      </c>
      <c r="AJ110" s="123"/>
      <c r="AK110" s="123"/>
      <c r="AL110" s="123"/>
      <c r="AM110" s="123"/>
      <c r="AN110" s="123"/>
      <c r="AO110" s="123"/>
      <c r="AP110" s="123"/>
      <c r="AQ110" s="123"/>
      <c r="AR110" s="123"/>
      <c r="AS110" s="404" t="s">
        <v>593</v>
      </c>
      <c r="AT110" s="404" t="s">
        <v>3188</v>
      </c>
      <c r="AU110" s="404" t="s">
        <v>181</v>
      </c>
      <c r="AV110" s="406"/>
    </row>
    <row r="111">
      <c r="A111" s="407" t="s">
        <v>593</v>
      </c>
      <c r="B111" s="407" t="s">
        <v>3753</v>
      </c>
      <c r="C111" s="407" t="s">
        <v>16</v>
      </c>
      <c r="AJ111" s="123"/>
      <c r="AK111" s="123"/>
      <c r="AL111" s="123"/>
      <c r="AM111" s="123"/>
      <c r="AN111" s="123"/>
      <c r="AO111" s="123"/>
      <c r="AP111" s="123"/>
      <c r="AQ111" s="123"/>
      <c r="AR111" s="123"/>
      <c r="AS111" s="407" t="s">
        <v>593</v>
      </c>
      <c r="AT111" s="407" t="s">
        <v>3209</v>
      </c>
      <c r="AU111" s="407" t="s">
        <v>181</v>
      </c>
      <c r="AV111" s="409"/>
    </row>
    <row r="112">
      <c r="A112" s="404" t="s">
        <v>593</v>
      </c>
      <c r="B112" s="404" t="s">
        <v>3762</v>
      </c>
      <c r="C112" s="404" t="s">
        <v>96</v>
      </c>
      <c r="AJ112" s="123"/>
      <c r="AK112" s="123"/>
      <c r="AL112" s="123"/>
      <c r="AM112" s="123"/>
      <c r="AN112" s="123"/>
      <c r="AO112" s="123"/>
      <c r="AP112" s="123"/>
      <c r="AQ112" s="123"/>
      <c r="AR112" s="123"/>
      <c r="AS112" s="404" t="s">
        <v>593</v>
      </c>
      <c r="AT112" s="404" t="s">
        <v>3273</v>
      </c>
      <c r="AU112" s="404" t="s">
        <v>96</v>
      </c>
      <c r="AV112" s="406"/>
    </row>
    <row r="113">
      <c r="A113" s="407" t="s">
        <v>593</v>
      </c>
      <c r="B113" s="407" t="s">
        <v>3767</v>
      </c>
      <c r="C113" s="407" t="s">
        <v>96</v>
      </c>
      <c r="AJ113" s="123"/>
      <c r="AK113" s="123"/>
      <c r="AL113" s="123"/>
      <c r="AM113" s="123"/>
      <c r="AN113" s="123"/>
      <c r="AO113" s="123"/>
      <c r="AP113" s="123"/>
      <c r="AQ113" s="123"/>
      <c r="AR113" s="123"/>
      <c r="AS113" s="407" t="s">
        <v>593</v>
      </c>
      <c r="AT113" s="407" t="s">
        <v>3280</v>
      </c>
      <c r="AU113" s="407" t="s">
        <v>96</v>
      </c>
      <c r="AV113" s="409"/>
    </row>
    <row r="114">
      <c r="A114" s="404" t="s">
        <v>593</v>
      </c>
      <c r="B114" s="404" t="s">
        <v>3784</v>
      </c>
      <c r="C114" s="404" t="s">
        <v>16</v>
      </c>
      <c r="AJ114" s="123"/>
      <c r="AK114" s="123"/>
      <c r="AL114" s="123"/>
      <c r="AM114" s="123"/>
      <c r="AN114" s="123"/>
      <c r="AO114" s="123"/>
      <c r="AP114" s="123"/>
      <c r="AQ114" s="123"/>
      <c r="AR114" s="123"/>
      <c r="AS114" s="404" t="s">
        <v>593</v>
      </c>
      <c r="AT114" s="404" t="s">
        <v>3284</v>
      </c>
      <c r="AU114" s="404" t="s">
        <v>181</v>
      </c>
      <c r="AV114" s="406"/>
    </row>
    <row r="115">
      <c r="A115" s="407" t="s">
        <v>593</v>
      </c>
      <c r="B115" s="407" t="s">
        <v>3809</v>
      </c>
      <c r="C115" s="407" t="s">
        <v>226</v>
      </c>
      <c r="AJ115" s="123"/>
      <c r="AK115" s="123"/>
      <c r="AL115" s="123"/>
      <c r="AM115" s="123"/>
      <c r="AN115" s="123"/>
      <c r="AO115" s="123"/>
      <c r="AP115" s="123"/>
      <c r="AQ115" s="123"/>
      <c r="AR115" s="123"/>
      <c r="AS115" s="407" t="s">
        <v>593</v>
      </c>
      <c r="AT115" s="407" t="s">
        <v>3306</v>
      </c>
      <c r="AU115" s="407" t="s">
        <v>181</v>
      </c>
      <c r="AV115" s="409"/>
    </row>
    <row r="116">
      <c r="A116" s="404" t="s">
        <v>593</v>
      </c>
      <c r="B116" s="404" t="s">
        <v>3856</v>
      </c>
      <c r="C116" s="404" t="s">
        <v>16</v>
      </c>
      <c r="AJ116" s="123"/>
      <c r="AK116" s="123"/>
      <c r="AL116" s="123"/>
      <c r="AM116" s="123"/>
      <c r="AN116" s="123"/>
      <c r="AO116" s="123"/>
      <c r="AP116" s="123"/>
      <c r="AQ116" s="123"/>
      <c r="AR116" s="123"/>
      <c r="AS116" s="404" t="s">
        <v>593</v>
      </c>
      <c r="AT116" s="404" t="s">
        <v>3364</v>
      </c>
      <c r="AU116" s="404" t="s">
        <v>96</v>
      </c>
      <c r="AV116" s="406"/>
    </row>
    <row r="117">
      <c r="A117" s="407" t="s">
        <v>593</v>
      </c>
      <c r="B117" s="407" t="s">
        <v>3862</v>
      </c>
      <c r="C117" s="407" t="s">
        <v>16</v>
      </c>
      <c r="AJ117" s="123"/>
      <c r="AK117" s="123"/>
      <c r="AL117" s="123"/>
      <c r="AM117" s="123"/>
      <c r="AN117" s="123"/>
      <c r="AO117" s="123"/>
      <c r="AP117" s="123"/>
      <c r="AQ117" s="123"/>
      <c r="AR117" s="123"/>
      <c r="AS117" s="407" t="s">
        <v>593</v>
      </c>
      <c r="AT117" s="407" t="s">
        <v>3392</v>
      </c>
      <c r="AU117" s="407" t="s">
        <v>96</v>
      </c>
      <c r="AV117" s="409"/>
    </row>
    <row r="118">
      <c r="A118" s="404" t="s">
        <v>593</v>
      </c>
      <c r="B118" s="404" t="s">
        <v>3881</v>
      </c>
      <c r="C118" s="404" t="s">
        <v>226</v>
      </c>
      <c r="AJ118" s="123"/>
      <c r="AK118" s="123"/>
      <c r="AL118" s="123"/>
      <c r="AM118" s="123"/>
      <c r="AN118" s="123"/>
      <c r="AO118" s="123"/>
      <c r="AP118" s="123"/>
      <c r="AQ118" s="123"/>
      <c r="AR118" s="123"/>
      <c r="AS118" s="404" t="s">
        <v>593</v>
      </c>
      <c r="AT118" s="404" t="s">
        <v>3429</v>
      </c>
      <c r="AU118" s="404" t="s">
        <v>181</v>
      </c>
      <c r="AV118" s="406"/>
    </row>
    <row r="119">
      <c r="A119" s="407" t="s">
        <v>593</v>
      </c>
      <c r="B119" s="407" t="s">
        <v>3894</v>
      </c>
      <c r="C119" s="407" t="s">
        <v>226</v>
      </c>
      <c r="AJ119" s="123"/>
      <c r="AK119" s="123"/>
      <c r="AL119" s="123"/>
      <c r="AM119" s="123"/>
      <c r="AN119" s="123"/>
      <c r="AO119" s="123"/>
      <c r="AP119" s="123"/>
      <c r="AQ119" s="123"/>
      <c r="AR119" s="123"/>
      <c r="AS119" s="407" t="s">
        <v>593</v>
      </c>
      <c r="AT119" s="407" t="s">
        <v>3439</v>
      </c>
      <c r="AU119" s="407" t="s">
        <v>181</v>
      </c>
      <c r="AV119" s="409"/>
    </row>
    <row r="120">
      <c r="A120" s="404" t="s">
        <v>593</v>
      </c>
      <c r="B120" s="404" t="s">
        <v>3947</v>
      </c>
      <c r="C120" s="404" t="s">
        <v>181</v>
      </c>
      <c r="AJ120" s="123"/>
      <c r="AK120" s="123"/>
      <c r="AL120" s="123"/>
      <c r="AM120" s="123"/>
      <c r="AN120" s="123"/>
      <c r="AO120" s="123"/>
      <c r="AP120" s="123"/>
      <c r="AQ120" s="123"/>
      <c r="AR120" s="123"/>
      <c r="AS120" s="404" t="s">
        <v>593</v>
      </c>
      <c r="AT120" s="404" t="s">
        <v>3462</v>
      </c>
      <c r="AU120" s="404" t="s">
        <v>181</v>
      </c>
      <c r="AV120" s="406"/>
    </row>
    <row r="121">
      <c r="A121" s="407" t="s">
        <v>593</v>
      </c>
      <c r="B121" s="407" t="s">
        <v>4026</v>
      </c>
      <c r="C121" s="407" t="s">
        <v>181</v>
      </c>
      <c r="AJ121" s="123"/>
      <c r="AK121" s="123"/>
      <c r="AL121" s="123"/>
      <c r="AM121" s="123"/>
      <c r="AN121" s="123"/>
      <c r="AO121" s="123"/>
      <c r="AP121" s="123"/>
      <c r="AQ121" s="123"/>
      <c r="AR121" s="123"/>
      <c r="AS121" s="407" t="s">
        <v>593</v>
      </c>
      <c r="AT121" s="407" t="s">
        <v>3480</v>
      </c>
      <c r="AU121" s="407" t="s">
        <v>16</v>
      </c>
      <c r="AV121" s="409"/>
    </row>
    <row r="122">
      <c r="A122" s="404" t="s">
        <v>593</v>
      </c>
      <c r="B122" s="404" t="s">
        <v>4038</v>
      </c>
      <c r="C122" s="404" t="s">
        <v>226</v>
      </c>
      <c r="AJ122" s="123"/>
      <c r="AK122" s="123"/>
      <c r="AL122" s="123"/>
      <c r="AM122" s="123"/>
      <c r="AN122" s="123"/>
      <c r="AO122" s="123"/>
      <c r="AP122" s="123"/>
      <c r="AQ122" s="123"/>
      <c r="AR122" s="123"/>
      <c r="AS122" s="404" t="s">
        <v>593</v>
      </c>
      <c r="AT122" s="404" t="s">
        <v>3494</v>
      </c>
      <c r="AU122" s="404" t="s">
        <v>16</v>
      </c>
      <c r="AV122" s="406"/>
    </row>
    <row r="123">
      <c r="AJ123" s="123"/>
      <c r="AK123" s="123"/>
      <c r="AL123" s="123"/>
      <c r="AM123" s="123"/>
      <c r="AN123" s="123"/>
      <c r="AO123" s="123"/>
      <c r="AP123" s="123"/>
      <c r="AQ123" s="123"/>
      <c r="AR123" s="123"/>
      <c r="AS123" s="407" t="s">
        <v>593</v>
      </c>
      <c r="AT123" s="407" t="s">
        <v>3534</v>
      </c>
      <c r="AU123" s="407" t="s">
        <v>96</v>
      </c>
      <c r="AV123" s="409"/>
    </row>
    <row r="124">
      <c r="AJ124" s="123"/>
      <c r="AK124" s="123"/>
      <c r="AL124" s="123"/>
      <c r="AM124" s="123"/>
      <c r="AN124" s="123"/>
      <c r="AO124" s="123"/>
      <c r="AP124" s="123"/>
      <c r="AQ124" s="123"/>
      <c r="AR124" s="123"/>
      <c r="AS124" s="404" t="s">
        <v>593</v>
      </c>
      <c r="AT124" s="404" t="s">
        <v>3649</v>
      </c>
      <c r="AU124" s="404" t="s">
        <v>181</v>
      </c>
      <c r="AV124" s="406"/>
    </row>
    <row r="125">
      <c r="AJ125" s="123"/>
      <c r="AK125" s="123"/>
      <c r="AL125" s="123"/>
      <c r="AM125" s="123"/>
      <c r="AN125" s="123"/>
      <c r="AO125" s="123"/>
      <c r="AP125" s="123"/>
      <c r="AQ125" s="123"/>
      <c r="AR125" s="123"/>
      <c r="AS125" s="407" t="s">
        <v>593</v>
      </c>
      <c r="AT125" s="407" t="s">
        <v>3657</v>
      </c>
      <c r="AU125" s="407" t="s">
        <v>96</v>
      </c>
      <c r="AV125" s="409"/>
    </row>
    <row r="126">
      <c r="AJ126" s="123"/>
      <c r="AK126" s="123"/>
      <c r="AL126" s="123"/>
      <c r="AM126" s="123"/>
      <c r="AN126" s="123"/>
      <c r="AO126" s="123"/>
      <c r="AP126" s="123"/>
      <c r="AQ126" s="123"/>
      <c r="AR126" s="123"/>
      <c r="AS126" s="404" t="s">
        <v>593</v>
      </c>
      <c r="AT126" s="404" t="s">
        <v>3660</v>
      </c>
      <c r="AU126" s="404" t="s">
        <v>96</v>
      </c>
      <c r="AV126" s="406"/>
    </row>
    <row r="127">
      <c r="AJ127" s="123"/>
      <c r="AK127" s="123"/>
      <c r="AL127" s="123"/>
      <c r="AM127" s="123"/>
      <c r="AN127" s="123"/>
      <c r="AO127" s="123"/>
      <c r="AP127" s="123"/>
      <c r="AQ127" s="123"/>
      <c r="AR127" s="123"/>
      <c r="AS127" s="407" t="s">
        <v>593</v>
      </c>
      <c r="AT127" s="407" t="s">
        <v>3687</v>
      </c>
      <c r="AU127" s="407" t="s">
        <v>96</v>
      </c>
      <c r="AV127" s="409"/>
    </row>
    <row r="128">
      <c r="AJ128" s="123"/>
      <c r="AK128" s="123"/>
      <c r="AL128" s="123"/>
      <c r="AM128" s="123"/>
      <c r="AN128" s="123"/>
      <c r="AO128" s="123"/>
      <c r="AP128" s="123"/>
      <c r="AQ128" s="123"/>
      <c r="AR128" s="123"/>
      <c r="AS128" s="404" t="s">
        <v>593</v>
      </c>
      <c r="AT128" s="404" t="s">
        <v>3697</v>
      </c>
      <c r="AU128" s="404" t="s">
        <v>96</v>
      </c>
      <c r="AV128" s="406"/>
    </row>
    <row r="129">
      <c r="AJ129" s="123"/>
      <c r="AK129" s="123"/>
      <c r="AL129" s="123"/>
      <c r="AM129" s="123"/>
      <c r="AN129" s="123"/>
      <c r="AO129" s="123"/>
      <c r="AP129" s="123"/>
      <c r="AQ129" s="123"/>
      <c r="AR129" s="123"/>
      <c r="AS129" s="407" t="s">
        <v>593</v>
      </c>
      <c r="AT129" s="407" t="s">
        <v>3705</v>
      </c>
      <c r="AU129" s="407" t="s">
        <v>96</v>
      </c>
      <c r="AV129" s="409"/>
    </row>
    <row r="130">
      <c r="B130" s="407" t="s">
        <v>1035</v>
      </c>
      <c r="AJ130" s="123"/>
      <c r="AK130" s="123"/>
      <c r="AL130" s="123"/>
      <c r="AM130" s="123"/>
      <c r="AN130" s="123"/>
      <c r="AO130" s="123"/>
      <c r="AP130" s="123"/>
      <c r="AQ130" s="123"/>
      <c r="AR130" s="123"/>
      <c r="AS130" s="404" t="s">
        <v>593</v>
      </c>
      <c r="AT130" s="404" t="s">
        <v>3716</v>
      </c>
      <c r="AU130" s="404" t="s">
        <v>96</v>
      </c>
      <c r="AV130" s="406"/>
    </row>
    <row r="131">
      <c r="B131" s="407" t="s">
        <v>1128</v>
      </c>
      <c r="AJ131" s="123"/>
      <c r="AK131" s="123"/>
      <c r="AL131" s="123"/>
      <c r="AM131" s="123"/>
      <c r="AN131" s="123"/>
      <c r="AO131" s="123"/>
      <c r="AP131" s="123"/>
      <c r="AQ131" s="123"/>
      <c r="AR131" s="123"/>
      <c r="AS131" s="407" t="s">
        <v>593</v>
      </c>
      <c r="AT131" s="407" t="s">
        <v>3739</v>
      </c>
      <c r="AU131" s="407" t="s">
        <v>96</v>
      </c>
      <c r="AV131" s="409"/>
    </row>
    <row r="132">
      <c r="B132" s="407" t="s">
        <v>1827</v>
      </c>
      <c r="AJ132" s="123"/>
      <c r="AK132" s="123"/>
      <c r="AL132" s="123"/>
      <c r="AM132" s="123"/>
      <c r="AN132" s="123"/>
      <c r="AO132" s="123"/>
      <c r="AP132" s="123"/>
      <c r="AQ132" s="123"/>
      <c r="AR132" s="123"/>
      <c r="AS132" s="404" t="s">
        <v>593</v>
      </c>
      <c r="AT132" s="404" t="s">
        <v>3750</v>
      </c>
      <c r="AU132" s="404" t="s">
        <v>226</v>
      </c>
      <c r="AV132" s="406"/>
    </row>
    <row r="133">
      <c r="B133" s="407" t="s">
        <v>2783</v>
      </c>
      <c r="AJ133" s="123"/>
      <c r="AK133" s="123"/>
      <c r="AL133" s="123"/>
      <c r="AM133" s="123"/>
      <c r="AN133" s="123"/>
      <c r="AO133" s="123"/>
      <c r="AP133" s="123"/>
      <c r="AQ133" s="123"/>
      <c r="AR133" s="123"/>
      <c r="AS133" s="407" t="s">
        <v>593</v>
      </c>
      <c r="AT133" s="407" t="s">
        <v>3815</v>
      </c>
      <c r="AU133" s="407" t="s">
        <v>181</v>
      </c>
      <c r="AV133" s="409"/>
    </row>
    <row r="134">
      <c r="B134" s="407" t="s">
        <v>2863</v>
      </c>
      <c r="AJ134" s="123"/>
      <c r="AK134" s="123"/>
      <c r="AL134" s="123"/>
      <c r="AM134" s="123"/>
      <c r="AN134" s="123"/>
      <c r="AO134" s="123"/>
      <c r="AP134" s="123"/>
      <c r="AQ134" s="123"/>
      <c r="AR134" s="123"/>
      <c r="AS134" s="404" t="s">
        <v>593</v>
      </c>
      <c r="AT134" s="404" t="s">
        <v>3822</v>
      </c>
      <c r="AU134" s="404" t="s">
        <v>181</v>
      </c>
      <c r="AV134" s="406"/>
    </row>
    <row r="135">
      <c r="B135" s="404" t="s">
        <v>3122</v>
      </c>
      <c r="AJ135" s="123"/>
      <c r="AK135" s="123"/>
      <c r="AL135" s="123"/>
      <c r="AM135" s="123"/>
      <c r="AN135" s="123"/>
      <c r="AO135" s="123"/>
      <c r="AP135" s="123"/>
      <c r="AQ135" s="123"/>
      <c r="AR135" s="123"/>
      <c r="AS135" s="407" t="s">
        <v>593</v>
      </c>
      <c r="AT135" s="407" t="s">
        <v>3825</v>
      </c>
      <c r="AU135" s="407" t="s">
        <v>181</v>
      </c>
      <c r="AV135" s="409"/>
    </row>
    <row r="136">
      <c r="B136" s="405" t="s">
        <v>2526</v>
      </c>
      <c r="AJ136" s="123"/>
      <c r="AK136" s="123"/>
      <c r="AL136" s="123"/>
      <c r="AM136" s="123"/>
      <c r="AN136" s="123"/>
      <c r="AO136" s="123"/>
      <c r="AP136" s="123"/>
      <c r="AQ136" s="123"/>
      <c r="AR136" s="123"/>
      <c r="AS136" s="404" t="s">
        <v>593</v>
      </c>
      <c r="AT136" s="404" t="s">
        <v>3829</v>
      </c>
      <c r="AU136" s="404" t="s">
        <v>181</v>
      </c>
      <c r="AV136" s="406"/>
    </row>
    <row r="137">
      <c r="B137" s="405" t="s">
        <v>3663</v>
      </c>
      <c r="AJ137" s="123"/>
      <c r="AK137" s="123"/>
      <c r="AL137" s="123"/>
      <c r="AM137" s="123"/>
      <c r="AN137" s="123"/>
      <c r="AO137" s="123"/>
      <c r="AP137" s="123"/>
      <c r="AQ137" s="123"/>
      <c r="AR137" s="123"/>
      <c r="AS137" s="407" t="s">
        <v>593</v>
      </c>
      <c r="AT137" s="407" t="s">
        <v>3832</v>
      </c>
      <c r="AU137" s="407" t="s">
        <v>181</v>
      </c>
      <c r="AV137" s="409"/>
    </row>
    <row r="138">
      <c r="AJ138" s="123"/>
      <c r="AK138" s="123"/>
      <c r="AL138" s="123"/>
      <c r="AM138" s="123"/>
      <c r="AN138" s="123"/>
      <c r="AO138" s="123"/>
      <c r="AP138" s="123"/>
      <c r="AQ138" s="123"/>
      <c r="AR138" s="123"/>
      <c r="AS138" s="404" t="s">
        <v>593</v>
      </c>
      <c r="AT138" s="404" t="s">
        <v>3835</v>
      </c>
      <c r="AU138" s="404" t="s">
        <v>181</v>
      </c>
      <c r="AV138" s="406"/>
    </row>
    <row r="139">
      <c r="AJ139" s="123"/>
      <c r="AK139" s="123"/>
      <c r="AL139" s="123"/>
      <c r="AM139" s="123"/>
      <c r="AN139" s="123"/>
      <c r="AO139" s="123"/>
      <c r="AP139" s="123"/>
      <c r="AQ139" s="123"/>
      <c r="AR139" s="123"/>
      <c r="AS139" s="407" t="s">
        <v>593</v>
      </c>
      <c r="AT139" s="407" t="s">
        <v>3921</v>
      </c>
      <c r="AU139" s="407" t="s">
        <v>96</v>
      </c>
      <c r="AV139" s="409"/>
    </row>
    <row r="140">
      <c r="AJ140" s="123"/>
      <c r="AK140" s="123"/>
      <c r="AL140" s="123"/>
      <c r="AM140" s="123"/>
      <c r="AN140" s="123"/>
      <c r="AO140" s="123"/>
      <c r="AP140" s="123"/>
      <c r="AQ140" s="123"/>
      <c r="AR140" s="123"/>
      <c r="AS140" s="404" t="s">
        <v>593</v>
      </c>
      <c r="AT140" s="404" t="s">
        <v>3925</v>
      </c>
      <c r="AU140" s="404" t="s">
        <v>96</v>
      </c>
      <c r="AV140" s="406"/>
    </row>
    <row r="141">
      <c r="D141" s="227" t="s">
        <v>9323</v>
      </c>
      <c r="E141" s="227" t="s">
        <v>9324</v>
      </c>
      <c r="F141" s="227" t="s">
        <v>9326</v>
      </c>
      <c r="AJ141" s="123"/>
      <c r="AK141" s="123"/>
      <c r="AL141" s="123"/>
      <c r="AM141" s="123"/>
      <c r="AN141" s="123"/>
      <c r="AO141" s="123"/>
      <c r="AP141" s="123"/>
      <c r="AQ141" s="123"/>
      <c r="AR141" s="123"/>
      <c r="AS141" s="407" t="s">
        <v>593</v>
      </c>
      <c r="AT141" s="407" t="s">
        <v>3930</v>
      </c>
      <c r="AU141" s="407" t="s">
        <v>96</v>
      </c>
      <c r="AV141" s="409"/>
    </row>
    <row r="142">
      <c r="D142" s="227">
        <v>33.0</v>
      </c>
      <c r="E142" s="227">
        <v>2.0</v>
      </c>
      <c r="F142" s="228">
        <f t="shared" ref="F142:F144" si="1">D142*E142</f>
        <v>66</v>
      </c>
      <c r="AJ142" s="123"/>
      <c r="AK142" s="123"/>
      <c r="AL142" s="123"/>
      <c r="AM142" s="123"/>
      <c r="AN142" s="123"/>
      <c r="AO142" s="123"/>
      <c r="AP142" s="123"/>
      <c r="AQ142" s="123"/>
      <c r="AR142" s="123"/>
      <c r="AS142" s="404" t="s">
        <v>593</v>
      </c>
      <c r="AT142" s="404" t="s">
        <v>3936</v>
      </c>
      <c r="AU142" s="404" t="s">
        <v>181</v>
      </c>
      <c r="AV142" s="406"/>
    </row>
    <row r="143">
      <c r="D143" s="227">
        <v>189.0</v>
      </c>
      <c r="E143" s="227">
        <v>1.0</v>
      </c>
      <c r="F143" s="228">
        <f t="shared" si="1"/>
        <v>189</v>
      </c>
      <c r="AJ143" s="123"/>
      <c r="AK143" s="123"/>
      <c r="AL143" s="123"/>
      <c r="AM143" s="123"/>
      <c r="AN143" s="123"/>
      <c r="AO143" s="123"/>
      <c r="AP143" s="123"/>
      <c r="AQ143" s="123"/>
      <c r="AR143" s="123"/>
      <c r="AS143" s="407" t="s">
        <v>593</v>
      </c>
      <c r="AT143" s="407" t="s">
        <v>3996</v>
      </c>
      <c r="AU143" s="407" t="s">
        <v>181</v>
      </c>
      <c r="AV143" s="409"/>
    </row>
    <row r="144">
      <c r="D144" s="227">
        <v>651.0</v>
      </c>
      <c r="E144" s="227">
        <v>1.0</v>
      </c>
      <c r="F144" s="228">
        <f t="shared" si="1"/>
        <v>651</v>
      </c>
      <c r="AJ144" s="123"/>
      <c r="AK144" s="123"/>
      <c r="AL144" s="123"/>
      <c r="AM144" s="123"/>
      <c r="AN144" s="123"/>
      <c r="AO144" s="123"/>
      <c r="AP144" s="123"/>
      <c r="AQ144" s="123"/>
      <c r="AR144" s="123"/>
      <c r="AS144" s="404" t="s">
        <v>593</v>
      </c>
      <c r="AT144" s="404" t="s">
        <v>3998</v>
      </c>
      <c r="AU144" s="404" t="s">
        <v>181</v>
      </c>
      <c r="AV144" s="406"/>
    </row>
    <row r="145">
      <c r="F145" s="374">
        <f>SUM(F142:F144)</f>
        <v>906</v>
      </c>
      <c r="AJ145" s="123"/>
      <c r="AK145" s="123"/>
      <c r="AL145" s="123"/>
      <c r="AM145" s="123"/>
      <c r="AN145" s="123"/>
      <c r="AO145" s="123"/>
      <c r="AP145" s="123"/>
      <c r="AQ145" s="123"/>
      <c r="AR145" s="123"/>
      <c r="AS145" s="407" t="s">
        <v>593</v>
      </c>
      <c r="AT145" s="407" t="s">
        <v>4000</v>
      </c>
      <c r="AU145" s="407" t="s">
        <v>181</v>
      </c>
      <c r="AV145" s="409"/>
    </row>
    <row r="146">
      <c r="AJ146" s="123"/>
      <c r="AK146" s="123"/>
      <c r="AL146" s="123"/>
      <c r="AM146" s="123"/>
      <c r="AN146" s="123"/>
      <c r="AO146" s="123"/>
      <c r="AP146" s="123"/>
      <c r="AQ146" s="123"/>
      <c r="AR146" s="123"/>
      <c r="AS146" s="404" t="s">
        <v>593</v>
      </c>
      <c r="AT146" s="404" t="s">
        <v>4004</v>
      </c>
      <c r="AU146" s="404" t="s">
        <v>181</v>
      </c>
      <c r="AV146" s="406"/>
    </row>
    <row r="147">
      <c r="AJ147" s="123"/>
      <c r="AK147" s="123"/>
      <c r="AL147" s="123"/>
      <c r="AM147" s="123"/>
      <c r="AN147" s="123"/>
      <c r="AO147" s="123"/>
      <c r="AP147" s="123"/>
      <c r="AQ147" s="123"/>
      <c r="AR147" s="123"/>
      <c r="AS147" s="407" t="s">
        <v>593</v>
      </c>
      <c r="AT147" s="407" t="s">
        <v>4008</v>
      </c>
      <c r="AU147" s="407" t="s">
        <v>181</v>
      </c>
      <c r="AV147" s="409"/>
    </row>
    <row r="148">
      <c r="AJ148" s="123"/>
      <c r="AK148" s="123"/>
      <c r="AL148" s="123"/>
      <c r="AM148" s="123"/>
      <c r="AN148" s="123"/>
      <c r="AO148" s="123"/>
      <c r="AP148" s="123"/>
      <c r="AQ148" s="123"/>
      <c r="AR148" s="123"/>
      <c r="AS148" s="404" t="s">
        <v>593</v>
      </c>
      <c r="AT148" s="404" t="s">
        <v>4019</v>
      </c>
      <c r="AU148" s="404" t="s">
        <v>181</v>
      </c>
      <c r="AV148" s="406"/>
    </row>
    <row r="149">
      <c r="AJ149" s="123"/>
      <c r="AK149" s="123"/>
      <c r="AL149" s="123"/>
      <c r="AM149" s="123"/>
      <c r="AN149" s="123"/>
      <c r="AO149" s="123"/>
      <c r="AP149" s="123"/>
      <c r="AQ149" s="123"/>
      <c r="AR149" s="123"/>
      <c r="AS149" s="407" t="s">
        <v>593</v>
      </c>
      <c r="AT149" s="407" t="s">
        <v>4075</v>
      </c>
      <c r="AU149" s="407" t="s">
        <v>16</v>
      </c>
      <c r="AV149" s="409"/>
    </row>
    <row r="150">
      <c r="AJ150" s="123"/>
      <c r="AK150" s="123"/>
      <c r="AL150" s="123"/>
      <c r="AM150" s="123"/>
      <c r="AN150" s="123"/>
      <c r="AO150" s="123"/>
      <c r="AP150" s="123"/>
      <c r="AQ150" s="123"/>
      <c r="AR150" s="123"/>
      <c r="AS150" s="404" t="s">
        <v>593</v>
      </c>
      <c r="AT150" s="404" t="s">
        <v>4109</v>
      </c>
      <c r="AU150" s="404" t="s">
        <v>16</v>
      </c>
      <c r="AV150" s="406"/>
    </row>
    <row r="151">
      <c r="D151" s="383"/>
      <c r="E151" s="227" t="s">
        <v>8391</v>
      </c>
      <c r="AJ151" s="123"/>
      <c r="AK151" s="123"/>
      <c r="AL151" s="123"/>
      <c r="AM151" s="123"/>
      <c r="AN151" s="123"/>
      <c r="AO151" s="123"/>
      <c r="AP151" s="123"/>
      <c r="AQ151" s="123"/>
      <c r="AR151" s="123"/>
      <c r="AS151" s="407" t="s">
        <v>593</v>
      </c>
      <c r="AT151" s="407" t="s">
        <v>4111</v>
      </c>
      <c r="AU151" s="407" t="s">
        <v>181</v>
      </c>
      <c r="AV151" s="409"/>
    </row>
    <row r="152">
      <c r="D152" s="227">
        <v>17.0</v>
      </c>
      <c r="E152" s="411">
        <v>0.85</v>
      </c>
      <c r="AJ152" s="123"/>
      <c r="AK152" s="123"/>
      <c r="AL152" s="123"/>
      <c r="AM152" s="123"/>
      <c r="AN152" s="123"/>
      <c r="AO152" s="123"/>
      <c r="AP152" s="123"/>
      <c r="AQ152" s="123"/>
      <c r="AR152" s="123"/>
      <c r="AS152" s="404" t="s">
        <v>593</v>
      </c>
      <c r="AT152" s="404" t="s">
        <v>4122</v>
      </c>
      <c r="AU152" s="404" t="s">
        <v>96</v>
      </c>
      <c r="AV152" s="406"/>
    </row>
    <row r="153">
      <c r="D153" s="227">
        <v>3.0</v>
      </c>
      <c r="E153" s="411">
        <v>0.15</v>
      </c>
      <c r="AJ153" s="123"/>
      <c r="AK153" s="123"/>
      <c r="AL153" s="123"/>
      <c r="AM153" s="123"/>
      <c r="AN153" s="123"/>
      <c r="AO153" s="123"/>
      <c r="AP153" s="123"/>
      <c r="AQ153" s="123"/>
      <c r="AR153" s="123"/>
      <c r="AS153" s="407" t="s">
        <v>593</v>
      </c>
      <c r="AT153" s="407" t="s">
        <v>4126</v>
      </c>
      <c r="AU153" s="407" t="s">
        <v>96</v>
      </c>
      <c r="AV153" s="409"/>
    </row>
    <row r="154">
      <c r="D154" s="374">
        <f>SUM(D152:D153)</f>
        <v>20</v>
      </c>
      <c r="E154" s="411">
        <v>1.0</v>
      </c>
      <c r="AJ154" s="123"/>
      <c r="AK154" s="123"/>
      <c r="AL154" s="123"/>
      <c r="AM154" s="123"/>
      <c r="AN154" s="123"/>
      <c r="AO154" s="123"/>
      <c r="AP154" s="123"/>
      <c r="AQ154" s="123"/>
      <c r="AR154" s="123"/>
      <c r="AS154" s="404" t="s">
        <v>99</v>
      </c>
      <c r="AT154" s="404" t="s">
        <v>101</v>
      </c>
      <c r="AU154" s="404" t="s">
        <v>96</v>
      </c>
      <c r="AV154" s="409"/>
    </row>
    <row r="155">
      <c r="AJ155" s="123"/>
      <c r="AK155" s="123"/>
      <c r="AL155" s="123"/>
      <c r="AM155" s="123"/>
      <c r="AN155" s="123"/>
      <c r="AO155" s="123"/>
      <c r="AP155" s="123"/>
      <c r="AQ155" s="123"/>
      <c r="AR155" s="123"/>
      <c r="AS155" s="407" t="s">
        <v>99</v>
      </c>
      <c r="AT155" s="407" t="s">
        <v>319</v>
      </c>
      <c r="AU155" s="407" t="s">
        <v>16</v>
      </c>
      <c r="AV155" s="409"/>
    </row>
    <row r="156">
      <c r="AJ156" s="123"/>
      <c r="AK156" s="123"/>
      <c r="AL156" s="123"/>
      <c r="AM156" s="123"/>
      <c r="AN156" s="123"/>
      <c r="AO156" s="123"/>
      <c r="AP156" s="123"/>
      <c r="AQ156" s="123"/>
      <c r="AR156" s="123"/>
      <c r="AS156" s="404" t="s">
        <v>99</v>
      </c>
      <c r="AT156" s="404" t="s">
        <v>367</v>
      </c>
      <c r="AU156" s="404" t="s">
        <v>16</v>
      </c>
      <c r="AV156" s="409"/>
    </row>
    <row r="157">
      <c r="AJ157" s="123"/>
      <c r="AK157" s="123"/>
      <c r="AL157" s="123"/>
      <c r="AM157" s="123"/>
      <c r="AN157" s="123"/>
      <c r="AO157" s="123"/>
      <c r="AP157" s="123"/>
      <c r="AQ157" s="123"/>
      <c r="AR157" s="123"/>
      <c r="AS157" s="407" t="s">
        <v>99</v>
      </c>
      <c r="AT157" s="407" t="s">
        <v>537</v>
      </c>
      <c r="AU157" s="407" t="s">
        <v>16</v>
      </c>
      <c r="AV157" s="409"/>
    </row>
    <row r="158">
      <c r="AJ158" s="123"/>
      <c r="AK158" s="123"/>
      <c r="AL158" s="123"/>
      <c r="AM158" s="123"/>
      <c r="AN158" s="123"/>
      <c r="AO158" s="123"/>
      <c r="AP158" s="123"/>
      <c r="AQ158" s="123"/>
      <c r="AR158" s="123"/>
      <c r="AS158" s="123"/>
      <c r="AT158" s="123"/>
      <c r="AU158" s="123"/>
      <c r="AV158" s="123"/>
    </row>
    <row r="159">
      <c r="D159" s="383"/>
      <c r="G159" s="335"/>
      <c r="AJ159" s="123"/>
      <c r="AK159" s="123"/>
      <c r="AL159" s="123"/>
      <c r="AM159" s="123"/>
      <c r="AN159" s="123"/>
      <c r="AO159" s="123"/>
      <c r="AP159" s="123"/>
      <c r="AQ159" s="123"/>
      <c r="AR159" s="123"/>
      <c r="AS159" s="123"/>
      <c r="AT159" s="123"/>
      <c r="AU159" s="123"/>
      <c r="AV159" s="123"/>
    </row>
    <row r="160">
      <c r="D160" s="412">
        <f>F142/D152</f>
        <v>3.882352941</v>
      </c>
      <c r="AJ160" s="123"/>
      <c r="AK160" s="123"/>
      <c r="AL160" s="123"/>
      <c r="AM160" s="123"/>
      <c r="AN160" s="123"/>
      <c r="AO160" s="123"/>
      <c r="AP160" s="123"/>
      <c r="AQ160" s="123"/>
      <c r="AR160" s="123"/>
      <c r="AS160" s="123"/>
      <c r="AT160" s="123"/>
      <c r="AU160" s="123"/>
      <c r="AV160" s="123"/>
    </row>
    <row r="161">
      <c r="D161" s="412">
        <f>F143/D154</f>
        <v>9.45</v>
      </c>
      <c r="AJ161" s="123"/>
      <c r="AK161" s="123"/>
      <c r="AL161" s="123"/>
      <c r="AM161" s="123"/>
      <c r="AN161" s="123"/>
      <c r="AO161" s="123"/>
      <c r="AP161" s="123"/>
      <c r="AQ161" s="123"/>
      <c r="AR161" s="123"/>
      <c r="AS161" s="123"/>
      <c r="AT161" s="123"/>
      <c r="AU161" s="123"/>
      <c r="AV161" s="123"/>
    </row>
    <row r="162">
      <c r="D162" s="412">
        <f>F145/D154</f>
        <v>45.3</v>
      </c>
      <c r="AJ162" s="123"/>
      <c r="AK162" s="123"/>
      <c r="AL162" s="123"/>
      <c r="AM162" s="123"/>
      <c r="AN162" s="123"/>
      <c r="AO162" s="123"/>
      <c r="AP162" s="123"/>
      <c r="AQ162" s="123"/>
      <c r="AR162" s="123"/>
      <c r="AS162" s="123"/>
      <c r="AT162" s="123"/>
      <c r="AU162" s="123"/>
      <c r="AV162" s="123"/>
    </row>
    <row r="163">
      <c r="AJ163" s="123"/>
      <c r="AK163" s="123"/>
      <c r="AL163" s="123"/>
      <c r="AM163" s="123"/>
      <c r="AN163" s="123"/>
      <c r="AO163" s="123"/>
      <c r="AP163" s="123"/>
      <c r="AQ163" s="123"/>
      <c r="AR163" s="123"/>
      <c r="AS163" s="123"/>
      <c r="AT163" s="123"/>
      <c r="AU163" s="123"/>
      <c r="AV163" s="123"/>
    </row>
    <row r="164">
      <c r="AJ164" s="123"/>
      <c r="AK164" s="123"/>
      <c r="AL164" s="123"/>
      <c r="AM164" s="123"/>
      <c r="AN164" s="123"/>
      <c r="AO164" s="123"/>
      <c r="AP164" s="123"/>
      <c r="AQ164" s="123"/>
      <c r="AR164" s="123"/>
      <c r="AS164" s="123"/>
      <c r="AT164" s="123"/>
      <c r="AU164" s="123"/>
      <c r="AV164" s="123"/>
    </row>
    <row r="165">
      <c r="D165" s="383"/>
      <c r="AJ165" s="123"/>
      <c r="AK165" s="123"/>
      <c r="AL165" s="123"/>
      <c r="AM165" s="123"/>
      <c r="AN165" s="123"/>
      <c r="AO165" s="123"/>
      <c r="AP165" s="123"/>
      <c r="AQ165" s="123"/>
      <c r="AR165" s="123"/>
      <c r="AS165" s="123"/>
      <c r="AT165" s="123"/>
      <c r="AU165" s="123"/>
      <c r="AV165" s="123"/>
    </row>
    <row r="166">
      <c r="D166" s="412">
        <f t="shared" ref="D166:D168" si="2">D160/4</f>
        <v>0.9705882353</v>
      </c>
      <c r="AJ166" s="123"/>
      <c r="AK166" s="123"/>
      <c r="AL166" s="123"/>
      <c r="AM166" s="123"/>
      <c r="AN166" s="123"/>
      <c r="AO166" s="123"/>
      <c r="AP166" s="123"/>
      <c r="AQ166" s="123"/>
      <c r="AR166" s="123"/>
      <c r="AS166" s="123"/>
      <c r="AT166" s="123"/>
      <c r="AU166" s="123"/>
      <c r="AV166" s="123"/>
    </row>
    <row r="167">
      <c r="D167" s="412">
        <f t="shared" si="2"/>
        <v>2.3625</v>
      </c>
      <c r="AJ167" s="123"/>
      <c r="AK167" s="123"/>
      <c r="AL167" s="123"/>
      <c r="AM167" s="123"/>
      <c r="AN167" s="123"/>
      <c r="AO167" s="123"/>
      <c r="AP167" s="123"/>
      <c r="AQ167" s="123"/>
      <c r="AR167" s="123"/>
      <c r="AS167" s="123"/>
      <c r="AT167" s="123"/>
      <c r="AU167" s="123"/>
      <c r="AV167" s="123"/>
    </row>
    <row r="168">
      <c r="D168" s="412">
        <f t="shared" si="2"/>
        <v>11.325</v>
      </c>
      <c r="AJ168" s="123"/>
      <c r="AK168" s="123"/>
      <c r="AL168" s="123"/>
      <c r="AM168" s="123"/>
      <c r="AN168" s="123"/>
      <c r="AO168" s="123"/>
      <c r="AP168" s="123"/>
      <c r="AQ168" s="123"/>
      <c r="AR168" s="123"/>
      <c r="AS168" s="123"/>
      <c r="AT168" s="123"/>
      <c r="AU168" s="123"/>
      <c r="AV168" s="123"/>
    </row>
    <row r="169">
      <c r="AJ169" s="123"/>
      <c r="AK169" s="123"/>
      <c r="AL169" s="123"/>
      <c r="AM169" s="123"/>
      <c r="AN169" s="123"/>
      <c r="AO169" s="123"/>
      <c r="AP169" s="123"/>
      <c r="AQ169" s="123"/>
      <c r="AR169" s="123"/>
      <c r="AS169" s="123"/>
      <c r="AT169" s="123"/>
      <c r="AU169" s="123"/>
      <c r="AV169" s="123"/>
    </row>
    <row r="170">
      <c r="AJ170" s="123"/>
      <c r="AK170" s="123"/>
      <c r="AL170" s="123"/>
      <c r="AM170" s="123"/>
      <c r="AN170" s="123"/>
      <c r="AO170" s="123"/>
      <c r="AP170" s="123"/>
      <c r="AQ170" s="123"/>
      <c r="AR170" s="123"/>
      <c r="AS170" s="123"/>
      <c r="AT170" s="123"/>
      <c r="AU170" s="123"/>
      <c r="AV170" s="123"/>
    </row>
    <row r="171">
      <c r="D171" s="413" t="s">
        <v>780</v>
      </c>
      <c r="E171" s="413" t="s">
        <v>34</v>
      </c>
      <c r="AJ171" s="123"/>
      <c r="AK171" s="123"/>
      <c r="AL171" s="123"/>
      <c r="AM171" s="123"/>
      <c r="AN171" s="123"/>
      <c r="AO171" s="123"/>
      <c r="AP171" s="123"/>
      <c r="AQ171" s="123"/>
      <c r="AR171" s="123"/>
      <c r="AS171" s="123"/>
      <c r="AT171" s="123"/>
      <c r="AU171" s="123"/>
      <c r="AV171" s="123"/>
    </row>
    <row r="172">
      <c r="D172" s="227" t="s">
        <v>1195</v>
      </c>
      <c r="E172" s="227">
        <v>1.0</v>
      </c>
      <c r="AJ172" s="123"/>
      <c r="AK172" s="123"/>
      <c r="AL172" s="123"/>
      <c r="AM172" s="123"/>
      <c r="AN172" s="123"/>
      <c r="AO172" s="123"/>
      <c r="AP172" s="123"/>
      <c r="AQ172" s="123"/>
      <c r="AR172" s="123"/>
      <c r="AS172" s="123"/>
      <c r="AT172" s="123"/>
      <c r="AU172" s="123"/>
      <c r="AV172" s="123"/>
    </row>
    <row r="173">
      <c r="D173" s="227" t="s">
        <v>1195</v>
      </c>
      <c r="E173" s="227">
        <v>2.0</v>
      </c>
      <c r="AJ173" s="123"/>
      <c r="AK173" s="123"/>
      <c r="AL173" s="123"/>
      <c r="AM173" s="123"/>
      <c r="AN173" s="123"/>
      <c r="AO173" s="123"/>
      <c r="AP173" s="123"/>
      <c r="AQ173" s="123"/>
      <c r="AR173" s="123"/>
      <c r="AS173" s="123"/>
      <c r="AT173" s="123"/>
      <c r="AU173" s="123"/>
      <c r="AV173" s="123"/>
    </row>
    <row r="174">
      <c r="D174" s="412">
        <f>D168*E153</f>
        <v>1.69875</v>
      </c>
      <c r="E174" s="414">
        <v>9.0</v>
      </c>
      <c r="AJ174" s="123"/>
      <c r="AK174" s="123"/>
      <c r="AL174" s="123"/>
      <c r="AM174" s="123"/>
      <c r="AN174" s="123"/>
      <c r="AO174" s="123"/>
      <c r="AP174" s="123"/>
      <c r="AQ174" s="123"/>
      <c r="AR174" s="123"/>
      <c r="AS174" s="123"/>
      <c r="AT174" s="123"/>
      <c r="AU174" s="123"/>
      <c r="AV174" s="123"/>
    </row>
    <row r="175">
      <c r="AJ175" s="123"/>
      <c r="AK175" s="123"/>
      <c r="AL175" s="123"/>
      <c r="AM175" s="123"/>
      <c r="AN175" s="123"/>
      <c r="AO175" s="123"/>
      <c r="AP175" s="123"/>
      <c r="AQ175" s="123"/>
      <c r="AR175" s="123"/>
      <c r="AS175" s="123"/>
      <c r="AT175" s="123"/>
      <c r="AU175" s="123"/>
      <c r="AV175" s="123"/>
    </row>
    <row r="176">
      <c r="AJ176" s="123"/>
      <c r="AK176" s="123"/>
      <c r="AL176" s="123"/>
      <c r="AM176" s="123"/>
      <c r="AN176" s="123"/>
      <c r="AO176" s="123"/>
      <c r="AP176" s="123"/>
      <c r="AQ176" s="123"/>
      <c r="AR176" s="123"/>
      <c r="AS176" s="123"/>
      <c r="AT176" s="123"/>
      <c r="AU176" s="123"/>
      <c r="AV176" s="123"/>
    </row>
    <row r="177">
      <c r="AJ177" s="123"/>
      <c r="AK177" s="123"/>
      <c r="AL177" s="123"/>
      <c r="AM177" s="123"/>
      <c r="AN177" s="123"/>
      <c r="AO177" s="123"/>
      <c r="AP177" s="123"/>
      <c r="AQ177" s="123"/>
      <c r="AR177" s="123"/>
      <c r="AS177" s="123"/>
      <c r="AT177" s="123"/>
      <c r="AU177" s="123"/>
      <c r="AV177" s="123"/>
    </row>
    <row r="178">
      <c r="AJ178" s="123"/>
      <c r="AK178" s="123"/>
      <c r="AL178" s="123"/>
      <c r="AM178" s="123"/>
      <c r="AN178" s="123"/>
      <c r="AO178" s="123"/>
      <c r="AP178" s="123"/>
      <c r="AQ178" s="123"/>
      <c r="AR178" s="123"/>
      <c r="AS178" s="123"/>
      <c r="AT178" s="123"/>
      <c r="AU178" s="123"/>
      <c r="AV178" s="123"/>
    </row>
    <row r="179">
      <c r="AJ179" s="123"/>
      <c r="AK179" s="123"/>
      <c r="AL179" s="123"/>
      <c r="AM179" s="123"/>
      <c r="AN179" s="123"/>
      <c r="AO179" s="123"/>
      <c r="AP179" s="123"/>
      <c r="AQ179" s="123"/>
      <c r="AR179" s="123"/>
      <c r="AS179" s="123"/>
      <c r="AT179" s="123"/>
      <c r="AU179" s="123"/>
      <c r="AV179" s="123"/>
    </row>
    <row r="180">
      <c r="AJ180" s="123"/>
      <c r="AK180" s="123"/>
      <c r="AL180" s="123"/>
      <c r="AM180" s="123"/>
      <c r="AN180" s="123"/>
      <c r="AO180" s="123"/>
      <c r="AP180" s="123"/>
      <c r="AQ180" s="123"/>
      <c r="AR180" s="123"/>
      <c r="AS180" s="123"/>
      <c r="AT180" s="123"/>
      <c r="AU180" s="123"/>
      <c r="AV180" s="123"/>
    </row>
    <row r="181">
      <c r="AJ181" s="123"/>
      <c r="AK181" s="123"/>
      <c r="AL181" s="123"/>
      <c r="AM181" s="123"/>
      <c r="AN181" s="123"/>
      <c r="AO181" s="123"/>
      <c r="AP181" s="123"/>
      <c r="AQ181" s="123"/>
      <c r="AR181" s="123"/>
      <c r="AS181" s="123"/>
      <c r="AT181" s="123"/>
      <c r="AU181" s="123"/>
      <c r="AV181" s="123"/>
    </row>
    <row r="182">
      <c r="AJ182" s="123"/>
      <c r="AK182" s="123"/>
      <c r="AL182" s="123"/>
      <c r="AM182" s="123"/>
      <c r="AN182" s="123"/>
      <c r="AO182" s="123"/>
      <c r="AP182" s="123"/>
      <c r="AQ182" s="123"/>
      <c r="AR182" s="123"/>
      <c r="AS182" s="123"/>
      <c r="AT182" s="123"/>
      <c r="AU182" s="123"/>
      <c r="AV182" s="123"/>
    </row>
    <row r="183">
      <c r="AJ183" s="123"/>
      <c r="AK183" s="123"/>
      <c r="AL183" s="123"/>
      <c r="AM183" s="123"/>
      <c r="AN183" s="123"/>
      <c r="AO183" s="123"/>
      <c r="AP183" s="123"/>
      <c r="AQ183" s="123"/>
      <c r="AR183" s="123"/>
      <c r="AS183" s="123"/>
      <c r="AT183" s="123"/>
      <c r="AU183" s="123"/>
      <c r="AV183" s="123"/>
    </row>
    <row r="184">
      <c r="AJ184" s="123"/>
      <c r="AK184" s="123"/>
      <c r="AL184" s="123"/>
      <c r="AM184" s="123"/>
      <c r="AN184" s="123"/>
      <c r="AO184" s="123"/>
      <c r="AP184" s="123"/>
      <c r="AQ184" s="123"/>
      <c r="AR184" s="123"/>
      <c r="AS184" s="123"/>
      <c r="AT184" s="123"/>
      <c r="AU184" s="123"/>
      <c r="AV184" s="123"/>
    </row>
    <row r="185">
      <c r="AJ185" s="123"/>
      <c r="AK185" s="123"/>
      <c r="AL185" s="123"/>
      <c r="AM185" s="123"/>
      <c r="AN185" s="123"/>
      <c r="AO185" s="123"/>
      <c r="AP185" s="123"/>
      <c r="AQ185" s="123"/>
      <c r="AR185" s="123"/>
      <c r="AS185" s="123"/>
      <c r="AT185" s="123"/>
      <c r="AU185" s="123"/>
      <c r="AV185" s="123"/>
    </row>
    <row r="186">
      <c r="AJ186" s="123"/>
      <c r="AK186" s="123"/>
      <c r="AL186" s="123"/>
      <c r="AM186" s="123"/>
      <c r="AN186" s="123"/>
      <c r="AO186" s="123"/>
      <c r="AP186" s="123"/>
      <c r="AQ186" s="123"/>
      <c r="AR186" s="123"/>
      <c r="AS186" s="123"/>
      <c r="AT186" s="123"/>
      <c r="AU186" s="123"/>
      <c r="AV186" s="123"/>
    </row>
    <row r="187">
      <c r="AJ187" s="123"/>
      <c r="AK187" s="123"/>
      <c r="AL187" s="123"/>
      <c r="AM187" s="123"/>
      <c r="AN187" s="123"/>
      <c r="AO187" s="123"/>
      <c r="AP187" s="123"/>
      <c r="AQ187" s="123"/>
      <c r="AR187" s="123"/>
      <c r="AS187" s="123"/>
      <c r="AT187" s="123"/>
      <c r="AU187" s="123"/>
      <c r="AV187" s="123"/>
    </row>
    <row r="188">
      <c r="AJ188" s="123"/>
      <c r="AK188" s="123"/>
      <c r="AL188" s="123"/>
      <c r="AM188" s="123"/>
      <c r="AN188" s="123"/>
      <c r="AO188" s="123"/>
      <c r="AP188" s="123"/>
      <c r="AQ188" s="123"/>
      <c r="AR188" s="123"/>
      <c r="AS188" s="123"/>
      <c r="AT188" s="123"/>
      <c r="AU188" s="123"/>
      <c r="AV188" s="123"/>
    </row>
    <row r="189">
      <c r="AJ189" s="123"/>
      <c r="AK189" s="123"/>
      <c r="AL189" s="123"/>
      <c r="AM189" s="123"/>
      <c r="AN189" s="123"/>
      <c r="AO189" s="123"/>
      <c r="AP189" s="123"/>
      <c r="AQ189" s="123"/>
      <c r="AR189" s="123"/>
      <c r="AS189" s="123"/>
      <c r="AT189" s="123"/>
      <c r="AU189" s="123"/>
      <c r="AV189" s="123"/>
    </row>
    <row r="190">
      <c r="AJ190" s="123"/>
      <c r="AK190" s="123"/>
      <c r="AL190" s="123"/>
      <c r="AM190" s="123"/>
      <c r="AN190" s="123"/>
      <c r="AO190" s="123"/>
      <c r="AP190" s="123"/>
      <c r="AQ190" s="123"/>
      <c r="AR190" s="123"/>
      <c r="AS190" s="123"/>
      <c r="AT190" s="123"/>
      <c r="AU190" s="123"/>
      <c r="AV190" s="123"/>
    </row>
    <row r="191">
      <c r="AJ191" s="123"/>
      <c r="AK191" s="123"/>
      <c r="AL191" s="123"/>
      <c r="AM191" s="123"/>
      <c r="AN191" s="123"/>
      <c r="AO191" s="123"/>
      <c r="AP191" s="123"/>
      <c r="AQ191" s="123"/>
      <c r="AR191" s="123"/>
      <c r="AS191" s="123"/>
      <c r="AT191" s="123"/>
      <c r="AU191" s="123"/>
      <c r="AV191" s="123"/>
    </row>
    <row r="192">
      <c r="AJ192" s="123"/>
      <c r="AK192" s="123"/>
      <c r="AL192" s="123"/>
      <c r="AM192" s="123"/>
      <c r="AN192" s="123"/>
      <c r="AO192" s="123"/>
      <c r="AP192" s="123"/>
      <c r="AQ192" s="123"/>
      <c r="AR192" s="123"/>
      <c r="AS192" s="123"/>
      <c r="AT192" s="123"/>
      <c r="AU192" s="123"/>
      <c r="AV192" s="123"/>
    </row>
    <row r="193">
      <c r="AJ193" s="123"/>
      <c r="AK193" s="123"/>
      <c r="AL193" s="123"/>
      <c r="AM193" s="123"/>
      <c r="AN193" s="123"/>
      <c r="AO193" s="123"/>
      <c r="AP193" s="123"/>
      <c r="AQ193" s="123"/>
      <c r="AR193" s="123"/>
      <c r="AS193" s="123"/>
      <c r="AT193" s="123"/>
      <c r="AU193" s="123"/>
      <c r="AV193" s="123"/>
    </row>
    <row r="194">
      <c r="AJ194" s="123"/>
      <c r="AK194" s="123"/>
      <c r="AL194" s="123"/>
      <c r="AM194" s="123"/>
      <c r="AN194" s="123"/>
      <c r="AO194" s="123"/>
      <c r="AP194" s="123"/>
      <c r="AQ194" s="123"/>
      <c r="AR194" s="123"/>
      <c r="AS194" s="123"/>
      <c r="AT194" s="123"/>
      <c r="AU194" s="123"/>
      <c r="AV194" s="123"/>
    </row>
    <row r="195">
      <c r="AJ195" s="123"/>
      <c r="AK195" s="123"/>
      <c r="AL195" s="123"/>
      <c r="AM195" s="123"/>
      <c r="AN195" s="123"/>
      <c r="AO195" s="123"/>
      <c r="AP195" s="123"/>
      <c r="AQ195" s="123"/>
      <c r="AR195" s="123"/>
      <c r="AS195" s="123"/>
      <c r="AT195" s="123"/>
      <c r="AU195" s="123"/>
      <c r="AV195" s="123"/>
    </row>
    <row r="196">
      <c r="AJ196" s="123"/>
      <c r="AK196" s="123"/>
      <c r="AL196" s="123"/>
      <c r="AM196" s="123"/>
      <c r="AN196" s="123"/>
      <c r="AO196" s="123"/>
      <c r="AP196" s="123"/>
      <c r="AQ196" s="123"/>
      <c r="AR196" s="123"/>
      <c r="AS196" s="123"/>
      <c r="AT196" s="123"/>
      <c r="AU196" s="123"/>
      <c r="AV196" s="123"/>
    </row>
    <row r="197">
      <c r="AJ197" s="123"/>
      <c r="AK197" s="123"/>
      <c r="AL197" s="123"/>
      <c r="AM197" s="123"/>
      <c r="AN197" s="123"/>
      <c r="AO197" s="123"/>
      <c r="AP197" s="123"/>
      <c r="AQ197" s="123"/>
      <c r="AR197" s="123"/>
      <c r="AS197" s="123"/>
      <c r="AT197" s="123"/>
      <c r="AU197" s="123"/>
      <c r="AV197" s="123"/>
    </row>
    <row r="198">
      <c r="AJ198" s="123"/>
      <c r="AK198" s="123"/>
      <c r="AL198" s="123"/>
      <c r="AM198" s="123"/>
      <c r="AN198" s="123"/>
      <c r="AO198" s="123"/>
      <c r="AP198" s="123"/>
      <c r="AQ198" s="123"/>
      <c r="AR198" s="123"/>
      <c r="AS198" s="123"/>
      <c r="AT198" s="123"/>
      <c r="AU198" s="123"/>
      <c r="AV198" s="123"/>
    </row>
    <row r="199">
      <c r="AJ199" s="123"/>
      <c r="AK199" s="123"/>
      <c r="AL199" s="123"/>
      <c r="AM199" s="123"/>
      <c r="AN199" s="123"/>
      <c r="AO199" s="123"/>
      <c r="AP199" s="123"/>
      <c r="AQ199" s="123"/>
      <c r="AR199" s="123"/>
      <c r="AS199" s="123"/>
      <c r="AT199" s="123"/>
      <c r="AU199" s="123"/>
      <c r="AV199" s="123"/>
    </row>
    <row r="200">
      <c r="AJ200" s="123"/>
      <c r="AK200" s="123"/>
      <c r="AL200" s="123"/>
      <c r="AM200" s="123"/>
      <c r="AN200" s="123"/>
      <c r="AO200" s="123"/>
      <c r="AP200" s="123"/>
      <c r="AQ200" s="123"/>
      <c r="AR200" s="123"/>
      <c r="AS200" s="123"/>
      <c r="AT200" s="123"/>
      <c r="AU200" s="123"/>
      <c r="AV200" s="123"/>
    </row>
    <row r="201">
      <c r="AJ201" s="123"/>
      <c r="AK201" s="123"/>
      <c r="AL201" s="123"/>
      <c r="AM201" s="123"/>
      <c r="AN201" s="123"/>
      <c r="AO201" s="123"/>
      <c r="AP201" s="123"/>
      <c r="AQ201" s="123"/>
      <c r="AR201" s="123"/>
      <c r="AS201" s="123"/>
      <c r="AT201" s="123"/>
      <c r="AU201" s="123"/>
      <c r="AV201" s="123"/>
    </row>
    <row r="202">
      <c r="AJ202" s="123"/>
      <c r="AK202" s="123"/>
      <c r="AL202" s="123"/>
      <c r="AM202" s="123"/>
      <c r="AN202" s="123"/>
      <c r="AO202" s="123"/>
      <c r="AP202" s="123"/>
      <c r="AQ202" s="123"/>
      <c r="AR202" s="123"/>
      <c r="AS202" s="123"/>
      <c r="AT202" s="123"/>
      <c r="AU202" s="123"/>
      <c r="AV202" s="123"/>
    </row>
    <row r="203">
      <c r="AJ203" s="123"/>
      <c r="AK203" s="123"/>
      <c r="AL203" s="123"/>
      <c r="AM203" s="123"/>
      <c r="AN203" s="123"/>
      <c r="AO203" s="123"/>
      <c r="AP203" s="123"/>
      <c r="AQ203" s="123"/>
      <c r="AR203" s="123"/>
      <c r="AS203" s="123"/>
      <c r="AT203" s="123"/>
      <c r="AU203" s="123"/>
      <c r="AV203" s="123"/>
    </row>
    <row r="204">
      <c r="AJ204" s="123"/>
      <c r="AK204" s="123"/>
      <c r="AL204" s="123"/>
      <c r="AM204" s="123"/>
      <c r="AN204" s="123"/>
      <c r="AO204" s="123"/>
      <c r="AP204" s="123"/>
      <c r="AQ204" s="123"/>
      <c r="AR204" s="123"/>
      <c r="AS204" s="123"/>
      <c r="AT204" s="123"/>
      <c r="AU204" s="123"/>
      <c r="AV204" s="123"/>
    </row>
    <row r="205">
      <c r="AJ205" s="123"/>
      <c r="AK205" s="123"/>
      <c r="AL205" s="123"/>
      <c r="AM205" s="123"/>
      <c r="AN205" s="123"/>
      <c r="AO205" s="123"/>
      <c r="AP205" s="123"/>
      <c r="AQ205" s="123"/>
      <c r="AR205" s="123"/>
      <c r="AS205" s="123"/>
      <c r="AT205" s="123"/>
      <c r="AU205" s="123"/>
      <c r="AV205" s="123"/>
    </row>
    <row r="206">
      <c r="AJ206" s="123"/>
      <c r="AK206" s="123"/>
      <c r="AL206" s="123"/>
      <c r="AM206" s="123"/>
      <c r="AN206" s="123"/>
      <c r="AO206" s="123"/>
      <c r="AP206" s="123"/>
      <c r="AQ206" s="123"/>
      <c r="AR206" s="123"/>
      <c r="AS206" s="123"/>
      <c r="AT206" s="123"/>
      <c r="AU206" s="123"/>
      <c r="AV206" s="123"/>
    </row>
    <row r="207">
      <c r="AJ207" s="123"/>
      <c r="AK207" s="123"/>
      <c r="AL207" s="123"/>
      <c r="AM207" s="123"/>
      <c r="AN207" s="123"/>
      <c r="AO207" s="123"/>
      <c r="AP207" s="123"/>
      <c r="AQ207" s="123"/>
      <c r="AR207" s="123"/>
      <c r="AS207" s="123"/>
      <c r="AT207" s="123"/>
      <c r="AU207" s="123"/>
      <c r="AV207" s="123"/>
    </row>
    <row r="208">
      <c r="AJ208" s="123"/>
      <c r="AK208" s="123"/>
      <c r="AL208" s="123"/>
      <c r="AM208" s="123"/>
      <c r="AN208" s="123"/>
      <c r="AO208" s="123"/>
      <c r="AP208" s="123"/>
      <c r="AQ208" s="123"/>
      <c r="AR208" s="123"/>
      <c r="AS208" s="123"/>
      <c r="AT208" s="123"/>
      <c r="AU208" s="123"/>
      <c r="AV208" s="123"/>
    </row>
    <row r="209">
      <c r="AJ209" s="123"/>
      <c r="AK209" s="123"/>
      <c r="AL209" s="123"/>
      <c r="AM209" s="123"/>
      <c r="AN209" s="123"/>
      <c r="AO209" s="123"/>
      <c r="AP209" s="123"/>
      <c r="AQ209" s="123"/>
      <c r="AR209" s="123"/>
      <c r="AS209" s="123"/>
      <c r="AT209" s="123"/>
      <c r="AU209" s="123"/>
      <c r="AV209" s="123"/>
    </row>
    <row r="210">
      <c r="AJ210" s="123"/>
      <c r="AK210" s="123"/>
      <c r="AL210" s="123"/>
      <c r="AM210" s="123"/>
      <c r="AN210" s="123"/>
      <c r="AO210" s="123"/>
      <c r="AP210" s="123"/>
      <c r="AQ210" s="123"/>
      <c r="AR210" s="123"/>
      <c r="AS210" s="123"/>
      <c r="AT210" s="123"/>
      <c r="AU210" s="123"/>
      <c r="AV210" s="123"/>
    </row>
    <row r="211">
      <c r="AJ211" s="123"/>
      <c r="AK211" s="123"/>
      <c r="AL211" s="123"/>
      <c r="AM211" s="123"/>
      <c r="AN211" s="123"/>
      <c r="AO211" s="123"/>
      <c r="AP211" s="123"/>
      <c r="AQ211" s="123"/>
      <c r="AR211" s="123"/>
      <c r="AS211" s="123"/>
      <c r="AT211" s="123"/>
      <c r="AU211" s="123"/>
      <c r="AV211" s="123"/>
    </row>
    <row r="212">
      <c r="AJ212" s="123"/>
      <c r="AK212" s="123"/>
      <c r="AL212" s="123"/>
      <c r="AM212" s="123"/>
      <c r="AN212" s="123"/>
      <c r="AO212" s="123"/>
      <c r="AP212" s="123"/>
      <c r="AQ212" s="123"/>
      <c r="AR212" s="123"/>
      <c r="AS212" s="123"/>
      <c r="AT212" s="123"/>
      <c r="AU212" s="123"/>
      <c r="AV212" s="123"/>
    </row>
    <row r="213">
      <c r="AJ213" s="123"/>
      <c r="AK213" s="123"/>
      <c r="AL213" s="123"/>
      <c r="AM213" s="123"/>
      <c r="AN213" s="123"/>
      <c r="AO213" s="123"/>
      <c r="AP213" s="123"/>
      <c r="AQ213" s="123"/>
      <c r="AR213" s="123"/>
      <c r="AS213" s="123"/>
      <c r="AT213" s="123"/>
      <c r="AU213" s="123"/>
      <c r="AV213" s="123"/>
    </row>
    <row r="214">
      <c r="AJ214" s="123"/>
      <c r="AK214" s="123"/>
      <c r="AL214" s="123"/>
      <c r="AM214" s="123"/>
      <c r="AN214" s="123"/>
      <c r="AO214" s="123"/>
      <c r="AP214" s="123"/>
      <c r="AQ214" s="123"/>
      <c r="AR214" s="123"/>
      <c r="AS214" s="123"/>
      <c r="AT214" s="123"/>
      <c r="AU214" s="123"/>
      <c r="AV214" s="123"/>
    </row>
    <row r="215">
      <c r="AJ215" s="123"/>
      <c r="AK215" s="123"/>
      <c r="AL215" s="123"/>
      <c r="AM215" s="123"/>
      <c r="AN215" s="123"/>
      <c r="AO215" s="123"/>
      <c r="AP215" s="123"/>
      <c r="AQ215" s="123"/>
      <c r="AR215" s="123"/>
      <c r="AS215" s="123"/>
      <c r="AT215" s="123"/>
      <c r="AU215" s="123"/>
      <c r="AV215" s="123"/>
    </row>
    <row r="216">
      <c r="AJ216" s="123"/>
      <c r="AK216" s="123"/>
      <c r="AL216" s="123"/>
      <c r="AM216" s="123"/>
      <c r="AN216" s="123"/>
      <c r="AO216" s="123"/>
      <c r="AP216" s="123"/>
      <c r="AQ216" s="123"/>
      <c r="AR216" s="123"/>
      <c r="AS216" s="123"/>
      <c r="AT216" s="123"/>
      <c r="AU216" s="123"/>
      <c r="AV216" s="123"/>
    </row>
    <row r="217">
      <c r="AJ217" s="123"/>
      <c r="AK217" s="123"/>
      <c r="AL217" s="123"/>
      <c r="AM217" s="123"/>
      <c r="AN217" s="123"/>
      <c r="AO217" s="123"/>
      <c r="AP217" s="123"/>
      <c r="AQ217" s="123"/>
      <c r="AR217" s="123"/>
      <c r="AS217" s="123"/>
      <c r="AT217" s="123"/>
      <c r="AU217" s="123"/>
      <c r="AV217" s="123"/>
    </row>
    <row r="218">
      <c r="AJ218" s="123"/>
      <c r="AK218" s="123"/>
      <c r="AL218" s="123"/>
      <c r="AM218" s="123"/>
      <c r="AN218" s="123"/>
      <c r="AO218" s="123"/>
      <c r="AP218" s="123"/>
      <c r="AQ218" s="123"/>
      <c r="AR218" s="123"/>
      <c r="AS218" s="123"/>
      <c r="AT218" s="123"/>
      <c r="AU218" s="123"/>
      <c r="AV218" s="123"/>
    </row>
    <row r="219">
      <c r="AJ219" s="123"/>
      <c r="AK219" s="123"/>
      <c r="AL219" s="123"/>
      <c r="AM219" s="123"/>
      <c r="AN219" s="123"/>
      <c r="AO219" s="123"/>
      <c r="AP219" s="123"/>
      <c r="AQ219" s="123"/>
      <c r="AR219" s="123"/>
      <c r="AS219" s="123"/>
      <c r="AT219" s="123"/>
      <c r="AU219" s="123"/>
      <c r="AV219" s="123"/>
    </row>
    <row r="220">
      <c r="AJ220" s="123"/>
      <c r="AK220" s="123"/>
      <c r="AL220" s="123"/>
      <c r="AM220" s="123"/>
      <c r="AN220" s="123"/>
      <c r="AO220" s="123"/>
      <c r="AP220" s="123"/>
      <c r="AQ220" s="123"/>
      <c r="AR220" s="123"/>
      <c r="AS220" s="123"/>
      <c r="AT220" s="123"/>
      <c r="AU220" s="123"/>
      <c r="AV220" s="123"/>
    </row>
    <row r="221">
      <c r="AJ221" s="123"/>
      <c r="AK221" s="123"/>
      <c r="AL221" s="123"/>
      <c r="AM221" s="123"/>
      <c r="AN221" s="123"/>
      <c r="AO221" s="123"/>
      <c r="AP221" s="123"/>
      <c r="AQ221" s="123"/>
      <c r="AR221" s="123"/>
      <c r="AS221" s="123"/>
      <c r="AT221" s="123"/>
      <c r="AU221" s="123"/>
      <c r="AV221" s="123"/>
    </row>
    <row r="222">
      <c r="AJ222" s="123"/>
      <c r="AK222" s="123"/>
      <c r="AL222" s="123"/>
      <c r="AM222" s="123"/>
      <c r="AN222" s="123"/>
      <c r="AO222" s="123"/>
      <c r="AP222" s="123"/>
      <c r="AQ222" s="123"/>
      <c r="AR222" s="123"/>
      <c r="AS222" s="123"/>
      <c r="AT222" s="123"/>
      <c r="AU222" s="123"/>
      <c r="AV222" s="123"/>
    </row>
    <row r="223">
      <c r="AJ223" s="123"/>
      <c r="AK223" s="123"/>
      <c r="AL223" s="123"/>
      <c r="AM223" s="123"/>
      <c r="AN223" s="123"/>
      <c r="AO223" s="123"/>
      <c r="AP223" s="123"/>
      <c r="AQ223" s="123"/>
      <c r="AR223" s="123"/>
      <c r="AS223" s="123"/>
      <c r="AT223" s="123"/>
      <c r="AU223" s="123"/>
      <c r="AV223" s="123"/>
    </row>
    <row r="224">
      <c r="AJ224" s="123"/>
      <c r="AK224" s="123"/>
      <c r="AL224" s="123"/>
      <c r="AM224" s="123"/>
      <c r="AN224" s="123"/>
      <c r="AO224" s="123"/>
      <c r="AP224" s="123"/>
      <c r="AQ224" s="123"/>
      <c r="AR224" s="123"/>
      <c r="AS224" s="123"/>
      <c r="AT224" s="123"/>
      <c r="AU224" s="123"/>
      <c r="AV224" s="123"/>
    </row>
    <row r="225">
      <c r="AJ225" s="123"/>
      <c r="AK225" s="123"/>
      <c r="AL225" s="123"/>
      <c r="AM225" s="123"/>
      <c r="AN225" s="123"/>
      <c r="AO225" s="123"/>
      <c r="AP225" s="123"/>
      <c r="AQ225" s="123"/>
      <c r="AR225" s="123"/>
      <c r="AS225" s="123"/>
      <c r="AT225" s="123"/>
      <c r="AU225" s="123"/>
      <c r="AV225" s="123"/>
    </row>
    <row r="226">
      <c r="AJ226" s="123"/>
      <c r="AK226" s="123"/>
      <c r="AL226" s="123"/>
      <c r="AM226" s="123"/>
      <c r="AN226" s="123"/>
      <c r="AO226" s="123"/>
      <c r="AP226" s="123"/>
      <c r="AQ226" s="123"/>
      <c r="AR226" s="123"/>
      <c r="AS226" s="123"/>
      <c r="AT226" s="123"/>
      <c r="AU226" s="123"/>
      <c r="AV226" s="123"/>
    </row>
    <row r="227">
      <c r="AJ227" s="123"/>
      <c r="AK227" s="123"/>
      <c r="AL227" s="123"/>
      <c r="AM227" s="123"/>
      <c r="AN227" s="123"/>
      <c r="AO227" s="123"/>
      <c r="AP227" s="123"/>
      <c r="AQ227" s="123"/>
      <c r="AR227" s="123"/>
      <c r="AS227" s="123"/>
      <c r="AT227" s="123"/>
      <c r="AU227" s="123"/>
      <c r="AV227" s="123"/>
    </row>
    <row r="228">
      <c r="AJ228" s="123"/>
      <c r="AK228" s="123"/>
      <c r="AL228" s="123"/>
      <c r="AM228" s="123"/>
      <c r="AN228" s="123"/>
      <c r="AO228" s="123"/>
      <c r="AP228" s="123"/>
      <c r="AQ228" s="123"/>
      <c r="AR228" s="123"/>
      <c r="AS228" s="123"/>
      <c r="AT228" s="123"/>
      <c r="AU228" s="123"/>
      <c r="AV228" s="123"/>
    </row>
    <row r="229">
      <c r="AJ229" s="123"/>
      <c r="AK229" s="123"/>
      <c r="AL229" s="123"/>
      <c r="AM229" s="123"/>
      <c r="AN229" s="123"/>
      <c r="AO229" s="123"/>
      <c r="AP229" s="123"/>
      <c r="AQ229" s="123"/>
      <c r="AR229" s="123"/>
      <c r="AS229" s="123"/>
      <c r="AT229" s="123"/>
      <c r="AU229" s="123"/>
      <c r="AV229" s="123"/>
    </row>
    <row r="230">
      <c r="AJ230" s="123"/>
      <c r="AK230" s="123"/>
      <c r="AL230" s="123"/>
      <c r="AM230" s="123"/>
      <c r="AN230" s="123"/>
      <c r="AO230" s="123"/>
      <c r="AP230" s="123"/>
      <c r="AQ230" s="123"/>
      <c r="AR230" s="123"/>
      <c r="AS230" s="123"/>
      <c r="AT230" s="123"/>
      <c r="AU230" s="123"/>
      <c r="AV230" s="123"/>
    </row>
    <row r="231">
      <c r="AJ231" s="123"/>
      <c r="AK231" s="123"/>
      <c r="AL231" s="123"/>
      <c r="AM231" s="123"/>
      <c r="AN231" s="123"/>
      <c r="AO231" s="123"/>
      <c r="AP231" s="123"/>
      <c r="AQ231" s="123"/>
      <c r="AR231" s="123"/>
      <c r="AS231" s="123"/>
      <c r="AT231" s="123"/>
      <c r="AU231" s="123"/>
      <c r="AV231" s="123"/>
    </row>
    <row r="232">
      <c r="AJ232" s="123"/>
      <c r="AK232" s="123"/>
      <c r="AL232" s="123"/>
      <c r="AM232" s="123"/>
      <c r="AN232" s="123"/>
      <c r="AO232" s="123"/>
      <c r="AP232" s="123"/>
      <c r="AQ232" s="123"/>
      <c r="AR232" s="123"/>
      <c r="AS232" s="123"/>
      <c r="AT232" s="123"/>
      <c r="AU232" s="123"/>
      <c r="AV232" s="123"/>
    </row>
    <row r="233">
      <c r="AJ233" s="123"/>
      <c r="AK233" s="123"/>
      <c r="AL233" s="123"/>
      <c r="AM233" s="123"/>
      <c r="AN233" s="123"/>
      <c r="AO233" s="123"/>
      <c r="AP233" s="123"/>
      <c r="AQ233" s="123"/>
      <c r="AR233" s="123"/>
      <c r="AS233" s="123"/>
      <c r="AT233" s="123"/>
      <c r="AU233" s="123"/>
      <c r="AV233" s="123"/>
    </row>
    <row r="234">
      <c r="AJ234" s="123"/>
      <c r="AK234" s="123"/>
      <c r="AL234" s="123"/>
      <c r="AM234" s="123"/>
      <c r="AN234" s="123"/>
      <c r="AO234" s="123"/>
      <c r="AP234" s="123"/>
      <c r="AQ234" s="123"/>
      <c r="AR234" s="123"/>
      <c r="AS234" s="123"/>
      <c r="AT234" s="123"/>
      <c r="AU234" s="123"/>
      <c r="AV234" s="123"/>
    </row>
    <row r="235">
      <c r="AJ235" s="123"/>
      <c r="AK235" s="123"/>
      <c r="AL235" s="123"/>
      <c r="AM235" s="123"/>
      <c r="AN235" s="123"/>
      <c r="AO235" s="123"/>
      <c r="AP235" s="123"/>
      <c r="AQ235" s="123"/>
      <c r="AR235" s="123"/>
      <c r="AS235" s="123"/>
      <c r="AT235" s="123"/>
      <c r="AU235" s="123"/>
      <c r="AV235" s="123"/>
    </row>
    <row r="236">
      <c r="AJ236" s="123"/>
      <c r="AK236" s="123"/>
      <c r="AL236" s="123"/>
      <c r="AM236" s="123"/>
      <c r="AN236" s="123"/>
      <c r="AO236" s="123"/>
      <c r="AP236" s="123"/>
      <c r="AQ236" s="123"/>
      <c r="AR236" s="123"/>
      <c r="AS236" s="123"/>
      <c r="AT236" s="123"/>
      <c r="AU236" s="123"/>
      <c r="AV236" s="123"/>
    </row>
    <row r="237">
      <c r="AJ237" s="123"/>
      <c r="AK237" s="123"/>
      <c r="AL237" s="123"/>
      <c r="AM237" s="123"/>
      <c r="AN237" s="123"/>
      <c r="AO237" s="123"/>
      <c r="AP237" s="123"/>
      <c r="AQ237" s="123"/>
      <c r="AR237" s="123"/>
      <c r="AS237" s="123"/>
      <c r="AT237" s="123"/>
      <c r="AU237" s="123"/>
      <c r="AV237" s="123"/>
    </row>
    <row r="238">
      <c r="AJ238" s="123"/>
      <c r="AK238" s="123"/>
      <c r="AL238" s="123"/>
      <c r="AM238" s="123"/>
      <c r="AN238" s="123"/>
      <c r="AO238" s="123"/>
      <c r="AP238" s="123"/>
      <c r="AQ238" s="123"/>
      <c r="AR238" s="123"/>
      <c r="AS238" s="123"/>
      <c r="AT238" s="123"/>
      <c r="AU238" s="123"/>
      <c r="AV238" s="123"/>
    </row>
    <row r="239">
      <c r="AJ239" s="123"/>
      <c r="AK239" s="123"/>
      <c r="AL239" s="123"/>
      <c r="AM239" s="123"/>
      <c r="AN239" s="123"/>
      <c r="AO239" s="123"/>
      <c r="AP239" s="123"/>
      <c r="AQ239" s="123"/>
      <c r="AR239" s="123"/>
      <c r="AS239" s="123"/>
      <c r="AT239" s="123"/>
      <c r="AU239" s="123"/>
      <c r="AV239" s="123"/>
    </row>
    <row r="240">
      <c r="AJ240" s="123"/>
      <c r="AK240" s="123"/>
      <c r="AL240" s="123"/>
      <c r="AM240" s="123"/>
      <c r="AN240" s="123"/>
      <c r="AO240" s="123"/>
      <c r="AP240" s="123"/>
      <c r="AQ240" s="123"/>
      <c r="AR240" s="123"/>
      <c r="AS240" s="123"/>
      <c r="AT240" s="123"/>
      <c r="AU240" s="123"/>
      <c r="AV240" s="123"/>
    </row>
    <row r="241">
      <c r="AJ241" s="123"/>
      <c r="AK241" s="123"/>
      <c r="AL241" s="123"/>
      <c r="AM241" s="123"/>
      <c r="AN241" s="123"/>
      <c r="AO241" s="123"/>
      <c r="AP241" s="123"/>
      <c r="AQ241" s="123"/>
      <c r="AR241" s="123"/>
      <c r="AS241" s="123"/>
      <c r="AT241" s="123"/>
      <c r="AU241" s="123"/>
      <c r="AV241" s="123"/>
    </row>
    <row r="242">
      <c r="AJ242" s="123"/>
      <c r="AK242" s="123"/>
      <c r="AL242" s="123"/>
      <c r="AM242" s="123"/>
      <c r="AN242" s="123"/>
      <c r="AO242" s="123"/>
      <c r="AP242" s="123"/>
      <c r="AQ242" s="123"/>
      <c r="AR242" s="123"/>
      <c r="AS242" s="123"/>
      <c r="AT242" s="123"/>
      <c r="AU242" s="123"/>
      <c r="AV242" s="123"/>
    </row>
    <row r="243">
      <c r="AJ243" s="123"/>
      <c r="AK243" s="123"/>
      <c r="AL243" s="123"/>
      <c r="AM243" s="123"/>
      <c r="AN243" s="123"/>
      <c r="AO243" s="123"/>
      <c r="AP243" s="123"/>
      <c r="AQ243" s="123"/>
      <c r="AR243" s="123"/>
      <c r="AS243" s="123"/>
      <c r="AT243" s="123"/>
      <c r="AU243" s="123"/>
      <c r="AV243" s="123"/>
    </row>
    <row r="244">
      <c r="AJ244" s="123"/>
      <c r="AK244" s="123"/>
      <c r="AL244" s="123"/>
      <c r="AM244" s="123"/>
      <c r="AN244" s="123"/>
      <c r="AO244" s="123"/>
      <c r="AP244" s="123"/>
      <c r="AQ244" s="123"/>
      <c r="AR244" s="123"/>
      <c r="AS244" s="123"/>
      <c r="AT244" s="123"/>
      <c r="AU244" s="123"/>
      <c r="AV244" s="123"/>
    </row>
    <row r="245">
      <c r="AJ245" s="123"/>
      <c r="AK245" s="123"/>
      <c r="AL245" s="123"/>
      <c r="AM245" s="123"/>
      <c r="AN245" s="123"/>
      <c r="AO245" s="123"/>
      <c r="AP245" s="123"/>
      <c r="AQ245" s="123"/>
      <c r="AR245" s="123"/>
      <c r="AS245" s="123"/>
      <c r="AT245" s="123"/>
      <c r="AU245" s="123"/>
      <c r="AV245" s="123"/>
    </row>
    <row r="246">
      <c r="AJ246" s="123"/>
      <c r="AK246" s="123"/>
      <c r="AL246" s="123"/>
      <c r="AM246" s="123"/>
      <c r="AN246" s="123"/>
      <c r="AO246" s="123"/>
      <c r="AP246" s="123"/>
      <c r="AQ246" s="123"/>
      <c r="AR246" s="123"/>
      <c r="AS246" s="123"/>
      <c r="AT246" s="123"/>
      <c r="AU246" s="123"/>
      <c r="AV246" s="123"/>
    </row>
    <row r="247">
      <c r="AJ247" s="123"/>
      <c r="AK247" s="123"/>
      <c r="AL247" s="123"/>
      <c r="AM247" s="123"/>
      <c r="AN247" s="123"/>
      <c r="AO247" s="123"/>
      <c r="AP247" s="123"/>
      <c r="AQ247" s="123"/>
      <c r="AR247" s="123"/>
      <c r="AS247" s="123"/>
      <c r="AT247" s="123"/>
      <c r="AU247" s="123"/>
      <c r="AV247" s="123"/>
    </row>
    <row r="248">
      <c r="AJ248" s="123"/>
      <c r="AK248" s="123"/>
      <c r="AL248" s="123"/>
      <c r="AM248" s="123"/>
      <c r="AN248" s="123"/>
      <c r="AO248" s="123"/>
      <c r="AP248" s="123"/>
      <c r="AQ248" s="123"/>
      <c r="AR248" s="123"/>
      <c r="AS248" s="123"/>
      <c r="AT248" s="123"/>
      <c r="AU248" s="123"/>
      <c r="AV248" s="123"/>
    </row>
    <row r="249">
      <c r="AJ249" s="123"/>
      <c r="AK249" s="123"/>
      <c r="AL249" s="123"/>
      <c r="AM249" s="123"/>
      <c r="AN249" s="123"/>
      <c r="AO249" s="123"/>
      <c r="AP249" s="123"/>
      <c r="AQ249" s="123"/>
      <c r="AR249" s="123"/>
      <c r="AS249" s="123"/>
      <c r="AT249" s="123"/>
      <c r="AU249" s="123"/>
      <c r="AV249" s="123"/>
    </row>
    <row r="250">
      <c r="AJ250" s="123"/>
      <c r="AK250" s="123"/>
      <c r="AL250" s="123"/>
      <c r="AM250" s="123"/>
      <c r="AN250" s="123"/>
      <c r="AO250" s="123"/>
      <c r="AP250" s="123"/>
      <c r="AQ250" s="123"/>
      <c r="AR250" s="123"/>
      <c r="AS250" s="123"/>
      <c r="AT250" s="123"/>
      <c r="AU250" s="123"/>
      <c r="AV250" s="123"/>
    </row>
    <row r="251">
      <c r="AJ251" s="123"/>
      <c r="AK251" s="123"/>
      <c r="AL251" s="123"/>
      <c r="AM251" s="123"/>
      <c r="AN251" s="123"/>
      <c r="AO251" s="123"/>
      <c r="AP251" s="123"/>
      <c r="AQ251" s="123"/>
      <c r="AR251" s="123"/>
      <c r="AS251" s="123"/>
      <c r="AT251" s="123"/>
      <c r="AU251" s="123"/>
      <c r="AV251" s="123"/>
    </row>
    <row r="252">
      <c r="AJ252" s="123"/>
      <c r="AK252" s="123"/>
      <c r="AL252" s="123"/>
      <c r="AM252" s="123"/>
      <c r="AN252" s="123"/>
      <c r="AO252" s="123"/>
      <c r="AP252" s="123"/>
      <c r="AQ252" s="123"/>
      <c r="AR252" s="123"/>
      <c r="AS252" s="123"/>
      <c r="AT252" s="123"/>
      <c r="AU252" s="123"/>
      <c r="AV252" s="123"/>
    </row>
    <row r="253">
      <c r="AJ253" s="123"/>
      <c r="AK253" s="123"/>
      <c r="AL253" s="123"/>
      <c r="AM253" s="123"/>
      <c r="AN253" s="123"/>
      <c r="AO253" s="123"/>
      <c r="AP253" s="123"/>
      <c r="AQ253" s="123"/>
      <c r="AR253" s="123"/>
      <c r="AS253" s="123"/>
      <c r="AT253" s="123"/>
      <c r="AU253" s="123"/>
      <c r="AV253" s="123"/>
    </row>
    <row r="254">
      <c r="AJ254" s="123"/>
      <c r="AK254" s="123"/>
      <c r="AL254" s="123"/>
      <c r="AM254" s="123"/>
      <c r="AN254" s="123"/>
      <c r="AO254" s="123"/>
      <c r="AP254" s="123"/>
      <c r="AQ254" s="123"/>
      <c r="AR254" s="123"/>
      <c r="AS254" s="123"/>
      <c r="AT254" s="123"/>
      <c r="AU254" s="123"/>
      <c r="AV254" s="123"/>
    </row>
    <row r="255">
      <c r="AJ255" s="123"/>
      <c r="AK255" s="123"/>
      <c r="AL255" s="123"/>
      <c r="AM255" s="123"/>
      <c r="AN255" s="123"/>
      <c r="AO255" s="123"/>
      <c r="AP255" s="123"/>
      <c r="AQ255" s="123"/>
      <c r="AR255" s="123"/>
      <c r="AS255" s="123"/>
      <c r="AT255" s="123"/>
      <c r="AU255" s="123"/>
      <c r="AV255" s="123"/>
    </row>
    <row r="256">
      <c r="AJ256" s="123"/>
      <c r="AK256" s="123"/>
      <c r="AL256" s="123"/>
      <c r="AM256" s="123"/>
      <c r="AN256" s="123"/>
      <c r="AO256" s="123"/>
      <c r="AP256" s="123"/>
      <c r="AQ256" s="123"/>
      <c r="AR256" s="123"/>
      <c r="AS256" s="123"/>
      <c r="AT256" s="123"/>
      <c r="AU256" s="123"/>
      <c r="AV256" s="123"/>
    </row>
    <row r="257">
      <c r="AJ257" s="123"/>
      <c r="AK257" s="123"/>
      <c r="AL257" s="123"/>
      <c r="AM257" s="123"/>
      <c r="AN257" s="123"/>
      <c r="AO257" s="123"/>
      <c r="AP257" s="123"/>
      <c r="AQ257" s="123"/>
      <c r="AR257" s="123"/>
      <c r="AS257" s="123"/>
      <c r="AT257" s="123"/>
      <c r="AU257" s="123"/>
      <c r="AV257" s="123"/>
    </row>
    <row r="258">
      <c r="AJ258" s="123"/>
      <c r="AK258" s="123"/>
      <c r="AL258" s="123"/>
      <c r="AM258" s="123"/>
      <c r="AN258" s="123"/>
      <c r="AO258" s="123"/>
      <c r="AP258" s="123"/>
      <c r="AQ258" s="123"/>
      <c r="AR258" s="123"/>
      <c r="AS258" s="123"/>
      <c r="AT258" s="123"/>
      <c r="AU258" s="123"/>
      <c r="AV258" s="123"/>
    </row>
    <row r="259">
      <c r="AJ259" s="123"/>
      <c r="AK259" s="123"/>
      <c r="AL259" s="123"/>
      <c r="AM259" s="123"/>
      <c r="AN259" s="123"/>
      <c r="AO259" s="123"/>
      <c r="AP259" s="123"/>
      <c r="AQ259" s="123"/>
      <c r="AR259" s="123"/>
      <c r="AS259" s="123"/>
      <c r="AT259" s="123"/>
      <c r="AU259" s="123"/>
      <c r="AV259" s="123"/>
    </row>
    <row r="260">
      <c r="AJ260" s="123"/>
      <c r="AK260" s="123"/>
      <c r="AL260" s="123"/>
      <c r="AM260" s="123"/>
      <c r="AN260" s="123"/>
      <c r="AO260" s="123"/>
      <c r="AP260" s="123"/>
      <c r="AQ260" s="123"/>
      <c r="AR260" s="123"/>
      <c r="AS260" s="123"/>
      <c r="AT260" s="123"/>
      <c r="AU260" s="123"/>
      <c r="AV260" s="123"/>
    </row>
    <row r="261">
      <c r="AJ261" s="123"/>
      <c r="AK261" s="123"/>
      <c r="AL261" s="123"/>
      <c r="AM261" s="123"/>
      <c r="AN261" s="123"/>
      <c r="AO261" s="123"/>
      <c r="AP261" s="123"/>
      <c r="AQ261" s="123"/>
      <c r="AR261" s="123"/>
      <c r="AS261" s="123"/>
      <c r="AT261" s="123"/>
      <c r="AU261" s="123"/>
      <c r="AV261" s="123"/>
    </row>
    <row r="262">
      <c r="AJ262" s="123"/>
      <c r="AK262" s="123"/>
      <c r="AL262" s="123"/>
      <c r="AM262" s="123"/>
      <c r="AN262" s="123"/>
      <c r="AO262" s="123"/>
      <c r="AP262" s="123"/>
      <c r="AQ262" s="123"/>
      <c r="AR262" s="123"/>
      <c r="AS262" s="123"/>
      <c r="AT262" s="123"/>
      <c r="AU262" s="123"/>
      <c r="AV262" s="123"/>
    </row>
    <row r="263">
      <c r="AJ263" s="123"/>
      <c r="AK263" s="123"/>
      <c r="AL263" s="123"/>
      <c r="AM263" s="123"/>
      <c r="AN263" s="123"/>
      <c r="AO263" s="123"/>
      <c r="AP263" s="123"/>
      <c r="AQ263" s="123"/>
      <c r="AR263" s="123"/>
      <c r="AS263" s="123"/>
      <c r="AT263" s="123"/>
      <c r="AU263" s="123"/>
      <c r="AV263" s="123"/>
    </row>
    <row r="264">
      <c r="AJ264" s="123"/>
      <c r="AK264" s="123"/>
      <c r="AL264" s="123"/>
      <c r="AM264" s="123"/>
      <c r="AN264" s="123"/>
      <c r="AO264" s="123"/>
      <c r="AP264" s="123"/>
      <c r="AQ264" s="123"/>
      <c r="AR264" s="123"/>
      <c r="AS264" s="123"/>
      <c r="AT264" s="123"/>
      <c r="AU264" s="123"/>
      <c r="AV264" s="123"/>
    </row>
    <row r="265">
      <c r="AJ265" s="123"/>
      <c r="AK265" s="123"/>
      <c r="AL265" s="123"/>
      <c r="AM265" s="123"/>
      <c r="AN265" s="123"/>
      <c r="AO265" s="123"/>
      <c r="AP265" s="123"/>
      <c r="AQ265" s="123"/>
      <c r="AR265" s="123"/>
      <c r="AS265" s="123"/>
      <c r="AT265" s="123"/>
      <c r="AU265" s="123"/>
      <c r="AV265" s="123"/>
    </row>
    <row r="266">
      <c r="AJ266" s="123"/>
      <c r="AK266" s="123"/>
      <c r="AL266" s="123"/>
      <c r="AM266" s="123"/>
      <c r="AN266" s="123"/>
      <c r="AO266" s="123"/>
      <c r="AP266" s="123"/>
      <c r="AQ266" s="123"/>
      <c r="AR266" s="123"/>
      <c r="AS266" s="123"/>
      <c r="AT266" s="123"/>
      <c r="AU266" s="123"/>
      <c r="AV266" s="123"/>
    </row>
    <row r="267">
      <c r="AJ267" s="123"/>
      <c r="AK267" s="123"/>
      <c r="AL267" s="123"/>
      <c r="AM267" s="123"/>
      <c r="AN267" s="123"/>
      <c r="AO267" s="123"/>
      <c r="AP267" s="123"/>
      <c r="AQ267" s="123"/>
      <c r="AR267" s="123"/>
      <c r="AS267" s="123"/>
      <c r="AT267" s="123"/>
      <c r="AU267" s="123"/>
      <c r="AV267" s="123"/>
    </row>
    <row r="268">
      <c r="AJ268" s="123"/>
      <c r="AK268" s="123"/>
      <c r="AL268" s="123"/>
      <c r="AM268" s="123"/>
      <c r="AN268" s="123"/>
      <c r="AO268" s="123"/>
      <c r="AP268" s="123"/>
      <c r="AQ268" s="123"/>
      <c r="AR268" s="123"/>
      <c r="AS268" s="123"/>
      <c r="AT268" s="123"/>
      <c r="AU268" s="123"/>
      <c r="AV268" s="123"/>
    </row>
    <row r="269">
      <c r="AJ269" s="123"/>
      <c r="AK269" s="123"/>
      <c r="AL269" s="123"/>
      <c r="AM269" s="123"/>
      <c r="AN269" s="123"/>
      <c r="AO269" s="123"/>
      <c r="AP269" s="123"/>
      <c r="AQ269" s="123"/>
      <c r="AR269" s="123"/>
      <c r="AS269" s="123"/>
      <c r="AT269" s="123"/>
      <c r="AU269" s="123"/>
      <c r="AV269" s="123"/>
    </row>
    <row r="270">
      <c r="AJ270" s="123"/>
      <c r="AK270" s="123"/>
      <c r="AL270" s="123"/>
      <c r="AM270" s="123"/>
      <c r="AN270" s="123"/>
      <c r="AO270" s="123"/>
      <c r="AP270" s="123"/>
      <c r="AQ270" s="123"/>
      <c r="AR270" s="123"/>
      <c r="AS270" s="123"/>
      <c r="AT270" s="123"/>
      <c r="AU270" s="123"/>
      <c r="AV270" s="123"/>
    </row>
    <row r="271">
      <c r="AJ271" s="123"/>
      <c r="AK271" s="123"/>
      <c r="AL271" s="123"/>
      <c r="AM271" s="123"/>
      <c r="AN271" s="123"/>
      <c r="AO271" s="123"/>
      <c r="AP271" s="123"/>
      <c r="AQ271" s="123"/>
      <c r="AR271" s="123"/>
      <c r="AS271" s="123"/>
      <c r="AT271" s="123"/>
      <c r="AU271" s="123"/>
      <c r="AV271" s="123"/>
    </row>
    <row r="272">
      <c r="AJ272" s="123"/>
      <c r="AK272" s="123"/>
      <c r="AL272" s="123"/>
      <c r="AM272" s="123"/>
      <c r="AN272" s="123"/>
      <c r="AO272" s="123"/>
      <c r="AP272" s="123"/>
      <c r="AQ272" s="123"/>
      <c r="AR272" s="123"/>
      <c r="AS272" s="123"/>
      <c r="AT272" s="123"/>
      <c r="AU272" s="123"/>
      <c r="AV272" s="123"/>
    </row>
    <row r="273">
      <c r="AJ273" s="123"/>
      <c r="AK273" s="123"/>
      <c r="AL273" s="123"/>
      <c r="AM273" s="123"/>
      <c r="AN273" s="123"/>
      <c r="AO273" s="123"/>
      <c r="AP273" s="123"/>
      <c r="AQ273" s="123"/>
      <c r="AR273" s="123"/>
      <c r="AS273" s="123"/>
      <c r="AT273" s="123"/>
      <c r="AU273" s="123"/>
      <c r="AV273" s="123"/>
    </row>
    <row r="274">
      <c r="AJ274" s="123"/>
      <c r="AK274" s="123"/>
      <c r="AL274" s="123"/>
      <c r="AM274" s="123"/>
      <c r="AN274" s="123"/>
      <c r="AO274" s="123"/>
      <c r="AP274" s="123"/>
      <c r="AQ274" s="123"/>
      <c r="AR274" s="123"/>
      <c r="AS274" s="123"/>
      <c r="AT274" s="123"/>
      <c r="AU274" s="123"/>
      <c r="AV274" s="123"/>
    </row>
    <row r="275">
      <c r="AJ275" s="123"/>
      <c r="AK275" s="123"/>
      <c r="AL275" s="123"/>
      <c r="AM275" s="123"/>
      <c r="AN275" s="123"/>
      <c r="AO275" s="123"/>
      <c r="AP275" s="123"/>
      <c r="AQ275" s="123"/>
      <c r="AR275" s="123"/>
      <c r="AS275" s="123"/>
      <c r="AT275" s="123"/>
      <c r="AU275" s="123"/>
      <c r="AV275" s="123"/>
    </row>
    <row r="276">
      <c r="AJ276" s="123"/>
      <c r="AK276" s="123"/>
      <c r="AL276" s="123"/>
      <c r="AM276" s="123"/>
      <c r="AN276" s="123"/>
      <c r="AO276" s="123"/>
      <c r="AP276" s="123"/>
      <c r="AQ276" s="123"/>
      <c r="AR276" s="123"/>
      <c r="AS276" s="123"/>
      <c r="AT276" s="123"/>
      <c r="AU276" s="123"/>
      <c r="AV276" s="123"/>
    </row>
    <row r="277">
      <c r="AJ277" s="123"/>
      <c r="AK277" s="123"/>
      <c r="AL277" s="123"/>
      <c r="AM277" s="123"/>
      <c r="AN277" s="123"/>
      <c r="AO277" s="123"/>
      <c r="AP277" s="123"/>
      <c r="AQ277" s="123"/>
      <c r="AR277" s="123"/>
      <c r="AS277" s="123"/>
      <c r="AT277" s="123"/>
      <c r="AU277" s="123"/>
      <c r="AV277" s="123"/>
    </row>
    <row r="278">
      <c r="AJ278" s="123"/>
      <c r="AK278" s="123"/>
      <c r="AL278" s="123"/>
      <c r="AM278" s="123"/>
      <c r="AN278" s="123"/>
      <c r="AO278" s="123"/>
      <c r="AP278" s="123"/>
      <c r="AQ278" s="123"/>
      <c r="AR278" s="123"/>
      <c r="AS278" s="123"/>
      <c r="AT278" s="123"/>
      <c r="AU278" s="123"/>
      <c r="AV278" s="123"/>
    </row>
    <row r="279">
      <c r="AJ279" s="123"/>
      <c r="AK279" s="123"/>
      <c r="AL279" s="123"/>
      <c r="AM279" s="123"/>
      <c r="AN279" s="123"/>
      <c r="AO279" s="123"/>
      <c r="AP279" s="123"/>
      <c r="AQ279" s="123"/>
      <c r="AR279" s="123"/>
      <c r="AS279" s="123"/>
      <c r="AT279" s="123"/>
      <c r="AU279" s="123"/>
      <c r="AV279" s="123"/>
    </row>
    <row r="280">
      <c r="AJ280" s="123"/>
      <c r="AK280" s="123"/>
      <c r="AL280" s="123"/>
      <c r="AM280" s="123"/>
      <c r="AN280" s="123"/>
      <c r="AO280" s="123"/>
      <c r="AP280" s="123"/>
      <c r="AQ280" s="123"/>
      <c r="AR280" s="123"/>
      <c r="AS280" s="123"/>
      <c r="AT280" s="123"/>
      <c r="AU280" s="123"/>
      <c r="AV280" s="123"/>
    </row>
    <row r="281">
      <c r="AJ281" s="123"/>
      <c r="AK281" s="123"/>
      <c r="AL281" s="123"/>
      <c r="AM281" s="123"/>
      <c r="AN281" s="123"/>
      <c r="AO281" s="123"/>
      <c r="AP281" s="123"/>
      <c r="AQ281" s="123"/>
      <c r="AR281" s="123"/>
      <c r="AS281" s="123"/>
      <c r="AT281" s="123"/>
      <c r="AU281" s="123"/>
      <c r="AV281" s="123"/>
    </row>
    <row r="282">
      <c r="AJ282" s="123"/>
      <c r="AK282" s="123"/>
      <c r="AL282" s="123"/>
      <c r="AM282" s="123"/>
      <c r="AN282" s="123"/>
      <c r="AO282" s="123"/>
      <c r="AP282" s="123"/>
      <c r="AQ282" s="123"/>
      <c r="AR282" s="123"/>
      <c r="AS282" s="123"/>
      <c r="AT282" s="123"/>
      <c r="AU282" s="123"/>
      <c r="AV282" s="123"/>
    </row>
    <row r="283">
      <c r="AJ283" s="123"/>
      <c r="AK283" s="123"/>
      <c r="AL283" s="123"/>
      <c r="AM283" s="123"/>
      <c r="AN283" s="123"/>
      <c r="AO283" s="123"/>
      <c r="AP283" s="123"/>
      <c r="AQ283" s="123"/>
      <c r="AR283" s="123"/>
      <c r="AS283" s="123"/>
      <c r="AT283" s="123"/>
      <c r="AU283" s="123"/>
      <c r="AV283" s="123"/>
    </row>
    <row r="284">
      <c r="AJ284" s="123"/>
      <c r="AK284" s="123"/>
      <c r="AL284" s="123"/>
      <c r="AM284" s="123"/>
      <c r="AN284" s="123"/>
      <c r="AO284" s="123"/>
      <c r="AP284" s="123"/>
      <c r="AQ284" s="123"/>
      <c r="AR284" s="123"/>
      <c r="AS284" s="123"/>
      <c r="AT284" s="123"/>
      <c r="AU284" s="123"/>
      <c r="AV284" s="123"/>
    </row>
    <row r="285">
      <c r="AJ285" s="123"/>
      <c r="AK285" s="123"/>
      <c r="AL285" s="123"/>
      <c r="AM285" s="123"/>
      <c r="AN285" s="123"/>
      <c r="AO285" s="123"/>
      <c r="AP285" s="123"/>
      <c r="AQ285" s="123"/>
      <c r="AR285" s="123"/>
      <c r="AS285" s="123"/>
      <c r="AT285" s="123"/>
      <c r="AU285" s="123"/>
      <c r="AV285" s="123"/>
    </row>
    <row r="286">
      <c r="AJ286" s="123"/>
      <c r="AK286" s="123"/>
      <c r="AL286" s="123"/>
      <c r="AM286" s="123"/>
      <c r="AN286" s="123"/>
      <c r="AO286" s="123"/>
      <c r="AP286" s="123"/>
      <c r="AQ286" s="123"/>
      <c r="AR286" s="123"/>
      <c r="AS286" s="123"/>
      <c r="AT286" s="123"/>
      <c r="AU286" s="123"/>
      <c r="AV286" s="123"/>
    </row>
    <row r="287">
      <c r="AJ287" s="123"/>
      <c r="AK287" s="123"/>
      <c r="AL287" s="123"/>
      <c r="AM287" s="123"/>
      <c r="AN287" s="123"/>
      <c r="AO287" s="123"/>
      <c r="AP287" s="123"/>
      <c r="AQ287" s="123"/>
      <c r="AR287" s="123"/>
      <c r="AS287" s="123"/>
      <c r="AT287" s="123"/>
      <c r="AU287" s="123"/>
      <c r="AV287" s="123"/>
    </row>
    <row r="288">
      <c r="AJ288" s="123"/>
      <c r="AK288" s="123"/>
      <c r="AL288" s="123"/>
      <c r="AM288" s="123"/>
      <c r="AN288" s="123"/>
      <c r="AO288" s="123"/>
      <c r="AP288" s="123"/>
      <c r="AQ288" s="123"/>
      <c r="AR288" s="123"/>
      <c r="AS288" s="123"/>
      <c r="AT288" s="123"/>
      <c r="AU288" s="123"/>
      <c r="AV288" s="123"/>
    </row>
    <row r="289">
      <c r="AJ289" s="123"/>
      <c r="AK289" s="123"/>
      <c r="AL289" s="123"/>
      <c r="AM289" s="123"/>
      <c r="AN289" s="123"/>
      <c r="AO289" s="123"/>
      <c r="AP289" s="123"/>
      <c r="AQ289" s="123"/>
      <c r="AR289" s="123"/>
      <c r="AS289" s="123"/>
      <c r="AT289" s="123"/>
      <c r="AU289" s="123"/>
      <c r="AV289" s="123"/>
    </row>
    <row r="290">
      <c r="AJ290" s="123"/>
      <c r="AK290" s="123"/>
      <c r="AL290" s="123"/>
      <c r="AM290" s="123"/>
      <c r="AN290" s="123"/>
      <c r="AO290" s="123"/>
      <c r="AP290" s="123"/>
      <c r="AQ290" s="123"/>
      <c r="AR290" s="123"/>
      <c r="AS290" s="123"/>
      <c r="AT290" s="123"/>
      <c r="AU290" s="123"/>
      <c r="AV290" s="123"/>
    </row>
    <row r="291">
      <c r="AJ291" s="123"/>
      <c r="AK291" s="123"/>
      <c r="AL291" s="123"/>
      <c r="AM291" s="123"/>
      <c r="AN291" s="123"/>
      <c r="AO291" s="123"/>
      <c r="AP291" s="123"/>
      <c r="AQ291" s="123"/>
      <c r="AR291" s="123"/>
      <c r="AS291" s="123"/>
      <c r="AT291" s="123"/>
      <c r="AU291" s="123"/>
      <c r="AV291" s="123"/>
    </row>
    <row r="292">
      <c r="AJ292" s="123"/>
      <c r="AK292" s="123"/>
      <c r="AL292" s="123"/>
      <c r="AM292" s="123"/>
      <c r="AN292" s="123"/>
      <c r="AO292" s="123"/>
      <c r="AP292" s="123"/>
      <c r="AQ292" s="123"/>
      <c r="AR292" s="123"/>
      <c r="AS292" s="123"/>
      <c r="AT292" s="123"/>
      <c r="AU292" s="123"/>
      <c r="AV292" s="123"/>
    </row>
    <row r="293">
      <c r="AJ293" s="123"/>
      <c r="AK293" s="123"/>
      <c r="AL293" s="123"/>
      <c r="AM293" s="123"/>
      <c r="AN293" s="123"/>
      <c r="AO293" s="123"/>
      <c r="AP293" s="123"/>
      <c r="AQ293" s="123"/>
      <c r="AR293" s="123"/>
      <c r="AS293" s="123"/>
      <c r="AT293" s="123"/>
      <c r="AU293" s="123"/>
      <c r="AV293" s="123"/>
    </row>
    <row r="294">
      <c r="AJ294" s="123"/>
      <c r="AK294" s="123"/>
      <c r="AL294" s="123"/>
      <c r="AM294" s="123"/>
      <c r="AN294" s="123"/>
      <c r="AO294" s="123"/>
      <c r="AP294" s="123"/>
      <c r="AQ294" s="123"/>
      <c r="AR294" s="123"/>
      <c r="AS294" s="123"/>
      <c r="AT294" s="123"/>
      <c r="AU294" s="123"/>
      <c r="AV294" s="123"/>
    </row>
    <row r="295">
      <c r="AJ295" s="123"/>
      <c r="AK295" s="123"/>
      <c r="AL295" s="123"/>
      <c r="AM295" s="123"/>
      <c r="AN295" s="123"/>
      <c r="AO295" s="123"/>
      <c r="AP295" s="123"/>
      <c r="AQ295" s="123"/>
      <c r="AR295" s="123"/>
      <c r="AS295" s="123"/>
      <c r="AT295" s="123"/>
      <c r="AU295" s="123"/>
      <c r="AV295" s="123"/>
    </row>
    <row r="296">
      <c r="AJ296" s="123"/>
      <c r="AK296" s="123"/>
      <c r="AL296" s="123"/>
      <c r="AM296" s="123"/>
      <c r="AN296" s="123"/>
      <c r="AO296" s="123"/>
      <c r="AP296" s="123"/>
      <c r="AQ296" s="123"/>
      <c r="AR296" s="123"/>
      <c r="AS296" s="123"/>
      <c r="AT296" s="123"/>
      <c r="AU296" s="123"/>
      <c r="AV296" s="123"/>
    </row>
    <row r="297">
      <c r="AJ297" s="123"/>
      <c r="AK297" s="123"/>
      <c r="AL297" s="123"/>
      <c r="AM297" s="123"/>
      <c r="AN297" s="123"/>
      <c r="AO297" s="123"/>
      <c r="AP297" s="123"/>
      <c r="AQ297" s="123"/>
      <c r="AR297" s="123"/>
      <c r="AS297" s="123"/>
      <c r="AT297" s="123"/>
      <c r="AU297" s="123"/>
      <c r="AV297" s="123"/>
    </row>
    <row r="298">
      <c r="AJ298" s="123"/>
      <c r="AK298" s="123"/>
      <c r="AL298" s="123"/>
      <c r="AM298" s="123"/>
      <c r="AN298" s="123"/>
      <c r="AO298" s="123"/>
      <c r="AP298" s="123"/>
      <c r="AQ298" s="123"/>
      <c r="AR298" s="123"/>
      <c r="AS298" s="123"/>
      <c r="AT298" s="123"/>
      <c r="AU298" s="123"/>
      <c r="AV298" s="123"/>
    </row>
    <row r="299">
      <c r="AJ299" s="123"/>
      <c r="AK299" s="123"/>
      <c r="AL299" s="123"/>
      <c r="AM299" s="123"/>
      <c r="AN299" s="123"/>
      <c r="AO299" s="123"/>
      <c r="AP299" s="123"/>
      <c r="AQ299" s="123"/>
      <c r="AR299" s="123"/>
      <c r="AS299" s="123"/>
      <c r="AT299" s="123"/>
      <c r="AU299" s="123"/>
      <c r="AV299" s="123"/>
    </row>
    <row r="300">
      <c r="AJ300" s="123"/>
      <c r="AK300" s="123"/>
      <c r="AL300" s="123"/>
      <c r="AM300" s="123"/>
      <c r="AN300" s="123"/>
      <c r="AO300" s="123"/>
      <c r="AP300" s="123"/>
      <c r="AQ300" s="123"/>
      <c r="AR300" s="123"/>
      <c r="AS300" s="123"/>
      <c r="AT300" s="123"/>
      <c r="AU300" s="123"/>
      <c r="AV300" s="123"/>
    </row>
    <row r="301">
      <c r="AJ301" s="123"/>
      <c r="AK301" s="123"/>
      <c r="AL301" s="123"/>
      <c r="AM301" s="123"/>
      <c r="AN301" s="123"/>
      <c r="AO301" s="123"/>
      <c r="AP301" s="123"/>
      <c r="AQ301" s="123"/>
      <c r="AR301" s="123"/>
      <c r="AS301" s="123"/>
      <c r="AT301" s="123"/>
      <c r="AU301" s="123"/>
      <c r="AV301" s="123"/>
    </row>
    <row r="302">
      <c r="AJ302" s="123"/>
      <c r="AK302" s="123"/>
      <c r="AL302" s="123"/>
      <c r="AM302" s="123"/>
      <c r="AN302" s="123"/>
      <c r="AO302" s="123"/>
      <c r="AP302" s="123"/>
      <c r="AQ302" s="123"/>
      <c r="AR302" s="123"/>
      <c r="AS302" s="123"/>
      <c r="AT302" s="123"/>
      <c r="AU302" s="123"/>
      <c r="AV302" s="123"/>
    </row>
    <row r="303">
      <c r="AJ303" s="123"/>
      <c r="AK303" s="123"/>
      <c r="AL303" s="123"/>
      <c r="AM303" s="123"/>
      <c r="AN303" s="123"/>
      <c r="AO303" s="123"/>
      <c r="AP303" s="123"/>
      <c r="AQ303" s="123"/>
      <c r="AR303" s="123"/>
      <c r="AS303" s="123"/>
      <c r="AT303" s="123"/>
      <c r="AU303" s="123"/>
      <c r="AV303" s="123"/>
    </row>
    <row r="304">
      <c r="AJ304" s="123"/>
      <c r="AK304" s="123"/>
      <c r="AL304" s="123"/>
      <c r="AM304" s="123"/>
      <c r="AN304" s="123"/>
      <c r="AO304" s="123"/>
      <c r="AP304" s="123"/>
      <c r="AQ304" s="123"/>
      <c r="AR304" s="123"/>
      <c r="AS304" s="123"/>
      <c r="AT304" s="123"/>
      <c r="AU304" s="123"/>
      <c r="AV304" s="123"/>
    </row>
    <row r="305">
      <c r="AJ305" s="123"/>
      <c r="AK305" s="123"/>
      <c r="AL305" s="123"/>
      <c r="AM305" s="123"/>
      <c r="AN305" s="123"/>
      <c r="AO305" s="123"/>
      <c r="AP305" s="123"/>
      <c r="AQ305" s="123"/>
      <c r="AR305" s="123"/>
      <c r="AS305" s="123"/>
      <c r="AT305" s="123"/>
      <c r="AU305" s="123"/>
      <c r="AV305" s="123"/>
    </row>
    <row r="306">
      <c r="AJ306" s="123"/>
      <c r="AK306" s="123"/>
      <c r="AL306" s="123"/>
      <c r="AM306" s="123"/>
      <c r="AN306" s="123"/>
      <c r="AO306" s="123"/>
      <c r="AP306" s="123"/>
      <c r="AQ306" s="123"/>
      <c r="AR306" s="123"/>
      <c r="AS306" s="123"/>
      <c r="AT306" s="123"/>
      <c r="AU306" s="123"/>
      <c r="AV306" s="123"/>
    </row>
    <row r="307">
      <c r="AJ307" s="123"/>
      <c r="AK307" s="123"/>
      <c r="AL307" s="123"/>
      <c r="AM307" s="123"/>
      <c r="AN307" s="123"/>
      <c r="AO307" s="123"/>
      <c r="AP307" s="123"/>
      <c r="AQ307" s="123"/>
      <c r="AR307" s="123"/>
      <c r="AS307" s="123"/>
      <c r="AT307" s="123"/>
      <c r="AU307" s="123"/>
      <c r="AV307" s="123"/>
    </row>
    <row r="308">
      <c r="AJ308" s="123"/>
      <c r="AK308" s="123"/>
      <c r="AL308" s="123"/>
      <c r="AM308" s="123"/>
      <c r="AN308" s="123"/>
      <c r="AO308" s="123"/>
      <c r="AP308" s="123"/>
      <c r="AQ308" s="123"/>
      <c r="AR308" s="123"/>
      <c r="AS308" s="123"/>
      <c r="AT308" s="123"/>
      <c r="AU308" s="123"/>
      <c r="AV308" s="123"/>
    </row>
    <row r="309">
      <c r="AJ309" s="123"/>
      <c r="AK309" s="123"/>
      <c r="AL309" s="123"/>
      <c r="AM309" s="123"/>
      <c r="AN309" s="123"/>
      <c r="AO309" s="123"/>
      <c r="AP309" s="123"/>
      <c r="AQ309" s="123"/>
      <c r="AR309" s="123"/>
      <c r="AS309" s="123"/>
      <c r="AT309" s="123"/>
      <c r="AU309" s="123"/>
      <c r="AV309" s="123"/>
    </row>
    <row r="310">
      <c r="AJ310" s="123"/>
      <c r="AK310" s="123"/>
      <c r="AL310" s="123"/>
      <c r="AM310" s="123"/>
      <c r="AN310" s="123"/>
      <c r="AO310" s="123"/>
      <c r="AP310" s="123"/>
      <c r="AQ310" s="123"/>
      <c r="AR310" s="123"/>
      <c r="AS310" s="123"/>
      <c r="AT310" s="123"/>
      <c r="AU310" s="123"/>
      <c r="AV310" s="123"/>
    </row>
    <row r="311">
      <c r="AJ311" s="123"/>
      <c r="AK311" s="123"/>
      <c r="AL311" s="123"/>
      <c r="AM311" s="123"/>
      <c r="AN311" s="123"/>
      <c r="AO311" s="123"/>
      <c r="AP311" s="123"/>
      <c r="AQ311" s="123"/>
      <c r="AR311" s="123"/>
      <c r="AS311" s="123"/>
      <c r="AT311" s="123"/>
      <c r="AU311" s="123"/>
      <c r="AV311" s="123"/>
    </row>
    <row r="312">
      <c r="AJ312" s="123"/>
      <c r="AK312" s="123"/>
      <c r="AL312" s="123"/>
      <c r="AM312" s="123"/>
      <c r="AN312" s="123"/>
      <c r="AO312" s="123"/>
      <c r="AP312" s="123"/>
      <c r="AQ312" s="123"/>
      <c r="AR312" s="123"/>
      <c r="AS312" s="123"/>
      <c r="AT312" s="123"/>
      <c r="AU312" s="123"/>
      <c r="AV312" s="123"/>
    </row>
    <row r="313">
      <c r="AJ313" s="123"/>
      <c r="AK313" s="123"/>
      <c r="AL313" s="123"/>
      <c r="AM313" s="123"/>
      <c r="AN313" s="123"/>
      <c r="AO313" s="123"/>
      <c r="AP313" s="123"/>
      <c r="AQ313" s="123"/>
      <c r="AR313" s="123"/>
      <c r="AS313" s="123"/>
      <c r="AT313" s="123"/>
      <c r="AU313" s="123"/>
      <c r="AV313" s="123"/>
    </row>
    <row r="314">
      <c r="AJ314" s="123"/>
      <c r="AK314" s="123"/>
      <c r="AL314" s="123"/>
      <c r="AM314" s="123"/>
      <c r="AN314" s="123"/>
      <c r="AO314" s="123"/>
      <c r="AP314" s="123"/>
      <c r="AQ314" s="123"/>
      <c r="AR314" s="123"/>
      <c r="AS314" s="123"/>
      <c r="AT314" s="123"/>
      <c r="AU314" s="123"/>
      <c r="AV314" s="123"/>
    </row>
    <row r="315">
      <c r="AJ315" s="123"/>
      <c r="AK315" s="123"/>
      <c r="AL315" s="123"/>
      <c r="AM315" s="123"/>
      <c r="AN315" s="123"/>
      <c r="AO315" s="123"/>
      <c r="AP315" s="123"/>
      <c r="AQ315" s="123"/>
      <c r="AR315" s="123"/>
      <c r="AS315" s="123"/>
      <c r="AT315" s="123"/>
      <c r="AU315" s="123"/>
      <c r="AV315" s="123"/>
    </row>
    <row r="316">
      <c r="AJ316" s="123"/>
      <c r="AK316" s="123"/>
      <c r="AL316" s="123"/>
      <c r="AM316" s="123"/>
      <c r="AN316" s="123"/>
      <c r="AO316" s="123"/>
      <c r="AP316" s="123"/>
      <c r="AQ316" s="123"/>
      <c r="AR316" s="123"/>
      <c r="AS316" s="123"/>
      <c r="AT316" s="123"/>
      <c r="AU316" s="123"/>
      <c r="AV316" s="123"/>
    </row>
    <row r="317">
      <c r="AJ317" s="123"/>
      <c r="AK317" s="123"/>
      <c r="AL317" s="123"/>
      <c r="AM317" s="123"/>
      <c r="AN317" s="123"/>
      <c r="AO317" s="123"/>
      <c r="AP317" s="123"/>
      <c r="AQ317" s="123"/>
      <c r="AR317" s="123"/>
      <c r="AS317" s="123"/>
      <c r="AT317" s="123"/>
      <c r="AU317" s="123"/>
      <c r="AV317" s="123"/>
    </row>
    <row r="318">
      <c r="AJ318" s="123"/>
      <c r="AK318" s="123"/>
      <c r="AL318" s="123"/>
      <c r="AM318" s="123"/>
      <c r="AN318" s="123"/>
      <c r="AO318" s="123"/>
      <c r="AP318" s="123"/>
      <c r="AQ318" s="123"/>
      <c r="AR318" s="123"/>
      <c r="AS318" s="123"/>
      <c r="AT318" s="123"/>
      <c r="AU318" s="123"/>
      <c r="AV318" s="123"/>
    </row>
    <row r="319">
      <c r="AJ319" s="123"/>
      <c r="AK319" s="123"/>
      <c r="AL319" s="123"/>
      <c r="AM319" s="123"/>
      <c r="AN319" s="123"/>
      <c r="AO319" s="123"/>
      <c r="AP319" s="123"/>
      <c r="AQ319" s="123"/>
      <c r="AR319" s="123"/>
      <c r="AS319" s="123"/>
      <c r="AT319" s="123"/>
      <c r="AU319" s="123"/>
      <c r="AV319" s="123"/>
    </row>
    <row r="320">
      <c r="AJ320" s="123"/>
      <c r="AK320" s="123"/>
      <c r="AL320" s="123"/>
      <c r="AM320" s="123"/>
      <c r="AN320" s="123"/>
      <c r="AO320" s="123"/>
      <c r="AP320" s="123"/>
      <c r="AQ320" s="123"/>
      <c r="AR320" s="123"/>
      <c r="AS320" s="123"/>
      <c r="AT320" s="123"/>
      <c r="AU320" s="123"/>
      <c r="AV320" s="123"/>
    </row>
    <row r="321">
      <c r="AJ321" s="123"/>
      <c r="AK321" s="123"/>
      <c r="AL321" s="123"/>
      <c r="AM321" s="123"/>
      <c r="AN321" s="123"/>
      <c r="AO321" s="123"/>
      <c r="AP321" s="123"/>
      <c r="AQ321" s="123"/>
      <c r="AR321" s="123"/>
      <c r="AS321" s="123"/>
      <c r="AT321" s="123"/>
      <c r="AU321" s="123"/>
      <c r="AV321" s="123"/>
    </row>
    <row r="322">
      <c r="AJ322" s="123"/>
      <c r="AK322" s="123"/>
      <c r="AL322" s="123"/>
      <c r="AM322" s="123"/>
      <c r="AN322" s="123"/>
      <c r="AO322" s="123"/>
      <c r="AP322" s="123"/>
      <c r="AQ322" s="123"/>
      <c r="AR322" s="123"/>
      <c r="AS322" s="123"/>
      <c r="AT322" s="123"/>
      <c r="AU322" s="123"/>
      <c r="AV322" s="123"/>
    </row>
    <row r="323">
      <c r="AJ323" s="123"/>
      <c r="AK323" s="123"/>
      <c r="AL323" s="123"/>
      <c r="AM323" s="123"/>
      <c r="AN323" s="123"/>
      <c r="AO323" s="123"/>
      <c r="AP323" s="123"/>
      <c r="AQ323" s="123"/>
      <c r="AR323" s="123"/>
      <c r="AS323" s="123"/>
      <c r="AT323" s="123"/>
      <c r="AU323" s="123"/>
      <c r="AV323" s="123"/>
    </row>
    <row r="324">
      <c r="AJ324" s="123"/>
      <c r="AK324" s="123"/>
      <c r="AL324" s="123"/>
      <c r="AM324" s="123"/>
      <c r="AN324" s="123"/>
      <c r="AO324" s="123"/>
      <c r="AP324" s="123"/>
      <c r="AQ324" s="123"/>
      <c r="AR324" s="123"/>
      <c r="AS324" s="123"/>
      <c r="AT324" s="123"/>
      <c r="AU324" s="123"/>
      <c r="AV324" s="123"/>
    </row>
    <row r="325">
      <c r="AJ325" s="123"/>
      <c r="AK325" s="123"/>
      <c r="AL325" s="123"/>
      <c r="AM325" s="123"/>
      <c r="AN325" s="123"/>
      <c r="AO325" s="123"/>
      <c r="AP325" s="123"/>
      <c r="AQ325" s="123"/>
      <c r="AR325" s="123"/>
      <c r="AS325" s="123"/>
      <c r="AT325" s="123"/>
      <c r="AU325" s="123"/>
      <c r="AV325" s="123"/>
    </row>
    <row r="326">
      <c r="AJ326" s="123"/>
      <c r="AK326" s="123"/>
      <c r="AL326" s="123"/>
      <c r="AM326" s="123"/>
      <c r="AN326" s="123"/>
      <c r="AO326" s="123"/>
      <c r="AP326" s="123"/>
      <c r="AQ326" s="123"/>
      <c r="AR326" s="123"/>
      <c r="AS326" s="123"/>
      <c r="AT326" s="123"/>
      <c r="AU326" s="123"/>
      <c r="AV326" s="123"/>
    </row>
    <row r="327">
      <c r="AJ327" s="123"/>
      <c r="AK327" s="123"/>
      <c r="AL327" s="123"/>
      <c r="AM327" s="123"/>
      <c r="AN327" s="123"/>
      <c r="AO327" s="123"/>
      <c r="AP327" s="123"/>
      <c r="AQ327" s="123"/>
      <c r="AR327" s="123"/>
      <c r="AS327" s="123"/>
      <c r="AT327" s="123"/>
      <c r="AU327" s="123"/>
      <c r="AV327" s="123"/>
    </row>
    <row r="328">
      <c r="AJ328" s="123"/>
      <c r="AK328" s="123"/>
      <c r="AL328" s="123"/>
      <c r="AM328" s="123"/>
      <c r="AN328" s="123"/>
      <c r="AO328" s="123"/>
      <c r="AP328" s="123"/>
      <c r="AQ328" s="123"/>
      <c r="AR328" s="123"/>
      <c r="AS328" s="123"/>
      <c r="AT328" s="123"/>
      <c r="AU328" s="123"/>
      <c r="AV328" s="123"/>
    </row>
    <row r="329">
      <c r="AJ329" s="123"/>
      <c r="AK329" s="123"/>
      <c r="AL329" s="123"/>
      <c r="AM329" s="123"/>
      <c r="AN329" s="123"/>
      <c r="AO329" s="123"/>
      <c r="AP329" s="123"/>
      <c r="AQ329" s="123"/>
      <c r="AR329" s="123"/>
      <c r="AS329" s="123"/>
      <c r="AT329" s="123"/>
      <c r="AU329" s="123"/>
      <c r="AV329" s="123"/>
    </row>
    <row r="330">
      <c r="AJ330" s="123"/>
      <c r="AK330" s="123"/>
      <c r="AL330" s="123"/>
      <c r="AM330" s="123"/>
      <c r="AN330" s="123"/>
      <c r="AO330" s="123"/>
      <c r="AP330" s="123"/>
      <c r="AQ330" s="123"/>
      <c r="AR330" s="123"/>
      <c r="AS330" s="123"/>
      <c r="AT330" s="123"/>
      <c r="AU330" s="123"/>
      <c r="AV330" s="123"/>
    </row>
    <row r="331">
      <c r="AJ331" s="123"/>
      <c r="AK331" s="123"/>
      <c r="AL331" s="123"/>
      <c r="AM331" s="123"/>
      <c r="AN331" s="123"/>
      <c r="AO331" s="123"/>
      <c r="AP331" s="123"/>
      <c r="AQ331" s="123"/>
      <c r="AR331" s="123"/>
      <c r="AS331" s="123"/>
      <c r="AT331" s="123"/>
      <c r="AU331" s="123"/>
      <c r="AV331" s="123"/>
    </row>
    <row r="332">
      <c r="AJ332" s="123"/>
      <c r="AK332" s="123"/>
      <c r="AL332" s="123"/>
      <c r="AM332" s="123"/>
      <c r="AN332" s="123"/>
      <c r="AO332" s="123"/>
      <c r="AP332" s="123"/>
      <c r="AQ332" s="123"/>
      <c r="AR332" s="123"/>
      <c r="AS332" s="123"/>
      <c r="AT332" s="123"/>
      <c r="AU332" s="123"/>
      <c r="AV332" s="123"/>
    </row>
    <row r="333">
      <c r="AJ333" s="123"/>
      <c r="AK333" s="123"/>
      <c r="AL333" s="123"/>
      <c r="AM333" s="123"/>
      <c r="AN333" s="123"/>
      <c r="AO333" s="123"/>
      <c r="AP333" s="123"/>
      <c r="AQ333" s="123"/>
      <c r="AR333" s="123"/>
      <c r="AS333" s="123"/>
      <c r="AT333" s="123"/>
      <c r="AU333" s="123"/>
      <c r="AV333" s="123"/>
    </row>
    <row r="334">
      <c r="AJ334" s="123"/>
      <c r="AK334" s="123"/>
      <c r="AL334" s="123"/>
      <c r="AM334" s="123"/>
      <c r="AN334" s="123"/>
      <c r="AO334" s="123"/>
      <c r="AP334" s="123"/>
      <c r="AQ334" s="123"/>
      <c r="AR334" s="123"/>
      <c r="AS334" s="123"/>
      <c r="AT334" s="123"/>
      <c r="AU334" s="123"/>
      <c r="AV334" s="123"/>
    </row>
    <row r="335">
      <c r="AJ335" s="123"/>
      <c r="AK335" s="123"/>
      <c r="AL335" s="123"/>
      <c r="AM335" s="123"/>
      <c r="AN335" s="123"/>
      <c r="AO335" s="123"/>
      <c r="AP335" s="123"/>
      <c r="AQ335" s="123"/>
      <c r="AR335" s="123"/>
      <c r="AS335" s="123"/>
      <c r="AT335" s="123"/>
      <c r="AU335" s="123"/>
      <c r="AV335" s="123"/>
    </row>
    <row r="336">
      <c r="AJ336" s="123"/>
      <c r="AK336" s="123"/>
      <c r="AL336" s="123"/>
      <c r="AM336" s="123"/>
      <c r="AN336" s="123"/>
      <c r="AO336" s="123"/>
      <c r="AP336" s="123"/>
      <c r="AQ336" s="123"/>
      <c r="AR336" s="123"/>
      <c r="AS336" s="123"/>
      <c r="AT336" s="123"/>
      <c r="AU336" s="123"/>
      <c r="AV336" s="123"/>
    </row>
    <row r="337">
      <c r="AJ337" s="123"/>
      <c r="AK337" s="123"/>
      <c r="AL337" s="123"/>
      <c r="AM337" s="123"/>
      <c r="AN337" s="123"/>
      <c r="AO337" s="123"/>
      <c r="AP337" s="123"/>
      <c r="AQ337" s="123"/>
      <c r="AR337" s="123"/>
      <c r="AS337" s="123"/>
      <c r="AT337" s="123"/>
      <c r="AU337" s="123"/>
      <c r="AV337" s="123"/>
    </row>
    <row r="338">
      <c r="AJ338" s="123"/>
      <c r="AK338" s="123"/>
      <c r="AL338" s="123"/>
      <c r="AM338" s="123"/>
      <c r="AN338" s="123"/>
      <c r="AO338" s="123"/>
      <c r="AP338" s="123"/>
      <c r="AQ338" s="123"/>
      <c r="AR338" s="123"/>
      <c r="AS338" s="123"/>
      <c r="AT338" s="123"/>
      <c r="AU338" s="123"/>
      <c r="AV338" s="123"/>
    </row>
    <row r="339">
      <c r="AJ339" s="123"/>
      <c r="AK339" s="123"/>
      <c r="AL339" s="123"/>
      <c r="AM339" s="123"/>
      <c r="AN339" s="123"/>
      <c r="AO339" s="123"/>
      <c r="AP339" s="123"/>
      <c r="AQ339" s="123"/>
      <c r="AR339" s="123"/>
      <c r="AS339" s="123"/>
      <c r="AT339" s="123"/>
      <c r="AU339" s="123"/>
      <c r="AV339" s="123"/>
    </row>
    <row r="340">
      <c r="AJ340" s="123"/>
      <c r="AK340" s="123"/>
      <c r="AL340" s="123"/>
      <c r="AM340" s="123"/>
      <c r="AN340" s="123"/>
      <c r="AO340" s="123"/>
      <c r="AP340" s="123"/>
      <c r="AQ340" s="123"/>
      <c r="AR340" s="123"/>
      <c r="AS340" s="123"/>
      <c r="AT340" s="123"/>
      <c r="AU340" s="123"/>
      <c r="AV340" s="123"/>
    </row>
    <row r="341">
      <c r="AJ341" s="123"/>
      <c r="AK341" s="123"/>
      <c r="AL341" s="123"/>
      <c r="AM341" s="123"/>
      <c r="AN341" s="123"/>
      <c r="AO341" s="123"/>
      <c r="AP341" s="123"/>
      <c r="AQ341" s="123"/>
      <c r="AR341" s="123"/>
      <c r="AS341" s="123"/>
      <c r="AT341" s="123"/>
      <c r="AU341" s="123"/>
      <c r="AV341" s="123"/>
    </row>
    <row r="342">
      <c r="AJ342" s="123"/>
      <c r="AK342" s="123"/>
      <c r="AL342" s="123"/>
      <c r="AM342" s="123"/>
      <c r="AN342" s="123"/>
      <c r="AO342" s="123"/>
      <c r="AP342" s="123"/>
      <c r="AQ342" s="123"/>
      <c r="AR342" s="123"/>
      <c r="AS342" s="123"/>
      <c r="AT342" s="123"/>
      <c r="AU342" s="123"/>
      <c r="AV342" s="123"/>
    </row>
    <row r="343">
      <c r="AJ343" s="123"/>
      <c r="AK343" s="123"/>
      <c r="AL343" s="123"/>
      <c r="AM343" s="123"/>
      <c r="AN343" s="123"/>
      <c r="AO343" s="123"/>
      <c r="AP343" s="123"/>
      <c r="AQ343" s="123"/>
      <c r="AR343" s="123"/>
      <c r="AS343" s="123"/>
      <c r="AT343" s="123"/>
      <c r="AU343" s="123"/>
      <c r="AV343" s="123"/>
    </row>
    <row r="344">
      <c r="AJ344" s="123"/>
      <c r="AK344" s="123"/>
      <c r="AL344" s="123"/>
      <c r="AM344" s="123"/>
      <c r="AN344" s="123"/>
      <c r="AO344" s="123"/>
      <c r="AP344" s="123"/>
      <c r="AQ344" s="123"/>
      <c r="AR344" s="123"/>
      <c r="AS344" s="123"/>
      <c r="AT344" s="123"/>
      <c r="AU344" s="123"/>
      <c r="AV344" s="123"/>
    </row>
    <row r="345">
      <c r="AJ345" s="123"/>
      <c r="AK345" s="123"/>
      <c r="AL345" s="123"/>
      <c r="AM345" s="123"/>
      <c r="AN345" s="123"/>
      <c r="AO345" s="123"/>
      <c r="AP345" s="123"/>
      <c r="AQ345" s="123"/>
      <c r="AR345" s="123"/>
      <c r="AS345" s="123"/>
      <c r="AT345" s="123"/>
      <c r="AU345" s="123"/>
      <c r="AV345" s="123"/>
    </row>
    <row r="346">
      <c r="AJ346" s="123"/>
      <c r="AK346" s="123"/>
      <c r="AL346" s="123"/>
      <c r="AM346" s="123"/>
      <c r="AN346" s="123"/>
      <c r="AO346" s="123"/>
      <c r="AP346" s="123"/>
      <c r="AQ346" s="123"/>
      <c r="AR346" s="123"/>
      <c r="AS346" s="123"/>
      <c r="AT346" s="123"/>
      <c r="AU346" s="123"/>
      <c r="AV346" s="123"/>
    </row>
    <row r="347">
      <c r="AJ347" s="123"/>
      <c r="AK347" s="123"/>
      <c r="AL347" s="123"/>
      <c r="AM347" s="123"/>
      <c r="AN347" s="123"/>
      <c r="AO347" s="123"/>
      <c r="AP347" s="123"/>
      <c r="AQ347" s="123"/>
      <c r="AR347" s="123"/>
      <c r="AS347" s="123"/>
      <c r="AT347" s="123"/>
      <c r="AU347" s="123"/>
      <c r="AV347" s="123"/>
    </row>
    <row r="348">
      <c r="AJ348" s="123"/>
      <c r="AK348" s="123"/>
      <c r="AL348" s="123"/>
      <c r="AM348" s="123"/>
      <c r="AN348" s="123"/>
      <c r="AO348" s="123"/>
      <c r="AP348" s="123"/>
      <c r="AQ348" s="123"/>
      <c r="AR348" s="123"/>
      <c r="AS348" s="123"/>
      <c r="AT348" s="123"/>
      <c r="AU348" s="123"/>
      <c r="AV348" s="123"/>
    </row>
    <row r="349">
      <c r="AJ349" s="123"/>
      <c r="AK349" s="123"/>
      <c r="AL349" s="123"/>
      <c r="AM349" s="123"/>
      <c r="AN349" s="123"/>
      <c r="AO349" s="123"/>
      <c r="AP349" s="123"/>
      <c r="AQ349" s="123"/>
      <c r="AR349" s="123"/>
      <c r="AS349" s="123"/>
      <c r="AT349" s="123"/>
      <c r="AU349" s="123"/>
      <c r="AV349" s="123"/>
    </row>
    <row r="350">
      <c r="AJ350" s="123"/>
      <c r="AK350" s="123"/>
      <c r="AL350" s="123"/>
      <c r="AM350" s="123"/>
      <c r="AN350" s="123"/>
      <c r="AO350" s="123"/>
      <c r="AP350" s="123"/>
      <c r="AQ350" s="123"/>
      <c r="AR350" s="123"/>
      <c r="AS350" s="123"/>
      <c r="AT350" s="123"/>
      <c r="AU350" s="123"/>
      <c r="AV350" s="123"/>
    </row>
    <row r="351">
      <c r="AJ351" s="123"/>
      <c r="AK351" s="123"/>
      <c r="AL351" s="123"/>
      <c r="AM351" s="123"/>
      <c r="AN351" s="123"/>
      <c r="AO351" s="123"/>
      <c r="AP351" s="123"/>
      <c r="AQ351" s="123"/>
      <c r="AR351" s="123"/>
      <c r="AS351" s="123"/>
      <c r="AT351" s="123"/>
      <c r="AU351" s="123"/>
      <c r="AV351" s="123"/>
    </row>
    <row r="352">
      <c r="AJ352" s="123"/>
      <c r="AK352" s="123"/>
      <c r="AL352" s="123"/>
      <c r="AM352" s="123"/>
      <c r="AN352" s="123"/>
      <c r="AO352" s="123"/>
      <c r="AP352" s="123"/>
      <c r="AQ352" s="123"/>
      <c r="AR352" s="123"/>
      <c r="AS352" s="123"/>
      <c r="AT352" s="123"/>
      <c r="AU352" s="123"/>
      <c r="AV352" s="123"/>
    </row>
    <row r="353">
      <c r="AJ353" s="123"/>
      <c r="AK353" s="123"/>
      <c r="AL353" s="123"/>
      <c r="AM353" s="123"/>
      <c r="AN353" s="123"/>
      <c r="AO353" s="123"/>
      <c r="AP353" s="123"/>
      <c r="AQ353" s="123"/>
      <c r="AR353" s="123"/>
      <c r="AS353" s="123"/>
      <c r="AT353" s="123"/>
      <c r="AU353" s="123"/>
      <c r="AV353" s="123"/>
    </row>
    <row r="354">
      <c r="AJ354" s="123"/>
      <c r="AK354" s="123"/>
      <c r="AL354" s="123"/>
      <c r="AM354" s="123"/>
      <c r="AN354" s="123"/>
      <c r="AO354" s="123"/>
      <c r="AP354" s="123"/>
      <c r="AQ354" s="123"/>
      <c r="AR354" s="123"/>
      <c r="AS354" s="123"/>
      <c r="AT354" s="123"/>
      <c r="AU354" s="123"/>
      <c r="AV354" s="123"/>
    </row>
    <row r="355">
      <c r="AJ355" s="123"/>
      <c r="AK355" s="123"/>
      <c r="AL355" s="123"/>
      <c r="AM355" s="123"/>
      <c r="AN355" s="123"/>
      <c r="AO355" s="123"/>
      <c r="AP355" s="123"/>
      <c r="AQ355" s="123"/>
      <c r="AR355" s="123"/>
      <c r="AS355" s="123"/>
      <c r="AT355" s="123"/>
      <c r="AU355" s="123"/>
      <c r="AV355" s="123"/>
    </row>
    <row r="356">
      <c r="AJ356" s="123"/>
      <c r="AK356" s="123"/>
      <c r="AL356" s="123"/>
      <c r="AM356" s="123"/>
      <c r="AN356" s="123"/>
      <c r="AO356" s="123"/>
      <c r="AP356" s="123"/>
      <c r="AQ356" s="123"/>
      <c r="AR356" s="123"/>
      <c r="AS356" s="123"/>
      <c r="AT356" s="123"/>
      <c r="AU356" s="123"/>
      <c r="AV356" s="123"/>
    </row>
    <row r="357">
      <c r="AJ357" s="123"/>
      <c r="AK357" s="123"/>
      <c r="AL357" s="123"/>
      <c r="AM357" s="123"/>
      <c r="AN357" s="123"/>
      <c r="AO357" s="123"/>
      <c r="AP357" s="123"/>
      <c r="AQ357" s="123"/>
      <c r="AR357" s="123"/>
      <c r="AS357" s="123"/>
      <c r="AT357" s="123"/>
      <c r="AU357" s="123"/>
      <c r="AV357" s="123"/>
    </row>
    <row r="358">
      <c r="AJ358" s="123"/>
      <c r="AK358" s="123"/>
      <c r="AL358" s="123"/>
      <c r="AM358" s="123"/>
      <c r="AN358" s="123"/>
      <c r="AO358" s="123"/>
      <c r="AP358" s="123"/>
      <c r="AQ358" s="123"/>
      <c r="AR358" s="123"/>
      <c r="AS358" s="123"/>
      <c r="AT358" s="123"/>
      <c r="AU358" s="123"/>
      <c r="AV358" s="123"/>
    </row>
    <row r="359">
      <c r="AJ359" s="123"/>
      <c r="AK359" s="123"/>
      <c r="AL359" s="123"/>
      <c r="AM359" s="123"/>
      <c r="AN359" s="123"/>
      <c r="AO359" s="123"/>
      <c r="AP359" s="123"/>
      <c r="AQ359" s="123"/>
      <c r="AR359" s="123"/>
      <c r="AS359" s="123"/>
      <c r="AT359" s="123"/>
      <c r="AU359" s="123"/>
      <c r="AV359" s="123"/>
    </row>
    <row r="360">
      <c r="AJ360" s="123"/>
      <c r="AK360" s="123"/>
      <c r="AL360" s="123"/>
      <c r="AM360" s="123"/>
      <c r="AN360" s="123"/>
      <c r="AO360" s="123"/>
      <c r="AP360" s="123"/>
      <c r="AQ360" s="123"/>
      <c r="AR360" s="123"/>
      <c r="AS360" s="123"/>
      <c r="AT360" s="123"/>
      <c r="AU360" s="123"/>
      <c r="AV360" s="123"/>
    </row>
    <row r="361">
      <c r="AJ361" s="123"/>
      <c r="AK361" s="123"/>
      <c r="AL361" s="123"/>
      <c r="AM361" s="123"/>
      <c r="AN361" s="123"/>
      <c r="AO361" s="123"/>
      <c r="AP361" s="123"/>
      <c r="AQ361" s="123"/>
      <c r="AR361" s="123"/>
      <c r="AS361" s="123"/>
      <c r="AT361" s="123"/>
      <c r="AU361" s="123"/>
      <c r="AV361" s="123"/>
    </row>
    <row r="362">
      <c r="AJ362" s="123"/>
      <c r="AK362" s="123"/>
      <c r="AL362" s="123"/>
      <c r="AM362" s="123"/>
      <c r="AN362" s="123"/>
      <c r="AO362" s="123"/>
      <c r="AP362" s="123"/>
      <c r="AQ362" s="123"/>
      <c r="AR362" s="123"/>
      <c r="AS362" s="123"/>
      <c r="AT362" s="123"/>
      <c r="AU362" s="123"/>
      <c r="AV362" s="123"/>
    </row>
    <row r="363">
      <c r="AJ363" s="123"/>
      <c r="AK363" s="123"/>
      <c r="AL363" s="123"/>
      <c r="AM363" s="123"/>
      <c r="AN363" s="123"/>
      <c r="AO363" s="123"/>
      <c r="AP363" s="123"/>
      <c r="AQ363" s="123"/>
      <c r="AR363" s="123"/>
      <c r="AS363" s="123"/>
      <c r="AT363" s="123"/>
      <c r="AU363" s="123"/>
      <c r="AV363" s="123"/>
    </row>
    <row r="364">
      <c r="AJ364" s="123"/>
      <c r="AK364" s="123"/>
      <c r="AL364" s="123"/>
      <c r="AM364" s="123"/>
      <c r="AN364" s="123"/>
      <c r="AO364" s="123"/>
      <c r="AP364" s="123"/>
      <c r="AQ364" s="123"/>
      <c r="AR364" s="123"/>
      <c r="AS364" s="123"/>
      <c r="AT364" s="123"/>
      <c r="AU364" s="123"/>
      <c r="AV364" s="123"/>
    </row>
    <row r="365">
      <c r="AJ365" s="123"/>
      <c r="AK365" s="123"/>
      <c r="AL365" s="123"/>
      <c r="AM365" s="123"/>
      <c r="AN365" s="123"/>
      <c r="AO365" s="123"/>
      <c r="AP365" s="123"/>
      <c r="AQ365" s="123"/>
      <c r="AR365" s="123"/>
      <c r="AS365" s="123"/>
      <c r="AT365" s="123"/>
      <c r="AU365" s="123"/>
      <c r="AV365" s="123"/>
    </row>
    <row r="366">
      <c r="AJ366" s="123"/>
      <c r="AK366" s="123"/>
      <c r="AL366" s="123"/>
      <c r="AM366" s="123"/>
      <c r="AN366" s="123"/>
      <c r="AO366" s="123"/>
      <c r="AP366" s="123"/>
      <c r="AQ366" s="123"/>
      <c r="AR366" s="123"/>
      <c r="AS366" s="123"/>
      <c r="AT366" s="123"/>
      <c r="AU366" s="123"/>
      <c r="AV366" s="123"/>
    </row>
    <row r="367">
      <c r="AJ367" s="123"/>
      <c r="AK367" s="123"/>
      <c r="AL367" s="123"/>
      <c r="AM367" s="123"/>
      <c r="AN367" s="123"/>
      <c r="AO367" s="123"/>
      <c r="AP367" s="123"/>
      <c r="AQ367" s="123"/>
      <c r="AR367" s="123"/>
      <c r="AS367" s="123"/>
      <c r="AT367" s="123"/>
      <c r="AU367" s="123"/>
      <c r="AV367" s="123"/>
    </row>
    <row r="368">
      <c r="AJ368" s="123"/>
      <c r="AK368" s="123"/>
      <c r="AL368" s="123"/>
      <c r="AM368" s="123"/>
      <c r="AN368" s="123"/>
      <c r="AO368" s="123"/>
      <c r="AP368" s="123"/>
      <c r="AQ368" s="123"/>
      <c r="AR368" s="123"/>
      <c r="AS368" s="123"/>
      <c r="AT368" s="123"/>
      <c r="AU368" s="123"/>
      <c r="AV368" s="123"/>
    </row>
    <row r="369">
      <c r="AJ369" s="123"/>
      <c r="AK369" s="123"/>
      <c r="AL369" s="123"/>
      <c r="AM369" s="123"/>
      <c r="AN369" s="123"/>
      <c r="AO369" s="123"/>
      <c r="AP369" s="123"/>
      <c r="AQ369" s="123"/>
      <c r="AR369" s="123"/>
      <c r="AS369" s="123"/>
      <c r="AT369" s="123"/>
      <c r="AU369" s="123"/>
      <c r="AV369" s="123"/>
    </row>
    <row r="370">
      <c r="AJ370" s="123"/>
      <c r="AK370" s="123"/>
      <c r="AL370" s="123"/>
      <c r="AM370" s="123"/>
      <c r="AN370" s="123"/>
      <c r="AO370" s="123"/>
      <c r="AP370" s="123"/>
      <c r="AQ370" s="123"/>
      <c r="AR370" s="123"/>
      <c r="AS370" s="123"/>
      <c r="AT370" s="123"/>
      <c r="AU370" s="123"/>
      <c r="AV370" s="123"/>
    </row>
    <row r="371">
      <c r="AJ371" s="123"/>
      <c r="AK371" s="123"/>
      <c r="AL371" s="123"/>
      <c r="AM371" s="123"/>
      <c r="AN371" s="123"/>
      <c r="AO371" s="123"/>
      <c r="AP371" s="123"/>
      <c r="AQ371" s="123"/>
      <c r="AR371" s="123"/>
      <c r="AS371" s="123"/>
      <c r="AT371" s="123"/>
      <c r="AU371" s="123"/>
      <c r="AV371" s="123"/>
    </row>
    <row r="372">
      <c r="AJ372" s="123"/>
      <c r="AK372" s="123"/>
      <c r="AL372" s="123"/>
      <c r="AM372" s="123"/>
      <c r="AN372" s="123"/>
      <c r="AO372" s="123"/>
      <c r="AP372" s="123"/>
      <c r="AQ372" s="123"/>
      <c r="AR372" s="123"/>
      <c r="AS372" s="123"/>
      <c r="AT372" s="123"/>
      <c r="AU372" s="123"/>
      <c r="AV372" s="123"/>
    </row>
    <row r="373">
      <c r="AJ373" s="123"/>
      <c r="AK373" s="123"/>
      <c r="AL373" s="123"/>
      <c r="AM373" s="123"/>
      <c r="AN373" s="123"/>
      <c r="AO373" s="123"/>
      <c r="AP373" s="123"/>
      <c r="AQ373" s="123"/>
      <c r="AR373" s="123"/>
      <c r="AS373" s="123"/>
      <c r="AT373" s="123"/>
      <c r="AU373" s="123"/>
      <c r="AV373" s="123"/>
    </row>
    <row r="374">
      <c r="AJ374" s="123"/>
      <c r="AK374" s="123"/>
      <c r="AL374" s="123"/>
      <c r="AM374" s="123"/>
      <c r="AN374" s="123"/>
      <c r="AO374" s="123"/>
      <c r="AP374" s="123"/>
      <c r="AQ374" s="123"/>
      <c r="AR374" s="123"/>
      <c r="AS374" s="123"/>
      <c r="AT374" s="123"/>
      <c r="AU374" s="123"/>
      <c r="AV374" s="123"/>
    </row>
    <row r="375">
      <c r="AJ375" s="123"/>
      <c r="AK375" s="123"/>
      <c r="AL375" s="123"/>
      <c r="AM375" s="123"/>
      <c r="AN375" s="123"/>
      <c r="AO375" s="123"/>
      <c r="AP375" s="123"/>
      <c r="AQ375" s="123"/>
      <c r="AR375" s="123"/>
      <c r="AS375" s="123"/>
      <c r="AT375" s="123"/>
      <c r="AU375" s="123"/>
      <c r="AV375" s="123"/>
    </row>
    <row r="376">
      <c r="AJ376" s="123"/>
      <c r="AK376" s="123"/>
      <c r="AL376" s="123"/>
      <c r="AM376" s="123"/>
      <c r="AN376" s="123"/>
      <c r="AO376" s="123"/>
      <c r="AP376" s="123"/>
      <c r="AQ376" s="123"/>
      <c r="AR376" s="123"/>
      <c r="AS376" s="123"/>
      <c r="AT376" s="123"/>
      <c r="AU376" s="123"/>
      <c r="AV376" s="123"/>
    </row>
    <row r="377">
      <c r="AJ377" s="123"/>
      <c r="AK377" s="123"/>
      <c r="AL377" s="123"/>
      <c r="AM377" s="123"/>
      <c r="AN377" s="123"/>
      <c r="AO377" s="123"/>
      <c r="AP377" s="123"/>
      <c r="AQ377" s="123"/>
      <c r="AR377" s="123"/>
      <c r="AS377" s="123"/>
      <c r="AT377" s="123"/>
      <c r="AU377" s="123"/>
      <c r="AV377" s="123"/>
    </row>
    <row r="378">
      <c r="AJ378" s="123"/>
      <c r="AK378" s="123"/>
      <c r="AL378" s="123"/>
      <c r="AM378" s="123"/>
      <c r="AN378" s="123"/>
      <c r="AO378" s="123"/>
      <c r="AP378" s="123"/>
      <c r="AQ378" s="123"/>
      <c r="AR378" s="123"/>
      <c r="AS378" s="123"/>
      <c r="AT378" s="123"/>
      <c r="AU378" s="123"/>
      <c r="AV378" s="123"/>
    </row>
    <row r="379">
      <c r="AJ379" s="123"/>
      <c r="AK379" s="123"/>
      <c r="AL379" s="123"/>
      <c r="AM379" s="123"/>
      <c r="AN379" s="123"/>
      <c r="AO379" s="123"/>
      <c r="AP379" s="123"/>
      <c r="AQ379" s="123"/>
      <c r="AR379" s="123"/>
      <c r="AS379" s="123"/>
      <c r="AT379" s="123"/>
      <c r="AU379" s="123"/>
      <c r="AV379" s="123"/>
    </row>
    <row r="380">
      <c r="AJ380" s="123"/>
      <c r="AK380" s="123"/>
      <c r="AL380" s="123"/>
      <c r="AM380" s="123"/>
      <c r="AN380" s="123"/>
      <c r="AO380" s="123"/>
      <c r="AP380" s="123"/>
      <c r="AQ380" s="123"/>
      <c r="AR380" s="123"/>
      <c r="AS380" s="123"/>
      <c r="AT380" s="123"/>
      <c r="AU380" s="123"/>
      <c r="AV380" s="123"/>
    </row>
    <row r="381">
      <c r="AJ381" s="123"/>
      <c r="AK381" s="123"/>
      <c r="AL381" s="123"/>
      <c r="AM381" s="123"/>
      <c r="AN381" s="123"/>
      <c r="AO381" s="123"/>
      <c r="AP381" s="123"/>
      <c r="AQ381" s="123"/>
      <c r="AR381" s="123"/>
      <c r="AS381" s="123"/>
      <c r="AT381" s="123"/>
      <c r="AU381" s="123"/>
      <c r="AV381" s="123"/>
    </row>
    <row r="382">
      <c r="AJ382" s="123"/>
      <c r="AK382" s="123"/>
      <c r="AL382" s="123"/>
      <c r="AM382" s="123"/>
      <c r="AN382" s="123"/>
      <c r="AO382" s="123"/>
      <c r="AP382" s="123"/>
      <c r="AQ382" s="123"/>
      <c r="AR382" s="123"/>
      <c r="AS382" s="123"/>
      <c r="AT382" s="123"/>
      <c r="AU382" s="123"/>
      <c r="AV382" s="123"/>
    </row>
    <row r="383">
      <c r="AJ383" s="123"/>
      <c r="AK383" s="123"/>
      <c r="AL383" s="123"/>
      <c r="AM383" s="123"/>
      <c r="AN383" s="123"/>
      <c r="AO383" s="123"/>
      <c r="AP383" s="123"/>
      <c r="AQ383" s="123"/>
      <c r="AR383" s="123"/>
      <c r="AS383" s="123"/>
      <c r="AT383" s="123"/>
      <c r="AU383" s="123"/>
      <c r="AV383" s="123"/>
    </row>
    <row r="384">
      <c r="AJ384" s="123"/>
      <c r="AK384" s="123"/>
      <c r="AL384" s="123"/>
      <c r="AM384" s="123"/>
      <c r="AN384" s="123"/>
      <c r="AO384" s="123"/>
      <c r="AP384" s="123"/>
      <c r="AQ384" s="123"/>
      <c r="AR384" s="123"/>
      <c r="AS384" s="123"/>
      <c r="AT384" s="123"/>
      <c r="AU384" s="123"/>
      <c r="AV384" s="123"/>
    </row>
    <row r="385">
      <c r="AJ385" s="123"/>
      <c r="AK385" s="123"/>
      <c r="AL385" s="123"/>
      <c r="AM385" s="123"/>
      <c r="AN385" s="123"/>
      <c r="AO385" s="123"/>
      <c r="AP385" s="123"/>
      <c r="AQ385" s="123"/>
      <c r="AR385" s="123"/>
      <c r="AS385" s="123"/>
      <c r="AT385" s="123"/>
      <c r="AU385" s="123"/>
      <c r="AV385" s="123"/>
    </row>
    <row r="386">
      <c r="AJ386" s="123"/>
      <c r="AK386" s="123"/>
      <c r="AL386" s="123"/>
      <c r="AM386" s="123"/>
      <c r="AN386" s="123"/>
      <c r="AO386" s="123"/>
      <c r="AP386" s="123"/>
      <c r="AQ386" s="123"/>
      <c r="AR386" s="123"/>
      <c r="AS386" s="123"/>
      <c r="AT386" s="123"/>
      <c r="AU386" s="123"/>
      <c r="AV386" s="123"/>
    </row>
    <row r="387">
      <c r="AJ387" s="123"/>
      <c r="AK387" s="123"/>
      <c r="AL387" s="123"/>
      <c r="AM387" s="123"/>
      <c r="AN387" s="123"/>
      <c r="AO387" s="123"/>
      <c r="AP387" s="123"/>
      <c r="AQ387" s="123"/>
      <c r="AR387" s="123"/>
      <c r="AS387" s="123"/>
      <c r="AT387" s="123"/>
      <c r="AU387" s="123"/>
      <c r="AV387" s="123"/>
    </row>
    <row r="388">
      <c r="AJ388" s="123"/>
      <c r="AK388" s="123"/>
      <c r="AL388" s="123"/>
      <c r="AM388" s="123"/>
      <c r="AN388" s="123"/>
      <c r="AO388" s="123"/>
      <c r="AP388" s="123"/>
      <c r="AQ388" s="123"/>
      <c r="AR388" s="123"/>
      <c r="AS388" s="123"/>
      <c r="AT388" s="123"/>
      <c r="AU388" s="123"/>
      <c r="AV388" s="123"/>
    </row>
    <row r="389">
      <c r="AJ389" s="123"/>
      <c r="AK389" s="123"/>
      <c r="AL389" s="123"/>
      <c r="AM389" s="123"/>
      <c r="AN389" s="123"/>
      <c r="AO389" s="123"/>
      <c r="AP389" s="123"/>
      <c r="AQ389" s="123"/>
      <c r="AR389" s="123"/>
      <c r="AS389" s="123"/>
      <c r="AT389" s="123"/>
      <c r="AU389" s="123"/>
      <c r="AV389" s="123"/>
    </row>
    <row r="390">
      <c r="AJ390" s="123"/>
      <c r="AK390" s="123"/>
      <c r="AL390" s="123"/>
      <c r="AM390" s="123"/>
      <c r="AN390" s="123"/>
      <c r="AO390" s="123"/>
      <c r="AP390" s="123"/>
      <c r="AQ390" s="123"/>
      <c r="AR390" s="123"/>
      <c r="AS390" s="123"/>
      <c r="AT390" s="123"/>
      <c r="AU390" s="123"/>
      <c r="AV390" s="123"/>
    </row>
    <row r="391">
      <c r="AJ391" s="123"/>
      <c r="AK391" s="123"/>
      <c r="AL391" s="123"/>
      <c r="AM391" s="123"/>
      <c r="AN391" s="123"/>
      <c r="AO391" s="123"/>
      <c r="AP391" s="123"/>
      <c r="AQ391" s="123"/>
      <c r="AR391" s="123"/>
      <c r="AS391" s="123"/>
      <c r="AT391" s="123"/>
      <c r="AU391" s="123"/>
      <c r="AV391" s="123"/>
    </row>
    <row r="392">
      <c r="AJ392" s="123"/>
      <c r="AK392" s="123"/>
      <c r="AL392" s="123"/>
      <c r="AM392" s="123"/>
      <c r="AN392" s="123"/>
      <c r="AO392" s="123"/>
      <c r="AP392" s="123"/>
      <c r="AQ392" s="123"/>
      <c r="AR392" s="123"/>
      <c r="AS392" s="123"/>
      <c r="AT392" s="123"/>
      <c r="AU392" s="123"/>
      <c r="AV392" s="123"/>
    </row>
    <row r="393">
      <c r="AJ393" s="123"/>
      <c r="AK393" s="123"/>
      <c r="AL393" s="123"/>
      <c r="AM393" s="123"/>
      <c r="AN393" s="123"/>
      <c r="AO393" s="123"/>
      <c r="AP393" s="123"/>
      <c r="AQ393" s="123"/>
      <c r="AR393" s="123"/>
      <c r="AS393" s="123"/>
      <c r="AT393" s="123"/>
      <c r="AU393" s="123"/>
      <c r="AV393" s="123"/>
    </row>
    <row r="394">
      <c r="AJ394" s="123"/>
      <c r="AK394" s="123"/>
      <c r="AL394" s="123"/>
      <c r="AM394" s="123"/>
      <c r="AN394" s="123"/>
      <c r="AO394" s="123"/>
      <c r="AP394" s="123"/>
      <c r="AQ394" s="123"/>
      <c r="AR394" s="123"/>
      <c r="AS394" s="123"/>
      <c r="AT394" s="123"/>
      <c r="AU394" s="123"/>
      <c r="AV394" s="123"/>
    </row>
    <row r="395">
      <c r="AJ395" s="123"/>
      <c r="AK395" s="123"/>
      <c r="AL395" s="123"/>
      <c r="AM395" s="123"/>
      <c r="AN395" s="123"/>
      <c r="AO395" s="123"/>
      <c r="AP395" s="123"/>
      <c r="AQ395" s="123"/>
      <c r="AR395" s="123"/>
      <c r="AS395" s="123"/>
      <c r="AT395" s="123"/>
      <c r="AU395" s="123"/>
      <c r="AV395" s="123"/>
    </row>
    <row r="396">
      <c r="AJ396" s="123"/>
      <c r="AK396" s="123"/>
      <c r="AL396" s="123"/>
      <c r="AM396" s="123"/>
      <c r="AN396" s="123"/>
      <c r="AO396" s="123"/>
      <c r="AP396" s="123"/>
      <c r="AQ396" s="123"/>
      <c r="AR396" s="123"/>
      <c r="AS396" s="123"/>
      <c r="AT396" s="123"/>
      <c r="AU396" s="123"/>
      <c r="AV396" s="123"/>
    </row>
    <row r="397">
      <c r="AJ397" s="123"/>
      <c r="AK397" s="123"/>
      <c r="AL397" s="123"/>
      <c r="AM397" s="123"/>
      <c r="AN397" s="123"/>
      <c r="AO397" s="123"/>
      <c r="AP397" s="123"/>
      <c r="AQ397" s="123"/>
      <c r="AR397" s="123"/>
      <c r="AS397" s="123"/>
      <c r="AT397" s="123"/>
      <c r="AU397" s="123"/>
      <c r="AV397" s="123"/>
    </row>
    <row r="398">
      <c r="AJ398" s="123"/>
      <c r="AK398" s="123"/>
      <c r="AL398" s="123"/>
      <c r="AM398" s="123"/>
      <c r="AN398" s="123"/>
      <c r="AO398" s="123"/>
      <c r="AP398" s="123"/>
      <c r="AQ398" s="123"/>
      <c r="AR398" s="123"/>
      <c r="AS398" s="123"/>
      <c r="AT398" s="123"/>
      <c r="AU398" s="123"/>
      <c r="AV398" s="123"/>
    </row>
    <row r="399">
      <c r="AJ399" s="123"/>
      <c r="AK399" s="123"/>
      <c r="AL399" s="123"/>
      <c r="AM399" s="123"/>
      <c r="AN399" s="123"/>
      <c r="AO399" s="123"/>
      <c r="AP399" s="123"/>
      <c r="AQ399" s="123"/>
      <c r="AR399" s="123"/>
      <c r="AS399" s="123"/>
      <c r="AT399" s="123"/>
      <c r="AU399" s="123"/>
      <c r="AV399" s="123"/>
    </row>
    <row r="400">
      <c r="AJ400" s="123"/>
      <c r="AK400" s="123"/>
      <c r="AL400" s="123"/>
      <c r="AM400" s="123"/>
      <c r="AN400" s="123"/>
      <c r="AO400" s="123"/>
      <c r="AP400" s="123"/>
      <c r="AQ400" s="123"/>
      <c r="AR400" s="123"/>
      <c r="AS400" s="123"/>
      <c r="AT400" s="123"/>
      <c r="AU400" s="123"/>
      <c r="AV400" s="123"/>
    </row>
    <row r="401">
      <c r="AJ401" s="123"/>
      <c r="AK401" s="123"/>
      <c r="AL401" s="123"/>
      <c r="AM401" s="123"/>
      <c r="AN401" s="123"/>
      <c r="AO401" s="123"/>
      <c r="AP401" s="123"/>
      <c r="AQ401" s="123"/>
      <c r="AR401" s="123"/>
      <c r="AS401" s="123"/>
      <c r="AT401" s="123"/>
      <c r="AU401" s="123"/>
      <c r="AV401" s="123"/>
    </row>
    <row r="402">
      <c r="AJ402" s="123"/>
      <c r="AK402" s="123"/>
      <c r="AL402" s="123"/>
      <c r="AM402" s="123"/>
      <c r="AN402" s="123"/>
      <c r="AO402" s="123"/>
      <c r="AP402" s="123"/>
      <c r="AQ402" s="123"/>
      <c r="AR402" s="123"/>
      <c r="AS402" s="123"/>
      <c r="AT402" s="123"/>
      <c r="AU402" s="123"/>
      <c r="AV402" s="123"/>
    </row>
    <row r="403">
      <c r="AJ403" s="123"/>
      <c r="AK403" s="123"/>
      <c r="AL403" s="123"/>
      <c r="AM403" s="123"/>
      <c r="AN403" s="123"/>
      <c r="AO403" s="123"/>
      <c r="AP403" s="123"/>
      <c r="AQ403" s="123"/>
      <c r="AR403" s="123"/>
      <c r="AS403" s="123"/>
      <c r="AT403" s="123"/>
      <c r="AU403" s="123"/>
      <c r="AV403" s="123"/>
    </row>
    <row r="404">
      <c r="AJ404" s="123"/>
      <c r="AK404" s="123"/>
      <c r="AL404" s="123"/>
      <c r="AM404" s="123"/>
      <c r="AN404" s="123"/>
      <c r="AO404" s="123"/>
      <c r="AP404" s="123"/>
      <c r="AQ404" s="123"/>
      <c r="AR404" s="123"/>
      <c r="AS404" s="123"/>
      <c r="AT404" s="123"/>
      <c r="AU404" s="123"/>
      <c r="AV404" s="123"/>
    </row>
    <row r="405">
      <c r="AJ405" s="123"/>
      <c r="AK405" s="123"/>
      <c r="AL405" s="123"/>
      <c r="AM405" s="123"/>
      <c r="AN405" s="123"/>
      <c r="AO405" s="123"/>
      <c r="AP405" s="123"/>
      <c r="AQ405" s="123"/>
      <c r="AR405" s="123"/>
      <c r="AS405" s="123"/>
      <c r="AT405" s="123"/>
      <c r="AU405" s="123"/>
      <c r="AV405" s="123"/>
    </row>
    <row r="406">
      <c r="AJ406" s="123"/>
      <c r="AK406" s="123"/>
      <c r="AL406" s="123"/>
      <c r="AM406" s="123"/>
      <c r="AN406" s="123"/>
      <c r="AO406" s="123"/>
      <c r="AP406" s="123"/>
      <c r="AQ406" s="123"/>
      <c r="AR406" s="123"/>
      <c r="AS406" s="123"/>
      <c r="AT406" s="123"/>
      <c r="AU406" s="123"/>
      <c r="AV406" s="123"/>
    </row>
    <row r="407">
      <c r="AJ407" s="123"/>
      <c r="AK407" s="123"/>
      <c r="AL407" s="123"/>
      <c r="AM407" s="123"/>
      <c r="AN407" s="123"/>
      <c r="AO407" s="123"/>
      <c r="AP407" s="123"/>
      <c r="AQ407" s="123"/>
      <c r="AR407" s="123"/>
      <c r="AS407" s="123"/>
      <c r="AT407" s="123"/>
      <c r="AU407" s="123"/>
      <c r="AV407" s="123"/>
    </row>
    <row r="408">
      <c r="AJ408" s="123"/>
      <c r="AK408" s="123"/>
      <c r="AL408" s="123"/>
      <c r="AM408" s="123"/>
      <c r="AN408" s="123"/>
      <c r="AO408" s="123"/>
      <c r="AP408" s="123"/>
      <c r="AQ408" s="123"/>
      <c r="AR408" s="123"/>
      <c r="AS408" s="123"/>
      <c r="AT408" s="123"/>
      <c r="AU408" s="123"/>
      <c r="AV408" s="123"/>
    </row>
    <row r="409">
      <c r="AJ409" s="123"/>
      <c r="AK409" s="123"/>
      <c r="AL409" s="123"/>
      <c r="AM409" s="123"/>
      <c r="AN409" s="123"/>
      <c r="AO409" s="123"/>
      <c r="AP409" s="123"/>
      <c r="AQ409" s="123"/>
      <c r="AR409" s="123"/>
      <c r="AS409" s="123"/>
      <c r="AT409" s="123"/>
      <c r="AU409" s="123"/>
      <c r="AV409" s="123"/>
    </row>
    <row r="410">
      <c r="AJ410" s="123"/>
      <c r="AK410" s="123"/>
      <c r="AL410" s="123"/>
      <c r="AM410" s="123"/>
      <c r="AN410" s="123"/>
      <c r="AO410" s="123"/>
      <c r="AP410" s="123"/>
      <c r="AQ410" s="123"/>
      <c r="AR410" s="123"/>
      <c r="AS410" s="123"/>
      <c r="AT410" s="123"/>
      <c r="AU410" s="123"/>
      <c r="AV410" s="123"/>
    </row>
    <row r="411">
      <c r="AJ411" s="123"/>
      <c r="AK411" s="123"/>
      <c r="AL411" s="123"/>
      <c r="AM411" s="123"/>
      <c r="AN411" s="123"/>
      <c r="AO411" s="123"/>
      <c r="AP411" s="123"/>
      <c r="AQ411" s="123"/>
      <c r="AR411" s="123"/>
      <c r="AS411" s="123"/>
      <c r="AT411" s="123"/>
      <c r="AU411" s="123"/>
      <c r="AV411" s="123"/>
    </row>
    <row r="412">
      <c r="AJ412" s="123"/>
      <c r="AK412" s="123"/>
      <c r="AL412" s="123"/>
      <c r="AM412" s="123"/>
      <c r="AN412" s="123"/>
      <c r="AO412" s="123"/>
      <c r="AP412" s="123"/>
      <c r="AQ412" s="123"/>
      <c r="AR412" s="123"/>
      <c r="AS412" s="123"/>
      <c r="AT412" s="123"/>
      <c r="AU412" s="123"/>
      <c r="AV412" s="123"/>
    </row>
    <row r="413">
      <c r="AJ413" s="123"/>
      <c r="AK413" s="123"/>
      <c r="AL413" s="123"/>
      <c r="AM413" s="123"/>
      <c r="AN413" s="123"/>
      <c r="AO413" s="123"/>
      <c r="AP413" s="123"/>
      <c r="AQ413" s="123"/>
      <c r="AR413" s="123"/>
      <c r="AS413" s="123"/>
      <c r="AT413" s="123"/>
      <c r="AU413" s="123"/>
      <c r="AV413" s="123"/>
    </row>
    <row r="414">
      <c r="AJ414" s="123"/>
      <c r="AK414" s="123"/>
      <c r="AL414" s="123"/>
      <c r="AM414" s="123"/>
      <c r="AN414" s="123"/>
      <c r="AO414" s="123"/>
      <c r="AP414" s="123"/>
      <c r="AQ414" s="123"/>
      <c r="AR414" s="123"/>
      <c r="AS414" s="123"/>
      <c r="AT414" s="123"/>
      <c r="AU414" s="123"/>
      <c r="AV414" s="123"/>
    </row>
    <row r="415">
      <c r="AJ415" s="123"/>
      <c r="AK415" s="123"/>
      <c r="AL415" s="123"/>
      <c r="AM415" s="123"/>
      <c r="AN415" s="123"/>
      <c r="AO415" s="123"/>
      <c r="AP415" s="123"/>
      <c r="AQ415" s="123"/>
      <c r="AR415" s="123"/>
      <c r="AS415" s="123"/>
      <c r="AT415" s="123"/>
      <c r="AU415" s="123"/>
      <c r="AV415" s="123"/>
    </row>
    <row r="416">
      <c r="AJ416" s="123"/>
      <c r="AK416" s="123"/>
      <c r="AL416" s="123"/>
      <c r="AM416" s="123"/>
      <c r="AN416" s="123"/>
      <c r="AO416" s="123"/>
      <c r="AP416" s="123"/>
      <c r="AQ416" s="123"/>
      <c r="AR416" s="123"/>
      <c r="AS416" s="123"/>
      <c r="AT416" s="123"/>
      <c r="AU416" s="123"/>
      <c r="AV416" s="123"/>
    </row>
    <row r="417">
      <c r="AJ417" s="123"/>
      <c r="AK417" s="123"/>
      <c r="AL417" s="123"/>
      <c r="AM417" s="123"/>
      <c r="AN417" s="123"/>
      <c r="AO417" s="123"/>
      <c r="AP417" s="123"/>
      <c r="AQ417" s="123"/>
      <c r="AR417" s="123"/>
      <c r="AS417" s="123"/>
      <c r="AT417" s="123"/>
      <c r="AU417" s="123"/>
      <c r="AV417" s="123"/>
    </row>
    <row r="418">
      <c r="AJ418" s="123"/>
      <c r="AK418" s="123"/>
      <c r="AL418" s="123"/>
      <c r="AM418" s="123"/>
      <c r="AN418" s="123"/>
      <c r="AO418" s="123"/>
      <c r="AP418" s="123"/>
      <c r="AQ418" s="123"/>
      <c r="AR418" s="123"/>
      <c r="AS418" s="123"/>
      <c r="AT418" s="123"/>
      <c r="AU418" s="123"/>
      <c r="AV418" s="123"/>
    </row>
    <row r="419">
      <c r="AJ419" s="123"/>
      <c r="AK419" s="123"/>
      <c r="AL419" s="123"/>
      <c r="AM419" s="123"/>
      <c r="AN419" s="123"/>
      <c r="AO419" s="123"/>
      <c r="AP419" s="123"/>
      <c r="AQ419" s="123"/>
      <c r="AR419" s="123"/>
      <c r="AS419" s="123"/>
      <c r="AT419" s="123"/>
      <c r="AU419" s="123"/>
      <c r="AV419" s="123"/>
    </row>
    <row r="420">
      <c r="AJ420" s="123"/>
      <c r="AK420" s="123"/>
      <c r="AL420" s="123"/>
      <c r="AM420" s="123"/>
      <c r="AN420" s="123"/>
      <c r="AO420" s="123"/>
      <c r="AP420" s="123"/>
      <c r="AQ420" s="123"/>
      <c r="AR420" s="123"/>
      <c r="AS420" s="123"/>
      <c r="AT420" s="123"/>
      <c r="AU420" s="123"/>
      <c r="AV420" s="123"/>
    </row>
    <row r="421">
      <c r="AJ421" s="123"/>
      <c r="AK421" s="123"/>
      <c r="AL421" s="123"/>
      <c r="AM421" s="123"/>
      <c r="AN421" s="123"/>
      <c r="AO421" s="123"/>
      <c r="AP421" s="123"/>
      <c r="AQ421" s="123"/>
      <c r="AR421" s="123"/>
      <c r="AS421" s="123"/>
      <c r="AT421" s="123"/>
      <c r="AU421" s="123"/>
      <c r="AV421" s="123"/>
    </row>
    <row r="422">
      <c r="AJ422" s="123"/>
      <c r="AK422" s="123"/>
      <c r="AL422" s="123"/>
      <c r="AM422" s="123"/>
      <c r="AN422" s="123"/>
      <c r="AO422" s="123"/>
      <c r="AP422" s="123"/>
      <c r="AQ422" s="123"/>
      <c r="AR422" s="123"/>
      <c r="AS422" s="123"/>
      <c r="AT422" s="123"/>
      <c r="AU422" s="123"/>
      <c r="AV422" s="123"/>
    </row>
    <row r="423">
      <c r="AJ423" s="123"/>
      <c r="AK423" s="123"/>
      <c r="AL423" s="123"/>
      <c r="AM423" s="123"/>
      <c r="AN423" s="123"/>
      <c r="AO423" s="123"/>
      <c r="AP423" s="123"/>
      <c r="AQ423" s="123"/>
      <c r="AR423" s="123"/>
      <c r="AS423" s="123"/>
      <c r="AT423" s="123"/>
      <c r="AU423" s="123"/>
      <c r="AV423" s="123"/>
    </row>
    <row r="424">
      <c r="AJ424" s="123"/>
      <c r="AK424" s="123"/>
      <c r="AL424" s="123"/>
      <c r="AM424" s="123"/>
      <c r="AN424" s="123"/>
      <c r="AO424" s="123"/>
      <c r="AP424" s="123"/>
      <c r="AQ424" s="123"/>
      <c r="AR424" s="123"/>
      <c r="AS424" s="123"/>
      <c r="AT424" s="123"/>
      <c r="AU424" s="123"/>
      <c r="AV424" s="123"/>
    </row>
    <row r="425">
      <c r="AJ425" s="123"/>
      <c r="AK425" s="123"/>
      <c r="AL425" s="123"/>
      <c r="AM425" s="123"/>
      <c r="AN425" s="123"/>
      <c r="AO425" s="123"/>
      <c r="AP425" s="123"/>
      <c r="AQ425" s="123"/>
      <c r="AR425" s="123"/>
      <c r="AS425" s="123"/>
      <c r="AT425" s="123"/>
      <c r="AU425" s="123"/>
      <c r="AV425" s="123"/>
    </row>
    <row r="426">
      <c r="AJ426" s="123"/>
      <c r="AK426" s="123"/>
      <c r="AL426" s="123"/>
      <c r="AM426" s="123"/>
      <c r="AN426" s="123"/>
      <c r="AO426" s="123"/>
      <c r="AP426" s="123"/>
      <c r="AQ426" s="123"/>
      <c r="AR426" s="123"/>
      <c r="AS426" s="123"/>
      <c r="AT426" s="123"/>
      <c r="AU426" s="123"/>
      <c r="AV426" s="123"/>
    </row>
    <row r="427">
      <c r="AJ427" s="123"/>
      <c r="AK427" s="123"/>
      <c r="AL427" s="123"/>
      <c r="AM427" s="123"/>
      <c r="AN427" s="123"/>
      <c r="AO427" s="123"/>
      <c r="AP427" s="123"/>
      <c r="AQ427" s="123"/>
      <c r="AR427" s="123"/>
      <c r="AS427" s="123"/>
      <c r="AT427" s="123"/>
      <c r="AU427" s="123"/>
      <c r="AV427" s="123"/>
    </row>
    <row r="428">
      <c r="AJ428" s="123"/>
      <c r="AK428" s="123"/>
      <c r="AL428" s="123"/>
      <c r="AM428" s="123"/>
      <c r="AN428" s="123"/>
      <c r="AO428" s="123"/>
      <c r="AP428" s="123"/>
      <c r="AQ428" s="123"/>
      <c r="AR428" s="123"/>
      <c r="AS428" s="123"/>
      <c r="AT428" s="123"/>
      <c r="AU428" s="123"/>
      <c r="AV428" s="123"/>
    </row>
    <row r="429">
      <c r="AJ429" s="123"/>
      <c r="AK429" s="123"/>
      <c r="AL429" s="123"/>
      <c r="AM429" s="123"/>
      <c r="AN429" s="123"/>
      <c r="AO429" s="123"/>
      <c r="AP429" s="123"/>
      <c r="AQ429" s="123"/>
      <c r="AR429" s="123"/>
      <c r="AS429" s="123"/>
      <c r="AT429" s="123"/>
      <c r="AU429" s="123"/>
      <c r="AV429" s="123"/>
    </row>
    <row r="430">
      <c r="AJ430" s="123"/>
      <c r="AK430" s="123"/>
      <c r="AL430" s="123"/>
      <c r="AM430" s="123"/>
      <c r="AN430" s="123"/>
      <c r="AO430" s="123"/>
      <c r="AP430" s="123"/>
      <c r="AQ430" s="123"/>
      <c r="AR430" s="123"/>
      <c r="AS430" s="123"/>
      <c r="AT430" s="123"/>
      <c r="AU430" s="123"/>
      <c r="AV430" s="123"/>
    </row>
    <row r="431">
      <c r="AJ431" s="123"/>
      <c r="AK431" s="123"/>
      <c r="AL431" s="123"/>
      <c r="AM431" s="123"/>
      <c r="AN431" s="123"/>
      <c r="AO431" s="123"/>
      <c r="AP431" s="123"/>
      <c r="AQ431" s="123"/>
      <c r="AR431" s="123"/>
      <c r="AS431" s="123"/>
      <c r="AT431" s="123"/>
      <c r="AU431" s="123"/>
      <c r="AV431" s="123"/>
    </row>
    <row r="432">
      <c r="AJ432" s="123"/>
      <c r="AK432" s="123"/>
      <c r="AL432" s="123"/>
      <c r="AM432" s="123"/>
      <c r="AN432" s="123"/>
      <c r="AO432" s="123"/>
      <c r="AP432" s="123"/>
      <c r="AQ432" s="123"/>
      <c r="AR432" s="123"/>
      <c r="AS432" s="123"/>
      <c r="AT432" s="123"/>
      <c r="AU432" s="123"/>
      <c r="AV432" s="123"/>
    </row>
    <row r="433">
      <c r="AJ433" s="123"/>
      <c r="AK433" s="123"/>
      <c r="AL433" s="123"/>
      <c r="AM433" s="123"/>
      <c r="AN433" s="123"/>
      <c r="AO433" s="123"/>
      <c r="AP433" s="123"/>
      <c r="AQ433" s="123"/>
      <c r="AR433" s="123"/>
      <c r="AS433" s="123"/>
      <c r="AT433" s="123"/>
      <c r="AU433" s="123"/>
      <c r="AV433" s="123"/>
    </row>
    <row r="434">
      <c r="AJ434" s="123"/>
      <c r="AK434" s="123"/>
      <c r="AL434" s="123"/>
      <c r="AM434" s="123"/>
      <c r="AN434" s="123"/>
      <c r="AO434" s="123"/>
      <c r="AP434" s="123"/>
      <c r="AQ434" s="123"/>
      <c r="AR434" s="123"/>
      <c r="AS434" s="123"/>
      <c r="AT434" s="123"/>
      <c r="AU434" s="123"/>
      <c r="AV434" s="123"/>
    </row>
    <row r="435">
      <c r="AJ435" s="123"/>
      <c r="AK435" s="123"/>
      <c r="AL435" s="123"/>
      <c r="AM435" s="123"/>
      <c r="AN435" s="123"/>
      <c r="AO435" s="123"/>
      <c r="AP435" s="123"/>
      <c r="AQ435" s="123"/>
      <c r="AR435" s="123"/>
      <c r="AS435" s="123"/>
      <c r="AT435" s="123"/>
      <c r="AU435" s="123"/>
      <c r="AV435" s="123"/>
    </row>
    <row r="436">
      <c r="AJ436" s="123"/>
      <c r="AK436" s="123"/>
      <c r="AL436" s="123"/>
      <c r="AM436" s="123"/>
      <c r="AN436" s="123"/>
      <c r="AO436" s="123"/>
      <c r="AP436" s="123"/>
      <c r="AQ436" s="123"/>
      <c r="AR436" s="123"/>
      <c r="AS436" s="123"/>
      <c r="AT436" s="123"/>
      <c r="AU436" s="123"/>
      <c r="AV436" s="123"/>
    </row>
    <row r="437">
      <c r="AJ437" s="123"/>
      <c r="AK437" s="123"/>
      <c r="AL437" s="123"/>
      <c r="AM437" s="123"/>
      <c r="AN437" s="123"/>
      <c r="AO437" s="123"/>
      <c r="AP437" s="123"/>
      <c r="AQ437" s="123"/>
      <c r="AR437" s="123"/>
      <c r="AS437" s="123"/>
      <c r="AT437" s="123"/>
      <c r="AU437" s="123"/>
      <c r="AV437" s="123"/>
    </row>
    <row r="438">
      <c r="AJ438" s="123"/>
      <c r="AK438" s="123"/>
      <c r="AL438" s="123"/>
      <c r="AM438" s="123"/>
      <c r="AN438" s="123"/>
      <c r="AO438" s="123"/>
      <c r="AP438" s="123"/>
      <c r="AQ438" s="123"/>
      <c r="AR438" s="123"/>
      <c r="AS438" s="123"/>
      <c r="AT438" s="123"/>
      <c r="AU438" s="123"/>
      <c r="AV438" s="123"/>
    </row>
    <row r="439">
      <c r="AJ439" s="123"/>
      <c r="AK439" s="123"/>
      <c r="AL439" s="123"/>
      <c r="AM439" s="123"/>
      <c r="AN439" s="123"/>
      <c r="AO439" s="123"/>
      <c r="AP439" s="123"/>
      <c r="AQ439" s="123"/>
      <c r="AR439" s="123"/>
      <c r="AS439" s="123"/>
      <c r="AT439" s="123"/>
      <c r="AU439" s="123"/>
      <c r="AV439" s="123"/>
    </row>
    <row r="440">
      <c r="AJ440" s="123"/>
      <c r="AK440" s="123"/>
      <c r="AL440" s="123"/>
      <c r="AM440" s="123"/>
      <c r="AN440" s="123"/>
      <c r="AO440" s="123"/>
      <c r="AP440" s="123"/>
      <c r="AQ440" s="123"/>
      <c r="AR440" s="123"/>
      <c r="AS440" s="123"/>
      <c r="AT440" s="123"/>
      <c r="AU440" s="123"/>
      <c r="AV440" s="123"/>
    </row>
    <row r="441">
      <c r="AJ441" s="123"/>
      <c r="AK441" s="123"/>
      <c r="AL441" s="123"/>
      <c r="AM441" s="123"/>
      <c r="AN441" s="123"/>
      <c r="AO441" s="123"/>
      <c r="AP441" s="123"/>
      <c r="AQ441" s="123"/>
      <c r="AR441" s="123"/>
      <c r="AS441" s="123"/>
      <c r="AT441" s="123"/>
      <c r="AU441" s="123"/>
      <c r="AV441" s="123"/>
    </row>
    <row r="442">
      <c r="AJ442" s="123"/>
      <c r="AK442" s="123"/>
      <c r="AL442" s="123"/>
      <c r="AM442" s="123"/>
      <c r="AN442" s="123"/>
      <c r="AO442" s="123"/>
      <c r="AP442" s="123"/>
      <c r="AQ442" s="123"/>
      <c r="AR442" s="123"/>
      <c r="AS442" s="123"/>
      <c r="AT442" s="123"/>
      <c r="AU442" s="123"/>
      <c r="AV442" s="123"/>
    </row>
    <row r="443">
      <c r="AJ443" s="123"/>
      <c r="AK443" s="123"/>
      <c r="AL443" s="123"/>
      <c r="AM443" s="123"/>
      <c r="AN443" s="123"/>
      <c r="AO443" s="123"/>
      <c r="AP443" s="123"/>
      <c r="AQ443" s="123"/>
      <c r="AR443" s="123"/>
      <c r="AS443" s="123"/>
      <c r="AT443" s="123"/>
      <c r="AU443" s="123"/>
      <c r="AV443" s="123"/>
    </row>
    <row r="444">
      <c r="AJ444" s="123"/>
      <c r="AK444" s="123"/>
      <c r="AL444" s="123"/>
      <c r="AM444" s="123"/>
      <c r="AN444" s="123"/>
      <c r="AO444" s="123"/>
      <c r="AP444" s="123"/>
      <c r="AQ444" s="123"/>
      <c r="AR444" s="123"/>
      <c r="AS444" s="123"/>
      <c r="AT444" s="123"/>
      <c r="AU444" s="123"/>
      <c r="AV444" s="123"/>
    </row>
    <row r="445">
      <c r="AJ445" s="123"/>
      <c r="AK445" s="123"/>
      <c r="AL445" s="123"/>
      <c r="AM445" s="123"/>
      <c r="AN445" s="123"/>
      <c r="AO445" s="123"/>
      <c r="AP445" s="123"/>
      <c r="AQ445" s="123"/>
      <c r="AR445" s="123"/>
      <c r="AS445" s="123"/>
      <c r="AT445" s="123"/>
      <c r="AU445" s="123"/>
      <c r="AV445" s="123"/>
    </row>
    <row r="446">
      <c r="AJ446" s="123"/>
      <c r="AK446" s="123"/>
      <c r="AL446" s="123"/>
      <c r="AM446" s="123"/>
      <c r="AN446" s="123"/>
      <c r="AO446" s="123"/>
      <c r="AP446" s="123"/>
      <c r="AQ446" s="123"/>
      <c r="AR446" s="123"/>
      <c r="AS446" s="123"/>
      <c r="AT446" s="123"/>
      <c r="AU446" s="123"/>
      <c r="AV446" s="123"/>
    </row>
    <row r="447">
      <c r="AJ447" s="123"/>
      <c r="AK447" s="123"/>
      <c r="AL447" s="123"/>
      <c r="AM447" s="123"/>
      <c r="AN447" s="123"/>
      <c r="AO447" s="123"/>
      <c r="AP447" s="123"/>
      <c r="AQ447" s="123"/>
      <c r="AR447" s="123"/>
      <c r="AS447" s="123"/>
      <c r="AT447" s="123"/>
      <c r="AU447" s="123"/>
      <c r="AV447" s="123"/>
    </row>
    <row r="448">
      <c r="AJ448" s="123"/>
      <c r="AK448" s="123"/>
      <c r="AL448" s="123"/>
      <c r="AM448" s="123"/>
      <c r="AN448" s="123"/>
      <c r="AO448" s="123"/>
      <c r="AP448" s="123"/>
      <c r="AQ448" s="123"/>
      <c r="AR448" s="123"/>
      <c r="AS448" s="123"/>
      <c r="AT448" s="123"/>
      <c r="AU448" s="123"/>
      <c r="AV448" s="123"/>
    </row>
    <row r="449">
      <c r="AJ449" s="123"/>
      <c r="AK449" s="123"/>
      <c r="AL449" s="123"/>
      <c r="AM449" s="123"/>
      <c r="AN449" s="123"/>
      <c r="AO449" s="123"/>
      <c r="AP449" s="123"/>
      <c r="AQ449" s="123"/>
      <c r="AR449" s="123"/>
      <c r="AS449" s="123"/>
      <c r="AT449" s="123"/>
      <c r="AU449" s="123"/>
      <c r="AV449" s="123"/>
    </row>
    <row r="450">
      <c r="AJ450" s="123"/>
      <c r="AK450" s="123"/>
      <c r="AL450" s="123"/>
      <c r="AM450" s="123"/>
      <c r="AN450" s="123"/>
      <c r="AO450" s="123"/>
      <c r="AP450" s="123"/>
      <c r="AQ450" s="123"/>
      <c r="AR450" s="123"/>
      <c r="AS450" s="123"/>
      <c r="AT450" s="123"/>
      <c r="AU450" s="123"/>
      <c r="AV450" s="123"/>
    </row>
    <row r="451">
      <c r="AJ451" s="123"/>
      <c r="AK451" s="123"/>
      <c r="AL451" s="123"/>
      <c r="AM451" s="123"/>
      <c r="AN451" s="123"/>
      <c r="AO451" s="123"/>
      <c r="AP451" s="123"/>
      <c r="AQ451" s="123"/>
      <c r="AR451" s="123"/>
      <c r="AS451" s="123"/>
      <c r="AT451" s="123"/>
      <c r="AU451" s="123"/>
      <c r="AV451" s="123"/>
    </row>
    <row r="452">
      <c r="AJ452" s="123"/>
      <c r="AK452" s="123"/>
      <c r="AL452" s="123"/>
      <c r="AM452" s="123"/>
      <c r="AN452" s="123"/>
      <c r="AO452" s="123"/>
      <c r="AP452" s="123"/>
      <c r="AQ452" s="123"/>
      <c r="AR452" s="123"/>
      <c r="AS452" s="123"/>
      <c r="AT452" s="123"/>
      <c r="AU452" s="123"/>
      <c r="AV452" s="123"/>
    </row>
    <row r="453">
      <c r="AJ453" s="123"/>
      <c r="AK453" s="123"/>
      <c r="AL453" s="123"/>
      <c r="AM453" s="123"/>
      <c r="AN453" s="123"/>
      <c r="AO453" s="123"/>
      <c r="AP453" s="123"/>
      <c r="AQ453" s="123"/>
      <c r="AR453" s="123"/>
      <c r="AS453" s="123"/>
      <c r="AT453" s="123"/>
      <c r="AU453" s="123"/>
      <c r="AV453" s="123"/>
    </row>
    <row r="454">
      <c r="AJ454" s="123"/>
      <c r="AK454" s="123"/>
      <c r="AL454" s="123"/>
      <c r="AM454" s="123"/>
      <c r="AN454" s="123"/>
      <c r="AO454" s="123"/>
      <c r="AP454" s="123"/>
      <c r="AQ454" s="123"/>
      <c r="AR454" s="123"/>
      <c r="AS454" s="123"/>
      <c r="AT454" s="123"/>
      <c r="AU454" s="123"/>
      <c r="AV454" s="123"/>
    </row>
    <row r="455">
      <c r="AJ455" s="123"/>
      <c r="AK455" s="123"/>
      <c r="AL455" s="123"/>
      <c r="AM455" s="123"/>
      <c r="AN455" s="123"/>
      <c r="AO455" s="123"/>
      <c r="AP455" s="123"/>
      <c r="AQ455" s="123"/>
      <c r="AR455" s="123"/>
      <c r="AS455" s="123"/>
      <c r="AT455" s="123"/>
      <c r="AU455" s="123"/>
      <c r="AV455" s="123"/>
    </row>
    <row r="456">
      <c r="AJ456" s="123"/>
      <c r="AK456" s="123"/>
      <c r="AL456" s="123"/>
      <c r="AM456" s="123"/>
      <c r="AN456" s="123"/>
      <c r="AO456" s="123"/>
      <c r="AP456" s="123"/>
      <c r="AQ456" s="123"/>
      <c r="AR456" s="123"/>
      <c r="AS456" s="123"/>
      <c r="AT456" s="123"/>
      <c r="AU456" s="123"/>
      <c r="AV456" s="123"/>
    </row>
    <row r="457">
      <c r="AJ457" s="123"/>
      <c r="AK457" s="123"/>
      <c r="AL457" s="123"/>
      <c r="AM457" s="123"/>
      <c r="AN457" s="123"/>
      <c r="AO457" s="123"/>
      <c r="AP457" s="123"/>
      <c r="AQ457" s="123"/>
      <c r="AR457" s="123"/>
      <c r="AS457" s="123"/>
      <c r="AT457" s="123"/>
      <c r="AU457" s="123"/>
      <c r="AV457" s="123"/>
    </row>
    <row r="458">
      <c r="AJ458" s="123"/>
      <c r="AK458" s="123"/>
      <c r="AL458" s="123"/>
      <c r="AM458" s="123"/>
      <c r="AN458" s="123"/>
      <c r="AO458" s="123"/>
      <c r="AP458" s="123"/>
      <c r="AQ458" s="123"/>
      <c r="AR458" s="123"/>
      <c r="AS458" s="123"/>
      <c r="AT458" s="123"/>
      <c r="AU458" s="123"/>
      <c r="AV458" s="123"/>
    </row>
    <row r="459">
      <c r="AJ459" s="123"/>
      <c r="AK459" s="123"/>
      <c r="AL459" s="123"/>
      <c r="AM459" s="123"/>
      <c r="AN459" s="123"/>
      <c r="AO459" s="123"/>
      <c r="AP459" s="123"/>
      <c r="AQ459" s="123"/>
      <c r="AR459" s="123"/>
      <c r="AS459" s="123"/>
      <c r="AT459" s="123"/>
      <c r="AU459" s="123"/>
      <c r="AV459" s="123"/>
    </row>
    <row r="460">
      <c r="AJ460" s="123"/>
      <c r="AK460" s="123"/>
      <c r="AL460" s="123"/>
      <c r="AM460" s="123"/>
      <c r="AN460" s="123"/>
      <c r="AO460" s="123"/>
      <c r="AP460" s="123"/>
      <c r="AQ460" s="123"/>
      <c r="AR460" s="123"/>
      <c r="AS460" s="123"/>
      <c r="AT460" s="123"/>
      <c r="AU460" s="123"/>
      <c r="AV460" s="123"/>
    </row>
    <row r="461">
      <c r="AJ461" s="123"/>
      <c r="AK461" s="123"/>
      <c r="AL461" s="123"/>
      <c r="AM461" s="123"/>
      <c r="AN461" s="123"/>
      <c r="AO461" s="123"/>
      <c r="AP461" s="123"/>
      <c r="AQ461" s="123"/>
      <c r="AR461" s="123"/>
      <c r="AS461" s="123"/>
      <c r="AT461" s="123"/>
      <c r="AU461" s="123"/>
      <c r="AV461" s="123"/>
    </row>
    <row r="462">
      <c r="AJ462" s="123"/>
      <c r="AK462" s="123"/>
      <c r="AL462" s="123"/>
      <c r="AM462" s="123"/>
      <c r="AN462" s="123"/>
      <c r="AO462" s="123"/>
      <c r="AP462" s="123"/>
      <c r="AQ462" s="123"/>
      <c r="AR462" s="123"/>
      <c r="AS462" s="123"/>
      <c r="AT462" s="123"/>
      <c r="AU462" s="123"/>
      <c r="AV462" s="123"/>
    </row>
    <row r="463">
      <c r="AJ463" s="123"/>
      <c r="AK463" s="123"/>
      <c r="AL463" s="123"/>
      <c r="AM463" s="123"/>
      <c r="AN463" s="123"/>
      <c r="AO463" s="123"/>
      <c r="AP463" s="123"/>
      <c r="AQ463" s="123"/>
      <c r="AR463" s="123"/>
      <c r="AS463" s="123"/>
      <c r="AT463" s="123"/>
      <c r="AU463" s="123"/>
      <c r="AV463" s="123"/>
    </row>
    <row r="464">
      <c r="AJ464" s="123"/>
      <c r="AK464" s="123"/>
      <c r="AL464" s="123"/>
      <c r="AM464" s="123"/>
      <c r="AN464" s="123"/>
      <c r="AO464" s="123"/>
      <c r="AP464" s="123"/>
      <c r="AQ464" s="123"/>
      <c r="AR464" s="123"/>
      <c r="AS464" s="123"/>
      <c r="AT464" s="123"/>
      <c r="AU464" s="123"/>
      <c r="AV464" s="123"/>
    </row>
    <row r="465">
      <c r="AJ465" s="123"/>
      <c r="AK465" s="123"/>
      <c r="AL465" s="123"/>
      <c r="AM465" s="123"/>
      <c r="AN465" s="123"/>
      <c r="AO465" s="123"/>
      <c r="AP465" s="123"/>
      <c r="AQ465" s="123"/>
      <c r="AR465" s="123"/>
      <c r="AS465" s="123"/>
      <c r="AT465" s="123"/>
      <c r="AU465" s="123"/>
      <c r="AV465" s="123"/>
    </row>
    <row r="466">
      <c r="AJ466" s="123"/>
      <c r="AK466" s="123"/>
      <c r="AL466" s="123"/>
      <c r="AM466" s="123"/>
      <c r="AN466" s="123"/>
      <c r="AO466" s="123"/>
      <c r="AP466" s="123"/>
      <c r="AQ466" s="123"/>
      <c r="AR466" s="123"/>
      <c r="AS466" s="123"/>
      <c r="AT466" s="123"/>
      <c r="AU466" s="123"/>
      <c r="AV466" s="123"/>
    </row>
    <row r="467">
      <c r="AJ467" s="123"/>
      <c r="AK467" s="123"/>
      <c r="AL467" s="123"/>
      <c r="AM467" s="123"/>
      <c r="AN467" s="123"/>
      <c r="AO467" s="123"/>
      <c r="AP467" s="123"/>
      <c r="AQ467" s="123"/>
      <c r="AR467" s="123"/>
      <c r="AS467" s="123"/>
      <c r="AT467" s="123"/>
      <c r="AU467" s="123"/>
      <c r="AV467" s="123"/>
    </row>
    <row r="468">
      <c r="AJ468" s="123"/>
      <c r="AK468" s="123"/>
      <c r="AL468" s="123"/>
      <c r="AM468" s="123"/>
      <c r="AN468" s="123"/>
      <c r="AO468" s="123"/>
      <c r="AP468" s="123"/>
      <c r="AQ468" s="123"/>
      <c r="AR468" s="123"/>
      <c r="AS468" s="123"/>
      <c r="AT468" s="123"/>
      <c r="AU468" s="123"/>
      <c r="AV468" s="123"/>
    </row>
    <row r="469">
      <c r="AJ469" s="123"/>
      <c r="AK469" s="123"/>
      <c r="AL469" s="123"/>
      <c r="AM469" s="123"/>
      <c r="AN469" s="123"/>
      <c r="AO469" s="123"/>
      <c r="AP469" s="123"/>
      <c r="AQ469" s="123"/>
      <c r="AR469" s="123"/>
      <c r="AS469" s="123"/>
      <c r="AT469" s="123"/>
      <c r="AU469" s="123"/>
      <c r="AV469" s="123"/>
    </row>
    <row r="470">
      <c r="AJ470" s="123"/>
      <c r="AK470" s="123"/>
      <c r="AL470" s="123"/>
      <c r="AM470" s="123"/>
      <c r="AN470" s="123"/>
      <c r="AO470" s="123"/>
      <c r="AP470" s="123"/>
      <c r="AQ470" s="123"/>
      <c r="AR470" s="123"/>
      <c r="AS470" s="123"/>
      <c r="AT470" s="123"/>
      <c r="AU470" s="123"/>
      <c r="AV470" s="123"/>
    </row>
    <row r="471">
      <c r="AJ471" s="123"/>
      <c r="AK471" s="123"/>
      <c r="AL471" s="123"/>
      <c r="AM471" s="123"/>
      <c r="AN471" s="123"/>
      <c r="AO471" s="123"/>
      <c r="AP471" s="123"/>
      <c r="AQ471" s="123"/>
      <c r="AR471" s="123"/>
      <c r="AS471" s="123"/>
      <c r="AT471" s="123"/>
      <c r="AU471" s="123"/>
      <c r="AV471" s="123"/>
    </row>
    <row r="472">
      <c r="AJ472" s="123"/>
      <c r="AK472" s="123"/>
      <c r="AL472" s="123"/>
      <c r="AM472" s="123"/>
      <c r="AN472" s="123"/>
      <c r="AO472" s="123"/>
      <c r="AP472" s="123"/>
      <c r="AQ472" s="123"/>
      <c r="AR472" s="123"/>
      <c r="AS472" s="123"/>
      <c r="AT472" s="123"/>
      <c r="AU472" s="123"/>
      <c r="AV472" s="123"/>
    </row>
    <row r="473">
      <c r="AJ473" s="123"/>
      <c r="AK473" s="123"/>
      <c r="AL473" s="123"/>
      <c r="AM473" s="123"/>
      <c r="AN473" s="123"/>
      <c r="AO473" s="123"/>
      <c r="AP473" s="123"/>
      <c r="AQ473" s="123"/>
      <c r="AR473" s="123"/>
      <c r="AS473" s="123"/>
      <c r="AT473" s="123"/>
      <c r="AU473" s="123"/>
      <c r="AV473" s="123"/>
    </row>
    <row r="474">
      <c r="AJ474" s="123"/>
      <c r="AK474" s="123"/>
      <c r="AL474" s="123"/>
      <c r="AM474" s="123"/>
      <c r="AN474" s="123"/>
      <c r="AO474" s="123"/>
      <c r="AP474" s="123"/>
      <c r="AQ474" s="123"/>
      <c r="AR474" s="123"/>
      <c r="AS474" s="123"/>
      <c r="AT474" s="123"/>
      <c r="AU474" s="123"/>
      <c r="AV474" s="123"/>
    </row>
    <row r="475">
      <c r="AJ475" s="123"/>
      <c r="AK475" s="123"/>
      <c r="AL475" s="123"/>
      <c r="AM475" s="123"/>
      <c r="AN475" s="123"/>
      <c r="AO475" s="123"/>
      <c r="AP475" s="123"/>
      <c r="AQ475" s="123"/>
      <c r="AR475" s="123"/>
      <c r="AS475" s="123"/>
      <c r="AT475" s="123"/>
      <c r="AU475" s="123"/>
      <c r="AV475" s="123"/>
    </row>
    <row r="476">
      <c r="AJ476" s="123"/>
      <c r="AK476" s="123"/>
      <c r="AL476" s="123"/>
      <c r="AM476" s="123"/>
      <c r="AN476" s="123"/>
      <c r="AO476" s="123"/>
      <c r="AP476" s="123"/>
      <c r="AQ476" s="123"/>
      <c r="AR476" s="123"/>
      <c r="AS476" s="123"/>
      <c r="AT476" s="123"/>
      <c r="AU476" s="123"/>
      <c r="AV476" s="123"/>
    </row>
    <row r="477">
      <c r="AJ477" s="123"/>
      <c r="AK477" s="123"/>
      <c r="AL477" s="123"/>
      <c r="AM477" s="123"/>
      <c r="AN477" s="123"/>
      <c r="AO477" s="123"/>
      <c r="AP477" s="123"/>
      <c r="AQ477" s="123"/>
      <c r="AR477" s="123"/>
      <c r="AS477" s="123"/>
      <c r="AT477" s="123"/>
      <c r="AU477" s="123"/>
      <c r="AV477" s="123"/>
    </row>
    <row r="478">
      <c r="AJ478" s="123"/>
      <c r="AK478" s="123"/>
      <c r="AL478" s="123"/>
      <c r="AM478" s="123"/>
      <c r="AN478" s="123"/>
      <c r="AO478" s="123"/>
      <c r="AP478" s="123"/>
      <c r="AQ478" s="123"/>
      <c r="AR478" s="123"/>
      <c r="AS478" s="123"/>
      <c r="AT478" s="123"/>
      <c r="AU478" s="123"/>
      <c r="AV478" s="123"/>
    </row>
    <row r="479">
      <c r="AJ479" s="123"/>
      <c r="AK479" s="123"/>
      <c r="AL479" s="123"/>
      <c r="AM479" s="123"/>
      <c r="AN479" s="123"/>
      <c r="AO479" s="123"/>
      <c r="AP479" s="123"/>
      <c r="AQ479" s="123"/>
      <c r="AR479" s="123"/>
      <c r="AS479" s="123"/>
      <c r="AT479" s="123"/>
      <c r="AU479" s="123"/>
      <c r="AV479" s="123"/>
    </row>
    <row r="480">
      <c r="AJ480" s="123"/>
      <c r="AK480" s="123"/>
      <c r="AL480" s="123"/>
      <c r="AM480" s="123"/>
      <c r="AN480" s="123"/>
      <c r="AO480" s="123"/>
      <c r="AP480" s="123"/>
      <c r="AQ480" s="123"/>
      <c r="AR480" s="123"/>
      <c r="AS480" s="123"/>
      <c r="AT480" s="123"/>
      <c r="AU480" s="123"/>
      <c r="AV480" s="123"/>
    </row>
    <row r="481">
      <c r="AJ481" s="123"/>
      <c r="AK481" s="123"/>
      <c r="AL481" s="123"/>
      <c r="AM481" s="123"/>
      <c r="AN481" s="123"/>
      <c r="AO481" s="123"/>
      <c r="AP481" s="123"/>
      <c r="AQ481" s="123"/>
      <c r="AR481" s="123"/>
      <c r="AS481" s="123"/>
      <c r="AT481" s="123"/>
      <c r="AU481" s="123"/>
      <c r="AV481" s="123"/>
    </row>
    <row r="482">
      <c r="AJ482" s="123"/>
      <c r="AK482" s="123"/>
      <c r="AL482" s="123"/>
      <c r="AM482" s="123"/>
      <c r="AN482" s="123"/>
      <c r="AO482" s="123"/>
      <c r="AP482" s="123"/>
      <c r="AQ482" s="123"/>
      <c r="AR482" s="123"/>
      <c r="AS482" s="123"/>
      <c r="AT482" s="123"/>
      <c r="AU482" s="123"/>
      <c r="AV482" s="123"/>
    </row>
    <row r="483">
      <c r="AJ483" s="123"/>
      <c r="AK483" s="123"/>
      <c r="AL483" s="123"/>
      <c r="AM483" s="123"/>
      <c r="AN483" s="123"/>
      <c r="AO483" s="123"/>
      <c r="AP483" s="123"/>
      <c r="AQ483" s="123"/>
      <c r="AR483" s="123"/>
      <c r="AS483" s="123"/>
      <c r="AT483" s="123"/>
      <c r="AU483" s="123"/>
      <c r="AV483" s="123"/>
    </row>
    <row r="484">
      <c r="AJ484" s="123"/>
      <c r="AK484" s="123"/>
      <c r="AL484" s="123"/>
      <c r="AM484" s="123"/>
      <c r="AN484" s="123"/>
      <c r="AO484" s="123"/>
      <c r="AP484" s="123"/>
      <c r="AQ484" s="123"/>
      <c r="AR484" s="123"/>
      <c r="AS484" s="123"/>
      <c r="AT484" s="123"/>
      <c r="AU484" s="123"/>
      <c r="AV484" s="123"/>
    </row>
    <row r="485">
      <c r="AJ485" s="123"/>
      <c r="AK485" s="123"/>
      <c r="AL485" s="123"/>
      <c r="AM485" s="123"/>
      <c r="AN485" s="123"/>
      <c r="AO485" s="123"/>
      <c r="AP485" s="123"/>
      <c r="AQ485" s="123"/>
      <c r="AR485" s="123"/>
      <c r="AS485" s="123"/>
      <c r="AT485" s="123"/>
      <c r="AU485" s="123"/>
      <c r="AV485" s="123"/>
    </row>
    <row r="486">
      <c r="AJ486" s="123"/>
      <c r="AK486" s="123"/>
      <c r="AL486" s="123"/>
      <c r="AM486" s="123"/>
      <c r="AN486" s="123"/>
      <c r="AO486" s="123"/>
      <c r="AP486" s="123"/>
      <c r="AQ486" s="123"/>
      <c r="AR486" s="123"/>
      <c r="AS486" s="123"/>
      <c r="AT486" s="123"/>
      <c r="AU486" s="123"/>
      <c r="AV486" s="123"/>
    </row>
    <row r="487">
      <c r="AJ487" s="123"/>
      <c r="AK487" s="123"/>
      <c r="AL487" s="123"/>
      <c r="AM487" s="123"/>
      <c r="AN487" s="123"/>
      <c r="AO487" s="123"/>
      <c r="AP487" s="123"/>
      <c r="AQ487" s="123"/>
      <c r="AR487" s="123"/>
      <c r="AS487" s="123"/>
      <c r="AT487" s="123"/>
      <c r="AU487" s="123"/>
      <c r="AV487" s="123"/>
    </row>
    <row r="488">
      <c r="AJ488" s="123"/>
      <c r="AK488" s="123"/>
      <c r="AL488" s="123"/>
      <c r="AM488" s="123"/>
      <c r="AN488" s="123"/>
      <c r="AO488" s="123"/>
      <c r="AP488" s="123"/>
      <c r="AQ488" s="123"/>
      <c r="AR488" s="123"/>
      <c r="AS488" s="123"/>
      <c r="AT488" s="123"/>
      <c r="AU488" s="123"/>
      <c r="AV488" s="123"/>
    </row>
    <row r="489">
      <c r="AJ489" s="123"/>
      <c r="AK489" s="123"/>
      <c r="AL489" s="123"/>
      <c r="AM489" s="123"/>
      <c r="AN489" s="123"/>
      <c r="AO489" s="123"/>
      <c r="AP489" s="123"/>
      <c r="AQ489" s="123"/>
      <c r="AR489" s="123"/>
      <c r="AS489" s="123"/>
      <c r="AT489" s="123"/>
      <c r="AU489" s="123"/>
      <c r="AV489" s="123"/>
    </row>
    <row r="490">
      <c r="AJ490" s="123"/>
      <c r="AK490" s="123"/>
      <c r="AL490" s="123"/>
      <c r="AM490" s="123"/>
      <c r="AN490" s="123"/>
      <c r="AO490" s="123"/>
      <c r="AP490" s="123"/>
      <c r="AQ490" s="123"/>
      <c r="AR490" s="123"/>
      <c r="AS490" s="123"/>
      <c r="AT490" s="123"/>
      <c r="AU490" s="123"/>
      <c r="AV490" s="123"/>
    </row>
    <row r="491">
      <c r="AJ491" s="123"/>
      <c r="AK491" s="123"/>
      <c r="AL491" s="123"/>
      <c r="AM491" s="123"/>
      <c r="AN491" s="123"/>
      <c r="AO491" s="123"/>
      <c r="AP491" s="123"/>
      <c r="AQ491" s="123"/>
      <c r="AR491" s="123"/>
      <c r="AS491" s="123"/>
      <c r="AT491" s="123"/>
      <c r="AU491" s="123"/>
      <c r="AV491" s="123"/>
    </row>
    <row r="492">
      <c r="AJ492" s="123"/>
      <c r="AK492" s="123"/>
      <c r="AL492" s="123"/>
      <c r="AM492" s="123"/>
      <c r="AN492" s="123"/>
      <c r="AO492" s="123"/>
      <c r="AP492" s="123"/>
      <c r="AQ492" s="123"/>
      <c r="AR492" s="123"/>
      <c r="AS492" s="123"/>
      <c r="AT492" s="123"/>
      <c r="AU492" s="123"/>
      <c r="AV492" s="123"/>
    </row>
    <row r="493">
      <c r="AJ493" s="123"/>
      <c r="AK493" s="123"/>
      <c r="AL493" s="123"/>
      <c r="AM493" s="123"/>
      <c r="AN493" s="123"/>
      <c r="AO493" s="123"/>
      <c r="AP493" s="123"/>
      <c r="AQ493" s="123"/>
      <c r="AR493" s="123"/>
      <c r="AS493" s="123"/>
      <c r="AT493" s="123"/>
      <c r="AU493" s="123"/>
      <c r="AV493" s="123"/>
    </row>
    <row r="494">
      <c r="AJ494" s="123"/>
      <c r="AK494" s="123"/>
      <c r="AL494" s="123"/>
      <c r="AM494" s="123"/>
      <c r="AN494" s="123"/>
      <c r="AO494" s="123"/>
      <c r="AP494" s="123"/>
      <c r="AQ494" s="123"/>
      <c r="AR494" s="123"/>
      <c r="AS494" s="123"/>
      <c r="AT494" s="123"/>
      <c r="AU494" s="123"/>
      <c r="AV494" s="123"/>
    </row>
    <row r="495">
      <c r="AJ495" s="123"/>
      <c r="AK495" s="123"/>
      <c r="AL495" s="123"/>
      <c r="AM495" s="123"/>
      <c r="AN495" s="123"/>
      <c r="AO495" s="123"/>
      <c r="AP495" s="123"/>
      <c r="AQ495" s="123"/>
      <c r="AR495" s="123"/>
      <c r="AS495" s="123"/>
      <c r="AT495" s="123"/>
      <c r="AU495" s="123"/>
      <c r="AV495" s="123"/>
    </row>
    <row r="496">
      <c r="AJ496" s="123"/>
      <c r="AK496" s="123"/>
      <c r="AL496" s="123"/>
      <c r="AM496" s="123"/>
      <c r="AN496" s="123"/>
      <c r="AO496" s="123"/>
      <c r="AP496" s="123"/>
      <c r="AQ496" s="123"/>
      <c r="AR496" s="123"/>
      <c r="AS496" s="123"/>
      <c r="AT496" s="123"/>
      <c r="AU496" s="123"/>
      <c r="AV496" s="123"/>
    </row>
    <row r="497">
      <c r="AJ497" s="123"/>
      <c r="AK497" s="123"/>
      <c r="AL497" s="123"/>
      <c r="AM497" s="123"/>
      <c r="AN497" s="123"/>
      <c r="AO497" s="123"/>
      <c r="AP497" s="123"/>
      <c r="AQ497" s="123"/>
      <c r="AR497" s="123"/>
      <c r="AS497" s="123"/>
      <c r="AT497" s="123"/>
      <c r="AU497" s="123"/>
      <c r="AV497" s="123"/>
    </row>
    <row r="498">
      <c r="AJ498" s="123"/>
      <c r="AK498" s="123"/>
      <c r="AL498" s="123"/>
      <c r="AM498" s="123"/>
      <c r="AN498" s="123"/>
      <c r="AO498" s="123"/>
      <c r="AP498" s="123"/>
      <c r="AQ498" s="123"/>
      <c r="AR498" s="123"/>
      <c r="AS498" s="123"/>
      <c r="AT498" s="123"/>
      <c r="AU498" s="123"/>
      <c r="AV498" s="123"/>
    </row>
    <row r="499">
      <c r="AJ499" s="123"/>
      <c r="AK499" s="123"/>
      <c r="AL499" s="123"/>
      <c r="AM499" s="123"/>
      <c r="AN499" s="123"/>
      <c r="AO499" s="123"/>
      <c r="AP499" s="123"/>
      <c r="AQ499" s="123"/>
      <c r="AR499" s="123"/>
      <c r="AS499" s="123"/>
      <c r="AT499" s="123"/>
      <c r="AU499" s="123"/>
      <c r="AV499" s="123"/>
    </row>
    <row r="500">
      <c r="AJ500" s="123"/>
      <c r="AK500" s="123"/>
      <c r="AL500" s="123"/>
      <c r="AM500" s="123"/>
      <c r="AN500" s="123"/>
      <c r="AO500" s="123"/>
      <c r="AP500" s="123"/>
      <c r="AQ500" s="123"/>
      <c r="AR500" s="123"/>
      <c r="AS500" s="123"/>
      <c r="AT500" s="123"/>
      <c r="AU500" s="123"/>
      <c r="AV500" s="123"/>
    </row>
    <row r="501">
      <c r="AJ501" s="123"/>
      <c r="AK501" s="123"/>
      <c r="AL501" s="123"/>
      <c r="AM501" s="123"/>
      <c r="AN501" s="123"/>
      <c r="AO501" s="123"/>
      <c r="AP501" s="123"/>
      <c r="AQ501" s="123"/>
      <c r="AR501" s="123"/>
      <c r="AS501" s="123"/>
      <c r="AT501" s="123"/>
      <c r="AU501" s="123"/>
      <c r="AV501" s="123"/>
    </row>
    <row r="502">
      <c r="AJ502" s="123"/>
      <c r="AK502" s="123"/>
      <c r="AL502" s="123"/>
      <c r="AM502" s="123"/>
      <c r="AN502" s="123"/>
      <c r="AO502" s="123"/>
      <c r="AP502" s="123"/>
      <c r="AQ502" s="123"/>
      <c r="AR502" s="123"/>
      <c r="AS502" s="123"/>
      <c r="AT502" s="123"/>
      <c r="AU502" s="123"/>
      <c r="AV502" s="123"/>
    </row>
    <row r="503">
      <c r="AJ503" s="123"/>
      <c r="AK503" s="123"/>
      <c r="AL503" s="123"/>
      <c r="AM503" s="123"/>
      <c r="AN503" s="123"/>
      <c r="AO503" s="123"/>
      <c r="AP503" s="123"/>
      <c r="AQ503" s="123"/>
      <c r="AR503" s="123"/>
      <c r="AS503" s="123"/>
      <c r="AT503" s="123"/>
      <c r="AU503" s="123"/>
      <c r="AV503" s="123"/>
    </row>
    <row r="504">
      <c r="AJ504" s="123"/>
      <c r="AK504" s="123"/>
      <c r="AL504" s="123"/>
      <c r="AM504" s="123"/>
      <c r="AN504" s="123"/>
      <c r="AO504" s="123"/>
      <c r="AP504" s="123"/>
      <c r="AQ504" s="123"/>
      <c r="AR504" s="123"/>
      <c r="AS504" s="123"/>
      <c r="AT504" s="123"/>
      <c r="AU504" s="123"/>
      <c r="AV504" s="123"/>
    </row>
    <row r="505">
      <c r="AJ505" s="123"/>
      <c r="AK505" s="123"/>
      <c r="AL505" s="123"/>
      <c r="AM505" s="123"/>
      <c r="AN505" s="123"/>
      <c r="AO505" s="123"/>
      <c r="AP505" s="123"/>
      <c r="AQ505" s="123"/>
      <c r="AR505" s="123"/>
      <c r="AS505" s="123"/>
      <c r="AT505" s="123"/>
      <c r="AU505" s="123"/>
      <c r="AV505" s="123"/>
    </row>
    <row r="506">
      <c r="AJ506" s="123"/>
      <c r="AK506" s="123"/>
      <c r="AL506" s="123"/>
      <c r="AM506" s="123"/>
      <c r="AN506" s="123"/>
      <c r="AO506" s="123"/>
      <c r="AP506" s="123"/>
      <c r="AQ506" s="123"/>
      <c r="AR506" s="123"/>
      <c r="AS506" s="123"/>
      <c r="AT506" s="123"/>
      <c r="AU506" s="123"/>
      <c r="AV506" s="123"/>
    </row>
    <row r="507">
      <c r="AJ507" s="123"/>
      <c r="AK507" s="123"/>
      <c r="AL507" s="123"/>
      <c r="AM507" s="123"/>
      <c r="AN507" s="123"/>
      <c r="AO507" s="123"/>
      <c r="AP507" s="123"/>
      <c r="AQ507" s="123"/>
      <c r="AR507" s="123"/>
      <c r="AS507" s="123"/>
      <c r="AT507" s="123"/>
      <c r="AU507" s="123"/>
      <c r="AV507" s="123"/>
    </row>
    <row r="508">
      <c r="AJ508" s="123"/>
      <c r="AK508" s="123"/>
      <c r="AL508" s="123"/>
      <c r="AM508" s="123"/>
      <c r="AN508" s="123"/>
      <c r="AO508" s="123"/>
      <c r="AP508" s="123"/>
      <c r="AQ508" s="123"/>
      <c r="AR508" s="123"/>
      <c r="AS508" s="123"/>
      <c r="AT508" s="123"/>
      <c r="AU508" s="123"/>
      <c r="AV508" s="123"/>
    </row>
    <row r="509">
      <c r="AJ509" s="123"/>
      <c r="AK509" s="123"/>
      <c r="AL509" s="123"/>
      <c r="AM509" s="123"/>
      <c r="AN509" s="123"/>
      <c r="AO509" s="123"/>
      <c r="AP509" s="123"/>
      <c r="AQ509" s="123"/>
      <c r="AR509" s="123"/>
      <c r="AS509" s="123"/>
      <c r="AT509" s="123"/>
      <c r="AU509" s="123"/>
      <c r="AV509" s="123"/>
    </row>
    <row r="510">
      <c r="AJ510" s="123"/>
      <c r="AK510" s="123"/>
      <c r="AL510" s="123"/>
      <c r="AM510" s="123"/>
      <c r="AN510" s="123"/>
      <c r="AO510" s="123"/>
      <c r="AP510" s="123"/>
      <c r="AQ510" s="123"/>
      <c r="AR510" s="123"/>
      <c r="AS510" s="123"/>
      <c r="AT510" s="123"/>
      <c r="AU510" s="123"/>
      <c r="AV510" s="123"/>
    </row>
    <row r="511">
      <c r="AJ511" s="123"/>
      <c r="AK511" s="123"/>
      <c r="AL511" s="123"/>
      <c r="AM511" s="123"/>
      <c r="AN511" s="123"/>
      <c r="AO511" s="123"/>
      <c r="AP511" s="123"/>
      <c r="AQ511" s="123"/>
      <c r="AR511" s="123"/>
      <c r="AS511" s="123"/>
      <c r="AT511" s="123"/>
      <c r="AU511" s="123"/>
      <c r="AV511" s="123"/>
    </row>
    <row r="512">
      <c r="AJ512" s="123"/>
      <c r="AK512" s="123"/>
      <c r="AL512" s="123"/>
      <c r="AM512" s="123"/>
      <c r="AN512" s="123"/>
      <c r="AO512" s="123"/>
      <c r="AP512" s="123"/>
      <c r="AQ512" s="123"/>
      <c r="AR512" s="123"/>
      <c r="AS512" s="123"/>
      <c r="AT512" s="123"/>
      <c r="AU512" s="123"/>
      <c r="AV512" s="123"/>
    </row>
    <row r="513">
      <c r="AJ513" s="123"/>
      <c r="AK513" s="123"/>
      <c r="AL513" s="123"/>
      <c r="AM513" s="123"/>
      <c r="AN513" s="123"/>
      <c r="AO513" s="123"/>
      <c r="AP513" s="123"/>
      <c r="AQ513" s="123"/>
      <c r="AR513" s="123"/>
      <c r="AS513" s="123"/>
      <c r="AT513" s="123"/>
      <c r="AU513" s="123"/>
      <c r="AV513" s="123"/>
    </row>
    <row r="514">
      <c r="AJ514" s="123"/>
      <c r="AK514" s="123"/>
      <c r="AL514" s="123"/>
      <c r="AM514" s="123"/>
      <c r="AN514" s="123"/>
      <c r="AO514" s="123"/>
      <c r="AP514" s="123"/>
      <c r="AQ514" s="123"/>
      <c r="AR514" s="123"/>
      <c r="AS514" s="123"/>
      <c r="AT514" s="123"/>
      <c r="AU514" s="123"/>
      <c r="AV514" s="123"/>
    </row>
    <row r="515">
      <c r="AJ515" s="123"/>
      <c r="AK515" s="123"/>
      <c r="AL515" s="123"/>
      <c r="AM515" s="123"/>
      <c r="AN515" s="123"/>
      <c r="AO515" s="123"/>
      <c r="AP515" s="123"/>
      <c r="AQ515" s="123"/>
      <c r="AR515" s="123"/>
      <c r="AS515" s="123"/>
      <c r="AT515" s="123"/>
      <c r="AU515" s="123"/>
      <c r="AV515" s="123"/>
    </row>
    <row r="516">
      <c r="AJ516" s="123"/>
      <c r="AK516" s="123"/>
      <c r="AL516" s="123"/>
      <c r="AM516" s="123"/>
      <c r="AN516" s="123"/>
      <c r="AO516" s="123"/>
      <c r="AP516" s="123"/>
      <c r="AQ516" s="123"/>
      <c r="AR516" s="123"/>
      <c r="AS516" s="123"/>
      <c r="AT516" s="123"/>
      <c r="AU516" s="123"/>
      <c r="AV516" s="123"/>
    </row>
    <row r="517">
      <c r="AJ517" s="123"/>
      <c r="AK517" s="123"/>
      <c r="AL517" s="123"/>
      <c r="AM517" s="123"/>
      <c r="AN517" s="123"/>
      <c r="AO517" s="123"/>
      <c r="AP517" s="123"/>
      <c r="AQ517" s="123"/>
      <c r="AR517" s="123"/>
      <c r="AS517" s="123"/>
      <c r="AT517" s="123"/>
      <c r="AU517" s="123"/>
      <c r="AV517" s="123"/>
    </row>
    <row r="518">
      <c r="AJ518" s="123"/>
      <c r="AK518" s="123"/>
      <c r="AL518" s="123"/>
      <c r="AM518" s="123"/>
      <c r="AN518" s="123"/>
      <c r="AO518" s="123"/>
      <c r="AP518" s="123"/>
      <c r="AQ518" s="123"/>
      <c r="AR518" s="123"/>
      <c r="AS518" s="123"/>
      <c r="AT518" s="123"/>
      <c r="AU518" s="123"/>
      <c r="AV518" s="123"/>
    </row>
    <row r="519">
      <c r="AJ519" s="123"/>
      <c r="AK519" s="123"/>
      <c r="AL519" s="123"/>
      <c r="AM519" s="123"/>
      <c r="AN519" s="123"/>
      <c r="AO519" s="123"/>
      <c r="AP519" s="123"/>
      <c r="AQ519" s="123"/>
      <c r="AR519" s="123"/>
      <c r="AS519" s="123"/>
      <c r="AT519" s="123"/>
      <c r="AU519" s="123"/>
      <c r="AV519" s="123"/>
    </row>
    <row r="520">
      <c r="AJ520" s="123"/>
      <c r="AK520" s="123"/>
      <c r="AL520" s="123"/>
      <c r="AM520" s="123"/>
      <c r="AN520" s="123"/>
      <c r="AO520" s="123"/>
      <c r="AP520" s="123"/>
      <c r="AQ520" s="123"/>
      <c r="AR520" s="123"/>
      <c r="AS520" s="123"/>
      <c r="AT520" s="123"/>
      <c r="AU520" s="123"/>
      <c r="AV520" s="123"/>
    </row>
    <row r="521">
      <c r="AJ521" s="123"/>
      <c r="AK521" s="123"/>
      <c r="AL521" s="123"/>
      <c r="AM521" s="123"/>
      <c r="AN521" s="123"/>
      <c r="AO521" s="123"/>
      <c r="AP521" s="123"/>
      <c r="AQ521" s="123"/>
      <c r="AR521" s="123"/>
      <c r="AS521" s="123"/>
      <c r="AT521" s="123"/>
      <c r="AU521" s="123"/>
      <c r="AV521" s="123"/>
    </row>
    <row r="522">
      <c r="AJ522" s="123"/>
      <c r="AK522" s="123"/>
      <c r="AL522" s="123"/>
      <c r="AM522" s="123"/>
      <c r="AN522" s="123"/>
      <c r="AO522" s="123"/>
      <c r="AP522" s="123"/>
      <c r="AQ522" s="123"/>
      <c r="AR522" s="123"/>
      <c r="AS522" s="123"/>
      <c r="AT522" s="123"/>
      <c r="AU522" s="123"/>
      <c r="AV522" s="123"/>
    </row>
    <row r="523">
      <c r="AJ523" s="123"/>
      <c r="AK523" s="123"/>
      <c r="AL523" s="123"/>
      <c r="AM523" s="123"/>
      <c r="AN523" s="123"/>
      <c r="AO523" s="123"/>
      <c r="AP523" s="123"/>
      <c r="AQ523" s="123"/>
      <c r="AR523" s="123"/>
      <c r="AS523" s="123"/>
      <c r="AT523" s="123"/>
      <c r="AU523" s="123"/>
      <c r="AV523" s="123"/>
    </row>
    <row r="524">
      <c r="AJ524" s="123"/>
      <c r="AK524" s="123"/>
      <c r="AL524" s="123"/>
      <c r="AM524" s="123"/>
      <c r="AN524" s="123"/>
      <c r="AO524" s="123"/>
      <c r="AP524" s="123"/>
      <c r="AQ524" s="123"/>
      <c r="AR524" s="123"/>
      <c r="AS524" s="123"/>
      <c r="AT524" s="123"/>
      <c r="AU524" s="123"/>
      <c r="AV524" s="123"/>
    </row>
    <row r="525">
      <c r="AJ525" s="123"/>
      <c r="AK525" s="123"/>
      <c r="AL525" s="123"/>
      <c r="AM525" s="123"/>
      <c r="AN525" s="123"/>
      <c r="AO525" s="123"/>
      <c r="AP525" s="123"/>
      <c r="AQ525" s="123"/>
      <c r="AR525" s="123"/>
      <c r="AS525" s="123"/>
      <c r="AT525" s="123"/>
      <c r="AU525" s="123"/>
      <c r="AV525" s="123"/>
    </row>
    <row r="526">
      <c r="AJ526" s="123"/>
      <c r="AK526" s="123"/>
      <c r="AL526" s="123"/>
      <c r="AM526" s="123"/>
      <c r="AN526" s="123"/>
      <c r="AO526" s="123"/>
      <c r="AP526" s="123"/>
      <c r="AQ526" s="123"/>
      <c r="AR526" s="123"/>
      <c r="AS526" s="123"/>
      <c r="AT526" s="123"/>
      <c r="AU526" s="123"/>
      <c r="AV526" s="123"/>
    </row>
    <row r="527">
      <c r="AJ527" s="123"/>
      <c r="AK527" s="123"/>
      <c r="AL527" s="123"/>
      <c r="AM527" s="123"/>
      <c r="AN527" s="123"/>
      <c r="AO527" s="123"/>
      <c r="AP527" s="123"/>
      <c r="AQ527" s="123"/>
      <c r="AR527" s="123"/>
      <c r="AS527" s="123"/>
      <c r="AT527" s="123"/>
      <c r="AU527" s="123"/>
      <c r="AV527" s="123"/>
    </row>
    <row r="528">
      <c r="AJ528" s="123"/>
      <c r="AK528" s="123"/>
      <c r="AL528" s="123"/>
      <c r="AM528" s="123"/>
      <c r="AN528" s="123"/>
      <c r="AO528" s="123"/>
      <c r="AP528" s="123"/>
      <c r="AQ528" s="123"/>
      <c r="AR528" s="123"/>
      <c r="AS528" s="123"/>
      <c r="AT528" s="123"/>
      <c r="AU528" s="123"/>
      <c r="AV528" s="123"/>
    </row>
    <row r="529">
      <c r="AJ529" s="123"/>
      <c r="AK529" s="123"/>
      <c r="AL529" s="123"/>
      <c r="AM529" s="123"/>
      <c r="AN529" s="123"/>
      <c r="AO529" s="123"/>
      <c r="AP529" s="123"/>
      <c r="AQ529" s="123"/>
      <c r="AR529" s="123"/>
      <c r="AS529" s="123"/>
      <c r="AT529" s="123"/>
      <c r="AU529" s="123"/>
      <c r="AV529" s="123"/>
    </row>
    <row r="530">
      <c r="AJ530" s="123"/>
      <c r="AK530" s="123"/>
      <c r="AL530" s="123"/>
      <c r="AM530" s="123"/>
      <c r="AN530" s="123"/>
      <c r="AO530" s="123"/>
      <c r="AP530" s="123"/>
      <c r="AQ530" s="123"/>
      <c r="AR530" s="123"/>
      <c r="AS530" s="123"/>
      <c r="AT530" s="123"/>
      <c r="AU530" s="123"/>
      <c r="AV530" s="123"/>
    </row>
    <row r="531">
      <c r="AJ531" s="123"/>
      <c r="AK531" s="123"/>
      <c r="AL531" s="123"/>
      <c r="AM531" s="123"/>
      <c r="AN531" s="123"/>
      <c r="AO531" s="123"/>
      <c r="AP531" s="123"/>
      <c r="AQ531" s="123"/>
      <c r="AR531" s="123"/>
      <c r="AS531" s="123"/>
      <c r="AT531" s="123"/>
      <c r="AU531" s="123"/>
      <c r="AV531" s="123"/>
    </row>
    <row r="532">
      <c r="AJ532" s="123"/>
      <c r="AK532" s="123"/>
      <c r="AL532" s="123"/>
      <c r="AM532" s="123"/>
      <c r="AN532" s="123"/>
      <c r="AO532" s="123"/>
      <c r="AP532" s="123"/>
      <c r="AQ532" s="123"/>
      <c r="AR532" s="123"/>
      <c r="AS532" s="123"/>
      <c r="AT532" s="123"/>
      <c r="AU532" s="123"/>
      <c r="AV532" s="123"/>
    </row>
    <row r="533">
      <c r="AJ533" s="123"/>
      <c r="AK533" s="123"/>
      <c r="AL533" s="123"/>
      <c r="AM533" s="123"/>
      <c r="AN533" s="123"/>
      <c r="AO533" s="123"/>
      <c r="AP533" s="123"/>
      <c r="AQ533" s="123"/>
      <c r="AR533" s="123"/>
      <c r="AS533" s="123"/>
      <c r="AT533" s="123"/>
      <c r="AU533" s="123"/>
      <c r="AV533" s="123"/>
    </row>
    <row r="534">
      <c r="AJ534" s="123"/>
      <c r="AK534" s="123"/>
      <c r="AL534" s="123"/>
      <c r="AM534" s="123"/>
      <c r="AN534" s="123"/>
      <c r="AO534" s="123"/>
      <c r="AP534" s="123"/>
      <c r="AQ534" s="123"/>
      <c r="AR534" s="123"/>
      <c r="AS534" s="123"/>
      <c r="AT534" s="123"/>
      <c r="AU534" s="123"/>
      <c r="AV534" s="123"/>
    </row>
    <row r="535">
      <c r="AJ535" s="123"/>
      <c r="AK535" s="123"/>
      <c r="AL535" s="123"/>
      <c r="AM535" s="123"/>
      <c r="AN535" s="123"/>
      <c r="AO535" s="123"/>
      <c r="AP535" s="123"/>
      <c r="AQ535" s="123"/>
      <c r="AR535" s="123"/>
      <c r="AS535" s="123"/>
      <c r="AT535" s="123"/>
      <c r="AU535" s="123"/>
      <c r="AV535" s="123"/>
    </row>
    <row r="536">
      <c r="AJ536" s="123"/>
      <c r="AK536" s="123"/>
      <c r="AL536" s="123"/>
      <c r="AM536" s="123"/>
      <c r="AN536" s="123"/>
      <c r="AO536" s="123"/>
      <c r="AP536" s="123"/>
      <c r="AQ536" s="123"/>
      <c r="AR536" s="123"/>
      <c r="AS536" s="123"/>
      <c r="AT536" s="123"/>
      <c r="AU536" s="123"/>
      <c r="AV536" s="123"/>
    </row>
    <row r="537">
      <c r="AJ537" s="123"/>
      <c r="AK537" s="123"/>
      <c r="AL537" s="123"/>
      <c r="AM537" s="123"/>
      <c r="AN537" s="123"/>
      <c r="AO537" s="123"/>
      <c r="AP537" s="123"/>
      <c r="AQ537" s="123"/>
      <c r="AR537" s="123"/>
      <c r="AS537" s="123"/>
      <c r="AT537" s="123"/>
      <c r="AU537" s="123"/>
      <c r="AV537" s="123"/>
    </row>
    <row r="538">
      <c r="AJ538" s="123"/>
      <c r="AK538" s="123"/>
      <c r="AL538" s="123"/>
      <c r="AM538" s="123"/>
      <c r="AN538" s="123"/>
      <c r="AO538" s="123"/>
      <c r="AP538" s="123"/>
      <c r="AQ538" s="123"/>
      <c r="AR538" s="123"/>
      <c r="AS538" s="123"/>
      <c r="AT538" s="123"/>
      <c r="AU538" s="123"/>
      <c r="AV538" s="123"/>
    </row>
    <row r="539">
      <c r="AJ539" s="123"/>
      <c r="AK539" s="123"/>
      <c r="AL539" s="123"/>
      <c r="AM539" s="123"/>
      <c r="AN539" s="123"/>
      <c r="AO539" s="123"/>
      <c r="AP539" s="123"/>
      <c r="AQ539" s="123"/>
      <c r="AR539" s="123"/>
      <c r="AS539" s="123"/>
      <c r="AT539" s="123"/>
      <c r="AU539" s="123"/>
      <c r="AV539" s="123"/>
    </row>
    <row r="540">
      <c r="AJ540" s="123"/>
      <c r="AK540" s="123"/>
      <c r="AL540" s="123"/>
      <c r="AM540" s="123"/>
      <c r="AN540" s="123"/>
      <c r="AO540" s="123"/>
      <c r="AP540" s="123"/>
      <c r="AQ540" s="123"/>
      <c r="AR540" s="123"/>
      <c r="AS540" s="123"/>
      <c r="AT540" s="123"/>
      <c r="AU540" s="123"/>
      <c r="AV540" s="123"/>
    </row>
    <row r="541">
      <c r="AJ541" s="123"/>
      <c r="AK541" s="123"/>
      <c r="AL541" s="123"/>
      <c r="AM541" s="123"/>
      <c r="AN541" s="123"/>
      <c r="AO541" s="123"/>
      <c r="AP541" s="123"/>
      <c r="AQ541" s="123"/>
      <c r="AR541" s="123"/>
      <c r="AS541" s="123"/>
      <c r="AT541" s="123"/>
      <c r="AU541" s="123"/>
      <c r="AV541" s="123"/>
    </row>
    <row r="542">
      <c r="AJ542" s="123"/>
      <c r="AK542" s="123"/>
      <c r="AL542" s="123"/>
      <c r="AM542" s="123"/>
      <c r="AN542" s="123"/>
      <c r="AO542" s="123"/>
      <c r="AP542" s="123"/>
      <c r="AQ542" s="123"/>
      <c r="AR542" s="123"/>
      <c r="AS542" s="123"/>
      <c r="AT542" s="123"/>
      <c r="AU542" s="123"/>
      <c r="AV542" s="123"/>
    </row>
    <row r="543">
      <c r="AJ543" s="123"/>
      <c r="AK543" s="123"/>
      <c r="AL543" s="123"/>
      <c r="AM543" s="123"/>
      <c r="AN543" s="123"/>
      <c r="AO543" s="123"/>
      <c r="AP543" s="123"/>
      <c r="AQ543" s="123"/>
      <c r="AR543" s="123"/>
      <c r="AS543" s="123"/>
      <c r="AT543" s="123"/>
      <c r="AU543" s="123"/>
      <c r="AV543" s="123"/>
    </row>
    <row r="544">
      <c r="AJ544" s="123"/>
      <c r="AK544" s="123"/>
      <c r="AL544" s="123"/>
      <c r="AM544" s="123"/>
      <c r="AN544" s="123"/>
      <c r="AO544" s="123"/>
      <c r="AP544" s="123"/>
      <c r="AQ544" s="123"/>
      <c r="AR544" s="123"/>
      <c r="AS544" s="123"/>
      <c r="AT544" s="123"/>
      <c r="AU544" s="123"/>
      <c r="AV544" s="123"/>
    </row>
    <row r="545">
      <c r="AJ545" s="123"/>
      <c r="AK545" s="123"/>
      <c r="AL545" s="123"/>
      <c r="AM545" s="123"/>
      <c r="AN545" s="123"/>
      <c r="AO545" s="123"/>
      <c r="AP545" s="123"/>
      <c r="AQ545" s="123"/>
      <c r="AR545" s="123"/>
      <c r="AS545" s="123"/>
      <c r="AT545" s="123"/>
      <c r="AU545" s="123"/>
      <c r="AV545" s="123"/>
    </row>
    <row r="546">
      <c r="AJ546" s="123"/>
      <c r="AK546" s="123"/>
      <c r="AL546" s="123"/>
      <c r="AM546" s="123"/>
      <c r="AN546" s="123"/>
      <c r="AO546" s="123"/>
      <c r="AP546" s="123"/>
      <c r="AQ546" s="123"/>
      <c r="AR546" s="123"/>
      <c r="AS546" s="123"/>
      <c r="AT546" s="123"/>
      <c r="AU546" s="123"/>
      <c r="AV546" s="123"/>
    </row>
    <row r="547">
      <c r="AJ547" s="123"/>
      <c r="AK547" s="123"/>
      <c r="AL547" s="123"/>
      <c r="AM547" s="123"/>
      <c r="AN547" s="123"/>
      <c r="AO547" s="123"/>
      <c r="AP547" s="123"/>
      <c r="AQ547" s="123"/>
      <c r="AR547" s="123"/>
      <c r="AS547" s="123"/>
      <c r="AT547" s="123"/>
      <c r="AU547" s="123"/>
      <c r="AV547" s="123"/>
    </row>
    <row r="548">
      <c r="AJ548" s="123"/>
      <c r="AK548" s="123"/>
      <c r="AL548" s="123"/>
      <c r="AM548" s="123"/>
      <c r="AN548" s="123"/>
      <c r="AO548" s="123"/>
      <c r="AP548" s="123"/>
      <c r="AQ548" s="123"/>
      <c r="AR548" s="123"/>
      <c r="AS548" s="123"/>
      <c r="AT548" s="123"/>
      <c r="AU548" s="123"/>
      <c r="AV548" s="123"/>
    </row>
    <row r="549">
      <c r="AJ549" s="123"/>
      <c r="AK549" s="123"/>
      <c r="AL549" s="123"/>
      <c r="AM549" s="123"/>
      <c r="AN549" s="123"/>
      <c r="AO549" s="123"/>
      <c r="AP549" s="123"/>
      <c r="AQ549" s="123"/>
      <c r="AR549" s="123"/>
      <c r="AS549" s="123"/>
      <c r="AT549" s="123"/>
      <c r="AU549" s="123"/>
      <c r="AV549" s="123"/>
    </row>
    <row r="550">
      <c r="AJ550" s="123"/>
      <c r="AK550" s="123"/>
      <c r="AL550" s="123"/>
      <c r="AM550" s="123"/>
      <c r="AN550" s="123"/>
      <c r="AO550" s="123"/>
      <c r="AP550" s="123"/>
      <c r="AQ550" s="123"/>
      <c r="AR550" s="123"/>
      <c r="AS550" s="123"/>
      <c r="AT550" s="123"/>
      <c r="AU550" s="123"/>
      <c r="AV550" s="123"/>
    </row>
    <row r="551">
      <c r="AJ551" s="123"/>
      <c r="AK551" s="123"/>
      <c r="AL551" s="123"/>
      <c r="AM551" s="123"/>
      <c r="AN551" s="123"/>
      <c r="AO551" s="123"/>
      <c r="AP551" s="123"/>
      <c r="AQ551" s="123"/>
      <c r="AR551" s="123"/>
      <c r="AS551" s="123"/>
      <c r="AT551" s="123"/>
      <c r="AU551" s="123"/>
      <c r="AV551" s="123"/>
    </row>
    <row r="552">
      <c r="AJ552" s="123"/>
      <c r="AK552" s="123"/>
      <c r="AL552" s="123"/>
      <c r="AM552" s="123"/>
      <c r="AN552" s="123"/>
      <c r="AO552" s="123"/>
      <c r="AP552" s="123"/>
      <c r="AQ552" s="123"/>
      <c r="AR552" s="123"/>
      <c r="AS552" s="123"/>
      <c r="AT552" s="123"/>
      <c r="AU552" s="123"/>
      <c r="AV552" s="123"/>
    </row>
    <row r="553">
      <c r="AJ553" s="123"/>
      <c r="AK553" s="123"/>
      <c r="AL553" s="123"/>
      <c r="AM553" s="123"/>
      <c r="AN553" s="123"/>
      <c r="AO553" s="123"/>
      <c r="AP553" s="123"/>
      <c r="AQ553" s="123"/>
      <c r="AR553" s="123"/>
      <c r="AS553" s="123"/>
      <c r="AT553" s="123"/>
      <c r="AU553" s="123"/>
      <c r="AV553" s="123"/>
    </row>
    <row r="554">
      <c r="AJ554" s="123"/>
      <c r="AK554" s="123"/>
      <c r="AL554" s="123"/>
      <c r="AM554" s="123"/>
      <c r="AN554" s="123"/>
      <c r="AO554" s="123"/>
      <c r="AP554" s="123"/>
      <c r="AQ554" s="123"/>
      <c r="AR554" s="123"/>
      <c r="AS554" s="123"/>
      <c r="AT554" s="123"/>
      <c r="AU554" s="123"/>
      <c r="AV554" s="123"/>
    </row>
    <row r="555">
      <c r="AJ555" s="123"/>
      <c r="AK555" s="123"/>
      <c r="AL555" s="123"/>
      <c r="AM555" s="123"/>
      <c r="AN555" s="123"/>
      <c r="AO555" s="123"/>
      <c r="AP555" s="123"/>
      <c r="AQ555" s="123"/>
      <c r="AR555" s="123"/>
      <c r="AS555" s="123"/>
      <c r="AT555" s="123"/>
      <c r="AU555" s="123"/>
      <c r="AV555" s="123"/>
    </row>
    <row r="556">
      <c r="AJ556" s="123"/>
      <c r="AK556" s="123"/>
      <c r="AL556" s="123"/>
      <c r="AM556" s="123"/>
      <c r="AN556" s="123"/>
      <c r="AO556" s="123"/>
      <c r="AP556" s="123"/>
      <c r="AQ556" s="123"/>
      <c r="AR556" s="123"/>
      <c r="AS556" s="123"/>
      <c r="AT556" s="123"/>
      <c r="AU556" s="123"/>
      <c r="AV556" s="123"/>
    </row>
    <row r="557">
      <c r="AJ557" s="123"/>
      <c r="AK557" s="123"/>
      <c r="AL557" s="123"/>
      <c r="AM557" s="123"/>
      <c r="AN557" s="123"/>
      <c r="AO557" s="123"/>
      <c r="AP557" s="123"/>
      <c r="AQ557" s="123"/>
      <c r="AR557" s="123"/>
      <c r="AS557" s="123"/>
      <c r="AT557" s="123"/>
      <c r="AU557" s="123"/>
      <c r="AV557" s="123"/>
    </row>
    <row r="558">
      <c r="AJ558" s="123"/>
      <c r="AK558" s="123"/>
      <c r="AL558" s="123"/>
      <c r="AM558" s="123"/>
      <c r="AN558" s="123"/>
      <c r="AO558" s="123"/>
      <c r="AP558" s="123"/>
      <c r="AQ558" s="123"/>
      <c r="AR558" s="123"/>
      <c r="AS558" s="123"/>
      <c r="AT558" s="123"/>
      <c r="AU558" s="123"/>
      <c r="AV558" s="123"/>
    </row>
    <row r="559">
      <c r="AJ559" s="123"/>
      <c r="AK559" s="123"/>
      <c r="AL559" s="123"/>
      <c r="AM559" s="123"/>
      <c r="AN559" s="123"/>
      <c r="AO559" s="123"/>
      <c r="AP559" s="123"/>
      <c r="AQ559" s="123"/>
      <c r="AR559" s="123"/>
      <c r="AS559" s="123"/>
      <c r="AT559" s="123"/>
      <c r="AU559" s="123"/>
      <c r="AV559" s="123"/>
    </row>
    <row r="560">
      <c r="AJ560" s="123"/>
      <c r="AK560" s="123"/>
      <c r="AL560" s="123"/>
      <c r="AM560" s="123"/>
      <c r="AN560" s="123"/>
      <c r="AO560" s="123"/>
      <c r="AP560" s="123"/>
      <c r="AQ560" s="123"/>
      <c r="AR560" s="123"/>
      <c r="AS560" s="123"/>
      <c r="AT560" s="123"/>
      <c r="AU560" s="123"/>
      <c r="AV560" s="123"/>
    </row>
    <row r="561">
      <c r="AJ561" s="123"/>
      <c r="AK561" s="123"/>
      <c r="AL561" s="123"/>
      <c r="AM561" s="123"/>
      <c r="AN561" s="123"/>
      <c r="AO561" s="123"/>
      <c r="AP561" s="123"/>
      <c r="AQ561" s="123"/>
      <c r="AR561" s="123"/>
      <c r="AS561" s="123"/>
      <c r="AT561" s="123"/>
      <c r="AU561" s="123"/>
      <c r="AV561" s="123"/>
    </row>
    <row r="562">
      <c r="AJ562" s="123"/>
      <c r="AK562" s="123"/>
      <c r="AL562" s="123"/>
      <c r="AM562" s="123"/>
      <c r="AN562" s="123"/>
      <c r="AO562" s="123"/>
      <c r="AP562" s="123"/>
      <c r="AQ562" s="123"/>
      <c r="AR562" s="123"/>
      <c r="AS562" s="123"/>
      <c r="AT562" s="123"/>
      <c r="AU562" s="123"/>
      <c r="AV562" s="123"/>
    </row>
    <row r="563">
      <c r="AJ563" s="123"/>
      <c r="AK563" s="123"/>
      <c r="AL563" s="123"/>
      <c r="AM563" s="123"/>
      <c r="AN563" s="123"/>
      <c r="AO563" s="123"/>
      <c r="AP563" s="123"/>
      <c r="AQ563" s="123"/>
      <c r="AR563" s="123"/>
      <c r="AS563" s="123"/>
      <c r="AT563" s="123"/>
      <c r="AU563" s="123"/>
      <c r="AV563" s="123"/>
    </row>
    <row r="564">
      <c r="AJ564" s="123"/>
      <c r="AK564" s="123"/>
      <c r="AL564" s="123"/>
      <c r="AM564" s="123"/>
      <c r="AN564" s="123"/>
      <c r="AO564" s="123"/>
      <c r="AP564" s="123"/>
      <c r="AQ564" s="123"/>
      <c r="AR564" s="123"/>
      <c r="AS564" s="123"/>
      <c r="AT564" s="123"/>
      <c r="AU564" s="123"/>
      <c r="AV564" s="123"/>
    </row>
    <row r="565">
      <c r="AJ565" s="123"/>
      <c r="AK565" s="123"/>
      <c r="AL565" s="123"/>
      <c r="AM565" s="123"/>
      <c r="AN565" s="123"/>
      <c r="AO565" s="123"/>
      <c r="AP565" s="123"/>
      <c r="AQ565" s="123"/>
      <c r="AR565" s="123"/>
      <c r="AS565" s="123"/>
      <c r="AT565" s="123"/>
      <c r="AU565" s="123"/>
      <c r="AV565" s="123"/>
    </row>
    <row r="566">
      <c r="AJ566" s="123"/>
      <c r="AK566" s="123"/>
      <c r="AL566" s="123"/>
      <c r="AM566" s="123"/>
      <c r="AN566" s="123"/>
      <c r="AO566" s="123"/>
      <c r="AP566" s="123"/>
      <c r="AQ566" s="123"/>
      <c r="AR566" s="123"/>
      <c r="AS566" s="123"/>
      <c r="AT566" s="123"/>
      <c r="AU566" s="123"/>
      <c r="AV566" s="123"/>
    </row>
    <row r="567">
      <c r="AJ567" s="123"/>
      <c r="AK567" s="123"/>
      <c r="AL567" s="123"/>
      <c r="AM567" s="123"/>
      <c r="AN567" s="123"/>
      <c r="AO567" s="123"/>
      <c r="AP567" s="123"/>
      <c r="AQ567" s="123"/>
      <c r="AR567" s="123"/>
      <c r="AS567" s="123"/>
      <c r="AT567" s="123"/>
      <c r="AU567" s="123"/>
      <c r="AV567" s="123"/>
    </row>
    <row r="568">
      <c r="AJ568" s="123"/>
      <c r="AK568" s="123"/>
      <c r="AL568" s="123"/>
      <c r="AM568" s="123"/>
      <c r="AN568" s="123"/>
      <c r="AO568" s="123"/>
      <c r="AP568" s="123"/>
      <c r="AQ568" s="123"/>
      <c r="AR568" s="123"/>
      <c r="AS568" s="123"/>
      <c r="AT568" s="123"/>
      <c r="AU568" s="123"/>
      <c r="AV568" s="123"/>
    </row>
    <row r="569">
      <c r="AJ569" s="123"/>
      <c r="AK569" s="123"/>
      <c r="AL569" s="123"/>
      <c r="AM569" s="123"/>
      <c r="AN569" s="123"/>
      <c r="AO569" s="123"/>
      <c r="AP569" s="123"/>
      <c r="AQ569" s="123"/>
      <c r="AR569" s="123"/>
      <c r="AS569" s="123"/>
      <c r="AT569" s="123"/>
      <c r="AU569" s="123"/>
      <c r="AV569" s="123"/>
    </row>
    <row r="570">
      <c r="AJ570" s="123"/>
      <c r="AK570" s="123"/>
      <c r="AL570" s="123"/>
      <c r="AM570" s="123"/>
      <c r="AN570" s="123"/>
      <c r="AO570" s="123"/>
      <c r="AP570" s="123"/>
      <c r="AQ570" s="123"/>
      <c r="AR570" s="123"/>
      <c r="AS570" s="123"/>
      <c r="AT570" s="123"/>
      <c r="AU570" s="123"/>
      <c r="AV570" s="123"/>
    </row>
    <row r="571">
      <c r="AJ571" s="123"/>
      <c r="AK571" s="123"/>
      <c r="AL571" s="123"/>
      <c r="AM571" s="123"/>
      <c r="AN571" s="123"/>
      <c r="AO571" s="123"/>
      <c r="AP571" s="123"/>
      <c r="AQ571" s="123"/>
      <c r="AR571" s="123"/>
      <c r="AS571" s="123"/>
      <c r="AT571" s="123"/>
      <c r="AU571" s="123"/>
      <c r="AV571" s="123"/>
    </row>
    <row r="572">
      <c r="AJ572" s="123"/>
      <c r="AK572" s="123"/>
      <c r="AL572" s="123"/>
      <c r="AM572" s="123"/>
      <c r="AN572" s="123"/>
      <c r="AO572" s="123"/>
      <c r="AP572" s="123"/>
      <c r="AQ572" s="123"/>
      <c r="AR572" s="123"/>
      <c r="AS572" s="123"/>
      <c r="AT572" s="123"/>
      <c r="AU572" s="123"/>
      <c r="AV572" s="123"/>
    </row>
    <row r="573">
      <c r="AJ573" s="123"/>
      <c r="AK573" s="123"/>
      <c r="AL573" s="123"/>
      <c r="AM573" s="123"/>
      <c r="AN573" s="123"/>
      <c r="AO573" s="123"/>
      <c r="AP573" s="123"/>
      <c r="AQ573" s="123"/>
      <c r="AR573" s="123"/>
      <c r="AS573" s="123"/>
      <c r="AT573" s="123"/>
      <c r="AU573" s="123"/>
      <c r="AV573" s="123"/>
    </row>
    <row r="574">
      <c r="AJ574" s="123"/>
      <c r="AK574" s="123"/>
      <c r="AL574" s="123"/>
      <c r="AM574" s="123"/>
      <c r="AN574" s="123"/>
      <c r="AO574" s="123"/>
      <c r="AP574" s="123"/>
      <c r="AQ574" s="123"/>
      <c r="AR574" s="123"/>
      <c r="AS574" s="123"/>
      <c r="AT574" s="123"/>
      <c r="AU574" s="123"/>
      <c r="AV574" s="123"/>
    </row>
    <row r="575">
      <c r="AJ575" s="123"/>
      <c r="AK575" s="123"/>
      <c r="AL575" s="123"/>
      <c r="AM575" s="123"/>
      <c r="AN575" s="123"/>
      <c r="AO575" s="123"/>
      <c r="AP575" s="123"/>
      <c r="AQ575" s="123"/>
      <c r="AR575" s="123"/>
      <c r="AS575" s="123"/>
      <c r="AT575" s="123"/>
      <c r="AU575" s="123"/>
      <c r="AV575" s="123"/>
    </row>
    <row r="576">
      <c r="AJ576" s="123"/>
      <c r="AK576" s="123"/>
      <c r="AL576" s="123"/>
      <c r="AM576" s="123"/>
      <c r="AN576" s="123"/>
      <c r="AO576" s="123"/>
      <c r="AP576" s="123"/>
      <c r="AQ576" s="123"/>
      <c r="AR576" s="123"/>
      <c r="AS576" s="123"/>
      <c r="AT576" s="123"/>
      <c r="AU576" s="123"/>
      <c r="AV576" s="123"/>
    </row>
    <row r="577">
      <c r="AJ577" s="123"/>
      <c r="AK577" s="123"/>
      <c r="AL577" s="123"/>
      <c r="AM577" s="123"/>
      <c r="AN577" s="123"/>
      <c r="AO577" s="123"/>
      <c r="AP577" s="123"/>
      <c r="AQ577" s="123"/>
      <c r="AR577" s="123"/>
      <c r="AS577" s="123"/>
      <c r="AT577" s="123"/>
      <c r="AU577" s="123"/>
      <c r="AV577" s="123"/>
    </row>
    <row r="578">
      <c r="AJ578" s="123"/>
      <c r="AK578" s="123"/>
      <c r="AL578" s="123"/>
      <c r="AM578" s="123"/>
      <c r="AN578" s="123"/>
      <c r="AO578" s="123"/>
      <c r="AP578" s="123"/>
      <c r="AQ578" s="123"/>
      <c r="AR578" s="123"/>
      <c r="AS578" s="123"/>
      <c r="AT578" s="123"/>
      <c r="AU578" s="123"/>
      <c r="AV578" s="123"/>
    </row>
    <row r="579">
      <c r="AJ579" s="123"/>
      <c r="AK579" s="123"/>
      <c r="AL579" s="123"/>
      <c r="AM579" s="123"/>
      <c r="AN579" s="123"/>
      <c r="AO579" s="123"/>
      <c r="AP579" s="123"/>
      <c r="AQ579" s="123"/>
      <c r="AR579" s="123"/>
      <c r="AS579" s="123"/>
      <c r="AT579" s="123"/>
      <c r="AU579" s="123"/>
      <c r="AV579" s="123"/>
    </row>
    <row r="580">
      <c r="AJ580" s="123"/>
      <c r="AK580" s="123"/>
      <c r="AL580" s="123"/>
      <c r="AM580" s="123"/>
      <c r="AN580" s="123"/>
      <c r="AO580" s="123"/>
      <c r="AP580" s="123"/>
      <c r="AQ580" s="123"/>
      <c r="AR580" s="123"/>
      <c r="AS580" s="123"/>
      <c r="AT580" s="123"/>
      <c r="AU580" s="123"/>
      <c r="AV580" s="123"/>
    </row>
    <row r="581">
      <c r="AJ581" s="123"/>
      <c r="AK581" s="123"/>
      <c r="AL581" s="123"/>
      <c r="AM581" s="123"/>
      <c r="AN581" s="123"/>
      <c r="AO581" s="123"/>
      <c r="AP581" s="123"/>
      <c r="AQ581" s="123"/>
      <c r="AR581" s="123"/>
      <c r="AS581" s="123"/>
      <c r="AT581" s="123"/>
      <c r="AU581" s="123"/>
      <c r="AV581" s="123"/>
    </row>
    <row r="582">
      <c r="AJ582" s="123"/>
      <c r="AK582" s="123"/>
      <c r="AL582" s="123"/>
      <c r="AM582" s="123"/>
      <c r="AN582" s="123"/>
      <c r="AO582" s="123"/>
      <c r="AP582" s="123"/>
      <c r="AQ582" s="123"/>
      <c r="AR582" s="123"/>
      <c r="AS582" s="123"/>
      <c r="AT582" s="123"/>
      <c r="AU582" s="123"/>
      <c r="AV582" s="123"/>
    </row>
    <row r="583">
      <c r="AJ583" s="123"/>
      <c r="AK583" s="123"/>
      <c r="AL583" s="123"/>
      <c r="AM583" s="123"/>
      <c r="AN583" s="123"/>
      <c r="AO583" s="123"/>
      <c r="AP583" s="123"/>
      <c r="AQ583" s="123"/>
      <c r="AR583" s="123"/>
      <c r="AS583" s="123"/>
      <c r="AT583" s="123"/>
      <c r="AU583" s="123"/>
      <c r="AV583" s="123"/>
    </row>
    <row r="584">
      <c r="AJ584" s="123"/>
      <c r="AK584" s="123"/>
      <c r="AL584" s="123"/>
      <c r="AM584" s="123"/>
      <c r="AN584" s="123"/>
      <c r="AO584" s="123"/>
      <c r="AP584" s="123"/>
      <c r="AQ584" s="123"/>
      <c r="AR584" s="123"/>
      <c r="AS584" s="123"/>
      <c r="AT584" s="123"/>
      <c r="AU584" s="123"/>
      <c r="AV584" s="123"/>
    </row>
    <row r="585">
      <c r="AJ585" s="123"/>
      <c r="AK585" s="123"/>
      <c r="AL585" s="123"/>
      <c r="AM585" s="123"/>
      <c r="AN585" s="123"/>
      <c r="AO585" s="123"/>
      <c r="AP585" s="123"/>
      <c r="AQ585" s="123"/>
      <c r="AR585" s="123"/>
      <c r="AS585" s="123"/>
      <c r="AT585" s="123"/>
      <c r="AU585" s="123"/>
      <c r="AV585" s="123"/>
    </row>
    <row r="586">
      <c r="AJ586" s="123"/>
      <c r="AK586" s="123"/>
      <c r="AL586" s="123"/>
      <c r="AM586" s="123"/>
      <c r="AN586" s="123"/>
      <c r="AO586" s="123"/>
      <c r="AP586" s="123"/>
      <c r="AQ586" s="123"/>
      <c r="AR586" s="123"/>
      <c r="AS586" s="123"/>
      <c r="AT586" s="123"/>
      <c r="AU586" s="123"/>
      <c r="AV586" s="123"/>
    </row>
    <row r="587">
      <c r="AJ587" s="123"/>
      <c r="AK587" s="123"/>
      <c r="AL587" s="123"/>
      <c r="AM587" s="123"/>
      <c r="AN587" s="123"/>
      <c r="AO587" s="123"/>
      <c r="AP587" s="123"/>
      <c r="AQ587" s="123"/>
      <c r="AR587" s="123"/>
      <c r="AS587" s="123"/>
      <c r="AT587" s="123"/>
      <c r="AU587" s="123"/>
      <c r="AV587" s="123"/>
    </row>
    <row r="588">
      <c r="AJ588" s="123"/>
      <c r="AK588" s="123"/>
      <c r="AL588" s="123"/>
      <c r="AM588" s="123"/>
      <c r="AN588" s="123"/>
      <c r="AO588" s="123"/>
      <c r="AP588" s="123"/>
      <c r="AQ588" s="123"/>
      <c r="AR588" s="123"/>
      <c r="AS588" s="123"/>
      <c r="AT588" s="123"/>
      <c r="AU588" s="123"/>
      <c r="AV588" s="123"/>
    </row>
    <row r="589">
      <c r="AJ589" s="123"/>
      <c r="AK589" s="123"/>
      <c r="AL589" s="123"/>
      <c r="AM589" s="123"/>
      <c r="AN589" s="123"/>
      <c r="AO589" s="123"/>
      <c r="AP589" s="123"/>
      <c r="AQ589" s="123"/>
      <c r="AR589" s="123"/>
      <c r="AS589" s="123"/>
      <c r="AT589" s="123"/>
      <c r="AU589" s="123"/>
      <c r="AV589" s="123"/>
    </row>
    <row r="590">
      <c r="AJ590" s="123"/>
      <c r="AK590" s="123"/>
      <c r="AL590" s="123"/>
      <c r="AM590" s="123"/>
      <c r="AN590" s="123"/>
      <c r="AO590" s="123"/>
      <c r="AP590" s="123"/>
      <c r="AQ590" s="123"/>
      <c r="AR590" s="123"/>
      <c r="AS590" s="123"/>
      <c r="AT590" s="123"/>
      <c r="AU590" s="123"/>
      <c r="AV590" s="123"/>
    </row>
    <row r="591">
      <c r="AJ591" s="123"/>
      <c r="AK591" s="123"/>
      <c r="AL591" s="123"/>
      <c r="AM591" s="123"/>
      <c r="AN591" s="123"/>
      <c r="AO591" s="123"/>
      <c r="AP591" s="123"/>
      <c r="AQ591" s="123"/>
      <c r="AR591" s="123"/>
      <c r="AS591" s="123"/>
      <c r="AT591" s="123"/>
      <c r="AU591" s="123"/>
      <c r="AV591" s="123"/>
    </row>
    <row r="592">
      <c r="AJ592" s="123"/>
      <c r="AK592" s="123"/>
      <c r="AL592" s="123"/>
      <c r="AM592" s="123"/>
      <c r="AN592" s="123"/>
      <c r="AO592" s="123"/>
      <c r="AP592" s="123"/>
      <c r="AQ592" s="123"/>
      <c r="AR592" s="123"/>
      <c r="AS592" s="123"/>
      <c r="AT592" s="123"/>
      <c r="AU592" s="123"/>
      <c r="AV592" s="123"/>
    </row>
    <row r="593">
      <c r="AJ593" s="123"/>
      <c r="AK593" s="123"/>
      <c r="AL593" s="123"/>
      <c r="AM593" s="123"/>
      <c r="AN593" s="123"/>
      <c r="AO593" s="123"/>
      <c r="AP593" s="123"/>
      <c r="AQ593" s="123"/>
      <c r="AR593" s="123"/>
      <c r="AS593" s="123"/>
      <c r="AT593" s="123"/>
      <c r="AU593" s="123"/>
      <c r="AV593" s="123"/>
    </row>
    <row r="594">
      <c r="AJ594" s="123"/>
      <c r="AK594" s="123"/>
      <c r="AL594" s="123"/>
      <c r="AM594" s="123"/>
      <c r="AN594" s="123"/>
      <c r="AO594" s="123"/>
      <c r="AP594" s="123"/>
      <c r="AQ594" s="123"/>
      <c r="AR594" s="123"/>
      <c r="AS594" s="123"/>
      <c r="AT594" s="123"/>
      <c r="AU594" s="123"/>
      <c r="AV594" s="123"/>
    </row>
    <row r="595">
      <c r="AJ595" s="123"/>
      <c r="AK595" s="123"/>
      <c r="AL595" s="123"/>
      <c r="AM595" s="123"/>
      <c r="AN595" s="123"/>
      <c r="AO595" s="123"/>
      <c r="AP595" s="123"/>
      <c r="AQ595" s="123"/>
      <c r="AR595" s="123"/>
      <c r="AS595" s="123"/>
      <c r="AT595" s="123"/>
      <c r="AU595" s="123"/>
      <c r="AV595" s="123"/>
    </row>
    <row r="596">
      <c r="AJ596" s="123"/>
      <c r="AK596" s="123"/>
      <c r="AL596" s="123"/>
      <c r="AM596" s="123"/>
      <c r="AN596" s="123"/>
      <c r="AO596" s="123"/>
      <c r="AP596" s="123"/>
      <c r="AQ596" s="123"/>
      <c r="AR596" s="123"/>
      <c r="AS596" s="123"/>
      <c r="AT596" s="123"/>
      <c r="AU596" s="123"/>
      <c r="AV596" s="123"/>
    </row>
    <row r="597">
      <c r="AJ597" s="123"/>
      <c r="AK597" s="123"/>
      <c r="AL597" s="123"/>
      <c r="AM597" s="123"/>
      <c r="AN597" s="123"/>
      <c r="AO597" s="123"/>
      <c r="AP597" s="123"/>
      <c r="AQ597" s="123"/>
      <c r="AR597" s="123"/>
      <c r="AS597" s="123"/>
      <c r="AT597" s="123"/>
      <c r="AU597" s="123"/>
      <c r="AV597" s="123"/>
    </row>
    <row r="598">
      <c r="AJ598" s="123"/>
      <c r="AK598" s="123"/>
      <c r="AL598" s="123"/>
      <c r="AM598" s="123"/>
      <c r="AN598" s="123"/>
      <c r="AO598" s="123"/>
      <c r="AP598" s="123"/>
      <c r="AQ598" s="123"/>
      <c r="AR598" s="123"/>
      <c r="AS598" s="123"/>
      <c r="AT598" s="123"/>
      <c r="AU598" s="123"/>
      <c r="AV598" s="123"/>
    </row>
    <row r="599">
      <c r="AJ599" s="123"/>
      <c r="AK599" s="123"/>
      <c r="AL599" s="123"/>
      <c r="AM599" s="123"/>
      <c r="AN599" s="123"/>
      <c r="AO599" s="123"/>
      <c r="AP599" s="123"/>
      <c r="AQ599" s="123"/>
      <c r="AR599" s="123"/>
      <c r="AS599" s="123"/>
      <c r="AT599" s="123"/>
      <c r="AU599" s="123"/>
      <c r="AV599" s="123"/>
    </row>
    <row r="600">
      <c r="AJ600" s="123"/>
      <c r="AK600" s="123"/>
      <c r="AL600" s="123"/>
      <c r="AM600" s="123"/>
      <c r="AN600" s="123"/>
      <c r="AO600" s="123"/>
      <c r="AP600" s="123"/>
      <c r="AQ600" s="123"/>
      <c r="AR600" s="123"/>
      <c r="AS600" s="123"/>
      <c r="AT600" s="123"/>
      <c r="AU600" s="123"/>
      <c r="AV600" s="123"/>
    </row>
    <row r="601">
      <c r="AJ601" s="123"/>
      <c r="AK601" s="123"/>
      <c r="AL601" s="123"/>
      <c r="AM601" s="123"/>
      <c r="AN601" s="123"/>
      <c r="AO601" s="123"/>
      <c r="AP601" s="123"/>
      <c r="AQ601" s="123"/>
      <c r="AR601" s="123"/>
      <c r="AS601" s="123"/>
      <c r="AT601" s="123"/>
      <c r="AU601" s="123"/>
      <c r="AV601" s="123"/>
    </row>
    <row r="602">
      <c r="AJ602" s="123"/>
      <c r="AK602" s="123"/>
      <c r="AL602" s="123"/>
      <c r="AM602" s="123"/>
      <c r="AN602" s="123"/>
      <c r="AO602" s="123"/>
      <c r="AP602" s="123"/>
      <c r="AQ602" s="123"/>
      <c r="AR602" s="123"/>
      <c r="AS602" s="123"/>
      <c r="AT602" s="123"/>
      <c r="AU602" s="123"/>
      <c r="AV602" s="123"/>
    </row>
    <row r="603">
      <c r="AJ603" s="123"/>
      <c r="AK603" s="123"/>
      <c r="AL603" s="123"/>
      <c r="AM603" s="123"/>
      <c r="AN603" s="123"/>
      <c r="AO603" s="123"/>
      <c r="AP603" s="123"/>
      <c r="AQ603" s="123"/>
      <c r="AR603" s="123"/>
      <c r="AS603" s="123"/>
      <c r="AT603" s="123"/>
      <c r="AU603" s="123"/>
      <c r="AV603" s="123"/>
    </row>
    <row r="604">
      <c r="AJ604" s="123"/>
      <c r="AK604" s="123"/>
      <c r="AL604" s="123"/>
      <c r="AM604" s="123"/>
      <c r="AN604" s="123"/>
      <c r="AO604" s="123"/>
      <c r="AP604" s="123"/>
      <c r="AQ604" s="123"/>
      <c r="AR604" s="123"/>
      <c r="AS604" s="123"/>
      <c r="AT604" s="123"/>
      <c r="AU604" s="123"/>
      <c r="AV604" s="123"/>
    </row>
    <row r="605">
      <c r="AJ605" s="123"/>
      <c r="AK605" s="123"/>
      <c r="AL605" s="123"/>
      <c r="AM605" s="123"/>
      <c r="AN605" s="123"/>
      <c r="AO605" s="123"/>
      <c r="AP605" s="123"/>
      <c r="AQ605" s="123"/>
      <c r="AR605" s="123"/>
      <c r="AS605" s="123"/>
      <c r="AT605" s="123"/>
      <c r="AU605" s="123"/>
      <c r="AV605" s="123"/>
    </row>
    <row r="606">
      <c r="AJ606" s="123"/>
      <c r="AK606" s="123"/>
      <c r="AL606" s="123"/>
      <c r="AM606" s="123"/>
      <c r="AN606" s="123"/>
      <c r="AO606" s="123"/>
      <c r="AP606" s="123"/>
      <c r="AQ606" s="123"/>
      <c r="AR606" s="123"/>
      <c r="AS606" s="123"/>
      <c r="AT606" s="123"/>
      <c r="AU606" s="123"/>
      <c r="AV606" s="123"/>
    </row>
    <row r="607">
      <c r="AJ607" s="123"/>
      <c r="AK607" s="123"/>
      <c r="AL607" s="123"/>
      <c r="AM607" s="123"/>
      <c r="AN607" s="123"/>
      <c r="AO607" s="123"/>
      <c r="AP607" s="123"/>
      <c r="AQ607" s="123"/>
      <c r="AR607" s="123"/>
      <c r="AS607" s="123"/>
      <c r="AT607" s="123"/>
      <c r="AU607" s="123"/>
      <c r="AV607" s="123"/>
    </row>
    <row r="608">
      <c r="AJ608" s="123"/>
      <c r="AK608" s="123"/>
      <c r="AL608" s="123"/>
      <c r="AM608" s="123"/>
      <c r="AN608" s="123"/>
      <c r="AO608" s="123"/>
      <c r="AP608" s="123"/>
      <c r="AQ608" s="123"/>
      <c r="AR608" s="123"/>
      <c r="AS608" s="123"/>
      <c r="AT608" s="123"/>
      <c r="AU608" s="123"/>
      <c r="AV608" s="123"/>
    </row>
    <row r="609">
      <c r="AJ609" s="123"/>
      <c r="AK609" s="123"/>
      <c r="AL609" s="123"/>
      <c r="AM609" s="123"/>
      <c r="AN609" s="123"/>
      <c r="AO609" s="123"/>
      <c r="AP609" s="123"/>
      <c r="AQ609" s="123"/>
      <c r="AR609" s="123"/>
      <c r="AS609" s="123"/>
      <c r="AT609" s="123"/>
      <c r="AU609" s="123"/>
      <c r="AV609" s="123"/>
    </row>
    <row r="610">
      <c r="AJ610" s="123"/>
      <c r="AK610" s="123"/>
      <c r="AL610" s="123"/>
      <c r="AM610" s="123"/>
      <c r="AN610" s="123"/>
      <c r="AO610" s="123"/>
      <c r="AP610" s="123"/>
      <c r="AQ610" s="123"/>
      <c r="AR610" s="123"/>
      <c r="AS610" s="123"/>
      <c r="AT610" s="123"/>
      <c r="AU610" s="123"/>
      <c r="AV610" s="123"/>
    </row>
    <row r="611">
      <c r="AJ611" s="123"/>
      <c r="AK611" s="123"/>
      <c r="AL611" s="123"/>
      <c r="AM611" s="123"/>
      <c r="AN611" s="123"/>
      <c r="AO611" s="123"/>
      <c r="AP611" s="123"/>
      <c r="AQ611" s="123"/>
      <c r="AR611" s="123"/>
      <c r="AS611" s="123"/>
      <c r="AT611" s="123"/>
      <c r="AU611" s="123"/>
      <c r="AV611" s="123"/>
    </row>
    <row r="612">
      <c r="AJ612" s="123"/>
      <c r="AK612" s="123"/>
      <c r="AL612" s="123"/>
      <c r="AM612" s="123"/>
      <c r="AN612" s="123"/>
      <c r="AO612" s="123"/>
      <c r="AP612" s="123"/>
      <c r="AQ612" s="123"/>
      <c r="AR612" s="123"/>
      <c r="AS612" s="123"/>
      <c r="AT612" s="123"/>
      <c r="AU612" s="123"/>
      <c r="AV612" s="123"/>
    </row>
    <row r="613">
      <c r="AJ613" s="123"/>
      <c r="AK613" s="123"/>
      <c r="AL613" s="123"/>
      <c r="AM613" s="123"/>
      <c r="AN613" s="123"/>
      <c r="AO613" s="123"/>
      <c r="AP613" s="123"/>
      <c r="AQ613" s="123"/>
      <c r="AR613" s="123"/>
      <c r="AS613" s="123"/>
      <c r="AT613" s="123"/>
      <c r="AU613" s="123"/>
      <c r="AV613" s="123"/>
    </row>
    <row r="614">
      <c r="AJ614" s="123"/>
      <c r="AK614" s="123"/>
      <c r="AL614" s="123"/>
      <c r="AM614" s="123"/>
      <c r="AN614" s="123"/>
      <c r="AO614" s="123"/>
      <c r="AP614" s="123"/>
      <c r="AQ614" s="123"/>
      <c r="AR614" s="123"/>
      <c r="AS614" s="123"/>
      <c r="AT614" s="123"/>
      <c r="AU614" s="123"/>
      <c r="AV614" s="123"/>
    </row>
    <row r="615">
      <c r="AJ615" s="123"/>
      <c r="AK615" s="123"/>
      <c r="AL615" s="123"/>
      <c r="AM615" s="123"/>
      <c r="AN615" s="123"/>
      <c r="AO615" s="123"/>
      <c r="AP615" s="123"/>
      <c r="AQ615" s="123"/>
      <c r="AR615" s="123"/>
      <c r="AS615" s="123"/>
      <c r="AT615" s="123"/>
      <c r="AU615" s="123"/>
      <c r="AV615" s="123"/>
    </row>
    <row r="616">
      <c r="AJ616" s="123"/>
      <c r="AK616" s="123"/>
      <c r="AL616" s="123"/>
      <c r="AM616" s="123"/>
      <c r="AN616" s="123"/>
      <c r="AO616" s="123"/>
      <c r="AP616" s="123"/>
      <c r="AQ616" s="123"/>
      <c r="AR616" s="123"/>
      <c r="AS616" s="123"/>
      <c r="AT616" s="123"/>
      <c r="AU616" s="123"/>
      <c r="AV616" s="123"/>
    </row>
    <row r="617">
      <c r="AJ617" s="123"/>
      <c r="AK617" s="123"/>
      <c r="AL617" s="123"/>
      <c r="AM617" s="123"/>
      <c r="AN617" s="123"/>
      <c r="AO617" s="123"/>
      <c r="AP617" s="123"/>
      <c r="AQ617" s="123"/>
      <c r="AR617" s="123"/>
      <c r="AS617" s="123"/>
      <c r="AT617" s="123"/>
      <c r="AU617" s="123"/>
      <c r="AV617" s="123"/>
    </row>
    <row r="618">
      <c r="AJ618" s="123"/>
      <c r="AK618" s="123"/>
      <c r="AL618" s="123"/>
      <c r="AM618" s="123"/>
      <c r="AN618" s="123"/>
      <c r="AO618" s="123"/>
      <c r="AP618" s="123"/>
      <c r="AQ618" s="123"/>
      <c r="AR618" s="123"/>
      <c r="AS618" s="123"/>
      <c r="AT618" s="123"/>
      <c r="AU618" s="123"/>
      <c r="AV618" s="123"/>
    </row>
    <row r="619">
      <c r="AJ619" s="123"/>
      <c r="AK619" s="123"/>
      <c r="AL619" s="123"/>
      <c r="AM619" s="123"/>
      <c r="AN619" s="123"/>
      <c r="AO619" s="123"/>
      <c r="AP619" s="123"/>
      <c r="AQ619" s="123"/>
      <c r="AR619" s="123"/>
      <c r="AS619" s="123"/>
      <c r="AT619" s="123"/>
      <c r="AU619" s="123"/>
      <c r="AV619" s="123"/>
    </row>
    <row r="620">
      <c r="AJ620" s="123"/>
      <c r="AK620" s="123"/>
      <c r="AL620" s="123"/>
      <c r="AM620" s="123"/>
      <c r="AN620" s="123"/>
      <c r="AO620" s="123"/>
      <c r="AP620" s="123"/>
      <c r="AQ620" s="123"/>
      <c r="AR620" s="123"/>
      <c r="AS620" s="123"/>
      <c r="AT620" s="123"/>
      <c r="AU620" s="123"/>
      <c r="AV620" s="123"/>
    </row>
    <row r="621">
      <c r="AJ621" s="123"/>
      <c r="AK621" s="123"/>
      <c r="AL621" s="123"/>
      <c r="AM621" s="123"/>
      <c r="AN621" s="123"/>
      <c r="AO621" s="123"/>
      <c r="AP621" s="123"/>
      <c r="AQ621" s="123"/>
      <c r="AR621" s="123"/>
      <c r="AS621" s="123"/>
      <c r="AT621" s="123"/>
      <c r="AU621" s="123"/>
      <c r="AV621" s="123"/>
    </row>
    <row r="622">
      <c r="AJ622" s="123"/>
      <c r="AK622" s="123"/>
      <c r="AL622" s="123"/>
      <c r="AM622" s="123"/>
      <c r="AN622" s="123"/>
      <c r="AO622" s="123"/>
      <c r="AP622" s="123"/>
      <c r="AQ622" s="123"/>
      <c r="AR622" s="123"/>
      <c r="AS622" s="123"/>
      <c r="AT622" s="123"/>
      <c r="AU622" s="123"/>
      <c r="AV622" s="123"/>
    </row>
    <row r="623">
      <c r="AJ623" s="123"/>
      <c r="AK623" s="123"/>
      <c r="AL623" s="123"/>
      <c r="AM623" s="123"/>
      <c r="AN623" s="123"/>
      <c r="AO623" s="123"/>
      <c r="AP623" s="123"/>
      <c r="AQ623" s="123"/>
      <c r="AR623" s="123"/>
      <c r="AS623" s="123"/>
      <c r="AT623" s="123"/>
      <c r="AU623" s="123"/>
      <c r="AV623" s="123"/>
    </row>
    <row r="624">
      <c r="AJ624" s="123"/>
      <c r="AK624" s="123"/>
      <c r="AL624" s="123"/>
      <c r="AM624" s="123"/>
      <c r="AN624" s="123"/>
      <c r="AO624" s="123"/>
      <c r="AP624" s="123"/>
      <c r="AQ624" s="123"/>
      <c r="AR624" s="123"/>
      <c r="AS624" s="123"/>
      <c r="AT624" s="123"/>
      <c r="AU624" s="123"/>
      <c r="AV624" s="123"/>
    </row>
    <row r="625">
      <c r="AJ625" s="123"/>
      <c r="AK625" s="123"/>
      <c r="AL625" s="123"/>
      <c r="AM625" s="123"/>
      <c r="AN625" s="123"/>
      <c r="AO625" s="123"/>
      <c r="AP625" s="123"/>
      <c r="AQ625" s="123"/>
      <c r="AR625" s="123"/>
      <c r="AS625" s="123"/>
      <c r="AT625" s="123"/>
      <c r="AU625" s="123"/>
      <c r="AV625" s="123"/>
    </row>
    <row r="626">
      <c r="AJ626" s="123"/>
      <c r="AK626" s="123"/>
      <c r="AL626" s="123"/>
      <c r="AM626" s="123"/>
      <c r="AN626" s="123"/>
      <c r="AO626" s="123"/>
      <c r="AP626" s="123"/>
      <c r="AQ626" s="123"/>
      <c r="AR626" s="123"/>
      <c r="AS626" s="123"/>
      <c r="AT626" s="123"/>
      <c r="AU626" s="123"/>
      <c r="AV626" s="123"/>
    </row>
    <row r="627">
      <c r="AJ627" s="123"/>
      <c r="AK627" s="123"/>
      <c r="AL627" s="123"/>
      <c r="AM627" s="123"/>
      <c r="AN627" s="123"/>
      <c r="AO627" s="123"/>
      <c r="AP627" s="123"/>
      <c r="AQ627" s="123"/>
      <c r="AR627" s="123"/>
      <c r="AS627" s="123"/>
      <c r="AT627" s="123"/>
      <c r="AU627" s="123"/>
      <c r="AV627" s="123"/>
    </row>
    <row r="628">
      <c r="AJ628" s="123"/>
      <c r="AK628" s="123"/>
      <c r="AL628" s="123"/>
      <c r="AM628" s="123"/>
      <c r="AN628" s="123"/>
      <c r="AO628" s="123"/>
      <c r="AP628" s="123"/>
      <c r="AQ628" s="123"/>
      <c r="AR628" s="123"/>
      <c r="AS628" s="123"/>
      <c r="AT628" s="123"/>
      <c r="AU628" s="123"/>
      <c r="AV628" s="123"/>
    </row>
    <row r="629">
      <c r="AJ629" s="123"/>
      <c r="AK629" s="123"/>
      <c r="AL629" s="123"/>
      <c r="AM629" s="123"/>
      <c r="AN629" s="123"/>
      <c r="AO629" s="123"/>
      <c r="AP629" s="123"/>
      <c r="AQ629" s="123"/>
      <c r="AR629" s="123"/>
      <c r="AS629" s="123"/>
      <c r="AT629" s="123"/>
      <c r="AU629" s="123"/>
      <c r="AV629" s="123"/>
    </row>
    <row r="630">
      <c r="AJ630" s="123"/>
      <c r="AK630" s="123"/>
      <c r="AL630" s="123"/>
      <c r="AM630" s="123"/>
      <c r="AN630" s="123"/>
      <c r="AO630" s="123"/>
      <c r="AP630" s="123"/>
      <c r="AQ630" s="123"/>
      <c r="AR630" s="123"/>
      <c r="AS630" s="123"/>
      <c r="AT630" s="123"/>
      <c r="AU630" s="123"/>
      <c r="AV630" s="123"/>
    </row>
    <row r="631">
      <c r="AJ631" s="123"/>
      <c r="AK631" s="123"/>
      <c r="AL631" s="123"/>
      <c r="AM631" s="123"/>
      <c r="AN631" s="123"/>
      <c r="AO631" s="123"/>
      <c r="AP631" s="123"/>
      <c r="AQ631" s="123"/>
      <c r="AR631" s="123"/>
      <c r="AS631" s="123"/>
      <c r="AT631" s="123"/>
      <c r="AU631" s="123"/>
      <c r="AV631" s="123"/>
    </row>
    <row r="632">
      <c r="AJ632" s="123"/>
      <c r="AK632" s="123"/>
      <c r="AL632" s="123"/>
      <c r="AM632" s="123"/>
      <c r="AN632" s="123"/>
      <c r="AO632" s="123"/>
      <c r="AP632" s="123"/>
      <c r="AQ632" s="123"/>
      <c r="AR632" s="123"/>
      <c r="AS632" s="123"/>
      <c r="AT632" s="123"/>
      <c r="AU632" s="123"/>
      <c r="AV632" s="123"/>
    </row>
    <row r="633">
      <c r="AJ633" s="123"/>
      <c r="AK633" s="123"/>
      <c r="AL633" s="123"/>
      <c r="AM633" s="123"/>
      <c r="AN633" s="123"/>
      <c r="AO633" s="123"/>
      <c r="AP633" s="123"/>
      <c r="AQ633" s="123"/>
      <c r="AR633" s="123"/>
      <c r="AS633" s="123"/>
      <c r="AT633" s="123"/>
      <c r="AU633" s="123"/>
      <c r="AV633" s="123"/>
    </row>
    <row r="634">
      <c r="AJ634" s="123"/>
      <c r="AK634" s="123"/>
      <c r="AL634" s="123"/>
      <c r="AM634" s="123"/>
      <c r="AN634" s="123"/>
      <c r="AO634" s="123"/>
      <c r="AP634" s="123"/>
      <c r="AQ634" s="123"/>
      <c r="AR634" s="123"/>
      <c r="AS634" s="123"/>
      <c r="AT634" s="123"/>
      <c r="AU634" s="123"/>
      <c r="AV634" s="123"/>
    </row>
    <row r="635">
      <c r="AJ635" s="123"/>
      <c r="AK635" s="123"/>
      <c r="AL635" s="123"/>
      <c r="AM635" s="123"/>
      <c r="AN635" s="123"/>
      <c r="AO635" s="123"/>
      <c r="AP635" s="123"/>
      <c r="AQ635" s="123"/>
      <c r="AR635" s="123"/>
      <c r="AS635" s="123"/>
      <c r="AT635" s="123"/>
      <c r="AU635" s="123"/>
      <c r="AV635" s="123"/>
    </row>
    <row r="636">
      <c r="AJ636" s="123"/>
      <c r="AK636" s="123"/>
      <c r="AL636" s="123"/>
      <c r="AM636" s="123"/>
      <c r="AN636" s="123"/>
      <c r="AO636" s="123"/>
      <c r="AP636" s="123"/>
      <c r="AQ636" s="123"/>
      <c r="AR636" s="123"/>
      <c r="AS636" s="123"/>
      <c r="AT636" s="123"/>
      <c r="AU636" s="123"/>
      <c r="AV636" s="123"/>
    </row>
    <row r="637">
      <c r="AJ637" s="123"/>
      <c r="AK637" s="123"/>
      <c r="AL637" s="123"/>
      <c r="AM637" s="123"/>
      <c r="AN637" s="123"/>
      <c r="AO637" s="123"/>
      <c r="AP637" s="123"/>
      <c r="AQ637" s="123"/>
      <c r="AR637" s="123"/>
      <c r="AS637" s="123"/>
      <c r="AT637" s="123"/>
      <c r="AU637" s="123"/>
      <c r="AV637" s="123"/>
    </row>
    <row r="638">
      <c r="AJ638" s="123"/>
      <c r="AK638" s="123"/>
      <c r="AL638" s="123"/>
      <c r="AM638" s="123"/>
      <c r="AN638" s="123"/>
      <c r="AO638" s="123"/>
      <c r="AP638" s="123"/>
      <c r="AQ638" s="123"/>
      <c r="AR638" s="123"/>
      <c r="AS638" s="123"/>
      <c r="AT638" s="123"/>
      <c r="AU638" s="123"/>
      <c r="AV638" s="123"/>
    </row>
    <row r="639">
      <c r="AJ639" s="123"/>
      <c r="AK639" s="123"/>
      <c r="AL639" s="123"/>
      <c r="AM639" s="123"/>
      <c r="AN639" s="123"/>
      <c r="AO639" s="123"/>
      <c r="AP639" s="123"/>
      <c r="AQ639" s="123"/>
      <c r="AR639" s="123"/>
      <c r="AS639" s="123"/>
      <c r="AT639" s="123"/>
      <c r="AU639" s="123"/>
      <c r="AV639" s="123"/>
    </row>
    <row r="640">
      <c r="AJ640" s="123"/>
      <c r="AK640" s="123"/>
      <c r="AL640" s="123"/>
      <c r="AM640" s="123"/>
      <c r="AN640" s="123"/>
      <c r="AO640" s="123"/>
      <c r="AP640" s="123"/>
      <c r="AQ640" s="123"/>
      <c r="AR640" s="123"/>
      <c r="AS640" s="123"/>
      <c r="AT640" s="123"/>
      <c r="AU640" s="123"/>
      <c r="AV640" s="123"/>
    </row>
    <row r="641">
      <c r="AJ641" s="123"/>
      <c r="AK641" s="123"/>
      <c r="AL641" s="123"/>
      <c r="AM641" s="123"/>
      <c r="AN641" s="123"/>
      <c r="AO641" s="123"/>
      <c r="AP641" s="123"/>
      <c r="AQ641" s="123"/>
      <c r="AR641" s="123"/>
      <c r="AS641" s="123"/>
      <c r="AT641" s="123"/>
      <c r="AU641" s="123"/>
      <c r="AV641" s="123"/>
    </row>
    <row r="642">
      <c r="AJ642" s="123"/>
      <c r="AK642" s="123"/>
      <c r="AL642" s="123"/>
      <c r="AM642" s="123"/>
      <c r="AN642" s="123"/>
      <c r="AO642" s="123"/>
      <c r="AP642" s="123"/>
      <c r="AQ642" s="123"/>
      <c r="AR642" s="123"/>
      <c r="AS642" s="123"/>
      <c r="AT642" s="123"/>
      <c r="AU642" s="123"/>
      <c r="AV642" s="123"/>
    </row>
    <row r="643">
      <c r="AJ643" s="123"/>
      <c r="AK643" s="123"/>
      <c r="AL643" s="123"/>
      <c r="AM643" s="123"/>
      <c r="AN643" s="123"/>
      <c r="AO643" s="123"/>
      <c r="AP643" s="123"/>
      <c r="AQ643" s="123"/>
      <c r="AR643" s="123"/>
      <c r="AS643" s="123"/>
      <c r="AT643" s="123"/>
      <c r="AU643" s="123"/>
      <c r="AV643" s="123"/>
    </row>
    <row r="644">
      <c r="AJ644" s="123"/>
      <c r="AK644" s="123"/>
      <c r="AL644" s="123"/>
      <c r="AM644" s="123"/>
      <c r="AN644" s="123"/>
      <c r="AO644" s="123"/>
      <c r="AP644" s="123"/>
      <c r="AQ644" s="123"/>
      <c r="AR644" s="123"/>
      <c r="AS644" s="123"/>
      <c r="AT644" s="123"/>
      <c r="AU644" s="123"/>
      <c r="AV644" s="123"/>
    </row>
    <row r="645">
      <c r="AJ645" s="123"/>
      <c r="AK645" s="123"/>
      <c r="AL645" s="123"/>
      <c r="AM645" s="123"/>
      <c r="AN645" s="123"/>
      <c r="AO645" s="123"/>
      <c r="AP645" s="123"/>
      <c r="AQ645" s="123"/>
      <c r="AR645" s="123"/>
      <c r="AS645" s="123"/>
      <c r="AT645" s="123"/>
      <c r="AU645" s="123"/>
      <c r="AV645" s="123"/>
    </row>
    <row r="646">
      <c r="AJ646" s="123"/>
      <c r="AK646" s="123"/>
      <c r="AL646" s="123"/>
      <c r="AM646" s="123"/>
      <c r="AN646" s="123"/>
      <c r="AO646" s="123"/>
      <c r="AP646" s="123"/>
      <c r="AQ646" s="123"/>
      <c r="AR646" s="123"/>
      <c r="AS646" s="123"/>
      <c r="AT646" s="123"/>
      <c r="AU646" s="123"/>
      <c r="AV646" s="123"/>
    </row>
    <row r="647">
      <c r="AJ647" s="123"/>
      <c r="AK647" s="123"/>
      <c r="AL647" s="123"/>
      <c r="AM647" s="123"/>
      <c r="AN647" s="123"/>
      <c r="AO647" s="123"/>
      <c r="AP647" s="123"/>
      <c r="AQ647" s="123"/>
      <c r="AR647" s="123"/>
      <c r="AS647" s="123"/>
      <c r="AT647" s="123"/>
      <c r="AU647" s="123"/>
      <c r="AV647" s="123"/>
    </row>
    <row r="648">
      <c r="AJ648" s="123"/>
      <c r="AK648" s="123"/>
      <c r="AL648" s="123"/>
      <c r="AM648" s="123"/>
      <c r="AN648" s="123"/>
      <c r="AO648" s="123"/>
      <c r="AP648" s="123"/>
      <c r="AQ648" s="123"/>
      <c r="AR648" s="123"/>
      <c r="AS648" s="123"/>
      <c r="AT648" s="123"/>
      <c r="AU648" s="123"/>
      <c r="AV648" s="123"/>
    </row>
    <row r="649">
      <c r="AJ649" s="123"/>
      <c r="AK649" s="123"/>
      <c r="AL649" s="123"/>
      <c r="AM649" s="123"/>
      <c r="AN649" s="123"/>
      <c r="AO649" s="123"/>
      <c r="AP649" s="123"/>
      <c r="AQ649" s="123"/>
      <c r="AR649" s="123"/>
      <c r="AS649" s="123"/>
      <c r="AT649" s="123"/>
      <c r="AU649" s="123"/>
      <c r="AV649" s="123"/>
    </row>
    <row r="650">
      <c r="AJ650" s="123"/>
      <c r="AK650" s="123"/>
      <c r="AL650" s="123"/>
      <c r="AM650" s="123"/>
      <c r="AN650" s="123"/>
      <c r="AO650" s="123"/>
      <c r="AP650" s="123"/>
      <c r="AQ650" s="123"/>
      <c r="AR650" s="123"/>
      <c r="AS650" s="123"/>
      <c r="AT650" s="123"/>
      <c r="AU650" s="123"/>
      <c r="AV650" s="123"/>
    </row>
    <row r="651">
      <c r="AJ651" s="123"/>
      <c r="AK651" s="123"/>
      <c r="AL651" s="123"/>
      <c r="AM651" s="123"/>
      <c r="AN651" s="123"/>
      <c r="AO651" s="123"/>
      <c r="AP651" s="123"/>
      <c r="AQ651" s="123"/>
      <c r="AR651" s="123"/>
      <c r="AS651" s="123"/>
      <c r="AT651" s="123"/>
      <c r="AU651" s="123"/>
      <c r="AV651" s="123"/>
    </row>
    <row r="652">
      <c r="AJ652" s="123"/>
      <c r="AK652" s="123"/>
      <c r="AL652" s="123"/>
      <c r="AM652" s="123"/>
      <c r="AN652" s="123"/>
      <c r="AO652" s="123"/>
      <c r="AP652" s="123"/>
      <c r="AQ652" s="123"/>
      <c r="AR652" s="123"/>
      <c r="AS652" s="123"/>
      <c r="AT652" s="123"/>
      <c r="AU652" s="123"/>
      <c r="AV652" s="123"/>
    </row>
    <row r="653">
      <c r="AJ653" s="123"/>
      <c r="AK653" s="123"/>
      <c r="AL653" s="123"/>
      <c r="AM653" s="123"/>
      <c r="AN653" s="123"/>
      <c r="AO653" s="123"/>
      <c r="AP653" s="123"/>
      <c r="AQ653" s="123"/>
      <c r="AR653" s="123"/>
      <c r="AS653" s="123"/>
      <c r="AT653" s="123"/>
      <c r="AU653" s="123"/>
      <c r="AV653" s="123"/>
    </row>
    <row r="654">
      <c r="AJ654" s="123"/>
      <c r="AK654" s="123"/>
      <c r="AL654" s="123"/>
      <c r="AM654" s="123"/>
      <c r="AN654" s="123"/>
      <c r="AO654" s="123"/>
      <c r="AP654" s="123"/>
      <c r="AQ654" s="123"/>
      <c r="AR654" s="123"/>
      <c r="AS654" s="123"/>
      <c r="AT654" s="123"/>
      <c r="AU654" s="123"/>
      <c r="AV654" s="123"/>
    </row>
    <row r="655">
      <c r="AJ655" s="123"/>
      <c r="AK655" s="123"/>
      <c r="AL655" s="123"/>
      <c r="AM655" s="123"/>
      <c r="AN655" s="123"/>
      <c r="AO655" s="123"/>
      <c r="AP655" s="123"/>
      <c r="AQ655" s="123"/>
      <c r="AR655" s="123"/>
      <c r="AS655" s="123"/>
      <c r="AT655" s="123"/>
      <c r="AU655" s="123"/>
      <c r="AV655" s="123"/>
    </row>
    <row r="656">
      <c r="AJ656" s="123"/>
      <c r="AK656" s="123"/>
      <c r="AL656" s="123"/>
      <c r="AM656" s="123"/>
      <c r="AN656" s="123"/>
      <c r="AO656" s="123"/>
      <c r="AP656" s="123"/>
      <c r="AQ656" s="123"/>
      <c r="AR656" s="123"/>
      <c r="AS656" s="123"/>
      <c r="AT656" s="123"/>
      <c r="AU656" s="123"/>
      <c r="AV656" s="123"/>
    </row>
    <row r="657">
      <c r="AJ657" s="123"/>
      <c r="AK657" s="123"/>
      <c r="AL657" s="123"/>
      <c r="AM657" s="123"/>
      <c r="AN657" s="123"/>
      <c r="AO657" s="123"/>
      <c r="AP657" s="123"/>
      <c r="AQ657" s="123"/>
      <c r="AR657" s="123"/>
      <c r="AS657" s="123"/>
      <c r="AT657" s="123"/>
      <c r="AU657" s="123"/>
      <c r="AV657" s="123"/>
    </row>
    <row r="658">
      <c r="AJ658" s="123"/>
      <c r="AK658" s="123"/>
      <c r="AL658" s="123"/>
      <c r="AM658" s="123"/>
      <c r="AN658" s="123"/>
      <c r="AO658" s="123"/>
      <c r="AP658" s="123"/>
      <c r="AQ658" s="123"/>
      <c r="AR658" s="123"/>
      <c r="AS658" s="123"/>
      <c r="AT658" s="123"/>
      <c r="AU658" s="123"/>
      <c r="AV658" s="123"/>
    </row>
    <row r="659">
      <c r="AJ659" s="123"/>
      <c r="AK659" s="123"/>
      <c r="AL659" s="123"/>
      <c r="AM659" s="123"/>
      <c r="AN659" s="123"/>
      <c r="AO659" s="123"/>
      <c r="AP659" s="123"/>
      <c r="AQ659" s="123"/>
      <c r="AR659" s="123"/>
      <c r="AS659" s="123"/>
      <c r="AT659" s="123"/>
      <c r="AU659" s="123"/>
      <c r="AV659" s="123"/>
    </row>
    <row r="660">
      <c r="AJ660" s="123"/>
      <c r="AK660" s="123"/>
      <c r="AL660" s="123"/>
      <c r="AM660" s="123"/>
      <c r="AN660" s="123"/>
      <c r="AO660" s="123"/>
      <c r="AP660" s="123"/>
      <c r="AQ660" s="123"/>
      <c r="AR660" s="123"/>
      <c r="AS660" s="123"/>
      <c r="AT660" s="123"/>
      <c r="AU660" s="123"/>
      <c r="AV660" s="123"/>
    </row>
    <row r="661">
      <c r="AJ661" s="123"/>
      <c r="AK661" s="123"/>
      <c r="AL661" s="123"/>
      <c r="AM661" s="123"/>
      <c r="AN661" s="123"/>
      <c r="AO661" s="123"/>
      <c r="AP661" s="123"/>
      <c r="AQ661" s="123"/>
      <c r="AR661" s="123"/>
      <c r="AS661" s="123"/>
      <c r="AT661" s="123"/>
      <c r="AU661" s="123"/>
      <c r="AV661" s="123"/>
    </row>
    <row r="662">
      <c r="AJ662" s="123"/>
      <c r="AK662" s="123"/>
      <c r="AL662" s="123"/>
      <c r="AM662" s="123"/>
      <c r="AN662" s="123"/>
      <c r="AO662" s="123"/>
      <c r="AP662" s="123"/>
      <c r="AQ662" s="123"/>
      <c r="AR662" s="123"/>
      <c r="AS662" s="123"/>
      <c r="AT662" s="123"/>
      <c r="AU662" s="123"/>
      <c r="AV662" s="123"/>
    </row>
    <row r="663">
      <c r="AJ663" s="123"/>
      <c r="AK663" s="123"/>
      <c r="AL663" s="123"/>
      <c r="AM663" s="123"/>
      <c r="AN663" s="123"/>
      <c r="AO663" s="123"/>
      <c r="AP663" s="123"/>
      <c r="AQ663" s="123"/>
      <c r="AR663" s="123"/>
      <c r="AS663" s="123"/>
      <c r="AT663" s="123"/>
      <c r="AU663" s="123"/>
      <c r="AV663" s="123"/>
    </row>
    <row r="664">
      <c r="AJ664" s="123"/>
      <c r="AK664" s="123"/>
      <c r="AL664" s="123"/>
      <c r="AM664" s="123"/>
      <c r="AN664" s="123"/>
      <c r="AO664" s="123"/>
      <c r="AP664" s="123"/>
      <c r="AQ664" s="123"/>
      <c r="AR664" s="123"/>
      <c r="AS664" s="123"/>
      <c r="AT664" s="123"/>
      <c r="AU664" s="123"/>
      <c r="AV664" s="123"/>
    </row>
    <row r="665">
      <c r="AJ665" s="123"/>
      <c r="AK665" s="123"/>
      <c r="AL665" s="123"/>
      <c r="AM665" s="123"/>
      <c r="AN665" s="123"/>
      <c r="AO665" s="123"/>
      <c r="AP665" s="123"/>
      <c r="AQ665" s="123"/>
      <c r="AR665" s="123"/>
      <c r="AS665" s="123"/>
      <c r="AT665" s="123"/>
      <c r="AU665" s="123"/>
      <c r="AV665" s="123"/>
    </row>
    <row r="666">
      <c r="AJ666" s="123"/>
      <c r="AK666" s="123"/>
      <c r="AL666" s="123"/>
      <c r="AM666" s="123"/>
      <c r="AN666" s="123"/>
      <c r="AO666" s="123"/>
      <c r="AP666" s="123"/>
      <c r="AQ666" s="123"/>
      <c r="AR666" s="123"/>
      <c r="AS666" s="123"/>
      <c r="AT666" s="123"/>
      <c r="AU666" s="123"/>
      <c r="AV666" s="123"/>
    </row>
    <row r="667">
      <c r="AJ667" s="123"/>
      <c r="AK667" s="123"/>
      <c r="AL667" s="123"/>
      <c r="AM667" s="123"/>
      <c r="AN667" s="123"/>
      <c r="AO667" s="123"/>
      <c r="AP667" s="123"/>
      <c r="AQ667" s="123"/>
      <c r="AR667" s="123"/>
      <c r="AS667" s="123"/>
      <c r="AT667" s="123"/>
      <c r="AU667" s="123"/>
      <c r="AV667" s="123"/>
    </row>
    <row r="668">
      <c r="AJ668" s="123"/>
      <c r="AK668" s="123"/>
      <c r="AL668" s="123"/>
      <c r="AM668" s="123"/>
      <c r="AN668" s="123"/>
      <c r="AO668" s="123"/>
      <c r="AP668" s="123"/>
      <c r="AQ668" s="123"/>
      <c r="AR668" s="123"/>
      <c r="AS668" s="123"/>
      <c r="AT668" s="123"/>
      <c r="AU668" s="123"/>
      <c r="AV668" s="123"/>
    </row>
    <row r="669">
      <c r="AJ669" s="123"/>
      <c r="AK669" s="123"/>
      <c r="AL669" s="123"/>
      <c r="AM669" s="123"/>
      <c r="AN669" s="123"/>
      <c r="AO669" s="123"/>
      <c r="AP669" s="123"/>
      <c r="AQ669" s="123"/>
      <c r="AR669" s="123"/>
      <c r="AS669" s="123"/>
      <c r="AT669" s="123"/>
      <c r="AU669" s="123"/>
      <c r="AV669" s="123"/>
    </row>
    <row r="670">
      <c r="AJ670" s="123"/>
      <c r="AK670" s="123"/>
      <c r="AL670" s="123"/>
      <c r="AM670" s="123"/>
      <c r="AN670" s="123"/>
      <c r="AO670" s="123"/>
      <c r="AP670" s="123"/>
      <c r="AQ670" s="123"/>
      <c r="AR670" s="123"/>
      <c r="AS670" s="123"/>
      <c r="AT670" s="123"/>
      <c r="AU670" s="123"/>
      <c r="AV670" s="123"/>
    </row>
    <row r="671">
      <c r="AJ671" s="123"/>
      <c r="AK671" s="123"/>
      <c r="AL671" s="123"/>
      <c r="AM671" s="123"/>
      <c r="AN671" s="123"/>
      <c r="AO671" s="123"/>
      <c r="AP671" s="123"/>
      <c r="AQ671" s="123"/>
      <c r="AR671" s="123"/>
      <c r="AS671" s="123"/>
      <c r="AT671" s="123"/>
      <c r="AU671" s="123"/>
      <c r="AV671" s="123"/>
    </row>
    <row r="672">
      <c r="AJ672" s="123"/>
      <c r="AK672" s="123"/>
      <c r="AL672" s="123"/>
      <c r="AM672" s="123"/>
      <c r="AN672" s="123"/>
      <c r="AO672" s="123"/>
      <c r="AP672" s="123"/>
      <c r="AQ672" s="123"/>
      <c r="AR672" s="123"/>
      <c r="AS672" s="123"/>
      <c r="AT672" s="123"/>
      <c r="AU672" s="123"/>
      <c r="AV672" s="123"/>
    </row>
    <row r="673">
      <c r="AJ673" s="123"/>
      <c r="AK673" s="123"/>
      <c r="AL673" s="123"/>
      <c r="AM673" s="123"/>
      <c r="AN673" s="123"/>
      <c r="AO673" s="123"/>
      <c r="AP673" s="123"/>
      <c r="AQ673" s="123"/>
      <c r="AR673" s="123"/>
      <c r="AS673" s="123"/>
      <c r="AT673" s="123"/>
      <c r="AU673" s="123"/>
      <c r="AV673" s="123"/>
    </row>
    <row r="674">
      <c r="AJ674" s="123"/>
      <c r="AK674" s="123"/>
      <c r="AL674" s="123"/>
      <c r="AM674" s="123"/>
      <c r="AN674" s="123"/>
      <c r="AO674" s="123"/>
      <c r="AP674" s="123"/>
      <c r="AQ674" s="123"/>
      <c r="AR674" s="123"/>
      <c r="AS674" s="123"/>
      <c r="AT674" s="123"/>
      <c r="AU674" s="123"/>
      <c r="AV674" s="123"/>
    </row>
    <row r="675">
      <c r="AJ675" s="123"/>
      <c r="AK675" s="123"/>
      <c r="AL675" s="123"/>
      <c r="AM675" s="123"/>
      <c r="AN675" s="123"/>
      <c r="AO675" s="123"/>
      <c r="AP675" s="123"/>
      <c r="AQ675" s="123"/>
      <c r="AR675" s="123"/>
      <c r="AS675" s="123"/>
      <c r="AT675" s="123"/>
      <c r="AU675" s="123"/>
      <c r="AV675" s="123"/>
    </row>
    <row r="676">
      <c r="AJ676" s="123"/>
      <c r="AK676" s="123"/>
      <c r="AL676" s="123"/>
      <c r="AM676" s="123"/>
      <c r="AN676" s="123"/>
      <c r="AO676" s="123"/>
      <c r="AP676" s="123"/>
      <c r="AQ676" s="123"/>
      <c r="AR676" s="123"/>
      <c r="AS676" s="123"/>
      <c r="AT676" s="123"/>
      <c r="AU676" s="123"/>
      <c r="AV676" s="123"/>
    </row>
    <row r="677">
      <c r="AJ677" s="123"/>
      <c r="AK677" s="123"/>
      <c r="AL677" s="123"/>
      <c r="AM677" s="123"/>
      <c r="AN677" s="123"/>
      <c r="AO677" s="123"/>
      <c r="AP677" s="123"/>
      <c r="AQ677" s="123"/>
      <c r="AR677" s="123"/>
      <c r="AS677" s="123"/>
      <c r="AT677" s="123"/>
      <c r="AU677" s="123"/>
      <c r="AV677" s="123"/>
    </row>
    <row r="678">
      <c r="AJ678" s="123"/>
      <c r="AK678" s="123"/>
      <c r="AL678" s="123"/>
      <c r="AM678" s="123"/>
      <c r="AN678" s="123"/>
      <c r="AO678" s="123"/>
      <c r="AP678" s="123"/>
      <c r="AQ678" s="123"/>
      <c r="AR678" s="123"/>
      <c r="AS678" s="123"/>
      <c r="AT678" s="123"/>
      <c r="AU678" s="123"/>
      <c r="AV678" s="123"/>
    </row>
    <row r="679">
      <c r="AJ679" s="123"/>
      <c r="AK679" s="123"/>
      <c r="AL679" s="123"/>
      <c r="AM679" s="123"/>
      <c r="AN679" s="123"/>
      <c r="AO679" s="123"/>
      <c r="AP679" s="123"/>
      <c r="AQ679" s="123"/>
      <c r="AR679" s="123"/>
      <c r="AS679" s="123"/>
      <c r="AT679" s="123"/>
      <c r="AU679" s="123"/>
      <c r="AV679" s="123"/>
    </row>
    <row r="680">
      <c r="AJ680" s="123"/>
      <c r="AK680" s="123"/>
      <c r="AL680" s="123"/>
      <c r="AM680" s="123"/>
      <c r="AN680" s="123"/>
      <c r="AO680" s="123"/>
      <c r="AP680" s="123"/>
      <c r="AQ680" s="123"/>
      <c r="AR680" s="123"/>
      <c r="AS680" s="123"/>
      <c r="AT680" s="123"/>
      <c r="AU680" s="123"/>
      <c r="AV680" s="123"/>
    </row>
    <row r="681">
      <c r="AJ681" s="123"/>
      <c r="AK681" s="123"/>
      <c r="AL681" s="123"/>
      <c r="AM681" s="123"/>
      <c r="AN681" s="123"/>
      <c r="AO681" s="123"/>
      <c r="AP681" s="123"/>
      <c r="AQ681" s="123"/>
      <c r="AR681" s="123"/>
      <c r="AS681" s="123"/>
      <c r="AT681" s="123"/>
      <c r="AU681" s="123"/>
      <c r="AV681" s="123"/>
    </row>
    <row r="682">
      <c r="AJ682" s="123"/>
      <c r="AK682" s="123"/>
      <c r="AL682" s="123"/>
      <c r="AM682" s="123"/>
      <c r="AN682" s="123"/>
      <c r="AO682" s="123"/>
      <c r="AP682" s="123"/>
      <c r="AQ682" s="123"/>
      <c r="AR682" s="123"/>
      <c r="AS682" s="123"/>
      <c r="AT682" s="123"/>
      <c r="AU682" s="123"/>
      <c r="AV682" s="123"/>
    </row>
    <row r="683">
      <c r="AJ683" s="123"/>
      <c r="AK683" s="123"/>
      <c r="AL683" s="123"/>
      <c r="AM683" s="123"/>
      <c r="AN683" s="123"/>
      <c r="AO683" s="123"/>
      <c r="AP683" s="123"/>
      <c r="AQ683" s="123"/>
      <c r="AR683" s="123"/>
      <c r="AS683" s="123"/>
      <c r="AT683" s="123"/>
      <c r="AU683" s="123"/>
      <c r="AV683" s="123"/>
    </row>
    <row r="684">
      <c r="AJ684" s="123"/>
      <c r="AK684" s="123"/>
      <c r="AL684" s="123"/>
      <c r="AM684" s="123"/>
      <c r="AN684" s="123"/>
      <c r="AO684" s="123"/>
      <c r="AP684" s="123"/>
      <c r="AQ684" s="123"/>
      <c r="AR684" s="123"/>
      <c r="AS684" s="123"/>
      <c r="AT684" s="123"/>
      <c r="AU684" s="123"/>
      <c r="AV684" s="123"/>
    </row>
    <row r="685">
      <c r="AJ685" s="123"/>
      <c r="AK685" s="123"/>
      <c r="AL685" s="123"/>
      <c r="AM685" s="123"/>
      <c r="AN685" s="123"/>
      <c r="AO685" s="123"/>
      <c r="AP685" s="123"/>
      <c r="AQ685" s="123"/>
      <c r="AR685" s="123"/>
      <c r="AS685" s="123"/>
      <c r="AT685" s="123"/>
      <c r="AU685" s="123"/>
      <c r="AV685" s="123"/>
    </row>
    <row r="686">
      <c r="AJ686" s="123"/>
      <c r="AK686" s="123"/>
      <c r="AL686" s="123"/>
      <c r="AM686" s="123"/>
      <c r="AN686" s="123"/>
      <c r="AO686" s="123"/>
      <c r="AP686" s="123"/>
      <c r="AQ686" s="123"/>
      <c r="AR686" s="123"/>
      <c r="AS686" s="123"/>
      <c r="AT686" s="123"/>
      <c r="AU686" s="123"/>
      <c r="AV686" s="123"/>
    </row>
    <row r="687">
      <c r="AJ687" s="123"/>
      <c r="AK687" s="123"/>
      <c r="AL687" s="123"/>
      <c r="AM687" s="123"/>
      <c r="AN687" s="123"/>
      <c r="AO687" s="123"/>
      <c r="AP687" s="123"/>
      <c r="AQ687" s="123"/>
      <c r="AR687" s="123"/>
      <c r="AS687" s="123"/>
      <c r="AT687" s="123"/>
      <c r="AU687" s="123"/>
      <c r="AV687" s="123"/>
    </row>
    <row r="688">
      <c r="AJ688" s="123"/>
      <c r="AK688" s="123"/>
      <c r="AL688" s="123"/>
      <c r="AM688" s="123"/>
      <c r="AN688" s="123"/>
      <c r="AO688" s="123"/>
      <c r="AP688" s="123"/>
      <c r="AQ688" s="123"/>
      <c r="AR688" s="123"/>
      <c r="AS688" s="123"/>
      <c r="AT688" s="123"/>
      <c r="AU688" s="123"/>
      <c r="AV688" s="123"/>
    </row>
    <row r="689">
      <c r="AJ689" s="123"/>
      <c r="AK689" s="123"/>
      <c r="AL689" s="123"/>
      <c r="AM689" s="123"/>
      <c r="AN689" s="123"/>
      <c r="AO689" s="123"/>
      <c r="AP689" s="123"/>
      <c r="AQ689" s="123"/>
      <c r="AR689" s="123"/>
      <c r="AS689" s="123"/>
      <c r="AT689" s="123"/>
      <c r="AU689" s="123"/>
      <c r="AV689" s="123"/>
    </row>
    <row r="690">
      <c r="AJ690" s="123"/>
      <c r="AK690" s="123"/>
      <c r="AL690" s="123"/>
      <c r="AM690" s="123"/>
      <c r="AN690" s="123"/>
      <c r="AO690" s="123"/>
      <c r="AP690" s="123"/>
      <c r="AQ690" s="123"/>
      <c r="AR690" s="123"/>
      <c r="AS690" s="123"/>
      <c r="AT690" s="123"/>
      <c r="AU690" s="123"/>
      <c r="AV690" s="123"/>
    </row>
    <row r="691">
      <c r="AJ691" s="123"/>
      <c r="AK691" s="123"/>
      <c r="AL691" s="123"/>
      <c r="AM691" s="123"/>
      <c r="AN691" s="123"/>
      <c r="AO691" s="123"/>
      <c r="AP691" s="123"/>
      <c r="AQ691" s="123"/>
      <c r="AR691" s="123"/>
      <c r="AS691" s="123"/>
      <c r="AT691" s="123"/>
      <c r="AU691" s="123"/>
      <c r="AV691" s="123"/>
    </row>
    <row r="692">
      <c r="AJ692" s="123"/>
      <c r="AK692" s="123"/>
      <c r="AL692" s="123"/>
      <c r="AM692" s="123"/>
      <c r="AN692" s="123"/>
      <c r="AO692" s="123"/>
      <c r="AP692" s="123"/>
      <c r="AQ692" s="123"/>
      <c r="AR692" s="123"/>
      <c r="AS692" s="123"/>
      <c r="AT692" s="123"/>
      <c r="AU692" s="123"/>
      <c r="AV692" s="123"/>
    </row>
    <row r="693">
      <c r="AJ693" s="123"/>
      <c r="AK693" s="123"/>
      <c r="AL693" s="123"/>
      <c r="AM693" s="123"/>
      <c r="AN693" s="123"/>
      <c r="AO693" s="123"/>
      <c r="AP693" s="123"/>
      <c r="AQ693" s="123"/>
      <c r="AR693" s="123"/>
      <c r="AS693" s="123"/>
      <c r="AT693" s="123"/>
      <c r="AU693" s="123"/>
      <c r="AV693" s="123"/>
    </row>
    <row r="694">
      <c r="AJ694" s="123"/>
      <c r="AK694" s="123"/>
      <c r="AL694" s="123"/>
      <c r="AM694" s="123"/>
      <c r="AN694" s="123"/>
      <c r="AO694" s="123"/>
      <c r="AP694" s="123"/>
      <c r="AQ694" s="123"/>
      <c r="AR694" s="123"/>
      <c r="AS694" s="123"/>
      <c r="AT694" s="123"/>
      <c r="AU694" s="123"/>
      <c r="AV694" s="123"/>
    </row>
    <row r="695">
      <c r="AJ695" s="123"/>
      <c r="AK695" s="123"/>
      <c r="AL695" s="123"/>
      <c r="AM695" s="123"/>
      <c r="AN695" s="123"/>
      <c r="AO695" s="123"/>
      <c r="AP695" s="123"/>
      <c r="AQ695" s="123"/>
      <c r="AR695" s="123"/>
      <c r="AS695" s="123"/>
      <c r="AT695" s="123"/>
      <c r="AU695" s="123"/>
      <c r="AV695" s="123"/>
    </row>
    <row r="696">
      <c r="AJ696" s="123"/>
      <c r="AK696" s="123"/>
      <c r="AL696" s="123"/>
      <c r="AM696" s="123"/>
      <c r="AN696" s="123"/>
      <c r="AO696" s="123"/>
      <c r="AP696" s="123"/>
      <c r="AQ696" s="123"/>
      <c r="AR696" s="123"/>
      <c r="AS696" s="123"/>
      <c r="AT696" s="123"/>
      <c r="AU696" s="123"/>
      <c r="AV696" s="123"/>
    </row>
    <row r="697">
      <c r="AJ697" s="123"/>
      <c r="AK697" s="123"/>
      <c r="AL697" s="123"/>
      <c r="AM697" s="123"/>
      <c r="AN697" s="123"/>
      <c r="AO697" s="123"/>
      <c r="AP697" s="123"/>
      <c r="AQ697" s="123"/>
      <c r="AR697" s="123"/>
      <c r="AS697" s="123"/>
      <c r="AT697" s="123"/>
      <c r="AU697" s="123"/>
      <c r="AV697" s="123"/>
    </row>
    <row r="698">
      <c r="AJ698" s="123"/>
      <c r="AK698" s="123"/>
      <c r="AL698" s="123"/>
      <c r="AM698" s="123"/>
      <c r="AN698" s="123"/>
      <c r="AO698" s="123"/>
      <c r="AP698" s="123"/>
      <c r="AQ698" s="123"/>
      <c r="AR698" s="123"/>
      <c r="AS698" s="123"/>
      <c r="AT698" s="123"/>
      <c r="AU698" s="123"/>
      <c r="AV698" s="123"/>
    </row>
    <row r="699">
      <c r="AJ699" s="123"/>
      <c r="AK699" s="123"/>
      <c r="AL699" s="123"/>
      <c r="AM699" s="123"/>
      <c r="AN699" s="123"/>
      <c r="AO699" s="123"/>
      <c r="AP699" s="123"/>
      <c r="AQ699" s="123"/>
      <c r="AR699" s="123"/>
      <c r="AS699" s="123"/>
      <c r="AT699" s="123"/>
      <c r="AU699" s="123"/>
      <c r="AV699" s="123"/>
    </row>
    <row r="700">
      <c r="AJ700" s="123"/>
      <c r="AK700" s="123"/>
      <c r="AL700" s="123"/>
      <c r="AM700" s="123"/>
      <c r="AN700" s="123"/>
      <c r="AO700" s="123"/>
      <c r="AP700" s="123"/>
      <c r="AQ700" s="123"/>
      <c r="AR700" s="123"/>
      <c r="AS700" s="123"/>
      <c r="AT700" s="123"/>
      <c r="AU700" s="123"/>
      <c r="AV700" s="123"/>
    </row>
    <row r="701">
      <c r="AJ701" s="123"/>
      <c r="AK701" s="123"/>
      <c r="AL701" s="123"/>
      <c r="AM701" s="123"/>
      <c r="AN701" s="123"/>
      <c r="AO701" s="123"/>
      <c r="AP701" s="123"/>
      <c r="AQ701" s="123"/>
      <c r="AR701" s="123"/>
      <c r="AS701" s="123"/>
      <c r="AT701" s="123"/>
      <c r="AU701" s="123"/>
      <c r="AV701" s="123"/>
    </row>
    <row r="702">
      <c r="AJ702" s="123"/>
      <c r="AK702" s="123"/>
      <c r="AL702" s="123"/>
      <c r="AM702" s="123"/>
      <c r="AN702" s="123"/>
      <c r="AO702" s="123"/>
      <c r="AP702" s="123"/>
      <c r="AQ702" s="123"/>
      <c r="AR702" s="123"/>
      <c r="AS702" s="123"/>
      <c r="AT702" s="123"/>
      <c r="AU702" s="123"/>
      <c r="AV702" s="123"/>
    </row>
    <row r="703">
      <c r="AJ703" s="123"/>
      <c r="AK703" s="123"/>
      <c r="AL703" s="123"/>
      <c r="AM703" s="123"/>
      <c r="AN703" s="123"/>
      <c r="AO703" s="123"/>
      <c r="AP703" s="123"/>
      <c r="AQ703" s="123"/>
      <c r="AR703" s="123"/>
      <c r="AS703" s="123"/>
      <c r="AT703" s="123"/>
      <c r="AU703" s="123"/>
      <c r="AV703" s="123"/>
    </row>
    <row r="704">
      <c r="AJ704" s="123"/>
      <c r="AK704" s="123"/>
      <c r="AL704" s="123"/>
      <c r="AM704" s="123"/>
      <c r="AN704" s="123"/>
      <c r="AO704" s="123"/>
      <c r="AP704" s="123"/>
      <c r="AQ704" s="123"/>
      <c r="AR704" s="123"/>
      <c r="AS704" s="123"/>
      <c r="AT704" s="123"/>
      <c r="AU704" s="123"/>
      <c r="AV704" s="123"/>
    </row>
    <row r="705">
      <c r="AJ705" s="123"/>
      <c r="AK705" s="123"/>
      <c r="AL705" s="123"/>
      <c r="AM705" s="123"/>
      <c r="AN705" s="123"/>
      <c r="AO705" s="123"/>
      <c r="AP705" s="123"/>
      <c r="AQ705" s="123"/>
      <c r="AR705" s="123"/>
      <c r="AS705" s="123"/>
      <c r="AT705" s="123"/>
      <c r="AU705" s="123"/>
      <c r="AV705" s="123"/>
    </row>
    <row r="706">
      <c r="AJ706" s="123"/>
      <c r="AK706" s="123"/>
      <c r="AL706" s="123"/>
      <c r="AM706" s="123"/>
      <c r="AN706" s="123"/>
      <c r="AO706" s="123"/>
      <c r="AP706" s="123"/>
      <c r="AQ706" s="123"/>
      <c r="AR706" s="123"/>
      <c r="AS706" s="123"/>
      <c r="AT706" s="123"/>
      <c r="AU706" s="123"/>
      <c r="AV706" s="123"/>
    </row>
    <row r="707">
      <c r="AJ707" s="123"/>
      <c r="AK707" s="123"/>
      <c r="AL707" s="123"/>
      <c r="AM707" s="123"/>
      <c r="AN707" s="123"/>
      <c r="AO707" s="123"/>
      <c r="AP707" s="123"/>
      <c r="AQ707" s="123"/>
      <c r="AR707" s="123"/>
      <c r="AS707" s="123"/>
      <c r="AT707" s="123"/>
      <c r="AU707" s="123"/>
      <c r="AV707" s="123"/>
    </row>
    <row r="708">
      <c r="AJ708" s="123"/>
      <c r="AK708" s="123"/>
      <c r="AL708" s="123"/>
      <c r="AM708" s="123"/>
      <c r="AN708" s="123"/>
      <c r="AO708" s="123"/>
      <c r="AP708" s="123"/>
      <c r="AQ708" s="123"/>
      <c r="AR708" s="123"/>
      <c r="AS708" s="123"/>
      <c r="AT708" s="123"/>
      <c r="AU708" s="123"/>
      <c r="AV708" s="123"/>
    </row>
    <row r="709">
      <c r="AJ709" s="123"/>
      <c r="AK709" s="123"/>
      <c r="AL709" s="123"/>
      <c r="AM709" s="123"/>
      <c r="AN709" s="123"/>
      <c r="AO709" s="123"/>
      <c r="AP709" s="123"/>
      <c r="AQ709" s="123"/>
      <c r="AR709" s="123"/>
      <c r="AS709" s="123"/>
      <c r="AT709" s="123"/>
      <c r="AU709" s="123"/>
      <c r="AV709" s="123"/>
    </row>
    <row r="710">
      <c r="AJ710" s="123"/>
      <c r="AK710" s="123"/>
      <c r="AL710" s="123"/>
      <c r="AM710" s="123"/>
      <c r="AN710" s="123"/>
      <c r="AO710" s="123"/>
      <c r="AP710" s="123"/>
      <c r="AQ710" s="123"/>
      <c r="AR710" s="123"/>
      <c r="AS710" s="123"/>
      <c r="AT710" s="123"/>
      <c r="AU710" s="123"/>
      <c r="AV710" s="123"/>
    </row>
    <row r="711">
      <c r="AJ711" s="123"/>
      <c r="AK711" s="123"/>
      <c r="AL711" s="123"/>
      <c r="AM711" s="123"/>
      <c r="AN711" s="123"/>
      <c r="AO711" s="123"/>
      <c r="AP711" s="123"/>
      <c r="AQ711" s="123"/>
      <c r="AR711" s="123"/>
      <c r="AS711" s="123"/>
      <c r="AT711" s="123"/>
      <c r="AU711" s="123"/>
      <c r="AV711" s="123"/>
    </row>
    <row r="712">
      <c r="AJ712" s="123"/>
      <c r="AK712" s="123"/>
      <c r="AL712" s="123"/>
      <c r="AM712" s="123"/>
      <c r="AN712" s="123"/>
      <c r="AO712" s="123"/>
      <c r="AP712" s="123"/>
      <c r="AQ712" s="123"/>
      <c r="AR712" s="123"/>
      <c r="AS712" s="123"/>
      <c r="AT712" s="123"/>
      <c r="AU712" s="123"/>
      <c r="AV712" s="123"/>
    </row>
    <row r="713">
      <c r="AJ713" s="123"/>
      <c r="AK713" s="123"/>
      <c r="AL713" s="123"/>
      <c r="AM713" s="123"/>
      <c r="AN713" s="123"/>
      <c r="AO713" s="123"/>
      <c r="AP713" s="123"/>
      <c r="AQ713" s="123"/>
      <c r="AR713" s="123"/>
      <c r="AS713" s="123"/>
      <c r="AT713" s="123"/>
      <c r="AU713" s="123"/>
      <c r="AV713" s="123"/>
    </row>
    <row r="714">
      <c r="AJ714" s="123"/>
      <c r="AK714" s="123"/>
      <c r="AL714" s="123"/>
      <c r="AM714" s="123"/>
      <c r="AN714" s="123"/>
      <c r="AO714" s="123"/>
      <c r="AP714" s="123"/>
      <c r="AQ714" s="123"/>
      <c r="AR714" s="123"/>
      <c r="AS714" s="123"/>
      <c r="AT714" s="123"/>
      <c r="AU714" s="123"/>
      <c r="AV714" s="123"/>
    </row>
    <row r="715">
      <c r="AJ715" s="123"/>
      <c r="AK715" s="123"/>
      <c r="AL715" s="123"/>
      <c r="AM715" s="123"/>
      <c r="AN715" s="123"/>
      <c r="AO715" s="123"/>
      <c r="AP715" s="123"/>
      <c r="AQ715" s="123"/>
      <c r="AR715" s="123"/>
      <c r="AS715" s="123"/>
      <c r="AT715" s="123"/>
      <c r="AU715" s="123"/>
      <c r="AV715" s="123"/>
    </row>
    <row r="716">
      <c r="AJ716" s="123"/>
      <c r="AK716" s="123"/>
      <c r="AL716" s="123"/>
      <c r="AM716" s="123"/>
      <c r="AN716" s="123"/>
      <c r="AO716" s="123"/>
      <c r="AP716" s="123"/>
      <c r="AQ716" s="123"/>
      <c r="AR716" s="123"/>
      <c r="AS716" s="123"/>
      <c r="AT716" s="123"/>
      <c r="AU716" s="123"/>
      <c r="AV716" s="123"/>
    </row>
    <row r="717">
      <c r="AJ717" s="123"/>
      <c r="AK717" s="123"/>
      <c r="AL717" s="123"/>
      <c r="AM717" s="123"/>
      <c r="AN717" s="123"/>
      <c r="AO717" s="123"/>
      <c r="AP717" s="123"/>
      <c r="AQ717" s="123"/>
      <c r="AR717" s="123"/>
      <c r="AS717" s="123"/>
      <c r="AT717" s="123"/>
      <c r="AU717" s="123"/>
      <c r="AV717" s="123"/>
    </row>
    <row r="718">
      <c r="AJ718" s="123"/>
      <c r="AK718" s="123"/>
      <c r="AL718" s="123"/>
      <c r="AM718" s="123"/>
      <c r="AN718" s="123"/>
      <c r="AO718" s="123"/>
      <c r="AP718" s="123"/>
      <c r="AQ718" s="123"/>
      <c r="AR718" s="123"/>
      <c r="AS718" s="123"/>
      <c r="AT718" s="123"/>
      <c r="AU718" s="123"/>
      <c r="AV718" s="123"/>
    </row>
    <row r="719">
      <c r="AJ719" s="123"/>
      <c r="AK719" s="123"/>
      <c r="AL719" s="123"/>
      <c r="AM719" s="123"/>
      <c r="AN719" s="123"/>
      <c r="AO719" s="123"/>
      <c r="AP719" s="123"/>
      <c r="AQ719" s="123"/>
      <c r="AR719" s="123"/>
      <c r="AS719" s="123"/>
      <c r="AT719" s="123"/>
      <c r="AU719" s="123"/>
      <c r="AV719" s="123"/>
    </row>
    <row r="720">
      <c r="AJ720" s="123"/>
      <c r="AK720" s="123"/>
      <c r="AL720" s="123"/>
      <c r="AM720" s="123"/>
      <c r="AN720" s="123"/>
      <c r="AO720" s="123"/>
      <c r="AP720" s="123"/>
      <c r="AQ720" s="123"/>
      <c r="AR720" s="123"/>
      <c r="AS720" s="123"/>
      <c r="AT720" s="123"/>
      <c r="AU720" s="123"/>
      <c r="AV720" s="123"/>
    </row>
    <row r="721">
      <c r="AJ721" s="123"/>
      <c r="AK721" s="123"/>
      <c r="AL721" s="123"/>
      <c r="AM721" s="123"/>
      <c r="AN721" s="123"/>
      <c r="AO721" s="123"/>
      <c r="AP721" s="123"/>
      <c r="AQ721" s="123"/>
      <c r="AR721" s="123"/>
      <c r="AS721" s="123"/>
      <c r="AT721" s="123"/>
      <c r="AU721" s="123"/>
      <c r="AV721" s="123"/>
    </row>
    <row r="722">
      <c r="AJ722" s="123"/>
      <c r="AK722" s="123"/>
      <c r="AL722" s="123"/>
      <c r="AM722" s="123"/>
      <c r="AN722" s="123"/>
      <c r="AO722" s="123"/>
      <c r="AP722" s="123"/>
      <c r="AQ722" s="123"/>
      <c r="AR722" s="123"/>
      <c r="AS722" s="123"/>
      <c r="AT722" s="123"/>
      <c r="AU722" s="123"/>
      <c r="AV722" s="123"/>
    </row>
    <row r="723">
      <c r="AJ723" s="123"/>
      <c r="AK723" s="123"/>
      <c r="AL723" s="123"/>
      <c r="AM723" s="123"/>
      <c r="AN723" s="123"/>
      <c r="AO723" s="123"/>
      <c r="AP723" s="123"/>
      <c r="AQ723" s="123"/>
      <c r="AR723" s="123"/>
      <c r="AS723" s="123"/>
      <c r="AT723" s="123"/>
      <c r="AU723" s="123"/>
      <c r="AV723" s="123"/>
    </row>
    <row r="724">
      <c r="AJ724" s="123"/>
      <c r="AK724" s="123"/>
      <c r="AL724" s="123"/>
      <c r="AM724" s="123"/>
      <c r="AN724" s="123"/>
      <c r="AO724" s="123"/>
      <c r="AP724" s="123"/>
      <c r="AQ724" s="123"/>
      <c r="AR724" s="123"/>
      <c r="AS724" s="123"/>
      <c r="AT724" s="123"/>
      <c r="AU724" s="123"/>
      <c r="AV724" s="123"/>
    </row>
    <row r="725">
      <c r="AJ725" s="123"/>
      <c r="AK725" s="123"/>
      <c r="AL725" s="123"/>
      <c r="AM725" s="123"/>
      <c r="AN725" s="123"/>
      <c r="AO725" s="123"/>
      <c r="AP725" s="123"/>
      <c r="AQ725" s="123"/>
      <c r="AR725" s="123"/>
      <c r="AS725" s="123"/>
      <c r="AT725" s="123"/>
      <c r="AU725" s="123"/>
      <c r="AV725" s="123"/>
    </row>
    <row r="726">
      <c r="AJ726" s="123"/>
      <c r="AK726" s="123"/>
      <c r="AL726" s="123"/>
      <c r="AM726" s="123"/>
      <c r="AN726" s="123"/>
      <c r="AO726" s="123"/>
      <c r="AP726" s="123"/>
      <c r="AQ726" s="123"/>
      <c r="AR726" s="123"/>
      <c r="AS726" s="123"/>
      <c r="AT726" s="123"/>
      <c r="AU726" s="123"/>
      <c r="AV726" s="123"/>
    </row>
    <row r="727">
      <c r="AJ727" s="123"/>
      <c r="AK727" s="123"/>
      <c r="AL727" s="123"/>
      <c r="AM727" s="123"/>
      <c r="AN727" s="123"/>
      <c r="AO727" s="123"/>
      <c r="AP727" s="123"/>
      <c r="AQ727" s="123"/>
      <c r="AR727" s="123"/>
      <c r="AS727" s="123"/>
      <c r="AT727" s="123"/>
      <c r="AU727" s="123"/>
      <c r="AV727" s="123"/>
    </row>
    <row r="728">
      <c r="AJ728" s="123"/>
      <c r="AK728" s="123"/>
      <c r="AL728" s="123"/>
      <c r="AM728" s="123"/>
      <c r="AN728" s="123"/>
      <c r="AO728" s="123"/>
      <c r="AP728" s="123"/>
      <c r="AQ728" s="123"/>
      <c r="AR728" s="123"/>
      <c r="AS728" s="123"/>
      <c r="AT728" s="123"/>
      <c r="AU728" s="123"/>
      <c r="AV728" s="123"/>
    </row>
    <row r="729">
      <c r="AJ729" s="123"/>
      <c r="AK729" s="123"/>
      <c r="AL729" s="123"/>
      <c r="AM729" s="123"/>
      <c r="AN729" s="123"/>
      <c r="AO729" s="123"/>
      <c r="AP729" s="123"/>
      <c r="AQ729" s="123"/>
      <c r="AR729" s="123"/>
      <c r="AS729" s="123"/>
      <c r="AT729" s="123"/>
      <c r="AU729" s="123"/>
      <c r="AV729" s="123"/>
    </row>
    <row r="730">
      <c r="AJ730" s="123"/>
      <c r="AK730" s="123"/>
      <c r="AL730" s="123"/>
      <c r="AM730" s="123"/>
      <c r="AN730" s="123"/>
      <c r="AO730" s="123"/>
      <c r="AP730" s="123"/>
      <c r="AQ730" s="123"/>
      <c r="AR730" s="123"/>
      <c r="AS730" s="123"/>
      <c r="AT730" s="123"/>
      <c r="AU730" s="123"/>
      <c r="AV730" s="123"/>
    </row>
    <row r="731">
      <c r="AJ731" s="123"/>
      <c r="AK731" s="123"/>
      <c r="AL731" s="123"/>
      <c r="AM731" s="123"/>
      <c r="AN731" s="123"/>
      <c r="AO731" s="123"/>
      <c r="AP731" s="123"/>
      <c r="AQ731" s="123"/>
      <c r="AR731" s="123"/>
      <c r="AS731" s="123"/>
      <c r="AT731" s="123"/>
      <c r="AU731" s="123"/>
      <c r="AV731" s="123"/>
    </row>
    <row r="732">
      <c r="AJ732" s="123"/>
      <c r="AK732" s="123"/>
      <c r="AL732" s="123"/>
      <c r="AM732" s="123"/>
      <c r="AN732" s="123"/>
      <c r="AO732" s="123"/>
      <c r="AP732" s="123"/>
      <c r="AQ732" s="123"/>
      <c r="AR732" s="123"/>
      <c r="AS732" s="123"/>
      <c r="AT732" s="123"/>
      <c r="AU732" s="123"/>
      <c r="AV732" s="123"/>
    </row>
    <row r="733">
      <c r="AJ733" s="123"/>
      <c r="AK733" s="123"/>
      <c r="AL733" s="123"/>
      <c r="AM733" s="123"/>
      <c r="AN733" s="123"/>
      <c r="AO733" s="123"/>
      <c r="AP733" s="123"/>
      <c r="AQ733" s="123"/>
      <c r="AR733" s="123"/>
      <c r="AS733" s="123"/>
      <c r="AT733" s="123"/>
      <c r="AU733" s="123"/>
      <c r="AV733" s="123"/>
    </row>
    <row r="734">
      <c r="AJ734" s="123"/>
      <c r="AK734" s="123"/>
      <c r="AL734" s="123"/>
      <c r="AM734" s="123"/>
      <c r="AN734" s="123"/>
      <c r="AO734" s="123"/>
      <c r="AP734" s="123"/>
      <c r="AQ734" s="123"/>
      <c r="AR734" s="123"/>
      <c r="AS734" s="123"/>
      <c r="AT734" s="123"/>
      <c r="AU734" s="123"/>
      <c r="AV734" s="123"/>
    </row>
    <row r="735">
      <c r="AJ735" s="123"/>
      <c r="AK735" s="123"/>
      <c r="AL735" s="123"/>
      <c r="AM735" s="123"/>
      <c r="AN735" s="123"/>
      <c r="AO735" s="123"/>
      <c r="AP735" s="123"/>
      <c r="AQ735" s="123"/>
      <c r="AR735" s="123"/>
      <c r="AS735" s="123"/>
      <c r="AT735" s="123"/>
      <c r="AU735" s="123"/>
      <c r="AV735" s="123"/>
    </row>
    <row r="736">
      <c r="AJ736" s="123"/>
      <c r="AK736" s="123"/>
      <c r="AL736" s="123"/>
      <c r="AM736" s="123"/>
      <c r="AN736" s="123"/>
      <c r="AO736" s="123"/>
      <c r="AP736" s="123"/>
      <c r="AQ736" s="123"/>
      <c r="AR736" s="123"/>
      <c r="AS736" s="123"/>
      <c r="AT736" s="123"/>
      <c r="AU736" s="123"/>
      <c r="AV736" s="123"/>
    </row>
    <row r="737">
      <c r="AJ737" s="123"/>
      <c r="AK737" s="123"/>
      <c r="AL737" s="123"/>
      <c r="AM737" s="123"/>
      <c r="AN737" s="123"/>
      <c r="AO737" s="123"/>
      <c r="AP737" s="123"/>
      <c r="AQ737" s="123"/>
      <c r="AR737" s="123"/>
      <c r="AS737" s="123"/>
      <c r="AT737" s="123"/>
      <c r="AU737" s="123"/>
      <c r="AV737" s="123"/>
    </row>
    <row r="738">
      <c r="AJ738" s="123"/>
      <c r="AK738" s="123"/>
      <c r="AL738" s="123"/>
      <c r="AM738" s="123"/>
      <c r="AN738" s="123"/>
      <c r="AO738" s="123"/>
      <c r="AP738" s="123"/>
      <c r="AQ738" s="123"/>
      <c r="AR738" s="123"/>
      <c r="AS738" s="123"/>
      <c r="AT738" s="123"/>
      <c r="AU738" s="123"/>
      <c r="AV738" s="123"/>
    </row>
    <row r="739">
      <c r="AJ739" s="123"/>
      <c r="AK739" s="123"/>
      <c r="AL739" s="123"/>
      <c r="AM739" s="123"/>
      <c r="AN739" s="123"/>
      <c r="AO739" s="123"/>
      <c r="AP739" s="123"/>
      <c r="AQ739" s="123"/>
      <c r="AR739" s="123"/>
      <c r="AS739" s="123"/>
      <c r="AT739" s="123"/>
      <c r="AU739" s="123"/>
      <c r="AV739" s="123"/>
    </row>
    <row r="740">
      <c r="AJ740" s="123"/>
      <c r="AK740" s="123"/>
      <c r="AL740" s="123"/>
      <c r="AM740" s="123"/>
      <c r="AN740" s="123"/>
      <c r="AO740" s="123"/>
      <c r="AP740" s="123"/>
      <c r="AQ740" s="123"/>
      <c r="AR740" s="123"/>
      <c r="AS740" s="123"/>
      <c r="AT740" s="123"/>
      <c r="AU740" s="123"/>
      <c r="AV740" s="123"/>
    </row>
    <row r="741">
      <c r="AJ741" s="123"/>
      <c r="AK741" s="123"/>
      <c r="AL741" s="123"/>
      <c r="AM741" s="123"/>
      <c r="AN741" s="123"/>
      <c r="AO741" s="123"/>
      <c r="AP741" s="123"/>
      <c r="AQ741" s="123"/>
      <c r="AR741" s="123"/>
      <c r="AS741" s="123"/>
      <c r="AT741" s="123"/>
      <c r="AU741" s="123"/>
      <c r="AV741" s="123"/>
    </row>
    <row r="742">
      <c r="AJ742" s="123"/>
      <c r="AK742" s="123"/>
      <c r="AL742" s="123"/>
      <c r="AM742" s="123"/>
      <c r="AN742" s="123"/>
      <c r="AO742" s="123"/>
      <c r="AP742" s="123"/>
      <c r="AQ742" s="123"/>
      <c r="AR742" s="123"/>
      <c r="AS742" s="123"/>
      <c r="AT742" s="123"/>
      <c r="AU742" s="123"/>
      <c r="AV742" s="123"/>
    </row>
    <row r="743">
      <c r="AJ743" s="123"/>
      <c r="AK743" s="123"/>
      <c r="AL743" s="123"/>
      <c r="AM743" s="123"/>
      <c r="AN743" s="123"/>
      <c r="AO743" s="123"/>
      <c r="AP743" s="123"/>
      <c r="AQ743" s="123"/>
      <c r="AR743" s="123"/>
      <c r="AS743" s="123"/>
      <c r="AT743" s="123"/>
      <c r="AU743" s="123"/>
      <c r="AV743" s="123"/>
    </row>
    <row r="744">
      <c r="AJ744" s="123"/>
      <c r="AK744" s="123"/>
      <c r="AL744" s="123"/>
      <c r="AM744" s="123"/>
      <c r="AN744" s="123"/>
      <c r="AO744" s="123"/>
      <c r="AP744" s="123"/>
      <c r="AQ744" s="123"/>
      <c r="AR744" s="123"/>
      <c r="AS744" s="123"/>
      <c r="AT744" s="123"/>
      <c r="AU744" s="123"/>
      <c r="AV744" s="123"/>
    </row>
    <row r="745">
      <c r="AJ745" s="123"/>
      <c r="AK745" s="123"/>
      <c r="AL745" s="123"/>
      <c r="AM745" s="123"/>
      <c r="AN745" s="123"/>
      <c r="AO745" s="123"/>
      <c r="AP745" s="123"/>
      <c r="AQ745" s="123"/>
      <c r="AR745" s="123"/>
      <c r="AS745" s="123"/>
      <c r="AT745" s="123"/>
      <c r="AU745" s="123"/>
      <c r="AV745" s="123"/>
    </row>
    <row r="746">
      <c r="AJ746" s="123"/>
      <c r="AK746" s="123"/>
      <c r="AL746" s="123"/>
      <c r="AM746" s="123"/>
      <c r="AN746" s="123"/>
      <c r="AO746" s="123"/>
      <c r="AP746" s="123"/>
      <c r="AQ746" s="123"/>
      <c r="AR746" s="123"/>
      <c r="AS746" s="123"/>
      <c r="AT746" s="123"/>
      <c r="AU746" s="123"/>
      <c r="AV746" s="123"/>
    </row>
    <row r="747">
      <c r="AJ747" s="123"/>
      <c r="AK747" s="123"/>
      <c r="AL747" s="123"/>
      <c r="AM747" s="123"/>
      <c r="AN747" s="123"/>
      <c r="AO747" s="123"/>
      <c r="AP747" s="123"/>
      <c r="AQ747" s="123"/>
      <c r="AR747" s="123"/>
      <c r="AS747" s="123"/>
      <c r="AT747" s="123"/>
      <c r="AU747" s="123"/>
      <c r="AV747" s="123"/>
    </row>
    <row r="748">
      <c r="AJ748" s="123"/>
      <c r="AK748" s="123"/>
      <c r="AL748" s="123"/>
      <c r="AM748" s="123"/>
      <c r="AN748" s="123"/>
      <c r="AO748" s="123"/>
      <c r="AP748" s="123"/>
      <c r="AQ748" s="123"/>
      <c r="AR748" s="123"/>
      <c r="AS748" s="123"/>
      <c r="AT748" s="123"/>
      <c r="AU748" s="123"/>
      <c r="AV748" s="123"/>
    </row>
    <row r="749">
      <c r="AJ749" s="123"/>
      <c r="AK749" s="123"/>
      <c r="AL749" s="123"/>
      <c r="AM749" s="123"/>
      <c r="AN749" s="123"/>
      <c r="AO749" s="123"/>
      <c r="AP749" s="123"/>
      <c r="AQ749" s="123"/>
      <c r="AR749" s="123"/>
      <c r="AS749" s="123"/>
      <c r="AT749" s="123"/>
      <c r="AU749" s="123"/>
      <c r="AV749" s="123"/>
    </row>
    <row r="750">
      <c r="AJ750" s="123"/>
      <c r="AK750" s="123"/>
      <c r="AL750" s="123"/>
      <c r="AM750" s="123"/>
      <c r="AN750" s="123"/>
      <c r="AO750" s="123"/>
      <c r="AP750" s="123"/>
      <c r="AQ750" s="123"/>
      <c r="AR750" s="123"/>
      <c r="AS750" s="123"/>
      <c r="AT750" s="123"/>
      <c r="AU750" s="123"/>
      <c r="AV750" s="123"/>
    </row>
    <row r="751">
      <c r="AJ751" s="123"/>
      <c r="AK751" s="123"/>
      <c r="AL751" s="123"/>
      <c r="AM751" s="123"/>
      <c r="AN751" s="123"/>
      <c r="AO751" s="123"/>
      <c r="AP751" s="123"/>
      <c r="AQ751" s="123"/>
      <c r="AR751" s="123"/>
      <c r="AS751" s="123"/>
      <c r="AT751" s="123"/>
      <c r="AU751" s="123"/>
      <c r="AV751" s="123"/>
    </row>
    <row r="752">
      <c r="AJ752" s="123"/>
      <c r="AK752" s="123"/>
      <c r="AL752" s="123"/>
      <c r="AM752" s="123"/>
      <c r="AN752" s="123"/>
      <c r="AO752" s="123"/>
      <c r="AP752" s="123"/>
      <c r="AQ752" s="123"/>
      <c r="AR752" s="123"/>
      <c r="AS752" s="123"/>
      <c r="AT752" s="123"/>
      <c r="AU752" s="123"/>
      <c r="AV752" s="123"/>
    </row>
    <row r="753">
      <c r="AJ753" s="123"/>
      <c r="AK753" s="123"/>
      <c r="AL753" s="123"/>
      <c r="AM753" s="123"/>
      <c r="AN753" s="123"/>
      <c r="AO753" s="123"/>
      <c r="AP753" s="123"/>
      <c r="AQ753" s="123"/>
      <c r="AR753" s="123"/>
      <c r="AS753" s="123"/>
      <c r="AT753" s="123"/>
      <c r="AU753" s="123"/>
      <c r="AV753" s="123"/>
    </row>
    <row r="754">
      <c r="AJ754" s="123"/>
      <c r="AK754" s="123"/>
      <c r="AL754" s="123"/>
      <c r="AM754" s="123"/>
      <c r="AN754" s="123"/>
      <c r="AO754" s="123"/>
      <c r="AP754" s="123"/>
      <c r="AQ754" s="123"/>
      <c r="AR754" s="123"/>
      <c r="AS754" s="123"/>
      <c r="AT754" s="123"/>
      <c r="AU754" s="123"/>
      <c r="AV754" s="123"/>
    </row>
    <row r="755">
      <c r="AJ755" s="123"/>
      <c r="AK755" s="123"/>
      <c r="AL755" s="123"/>
      <c r="AM755" s="123"/>
      <c r="AN755" s="123"/>
      <c r="AO755" s="123"/>
      <c r="AP755" s="123"/>
      <c r="AQ755" s="123"/>
      <c r="AR755" s="123"/>
      <c r="AS755" s="123"/>
      <c r="AT755" s="123"/>
      <c r="AU755" s="123"/>
      <c r="AV755" s="123"/>
    </row>
    <row r="756">
      <c r="AJ756" s="123"/>
      <c r="AK756" s="123"/>
      <c r="AL756" s="123"/>
      <c r="AM756" s="123"/>
      <c r="AN756" s="123"/>
      <c r="AO756" s="123"/>
      <c r="AP756" s="123"/>
      <c r="AQ756" s="123"/>
      <c r="AR756" s="123"/>
      <c r="AS756" s="123"/>
      <c r="AT756" s="123"/>
      <c r="AU756" s="123"/>
      <c r="AV756" s="123"/>
    </row>
    <row r="757">
      <c r="AJ757" s="123"/>
      <c r="AK757" s="123"/>
      <c r="AL757" s="123"/>
      <c r="AM757" s="123"/>
      <c r="AN757" s="123"/>
      <c r="AO757" s="123"/>
      <c r="AP757" s="123"/>
      <c r="AQ757" s="123"/>
      <c r="AR757" s="123"/>
      <c r="AS757" s="123"/>
      <c r="AT757" s="123"/>
      <c r="AU757" s="123"/>
      <c r="AV757" s="123"/>
    </row>
    <row r="758">
      <c r="AJ758" s="123"/>
      <c r="AK758" s="123"/>
      <c r="AL758" s="123"/>
      <c r="AM758" s="123"/>
      <c r="AN758" s="123"/>
      <c r="AO758" s="123"/>
      <c r="AP758" s="123"/>
      <c r="AQ758" s="123"/>
      <c r="AR758" s="123"/>
      <c r="AS758" s="123"/>
      <c r="AT758" s="123"/>
      <c r="AU758" s="123"/>
      <c r="AV758" s="123"/>
    </row>
    <row r="759">
      <c r="AJ759" s="123"/>
      <c r="AK759" s="123"/>
      <c r="AL759" s="123"/>
      <c r="AM759" s="123"/>
      <c r="AN759" s="123"/>
      <c r="AO759" s="123"/>
      <c r="AP759" s="123"/>
      <c r="AQ759" s="123"/>
      <c r="AR759" s="123"/>
      <c r="AS759" s="123"/>
      <c r="AT759" s="123"/>
      <c r="AU759" s="123"/>
      <c r="AV759" s="123"/>
    </row>
    <row r="760">
      <c r="AJ760" s="123"/>
      <c r="AK760" s="123"/>
      <c r="AL760" s="123"/>
      <c r="AM760" s="123"/>
      <c r="AN760" s="123"/>
      <c r="AO760" s="123"/>
      <c r="AP760" s="123"/>
      <c r="AQ760" s="123"/>
      <c r="AR760" s="123"/>
      <c r="AS760" s="123"/>
      <c r="AT760" s="123"/>
      <c r="AU760" s="123"/>
      <c r="AV760" s="123"/>
    </row>
    <row r="761">
      <c r="AJ761" s="123"/>
      <c r="AK761" s="123"/>
      <c r="AL761" s="123"/>
      <c r="AM761" s="123"/>
      <c r="AN761" s="123"/>
      <c r="AO761" s="123"/>
      <c r="AP761" s="123"/>
      <c r="AQ761" s="123"/>
      <c r="AR761" s="123"/>
      <c r="AS761" s="123"/>
      <c r="AT761" s="123"/>
      <c r="AU761" s="123"/>
      <c r="AV761" s="123"/>
    </row>
    <row r="762">
      <c r="AJ762" s="123"/>
      <c r="AK762" s="123"/>
      <c r="AL762" s="123"/>
      <c r="AM762" s="123"/>
      <c r="AN762" s="123"/>
      <c r="AO762" s="123"/>
      <c r="AP762" s="123"/>
      <c r="AQ762" s="123"/>
      <c r="AR762" s="123"/>
      <c r="AS762" s="123"/>
      <c r="AT762" s="123"/>
      <c r="AU762" s="123"/>
      <c r="AV762" s="123"/>
    </row>
    <row r="763">
      <c r="AJ763" s="123"/>
      <c r="AK763" s="123"/>
      <c r="AL763" s="123"/>
      <c r="AM763" s="123"/>
      <c r="AN763" s="123"/>
      <c r="AO763" s="123"/>
      <c r="AP763" s="123"/>
      <c r="AQ763" s="123"/>
      <c r="AR763" s="123"/>
      <c r="AS763" s="123"/>
      <c r="AT763" s="123"/>
      <c r="AU763" s="123"/>
      <c r="AV763" s="123"/>
    </row>
    <row r="764">
      <c r="AJ764" s="123"/>
      <c r="AK764" s="123"/>
      <c r="AL764" s="123"/>
      <c r="AM764" s="123"/>
      <c r="AN764" s="123"/>
      <c r="AO764" s="123"/>
      <c r="AP764" s="123"/>
      <c r="AQ764" s="123"/>
      <c r="AR764" s="123"/>
      <c r="AS764" s="123"/>
      <c r="AT764" s="123"/>
      <c r="AU764" s="123"/>
      <c r="AV764" s="123"/>
    </row>
    <row r="765">
      <c r="AJ765" s="123"/>
      <c r="AK765" s="123"/>
      <c r="AL765" s="123"/>
      <c r="AM765" s="123"/>
      <c r="AN765" s="123"/>
      <c r="AO765" s="123"/>
      <c r="AP765" s="123"/>
      <c r="AQ765" s="123"/>
      <c r="AR765" s="123"/>
      <c r="AS765" s="123"/>
      <c r="AT765" s="123"/>
      <c r="AU765" s="123"/>
      <c r="AV765" s="123"/>
    </row>
    <row r="766">
      <c r="AJ766" s="123"/>
      <c r="AK766" s="123"/>
      <c r="AL766" s="123"/>
      <c r="AM766" s="123"/>
      <c r="AN766" s="123"/>
      <c r="AO766" s="123"/>
      <c r="AP766" s="123"/>
      <c r="AQ766" s="123"/>
      <c r="AR766" s="123"/>
      <c r="AS766" s="123"/>
      <c r="AT766" s="123"/>
      <c r="AU766" s="123"/>
      <c r="AV766" s="123"/>
    </row>
    <row r="767">
      <c r="AJ767" s="123"/>
      <c r="AK767" s="123"/>
      <c r="AL767" s="123"/>
      <c r="AM767" s="123"/>
      <c r="AN767" s="123"/>
      <c r="AO767" s="123"/>
      <c r="AP767" s="123"/>
      <c r="AQ767" s="123"/>
      <c r="AR767" s="123"/>
      <c r="AS767" s="123"/>
      <c r="AT767" s="123"/>
      <c r="AU767" s="123"/>
      <c r="AV767" s="123"/>
    </row>
    <row r="768">
      <c r="AJ768" s="123"/>
      <c r="AK768" s="123"/>
      <c r="AL768" s="123"/>
      <c r="AM768" s="123"/>
      <c r="AN768" s="123"/>
      <c r="AO768" s="123"/>
      <c r="AP768" s="123"/>
      <c r="AQ768" s="123"/>
      <c r="AR768" s="123"/>
      <c r="AS768" s="123"/>
      <c r="AT768" s="123"/>
      <c r="AU768" s="123"/>
      <c r="AV768" s="123"/>
    </row>
    <row r="769">
      <c r="AJ769" s="123"/>
      <c r="AK769" s="123"/>
      <c r="AL769" s="123"/>
      <c r="AM769" s="123"/>
      <c r="AN769" s="123"/>
      <c r="AO769" s="123"/>
      <c r="AP769" s="123"/>
      <c r="AQ769" s="123"/>
      <c r="AR769" s="123"/>
      <c r="AS769" s="123"/>
      <c r="AT769" s="123"/>
      <c r="AU769" s="123"/>
      <c r="AV769" s="123"/>
    </row>
    <row r="770">
      <c r="AJ770" s="123"/>
      <c r="AK770" s="123"/>
      <c r="AL770" s="123"/>
      <c r="AM770" s="123"/>
      <c r="AN770" s="123"/>
      <c r="AO770" s="123"/>
      <c r="AP770" s="123"/>
      <c r="AQ770" s="123"/>
      <c r="AR770" s="123"/>
      <c r="AS770" s="123"/>
      <c r="AT770" s="123"/>
      <c r="AU770" s="123"/>
      <c r="AV770" s="123"/>
    </row>
    <row r="771">
      <c r="AJ771" s="123"/>
      <c r="AK771" s="123"/>
      <c r="AL771" s="123"/>
      <c r="AM771" s="123"/>
      <c r="AN771" s="123"/>
      <c r="AO771" s="123"/>
      <c r="AP771" s="123"/>
      <c r="AQ771" s="123"/>
      <c r="AR771" s="123"/>
      <c r="AS771" s="123"/>
      <c r="AT771" s="123"/>
      <c r="AU771" s="123"/>
      <c r="AV771" s="123"/>
    </row>
    <row r="772">
      <c r="AJ772" s="123"/>
      <c r="AK772" s="123"/>
      <c r="AL772" s="123"/>
      <c r="AM772" s="123"/>
      <c r="AN772" s="123"/>
      <c r="AO772" s="123"/>
      <c r="AP772" s="123"/>
      <c r="AQ772" s="123"/>
      <c r="AR772" s="123"/>
      <c r="AS772" s="123"/>
      <c r="AT772" s="123"/>
      <c r="AU772" s="123"/>
      <c r="AV772" s="123"/>
    </row>
    <row r="773">
      <c r="AJ773" s="123"/>
      <c r="AK773" s="123"/>
      <c r="AL773" s="123"/>
      <c r="AM773" s="123"/>
      <c r="AN773" s="123"/>
      <c r="AO773" s="123"/>
      <c r="AP773" s="123"/>
      <c r="AQ773" s="123"/>
      <c r="AR773" s="123"/>
      <c r="AS773" s="123"/>
      <c r="AT773" s="123"/>
      <c r="AU773" s="123"/>
      <c r="AV773" s="123"/>
    </row>
    <row r="774">
      <c r="AJ774" s="123"/>
      <c r="AK774" s="123"/>
      <c r="AL774" s="123"/>
      <c r="AM774" s="123"/>
      <c r="AN774" s="123"/>
      <c r="AO774" s="123"/>
      <c r="AP774" s="123"/>
      <c r="AQ774" s="123"/>
      <c r="AR774" s="123"/>
      <c r="AS774" s="123"/>
      <c r="AT774" s="123"/>
      <c r="AU774" s="123"/>
      <c r="AV774" s="123"/>
    </row>
    <row r="775">
      <c r="AJ775" s="123"/>
      <c r="AK775" s="123"/>
      <c r="AL775" s="123"/>
      <c r="AM775" s="123"/>
      <c r="AN775" s="123"/>
      <c r="AO775" s="123"/>
      <c r="AP775" s="123"/>
      <c r="AQ775" s="123"/>
      <c r="AR775" s="123"/>
      <c r="AS775" s="123"/>
      <c r="AT775" s="123"/>
      <c r="AU775" s="123"/>
      <c r="AV775" s="123"/>
    </row>
    <row r="776">
      <c r="AJ776" s="123"/>
      <c r="AK776" s="123"/>
      <c r="AL776" s="123"/>
      <c r="AM776" s="123"/>
      <c r="AN776" s="123"/>
      <c r="AO776" s="123"/>
      <c r="AP776" s="123"/>
      <c r="AQ776" s="123"/>
      <c r="AR776" s="123"/>
      <c r="AS776" s="123"/>
      <c r="AT776" s="123"/>
      <c r="AU776" s="123"/>
      <c r="AV776" s="123"/>
    </row>
    <row r="777">
      <c r="AJ777" s="123"/>
      <c r="AK777" s="123"/>
      <c r="AL777" s="123"/>
      <c r="AM777" s="123"/>
      <c r="AN777" s="123"/>
      <c r="AO777" s="123"/>
      <c r="AP777" s="123"/>
      <c r="AQ777" s="123"/>
      <c r="AR777" s="123"/>
      <c r="AS777" s="123"/>
      <c r="AT777" s="123"/>
      <c r="AU777" s="123"/>
      <c r="AV777" s="123"/>
    </row>
    <row r="778">
      <c r="AJ778" s="123"/>
      <c r="AK778" s="123"/>
      <c r="AL778" s="123"/>
      <c r="AM778" s="123"/>
      <c r="AN778" s="123"/>
      <c r="AO778" s="123"/>
      <c r="AP778" s="123"/>
      <c r="AQ778" s="123"/>
      <c r="AR778" s="123"/>
      <c r="AS778" s="123"/>
      <c r="AT778" s="123"/>
      <c r="AU778" s="123"/>
      <c r="AV778" s="123"/>
    </row>
    <row r="779">
      <c r="AJ779" s="123"/>
      <c r="AK779" s="123"/>
      <c r="AL779" s="123"/>
      <c r="AM779" s="123"/>
      <c r="AN779" s="123"/>
      <c r="AO779" s="123"/>
      <c r="AP779" s="123"/>
      <c r="AQ779" s="123"/>
      <c r="AR779" s="123"/>
      <c r="AS779" s="123"/>
      <c r="AT779" s="123"/>
      <c r="AU779" s="123"/>
      <c r="AV779" s="123"/>
    </row>
    <row r="780">
      <c r="AJ780" s="123"/>
      <c r="AK780" s="123"/>
      <c r="AL780" s="123"/>
      <c r="AM780" s="123"/>
      <c r="AN780" s="123"/>
      <c r="AO780" s="123"/>
      <c r="AP780" s="123"/>
      <c r="AQ780" s="123"/>
      <c r="AR780" s="123"/>
      <c r="AS780" s="123"/>
      <c r="AT780" s="123"/>
      <c r="AU780" s="123"/>
      <c r="AV780" s="123"/>
    </row>
    <row r="781">
      <c r="AJ781" s="123"/>
      <c r="AK781" s="123"/>
      <c r="AL781" s="123"/>
      <c r="AM781" s="123"/>
      <c r="AN781" s="123"/>
      <c r="AO781" s="123"/>
      <c r="AP781" s="123"/>
      <c r="AQ781" s="123"/>
      <c r="AR781" s="123"/>
      <c r="AS781" s="123"/>
      <c r="AT781" s="123"/>
      <c r="AU781" s="123"/>
      <c r="AV781" s="123"/>
    </row>
    <row r="782">
      <c r="AJ782" s="123"/>
      <c r="AK782" s="123"/>
      <c r="AL782" s="123"/>
      <c r="AM782" s="123"/>
      <c r="AN782" s="123"/>
      <c r="AO782" s="123"/>
      <c r="AP782" s="123"/>
      <c r="AQ782" s="123"/>
      <c r="AR782" s="123"/>
      <c r="AS782" s="123"/>
      <c r="AT782" s="123"/>
      <c r="AU782" s="123"/>
      <c r="AV782" s="123"/>
    </row>
    <row r="783">
      <c r="AJ783" s="123"/>
      <c r="AK783" s="123"/>
      <c r="AL783" s="123"/>
      <c r="AM783" s="123"/>
      <c r="AN783" s="123"/>
      <c r="AO783" s="123"/>
      <c r="AP783" s="123"/>
      <c r="AQ783" s="123"/>
      <c r="AR783" s="123"/>
      <c r="AS783" s="123"/>
      <c r="AT783" s="123"/>
      <c r="AU783" s="123"/>
      <c r="AV783" s="123"/>
    </row>
    <row r="784">
      <c r="AJ784" s="123"/>
      <c r="AK784" s="123"/>
      <c r="AL784" s="123"/>
      <c r="AM784" s="123"/>
      <c r="AN784" s="123"/>
      <c r="AO784" s="123"/>
      <c r="AP784" s="123"/>
      <c r="AQ784" s="123"/>
      <c r="AR784" s="123"/>
      <c r="AS784" s="123"/>
      <c r="AT784" s="123"/>
      <c r="AU784" s="123"/>
      <c r="AV784" s="123"/>
    </row>
    <row r="785">
      <c r="AJ785" s="123"/>
      <c r="AK785" s="123"/>
      <c r="AL785" s="123"/>
      <c r="AM785" s="123"/>
      <c r="AN785" s="123"/>
      <c r="AO785" s="123"/>
      <c r="AP785" s="123"/>
      <c r="AQ785" s="123"/>
      <c r="AR785" s="123"/>
      <c r="AS785" s="123"/>
      <c r="AT785" s="123"/>
      <c r="AU785" s="123"/>
      <c r="AV785" s="123"/>
    </row>
    <row r="786">
      <c r="AJ786" s="123"/>
      <c r="AK786" s="123"/>
      <c r="AL786" s="123"/>
      <c r="AM786" s="123"/>
      <c r="AN786" s="123"/>
      <c r="AO786" s="123"/>
      <c r="AP786" s="123"/>
      <c r="AQ786" s="123"/>
      <c r="AR786" s="123"/>
      <c r="AS786" s="123"/>
      <c r="AT786" s="123"/>
      <c r="AU786" s="123"/>
      <c r="AV786" s="123"/>
    </row>
    <row r="787">
      <c r="AJ787" s="123"/>
      <c r="AK787" s="123"/>
      <c r="AL787" s="123"/>
      <c r="AM787" s="123"/>
      <c r="AN787" s="123"/>
      <c r="AO787" s="123"/>
      <c r="AP787" s="123"/>
      <c r="AQ787" s="123"/>
      <c r="AR787" s="123"/>
      <c r="AS787" s="123"/>
      <c r="AT787" s="123"/>
      <c r="AU787" s="123"/>
      <c r="AV787" s="123"/>
    </row>
    <row r="788">
      <c r="AJ788" s="123"/>
      <c r="AK788" s="123"/>
      <c r="AL788" s="123"/>
      <c r="AM788" s="123"/>
      <c r="AN788" s="123"/>
      <c r="AO788" s="123"/>
      <c r="AP788" s="123"/>
      <c r="AQ788" s="123"/>
      <c r="AR788" s="123"/>
      <c r="AS788" s="123"/>
      <c r="AT788" s="123"/>
      <c r="AU788" s="123"/>
      <c r="AV788" s="123"/>
    </row>
    <row r="789">
      <c r="AJ789" s="123"/>
      <c r="AK789" s="123"/>
      <c r="AL789" s="123"/>
      <c r="AM789" s="123"/>
      <c r="AN789" s="123"/>
      <c r="AO789" s="123"/>
      <c r="AP789" s="123"/>
      <c r="AQ789" s="123"/>
      <c r="AR789" s="123"/>
      <c r="AS789" s="123"/>
      <c r="AT789" s="123"/>
      <c r="AU789" s="123"/>
      <c r="AV789" s="123"/>
    </row>
    <row r="790">
      <c r="AJ790" s="123"/>
      <c r="AK790" s="123"/>
      <c r="AL790" s="123"/>
      <c r="AM790" s="123"/>
      <c r="AN790" s="123"/>
      <c r="AO790" s="123"/>
      <c r="AP790" s="123"/>
      <c r="AQ790" s="123"/>
      <c r="AR790" s="123"/>
      <c r="AS790" s="123"/>
      <c r="AT790" s="123"/>
      <c r="AU790" s="123"/>
      <c r="AV790" s="123"/>
    </row>
    <row r="791">
      <c r="AJ791" s="123"/>
      <c r="AK791" s="123"/>
      <c r="AL791" s="123"/>
      <c r="AM791" s="123"/>
      <c r="AN791" s="123"/>
      <c r="AO791" s="123"/>
      <c r="AP791" s="123"/>
      <c r="AQ791" s="123"/>
      <c r="AR791" s="123"/>
      <c r="AS791" s="123"/>
      <c r="AT791" s="123"/>
      <c r="AU791" s="123"/>
      <c r="AV791" s="123"/>
    </row>
    <row r="792">
      <c r="AJ792" s="123"/>
      <c r="AK792" s="123"/>
      <c r="AL792" s="123"/>
      <c r="AM792" s="123"/>
      <c r="AN792" s="123"/>
      <c r="AO792" s="123"/>
      <c r="AP792" s="123"/>
      <c r="AQ792" s="123"/>
      <c r="AR792" s="123"/>
      <c r="AS792" s="123"/>
      <c r="AT792" s="123"/>
      <c r="AU792" s="123"/>
      <c r="AV792" s="123"/>
    </row>
    <row r="793">
      <c r="AJ793" s="123"/>
      <c r="AK793" s="123"/>
      <c r="AL793" s="123"/>
      <c r="AM793" s="123"/>
      <c r="AN793" s="123"/>
      <c r="AO793" s="123"/>
      <c r="AP793" s="123"/>
      <c r="AQ793" s="123"/>
      <c r="AR793" s="123"/>
      <c r="AS793" s="123"/>
      <c r="AT793" s="123"/>
      <c r="AU793" s="123"/>
      <c r="AV793" s="123"/>
    </row>
    <row r="794">
      <c r="AJ794" s="123"/>
      <c r="AK794" s="123"/>
      <c r="AL794" s="123"/>
      <c r="AM794" s="123"/>
      <c r="AN794" s="123"/>
      <c r="AO794" s="123"/>
      <c r="AP794" s="123"/>
      <c r="AQ794" s="123"/>
      <c r="AR794" s="123"/>
      <c r="AS794" s="123"/>
      <c r="AT794" s="123"/>
      <c r="AU794" s="123"/>
      <c r="AV794" s="123"/>
    </row>
    <row r="795">
      <c r="AJ795" s="123"/>
      <c r="AK795" s="123"/>
      <c r="AL795" s="123"/>
      <c r="AM795" s="123"/>
      <c r="AN795" s="123"/>
      <c r="AO795" s="123"/>
      <c r="AP795" s="123"/>
      <c r="AQ795" s="123"/>
      <c r="AR795" s="123"/>
      <c r="AS795" s="123"/>
      <c r="AT795" s="123"/>
      <c r="AU795" s="123"/>
      <c r="AV795" s="123"/>
    </row>
    <row r="796">
      <c r="AJ796" s="123"/>
      <c r="AK796" s="123"/>
      <c r="AL796" s="123"/>
      <c r="AM796" s="123"/>
      <c r="AN796" s="123"/>
      <c r="AO796" s="123"/>
      <c r="AP796" s="123"/>
      <c r="AQ796" s="123"/>
      <c r="AR796" s="123"/>
      <c r="AS796" s="123"/>
      <c r="AT796" s="123"/>
      <c r="AU796" s="123"/>
      <c r="AV796" s="123"/>
    </row>
    <row r="797">
      <c r="AJ797" s="123"/>
      <c r="AK797" s="123"/>
      <c r="AL797" s="123"/>
      <c r="AM797" s="123"/>
      <c r="AN797" s="123"/>
      <c r="AO797" s="123"/>
      <c r="AP797" s="123"/>
      <c r="AQ797" s="123"/>
      <c r="AR797" s="123"/>
      <c r="AS797" s="123"/>
      <c r="AT797" s="123"/>
      <c r="AU797" s="123"/>
      <c r="AV797" s="123"/>
    </row>
    <row r="798">
      <c r="AJ798" s="123"/>
      <c r="AK798" s="123"/>
      <c r="AL798" s="123"/>
      <c r="AM798" s="123"/>
      <c r="AN798" s="123"/>
      <c r="AO798" s="123"/>
      <c r="AP798" s="123"/>
      <c r="AQ798" s="123"/>
      <c r="AR798" s="123"/>
      <c r="AS798" s="123"/>
      <c r="AT798" s="123"/>
      <c r="AU798" s="123"/>
      <c r="AV798" s="123"/>
    </row>
    <row r="799">
      <c r="AJ799" s="123"/>
      <c r="AK799" s="123"/>
      <c r="AL799" s="123"/>
      <c r="AM799" s="123"/>
      <c r="AN799" s="123"/>
      <c r="AO799" s="123"/>
      <c r="AP799" s="123"/>
      <c r="AQ799" s="123"/>
      <c r="AR799" s="123"/>
      <c r="AS799" s="123"/>
      <c r="AT799" s="123"/>
      <c r="AU799" s="123"/>
      <c r="AV799" s="123"/>
    </row>
    <row r="800">
      <c r="AJ800" s="123"/>
      <c r="AK800" s="123"/>
      <c r="AL800" s="123"/>
      <c r="AM800" s="123"/>
      <c r="AN800" s="123"/>
      <c r="AO800" s="123"/>
      <c r="AP800" s="123"/>
      <c r="AQ800" s="123"/>
      <c r="AR800" s="123"/>
      <c r="AS800" s="123"/>
      <c r="AT800" s="123"/>
      <c r="AU800" s="123"/>
      <c r="AV800" s="123"/>
    </row>
    <row r="801">
      <c r="AJ801" s="123"/>
      <c r="AK801" s="123"/>
      <c r="AL801" s="123"/>
      <c r="AM801" s="123"/>
      <c r="AN801" s="123"/>
      <c r="AO801" s="123"/>
      <c r="AP801" s="123"/>
      <c r="AQ801" s="123"/>
      <c r="AR801" s="123"/>
      <c r="AS801" s="123"/>
      <c r="AT801" s="123"/>
      <c r="AU801" s="123"/>
      <c r="AV801" s="123"/>
    </row>
    <row r="802">
      <c r="AJ802" s="123"/>
      <c r="AK802" s="123"/>
      <c r="AL802" s="123"/>
      <c r="AM802" s="123"/>
      <c r="AN802" s="123"/>
      <c r="AO802" s="123"/>
      <c r="AP802" s="123"/>
      <c r="AQ802" s="123"/>
      <c r="AR802" s="123"/>
      <c r="AS802" s="123"/>
      <c r="AT802" s="123"/>
      <c r="AU802" s="123"/>
      <c r="AV802" s="123"/>
    </row>
    <row r="803">
      <c r="AJ803" s="123"/>
      <c r="AK803" s="123"/>
      <c r="AL803" s="123"/>
      <c r="AM803" s="123"/>
      <c r="AN803" s="123"/>
      <c r="AO803" s="123"/>
      <c r="AP803" s="123"/>
      <c r="AQ803" s="123"/>
      <c r="AR803" s="123"/>
      <c r="AS803" s="123"/>
      <c r="AT803" s="123"/>
      <c r="AU803" s="123"/>
      <c r="AV803" s="123"/>
    </row>
    <row r="804">
      <c r="AJ804" s="123"/>
      <c r="AK804" s="123"/>
      <c r="AL804" s="123"/>
      <c r="AM804" s="123"/>
      <c r="AN804" s="123"/>
      <c r="AO804" s="123"/>
      <c r="AP804" s="123"/>
      <c r="AQ804" s="123"/>
      <c r="AR804" s="123"/>
      <c r="AS804" s="123"/>
      <c r="AT804" s="123"/>
      <c r="AU804" s="123"/>
      <c r="AV804" s="123"/>
    </row>
    <row r="805">
      <c r="AJ805" s="123"/>
      <c r="AK805" s="123"/>
      <c r="AL805" s="123"/>
      <c r="AM805" s="123"/>
      <c r="AN805" s="123"/>
      <c r="AO805" s="123"/>
      <c r="AP805" s="123"/>
      <c r="AQ805" s="123"/>
      <c r="AR805" s="123"/>
      <c r="AS805" s="123"/>
      <c r="AT805" s="123"/>
      <c r="AU805" s="123"/>
      <c r="AV805" s="123"/>
    </row>
    <row r="806">
      <c r="AJ806" s="123"/>
      <c r="AK806" s="123"/>
      <c r="AL806" s="123"/>
      <c r="AM806" s="123"/>
      <c r="AN806" s="123"/>
      <c r="AO806" s="123"/>
      <c r="AP806" s="123"/>
      <c r="AQ806" s="123"/>
      <c r="AR806" s="123"/>
      <c r="AS806" s="123"/>
      <c r="AT806" s="123"/>
      <c r="AU806" s="123"/>
      <c r="AV806" s="123"/>
    </row>
    <row r="807">
      <c r="AJ807" s="123"/>
      <c r="AK807" s="123"/>
      <c r="AL807" s="123"/>
      <c r="AM807" s="123"/>
      <c r="AN807" s="123"/>
      <c r="AO807" s="123"/>
      <c r="AP807" s="123"/>
      <c r="AQ807" s="123"/>
      <c r="AR807" s="123"/>
      <c r="AS807" s="123"/>
      <c r="AT807" s="123"/>
      <c r="AU807" s="123"/>
      <c r="AV807" s="123"/>
    </row>
    <row r="808">
      <c r="AJ808" s="123"/>
      <c r="AK808" s="123"/>
      <c r="AL808" s="123"/>
      <c r="AM808" s="123"/>
      <c r="AN808" s="123"/>
      <c r="AO808" s="123"/>
      <c r="AP808" s="123"/>
      <c r="AQ808" s="123"/>
      <c r="AR808" s="123"/>
      <c r="AS808" s="123"/>
      <c r="AT808" s="123"/>
      <c r="AU808" s="123"/>
      <c r="AV808" s="123"/>
    </row>
    <row r="809">
      <c r="AJ809" s="123"/>
      <c r="AK809" s="123"/>
      <c r="AL809" s="123"/>
      <c r="AM809" s="123"/>
      <c r="AN809" s="123"/>
      <c r="AO809" s="123"/>
      <c r="AP809" s="123"/>
      <c r="AQ809" s="123"/>
      <c r="AR809" s="123"/>
      <c r="AS809" s="123"/>
      <c r="AT809" s="123"/>
      <c r="AU809" s="123"/>
      <c r="AV809" s="123"/>
    </row>
    <row r="810">
      <c r="AJ810" s="123"/>
      <c r="AK810" s="123"/>
      <c r="AL810" s="123"/>
      <c r="AM810" s="123"/>
      <c r="AN810" s="123"/>
      <c r="AO810" s="123"/>
      <c r="AP810" s="123"/>
      <c r="AQ810" s="123"/>
      <c r="AR810" s="123"/>
      <c r="AS810" s="123"/>
      <c r="AT810" s="123"/>
      <c r="AU810" s="123"/>
      <c r="AV810" s="123"/>
    </row>
    <row r="811">
      <c r="AJ811" s="123"/>
      <c r="AK811" s="123"/>
      <c r="AL811" s="123"/>
      <c r="AM811" s="123"/>
      <c r="AN811" s="123"/>
      <c r="AO811" s="123"/>
      <c r="AP811" s="123"/>
      <c r="AQ811" s="123"/>
      <c r="AR811" s="123"/>
      <c r="AS811" s="123"/>
      <c r="AT811" s="123"/>
      <c r="AU811" s="123"/>
      <c r="AV811" s="123"/>
    </row>
    <row r="812">
      <c r="AJ812" s="123"/>
      <c r="AK812" s="123"/>
      <c r="AL812" s="123"/>
      <c r="AM812" s="123"/>
      <c r="AN812" s="123"/>
      <c r="AO812" s="123"/>
      <c r="AP812" s="123"/>
      <c r="AQ812" s="123"/>
      <c r="AR812" s="123"/>
      <c r="AS812" s="123"/>
      <c r="AT812" s="123"/>
      <c r="AU812" s="123"/>
      <c r="AV812" s="123"/>
    </row>
    <row r="813">
      <c r="AJ813" s="123"/>
      <c r="AK813" s="123"/>
      <c r="AL813" s="123"/>
      <c r="AM813" s="123"/>
      <c r="AN813" s="123"/>
      <c r="AO813" s="123"/>
      <c r="AP813" s="123"/>
      <c r="AQ813" s="123"/>
      <c r="AR813" s="123"/>
      <c r="AS813" s="123"/>
      <c r="AT813" s="123"/>
      <c r="AU813" s="123"/>
      <c r="AV813" s="123"/>
    </row>
    <row r="814">
      <c r="AJ814" s="123"/>
      <c r="AK814" s="123"/>
      <c r="AL814" s="123"/>
      <c r="AM814" s="123"/>
      <c r="AN814" s="123"/>
      <c r="AO814" s="123"/>
      <c r="AP814" s="123"/>
      <c r="AQ814" s="123"/>
      <c r="AR814" s="123"/>
      <c r="AS814" s="123"/>
      <c r="AT814" s="123"/>
      <c r="AU814" s="123"/>
      <c r="AV814" s="123"/>
    </row>
    <row r="815">
      <c r="AJ815" s="123"/>
      <c r="AK815" s="123"/>
      <c r="AL815" s="123"/>
      <c r="AM815" s="123"/>
      <c r="AN815" s="123"/>
      <c r="AO815" s="123"/>
      <c r="AP815" s="123"/>
      <c r="AQ815" s="123"/>
      <c r="AR815" s="123"/>
      <c r="AS815" s="123"/>
      <c r="AT815" s="123"/>
      <c r="AU815" s="123"/>
      <c r="AV815" s="123"/>
    </row>
    <row r="816">
      <c r="AJ816" s="123"/>
      <c r="AK816" s="123"/>
      <c r="AL816" s="123"/>
      <c r="AM816" s="123"/>
      <c r="AN816" s="123"/>
      <c r="AO816" s="123"/>
      <c r="AP816" s="123"/>
      <c r="AQ816" s="123"/>
      <c r="AR816" s="123"/>
      <c r="AS816" s="123"/>
      <c r="AT816" s="123"/>
      <c r="AU816" s="123"/>
      <c r="AV816" s="123"/>
    </row>
    <row r="817">
      <c r="AJ817" s="123"/>
      <c r="AK817" s="123"/>
      <c r="AL817" s="123"/>
      <c r="AM817" s="123"/>
      <c r="AN817" s="123"/>
      <c r="AO817" s="123"/>
      <c r="AP817" s="123"/>
      <c r="AQ817" s="123"/>
      <c r="AR817" s="123"/>
      <c r="AS817" s="123"/>
      <c r="AT817" s="123"/>
      <c r="AU817" s="123"/>
      <c r="AV817" s="123"/>
    </row>
    <row r="818">
      <c r="AJ818" s="123"/>
      <c r="AK818" s="123"/>
      <c r="AL818" s="123"/>
      <c r="AM818" s="123"/>
      <c r="AN818" s="123"/>
      <c r="AO818" s="123"/>
      <c r="AP818" s="123"/>
      <c r="AQ818" s="123"/>
      <c r="AR818" s="123"/>
      <c r="AS818" s="123"/>
      <c r="AT818" s="123"/>
      <c r="AU818" s="123"/>
      <c r="AV818" s="123"/>
    </row>
    <row r="819">
      <c r="AJ819" s="123"/>
      <c r="AK819" s="123"/>
      <c r="AL819" s="123"/>
      <c r="AM819" s="123"/>
      <c r="AN819" s="123"/>
      <c r="AO819" s="123"/>
      <c r="AP819" s="123"/>
      <c r="AQ819" s="123"/>
      <c r="AR819" s="123"/>
      <c r="AS819" s="123"/>
      <c r="AT819" s="123"/>
      <c r="AU819" s="123"/>
      <c r="AV819" s="123"/>
    </row>
    <row r="820">
      <c r="AJ820" s="123"/>
      <c r="AK820" s="123"/>
      <c r="AL820" s="123"/>
      <c r="AM820" s="123"/>
      <c r="AN820" s="123"/>
      <c r="AO820" s="123"/>
      <c r="AP820" s="123"/>
      <c r="AQ820" s="123"/>
      <c r="AR820" s="123"/>
      <c r="AS820" s="123"/>
      <c r="AT820" s="123"/>
      <c r="AU820" s="123"/>
      <c r="AV820" s="123"/>
    </row>
    <row r="821">
      <c r="AJ821" s="123"/>
      <c r="AK821" s="123"/>
      <c r="AL821" s="123"/>
      <c r="AM821" s="123"/>
      <c r="AN821" s="123"/>
      <c r="AO821" s="123"/>
      <c r="AP821" s="123"/>
      <c r="AQ821" s="123"/>
      <c r="AR821" s="123"/>
      <c r="AS821" s="123"/>
      <c r="AT821" s="123"/>
      <c r="AU821" s="123"/>
      <c r="AV821" s="123"/>
    </row>
    <row r="822">
      <c r="AJ822" s="123"/>
      <c r="AK822" s="123"/>
      <c r="AL822" s="123"/>
      <c r="AM822" s="123"/>
      <c r="AN822" s="123"/>
      <c r="AO822" s="123"/>
      <c r="AP822" s="123"/>
      <c r="AQ822" s="123"/>
      <c r="AR822" s="123"/>
      <c r="AS822" s="123"/>
      <c r="AT822" s="123"/>
      <c r="AU822" s="123"/>
      <c r="AV822" s="123"/>
    </row>
    <row r="823">
      <c r="AJ823" s="123"/>
      <c r="AK823" s="123"/>
      <c r="AL823" s="123"/>
      <c r="AM823" s="123"/>
      <c r="AN823" s="123"/>
      <c r="AO823" s="123"/>
      <c r="AP823" s="123"/>
      <c r="AQ823" s="123"/>
      <c r="AR823" s="123"/>
      <c r="AS823" s="123"/>
      <c r="AT823" s="123"/>
      <c r="AU823" s="123"/>
      <c r="AV823" s="123"/>
    </row>
    <row r="824">
      <c r="AJ824" s="123"/>
      <c r="AK824" s="123"/>
      <c r="AL824" s="123"/>
      <c r="AM824" s="123"/>
      <c r="AN824" s="123"/>
      <c r="AO824" s="123"/>
      <c r="AP824" s="123"/>
      <c r="AQ824" s="123"/>
      <c r="AR824" s="123"/>
      <c r="AS824" s="123"/>
      <c r="AT824" s="123"/>
      <c r="AU824" s="123"/>
      <c r="AV824" s="123"/>
    </row>
    <row r="825">
      <c r="AJ825" s="123"/>
      <c r="AK825" s="123"/>
      <c r="AL825" s="123"/>
      <c r="AM825" s="123"/>
      <c r="AN825" s="123"/>
      <c r="AO825" s="123"/>
      <c r="AP825" s="123"/>
      <c r="AQ825" s="123"/>
      <c r="AR825" s="123"/>
      <c r="AS825" s="123"/>
      <c r="AT825" s="123"/>
      <c r="AU825" s="123"/>
      <c r="AV825" s="123"/>
    </row>
    <row r="826">
      <c r="AJ826" s="123"/>
      <c r="AK826" s="123"/>
      <c r="AL826" s="123"/>
      <c r="AM826" s="123"/>
      <c r="AN826" s="123"/>
      <c r="AO826" s="123"/>
      <c r="AP826" s="123"/>
      <c r="AQ826" s="123"/>
      <c r="AR826" s="123"/>
      <c r="AS826" s="123"/>
      <c r="AT826" s="123"/>
      <c r="AU826" s="123"/>
      <c r="AV826" s="123"/>
    </row>
    <row r="827">
      <c r="AJ827" s="123"/>
      <c r="AK827" s="123"/>
      <c r="AL827" s="123"/>
      <c r="AM827" s="123"/>
      <c r="AN827" s="123"/>
      <c r="AO827" s="123"/>
      <c r="AP827" s="123"/>
      <c r="AQ827" s="123"/>
      <c r="AR827" s="123"/>
      <c r="AS827" s="123"/>
      <c r="AT827" s="123"/>
      <c r="AU827" s="123"/>
      <c r="AV827" s="123"/>
    </row>
    <row r="828">
      <c r="AJ828" s="123"/>
      <c r="AK828" s="123"/>
      <c r="AL828" s="123"/>
      <c r="AM828" s="123"/>
      <c r="AN828" s="123"/>
      <c r="AO828" s="123"/>
      <c r="AP828" s="123"/>
      <c r="AQ828" s="123"/>
      <c r="AR828" s="123"/>
      <c r="AS828" s="123"/>
      <c r="AT828" s="123"/>
      <c r="AU828" s="123"/>
      <c r="AV828" s="123"/>
    </row>
    <row r="829">
      <c r="AJ829" s="123"/>
      <c r="AK829" s="123"/>
      <c r="AL829" s="123"/>
      <c r="AM829" s="123"/>
      <c r="AN829" s="123"/>
      <c r="AO829" s="123"/>
      <c r="AP829" s="123"/>
      <c r="AQ829" s="123"/>
      <c r="AR829" s="123"/>
      <c r="AS829" s="123"/>
      <c r="AT829" s="123"/>
      <c r="AU829" s="123"/>
      <c r="AV829" s="123"/>
    </row>
    <row r="830">
      <c r="AJ830" s="123"/>
      <c r="AK830" s="123"/>
      <c r="AL830" s="123"/>
      <c r="AM830" s="123"/>
      <c r="AN830" s="123"/>
      <c r="AO830" s="123"/>
      <c r="AP830" s="123"/>
      <c r="AQ830" s="123"/>
      <c r="AR830" s="123"/>
      <c r="AS830" s="123"/>
      <c r="AT830" s="123"/>
      <c r="AU830" s="123"/>
      <c r="AV830" s="123"/>
    </row>
    <row r="831">
      <c r="AJ831" s="123"/>
      <c r="AK831" s="123"/>
      <c r="AL831" s="123"/>
      <c r="AM831" s="123"/>
      <c r="AN831" s="123"/>
      <c r="AO831" s="123"/>
      <c r="AP831" s="123"/>
      <c r="AQ831" s="123"/>
      <c r="AR831" s="123"/>
      <c r="AS831" s="123"/>
      <c r="AT831" s="123"/>
      <c r="AU831" s="123"/>
      <c r="AV831" s="123"/>
    </row>
    <row r="832">
      <c r="AJ832" s="123"/>
      <c r="AK832" s="123"/>
      <c r="AL832" s="123"/>
      <c r="AM832" s="123"/>
      <c r="AN832" s="123"/>
      <c r="AO832" s="123"/>
      <c r="AP832" s="123"/>
      <c r="AQ832" s="123"/>
      <c r="AR832" s="123"/>
      <c r="AS832" s="123"/>
      <c r="AT832" s="123"/>
      <c r="AU832" s="123"/>
      <c r="AV832" s="123"/>
    </row>
    <row r="833">
      <c r="AJ833" s="123"/>
      <c r="AK833" s="123"/>
      <c r="AL833" s="123"/>
      <c r="AM833" s="123"/>
      <c r="AN833" s="123"/>
      <c r="AO833" s="123"/>
      <c r="AP833" s="123"/>
      <c r="AQ833" s="123"/>
      <c r="AR833" s="123"/>
      <c r="AS833" s="123"/>
      <c r="AT833" s="123"/>
      <c r="AU833" s="123"/>
      <c r="AV833" s="123"/>
    </row>
    <row r="834">
      <c r="AJ834" s="123"/>
      <c r="AK834" s="123"/>
      <c r="AL834" s="123"/>
      <c r="AM834" s="123"/>
      <c r="AN834" s="123"/>
      <c r="AO834" s="123"/>
      <c r="AP834" s="123"/>
      <c r="AQ834" s="123"/>
      <c r="AR834" s="123"/>
      <c r="AS834" s="123"/>
      <c r="AT834" s="123"/>
      <c r="AU834" s="123"/>
      <c r="AV834" s="123"/>
    </row>
    <row r="835">
      <c r="AJ835" s="123"/>
      <c r="AK835" s="123"/>
      <c r="AL835" s="123"/>
      <c r="AM835" s="123"/>
      <c r="AN835" s="123"/>
      <c r="AO835" s="123"/>
      <c r="AP835" s="123"/>
      <c r="AQ835" s="123"/>
      <c r="AR835" s="123"/>
      <c r="AS835" s="123"/>
      <c r="AT835" s="123"/>
      <c r="AU835" s="123"/>
      <c r="AV835" s="123"/>
    </row>
    <row r="836">
      <c r="AJ836" s="123"/>
      <c r="AK836" s="123"/>
      <c r="AL836" s="123"/>
      <c r="AM836" s="123"/>
      <c r="AN836" s="123"/>
      <c r="AO836" s="123"/>
      <c r="AP836" s="123"/>
      <c r="AQ836" s="123"/>
      <c r="AR836" s="123"/>
      <c r="AS836" s="123"/>
      <c r="AT836" s="123"/>
      <c r="AU836" s="123"/>
      <c r="AV836" s="123"/>
    </row>
    <row r="837">
      <c r="AJ837" s="123"/>
      <c r="AK837" s="123"/>
      <c r="AL837" s="123"/>
      <c r="AM837" s="123"/>
      <c r="AN837" s="123"/>
      <c r="AO837" s="123"/>
      <c r="AP837" s="123"/>
      <c r="AQ837" s="123"/>
      <c r="AR837" s="123"/>
      <c r="AS837" s="123"/>
      <c r="AT837" s="123"/>
      <c r="AU837" s="123"/>
      <c r="AV837" s="123"/>
    </row>
    <row r="838">
      <c r="AJ838" s="123"/>
      <c r="AK838" s="123"/>
      <c r="AL838" s="123"/>
      <c r="AM838" s="123"/>
      <c r="AN838" s="123"/>
      <c r="AO838" s="123"/>
      <c r="AP838" s="123"/>
      <c r="AQ838" s="123"/>
      <c r="AR838" s="123"/>
      <c r="AS838" s="123"/>
      <c r="AT838" s="123"/>
      <c r="AU838" s="123"/>
      <c r="AV838" s="123"/>
    </row>
    <row r="839">
      <c r="AJ839" s="123"/>
      <c r="AK839" s="123"/>
      <c r="AL839" s="123"/>
      <c r="AM839" s="123"/>
      <c r="AN839" s="123"/>
      <c r="AO839" s="123"/>
      <c r="AP839" s="123"/>
      <c r="AQ839" s="123"/>
      <c r="AR839" s="123"/>
      <c r="AS839" s="123"/>
      <c r="AT839" s="123"/>
      <c r="AU839" s="123"/>
      <c r="AV839" s="123"/>
    </row>
    <row r="840">
      <c r="AJ840" s="123"/>
      <c r="AK840" s="123"/>
      <c r="AL840" s="123"/>
      <c r="AM840" s="123"/>
      <c r="AN840" s="123"/>
      <c r="AO840" s="123"/>
      <c r="AP840" s="123"/>
      <c r="AQ840" s="123"/>
      <c r="AR840" s="123"/>
      <c r="AS840" s="123"/>
      <c r="AT840" s="123"/>
      <c r="AU840" s="123"/>
      <c r="AV840" s="123"/>
    </row>
    <row r="841">
      <c r="AJ841" s="123"/>
      <c r="AK841" s="123"/>
      <c r="AL841" s="123"/>
      <c r="AM841" s="123"/>
      <c r="AN841" s="123"/>
      <c r="AO841" s="123"/>
      <c r="AP841" s="123"/>
      <c r="AQ841" s="123"/>
      <c r="AR841" s="123"/>
      <c r="AS841" s="123"/>
      <c r="AT841" s="123"/>
      <c r="AU841" s="123"/>
      <c r="AV841" s="123"/>
    </row>
    <row r="842">
      <c r="AJ842" s="123"/>
      <c r="AK842" s="123"/>
      <c r="AL842" s="123"/>
      <c r="AM842" s="123"/>
      <c r="AN842" s="123"/>
      <c r="AO842" s="123"/>
      <c r="AP842" s="123"/>
      <c r="AQ842" s="123"/>
      <c r="AR842" s="123"/>
      <c r="AS842" s="123"/>
      <c r="AT842" s="123"/>
      <c r="AU842" s="123"/>
      <c r="AV842" s="123"/>
    </row>
    <row r="843">
      <c r="AJ843" s="123"/>
      <c r="AK843" s="123"/>
      <c r="AL843" s="123"/>
      <c r="AM843" s="123"/>
      <c r="AN843" s="123"/>
      <c r="AO843" s="123"/>
      <c r="AP843" s="123"/>
      <c r="AQ843" s="123"/>
      <c r="AR843" s="123"/>
      <c r="AS843" s="123"/>
      <c r="AT843" s="123"/>
      <c r="AU843" s="123"/>
      <c r="AV843" s="123"/>
    </row>
    <row r="844">
      <c r="AJ844" s="123"/>
      <c r="AK844" s="123"/>
      <c r="AL844" s="123"/>
      <c r="AM844" s="123"/>
      <c r="AN844" s="123"/>
      <c r="AO844" s="123"/>
      <c r="AP844" s="123"/>
      <c r="AQ844" s="123"/>
      <c r="AR844" s="123"/>
      <c r="AS844" s="123"/>
      <c r="AT844" s="123"/>
      <c r="AU844" s="123"/>
      <c r="AV844" s="123"/>
    </row>
    <row r="845">
      <c r="AJ845" s="123"/>
      <c r="AK845" s="123"/>
      <c r="AL845" s="123"/>
      <c r="AM845" s="123"/>
      <c r="AN845" s="123"/>
      <c r="AO845" s="123"/>
      <c r="AP845" s="123"/>
      <c r="AQ845" s="123"/>
      <c r="AR845" s="123"/>
      <c r="AS845" s="123"/>
      <c r="AT845" s="123"/>
      <c r="AU845" s="123"/>
      <c r="AV845" s="123"/>
    </row>
    <row r="846">
      <c r="AJ846" s="123"/>
      <c r="AK846" s="123"/>
      <c r="AL846" s="123"/>
      <c r="AM846" s="123"/>
      <c r="AN846" s="123"/>
      <c r="AO846" s="123"/>
      <c r="AP846" s="123"/>
      <c r="AQ846" s="123"/>
      <c r="AR846" s="123"/>
      <c r="AS846" s="123"/>
      <c r="AT846" s="123"/>
      <c r="AU846" s="123"/>
      <c r="AV846" s="123"/>
    </row>
    <row r="847">
      <c r="AJ847" s="123"/>
      <c r="AK847" s="123"/>
      <c r="AL847" s="123"/>
      <c r="AM847" s="123"/>
      <c r="AN847" s="123"/>
      <c r="AO847" s="123"/>
      <c r="AP847" s="123"/>
      <c r="AQ847" s="123"/>
      <c r="AR847" s="123"/>
      <c r="AS847" s="123"/>
      <c r="AT847" s="123"/>
      <c r="AU847" s="123"/>
      <c r="AV847" s="123"/>
    </row>
    <row r="848">
      <c r="AJ848" s="123"/>
      <c r="AK848" s="123"/>
      <c r="AL848" s="123"/>
      <c r="AM848" s="123"/>
      <c r="AN848" s="123"/>
      <c r="AO848" s="123"/>
      <c r="AP848" s="123"/>
      <c r="AQ848" s="123"/>
      <c r="AR848" s="123"/>
      <c r="AS848" s="123"/>
      <c r="AT848" s="123"/>
      <c r="AU848" s="123"/>
      <c r="AV848" s="123"/>
    </row>
    <row r="849">
      <c r="AJ849" s="123"/>
      <c r="AK849" s="123"/>
      <c r="AL849" s="123"/>
      <c r="AM849" s="123"/>
      <c r="AN849" s="123"/>
      <c r="AO849" s="123"/>
      <c r="AP849" s="123"/>
      <c r="AQ849" s="123"/>
      <c r="AR849" s="123"/>
      <c r="AS849" s="123"/>
      <c r="AT849" s="123"/>
      <c r="AU849" s="123"/>
      <c r="AV849" s="123"/>
    </row>
    <row r="850">
      <c r="AJ850" s="123"/>
      <c r="AK850" s="123"/>
      <c r="AL850" s="123"/>
      <c r="AM850" s="123"/>
      <c r="AN850" s="123"/>
      <c r="AO850" s="123"/>
      <c r="AP850" s="123"/>
      <c r="AQ850" s="123"/>
      <c r="AR850" s="123"/>
      <c r="AS850" s="123"/>
      <c r="AT850" s="123"/>
      <c r="AU850" s="123"/>
      <c r="AV850" s="123"/>
    </row>
    <row r="851">
      <c r="AJ851" s="123"/>
      <c r="AK851" s="123"/>
      <c r="AL851" s="123"/>
      <c r="AM851" s="123"/>
      <c r="AN851" s="123"/>
      <c r="AO851" s="123"/>
      <c r="AP851" s="123"/>
      <c r="AQ851" s="123"/>
      <c r="AR851" s="123"/>
      <c r="AS851" s="123"/>
      <c r="AT851" s="123"/>
      <c r="AU851" s="123"/>
      <c r="AV851" s="123"/>
    </row>
    <row r="852">
      <c r="AJ852" s="123"/>
      <c r="AK852" s="123"/>
      <c r="AL852" s="123"/>
      <c r="AM852" s="123"/>
      <c r="AN852" s="123"/>
      <c r="AO852" s="123"/>
      <c r="AP852" s="123"/>
      <c r="AQ852" s="123"/>
      <c r="AR852" s="123"/>
      <c r="AS852" s="123"/>
      <c r="AT852" s="123"/>
      <c r="AU852" s="123"/>
      <c r="AV852" s="123"/>
    </row>
    <row r="853">
      <c r="AJ853" s="123"/>
      <c r="AK853" s="123"/>
      <c r="AL853" s="123"/>
      <c r="AM853" s="123"/>
      <c r="AN853" s="123"/>
      <c r="AO853" s="123"/>
      <c r="AP853" s="123"/>
      <c r="AQ853" s="123"/>
      <c r="AR853" s="123"/>
      <c r="AS853" s="123"/>
      <c r="AT853" s="123"/>
      <c r="AU853" s="123"/>
      <c r="AV853" s="123"/>
    </row>
    <row r="854">
      <c r="AJ854" s="123"/>
      <c r="AK854" s="123"/>
      <c r="AL854" s="123"/>
      <c r="AM854" s="123"/>
      <c r="AN854" s="123"/>
      <c r="AO854" s="123"/>
      <c r="AP854" s="123"/>
      <c r="AQ854" s="123"/>
      <c r="AR854" s="123"/>
      <c r="AS854" s="123"/>
      <c r="AT854" s="123"/>
      <c r="AU854" s="123"/>
      <c r="AV854" s="123"/>
    </row>
    <row r="855">
      <c r="AJ855" s="123"/>
      <c r="AK855" s="123"/>
      <c r="AL855" s="123"/>
      <c r="AM855" s="123"/>
      <c r="AN855" s="123"/>
      <c r="AO855" s="123"/>
      <c r="AP855" s="123"/>
      <c r="AQ855" s="123"/>
      <c r="AR855" s="123"/>
      <c r="AS855" s="123"/>
      <c r="AT855" s="123"/>
      <c r="AU855" s="123"/>
      <c r="AV855" s="123"/>
    </row>
    <row r="856">
      <c r="AJ856" s="123"/>
      <c r="AK856" s="123"/>
      <c r="AL856" s="123"/>
      <c r="AM856" s="123"/>
      <c r="AN856" s="123"/>
      <c r="AO856" s="123"/>
      <c r="AP856" s="123"/>
      <c r="AQ856" s="123"/>
      <c r="AR856" s="123"/>
      <c r="AS856" s="123"/>
      <c r="AT856" s="123"/>
      <c r="AU856" s="123"/>
      <c r="AV856" s="123"/>
    </row>
    <row r="857">
      <c r="AJ857" s="123"/>
      <c r="AK857" s="123"/>
      <c r="AL857" s="123"/>
      <c r="AM857" s="123"/>
      <c r="AN857" s="123"/>
      <c r="AO857" s="123"/>
      <c r="AP857" s="123"/>
      <c r="AQ857" s="123"/>
      <c r="AR857" s="123"/>
      <c r="AS857" s="123"/>
      <c r="AT857" s="123"/>
      <c r="AU857" s="123"/>
      <c r="AV857" s="123"/>
    </row>
    <row r="858">
      <c r="AJ858" s="123"/>
      <c r="AK858" s="123"/>
      <c r="AL858" s="123"/>
      <c r="AM858" s="123"/>
      <c r="AN858" s="123"/>
      <c r="AO858" s="123"/>
      <c r="AP858" s="123"/>
      <c r="AQ858" s="123"/>
      <c r="AR858" s="123"/>
      <c r="AS858" s="123"/>
      <c r="AT858" s="123"/>
      <c r="AU858" s="123"/>
      <c r="AV858" s="123"/>
    </row>
    <row r="859">
      <c r="AJ859" s="123"/>
      <c r="AK859" s="123"/>
      <c r="AL859" s="123"/>
      <c r="AM859" s="123"/>
      <c r="AN859" s="123"/>
      <c r="AO859" s="123"/>
      <c r="AP859" s="123"/>
      <c r="AQ859" s="123"/>
      <c r="AR859" s="123"/>
      <c r="AS859" s="123"/>
      <c r="AT859" s="123"/>
      <c r="AU859" s="123"/>
      <c r="AV859" s="123"/>
    </row>
    <row r="860">
      <c r="AJ860" s="123"/>
      <c r="AK860" s="123"/>
      <c r="AL860" s="123"/>
      <c r="AM860" s="123"/>
      <c r="AN860" s="123"/>
      <c r="AO860" s="123"/>
      <c r="AP860" s="123"/>
      <c r="AQ860" s="123"/>
      <c r="AR860" s="123"/>
      <c r="AS860" s="123"/>
      <c r="AT860" s="123"/>
      <c r="AU860" s="123"/>
      <c r="AV860" s="123"/>
    </row>
    <row r="861">
      <c r="AJ861" s="123"/>
      <c r="AK861" s="123"/>
      <c r="AL861" s="123"/>
      <c r="AM861" s="123"/>
      <c r="AN861" s="123"/>
      <c r="AO861" s="123"/>
      <c r="AP861" s="123"/>
      <c r="AQ861" s="123"/>
      <c r="AR861" s="123"/>
      <c r="AS861" s="123"/>
      <c r="AT861" s="123"/>
      <c r="AU861" s="123"/>
      <c r="AV861" s="123"/>
    </row>
    <row r="862">
      <c r="AJ862" s="123"/>
      <c r="AK862" s="123"/>
      <c r="AL862" s="123"/>
      <c r="AM862" s="123"/>
      <c r="AN862" s="123"/>
      <c r="AO862" s="123"/>
      <c r="AP862" s="123"/>
      <c r="AQ862" s="123"/>
      <c r="AR862" s="123"/>
      <c r="AS862" s="123"/>
      <c r="AT862" s="123"/>
      <c r="AU862" s="123"/>
      <c r="AV862" s="123"/>
    </row>
    <row r="863">
      <c r="AJ863" s="123"/>
      <c r="AK863" s="123"/>
      <c r="AL863" s="123"/>
      <c r="AM863" s="123"/>
      <c r="AN863" s="123"/>
      <c r="AO863" s="123"/>
      <c r="AP863" s="123"/>
      <c r="AQ863" s="123"/>
      <c r="AR863" s="123"/>
      <c r="AS863" s="123"/>
      <c r="AT863" s="123"/>
      <c r="AU863" s="123"/>
      <c r="AV863" s="123"/>
    </row>
    <row r="864">
      <c r="AJ864" s="123"/>
      <c r="AK864" s="123"/>
      <c r="AL864" s="123"/>
      <c r="AM864" s="123"/>
      <c r="AN864" s="123"/>
      <c r="AO864" s="123"/>
      <c r="AP864" s="123"/>
      <c r="AQ864" s="123"/>
      <c r="AR864" s="123"/>
      <c r="AS864" s="123"/>
      <c r="AT864" s="123"/>
      <c r="AU864" s="123"/>
      <c r="AV864" s="123"/>
    </row>
    <row r="865">
      <c r="AJ865" s="123"/>
      <c r="AK865" s="123"/>
      <c r="AL865" s="123"/>
      <c r="AM865" s="123"/>
      <c r="AN865" s="123"/>
      <c r="AO865" s="123"/>
      <c r="AP865" s="123"/>
      <c r="AQ865" s="123"/>
      <c r="AR865" s="123"/>
      <c r="AS865" s="123"/>
      <c r="AT865" s="123"/>
      <c r="AU865" s="123"/>
      <c r="AV865" s="123"/>
    </row>
    <row r="866">
      <c r="AJ866" s="123"/>
      <c r="AK866" s="123"/>
      <c r="AL866" s="123"/>
      <c r="AM866" s="123"/>
      <c r="AN866" s="123"/>
      <c r="AO866" s="123"/>
      <c r="AP866" s="123"/>
      <c r="AQ866" s="123"/>
      <c r="AR866" s="123"/>
      <c r="AS866" s="123"/>
      <c r="AT866" s="123"/>
      <c r="AU866" s="123"/>
      <c r="AV866" s="123"/>
    </row>
    <row r="867">
      <c r="AJ867" s="123"/>
      <c r="AK867" s="123"/>
      <c r="AL867" s="123"/>
      <c r="AM867" s="123"/>
      <c r="AN867" s="123"/>
      <c r="AO867" s="123"/>
      <c r="AP867" s="123"/>
      <c r="AQ867" s="123"/>
      <c r="AR867" s="123"/>
      <c r="AS867" s="123"/>
      <c r="AT867" s="123"/>
      <c r="AU867" s="123"/>
      <c r="AV867" s="123"/>
    </row>
    <row r="868">
      <c r="AJ868" s="123"/>
      <c r="AK868" s="123"/>
      <c r="AL868" s="123"/>
      <c r="AM868" s="123"/>
      <c r="AN868" s="123"/>
      <c r="AO868" s="123"/>
      <c r="AP868" s="123"/>
      <c r="AQ868" s="123"/>
      <c r="AR868" s="123"/>
      <c r="AS868" s="123"/>
      <c r="AT868" s="123"/>
      <c r="AU868" s="123"/>
      <c r="AV868" s="123"/>
    </row>
    <row r="869">
      <c r="AJ869" s="123"/>
      <c r="AK869" s="123"/>
      <c r="AL869" s="123"/>
      <c r="AM869" s="123"/>
      <c r="AN869" s="123"/>
      <c r="AO869" s="123"/>
      <c r="AP869" s="123"/>
      <c r="AQ869" s="123"/>
      <c r="AR869" s="123"/>
      <c r="AS869" s="123"/>
      <c r="AT869" s="123"/>
      <c r="AU869" s="123"/>
      <c r="AV869" s="123"/>
    </row>
    <row r="870">
      <c r="AJ870" s="123"/>
      <c r="AK870" s="123"/>
      <c r="AL870" s="123"/>
      <c r="AM870" s="123"/>
      <c r="AN870" s="123"/>
      <c r="AO870" s="123"/>
      <c r="AP870" s="123"/>
      <c r="AQ870" s="123"/>
      <c r="AR870" s="123"/>
      <c r="AS870" s="123"/>
      <c r="AT870" s="123"/>
      <c r="AU870" s="123"/>
      <c r="AV870" s="123"/>
    </row>
    <row r="871">
      <c r="AJ871" s="123"/>
      <c r="AK871" s="123"/>
      <c r="AL871" s="123"/>
      <c r="AM871" s="123"/>
      <c r="AN871" s="123"/>
      <c r="AO871" s="123"/>
      <c r="AP871" s="123"/>
      <c r="AQ871" s="123"/>
      <c r="AR871" s="123"/>
      <c r="AS871" s="123"/>
      <c r="AT871" s="123"/>
      <c r="AU871" s="123"/>
      <c r="AV871" s="123"/>
    </row>
    <row r="872">
      <c r="AJ872" s="123"/>
      <c r="AK872" s="123"/>
      <c r="AL872" s="123"/>
      <c r="AM872" s="123"/>
      <c r="AN872" s="123"/>
      <c r="AO872" s="123"/>
      <c r="AP872" s="123"/>
      <c r="AQ872" s="123"/>
      <c r="AR872" s="123"/>
      <c r="AS872" s="123"/>
      <c r="AT872" s="123"/>
      <c r="AU872" s="123"/>
      <c r="AV872" s="123"/>
    </row>
    <row r="873">
      <c r="AJ873" s="123"/>
      <c r="AK873" s="123"/>
      <c r="AL873" s="123"/>
      <c r="AM873" s="123"/>
      <c r="AN873" s="123"/>
      <c r="AO873" s="123"/>
      <c r="AP873" s="123"/>
      <c r="AQ873" s="123"/>
      <c r="AR873" s="123"/>
      <c r="AS873" s="123"/>
      <c r="AT873" s="123"/>
      <c r="AU873" s="123"/>
      <c r="AV873" s="123"/>
    </row>
    <row r="874">
      <c r="AJ874" s="123"/>
      <c r="AK874" s="123"/>
      <c r="AL874" s="123"/>
      <c r="AM874" s="123"/>
      <c r="AN874" s="123"/>
      <c r="AO874" s="123"/>
      <c r="AP874" s="123"/>
      <c r="AQ874" s="123"/>
      <c r="AR874" s="123"/>
      <c r="AS874" s="123"/>
      <c r="AT874" s="123"/>
      <c r="AU874" s="123"/>
      <c r="AV874" s="123"/>
    </row>
    <row r="875">
      <c r="AJ875" s="123"/>
      <c r="AK875" s="123"/>
      <c r="AL875" s="123"/>
      <c r="AM875" s="123"/>
      <c r="AN875" s="123"/>
      <c r="AO875" s="123"/>
      <c r="AP875" s="123"/>
      <c r="AQ875" s="123"/>
      <c r="AR875" s="123"/>
      <c r="AS875" s="123"/>
      <c r="AT875" s="123"/>
      <c r="AU875" s="123"/>
      <c r="AV875" s="123"/>
    </row>
    <row r="876">
      <c r="AJ876" s="123"/>
      <c r="AK876" s="123"/>
      <c r="AL876" s="123"/>
      <c r="AM876" s="123"/>
      <c r="AN876" s="123"/>
      <c r="AO876" s="123"/>
      <c r="AP876" s="123"/>
      <c r="AQ876" s="123"/>
      <c r="AR876" s="123"/>
      <c r="AS876" s="123"/>
      <c r="AT876" s="123"/>
      <c r="AU876" s="123"/>
      <c r="AV876" s="123"/>
    </row>
    <row r="877">
      <c r="AJ877" s="123"/>
      <c r="AK877" s="123"/>
      <c r="AL877" s="123"/>
      <c r="AM877" s="123"/>
      <c r="AN877" s="123"/>
      <c r="AO877" s="123"/>
      <c r="AP877" s="123"/>
      <c r="AQ877" s="123"/>
      <c r="AR877" s="123"/>
      <c r="AS877" s="123"/>
      <c r="AT877" s="123"/>
      <c r="AU877" s="123"/>
      <c r="AV877" s="123"/>
    </row>
    <row r="878">
      <c r="AJ878" s="123"/>
      <c r="AK878" s="123"/>
      <c r="AL878" s="123"/>
      <c r="AM878" s="123"/>
      <c r="AN878" s="123"/>
      <c r="AO878" s="123"/>
      <c r="AP878" s="123"/>
      <c r="AQ878" s="123"/>
      <c r="AR878" s="123"/>
      <c r="AS878" s="123"/>
      <c r="AT878" s="123"/>
      <c r="AU878" s="123"/>
      <c r="AV878" s="123"/>
    </row>
    <row r="879">
      <c r="AJ879" s="123"/>
      <c r="AK879" s="123"/>
      <c r="AL879" s="123"/>
      <c r="AM879" s="123"/>
      <c r="AN879" s="123"/>
      <c r="AO879" s="123"/>
      <c r="AP879" s="123"/>
      <c r="AQ879" s="123"/>
      <c r="AR879" s="123"/>
      <c r="AS879" s="123"/>
      <c r="AT879" s="123"/>
      <c r="AU879" s="123"/>
      <c r="AV879" s="123"/>
    </row>
    <row r="880">
      <c r="AJ880" s="123"/>
      <c r="AK880" s="123"/>
      <c r="AL880" s="123"/>
      <c r="AM880" s="123"/>
      <c r="AN880" s="123"/>
      <c r="AO880" s="123"/>
      <c r="AP880" s="123"/>
      <c r="AQ880" s="123"/>
      <c r="AR880" s="123"/>
      <c r="AS880" s="123"/>
      <c r="AT880" s="123"/>
      <c r="AU880" s="123"/>
      <c r="AV880" s="123"/>
    </row>
    <row r="881">
      <c r="AJ881" s="123"/>
      <c r="AK881" s="123"/>
      <c r="AL881" s="123"/>
      <c r="AM881" s="123"/>
      <c r="AN881" s="123"/>
      <c r="AO881" s="123"/>
      <c r="AP881" s="123"/>
      <c r="AQ881" s="123"/>
      <c r="AR881" s="123"/>
      <c r="AS881" s="123"/>
      <c r="AT881" s="123"/>
      <c r="AU881" s="123"/>
      <c r="AV881" s="123"/>
    </row>
    <row r="882">
      <c r="AJ882" s="123"/>
      <c r="AK882" s="123"/>
      <c r="AL882" s="123"/>
      <c r="AM882" s="123"/>
      <c r="AN882" s="123"/>
      <c r="AO882" s="123"/>
      <c r="AP882" s="123"/>
      <c r="AQ882" s="123"/>
      <c r="AR882" s="123"/>
      <c r="AS882" s="123"/>
      <c r="AT882" s="123"/>
      <c r="AU882" s="123"/>
      <c r="AV882" s="123"/>
    </row>
    <row r="883">
      <c r="AJ883" s="123"/>
      <c r="AK883" s="123"/>
      <c r="AL883" s="123"/>
      <c r="AM883" s="123"/>
      <c r="AN883" s="123"/>
      <c r="AO883" s="123"/>
      <c r="AP883" s="123"/>
      <c r="AQ883" s="123"/>
      <c r="AR883" s="123"/>
      <c r="AS883" s="123"/>
      <c r="AT883" s="123"/>
      <c r="AU883" s="123"/>
      <c r="AV883" s="123"/>
    </row>
    <row r="884">
      <c r="AJ884" s="123"/>
      <c r="AK884" s="123"/>
      <c r="AL884" s="123"/>
      <c r="AM884" s="123"/>
      <c r="AN884" s="123"/>
      <c r="AO884" s="123"/>
      <c r="AP884" s="123"/>
      <c r="AQ884" s="123"/>
      <c r="AR884" s="123"/>
      <c r="AS884" s="123"/>
      <c r="AT884" s="123"/>
      <c r="AU884" s="123"/>
      <c r="AV884" s="123"/>
    </row>
    <row r="885">
      <c r="AJ885" s="123"/>
      <c r="AK885" s="123"/>
      <c r="AL885" s="123"/>
      <c r="AM885" s="123"/>
      <c r="AN885" s="123"/>
      <c r="AO885" s="123"/>
      <c r="AP885" s="123"/>
      <c r="AQ885" s="123"/>
      <c r="AR885" s="123"/>
      <c r="AS885" s="123"/>
      <c r="AT885" s="123"/>
      <c r="AU885" s="123"/>
      <c r="AV885" s="123"/>
    </row>
    <row r="886">
      <c r="AJ886" s="123"/>
      <c r="AK886" s="123"/>
      <c r="AL886" s="123"/>
      <c r="AM886" s="123"/>
      <c r="AN886" s="123"/>
      <c r="AO886" s="123"/>
      <c r="AP886" s="123"/>
      <c r="AQ886" s="123"/>
      <c r="AR886" s="123"/>
      <c r="AS886" s="123"/>
      <c r="AT886" s="123"/>
      <c r="AU886" s="123"/>
      <c r="AV886" s="123"/>
    </row>
    <row r="887">
      <c r="AJ887" s="123"/>
      <c r="AK887" s="123"/>
      <c r="AL887" s="123"/>
      <c r="AM887" s="123"/>
      <c r="AN887" s="123"/>
      <c r="AO887" s="123"/>
      <c r="AP887" s="123"/>
      <c r="AQ887" s="123"/>
      <c r="AR887" s="123"/>
      <c r="AS887" s="123"/>
      <c r="AT887" s="123"/>
      <c r="AU887" s="123"/>
      <c r="AV887" s="123"/>
    </row>
    <row r="888">
      <c r="AJ888" s="123"/>
      <c r="AK888" s="123"/>
      <c r="AL888" s="123"/>
      <c r="AM888" s="123"/>
      <c r="AN888" s="123"/>
      <c r="AO888" s="123"/>
      <c r="AP888" s="123"/>
      <c r="AQ888" s="123"/>
      <c r="AR888" s="123"/>
      <c r="AS888" s="123"/>
      <c r="AT888" s="123"/>
      <c r="AU888" s="123"/>
      <c r="AV888" s="123"/>
    </row>
    <row r="889">
      <c r="AJ889" s="123"/>
      <c r="AK889" s="123"/>
      <c r="AL889" s="123"/>
      <c r="AM889" s="123"/>
      <c r="AN889" s="123"/>
      <c r="AO889" s="123"/>
      <c r="AP889" s="123"/>
      <c r="AQ889" s="123"/>
      <c r="AR889" s="123"/>
      <c r="AS889" s="123"/>
      <c r="AT889" s="123"/>
      <c r="AU889" s="123"/>
      <c r="AV889" s="123"/>
    </row>
    <row r="890">
      <c r="AJ890" s="123"/>
      <c r="AK890" s="123"/>
      <c r="AL890" s="123"/>
      <c r="AM890" s="123"/>
      <c r="AN890" s="123"/>
      <c r="AO890" s="123"/>
      <c r="AP890" s="123"/>
      <c r="AQ890" s="123"/>
      <c r="AR890" s="123"/>
      <c r="AS890" s="123"/>
      <c r="AT890" s="123"/>
      <c r="AU890" s="123"/>
      <c r="AV890" s="123"/>
    </row>
    <row r="891">
      <c r="AJ891" s="123"/>
      <c r="AK891" s="123"/>
      <c r="AL891" s="123"/>
      <c r="AM891" s="123"/>
      <c r="AN891" s="123"/>
      <c r="AO891" s="123"/>
      <c r="AP891" s="123"/>
      <c r="AQ891" s="123"/>
      <c r="AR891" s="123"/>
      <c r="AS891" s="123"/>
      <c r="AT891" s="123"/>
      <c r="AU891" s="123"/>
      <c r="AV891" s="123"/>
    </row>
    <row r="892">
      <c r="AJ892" s="123"/>
      <c r="AK892" s="123"/>
      <c r="AL892" s="123"/>
      <c r="AM892" s="123"/>
      <c r="AN892" s="123"/>
      <c r="AO892" s="123"/>
      <c r="AP892" s="123"/>
      <c r="AQ892" s="123"/>
      <c r="AR892" s="123"/>
      <c r="AS892" s="123"/>
      <c r="AT892" s="123"/>
      <c r="AU892" s="123"/>
      <c r="AV892" s="123"/>
    </row>
    <row r="893">
      <c r="AJ893" s="123"/>
      <c r="AK893" s="123"/>
      <c r="AL893" s="123"/>
      <c r="AM893" s="123"/>
      <c r="AN893" s="123"/>
      <c r="AO893" s="123"/>
      <c r="AP893" s="123"/>
      <c r="AQ893" s="123"/>
      <c r="AR893" s="123"/>
      <c r="AS893" s="123"/>
      <c r="AT893" s="123"/>
      <c r="AU893" s="123"/>
      <c r="AV893" s="123"/>
    </row>
    <row r="894">
      <c r="AJ894" s="123"/>
      <c r="AK894" s="123"/>
      <c r="AL894" s="123"/>
      <c r="AM894" s="123"/>
      <c r="AN894" s="123"/>
      <c r="AO894" s="123"/>
      <c r="AP894" s="123"/>
      <c r="AQ894" s="123"/>
      <c r="AR894" s="123"/>
      <c r="AS894" s="123"/>
      <c r="AT894" s="123"/>
      <c r="AU894" s="123"/>
      <c r="AV894" s="123"/>
    </row>
    <row r="895">
      <c r="AJ895" s="123"/>
      <c r="AK895" s="123"/>
      <c r="AL895" s="123"/>
      <c r="AM895" s="123"/>
      <c r="AN895" s="123"/>
      <c r="AO895" s="123"/>
      <c r="AP895" s="123"/>
      <c r="AQ895" s="123"/>
      <c r="AR895" s="123"/>
      <c r="AS895" s="123"/>
      <c r="AT895" s="123"/>
      <c r="AU895" s="123"/>
      <c r="AV895" s="123"/>
    </row>
    <row r="896">
      <c r="AJ896" s="123"/>
      <c r="AK896" s="123"/>
      <c r="AL896" s="123"/>
      <c r="AM896" s="123"/>
      <c r="AN896" s="123"/>
      <c r="AO896" s="123"/>
      <c r="AP896" s="123"/>
      <c r="AQ896" s="123"/>
      <c r="AR896" s="123"/>
      <c r="AS896" s="123"/>
      <c r="AT896" s="123"/>
      <c r="AU896" s="123"/>
      <c r="AV896" s="123"/>
    </row>
    <row r="897">
      <c r="AJ897" s="123"/>
      <c r="AK897" s="123"/>
      <c r="AL897" s="123"/>
      <c r="AM897" s="123"/>
      <c r="AN897" s="123"/>
      <c r="AO897" s="123"/>
      <c r="AP897" s="123"/>
      <c r="AQ897" s="123"/>
      <c r="AR897" s="123"/>
      <c r="AS897" s="123"/>
      <c r="AT897" s="123"/>
      <c r="AU897" s="123"/>
      <c r="AV897" s="123"/>
    </row>
    <row r="898">
      <c r="AJ898" s="123"/>
      <c r="AK898" s="123"/>
      <c r="AL898" s="123"/>
      <c r="AM898" s="123"/>
      <c r="AN898" s="123"/>
      <c r="AO898" s="123"/>
      <c r="AP898" s="123"/>
      <c r="AQ898" s="123"/>
      <c r="AR898" s="123"/>
      <c r="AS898" s="123"/>
      <c r="AT898" s="123"/>
      <c r="AU898" s="123"/>
      <c r="AV898" s="123"/>
    </row>
    <row r="899">
      <c r="AJ899" s="123"/>
      <c r="AK899" s="123"/>
      <c r="AL899" s="123"/>
      <c r="AM899" s="123"/>
      <c r="AN899" s="123"/>
      <c r="AO899" s="123"/>
      <c r="AP899" s="123"/>
      <c r="AQ899" s="123"/>
      <c r="AR899" s="123"/>
      <c r="AS899" s="123"/>
      <c r="AT899" s="123"/>
      <c r="AU899" s="123"/>
      <c r="AV899" s="123"/>
    </row>
    <row r="900">
      <c r="AJ900" s="123"/>
      <c r="AK900" s="123"/>
      <c r="AL900" s="123"/>
      <c r="AM900" s="123"/>
      <c r="AN900" s="123"/>
      <c r="AO900" s="123"/>
      <c r="AP900" s="123"/>
      <c r="AQ900" s="123"/>
      <c r="AR900" s="123"/>
      <c r="AS900" s="123"/>
      <c r="AT900" s="123"/>
      <c r="AU900" s="123"/>
      <c r="AV900" s="123"/>
    </row>
    <row r="901">
      <c r="AJ901" s="123"/>
      <c r="AK901" s="123"/>
      <c r="AL901" s="123"/>
      <c r="AM901" s="123"/>
      <c r="AN901" s="123"/>
      <c r="AO901" s="123"/>
      <c r="AP901" s="123"/>
      <c r="AQ901" s="123"/>
      <c r="AR901" s="123"/>
      <c r="AS901" s="123"/>
      <c r="AT901" s="123"/>
      <c r="AU901" s="123"/>
      <c r="AV901" s="123"/>
    </row>
    <row r="902">
      <c r="AJ902" s="123"/>
      <c r="AK902" s="123"/>
      <c r="AL902" s="123"/>
      <c r="AM902" s="123"/>
      <c r="AN902" s="123"/>
      <c r="AO902" s="123"/>
      <c r="AP902" s="123"/>
      <c r="AQ902" s="123"/>
      <c r="AR902" s="123"/>
      <c r="AS902" s="123"/>
      <c r="AT902" s="123"/>
      <c r="AU902" s="123"/>
      <c r="AV902" s="123"/>
    </row>
    <row r="903">
      <c r="AJ903" s="123"/>
      <c r="AK903" s="123"/>
      <c r="AL903" s="123"/>
      <c r="AM903" s="123"/>
      <c r="AN903" s="123"/>
      <c r="AO903" s="123"/>
      <c r="AP903" s="123"/>
      <c r="AQ903" s="123"/>
      <c r="AR903" s="123"/>
      <c r="AS903" s="123"/>
      <c r="AT903" s="123"/>
      <c r="AU903" s="123"/>
      <c r="AV903" s="123"/>
    </row>
    <row r="904">
      <c r="AJ904" s="123"/>
      <c r="AK904" s="123"/>
      <c r="AL904" s="123"/>
      <c r="AM904" s="123"/>
      <c r="AN904" s="123"/>
      <c r="AO904" s="123"/>
      <c r="AP904" s="123"/>
      <c r="AQ904" s="123"/>
      <c r="AR904" s="123"/>
      <c r="AS904" s="123"/>
      <c r="AT904" s="123"/>
      <c r="AU904" s="123"/>
      <c r="AV904" s="123"/>
    </row>
    <row r="905">
      <c r="AJ905" s="123"/>
      <c r="AK905" s="123"/>
      <c r="AL905" s="123"/>
      <c r="AM905" s="123"/>
      <c r="AN905" s="123"/>
      <c r="AO905" s="123"/>
      <c r="AP905" s="123"/>
      <c r="AQ905" s="123"/>
      <c r="AR905" s="123"/>
      <c r="AS905" s="123"/>
      <c r="AT905" s="123"/>
      <c r="AU905" s="123"/>
      <c r="AV905" s="123"/>
    </row>
    <row r="906">
      <c r="AJ906" s="123"/>
      <c r="AK906" s="123"/>
      <c r="AL906" s="123"/>
      <c r="AM906" s="123"/>
      <c r="AN906" s="123"/>
      <c r="AO906" s="123"/>
      <c r="AP906" s="123"/>
      <c r="AQ906" s="123"/>
      <c r="AR906" s="123"/>
      <c r="AS906" s="123"/>
      <c r="AT906" s="123"/>
      <c r="AU906" s="123"/>
      <c r="AV906" s="123"/>
    </row>
    <row r="907">
      <c r="AJ907" s="123"/>
      <c r="AK907" s="123"/>
      <c r="AL907" s="123"/>
      <c r="AM907" s="123"/>
      <c r="AN907" s="123"/>
      <c r="AO907" s="123"/>
      <c r="AP907" s="123"/>
      <c r="AQ907" s="123"/>
      <c r="AR907" s="123"/>
      <c r="AS907" s="123"/>
      <c r="AT907" s="123"/>
      <c r="AU907" s="123"/>
      <c r="AV907" s="123"/>
    </row>
    <row r="908">
      <c r="AJ908" s="123"/>
      <c r="AK908" s="123"/>
      <c r="AL908" s="123"/>
      <c r="AM908" s="123"/>
      <c r="AN908" s="123"/>
      <c r="AO908" s="123"/>
      <c r="AP908" s="123"/>
      <c r="AQ908" s="123"/>
      <c r="AR908" s="123"/>
      <c r="AS908" s="123"/>
      <c r="AT908" s="123"/>
      <c r="AU908" s="123"/>
      <c r="AV908" s="123"/>
    </row>
    <row r="909">
      <c r="AJ909" s="123"/>
      <c r="AK909" s="123"/>
      <c r="AL909" s="123"/>
      <c r="AM909" s="123"/>
      <c r="AN909" s="123"/>
      <c r="AO909" s="123"/>
      <c r="AP909" s="123"/>
      <c r="AQ909" s="123"/>
      <c r="AR909" s="123"/>
      <c r="AS909" s="123"/>
      <c r="AT909" s="123"/>
      <c r="AU909" s="123"/>
      <c r="AV909" s="123"/>
    </row>
    <row r="910">
      <c r="AJ910" s="123"/>
      <c r="AK910" s="123"/>
      <c r="AL910" s="123"/>
      <c r="AM910" s="123"/>
      <c r="AN910" s="123"/>
      <c r="AO910" s="123"/>
      <c r="AP910" s="123"/>
      <c r="AQ910" s="123"/>
      <c r="AR910" s="123"/>
      <c r="AS910" s="123"/>
      <c r="AT910" s="123"/>
      <c r="AU910" s="123"/>
      <c r="AV910" s="123"/>
    </row>
    <row r="911">
      <c r="AJ911" s="123"/>
      <c r="AK911" s="123"/>
      <c r="AL911" s="123"/>
      <c r="AM911" s="123"/>
      <c r="AN911" s="123"/>
      <c r="AO911" s="123"/>
      <c r="AP911" s="123"/>
      <c r="AQ911" s="123"/>
      <c r="AR911" s="123"/>
      <c r="AS911" s="123"/>
      <c r="AT911" s="123"/>
      <c r="AU911" s="123"/>
      <c r="AV911" s="123"/>
    </row>
    <row r="912">
      <c r="AJ912" s="123"/>
      <c r="AK912" s="123"/>
      <c r="AL912" s="123"/>
      <c r="AM912" s="123"/>
      <c r="AN912" s="123"/>
      <c r="AO912" s="123"/>
      <c r="AP912" s="123"/>
      <c r="AQ912" s="123"/>
      <c r="AR912" s="123"/>
      <c r="AS912" s="123"/>
      <c r="AT912" s="123"/>
      <c r="AU912" s="123"/>
      <c r="AV912" s="123"/>
    </row>
    <row r="913">
      <c r="AJ913" s="123"/>
      <c r="AK913" s="123"/>
      <c r="AL913" s="123"/>
      <c r="AM913" s="123"/>
      <c r="AN913" s="123"/>
      <c r="AO913" s="123"/>
      <c r="AP913" s="123"/>
      <c r="AQ913" s="123"/>
      <c r="AR913" s="123"/>
      <c r="AS913" s="123"/>
      <c r="AT913" s="123"/>
      <c r="AU913" s="123"/>
      <c r="AV913" s="123"/>
    </row>
    <row r="914">
      <c r="AJ914" s="123"/>
      <c r="AK914" s="123"/>
      <c r="AL914" s="123"/>
      <c r="AM914" s="123"/>
      <c r="AN914" s="123"/>
      <c r="AO914" s="123"/>
      <c r="AP914" s="123"/>
      <c r="AQ914" s="123"/>
      <c r="AR914" s="123"/>
      <c r="AS914" s="123"/>
      <c r="AT914" s="123"/>
      <c r="AU914" s="123"/>
      <c r="AV914" s="123"/>
    </row>
    <row r="915">
      <c r="AJ915" s="123"/>
      <c r="AK915" s="123"/>
      <c r="AL915" s="123"/>
      <c r="AM915" s="123"/>
      <c r="AN915" s="123"/>
      <c r="AO915" s="123"/>
      <c r="AP915" s="123"/>
      <c r="AQ915" s="123"/>
      <c r="AR915" s="123"/>
      <c r="AS915" s="123"/>
      <c r="AT915" s="123"/>
      <c r="AU915" s="123"/>
      <c r="AV915" s="123"/>
    </row>
    <row r="916">
      <c r="AJ916" s="123"/>
      <c r="AK916" s="123"/>
      <c r="AL916" s="123"/>
      <c r="AM916" s="123"/>
      <c r="AN916" s="123"/>
      <c r="AO916" s="123"/>
      <c r="AP916" s="123"/>
      <c r="AQ916" s="123"/>
      <c r="AR916" s="123"/>
      <c r="AS916" s="123"/>
      <c r="AT916" s="123"/>
      <c r="AU916" s="123"/>
      <c r="AV916" s="123"/>
    </row>
    <row r="917">
      <c r="AJ917" s="123"/>
      <c r="AK917" s="123"/>
      <c r="AL917" s="123"/>
      <c r="AM917" s="123"/>
      <c r="AN917" s="123"/>
      <c r="AO917" s="123"/>
      <c r="AP917" s="123"/>
      <c r="AQ917" s="123"/>
      <c r="AR917" s="123"/>
      <c r="AS917" s="123"/>
      <c r="AT917" s="123"/>
      <c r="AU917" s="123"/>
      <c r="AV917" s="123"/>
    </row>
    <row r="918">
      <c r="AJ918" s="123"/>
      <c r="AK918" s="123"/>
      <c r="AL918" s="123"/>
      <c r="AM918" s="123"/>
      <c r="AN918" s="123"/>
      <c r="AO918" s="123"/>
      <c r="AP918" s="123"/>
      <c r="AQ918" s="123"/>
      <c r="AR918" s="123"/>
      <c r="AS918" s="123"/>
      <c r="AT918" s="123"/>
      <c r="AU918" s="123"/>
      <c r="AV918" s="123"/>
    </row>
    <row r="919">
      <c r="AJ919" s="123"/>
      <c r="AK919" s="123"/>
      <c r="AL919" s="123"/>
      <c r="AM919" s="123"/>
      <c r="AN919" s="123"/>
      <c r="AO919" s="123"/>
      <c r="AP919" s="123"/>
      <c r="AQ919" s="123"/>
      <c r="AR919" s="123"/>
      <c r="AS919" s="123"/>
      <c r="AT919" s="123"/>
      <c r="AU919" s="123"/>
      <c r="AV919" s="123"/>
    </row>
    <row r="920">
      <c r="AJ920" s="123"/>
      <c r="AK920" s="123"/>
      <c r="AL920" s="123"/>
      <c r="AM920" s="123"/>
      <c r="AN920" s="123"/>
      <c r="AO920" s="123"/>
      <c r="AP920" s="123"/>
      <c r="AQ920" s="123"/>
      <c r="AR920" s="123"/>
      <c r="AS920" s="123"/>
      <c r="AT920" s="123"/>
      <c r="AU920" s="123"/>
      <c r="AV920" s="123"/>
    </row>
    <row r="921">
      <c r="AJ921" s="123"/>
      <c r="AK921" s="123"/>
      <c r="AL921" s="123"/>
      <c r="AM921" s="123"/>
      <c r="AN921" s="123"/>
      <c r="AO921" s="123"/>
      <c r="AP921" s="123"/>
      <c r="AQ921" s="123"/>
      <c r="AR921" s="123"/>
      <c r="AS921" s="123"/>
      <c r="AT921" s="123"/>
      <c r="AU921" s="123"/>
      <c r="AV921" s="123"/>
    </row>
    <row r="922">
      <c r="AJ922" s="123"/>
      <c r="AK922" s="123"/>
      <c r="AL922" s="123"/>
      <c r="AM922" s="123"/>
      <c r="AN922" s="123"/>
      <c r="AO922" s="123"/>
      <c r="AP922" s="123"/>
      <c r="AQ922" s="123"/>
      <c r="AR922" s="123"/>
      <c r="AS922" s="123"/>
      <c r="AT922" s="123"/>
      <c r="AU922" s="123"/>
      <c r="AV922" s="123"/>
    </row>
    <row r="923">
      <c r="AJ923" s="123"/>
      <c r="AK923" s="123"/>
      <c r="AL923" s="123"/>
      <c r="AM923" s="123"/>
      <c r="AN923" s="123"/>
      <c r="AO923" s="123"/>
      <c r="AP923" s="123"/>
      <c r="AQ923" s="123"/>
      <c r="AR923" s="123"/>
      <c r="AS923" s="123"/>
      <c r="AT923" s="123"/>
      <c r="AU923" s="123"/>
      <c r="AV923" s="123"/>
    </row>
    <row r="924">
      <c r="AJ924" s="123"/>
      <c r="AK924" s="123"/>
      <c r="AL924" s="123"/>
      <c r="AM924" s="123"/>
      <c r="AN924" s="123"/>
      <c r="AO924" s="123"/>
      <c r="AP924" s="123"/>
      <c r="AQ924" s="123"/>
      <c r="AR924" s="123"/>
      <c r="AS924" s="123"/>
      <c r="AT924" s="123"/>
      <c r="AU924" s="123"/>
      <c r="AV924" s="123"/>
    </row>
    <row r="925">
      <c r="AJ925" s="123"/>
      <c r="AK925" s="123"/>
      <c r="AL925" s="123"/>
      <c r="AM925" s="123"/>
      <c r="AN925" s="123"/>
      <c r="AO925" s="123"/>
      <c r="AP925" s="123"/>
      <c r="AQ925" s="123"/>
      <c r="AR925" s="123"/>
      <c r="AS925" s="123"/>
      <c r="AT925" s="123"/>
      <c r="AU925" s="123"/>
      <c r="AV925" s="123"/>
    </row>
    <row r="926">
      <c r="AJ926" s="123"/>
      <c r="AK926" s="123"/>
      <c r="AL926" s="123"/>
      <c r="AM926" s="123"/>
      <c r="AN926" s="123"/>
      <c r="AO926" s="123"/>
      <c r="AP926" s="123"/>
      <c r="AQ926" s="123"/>
      <c r="AR926" s="123"/>
      <c r="AS926" s="123"/>
      <c r="AT926" s="123"/>
      <c r="AU926" s="123"/>
      <c r="AV926" s="123"/>
    </row>
    <row r="927">
      <c r="AJ927" s="123"/>
      <c r="AK927" s="123"/>
      <c r="AL927" s="123"/>
      <c r="AM927" s="123"/>
      <c r="AN927" s="123"/>
      <c r="AO927" s="123"/>
      <c r="AP927" s="123"/>
      <c r="AQ927" s="123"/>
      <c r="AR927" s="123"/>
      <c r="AS927" s="123"/>
      <c r="AT927" s="123"/>
      <c r="AU927" s="123"/>
      <c r="AV927" s="123"/>
    </row>
    <row r="928">
      <c r="AJ928" s="123"/>
      <c r="AK928" s="123"/>
      <c r="AL928" s="123"/>
      <c r="AM928" s="123"/>
      <c r="AN928" s="123"/>
      <c r="AO928" s="123"/>
      <c r="AP928" s="123"/>
      <c r="AQ928" s="123"/>
      <c r="AR928" s="123"/>
      <c r="AS928" s="123"/>
      <c r="AT928" s="123"/>
      <c r="AU928" s="123"/>
      <c r="AV928" s="123"/>
    </row>
    <row r="929">
      <c r="AJ929" s="123"/>
      <c r="AK929" s="123"/>
      <c r="AL929" s="123"/>
      <c r="AM929" s="123"/>
      <c r="AN929" s="123"/>
      <c r="AO929" s="123"/>
      <c r="AP929" s="123"/>
      <c r="AQ929" s="123"/>
      <c r="AR929" s="123"/>
      <c r="AS929" s="123"/>
      <c r="AT929" s="123"/>
      <c r="AU929" s="123"/>
      <c r="AV929" s="123"/>
    </row>
    <row r="930">
      <c r="AJ930" s="123"/>
      <c r="AK930" s="123"/>
      <c r="AL930" s="123"/>
      <c r="AM930" s="123"/>
      <c r="AN930" s="123"/>
      <c r="AO930" s="123"/>
      <c r="AP930" s="123"/>
      <c r="AQ930" s="123"/>
      <c r="AR930" s="123"/>
      <c r="AS930" s="123"/>
      <c r="AT930" s="123"/>
      <c r="AU930" s="123"/>
      <c r="AV930" s="123"/>
    </row>
    <row r="931">
      <c r="AJ931" s="123"/>
      <c r="AK931" s="123"/>
      <c r="AL931" s="123"/>
      <c r="AM931" s="123"/>
      <c r="AN931" s="123"/>
      <c r="AO931" s="123"/>
      <c r="AP931" s="123"/>
      <c r="AQ931" s="123"/>
      <c r="AR931" s="123"/>
      <c r="AS931" s="123"/>
      <c r="AT931" s="123"/>
      <c r="AU931" s="123"/>
      <c r="AV931" s="123"/>
    </row>
    <row r="932">
      <c r="AJ932" s="123"/>
      <c r="AK932" s="123"/>
      <c r="AL932" s="123"/>
      <c r="AM932" s="123"/>
      <c r="AN932" s="123"/>
      <c r="AO932" s="123"/>
      <c r="AP932" s="123"/>
      <c r="AQ932" s="123"/>
      <c r="AR932" s="123"/>
      <c r="AS932" s="123"/>
      <c r="AT932" s="123"/>
      <c r="AU932" s="123"/>
      <c r="AV932" s="123"/>
    </row>
    <row r="933">
      <c r="AJ933" s="123"/>
      <c r="AK933" s="123"/>
      <c r="AL933" s="123"/>
      <c r="AM933" s="123"/>
      <c r="AN933" s="123"/>
      <c r="AO933" s="123"/>
      <c r="AP933" s="123"/>
      <c r="AQ933" s="123"/>
      <c r="AR933" s="123"/>
      <c r="AS933" s="123"/>
      <c r="AT933" s="123"/>
      <c r="AU933" s="123"/>
      <c r="AV933" s="123"/>
    </row>
    <row r="934">
      <c r="AJ934" s="123"/>
      <c r="AK934" s="123"/>
      <c r="AL934" s="123"/>
      <c r="AM934" s="123"/>
      <c r="AN934" s="123"/>
      <c r="AO934" s="123"/>
      <c r="AP934" s="123"/>
      <c r="AQ934" s="123"/>
      <c r="AR934" s="123"/>
      <c r="AS934" s="123"/>
      <c r="AT934" s="123"/>
      <c r="AU934" s="123"/>
      <c r="AV934" s="123"/>
    </row>
    <row r="935">
      <c r="AJ935" s="123"/>
      <c r="AK935" s="123"/>
      <c r="AL935" s="123"/>
      <c r="AM935" s="123"/>
      <c r="AN935" s="123"/>
      <c r="AO935" s="123"/>
      <c r="AP935" s="123"/>
      <c r="AQ935" s="123"/>
      <c r="AR935" s="123"/>
      <c r="AS935" s="123"/>
      <c r="AT935" s="123"/>
      <c r="AU935" s="123"/>
      <c r="AV935" s="123"/>
    </row>
    <row r="936">
      <c r="AJ936" s="123"/>
      <c r="AK936" s="123"/>
      <c r="AL936" s="123"/>
      <c r="AM936" s="123"/>
      <c r="AN936" s="123"/>
      <c r="AO936" s="123"/>
      <c r="AP936" s="123"/>
      <c r="AQ936" s="123"/>
      <c r="AR936" s="123"/>
      <c r="AS936" s="123"/>
      <c r="AT936" s="123"/>
      <c r="AU936" s="123"/>
      <c r="AV936" s="123"/>
    </row>
    <row r="937">
      <c r="AJ937" s="123"/>
      <c r="AK937" s="123"/>
      <c r="AL937" s="123"/>
      <c r="AM937" s="123"/>
      <c r="AN937" s="123"/>
      <c r="AO937" s="123"/>
      <c r="AP937" s="123"/>
      <c r="AQ937" s="123"/>
      <c r="AR937" s="123"/>
      <c r="AS937" s="123"/>
      <c r="AT937" s="123"/>
      <c r="AU937" s="123"/>
      <c r="AV937" s="123"/>
    </row>
    <row r="938">
      <c r="AJ938" s="123"/>
      <c r="AK938" s="123"/>
      <c r="AL938" s="123"/>
      <c r="AM938" s="123"/>
      <c r="AN938" s="123"/>
      <c r="AO938" s="123"/>
      <c r="AP938" s="123"/>
      <c r="AQ938" s="123"/>
      <c r="AR938" s="123"/>
      <c r="AS938" s="123"/>
      <c r="AT938" s="123"/>
      <c r="AU938" s="123"/>
      <c r="AV938" s="123"/>
    </row>
    <row r="939">
      <c r="AJ939" s="123"/>
      <c r="AK939" s="123"/>
      <c r="AL939" s="123"/>
      <c r="AM939" s="123"/>
      <c r="AN939" s="123"/>
      <c r="AO939" s="123"/>
      <c r="AP939" s="123"/>
      <c r="AQ939" s="123"/>
      <c r="AR939" s="123"/>
      <c r="AS939" s="123"/>
      <c r="AT939" s="123"/>
      <c r="AU939" s="123"/>
      <c r="AV939" s="123"/>
    </row>
    <row r="940">
      <c r="AJ940" s="123"/>
      <c r="AK940" s="123"/>
      <c r="AL940" s="123"/>
      <c r="AM940" s="123"/>
      <c r="AN940" s="123"/>
      <c r="AO940" s="123"/>
      <c r="AP940" s="123"/>
      <c r="AQ940" s="123"/>
      <c r="AR940" s="123"/>
      <c r="AS940" s="123"/>
      <c r="AT940" s="123"/>
      <c r="AU940" s="123"/>
      <c r="AV940" s="123"/>
    </row>
    <row r="941">
      <c r="AJ941" s="123"/>
      <c r="AK941" s="123"/>
      <c r="AL941" s="123"/>
      <c r="AM941" s="123"/>
      <c r="AN941" s="123"/>
      <c r="AO941" s="123"/>
      <c r="AP941" s="123"/>
      <c r="AQ941" s="123"/>
      <c r="AR941" s="123"/>
      <c r="AS941" s="123"/>
      <c r="AT941" s="123"/>
      <c r="AU941" s="123"/>
      <c r="AV941" s="123"/>
    </row>
    <row r="942">
      <c r="AJ942" s="123"/>
      <c r="AK942" s="123"/>
      <c r="AL942" s="123"/>
      <c r="AM942" s="123"/>
      <c r="AN942" s="123"/>
      <c r="AO942" s="123"/>
      <c r="AP942" s="123"/>
      <c r="AQ942" s="123"/>
      <c r="AR942" s="123"/>
      <c r="AS942" s="123"/>
      <c r="AT942" s="123"/>
      <c r="AU942" s="123"/>
      <c r="AV942" s="123"/>
    </row>
    <row r="943">
      <c r="AJ943" s="123"/>
      <c r="AK943" s="123"/>
      <c r="AL943" s="123"/>
      <c r="AM943" s="123"/>
      <c r="AN943" s="123"/>
      <c r="AO943" s="123"/>
      <c r="AP943" s="123"/>
      <c r="AQ943" s="123"/>
      <c r="AR943" s="123"/>
      <c r="AS943" s="123"/>
      <c r="AT943" s="123"/>
      <c r="AU943" s="123"/>
      <c r="AV943" s="123"/>
    </row>
    <row r="944">
      <c r="AJ944" s="123"/>
      <c r="AK944" s="123"/>
      <c r="AL944" s="123"/>
      <c r="AM944" s="123"/>
      <c r="AN944" s="123"/>
      <c r="AO944" s="123"/>
      <c r="AP944" s="123"/>
      <c r="AQ944" s="123"/>
      <c r="AR944" s="123"/>
      <c r="AS944" s="123"/>
      <c r="AT944" s="123"/>
      <c r="AU944" s="123"/>
      <c r="AV944" s="123"/>
    </row>
    <row r="945">
      <c r="AJ945" s="123"/>
      <c r="AK945" s="123"/>
      <c r="AL945" s="123"/>
      <c r="AM945" s="123"/>
      <c r="AN945" s="123"/>
      <c r="AO945" s="123"/>
      <c r="AP945" s="123"/>
      <c r="AQ945" s="123"/>
      <c r="AR945" s="123"/>
      <c r="AS945" s="123"/>
      <c r="AT945" s="123"/>
      <c r="AU945" s="123"/>
      <c r="AV945" s="123"/>
    </row>
    <row r="946">
      <c r="AJ946" s="123"/>
      <c r="AK946" s="123"/>
      <c r="AL946" s="123"/>
      <c r="AM946" s="123"/>
      <c r="AN946" s="123"/>
      <c r="AO946" s="123"/>
      <c r="AP946" s="123"/>
      <c r="AQ946" s="123"/>
      <c r="AR946" s="123"/>
      <c r="AS946" s="123"/>
      <c r="AT946" s="123"/>
      <c r="AU946" s="123"/>
      <c r="AV946" s="123"/>
    </row>
    <row r="947">
      <c r="AJ947" s="123"/>
      <c r="AK947" s="123"/>
      <c r="AL947" s="123"/>
      <c r="AM947" s="123"/>
      <c r="AN947" s="123"/>
      <c r="AO947" s="123"/>
      <c r="AP947" s="123"/>
      <c r="AQ947" s="123"/>
      <c r="AR947" s="123"/>
      <c r="AS947" s="123"/>
      <c r="AT947" s="123"/>
      <c r="AU947" s="123"/>
      <c r="AV947" s="123"/>
    </row>
    <row r="948">
      <c r="AJ948" s="123"/>
      <c r="AK948" s="123"/>
      <c r="AL948" s="123"/>
      <c r="AM948" s="123"/>
      <c r="AN948" s="123"/>
      <c r="AO948" s="123"/>
      <c r="AP948" s="123"/>
      <c r="AQ948" s="123"/>
      <c r="AR948" s="123"/>
      <c r="AS948" s="123"/>
      <c r="AT948" s="123"/>
      <c r="AU948" s="123"/>
      <c r="AV948" s="123"/>
    </row>
    <row r="949">
      <c r="AJ949" s="123"/>
      <c r="AK949" s="123"/>
      <c r="AL949" s="123"/>
      <c r="AM949" s="123"/>
      <c r="AN949" s="123"/>
      <c r="AO949" s="123"/>
      <c r="AP949" s="123"/>
      <c r="AQ949" s="123"/>
      <c r="AR949" s="123"/>
      <c r="AS949" s="123"/>
      <c r="AT949" s="123"/>
      <c r="AU949" s="123"/>
      <c r="AV949" s="123"/>
    </row>
    <row r="950">
      <c r="AJ950" s="123"/>
      <c r="AK950" s="123"/>
      <c r="AL950" s="123"/>
      <c r="AM950" s="123"/>
      <c r="AN950" s="123"/>
      <c r="AO950" s="123"/>
      <c r="AP950" s="123"/>
      <c r="AQ950" s="123"/>
      <c r="AR950" s="123"/>
      <c r="AS950" s="123"/>
      <c r="AT950" s="123"/>
      <c r="AU950" s="123"/>
      <c r="AV950" s="123"/>
    </row>
    <row r="951">
      <c r="AJ951" s="123"/>
      <c r="AK951" s="123"/>
      <c r="AL951" s="123"/>
      <c r="AM951" s="123"/>
      <c r="AN951" s="123"/>
      <c r="AO951" s="123"/>
      <c r="AP951" s="123"/>
      <c r="AQ951" s="123"/>
      <c r="AR951" s="123"/>
      <c r="AS951" s="123"/>
      <c r="AT951" s="123"/>
      <c r="AU951" s="123"/>
      <c r="AV951" s="123"/>
    </row>
    <row r="952">
      <c r="AJ952" s="123"/>
      <c r="AK952" s="123"/>
      <c r="AL952" s="123"/>
      <c r="AM952" s="123"/>
      <c r="AN952" s="123"/>
      <c r="AO952" s="123"/>
      <c r="AP952" s="123"/>
      <c r="AQ952" s="123"/>
      <c r="AR952" s="123"/>
      <c r="AS952" s="123"/>
      <c r="AT952" s="123"/>
      <c r="AU952" s="123"/>
      <c r="AV952" s="123"/>
    </row>
    <row r="953">
      <c r="AJ953" s="123"/>
      <c r="AK953" s="123"/>
      <c r="AL953" s="123"/>
      <c r="AM953" s="123"/>
      <c r="AN953" s="123"/>
      <c r="AO953" s="123"/>
      <c r="AP953" s="123"/>
      <c r="AQ953" s="123"/>
      <c r="AR953" s="123"/>
      <c r="AS953" s="123"/>
      <c r="AT953" s="123"/>
      <c r="AU953" s="123"/>
      <c r="AV953" s="123"/>
    </row>
    <row r="954">
      <c r="AJ954" s="123"/>
      <c r="AK954" s="123"/>
      <c r="AL954" s="123"/>
      <c r="AM954" s="123"/>
      <c r="AN954" s="123"/>
      <c r="AO954" s="123"/>
      <c r="AP954" s="123"/>
      <c r="AQ954" s="123"/>
      <c r="AR954" s="123"/>
      <c r="AS954" s="123"/>
      <c r="AT954" s="123"/>
      <c r="AU954" s="123"/>
      <c r="AV954" s="123"/>
    </row>
    <row r="955">
      <c r="AJ955" s="123"/>
      <c r="AK955" s="123"/>
      <c r="AL955" s="123"/>
      <c r="AM955" s="123"/>
      <c r="AN955" s="123"/>
      <c r="AO955" s="123"/>
      <c r="AP955" s="123"/>
      <c r="AQ955" s="123"/>
      <c r="AR955" s="123"/>
      <c r="AS955" s="123"/>
      <c r="AT955" s="123"/>
      <c r="AU955" s="123"/>
      <c r="AV955" s="123"/>
    </row>
    <row r="956">
      <c r="AJ956" s="123"/>
      <c r="AK956" s="123"/>
      <c r="AL956" s="123"/>
      <c r="AM956" s="123"/>
      <c r="AN956" s="123"/>
      <c r="AO956" s="123"/>
      <c r="AP956" s="123"/>
      <c r="AQ956" s="123"/>
      <c r="AR956" s="123"/>
      <c r="AS956" s="123"/>
      <c r="AT956" s="123"/>
      <c r="AU956" s="123"/>
      <c r="AV956" s="123"/>
    </row>
    <row r="957">
      <c r="AJ957" s="123"/>
      <c r="AK957" s="123"/>
      <c r="AL957" s="123"/>
      <c r="AM957" s="123"/>
      <c r="AN957" s="123"/>
      <c r="AO957" s="123"/>
      <c r="AP957" s="123"/>
      <c r="AQ957" s="123"/>
      <c r="AR957" s="123"/>
      <c r="AS957" s="123"/>
      <c r="AT957" s="123"/>
      <c r="AU957" s="123"/>
      <c r="AV957" s="123"/>
    </row>
    <row r="958">
      <c r="AJ958" s="123"/>
      <c r="AK958" s="123"/>
      <c r="AL958" s="123"/>
      <c r="AM958" s="123"/>
      <c r="AN958" s="123"/>
      <c r="AO958" s="123"/>
      <c r="AP958" s="123"/>
      <c r="AQ958" s="123"/>
      <c r="AR958" s="123"/>
      <c r="AS958" s="123"/>
      <c r="AT958" s="123"/>
      <c r="AU958" s="123"/>
      <c r="AV958" s="123"/>
    </row>
    <row r="959">
      <c r="AJ959" s="123"/>
      <c r="AK959" s="123"/>
      <c r="AL959" s="123"/>
      <c r="AM959" s="123"/>
      <c r="AN959" s="123"/>
      <c r="AO959" s="123"/>
      <c r="AP959" s="123"/>
      <c r="AQ959" s="123"/>
      <c r="AR959" s="123"/>
      <c r="AS959" s="123"/>
      <c r="AT959" s="123"/>
      <c r="AU959" s="123"/>
      <c r="AV959" s="123"/>
    </row>
    <row r="960">
      <c r="AJ960" s="123"/>
      <c r="AK960" s="123"/>
      <c r="AL960" s="123"/>
      <c r="AM960" s="123"/>
      <c r="AN960" s="123"/>
      <c r="AO960" s="123"/>
      <c r="AP960" s="123"/>
      <c r="AQ960" s="123"/>
      <c r="AR960" s="123"/>
      <c r="AS960" s="123"/>
      <c r="AT960" s="123"/>
      <c r="AU960" s="123"/>
      <c r="AV960" s="123"/>
    </row>
    <row r="961">
      <c r="AJ961" s="123"/>
      <c r="AK961" s="123"/>
      <c r="AL961" s="123"/>
      <c r="AM961" s="123"/>
      <c r="AN961" s="123"/>
      <c r="AO961" s="123"/>
      <c r="AP961" s="123"/>
      <c r="AQ961" s="123"/>
      <c r="AR961" s="123"/>
      <c r="AS961" s="123"/>
      <c r="AT961" s="123"/>
      <c r="AU961" s="123"/>
      <c r="AV961" s="123"/>
    </row>
    <row r="962">
      <c r="AJ962" s="123"/>
      <c r="AK962" s="123"/>
      <c r="AL962" s="123"/>
      <c r="AM962" s="123"/>
      <c r="AN962" s="123"/>
      <c r="AO962" s="123"/>
      <c r="AP962" s="123"/>
      <c r="AQ962" s="123"/>
      <c r="AR962" s="123"/>
      <c r="AS962" s="123"/>
      <c r="AT962" s="123"/>
      <c r="AU962" s="123"/>
      <c r="AV962" s="123"/>
    </row>
    <row r="963">
      <c r="AJ963" s="123"/>
      <c r="AK963" s="123"/>
      <c r="AL963" s="123"/>
      <c r="AM963" s="123"/>
      <c r="AN963" s="123"/>
      <c r="AO963" s="123"/>
      <c r="AP963" s="123"/>
      <c r="AQ963" s="123"/>
      <c r="AR963" s="123"/>
      <c r="AS963" s="123"/>
      <c r="AT963" s="123"/>
      <c r="AU963" s="123"/>
      <c r="AV963" s="123"/>
    </row>
    <row r="964">
      <c r="AJ964" s="123"/>
      <c r="AK964" s="123"/>
      <c r="AL964" s="123"/>
      <c r="AM964" s="123"/>
      <c r="AN964" s="123"/>
      <c r="AO964" s="123"/>
      <c r="AP964" s="123"/>
      <c r="AQ964" s="123"/>
      <c r="AR964" s="123"/>
      <c r="AS964" s="123"/>
      <c r="AT964" s="123"/>
      <c r="AU964" s="123"/>
      <c r="AV964" s="123"/>
    </row>
    <row r="965">
      <c r="AJ965" s="123"/>
      <c r="AK965" s="123"/>
      <c r="AL965" s="123"/>
      <c r="AM965" s="123"/>
      <c r="AN965" s="123"/>
      <c r="AO965" s="123"/>
      <c r="AP965" s="123"/>
      <c r="AQ965" s="123"/>
      <c r="AR965" s="123"/>
      <c r="AS965" s="123"/>
      <c r="AT965" s="123"/>
      <c r="AU965" s="123"/>
      <c r="AV965" s="123"/>
    </row>
    <row r="966">
      <c r="AJ966" s="123"/>
      <c r="AK966" s="123"/>
      <c r="AL966" s="123"/>
      <c r="AM966" s="123"/>
      <c r="AN966" s="123"/>
      <c r="AO966" s="123"/>
      <c r="AP966" s="123"/>
      <c r="AQ966" s="123"/>
      <c r="AR966" s="123"/>
      <c r="AS966" s="123"/>
      <c r="AT966" s="123"/>
      <c r="AU966" s="123"/>
      <c r="AV966" s="123"/>
    </row>
    <row r="967">
      <c r="AJ967" s="123"/>
      <c r="AK967" s="123"/>
      <c r="AL967" s="123"/>
      <c r="AM967" s="123"/>
      <c r="AN967" s="123"/>
      <c r="AO967" s="123"/>
      <c r="AP967" s="123"/>
      <c r="AQ967" s="123"/>
      <c r="AR967" s="123"/>
      <c r="AS967" s="123"/>
      <c r="AT967" s="123"/>
      <c r="AU967" s="123"/>
      <c r="AV967" s="123"/>
    </row>
    <row r="968">
      <c r="AJ968" s="123"/>
      <c r="AK968" s="123"/>
      <c r="AL968" s="123"/>
      <c r="AM968" s="123"/>
      <c r="AN968" s="123"/>
      <c r="AO968" s="123"/>
      <c r="AP968" s="123"/>
      <c r="AQ968" s="123"/>
      <c r="AR968" s="123"/>
      <c r="AS968" s="123"/>
      <c r="AT968" s="123"/>
      <c r="AU968" s="123"/>
      <c r="AV968" s="123"/>
    </row>
    <row r="969">
      <c r="AJ969" s="123"/>
      <c r="AK969" s="123"/>
      <c r="AL969" s="123"/>
      <c r="AM969" s="123"/>
      <c r="AN969" s="123"/>
      <c r="AO969" s="123"/>
      <c r="AP969" s="123"/>
      <c r="AQ969" s="123"/>
      <c r="AR969" s="123"/>
      <c r="AS969" s="123"/>
      <c r="AT969" s="123"/>
      <c r="AU969" s="123"/>
      <c r="AV969" s="123"/>
    </row>
    <row r="970">
      <c r="AJ970" s="123"/>
      <c r="AK970" s="123"/>
      <c r="AL970" s="123"/>
      <c r="AM970" s="123"/>
      <c r="AN970" s="123"/>
      <c r="AO970" s="123"/>
      <c r="AP970" s="123"/>
      <c r="AQ970" s="123"/>
      <c r="AR970" s="123"/>
      <c r="AS970" s="123"/>
      <c r="AT970" s="123"/>
      <c r="AU970" s="123"/>
      <c r="AV970" s="123"/>
    </row>
    <row r="971">
      <c r="AJ971" s="123"/>
      <c r="AK971" s="123"/>
      <c r="AL971" s="123"/>
      <c r="AM971" s="123"/>
      <c r="AN971" s="123"/>
      <c r="AO971" s="123"/>
      <c r="AP971" s="123"/>
      <c r="AQ971" s="123"/>
      <c r="AR971" s="123"/>
      <c r="AS971" s="123"/>
      <c r="AT971" s="123"/>
      <c r="AU971" s="123"/>
      <c r="AV971" s="123"/>
    </row>
    <row r="972">
      <c r="AJ972" s="123"/>
      <c r="AK972" s="123"/>
      <c r="AL972" s="123"/>
      <c r="AM972" s="123"/>
      <c r="AN972" s="123"/>
      <c r="AO972" s="123"/>
      <c r="AP972" s="123"/>
      <c r="AQ972" s="123"/>
      <c r="AR972" s="123"/>
      <c r="AS972" s="123"/>
      <c r="AT972" s="123"/>
      <c r="AU972" s="123"/>
      <c r="AV972" s="123"/>
    </row>
    <row r="973">
      <c r="AJ973" s="123"/>
      <c r="AK973" s="123"/>
      <c r="AL973" s="123"/>
      <c r="AM973" s="123"/>
      <c r="AN973" s="123"/>
      <c r="AO973" s="123"/>
      <c r="AP973" s="123"/>
      <c r="AQ973" s="123"/>
      <c r="AR973" s="123"/>
      <c r="AS973" s="123"/>
      <c r="AT973" s="123"/>
      <c r="AU973" s="123"/>
      <c r="AV973" s="123"/>
    </row>
    <row r="974">
      <c r="AJ974" s="123"/>
      <c r="AK974" s="123"/>
      <c r="AL974" s="123"/>
      <c r="AM974" s="123"/>
      <c r="AN974" s="123"/>
      <c r="AO974" s="123"/>
      <c r="AP974" s="123"/>
      <c r="AQ974" s="123"/>
      <c r="AR974" s="123"/>
      <c r="AS974" s="123"/>
      <c r="AT974" s="123"/>
      <c r="AU974" s="123"/>
      <c r="AV974" s="123"/>
    </row>
    <row r="975">
      <c r="AJ975" s="123"/>
      <c r="AK975" s="123"/>
      <c r="AL975" s="123"/>
      <c r="AM975" s="123"/>
      <c r="AN975" s="123"/>
      <c r="AO975" s="123"/>
      <c r="AP975" s="123"/>
      <c r="AQ975" s="123"/>
      <c r="AR975" s="123"/>
      <c r="AS975" s="123"/>
      <c r="AT975" s="123"/>
      <c r="AU975" s="123"/>
      <c r="AV975" s="123"/>
    </row>
    <row r="976">
      <c r="AJ976" s="123"/>
      <c r="AK976" s="123"/>
      <c r="AL976" s="123"/>
      <c r="AM976" s="123"/>
      <c r="AN976" s="123"/>
      <c r="AO976" s="123"/>
      <c r="AP976" s="123"/>
      <c r="AQ976" s="123"/>
      <c r="AR976" s="123"/>
      <c r="AS976" s="123"/>
      <c r="AT976" s="123"/>
      <c r="AU976" s="123"/>
      <c r="AV976" s="123"/>
    </row>
    <row r="977">
      <c r="AJ977" s="123"/>
      <c r="AK977" s="123"/>
      <c r="AL977" s="123"/>
      <c r="AM977" s="123"/>
      <c r="AN977" s="123"/>
      <c r="AO977" s="123"/>
      <c r="AP977" s="123"/>
      <c r="AQ977" s="123"/>
      <c r="AR977" s="123"/>
      <c r="AS977" s="123"/>
      <c r="AT977" s="123"/>
      <c r="AU977" s="123"/>
      <c r="AV977" s="123"/>
    </row>
    <row r="978">
      <c r="AJ978" s="123"/>
      <c r="AK978" s="123"/>
      <c r="AL978" s="123"/>
      <c r="AM978" s="123"/>
      <c r="AN978" s="123"/>
      <c r="AO978" s="123"/>
      <c r="AP978" s="123"/>
      <c r="AQ978" s="123"/>
      <c r="AR978" s="123"/>
      <c r="AS978" s="123"/>
      <c r="AT978" s="123"/>
      <c r="AU978" s="123"/>
      <c r="AV978" s="123"/>
    </row>
    <row r="979">
      <c r="AJ979" s="123"/>
      <c r="AK979" s="123"/>
      <c r="AL979" s="123"/>
      <c r="AM979" s="123"/>
      <c r="AN979" s="123"/>
      <c r="AO979" s="123"/>
      <c r="AP979" s="123"/>
      <c r="AQ979" s="123"/>
      <c r="AR979" s="123"/>
      <c r="AS979" s="123"/>
      <c r="AT979" s="123"/>
      <c r="AU979" s="123"/>
      <c r="AV979" s="123"/>
    </row>
    <row r="980">
      <c r="AJ980" s="123"/>
      <c r="AK980" s="123"/>
      <c r="AL980" s="123"/>
      <c r="AM980" s="123"/>
      <c r="AN980" s="123"/>
      <c r="AO980" s="123"/>
      <c r="AP980" s="123"/>
      <c r="AQ980" s="123"/>
      <c r="AR980" s="123"/>
      <c r="AS980" s="123"/>
      <c r="AT980" s="123"/>
      <c r="AU980" s="123"/>
      <c r="AV980" s="123"/>
    </row>
    <row r="981">
      <c r="AJ981" s="123"/>
      <c r="AK981" s="123"/>
      <c r="AL981" s="123"/>
      <c r="AM981" s="123"/>
      <c r="AN981" s="123"/>
      <c r="AO981" s="123"/>
      <c r="AP981" s="123"/>
      <c r="AQ981" s="123"/>
      <c r="AR981" s="123"/>
      <c r="AS981" s="123"/>
      <c r="AT981" s="123"/>
      <c r="AU981" s="123"/>
      <c r="AV981" s="123"/>
    </row>
    <row r="982">
      <c r="AJ982" s="123"/>
      <c r="AK982" s="123"/>
      <c r="AL982" s="123"/>
      <c r="AM982" s="123"/>
      <c r="AN982" s="123"/>
      <c r="AO982" s="123"/>
      <c r="AP982" s="123"/>
      <c r="AQ982" s="123"/>
      <c r="AR982" s="123"/>
      <c r="AS982" s="123"/>
      <c r="AT982" s="123"/>
      <c r="AU982" s="123"/>
      <c r="AV982" s="123"/>
    </row>
    <row r="983">
      <c r="AJ983" s="123"/>
      <c r="AK983" s="123"/>
      <c r="AL983" s="123"/>
      <c r="AM983" s="123"/>
      <c r="AN983" s="123"/>
      <c r="AO983" s="123"/>
      <c r="AP983" s="123"/>
      <c r="AQ983" s="123"/>
      <c r="AR983" s="123"/>
      <c r="AS983" s="123"/>
      <c r="AT983" s="123"/>
      <c r="AU983" s="123"/>
      <c r="AV983" s="123"/>
    </row>
    <row r="984">
      <c r="AJ984" s="123"/>
      <c r="AK984" s="123"/>
      <c r="AL984" s="123"/>
      <c r="AM984" s="123"/>
      <c r="AN984" s="123"/>
      <c r="AO984" s="123"/>
      <c r="AP984" s="123"/>
      <c r="AQ984" s="123"/>
      <c r="AR984" s="123"/>
      <c r="AS984" s="123"/>
      <c r="AT984" s="123"/>
      <c r="AU984" s="123"/>
      <c r="AV984" s="123"/>
    </row>
    <row r="985">
      <c r="AJ985" s="123"/>
      <c r="AK985" s="123"/>
      <c r="AL985" s="123"/>
      <c r="AM985" s="123"/>
      <c r="AN985" s="123"/>
      <c r="AO985" s="123"/>
      <c r="AP985" s="123"/>
      <c r="AQ985" s="123"/>
      <c r="AR985" s="123"/>
      <c r="AS985" s="123"/>
      <c r="AT985" s="123"/>
      <c r="AU985" s="123"/>
      <c r="AV985" s="123"/>
    </row>
    <row r="986">
      <c r="AJ986" s="123"/>
      <c r="AK986" s="123"/>
      <c r="AL986" s="123"/>
      <c r="AM986" s="123"/>
      <c r="AN986" s="123"/>
      <c r="AO986" s="123"/>
      <c r="AP986" s="123"/>
      <c r="AQ986" s="123"/>
      <c r="AR986" s="123"/>
      <c r="AS986" s="123"/>
      <c r="AT986" s="123"/>
      <c r="AU986" s="123"/>
      <c r="AV986" s="123"/>
    </row>
    <row r="987">
      <c r="AJ987" s="123"/>
      <c r="AK987" s="123"/>
      <c r="AL987" s="123"/>
      <c r="AM987" s="123"/>
      <c r="AN987" s="123"/>
      <c r="AO987" s="123"/>
      <c r="AP987" s="123"/>
      <c r="AQ987" s="123"/>
      <c r="AR987" s="123"/>
      <c r="AS987" s="123"/>
      <c r="AT987" s="123"/>
      <c r="AU987" s="123"/>
      <c r="AV987" s="123"/>
    </row>
    <row r="988">
      <c r="AJ988" s="123"/>
      <c r="AK988" s="123"/>
      <c r="AL988" s="123"/>
      <c r="AM988" s="123"/>
      <c r="AN988" s="123"/>
      <c r="AO988" s="123"/>
      <c r="AP988" s="123"/>
      <c r="AQ988" s="123"/>
      <c r="AR988" s="123"/>
      <c r="AS988" s="123"/>
      <c r="AT988" s="123"/>
      <c r="AU988" s="123"/>
      <c r="AV988" s="123"/>
    </row>
    <row r="989">
      <c r="AJ989" s="123"/>
      <c r="AK989" s="123"/>
      <c r="AL989" s="123"/>
      <c r="AM989" s="123"/>
      <c r="AN989" s="123"/>
      <c r="AO989" s="123"/>
      <c r="AP989" s="123"/>
      <c r="AQ989" s="123"/>
      <c r="AR989" s="123"/>
      <c r="AS989" s="123"/>
      <c r="AT989" s="123"/>
      <c r="AU989" s="123"/>
      <c r="AV989" s="123"/>
    </row>
    <row r="990">
      <c r="AJ990" s="123"/>
      <c r="AK990" s="123"/>
      <c r="AL990" s="123"/>
      <c r="AM990" s="123"/>
      <c r="AN990" s="123"/>
      <c r="AO990" s="123"/>
      <c r="AP990" s="123"/>
      <c r="AQ990" s="123"/>
      <c r="AR990" s="123"/>
      <c r="AS990" s="123"/>
      <c r="AT990" s="123"/>
      <c r="AU990" s="123"/>
      <c r="AV990" s="123"/>
    </row>
    <row r="991">
      <c r="AJ991" s="123"/>
      <c r="AK991" s="123"/>
      <c r="AL991" s="123"/>
      <c r="AM991" s="123"/>
      <c r="AN991" s="123"/>
      <c r="AO991" s="123"/>
      <c r="AP991" s="123"/>
      <c r="AQ991" s="123"/>
      <c r="AR991" s="123"/>
      <c r="AS991" s="123"/>
      <c r="AT991" s="123"/>
      <c r="AU991" s="123"/>
      <c r="AV991" s="123"/>
    </row>
    <row r="992">
      <c r="AJ992" s="123"/>
      <c r="AK992" s="123"/>
      <c r="AL992" s="123"/>
      <c r="AM992" s="123"/>
      <c r="AN992" s="123"/>
      <c r="AO992" s="123"/>
      <c r="AP992" s="123"/>
      <c r="AQ992" s="123"/>
      <c r="AR992" s="123"/>
      <c r="AS992" s="123"/>
      <c r="AT992" s="123"/>
      <c r="AU992" s="123"/>
      <c r="AV992" s="123"/>
    </row>
    <row r="993">
      <c r="AJ993" s="123"/>
      <c r="AK993" s="123"/>
      <c r="AL993" s="123"/>
      <c r="AM993" s="123"/>
      <c r="AN993" s="123"/>
      <c r="AO993" s="123"/>
      <c r="AP993" s="123"/>
      <c r="AQ993" s="123"/>
      <c r="AR993" s="123"/>
      <c r="AS993" s="123"/>
      <c r="AT993" s="123"/>
      <c r="AU993" s="123"/>
      <c r="AV993" s="123"/>
    </row>
    <row r="994">
      <c r="AJ994" s="123"/>
      <c r="AK994" s="123"/>
      <c r="AL994" s="123"/>
      <c r="AM994" s="123"/>
      <c r="AN994" s="123"/>
      <c r="AO994" s="123"/>
      <c r="AP994" s="123"/>
      <c r="AQ994" s="123"/>
      <c r="AR994" s="123"/>
      <c r="AS994" s="123"/>
      <c r="AT994" s="123"/>
      <c r="AU994" s="123"/>
      <c r="AV994" s="123"/>
    </row>
    <row r="995">
      <c r="AJ995" s="123"/>
      <c r="AK995" s="123"/>
      <c r="AL995" s="123"/>
      <c r="AM995" s="123"/>
      <c r="AN995" s="123"/>
      <c r="AO995" s="123"/>
      <c r="AP995" s="123"/>
      <c r="AQ995" s="123"/>
      <c r="AR995" s="123"/>
      <c r="AS995" s="123"/>
      <c r="AT995" s="123"/>
      <c r="AU995" s="123"/>
      <c r="AV995" s="123"/>
    </row>
    <row r="996">
      <c r="AJ996" s="123"/>
      <c r="AK996" s="123"/>
      <c r="AL996" s="123"/>
      <c r="AM996" s="123"/>
      <c r="AN996" s="123"/>
      <c r="AO996" s="123"/>
      <c r="AP996" s="123"/>
      <c r="AQ996" s="123"/>
      <c r="AR996" s="123"/>
      <c r="AS996" s="123"/>
      <c r="AT996" s="123"/>
      <c r="AU996" s="123"/>
      <c r="AV996" s="123"/>
    </row>
    <row r="997">
      <c r="AJ997" s="123"/>
      <c r="AK997" s="123"/>
      <c r="AL997" s="123"/>
      <c r="AM997" s="123"/>
      <c r="AN997" s="123"/>
      <c r="AO997" s="123"/>
      <c r="AP997" s="123"/>
      <c r="AQ997" s="123"/>
      <c r="AR997" s="123"/>
      <c r="AS997" s="123"/>
      <c r="AT997" s="123"/>
      <c r="AU997" s="123"/>
      <c r="AV997" s="123"/>
    </row>
    <row r="998">
      <c r="AJ998" s="123"/>
      <c r="AK998" s="123"/>
      <c r="AL998" s="123"/>
      <c r="AM998" s="123"/>
      <c r="AN998" s="123"/>
      <c r="AO998" s="123"/>
      <c r="AP998" s="123"/>
      <c r="AQ998" s="123"/>
      <c r="AR998" s="123"/>
      <c r="AS998" s="123"/>
      <c r="AT998" s="123"/>
      <c r="AU998" s="123"/>
      <c r="AV998" s="123"/>
    </row>
    <row r="999">
      <c r="AJ999" s="123"/>
      <c r="AK999" s="123"/>
      <c r="AL999" s="123"/>
      <c r="AM999" s="123"/>
      <c r="AN999" s="123"/>
      <c r="AO999" s="123"/>
      <c r="AP999" s="123"/>
      <c r="AQ999" s="123"/>
      <c r="AR999" s="123"/>
      <c r="AS999" s="123"/>
      <c r="AT999" s="123"/>
      <c r="AU999" s="123"/>
      <c r="AV999" s="123"/>
    </row>
    <row r="1000">
      <c r="AJ1000" s="123"/>
      <c r="AK1000" s="123"/>
      <c r="AL1000" s="123"/>
      <c r="AM1000" s="123"/>
      <c r="AN1000" s="123"/>
      <c r="AO1000" s="123"/>
      <c r="AP1000" s="123"/>
      <c r="AQ1000" s="123"/>
      <c r="AR1000" s="123"/>
      <c r="AS1000" s="123"/>
      <c r="AT1000" s="123"/>
      <c r="AU1000" s="123"/>
      <c r="AV1000" s="123"/>
    </row>
  </sheetData>
  <mergeCells count="11">
    <mergeCell ref="AG1:AI1"/>
    <mergeCell ref="AK1:AM1"/>
    <mergeCell ref="AO1:AQ1"/>
    <mergeCell ref="AS1:AU1"/>
    <mergeCell ref="A1:B1"/>
    <mergeCell ref="I1:J1"/>
    <mergeCell ref="M1:O1"/>
    <mergeCell ref="Q1:S1"/>
    <mergeCell ref="U1:W1"/>
    <mergeCell ref="Y1:AA1"/>
    <mergeCell ref="AC1:AE1"/>
  </mergeCell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1.13"/>
    <col customWidth="1" min="3" max="3" width="53.5"/>
    <col customWidth="1" min="4" max="4" width="26.38"/>
    <col customWidth="1" min="5" max="5" width="12.0"/>
    <col customWidth="1" min="6" max="6" width="17.88"/>
    <col customWidth="1" min="7" max="7" width="31.38"/>
    <col customWidth="1" min="8" max="8" width="13.13"/>
    <col customWidth="1" min="9" max="9" width="37.75"/>
  </cols>
  <sheetData>
    <row r="1" ht="22.5" customHeight="1">
      <c r="A1" s="12" t="s">
        <v>22</v>
      </c>
      <c r="B1" s="11" t="s">
        <v>1</v>
      </c>
      <c r="C1" s="11" t="s">
        <v>24</v>
      </c>
      <c r="D1" s="11" t="s">
        <v>25</v>
      </c>
      <c r="E1" s="11" t="s">
        <v>27</v>
      </c>
      <c r="F1" s="22" t="s">
        <v>9956</v>
      </c>
      <c r="G1" s="15" t="s">
        <v>9957</v>
      </c>
      <c r="H1" s="15" t="s">
        <v>9959</v>
      </c>
      <c r="I1" s="15" t="s">
        <v>6108</v>
      </c>
    </row>
    <row r="2" ht="22.5" customHeight="1">
      <c r="A2" s="28">
        <v>1.0</v>
      </c>
      <c r="B2" s="28" t="s">
        <v>17</v>
      </c>
      <c r="C2" s="28" t="s">
        <v>18</v>
      </c>
      <c r="D2" s="28" t="s">
        <v>20</v>
      </c>
      <c r="E2" s="33" t="s">
        <v>16</v>
      </c>
      <c r="F2" s="112" t="s">
        <v>16</v>
      </c>
      <c r="G2" s="422" t="s">
        <v>9965</v>
      </c>
      <c r="H2" s="423" t="b">
        <v>1</v>
      </c>
    </row>
    <row r="3" ht="22.5" customHeight="1">
      <c r="A3" s="28">
        <v>2.0</v>
      </c>
      <c r="B3" s="28" t="s">
        <v>17</v>
      </c>
      <c r="C3" s="28" t="s">
        <v>62</v>
      </c>
      <c r="D3" s="28" t="s">
        <v>64</v>
      </c>
      <c r="E3" s="79" t="s">
        <v>16</v>
      </c>
      <c r="F3" s="112" t="s">
        <v>232</v>
      </c>
      <c r="G3" s="422" t="s">
        <v>9965</v>
      </c>
      <c r="H3" s="423" t="b">
        <v>1</v>
      </c>
    </row>
    <row r="4" ht="22.5" customHeight="1">
      <c r="A4" s="28">
        <v>3.0</v>
      </c>
      <c r="B4" s="28" t="s">
        <v>99</v>
      </c>
      <c r="C4" s="28" t="s">
        <v>101</v>
      </c>
      <c r="D4" s="28" t="s">
        <v>104</v>
      </c>
      <c r="E4" s="33" t="s">
        <v>96</v>
      </c>
      <c r="F4" s="94" t="s">
        <v>1526</v>
      </c>
      <c r="G4" s="425"/>
      <c r="H4" s="423" t="b">
        <v>0</v>
      </c>
    </row>
    <row r="5" ht="22.5" customHeight="1">
      <c r="A5" s="28">
        <v>4.0</v>
      </c>
      <c r="B5" s="28" t="s">
        <v>99</v>
      </c>
      <c r="C5" s="28" t="s">
        <v>182</v>
      </c>
      <c r="D5" s="28" t="s">
        <v>183</v>
      </c>
      <c r="E5" s="79" t="s">
        <v>181</v>
      </c>
      <c r="F5" s="112" t="s">
        <v>253</v>
      </c>
      <c r="G5" s="422" t="s">
        <v>779</v>
      </c>
      <c r="H5" s="423" t="b">
        <v>1</v>
      </c>
    </row>
    <row r="6" ht="22.5" customHeight="1">
      <c r="A6" s="28">
        <v>5.0</v>
      </c>
      <c r="B6" s="28" t="s">
        <v>99</v>
      </c>
      <c r="C6" s="28" t="s">
        <v>198</v>
      </c>
      <c r="D6" s="28" t="s">
        <v>199</v>
      </c>
      <c r="E6" s="33" t="s">
        <v>181</v>
      </c>
      <c r="F6" s="112" t="s">
        <v>253</v>
      </c>
      <c r="G6" s="422" t="s">
        <v>779</v>
      </c>
      <c r="H6" s="423" t="b">
        <v>1</v>
      </c>
    </row>
    <row r="7" ht="22.5" customHeight="1">
      <c r="A7" s="28">
        <v>7.0</v>
      </c>
      <c r="B7" s="28" t="s">
        <v>99</v>
      </c>
      <c r="C7" s="28" t="s">
        <v>219</v>
      </c>
      <c r="D7" s="28" t="s">
        <v>220</v>
      </c>
      <c r="E7" s="33" t="s">
        <v>16</v>
      </c>
      <c r="F7" s="112" t="s">
        <v>300</v>
      </c>
      <c r="G7" s="425"/>
      <c r="H7" s="423" t="b">
        <v>0</v>
      </c>
    </row>
    <row r="8" ht="22.5" customHeight="1">
      <c r="A8" s="28">
        <v>8.0</v>
      </c>
      <c r="B8" s="28" t="s">
        <v>99</v>
      </c>
      <c r="C8" s="28" t="s">
        <v>227</v>
      </c>
      <c r="D8" s="28" t="s">
        <v>228</v>
      </c>
      <c r="E8" s="79" t="s">
        <v>226</v>
      </c>
      <c r="F8" s="94" t="s">
        <v>309</v>
      </c>
      <c r="G8" s="425"/>
      <c r="H8" s="423" t="b">
        <v>0</v>
      </c>
    </row>
    <row r="9" ht="22.5" customHeight="1">
      <c r="A9" s="28">
        <v>9.0</v>
      </c>
      <c r="B9" s="28" t="s">
        <v>99</v>
      </c>
      <c r="C9" s="28" t="s">
        <v>245</v>
      </c>
      <c r="D9" s="28" t="s">
        <v>248</v>
      </c>
      <c r="E9" s="33" t="s">
        <v>16</v>
      </c>
      <c r="F9" s="112" t="s">
        <v>16</v>
      </c>
      <c r="G9" s="422" t="s">
        <v>9965</v>
      </c>
      <c r="H9" s="423" t="b">
        <v>1</v>
      </c>
    </row>
    <row r="10" ht="22.5" customHeight="1">
      <c r="A10" s="28">
        <v>10.0</v>
      </c>
      <c r="B10" s="28" t="s">
        <v>99</v>
      </c>
      <c r="C10" s="28" t="s">
        <v>262</v>
      </c>
      <c r="D10" s="28" t="s">
        <v>265</v>
      </c>
      <c r="E10" s="79" t="s">
        <v>16</v>
      </c>
      <c r="F10" s="112" t="s">
        <v>16</v>
      </c>
      <c r="G10" s="422" t="s">
        <v>9965</v>
      </c>
      <c r="H10" s="423" t="b">
        <v>1</v>
      </c>
    </row>
    <row r="11" ht="22.5" customHeight="1">
      <c r="A11" s="28">
        <v>11.0</v>
      </c>
      <c r="B11" s="28" t="s">
        <v>99</v>
      </c>
      <c r="C11" s="28" t="s">
        <v>284</v>
      </c>
      <c r="D11" s="28" t="s">
        <v>286</v>
      </c>
      <c r="E11" s="33" t="s">
        <v>181</v>
      </c>
      <c r="F11" s="112" t="s">
        <v>1554</v>
      </c>
      <c r="G11" s="425"/>
      <c r="H11" s="423" t="b">
        <v>0</v>
      </c>
    </row>
    <row r="12" ht="22.5" customHeight="1">
      <c r="A12" s="28">
        <v>12.0</v>
      </c>
      <c r="B12" s="28" t="s">
        <v>99</v>
      </c>
      <c r="C12" s="28" t="s">
        <v>301</v>
      </c>
      <c r="D12" s="28" t="s">
        <v>303</v>
      </c>
      <c r="E12" s="79" t="s">
        <v>181</v>
      </c>
      <c r="F12" s="112" t="s">
        <v>1554</v>
      </c>
      <c r="G12" s="425"/>
      <c r="H12" s="423" t="b">
        <v>0</v>
      </c>
    </row>
    <row r="13" ht="22.5" customHeight="1">
      <c r="A13" s="28">
        <v>13.0</v>
      </c>
      <c r="B13" s="28" t="s">
        <v>99</v>
      </c>
      <c r="C13" s="28" t="s">
        <v>319</v>
      </c>
      <c r="D13" s="28" t="s">
        <v>320</v>
      </c>
      <c r="E13" s="33" t="s">
        <v>16</v>
      </c>
      <c r="F13" s="94" t="s">
        <v>434</v>
      </c>
      <c r="G13" s="425"/>
      <c r="H13" s="423" t="b">
        <v>0</v>
      </c>
    </row>
    <row r="14" ht="22.5" customHeight="1">
      <c r="A14" s="28">
        <v>14.0</v>
      </c>
      <c r="B14" s="28" t="s">
        <v>99</v>
      </c>
      <c r="C14" s="28" t="s">
        <v>334</v>
      </c>
      <c r="D14" s="28" t="s">
        <v>336</v>
      </c>
      <c r="E14" s="79" t="s">
        <v>226</v>
      </c>
      <c r="F14" s="112" t="s">
        <v>226</v>
      </c>
      <c r="G14" s="425"/>
      <c r="H14" s="423" t="b">
        <v>0</v>
      </c>
    </row>
    <row r="15" ht="22.5" customHeight="1">
      <c r="A15" s="28">
        <v>15.0</v>
      </c>
      <c r="B15" s="28" t="s">
        <v>99</v>
      </c>
      <c r="C15" s="28" t="s">
        <v>346</v>
      </c>
      <c r="D15" s="28" t="s">
        <v>341</v>
      </c>
      <c r="E15" s="33" t="s">
        <v>181</v>
      </c>
      <c r="F15" s="94" t="s">
        <v>181</v>
      </c>
      <c r="G15" s="425"/>
      <c r="H15" s="423" t="b">
        <v>0</v>
      </c>
    </row>
    <row r="16" ht="22.5" customHeight="1">
      <c r="A16" s="28">
        <v>16.0</v>
      </c>
      <c r="B16" s="28" t="s">
        <v>99</v>
      </c>
      <c r="C16" s="28" t="s">
        <v>367</v>
      </c>
      <c r="D16" s="28" t="s">
        <v>369</v>
      </c>
      <c r="E16" s="79" t="s">
        <v>16</v>
      </c>
      <c r="F16" s="112" t="s">
        <v>577</v>
      </c>
      <c r="G16" s="425"/>
      <c r="H16" s="423" t="b">
        <v>0</v>
      </c>
    </row>
    <row r="17" ht="22.5" customHeight="1">
      <c r="A17" s="28">
        <v>17.0</v>
      </c>
      <c r="B17" s="28" t="s">
        <v>99</v>
      </c>
      <c r="C17" s="28" t="s">
        <v>386</v>
      </c>
      <c r="D17" s="28" t="s">
        <v>370</v>
      </c>
      <c r="E17" s="33" t="s">
        <v>181</v>
      </c>
      <c r="F17" s="94" t="s">
        <v>181</v>
      </c>
      <c r="G17" s="425"/>
      <c r="H17" s="423" t="b">
        <v>0</v>
      </c>
    </row>
    <row r="18" ht="22.5" customHeight="1">
      <c r="A18" s="28">
        <v>18.0</v>
      </c>
      <c r="B18" s="28" t="s">
        <v>99</v>
      </c>
      <c r="C18" s="28" t="s">
        <v>408</v>
      </c>
      <c r="D18" s="28" t="s">
        <v>380</v>
      </c>
      <c r="E18" s="79" t="s">
        <v>226</v>
      </c>
      <c r="F18" s="112" t="s">
        <v>1652</v>
      </c>
      <c r="G18" s="425"/>
      <c r="H18" s="423" t="b">
        <v>0</v>
      </c>
    </row>
    <row r="19" ht="22.5" customHeight="1">
      <c r="A19" s="28">
        <v>19.0</v>
      </c>
      <c r="B19" s="28" t="s">
        <v>99</v>
      </c>
      <c r="C19" s="28" t="s">
        <v>423</v>
      </c>
      <c r="D19" s="28" t="s">
        <v>426</v>
      </c>
      <c r="E19" s="33" t="s">
        <v>96</v>
      </c>
      <c r="F19" s="112" t="s">
        <v>96</v>
      </c>
      <c r="G19" s="425"/>
      <c r="H19" s="423" t="b">
        <v>0</v>
      </c>
    </row>
    <row r="20" ht="22.5" customHeight="1">
      <c r="A20" s="28">
        <v>20.0</v>
      </c>
      <c r="B20" s="28" t="s">
        <v>99</v>
      </c>
      <c r="C20" s="28" t="s">
        <v>446</v>
      </c>
      <c r="D20" s="28" t="s">
        <v>447</v>
      </c>
      <c r="E20" s="79" t="s">
        <v>16</v>
      </c>
      <c r="F20" s="112" t="s">
        <v>1666</v>
      </c>
      <c r="G20" s="425"/>
      <c r="H20" s="423" t="b">
        <v>0</v>
      </c>
    </row>
    <row r="21" ht="22.5" customHeight="1">
      <c r="A21" s="28">
        <v>21.0</v>
      </c>
      <c r="B21" s="28" t="s">
        <v>99</v>
      </c>
      <c r="C21" s="28" t="s">
        <v>455</v>
      </c>
      <c r="D21" s="28" t="s">
        <v>406</v>
      </c>
      <c r="E21" s="33" t="s">
        <v>226</v>
      </c>
      <c r="F21" s="94" t="s">
        <v>288</v>
      </c>
      <c r="G21" s="425"/>
      <c r="H21" s="423" t="b">
        <v>0</v>
      </c>
    </row>
    <row r="22" ht="22.5" customHeight="1">
      <c r="A22" s="28">
        <v>22.0</v>
      </c>
      <c r="B22" s="28" t="s">
        <v>99</v>
      </c>
      <c r="C22" s="28" t="s">
        <v>466</v>
      </c>
      <c r="D22" s="28" t="s">
        <v>468</v>
      </c>
      <c r="E22" s="79" t="s">
        <v>226</v>
      </c>
      <c r="F22" s="94" t="s">
        <v>288</v>
      </c>
      <c r="G22" s="425"/>
      <c r="H22" s="423" t="b">
        <v>0</v>
      </c>
    </row>
    <row r="23" ht="22.5" customHeight="1">
      <c r="A23" s="28">
        <v>23.0</v>
      </c>
      <c r="B23" s="28" t="s">
        <v>99</v>
      </c>
      <c r="C23" s="28" t="s">
        <v>473</v>
      </c>
      <c r="D23" s="28" t="s">
        <v>413</v>
      </c>
      <c r="E23" s="33" t="s">
        <v>181</v>
      </c>
      <c r="F23" s="112" t="s">
        <v>1554</v>
      </c>
      <c r="G23" s="425"/>
      <c r="H23" s="423" t="b">
        <v>0</v>
      </c>
    </row>
    <row r="24" ht="22.5" customHeight="1">
      <c r="A24" s="28">
        <v>24.0</v>
      </c>
      <c r="B24" s="28" t="s">
        <v>99</v>
      </c>
      <c r="C24" s="28" t="s">
        <v>481</v>
      </c>
      <c r="D24" s="28" t="s">
        <v>420</v>
      </c>
      <c r="E24" s="79" t="s">
        <v>226</v>
      </c>
      <c r="F24" s="112" t="s">
        <v>288</v>
      </c>
      <c r="G24" s="425"/>
      <c r="H24" s="423" t="b">
        <v>0</v>
      </c>
    </row>
    <row r="25" ht="22.5" customHeight="1">
      <c r="A25" s="28">
        <v>25.0</v>
      </c>
      <c r="B25" s="28" t="s">
        <v>99</v>
      </c>
      <c r="C25" s="28" t="s">
        <v>485</v>
      </c>
      <c r="D25" s="28" t="s">
        <v>486</v>
      </c>
      <c r="E25" s="33" t="s">
        <v>16</v>
      </c>
      <c r="F25" s="112" t="s">
        <v>16</v>
      </c>
      <c r="G25" s="422" t="s">
        <v>9965</v>
      </c>
      <c r="H25" s="423" t="b">
        <v>1</v>
      </c>
    </row>
    <row r="26" ht="22.5" customHeight="1">
      <c r="A26" s="28">
        <v>26.0</v>
      </c>
      <c r="B26" s="28" t="s">
        <v>99</v>
      </c>
      <c r="C26" s="28" t="s">
        <v>494</v>
      </c>
      <c r="D26" s="28" t="s">
        <v>495</v>
      </c>
      <c r="E26" s="79" t="s">
        <v>16</v>
      </c>
      <c r="F26" s="112" t="s">
        <v>16</v>
      </c>
      <c r="G26" s="422" t="s">
        <v>9965</v>
      </c>
      <c r="H26" s="423" t="b">
        <v>1</v>
      </c>
    </row>
    <row r="27" ht="22.5" customHeight="1">
      <c r="A27" s="28">
        <v>27.0</v>
      </c>
      <c r="B27" s="28" t="s">
        <v>99</v>
      </c>
      <c r="C27" s="28" t="s">
        <v>502</v>
      </c>
      <c r="D27" s="28" t="s">
        <v>448</v>
      </c>
      <c r="E27" s="134" t="s">
        <v>226</v>
      </c>
      <c r="F27" s="94" t="s">
        <v>450</v>
      </c>
      <c r="G27" s="425"/>
      <c r="H27" s="423" t="b">
        <v>0</v>
      </c>
    </row>
    <row r="28" ht="22.5" customHeight="1">
      <c r="A28" s="28">
        <v>28.0</v>
      </c>
      <c r="B28" s="28" t="s">
        <v>99</v>
      </c>
      <c r="C28" s="28" t="s">
        <v>515</v>
      </c>
      <c r="D28" s="28" t="s">
        <v>452</v>
      </c>
      <c r="E28" s="174" t="s">
        <v>181</v>
      </c>
      <c r="F28" s="112" t="s">
        <v>1724</v>
      </c>
      <c r="G28" s="425"/>
      <c r="H28" s="423" t="b">
        <v>0</v>
      </c>
    </row>
    <row r="29" ht="22.5" customHeight="1">
      <c r="A29" s="28">
        <v>29.0</v>
      </c>
      <c r="B29" s="28" t="s">
        <v>99</v>
      </c>
      <c r="C29" s="28" t="s">
        <v>530</v>
      </c>
      <c r="D29" s="28" t="s">
        <v>475</v>
      </c>
      <c r="E29" s="33" t="s">
        <v>181</v>
      </c>
      <c r="F29" s="112" t="s">
        <v>1554</v>
      </c>
      <c r="G29" s="425"/>
      <c r="H29" s="423" t="b">
        <v>0</v>
      </c>
    </row>
    <row r="30" ht="22.5" customHeight="1">
      <c r="A30" s="28">
        <v>30.0</v>
      </c>
      <c r="B30" s="28" t="s">
        <v>99</v>
      </c>
      <c r="C30" s="28" t="s">
        <v>537</v>
      </c>
      <c r="D30" s="28" t="s">
        <v>538</v>
      </c>
      <c r="E30" s="79" t="s">
        <v>16</v>
      </c>
      <c r="F30" s="112" t="s">
        <v>232</v>
      </c>
      <c r="G30" s="422" t="s">
        <v>9965</v>
      </c>
      <c r="H30" s="423" t="b">
        <v>1</v>
      </c>
    </row>
    <row r="31" ht="22.5" customHeight="1">
      <c r="A31" s="28">
        <v>31.0</v>
      </c>
      <c r="B31" s="28" t="s">
        <v>99</v>
      </c>
      <c r="C31" s="28" t="s">
        <v>544</v>
      </c>
      <c r="D31" s="28" t="s">
        <v>500</v>
      </c>
      <c r="E31" s="33" t="s">
        <v>16</v>
      </c>
      <c r="F31" s="112" t="s">
        <v>232</v>
      </c>
      <c r="G31" s="422" t="s">
        <v>9965</v>
      </c>
      <c r="H31" s="423" t="b">
        <v>1</v>
      </c>
    </row>
    <row r="32" ht="22.5" customHeight="1">
      <c r="A32" s="28">
        <v>32.0</v>
      </c>
      <c r="B32" s="28" t="s">
        <v>99</v>
      </c>
      <c r="C32" s="28" t="s">
        <v>548</v>
      </c>
      <c r="D32" s="28" t="s">
        <v>504</v>
      </c>
      <c r="E32" s="79" t="s">
        <v>16</v>
      </c>
      <c r="F32" s="112" t="s">
        <v>232</v>
      </c>
      <c r="G32" s="422" t="s">
        <v>9965</v>
      </c>
      <c r="H32" s="423" t="b">
        <v>1</v>
      </c>
    </row>
    <row r="33" ht="22.5" customHeight="1">
      <c r="A33" s="28">
        <v>33.0</v>
      </c>
      <c r="B33" s="28" t="s">
        <v>99</v>
      </c>
      <c r="C33" s="28" t="s">
        <v>552</v>
      </c>
      <c r="D33" s="28" t="s">
        <v>513</v>
      </c>
      <c r="E33" s="33" t="s">
        <v>16</v>
      </c>
      <c r="F33" s="112" t="s">
        <v>232</v>
      </c>
      <c r="G33" s="422" t="s">
        <v>9965</v>
      </c>
      <c r="H33" s="423" t="b">
        <v>1</v>
      </c>
    </row>
    <row r="34" ht="22.5" customHeight="1">
      <c r="A34" s="28">
        <v>34.0</v>
      </c>
      <c r="B34" s="28" t="s">
        <v>99</v>
      </c>
      <c r="C34" s="28" t="s">
        <v>557</v>
      </c>
      <c r="D34" s="28" t="s">
        <v>516</v>
      </c>
      <c r="E34" s="79" t="s">
        <v>181</v>
      </c>
      <c r="F34" s="94" t="s">
        <v>1755</v>
      </c>
      <c r="G34" s="425"/>
      <c r="H34" s="423" t="b">
        <v>0</v>
      </c>
    </row>
    <row r="35" ht="22.5" customHeight="1">
      <c r="A35" s="28">
        <v>35.0</v>
      </c>
      <c r="B35" s="28" t="s">
        <v>240</v>
      </c>
      <c r="C35" s="28" t="s">
        <v>563</v>
      </c>
      <c r="D35" s="28" t="s">
        <v>525</v>
      </c>
      <c r="E35" s="33" t="s">
        <v>226</v>
      </c>
      <c r="F35" s="112" t="s">
        <v>226</v>
      </c>
      <c r="G35" s="425"/>
      <c r="H35" s="423" t="b">
        <v>0</v>
      </c>
    </row>
    <row r="36" ht="22.5" customHeight="1">
      <c r="A36" s="28">
        <v>36.0</v>
      </c>
      <c r="B36" s="28" t="s">
        <v>240</v>
      </c>
      <c r="C36" s="28" t="s">
        <v>579</v>
      </c>
      <c r="D36" s="28" t="s">
        <v>580</v>
      </c>
      <c r="E36" s="79" t="s">
        <v>181</v>
      </c>
      <c r="F36" s="94" t="s">
        <v>181</v>
      </c>
      <c r="G36" s="425"/>
      <c r="H36" s="423" t="b">
        <v>0</v>
      </c>
    </row>
    <row r="37" ht="22.5" customHeight="1">
      <c r="A37" s="28">
        <v>37.0</v>
      </c>
      <c r="B37" s="28" t="s">
        <v>240</v>
      </c>
      <c r="C37" s="28" t="s">
        <v>586</v>
      </c>
      <c r="D37" s="28" t="s">
        <v>587</v>
      </c>
      <c r="E37" s="134" t="s">
        <v>226</v>
      </c>
      <c r="F37" s="94" t="s">
        <v>450</v>
      </c>
      <c r="G37" s="425"/>
      <c r="H37" s="423" t="b">
        <v>0</v>
      </c>
    </row>
    <row r="38" ht="22.5" customHeight="1">
      <c r="A38" s="28">
        <v>38.0</v>
      </c>
      <c r="B38" s="28" t="s">
        <v>240</v>
      </c>
      <c r="C38" s="28" t="s">
        <v>599</v>
      </c>
      <c r="D38" s="28" t="s">
        <v>600</v>
      </c>
      <c r="E38" s="79" t="s">
        <v>16</v>
      </c>
      <c r="F38" s="112" t="s">
        <v>232</v>
      </c>
      <c r="G38" s="422" t="s">
        <v>9965</v>
      </c>
      <c r="H38" s="423" t="b">
        <v>1</v>
      </c>
    </row>
    <row r="39" ht="22.5" customHeight="1">
      <c r="A39" s="28">
        <v>39.0</v>
      </c>
      <c r="B39" s="28" t="s">
        <v>240</v>
      </c>
      <c r="C39" s="28" t="s">
        <v>608</v>
      </c>
      <c r="D39" s="28" t="s">
        <v>560</v>
      </c>
      <c r="E39" s="33" t="s">
        <v>16</v>
      </c>
      <c r="F39" s="112" t="s">
        <v>1808</v>
      </c>
      <c r="G39" s="425"/>
      <c r="H39" s="423" t="b">
        <v>0</v>
      </c>
    </row>
    <row r="40" ht="22.5" customHeight="1">
      <c r="A40" s="28">
        <v>40.0</v>
      </c>
      <c r="B40" s="28" t="s">
        <v>240</v>
      </c>
      <c r="C40" s="28" t="s">
        <v>615</v>
      </c>
      <c r="D40" s="28" t="s">
        <v>570</v>
      </c>
      <c r="E40" s="79" t="s">
        <v>16</v>
      </c>
      <c r="F40" s="112" t="s">
        <v>577</v>
      </c>
      <c r="G40" s="425"/>
      <c r="H40" s="423" t="b">
        <v>0</v>
      </c>
    </row>
    <row r="41" ht="22.5" customHeight="1">
      <c r="A41" s="28">
        <v>41.0</v>
      </c>
      <c r="B41" s="28" t="s">
        <v>240</v>
      </c>
      <c r="C41" s="28" t="s">
        <v>619</v>
      </c>
      <c r="D41" s="28" t="s">
        <v>621</v>
      </c>
      <c r="E41" s="33" t="s">
        <v>16</v>
      </c>
      <c r="F41" s="112" t="s">
        <v>232</v>
      </c>
      <c r="G41" s="422" t="s">
        <v>9965</v>
      </c>
      <c r="H41" s="423" t="b">
        <v>1</v>
      </c>
    </row>
    <row r="42" ht="22.5" customHeight="1">
      <c r="A42" s="28">
        <v>42.0</v>
      </c>
      <c r="B42" s="28" t="s">
        <v>240</v>
      </c>
      <c r="C42" s="28" t="s">
        <v>629</v>
      </c>
      <c r="D42" s="28" t="s">
        <v>630</v>
      </c>
      <c r="E42" s="79" t="s">
        <v>181</v>
      </c>
      <c r="F42" s="112" t="s">
        <v>253</v>
      </c>
      <c r="G42" s="422" t="s">
        <v>779</v>
      </c>
      <c r="H42" s="423" t="b">
        <v>1</v>
      </c>
    </row>
    <row r="43" ht="22.5" customHeight="1">
      <c r="A43" s="28">
        <v>43.0</v>
      </c>
      <c r="B43" s="28" t="s">
        <v>240</v>
      </c>
      <c r="C43" s="28" t="s">
        <v>644</v>
      </c>
      <c r="D43" s="28" t="s">
        <v>359</v>
      </c>
      <c r="E43" s="33" t="s">
        <v>181</v>
      </c>
      <c r="F43" s="112" t="s">
        <v>1554</v>
      </c>
      <c r="G43" s="425"/>
      <c r="H43" s="423" t="b">
        <v>0</v>
      </c>
    </row>
    <row r="44" ht="22.5" customHeight="1">
      <c r="A44" s="28">
        <v>44.0</v>
      </c>
      <c r="B44" s="28" t="s">
        <v>240</v>
      </c>
      <c r="C44" s="28" t="s">
        <v>659</v>
      </c>
      <c r="D44" s="28" t="s">
        <v>392</v>
      </c>
      <c r="E44" s="79" t="s">
        <v>16</v>
      </c>
      <c r="F44" s="112" t="s">
        <v>300</v>
      </c>
      <c r="G44" s="425"/>
      <c r="H44" s="423" t="b">
        <v>0</v>
      </c>
    </row>
    <row r="45" ht="22.5" customHeight="1">
      <c r="A45" s="28">
        <v>45.0</v>
      </c>
      <c r="B45" s="28" t="s">
        <v>240</v>
      </c>
      <c r="C45" s="28" t="s">
        <v>677</v>
      </c>
      <c r="D45" s="28" t="s">
        <v>606</v>
      </c>
      <c r="E45" s="33" t="s">
        <v>226</v>
      </c>
      <c r="F45" s="94" t="s">
        <v>309</v>
      </c>
      <c r="G45" s="425"/>
      <c r="H45" s="423" t="b">
        <v>0</v>
      </c>
    </row>
    <row r="46" ht="22.5" customHeight="1">
      <c r="A46" s="28">
        <v>46.0</v>
      </c>
      <c r="B46" s="28" t="s">
        <v>240</v>
      </c>
      <c r="C46" s="28" t="s">
        <v>689</v>
      </c>
      <c r="D46" s="28" t="s">
        <v>620</v>
      </c>
      <c r="E46" s="79" t="s">
        <v>226</v>
      </c>
      <c r="F46" s="94" t="s">
        <v>309</v>
      </c>
      <c r="G46" s="425"/>
      <c r="H46" s="423" t="b">
        <v>0</v>
      </c>
    </row>
    <row r="47" ht="22.5" customHeight="1">
      <c r="A47" s="28">
        <v>47.0</v>
      </c>
      <c r="B47" s="28" t="s">
        <v>240</v>
      </c>
      <c r="C47" s="28" t="s">
        <v>697</v>
      </c>
      <c r="D47" s="28" t="s">
        <v>625</v>
      </c>
      <c r="E47" s="33" t="s">
        <v>181</v>
      </c>
      <c r="F47" s="112" t="s">
        <v>1755</v>
      </c>
      <c r="G47" s="422" t="s">
        <v>779</v>
      </c>
      <c r="H47" s="423" t="b">
        <v>1</v>
      </c>
    </row>
    <row r="48" ht="22.5" customHeight="1">
      <c r="A48" s="28">
        <v>48.0</v>
      </c>
      <c r="B48" s="28" t="s">
        <v>240</v>
      </c>
      <c r="C48" s="28" t="s">
        <v>703</v>
      </c>
      <c r="D48" s="28" t="s">
        <v>635</v>
      </c>
      <c r="E48" s="79" t="s">
        <v>181</v>
      </c>
      <c r="F48" s="112" t="s">
        <v>10118</v>
      </c>
      <c r="G48" s="422" t="s">
        <v>779</v>
      </c>
      <c r="H48" s="423" t="b">
        <v>1</v>
      </c>
    </row>
    <row r="49" ht="22.5" customHeight="1">
      <c r="A49" s="28">
        <v>49.0</v>
      </c>
      <c r="B49" s="28" t="s">
        <v>240</v>
      </c>
      <c r="C49" s="28" t="s">
        <v>709</v>
      </c>
      <c r="D49" s="28" t="s">
        <v>710</v>
      </c>
      <c r="E49" s="33" t="s">
        <v>16</v>
      </c>
      <c r="F49" s="94" t="s">
        <v>300</v>
      </c>
      <c r="G49" s="425"/>
      <c r="H49" s="423" t="b">
        <v>0</v>
      </c>
    </row>
    <row r="50" ht="22.5" customHeight="1">
      <c r="A50" s="28">
        <v>50.0</v>
      </c>
      <c r="B50" s="28" t="s">
        <v>240</v>
      </c>
      <c r="C50" s="28" t="s">
        <v>718</v>
      </c>
      <c r="D50" s="28" t="s">
        <v>438</v>
      </c>
      <c r="E50" s="79" t="s">
        <v>16</v>
      </c>
      <c r="F50" s="94" t="s">
        <v>434</v>
      </c>
      <c r="G50" s="425"/>
      <c r="H50" s="423" t="b">
        <v>0</v>
      </c>
    </row>
    <row r="51" ht="22.5" customHeight="1">
      <c r="A51" s="28">
        <v>51.0</v>
      </c>
      <c r="B51" s="28" t="s">
        <v>240</v>
      </c>
      <c r="C51" s="28" t="s">
        <v>730</v>
      </c>
      <c r="D51" s="28" t="s">
        <v>646</v>
      </c>
      <c r="E51" s="134" t="s">
        <v>226</v>
      </c>
      <c r="F51" s="94" t="s">
        <v>450</v>
      </c>
      <c r="G51" s="425"/>
      <c r="H51" s="423" t="b">
        <v>0</v>
      </c>
    </row>
    <row r="52" ht="22.5" customHeight="1">
      <c r="A52" s="28">
        <v>52.0</v>
      </c>
      <c r="B52" s="28" t="s">
        <v>240</v>
      </c>
      <c r="C52" s="28" t="s">
        <v>746</v>
      </c>
      <c r="D52" s="28" t="s">
        <v>748</v>
      </c>
      <c r="E52" s="79" t="s">
        <v>181</v>
      </c>
      <c r="F52" s="94" t="s">
        <v>1755</v>
      </c>
      <c r="G52" s="425"/>
      <c r="H52" s="423" t="b">
        <v>0</v>
      </c>
    </row>
    <row r="53" ht="22.5" customHeight="1">
      <c r="A53" s="28">
        <v>53.0</v>
      </c>
      <c r="B53" s="28" t="s">
        <v>240</v>
      </c>
      <c r="C53" s="28" t="s">
        <v>750</v>
      </c>
      <c r="D53" s="28" t="s">
        <v>651</v>
      </c>
      <c r="E53" s="33" t="s">
        <v>181</v>
      </c>
      <c r="F53" s="94" t="s">
        <v>181</v>
      </c>
      <c r="G53" s="425"/>
      <c r="H53" s="423" t="b">
        <v>0</v>
      </c>
    </row>
    <row r="54" ht="22.5" customHeight="1">
      <c r="A54" s="28">
        <v>54.0</v>
      </c>
      <c r="B54" s="28" t="s">
        <v>240</v>
      </c>
      <c r="C54" s="28" t="s">
        <v>753</v>
      </c>
      <c r="D54" s="28" t="s">
        <v>732</v>
      </c>
      <c r="E54" s="79" t="s">
        <v>181</v>
      </c>
      <c r="F54" s="94" t="s">
        <v>181</v>
      </c>
      <c r="G54" s="425"/>
      <c r="H54" s="423" t="b">
        <v>0</v>
      </c>
    </row>
    <row r="55" ht="22.5" customHeight="1">
      <c r="A55" s="28">
        <v>55.0</v>
      </c>
      <c r="B55" s="28" t="s">
        <v>240</v>
      </c>
      <c r="C55" s="28" t="s">
        <v>756</v>
      </c>
      <c r="D55" s="28" t="s">
        <v>661</v>
      </c>
      <c r="E55" s="33" t="s">
        <v>181</v>
      </c>
      <c r="F55" s="112" t="s">
        <v>1755</v>
      </c>
      <c r="G55" s="425"/>
      <c r="H55" s="423" t="b">
        <v>0</v>
      </c>
    </row>
    <row r="56" ht="22.5" customHeight="1">
      <c r="A56" s="28">
        <v>56.0</v>
      </c>
      <c r="B56" s="28" t="s">
        <v>240</v>
      </c>
      <c r="C56" s="28" t="s">
        <v>763</v>
      </c>
      <c r="D56" s="28" t="s">
        <v>666</v>
      </c>
      <c r="E56" s="79" t="s">
        <v>181</v>
      </c>
      <c r="F56" s="112" t="s">
        <v>1755</v>
      </c>
      <c r="G56" s="425"/>
      <c r="H56" s="423" t="b">
        <v>0</v>
      </c>
    </row>
    <row r="57" ht="22.5" customHeight="1">
      <c r="A57" s="28">
        <v>57.0</v>
      </c>
      <c r="B57" s="28" t="s">
        <v>240</v>
      </c>
      <c r="C57" s="28" t="s">
        <v>769</v>
      </c>
      <c r="D57" s="28" t="s">
        <v>238</v>
      </c>
      <c r="E57" s="33" t="s">
        <v>96</v>
      </c>
      <c r="F57" s="94" t="s">
        <v>1526</v>
      </c>
      <c r="G57" s="425"/>
      <c r="H57" s="423" t="b">
        <v>0</v>
      </c>
    </row>
    <row r="58" ht="22.5" customHeight="1">
      <c r="A58" s="28">
        <v>58.0</v>
      </c>
      <c r="B58" s="28" t="s">
        <v>240</v>
      </c>
      <c r="C58" s="28" t="s">
        <v>679</v>
      </c>
      <c r="D58" s="28" t="s">
        <v>678</v>
      </c>
      <c r="E58" s="79" t="s">
        <v>226</v>
      </c>
      <c r="F58" s="112" t="s">
        <v>10127</v>
      </c>
      <c r="G58" s="425"/>
      <c r="H58" s="423" t="b">
        <v>0</v>
      </c>
    </row>
    <row r="59" ht="22.5" customHeight="1">
      <c r="A59" s="28">
        <v>59.0</v>
      </c>
      <c r="B59" s="28" t="s">
        <v>240</v>
      </c>
      <c r="C59" s="28" t="s">
        <v>776</v>
      </c>
      <c r="D59" s="28" t="s">
        <v>682</v>
      </c>
      <c r="E59" s="33" t="s">
        <v>226</v>
      </c>
      <c r="F59" s="112" t="s">
        <v>10127</v>
      </c>
      <c r="G59" s="425"/>
      <c r="H59" s="423" t="b">
        <v>0</v>
      </c>
    </row>
    <row r="60" ht="22.5" customHeight="1">
      <c r="A60" s="28">
        <v>60.0</v>
      </c>
      <c r="B60" s="28" t="s">
        <v>240</v>
      </c>
      <c r="C60" s="28" t="s">
        <v>782</v>
      </c>
      <c r="D60" s="28" t="s">
        <v>686</v>
      </c>
      <c r="E60" s="79" t="s">
        <v>16</v>
      </c>
      <c r="F60" s="112" t="s">
        <v>1808</v>
      </c>
      <c r="G60" s="425"/>
      <c r="H60" s="423" t="b">
        <v>0</v>
      </c>
    </row>
    <row r="61" ht="22.5" customHeight="1">
      <c r="A61" s="28">
        <v>61.0</v>
      </c>
      <c r="B61" s="28" t="s">
        <v>240</v>
      </c>
      <c r="C61" s="28" t="s">
        <v>796</v>
      </c>
      <c r="D61" s="28" t="s">
        <v>797</v>
      </c>
      <c r="E61" s="33" t="s">
        <v>16</v>
      </c>
      <c r="F61" s="112" t="s">
        <v>232</v>
      </c>
      <c r="G61" s="422" t="s">
        <v>9965</v>
      </c>
      <c r="H61" s="423" t="b">
        <v>1</v>
      </c>
    </row>
    <row r="62" ht="22.5" customHeight="1">
      <c r="A62" s="28">
        <v>62.0</v>
      </c>
      <c r="B62" s="28" t="s">
        <v>240</v>
      </c>
      <c r="C62" s="28" t="s">
        <v>811</v>
      </c>
      <c r="D62" s="28" t="s">
        <v>715</v>
      </c>
      <c r="E62" s="174" t="s">
        <v>181</v>
      </c>
      <c r="F62" s="112" t="s">
        <v>1724</v>
      </c>
      <c r="G62" s="425"/>
      <c r="H62" s="423" t="b">
        <v>0</v>
      </c>
    </row>
    <row r="63" ht="22.5" customHeight="1">
      <c r="A63" s="28">
        <v>63.0</v>
      </c>
      <c r="B63" s="28" t="s">
        <v>240</v>
      </c>
      <c r="C63" s="28" t="s">
        <v>824</v>
      </c>
      <c r="D63" s="28" t="s">
        <v>825</v>
      </c>
      <c r="E63" s="33" t="s">
        <v>96</v>
      </c>
      <c r="F63" s="94" t="s">
        <v>96</v>
      </c>
      <c r="G63" s="425"/>
      <c r="H63" s="423" t="b">
        <v>0</v>
      </c>
    </row>
    <row r="64" ht="22.5" customHeight="1">
      <c r="A64" s="28">
        <v>64.0</v>
      </c>
      <c r="B64" s="28" t="s">
        <v>240</v>
      </c>
      <c r="C64" s="28" t="s">
        <v>840</v>
      </c>
      <c r="D64" s="28" t="s">
        <v>674</v>
      </c>
      <c r="E64" s="79" t="s">
        <v>16</v>
      </c>
      <c r="F64" s="94" t="s">
        <v>434</v>
      </c>
      <c r="G64" s="425"/>
      <c r="H64" s="423" t="b">
        <v>0</v>
      </c>
    </row>
    <row r="65" ht="22.5" customHeight="1">
      <c r="A65" s="28">
        <v>65.0</v>
      </c>
      <c r="B65" s="28" t="s">
        <v>240</v>
      </c>
      <c r="C65" s="28" t="s">
        <v>857</v>
      </c>
      <c r="D65" s="28" t="s">
        <v>859</v>
      </c>
      <c r="E65" s="33" t="s">
        <v>226</v>
      </c>
      <c r="F65" s="112" t="s">
        <v>226</v>
      </c>
      <c r="G65" s="425"/>
      <c r="H65" s="423" t="b">
        <v>0</v>
      </c>
    </row>
    <row r="66" ht="22.5" customHeight="1">
      <c r="A66" s="28">
        <v>66.0</v>
      </c>
      <c r="B66" s="28" t="s">
        <v>240</v>
      </c>
      <c r="C66" s="28" t="s">
        <v>869</v>
      </c>
      <c r="D66" s="28" t="s">
        <v>870</v>
      </c>
      <c r="E66" s="79" t="s">
        <v>16</v>
      </c>
      <c r="F66" s="112" t="s">
        <v>232</v>
      </c>
      <c r="G66" s="422" t="s">
        <v>9965</v>
      </c>
      <c r="H66" s="423" t="b">
        <v>1</v>
      </c>
    </row>
    <row r="67" ht="22.5" customHeight="1">
      <c r="A67" s="28">
        <v>67.0</v>
      </c>
      <c r="B67" s="28" t="s">
        <v>240</v>
      </c>
      <c r="C67" s="28" t="s">
        <v>876</v>
      </c>
      <c r="D67" s="28" t="s">
        <v>877</v>
      </c>
      <c r="E67" s="33" t="s">
        <v>181</v>
      </c>
      <c r="F67" s="94" t="s">
        <v>181</v>
      </c>
      <c r="G67" s="425"/>
      <c r="H67" s="423" t="b">
        <v>0</v>
      </c>
    </row>
    <row r="68" ht="22.5" customHeight="1">
      <c r="A68" s="28">
        <v>68.0</v>
      </c>
      <c r="B68" s="28" t="s">
        <v>240</v>
      </c>
      <c r="C68" s="28" t="s">
        <v>878</v>
      </c>
      <c r="D68" s="28" t="s">
        <v>879</v>
      </c>
      <c r="E68" s="79" t="s">
        <v>16</v>
      </c>
      <c r="F68" s="112" t="s">
        <v>16</v>
      </c>
      <c r="G68" s="422" t="s">
        <v>9965</v>
      </c>
      <c r="H68" s="423" t="b">
        <v>1</v>
      </c>
    </row>
    <row r="69" ht="22.5" customHeight="1">
      <c r="A69" s="28">
        <v>69.0</v>
      </c>
      <c r="B69" s="28" t="s">
        <v>240</v>
      </c>
      <c r="C69" s="28" t="s">
        <v>882</v>
      </c>
      <c r="D69" s="28" t="s">
        <v>885</v>
      </c>
      <c r="E69" s="33" t="s">
        <v>226</v>
      </c>
      <c r="F69" s="94" t="s">
        <v>288</v>
      </c>
      <c r="G69" s="425"/>
      <c r="H69" s="423" t="b">
        <v>0</v>
      </c>
    </row>
    <row r="70" ht="22.5" customHeight="1">
      <c r="A70" s="28">
        <v>70.0</v>
      </c>
      <c r="B70" s="28" t="s">
        <v>240</v>
      </c>
      <c r="C70" s="28" t="s">
        <v>894</v>
      </c>
      <c r="D70" s="28" t="s">
        <v>895</v>
      </c>
      <c r="E70" s="79" t="s">
        <v>96</v>
      </c>
      <c r="F70" s="94" t="s">
        <v>191</v>
      </c>
      <c r="G70" s="425"/>
      <c r="H70" s="423" t="b">
        <v>0</v>
      </c>
    </row>
    <row r="71" ht="22.5" customHeight="1">
      <c r="A71" s="28">
        <v>71.0</v>
      </c>
      <c r="B71" s="28" t="s">
        <v>240</v>
      </c>
      <c r="C71" s="28" t="s">
        <v>903</v>
      </c>
      <c r="D71" s="28" t="s">
        <v>906</v>
      </c>
      <c r="E71" s="33" t="s">
        <v>181</v>
      </c>
      <c r="F71" s="112" t="s">
        <v>253</v>
      </c>
      <c r="G71" s="422" t="s">
        <v>779</v>
      </c>
      <c r="H71" s="423" t="b">
        <v>1</v>
      </c>
    </row>
    <row r="72" ht="22.5" customHeight="1">
      <c r="A72" s="28">
        <v>72.0</v>
      </c>
      <c r="B72" s="28" t="s">
        <v>240</v>
      </c>
      <c r="C72" s="28" t="s">
        <v>909</v>
      </c>
      <c r="D72" s="28" t="s">
        <v>910</v>
      </c>
      <c r="E72" s="79" t="s">
        <v>96</v>
      </c>
      <c r="F72" s="94" t="s">
        <v>191</v>
      </c>
      <c r="G72" s="425"/>
      <c r="H72" s="423" t="b">
        <v>0</v>
      </c>
    </row>
    <row r="73" ht="22.5" customHeight="1">
      <c r="A73" s="28">
        <v>73.0</v>
      </c>
      <c r="B73" s="28" t="s">
        <v>240</v>
      </c>
      <c r="C73" s="28" t="s">
        <v>916</v>
      </c>
      <c r="D73" s="28" t="s">
        <v>917</v>
      </c>
      <c r="E73" s="33" t="s">
        <v>16</v>
      </c>
      <c r="F73" s="112" t="s">
        <v>232</v>
      </c>
      <c r="G73" s="422" t="s">
        <v>9965</v>
      </c>
      <c r="H73" s="423" t="b">
        <v>1</v>
      </c>
    </row>
    <row r="74" ht="22.5" customHeight="1">
      <c r="A74" s="28">
        <v>74.0</v>
      </c>
      <c r="B74" s="28" t="s">
        <v>240</v>
      </c>
      <c r="C74" s="28" t="s">
        <v>927</v>
      </c>
      <c r="D74" s="28" t="s">
        <v>928</v>
      </c>
      <c r="E74" s="79" t="s">
        <v>96</v>
      </c>
      <c r="F74" s="94" t="s">
        <v>191</v>
      </c>
      <c r="G74" s="425"/>
      <c r="H74" s="423" t="b">
        <v>0</v>
      </c>
    </row>
    <row r="75" ht="22.5" customHeight="1">
      <c r="A75" s="28">
        <v>75.0</v>
      </c>
      <c r="B75" s="28" t="s">
        <v>240</v>
      </c>
      <c r="C75" s="28" t="s">
        <v>934</v>
      </c>
      <c r="D75" s="28" t="s">
        <v>936</v>
      </c>
      <c r="E75" s="33" t="s">
        <v>226</v>
      </c>
      <c r="F75" s="94" t="s">
        <v>309</v>
      </c>
      <c r="G75" s="425"/>
      <c r="H75" s="423" t="b">
        <v>0</v>
      </c>
    </row>
    <row r="76" ht="22.5" customHeight="1">
      <c r="A76" s="28">
        <v>76.0</v>
      </c>
      <c r="B76" s="28" t="s">
        <v>240</v>
      </c>
      <c r="C76" s="28" t="s">
        <v>940</v>
      </c>
      <c r="D76" s="28" t="s">
        <v>941</v>
      </c>
      <c r="E76" s="79" t="s">
        <v>96</v>
      </c>
      <c r="F76" s="94" t="s">
        <v>10129</v>
      </c>
      <c r="G76" s="425"/>
      <c r="H76" s="423" t="b">
        <v>0</v>
      </c>
    </row>
    <row r="77" ht="22.5" customHeight="1">
      <c r="A77" s="28">
        <v>77.0</v>
      </c>
      <c r="B77" s="28" t="s">
        <v>240</v>
      </c>
      <c r="C77" s="28" t="s">
        <v>945</v>
      </c>
      <c r="D77" s="28" t="s">
        <v>946</v>
      </c>
      <c r="E77" s="33" t="s">
        <v>181</v>
      </c>
      <c r="F77" s="94" t="s">
        <v>181</v>
      </c>
      <c r="G77" s="425"/>
      <c r="H77" s="423" t="b">
        <v>0</v>
      </c>
    </row>
    <row r="78" ht="22.5" customHeight="1">
      <c r="A78" s="28">
        <v>78.0</v>
      </c>
      <c r="B78" s="28" t="s">
        <v>240</v>
      </c>
      <c r="C78" s="28" t="s">
        <v>951</v>
      </c>
      <c r="D78" s="28" t="s">
        <v>953</v>
      </c>
      <c r="E78" s="79" t="s">
        <v>96</v>
      </c>
      <c r="F78" s="94" t="s">
        <v>191</v>
      </c>
      <c r="G78" s="425"/>
      <c r="H78" s="423" t="b">
        <v>0</v>
      </c>
    </row>
    <row r="79" ht="22.5" customHeight="1">
      <c r="A79" s="28">
        <v>79.0</v>
      </c>
      <c r="B79" s="28" t="s">
        <v>240</v>
      </c>
      <c r="C79" s="28" t="s">
        <v>966</v>
      </c>
      <c r="D79" s="28" t="s">
        <v>968</v>
      </c>
      <c r="E79" s="33" t="s">
        <v>226</v>
      </c>
      <c r="F79" s="94" t="s">
        <v>288</v>
      </c>
      <c r="G79" s="425"/>
      <c r="H79" s="423" t="b">
        <v>0</v>
      </c>
    </row>
    <row r="80" ht="22.5" customHeight="1">
      <c r="A80" s="28">
        <v>80.0</v>
      </c>
      <c r="B80" s="28" t="s">
        <v>240</v>
      </c>
      <c r="C80" s="28" t="s">
        <v>978</v>
      </c>
      <c r="D80" s="28" t="s">
        <v>979</v>
      </c>
      <c r="E80" s="79" t="s">
        <v>96</v>
      </c>
      <c r="F80" s="94" t="s">
        <v>191</v>
      </c>
      <c r="G80" s="425"/>
      <c r="H80" s="423" t="b">
        <v>0</v>
      </c>
    </row>
    <row r="81" ht="22.5" customHeight="1">
      <c r="A81" s="28">
        <v>81.0</v>
      </c>
      <c r="B81" s="28" t="s">
        <v>240</v>
      </c>
      <c r="C81" s="28" t="s">
        <v>992</v>
      </c>
      <c r="D81" s="28" t="s">
        <v>993</v>
      </c>
      <c r="E81" s="33" t="s">
        <v>96</v>
      </c>
      <c r="F81" s="94" t="s">
        <v>191</v>
      </c>
      <c r="G81" s="425"/>
      <c r="H81" s="423" t="b">
        <v>0</v>
      </c>
    </row>
    <row r="82" ht="22.5" customHeight="1">
      <c r="A82" s="28">
        <v>82.0</v>
      </c>
      <c r="B82" s="28" t="s">
        <v>240</v>
      </c>
      <c r="C82" s="28" t="s">
        <v>999</v>
      </c>
      <c r="D82" s="28" t="s">
        <v>1000</v>
      </c>
      <c r="E82" s="79" t="s">
        <v>16</v>
      </c>
      <c r="F82" s="112" t="s">
        <v>232</v>
      </c>
      <c r="G82" s="422" t="s">
        <v>9965</v>
      </c>
      <c r="H82" s="423" t="b">
        <v>1</v>
      </c>
    </row>
    <row r="83" ht="22.5" customHeight="1">
      <c r="A83" s="28">
        <v>83.0</v>
      </c>
      <c r="B83" s="28" t="s">
        <v>240</v>
      </c>
      <c r="C83" s="28" t="s">
        <v>1004</v>
      </c>
      <c r="D83" s="28" t="s">
        <v>1005</v>
      </c>
      <c r="E83" s="33" t="s">
        <v>16</v>
      </c>
      <c r="F83" s="94" t="s">
        <v>434</v>
      </c>
      <c r="G83" s="425"/>
      <c r="H83" s="423" t="b">
        <v>0</v>
      </c>
    </row>
    <row r="84" ht="22.5" customHeight="1">
      <c r="A84" s="28">
        <v>84.0</v>
      </c>
      <c r="B84" s="28" t="s">
        <v>240</v>
      </c>
      <c r="C84" s="28" t="s">
        <v>1007</v>
      </c>
      <c r="D84" s="28" t="s">
        <v>1008</v>
      </c>
      <c r="E84" s="79" t="s">
        <v>96</v>
      </c>
      <c r="F84" s="94" t="s">
        <v>1886</v>
      </c>
      <c r="G84" s="425"/>
      <c r="H84" s="423" t="b">
        <v>0</v>
      </c>
    </row>
    <row r="85" ht="22.5" customHeight="1">
      <c r="A85" s="28">
        <v>85.0</v>
      </c>
      <c r="B85" s="28" t="s">
        <v>240</v>
      </c>
      <c r="C85" s="28" t="s">
        <v>1014</v>
      </c>
      <c r="D85" s="28" t="s">
        <v>738</v>
      </c>
      <c r="E85" s="33" t="s">
        <v>226</v>
      </c>
      <c r="F85" s="94" t="s">
        <v>288</v>
      </c>
      <c r="G85" s="425"/>
      <c r="H85" s="423" t="b">
        <v>0</v>
      </c>
    </row>
    <row r="86" ht="22.5" customHeight="1">
      <c r="A86" s="28">
        <v>86.0</v>
      </c>
      <c r="B86" s="28" t="s">
        <v>240</v>
      </c>
      <c r="C86" s="28" t="s">
        <v>1021</v>
      </c>
      <c r="D86" s="28" t="s">
        <v>1026</v>
      </c>
      <c r="E86" s="79" t="s">
        <v>181</v>
      </c>
      <c r="F86" s="94" t="s">
        <v>181</v>
      </c>
      <c r="G86" s="425"/>
      <c r="H86" s="423" t="b">
        <v>0</v>
      </c>
    </row>
    <row r="87" ht="22.5" customHeight="1">
      <c r="A87" s="28">
        <v>87.0</v>
      </c>
      <c r="B87" s="28" t="s">
        <v>240</v>
      </c>
      <c r="C87" s="28" t="s">
        <v>1030</v>
      </c>
      <c r="D87" s="28" t="s">
        <v>970</v>
      </c>
      <c r="E87" s="33" t="s">
        <v>96</v>
      </c>
      <c r="F87" s="94" t="s">
        <v>96</v>
      </c>
      <c r="G87" s="425"/>
      <c r="H87" s="423" t="b">
        <v>0</v>
      </c>
    </row>
    <row r="88" ht="22.5" customHeight="1">
      <c r="A88" s="28">
        <v>88.0</v>
      </c>
      <c r="B88" s="28" t="s">
        <v>240</v>
      </c>
      <c r="C88" s="28" t="s">
        <v>1035</v>
      </c>
      <c r="D88" s="28" t="s">
        <v>1036</v>
      </c>
      <c r="E88" s="79" t="s">
        <v>96</v>
      </c>
      <c r="F88" s="94" t="s">
        <v>96</v>
      </c>
      <c r="G88" s="425"/>
      <c r="H88" s="423" t="b">
        <v>0</v>
      </c>
    </row>
    <row r="89" ht="22.5" customHeight="1">
      <c r="A89" s="28">
        <v>89.0</v>
      </c>
      <c r="B89" s="28" t="s">
        <v>240</v>
      </c>
      <c r="C89" s="28" t="s">
        <v>1038</v>
      </c>
      <c r="D89" s="28" t="s">
        <v>1039</v>
      </c>
      <c r="E89" s="33" t="s">
        <v>16</v>
      </c>
      <c r="F89" s="112" t="s">
        <v>16</v>
      </c>
      <c r="G89" s="422" t="s">
        <v>9965</v>
      </c>
      <c r="H89" s="423" t="b">
        <v>1</v>
      </c>
    </row>
    <row r="90" ht="22.5" customHeight="1">
      <c r="A90" s="28">
        <v>90.0</v>
      </c>
      <c r="B90" s="28" t="s">
        <v>240</v>
      </c>
      <c r="C90" s="28" t="s">
        <v>1047</v>
      </c>
      <c r="D90" s="28" t="s">
        <v>1048</v>
      </c>
      <c r="E90" s="79" t="s">
        <v>181</v>
      </c>
      <c r="F90" s="112" t="s">
        <v>1755</v>
      </c>
      <c r="G90" s="425"/>
      <c r="H90" s="423" t="b">
        <v>0</v>
      </c>
    </row>
    <row r="91" ht="22.5" customHeight="1">
      <c r="A91" s="28">
        <v>91.0</v>
      </c>
      <c r="B91" s="28" t="s">
        <v>240</v>
      </c>
      <c r="C91" s="28" t="s">
        <v>1062</v>
      </c>
      <c r="D91" s="28" t="s">
        <v>1063</v>
      </c>
      <c r="E91" s="33" t="s">
        <v>16</v>
      </c>
      <c r="F91" s="112" t="s">
        <v>232</v>
      </c>
      <c r="G91" s="422" t="s">
        <v>9965</v>
      </c>
      <c r="H91" s="423" t="b">
        <v>1</v>
      </c>
    </row>
    <row r="92" ht="22.5" customHeight="1">
      <c r="A92" s="28">
        <v>92.0</v>
      </c>
      <c r="B92" s="28" t="s">
        <v>240</v>
      </c>
      <c r="C92" s="28" t="s">
        <v>1077</v>
      </c>
      <c r="D92" s="28" t="s">
        <v>1078</v>
      </c>
      <c r="E92" s="79" t="s">
        <v>16</v>
      </c>
      <c r="F92" s="112" t="s">
        <v>16</v>
      </c>
      <c r="G92" s="422" t="s">
        <v>9965</v>
      </c>
      <c r="H92" s="423" t="b">
        <v>1</v>
      </c>
    </row>
    <row r="93" ht="22.5" customHeight="1">
      <c r="A93" s="28">
        <v>93.0</v>
      </c>
      <c r="B93" s="28" t="s">
        <v>240</v>
      </c>
      <c r="C93" s="28" t="s">
        <v>9093</v>
      </c>
      <c r="D93" s="28" t="s">
        <v>761</v>
      </c>
      <c r="E93" s="33" t="s">
        <v>226</v>
      </c>
      <c r="F93" s="94" t="s">
        <v>309</v>
      </c>
      <c r="G93" s="425"/>
      <c r="H93" s="423" t="b">
        <v>0</v>
      </c>
    </row>
    <row r="94" ht="22.5" customHeight="1">
      <c r="A94" s="28">
        <v>94.0</v>
      </c>
      <c r="B94" s="28" t="s">
        <v>240</v>
      </c>
      <c r="C94" s="28" t="s">
        <v>1091</v>
      </c>
      <c r="D94" s="28" t="s">
        <v>765</v>
      </c>
      <c r="E94" s="79" t="s">
        <v>181</v>
      </c>
      <c r="F94" s="94" t="s">
        <v>181</v>
      </c>
      <c r="G94" s="425"/>
      <c r="H94" s="423" t="b">
        <v>0</v>
      </c>
    </row>
    <row r="95" ht="22.5" customHeight="1">
      <c r="A95" s="28">
        <v>95.0</v>
      </c>
      <c r="B95" s="28" t="s">
        <v>240</v>
      </c>
      <c r="C95" s="28" t="s">
        <v>1096</v>
      </c>
      <c r="D95" s="28" t="s">
        <v>777</v>
      </c>
      <c r="E95" s="33" t="s">
        <v>181</v>
      </c>
      <c r="F95" s="112" t="s">
        <v>1554</v>
      </c>
      <c r="G95" s="425"/>
      <c r="H95" s="423" t="b">
        <v>0</v>
      </c>
    </row>
    <row r="96" ht="22.5" customHeight="1">
      <c r="A96" s="28">
        <v>96.0</v>
      </c>
      <c r="B96" s="28" t="s">
        <v>240</v>
      </c>
      <c r="C96" s="28" t="s">
        <v>1098</v>
      </c>
      <c r="D96" s="28" t="s">
        <v>786</v>
      </c>
      <c r="E96" s="79" t="s">
        <v>181</v>
      </c>
      <c r="F96" s="112" t="s">
        <v>1554</v>
      </c>
      <c r="G96" s="425"/>
      <c r="H96" s="423" t="b">
        <v>0</v>
      </c>
    </row>
    <row r="97" ht="22.5" customHeight="1">
      <c r="A97" s="28">
        <v>97.0</v>
      </c>
      <c r="B97" s="28" t="s">
        <v>240</v>
      </c>
      <c r="C97" s="28" t="s">
        <v>1103</v>
      </c>
      <c r="D97" s="28" t="s">
        <v>1104</v>
      </c>
      <c r="E97" s="33" t="s">
        <v>181</v>
      </c>
      <c r="F97" s="112" t="s">
        <v>1554</v>
      </c>
      <c r="G97" s="425"/>
      <c r="H97" s="423" t="b">
        <v>0</v>
      </c>
    </row>
    <row r="98" ht="22.5" customHeight="1">
      <c r="A98" s="28">
        <v>98.0</v>
      </c>
      <c r="B98" s="28" t="s">
        <v>240</v>
      </c>
      <c r="C98" s="28" t="s">
        <v>1112</v>
      </c>
      <c r="D98" s="28" t="s">
        <v>541</v>
      </c>
      <c r="E98" s="79" t="s">
        <v>16</v>
      </c>
      <c r="F98" s="94" t="s">
        <v>434</v>
      </c>
      <c r="G98" s="425"/>
      <c r="H98" s="423" t="b">
        <v>0</v>
      </c>
    </row>
    <row r="99" ht="22.5" customHeight="1">
      <c r="A99" s="28">
        <v>99.0</v>
      </c>
      <c r="B99" s="28" t="s">
        <v>240</v>
      </c>
      <c r="C99" s="28" t="s">
        <v>1128</v>
      </c>
      <c r="D99" s="28" t="s">
        <v>790</v>
      </c>
      <c r="E99" s="33" t="s">
        <v>96</v>
      </c>
      <c r="F99" s="112" t="s">
        <v>96</v>
      </c>
      <c r="G99" s="425"/>
      <c r="H99" s="423" t="b">
        <v>0</v>
      </c>
    </row>
    <row r="100" ht="22.5" customHeight="1">
      <c r="A100" s="28">
        <v>100.0</v>
      </c>
      <c r="B100" s="28" t="s">
        <v>240</v>
      </c>
      <c r="C100" s="28" t="s">
        <v>1139</v>
      </c>
      <c r="D100" s="28" t="s">
        <v>1140</v>
      </c>
      <c r="E100" s="79" t="s">
        <v>16</v>
      </c>
      <c r="F100" s="112" t="s">
        <v>300</v>
      </c>
      <c r="G100" s="425"/>
      <c r="H100" s="423" t="b">
        <v>0</v>
      </c>
    </row>
    <row r="101" ht="22.5" customHeight="1">
      <c r="A101" s="28">
        <v>101.0</v>
      </c>
      <c r="B101" s="28" t="s">
        <v>240</v>
      </c>
      <c r="C101" s="28" t="s">
        <v>1154</v>
      </c>
      <c r="D101" s="28" t="s">
        <v>1155</v>
      </c>
      <c r="E101" s="33" t="s">
        <v>16</v>
      </c>
      <c r="F101" s="112" t="s">
        <v>16</v>
      </c>
      <c r="G101" s="422" t="s">
        <v>9965</v>
      </c>
      <c r="H101" s="423" t="b">
        <v>1</v>
      </c>
    </row>
    <row r="102" ht="22.5" customHeight="1">
      <c r="A102" s="28">
        <v>102.0</v>
      </c>
      <c r="B102" s="28" t="s">
        <v>240</v>
      </c>
      <c r="C102" s="28" t="s">
        <v>1158</v>
      </c>
      <c r="D102" s="28" t="s">
        <v>812</v>
      </c>
      <c r="E102" s="79" t="s">
        <v>226</v>
      </c>
      <c r="F102" s="94" t="s">
        <v>309</v>
      </c>
      <c r="G102" s="425"/>
      <c r="H102" s="423" t="b">
        <v>0</v>
      </c>
    </row>
    <row r="103" ht="22.5" customHeight="1">
      <c r="A103" s="28">
        <v>103.0</v>
      </c>
      <c r="B103" s="28" t="s">
        <v>240</v>
      </c>
      <c r="C103" s="28" t="s">
        <v>1162</v>
      </c>
      <c r="D103" s="28" t="s">
        <v>1163</v>
      </c>
      <c r="E103" s="33" t="s">
        <v>96</v>
      </c>
      <c r="F103" s="94" t="s">
        <v>191</v>
      </c>
      <c r="G103" s="425"/>
      <c r="H103" s="423" t="b">
        <v>0</v>
      </c>
    </row>
    <row r="104" ht="22.5" customHeight="1">
      <c r="A104" s="28">
        <v>104.0</v>
      </c>
      <c r="B104" s="28" t="s">
        <v>240</v>
      </c>
      <c r="C104" s="28" t="s">
        <v>1165</v>
      </c>
      <c r="D104" s="28" t="s">
        <v>822</v>
      </c>
      <c r="E104" s="79" t="s">
        <v>226</v>
      </c>
      <c r="F104" s="112" t="s">
        <v>226</v>
      </c>
      <c r="G104" s="425"/>
      <c r="H104" s="423" t="b">
        <v>0</v>
      </c>
    </row>
    <row r="105" ht="22.5" customHeight="1">
      <c r="A105" s="28">
        <v>105.0</v>
      </c>
      <c r="B105" s="28" t="s">
        <v>240</v>
      </c>
      <c r="C105" s="28" t="s">
        <v>1169</v>
      </c>
      <c r="D105" s="28" t="s">
        <v>828</v>
      </c>
      <c r="E105" s="33" t="s">
        <v>16</v>
      </c>
      <c r="F105" s="112" t="s">
        <v>1666</v>
      </c>
      <c r="G105" s="425"/>
      <c r="H105" s="423" t="b">
        <v>0</v>
      </c>
    </row>
    <row r="106" ht="22.5" customHeight="1">
      <c r="A106" s="28">
        <v>106.0</v>
      </c>
      <c r="B106" s="28" t="s">
        <v>240</v>
      </c>
      <c r="C106" s="28" t="s">
        <v>1172</v>
      </c>
      <c r="D106" s="28" t="s">
        <v>1175</v>
      </c>
      <c r="E106" s="79" t="s">
        <v>181</v>
      </c>
      <c r="F106" s="112" t="s">
        <v>1755</v>
      </c>
      <c r="G106" s="425"/>
      <c r="H106" s="423" t="b">
        <v>0</v>
      </c>
    </row>
    <row r="107" ht="22.5" customHeight="1">
      <c r="A107" s="28">
        <v>107.0</v>
      </c>
      <c r="B107" s="28" t="s">
        <v>240</v>
      </c>
      <c r="C107" s="28" t="s">
        <v>1177</v>
      </c>
      <c r="D107" s="28" t="s">
        <v>1178</v>
      </c>
      <c r="E107" s="33" t="s">
        <v>181</v>
      </c>
      <c r="F107" s="94" t="s">
        <v>1755</v>
      </c>
      <c r="G107" s="425"/>
      <c r="H107" s="423" t="b">
        <v>0</v>
      </c>
    </row>
    <row r="108" ht="22.5" customHeight="1">
      <c r="A108" s="28">
        <v>108.0</v>
      </c>
      <c r="B108" s="28" t="s">
        <v>240</v>
      </c>
      <c r="C108" s="28" t="s">
        <v>1187</v>
      </c>
      <c r="D108" s="28" t="s">
        <v>1188</v>
      </c>
      <c r="E108" s="79" t="s">
        <v>16</v>
      </c>
      <c r="F108" s="112" t="s">
        <v>16</v>
      </c>
      <c r="G108" s="422" t="s">
        <v>9965</v>
      </c>
      <c r="H108" s="423" t="b">
        <v>1</v>
      </c>
    </row>
    <row r="109" ht="22.5" customHeight="1">
      <c r="A109" s="28">
        <v>109.0</v>
      </c>
      <c r="B109" s="28" t="s">
        <v>240</v>
      </c>
      <c r="C109" s="28" t="s">
        <v>1197</v>
      </c>
      <c r="D109" s="28" t="s">
        <v>848</v>
      </c>
      <c r="E109" s="33" t="s">
        <v>226</v>
      </c>
      <c r="F109" s="112" t="s">
        <v>226</v>
      </c>
      <c r="G109" s="425"/>
      <c r="H109" s="423" t="b">
        <v>0</v>
      </c>
    </row>
    <row r="110" ht="22.5" customHeight="1">
      <c r="A110" s="28">
        <v>110.0</v>
      </c>
      <c r="B110" s="28" t="s">
        <v>240</v>
      </c>
      <c r="C110" s="28" t="s">
        <v>1200</v>
      </c>
      <c r="D110" s="28" t="s">
        <v>1201</v>
      </c>
      <c r="E110" s="79" t="s">
        <v>226</v>
      </c>
      <c r="F110" s="112" t="s">
        <v>226</v>
      </c>
      <c r="G110" s="425"/>
      <c r="H110" s="423" t="b">
        <v>0</v>
      </c>
    </row>
    <row r="111" ht="22.5" customHeight="1">
      <c r="A111" s="28">
        <v>111.0</v>
      </c>
      <c r="B111" s="28" t="s">
        <v>240</v>
      </c>
      <c r="C111" s="28" t="s">
        <v>1204</v>
      </c>
      <c r="D111" s="28" t="s">
        <v>1206</v>
      </c>
      <c r="E111" s="33" t="s">
        <v>181</v>
      </c>
      <c r="F111" s="94" t="s">
        <v>1755</v>
      </c>
      <c r="G111" s="425"/>
      <c r="H111" s="423" t="b">
        <v>0</v>
      </c>
    </row>
    <row r="112" ht="22.5" customHeight="1">
      <c r="A112" s="28">
        <v>112.0</v>
      </c>
      <c r="B112" s="28" t="s">
        <v>240</v>
      </c>
      <c r="C112" s="28" t="s">
        <v>1211</v>
      </c>
      <c r="D112" s="28" t="s">
        <v>851</v>
      </c>
      <c r="E112" s="79" t="s">
        <v>181</v>
      </c>
      <c r="F112" s="94" t="s">
        <v>181</v>
      </c>
      <c r="G112" s="425"/>
      <c r="H112" s="423" t="b">
        <v>0</v>
      </c>
    </row>
    <row r="113" ht="22.5" customHeight="1">
      <c r="A113" s="28">
        <v>113.0</v>
      </c>
      <c r="B113" s="28" t="s">
        <v>240</v>
      </c>
      <c r="C113" s="28" t="s">
        <v>1220</v>
      </c>
      <c r="D113" s="28" t="s">
        <v>860</v>
      </c>
      <c r="E113" s="33" t="s">
        <v>181</v>
      </c>
      <c r="F113" s="94" t="s">
        <v>181</v>
      </c>
      <c r="G113" s="425"/>
      <c r="H113" s="423" t="b">
        <v>0</v>
      </c>
    </row>
    <row r="114" ht="22.5" customHeight="1">
      <c r="A114" s="28">
        <v>114.0</v>
      </c>
      <c r="B114" s="28" t="s">
        <v>240</v>
      </c>
      <c r="C114" s="28" t="s">
        <v>1231</v>
      </c>
      <c r="D114" s="28" t="s">
        <v>640</v>
      </c>
      <c r="E114" s="79" t="s">
        <v>16</v>
      </c>
      <c r="F114" s="94" t="s">
        <v>434</v>
      </c>
      <c r="G114" s="425"/>
      <c r="H114" s="423" t="b">
        <v>0</v>
      </c>
    </row>
    <row r="115" ht="22.5" customHeight="1">
      <c r="A115" s="28">
        <v>115.0</v>
      </c>
      <c r="B115" s="28" t="s">
        <v>240</v>
      </c>
      <c r="C115" s="28" t="s">
        <v>1234</v>
      </c>
      <c r="D115" s="28" t="s">
        <v>883</v>
      </c>
      <c r="E115" s="33" t="s">
        <v>181</v>
      </c>
      <c r="F115" s="94" t="s">
        <v>181</v>
      </c>
      <c r="G115" s="425"/>
      <c r="H115" s="423" t="b">
        <v>0</v>
      </c>
    </row>
    <row r="116" ht="22.5" customHeight="1">
      <c r="A116" s="28">
        <v>116.0</v>
      </c>
      <c r="B116" s="28" t="s">
        <v>240</v>
      </c>
      <c r="C116" s="28" t="s">
        <v>1238</v>
      </c>
      <c r="D116" s="28" t="s">
        <v>1239</v>
      </c>
      <c r="E116" s="79" t="s">
        <v>96</v>
      </c>
      <c r="F116" s="94" t="s">
        <v>191</v>
      </c>
      <c r="G116" s="425"/>
      <c r="H116" s="423" t="b">
        <v>0</v>
      </c>
    </row>
    <row r="117" ht="22.5" customHeight="1">
      <c r="A117" s="28">
        <v>117.0</v>
      </c>
      <c r="B117" s="28" t="s">
        <v>240</v>
      </c>
      <c r="C117" s="28" t="s">
        <v>1248</v>
      </c>
      <c r="D117" s="28" t="s">
        <v>1249</v>
      </c>
      <c r="E117" s="33" t="s">
        <v>96</v>
      </c>
      <c r="F117" s="94" t="s">
        <v>191</v>
      </c>
      <c r="G117" s="425"/>
      <c r="H117" s="423" t="b">
        <v>0</v>
      </c>
    </row>
    <row r="118" ht="22.5" customHeight="1">
      <c r="A118" s="28">
        <v>118.0</v>
      </c>
      <c r="B118" s="28" t="s">
        <v>240</v>
      </c>
      <c r="C118" s="28" t="s">
        <v>1258</v>
      </c>
      <c r="D118" s="28" t="s">
        <v>1259</v>
      </c>
      <c r="E118" s="79" t="s">
        <v>96</v>
      </c>
      <c r="F118" s="94" t="s">
        <v>191</v>
      </c>
      <c r="G118" s="425"/>
      <c r="H118" s="423" t="b">
        <v>0</v>
      </c>
    </row>
    <row r="119" ht="22.5" customHeight="1">
      <c r="A119" s="28">
        <v>119.0</v>
      </c>
      <c r="B119" s="28" t="s">
        <v>240</v>
      </c>
      <c r="C119" s="28" t="s">
        <v>1271</v>
      </c>
      <c r="D119" s="28" t="s">
        <v>1272</v>
      </c>
      <c r="E119" s="33" t="s">
        <v>96</v>
      </c>
      <c r="F119" s="94" t="s">
        <v>191</v>
      </c>
      <c r="G119" s="425"/>
      <c r="H119" s="423" t="b">
        <v>0</v>
      </c>
    </row>
    <row r="120" ht="22.5" customHeight="1">
      <c r="A120" s="28">
        <v>120.0</v>
      </c>
      <c r="B120" s="28" t="s">
        <v>240</v>
      </c>
      <c r="C120" s="28" t="s">
        <v>1278</v>
      </c>
      <c r="D120" s="28" t="s">
        <v>1279</v>
      </c>
      <c r="E120" s="79" t="s">
        <v>16</v>
      </c>
      <c r="F120" s="112" t="s">
        <v>232</v>
      </c>
      <c r="G120" s="422" t="s">
        <v>9965</v>
      </c>
      <c r="H120" s="423" t="b">
        <v>1</v>
      </c>
    </row>
    <row r="121" ht="22.5" customHeight="1">
      <c r="A121" s="28">
        <v>121.0</v>
      </c>
      <c r="B121" s="28" t="s">
        <v>240</v>
      </c>
      <c r="C121" s="28" t="s">
        <v>1284</v>
      </c>
      <c r="D121" s="28" t="s">
        <v>905</v>
      </c>
      <c r="E121" s="33" t="s">
        <v>181</v>
      </c>
      <c r="F121" s="112" t="s">
        <v>253</v>
      </c>
      <c r="G121" s="422" t="s">
        <v>779</v>
      </c>
      <c r="H121" s="423" t="b">
        <v>1</v>
      </c>
    </row>
    <row r="122" ht="22.5" customHeight="1">
      <c r="A122" s="28">
        <v>122.0</v>
      </c>
      <c r="B122" s="28" t="s">
        <v>240</v>
      </c>
      <c r="C122" s="28" t="s">
        <v>1287</v>
      </c>
      <c r="D122" s="28" t="s">
        <v>1288</v>
      </c>
      <c r="E122" s="79" t="s">
        <v>96</v>
      </c>
      <c r="F122" s="94" t="s">
        <v>191</v>
      </c>
      <c r="G122" s="425"/>
      <c r="H122" s="423" t="b">
        <v>0</v>
      </c>
    </row>
    <row r="123" ht="22.5" customHeight="1">
      <c r="A123" s="28">
        <v>123.0</v>
      </c>
      <c r="B123" s="28" t="s">
        <v>240</v>
      </c>
      <c r="C123" s="28" t="s">
        <v>1291</v>
      </c>
      <c r="D123" s="28" t="s">
        <v>923</v>
      </c>
      <c r="E123" s="33" t="s">
        <v>181</v>
      </c>
      <c r="F123" s="94" t="s">
        <v>181</v>
      </c>
      <c r="G123" s="425"/>
      <c r="H123" s="423" t="b">
        <v>0</v>
      </c>
    </row>
    <row r="124" ht="22.5" customHeight="1">
      <c r="A124" s="28">
        <v>124.0</v>
      </c>
      <c r="B124" s="28" t="s">
        <v>240</v>
      </c>
      <c r="C124" s="28" t="s">
        <v>1297</v>
      </c>
      <c r="D124" s="28" t="s">
        <v>1299</v>
      </c>
      <c r="E124" s="79" t="s">
        <v>181</v>
      </c>
      <c r="F124" s="94" t="s">
        <v>181</v>
      </c>
      <c r="G124" s="425"/>
      <c r="H124" s="423" t="b">
        <v>0</v>
      </c>
    </row>
    <row r="125" ht="22.5" customHeight="1">
      <c r="A125" s="28">
        <v>125.0</v>
      </c>
      <c r="B125" s="28" t="s">
        <v>240</v>
      </c>
      <c r="C125" s="28" t="s">
        <v>1311</v>
      </c>
      <c r="D125" s="28" t="s">
        <v>949</v>
      </c>
      <c r="E125" s="33" t="s">
        <v>181</v>
      </c>
      <c r="F125" s="112" t="s">
        <v>10132</v>
      </c>
      <c r="G125" s="425"/>
      <c r="H125" s="423" t="b">
        <v>0</v>
      </c>
    </row>
    <row r="126" ht="22.5" customHeight="1">
      <c r="A126" s="28">
        <v>126.0</v>
      </c>
      <c r="B126" s="28" t="s">
        <v>240</v>
      </c>
      <c r="C126" s="28" t="s">
        <v>1315</v>
      </c>
      <c r="D126" s="28" t="s">
        <v>1316</v>
      </c>
      <c r="E126" s="79" t="s">
        <v>181</v>
      </c>
      <c r="F126" s="94" t="s">
        <v>1755</v>
      </c>
      <c r="G126" s="425"/>
      <c r="H126" s="423" t="b">
        <v>0</v>
      </c>
    </row>
    <row r="127" ht="22.5" customHeight="1">
      <c r="A127" s="28">
        <v>127.0</v>
      </c>
      <c r="B127" s="28" t="s">
        <v>240</v>
      </c>
      <c r="C127" s="28" t="s">
        <v>1321</v>
      </c>
      <c r="D127" s="28" t="s">
        <v>1322</v>
      </c>
      <c r="E127" s="33" t="s">
        <v>16</v>
      </c>
      <c r="F127" s="94" t="s">
        <v>300</v>
      </c>
      <c r="G127" s="425"/>
      <c r="H127" s="423" t="b">
        <v>0</v>
      </c>
    </row>
    <row r="128" ht="22.5" customHeight="1">
      <c r="A128" s="28">
        <v>128.0</v>
      </c>
      <c r="B128" s="28" t="s">
        <v>240</v>
      </c>
      <c r="C128" s="28" t="s">
        <v>1325</v>
      </c>
      <c r="D128" s="28" t="s">
        <v>1071</v>
      </c>
      <c r="E128" s="79" t="s">
        <v>16</v>
      </c>
      <c r="F128" s="112" t="s">
        <v>16</v>
      </c>
      <c r="G128" s="422" t="s">
        <v>9965</v>
      </c>
      <c r="H128" s="423" t="b">
        <v>1</v>
      </c>
    </row>
    <row r="129" ht="22.5" customHeight="1">
      <c r="A129" s="28">
        <v>129.0</v>
      </c>
      <c r="B129" s="28" t="s">
        <v>240</v>
      </c>
      <c r="C129" s="28" t="s">
        <v>1326</v>
      </c>
      <c r="D129" s="28" t="s">
        <v>1027</v>
      </c>
      <c r="E129" s="33" t="s">
        <v>16</v>
      </c>
      <c r="F129" s="112" t="s">
        <v>16</v>
      </c>
      <c r="G129" s="422" t="s">
        <v>9965</v>
      </c>
      <c r="H129" s="423" t="b">
        <v>1</v>
      </c>
    </row>
    <row r="130" ht="22.5" customHeight="1">
      <c r="A130" s="28">
        <v>130.0</v>
      </c>
      <c r="B130" s="28" t="s">
        <v>240</v>
      </c>
      <c r="C130" s="28" t="s">
        <v>1334</v>
      </c>
      <c r="D130" s="28" t="s">
        <v>975</v>
      </c>
      <c r="E130" s="79" t="s">
        <v>226</v>
      </c>
      <c r="F130" s="94" t="s">
        <v>288</v>
      </c>
      <c r="G130" s="425"/>
      <c r="H130" s="423" t="b">
        <v>0</v>
      </c>
    </row>
    <row r="131" ht="22.5" customHeight="1">
      <c r="A131" s="28">
        <v>131.0</v>
      </c>
      <c r="B131" s="28" t="s">
        <v>240</v>
      </c>
      <c r="C131" s="28" t="s">
        <v>1351</v>
      </c>
      <c r="D131" s="28" t="s">
        <v>980</v>
      </c>
      <c r="E131" s="33" t="s">
        <v>226</v>
      </c>
      <c r="F131" s="94" t="s">
        <v>288</v>
      </c>
      <c r="G131" s="425"/>
      <c r="H131" s="423" t="b">
        <v>0</v>
      </c>
    </row>
    <row r="132" ht="22.5" customHeight="1">
      <c r="A132" s="28">
        <v>132.0</v>
      </c>
      <c r="B132" s="28" t="s">
        <v>240</v>
      </c>
      <c r="C132" s="28" t="s">
        <v>1361</v>
      </c>
      <c r="D132" s="28" t="s">
        <v>1362</v>
      </c>
      <c r="E132" s="79" t="s">
        <v>16</v>
      </c>
      <c r="F132" s="94" t="s">
        <v>434</v>
      </c>
      <c r="G132" s="425"/>
      <c r="H132" s="423" t="b">
        <v>0</v>
      </c>
    </row>
    <row r="133" ht="22.5" customHeight="1">
      <c r="A133" s="28">
        <v>133.0</v>
      </c>
      <c r="B133" s="28" t="s">
        <v>240</v>
      </c>
      <c r="C133" s="28" t="s">
        <v>1365</v>
      </c>
      <c r="D133" s="28" t="s">
        <v>984</v>
      </c>
      <c r="E133" s="33" t="s">
        <v>16</v>
      </c>
      <c r="F133" s="112" t="s">
        <v>232</v>
      </c>
      <c r="G133" s="422" t="s">
        <v>9965</v>
      </c>
      <c r="H133" s="423" t="b">
        <v>1</v>
      </c>
    </row>
    <row r="134" ht="22.5" customHeight="1">
      <c r="A134" s="28">
        <v>134.0</v>
      </c>
      <c r="B134" s="28" t="s">
        <v>240</v>
      </c>
      <c r="C134" s="28" t="s">
        <v>1367</v>
      </c>
      <c r="D134" s="28" t="s">
        <v>990</v>
      </c>
      <c r="E134" s="79" t="s">
        <v>16</v>
      </c>
      <c r="F134" s="112" t="s">
        <v>232</v>
      </c>
      <c r="G134" s="422" t="s">
        <v>9965</v>
      </c>
      <c r="H134" s="423" t="b">
        <v>1</v>
      </c>
    </row>
    <row r="135" ht="22.5" customHeight="1">
      <c r="A135" s="28">
        <v>135.0</v>
      </c>
      <c r="B135" s="28" t="s">
        <v>240</v>
      </c>
      <c r="C135" s="28" t="s">
        <v>1373</v>
      </c>
      <c r="D135" s="28" t="s">
        <v>996</v>
      </c>
      <c r="E135" s="33" t="s">
        <v>16</v>
      </c>
      <c r="F135" s="112" t="s">
        <v>1808</v>
      </c>
      <c r="G135" s="425"/>
      <c r="H135" s="423" t="b">
        <v>0</v>
      </c>
    </row>
    <row r="136" ht="22.5" customHeight="1">
      <c r="A136" s="28">
        <v>136.0</v>
      </c>
      <c r="B136" s="28" t="s">
        <v>240</v>
      </c>
      <c r="C136" s="28" t="s">
        <v>1376</v>
      </c>
      <c r="D136" s="28" t="s">
        <v>1377</v>
      </c>
      <c r="E136" s="79" t="s">
        <v>181</v>
      </c>
      <c r="F136" s="94" t="s">
        <v>181</v>
      </c>
      <c r="G136" s="425"/>
      <c r="H136" s="423" t="b">
        <v>0</v>
      </c>
    </row>
    <row r="137" ht="22.5" customHeight="1">
      <c r="A137" s="28">
        <v>137.0</v>
      </c>
      <c r="B137" s="28" t="s">
        <v>240</v>
      </c>
      <c r="C137" s="28" t="s">
        <v>1380</v>
      </c>
      <c r="D137" s="28" t="s">
        <v>1012</v>
      </c>
      <c r="E137" s="33" t="s">
        <v>226</v>
      </c>
      <c r="F137" s="112" t="s">
        <v>1652</v>
      </c>
      <c r="G137" s="425"/>
      <c r="H137" s="423" t="b">
        <v>0</v>
      </c>
    </row>
    <row r="138" ht="22.5" customHeight="1">
      <c r="A138" s="28">
        <v>138.0</v>
      </c>
      <c r="B138" s="28" t="s">
        <v>240</v>
      </c>
      <c r="C138" s="28" t="s">
        <v>1392</v>
      </c>
      <c r="D138" s="28" t="s">
        <v>692</v>
      </c>
      <c r="E138" s="79" t="s">
        <v>96</v>
      </c>
      <c r="F138" s="112" t="s">
        <v>96</v>
      </c>
      <c r="G138" s="425"/>
      <c r="H138" s="423" t="b">
        <v>0</v>
      </c>
    </row>
    <row r="139" ht="22.5" customHeight="1">
      <c r="A139" s="28">
        <v>139.0</v>
      </c>
      <c r="B139" s="28" t="s">
        <v>240</v>
      </c>
      <c r="C139" s="28" t="s">
        <v>1401</v>
      </c>
      <c r="D139" s="28" t="s">
        <v>794</v>
      </c>
      <c r="E139" s="33" t="s">
        <v>96</v>
      </c>
      <c r="F139" s="112" t="s">
        <v>96</v>
      </c>
      <c r="G139" s="425"/>
      <c r="H139" s="423" t="b">
        <v>0</v>
      </c>
    </row>
    <row r="140" ht="22.5" customHeight="1">
      <c r="A140" s="28">
        <v>140.0</v>
      </c>
      <c r="B140" s="28" t="s">
        <v>240</v>
      </c>
      <c r="C140" s="28" t="s">
        <v>1416</v>
      </c>
      <c r="D140" s="28" t="s">
        <v>805</v>
      </c>
      <c r="E140" s="79" t="s">
        <v>96</v>
      </c>
      <c r="F140" s="94" t="s">
        <v>10129</v>
      </c>
      <c r="G140" s="425"/>
      <c r="H140" s="423" t="b">
        <v>0</v>
      </c>
    </row>
    <row r="141" ht="22.5" customHeight="1">
      <c r="A141" s="28">
        <v>141.0</v>
      </c>
      <c r="B141" s="28" t="s">
        <v>240</v>
      </c>
      <c r="C141" s="28" t="s">
        <v>1423</v>
      </c>
      <c r="D141" s="28" t="s">
        <v>1424</v>
      </c>
      <c r="E141" s="33" t="s">
        <v>96</v>
      </c>
      <c r="F141" s="94" t="s">
        <v>10129</v>
      </c>
      <c r="G141" s="425"/>
      <c r="H141" s="423" t="b">
        <v>0</v>
      </c>
    </row>
    <row r="142" ht="22.5" customHeight="1">
      <c r="A142" s="28">
        <v>142.0</v>
      </c>
      <c r="B142" s="28" t="s">
        <v>240</v>
      </c>
      <c r="C142" s="28" t="s">
        <v>1437</v>
      </c>
      <c r="D142" s="28" t="s">
        <v>1041</v>
      </c>
      <c r="E142" s="79" t="s">
        <v>181</v>
      </c>
      <c r="F142" s="94" t="s">
        <v>181</v>
      </c>
      <c r="G142" s="425"/>
      <c r="H142" s="423" t="b">
        <v>0</v>
      </c>
    </row>
    <row r="143" ht="22.5" customHeight="1">
      <c r="A143" s="28">
        <v>143.0</v>
      </c>
      <c r="B143" s="28" t="s">
        <v>240</v>
      </c>
      <c r="C143" s="28" t="s">
        <v>1440</v>
      </c>
      <c r="D143" s="28" t="s">
        <v>602</v>
      </c>
      <c r="E143" s="33" t="s">
        <v>16</v>
      </c>
      <c r="F143" s="94" t="s">
        <v>434</v>
      </c>
      <c r="G143" s="425"/>
      <c r="H143" s="423" t="b">
        <v>0</v>
      </c>
    </row>
    <row r="144" ht="22.5" customHeight="1">
      <c r="A144" s="28">
        <v>144.0</v>
      </c>
      <c r="B144" s="28" t="s">
        <v>240</v>
      </c>
      <c r="C144" s="28" t="s">
        <v>1442</v>
      </c>
      <c r="D144" s="28" t="s">
        <v>837</v>
      </c>
      <c r="E144" s="79" t="s">
        <v>96</v>
      </c>
      <c r="F144" s="94" t="s">
        <v>10129</v>
      </c>
      <c r="G144" s="425"/>
      <c r="H144" s="423" t="b">
        <v>0</v>
      </c>
    </row>
    <row r="145" ht="22.5" customHeight="1">
      <c r="A145" s="28">
        <v>145.0</v>
      </c>
      <c r="B145" s="28" t="s">
        <v>240</v>
      </c>
      <c r="C145" s="28" t="s">
        <v>1444</v>
      </c>
      <c r="D145" s="28" t="s">
        <v>1445</v>
      </c>
      <c r="E145" s="33" t="s">
        <v>96</v>
      </c>
      <c r="F145" s="94" t="s">
        <v>191</v>
      </c>
      <c r="G145" s="425"/>
      <c r="H145" s="423" t="b">
        <v>0</v>
      </c>
    </row>
    <row r="146" ht="22.5" customHeight="1">
      <c r="A146" s="28">
        <v>146.0</v>
      </c>
      <c r="B146" s="28" t="s">
        <v>240</v>
      </c>
      <c r="C146" s="28" t="s">
        <v>1447</v>
      </c>
      <c r="D146" s="28" t="s">
        <v>1448</v>
      </c>
      <c r="E146" s="79" t="s">
        <v>16</v>
      </c>
      <c r="F146" s="112" t="s">
        <v>1666</v>
      </c>
      <c r="G146" s="425"/>
      <c r="H146" s="423" t="b">
        <v>0</v>
      </c>
    </row>
    <row r="147" ht="22.5" customHeight="1">
      <c r="A147" s="28">
        <v>147.0</v>
      </c>
      <c r="B147" s="28" t="s">
        <v>240</v>
      </c>
      <c r="C147" s="28" t="s">
        <v>1451</v>
      </c>
      <c r="D147" s="28" t="s">
        <v>1452</v>
      </c>
      <c r="E147" s="33" t="s">
        <v>16</v>
      </c>
      <c r="F147" s="112" t="s">
        <v>577</v>
      </c>
      <c r="G147" s="425"/>
      <c r="H147" s="423" t="b">
        <v>0</v>
      </c>
    </row>
    <row r="148" ht="22.5" customHeight="1">
      <c r="A148" s="28">
        <v>148.0</v>
      </c>
      <c r="B148" s="28" t="s">
        <v>240</v>
      </c>
      <c r="C148" s="28" t="s">
        <v>1453</v>
      </c>
      <c r="D148" s="28" t="s">
        <v>892</v>
      </c>
      <c r="E148" s="79" t="s">
        <v>16</v>
      </c>
      <c r="F148" s="112" t="s">
        <v>577</v>
      </c>
      <c r="G148" s="425"/>
      <c r="H148" s="423" t="b">
        <v>0</v>
      </c>
    </row>
    <row r="149" ht="22.5" customHeight="1">
      <c r="A149" s="28">
        <v>149.0</v>
      </c>
      <c r="B149" s="28" t="s">
        <v>240</v>
      </c>
      <c r="C149" s="36" t="s">
        <v>1455</v>
      </c>
      <c r="D149" s="28" t="s">
        <v>1456</v>
      </c>
      <c r="E149" s="33" t="s">
        <v>16</v>
      </c>
      <c r="F149" s="112" t="s">
        <v>577</v>
      </c>
      <c r="G149" s="425"/>
      <c r="H149" s="423" t="b">
        <v>0</v>
      </c>
    </row>
    <row r="150" ht="22.5" customHeight="1">
      <c r="A150" s="28">
        <v>150.0</v>
      </c>
      <c r="B150" s="28" t="s">
        <v>240</v>
      </c>
      <c r="C150" s="28" t="s">
        <v>1459</v>
      </c>
      <c r="D150" s="28" t="s">
        <v>400</v>
      </c>
      <c r="E150" s="79" t="s">
        <v>226</v>
      </c>
      <c r="F150" s="94" t="s">
        <v>309</v>
      </c>
      <c r="G150" s="425"/>
      <c r="H150" s="423" t="b">
        <v>0</v>
      </c>
    </row>
    <row r="151" ht="22.5" customHeight="1">
      <c r="A151" s="28">
        <v>151.0</v>
      </c>
      <c r="B151" s="28" t="s">
        <v>240</v>
      </c>
      <c r="C151" s="28" t="s">
        <v>1461</v>
      </c>
      <c r="D151" s="28" t="s">
        <v>1079</v>
      </c>
      <c r="E151" s="33" t="s">
        <v>181</v>
      </c>
      <c r="F151" s="112" t="s">
        <v>10132</v>
      </c>
      <c r="G151" s="425"/>
      <c r="H151" s="423" t="b">
        <v>0</v>
      </c>
    </row>
    <row r="152" ht="22.5" customHeight="1">
      <c r="A152" s="28">
        <v>152.0</v>
      </c>
      <c r="B152" s="28" t="s">
        <v>240</v>
      </c>
      <c r="C152" s="28" t="s">
        <v>1465</v>
      </c>
      <c r="D152" s="28" t="s">
        <v>1261</v>
      </c>
      <c r="E152" s="79" t="s">
        <v>16</v>
      </c>
      <c r="F152" s="112" t="s">
        <v>232</v>
      </c>
      <c r="G152" s="422" t="s">
        <v>9965</v>
      </c>
      <c r="H152" s="423" t="b">
        <v>1</v>
      </c>
    </row>
    <row r="153" ht="22.5" customHeight="1">
      <c r="A153" s="28">
        <v>153.0</v>
      </c>
      <c r="B153" s="28" t="s">
        <v>240</v>
      </c>
      <c r="C153" s="28" t="s">
        <v>1478</v>
      </c>
      <c r="D153" s="28" t="s">
        <v>1106</v>
      </c>
      <c r="E153" s="33" t="s">
        <v>181</v>
      </c>
      <c r="F153" s="112" t="s">
        <v>253</v>
      </c>
      <c r="G153" s="422" t="s">
        <v>779</v>
      </c>
      <c r="H153" s="423" t="b">
        <v>1</v>
      </c>
    </row>
    <row r="154" ht="22.5" customHeight="1">
      <c r="A154" s="28">
        <v>154.0</v>
      </c>
      <c r="B154" s="28" t="s">
        <v>240</v>
      </c>
      <c r="C154" s="28" t="s">
        <v>1489</v>
      </c>
      <c r="D154" s="28" t="s">
        <v>1110</v>
      </c>
      <c r="E154" s="79" t="s">
        <v>181</v>
      </c>
      <c r="F154" s="112" t="s">
        <v>10132</v>
      </c>
      <c r="G154" s="425"/>
      <c r="H154" s="423" t="b">
        <v>0</v>
      </c>
    </row>
    <row r="155" ht="22.5" customHeight="1">
      <c r="A155" s="28">
        <v>155.0</v>
      </c>
      <c r="B155" s="28" t="s">
        <v>240</v>
      </c>
      <c r="C155" s="28" t="s">
        <v>1501</v>
      </c>
      <c r="D155" s="28" t="s">
        <v>1503</v>
      </c>
      <c r="E155" s="33" t="s">
        <v>181</v>
      </c>
      <c r="F155" s="94" t="s">
        <v>181</v>
      </c>
      <c r="G155" s="425"/>
      <c r="H155" s="423" t="b">
        <v>0</v>
      </c>
    </row>
    <row r="156" ht="22.5" customHeight="1">
      <c r="A156" s="28">
        <v>156.0</v>
      </c>
      <c r="B156" s="28" t="s">
        <v>240</v>
      </c>
      <c r="C156" s="28" t="s">
        <v>1508</v>
      </c>
      <c r="D156" s="28" t="s">
        <v>792</v>
      </c>
      <c r="E156" s="79" t="s">
        <v>96</v>
      </c>
      <c r="F156" s="112" t="s">
        <v>1679</v>
      </c>
      <c r="G156" s="425"/>
      <c r="H156" s="423" t="b">
        <v>0</v>
      </c>
    </row>
    <row r="157" ht="22.5" customHeight="1">
      <c r="A157" s="28">
        <v>157.0</v>
      </c>
      <c r="B157" s="28" t="s">
        <v>240</v>
      </c>
      <c r="C157" s="28" t="s">
        <v>1519</v>
      </c>
      <c r="D157" s="28" t="s">
        <v>1520</v>
      </c>
      <c r="E157" s="33" t="s">
        <v>96</v>
      </c>
      <c r="F157" s="112" t="s">
        <v>1679</v>
      </c>
      <c r="G157" s="425"/>
      <c r="H157" s="423" t="b">
        <v>0</v>
      </c>
    </row>
    <row r="158" ht="22.5" customHeight="1">
      <c r="A158" s="28">
        <v>158.0</v>
      </c>
      <c r="B158" s="28" t="s">
        <v>240</v>
      </c>
      <c r="C158" s="28" t="s">
        <v>1529</v>
      </c>
      <c r="D158" s="28" t="s">
        <v>1530</v>
      </c>
      <c r="E158" s="79" t="s">
        <v>16</v>
      </c>
      <c r="F158" s="112" t="s">
        <v>1808</v>
      </c>
      <c r="G158" s="425"/>
      <c r="H158" s="423" t="b">
        <v>0</v>
      </c>
    </row>
    <row r="159" ht="22.5" customHeight="1">
      <c r="A159" s="28">
        <v>159.0</v>
      </c>
      <c r="B159" s="28" t="s">
        <v>240</v>
      </c>
      <c r="C159" s="28" t="s">
        <v>1539</v>
      </c>
      <c r="D159" s="28" t="s">
        <v>900</v>
      </c>
      <c r="E159" s="33" t="s">
        <v>16</v>
      </c>
      <c r="F159" s="112" t="s">
        <v>577</v>
      </c>
      <c r="G159" s="425"/>
      <c r="H159" s="423" t="b">
        <v>0</v>
      </c>
    </row>
    <row r="160" ht="22.5" customHeight="1">
      <c r="A160" s="28">
        <v>160.0</v>
      </c>
      <c r="B160" s="28" t="s">
        <v>240</v>
      </c>
      <c r="C160" s="28" t="s">
        <v>1545</v>
      </c>
      <c r="D160" s="28" t="s">
        <v>722</v>
      </c>
      <c r="E160" s="79" t="s">
        <v>16</v>
      </c>
      <c r="F160" s="112" t="s">
        <v>1666</v>
      </c>
      <c r="G160" s="425"/>
      <c r="H160" s="423" t="b">
        <v>0</v>
      </c>
    </row>
    <row r="161" ht="22.5" customHeight="1">
      <c r="A161" s="28">
        <v>161.0</v>
      </c>
      <c r="B161" s="28" t="s">
        <v>240</v>
      </c>
      <c r="C161" s="28" t="s">
        <v>1548</v>
      </c>
      <c r="D161" s="28" t="s">
        <v>1125</v>
      </c>
      <c r="E161" s="456" t="s">
        <v>181</v>
      </c>
      <c r="F161" s="112" t="s">
        <v>1724</v>
      </c>
      <c r="G161" s="425"/>
      <c r="H161" s="423" t="b">
        <v>0</v>
      </c>
    </row>
    <row r="162" ht="22.5" customHeight="1">
      <c r="A162" s="28">
        <v>162.0</v>
      </c>
      <c r="B162" s="28" t="s">
        <v>240</v>
      </c>
      <c r="C162" s="28" t="s">
        <v>1553</v>
      </c>
      <c r="D162" s="28" t="s">
        <v>742</v>
      </c>
      <c r="E162" s="79" t="s">
        <v>16</v>
      </c>
      <c r="F162" s="112" t="s">
        <v>1808</v>
      </c>
      <c r="G162" s="425"/>
      <c r="H162" s="423" t="b">
        <v>0</v>
      </c>
    </row>
    <row r="163" ht="22.5" customHeight="1">
      <c r="A163" s="28">
        <v>163.0</v>
      </c>
      <c r="B163" s="28" t="s">
        <v>240</v>
      </c>
      <c r="C163" s="28" t="s">
        <v>1560</v>
      </c>
      <c r="D163" s="28" t="s">
        <v>1561</v>
      </c>
      <c r="E163" s="33" t="s">
        <v>96</v>
      </c>
      <c r="F163" s="112" t="s">
        <v>10133</v>
      </c>
      <c r="G163" s="425"/>
      <c r="H163" s="423" t="b">
        <v>0</v>
      </c>
    </row>
    <row r="164" ht="22.5" customHeight="1">
      <c r="A164" s="28">
        <v>164.0</v>
      </c>
      <c r="B164" s="28" t="s">
        <v>240</v>
      </c>
      <c r="C164" s="28" t="s">
        <v>1569</v>
      </c>
      <c r="D164" s="28" t="s">
        <v>1137</v>
      </c>
      <c r="E164" s="79" t="s">
        <v>96</v>
      </c>
      <c r="F164" s="112" t="s">
        <v>10133</v>
      </c>
      <c r="G164" s="425"/>
      <c r="H164" s="423" t="b">
        <v>0</v>
      </c>
    </row>
    <row r="165" ht="22.5" customHeight="1">
      <c r="A165" s="28">
        <v>165.0</v>
      </c>
      <c r="B165" s="28" t="s">
        <v>240</v>
      </c>
      <c r="C165" s="28" t="s">
        <v>1575</v>
      </c>
      <c r="D165" s="28" t="s">
        <v>356</v>
      </c>
      <c r="E165" s="33" t="s">
        <v>96</v>
      </c>
      <c r="F165" s="94" t="s">
        <v>1526</v>
      </c>
      <c r="G165" s="425"/>
      <c r="H165" s="423" t="b">
        <v>0</v>
      </c>
    </row>
    <row r="166" ht="22.5" customHeight="1">
      <c r="A166" s="28">
        <v>166.0</v>
      </c>
      <c r="B166" s="28" t="s">
        <v>240</v>
      </c>
      <c r="C166" s="28" t="s">
        <v>1579</v>
      </c>
      <c r="D166" s="28" t="s">
        <v>1151</v>
      </c>
      <c r="E166" s="79" t="s">
        <v>16</v>
      </c>
      <c r="F166" s="94" t="s">
        <v>300</v>
      </c>
      <c r="G166" s="425"/>
      <c r="H166" s="423" t="b">
        <v>0</v>
      </c>
    </row>
    <row r="167" ht="22.5" customHeight="1">
      <c r="A167" s="28">
        <v>167.0</v>
      </c>
      <c r="B167" s="28" t="s">
        <v>240</v>
      </c>
      <c r="C167" s="36" t="s">
        <v>1585</v>
      </c>
      <c r="D167" s="28" t="s">
        <v>1173</v>
      </c>
      <c r="E167" s="33" t="s">
        <v>16</v>
      </c>
      <c r="F167" s="94" t="s">
        <v>300</v>
      </c>
      <c r="G167" s="425"/>
      <c r="H167" s="423" t="b">
        <v>0</v>
      </c>
    </row>
    <row r="168" ht="22.5" customHeight="1">
      <c r="A168" s="28">
        <v>168.0</v>
      </c>
      <c r="B168" s="28" t="s">
        <v>240</v>
      </c>
      <c r="C168" s="28" t="s">
        <v>1591</v>
      </c>
      <c r="D168" s="28" t="s">
        <v>1592</v>
      </c>
      <c r="E168" s="79" t="s">
        <v>181</v>
      </c>
      <c r="F168" s="112" t="s">
        <v>1554</v>
      </c>
      <c r="G168" s="425"/>
      <c r="H168" s="423" t="b">
        <v>0</v>
      </c>
    </row>
    <row r="169" ht="22.5" customHeight="1">
      <c r="A169" s="28">
        <v>169.0</v>
      </c>
      <c r="B169" s="28" t="s">
        <v>240</v>
      </c>
      <c r="C169" s="28" t="s">
        <v>1597</v>
      </c>
      <c r="D169" s="28" t="s">
        <v>1179</v>
      </c>
      <c r="E169" s="33" t="s">
        <v>181</v>
      </c>
      <c r="F169" s="112" t="s">
        <v>253</v>
      </c>
      <c r="G169" s="422" t="s">
        <v>779</v>
      </c>
      <c r="H169" s="423" t="b">
        <v>1</v>
      </c>
    </row>
    <row r="170" ht="22.5" customHeight="1">
      <c r="A170" s="28">
        <v>170.0</v>
      </c>
      <c r="B170" s="28" t="s">
        <v>240</v>
      </c>
      <c r="C170" s="28" t="s">
        <v>1601</v>
      </c>
      <c r="D170" s="28" t="s">
        <v>725</v>
      </c>
      <c r="E170" s="79" t="s">
        <v>181</v>
      </c>
      <c r="F170" s="112" t="s">
        <v>253</v>
      </c>
      <c r="G170" s="422" t="s">
        <v>779</v>
      </c>
      <c r="H170" s="423" t="b">
        <v>1</v>
      </c>
    </row>
    <row r="171" ht="22.5" customHeight="1">
      <c r="A171" s="28">
        <v>171.0</v>
      </c>
      <c r="B171" s="28" t="s">
        <v>240</v>
      </c>
      <c r="C171" s="28" t="s">
        <v>1611</v>
      </c>
      <c r="D171" s="28" t="s">
        <v>1184</v>
      </c>
      <c r="E171" s="33" t="s">
        <v>181</v>
      </c>
      <c r="F171" s="112" t="s">
        <v>253</v>
      </c>
      <c r="G171" s="422" t="s">
        <v>779</v>
      </c>
      <c r="H171" s="423" t="b">
        <v>1</v>
      </c>
    </row>
    <row r="172" ht="22.5" customHeight="1">
      <c r="A172" s="28">
        <v>172.0</v>
      </c>
      <c r="B172" s="28" t="s">
        <v>240</v>
      </c>
      <c r="C172" s="28" t="s">
        <v>1615</v>
      </c>
      <c r="D172" s="28" t="s">
        <v>1192</v>
      </c>
      <c r="E172" s="79" t="s">
        <v>181</v>
      </c>
      <c r="F172" s="112" t="s">
        <v>1554</v>
      </c>
      <c r="G172" s="425"/>
      <c r="H172" s="423" t="b">
        <v>0</v>
      </c>
    </row>
    <row r="173" ht="22.5" customHeight="1">
      <c r="A173" s="28">
        <v>173.0</v>
      </c>
      <c r="B173" s="28" t="s">
        <v>240</v>
      </c>
      <c r="C173" s="28" t="s">
        <v>1620</v>
      </c>
      <c r="D173" s="28" t="s">
        <v>1621</v>
      </c>
      <c r="E173" s="33" t="s">
        <v>16</v>
      </c>
      <c r="F173" s="112" t="s">
        <v>16</v>
      </c>
      <c r="G173" s="422" t="s">
        <v>9965</v>
      </c>
      <c r="H173" s="423" t="b">
        <v>1</v>
      </c>
      <c r="I173" s="190" t="s">
        <v>61</v>
      </c>
    </row>
    <row r="174" ht="22.5" customHeight="1">
      <c r="A174" s="28">
        <v>174.0</v>
      </c>
      <c r="B174" s="28" t="s">
        <v>240</v>
      </c>
      <c r="C174" s="28" t="s">
        <v>1626</v>
      </c>
      <c r="D174" s="28" t="s">
        <v>1065</v>
      </c>
      <c r="E174" s="79" t="s">
        <v>16</v>
      </c>
      <c r="F174" s="112" t="s">
        <v>16</v>
      </c>
      <c r="G174" s="422" t="s">
        <v>9965</v>
      </c>
      <c r="H174" s="423" t="b">
        <v>1</v>
      </c>
    </row>
    <row r="175" ht="22.5" customHeight="1">
      <c r="A175" s="28">
        <v>175.0</v>
      </c>
      <c r="B175" s="28" t="s">
        <v>240</v>
      </c>
      <c r="C175" s="28" t="s">
        <v>1631</v>
      </c>
      <c r="D175" s="28" t="s">
        <v>1208</v>
      </c>
      <c r="E175" s="33" t="s">
        <v>16</v>
      </c>
      <c r="F175" s="112" t="s">
        <v>16</v>
      </c>
      <c r="G175" s="422" t="s">
        <v>9965</v>
      </c>
      <c r="H175" s="423" t="b">
        <v>1</v>
      </c>
    </row>
    <row r="176" ht="22.5" customHeight="1">
      <c r="A176" s="28">
        <v>176.0</v>
      </c>
      <c r="B176" s="28" t="s">
        <v>240</v>
      </c>
      <c r="C176" s="28" t="s">
        <v>1638</v>
      </c>
      <c r="D176" s="28" t="s">
        <v>1213</v>
      </c>
      <c r="E176" s="79" t="s">
        <v>16</v>
      </c>
      <c r="F176" s="112" t="s">
        <v>232</v>
      </c>
      <c r="G176" s="422" t="s">
        <v>9965</v>
      </c>
      <c r="H176" s="423" t="b">
        <v>1</v>
      </c>
    </row>
    <row r="177" ht="22.5" customHeight="1">
      <c r="A177" s="28">
        <v>177.0</v>
      </c>
      <c r="B177" s="28" t="s">
        <v>240</v>
      </c>
      <c r="C177" s="28" t="s">
        <v>1642</v>
      </c>
      <c r="D177" s="28" t="s">
        <v>1643</v>
      </c>
      <c r="E177" s="33" t="s">
        <v>16</v>
      </c>
      <c r="F177" s="112" t="s">
        <v>232</v>
      </c>
      <c r="G177" s="422" t="s">
        <v>9965</v>
      </c>
      <c r="H177" s="423" t="b">
        <v>1</v>
      </c>
    </row>
    <row r="178" ht="22.5" customHeight="1">
      <c r="A178" s="28">
        <v>178.0</v>
      </c>
      <c r="B178" s="28" t="s">
        <v>240</v>
      </c>
      <c r="C178" s="28" t="s">
        <v>1647</v>
      </c>
      <c r="D178" s="28" t="s">
        <v>1648</v>
      </c>
      <c r="E178" s="79" t="s">
        <v>16</v>
      </c>
      <c r="F178" s="112" t="s">
        <v>1666</v>
      </c>
      <c r="G178" s="425"/>
      <c r="H178" s="423" t="b">
        <v>0</v>
      </c>
    </row>
    <row r="179" ht="22.5" customHeight="1">
      <c r="A179" s="28">
        <v>179.0</v>
      </c>
      <c r="B179" s="28" t="s">
        <v>240</v>
      </c>
      <c r="C179" s="28" t="s">
        <v>1651</v>
      </c>
      <c r="D179" s="28" t="s">
        <v>1023</v>
      </c>
      <c r="E179" s="33" t="s">
        <v>96</v>
      </c>
      <c r="F179" s="94" t="s">
        <v>1886</v>
      </c>
      <c r="G179" s="425"/>
      <c r="H179" s="423" t="b">
        <v>0</v>
      </c>
    </row>
    <row r="180" ht="22.5" customHeight="1">
      <c r="A180" s="28">
        <v>180.0</v>
      </c>
      <c r="B180" s="28" t="s">
        <v>240</v>
      </c>
      <c r="C180" s="28" t="s">
        <v>1653</v>
      </c>
      <c r="D180" s="28" t="s">
        <v>1655</v>
      </c>
      <c r="E180" s="79" t="s">
        <v>16</v>
      </c>
      <c r="F180" s="112" t="s">
        <v>232</v>
      </c>
      <c r="G180" s="422" t="s">
        <v>9965</v>
      </c>
      <c r="H180" s="423" t="b">
        <v>1</v>
      </c>
    </row>
    <row r="181" ht="22.5" customHeight="1">
      <c r="A181" s="28">
        <v>181.0</v>
      </c>
      <c r="B181" s="28" t="s">
        <v>240</v>
      </c>
      <c r="C181" s="28" t="s">
        <v>1656</v>
      </c>
      <c r="D181" s="28" t="s">
        <v>1225</v>
      </c>
      <c r="E181" s="33" t="s">
        <v>226</v>
      </c>
      <c r="F181" s="112" t="s">
        <v>288</v>
      </c>
      <c r="G181" s="425"/>
      <c r="H181" s="423" t="b">
        <v>0</v>
      </c>
    </row>
    <row r="182" ht="22.5" customHeight="1">
      <c r="A182" s="28">
        <v>182.0</v>
      </c>
      <c r="B182" s="28" t="s">
        <v>240</v>
      </c>
      <c r="C182" s="28" t="s">
        <v>1659</v>
      </c>
      <c r="D182" s="28" t="s">
        <v>1228</v>
      </c>
      <c r="E182" s="79" t="s">
        <v>226</v>
      </c>
      <c r="F182" s="94" t="s">
        <v>309</v>
      </c>
      <c r="G182" s="425"/>
      <c r="H182" s="423" t="b">
        <v>0</v>
      </c>
    </row>
    <row r="183" ht="22.5" customHeight="1">
      <c r="A183" s="28">
        <v>183.0</v>
      </c>
      <c r="B183" s="28" t="s">
        <v>240</v>
      </c>
      <c r="C183" s="28" t="s">
        <v>1662</v>
      </c>
      <c r="D183" s="28" t="s">
        <v>1241</v>
      </c>
      <c r="E183" s="33" t="s">
        <v>181</v>
      </c>
      <c r="F183" s="112" t="s">
        <v>253</v>
      </c>
      <c r="G183" s="422" t="s">
        <v>779</v>
      </c>
      <c r="H183" s="423" t="b">
        <v>1</v>
      </c>
    </row>
    <row r="184" ht="22.5" customHeight="1">
      <c r="A184" s="28">
        <v>184.0</v>
      </c>
      <c r="B184" s="28" t="s">
        <v>240</v>
      </c>
      <c r="C184" s="28" t="s">
        <v>1665</v>
      </c>
      <c r="D184" s="28" t="s">
        <v>1667</v>
      </c>
      <c r="E184" s="79" t="s">
        <v>16</v>
      </c>
      <c r="F184" s="112" t="s">
        <v>16</v>
      </c>
      <c r="G184" s="422" t="s">
        <v>9965</v>
      </c>
      <c r="H184" s="423" t="b">
        <v>1</v>
      </c>
    </row>
    <row r="185" ht="22.5" customHeight="1">
      <c r="A185" s="28">
        <v>185.0</v>
      </c>
      <c r="B185" s="28" t="s">
        <v>240</v>
      </c>
      <c r="C185" s="28" t="s">
        <v>1671</v>
      </c>
      <c r="D185" s="28" t="s">
        <v>1246</v>
      </c>
      <c r="E185" s="33" t="s">
        <v>16</v>
      </c>
      <c r="F185" s="94" t="s">
        <v>300</v>
      </c>
      <c r="G185" s="425"/>
      <c r="H185" s="423" t="b">
        <v>0</v>
      </c>
    </row>
    <row r="186" ht="22.5" customHeight="1">
      <c r="A186" s="28">
        <v>186.0</v>
      </c>
      <c r="B186" s="28" t="s">
        <v>240</v>
      </c>
      <c r="C186" s="28" t="s">
        <v>1677</v>
      </c>
      <c r="D186" s="28" t="s">
        <v>1678</v>
      </c>
      <c r="E186" s="79" t="s">
        <v>16</v>
      </c>
      <c r="F186" s="112" t="s">
        <v>16</v>
      </c>
      <c r="G186" s="422" t="s">
        <v>9965</v>
      </c>
      <c r="H186" s="423" t="b">
        <v>1</v>
      </c>
    </row>
    <row r="187" ht="22.5" customHeight="1">
      <c r="A187" s="28">
        <v>187.0</v>
      </c>
      <c r="B187" s="28" t="s">
        <v>240</v>
      </c>
      <c r="C187" s="28" t="s">
        <v>1681</v>
      </c>
      <c r="D187" s="28" t="s">
        <v>656</v>
      </c>
      <c r="E187" s="33" t="s">
        <v>16</v>
      </c>
      <c r="F187" s="94" t="s">
        <v>434</v>
      </c>
      <c r="G187" s="425"/>
      <c r="H187" s="423" t="b">
        <v>0</v>
      </c>
    </row>
    <row r="188" ht="22.5" customHeight="1">
      <c r="A188" s="28">
        <v>188.0</v>
      </c>
      <c r="B188" s="28" t="s">
        <v>240</v>
      </c>
      <c r="C188" s="28" t="s">
        <v>1686</v>
      </c>
      <c r="D188" s="28" t="s">
        <v>896</v>
      </c>
      <c r="E188" s="79" t="s">
        <v>16</v>
      </c>
      <c r="F188" s="112" t="s">
        <v>577</v>
      </c>
      <c r="G188" s="425"/>
      <c r="H188" s="423" t="b">
        <v>0</v>
      </c>
    </row>
    <row r="189" ht="22.5" customHeight="1">
      <c r="A189" s="28">
        <v>189.0</v>
      </c>
      <c r="B189" s="28" t="s">
        <v>240</v>
      </c>
      <c r="C189" s="28" t="s">
        <v>1688</v>
      </c>
      <c r="D189" s="28" t="s">
        <v>431</v>
      </c>
      <c r="E189" s="33" t="s">
        <v>16</v>
      </c>
      <c r="F189" s="94" t="s">
        <v>434</v>
      </c>
      <c r="G189" s="425"/>
      <c r="H189" s="423" t="b">
        <v>0</v>
      </c>
    </row>
    <row r="190" ht="22.5" customHeight="1">
      <c r="A190" s="28">
        <v>190.0</v>
      </c>
      <c r="B190" s="28" t="s">
        <v>240</v>
      </c>
      <c r="C190" s="28" t="s">
        <v>1691</v>
      </c>
      <c r="D190" s="28" t="s">
        <v>1264</v>
      </c>
      <c r="E190" s="79" t="s">
        <v>16</v>
      </c>
      <c r="F190" s="94" t="s">
        <v>434</v>
      </c>
      <c r="G190" s="425"/>
      <c r="H190" s="423" t="b">
        <v>0</v>
      </c>
    </row>
    <row r="191" ht="22.5" customHeight="1">
      <c r="A191" s="28">
        <v>191.0</v>
      </c>
      <c r="B191" s="28" t="s">
        <v>240</v>
      </c>
      <c r="C191" s="28" t="s">
        <v>1696</v>
      </c>
      <c r="D191" s="28" t="s">
        <v>1269</v>
      </c>
      <c r="E191" s="33" t="s">
        <v>16</v>
      </c>
      <c r="F191" s="112" t="s">
        <v>232</v>
      </c>
      <c r="G191" s="422" t="s">
        <v>9965</v>
      </c>
      <c r="H191" s="423" t="b">
        <v>1</v>
      </c>
    </row>
    <row r="192" ht="22.5" customHeight="1">
      <c r="A192" s="28">
        <v>192.0</v>
      </c>
      <c r="B192" s="28" t="s">
        <v>240</v>
      </c>
      <c r="C192" s="28" t="s">
        <v>1699</v>
      </c>
      <c r="D192" s="28" t="s">
        <v>1275</v>
      </c>
      <c r="E192" s="79" t="s">
        <v>16</v>
      </c>
      <c r="F192" s="112" t="s">
        <v>232</v>
      </c>
      <c r="G192" s="422" t="s">
        <v>9965</v>
      </c>
      <c r="H192" s="423" t="b">
        <v>1</v>
      </c>
    </row>
    <row r="193" ht="22.5" customHeight="1">
      <c r="A193" s="28">
        <v>193.0</v>
      </c>
      <c r="B193" s="28" t="s">
        <v>240</v>
      </c>
      <c r="C193" s="28" t="s">
        <v>1704</v>
      </c>
      <c r="D193" s="28" t="s">
        <v>1705</v>
      </c>
      <c r="E193" s="33" t="s">
        <v>181</v>
      </c>
      <c r="F193" s="94" t="s">
        <v>181</v>
      </c>
      <c r="G193" s="425"/>
      <c r="H193" s="423" t="b">
        <v>0</v>
      </c>
    </row>
    <row r="194" ht="22.5" customHeight="1">
      <c r="A194" s="28">
        <v>194.0</v>
      </c>
      <c r="B194" s="28" t="s">
        <v>240</v>
      </c>
      <c r="C194" s="28" t="s">
        <v>1709</v>
      </c>
      <c r="D194" s="28" t="s">
        <v>1295</v>
      </c>
      <c r="E194" s="174" t="s">
        <v>226</v>
      </c>
      <c r="F194" s="94" t="s">
        <v>450</v>
      </c>
      <c r="G194" s="425"/>
      <c r="H194" s="423" t="b">
        <v>0</v>
      </c>
    </row>
    <row r="195" ht="22.5" customHeight="1">
      <c r="A195" s="28">
        <v>195.0</v>
      </c>
      <c r="B195" s="28" t="s">
        <v>240</v>
      </c>
      <c r="C195" s="28" t="s">
        <v>1714</v>
      </c>
      <c r="D195" s="28" t="s">
        <v>1301</v>
      </c>
      <c r="E195" s="33" t="s">
        <v>181</v>
      </c>
      <c r="F195" s="94" t="s">
        <v>1755</v>
      </c>
      <c r="G195" s="425"/>
      <c r="H195" s="423" t="b">
        <v>0</v>
      </c>
    </row>
    <row r="196" ht="22.5" customHeight="1">
      <c r="A196" s="28">
        <v>196.0</v>
      </c>
      <c r="B196" s="28" t="s">
        <v>240</v>
      </c>
      <c r="C196" s="28" t="s">
        <v>1716</v>
      </c>
      <c r="D196" s="28" t="s">
        <v>1308</v>
      </c>
      <c r="E196" s="79" t="s">
        <v>16</v>
      </c>
      <c r="F196" s="112" t="s">
        <v>300</v>
      </c>
      <c r="G196" s="425"/>
      <c r="H196" s="423" t="b">
        <v>0</v>
      </c>
    </row>
    <row r="197" ht="22.5" customHeight="1">
      <c r="A197" s="28">
        <v>197.0</v>
      </c>
      <c r="B197" s="28" t="s">
        <v>240</v>
      </c>
      <c r="C197" s="28" t="s">
        <v>1723</v>
      </c>
      <c r="D197" s="28" t="s">
        <v>1084</v>
      </c>
      <c r="E197" s="33" t="s">
        <v>16</v>
      </c>
      <c r="F197" s="112" t="s">
        <v>16</v>
      </c>
      <c r="G197" s="422" t="s">
        <v>9965</v>
      </c>
      <c r="H197" s="423" t="b">
        <v>1</v>
      </c>
    </row>
    <row r="198" ht="22.5" customHeight="1">
      <c r="A198" s="28">
        <v>198.0</v>
      </c>
      <c r="B198" s="28" t="s">
        <v>240</v>
      </c>
      <c r="C198" s="28" t="s">
        <v>1726</v>
      </c>
      <c r="D198" s="28" t="s">
        <v>1116</v>
      </c>
      <c r="E198" s="79" t="s">
        <v>16</v>
      </c>
      <c r="F198" s="112" t="s">
        <v>16</v>
      </c>
      <c r="G198" s="422" t="s">
        <v>9965</v>
      </c>
      <c r="H198" s="423" t="b">
        <v>1</v>
      </c>
    </row>
    <row r="199" ht="22.5" customHeight="1">
      <c r="A199" s="28">
        <v>199.0</v>
      </c>
      <c r="B199" s="28" t="s">
        <v>240</v>
      </c>
      <c r="C199" s="28" t="s">
        <v>1731</v>
      </c>
      <c r="D199" s="28" t="s">
        <v>1218</v>
      </c>
      <c r="E199" s="33" t="s">
        <v>16</v>
      </c>
      <c r="F199" s="112" t="s">
        <v>232</v>
      </c>
      <c r="G199" s="422" t="s">
        <v>9965</v>
      </c>
      <c r="H199" s="423" t="b">
        <v>1</v>
      </c>
    </row>
    <row r="200" ht="22.5" customHeight="1">
      <c r="A200" s="28">
        <v>200.0</v>
      </c>
      <c r="B200" s="28" t="s">
        <v>240</v>
      </c>
      <c r="C200" s="28" t="s">
        <v>1738</v>
      </c>
      <c r="D200" s="28" t="s">
        <v>1327</v>
      </c>
      <c r="E200" s="79" t="s">
        <v>16</v>
      </c>
      <c r="F200" s="112" t="s">
        <v>16</v>
      </c>
      <c r="G200" s="422" t="s">
        <v>9965</v>
      </c>
      <c r="H200" s="423" t="b">
        <v>1</v>
      </c>
    </row>
    <row r="201" ht="22.5" customHeight="1">
      <c r="A201" s="28">
        <v>201.0</v>
      </c>
      <c r="B201" s="28" t="s">
        <v>240</v>
      </c>
      <c r="C201" s="28" t="s">
        <v>1741</v>
      </c>
      <c r="D201" s="28" t="s">
        <v>1742</v>
      </c>
      <c r="E201" s="33" t="s">
        <v>16</v>
      </c>
      <c r="F201" s="112" t="s">
        <v>16</v>
      </c>
      <c r="G201" s="422" t="s">
        <v>9965</v>
      </c>
      <c r="H201" s="423" t="b">
        <v>1</v>
      </c>
    </row>
    <row r="202" ht="22.5" customHeight="1">
      <c r="A202" s="28">
        <v>202.0</v>
      </c>
      <c r="B202" s="28" t="s">
        <v>240</v>
      </c>
      <c r="C202" s="28" t="s">
        <v>1745</v>
      </c>
      <c r="D202" s="28" t="s">
        <v>1182</v>
      </c>
      <c r="E202" s="79" t="s">
        <v>16</v>
      </c>
      <c r="F202" s="112" t="s">
        <v>16</v>
      </c>
      <c r="G202" s="422" t="s">
        <v>9965</v>
      </c>
      <c r="H202" s="423" t="b">
        <v>1</v>
      </c>
    </row>
    <row r="203" ht="22.5" customHeight="1">
      <c r="A203" s="28">
        <v>203.0</v>
      </c>
      <c r="B203" s="28" t="s">
        <v>240</v>
      </c>
      <c r="C203" s="28" t="s">
        <v>1748</v>
      </c>
      <c r="D203" s="28" t="s">
        <v>1331</v>
      </c>
      <c r="E203" s="33" t="s">
        <v>226</v>
      </c>
      <c r="F203" s="112" t="s">
        <v>226</v>
      </c>
      <c r="G203" s="425"/>
      <c r="H203" s="423" t="b">
        <v>0</v>
      </c>
    </row>
    <row r="204" ht="22.5" customHeight="1">
      <c r="A204" s="28">
        <v>204.0</v>
      </c>
      <c r="B204" s="28" t="s">
        <v>240</v>
      </c>
      <c r="C204" s="28" t="s">
        <v>1753</v>
      </c>
      <c r="D204" s="28" t="s">
        <v>1754</v>
      </c>
      <c r="E204" s="79" t="s">
        <v>181</v>
      </c>
      <c r="F204" s="94" t="s">
        <v>1755</v>
      </c>
      <c r="G204" s="425"/>
      <c r="H204" s="423" t="b">
        <v>0</v>
      </c>
    </row>
    <row r="205" ht="22.5" customHeight="1">
      <c r="A205" s="28">
        <v>205.0</v>
      </c>
      <c r="B205" s="28" t="s">
        <v>240</v>
      </c>
      <c r="C205" s="28" t="s">
        <v>1756</v>
      </c>
      <c r="D205" s="28" t="s">
        <v>1338</v>
      </c>
      <c r="E205" s="456" t="s">
        <v>181</v>
      </c>
      <c r="F205" s="94" t="s">
        <v>463</v>
      </c>
      <c r="G205" s="425"/>
      <c r="H205" s="423" t="b">
        <v>0</v>
      </c>
    </row>
    <row r="206" ht="22.5" customHeight="1">
      <c r="A206" s="28">
        <v>206.0</v>
      </c>
      <c r="B206" s="28" t="s">
        <v>240</v>
      </c>
      <c r="C206" s="28" t="s">
        <v>1760</v>
      </c>
      <c r="D206" s="28" t="s">
        <v>1761</v>
      </c>
      <c r="E206" s="79" t="s">
        <v>96</v>
      </c>
      <c r="F206" s="94" t="s">
        <v>191</v>
      </c>
      <c r="G206" s="425"/>
      <c r="H206" s="423" t="b">
        <v>0</v>
      </c>
    </row>
    <row r="207" ht="22.5" customHeight="1">
      <c r="A207" s="28">
        <v>207.0</v>
      </c>
      <c r="B207" s="28" t="s">
        <v>240</v>
      </c>
      <c r="C207" s="28" t="s">
        <v>1764</v>
      </c>
      <c r="D207" s="28" t="s">
        <v>1343</v>
      </c>
      <c r="E207" s="33" t="s">
        <v>96</v>
      </c>
      <c r="F207" s="94" t="s">
        <v>191</v>
      </c>
      <c r="G207" s="425"/>
      <c r="H207" s="423" t="b">
        <v>0</v>
      </c>
    </row>
    <row r="208" ht="22.5" customHeight="1">
      <c r="A208" s="28">
        <v>208.0</v>
      </c>
      <c r="B208" s="28" t="s">
        <v>240</v>
      </c>
      <c r="C208" s="28" t="s">
        <v>1769</v>
      </c>
      <c r="D208" s="28" t="s">
        <v>1393</v>
      </c>
      <c r="E208" s="79" t="s">
        <v>96</v>
      </c>
      <c r="F208" s="94" t="s">
        <v>191</v>
      </c>
      <c r="G208" s="425"/>
      <c r="H208" s="423" t="b">
        <v>0</v>
      </c>
    </row>
    <row r="209" ht="22.5" customHeight="1">
      <c r="A209" s="28">
        <v>209.0</v>
      </c>
      <c r="B209" s="28" t="s">
        <v>240</v>
      </c>
      <c r="C209" s="28" t="s">
        <v>1772</v>
      </c>
      <c r="D209" s="28" t="s">
        <v>1353</v>
      </c>
      <c r="E209" s="456" t="s">
        <v>181</v>
      </c>
      <c r="F209" s="112" t="s">
        <v>1724</v>
      </c>
      <c r="G209" s="425"/>
      <c r="H209" s="423" t="b">
        <v>0</v>
      </c>
    </row>
    <row r="210" ht="22.5" customHeight="1">
      <c r="A210" s="28">
        <v>210.0</v>
      </c>
      <c r="B210" s="28" t="s">
        <v>240</v>
      </c>
      <c r="C210" s="28" t="s">
        <v>1773</v>
      </c>
      <c r="D210" s="28" t="s">
        <v>1359</v>
      </c>
      <c r="E210" s="79" t="s">
        <v>181</v>
      </c>
      <c r="F210" s="94" t="s">
        <v>181</v>
      </c>
      <c r="G210" s="425"/>
      <c r="H210" s="423" t="b">
        <v>0</v>
      </c>
    </row>
    <row r="211" ht="22.5" customHeight="1">
      <c r="A211" s="28">
        <v>211.0</v>
      </c>
      <c r="B211" s="28" t="s">
        <v>240</v>
      </c>
      <c r="C211" s="28" t="s">
        <v>1776</v>
      </c>
      <c r="D211" s="28" t="s">
        <v>1777</v>
      </c>
      <c r="E211" s="33" t="s">
        <v>181</v>
      </c>
      <c r="F211" s="112" t="s">
        <v>10132</v>
      </c>
      <c r="G211" s="425"/>
      <c r="H211" s="423" t="b">
        <v>0</v>
      </c>
    </row>
    <row r="212" ht="22.5" customHeight="1">
      <c r="A212" s="28">
        <v>212.0</v>
      </c>
      <c r="B212" s="28" t="s">
        <v>240</v>
      </c>
      <c r="C212" s="28" t="s">
        <v>1778</v>
      </c>
      <c r="D212" s="28" t="s">
        <v>1123</v>
      </c>
      <c r="E212" s="79" t="s">
        <v>16</v>
      </c>
      <c r="F212" s="112" t="s">
        <v>16</v>
      </c>
      <c r="G212" s="422" t="s">
        <v>9965</v>
      </c>
      <c r="H212" s="423" t="b">
        <v>1</v>
      </c>
    </row>
    <row r="213" ht="22.5" customHeight="1">
      <c r="A213" s="28">
        <v>213.0</v>
      </c>
      <c r="B213" s="28" t="s">
        <v>240</v>
      </c>
      <c r="C213" s="28" t="s">
        <v>1781</v>
      </c>
      <c r="D213" s="28" t="s">
        <v>1782</v>
      </c>
      <c r="E213" s="33" t="s">
        <v>181</v>
      </c>
      <c r="F213" s="94" t="s">
        <v>1755</v>
      </c>
      <c r="G213" s="425"/>
      <c r="H213" s="423" t="b">
        <v>0</v>
      </c>
    </row>
    <row r="214" ht="22.5" customHeight="1">
      <c r="A214" s="28">
        <v>214.0</v>
      </c>
      <c r="B214" s="28" t="s">
        <v>240</v>
      </c>
      <c r="C214" s="28" t="s">
        <v>1785</v>
      </c>
      <c r="D214" s="28" t="s">
        <v>1786</v>
      </c>
      <c r="E214" s="79" t="s">
        <v>181</v>
      </c>
      <c r="F214" s="94" t="s">
        <v>1755</v>
      </c>
      <c r="G214" s="425"/>
      <c r="H214" s="423" t="b">
        <v>0</v>
      </c>
    </row>
    <row r="215" ht="22.5" customHeight="1">
      <c r="A215" s="28">
        <v>215.0</v>
      </c>
      <c r="B215" s="28" t="s">
        <v>593</v>
      </c>
      <c r="C215" s="28" t="s">
        <v>1791</v>
      </c>
      <c r="D215" s="28" t="s">
        <v>1792</v>
      </c>
      <c r="E215" s="33" t="s">
        <v>96</v>
      </c>
      <c r="F215" s="94" t="s">
        <v>1886</v>
      </c>
      <c r="G215" s="425"/>
      <c r="H215" s="423" t="b">
        <v>0</v>
      </c>
    </row>
    <row r="216" ht="22.5" customHeight="1">
      <c r="A216" s="28">
        <v>216.0</v>
      </c>
      <c r="B216" s="28" t="s">
        <v>593</v>
      </c>
      <c r="C216" s="28" t="s">
        <v>1794</v>
      </c>
      <c r="D216" s="28" t="s">
        <v>1795</v>
      </c>
      <c r="E216" s="79" t="s">
        <v>96</v>
      </c>
      <c r="F216" s="94" t="s">
        <v>1886</v>
      </c>
      <c r="G216" s="425"/>
      <c r="H216" s="423" t="b">
        <v>0</v>
      </c>
    </row>
    <row r="217" ht="22.5" customHeight="1">
      <c r="A217" s="28">
        <v>217.0</v>
      </c>
      <c r="B217" s="28" t="s">
        <v>593</v>
      </c>
      <c r="C217" s="28" t="s">
        <v>1799</v>
      </c>
      <c r="D217" s="28" t="s">
        <v>1800</v>
      </c>
      <c r="E217" s="33" t="s">
        <v>181</v>
      </c>
      <c r="F217" s="112" t="s">
        <v>10132</v>
      </c>
      <c r="G217" s="425"/>
      <c r="H217" s="423" t="b">
        <v>0</v>
      </c>
    </row>
    <row r="218" ht="22.5" customHeight="1">
      <c r="A218" s="28">
        <v>218.0</v>
      </c>
      <c r="B218" s="28" t="s">
        <v>593</v>
      </c>
      <c r="C218" s="28" t="s">
        <v>1805</v>
      </c>
      <c r="D218" s="28" t="s">
        <v>1807</v>
      </c>
      <c r="E218" s="79" t="s">
        <v>96</v>
      </c>
      <c r="F218" s="112" t="s">
        <v>10133</v>
      </c>
      <c r="G218" s="425"/>
      <c r="H218" s="423" t="b">
        <v>0</v>
      </c>
    </row>
    <row r="219" ht="22.5" customHeight="1">
      <c r="A219" s="28">
        <v>219.0</v>
      </c>
      <c r="B219" s="28" t="s">
        <v>593</v>
      </c>
      <c r="C219" s="28" t="s">
        <v>1816</v>
      </c>
      <c r="D219" s="28" t="s">
        <v>1818</v>
      </c>
      <c r="E219" s="33" t="s">
        <v>181</v>
      </c>
      <c r="F219" s="112" t="s">
        <v>10132</v>
      </c>
      <c r="G219" s="425"/>
      <c r="H219" s="423" t="b">
        <v>0</v>
      </c>
    </row>
    <row r="220" ht="22.5" customHeight="1">
      <c r="A220" s="28">
        <v>220.0</v>
      </c>
      <c r="B220" s="28" t="s">
        <v>593</v>
      </c>
      <c r="C220" s="28" t="s">
        <v>1819</v>
      </c>
      <c r="D220" s="28" t="s">
        <v>1821</v>
      </c>
      <c r="E220" s="79" t="s">
        <v>181</v>
      </c>
      <c r="F220" s="112" t="s">
        <v>10132</v>
      </c>
      <c r="G220" s="425"/>
      <c r="H220" s="423" t="b">
        <v>0</v>
      </c>
    </row>
    <row r="221" ht="22.5" customHeight="1">
      <c r="A221" s="28">
        <v>221.0</v>
      </c>
      <c r="B221" s="28" t="s">
        <v>593</v>
      </c>
      <c r="C221" s="28" t="s">
        <v>1827</v>
      </c>
      <c r="D221" s="28" t="s">
        <v>1828</v>
      </c>
      <c r="E221" s="33" t="s">
        <v>96</v>
      </c>
      <c r="F221" s="94" t="s">
        <v>96</v>
      </c>
      <c r="G221" s="425"/>
      <c r="H221" s="423" t="b">
        <v>0</v>
      </c>
    </row>
    <row r="222" ht="22.5" customHeight="1">
      <c r="A222" s="28">
        <v>222.0</v>
      </c>
      <c r="B222" s="28" t="s">
        <v>593</v>
      </c>
      <c r="C222" s="28" t="s">
        <v>1834</v>
      </c>
      <c r="D222" s="28" t="s">
        <v>1836</v>
      </c>
      <c r="E222" s="79" t="s">
        <v>226</v>
      </c>
      <c r="F222" s="112" t="s">
        <v>226</v>
      </c>
      <c r="G222" s="425"/>
      <c r="H222" s="423" t="b">
        <v>0</v>
      </c>
    </row>
    <row r="223" ht="22.5" customHeight="1">
      <c r="A223" s="28">
        <v>223.0</v>
      </c>
      <c r="B223" s="28" t="s">
        <v>593</v>
      </c>
      <c r="C223" s="28" t="s">
        <v>1841</v>
      </c>
      <c r="D223" s="28" t="s">
        <v>1842</v>
      </c>
      <c r="E223" s="33" t="s">
        <v>181</v>
      </c>
      <c r="F223" s="112" t="s">
        <v>10118</v>
      </c>
      <c r="G223" s="422" t="s">
        <v>779</v>
      </c>
      <c r="H223" s="423" t="b">
        <v>1</v>
      </c>
    </row>
    <row r="224" ht="22.5" customHeight="1">
      <c r="A224" s="28">
        <v>223.0</v>
      </c>
      <c r="B224" s="28" t="s">
        <v>593</v>
      </c>
      <c r="C224" s="28" t="s">
        <v>1846</v>
      </c>
      <c r="D224" s="28" t="s">
        <v>1847</v>
      </c>
      <c r="E224" s="79" t="s">
        <v>181</v>
      </c>
      <c r="F224" s="112" t="s">
        <v>1554</v>
      </c>
      <c r="G224" s="425"/>
      <c r="H224" s="423" t="b">
        <v>0</v>
      </c>
    </row>
    <row r="225" ht="22.5" customHeight="1">
      <c r="A225" s="28">
        <v>224.0</v>
      </c>
      <c r="B225" s="28" t="s">
        <v>593</v>
      </c>
      <c r="C225" s="28" t="s">
        <v>1852</v>
      </c>
      <c r="D225" s="28" t="s">
        <v>1853</v>
      </c>
      <c r="E225" s="33" t="s">
        <v>181</v>
      </c>
      <c r="F225" s="112" t="s">
        <v>10118</v>
      </c>
      <c r="G225" s="422" t="s">
        <v>779</v>
      </c>
      <c r="H225" s="423" t="b">
        <v>1</v>
      </c>
    </row>
    <row r="226" ht="22.5" customHeight="1">
      <c r="A226" s="28">
        <v>225.0</v>
      </c>
      <c r="B226" s="28" t="s">
        <v>593</v>
      </c>
      <c r="C226" s="28" t="s">
        <v>1858</v>
      </c>
      <c r="D226" s="28" t="s">
        <v>1860</v>
      </c>
      <c r="E226" s="79" t="s">
        <v>181</v>
      </c>
      <c r="F226" s="94" t="s">
        <v>181</v>
      </c>
      <c r="G226" s="425"/>
      <c r="H226" s="423" t="b">
        <v>0</v>
      </c>
    </row>
    <row r="227" ht="22.5" customHeight="1">
      <c r="A227" s="28">
        <v>226.0</v>
      </c>
      <c r="B227" s="28" t="s">
        <v>593</v>
      </c>
      <c r="C227" s="28" t="s">
        <v>1863</v>
      </c>
      <c r="D227" s="28" t="s">
        <v>1864</v>
      </c>
      <c r="E227" s="33" t="s">
        <v>96</v>
      </c>
      <c r="F227" s="94" t="s">
        <v>1526</v>
      </c>
      <c r="G227" s="425"/>
      <c r="H227" s="423" t="b">
        <v>0</v>
      </c>
    </row>
    <row r="228" ht="22.5" customHeight="1">
      <c r="A228" s="28">
        <v>227.0</v>
      </c>
      <c r="B228" s="28" t="s">
        <v>593</v>
      </c>
      <c r="C228" s="28" t="s">
        <v>1867</v>
      </c>
      <c r="D228" s="28" t="s">
        <v>1868</v>
      </c>
      <c r="E228" s="79" t="s">
        <v>226</v>
      </c>
      <c r="F228" s="112" t="s">
        <v>10127</v>
      </c>
      <c r="G228" s="425"/>
      <c r="H228" s="423" t="b">
        <v>0</v>
      </c>
    </row>
    <row r="229" ht="22.5" customHeight="1">
      <c r="A229" s="28">
        <v>228.0</v>
      </c>
      <c r="B229" s="28" t="s">
        <v>593</v>
      </c>
      <c r="C229" s="28" t="s">
        <v>1872</v>
      </c>
      <c r="D229" s="28" t="s">
        <v>1874</v>
      </c>
      <c r="E229" s="33" t="s">
        <v>16</v>
      </c>
      <c r="F229" s="94" t="s">
        <v>434</v>
      </c>
      <c r="G229" s="425"/>
      <c r="H229" s="423" t="b">
        <v>0</v>
      </c>
    </row>
    <row r="230" ht="22.5" customHeight="1">
      <c r="A230" s="28">
        <v>229.0</v>
      </c>
      <c r="B230" s="28" t="s">
        <v>593</v>
      </c>
      <c r="C230" s="28" t="s">
        <v>1877</v>
      </c>
      <c r="D230" s="28" t="s">
        <v>1879</v>
      </c>
      <c r="E230" s="79" t="s">
        <v>16</v>
      </c>
      <c r="F230" s="94" t="s">
        <v>434</v>
      </c>
      <c r="G230" s="425"/>
      <c r="H230" s="423" t="b">
        <v>0</v>
      </c>
    </row>
    <row r="231" ht="22.5" customHeight="1">
      <c r="A231" s="28">
        <v>230.0</v>
      </c>
      <c r="B231" s="28" t="s">
        <v>593</v>
      </c>
      <c r="C231" s="28" t="s">
        <v>1884</v>
      </c>
      <c r="D231" s="28" t="s">
        <v>1885</v>
      </c>
      <c r="E231" s="33" t="s">
        <v>16</v>
      </c>
      <c r="F231" s="112" t="s">
        <v>577</v>
      </c>
      <c r="G231" s="425"/>
      <c r="H231" s="423" t="b">
        <v>0</v>
      </c>
    </row>
    <row r="232" ht="22.5" customHeight="1">
      <c r="A232" s="28">
        <v>231.0</v>
      </c>
      <c r="B232" s="28" t="s">
        <v>593</v>
      </c>
      <c r="C232" s="28" t="s">
        <v>1888</v>
      </c>
      <c r="D232" s="28" t="s">
        <v>1889</v>
      </c>
      <c r="E232" s="79" t="s">
        <v>226</v>
      </c>
      <c r="F232" s="112" t="s">
        <v>226</v>
      </c>
      <c r="G232" s="425"/>
      <c r="H232" s="423" t="b">
        <v>0</v>
      </c>
    </row>
    <row r="233" ht="22.5" customHeight="1">
      <c r="A233" s="28">
        <v>232.0</v>
      </c>
      <c r="B233" s="28" t="s">
        <v>593</v>
      </c>
      <c r="C233" s="28" t="s">
        <v>1895</v>
      </c>
      <c r="D233" s="28" t="s">
        <v>1896</v>
      </c>
      <c r="E233" s="33" t="s">
        <v>181</v>
      </c>
      <c r="F233" s="112" t="s">
        <v>1554</v>
      </c>
      <c r="G233" s="425"/>
      <c r="H233" s="423" t="b">
        <v>0</v>
      </c>
    </row>
    <row r="234" ht="22.5" customHeight="1">
      <c r="A234" s="28">
        <v>233.0</v>
      </c>
      <c r="B234" s="28" t="s">
        <v>593</v>
      </c>
      <c r="C234" s="28" t="s">
        <v>1899</v>
      </c>
      <c r="D234" s="28" t="s">
        <v>1900</v>
      </c>
      <c r="E234" s="79" t="s">
        <v>16</v>
      </c>
      <c r="F234" s="112" t="s">
        <v>577</v>
      </c>
      <c r="G234" s="425"/>
      <c r="H234" s="423" t="b">
        <v>0</v>
      </c>
    </row>
    <row r="235" ht="22.5" customHeight="1">
      <c r="A235" s="28">
        <v>234.0</v>
      </c>
      <c r="B235" s="28" t="s">
        <v>593</v>
      </c>
      <c r="C235" s="28" t="s">
        <v>1905</v>
      </c>
      <c r="D235" s="28" t="s">
        <v>1907</v>
      </c>
      <c r="E235" s="33" t="s">
        <v>16</v>
      </c>
      <c r="F235" s="112" t="s">
        <v>577</v>
      </c>
      <c r="G235" s="425"/>
      <c r="H235" s="423" t="b">
        <v>0</v>
      </c>
    </row>
    <row r="236" ht="22.5" customHeight="1">
      <c r="A236" s="28">
        <v>235.0</v>
      </c>
      <c r="B236" s="28" t="s">
        <v>593</v>
      </c>
      <c r="C236" s="28" t="s">
        <v>1912</v>
      </c>
      <c r="D236" s="28" t="s">
        <v>1913</v>
      </c>
      <c r="E236" s="79" t="s">
        <v>181</v>
      </c>
      <c r="F236" s="112" t="s">
        <v>253</v>
      </c>
      <c r="G236" s="422" t="s">
        <v>779</v>
      </c>
      <c r="H236" s="423" t="b">
        <v>1</v>
      </c>
    </row>
    <row r="237" ht="22.5" customHeight="1">
      <c r="A237" s="28">
        <v>236.0</v>
      </c>
      <c r="B237" s="28" t="s">
        <v>593</v>
      </c>
      <c r="C237" s="28" t="s">
        <v>1919</v>
      </c>
      <c r="D237" s="28" t="s">
        <v>1920</v>
      </c>
      <c r="E237" s="33" t="s">
        <v>181</v>
      </c>
      <c r="F237" s="112" t="s">
        <v>253</v>
      </c>
      <c r="G237" s="422" t="s">
        <v>779</v>
      </c>
      <c r="H237" s="423" t="b">
        <v>1</v>
      </c>
    </row>
    <row r="238" ht="22.5" customHeight="1">
      <c r="A238" s="28">
        <v>237.0</v>
      </c>
      <c r="B238" s="28" t="s">
        <v>593</v>
      </c>
      <c r="C238" s="28" t="s">
        <v>1923</v>
      </c>
      <c r="D238" s="28" t="s">
        <v>1925</v>
      </c>
      <c r="E238" s="79" t="s">
        <v>16</v>
      </c>
      <c r="F238" s="112" t="s">
        <v>1808</v>
      </c>
      <c r="G238" s="425"/>
      <c r="H238" s="423" t="b">
        <v>0</v>
      </c>
    </row>
    <row r="239" ht="22.5" customHeight="1">
      <c r="A239" s="28">
        <v>238.0</v>
      </c>
      <c r="B239" s="28" t="s">
        <v>593</v>
      </c>
      <c r="C239" s="28" t="s">
        <v>1926</v>
      </c>
      <c r="D239" s="28" t="s">
        <v>1927</v>
      </c>
      <c r="E239" s="33" t="s">
        <v>16</v>
      </c>
      <c r="F239" s="112" t="s">
        <v>232</v>
      </c>
      <c r="G239" s="422" t="s">
        <v>9965</v>
      </c>
      <c r="H239" s="423" t="b">
        <v>1</v>
      </c>
    </row>
    <row r="240" ht="22.5" customHeight="1">
      <c r="A240" s="28">
        <v>239.0</v>
      </c>
      <c r="B240" s="28" t="s">
        <v>593</v>
      </c>
      <c r="C240" s="28" t="s">
        <v>1930</v>
      </c>
      <c r="D240" s="28" t="s">
        <v>1931</v>
      </c>
      <c r="E240" s="79" t="s">
        <v>16</v>
      </c>
      <c r="F240" s="112" t="s">
        <v>16</v>
      </c>
      <c r="G240" s="422" t="s">
        <v>9965</v>
      </c>
      <c r="H240" s="423" t="b">
        <v>1</v>
      </c>
    </row>
    <row r="241" ht="22.5" customHeight="1">
      <c r="A241" s="28">
        <v>240.0</v>
      </c>
      <c r="B241" s="28" t="s">
        <v>593</v>
      </c>
      <c r="C241" s="28" t="s">
        <v>1933</v>
      </c>
      <c r="D241" s="28" t="s">
        <v>1934</v>
      </c>
      <c r="E241" s="33" t="s">
        <v>16</v>
      </c>
      <c r="F241" s="112" t="s">
        <v>232</v>
      </c>
      <c r="G241" s="422" t="s">
        <v>9965</v>
      </c>
      <c r="H241" s="423" t="b">
        <v>1</v>
      </c>
    </row>
    <row r="242" ht="22.5" customHeight="1">
      <c r="A242" s="28">
        <v>241.0</v>
      </c>
      <c r="B242" s="28" t="s">
        <v>593</v>
      </c>
      <c r="C242" s="28" t="s">
        <v>1936</v>
      </c>
      <c r="D242" s="28" t="s">
        <v>1937</v>
      </c>
      <c r="E242" s="79" t="s">
        <v>181</v>
      </c>
      <c r="F242" s="94" t="s">
        <v>1755</v>
      </c>
      <c r="G242" s="422" t="s">
        <v>779</v>
      </c>
      <c r="H242" s="423" t="b">
        <v>1</v>
      </c>
    </row>
    <row r="243" ht="22.5" customHeight="1">
      <c r="A243" s="28">
        <v>242.0</v>
      </c>
      <c r="B243" s="28" t="s">
        <v>593</v>
      </c>
      <c r="C243" s="28" t="s">
        <v>1942</v>
      </c>
      <c r="D243" s="28" t="s">
        <v>1943</v>
      </c>
      <c r="E243" s="33" t="s">
        <v>16</v>
      </c>
      <c r="F243" s="112" t="s">
        <v>232</v>
      </c>
      <c r="G243" s="422" t="s">
        <v>9965</v>
      </c>
      <c r="H243" s="423" t="b">
        <v>1</v>
      </c>
    </row>
    <row r="244" ht="22.5" customHeight="1">
      <c r="A244" s="28">
        <v>243.0</v>
      </c>
      <c r="B244" s="28" t="s">
        <v>593</v>
      </c>
      <c r="C244" s="28" t="s">
        <v>1945</v>
      </c>
      <c r="D244" s="28" t="s">
        <v>1946</v>
      </c>
      <c r="E244" s="79" t="s">
        <v>16</v>
      </c>
      <c r="F244" s="112" t="s">
        <v>16</v>
      </c>
      <c r="G244" s="422" t="s">
        <v>9965</v>
      </c>
      <c r="H244" s="423" t="b">
        <v>1</v>
      </c>
    </row>
    <row r="245" ht="22.5" customHeight="1">
      <c r="A245" s="28">
        <v>244.0</v>
      </c>
      <c r="B245" s="28" t="s">
        <v>593</v>
      </c>
      <c r="C245" s="28" t="s">
        <v>1948</v>
      </c>
      <c r="D245" s="28" t="s">
        <v>1949</v>
      </c>
      <c r="E245" s="33" t="s">
        <v>181</v>
      </c>
      <c r="F245" s="112" t="s">
        <v>10118</v>
      </c>
      <c r="G245" s="422" t="s">
        <v>779</v>
      </c>
      <c r="H245" s="423" t="b">
        <v>1</v>
      </c>
    </row>
    <row r="246" ht="22.5" customHeight="1">
      <c r="A246" s="28">
        <v>245.0</v>
      </c>
      <c r="B246" s="28" t="s">
        <v>593</v>
      </c>
      <c r="C246" s="28" t="s">
        <v>1951</v>
      </c>
      <c r="D246" s="28" t="s">
        <v>1952</v>
      </c>
      <c r="E246" s="79" t="s">
        <v>181</v>
      </c>
      <c r="F246" s="94" t="s">
        <v>181</v>
      </c>
      <c r="G246" s="425"/>
      <c r="H246" s="423" t="b">
        <v>0</v>
      </c>
    </row>
    <row r="247" ht="22.5" customHeight="1">
      <c r="A247" s="28">
        <v>246.0</v>
      </c>
      <c r="B247" s="28" t="s">
        <v>593</v>
      </c>
      <c r="C247" s="28" t="s">
        <v>1953</v>
      </c>
      <c r="D247" s="28" t="s">
        <v>1955</v>
      </c>
      <c r="E247" s="33" t="s">
        <v>181</v>
      </c>
      <c r="F247" s="112" t="s">
        <v>1554</v>
      </c>
      <c r="G247" s="425"/>
      <c r="H247" s="423" t="b">
        <v>0</v>
      </c>
    </row>
    <row r="248" ht="22.5" customHeight="1">
      <c r="A248" s="28">
        <v>247.0</v>
      </c>
      <c r="B248" s="28" t="s">
        <v>593</v>
      </c>
      <c r="C248" s="28" t="s">
        <v>1957</v>
      </c>
      <c r="D248" s="28" t="s">
        <v>1958</v>
      </c>
      <c r="E248" s="79" t="s">
        <v>16</v>
      </c>
      <c r="F248" s="94" t="s">
        <v>434</v>
      </c>
      <c r="G248" s="425"/>
      <c r="H248" s="423" t="b">
        <v>0</v>
      </c>
    </row>
    <row r="249" ht="22.5" customHeight="1">
      <c r="A249" s="28">
        <v>248.0</v>
      </c>
      <c r="B249" s="28" t="s">
        <v>593</v>
      </c>
      <c r="C249" s="28" t="s">
        <v>1960</v>
      </c>
      <c r="D249" s="28" t="s">
        <v>1961</v>
      </c>
      <c r="E249" s="33" t="s">
        <v>16</v>
      </c>
      <c r="F249" s="112" t="s">
        <v>16</v>
      </c>
      <c r="G249" s="422" t="s">
        <v>9965</v>
      </c>
      <c r="H249" s="423" t="b">
        <v>1</v>
      </c>
    </row>
    <row r="250" ht="22.5" customHeight="1">
      <c r="A250" s="28">
        <v>249.0</v>
      </c>
      <c r="B250" s="28" t="s">
        <v>593</v>
      </c>
      <c r="C250" s="28" t="s">
        <v>1963</v>
      </c>
      <c r="D250" s="28" t="s">
        <v>1964</v>
      </c>
      <c r="E250" s="79" t="s">
        <v>16</v>
      </c>
      <c r="F250" s="112" t="s">
        <v>16</v>
      </c>
      <c r="G250" s="422" t="s">
        <v>9965</v>
      </c>
      <c r="H250" s="423" t="b">
        <v>1</v>
      </c>
    </row>
    <row r="251" ht="22.5" customHeight="1">
      <c r="A251" s="28">
        <v>250.0</v>
      </c>
      <c r="B251" s="28" t="s">
        <v>593</v>
      </c>
      <c r="C251" s="28" t="s">
        <v>1966</v>
      </c>
      <c r="D251" s="28" t="s">
        <v>1967</v>
      </c>
      <c r="E251" s="33" t="s">
        <v>16</v>
      </c>
      <c r="F251" s="112" t="s">
        <v>16</v>
      </c>
      <c r="G251" s="422" t="s">
        <v>9965</v>
      </c>
      <c r="H251" s="423" t="b">
        <v>1</v>
      </c>
    </row>
    <row r="252" ht="22.5" customHeight="1">
      <c r="A252" s="28">
        <v>251.0</v>
      </c>
      <c r="B252" s="28" t="s">
        <v>593</v>
      </c>
      <c r="C252" s="175" t="s">
        <v>1969</v>
      </c>
      <c r="D252" s="28" t="s">
        <v>1970</v>
      </c>
      <c r="E252" s="79" t="s">
        <v>181</v>
      </c>
      <c r="F252" s="94" t="s">
        <v>1755</v>
      </c>
      <c r="G252" s="422" t="s">
        <v>779</v>
      </c>
      <c r="H252" s="423" t="b">
        <v>1</v>
      </c>
    </row>
    <row r="253" ht="22.5" customHeight="1">
      <c r="A253" s="28">
        <v>252.0</v>
      </c>
      <c r="B253" s="28" t="s">
        <v>593</v>
      </c>
      <c r="C253" s="28" t="s">
        <v>1971</v>
      </c>
      <c r="D253" s="28" t="s">
        <v>1974</v>
      </c>
      <c r="E253" s="33" t="s">
        <v>181</v>
      </c>
      <c r="F253" s="94" t="s">
        <v>1755</v>
      </c>
      <c r="G253" s="422" t="s">
        <v>779</v>
      </c>
      <c r="H253" s="423" t="b">
        <v>1</v>
      </c>
    </row>
    <row r="254" ht="22.5" customHeight="1">
      <c r="A254" s="28">
        <v>253.0</v>
      </c>
      <c r="B254" s="28" t="s">
        <v>593</v>
      </c>
      <c r="C254" s="28" t="s">
        <v>1975</v>
      </c>
      <c r="D254" s="28" t="s">
        <v>1976</v>
      </c>
      <c r="E254" s="79" t="s">
        <v>181</v>
      </c>
      <c r="F254" s="94" t="s">
        <v>1755</v>
      </c>
      <c r="G254" s="422" t="s">
        <v>779</v>
      </c>
      <c r="H254" s="423" t="b">
        <v>1</v>
      </c>
    </row>
    <row r="255" ht="22.5" customHeight="1">
      <c r="A255" s="28">
        <v>254.0</v>
      </c>
      <c r="B255" s="28" t="s">
        <v>593</v>
      </c>
      <c r="C255" s="28" t="s">
        <v>1977</v>
      </c>
      <c r="D255" s="28" t="s">
        <v>1979</v>
      </c>
      <c r="E255" s="33" t="s">
        <v>181</v>
      </c>
      <c r="F255" s="94" t="s">
        <v>1755</v>
      </c>
      <c r="G255" s="422" t="s">
        <v>779</v>
      </c>
      <c r="H255" s="423" t="b">
        <v>1</v>
      </c>
    </row>
    <row r="256" ht="22.5" customHeight="1">
      <c r="A256" s="28">
        <v>255.0</v>
      </c>
      <c r="B256" s="28" t="s">
        <v>593</v>
      </c>
      <c r="C256" s="28" t="s">
        <v>1980</v>
      </c>
      <c r="D256" s="28" t="s">
        <v>1982</v>
      </c>
      <c r="E256" s="79" t="s">
        <v>16</v>
      </c>
      <c r="F256" s="94" t="s">
        <v>434</v>
      </c>
      <c r="G256" s="425"/>
      <c r="H256" s="423" t="b">
        <v>0</v>
      </c>
    </row>
    <row r="257" ht="22.5" customHeight="1">
      <c r="A257" s="28">
        <v>256.0</v>
      </c>
      <c r="B257" s="28" t="s">
        <v>593</v>
      </c>
      <c r="C257" s="28" t="s">
        <v>1983</v>
      </c>
      <c r="D257" s="28" t="s">
        <v>1984</v>
      </c>
      <c r="E257" s="33" t="s">
        <v>16</v>
      </c>
      <c r="F257" s="94" t="s">
        <v>434</v>
      </c>
      <c r="G257" s="425"/>
      <c r="H257" s="423" t="b">
        <v>0</v>
      </c>
    </row>
    <row r="258" ht="22.5" customHeight="1">
      <c r="A258" s="28">
        <v>257.0</v>
      </c>
      <c r="B258" s="28" t="s">
        <v>593</v>
      </c>
      <c r="C258" s="28" t="s">
        <v>1988</v>
      </c>
      <c r="D258" s="28" t="s">
        <v>1989</v>
      </c>
      <c r="E258" s="79" t="s">
        <v>16</v>
      </c>
      <c r="F258" s="94" t="s">
        <v>434</v>
      </c>
      <c r="G258" s="425"/>
      <c r="H258" s="423" t="b">
        <v>0</v>
      </c>
    </row>
    <row r="259" ht="22.5" customHeight="1">
      <c r="A259" s="28">
        <v>258.0</v>
      </c>
      <c r="B259" s="28" t="s">
        <v>593</v>
      </c>
      <c r="C259" s="28" t="s">
        <v>1992</v>
      </c>
      <c r="D259" s="28" t="s">
        <v>1993</v>
      </c>
      <c r="E259" s="33" t="s">
        <v>16</v>
      </c>
      <c r="F259" s="94" t="s">
        <v>434</v>
      </c>
      <c r="G259" s="425"/>
      <c r="H259" s="423" t="b">
        <v>0</v>
      </c>
    </row>
    <row r="260" ht="22.5" customHeight="1">
      <c r="A260" s="28">
        <v>259.0</v>
      </c>
      <c r="B260" s="28" t="s">
        <v>593</v>
      </c>
      <c r="C260" s="28" t="s">
        <v>1995</v>
      </c>
      <c r="D260" s="28" t="s">
        <v>1996</v>
      </c>
      <c r="E260" s="79" t="s">
        <v>16</v>
      </c>
      <c r="F260" s="94" t="s">
        <v>434</v>
      </c>
      <c r="G260" s="425"/>
      <c r="H260" s="423" t="b">
        <v>0</v>
      </c>
    </row>
    <row r="261" ht="22.5" customHeight="1">
      <c r="A261" s="28">
        <v>260.0</v>
      </c>
      <c r="B261" s="28" t="s">
        <v>593</v>
      </c>
      <c r="C261" s="28" t="s">
        <v>1998</v>
      </c>
      <c r="D261" s="28" t="s">
        <v>2001</v>
      </c>
      <c r="E261" s="33" t="s">
        <v>16</v>
      </c>
      <c r="F261" s="112" t="s">
        <v>1808</v>
      </c>
      <c r="G261" s="425"/>
      <c r="H261" s="423" t="b">
        <v>0</v>
      </c>
    </row>
    <row r="262" ht="22.5" customHeight="1">
      <c r="A262" s="28">
        <v>261.0</v>
      </c>
      <c r="B262" s="28" t="s">
        <v>593</v>
      </c>
      <c r="C262" s="28" t="s">
        <v>2003</v>
      </c>
      <c r="D262" s="28" t="s">
        <v>2004</v>
      </c>
      <c r="E262" s="79" t="s">
        <v>16</v>
      </c>
      <c r="F262" s="94" t="s">
        <v>434</v>
      </c>
      <c r="G262" s="425"/>
      <c r="H262" s="423" t="b">
        <v>0</v>
      </c>
    </row>
    <row r="263" ht="22.5" customHeight="1">
      <c r="A263" s="28">
        <v>262.0</v>
      </c>
      <c r="B263" s="28" t="s">
        <v>593</v>
      </c>
      <c r="C263" s="28" t="s">
        <v>2006</v>
      </c>
      <c r="D263" s="28" t="s">
        <v>2007</v>
      </c>
      <c r="E263" s="33" t="s">
        <v>16</v>
      </c>
      <c r="F263" s="94" t="s">
        <v>434</v>
      </c>
      <c r="G263" s="425"/>
      <c r="H263" s="423" t="b">
        <v>0</v>
      </c>
    </row>
    <row r="264" ht="22.5" customHeight="1">
      <c r="A264" s="28">
        <v>263.0</v>
      </c>
      <c r="B264" s="28" t="s">
        <v>593</v>
      </c>
      <c r="C264" s="28" t="s">
        <v>2009</v>
      </c>
      <c r="D264" s="28" t="s">
        <v>2010</v>
      </c>
      <c r="E264" s="79" t="s">
        <v>16</v>
      </c>
      <c r="F264" s="94" t="s">
        <v>434</v>
      </c>
      <c r="G264" s="425"/>
      <c r="H264" s="423" t="b">
        <v>0</v>
      </c>
    </row>
    <row r="265" ht="22.5" customHeight="1">
      <c r="A265" s="28">
        <v>264.0</v>
      </c>
      <c r="B265" s="28" t="s">
        <v>593</v>
      </c>
      <c r="C265" s="28" t="s">
        <v>2013</v>
      </c>
      <c r="D265" s="28" t="s">
        <v>2014</v>
      </c>
      <c r="E265" s="33" t="s">
        <v>16</v>
      </c>
      <c r="F265" s="94" t="s">
        <v>434</v>
      </c>
      <c r="G265" s="425"/>
      <c r="H265" s="423" t="b">
        <v>0</v>
      </c>
    </row>
    <row r="266" ht="22.5" customHeight="1">
      <c r="A266" s="28">
        <v>265.0</v>
      </c>
      <c r="B266" s="28" t="s">
        <v>593</v>
      </c>
      <c r="C266" s="28" t="s">
        <v>2015</v>
      </c>
      <c r="D266" s="28" t="s">
        <v>2016</v>
      </c>
      <c r="E266" s="79" t="s">
        <v>16</v>
      </c>
      <c r="F266" s="94" t="s">
        <v>434</v>
      </c>
      <c r="G266" s="425"/>
      <c r="H266" s="423" t="b">
        <v>0</v>
      </c>
    </row>
    <row r="267" ht="22.5" customHeight="1">
      <c r="A267" s="28">
        <v>266.0</v>
      </c>
      <c r="B267" s="28" t="s">
        <v>593</v>
      </c>
      <c r="C267" s="28" t="s">
        <v>2018</v>
      </c>
      <c r="D267" s="28" t="s">
        <v>2019</v>
      </c>
      <c r="E267" s="33" t="s">
        <v>16</v>
      </c>
      <c r="F267" s="94" t="s">
        <v>434</v>
      </c>
      <c r="G267" s="425"/>
      <c r="H267" s="423" t="b">
        <v>0</v>
      </c>
    </row>
    <row r="268" ht="22.5" customHeight="1">
      <c r="A268" s="28">
        <v>267.0</v>
      </c>
      <c r="B268" s="28" t="s">
        <v>593</v>
      </c>
      <c r="C268" s="28" t="s">
        <v>2021</v>
      </c>
      <c r="D268" s="28" t="s">
        <v>2022</v>
      </c>
      <c r="E268" s="79" t="s">
        <v>16</v>
      </c>
      <c r="F268" s="94" t="s">
        <v>434</v>
      </c>
      <c r="G268" s="425"/>
      <c r="H268" s="423" t="b">
        <v>0</v>
      </c>
    </row>
    <row r="269" ht="22.5" customHeight="1">
      <c r="A269" s="28">
        <v>268.0</v>
      </c>
      <c r="B269" s="28" t="s">
        <v>593</v>
      </c>
      <c r="C269" s="28" t="s">
        <v>2024</v>
      </c>
      <c r="D269" s="28" t="s">
        <v>2025</v>
      </c>
      <c r="E269" s="33" t="s">
        <v>16</v>
      </c>
      <c r="F269" s="94" t="s">
        <v>434</v>
      </c>
      <c r="G269" s="425"/>
      <c r="H269" s="423" t="b">
        <v>0</v>
      </c>
    </row>
    <row r="270" ht="22.5" customHeight="1">
      <c r="A270" s="28">
        <v>269.0</v>
      </c>
      <c r="B270" s="28" t="s">
        <v>593</v>
      </c>
      <c r="C270" s="28" t="s">
        <v>2026</v>
      </c>
      <c r="D270" s="28" t="s">
        <v>2027</v>
      </c>
      <c r="E270" s="79" t="s">
        <v>181</v>
      </c>
      <c r="F270" s="112" t="s">
        <v>253</v>
      </c>
      <c r="G270" s="422" t="s">
        <v>779</v>
      </c>
      <c r="H270" s="423" t="b">
        <v>1</v>
      </c>
    </row>
    <row r="271" ht="22.5" customHeight="1">
      <c r="A271" s="28">
        <v>270.0</v>
      </c>
      <c r="B271" s="28" t="s">
        <v>593</v>
      </c>
      <c r="C271" s="28" t="s">
        <v>2029</v>
      </c>
      <c r="D271" s="28" t="s">
        <v>2032</v>
      </c>
      <c r="E271" s="33" t="s">
        <v>16</v>
      </c>
      <c r="F271" s="112" t="s">
        <v>1808</v>
      </c>
      <c r="G271" s="425"/>
      <c r="H271" s="423" t="b">
        <v>0</v>
      </c>
    </row>
    <row r="272" ht="22.5" customHeight="1">
      <c r="A272" s="28">
        <v>271.0</v>
      </c>
      <c r="B272" s="28" t="s">
        <v>593</v>
      </c>
      <c r="C272" s="28" t="s">
        <v>2035</v>
      </c>
      <c r="D272" s="28" t="s">
        <v>2036</v>
      </c>
      <c r="E272" s="79" t="s">
        <v>16</v>
      </c>
      <c r="F272" s="112" t="s">
        <v>1808</v>
      </c>
      <c r="G272" s="425"/>
      <c r="H272" s="423" t="b">
        <v>0</v>
      </c>
    </row>
    <row r="273" ht="22.5" customHeight="1">
      <c r="A273" s="28">
        <v>272.0</v>
      </c>
      <c r="B273" s="28" t="s">
        <v>593</v>
      </c>
      <c r="C273" s="28" t="s">
        <v>2039</v>
      </c>
      <c r="D273" s="28" t="s">
        <v>2041</v>
      </c>
      <c r="E273" s="33" t="s">
        <v>181</v>
      </c>
      <c r="F273" s="94" t="s">
        <v>181</v>
      </c>
      <c r="G273" s="425"/>
      <c r="H273" s="423" t="b">
        <v>0</v>
      </c>
    </row>
    <row r="274" ht="22.5" customHeight="1">
      <c r="A274" s="28">
        <v>273.0</v>
      </c>
      <c r="B274" s="28" t="s">
        <v>593</v>
      </c>
      <c r="C274" s="28" t="s">
        <v>2043</v>
      </c>
      <c r="D274" s="28" t="s">
        <v>2045</v>
      </c>
      <c r="E274" s="79" t="s">
        <v>181</v>
      </c>
      <c r="F274" s="94" t="s">
        <v>181</v>
      </c>
      <c r="G274" s="425"/>
      <c r="H274" s="423" t="b">
        <v>0</v>
      </c>
    </row>
    <row r="275" ht="22.5" customHeight="1">
      <c r="A275" s="28">
        <v>274.0</v>
      </c>
      <c r="B275" s="28" t="s">
        <v>593</v>
      </c>
      <c r="C275" s="28" t="s">
        <v>2048</v>
      </c>
      <c r="D275" s="28" t="s">
        <v>2049</v>
      </c>
      <c r="E275" s="33" t="s">
        <v>181</v>
      </c>
      <c r="F275" s="94" t="s">
        <v>181</v>
      </c>
      <c r="G275" s="425"/>
      <c r="H275" s="423" t="b">
        <v>0</v>
      </c>
    </row>
    <row r="276" ht="22.5" customHeight="1">
      <c r="A276" s="28">
        <v>275.0</v>
      </c>
      <c r="B276" s="28" t="s">
        <v>593</v>
      </c>
      <c r="C276" s="28" t="s">
        <v>2050</v>
      </c>
      <c r="D276" s="28" t="s">
        <v>2053</v>
      </c>
      <c r="E276" s="79" t="s">
        <v>181</v>
      </c>
      <c r="F276" s="94" t="s">
        <v>181</v>
      </c>
      <c r="G276" s="425"/>
      <c r="H276" s="423" t="b">
        <v>0</v>
      </c>
    </row>
    <row r="277" ht="22.5" customHeight="1">
      <c r="A277" s="28">
        <v>276.0</v>
      </c>
      <c r="B277" s="28" t="s">
        <v>593</v>
      </c>
      <c r="C277" s="28" t="s">
        <v>2054</v>
      </c>
      <c r="D277" s="28" t="s">
        <v>2055</v>
      </c>
      <c r="E277" s="33" t="s">
        <v>181</v>
      </c>
      <c r="F277" s="94" t="s">
        <v>181</v>
      </c>
      <c r="G277" s="425"/>
      <c r="H277" s="423" t="b">
        <v>0</v>
      </c>
    </row>
    <row r="278" ht="22.5" customHeight="1">
      <c r="A278" s="28">
        <v>277.0</v>
      </c>
      <c r="B278" s="28" t="s">
        <v>593</v>
      </c>
      <c r="C278" s="28" t="s">
        <v>2057</v>
      </c>
      <c r="D278" s="28" t="s">
        <v>2059</v>
      </c>
      <c r="E278" s="79" t="s">
        <v>181</v>
      </c>
      <c r="F278" s="94" t="s">
        <v>181</v>
      </c>
      <c r="G278" s="425"/>
      <c r="H278" s="423" t="b">
        <v>0</v>
      </c>
    </row>
    <row r="279" ht="22.5" customHeight="1">
      <c r="A279" s="28">
        <v>278.0</v>
      </c>
      <c r="B279" s="28" t="s">
        <v>593</v>
      </c>
      <c r="C279" s="28" t="s">
        <v>2062</v>
      </c>
      <c r="D279" s="28" t="s">
        <v>2063</v>
      </c>
      <c r="E279" s="33" t="s">
        <v>181</v>
      </c>
      <c r="F279" s="94" t="s">
        <v>181</v>
      </c>
      <c r="G279" s="425"/>
      <c r="H279" s="423" t="b">
        <v>0</v>
      </c>
    </row>
    <row r="280" ht="22.5" customHeight="1">
      <c r="A280" s="28">
        <v>279.0</v>
      </c>
      <c r="B280" s="28" t="s">
        <v>593</v>
      </c>
      <c r="C280" s="28" t="s">
        <v>2066</v>
      </c>
      <c r="D280" s="28" t="s">
        <v>2068</v>
      </c>
      <c r="E280" s="79" t="s">
        <v>181</v>
      </c>
      <c r="F280" s="94" t="s">
        <v>181</v>
      </c>
      <c r="G280" s="425"/>
      <c r="H280" s="423" t="b">
        <v>0</v>
      </c>
    </row>
    <row r="281" ht="22.5" customHeight="1">
      <c r="A281" s="28">
        <v>280.0</v>
      </c>
      <c r="B281" s="28" t="s">
        <v>593</v>
      </c>
      <c r="C281" s="28" t="s">
        <v>2072</v>
      </c>
      <c r="D281" s="28" t="s">
        <v>2073</v>
      </c>
      <c r="E281" s="33" t="s">
        <v>181</v>
      </c>
      <c r="F281" s="94" t="s">
        <v>181</v>
      </c>
      <c r="G281" s="425"/>
      <c r="H281" s="423" t="b">
        <v>0</v>
      </c>
    </row>
    <row r="282" ht="22.5" customHeight="1">
      <c r="A282" s="28">
        <v>281.0</v>
      </c>
      <c r="B282" s="28" t="s">
        <v>593</v>
      </c>
      <c r="C282" s="28" t="s">
        <v>2076</v>
      </c>
      <c r="D282" s="28" t="s">
        <v>2077</v>
      </c>
      <c r="E282" s="79" t="s">
        <v>181</v>
      </c>
      <c r="F282" s="94" t="s">
        <v>181</v>
      </c>
      <c r="G282" s="425"/>
      <c r="H282" s="423" t="b">
        <v>0</v>
      </c>
    </row>
    <row r="283" ht="22.5" customHeight="1">
      <c r="A283" s="28">
        <v>282.0</v>
      </c>
      <c r="B283" s="28" t="s">
        <v>593</v>
      </c>
      <c r="C283" s="28" t="s">
        <v>2079</v>
      </c>
      <c r="D283" s="28" t="s">
        <v>2080</v>
      </c>
      <c r="E283" s="33" t="s">
        <v>181</v>
      </c>
      <c r="F283" s="94" t="s">
        <v>181</v>
      </c>
      <c r="G283" s="425"/>
      <c r="H283" s="423" t="b">
        <v>0</v>
      </c>
    </row>
    <row r="284" ht="22.5" customHeight="1">
      <c r="A284" s="28">
        <v>283.0</v>
      </c>
      <c r="B284" s="28" t="s">
        <v>593</v>
      </c>
      <c r="C284" s="28" t="s">
        <v>2083</v>
      </c>
      <c r="D284" s="28" t="s">
        <v>2085</v>
      </c>
      <c r="E284" s="79" t="s">
        <v>181</v>
      </c>
      <c r="F284" s="94" t="s">
        <v>181</v>
      </c>
      <c r="G284" s="425"/>
      <c r="H284" s="423" t="b">
        <v>0</v>
      </c>
    </row>
    <row r="285" ht="22.5" customHeight="1">
      <c r="A285" s="28">
        <v>284.0</v>
      </c>
      <c r="B285" s="28" t="s">
        <v>593</v>
      </c>
      <c r="C285" s="28" t="s">
        <v>2087</v>
      </c>
      <c r="D285" s="28" t="s">
        <v>2089</v>
      </c>
      <c r="E285" s="33" t="s">
        <v>181</v>
      </c>
      <c r="F285" s="94" t="s">
        <v>181</v>
      </c>
      <c r="G285" s="425"/>
      <c r="H285" s="423" t="b">
        <v>0</v>
      </c>
    </row>
    <row r="286" ht="22.5" customHeight="1">
      <c r="A286" s="28">
        <v>285.0</v>
      </c>
      <c r="B286" s="28" t="s">
        <v>593</v>
      </c>
      <c r="C286" s="28" t="s">
        <v>2091</v>
      </c>
      <c r="D286" s="28" t="s">
        <v>2092</v>
      </c>
      <c r="E286" s="79" t="s">
        <v>181</v>
      </c>
      <c r="F286" s="94" t="s">
        <v>181</v>
      </c>
      <c r="G286" s="425"/>
      <c r="H286" s="423" t="b">
        <v>0</v>
      </c>
    </row>
    <row r="287" ht="22.5" customHeight="1">
      <c r="A287" s="28">
        <v>286.0</v>
      </c>
      <c r="B287" s="28" t="s">
        <v>593</v>
      </c>
      <c r="C287" s="28" t="s">
        <v>2094</v>
      </c>
      <c r="D287" s="28" t="s">
        <v>2096</v>
      </c>
      <c r="E287" s="33" t="s">
        <v>181</v>
      </c>
      <c r="F287" s="94" t="s">
        <v>181</v>
      </c>
      <c r="G287" s="425"/>
      <c r="H287" s="423" t="b">
        <v>0</v>
      </c>
    </row>
    <row r="288" ht="22.5" customHeight="1">
      <c r="A288" s="28">
        <v>287.0</v>
      </c>
      <c r="B288" s="28" t="s">
        <v>593</v>
      </c>
      <c r="C288" s="28" t="s">
        <v>2099</v>
      </c>
      <c r="D288" s="28" t="s">
        <v>1414</v>
      </c>
      <c r="E288" s="79" t="s">
        <v>181</v>
      </c>
      <c r="F288" s="112" t="s">
        <v>10118</v>
      </c>
      <c r="G288" s="425"/>
      <c r="H288" s="423" t="b">
        <v>0</v>
      </c>
    </row>
    <row r="289" ht="22.5" customHeight="1">
      <c r="A289" s="28">
        <v>288.0</v>
      </c>
      <c r="B289" s="28" t="s">
        <v>593</v>
      </c>
      <c r="C289" s="28" t="s">
        <v>2104</v>
      </c>
      <c r="D289" s="28" t="s">
        <v>2106</v>
      </c>
      <c r="E289" s="33" t="s">
        <v>181</v>
      </c>
      <c r="F289" s="94" t="s">
        <v>181</v>
      </c>
      <c r="G289" s="425"/>
      <c r="H289" s="423" t="b">
        <v>0</v>
      </c>
    </row>
    <row r="290" ht="22.5" customHeight="1">
      <c r="A290" s="28">
        <v>289.0</v>
      </c>
      <c r="B290" s="28" t="s">
        <v>593</v>
      </c>
      <c r="C290" s="28" t="s">
        <v>2108</v>
      </c>
      <c r="D290" s="28" t="s">
        <v>2109</v>
      </c>
      <c r="E290" s="79" t="s">
        <v>181</v>
      </c>
      <c r="F290" s="94" t="s">
        <v>181</v>
      </c>
      <c r="G290" s="425"/>
      <c r="H290" s="423" t="b">
        <v>0</v>
      </c>
    </row>
    <row r="291" ht="22.5" customHeight="1">
      <c r="A291" s="28">
        <v>290.0</v>
      </c>
      <c r="B291" s="28" t="s">
        <v>593</v>
      </c>
      <c r="C291" s="28" t="s">
        <v>2111</v>
      </c>
      <c r="D291" s="28" t="s">
        <v>2112</v>
      </c>
      <c r="E291" s="33" t="s">
        <v>181</v>
      </c>
      <c r="F291" s="94" t="s">
        <v>181</v>
      </c>
      <c r="G291" s="425"/>
      <c r="H291" s="423" t="b">
        <v>0</v>
      </c>
    </row>
    <row r="292" ht="22.5" customHeight="1">
      <c r="A292" s="28">
        <v>291.0</v>
      </c>
      <c r="B292" s="28" t="s">
        <v>593</v>
      </c>
      <c r="C292" s="28" t="s">
        <v>2116</v>
      </c>
      <c r="D292" s="28" t="s">
        <v>2117</v>
      </c>
      <c r="E292" s="79" t="s">
        <v>181</v>
      </c>
      <c r="F292" s="94" t="s">
        <v>181</v>
      </c>
      <c r="G292" s="425"/>
      <c r="H292" s="423" t="b">
        <v>0</v>
      </c>
    </row>
    <row r="293" ht="22.5" customHeight="1">
      <c r="A293" s="28">
        <v>292.0</v>
      </c>
      <c r="B293" s="28" t="s">
        <v>593</v>
      </c>
      <c r="C293" s="28" t="s">
        <v>2119</v>
      </c>
      <c r="D293" s="28" t="s">
        <v>2122</v>
      </c>
      <c r="E293" s="33" t="s">
        <v>181</v>
      </c>
      <c r="F293" s="94" t="s">
        <v>181</v>
      </c>
      <c r="G293" s="425"/>
      <c r="H293" s="423" t="b">
        <v>0</v>
      </c>
    </row>
    <row r="294" ht="22.5" customHeight="1">
      <c r="A294" s="28">
        <v>293.0</v>
      </c>
      <c r="B294" s="28" t="s">
        <v>593</v>
      </c>
      <c r="C294" s="28" t="s">
        <v>2124</v>
      </c>
      <c r="D294" s="28" t="s">
        <v>2126</v>
      </c>
      <c r="E294" s="79" t="s">
        <v>181</v>
      </c>
      <c r="F294" s="94" t="s">
        <v>181</v>
      </c>
      <c r="G294" s="425"/>
      <c r="H294" s="423" t="b">
        <v>0</v>
      </c>
    </row>
    <row r="295" ht="22.5" customHeight="1">
      <c r="A295" s="28">
        <v>294.0</v>
      </c>
      <c r="B295" s="28" t="s">
        <v>593</v>
      </c>
      <c r="C295" s="28" t="s">
        <v>2131</v>
      </c>
      <c r="D295" s="28" t="s">
        <v>2132</v>
      </c>
      <c r="E295" s="33" t="s">
        <v>181</v>
      </c>
      <c r="F295" s="94" t="s">
        <v>181</v>
      </c>
      <c r="G295" s="425"/>
      <c r="H295" s="423" t="b">
        <v>0</v>
      </c>
    </row>
    <row r="296" ht="22.5" customHeight="1">
      <c r="A296" s="28">
        <v>295.0</v>
      </c>
      <c r="B296" s="28" t="s">
        <v>593</v>
      </c>
      <c r="C296" s="28" t="s">
        <v>2136</v>
      </c>
      <c r="D296" s="28" t="s">
        <v>2137</v>
      </c>
      <c r="E296" s="79" t="s">
        <v>181</v>
      </c>
      <c r="F296" s="94" t="s">
        <v>181</v>
      </c>
      <c r="G296" s="425"/>
      <c r="H296" s="423" t="b">
        <v>0</v>
      </c>
    </row>
    <row r="297" ht="22.5" customHeight="1">
      <c r="A297" s="28">
        <v>296.0</v>
      </c>
      <c r="B297" s="28" t="s">
        <v>593</v>
      </c>
      <c r="C297" s="28" t="s">
        <v>2139</v>
      </c>
      <c r="D297" s="28" t="s">
        <v>2140</v>
      </c>
      <c r="E297" s="33" t="s">
        <v>181</v>
      </c>
      <c r="F297" s="94" t="s">
        <v>181</v>
      </c>
      <c r="G297" s="425"/>
      <c r="H297" s="423" t="b">
        <v>0</v>
      </c>
    </row>
    <row r="298" ht="22.5" customHeight="1">
      <c r="A298" s="28">
        <v>297.0</v>
      </c>
      <c r="B298" s="28" t="s">
        <v>593</v>
      </c>
      <c r="C298" s="28" t="s">
        <v>2143</v>
      </c>
      <c r="D298" s="28" t="s">
        <v>2144</v>
      </c>
      <c r="E298" s="79" t="s">
        <v>181</v>
      </c>
      <c r="F298" s="94" t="s">
        <v>181</v>
      </c>
      <c r="G298" s="425"/>
      <c r="H298" s="423" t="b">
        <v>0</v>
      </c>
    </row>
    <row r="299" ht="22.5" customHeight="1">
      <c r="A299" s="28">
        <v>298.0</v>
      </c>
      <c r="B299" s="28" t="s">
        <v>593</v>
      </c>
      <c r="C299" s="28" t="s">
        <v>2146</v>
      </c>
      <c r="D299" s="28" t="s">
        <v>2147</v>
      </c>
      <c r="E299" s="33" t="s">
        <v>181</v>
      </c>
      <c r="F299" s="94" t="s">
        <v>181</v>
      </c>
      <c r="G299" s="425"/>
      <c r="H299" s="423" t="b">
        <v>0</v>
      </c>
    </row>
    <row r="300" ht="22.5" customHeight="1">
      <c r="A300" s="28">
        <v>299.0</v>
      </c>
      <c r="B300" s="28" t="s">
        <v>593</v>
      </c>
      <c r="C300" s="28" t="s">
        <v>2151</v>
      </c>
      <c r="D300" s="28" t="s">
        <v>2152</v>
      </c>
      <c r="E300" s="79" t="s">
        <v>181</v>
      </c>
      <c r="F300" s="94" t="s">
        <v>181</v>
      </c>
      <c r="G300" s="425"/>
      <c r="H300" s="423" t="b">
        <v>0</v>
      </c>
    </row>
    <row r="301" ht="22.5" customHeight="1">
      <c r="A301" s="28">
        <v>300.0</v>
      </c>
      <c r="B301" s="28" t="s">
        <v>593</v>
      </c>
      <c r="C301" s="28" t="s">
        <v>2153</v>
      </c>
      <c r="D301" s="28" t="s">
        <v>2154</v>
      </c>
      <c r="E301" s="33" t="s">
        <v>181</v>
      </c>
      <c r="F301" s="94" t="s">
        <v>181</v>
      </c>
      <c r="G301" s="425"/>
      <c r="H301" s="423" t="b">
        <v>0</v>
      </c>
    </row>
    <row r="302" ht="22.5" customHeight="1">
      <c r="A302" s="28">
        <v>301.0</v>
      </c>
      <c r="B302" s="28" t="s">
        <v>593</v>
      </c>
      <c r="C302" s="28" t="s">
        <v>2156</v>
      </c>
      <c r="D302" s="28" t="s">
        <v>2157</v>
      </c>
      <c r="E302" s="79" t="s">
        <v>181</v>
      </c>
      <c r="F302" s="94" t="s">
        <v>181</v>
      </c>
      <c r="G302" s="425"/>
      <c r="H302" s="423" t="b">
        <v>0</v>
      </c>
    </row>
    <row r="303" ht="22.5" customHeight="1">
      <c r="A303" s="28">
        <v>302.0</v>
      </c>
      <c r="B303" s="28" t="s">
        <v>593</v>
      </c>
      <c r="C303" s="28" t="s">
        <v>2162</v>
      </c>
      <c r="D303" s="28" t="s">
        <v>2163</v>
      </c>
      <c r="E303" s="33" t="s">
        <v>181</v>
      </c>
      <c r="F303" s="94" t="s">
        <v>181</v>
      </c>
      <c r="G303" s="425"/>
      <c r="H303" s="423" t="b">
        <v>0</v>
      </c>
    </row>
    <row r="304" ht="22.5" customHeight="1">
      <c r="A304" s="28">
        <v>303.0</v>
      </c>
      <c r="B304" s="28" t="s">
        <v>593</v>
      </c>
      <c r="C304" s="28" t="s">
        <v>2165</v>
      </c>
      <c r="D304" s="28" t="s">
        <v>2166</v>
      </c>
      <c r="E304" s="79" t="s">
        <v>181</v>
      </c>
      <c r="F304" s="94" t="s">
        <v>181</v>
      </c>
      <c r="G304" s="425"/>
      <c r="H304" s="423" t="b">
        <v>0</v>
      </c>
    </row>
    <row r="305" ht="22.5" customHeight="1">
      <c r="A305" s="28">
        <v>304.0</v>
      </c>
      <c r="B305" s="28" t="s">
        <v>593</v>
      </c>
      <c r="C305" s="28" t="s">
        <v>2167</v>
      </c>
      <c r="D305" s="28" t="s">
        <v>2168</v>
      </c>
      <c r="E305" s="33" t="s">
        <v>181</v>
      </c>
      <c r="F305" s="94" t="s">
        <v>181</v>
      </c>
      <c r="G305" s="425"/>
      <c r="H305" s="423" t="b">
        <v>0</v>
      </c>
    </row>
    <row r="306" ht="22.5" customHeight="1">
      <c r="A306" s="28">
        <v>305.0</v>
      </c>
      <c r="B306" s="28" t="s">
        <v>593</v>
      </c>
      <c r="C306" s="28" t="s">
        <v>2172</v>
      </c>
      <c r="D306" s="28" t="s">
        <v>2173</v>
      </c>
      <c r="E306" s="79" t="s">
        <v>181</v>
      </c>
      <c r="F306" s="94" t="s">
        <v>181</v>
      </c>
      <c r="G306" s="425"/>
      <c r="H306" s="423" t="b">
        <v>0</v>
      </c>
    </row>
    <row r="307" ht="22.5" customHeight="1">
      <c r="A307" s="28">
        <v>306.0</v>
      </c>
      <c r="B307" s="28" t="s">
        <v>593</v>
      </c>
      <c r="C307" s="28" t="s">
        <v>2175</v>
      </c>
      <c r="D307" s="28" t="s">
        <v>2176</v>
      </c>
      <c r="E307" s="33" t="s">
        <v>181</v>
      </c>
      <c r="F307" s="94" t="s">
        <v>181</v>
      </c>
      <c r="G307" s="425"/>
      <c r="H307" s="423" t="b">
        <v>0</v>
      </c>
    </row>
    <row r="308" ht="22.5" customHeight="1">
      <c r="A308" s="28">
        <v>307.0</v>
      </c>
      <c r="B308" s="28" t="s">
        <v>593</v>
      </c>
      <c r="C308" s="28" t="s">
        <v>2178</v>
      </c>
      <c r="D308" s="28" t="s">
        <v>2179</v>
      </c>
      <c r="E308" s="79" t="s">
        <v>181</v>
      </c>
      <c r="F308" s="94" t="s">
        <v>181</v>
      </c>
      <c r="G308" s="425"/>
      <c r="H308" s="423" t="b">
        <v>0</v>
      </c>
    </row>
    <row r="309" ht="22.5" customHeight="1">
      <c r="A309" s="28">
        <v>308.0</v>
      </c>
      <c r="B309" s="28" t="s">
        <v>593</v>
      </c>
      <c r="C309" s="28" t="s">
        <v>2182</v>
      </c>
      <c r="D309" s="28" t="s">
        <v>2184</v>
      </c>
      <c r="E309" s="33" t="s">
        <v>181</v>
      </c>
      <c r="F309" s="94" t="s">
        <v>181</v>
      </c>
      <c r="G309" s="425"/>
      <c r="H309" s="423" t="b">
        <v>0</v>
      </c>
    </row>
    <row r="310" ht="22.5" customHeight="1">
      <c r="A310" s="28">
        <v>309.0</v>
      </c>
      <c r="B310" s="28" t="s">
        <v>593</v>
      </c>
      <c r="C310" s="28" t="s">
        <v>2185</v>
      </c>
      <c r="D310" s="28" t="s">
        <v>2186</v>
      </c>
      <c r="E310" s="79" t="s">
        <v>181</v>
      </c>
      <c r="F310" s="94" t="s">
        <v>181</v>
      </c>
      <c r="G310" s="425"/>
      <c r="H310" s="423" t="b">
        <v>0</v>
      </c>
    </row>
    <row r="311" ht="22.5" customHeight="1">
      <c r="A311" s="28">
        <v>310.0</v>
      </c>
      <c r="B311" s="28" t="s">
        <v>593</v>
      </c>
      <c r="C311" s="28" t="s">
        <v>2189</v>
      </c>
      <c r="D311" s="28" t="s">
        <v>2190</v>
      </c>
      <c r="E311" s="33" t="s">
        <v>181</v>
      </c>
      <c r="F311" s="94" t="s">
        <v>181</v>
      </c>
      <c r="G311" s="425"/>
      <c r="H311" s="423" t="b">
        <v>0</v>
      </c>
    </row>
    <row r="312" ht="22.5" customHeight="1">
      <c r="A312" s="28">
        <v>311.0</v>
      </c>
      <c r="B312" s="28" t="s">
        <v>593</v>
      </c>
      <c r="C312" s="28" t="s">
        <v>2192</v>
      </c>
      <c r="D312" s="28" t="s">
        <v>2193</v>
      </c>
      <c r="E312" s="79" t="s">
        <v>181</v>
      </c>
      <c r="F312" s="94" t="s">
        <v>181</v>
      </c>
      <c r="G312" s="425"/>
      <c r="H312" s="423" t="b">
        <v>0</v>
      </c>
    </row>
    <row r="313" ht="22.5" customHeight="1">
      <c r="A313" s="28">
        <v>312.0</v>
      </c>
      <c r="B313" s="28" t="s">
        <v>593</v>
      </c>
      <c r="C313" s="28" t="s">
        <v>2195</v>
      </c>
      <c r="D313" s="28" t="s">
        <v>2197</v>
      </c>
      <c r="E313" s="33" t="s">
        <v>181</v>
      </c>
      <c r="F313" s="94" t="s">
        <v>181</v>
      </c>
      <c r="G313" s="425"/>
      <c r="H313" s="423" t="b">
        <v>0</v>
      </c>
    </row>
    <row r="314" ht="22.5" customHeight="1">
      <c r="A314" s="28">
        <v>313.0</v>
      </c>
      <c r="B314" s="28" t="s">
        <v>593</v>
      </c>
      <c r="C314" s="28" t="s">
        <v>2198</v>
      </c>
      <c r="D314" s="28" t="s">
        <v>2199</v>
      </c>
      <c r="E314" s="79" t="s">
        <v>181</v>
      </c>
      <c r="F314" s="94" t="s">
        <v>181</v>
      </c>
      <c r="G314" s="425"/>
      <c r="H314" s="423" t="b">
        <v>0</v>
      </c>
    </row>
    <row r="315" ht="22.5" customHeight="1">
      <c r="A315" s="28">
        <v>314.0</v>
      </c>
      <c r="B315" s="28" t="s">
        <v>593</v>
      </c>
      <c r="C315" s="28" t="s">
        <v>2202</v>
      </c>
      <c r="D315" s="28" t="s">
        <v>2203</v>
      </c>
      <c r="E315" s="33" t="s">
        <v>181</v>
      </c>
      <c r="F315" s="94" t="s">
        <v>181</v>
      </c>
      <c r="G315" s="425"/>
      <c r="H315" s="423" t="b">
        <v>0</v>
      </c>
    </row>
    <row r="316" ht="22.5" customHeight="1">
      <c r="A316" s="28">
        <v>315.0</v>
      </c>
      <c r="B316" s="28" t="s">
        <v>593</v>
      </c>
      <c r="C316" s="28" t="s">
        <v>2206</v>
      </c>
      <c r="D316" s="28" t="s">
        <v>2208</v>
      </c>
      <c r="E316" s="79" t="s">
        <v>181</v>
      </c>
      <c r="F316" s="94" t="s">
        <v>181</v>
      </c>
      <c r="G316" s="425"/>
      <c r="H316" s="423" t="b">
        <v>0</v>
      </c>
    </row>
    <row r="317" ht="22.5" customHeight="1">
      <c r="A317" s="28">
        <v>316.0</v>
      </c>
      <c r="B317" s="28" t="s">
        <v>593</v>
      </c>
      <c r="C317" s="28" t="s">
        <v>2210</v>
      </c>
      <c r="D317" s="28" t="s">
        <v>2212</v>
      </c>
      <c r="E317" s="33" t="s">
        <v>181</v>
      </c>
      <c r="F317" s="94" t="s">
        <v>181</v>
      </c>
      <c r="G317" s="425"/>
      <c r="H317" s="423" t="b">
        <v>0</v>
      </c>
    </row>
    <row r="318" ht="22.5" customHeight="1">
      <c r="A318" s="28">
        <v>317.0</v>
      </c>
      <c r="B318" s="28" t="s">
        <v>593</v>
      </c>
      <c r="C318" s="28" t="s">
        <v>2213</v>
      </c>
      <c r="D318" s="28" t="s">
        <v>2214</v>
      </c>
      <c r="E318" s="79" t="s">
        <v>181</v>
      </c>
      <c r="F318" s="94" t="s">
        <v>181</v>
      </c>
      <c r="G318" s="425"/>
      <c r="H318" s="423" t="b">
        <v>0</v>
      </c>
    </row>
    <row r="319" ht="22.5" customHeight="1">
      <c r="A319" s="28">
        <v>318.0</v>
      </c>
      <c r="B319" s="28" t="s">
        <v>593</v>
      </c>
      <c r="C319" s="28" t="s">
        <v>2217</v>
      </c>
      <c r="D319" s="28" t="s">
        <v>2218</v>
      </c>
      <c r="E319" s="33" t="s">
        <v>181</v>
      </c>
      <c r="F319" s="94" t="s">
        <v>181</v>
      </c>
      <c r="G319" s="425"/>
      <c r="H319" s="423" t="b">
        <v>0</v>
      </c>
    </row>
    <row r="320" ht="22.5" customHeight="1">
      <c r="A320" s="28">
        <v>319.0</v>
      </c>
      <c r="B320" s="28" t="s">
        <v>593</v>
      </c>
      <c r="C320" s="28" t="s">
        <v>2219</v>
      </c>
      <c r="D320" s="28" t="s">
        <v>2221</v>
      </c>
      <c r="E320" s="79" t="s">
        <v>181</v>
      </c>
      <c r="F320" s="94" t="s">
        <v>181</v>
      </c>
      <c r="G320" s="425"/>
      <c r="H320" s="423" t="b">
        <v>0</v>
      </c>
    </row>
    <row r="321" ht="22.5" customHeight="1">
      <c r="A321" s="28">
        <v>320.0</v>
      </c>
      <c r="B321" s="28" t="s">
        <v>593</v>
      </c>
      <c r="C321" s="28" t="s">
        <v>2224</v>
      </c>
      <c r="D321" s="28" t="s">
        <v>2226</v>
      </c>
      <c r="E321" s="33" t="s">
        <v>181</v>
      </c>
      <c r="F321" s="94" t="s">
        <v>181</v>
      </c>
      <c r="G321" s="425"/>
      <c r="H321" s="423" t="b">
        <v>0</v>
      </c>
    </row>
    <row r="322" ht="22.5" customHeight="1">
      <c r="A322" s="28">
        <v>321.0</v>
      </c>
      <c r="B322" s="28" t="s">
        <v>593</v>
      </c>
      <c r="C322" s="28" t="s">
        <v>2230</v>
      </c>
      <c r="D322" s="28" t="s">
        <v>2232</v>
      </c>
      <c r="E322" s="79" t="s">
        <v>181</v>
      </c>
      <c r="F322" s="94" t="s">
        <v>181</v>
      </c>
      <c r="G322" s="425"/>
      <c r="H322" s="423" t="b">
        <v>0</v>
      </c>
    </row>
    <row r="323" ht="22.5" customHeight="1">
      <c r="A323" s="28">
        <v>322.0</v>
      </c>
      <c r="B323" s="28" t="s">
        <v>593</v>
      </c>
      <c r="C323" s="28" t="s">
        <v>2235</v>
      </c>
      <c r="D323" s="28" t="s">
        <v>2236</v>
      </c>
      <c r="E323" s="33" t="s">
        <v>181</v>
      </c>
      <c r="F323" s="94" t="s">
        <v>181</v>
      </c>
      <c r="G323" s="425"/>
      <c r="H323" s="423" t="b">
        <v>0</v>
      </c>
    </row>
    <row r="324" ht="22.5" customHeight="1">
      <c r="A324" s="28">
        <v>323.0</v>
      </c>
      <c r="B324" s="28" t="s">
        <v>593</v>
      </c>
      <c r="C324" s="28" t="s">
        <v>2238</v>
      </c>
      <c r="D324" s="28" t="s">
        <v>2240</v>
      </c>
      <c r="E324" s="79" t="s">
        <v>181</v>
      </c>
      <c r="F324" s="94" t="s">
        <v>181</v>
      </c>
      <c r="G324" s="425"/>
      <c r="H324" s="423" t="b">
        <v>0</v>
      </c>
    </row>
    <row r="325" ht="22.5" customHeight="1">
      <c r="A325" s="28">
        <v>324.0</v>
      </c>
      <c r="B325" s="28" t="s">
        <v>593</v>
      </c>
      <c r="C325" s="28" t="s">
        <v>2243</v>
      </c>
      <c r="D325" s="28" t="s">
        <v>2244</v>
      </c>
      <c r="E325" s="33" t="s">
        <v>181</v>
      </c>
      <c r="F325" s="94" t="s">
        <v>181</v>
      </c>
      <c r="G325" s="425"/>
      <c r="H325" s="423" t="b">
        <v>0</v>
      </c>
    </row>
    <row r="326" ht="22.5" customHeight="1">
      <c r="A326" s="28">
        <v>325.0</v>
      </c>
      <c r="B326" s="28" t="s">
        <v>593</v>
      </c>
      <c r="C326" s="28" t="s">
        <v>2246</v>
      </c>
      <c r="D326" s="28" t="s">
        <v>2247</v>
      </c>
      <c r="E326" s="79" t="s">
        <v>181</v>
      </c>
      <c r="F326" s="94" t="s">
        <v>181</v>
      </c>
      <c r="G326" s="425"/>
      <c r="H326" s="423" t="b">
        <v>0</v>
      </c>
    </row>
    <row r="327" ht="22.5" customHeight="1">
      <c r="A327" s="28">
        <v>326.0</v>
      </c>
      <c r="B327" s="28" t="s">
        <v>593</v>
      </c>
      <c r="C327" s="28" t="s">
        <v>2252</v>
      </c>
      <c r="D327" s="28" t="s">
        <v>2253</v>
      </c>
      <c r="E327" s="33" t="s">
        <v>181</v>
      </c>
      <c r="F327" s="94" t="s">
        <v>181</v>
      </c>
      <c r="G327" s="425"/>
      <c r="H327" s="423" t="b">
        <v>0</v>
      </c>
    </row>
    <row r="328" ht="22.5" customHeight="1">
      <c r="A328" s="28">
        <v>327.0</v>
      </c>
      <c r="B328" s="28" t="s">
        <v>593</v>
      </c>
      <c r="C328" s="28" t="s">
        <v>2257</v>
      </c>
      <c r="D328" s="28" t="s">
        <v>2258</v>
      </c>
      <c r="E328" s="79" t="s">
        <v>181</v>
      </c>
      <c r="F328" s="94" t="s">
        <v>181</v>
      </c>
      <c r="G328" s="425"/>
      <c r="H328" s="423" t="b">
        <v>0</v>
      </c>
    </row>
    <row r="329" ht="22.5" customHeight="1">
      <c r="A329" s="28">
        <v>328.0</v>
      </c>
      <c r="B329" s="28" t="s">
        <v>593</v>
      </c>
      <c r="C329" s="28" t="s">
        <v>2262</v>
      </c>
      <c r="D329" s="28" t="s">
        <v>2263</v>
      </c>
      <c r="E329" s="33" t="s">
        <v>181</v>
      </c>
      <c r="F329" s="94" t="s">
        <v>181</v>
      </c>
      <c r="G329" s="425"/>
      <c r="H329" s="423" t="b">
        <v>0</v>
      </c>
    </row>
    <row r="330" ht="22.5" customHeight="1">
      <c r="A330" s="28">
        <v>329.0</v>
      </c>
      <c r="B330" s="28" t="s">
        <v>593</v>
      </c>
      <c r="C330" s="28" t="s">
        <v>2264</v>
      </c>
      <c r="D330" s="28" t="s">
        <v>2266</v>
      </c>
      <c r="E330" s="79" t="s">
        <v>181</v>
      </c>
      <c r="F330" s="94" t="s">
        <v>181</v>
      </c>
      <c r="G330" s="425"/>
      <c r="H330" s="423" t="b">
        <v>0</v>
      </c>
    </row>
    <row r="331" ht="22.5" customHeight="1">
      <c r="A331" s="28">
        <v>330.0</v>
      </c>
      <c r="B331" s="28" t="s">
        <v>593</v>
      </c>
      <c r="C331" s="28" t="s">
        <v>2270</v>
      </c>
      <c r="D331" s="28" t="s">
        <v>2272</v>
      </c>
      <c r="E331" s="33" t="s">
        <v>181</v>
      </c>
      <c r="F331" s="94" t="s">
        <v>181</v>
      </c>
      <c r="G331" s="425"/>
      <c r="H331" s="423" t="b">
        <v>0</v>
      </c>
    </row>
    <row r="332" ht="22.5" customHeight="1">
      <c r="A332" s="28">
        <v>331.0</v>
      </c>
      <c r="B332" s="28" t="s">
        <v>593</v>
      </c>
      <c r="C332" s="28" t="s">
        <v>2276</v>
      </c>
      <c r="D332" s="28" t="s">
        <v>2277</v>
      </c>
      <c r="E332" s="79" t="s">
        <v>181</v>
      </c>
      <c r="F332" s="94" t="s">
        <v>181</v>
      </c>
      <c r="G332" s="425"/>
      <c r="H332" s="423" t="b">
        <v>0</v>
      </c>
    </row>
    <row r="333" ht="22.5" customHeight="1">
      <c r="A333" s="28">
        <v>332.0</v>
      </c>
      <c r="B333" s="28" t="s">
        <v>593</v>
      </c>
      <c r="C333" s="28" t="s">
        <v>2280</v>
      </c>
      <c r="D333" s="28" t="s">
        <v>2281</v>
      </c>
      <c r="E333" s="33" t="s">
        <v>181</v>
      </c>
      <c r="F333" s="94" t="s">
        <v>181</v>
      </c>
      <c r="G333" s="425"/>
      <c r="H333" s="423" t="b">
        <v>0</v>
      </c>
    </row>
    <row r="334" ht="22.5" customHeight="1">
      <c r="A334" s="28">
        <v>333.0</v>
      </c>
      <c r="B334" s="28" t="s">
        <v>593</v>
      </c>
      <c r="C334" s="28" t="s">
        <v>2284</v>
      </c>
      <c r="D334" s="28" t="s">
        <v>2285</v>
      </c>
      <c r="E334" s="79" t="s">
        <v>181</v>
      </c>
      <c r="F334" s="94" t="s">
        <v>181</v>
      </c>
      <c r="G334" s="425"/>
      <c r="H334" s="423" t="b">
        <v>0</v>
      </c>
    </row>
    <row r="335" ht="22.5" customHeight="1">
      <c r="A335" s="28">
        <v>334.0</v>
      </c>
      <c r="B335" s="28" t="s">
        <v>593</v>
      </c>
      <c r="C335" s="28" t="s">
        <v>2287</v>
      </c>
      <c r="D335" s="28" t="s">
        <v>2288</v>
      </c>
      <c r="E335" s="33" t="s">
        <v>181</v>
      </c>
      <c r="F335" s="94" t="s">
        <v>181</v>
      </c>
      <c r="G335" s="425"/>
      <c r="H335" s="423" t="b">
        <v>0</v>
      </c>
    </row>
    <row r="336" ht="22.5" customHeight="1">
      <c r="A336" s="28">
        <v>335.0</v>
      </c>
      <c r="B336" s="28" t="s">
        <v>593</v>
      </c>
      <c r="C336" s="28" t="s">
        <v>2292</v>
      </c>
      <c r="D336" s="28" t="s">
        <v>2293</v>
      </c>
      <c r="E336" s="79" t="s">
        <v>181</v>
      </c>
      <c r="F336" s="94" t="s">
        <v>181</v>
      </c>
      <c r="G336" s="425"/>
      <c r="H336" s="423" t="b">
        <v>0</v>
      </c>
    </row>
    <row r="337" ht="22.5" customHeight="1">
      <c r="A337" s="28">
        <v>336.0</v>
      </c>
      <c r="B337" s="28" t="s">
        <v>593</v>
      </c>
      <c r="C337" s="28" t="s">
        <v>2295</v>
      </c>
      <c r="D337" s="28" t="s">
        <v>2296</v>
      </c>
      <c r="E337" s="33" t="s">
        <v>181</v>
      </c>
      <c r="F337" s="94" t="s">
        <v>181</v>
      </c>
      <c r="G337" s="425"/>
      <c r="H337" s="423" t="b">
        <v>0</v>
      </c>
    </row>
    <row r="338" ht="22.5" customHeight="1">
      <c r="A338" s="28">
        <v>337.0</v>
      </c>
      <c r="B338" s="28" t="s">
        <v>593</v>
      </c>
      <c r="C338" s="28" t="s">
        <v>2298</v>
      </c>
      <c r="D338" s="28" t="s">
        <v>2299</v>
      </c>
      <c r="E338" s="79" t="s">
        <v>16</v>
      </c>
      <c r="F338" s="112" t="s">
        <v>577</v>
      </c>
      <c r="G338" s="425"/>
      <c r="H338" s="423" t="b">
        <v>0</v>
      </c>
    </row>
    <row r="339" ht="22.5" customHeight="1">
      <c r="A339" s="28">
        <v>338.0</v>
      </c>
      <c r="B339" s="28" t="s">
        <v>593</v>
      </c>
      <c r="C339" s="28" t="s">
        <v>2301</v>
      </c>
      <c r="D339" s="28" t="s">
        <v>2302</v>
      </c>
      <c r="E339" s="33" t="s">
        <v>16</v>
      </c>
      <c r="F339" s="112" t="s">
        <v>577</v>
      </c>
      <c r="G339" s="425"/>
      <c r="H339" s="423" t="b">
        <v>0</v>
      </c>
    </row>
    <row r="340" ht="22.5" customHeight="1">
      <c r="A340" s="28">
        <v>339.0</v>
      </c>
      <c r="B340" s="28" t="s">
        <v>593</v>
      </c>
      <c r="C340" s="28" t="s">
        <v>2304</v>
      </c>
      <c r="D340" s="28" t="s">
        <v>2305</v>
      </c>
      <c r="E340" s="79" t="s">
        <v>16</v>
      </c>
      <c r="F340" s="112" t="s">
        <v>577</v>
      </c>
      <c r="G340" s="425"/>
      <c r="H340" s="423" t="b">
        <v>0</v>
      </c>
    </row>
    <row r="341" ht="22.5" customHeight="1">
      <c r="A341" s="28">
        <v>340.0</v>
      </c>
      <c r="B341" s="28" t="s">
        <v>593</v>
      </c>
      <c r="C341" s="28" t="s">
        <v>2307</v>
      </c>
      <c r="D341" s="28" t="s">
        <v>2309</v>
      </c>
      <c r="E341" s="33" t="s">
        <v>16</v>
      </c>
      <c r="F341" s="112" t="s">
        <v>577</v>
      </c>
      <c r="G341" s="425"/>
      <c r="H341" s="423" t="b">
        <v>0</v>
      </c>
    </row>
    <row r="342" ht="22.5" customHeight="1">
      <c r="A342" s="28">
        <v>341.0</v>
      </c>
      <c r="B342" s="28" t="s">
        <v>593</v>
      </c>
      <c r="C342" s="28" t="s">
        <v>2310</v>
      </c>
      <c r="D342" s="28" t="s">
        <v>2311</v>
      </c>
      <c r="E342" s="79" t="s">
        <v>16</v>
      </c>
      <c r="F342" s="112" t="s">
        <v>577</v>
      </c>
      <c r="G342" s="425"/>
      <c r="H342" s="423" t="b">
        <v>0</v>
      </c>
    </row>
    <row r="343" ht="22.5" customHeight="1">
      <c r="A343" s="28">
        <v>342.0</v>
      </c>
      <c r="B343" s="28" t="s">
        <v>593</v>
      </c>
      <c r="C343" s="28" t="s">
        <v>2313</v>
      </c>
      <c r="D343" s="28" t="s">
        <v>2316</v>
      </c>
      <c r="E343" s="33" t="s">
        <v>16</v>
      </c>
      <c r="F343" s="112" t="s">
        <v>577</v>
      </c>
      <c r="G343" s="425"/>
      <c r="H343" s="423" t="b">
        <v>0</v>
      </c>
    </row>
    <row r="344" ht="22.5" customHeight="1">
      <c r="A344" s="28">
        <v>343.0</v>
      </c>
      <c r="B344" s="28" t="s">
        <v>593</v>
      </c>
      <c r="C344" s="28" t="s">
        <v>2317</v>
      </c>
      <c r="D344" s="28" t="s">
        <v>2319</v>
      </c>
      <c r="E344" s="79" t="s">
        <v>16</v>
      </c>
      <c r="F344" s="112" t="s">
        <v>577</v>
      </c>
      <c r="G344" s="425"/>
      <c r="H344" s="423" t="b">
        <v>0</v>
      </c>
    </row>
    <row r="345" ht="22.5" customHeight="1">
      <c r="A345" s="28">
        <v>344.0</v>
      </c>
      <c r="B345" s="28" t="s">
        <v>593</v>
      </c>
      <c r="C345" s="28" t="s">
        <v>2321</v>
      </c>
      <c r="D345" s="28" t="s">
        <v>2322</v>
      </c>
      <c r="E345" s="33" t="s">
        <v>16</v>
      </c>
      <c r="F345" s="112" t="s">
        <v>577</v>
      </c>
      <c r="G345" s="425"/>
      <c r="H345" s="423" t="b">
        <v>0</v>
      </c>
    </row>
    <row r="346" ht="22.5" customHeight="1">
      <c r="A346" s="28">
        <v>345.0</v>
      </c>
      <c r="B346" s="28" t="s">
        <v>593</v>
      </c>
      <c r="C346" s="28" t="s">
        <v>2325</v>
      </c>
      <c r="D346" s="28" t="s">
        <v>2326</v>
      </c>
      <c r="E346" s="79" t="s">
        <v>16</v>
      </c>
      <c r="F346" s="112" t="s">
        <v>577</v>
      </c>
      <c r="G346" s="425"/>
      <c r="H346" s="423" t="b">
        <v>0</v>
      </c>
    </row>
    <row r="347" ht="22.5" customHeight="1">
      <c r="A347" s="28">
        <v>346.0</v>
      </c>
      <c r="B347" s="28" t="s">
        <v>593</v>
      </c>
      <c r="C347" s="28" t="s">
        <v>2330</v>
      </c>
      <c r="D347" s="28" t="s">
        <v>2331</v>
      </c>
      <c r="E347" s="33" t="s">
        <v>181</v>
      </c>
      <c r="F347" s="112" t="s">
        <v>1554</v>
      </c>
      <c r="G347" s="425"/>
      <c r="H347" s="423" t="b">
        <v>0</v>
      </c>
    </row>
    <row r="348" ht="22.5" customHeight="1">
      <c r="A348" s="28">
        <v>347.0</v>
      </c>
      <c r="B348" s="28" t="s">
        <v>593</v>
      </c>
      <c r="C348" s="28" t="s">
        <v>2333</v>
      </c>
      <c r="D348" s="28" t="s">
        <v>2335</v>
      </c>
      <c r="E348" s="79" t="s">
        <v>181</v>
      </c>
      <c r="F348" s="112" t="s">
        <v>1554</v>
      </c>
      <c r="G348" s="425"/>
      <c r="H348" s="423" t="b">
        <v>0</v>
      </c>
    </row>
    <row r="349" ht="22.5" customHeight="1">
      <c r="A349" s="28">
        <v>348.0</v>
      </c>
      <c r="B349" s="28" t="s">
        <v>593</v>
      </c>
      <c r="C349" s="28" t="s">
        <v>2336</v>
      </c>
      <c r="D349" s="28" t="s">
        <v>2337</v>
      </c>
      <c r="E349" s="33" t="s">
        <v>181</v>
      </c>
      <c r="F349" s="112" t="s">
        <v>1554</v>
      </c>
      <c r="G349" s="425"/>
      <c r="H349" s="423" t="b">
        <v>0</v>
      </c>
    </row>
    <row r="350" ht="22.5" customHeight="1">
      <c r="A350" s="28">
        <v>349.0</v>
      </c>
      <c r="B350" s="28" t="s">
        <v>593</v>
      </c>
      <c r="C350" s="28" t="s">
        <v>2339</v>
      </c>
      <c r="D350" s="28" t="s">
        <v>2341</v>
      </c>
      <c r="E350" s="79" t="s">
        <v>16</v>
      </c>
      <c r="F350" s="94" t="s">
        <v>434</v>
      </c>
      <c r="G350" s="425"/>
      <c r="H350" s="423" t="b">
        <v>0</v>
      </c>
    </row>
    <row r="351" ht="22.5" customHeight="1">
      <c r="A351" s="28">
        <v>350.0</v>
      </c>
      <c r="B351" s="28" t="s">
        <v>593</v>
      </c>
      <c r="C351" s="28" t="s">
        <v>2347</v>
      </c>
      <c r="D351" s="28" t="s">
        <v>2349</v>
      </c>
      <c r="E351" s="33" t="s">
        <v>16</v>
      </c>
      <c r="F351" s="112" t="s">
        <v>232</v>
      </c>
      <c r="G351" s="422" t="s">
        <v>9965</v>
      </c>
      <c r="H351" s="423" t="b">
        <v>1</v>
      </c>
    </row>
    <row r="352" ht="22.5" customHeight="1">
      <c r="A352" s="28">
        <v>351.0</v>
      </c>
      <c r="B352" s="28" t="s">
        <v>593</v>
      </c>
      <c r="C352" s="28" t="s">
        <v>2350</v>
      </c>
      <c r="D352" s="28" t="s">
        <v>2351</v>
      </c>
      <c r="E352" s="79" t="s">
        <v>16</v>
      </c>
      <c r="F352" s="112" t="s">
        <v>232</v>
      </c>
      <c r="G352" s="422" t="s">
        <v>9965</v>
      </c>
      <c r="H352" s="423" t="b">
        <v>1</v>
      </c>
    </row>
    <row r="353" ht="22.5" customHeight="1">
      <c r="A353" s="28">
        <v>352.0</v>
      </c>
      <c r="B353" s="28" t="s">
        <v>593</v>
      </c>
      <c r="C353" s="28" t="s">
        <v>2354</v>
      </c>
      <c r="D353" s="28" t="s">
        <v>2355</v>
      </c>
      <c r="E353" s="33" t="s">
        <v>16</v>
      </c>
      <c r="F353" s="112" t="s">
        <v>232</v>
      </c>
      <c r="G353" s="422" t="s">
        <v>9965</v>
      </c>
      <c r="H353" s="423" t="b">
        <v>1</v>
      </c>
    </row>
    <row r="354" ht="22.5" customHeight="1">
      <c r="A354" s="28">
        <v>353.0</v>
      </c>
      <c r="B354" s="28" t="s">
        <v>593</v>
      </c>
      <c r="C354" s="28" t="s">
        <v>2357</v>
      </c>
      <c r="D354" s="28" t="s">
        <v>2358</v>
      </c>
      <c r="E354" s="79" t="s">
        <v>16</v>
      </c>
      <c r="F354" s="112" t="s">
        <v>232</v>
      </c>
      <c r="G354" s="422" t="s">
        <v>9965</v>
      </c>
      <c r="H354" s="423" t="b">
        <v>1</v>
      </c>
    </row>
    <row r="355" ht="22.5" customHeight="1">
      <c r="A355" s="28">
        <v>354.0</v>
      </c>
      <c r="B355" s="28" t="s">
        <v>593</v>
      </c>
      <c r="C355" s="28" t="s">
        <v>2361</v>
      </c>
      <c r="D355" s="28" t="s">
        <v>2363</v>
      </c>
      <c r="E355" s="33" t="s">
        <v>16</v>
      </c>
      <c r="F355" s="112" t="s">
        <v>232</v>
      </c>
      <c r="G355" s="422" t="s">
        <v>9965</v>
      </c>
      <c r="H355" s="423" t="b">
        <v>1</v>
      </c>
    </row>
    <row r="356" ht="22.5" customHeight="1">
      <c r="A356" s="28">
        <v>355.0</v>
      </c>
      <c r="B356" s="28" t="s">
        <v>593</v>
      </c>
      <c r="C356" s="28" t="s">
        <v>2368</v>
      </c>
      <c r="D356" s="28" t="s">
        <v>2369</v>
      </c>
      <c r="E356" s="79" t="s">
        <v>16</v>
      </c>
      <c r="F356" s="94" t="s">
        <v>434</v>
      </c>
      <c r="G356" s="425"/>
      <c r="H356" s="423" t="b">
        <v>0</v>
      </c>
    </row>
    <row r="357" ht="22.5" customHeight="1">
      <c r="A357" s="28">
        <v>356.0</v>
      </c>
      <c r="B357" s="28" t="s">
        <v>593</v>
      </c>
      <c r="C357" s="28" t="s">
        <v>2372</v>
      </c>
      <c r="D357" s="28" t="s">
        <v>2373</v>
      </c>
      <c r="E357" s="33" t="s">
        <v>16</v>
      </c>
      <c r="F357" s="112" t="s">
        <v>232</v>
      </c>
      <c r="G357" s="422" t="s">
        <v>9965</v>
      </c>
      <c r="H357" s="423" t="b">
        <v>1</v>
      </c>
    </row>
    <row r="358" ht="22.5" customHeight="1">
      <c r="A358" s="28">
        <v>357.0</v>
      </c>
      <c r="B358" s="28" t="s">
        <v>593</v>
      </c>
      <c r="C358" s="28" t="s">
        <v>2376</v>
      </c>
      <c r="D358" s="28" t="s">
        <v>2377</v>
      </c>
      <c r="E358" s="79" t="s">
        <v>16</v>
      </c>
      <c r="F358" s="112" t="s">
        <v>232</v>
      </c>
      <c r="G358" s="422" t="s">
        <v>9965</v>
      </c>
      <c r="H358" s="423" t="b">
        <v>1</v>
      </c>
    </row>
    <row r="359" ht="22.5" customHeight="1">
      <c r="A359" s="28">
        <v>358.0</v>
      </c>
      <c r="B359" s="28" t="s">
        <v>593</v>
      </c>
      <c r="C359" s="28" t="s">
        <v>2380</v>
      </c>
      <c r="D359" s="28" t="s">
        <v>2382</v>
      </c>
      <c r="E359" s="33" t="s">
        <v>16</v>
      </c>
      <c r="F359" s="112" t="s">
        <v>232</v>
      </c>
      <c r="G359" s="422" t="s">
        <v>9965</v>
      </c>
      <c r="H359" s="423" t="b">
        <v>1</v>
      </c>
    </row>
    <row r="360" ht="22.5" customHeight="1">
      <c r="A360" s="28">
        <v>359.0</v>
      </c>
      <c r="B360" s="28" t="s">
        <v>593</v>
      </c>
      <c r="C360" s="28" t="s">
        <v>2383</v>
      </c>
      <c r="D360" s="28" t="s">
        <v>2385</v>
      </c>
      <c r="E360" s="79" t="s">
        <v>16</v>
      </c>
      <c r="F360" s="112" t="s">
        <v>232</v>
      </c>
      <c r="G360" s="422" t="s">
        <v>9965</v>
      </c>
      <c r="H360" s="423" t="b">
        <v>1</v>
      </c>
    </row>
    <row r="361" ht="22.5" customHeight="1">
      <c r="A361" s="28">
        <v>360.0</v>
      </c>
      <c r="B361" s="28" t="s">
        <v>593</v>
      </c>
      <c r="C361" s="28" t="s">
        <v>2388</v>
      </c>
      <c r="D361" s="28" t="s">
        <v>2389</v>
      </c>
      <c r="E361" s="33" t="s">
        <v>16</v>
      </c>
      <c r="F361" s="112" t="s">
        <v>232</v>
      </c>
      <c r="G361" s="422" t="s">
        <v>9965</v>
      </c>
      <c r="H361" s="423" t="b">
        <v>1</v>
      </c>
    </row>
    <row r="362" ht="22.5" customHeight="1">
      <c r="A362" s="28">
        <v>361.0</v>
      </c>
      <c r="B362" s="28" t="s">
        <v>593</v>
      </c>
      <c r="C362" s="28" t="s">
        <v>2392</v>
      </c>
      <c r="D362" s="28" t="s">
        <v>2393</v>
      </c>
      <c r="E362" s="79" t="s">
        <v>16</v>
      </c>
      <c r="F362" s="112" t="s">
        <v>232</v>
      </c>
      <c r="G362" s="422" t="s">
        <v>9965</v>
      </c>
      <c r="H362" s="423" t="b">
        <v>1</v>
      </c>
    </row>
    <row r="363" ht="22.5" customHeight="1">
      <c r="A363" s="28">
        <v>362.0</v>
      </c>
      <c r="B363" s="28" t="s">
        <v>593</v>
      </c>
      <c r="C363" s="28" t="s">
        <v>2396</v>
      </c>
      <c r="D363" s="28" t="s">
        <v>2397</v>
      </c>
      <c r="E363" s="33" t="s">
        <v>16</v>
      </c>
      <c r="F363" s="112" t="s">
        <v>232</v>
      </c>
      <c r="G363" s="422" t="s">
        <v>9965</v>
      </c>
      <c r="H363" s="423" t="b">
        <v>1</v>
      </c>
    </row>
    <row r="364" ht="22.5" customHeight="1">
      <c r="A364" s="28">
        <v>363.0</v>
      </c>
      <c r="B364" s="28" t="s">
        <v>593</v>
      </c>
      <c r="C364" s="28" t="s">
        <v>2399</v>
      </c>
      <c r="D364" s="28" t="s">
        <v>2400</v>
      </c>
      <c r="E364" s="79" t="s">
        <v>16</v>
      </c>
      <c r="F364" s="112" t="s">
        <v>232</v>
      </c>
      <c r="G364" s="422" t="s">
        <v>9965</v>
      </c>
      <c r="H364" s="423" t="b">
        <v>1</v>
      </c>
    </row>
    <row r="365" ht="22.5" customHeight="1">
      <c r="A365" s="28">
        <v>364.0</v>
      </c>
      <c r="B365" s="28" t="s">
        <v>593</v>
      </c>
      <c r="C365" s="28" t="s">
        <v>2402</v>
      </c>
      <c r="D365" s="28" t="s">
        <v>2404</v>
      </c>
      <c r="E365" s="33" t="s">
        <v>16</v>
      </c>
      <c r="F365" s="112" t="s">
        <v>232</v>
      </c>
      <c r="G365" s="422" t="s">
        <v>9965</v>
      </c>
      <c r="H365" s="423" t="b">
        <v>1</v>
      </c>
    </row>
    <row r="366" ht="22.5" customHeight="1">
      <c r="A366" s="28">
        <v>365.0</v>
      </c>
      <c r="B366" s="28" t="s">
        <v>593</v>
      </c>
      <c r="C366" s="28" t="s">
        <v>2406</v>
      </c>
      <c r="D366" s="28" t="s">
        <v>2407</v>
      </c>
      <c r="E366" s="79" t="s">
        <v>16</v>
      </c>
      <c r="F366" s="112" t="s">
        <v>577</v>
      </c>
      <c r="G366" s="425"/>
      <c r="H366" s="423" t="b">
        <v>0</v>
      </c>
    </row>
    <row r="367" ht="22.5" customHeight="1">
      <c r="A367" s="28">
        <v>366.0</v>
      </c>
      <c r="B367" s="28" t="s">
        <v>593</v>
      </c>
      <c r="C367" s="28" t="s">
        <v>2411</v>
      </c>
      <c r="D367" s="28" t="s">
        <v>2413</v>
      </c>
      <c r="E367" s="33" t="s">
        <v>16</v>
      </c>
      <c r="F367" s="112" t="s">
        <v>232</v>
      </c>
      <c r="G367" s="422" t="s">
        <v>9965</v>
      </c>
      <c r="H367" s="423" t="b">
        <v>1</v>
      </c>
    </row>
    <row r="368" ht="22.5" customHeight="1">
      <c r="A368" s="28">
        <v>367.0</v>
      </c>
      <c r="B368" s="28" t="s">
        <v>593</v>
      </c>
      <c r="C368" s="28" t="s">
        <v>2418</v>
      </c>
      <c r="D368" s="28" t="s">
        <v>2419</v>
      </c>
      <c r="E368" s="79" t="s">
        <v>16</v>
      </c>
      <c r="F368" s="112" t="s">
        <v>232</v>
      </c>
      <c r="G368" s="422" t="s">
        <v>9965</v>
      </c>
      <c r="H368" s="423" t="b">
        <v>1</v>
      </c>
    </row>
    <row r="369" ht="22.5" customHeight="1">
      <c r="A369" s="28">
        <v>368.0</v>
      </c>
      <c r="B369" s="28" t="s">
        <v>593</v>
      </c>
      <c r="C369" s="28" t="s">
        <v>2422</v>
      </c>
      <c r="D369" s="28" t="s">
        <v>2423</v>
      </c>
      <c r="E369" s="33" t="s">
        <v>16</v>
      </c>
      <c r="F369" s="112" t="s">
        <v>232</v>
      </c>
      <c r="G369" s="422" t="s">
        <v>9965</v>
      </c>
      <c r="H369" s="423" t="b">
        <v>1</v>
      </c>
    </row>
    <row r="370" ht="22.5" customHeight="1">
      <c r="A370" s="28">
        <v>369.0</v>
      </c>
      <c r="B370" s="28" t="s">
        <v>593</v>
      </c>
      <c r="C370" s="28" t="s">
        <v>2426</v>
      </c>
      <c r="D370" s="28" t="s">
        <v>2427</v>
      </c>
      <c r="E370" s="79" t="s">
        <v>16</v>
      </c>
      <c r="F370" s="112" t="s">
        <v>232</v>
      </c>
      <c r="G370" s="422" t="s">
        <v>9965</v>
      </c>
      <c r="H370" s="423" t="b">
        <v>1</v>
      </c>
    </row>
    <row r="371" ht="22.5" customHeight="1">
      <c r="A371" s="28">
        <v>370.0</v>
      </c>
      <c r="B371" s="28" t="s">
        <v>593</v>
      </c>
      <c r="C371" s="28" t="s">
        <v>2431</v>
      </c>
      <c r="D371" s="28" t="s">
        <v>2432</v>
      </c>
      <c r="E371" s="33" t="s">
        <v>16</v>
      </c>
      <c r="F371" s="112" t="s">
        <v>232</v>
      </c>
      <c r="G371" s="422" t="s">
        <v>9965</v>
      </c>
      <c r="H371" s="423" t="b">
        <v>1</v>
      </c>
    </row>
    <row r="372" ht="22.5" customHeight="1">
      <c r="A372" s="28">
        <v>371.0</v>
      </c>
      <c r="B372" s="28" t="s">
        <v>593</v>
      </c>
      <c r="C372" s="28" t="s">
        <v>2434</v>
      </c>
      <c r="D372" s="28" t="s">
        <v>2436</v>
      </c>
      <c r="E372" s="79" t="s">
        <v>16</v>
      </c>
      <c r="F372" s="112" t="s">
        <v>232</v>
      </c>
      <c r="G372" s="422" t="s">
        <v>9965</v>
      </c>
      <c r="H372" s="423" t="b">
        <v>1</v>
      </c>
    </row>
    <row r="373" ht="22.5" customHeight="1">
      <c r="A373" s="28">
        <v>372.0</v>
      </c>
      <c r="B373" s="28" t="s">
        <v>593</v>
      </c>
      <c r="C373" s="28" t="s">
        <v>2438</v>
      </c>
      <c r="D373" s="28" t="s">
        <v>2439</v>
      </c>
      <c r="E373" s="33" t="s">
        <v>16</v>
      </c>
      <c r="F373" s="112" t="s">
        <v>232</v>
      </c>
      <c r="G373" s="422" t="s">
        <v>9965</v>
      </c>
      <c r="H373" s="423" t="b">
        <v>1</v>
      </c>
    </row>
    <row r="374" ht="22.5" customHeight="1">
      <c r="A374" s="28">
        <v>373.0</v>
      </c>
      <c r="B374" s="28" t="s">
        <v>593</v>
      </c>
      <c r="C374" s="28" t="s">
        <v>2441</v>
      </c>
      <c r="D374" s="28" t="s">
        <v>2428</v>
      </c>
      <c r="E374" s="79" t="s">
        <v>16</v>
      </c>
      <c r="F374" s="112" t="s">
        <v>232</v>
      </c>
      <c r="G374" s="422" t="s">
        <v>9965</v>
      </c>
      <c r="H374" s="423" t="b">
        <v>1</v>
      </c>
    </row>
    <row r="375" ht="22.5" customHeight="1">
      <c r="A375" s="28">
        <v>374.0</v>
      </c>
      <c r="B375" s="28" t="s">
        <v>593</v>
      </c>
      <c r="C375" s="28" t="s">
        <v>2444</v>
      </c>
      <c r="D375" s="28" t="s">
        <v>2445</v>
      </c>
      <c r="E375" s="33" t="s">
        <v>16</v>
      </c>
      <c r="F375" s="112" t="s">
        <v>232</v>
      </c>
      <c r="G375" s="422" t="s">
        <v>9965</v>
      </c>
      <c r="H375" s="423" t="b">
        <v>1</v>
      </c>
    </row>
    <row r="376" ht="22.5" customHeight="1">
      <c r="A376" s="28">
        <v>375.0</v>
      </c>
      <c r="B376" s="28" t="s">
        <v>593</v>
      </c>
      <c r="C376" s="28" t="s">
        <v>2448</v>
      </c>
      <c r="D376" s="28" t="s">
        <v>2449</v>
      </c>
      <c r="E376" s="79" t="s">
        <v>16</v>
      </c>
      <c r="F376" s="112" t="s">
        <v>232</v>
      </c>
      <c r="G376" s="422" t="s">
        <v>9965</v>
      </c>
      <c r="H376" s="423" t="b">
        <v>1</v>
      </c>
    </row>
    <row r="377" ht="22.5" customHeight="1">
      <c r="A377" s="28">
        <v>376.0</v>
      </c>
      <c r="B377" s="28" t="s">
        <v>593</v>
      </c>
      <c r="C377" s="28" t="s">
        <v>2450</v>
      </c>
      <c r="D377" s="28" t="s">
        <v>2452</v>
      </c>
      <c r="E377" s="33" t="s">
        <v>16</v>
      </c>
      <c r="F377" s="112" t="s">
        <v>232</v>
      </c>
      <c r="G377" s="422" t="s">
        <v>9965</v>
      </c>
      <c r="H377" s="423" t="b">
        <v>1</v>
      </c>
    </row>
    <row r="378" ht="22.5" customHeight="1">
      <c r="A378" s="28">
        <v>377.0</v>
      </c>
      <c r="B378" s="28" t="s">
        <v>593</v>
      </c>
      <c r="C378" s="28" t="s">
        <v>2454</v>
      </c>
      <c r="D378" s="28" t="s">
        <v>2455</v>
      </c>
      <c r="E378" s="79" t="s">
        <v>16</v>
      </c>
      <c r="F378" s="112" t="s">
        <v>232</v>
      </c>
      <c r="G378" s="422" t="s">
        <v>9965</v>
      </c>
      <c r="H378" s="423" t="b">
        <v>1</v>
      </c>
    </row>
    <row r="379" ht="22.5" customHeight="1">
      <c r="A379" s="28">
        <v>378.0</v>
      </c>
      <c r="B379" s="28" t="s">
        <v>593</v>
      </c>
      <c r="C379" s="28" t="s">
        <v>2457</v>
      </c>
      <c r="D379" s="28" t="s">
        <v>2458</v>
      </c>
      <c r="E379" s="33" t="s">
        <v>16</v>
      </c>
      <c r="F379" s="112" t="s">
        <v>232</v>
      </c>
      <c r="G379" s="422" t="s">
        <v>9965</v>
      </c>
      <c r="H379" s="423" t="b">
        <v>1</v>
      </c>
    </row>
    <row r="380" ht="22.5" customHeight="1">
      <c r="A380" s="28">
        <v>379.0</v>
      </c>
      <c r="B380" s="28" t="s">
        <v>593</v>
      </c>
      <c r="C380" s="28" t="s">
        <v>2461</v>
      </c>
      <c r="D380" s="28" t="s">
        <v>2462</v>
      </c>
      <c r="E380" s="79" t="s">
        <v>16</v>
      </c>
      <c r="F380" s="112" t="s">
        <v>232</v>
      </c>
      <c r="G380" s="422" t="s">
        <v>9965</v>
      </c>
      <c r="H380" s="423" t="b">
        <v>1</v>
      </c>
    </row>
    <row r="381" ht="22.5" customHeight="1">
      <c r="A381" s="28">
        <v>380.0</v>
      </c>
      <c r="B381" s="28" t="s">
        <v>593</v>
      </c>
      <c r="C381" s="28" t="s">
        <v>2463</v>
      </c>
      <c r="D381" s="28" t="s">
        <v>2464</v>
      </c>
      <c r="E381" s="33" t="s">
        <v>16</v>
      </c>
      <c r="F381" s="112" t="s">
        <v>232</v>
      </c>
      <c r="G381" s="422" t="s">
        <v>9965</v>
      </c>
      <c r="H381" s="423" t="b">
        <v>1</v>
      </c>
    </row>
    <row r="382" ht="22.5" customHeight="1">
      <c r="A382" s="28">
        <v>381.0</v>
      </c>
      <c r="B382" s="28" t="s">
        <v>593</v>
      </c>
      <c r="C382" s="28" t="s">
        <v>2466</v>
      </c>
      <c r="D382" s="28" t="s">
        <v>2467</v>
      </c>
      <c r="E382" s="79" t="s">
        <v>16</v>
      </c>
      <c r="F382" s="112" t="s">
        <v>232</v>
      </c>
      <c r="G382" s="422" t="s">
        <v>9965</v>
      </c>
      <c r="H382" s="423" t="b">
        <v>1</v>
      </c>
    </row>
    <row r="383" ht="22.5" customHeight="1">
      <c r="A383" s="28">
        <v>382.0</v>
      </c>
      <c r="B383" s="28" t="s">
        <v>593</v>
      </c>
      <c r="C383" s="28" t="s">
        <v>2470</v>
      </c>
      <c r="D383" s="28" t="s">
        <v>2471</v>
      </c>
      <c r="E383" s="33" t="s">
        <v>16</v>
      </c>
      <c r="F383" s="112" t="s">
        <v>232</v>
      </c>
      <c r="G383" s="422" t="s">
        <v>9965</v>
      </c>
      <c r="H383" s="423" t="b">
        <v>1</v>
      </c>
    </row>
    <row r="384" ht="22.5" customHeight="1">
      <c r="A384" s="28">
        <v>383.0</v>
      </c>
      <c r="B384" s="28" t="s">
        <v>593</v>
      </c>
      <c r="C384" s="28" t="s">
        <v>2475</v>
      </c>
      <c r="D384" s="28" t="s">
        <v>2476</v>
      </c>
      <c r="E384" s="79" t="s">
        <v>16</v>
      </c>
      <c r="F384" s="112" t="s">
        <v>232</v>
      </c>
      <c r="G384" s="422" t="s">
        <v>9965</v>
      </c>
      <c r="H384" s="423" t="b">
        <v>1</v>
      </c>
    </row>
    <row r="385" ht="22.5" customHeight="1">
      <c r="A385" s="28">
        <v>384.0</v>
      </c>
      <c r="B385" s="28" t="s">
        <v>593</v>
      </c>
      <c r="C385" s="28" t="s">
        <v>2478</v>
      </c>
      <c r="D385" s="28" t="s">
        <v>2480</v>
      </c>
      <c r="E385" s="33" t="s">
        <v>16</v>
      </c>
      <c r="F385" s="112" t="s">
        <v>232</v>
      </c>
      <c r="G385" s="422" t="s">
        <v>9965</v>
      </c>
      <c r="H385" s="423" t="b">
        <v>1</v>
      </c>
    </row>
    <row r="386" ht="22.5" customHeight="1">
      <c r="A386" s="28">
        <v>385.0</v>
      </c>
      <c r="B386" s="28" t="s">
        <v>593</v>
      </c>
      <c r="C386" s="28" t="s">
        <v>2482</v>
      </c>
      <c r="D386" s="28" t="s">
        <v>2484</v>
      </c>
      <c r="E386" s="79" t="s">
        <v>16</v>
      </c>
      <c r="F386" s="112" t="s">
        <v>232</v>
      </c>
      <c r="G386" s="422" t="s">
        <v>9965</v>
      </c>
      <c r="H386" s="423" t="b">
        <v>1</v>
      </c>
    </row>
    <row r="387" ht="22.5" customHeight="1">
      <c r="A387" s="28">
        <v>386.0</v>
      </c>
      <c r="B387" s="28" t="s">
        <v>593</v>
      </c>
      <c r="C387" s="28" t="s">
        <v>2486</v>
      </c>
      <c r="D387" s="28" t="s">
        <v>2487</v>
      </c>
      <c r="E387" s="33" t="s">
        <v>16</v>
      </c>
      <c r="F387" s="112" t="s">
        <v>232</v>
      </c>
      <c r="G387" s="422" t="s">
        <v>9965</v>
      </c>
      <c r="H387" s="423" t="b">
        <v>1</v>
      </c>
    </row>
    <row r="388" ht="22.5" customHeight="1">
      <c r="A388" s="28">
        <v>387.0</v>
      </c>
      <c r="B388" s="28" t="s">
        <v>593</v>
      </c>
      <c r="C388" s="28" t="s">
        <v>2491</v>
      </c>
      <c r="D388" s="28" t="s">
        <v>2493</v>
      </c>
      <c r="E388" s="79" t="s">
        <v>16</v>
      </c>
      <c r="F388" s="112" t="s">
        <v>232</v>
      </c>
      <c r="G388" s="422" t="s">
        <v>9965</v>
      </c>
      <c r="H388" s="423" t="b">
        <v>1</v>
      </c>
    </row>
    <row r="389" ht="22.5" customHeight="1">
      <c r="A389" s="28">
        <v>388.0</v>
      </c>
      <c r="B389" s="28" t="s">
        <v>593</v>
      </c>
      <c r="C389" s="28" t="s">
        <v>2494</v>
      </c>
      <c r="D389" s="28" t="s">
        <v>2496</v>
      </c>
      <c r="E389" s="33" t="s">
        <v>16</v>
      </c>
      <c r="F389" s="112" t="s">
        <v>232</v>
      </c>
      <c r="G389" s="422" t="s">
        <v>9965</v>
      </c>
      <c r="H389" s="423" t="b">
        <v>1</v>
      </c>
    </row>
    <row r="390" ht="22.5" customHeight="1">
      <c r="A390" s="28">
        <v>389.0</v>
      </c>
      <c r="B390" s="28" t="s">
        <v>593</v>
      </c>
      <c r="C390" s="28" t="s">
        <v>2498</v>
      </c>
      <c r="D390" s="28" t="s">
        <v>2500</v>
      </c>
      <c r="E390" s="79" t="s">
        <v>16</v>
      </c>
      <c r="F390" s="112" t="s">
        <v>232</v>
      </c>
      <c r="G390" s="422" t="s">
        <v>9965</v>
      </c>
      <c r="H390" s="423" t="b">
        <v>1</v>
      </c>
    </row>
    <row r="391" ht="22.5" customHeight="1">
      <c r="A391" s="28">
        <v>390.0</v>
      </c>
      <c r="B391" s="28" t="s">
        <v>593</v>
      </c>
      <c r="C391" s="28" t="s">
        <v>2503</v>
      </c>
      <c r="D391" s="28" t="s">
        <v>2504</v>
      </c>
      <c r="E391" s="33" t="s">
        <v>16</v>
      </c>
      <c r="F391" s="112" t="s">
        <v>232</v>
      </c>
      <c r="G391" s="422" t="s">
        <v>9965</v>
      </c>
      <c r="H391" s="423" t="b">
        <v>1</v>
      </c>
    </row>
    <row r="392" ht="22.5" customHeight="1">
      <c r="A392" s="28">
        <v>391.0</v>
      </c>
      <c r="B392" s="28" t="s">
        <v>593</v>
      </c>
      <c r="C392" s="28" t="s">
        <v>2506</v>
      </c>
      <c r="D392" s="28" t="s">
        <v>2507</v>
      </c>
      <c r="E392" s="79" t="s">
        <v>16</v>
      </c>
      <c r="F392" s="112" t="s">
        <v>232</v>
      </c>
      <c r="G392" s="422" t="s">
        <v>9965</v>
      </c>
      <c r="H392" s="423" t="b">
        <v>1</v>
      </c>
    </row>
    <row r="393" ht="22.5" customHeight="1">
      <c r="A393" s="28">
        <v>392.0</v>
      </c>
      <c r="B393" s="28" t="s">
        <v>593</v>
      </c>
      <c r="C393" s="28" t="s">
        <v>2509</v>
      </c>
      <c r="D393" s="28" t="s">
        <v>2510</v>
      </c>
      <c r="E393" s="33" t="s">
        <v>16</v>
      </c>
      <c r="F393" s="112" t="s">
        <v>232</v>
      </c>
      <c r="G393" s="422" t="s">
        <v>9965</v>
      </c>
      <c r="H393" s="423" t="b">
        <v>1</v>
      </c>
    </row>
    <row r="394" ht="22.5" customHeight="1">
      <c r="A394" s="28">
        <v>393.0</v>
      </c>
      <c r="B394" s="28" t="s">
        <v>593</v>
      </c>
      <c r="C394" s="28" t="s">
        <v>2513</v>
      </c>
      <c r="D394" s="28" t="s">
        <v>2515</v>
      </c>
      <c r="E394" s="79" t="s">
        <v>16</v>
      </c>
      <c r="F394" s="94" t="s">
        <v>434</v>
      </c>
      <c r="G394" s="425"/>
      <c r="H394" s="423" t="b">
        <v>0</v>
      </c>
    </row>
    <row r="395" ht="22.5" customHeight="1">
      <c r="A395" s="28">
        <v>394.0</v>
      </c>
      <c r="B395" s="28" t="s">
        <v>593</v>
      </c>
      <c r="C395" s="28" t="s">
        <v>2516</v>
      </c>
      <c r="D395" s="28" t="s">
        <v>2517</v>
      </c>
      <c r="E395" s="33" t="s">
        <v>96</v>
      </c>
      <c r="F395" s="94" t="s">
        <v>96</v>
      </c>
      <c r="G395" s="425"/>
      <c r="H395" s="423" t="b">
        <v>0</v>
      </c>
    </row>
    <row r="396" ht="22.5" customHeight="1">
      <c r="A396" s="28">
        <v>395.0</v>
      </c>
      <c r="B396" s="28" t="s">
        <v>593</v>
      </c>
      <c r="C396" s="28" t="s">
        <v>2519</v>
      </c>
      <c r="D396" s="28" t="s">
        <v>2520</v>
      </c>
      <c r="E396" s="79" t="s">
        <v>96</v>
      </c>
      <c r="F396" s="94" t="s">
        <v>96</v>
      </c>
      <c r="G396" s="425"/>
      <c r="H396" s="423" t="b">
        <v>0</v>
      </c>
    </row>
    <row r="397" ht="22.5" customHeight="1">
      <c r="A397" s="28">
        <v>396.0</v>
      </c>
      <c r="B397" s="28" t="s">
        <v>593</v>
      </c>
      <c r="C397" s="28" t="s">
        <v>2523</v>
      </c>
      <c r="D397" s="28" t="s">
        <v>2524</v>
      </c>
      <c r="E397" s="33" t="s">
        <v>96</v>
      </c>
      <c r="F397" s="94" t="s">
        <v>96</v>
      </c>
      <c r="G397" s="425"/>
      <c r="H397" s="423" t="b">
        <v>0</v>
      </c>
    </row>
    <row r="398" ht="22.5" customHeight="1">
      <c r="A398" s="28">
        <v>397.0</v>
      </c>
      <c r="B398" s="28" t="s">
        <v>593</v>
      </c>
      <c r="C398" s="28" t="s">
        <v>2526</v>
      </c>
      <c r="D398" s="28" t="s">
        <v>2527</v>
      </c>
      <c r="E398" s="79" t="s">
        <v>96</v>
      </c>
      <c r="F398" s="94" t="s">
        <v>96</v>
      </c>
      <c r="G398" s="425"/>
      <c r="H398" s="423" t="b">
        <v>0</v>
      </c>
    </row>
    <row r="399" ht="22.5" customHeight="1">
      <c r="A399" s="28">
        <v>398.0</v>
      </c>
      <c r="B399" s="28" t="s">
        <v>593</v>
      </c>
      <c r="C399" s="28" t="s">
        <v>2529</v>
      </c>
      <c r="D399" s="28" t="s">
        <v>2531</v>
      </c>
      <c r="E399" s="33" t="s">
        <v>96</v>
      </c>
      <c r="F399" s="94" t="s">
        <v>96</v>
      </c>
      <c r="G399" s="425"/>
      <c r="H399" s="423" t="b">
        <v>0</v>
      </c>
    </row>
    <row r="400" ht="22.5" customHeight="1">
      <c r="A400" s="28">
        <v>399.0</v>
      </c>
      <c r="B400" s="28" t="s">
        <v>593</v>
      </c>
      <c r="C400" s="28" t="s">
        <v>2533</v>
      </c>
      <c r="D400" s="28" t="s">
        <v>2534</v>
      </c>
      <c r="E400" s="79" t="s">
        <v>181</v>
      </c>
      <c r="F400" s="94" t="s">
        <v>181</v>
      </c>
      <c r="G400" s="425"/>
      <c r="H400" s="423" t="b">
        <v>0</v>
      </c>
    </row>
    <row r="401" ht="22.5" customHeight="1">
      <c r="A401" s="28">
        <v>400.0</v>
      </c>
      <c r="B401" s="28" t="s">
        <v>593</v>
      </c>
      <c r="C401" s="28" t="s">
        <v>2535</v>
      </c>
      <c r="D401" s="28" t="s">
        <v>2538</v>
      </c>
      <c r="E401" s="33" t="s">
        <v>226</v>
      </c>
      <c r="F401" s="112" t="s">
        <v>226</v>
      </c>
      <c r="G401" s="425"/>
      <c r="H401" s="423" t="b">
        <v>0</v>
      </c>
    </row>
    <row r="402" ht="22.5" customHeight="1">
      <c r="A402" s="28">
        <v>401.0</v>
      </c>
      <c r="B402" s="28" t="s">
        <v>593</v>
      </c>
      <c r="C402" s="28" t="s">
        <v>2539</v>
      </c>
      <c r="D402" s="28" t="s">
        <v>2540</v>
      </c>
      <c r="E402" s="79" t="s">
        <v>226</v>
      </c>
      <c r="F402" s="112" t="s">
        <v>226</v>
      </c>
      <c r="G402" s="425"/>
      <c r="H402" s="423" t="b">
        <v>0</v>
      </c>
    </row>
    <row r="403" ht="22.5" customHeight="1">
      <c r="A403" s="28">
        <v>402.0</v>
      </c>
      <c r="B403" s="28" t="s">
        <v>593</v>
      </c>
      <c r="C403" s="28" t="s">
        <v>2542</v>
      </c>
      <c r="D403" s="28" t="s">
        <v>2544</v>
      </c>
      <c r="E403" s="33" t="s">
        <v>16</v>
      </c>
      <c r="F403" s="112" t="s">
        <v>232</v>
      </c>
      <c r="G403" s="422" t="s">
        <v>9965</v>
      </c>
      <c r="H403" s="423" t="b">
        <v>1</v>
      </c>
    </row>
    <row r="404" ht="22.5" customHeight="1">
      <c r="A404" s="28">
        <v>403.0</v>
      </c>
      <c r="B404" s="28" t="s">
        <v>593</v>
      </c>
      <c r="C404" s="28" t="s">
        <v>2547</v>
      </c>
      <c r="D404" s="28" t="s">
        <v>2548</v>
      </c>
      <c r="E404" s="79" t="s">
        <v>16</v>
      </c>
      <c r="F404" s="112" t="s">
        <v>577</v>
      </c>
      <c r="G404" s="425"/>
      <c r="H404" s="423" t="b">
        <v>0</v>
      </c>
    </row>
    <row r="405" ht="22.5" customHeight="1">
      <c r="A405" s="28">
        <v>404.0</v>
      </c>
      <c r="B405" s="28" t="s">
        <v>593</v>
      </c>
      <c r="C405" s="28" t="s">
        <v>2550</v>
      </c>
      <c r="D405" s="28" t="s">
        <v>2551</v>
      </c>
      <c r="E405" s="33" t="s">
        <v>181</v>
      </c>
      <c r="F405" s="112" t="s">
        <v>10132</v>
      </c>
      <c r="G405" s="425"/>
      <c r="H405" s="423" t="b">
        <v>0</v>
      </c>
    </row>
    <row r="406" ht="22.5" customHeight="1">
      <c r="A406" s="28">
        <v>405.0</v>
      </c>
      <c r="B406" s="28" t="s">
        <v>593</v>
      </c>
      <c r="C406" s="28" t="s">
        <v>2555</v>
      </c>
      <c r="D406" s="28" t="s">
        <v>2556</v>
      </c>
      <c r="E406" s="79" t="s">
        <v>96</v>
      </c>
      <c r="F406" s="94" t="s">
        <v>10129</v>
      </c>
      <c r="G406" s="425"/>
      <c r="H406" s="423" t="b">
        <v>0</v>
      </c>
    </row>
    <row r="407" ht="22.5" customHeight="1">
      <c r="A407" s="28">
        <v>406.0</v>
      </c>
      <c r="B407" s="28" t="s">
        <v>593</v>
      </c>
      <c r="C407" s="28" t="s">
        <v>2557</v>
      </c>
      <c r="D407" s="28" t="s">
        <v>2559</v>
      </c>
      <c r="E407" s="33" t="s">
        <v>181</v>
      </c>
      <c r="F407" s="112" t="s">
        <v>10132</v>
      </c>
      <c r="G407" s="425"/>
      <c r="H407" s="423" t="b">
        <v>0</v>
      </c>
    </row>
    <row r="408" ht="22.5" customHeight="1">
      <c r="A408" s="28">
        <v>407.0</v>
      </c>
      <c r="B408" s="28" t="s">
        <v>593</v>
      </c>
      <c r="C408" s="28" t="s">
        <v>2563</v>
      </c>
      <c r="D408" s="28" t="s">
        <v>2564</v>
      </c>
      <c r="E408" s="79" t="s">
        <v>226</v>
      </c>
      <c r="F408" s="94" t="s">
        <v>288</v>
      </c>
      <c r="G408" s="425"/>
      <c r="H408" s="423" t="b">
        <v>0</v>
      </c>
    </row>
    <row r="409" ht="22.5" customHeight="1">
      <c r="A409" s="28">
        <v>408.0</v>
      </c>
      <c r="B409" s="28" t="s">
        <v>593</v>
      </c>
      <c r="C409" s="28" t="s">
        <v>2567</v>
      </c>
      <c r="D409" s="28" t="s">
        <v>2568</v>
      </c>
      <c r="E409" s="33" t="s">
        <v>181</v>
      </c>
      <c r="F409" s="112" t="s">
        <v>10132</v>
      </c>
      <c r="G409" s="425"/>
      <c r="H409" s="423" t="b">
        <v>0</v>
      </c>
    </row>
    <row r="410" ht="22.5" customHeight="1">
      <c r="A410" s="28">
        <v>409.0</v>
      </c>
      <c r="B410" s="28" t="s">
        <v>593</v>
      </c>
      <c r="C410" s="28" t="s">
        <v>2571</v>
      </c>
      <c r="D410" s="28" t="s">
        <v>2572</v>
      </c>
      <c r="E410" s="79" t="s">
        <v>181</v>
      </c>
      <c r="F410" s="112" t="s">
        <v>253</v>
      </c>
      <c r="G410" s="422" t="s">
        <v>779</v>
      </c>
      <c r="H410" s="423" t="b">
        <v>1</v>
      </c>
    </row>
    <row r="411" ht="22.5" customHeight="1">
      <c r="A411" s="28">
        <v>410.0</v>
      </c>
      <c r="B411" s="28" t="s">
        <v>593</v>
      </c>
      <c r="C411" s="28" t="s">
        <v>2574</v>
      </c>
      <c r="D411" s="28" t="s">
        <v>2575</v>
      </c>
      <c r="E411" s="33" t="s">
        <v>16</v>
      </c>
      <c r="F411" s="112" t="s">
        <v>577</v>
      </c>
      <c r="G411" s="425"/>
      <c r="H411" s="423" t="b">
        <v>0</v>
      </c>
    </row>
    <row r="412" ht="22.5" customHeight="1">
      <c r="A412" s="28">
        <v>411.0</v>
      </c>
      <c r="B412" s="28" t="s">
        <v>593</v>
      </c>
      <c r="C412" s="28" t="s">
        <v>2579</v>
      </c>
      <c r="D412" s="28" t="s">
        <v>2580</v>
      </c>
      <c r="E412" s="79" t="s">
        <v>181</v>
      </c>
      <c r="F412" s="94" t="s">
        <v>181</v>
      </c>
      <c r="G412" s="425"/>
      <c r="H412" s="423" t="b">
        <v>0</v>
      </c>
    </row>
    <row r="413" ht="22.5" customHeight="1">
      <c r="A413" s="28">
        <v>412.0</v>
      </c>
      <c r="B413" s="28" t="s">
        <v>593</v>
      </c>
      <c r="C413" s="28" t="s">
        <v>2581</v>
      </c>
      <c r="D413" s="28" t="s">
        <v>2582</v>
      </c>
      <c r="E413" s="33" t="s">
        <v>96</v>
      </c>
      <c r="F413" s="94" t="s">
        <v>10129</v>
      </c>
      <c r="G413" s="425"/>
      <c r="H413" s="423" t="b">
        <v>0</v>
      </c>
    </row>
    <row r="414" ht="22.5" customHeight="1">
      <c r="A414" s="28">
        <v>413.0</v>
      </c>
      <c r="B414" s="28" t="s">
        <v>593</v>
      </c>
      <c r="C414" s="28" t="s">
        <v>2585</v>
      </c>
      <c r="D414" s="28" t="s">
        <v>2586</v>
      </c>
      <c r="E414" s="79" t="s">
        <v>96</v>
      </c>
      <c r="F414" s="94" t="s">
        <v>10129</v>
      </c>
      <c r="G414" s="425"/>
      <c r="H414" s="423" t="b">
        <v>0</v>
      </c>
    </row>
    <row r="415" ht="22.5" customHeight="1">
      <c r="A415" s="28">
        <v>414.0</v>
      </c>
      <c r="B415" s="28" t="s">
        <v>593</v>
      </c>
      <c r="C415" s="28" t="s">
        <v>2590</v>
      </c>
      <c r="D415" s="28" t="s">
        <v>2591</v>
      </c>
      <c r="E415" s="33" t="s">
        <v>96</v>
      </c>
      <c r="F415" s="112" t="s">
        <v>1679</v>
      </c>
      <c r="G415" s="425"/>
      <c r="H415" s="423" t="b">
        <v>0</v>
      </c>
    </row>
    <row r="416" ht="22.5" customHeight="1">
      <c r="A416" s="28">
        <v>415.0</v>
      </c>
      <c r="B416" s="28" t="s">
        <v>593</v>
      </c>
      <c r="C416" s="28" t="s">
        <v>2592</v>
      </c>
      <c r="D416" s="28" t="s">
        <v>2593</v>
      </c>
      <c r="E416" s="79" t="s">
        <v>181</v>
      </c>
      <c r="F416" s="94" t="s">
        <v>181</v>
      </c>
      <c r="G416" s="425"/>
      <c r="H416" s="423" t="b">
        <v>0</v>
      </c>
    </row>
    <row r="417" ht="22.5" customHeight="1">
      <c r="A417" s="28">
        <v>416.0</v>
      </c>
      <c r="B417" s="28" t="s">
        <v>593</v>
      </c>
      <c r="C417" s="28" t="s">
        <v>2596</v>
      </c>
      <c r="D417" s="28" t="s">
        <v>2597</v>
      </c>
      <c r="E417" s="33" t="s">
        <v>96</v>
      </c>
      <c r="F417" s="94" t="s">
        <v>10129</v>
      </c>
      <c r="G417" s="425"/>
      <c r="H417" s="423" t="b">
        <v>0</v>
      </c>
    </row>
    <row r="418" ht="22.5" customHeight="1">
      <c r="A418" s="28">
        <v>417.0</v>
      </c>
      <c r="B418" s="28" t="s">
        <v>593</v>
      </c>
      <c r="C418" s="28" t="s">
        <v>2598</v>
      </c>
      <c r="D418" s="28" t="s">
        <v>2599</v>
      </c>
      <c r="E418" s="79" t="s">
        <v>226</v>
      </c>
      <c r="F418" s="112" t="s">
        <v>1652</v>
      </c>
      <c r="G418" s="425"/>
      <c r="H418" s="423" t="b">
        <v>0</v>
      </c>
    </row>
    <row r="419" ht="22.5" customHeight="1">
      <c r="A419" s="28">
        <v>418.0</v>
      </c>
      <c r="B419" s="28" t="s">
        <v>593</v>
      </c>
      <c r="C419" s="28" t="s">
        <v>2601</v>
      </c>
      <c r="D419" s="28" t="s">
        <v>2603</v>
      </c>
      <c r="E419" s="33" t="s">
        <v>16</v>
      </c>
      <c r="F419" s="112" t="s">
        <v>577</v>
      </c>
      <c r="G419" s="425"/>
      <c r="H419" s="423" t="b">
        <v>0</v>
      </c>
    </row>
    <row r="420" ht="22.5" customHeight="1">
      <c r="A420" s="28">
        <v>419.0</v>
      </c>
      <c r="B420" s="28" t="s">
        <v>593</v>
      </c>
      <c r="C420" s="28" t="s">
        <v>2604</v>
      </c>
      <c r="D420" s="28" t="s">
        <v>2605</v>
      </c>
      <c r="E420" s="79" t="s">
        <v>16</v>
      </c>
      <c r="F420" s="112" t="s">
        <v>232</v>
      </c>
      <c r="G420" s="422" t="s">
        <v>9965</v>
      </c>
      <c r="H420" s="423" t="b">
        <v>1</v>
      </c>
    </row>
    <row r="421" ht="22.5" customHeight="1">
      <c r="A421" s="28">
        <v>420.0</v>
      </c>
      <c r="B421" s="28" t="s">
        <v>593</v>
      </c>
      <c r="C421" s="28" t="s">
        <v>2606</v>
      </c>
      <c r="D421" s="28" t="s">
        <v>2608</v>
      </c>
      <c r="E421" s="33" t="s">
        <v>96</v>
      </c>
      <c r="F421" s="94" t="s">
        <v>96</v>
      </c>
      <c r="G421" s="425"/>
      <c r="H421" s="423" t="b">
        <v>0</v>
      </c>
    </row>
    <row r="422" ht="22.5" customHeight="1">
      <c r="A422" s="28">
        <v>421.0</v>
      </c>
      <c r="B422" s="28" t="s">
        <v>593</v>
      </c>
      <c r="C422" s="28" t="s">
        <v>2610</v>
      </c>
      <c r="D422" s="28" t="s">
        <v>2611</v>
      </c>
      <c r="E422" s="79" t="s">
        <v>16</v>
      </c>
      <c r="F422" s="112" t="s">
        <v>232</v>
      </c>
      <c r="G422" s="422" t="s">
        <v>9965</v>
      </c>
      <c r="H422" s="423" t="b">
        <v>1</v>
      </c>
    </row>
    <row r="423" ht="22.5" customHeight="1">
      <c r="A423" s="28">
        <v>422.0</v>
      </c>
      <c r="B423" s="28" t="s">
        <v>593</v>
      </c>
      <c r="C423" s="28" t="s">
        <v>2615</v>
      </c>
      <c r="D423" s="28" t="s">
        <v>2616</v>
      </c>
      <c r="E423" s="33" t="s">
        <v>181</v>
      </c>
      <c r="F423" s="94" t="s">
        <v>181</v>
      </c>
      <c r="G423" s="425"/>
      <c r="H423" s="423" t="b">
        <v>0</v>
      </c>
    </row>
    <row r="424" ht="22.5" customHeight="1">
      <c r="A424" s="28">
        <v>423.0</v>
      </c>
      <c r="B424" s="28" t="s">
        <v>593</v>
      </c>
      <c r="C424" s="28" t="s">
        <v>2618</v>
      </c>
      <c r="D424" s="28" t="s">
        <v>2619</v>
      </c>
      <c r="E424" s="79" t="s">
        <v>96</v>
      </c>
      <c r="F424" s="94" t="s">
        <v>96</v>
      </c>
      <c r="G424" s="425"/>
      <c r="H424" s="423" t="b">
        <v>0</v>
      </c>
    </row>
    <row r="425" ht="22.5" customHeight="1">
      <c r="A425" s="28">
        <v>424.0</v>
      </c>
      <c r="B425" s="28" t="s">
        <v>593</v>
      </c>
      <c r="C425" s="28" t="s">
        <v>2621</v>
      </c>
      <c r="D425" s="28" t="s">
        <v>2622</v>
      </c>
      <c r="E425" s="33" t="s">
        <v>96</v>
      </c>
      <c r="F425" s="112" t="s">
        <v>1679</v>
      </c>
      <c r="G425" s="425"/>
      <c r="H425" s="423" t="b">
        <v>0</v>
      </c>
    </row>
    <row r="426" ht="22.5" customHeight="1">
      <c r="A426" s="28">
        <v>425.0</v>
      </c>
      <c r="B426" s="28" t="s">
        <v>593</v>
      </c>
      <c r="C426" s="28" t="s">
        <v>2625</v>
      </c>
      <c r="D426" s="28" t="s">
        <v>2626</v>
      </c>
      <c r="E426" s="79" t="s">
        <v>181</v>
      </c>
      <c r="F426" s="112" t="s">
        <v>10132</v>
      </c>
      <c r="G426" s="425"/>
      <c r="H426" s="423" t="b">
        <v>0</v>
      </c>
    </row>
    <row r="427" ht="22.5" customHeight="1">
      <c r="A427" s="28">
        <v>426.0</v>
      </c>
      <c r="B427" s="28" t="s">
        <v>593</v>
      </c>
      <c r="C427" s="28" t="s">
        <v>2627</v>
      </c>
      <c r="D427" s="28" t="s">
        <v>2628</v>
      </c>
      <c r="E427" s="33" t="s">
        <v>96</v>
      </c>
      <c r="F427" s="94" t="s">
        <v>10129</v>
      </c>
      <c r="G427" s="425"/>
      <c r="H427" s="423" t="b">
        <v>0</v>
      </c>
    </row>
    <row r="428" ht="22.5" customHeight="1">
      <c r="A428" s="28">
        <v>427.0</v>
      </c>
      <c r="B428" s="28" t="s">
        <v>593</v>
      </c>
      <c r="C428" s="28" t="s">
        <v>2631</v>
      </c>
      <c r="D428" s="28" t="s">
        <v>2632</v>
      </c>
      <c r="E428" s="79" t="s">
        <v>181</v>
      </c>
      <c r="F428" s="112" t="s">
        <v>253</v>
      </c>
      <c r="G428" s="422" t="s">
        <v>779</v>
      </c>
      <c r="H428" s="423" t="b">
        <v>1</v>
      </c>
    </row>
    <row r="429" ht="22.5" customHeight="1">
      <c r="A429" s="28">
        <v>428.0</v>
      </c>
      <c r="B429" s="28" t="s">
        <v>593</v>
      </c>
      <c r="C429" s="28" t="s">
        <v>2635</v>
      </c>
      <c r="D429" s="28" t="s">
        <v>2636</v>
      </c>
      <c r="E429" s="33" t="s">
        <v>181</v>
      </c>
      <c r="F429" s="94" t="s">
        <v>181</v>
      </c>
      <c r="G429" s="425"/>
      <c r="H429" s="423" t="b">
        <v>0</v>
      </c>
    </row>
    <row r="430" ht="22.5" customHeight="1">
      <c r="A430" s="28">
        <v>429.0</v>
      </c>
      <c r="B430" s="28" t="s">
        <v>593</v>
      </c>
      <c r="C430" s="28" t="s">
        <v>2638</v>
      </c>
      <c r="D430" s="28" t="s">
        <v>2639</v>
      </c>
      <c r="E430" s="79" t="s">
        <v>226</v>
      </c>
      <c r="F430" s="112" t="s">
        <v>226</v>
      </c>
      <c r="G430" s="425"/>
      <c r="H430" s="423" t="b">
        <v>0</v>
      </c>
    </row>
    <row r="431" ht="22.5" customHeight="1">
      <c r="A431" s="28">
        <v>430.0</v>
      </c>
      <c r="B431" s="28" t="s">
        <v>593</v>
      </c>
      <c r="C431" s="28" t="s">
        <v>2641</v>
      </c>
      <c r="D431" s="28" t="s">
        <v>2642</v>
      </c>
      <c r="E431" s="33" t="s">
        <v>16</v>
      </c>
      <c r="F431" s="94" t="s">
        <v>434</v>
      </c>
      <c r="G431" s="425"/>
      <c r="H431" s="423" t="b">
        <v>0</v>
      </c>
    </row>
    <row r="432" ht="22.5" customHeight="1">
      <c r="A432" s="28">
        <v>431.0</v>
      </c>
      <c r="B432" s="28" t="s">
        <v>593</v>
      </c>
      <c r="C432" s="28" t="s">
        <v>2643</v>
      </c>
      <c r="D432" s="28" t="s">
        <v>2645</v>
      </c>
      <c r="E432" s="79" t="s">
        <v>181</v>
      </c>
      <c r="F432" s="94" t="s">
        <v>181</v>
      </c>
      <c r="G432" s="425"/>
      <c r="H432" s="423" t="b">
        <v>0</v>
      </c>
    </row>
    <row r="433" ht="22.5" customHeight="1">
      <c r="A433" s="28">
        <v>432.0</v>
      </c>
      <c r="B433" s="28" t="s">
        <v>593</v>
      </c>
      <c r="C433" s="28" t="s">
        <v>2647</v>
      </c>
      <c r="D433" s="28" t="s">
        <v>2648</v>
      </c>
      <c r="E433" s="33" t="s">
        <v>96</v>
      </c>
      <c r="F433" s="112" t="s">
        <v>1679</v>
      </c>
      <c r="G433" s="425"/>
      <c r="H433" s="423" t="b">
        <v>0</v>
      </c>
    </row>
    <row r="434" ht="22.5" customHeight="1">
      <c r="A434" s="28">
        <v>433.0</v>
      </c>
      <c r="B434" s="28" t="s">
        <v>593</v>
      </c>
      <c r="C434" s="28" t="s">
        <v>2650</v>
      </c>
      <c r="D434" s="28" t="s">
        <v>2651</v>
      </c>
      <c r="E434" s="79" t="s">
        <v>226</v>
      </c>
      <c r="F434" s="94" t="s">
        <v>288</v>
      </c>
      <c r="G434" s="425"/>
      <c r="H434" s="423" t="b">
        <v>0</v>
      </c>
    </row>
    <row r="435" ht="22.5" customHeight="1">
      <c r="A435" s="28">
        <v>434.0</v>
      </c>
      <c r="B435" s="28" t="s">
        <v>593</v>
      </c>
      <c r="C435" s="28" t="s">
        <v>2654</v>
      </c>
      <c r="D435" s="28" t="s">
        <v>2657</v>
      </c>
      <c r="E435" s="33" t="s">
        <v>181</v>
      </c>
      <c r="F435" s="112" t="s">
        <v>1755</v>
      </c>
      <c r="G435" s="425"/>
      <c r="H435" s="423" t="b">
        <v>0</v>
      </c>
    </row>
    <row r="436" ht="22.5" customHeight="1">
      <c r="A436" s="28">
        <v>435.0</v>
      </c>
      <c r="B436" s="28" t="s">
        <v>593</v>
      </c>
      <c r="C436" s="28" t="s">
        <v>2659</v>
      </c>
      <c r="D436" s="28" t="s">
        <v>2661</v>
      </c>
      <c r="E436" s="79" t="s">
        <v>16</v>
      </c>
      <c r="F436" s="112" t="s">
        <v>577</v>
      </c>
      <c r="G436" s="425"/>
      <c r="H436" s="423" t="b">
        <v>0</v>
      </c>
    </row>
    <row r="437" ht="22.5" customHeight="1">
      <c r="A437" s="28">
        <v>436.0</v>
      </c>
      <c r="B437" s="28" t="s">
        <v>593</v>
      </c>
      <c r="C437" s="28" t="s">
        <v>2663</v>
      </c>
      <c r="D437" s="28" t="s">
        <v>2664</v>
      </c>
      <c r="E437" s="33" t="s">
        <v>226</v>
      </c>
      <c r="F437" s="112" t="s">
        <v>10127</v>
      </c>
      <c r="G437" s="425"/>
      <c r="H437" s="423" t="b">
        <v>0</v>
      </c>
    </row>
    <row r="438" ht="22.5" customHeight="1">
      <c r="A438" s="28">
        <v>437.0</v>
      </c>
      <c r="B438" s="28" t="s">
        <v>593</v>
      </c>
      <c r="C438" s="28" t="s">
        <v>2666</v>
      </c>
      <c r="D438" s="28" t="s">
        <v>2667</v>
      </c>
      <c r="E438" s="79" t="s">
        <v>226</v>
      </c>
      <c r="F438" s="112" t="s">
        <v>288</v>
      </c>
      <c r="G438" s="425"/>
      <c r="H438" s="423" t="b">
        <v>0</v>
      </c>
    </row>
    <row r="439" ht="22.5" customHeight="1">
      <c r="A439" s="28">
        <v>438.0</v>
      </c>
      <c r="B439" s="28" t="s">
        <v>593</v>
      </c>
      <c r="C439" s="28" t="s">
        <v>2669</v>
      </c>
      <c r="D439" s="28" t="s">
        <v>2670</v>
      </c>
      <c r="E439" s="33" t="s">
        <v>16</v>
      </c>
      <c r="F439" s="112" t="s">
        <v>577</v>
      </c>
      <c r="G439" s="425"/>
      <c r="H439" s="423" t="b">
        <v>0</v>
      </c>
    </row>
    <row r="440" ht="22.5" customHeight="1">
      <c r="A440" s="28">
        <v>439.0</v>
      </c>
      <c r="B440" s="28" t="s">
        <v>593</v>
      </c>
      <c r="C440" s="28" t="s">
        <v>2672</v>
      </c>
      <c r="D440" s="28" t="s">
        <v>2673</v>
      </c>
      <c r="E440" s="79" t="s">
        <v>96</v>
      </c>
      <c r="F440" s="94" t="s">
        <v>96</v>
      </c>
      <c r="G440" s="425"/>
      <c r="H440" s="423" t="b">
        <v>0</v>
      </c>
    </row>
    <row r="441" ht="22.5" customHeight="1">
      <c r="A441" s="28">
        <v>440.0</v>
      </c>
      <c r="B441" s="28" t="s">
        <v>593</v>
      </c>
      <c r="C441" s="28" t="s">
        <v>2677</v>
      </c>
      <c r="D441" s="28" t="s">
        <v>2678</v>
      </c>
      <c r="E441" s="33" t="s">
        <v>226</v>
      </c>
      <c r="F441" s="94" t="s">
        <v>288</v>
      </c>
      <c r="G441" s="425"/>
      <c r="H441" s="423" t="b">
        <v>0</v>
      </c>
    </row>
    <row r="442" ht="22.5" customHeight="1">
      <c r="A442" s="28">
        <v>441.0</v>
      </c>
      <c r="B442" s="28" t="s">
        <v>593</v>
      </c>
      <c r="C442" s="28" t="s">
        <v>2680</v>
      </c>
      <c r="D442" s="28" t="s">
        <v>2681</v>
      </c>
      <c r="E442" s="79" t="s">
        <v>226</v>
      </c>
      <c r="F442" s="112" t="s">
        <v>226</v>
      </c>
      <c r="G442" s="425"/>
      <c r="H442" s="423" t="b">
        <v>0</v>
      </c>
    </row>
    <row r="443" ht="22.5" customHeight="1">
      <c r="A443" s="28">
        <v>442.0</v>
      </c>
      <c r="B443" s="28" t="s">
        <v>593</v>
      </c>
      <c r="C443" s="28" t="s">
        <v>2685</v>
      </c>
      <c r="D443" s="28" t="s">
        <v>2686</v>
      </c>
      <c r="E443" s="33" t="s">
        <v>181</v>
      </c>
      <c r="F443" s="112" t="s">
        <v>10132</v>
      </c>
      <c r="G443" s="425"/>
      <c r="H443" s="423" t="b">
        <v>0</v>
      </c>
    </row>
    <row r="444" ht="22.5" customHeight="1">
      <c r="A444" s="28">
        <v>443.0</v>
      </c>
      <c r="B444" s="28" t="s">
        <v>593</v>
      </c>
      <c r="C444" s="28" t="s">
        <v>2687</v>
      </c>
      <c r="D444" s="28" t="s">
        <v>2689</v>
      </c>
      <c r="E444" s="79" t="s">
        <v>181</v>
      </c>
      <c r="F444" s="112" t="s">
        <v>10132</v>
      </c>
      <c r="G444" s="425"/>
      <c r="H444" s="423" t="b">
        <v>0</v>
      </c>
    </row>
    <row r="445" ht="22.5" customHeight="1">
      <c r="A445" s="28">
        <v>444.0</v>
      </c>
      <c r="B445" s="28" t="s">
        <v>593</v>
      </c>
      <c r="C445" s="28" t="s">
        <v>2691</v>
      </c>
      <c r="D445" s="28" t="s">
        <v>2694</v>
      </c>
      <c r="E445" s="33" t="s">
        <v>181</v>
      </c>
      <c r="F445" s="112" t="s">
        <v>253</v>
      </c>
      <c r="G445" s="422" t="s">
        <v>779</v>
      </c>
      <c r="H445" s="423" t="b">
        <v>1</v>
      </c>
    </row>
    <row r="446" ht="22.5" customHeight="1">
      <c r="A446" s="28">
        <v>445.0</v>
      </c>
      <c r="B446" s="28" t="s">
        <v>593</v>
      </c>
      <c r="C446" s="28" t="s">
        <v>2695</v>
      </c>
      <c r="D446" s="28" t="s">
        <v>2696</v>
      </c>
      <c r="E446" s="79" t="s">
        <v>226</v>
      </c>
      <c r="F446" s="94" t="s">
        <v>288</v>
      </c>
      <c r="G446" s="425"/>
      <c r="H446" s="423" t="b">
        <v>0</v>
      </c>
    </row>
    <row r="447" ht="22.5" customHeight="1">
      <c r="A447" s="28">
        <v>446.0</v>
      </c>
      <c r="B447" s="28" t="s">
        <v>593</v>
      </c>
      <c r="C447" s="28" t="s">
        <v>2699</v>
      </c>
      <c r="D447" s="28" t="s">
        <v>2700</v>
      </c>
      <c r="E447" s="33" t="s">
        <v>96</v>
      </c>
      <c r="F447" s="94" t="s">
        <v>10129</v>
      </c>
      <c r="G447" s="425"/>
      <c r="H447" s="423" t="b">
        <v>0</v>
      </c>
    </row>
    <row r="448" ht="22.5" customHeight="1">
      <c r="A448" s="28">
        <v>447.0</v>
      </c>
      <c r="B448" s="28" t="s">
        <v>593</v>
      </c>
      <c r="C448" s="28" t="s">
        <v>2702</v>
      </c>
      <c r="D448" s="28" t="s">
        <v>2703</v>
      </c>
      <c r="E448" s="79" t="s">
        <v>181</v>
      </c>
      <c r="F448" s="94" t="s">
        <v>181</v>
      </c>
      <c r="G448" s="425"/>
      <c r="H448" s="423" t="b">
        <v>0</v>
      </c>
    </row>
    <row r="449" ht="22.5" customHeight="1">
      <c r="A449" s="28">
        <v>448.0</v>
      </c>
      <c r="B449" s="28" t="s">
        <v>593</v>
      </c>
      <c r="C449" s="28" t="s">
        <v>2705</v>
      </c>
      <c r="D449" s="28" t="s">
        <v>2706</v>
      </c>
      <c r="E449" s="33" t="s">
        <v>16</v>
      </c>
      <c r="F449" s="112" t="s">
        <v>232</v>
      </c>
      <c r="G449" s="422" t="s">
        <v>9965</v>
      </c>
      <c r="H449" s="423" t="b">
        <v>1</v>
      </c>
    </row>
    <row r="450" ht="22.5" customHeight="1">
      <c r="A450" s="28">
        <v>449.0</v>
      </c>
      <c r="B450" s="28" t="s">
        <v>593</v>
      </c>
      <c r="C450" s="28" t="s">
        <v>2710</v>
      </c>
      <c r="D450" s="28" t="s">
        <v>2711</v>
      </c>
      <c r="E450" s="79" t="s">
        <v>226</v>
      </c>
      <c r="F450" s="94" t="s">
        <v>288</v>
      </c>
      <c r="G450" s="425"/>
      <c r="H450" s="423" t="b">
        <v>0</v>
      </c>
    </row>
    <row r="451" ht="22.5" customHeight="1">
      <c r="A451" s="28">
        <v>450.0</v>
      </c>
      <c r="B451" s="28" t="s">
        <v>593</v>
      </c>
      <c r="C451" s="28" t="s">
        <v>2713</v>
      </c>
      <c r="D451" s="28" t="s">
        <v>2714</v>
      </c>
      <c r="E451" s="33" t="s">
        <v>96</v>
      </c>
      <c r="F451" s="94" t="s">
        <v>96</v>
      </c>
      <c r="G451" s="425"/>
      <c r="H451" s="423" t="b">
        <v>0</v>
      </c>
    </row>
    <row r="452" ht="22.5" customHeight="1">
      <c r="A452" s="28">
        <v>451.0</v>
      </c>
      <c r="B452" s="28" t="s">
        <v>593</v>
      </c>
      <c r="C452" s="28" t="s">
        <v>2716</v>
      </c>
      <c r="D452" s="28" t="s">
        <v>2717</v>
      </c>
      <c r="E452" s="79" t="s">
        <v>226</v>
      </c>
      <c r="F452" s="94" t="s">
        <v>288</v>
      </c>
      <c r="G452" s="425"/>
      <c r="H452" s="423" t="b">
        <v>0</v>
      </c>
    </row>
    <row r="453" ht="22.5" customHeight="1">
      <c r="A453" s="28">
        <v>452.0</v>
      </c>
      <c r="B453" s="28" t="s">
        <v>593</v>
      </c>
      <c r="C453" s="28" t="s">
        <v>2719</v>
      </c>
      <c r="D453" s="28" t="s">
        <v>2720</v>
      </c>
      <c r="E453" s="33" t="s">
        <v>16</v>
      </c>
      <c r="F453" s="112" t="s">
        <v>232</v>
      </c>
      <c r="G453" s="422" t="s">
        <v>9965</v>
      </c>
      <c r="H453" s="423" t="b">
        <v>1</v>
      </c>
    </row>
    <row r="454" ht="22.5" customHeight="1">
      <c r="A454" s="28">
        <v>453.0</v>
      </c>
      <c r="B454" s="28" t="s">
        <v>593</v>
      </c>
      <c r="C454" s="28" t="s">
        <v>2724</v>
      </c>
      <c r="D454" s="28" t="s">
        <v>2725</v>
      </c>
      <c r="E454" s="79" t="s">
        <v>181</v>
      </c>
      <c r="F454" s="112" t="s">
        <v>10132</v>
      </c>
      <c r="G454" s="425"/>
      <c r="H454" s="423" t="b">
        <v>0</v>
      </c>
    </row>
    <row r="455" ht="22.5" customHeight="1">
      <c r="A455" s="28">
        <v>454.0</v>
      </c>
      <c r="B455" s="28" t="s">
        <v>593</v>
      </c>
      <c r="C455" s="28" t="s">
        <v>2727</v>
      </c>
      <c r="D455" s="28" t="s">
        <v>2728</v>
      </c>
      <c r="E455" s="33" t="s">
        <v>181</v>
      </c>
      <c r="F455" s="112" t="s">
        <v>10132</v>
      </c>
      <c r="G455" s="425"/>
      <c r="H455" s="423" t="b">
        <v>0</v>
      </c>
    </row>
    <row r="456" ht="22.5" customHeight="1">
      <c r="A456" s="28">
        <v>455.0</v>
      </c>
      <c r="B456" s="28" t="s">
        <v>593</v>
      </c>
      <c r="C456" s="28" t="s">
        <v>2732</v>
      </c>
      <c r="D456" s="28" t="s">
        <v>2733</v>
      </c>
      <c r="E456" s="79" t="s">
        <v>96</v>
      </c>
      <c r="F456" s="112" t="s">
        <v>1679</v>
      </c>
      <c r="G456" s="425"/>
      <c r="H456" s="423" t="b">
        <v>0</v>
      </c>
    </row>
    <row r="457" ht="22.5" customHeight="1">
      <c r="A457" s="28">
        <v>456.0</v>
      </c>
      <c r="B457" s="28" t="s">
        <v>593</v>
      </c>
      <c r="C457" s="28" t="s">
        <v>2735</v>
      </c>
      <c r="D457" s="28" t="s">
        <v>2736</v>
      </c>
      <c r="E457" s="33" t="s">
        <v>16</v>
      </c>
      <c r="F457" s="112" t="s">
        <v>577</v>
      </c>
      <c r="G457" s="425"/>
      <c r="H457" s="423" t="b">
        <v>0</v>
      </c>
    </row>
    <row r="458" ht="22.5" customHeight="1">
      <c r="A458" s="28">
        <v>457.0</v>
      </c>
      <c r="B458" s="28" t="s">
        <v>593</v>
      </c>
      <c r="C458" s="28" t="s">
        <v>2737</v>
      </c>
      <c r="D458" s="28" t="s">
        <v>2738</v>
      </c>
      <c r="E458" s="79" t="s">
        <v>96</v>
      </c>
      <c r="F458" s="94" t="s">
        <v>10129</v>
      </c>
      <c r="G458" s="425"/>
      <c r="H458" s="423" t="b">
        <v>0</v>
      </c>
    </row>
    <row r="459" ht="22.5" customHeight="1">
      <c r="A459" s="28">
        <v>458.0</v>
      </c>
      <c r="B459" s="28" t="s">
        <v>593</v>
      </c>
      <c r="C459" s="28" t="s">
        <v>2741</v>
      </c>
      <c r="D459" s="28" t="s">
        <v>2742</v>
      </c>
      <c r="E459" s="33" t="s">
        <v>96</v>
      </c>
      <c r="F459" s="112" t="s">
        <v>1679</v>
      </c>
      <c r="G459" s="425"/>
      <c r="H459" s="423" t="b">
        <v>0</v>
      </c>
    </row>
    <row r="460" ht="22.5" customHeight="1">
      <c r="A460" s="28">
        <v>459.0</v>
      </c>
      <c r="B460" s="28" t="s">
        <v>593</v>
      </c>
      <c r="C460" s="28" t="s">
        <v>2743</v>
      </c>
      <c r="D460" s="28" t="s">
        <v>2744</v>
      </c>
      <c r="E460" s="79" t="s">
        <v>226</v>
      </c>
      <c r="F460" s="112" t="s">
        <v>1652</v>
      </c>
      <c r="G460" s="425"/>
      <c r="H460" s="423" t="b">
        <v>0</v>
      </c>
    </row>
    <row r="461" ht="22.5" customHeight="1">
      <c r="A461" s="28">
        <v>460.0</v>
      </c>
      <c r="B461" s="28" t="s">
        <v>593</v>
      </c>
      <c r="C461" s="28" t="s">
        <v>2747</v>
      </c>
      <c r="D461" s="28" t="s">
        <v>2748</v>
      </c>
      <c r="E461" s="33" t="s">
        <v>96</v>
      </c>
      <c r="F461" s="94" t="s">
        <v>96</v>
      </c>
      <c r="G461" s="425"/>
      <c r="H461" s="423" t="b">
        <v>0</v>
      </c>
    </row>
    <row r="462" ht="22.5" customHeight="1">
      <c r="A462" s="28">
        <v>461.0</v>
      </c>
      <c r="B462" s="28" t="s">
        <v>593</v>
      </c>
      <c r="C462" s="28" t="s">
        <v>2751</v>
      </c>
      <c r="D462" s="28" t="s">
        <v>2753</v>
      </c>
      <c r="E462" s="79" t="s">
        <v>226</v>
      </c>
      <c r="F462" s="94" t="s">
        <v>288</v>
      </c>
      <c r="G462" s="425"/>
      <c r="H462" s="423" t="b">
        <v>0</v>
      </c>
    </row>
    <row r="463" ht="22.5" customHeight="1">
      <c r="A463" s="28">
        <v>462.0</v>
      </c>
      <c r="B463" s="28" t="s">
        <v>593</v>
      </c>
      <c r="C463" s="28" t="s">
        <v>2756</v>
      </c>
      <c r="D463" s="28" t="s">
        <v>2757</v>
      </c>
      <c r="E463" s="33" t="s">
        <v>16</v>
      </c>
      <c r="F463" s="112" t="s">
        <v>232</v>
      </c>
      <c r="G463" s="422" t="s">
        <v>9965</v>
      </c>
      <c r="H463" s="423" t="b">
        <v>1</v>
      </c>
    </row>
    <row r="464" ht="22.5" customHeight="1">
      <c r="A464" s="28">
        <v>463.0</v>
      </c>
      <c r="B464" s="28" t="s">
        <v>593</v>
      </c>
      <c r="C464" s="28" t="s">
        <v>2760</v>
      </c>
      <c r="D464" s="28" t="s">
        <v>2761</v>
      </c>
      <c r="E464" s="79" t="s">
        <v>226</v>
      </c>
      <c r="F464" s="94" t="s">
        <v>288</v>
      </c>
      <c r="G464" s="425"/>
      <c r="H464" s="423" t="b">
        <v>0</v>
      </c>
    </row>
    <row r="465" ht="22.5" customHeight="1">
      <c r="A465" s="28">
        <v>464.0</v>
      </c>
      <c r="B465" s="28" t="s">
        <v>593</v>
      </c>
      <c r="C465" s="28" t="s">
        <v>2762</v>
      </c>
      <c r="D465" s="28" t="s">
        <v>2764</v>
      </c>
      <c r="E465" s="33" t="s">
        <v>96</v>
      </c>
      <c r="F465" s="94" t="s">
        <v>10129</v>
      </c>
      <c r="G465" s="425"/>
      <c r="H465" s="423" t="b">
        <v>0</v>
      </c>
    </row>
    <row r="466" ht="22.5" customHeight="1">
      <c r="A466" s="28">
        <v>465.0</v>
      </c>
      <c r="B466" s="28" t="s">
        <v>593</v>
      </c>
      <c r="C466" s="28" t="s">
        <v>2767</v>
      </c>
      <c r="D466" s="28" t="s">
        <v>2769</v>
      </c>
      <c r="E466" s="79" t="s">
        <v>226</v>
      </c>
      <c r="F466" s="112" t="s">
        <v>288</v>
      </c>
      <c r="G466" s="425"/>
      <c r="H466" s="423" t="b">
        <v>0</v>
      </c>
    </row>
    <row r="467" ht="22.5" customHeight="1">
      <c r="A467" s="28">
        <v>466.0</v>
      </c>
      <c r="B467" s="28" t="s">
        <v>593</v>
      </c>
      <c r="C467" s="28" t="s">
        <v>2771</v>
      </c>
      <c r="D467" s="28" t="s">
        <v>2772</v>
      </c>
      <c r="E467" s="33" t="s">
        <v>96</v>
      </c>
      <c r="F467" s="94" t="s">
        <v>10129</v>
      </c>
      <c r="G467" s="425"/>
      <c r="H467" s="423" t="b">
        <v>0</v>
      </c>
    </row>
    <row r="468" ht="22.5" customHeight="1">
      <c r="A468" s="28">
        <v>467.0</v>
      </c>
      <c r="B468" s="28" t="s">
        <v>593</v>
      </c>
      <c r="C468" s="28" t="s">
        <v>2775</v>
      </c>
      <c r="D468" s="28" t="s">
        <v>2776</v>
      </c>
      <c r="E468" s="79" t="s">
        <v>16</v>
      </c>
      <c r="F468" s="112" t="s">
        <v>577</v>
      </c>
      <c r="G468" s="425"/>
      <c r="H468" s="423" t="b">
        <v>0</v>
      </c>
    </row>
    <row r="469" ht="22.5" customHeight="1">
      <c r="A469" s="28">
        <v>468.0</v>
      </c>
      <c r="B469" s="28" t="s">
        <v>593</v>
      </c>
      <c r="C469" s="28" t="s">
        <v>2778</v>
      </c>
      <c r="D469" s="28" t="s">
        <v>2780</v>
      </c>
      <c r="E469" s="33" t="s">
        <v>16</v>
      </c>
      <c r="F469" s="112" t="s">
        <v>577</v>
      </c>
      <c r="G469" s="425"/>
      <c r="H469" s="423" t="b">
        <v>0</v>
      </c>
    </row>
    <row r="470" ht="22.5" customHeight="1">
      <c r="A470" s="28">
        <v>469.0</v>
      </c>
      <c r="B470" s="28" t="s">
        <v>593</v>
      </c>
      <c r="C470" s="28" t="s">
        <v>2783</v>
      </c>
      <c r="D470" s="28" t="s">
        <v>2784</v>
      </c>
      <c r="E470" s="79" t="s">
        <v>96</v>
      </c>
      <c r="F470" s="94" t="s">
        <v>96</v>
      </c>
      <c r="G470" s="425"/>
      <c r="H470" s="423" t="b">
        <v>0</v>
      </c>
    </row>
    <row r="471" ht="22.5" customHeight="1">
      <c r="A471" s="28">
        <v>470.0</v>
      </c>
      <c r="B471" s="28" t="s">
        <v>593</v>
      </c>
      <c r="C471" s="28" t="s">
        <v>2787</v>
      </c>
      <c r="D471" s="28" t="s">
        <v>2788</v>
      </c>
      <c r="E471" s="33" t="s">
        <v>16</v>
      </c>
      <c r="F471" s="112" t="s">
        <v>577</v>
      </c>
      <c r="G471" s="425"/>
      <c r="H471" s="423" t="b">
        <v>0</v>
      </c>
    </row>
    <row r="472" ht="22.5" customHeight="1">
      <c r="A472" s="28">
        <v>471.0</v>
      </c>
      <c r="B472" s="28" t="s">
        <v>593</v>
      </c>
      <c r="C472" s="28" t="s">
        <v>2790</v>
      </c>
      <c r="D472" s="28" t="s">
        <v>2791</v>
      </c>
      <c r="E472" s="79" t="s">
        <v>181</v>
      </c>
      <c r="F472" s="112" t="s">
        <v>10132</v>
      </c>
      <c r="G472" s="425"/>
      <c r="H472" s="423" t="b">
        <v>0</v>
      </c>
    </row>
    <row r="473" ht="22.5" customHeight="1">
      <c r="A473" s="28">
        <v>472.0</v>
      </c>
      <c r="B473" s="28" t="s">
        <v>593</v>
      </c>
      <c r="C473" s="28" t="s">
        <v>2794</v>
      </c>
      <c r="D473" s="28" t="s">
        <v>2795</v>
      </c>
      <c r="E473" s="33" t="s">
        <v>181</v>
      </c>
      <c r="F473" s="94" t="s">
        <v>181</v>
      </c>
      <c r="G473" s="425"/>
      <c r="H473" s="423" t="b">
        <v>0</v>
      </c>
    </row>
    <row r="474" ht="22.5" customHeight="1">
      <c r="A474" s="28">
        <v>473.0</v>
      </c>
      <c r="B474" s="28" t="s">
        <v>593</v>
      </c>
      <c r="C474" s="28" t="s">
        <v>2797</v>
      </c>
      <c r="D474" s="28" t="s">
        <v>2798</v>
      </c>
      <c r="E474" s="79" t="s">
        <v>181</v>
      </c>
      <c r="F474" s="94" t="s">
        <v>181</v>
      </c>
      <c r="G474" s="425"/>
      <c r="H474" s="423" t="b">
        <v>0</v>
      </c>
    </row>
    <row r="475" ht="22.5" customHeight="1">
      <c r="A475" s="28">
        <v>474.0</v>
      </c>
      <c r="B475" s="28" t="s">
        <v>593</v>
      </c>
      <c r="C475" s="28" t="s">
        <v>2801</v>
      </c>
      <c r="D475" s="28" t="s">
        <v>2802</v>
      </c>
      <c r="E475" s="33" t="s">
        <v>96</v>
      </c>
      <c r="F475" s="94" t="s">
        <v>96</v>
      </c>
      <c r="G475" s="425"/>
      <c r="H475" s="423" t="b">
        <v>0</v>
      </c>
    </row>
    <row r="476" ht="22.5" customHeight="1">
      <c r="A476" s="28">
        <v>475.0</v>
      </c>
      <c r="B476" s="28" t="s">
        <v>593</v>
      </c>
      <c r="C476" s="28" t="s">
        <v>2804</v>
      </c>
      <c r="D476" s="28" t="s">
        <v>2806</v>
      </c>
      <c r="E476" s="174" t="s">
        <v>226</v>
      </c>
      <c r="F476" s="94" t="s">
        <v>450</v>
      </c>
      <c r="G476" s="425"/>
      <c r="H476" s="423" t="b">
        <v>0</v>
      </c>
    </row>
    <row r="477" ht="22.5" customHeight="1">
      <c r="A477" s="28">
        <v>476.0</v>
      </c>
      <c r="B477" s="28" t="s">
        <v>593</v>
      </c>
      <c r="C477" s="28" t="s">
        <v>2809</v>
      </c>
      <c r="D477" s="28" t="s">
        <v>2811</v>
      </c>
      <c r="E477" s="33" t="s">
        <v>16</v>
      </c>
      <c r="F477" s="94" t="s">
        <v>434</v>
      </c>
      <c r="G477" s="425"/>
      <c r="H477" s="423" t="b">
        <v>0</v>
      </c>
    </row>
    <row r="478" ht="22.5" customHeight="1">
      <c r="A478" s="28">
        <v>477.0</v>
      </c>
      <c r="B478" s="28" t="s">
        <v>593</v>
      </c>
      <c r="C478" s="28" t="s">
        <v>2813</v>
      </c>
      <c r="D478" s="28" t="s">
        <v>2814</v>
      </c>
      <c r="E478" s="79" t="s">
        <v>16</v>
      </c>
      <c r="F478" s="94" t="s">
        <v>434</v>
      </c>
      <c r="G478" s="425"/>
      <c r="H478" s="423" t="b">
        <v>0</v>
      </c>
    </row>
    <row r="479" ht="22.5" customHeight="1">
      <c r="A479" s="28">
        <v>478.0</v>
      </c>
      <c r="B479" s="28" t="s">
        <v>593</v>
      </c>
      <c r="C479" s="28" t="s">
        <v>2816</v>
      </c>
      <c r="D479" s="28" t="s">
        <v>2817</v>
      </c>
      <c r="E479" s="33" t="s">
        <v>181</v>
      </c>
      <c r="F479" s="112" t="s">
        <v>10132</v>
      </c>
      <c r="G479" s="425"/>
      <c r="H479" s="423" t="b">
        <v>0</v>
      </c>
    </row>
    <row r="480" ht="22.5" customHeight="1">
      <c r="A480" s="28">
        <v>479.0</v>
      </c>
      <c r="B480" s="28" t="s">
        <v>593</v>
      </c>
      <c r="C480" s="28" t="s">
        <v>2820</v>
      </c>
      <c r="D480" s="28" t="s">
        <v>2821</v>
      </c>
      <c r="E480" s="79" t="s">
        <v>226</v>
      </c>
      <c r="F480" s="94" t="s">
        <v>288</v>
      </c>
      <c r="G480" s="425"/>
      <c r="H480" s="423" t="b">
        <v>0</v>
      </c>
    </row>
    <row r="481" ht="22.5" customHeight="1">
      <c r="A481" s="28">
        <v>480.0</v>
      </c>
      <c r="B481" s="28" t="s">
        <v>593</v>
      </c>
      <c r="C481" s="28" t="s">
        <v>2823</v>
      </c>
      <c r="D481" s="28" t="s">
        <v>2825</v>
      </c>
      <c r="E481" s="33" t="s">
        <v>16</v>
      </c>
      <c r="F481" s="112" t="s">
        <v>577</v>
      </c>
      <c r="G481" s="425"/>
      <c r="H481" s="423" t="b">
        <v>0</v>
      </c>
    </row>
    <row r="482" ht="22.5" customHeight="1">
      <c r="A482" s="28">
        <v>481.0</v>
      </c>
      <c r="B482" s="28" t="s">
        <v>593</v>
      </c>
      <c r="C482" s="28" t="s">
        <v>2826</v>
      </c>
      <c r="D482" s="28" t="s">
        <v>2828</v>
      </c>
      <c r="E482" s="79" t="s">
        <v>181</v>
      </c>
      <c r="F482" s="112" t="s">
        <v>253</v>
      </c>
      <c r="G482" s="422" t="s">
        <v>779</v>
      </c>
      <c r="H482" s="423" t="b">
        <v>1</v>
      </c>
    </row>
    <row r="483" ht="22.5" customHeight="1">
      <c r="A483" s="28">
        <v>482.0</v>
      </c>
      <c r="B483" s="28" t="s">
        <v>593</v>
      </c>
      <c r="C483" s="28" t="s">
        <v>2831</v>
      </c>
      <c r="D483" s="28" t="s">
        <v>2832</v>
      </c>
      <c r="E483" s="33" t="s">
        <v>226</v>
      </c>
      <c r="F483" s="94" t="s">
        <v>288</v>
      </c>
      <c r="G483" s="425"/>
      <c r="H483" s="423" t="b">
        <v>0</v>
      </c>
    </row>
    <row r="484" ht="22.5" customHeight="1">
      <c r="A484" s="28">
        <v>483.0</v>
      </c>
      <c r="B484" s="28" t="s">
        <v>593</v>
      </c>
      <c r="C484" s="28" t="s">
        <v>2833</v>
      </c>
      <c r="D484" s="28" t="s">
        <v>2834</v>
      </c>
      <c r="E484" s="79" t="s">
        <v>181</v>
      </c>
      <c r="F484" s="112" t="s">
        <v>10132</v>
      </c>
      <c r="G484" s="425"/>
      <c r="H484" s="423" t="b">
        <v>0</v>
      </c>
    </row>
    <row r="485" ht="22.5" customHeight="1">
      <c r="A485" s="28">
        <v>484.0</v>
      </c>
      <c r="B485" s="28" t="s">
        <v>593</v>
      </c>
      <c r="C485" s="28" t="s">
        <v>2839</v>
      </c>
      <c r="D485" s="28" t="s">
        <v>2840</v>
      </c>
      <c r="E485" s="33" t="s">
        <v>181</v>
      </c>
      <c r="F485" s="112" t="s">
        <v>253</v>
      </c>
      <c r="G485" s="422" t="s">
        <v>779</v>
      </c>
      <c r="H485" s="423" t="b">
        <v>1</v>
      </c>
    </row>
    <row r="486" ht="22.5" customHeight="1">
      <c r="A486" s="28">
        <v>485.0</v>
      </c>
      <c r="B486" s="28" t="s">
        <v>593</v>
      </c>
      <c r="C486" s="28" t="s">
        <v>2843</v>
      </c>
      <c r="D486" s="28" t="s">
        <v>2845</v>
      </c>
      <c r="E486" s="79" t="s">
        <v>16</v>
      </c>
      <c r="F486" s="112" t="s">
        <v>577</v>
      </c>
      <c r="G486" s="425"/>
      <c r="H486" s="423" t="b">
        <v>0</v>
      </c>
    </row>
    <row r="487" ht="22.5" customHeight="1">
      <c r="A487" s="28">
        <v>486.0</v>
      </c>
      <c r="B487" s="28" t="s">
        <v>593</v>
      </c>
      <c r="C487" s="28" t="s">
        <v>2850</v>
      </c>
      <c r="D487" s="28" t="s">
        <v>2851</v>
      </c>
      <c r="E487" s="33" t="s">
        <v>96</v>
      </c>
      <c r="F487" s="94" t="s">
        <v>10129</v>
      </c>
      <c r="G487" s="425"/>
      <c r="H487" s="423" t="b">
        <v>0</v>
      </c>
    </row>
    <row r="488" ht="22.5" customHeight="1">
      <c r="A488" s="28">
        <v>487.0</v>
      </c>
      <c r="B488" s="28" t="s">
        <v>593</v>
      </c>
      <c r="C488" s="28" t="s">
        <v>2854</v>
      </c>
      <c r="D488" s="28" t="s">
        <v>2855</v>
      </c>
      <c r="E488" s="79" t="s">
        <v>181</v>
      </c>
      <c r="F488" s="112" t="s">
        <v>10132</v>
      </c>
      <c r="G488" s="425"/>
      <c r="H488" s="423" t="b">
        <v>0</v>
      </c>
    </row>
    <row r="489" ht="22.5" customHeight="1">
      <c r="A489" s="28">
        <v>488.0</v>
      </c>
      <c r="B489" s="28" t="s">
        <v>593</v>
      </c>
      <c r="C489" s="28" t="s">
        <v>2860</v>
      </c>
      <c r="D489" s="28" t="s">
        <v>2861</v>
      </c>
      <c r="E489" s="33" t="s">
        <v>16</v>
      </c>
      <c r="F489" s="112" t="s">
        <v>577</v>
      </c>
      <c r="G489" s="425"/>
      <c r="H489" s="423" t="b">
        <v>0</v>
      </c>
    </row>
    <row r="490" ht="22.5" customHeight="1">
      <c r="A490" s="28">
        <v>489.0</v>
      </c>
      <c r="B490" s="28" t="s">
        <v>593</v>
      </c>
      <c r="C490" s="28" t="s">
        <v>2863</v>
      </c>
      <c r="D490" s="28" t="s">
        <v>2864</v>
      </c>
      <c r="E490" s="79" t="s">
        <v>96</v>
      </c>
      <c r="F490" s="94" t="s">
        <v>96</v>
      </c>
      <c r="G490" s="425"/>
      <c r="H490" s="423" t="b">
        <v>0</v>
      </c>
    </row>
    <row r="491" ht="22.5" customHeight="1">
      <c r="A491" s="28">
        <v>490.0</v>
      </c>
      <c r="B491" s="28" t="s">
        <v>593</v>
      </c>
      <c r="C491" s="28" t="s">
        <v>2866</v>
      </c>
      <c r="D491" s="28" t="s">
        <v>2868</v>
      </c>
      <c r="E491" s="33" t="s">
        <v>181</v>
      </c>
      <c r="F491" s="94" t="s">
        <v>181</v>
      </c>
      <c r="G491" s="425"/>
      <c r="H491" s="423" t="b">
        <v>0</v>
      </c>
    </row>
    <row r="492" ht="22.5" customHeight="1">
      <c r="A492" s="28">
        <v>491.0</v>
      </c>
      <c r="B492" s="28" t="s">
        <v>593</v>
      </c>
      <c r="C492" s="28" t="s">
        <v>2869</v>
      </c>
      <c r="D492" s="28" t="s">
        <v>2870</v>
      </c>
      <c r="E492" s="79" t="s">
        <v>16</v>
      </c>
      <c r="F492" s="112" t="s">
        <v>577</v>
      </c>
      <c r="G492" s="425"/>
      <c r="H492" s="423" t="b">
        <v>0</v>
      </c>
    </row>
    <row r="493" ht="22.5" customHeight="1">
      <c r="A493" s="28">
        <v>492.0</v>
      </c>
      <c r="B493" s="28" t="s">
        <v>593</v>
      </c>
      <c r="C493" s="28" t="s">
        <v>2873</v>
      </c>
      <c r="D493" s="28" t="s">
        <v>2874</v>
      </c>
      <c r="E493" s="33" t="s">
        <v>181</v>
      </c>
      <c r="F493" s="112" t="s">
        <v>253</v>
      </c>
      <c r="G493" s="422" t="s">
        <v>779</v>
      </c>
      <c r="H493" s="423" t="b">
        <v>1</v>
      </c>
    </row>
    <row r="494" ht="22.5" customHeight="1">
      <c r="A494" s="28">
        <v>493.0</v>
      </c>
      <c r="B494" s="28" t="s">
        <v>593</v>
      </c>
      <c r="C494" s="28" t="s">
        <v>2876</v>
      </c>
      <c r="D494" s="28" t="s">
        <v>2878</v>
      </c>
      <c r="E494" s="79" t="s">
        <v>16</v>
      </c>
      <c r="F494" s="112" t="s">
        <v>577</v>
      </c>
      <c r="G494" s="425"/>
      <c r="H494" s="423" t="b">
        <v>0</v>
      </c>
    </row>
    <row r="495" ht="22.5" customHeight="1">
      <c r="A495" s="28">
        <v>494.0</v>
      </c>
      <c r="B495" s="28" t="s">
        <v>593</v>
      </c>
      <c r="C495" s="28" t="s">
        <v>2880</v>
      </c>
      <c r="D495" s="28" t="s">
        <v>2882</v>
      </c>
      <c r="E495" s="33" t="s">
        <v>181</v>
      </c>
      <c r="F495" s="112" t="s">
        <v>10132</v>
      </c>
      <c r="G495" s="425"/>
      <c r="H495" s="423" t="b">
        <v>0</v>
      </c>
    </row>
    <row r="496" ht="22.5" customHeight="1">
      <c r="A496" s="28">
        <v>495.0</v>
      </c>
      <c r="B496" s="28" t="s">
        <v>593</v>
      </c>
      <c r="C496" s="28" t="s">
        <v>2884</v>
      </c>
      <c r="D496" s="28" t="s">
        <v>2885</v>
      </c>
      <c r="E496" s="79" t="s">
        <v>181</v>
      </c>
      <c r="F496" s="94" t="s">
        <v>1755</v>
      </c>
      <c r="G496" s="422" t="s">
        <v>779</v>
      </c>
      <c r="H496" s="423" t="b">
        <v>1</v>
      </c>
    </row>
    <row r="497" ht="22.5" customHeight="1">
      <c r="A497" s="28">
        <v>496.0</v>
      </c>
      <c r="B497" s="28" t="s">
        <v>593</v>
      </c>
      <c r="C497" s="28" t="s">
        <v>2889</v>
      </c>
      <c r="D497" s="28" t="s">
        <v>2890</v>
      </c>
      <c r="E497" s="33" t="s">
        <v>96</v>
      </c>
      <c r="F497" s="94" t="s">
        <v>96</v>
      </c>
      <c r="G497" s="425"/>
      <c r="H497" s="423" t="b">
        <v>0</v>
      </c>
    </row>
    <row r="498" ht="22.5" customHeight="1">
      <c r="A498" s="28">
        <v>497.0</v>
      </c>
      <c r="B498" s="28" t="s">
        <v>593</v>
      </c>
      <c r="C498" s="28" t="s">
        <v>2893</v>
      </c>
      <c r="D498" s="28" t="s">
        <v>2894</v>
      </c>
      <c r="E498" s="79" t="s">
        <v>16</v>
      </c>
      <c r="F498" s="112" t="s">
        <v>577</v>
      </c>
      <c r="G498" s="425"/>
      <c r="H498" s="423" t="b">
        <v>0</v>
      </c>
    </row>
    <row r="499" ht="22.5" customHeight="1">
      <c r="A499" s="28">
        <v>498.0</v>
      </c>
      <c r="B499" s="28" t="s">
        <v>593</v>
      </c>
      <c r="C499" s="28" t="s">
        <v>2897</v>
      </c>
      <c r="D499" s="28" t="s">
        <v>2898</v>
      </c>
      <c r="E499" s="33" t="s">
        <v>16</v>
      </c>
      <c r="F499" s="112" t="s">
        <v>232</v>
      </c>
      <c r="G499" s="422" t="s">
        <v>9965</v>
      </c>
      <c r="H499" s="423" t="b">
        <v>1</v>
      </c>
    </row>
    <row r="500" ht="22.5" customHeight="1">
      <c r="A500" s="28">
        <v>499.0</v>
      </c>
      <c r="B500" s="28" t="s">
        <v>593</v>
      </c>
      <c r="C500" s="28" t="s">
        <v>2900</v>
      </c>
      <c r="D500" s="28" t="s">
        <v>2901</v>
      </c>
      <c r="E500" s="79" t="s">
        <v>96</v>
      </c>
      <c r="F500" s="94" t="s">
        <v>10129</v>
      </c>
      <c r="G500" s="425"/>
      <c r="H500" s="423" t="b">
        <v>0</v>
      </c>
    </row>
    <row r="501" ht="22.5" customHeight="1">
      <c r="A501" s="28">
        <v>500.0</v>
      </c>
      <c r="B501" s="28" t="s">
        <v>593</v>
      </c>
      <c r="C501" s="28" t="s">
        <v>2904</v>
      </c>
      <c r="D501" s="28" t="s">
        <v>2905</v>
      </c>
      <c r="E501" s="33" t="s">
        <v>181</v>
      </c>
      <c r="F501" s="94" t="s">
        <v>181</v>
      </c>
      <c r="G501" s="425"/>
      <c r="H501" s="423" t="b">
        <v>0</v>
      </c>
    </row>
    <row r="502" ht="22.5" customHeight="1">
      <c r="A502" s="28">
        <v>501.0</v>
      </c>
      <c r="B502" s="28" t="s">
        <v>593</v>
      </c>
      <c r="C502" s="28" t="s">
        <v>2907</v>
      </c>
      <c r="D502" s="28" t="s">
        <v>2908</v>
      </c>
      <c r="E502" s="79" t="s">
        <v>96</v>
      </c>
      <c r="F502" s="94" t="s">
        <v>10129</v>
      </c>
      <c r="G502" s="425"/>
      <c r="H502" s="423" t="b">
        <v>0</v>
      </c>
    </row>
    <row r="503" ht="22.5" customHeight="1">
      <c r="A503" s="28">
        <v>502.0</v>
      </c>
      <c r="B503" s="28" t="s">
        <v>593</v>
      </c>
      <c r="C503" s="28" t="s">
        <v>2911</v>
      </c>
      <c r="D503" s="28" t="s">
        <v>2913</v>
      </c>
      <c r="E503" s="33" t="s">
        <v>226</v>
      </c>
      <c r="F503" s="94" t="s">
        <v>288</v>
      </c>
      <c r="G503" s="425"/>
      <c r="H503" s="423" t="b">
        <v>0</v>
      </c>
    </row>
    <row r="504" ht="22.5" customHeight="1">
      <c r="A504" s="28">
        <v>503.0</v>
      </c>
      <c r="B504" s="28" t="s">
        <v>593</v>
      </c>
      <c r="C504" s="28" t="s">
        <v>2915</v>
      </c>
      <c r="D504" s="28" t="s">
        <v>2916</v>
      </c>
      <c r="E504" s="79" t="s">
        <v>16</v>
      </c>
      <c r="F504" s="112" t="s">
        <v>577</v>
      </c>
      <c r="G504" s="425"/>
      <c r="H504" s="423" t="b">
        <v>0</v>
      </c>
    </row>
    <row r="505" ht="22.5" customHeight="1">
      <c r="A505" s="28">
        <v>504.0</v>
      </c>
      <c r="B505" s="28" t="s">
        <v>593</v>
      </c>
      <c r="C505" s="28" t="s">
        <v>2918</v>
      </c>
      <c r="D505" s="28" t="s">
        <v>2919</v>
      </c>
      <c r="E505" s="33" t="s">
        <v>181</v>
      </c>
      <c r="F505" s="112" t="s">
        <v>10132</v>
      </c>
      <c r="G505" s="425"/>
      <c r="H505" s="423" t="b">
        <v>0</v>
      </c>
    </row>
    <row r="506" ht="22.5" customHeight="1">
      <c r="A506" s="28">
        <v>505.0</v>
      </c>
      <c r="B506" s="28" t="s">
        <v>593</v>
      </c>
      <c r="C506" s="28" t="s">
        <v>2922</v>
      </c>
      <c r="D506" s="28" t="s">
        <v>2923</v>
      </c>
      <c r="E506" s="79" t="s">
        <v>16</v>
      </c>
      <c r="F506" s="112" t="s">
        <v>577</v>
      </c>
      <c r="G506" s="425"/>
      <c r="H506" s="423" t="b">
        <v>0</v>
      </c>
    </row>
    <row r="507" ht="22.5" customHeight="1">
      <c r="A507" s="28">
        <v>506.0</v>
      </c>
      <c r="B507" s="28" t="s">
        <v>593</v>
      </c>
      <c r="C507" s="28" t="s">
        <v>2926</v>
      </c>
      <c r="D507" s="28" t="s">
        <v>2927</v>
      </c>
      <c r="E507" s="33" t="s">
        <v>16</v>
      </c>
      <c r="F507" s="112" t="s">
        <v>577</v>
      </c>
      <c r="G507" s="425"/>
      <c r="H507" s="423" t="b">
        <v>0</v>
      </c>
    </row>
    <row r="508" ht="22.5" customHeight="1">
      <c r="A508" s="28">
        <v>507.0</v>
      </c>
      <c r="B508" s="28" t="s">
        <v>593</v>
      </c>
      <c r="C508" s="28" t="s">
        <v>2930</v>
      </c>
      <c r="D508" s="28" t="s">
        <v>2931</v>
      </c>
      <c r="E508" s="79" t="s">
        <v>16</v>
      </c>
      <c r="F508" s="112" t="s">
        <v>232</v>
      </c>
      <c r="G508" s="422" t="s">
        <v>9965</v>
      </c>
      <c r="H508" s="423" t="b">
        <v>1</v>
      </c>
    </row>
    <row r="509" ht="22.5" customHeight="1">
      <c r="A509" s="28">
        <v>508.0</v>
      </c>
      <c r="B509" s="28" t="s">
        <v>593</v>
      </c>
      <c r="C509" s="28" t="s">
        <v>2933</v>
      </c>
      <c r="D509" s="28" t="s">
        <v>2934</v>
      </c>
      <c r="E509" s="33" t="s">
        <v>226</v>
      </c>
      <c r="F509" s="112" t="s">
        <v>226</v>
      </c>
      <c r="G509" s="425"/>
      <c r="H509" s="423" t="b">
        <v>0</v>
      </c>
    </row>
    <row r="510" ht="22.5" customHeight="1">
      <c r="A510" s="28">
        <v>509.0</v>
      </c>
      <c r="B510" s="28" t="s">
        <v>593</v>
      </c>
      <c r="C510" s="28" t="s">
        <v>2937</v>
      </c>
      <c r="D510" s="28" t="s">
        <v>2939</v>
      </c>
      <c r="E510" s="79" t="s">
        <v>181</v>
      </c>
      <c r="F510" s="112" t="s">
        <v>10132</v>
      </c>
      <c r="G510" s="425"/>
      <c r="H510" s="423" t="b">
        <v>0</v>
      </c>
    </row>
    <row r="511" ht="22.5" customHeight="1">
      <c r="A511" s="28">
        <v>510.0</v>
      </c>
      <c r="B511" s="28" t="s">
        <v>593</v>
      </c>
      <c r="C511" s="28" t="s">
        <v>2941</v>
      </c>
      <c r="D511" s="28" t="s">
        <v>2942</v>
      </c>
      <c r="E511" s="33" t="s">
        <v>96</v>
      </c>
      <c r="F511" s="94" t="s">
        <v>96</v>
      </c>
      <c r="G511" s="425"/>
      <c r="H511" s="423" t="b">
        <v>0</v>
      </c>
    </row>
    <row r="512" ht="22.5" customHeight="1">
      <c r="A512" s="28">
        <v>511.0</v>
      </c>
      <c r="B512" s="28" t="s">
        <v>593</v>
      </c>
      <c r="C512" s="28" t="s">
        <v>2944</v>
      </c>
      <c r="D512" s="28" t="s">
        <v>2945</v>
      </c>
      <c r="E512" s="79" t="s">
        <v>226</v>
      </c>
      <c r="F512" s="94" t="s">
        <v>288</v>
      </c>
      <c r="G512" s="425"/>
      <c r="H512" s="423" t="b">
        <v>0</v>
      </c>
    </row>
    <row r="513" ht="22.5" customHeight="1">
      <c r="A513" s="28">
        <v>512.0</v>
      </c>
      <c r="B513" s="28" t="s">
        <v>593</v>
      </c>
      <c r="C513" s="28" t="s">
        <v>2948</v>
      </c>
      <c r="D513" s="28" t="s">
        <v>2950</v>
      </c>
      <c r="E513" s="33" t="s">
        <v>181</v>
      </c>
      <c r="F513" s="112" t="s">
        <v>253</v>
      </c>
      <c r="G513" s="422" t="s">
        <v>779</v>
      </c>
      <c r="H513" s="423" t="b">
        <v>1</v>
      </c>
    </row>
    <row r="514" ht="22.5" customHeight="1">
      <c r="A514" s="28">
        <v>513.0</v>
      </c>
      <c r="B514" s="28" t="s">
        <v>593</v>
      </c>
      <c r="C514" s="28" t="s">
        <v>2952</v>
      </c>
      <c r="D514" s="28" t="s">
        <v>2953</v>
      </c>
      <c r="E514" s="79" t="s">
        <v>226</v>
      </c>
      <c r="F514" s="112" t="s">
        <v>288</v>
      </c>
      <c r="G514" s="425"/>
      <c r="H514" s="423" t="b">
        <v>0</v>
      </c>
    </row>
    <row r="515" ht="22.5" customHeight="1">
      <c r="A515" s="28">
        <v>514.0</v>
      </c>
      <c r="B515" s="28" t="s">
        <v>593</v>
      </c>
      <c r="C515" s="28" t="s">
        <v>2955</v>
      </c>
      <c r="D515" s="28" t="s">
        <v>2957</v>
      </c>
      <c r="E515" s="33" t="s">
        <v>16</v>
      </c>
      <c r="F515" s="112" t="s">
        <v>232</v>
      </c>
      <c r="G515" s="422" t="s">
        <v>9965</v>
      </c>
      <c r="H515" s="423" t="b">
        <v>1</v>
      </c>
    </row>
    <row r="516" ht="22.5" customHeight="1">
      <c r="A516" s="28">
        <v>515.0</v>
      </c>
      <c r="B516" s="28" t="s">
        <v>593</v>
      </c>
      <c r="C516" s="28" t="s">
        <v>2958</v>
      </c>
      <c r="D516" s="28" t="s">
        <v>2959</v>
      </c>
      <c r="E516" s="79" t="s">
        <v>181</v>
      </c>
      <c r="F516" s="112" t="s">
        <v>253</v>
      </c>
      <c r="G516" s="422" t="s">
        <v>779</v>
      </c>
      <c r="H516" s="423" t="b">
        <v>1</v>
      </c>
    </row>
    <row r="517" ht="22.5" customHeight="1">
      <c r="A517" s="28">
        <v>516.0</v>
      </c>
      <c r="B517" s="28" t="s">
        <v>593</v>
      </c>
      <c r="C517" s="28" t="s">
        <v>2961</v>
      </c>
      <c r="D517" s="28" t="s">
        <v>2962</v>
      </c>
      <c r="E517" s="33" t="s">
        <v>181</v>
      </c>
      <c r="F517" s="94" t="s">
        <v>181</v>
      </c>
      <c r="G517" s="425"/>
      <c r="H517" s="423" t="b">
        <v>0</v>
      </c>
    </row>
    <row r="518" ht="22.5" customHeight="1">
      <c r="A518" s="28">
        <v>517.0</v>
      </c>
      <c r="B518" s="28" t="s">
        <v>593</v>
      </c>
      <c r="C518" s="28" t="s">
        <v>2965</v>
      </c>
      <c r="D518" s="28" t="s">
        <v>2966</v>
      </c>
      <c r="E518" s="79" t="s">
        <v>181</v>
      </c>
      <c r="F518" s="94" t="s">
        <v>181</v>
      </c>
      <c r="G518" s="425"/>
      <c r="H518" s="423" t="b">
        <v>0</v>
      </c>
    </row>
    <row r="519" ht="22.5" customHeight="1">
      <c r="A519" s="28">
        <v>518.0</v>
      </c>
      <c r="B519" s="28" t="s">
        <v>593</v>
      </c>
      <c r="C519" s="28" t="s">
        <v>2967</v>
      </c>
      <c r="D519" s="28" t="s">
        <v>2968</v>
      </c>
      <c r="E519" s="33" t="s">
        <v>181</v>
      </c>
      <c r="F519" s="112" t="s">
        <v>10132</v>
      </c>
      <c r="G519" s="425"/>
      <c r="H519" s="423" t="b">
        <v>0</v>
      </c>
    </row>
    <row r="520" ht="22.5" customHeight="1">
      <c r="A520" s="28">
        <v>519.0</v>
      </c>
      <c r="B520" s="28" t="s">
        <v>593</v>
      </c>
      <c r="C520" s="28" t="s">
        <v>2970</v>
      </c>
      <c r="D520" s="28" t="s">
        <v>2972</v>
      </c>
      <c r="E520" s="79" t="s">
        <v>226</v>
      </c>
      <c r="F520" s="94" t="s">
        <v>288</v>
      </c>
      <c r="G520" s="425"/>
      <c r="H520" s="423" t="b">
        <v>0</v>
      </c>
    </row>
    <row r="521" ht="22.5" customHeight="1">
      <c r="A521" s="28">
        <v>520.0</v>
      </c>
      <c r="B521" s="28" t="s">
        <v>593</v>
      </c>
      <c r="C521" s="28" t="s">
        <v>2974</v>
      </c>
      <c r="D521" s="28" t="s">
        <v>2975</v>
      </c>
      <c r="E521" s="33" t="s">
        <v>226</v>
      </c>
      <c r="F521" s="94" t="s">
        <v>288</v>
      </c>
      <c r="G521" s="425"/>
      <c r="H521" s="423" t="b">
        <v>0</v>
      </c>
    </row>
    <row r="522" ht="22.5" customHeight="1">
      <c r="A522" s="28">
        <v>521.0</v>
      </c>
      <c r="B522" s="28" t="s">
        <v>593</v>
      </c>
      <c r="C522" s="28" t="s">
        <v>2977</v>
      </c>
      <c r="D522" s="28" t="s">
        <v>2979</v>
      </c>
      <c r="E522" s="79" t="s">
        <v>181</v>
      </c>
      <c r="F522" s="112" t="s">
        <v>10132</v>
      </c>
      <c r="G522" s="425"/>
      <c r="H522" s="423" t="b">
        <v>0</v>
      </c>
    </row>
    <row r="523" ht="22.5" customHeight="1">
      <c r="A523" s="28">
        <v>522.0</v>
      </c>
      <c r="B523" s="28" t="s">
        <v>593</v>
      </c>
      <c r="C523" s="28" t="s">
        <v>2981</v>
      </c>
      <c r="D523" s="28" t="s">
        <v>2982</v>
      </c>
      <c r="E523" s="33" t="s">
        <v>226</v>
      </c>
      <c r="F523" s="112" t="s">
        <v>226</v>
      </c>
      <c r="G523" s="425"/>
      <c r="H523" s="423" t="b">
        <v>0</v>
      </c>
    </row>
    <row r="524" ht="22.5" customHeight="1">
      <c r="A524" s="28">
        <v>523.0</v>
      </c>
      <c r="B524" s="28" t="s">
        <v>593</v>
      </c>
      <c r="C524" s="28" t="s">
        <v>2984</v>
      </c>
      <c r="D524" s="28" t="s">
        <v>2986</v>
      </c>
      <c r="E524" s="79" t="s">
        <v>226</v>
      </c>
      <c r="F524" s="112" t="s">
        <v>288</v>
      </c>
      <c r="G524" s="425"/>
      <c r="H524" s="423" t="b">
        <v>0</v>
      </c>
    </row>
    <row r="525" ht="22.5" customHeight="1">
      <c r="A525" s="28">
        <v>524.0</v>
      </c>
      <c r="B525" s="28" t="s">
        <v>593</v>
      </c>
      <c r="C525" s="28" t="s">
        <v>2988</v>
      </c>
      <c r="D525" s="28" t="s">
        <v>2989</v>
      </c>
      <c r="E525" s="33" t="s">
        <v>181</v>
      </c>
      <c r="F525" s="112" t="s">
        <v>253</v>
      </c>
      <c r="G525" s="422" t="s">
        <v>779</v>
      </c>
      <c r="H525" s="423" t="b">
        <v>1</v>
      </c>
    </row>
    <row r="526" ht="22.5" customHeight="1">
      <c r="A526" s="28">
        <v>525.0</v>
      </c>
      <c r="B526" s="28" t="s">
        <v>593</v>
      </c>
      <c r="C526" s="28" t="s">
        <v>2991</v>
      </c>
      <c r="D526" s="28" t="s">
        <v>2992</v>
      </c>
      <c r="E526" s="79" t="s">
        <v>96</v>
      </c>
      <c r="F526" s="94" t="s">
        <v>10129</v>
      </c>
      <c r="G526" s="425"/>
      <c r="H526" s="423" t="b">
        <v>0</v>
      </c>
    </row>
    <row r="527" ht="22.5" customHeight="1">
      <c r="A527" s="28">
        <v>526.0</v>
      </c>
      <c r="B527" s="28" t="s">
        <v>593</v>
      </c>
      <c r="C527" s="28" t="s">
        <v>2994</v>
      </c>
      <c r="D527" s="28" t="s">
        <v>2996</v>
      </c>
      <c r="E527" s="33" t="s">
        <v>16</v>
      </c>
      <c r="F527" s="112" t="s">
        <v>1808</v>
      </c>
      <c r="G527" s="425"/>
      <c r="H527" s="423" t="b">
        <v>0</v>
      </c>
    </row>
    <row r="528" ht="22.5" customHeight="1">
      <c r="A528" s="28">
        <v>527.0</v>
      </c>
      <c r="B528" s="28" t="s">
        <v>593</v>
      </c>
      <c r="C528" s="28" t="s">
        <v>2999</v>
      </c>
      <c r="D528" s="28" t="s">
        <v>3000</v>
      </c>
      <c r="E528" s="79" t="s">
        <v>96</v>
      </c>
      <c r="F528" s="94" t="s">
        <v>1886</v>
      </c>
      <c r="G528" s="425"/>
      <c r="H528" s="423" t="b">
        <v>0</v>
      </c>
    </row>
    <row r="529" ht="22.5" customHeight="1">
      <c r="A529" s="28">
        <v>528.0</v>
      </c>
      <c r="B529" s="28" t="s">
        <v>593</v>
      </c>
      <c r="C529" s="28" t="s">
        <v>3002</v>
      </c>
      <c r="D529" s="28" t="s">
        <v>3003</v>
      </c>
      <c r="E529" s="33" t="s">
        <v>16</v>
      </c>
      <c r="F529" s="94" t="s">
        <v>434</v>
      </c>
      <c r="G529" s="425"/>
      <c r="H529" s="423" t="b">
        <v>0</v>
      </c>
    </row>
    <row r="530" ht="22.5" customHeight="1">
      <c r="A530" s="28">
        <v>529.0</v>
      </c>
      <c r="B530" s="28" t="s">
        <v>593</v>
      </c>
      <c r="C530" s="28" t="s">
        <v>3005</v>
      </c>
      <c r="D530" s="28" t="s">
        <v>3006</v>
      </c>
      <c r="E530" s="79" t="s">
        <v>226</v>
      </c>
      <c r="F530" s="112" t="s">
        <v>226</v>
      </c>
      <c r="G530" s="425"/>
      <c r="H530" s="423" t="b">
        <v>0</v>
      </c>
    </row>
    <row r="531" ht="22.5" customHeight="1">
      <c r="A531" s="28">
        <v>530.0</v>
      </c>
      <c r="B531" s="28" t="s">
        <v>593</v>
      </c>
      <c r="C531" s="28" t="s">
        <v>3007</v>
      </c>
      <c r="D531" s="28" t="s">
        <v>3008</v>
      </c>
      <c r="E531" s="33" t="s">
        <v>16</v>
      </c>
      <c r="F531" s="94" t="s">
        <v>434</v>
      </c>
      <c r="G531" s="425"/>
      <c r="H531" s="423" t="b">
        <v>0</v>
      </c>
    </row>
    <row r="532" ht="22.5" customHeight="1">
      <c r="A532" s="28">
        <v>531.0</v>
      </c>
      <c r="B532" s="28" t="s">
        <v>593</v>
      </c>
      <c r="C532" s="28" t="s">
        <v>3011</v>
      </c>
      <c r="D532" s="28" t="s">
        <v>3012</v>
      </c>
      <c r="E532" s="79" t="s">
        <v>16</v>
      </c>
      <c r="F532" s="112" t="s">
        <v>1808</v>
      </c>
      <c r="G532" s="425"/>
      <c r="H532" s="423" t="b">
        <v>0</v>
      </c>
    </row>
    <row r="533" ht="22.5" customHeight="1">
      <c r="A533" s="28">
        <v>532.0</v>
      </c>
      <c r="B533" s="28" t="s">
        <v>593</v>
      </c>
      <c r="C533" s="28" t="s">
        <v>3014</v>
      </c>
      <c r="D533" s="28" t="s">
        <v>3015</v>
      </c>
      <c r="E533" s="33" t="s">
        <v>16</v>
      </c>
      <c r="F533" s="94" t="s">
        <v>434</v>
      </c>
      <c r="G533" s="425"/>
      <c r="H533" s="423" t="b">
        <v>0</v>
      </c>
    </row>
    <row r="534" ht="22.5" customHeight="1">
      <c r="A534" s="28">
        <v>533.0</v>
      </c>
      <c r="B534" s="28" t="s">
        <v>593</v>
      </c>
      <c r="C534" s="28" t="s">
        <v>3017</v>
      </c>
      <c r="D534" s="28" t="s">
        <v>3018</v>
      </c>
      <c r="E534" s="79" t="s">
        <v>16</v>
      </c>
      <c r="F534" s="94" t="s">
        <v>434</v>
      </c>
      <c r="G534" s="425"/>
      <c r="H534" s="423" t="b">
        <v>0</v>
      </c>
    </row>
    <row r="535" ht="22.5" customHeight="1">
      <c r="A535" s="28">
        <v>534.0</v>
      </c>
      <c r="B535" s="28" t="s">
        <v>593</v>
      </c>
      <c r="C535" s="28" t="s">
        <v>3021</v>
      </c>
      <c r="D535" s="28" t="s">
        <v>3022</v>
      </c>
      <c r="E535" s="33" t="s">
        <v>16</v>
      </c>
      <c r="F535" s="94" t="s">
        <v>434</v>
      </c>
      <c r="G535" s="425"/>
      <c r="H535" s="423" t="b">
        <v>0</v>
      </c>
    </row>
    <row r="536" ht="22.5" customHeight="1">
      <c r="A536" s="28">
        <v>535.0</v>
      </c>
      <c r="B536" s="28" t="s">
        <v>593</v>
      </c>
      <c r="C536" s="28" t="s">
        <v>3024</v>
      </c>
      <c r="D536" s="28" t="s">
        <v>3025</v>
      </c>
      <c r="E536" s="79" t="s">
        <v>181</v>
      </c>
      <c r="F536" s="112" t="s">
        <v>253</v>
      </c>
      <c r="G536" s="422" t="s">
        <v>779</v>
      </c>
      <c r="H536" s="423" t="b">
        <v>1</v>
      </c>
    </row>
    <row r="537" ht="22.5" customHeight="1">
      <c r="A537" s="28">
        <v>536.0</v>
      </c>
      <c r="B537" s="28" t="s">
        <v>593</v>
      </c>
      <c r="C537" s="28" t="s">
        <v>3028</v>
      </c>
      <c r="D537" s="28" t="s">
        <v>3029</v>
      </c>
      <c r="E537" s="456" t="s">
        <v>181</v>
      </c>
      <c r="F537" s="112" t="s">
        <v>1724</v>
      </c>
      <c r="G537" s="425"/>
      <c r="H537" s="423" t="b">
        <v>0</v>
      </c>
    </row>
    <row r="538" ht="22.5" customHeight="1">
      <c r="A538" s="28">
        <v>537.0</v>
      </c>
      <c r="B538" s="28" t="s">
        <v>593</v>
      </c>
      <c r="C538" s="28" t="s">
        <v>3031</v>
      </c>
      <c r="D538" s="28" t="s">
        <v>3032</v>
      </c>
      <c r="E538" s="79" t="s">
        <v>16</v>
      </c>
      <c r="F538" s="112" t="s">
        <v>1808</v>
      </c>
      <c r="G538" s="425"/>
      <c r="H538" s="423" t="b">
        <v>0</v>
      </c>
    </row>
    <row r="539" ht="22.5" customHeight="1">
      <c r="A539" s="28">
        <v>538.0</v>
      </c>
      <c r="B539" s="28" t="s">
        <v>593</v>
      </c>
      <c r="C539" s="28" t="s">
        <v>3035</v>
      </c>
      <c r="D539" s="28" t="s">
        <v>3036</v>
      </c>
      <c r="E539" s="33" t="s">
        <v>181</v>
      </c>
      <c r="F539" s="112" t="s">
        <v>253</v>
      </c>
      <c r="G539" s="422" t="s">
        <v>779</v>
      </c>
      <c r="H539" s="423" t="b">
        <v>1</v>
      </c>
    </row>
    <row r="540" ht="22.5" customHeight="1">
      <c r="A540" s="28">
        <v>539.0</v>
      </c>
      <c r="B540" s="28" t="s">
        <v>593</v>
      </c>
      <c r="C540" s="28" t="s">
        <v>3038</v>
      </c>
      <c r="D540" s="28" t="s">
        <v>3039</v>
      </c>
      <c r="E540" s="79" t="s">
        <v>16</v>
      </c>
      <c r="F540" s="94" t="s">
        <v>434</v>
      </c>
      <c r="G540" s="425"/>
      <c r="H540" s="423" t="b">
        <v>0</v>
      </c>
    </row>
    <row r="541" ht="22.5" customHeight="1">
      <c r="A541" s="28">
        <v>540.0</v>
      </c>
      <c r="B541" s="28" t="s">
        <v>593</v>
      </c>
      <c r="C541" s="28" t="s">
        <v>3042</v>
      </c>
      <c r="D541" s="28" t="s">
        <v>3043</v>
      </c>
      <c r="E541" s="33" t="s">
        <v>16</v>
      </c>
      <c r="F541" s="94" t="s">
        <v>434</v>
      </c>
      <c r="G541" s="425"/>
      <c r="H541" s="423" t="b">
        <v>0</v>
      </c>
    </row>
    <row r="542" ht="22.5" customHeight="1">
      <c r="A542" s="28">
        <v>541.0</v>
      </c>
      <c r="B542" s="28" t="s">
        <v>593</v>
      </c>
      <c r="C542" s="28" t="s">
        <v>3045</v>
      </c>
      <c r="D542" s="28" t="s">
        <v>3046</v>
      </c>
      <c r="E542" s="79" t="s">
        <v>16</v>
      </c>
      <c r="F542" s="112" t="s">
        <v>232</v>
      </c>
      <c r="G542" s="422" t="s">
        <v>9965</v>
      </c>
      <c r="H542" s="423" t="b">
        <v>1</v>
      </c>
    </row>
    <row r="543" ht="22.5" customHeight="1">
      <c r="A543" s="28">
        <v>542.0</v>
      </c>
      <c r="B543" s="28" t="s">
        <v>593</v>
      </c>
      <c r="C543" s="28" t="s">
        <v>3049</v>
      </c>
      <c r="D543" s="28" t="s">
        <v>3050</v>
      </c>
      <c r="E543" s="33" t="s">
        <v>181</v>
      </c>
      <c r="F543" s="112" t="s">
        <v>253</v>
      </c>
      <c r="G543" s="422" t="s">
        <v>779</v>
      </c>
      <c r="H543" s="423" t="b">
        <v>1</v>
      </c>
    </row>
    <row r="544" ht="22.5" customHeight="1">
      <c r="A544" s="28">
        <v>543.0</v>
      </c>
      <c r="B544" s="28" t="s">
        <v>593</v>
      </c>
      <c r="C544" s="28" t="s">
        <v>3051</v>
      </c>
      <c r="D544" s="28" t="s">
        <v>3053</v>
      </c>
      <c r="E544" s="79" t="s">
        <v>16</v>
      </c>
      <c r="F544" s="94" t="s">
        <v>434</v>
      </c>
      <c r="G544" s="425"/>
      <c r="H544" s="423" t="b">
        <v>0</v>
      </c>
    </row>
    <row r="545" ht="22.5" customHeight="1">
      <c r="A545" s="28">
        <v>544.0</v>
      </c>
      <c r="B545" s="28" t="s">
        <v>593</v>
      </c>
      <c r="C545" s="28" t="s">
        <v>3054</v>
      </c>
      <c r="D545" s="28" t="s">
        <v>3057</v>
      </c>
      <c r="E545" s="33" t="s">
        <v>16</v>
      </c>
      <c r="F545" s="94" t="s">
        <v>434</v>
      </c>
      <c r="G545" s="425"/>
      <c r="H545" s="423" t="b">
        <v>0</v>
      </c>
    </row>
    <row r="546" ht="22.5" customHeight="1">
      <c r="A546" s="28">
        <v>545.0</v>
      </c>
      <c r="B546" s="28" t="s">
        <v>593</v>
      </c>
      <c r="C546" s="28" t="s">
        <v>3061</v>
      </c>
      <c r="D546" s="28" t="s">
        <v>3062</v>
      </c>
      <c r="E546" s="79" t="s">
        <v>96</v>
      </c>
      <c r="F546" s="94" t="s">
        <v>1526</v>
      </c>
      <c r="G546" s="425"/>
      <c r="H546" s="423" t="b">
        <v>0</v>
      </c>
    </row>
    <row r="547" ht="22.5" customHeight="1">
      <c r="A547" s="28">
        <v>546.0</v>
      </c>
      <c r="B547" s="28" t="s">
        <v>593</v>
      </c>
      <c r="C547" s="28" t="s">
        <v>3064</v>
      </c>
      <c r="D547" s="28" t="s">
        <v>3066</v>
      </c>
      <c r="E547" s="33" t="s">
        <v>181</v>
      </c>
      <c r="F547" s="112" t="s">
        <v>253</v>
      </c>
      <c r="G547" s="422" t="s">
        <v>779</v>
      </c>
      <c r="H547" s="423" t="b">
        <v>1</v>
      </c>
    </row>
    <row r="548" ht="22.5" customHeight="1">
      <c r="A548" s="28">
        <v>547.0</v>
      </c>
      <c r="B548" s="28" t="s">
        <v>593</v>
      </c>
      <c r="C548" s="28" t="s">
        <v>3067</v>
      </c>
      <c r="D548" s="28" t="s">
        <v>964</v>
      </c>
      <c r="E548" s="79" t="s">
        <v>96</v>
      </c>
      <c r="F548" s="94" t="s">
        <v>96</v>
      </c>
      <c r="G548" s="425"/>
      <c r="H548" s="423" t="b">
        <v>0</v>
      </c>
    </row>
    <row r="549" ht="22.5" customHeight="1">
      <c r="A549" s="28">
        <v>548.0</v>
      </c>
      <c r="B549" s="28" t="s">
        <v>593</v>
      </c>
      <c r="C549" s="28" t="s">
        <v>3070</v>
      </c>
      <c r="D549" s="28" t="s">
        <v>3071</v>
      </c>
      <c r="E549" s="33" t="s">
        <v>16</v>
      </c>
      <c r="F549" s="94" t="s">
        <v>434</v>
      </c>
      <c r="G549" s="425"/>
      <c r="H549" s="423" t="b">
        <v>0</v>
      </c>
    </row>
    <row r="550" ht="22.5" customHeight="1">
      <c r="A550" s="28">
        <v>549.0</v>
      </c>
      <c r="B550" s="28" t="s">
        <v>593</v>
      </c>
      <c r="C550" s="28" t="s">
        <v>3073</v>
      </c>
      <c r="D550" s="28" t="s">
        <v>3074</v>
      </c>
      <c r="E550" s="79" t="s">
        <v>16</v>
      </c>
      <c r="F550" s="112" t="s">
        <v>232</v>
      </c>
      <c r="G550" s="422" t="s">
        <v>9965</v>
      </c>
      <c r="H550" s="423" t="b">
        <v>1</v>
      </c>
    </row>
    <row r="551" ht="22.5" customHeight="1">
      <c r="A551" s="28">
        <v>550.0</v>
      </c>
      <c r="B551" s="28" t="s">
        <v>593</v>
      </c>
      <c r="C551" s="28" t="s">
        <v>3078</v>
      </c>
      <c r="D551" s="28" t="s">
        <v>3079</v>
      </c>
      <c r="E551" s="33" t="s">
        <v>16</v>
      </c>
      <c r="F551" s="112" t="s">
        <v>232</v>
      </c>
      <c r="G551" s="422" t="s">
        <v>9965</v>
      </c>
      <c r="H551" s="423" t="b">
        <v>1</v>
      </c>
    </row>
    <row r="552" ht="22.5" customHeight="1">
      <c r="A552" s="28">
        <v>551.0</v>
      </c>
      <c r="B552" s="28" t="s">
        <v>593</v>
      </c>
      <c r="C552" s="28" t="s">
        <v>3083</v>
      </c>
      <c r="D552" s="28" t="s">
        <v>3084</v>
      </c>
      <c r="E552" s="79" t="s">
        <v>181</v>
      </c>
      <c r="F552" s="112" t="s">
        <v>253</v>
      </c>
      <c r="G552" s="422" t="s">
        <v>779</v>
      </c>
      <c r="H552" s="423" t="b">
        <v>1</v>
      </c>
    </row>
    <row r="553" ht="22.5" customHeight="1">
      <c r="A553" s="28">
        <v>552.0</v>
      </c>
      <c r="B553" s="28" t="s">
        <v>593</v>
      </c>
      <c r="C553" s="28" t="s">
        <v>3085</v>
      </c>
      <c r="D553" s="28" t="s">
        <v>3087</v>
      </c>
      <c r="E553" s="33" t="s">
        <v>181</v>
      </c>
      <c r="F553" s="112" t="s">
        <v>253</v>
      </c>
      <c r="G553" s="422" t="s">
        <v>779</v>
      </c>
      <c r="H553" s="423" t="b">
        <v>1</v>
      </c>
    </row>
    <row r="554" ht="22.5" customHeight="1">
      <c r="A554" s="28">
        <v>553.0</v>
      </c>
      <c r="B554" s="28" t="s">
        <v>593</v>
      </c>
      <c r="C554" s="28" t="s">
        <v>3089</v>
      </c>
      <c r="D554" s="28" t="s">
        <v>3091</v>
      </c>
      <c r="E554" s="79" t="s">
        <v>16</v>
      </c>
      <c r="F554" s="94" t="s">
        <v>434</v>
      </c>
      <c r="G554" s="425"/>
      <c r="H554" s="423" t="b">
        <v>0</v>
      </c>
    </row>
    <row r="555" ht="22.5" customHeight="1">
      <c r="A555" s="28">
        <v>554.0</v>
      </c>
      <c r="B555" s="28" t="s">
        <v>593</v>
      </c>
      <c r="C555" s="28" t="s">
        <v>3093</v>
      </c>
      <c r="D555" s="28" t="s">
        <v>3094</v>
      </c>
      <c r="E555" s="33" t="s">
        <v>96</v>
      </c>
      <c r="F555" s="94" t="s">
        <v>1886</v>
      </c>
      <c r="G555" s="425"/>
      <c r="H555" s="423" t="b">
        <v>0</v>
      </c>
    </row>
    <row r="556" ht="22.5" customHeight="1">
      <c r="A556" s="28">
        <v>555.0</v>
      </c>
      <c r="B556" s="28" t="s">
        <v>593</v>
      </c>
      <c r="C556" s="28" t="s">
        <v>3095</v>
      </c>
      <c r="D556" s="28" t="s">
        <v>3096</v>
      </c>
      <c r="E556" s="79" t="s">
        <v>181</v>
      </c>
      <c r="F556" s="112" t="s">
        <v>253</v>
      </c>
      <c r="G556" s="422" t="s">
        <v>779</v>
      </c>
      <c r="H556" s="423" t="b">
        <v>1</v>
      </c>
    </row>
    <row r="557" ht="22.5" customHeight="1">
      <c r="A557" s="28">
        <v>556.0</v>
      </c>
      <c r="B557" s="28" t="s">
        <v>593</v>
      </c>
      <c r="C557" s="28" t="s">
        <v>3099</v>
      </c>
      <c r="D557" s="28" t="s">
        <v>3100</v>
      </c>
      <c r="E557" s="33" t="s">
        <v>16</v>
      </c>
      <c r="F557" s="112" t="s">
        <v>577</v>
      </c>
      <c r="G557" s="425"/>
      <c r="H557" s="423" t="b">
        <v>0</v>
      </c>
    </row>
    <row r="558" ht="22.5" customHeight="1">
      <c r="A558" s="28">
        <v>557.0</v>
      </c>
      <c r="B558" s="28" t="s">
        <v>593</v>
      </c>
      <c r="C558" s="28" t="s">
        <v>3101</v>
      </c>
      <c r="D558" s="28" t="s">
        <v>1639</v>
      </c>
      <c r="E558" s="79" t="s">
        <v>181</v>
      </c>
      <c r="F558" s="94" t="s">
        <v>181</v>
      </c>
      <c r="G558" s="425"/>
      <c r="H558" s="423" t="b">
        <v>0</v>
      </c>
    </row>
    <row r="559" ht="22.5" customHeight="1">
      <c r="A559" s="28">
        <v>558.0</v>
      </c>
      <c r="B559" s="28" t="s">
        <v>593</v>
      </c>
      <c r="C559" s="28" t="s">
        <v>3103</v>
      </c>
      <c r="D559" s="28" t="s">
        <v>3104</v>
      </c>
      <c r="E559" s="33" t="s">
        <v>96</v>
      </c>
      <c r="F559" s="94" t="s">
        <v>10129</v>
      </c>
      <c r="G559" s="425"/>
      <c r="H559" s="423" t="b">
        <v>0</v>
      </c>
    </row>
    <row r="560" ht="22.5" customHeight="1">
      <c r="A560" s="28">
        <v>559.0</v>
      </c>
      <c r="B560" s="28" t="s">
        <v>593</v>
      </c>
      <c r="C560" s="28" t="s">
        <v>3105</v>
      </c>
      <c r="D560" s="28" t="s">
        <v>3107</v>
      </c>
      <c r="E560" s="79" t="s">
        <v>96</v>
      </c>
      <c r="F560" s="94" t="s">
        <v>1886</v>
      </c>
      <c r="G560" s="425"/>
      <c r="H560" s="423" t="b">
        <v>0</v>
      </c>
    </row>
    <row r="561" ht="22.5" customHeight="1">
      <c r="A561" s="28">
        <v>560.0</v>
      </c>
      <c r="B561" s="28" t="s">
        <v>593</v>
      </c>
      <c r="C561" s="28" t="s">
        <v>3109</v>
      </c>
      <c r="D561" s="28" t="s">
        <v>3110</v>
      </c>
      <c r="E561" s="33" t="s">
        <v>181</v>
      </c>
      <c r="F561" s="94" t="s">
        <v>1755</v>
      </c>
      <c r="G561" s="425"/>
      <c r="H561" s="423" t="b">
        <v>0</v>
      </c>
    </row>
    <row r="562" ht="22.5" customHeight="1">
      <c r="A562" s="28">
        <v>561.0</v>
      </c>
      <c r="B562" s="28" t="s">
        <v>593</v>
      </c>
      <c r="C562" s="28" t="s">
        <v>3111</v>
      </c>
      <c r="D562" s="28" t="s">
        <v>3112</v>
      </c>
      <c r="E562" s="79" t="s">
        <v>96</v>
      </c>
      <c r="F562" s="94" t="s">
        <v>96</v>
      </c>
      <c r="G562" s="425"/>
      <c r="H562" s="423" t="b">
        <v>0</v>
      </c>
    </row>
    <row r="563" ht="22.5" customHeight="1">
      <c r="A563" s="28">
        <v>562.0</v>
      </c>
      <c r="B563" s="28" t="s">
        <v>593</v>
      </c>
      <c r="C563" s="28" t="s">
        <v>3114</v>
      </c>
      <c r="D563" s="28" t="s">
        <v>3115</v>
      </c>
      <c r="E563" s="33" t="s">
        <v>181</v>
      </c>
      <c r="F563" s="112" t="s">
        <v>253</v>
      </c>
      <c r="G563" s="422" t="s">
        <v>779</v>
      </c>
      <c r="H563" s="423" t="b">
        <v>1</v>
      </c>
    </row>
    <row r="564" ht="22.5" customHeight="1">
      <c r="A564" s="28">
        <v>563.0</v>
      </c>
      <c r="B564" s="28" t="s">
        <v>593</v>
      </c>
      <c r="C564" s="28" t="s">
        <v>3117</v>
      </c>
      <c r="D564" s="28" t="s">
        <v>3118</v>
      </c>
      <c r="E564" s="79" t="s">
        <v>16</v>
      </c>
      <c r="F564" s="112" t="s">
        <v>232</v>
      </c>
      <c r="G564" s="422" t="s">
        <v>9965</v>
      </c>
      <c r="H564" s="423" t="b">
        <v>1</v>
      </c>
    </row>
    <row r="565" ht="22.5" customHeight="1">
      <c r="A565" s="28">
        <v>564.0</v>
      </c>
      <c r="B565" s="28" t="s">
        <v>593</v>
      </c>
      <c r="C565" s="28" t="s">
        <v>3120</v>
      </c>
      <c r="D565" s="28" t="s">
        <v>3121</v>
      </c>
      <c r="E565" s="33" t="s">
        <v>16</v>
      </c>
      <c r="F565" s="112" t="s">
        <v>1808</v>
      </c>
      <c r="G565" s="425"/>
      <c r="H565" s="423" t="b">
        <v>0</v>
      </c>
    </row>
    <row r="566" ht="22.5" customHeight="1">
      <c r="A566" s="28">
        <v>565.0</v>
      </c>
      <c r="B566" s="28" t="s">
        <v>593</v>
      </c>
      <c r="C566" s="28" t="s">
        <v>3122</v>
      </c>
      <c r="D566" s="28" t="s">
        <v>3123</v>
      </c>
      <c r="E566" s="79" t="s">
        <v>96</v>
      </c>
      <c r="F566" s="94" t="s">
        <v>10129</v>
      </c>
      <c r="G566" s="425"/>
      <c r="H566" s="423" t="b">
        <v>0</v>
      </c>
    </row>
    <row r="567" ht="22.5" customHeight="1">
      <c r="A567" s="28">
        <v>566.0</v>
      </c>
      <c r="B567" s="28" t="s">
        <v>593</v>
      </c>
      <c r="C567" s="28" t="s">
        <v>3126</v>
      </c>
      <c r="D567" s="28" t="s">
        <v>3127</v>
      </c>
      <c r="E567" s="33" t="s">
        <v>16</v>
      </c>
      <c r="F567" s="112" t="s">
        <v>577</v>
      </c>
      <c r="G567" s="425"/>
      <c r="H567" s="423" t="b">
        <v>0</v>
      </c>
    </row>
    <row r="568" ht="22.5" customHeight="1">
      <c r="A568" s="28">
        <v>567.0</v>
      </c>
      <c r="B568" s="28" t="s">
        <v>593</v>
      </c>
      <c r="C568" s="28" t="s">
        <v>3128</v>
      </c>
      <c r="D568" s="28" t="s">
        <v>3130</v>
      </c>
      <c r="E568" s="79" t="s">
        <v>16</v>
      </c>
      <c r="F568" s="112" t="s">
        <v>232</v>
      </c>
      <c r="G568" s="422" t="s">
        <v>9965</v>
      </c>
      <c r="H568" s="423" t="b">
        <v>1</v>
      </c>
    </row>
    <row r="569" ht="22.5" customHeight="1">
      <c r="A569" s="28">
        <v>568.0</v>
      </c>
      <c r="B569" s="28" t="s">
        <v>593</v>
      </c>
      <c r="C569" s="28" t="s">
        <v>3131</v>
      </c>
      <c r="D569" s="28" t="s">
        <v>3133</v>
      </c>
      <c r="E569" s="33" t="s">
        <v>16</v>
      </c>
      <c r="F569" s="112" t="s">
        <v>232</v>
      </c>
      <c r="G569" s="422" t="s">
        <v>9965</v>
      </c>
      <c r="H569" s="423" t="b">
        <v>1</v>
      </c>
    </row>
    <row r="570" ht="22.5" customHeight="1">
      <c r="A570" s="28">
        <v>569.0</v>
      </c>
      <c r="B570" s="28" t="s">
        <v>593</v>
      </c>
      <c r="C570" s="28" t="s">
        <v>3134</v>
      </c>
      <c r="D570" s="28" t="s">
        <v>3136</v>
      </c>
      <c r="E570" s="79" t="s">
        <v>16</v>
      </c>
      <c r="F570" s="112" t="s">
        <v>232</v>
      </c>
      <c r="G570" s="422" t="s">
        <v>9965</v>
      </c>
      <c r="H570" s="423" t="b">
        <v>1</v>
      </c>
    </row>
    <row r="571" ht="22.5" customHeight="1">
      <c r="A571" s="28">
        <v>570.0</v>
      </c>
      <c r="B571" s="28" t="s">
        <v>593</v>
      </c>
      <c r="C571" s="28" t="s">
        <v>3137</v>
      </c>
      <c r="D571" s="28" t="s">
        <v>3138</v>
      </c>
      <c r="E571" s="33" t="s">
        <v>16</v>
      </c>
      <c r="F571" s="112" t="s">
        <v>232</v>
      </c>
      <c r="G571" s="422" t="s">
        <v>9965</v>
      </c>
      <c r="H571" s="423" t="b">
        <v>1</v>
      </c>
    </row>
    <row r="572" ht="22.5" customHeight="1">
      <c r="A572" s="28">
        <v>571.0</v>
      </c>
      <c r="B572" s="28" t="s">
        <v>593</v>
      </c>
      <c r="C572" s="28" t="s">
        <v>3139</v>
      </c>
      <c r="D572" s="28" t="s">
        <v>3141</v>
      </c>
      <c r="E572" s="174" t="s">
        <v>181</v>
      </c>
      <c r="F572" s="112" t="s">
        <v>1724</v>
      </c>
      <c r="G572" s="425"/>
      <c r="H572" s="423" t="b">
        <v>0</v>
      </c>
    </row>
    <row r="573" ht="22.5" customHeight="1">
      <c r="A573" s="28">
        <v>572.0</v>
      </c>
      <c r="B573" s="28" t="s">
        <v>593</v>
      </c>
      <c r="C573" s="28" t="s">
        <v>3143</v>
      </c>
      <c r="D573" s="28" t="s">
        <v>3144</v>
      </c>
      <c r="E573" s="33" t="s">
        <v>16</v>
      </c>
      <c r="F573" s="112" t="s">
        <v>232</v>
      </c>
      <c r="G573" s="422" t="s">
        <v>9965</v>
      </c>
      <c r="H573" s="423" t="b">
        <v>1</v>
      </c>
    </row>
    <row r="574" ht="22.5" customHeight="1">
      <c r="A574" s="28">
        <v>573.0</v>
      </c>
      <c r="B574" s="28" t="s">
        <v>593</v>
      </c>
      <c r="C574" s="28" t="s">
        <v>3145</v>
      </c>
      <c r="D574" s="28" t="s">
        <v>3147</v>
      </c>
      <c r="E574" s="79" t="s">
        <v>226</v>
      </c>
      <c r="F574" s="112" t="s">
        <v>226</v>
      </c>
      <c r="G574" s="425"/>
      <c r="H574" s="423" t="b">
        <v>0</v>
      </c>
    </row>
    <row r="575" ht="22.5" customHeight="1">
      <c r="A575" s="28">
        <v>574.0</v>
      </c>
      <c r="B575" s="28" t="s">
        <v>593</v>
      </c>
      <c r="C575" s="28" t="s">
        <v>3148</v>
      </c>
      <c r="D575" s="28" t="s">
        <v>3150</v>
      </c>
      <c r="E575" s="33" t="s">
        <v>16</v>
      </c>
      <c r="F575" s="112" t="s">
        <v>577</v>
      </c>
      <c r="G575" s="425"/>
      <c r="H575" s="423" t="b">
        <v>0</v>
      </c>
    </row>
    <row r="576" ht="22.5" customHeight="1">
      <c r="A576" s="28">
        <v>575.0</v>
      </c>
      <c r="B576" s="28" t="s">
        <v>593</v>
      </c>
      <c r="C576" s="28" t="s">
        <v>3152</v>
      </c>
      <c r="D576" s="28" t="s">
        <v>3153</v>
      </c>
      <c r="E576" s="79" t="s">
        <v>16</v>
      </c>
      <c r="F576" s="94" t="s">
        <v>434</v>
      </c>
      <c r="G576" s="425"/>
      <c r="H576" s="423" t="b">
        <v>0</v>
      </c>
    </row>
    <row r="577" ht="22.5" customHeight="1">
      <c r="A577" s="28">
        <v>576.0</v>
      </c>
      <c r="B577" s="28" t="s">
        <v>593</v>
      </c>
      <c r="C577" s="28" t="s">
        <v>3155</v>
      </c>
      <c r="D577" s="28" t="s">
        <v>3157</v>
      </c>
      <c r="E577" s="33" t="s">
        <v>181</v>
      </c>
      <c r="F577" s="112" t="s">
        <v>253</v>
      </c>
      <c r="G577" s="422" t="s">
        <v>779</v>
      </c>
      <c r="H577" s="423" t="b">
        <v>1</v>
      </c>
    </row>
    <row r="578" ht="22.5" customHeight="1">
      <c r="A578" s="28">
        <v>577.0</v>
      </c>
      <c r="B578" s="28" t="s">
        <v>593</v>
      </c>
      <c r="C578" s="28" t="s">
        <v>3159</v>
      </c>
      <c r="D578" s="28" t="s">
        <v>3160</v>
      </c>
      <c r="E578" s="79" t="s">
        <v>16</v>
      </c>
      <c r="F578" s="94" t="s">
        <v>434</v>
      </c>
      <c r="G578" s="425"/>
      <c r="H578" s="423" t="b">
        <v>0</v>
      </c>
    </row>
    <row r="579" ht="22.5" customHeight="1">
      <c r="A579" s="28">
        <v>578.0</v>
      </c>
      <c r="B579" s="28" t="s">
        <v>593</v>
      </c>
      <c r="C579" s="28" t="s">
        <v>3163</v>
      </c>
      <c r="D579" s="28" t="s">
        <v>3164</v>
      </c>
      <c r="E579" s="33" t="s">
        <v>96</v>
      </c>
      <c r="F579" s="94" t="s">
        <v>96</v>
      </c>
      <c r="G579" s="425"/>
      <c r="H579" s="423" t="b">
        <v>0</v>
      </c>
    </row>
    <row r="580" ht="22.5" customHeight="1">
      <c r="A580" s="28">
        <v>579.0</v>
      </c>
      <c r="B580" s="28" t="s">
        <v>593</v>
      </c>
      <c r="C580" s="28" t="s">
        <v>3165</v>
      </c>
      <c r="D580" s="28" t="s">
        <v>3167</v>
      </c>
      <c r="E580" s="79" t="s">
        <v>16</v>
      </c>
      <c r="F580" s="94" t="s">
        <v>434</v>
      </c>
      <c r="G580" s="425"/>
      <c r="H580" s="423" t="b">
        <v>0</v>
      </c>
    </row>
    <row r="581" ht="22.5" customHeight="1">
      <c r="A581" s="28">
        <v>580.0</v>
      </c>
      <c r="B581" s="28" t="s">
        <v>593</v>
      </c>
      <c r="C581" s="28" t="s">
        <v>3170</v>
      </c>
      <c r="D581" s="28" t="s">
        <v>3172</v>
      </c>
      <c r="E581" s="33" t="s">
        <v>96</v>
      </c>
      <c r="F581" s="94" t="s">
        <v>1886</v>
      </c>
      <c r="G581" s="425"/>
      <c r="H581" s="423" t="b">
        <v>0</v>
      </c>
    </row>
    <row r="582" ht="22.5" customHeight="1">
      <c r="A582" s="28">
        <v>581.0</v>
      </c>
      <c r="B582" s="28" t="s">
        <v>593</v>
      </c>
      <c r="C582" s="28" t="s">
        <v>3174</v>
      </c>
      <c r="D582" s="28" t="s">
        <v>3175</v>
      </c>
      <c r="E582" s="79" t="s">
        <v>181</v>
      </c>
      <c r="F582" s="112" t="s">
        <v>253</v>
      </c>
      <c r="G582" s="422" t="s">
        <v>779</v>
      </c>
      <c r="H582" s="423" t="b">
        <v>1</v>
      </c>
    </row>
    <row r="583" ht="22.5" customHeight="1">
      <c r="A583" s="28">
        <v>582.0</v>
      </c>
      <c r="B583" s="28" t="s">
        <v>593</v>
      </c>
      <c r="C583" s="28" t="s">
        <v>3179</v>
      </c>
      <c r="D583" s="28" t="s">
        <v>3180</v>
      </c>
      <c r="E583" s="33" t="s">
        <v>96</v>
      </c>
      <c r="F583" s="94" t="s">
        <v>10129</v>
      </c>
      <c r="G583" s="425"/>
      <c r="H583" s="423" t="b">
        <v>0</v>
      </c>
    </row>
    <row r="584" ht="22.5" customHeight="1">
      <c r="A584" s="28">
        <v>583.0</v>
      </c>
      <c r="B584" s="28" t="s">
        <v>593</v>
      </c>
      <c r="C584" s="28" t="s">
        <v>3181</v>
      </c>
      <c r="D584" s="28" t="s">
        <v>3182</v>
      </c>
      <c r="E584" s="79" t="s">
        <v>16</v>
      </c>
      <c r="F584" s="112" t="s">
        <v>232</v>
      </c>
      <c r="G584" s="422" t="s">
        <v>9965</v>
      </c>
      <c r="H584" s="423" t="b">
        <v>1</v>
      </c>
    </row>
    <row r="585" ht="22.5" customHeight="1">
      <c r="A585" s="28">
        <v>584.0</v>
      </c>
      <c r="B585" s="28" t="s">
        <v>593</v>
      </c>
      <c r="C585" s="28" t="s">
        <v>3184</v>
      </c>
      <c r="D585" s="28" t="s">
        <v>3185</v>
      </c>
      <c r="E585" s="33" t="s">
        <v>96</v>
      </c>
      <c r="F585" s="94" t="s">
        <v>1526</v>
      </c>
      <c r="G585" s="425"/>
      <c r="H585" s="423" t="b">
        <v>0</v>
      </c>
    </row>
    <row r="586" ht="22.5" customHeight="1">
      <c r="A586" s="28">
        <v>585.0</v>
      </c>
      <c r="B586" s="28" t="s">
        <v>593</v>
      </c>
      <c r="C586" s="28" t="s">
        <v>3188</v>
      </c>
      <c r="D586" s="28" t="s">
        <v>3190</v>
      </c>
      <c r="E586" s="79" t="s">
        <v>181</v>
      </c>
      <c r="F586" s="112" t="s">
        <v>253</v>
      </c>
      <c r="G586" s="422" t="s">
        <v>779</v>
      </c>
      <c r="H586" s="423" t="b">
        <v>1</v>
      </c>
    </row>
    <row r="587" ht="22.5" customHeight="1">
      <c r="A587" s="28">
        <v>586.0</v>
      </c>
      <c r="B587" s="28" t="s">
        <v>593</v>
      </c>
      <c r="C587" s="28" t="s">
        <v>3191</v>
      </c>
      <c r="D587" s="28" t="s">
        <v>3193</v>
      </c>
      <c r="E587" s="33" t="s">
        <v>16</v>
      </c>
      <c r="F587" s="94" t="s">
        <v>434</v>
      </c>
      <c r="G587" s="425"/>
      <c r="H587" s="423" t="b">
        <v>0</v>
      </c>
    </row>
    <row r="588" ht="22.5" customHeight="1">
      <c r="A588" s="28">
        <v>587.0</v>
      </c>
      <c r="B588" s="28" t="s">
        <v>593</v>
      </c>
      <c r="C588" s="28" t="s">
        <v>3195</v>
      </c>
      <c r="D588" s="28" t="s">
        <v>3196</v>
      </c>
      <c r="E588" s="79" t="s">
        <v>96</v>
      </c>
      <c r="F588" s="94" t="s">
        <v>10129</v>
      </c>
      <c r="G588" s="425"/>
      <c r="H588" s="423" t="b">
        <v>0</v>
      </c>
    </row>
    <row r="589" ht="22.5" customHeight="1">
      <c r="A589" s="28">
        <v>588.0</v>
      </c>
      <c r="B589" s="28" t="s">
        <v>593</v>
      </c>
      <c r="C589" s="28" t="s">
        <v>3197</v>
      </c>
      <c r="D589" s="28" t="s">
        <v>3198</v>
      </c>
      <c r="E589" s="33" t="s">
        <v>16</v>
      </c>
      <c r="F589" s="112" t="s">
        <v>1808</v>
      </c>
      <c r="G589" s="425"/>
      <c r="H589" s="423" t="b">
        <v>0</v>
      </c>
    </row>
    <row r="590" ht="22.5" customHeight="1">
      <c r="A590" s="28">
        <v>589.0</v>
      </c>
      <c r="B590" s="28" t="s">
        <v>593</v>
      </c>
      <c r="C590" s="28" t="s">
        <v>3201</v>
      </c>
      <c r="D590" s="28" t="s">
        <v>1384</v>
      </c>
      <c r="E590" s="79" t="s">
        <v>181</v>
      </c>
      <c r="F590" s="112" t="s">
        <v>253</v>
      </c>
      <c r="G590" s="422" t="s">
        <v>779</v>
      </c>
      <c r="H590" s="423" t="b">
        <v>1</v>
      </c>
    </row>
    <row r="591" ht="22.5" customHeight="1">
      <c r="A591" s="28">
        <v>590.0</v>
      </c>
      <c r="B591" s="28" t="s">
        <v>593</v>
      </c>
      <c r="C591" s="28" t="s">
        <v>3203</v>
      </c>
      <c r="D591" s="28" t="s">
        <v>3204</v>
      </c>
      <c r="E591" s="33" t="s">
        <v>96</v>
      </c>
      <c r="F591" s="94" t="s">
        <v>10129</v>
      </c>
      <c r="G591" s="425"/>
      <c r="H591" s="423" t="b">
        <v>0</v>
      </c>
    </row>
    <row r="592" ht="22.5" customHeight="1">
      <c r="A592" s="28">
        <v>591.0</v>
      </c>
      <c r="B592" s="28" t="s">
        <v>593</v>
      </c>
      <c r="C592" s="28" t="s">
        <v>3206</v>
      </c>
      <c r="D592" s="28" t="s">
        <v>3207</v>
      </c>
      <c r="E592" s="79" t="s">
        <v>181</v>
      </c>
      <c r="F592" s="94" t="s">
        <v>181</v>
      </c>
      <c r="G592" s="425"/>
      <c r="H592" s="423" t="b">
        <v>0</v>
      </c>
    </row>
    <row r="593" ht="22.5" customHeight="1">
      <c r="A593" s="28">
        <v>592.0</v>
      </c>
      <c r="B593" s="28" t="s">
        <v>593</v>
      </c>
      <c r="C593" s="28" t="s">
        <v>3209</v>
      </c>
      <c r="D593" s="28" t="s">
        <v>3210</v>
      </c>
      <c r="E593" s="33" t="s">
        <v>181</v>
      </c>
      <c r="F593" s="112" t="s">
        <v>253</v>
      </c>
      <c r="G593" s="422" t="s">
        <v>779</v>
      </c>
      <c r="H593" s="423" t="b">
        <v>1</v>
      </c>
    </row>
    <row r="594" ht="22.5" customHeight="1">
      <c r="A594" s="28">
        <v>593.0</v>
      </c>
      <c r="B594" s="28" t="s">
        <v>593</v>
      </c>
      <c r="C594" s="28" t="s">
        <v>3212</v>
      </c>
      <c r="D594" s="28" t="s">
        <v>3213</v>
      </c>
      <c r="E594" s="79" t="s">
        <v>96</v>
      </c>
      <c r="F594" s="94" t="s">
        <v>191</v>
      </c>
      <c r="G594" s="425"/>
      <c r="H594" s="423" t="b">
        <v>0</v>
      </c>
    </row>
    <row r="595" ht="22.5" customHeight="1">
      <c r="A595" s="28">
        <v>594.0</v>
      </c>
      <c r="B595" s="28" t="s">
        <v>593</v>
      </c>
      <c r="C595" s="28" t="s">
        <v>3215</v>
      </c>
      <c r="D595" s="28" t="s">
        <v>3216</v>
      </c>
      <c r="E595" s="33" t="s">
        <v>181</v>
      </c>
      <c r="F595" s="112" t="s">
        <v>253</v>
      </c>
      <c r="G595" s="422" t="s">
        <v>779</v>
      </c>
      <c r="H595" s="423" t="b">
        <v>1</v>
      </c>
    </row>
    <row r="596" ht="22.5" customHeight="1">
      <c r="A596" s="28">
        <v>595.0</v>
      </c>
      <c r="B596" s="28" t="s">
        <v>593</v>
      </c>
      <c r="C596" s="28" t="s">
        <v>3219</v>
      </c>
      <c r="D596" s="28" t="s">
        <v>3221</v>
      </c>
      <c r="E596" s="79" t="s">
        <v>16</v>
      </c>
      <c r="F596" s="112" t="s">
        <v>577</v>
      </c>
      <c r="G596" s="425"/>
      <c r="H596" s="423" t="b">
        <v>0</v>
      </c>
    </row>
    <row r="597" ht="22.5" customHeight="1">
      <c r="A597" s="28">
        <v>596.0</v>
      </c>
      <c r="B597" s="28" t="s">
        <v>593</v>
      </c>
      <c r="C597" s="28" t="s">
        <v>3222</v>
      </c>
      <c r="D597" s="28" t="s">
        <v>3223</v>
      </c>
      <c r="E597" s="33" t="s">
        <v>16</v>
      </c>
      <c r="F597" s="112" t="s">
        <v>232</v>
      </c>
      <c r="G597" s="422" t="s">
        <v>9965</v>
      </c>
      <c r="H597" s="423" t="b">
        <v>1</v>
      </c>
    </row>
    <row r="598" ht="22.5" customHeight="1">
      <c r="A598" s="28">
        <v>597.0</v>
      </c>
      <c r="B598" s="28" t="s">
        <v>593</v>
      </c>
      <c r="C598" s="28" t="s">
        <v>3225</v>
      </c>
      <c r="D598" s="28" t="s">
        <v>3226</v>
      </c>
      <c r="E598" s="79" t="s">
        <v>16</v>
      </c>
      <c r="F598" s="94" t="s">
        <v>434</v>
      </c>
      <c r="G598" s="425"/>
      <c r="H598" s="423" t="b">
        <v>0</v>
      </c>
    </row>
    <row r="599" ht="22.5" customHeight="1">
      <c r="A599" s="28">
        <v>598.0</v>
      </c>
      <c r="B599" s="28" t="s">
        <v>593</v>
      </c>
      <c r="C599" s="28" t="s">
        <v>3228</v>
      </c>
      <c r="D599" s="28" t="s">
        <v>3229</v>
      </c>
      <c r="E599" s="33" t="s">
        <v>16</v>
      </c>
      <c r="F599" s="94" t="s">
        <v>434</v>
      </c>
      <c r="G599" s="425"/>
      <c r="H599" s="423" t="b">
        <v>0</v>
      </c>
    </row>
    <row r="600" ht="22.5" customHeight="1">
      <c r="A600" s="28">
        <v>599.0</v>
      </c>
      <c r="B600" s="28" t="s">
        <v>593</v>
      </c>
      <c r="C600" s="28" t="s">
        <v>3231</v>
      </c>
      <c r="D600" s="28" t="s">
        <v>3232</v>
      </c>
      <c r="E600" s="79" t="s">
        <v>226</v>
      </c>
      <c r="F600" s="94" t="s">
        <v>288</v>
      </c>
      <c r="G600" s="425"/>
      <c r="H600" s="423" t="b">
        <v>0</v>
      </c>
    </row>
    <row r="601" ht="22.5" customHeight="1">
      <c r="A601" s="28">
        <v>600.0</v>
      </c>
      <c r="B601" s="28" t="s">
        <v>593</v>
      </c>
      <c r="C601" s="28" t="s">
        <v>3234</v>
      </c>
      <c r="D601" s="28" t="s">
        <v>3235</v>
      </c>
      <c r="E601" s="33" t="s">
        <v>181</v>
      </c>
      <c r="F601" s="112" t="s">
        <v>1554</v>
      </c>
      <c r="G601" s="425"/>
      <c r="H601" s="423" t="b">
        <v>0</v>
      </c>
    </row>
    <row r="602" ht="22.5" customHeight="1">
      <c r="A602" s="28">
        <v>601.0</v>
      </c>
      <c r="B602" s="28" t="s">
        <v>593</v>
      </c>
      <c r="C602" s="28" t="s">
        <v>3238</v>
      </c>
      <c r="D602" s="28" t="s">
        <v>3239</v>
      </c>
      <c r="E602" s="79" t="s">
        <v>16</v>
      </c>
      <c r="F602" s="112" t="s">
        <v>232</v>
      </c>
      <c r="G602" s="422" t="s">
        <v>9965</v>
      </c>
      <c r="H602" s="423" t="b">
        <v>1</v>
      </c>
    </row>
    <row r="603" ht="22.5" customHeight="1">
      <c r="A603" s="28">
        <v>602.0</v>
      </c>
      <c r="B603" s="28" t="s">
        <v>593</v>
      </c>
      <c r="C603" s="28" t="s">
        <v>3240</v>
      </c>
      <c r="D603" s="28" t="s">
        <v>3241</v>
      </c>
      <c r="E603" s="33" t="s">
        <v>181</v>
      </c>
      <c r="F603" s="112" t="s">
        <v>253</v>
      </c>
      <c r="G603" s="422" t="s">
        <v>779</v>
      </c>
      <c r="H603" s="423" t="b">
        <v>1</v>
      </c>
    </row>
    <row r="604" ht="22.5" customHeight="1">
      <c r="A604" s="28">
        <v>603.0</v>
      </c>
      <c r="B604" s="28" t="s">
        <v>593</v>
      </c>
      <c r="C604" s="28" t="s">
        <v>3243</v>
      </c>
      <c r="D604" s="28" t="s">
        <v>3244</v>
      </c>
      <c r="E604" s="79" t="s">
        <v>181</v>
      </c>
      <c r="F604" s="94" t="s">
        <v>181</v>
      </c>
      <c r="G604" s="425"/>
      <c r="H604" s="423" t="b">
        <v>0</v>
      </c>
    </row>
    <row r="605" ht="22.5" customHeight="1">
      <c r="A605" s="28">
        <v>604.0</v>
      </c>
      <c r="B605" s="28" t="s">
        <v>593</v>
      </c>
      <c r="C605" s="28" t="s">
        <v>3247</v>
      </c>
      <c r="D605" s="28" t="s">
        <v>3248</v>
      </c>
      <c r="E605" s="33" t="s">
        <v>96</v>
      </c>
      <c r="F605" s="94" t="s">
        <v>1886</v>
      </c>
      <c r="G605" s="425"/>
      <c r="H605" s="423" t="b">
        <v>0</v>
      </c>
    </row>
    <row r="606" ht="22.5" customHeight="1">
      <c r="A606" s="28">
        <v>605.0</v>
      </c>
      <c r="B606" s="28" t="s">
        <v>593</v>
      </c>
      <c r="C606" s="28" t="s">
        <v>3249</v>
      </c>
      <c r="D606" s="28" t="s">
        <v>3250</v>
      </c>
      <c r="E606" s="79" t="s">
        <v>16</v>
      </c>
      <c r="F606" s="112" t="s">
        <v>16</v>
      </c>
      <c r="G606" s="422" t="s">
        <v>9965</v>
      </c>
      <c r="H606" s="423" t="b">
        <v>1</v>
      </c>
    </row>
    <row r="607" ht="22.5" customHeight="1">
      <c r="A607" s="28">
        <v>606.0</v>
      </c>
      <c r="B607" s="28" t="s">
        <v>593</v>
      </c>
      <c r="C607" s="28" t="s">
        <v>3252</v>
      </c>
      <c r="D607" s="28" t="s">
        <v>3253</v>
      </c>
      <c r="E607" s="33" t="s">
        <v>181</v>
      </c>
      <c r="F607" s="112" t="s">
        <v>253</v>
      </c>
      <c r="G607" s="422" t="s">
        <v>779</v>
      </c>
      <c r="H607" s="423" t="b">
        <v>1</v>
      </c>
    </row>
    <row r="608" ht="22.5" customHeight="1">
      <c r="A608" s="28">
        <v>607.0</v>
      </c>
      <c r="B608" s="28" t="s">
        <v>593</v>
      </c>
      <c r="C608" s="28" t="s">
        <v>3256</v>
      </c>
      <c r="D608" s="28" t="s">
        <v>3257</v>
      </c>
      <c r="E608" s="174" t="s">
        <v>181</v>
      </c>
      <c r="F608" s="112" t="s">
        <v>1724</v>
      </c>
      <c r="G608" s="425"/>
      <c r="H608" s="423" t="b">
        <v>0</v>
      </c>
    </row>
    <row r="609" ht="22.5" customHeight="1">
      <c r="A609" s="28">
        <v>608.0</v>
      </c>
      <c r="B609" s="28" t="s">
        <v>593</v>
      </c>
      <c r="C609" s="28" t="s">
        <v>3259</v>
      </c>
      <c r="D609" s="28" t="s">
        <v>3261</v>
      </c>
      <c r="E609" s="33" t="s">
        <v>16</v>
      </c>
      <c r="F609" s="94" t="s">
        <v>434</v>
      </c>
      <c r="G609" s="425"/>
      <c r="H609" s="423" t="b">
        <v>0</v>
      </c>
    </row>
    <row r="610" ht="22.5" customHeight="1">
      <c r="A610" s="28">
        <v>609.0</v>
      </c>
      <c r="B610" s="28" t="s">
        <v>593</v>
      </c>
      <c r="C610" s="28" t="s">
        <v>3264</v>
      </c>
      <c r="D610" s="28" t="s">
        <v>3265</v>
      </c>
      <c r="E610" s="79" t="s">
        <v>181</v>
      </c>
      <c r="F610" s="112" t="s">
        <v>253</v>
      </c>
      <c r="G610" s="422" t="s">
        <v>779</v>
      </c>
      <c r="H610" s="423" t="b">
        <v>1</v>
      </c>
    </row>
    <row r="611" ht="22.5" customHeight="1">
      <c r="A611" s="28">
        <v>610.0</v>
      </c>
      <c r="B611" s="28" t="s">
        <v>593</v>
      </c>
      <c r="C611" s="28" t="s">
        <v>3266</v>
      </c>
      <c r="D611" s="28" t="s">
        <v>3267</v>
      </c>
      <c r="E611" s="33" t="s">
        <v>181</v>
      </c>
      <c r="F611" s="94" t="s">
        <v>181</v>
      </c>
      <c r="G611" s="425"/>
      <c r="H611" s="423" t="b">
        <v>0</v>
      </c>
    </row>
    <row r="612" ht="22.5" customHeight="1">
      <c r="A612" s="28">
        <v>611.0</v>
      </c>
      <c r="B612" s="28" t="s">
        <v>593</v>
      </c>
      <c r="C612" s="28" t="s">
        <v>3269</v>
      </c>
      <c r="D612" s="28" t="s">
        <v>3270</v>
      </c>
      <c r="E612" s="79" t="s">
        <v>16</v>
      </c>
      <c r="F612" s="94" t="s">
        <v>434</v>
      </c>
      <c r="G612" s="425"/>
      <c r="H612" s="423" t="b">
        <v>0</v>
      </c>
    </row>
    <row r="613" ht="22.5" customHeight="1">
      <c r="A613" s="28">
        <v>612.0</v>
      </c>
      <c r="B613" s="28" t="s">
        <v>593</v>
      </c>
      <c r="C613" s="28" t="s">
        <v>3273</v>
      </c>
      <c r="D613" s="28" t="s">
        <v>3274</v>
      </c>
      <c r="E613" s="33" t="s">
        <v>96</v>
      </c>
      <c r="F613" s="94" t="s">
        <v>1886</v>
      </c>
      <c r="G613" s="425"/>
      <c r="H613" s="423" t="b">
        <v>0</v>
      </c>
    </row>
    <row r="614" ht="22.5" customHeight="1">
      <c r="A614" s="28">
        <v>613.0</v>
      </c>
      <c r="B614" s="28" t="s">
        <v>593</v>
      </c>
      <c r="C614" s="28" t="s">
        <v>3276</v>
      </c>
      <c r="D614" s="28" t="s">
        <v>3278</v>
      </c>
      <c r="E614" s="79" t="s">
        <v>181</v>
      </c>
      <c r="F614" s="94" t="s">
        <v>1755</v>
      </c>
      <c r="G614" s="425"/>
      <c r="H614" s="423" t="b">
        <v>0</v>
      </c>
    </row>
    <row r="615" ht="22.5" customHeight="1">
      <c r="A615" s="28">
        <v>614.0</v>
      </c>
      <c r="B615" s="28" t="s">
        <v>593</v>
      </c>
      <c r="C615" s="28" t="s">
        <v>3280</v>
      </c>
      <c r="D615" s="28" t="s">
        <v>3281</v>
      </c>
      <c r="E615" s="33" t="s">
        <v>96</v>
      </c>
      <c r="F615" s="94" t="s">
        <v>1886</v>
      </c>
      <c r="G615" s="425"/>
      <c r="H615" s="423" t="b">
        <v>0</v>
      </c>
    </row>
    <row r="616" ht="22.5" customHeight="1">
      <c r="A616" s="28">
        <v>615.0</v>
      </c>
      <c r="B616" s="28" t="s">
        <v>593</v>
      </c>
      <c r="C616" s="28" t="s">
        <v>3284</v>
      </c>
      <c r="D616" s="28" t="s">
        <v>3285</v>
      </c>
      <c r="E616" s="79" t="s">
        <v>181</v>
      </c>
      <c r="F616" s="94" t="s">
        <v>181</v>
      </c>
      <c r="G616" s="425"/>
      <c r="H616" s="423" t="b">
        <v>0</v>
      </c>
    </row>
    <row r="617" ht="22.5" customHeight="1">
      <c r="A617" s="28">
        <v>616.0</v>
      </c>
      <c r="B617" s="28" t="s">
        <v>593</v>
      </c>
      <c r="C617" s="28" t="s">
        <v>3287</v>
      </c>
      <c r="D617" s="28" t="s">
        <v>3289</v>
      </c>
      <c r="E617" s="33" t="s">
        <v>181</v>
      </c>
      <c r="F617" s="94" t="s">
        <v>181</v>
      </c>
      <c r="G617" s="425"/>
      <c r="H617" s="423" t="b">
        <v>0</v>
      </c>
    </row>
    <row r="618" ht="22.5" customHeight="1">
      <c r="A618" s="28">
        <v>617.0</v>
      </c>
      <c r="B618" s="28" t="s">
        <v>593</v>
      </c>
      <c r="C618" s="28" t="s">
        <v>3290</v>
      </c>
      <c r="D618" s="28" t="s">
        <v>3292</v>
      </c>
      <c r="E618" s="79" t="s">
        <v>181</v>
      </c>
      <c r="F618" s="94" t="s">
        <v>181</v>
      </c>
      <c r="G618" s="425"/>
      <c r="H618" s="423" t="b">
        <v>0</v>
      </c>
    </row>
    <row r="619" ht="22.5" customHeight="1">
      <c r="A619" s="28">
        <v>618.0</v>
      </c>
      <c r="B619" s="28" t="s">
        <v>593</v>
      </c>
      <c r="C619" s="28" t="s">
        <v>3295</v>
      </c>
      <c r="D619" s="28" t="s">
        <v>3297</v>
      </c>
      <c r="E619" s="33" t="s">
        <v>181</v>
      </c>
      <c r="F619" s="94" t="s">
        <v>181</v>
      </c>
      <c r="G619" s="425"/>
      <c r="H619" s="423" t="b">
        <v>0</v>
      </c>
    </row>
    <row r="620" ht="22.5" customHeight="1">
      <c r="A620" s="28">
        <v>619.0</v>
      </c>
      <c r="B620" s="28" t="s">
        <v>593</v>
      </c>
      <c r="C620" s="28" t="s">
        <v>3299</v>
      </c>
      <c r="D620" s="28" t="s">
        <v>3300</v>
      </c>
      <c r="E620" s="79" t="s">
        <v>226</v>
      </c>
      <c r="F620" s="112" t="s">
        <v>288</v>
      </c>
      <c r="G620" s="425"/>
      <c r="H620" s="423" t="b">
        <v>0</v>
      </c>
    </row>
    <row r="621" ht="22.5" customHeight="1">
      <c r="A621" s="28">
        <v>620.0</v>
      </c>
      <c r="B621" s="28" t="s">
        <v>593</v>
      </c>
      <c r="C621" s="28" t="s">
        <v>3302</v>
      </c>
      <c r="D621" s="28" t="s">
        <v>3304</v>
      </c>
      <c r="E621" s="33" t="s">
        <v>16</v>
      </c>
      <c r="F621" s="112" t="s">
        <v>577</v>
      </c>
      <c r="G621" s="425"/>
      <c r="H621" s="423" t="b">
        <v>0</v>
      </c>
    </row>
    <row r="622" ht="22.5" customHeight="1">
      <c r="A622" s="28">
        <v>621.0</v>
      </c>
      <c r="B622" s="28" t="s">
        <v>593</v>
      </c>
      <c r="C622" s="28" t="s">
        <v>3306</v>
      </c>
      <c r="D622" s="28" t="s">
        <v>3307</v>
      </c>
      <c r="E622" s="79" t="s">
        <v>181</v>
      </c>
      <c r="F622" s="94" t="s">
        <v>1755</v>
      </c>
      <c r="G622" s="425"/>
      <c r="H622" s="423" t="b">
        <v>0</v>
      </c>
    </row>
    <row r="623" ht="22.5" customHeight="1">
      <c r="A623" s="28">
        <v>622.0</v>
      </c>
      <c r="B623" s="28" t="s">
        <v>593</v>
      </c>
      <c r="C623" s="28" t="s">
        <v>3309</v>
      </c>
      <c r="D623" s="28" t="s">
        <v>3310</v>
      </c>
      <c r="E623" s="33" t="s">
        <v>181</v>
      </c>
      <c r="F623" s="112" t="s">
        <v>253</v>
      </c>
      <c r="G623" s="422" t="s">
        <v>779</v>
      </c>
      <c r="H623" s="423" t="b">
        <v>1</v>
      </c>
    </row>
    <row r="624" ht="22.5" customHeight="1">
      <c r="A624" s="28">
        <v>623.0</v>
      </c>
      <c r="B624" s="28" t="s">
        <v>593</v>
      </c>
      <c r="C624" s="28" t="s">
        <v>3311</v>
      </c>
      <c r="D624" s="28" t="s">
        <v>3312</v>
      </c>
      <c r="E624" s="79" t="s">
        <v>16</v>
      </c>
      <c r="F624" s="94" t="s">
        <v>434</v>
      </c>
      <c r="G624" s="425"/>
      <c r="H624" s="423" t="b">
        <v>0</v>
      </c>
    </row>
    <row r="625" ht="22.5" customHeight="1">
      <c r="A625" s="28">
        <v>624.0</v>
      </c>
      <c r="B625" s="28" t="s">
        <v>593</v>
      </c>
      <c r="C625" s="28" t="s">
        <v>3315</v>
      </c>
      <c r="D625" s="28" t="s">
        <v>3316</v>
      </c>
      <c r="E625" s="33" t="s">
        <v>16</v>
      </c>
      <c r="F625" s="94" t="s">
        <v>434</v>
      </c>
      <c r="G625" s="425"/>
      <c r="H625" s="423" t="b">
        <v>0</v>
      </c>
    </row>
    <row r="626" ht="22.5" customHeight="1">
      <c r="A626" s="28">
        <v>625.0</v>
      </c>
      <c r="B626" s="28" t="s">
        <v>593</v>
      </c>
      <c r="C626" s="28" t="s">
        <v>3318</v>
      </c>
      <c r="D626" s="28" t="s">
        <v>3319</v>
      </c>
      <c r="E626" s="79" t="s">
        <v>226</v>
      </c>
      <c r="F626" s="94" t="s">
        <v>288</v>
      </c>
      <c r="G626" s="425"/>
      <c r="H626" s="423" t="b">
        <v>0</v>
      </c>
    </row>
    <row r="627" ht="22.5" customHeight="1">
      <c r="A627" s="28">
        <v>626.0</v>
      </c>
      <c r="B627" s="28" t="s">
        <v>593</v>
      </c>
      <c r="C627" s="28" t="s">
        <v>3322</v>
      </c>
      <c r="D627" s="28" t="s">
        <v>3323</v>
      </c>
      <c r="E627" s="456" t="s">
        <v>181</v>
      </c>
      <c r="F627" s="112" t="s">
        <v>1724</v>
      </c>
      <c r="G627" s="425"/>
      <c r="H627" s="423" t="b">
        <v>0</v>
      </c>
    </row>
    <row r="628" ht="22.5" customHeight="1">
      <c r="A628" s="28">
        <v>627.0</v>
      </c>
      <c r="B628" s="28" t="s">
        <v>593</v>
      </c>
      <c r="C628" s="28" t="s">
        <v>3326</v>
      </c>
      <c r="D628" s="28" t="s">
        <v>3327</v>
      </c>
      <c r="E628" s="79" t="s">
        <v>181</v>
      </c>
      <c r="F628" s="112" t="s">
        <v>253</v>
      </c>
      <c r="G628" s="422" t="s">
        <v>779</v>
      </c>
      <c r="H628" s="423" t="b">
        <v>1</v>
      </c>
    </row>
    <row r="629" ht="22.5" customHeight="1">
      <c r="A629" s="28">
        <v>628.0</v>
      </c>
      <c r="B629" s="28" t="s">
        <v>593</v>
      </c>
      <c r="C629" s="28" t="s">
        <v>3330</v>
      </c>
      <c r="D629" s="28" t="s">
        <v>3331</v>
      </c>
      <c r="E629" s="33" t="s">
        <v>96</v>
      </c>
      <c r="F629" s="94" t="s">
        <v>10129</v>
      </c>
      <c r="G629" s="425"/>
      <c r="H629" s="423" t="b">
        <v>0</v>
      </c>
    </row>
    <row r="630" ht="22.5" customHeight="1">
      <c r="A630" s="28">
        <v>629.0</v>
      </c>
      <c r="B630" s="28" t="s">
        <v>593</v>
      </c>
      <c r="C630" s="28" t="s">
        <v>3332</v>
      </c>
      <c r="D630" s="28" t="s">
        <v>3333</v>
      </c>
      <c r="E630" s="174" t="s">
        <v>181</v>
      </c>
      <c r="F630" s="112" t="s">
        <v>1724</v>
      </c>
      <c r="G630" s="425"/>
      <c r="H630" s="423" t="b">
        <v>0</v>
      </c>
    </row>
    <row r="631" ht="22.5" customHeight="1">
      <c r="A631" s="28">
        <v>630.0</v>
      </c>
      <c r="B631" s="28" t="s">
        <v>593</v>
      </c>
      <c r="C631" s="28" t="s">
        <v>3336</v>
      </c>
      <c r="D631" s="28" t="s">
        <v>3337</v>
      </c>
      <c r="E631" s="33" t="s">
        <v>181</v>
      </c>
      <c r="F631" s="94" t="s">
        <v>181</v>
      </c>
      <c r="G631" s="425"/>
      <c r="H631" s="423" t="b">
        <v>0</v>
      </c>
    </row>
    <row r="632" ht="22.5" customHeight="1">
      <c r="A632" s="28">
        <v>631.0</v>
      </c>
      <c r="B632" s="28" t="s">
        <v>593</v>
      </c>
      <c r="C632" s="28" t="s">
        <v>3341</v>
      </c>
      <c r="D632" s="28" t="s">
        <v>3342</v>
      </c>
      <c r="E632" s="79" t="s">
        <v>181</v>
      </c>
      <c r="F632" s="94" t="s">
        <v>181</v>
      </c>
      <c r="G632" s="425"/>
      <c r="H632" s="423" t="b">
        <v>0</v>
      </c>
    </row>
    <row r="633" ht="22.5" customHeight="1">
      <c r="A633" s="28">
        <v>632.0</v>
      </c>
      <c r="B633" s="28" t="s">
        <v>593</v>
      </c>
      <c r="C633" s="28" t="s">
        <v>3345</v>
      </c>
      <c r="D633" s="28" t="s">
        <v>3346</v>
      </c>
      <c r="E633" s="33" t="s">
        <v>181</v>
      </c>
      <c r="F633" s="94" t="s">
        <v>181</v>
      </c>
      <c r="G633" s="425"/>
      <c r="H633" s="423" t="b">
        <v>0</v>
      </c>
    </row>
    <row r="634" ht="22.5" customHeight="1">
      <c r="A634" s="28">
        <v>633.0</v>
      </c>
      <c r="B634" s="28" t="s">
        <v>593</v>
      </c>
      <c r="C634" s="28" t="s">
        <v>3349</v>
      </c>
      <c r="D634" s="28" t="s">
        <v>3350</v>
      </c>
      <c r="E634" s="79" t="s">
        <v>16</v>
      </c>
      <c r="F634" s="94" t="s">
        <v>434</v>
      </c>
      <c r="G634" s="425"/>
      <c r="H634" s="423" t="b">
        <v>0</v>
      </c>
    </row>
    <row r="635" ht="22.5" customHeight="1">
      <c r="A635" s="28">
        <v>634.0</v>
      </c>
      <c r="B635" s="28" t="s">
        <v>593</v>
      </c>
      <c r="C635" s="28" t="s">
        <v>3352</v>
      </c>
      <c r="D635" s="28" t="s">
        <v>3354</v>
      </c>
      <c r="E635" s="33" t="s">
        <v>226</v>
      </c>
      <c r="F635" s="94" t="s">
        <v>288</v>
      </c>
      <c r="G635" s="425"/>
      <c r="H635" s="423" t="b">
        <v>0</v>
      </c>
    </row>
    <row r="636" ht="22.5" customHeight="1">
      <c r="A636" s="28">
        <v>635.0</v>
      </c>
      <c r="B636" s="28" t="s">
        <v>593</v>
      </c>
      <c r="C636" s="28" t="s">
        <v>3357</v>
      </c>
      <c r="D636" s="28" t="s">
        <v>3358</v>
      </c>
      <c r="E636" s="79" t="s">
        <v>226</v>
      </c>
      <c r="F636" s="94" t="s">
        <v>288</v>
      </c>
      <c r="G636" s="425"/>
      <c r="H636" s="423" t="b">
        <v>0</v>
      </c>
    </row>
    <row r="637" ht="22.5" customHeight="1">
      <c r="A637" s="28">
        <v>636.0</v>
      </c>
      <c r="B637" s="28" t="s">
        <v>593</v>
      </c>
      <c r="C637" s="28" t="s">
        <v>3361</v>
      </c>
      <c r="D637" s="28" t="s">
        <v>3362</v>
      </c>
      <c r="E637" s="33" t="s">
        <v>16</v>
      </c>
      <c r="F637" s="94" t="s">
        <v>434</v>
      </c>
      <c r="G637" s="425"/>
      <c r="H637" s="423" t="b">
        <v>0</v>
      </c>
    </row>
    <row r="638" ht="22.5" customHeight="1">
      <c r="A638" s="28">
        <v>637.0</v>
      </c>
      <c r="B638" s="28" t="s">
        <v>593</v>
      </c>
      <c r="C638" s="28" t="s">
        <v>3364</v>
      </c>
      <c r="D638" s="28" t="s">
        <v>3366</v>
      </c>
      <c r="E638" s="79" t="s">
        <v>96</v>
      </c>
      <c r="F638" s="94" t="s">
        <v>1886</v>
      </c>
      <c r="G638" s="425"/>
      <c r="H638" s="423" t="b">
        <v>0</v>
      </c>
    </row>
    <row r="639" ht="22.5" customHeight="1">
      <c r="A639" s="28">
        <v>638.0</v>
      </c>
      <c r="B639" s="28" t="s">
        <v>593</v>
      </c>
      <c r="C639" s="28" t="s">
        <v>3369</v>
      </c>
      <c r="D639" s="28" t="s">
        <v>3370</v>
      </c>
      <c r="E639" s="33" t="s">
        <v>16</v>
      </c>
      <c r="F639" s="112" t="s">
        <v>1808</v>
      </c>
      <c r="G639" s="425"/>
      <c r="H639" s="423" t="b">
        <v>0</v>
      </c>
    </row>
    <row r="640" ht="22.5" customHeight="1">
      <c r="A640" s="28">
        <v>639.0</v>
      </c>
      <c r="B640" s="28" t="s">
        <v>593</v>
      </c>
      <c r="C640" s="28" t="s">
        <v>3373</v>
      </c>
      <c r="D640" s="28" t="s">
        <v>3374</v>
      </c>
      <c r="E640" s="79" t="s">
        <v>181</v>
      </c>
      <c r="F640" s="94" t="s">
        <v>181</v>
      </c>
      <c r="G640" s="425"/>
      <c r="H640" s="423" t="b">
        <v>0</v>
      </c>
    </row>
    <row r="641" ht="22.5" customHeight="1">
      <c r="A641" s="28">
        <v>640.0</v>
      </c>
      <c r="B641" s="28" t="s">
        <v>593</v>
      </c>
      <c r="C641" s="28" t="s">
        <v>3376</v>
      </c>
      <c r="D641" s="28" t="s">
        <v>3377</v>
      </c>
      <c r="E641" s="33" t="s">
        <v>181</v>
      </c>
      <c r="F641" s="94" t="s">
        <v>181</v>
      </c>
      <c r="G641" s="425"/>
      <c r="H641" s="423" t="b">
        <v>0</v>
      </c>
    </row>
    <row r="642" ht="22.5" customHeight="1">
      <c r="A642" s="28">
        <v>641.0</v>
      </c>
      <c r="B642" s="28" t="s">
        <v>593</v>
      </c>
      <c r="C642" s="28" t="s">
        <v>3379</v>
      </c>
      <c r="D642" s="28" t="s">
        <v>3381</v>
      </c>
      <c r="E642" s="79" t="s">
        <v>181</v>
      </c>
      <c r="F642" s="94" t="s">
        <v>181</v>
      </c>
      <c r="G642" s="425"/>
      <c r="H642" s="423" t="b">
        <v>0</v>
      </c>
    </row>
    <row r="643" ht="22.5" customHeight="1">
      <c r="A643" s="28">
        <v>642.0</v>
      </c>
      <c r="B643" s="28" t="s">
        <v>593</v>
      </c>
      <c r="C643" s="28" t="s">
        <v>3382</v>
      </c>
      <c r="D643" s="28" t="s">
        <v>3384</v>
      </c>
      <c r="E643" s="33" t="s">
        <v>181</v>
      </c>
      <c r="F643" s="94" t="s">
        <v>181</v>
      </c>
      <c r="G643" s="425"/>
      <c r="H643" s="423" t="b">
        <v>0</v>
      </c>
    </row>
    <row r="644" ht="22.5" customHeight="1">
      <c r="A644" s="28">
        <v>643.0</v>
      </c>
      <c r="B644" s="28" t="s">
        <v>593</v>
      </c>
      <c r="C644" s="28" t="s">
        <v>3387</v>
      </c>
      <c r="D644" s="28" t="s">
        <v>820</v>
      </c>
      <c r="E644" s="79" t="s">
        <v>96</v>
      </c>
      <c r="F644" s="94" t="s">
        <v>10129</v>
      </c>
      <c r="G644" s="425"/>
      <c r="H644" s="423" t="b">
        <v>0</v>
      </c>
    </row>
    <row r="645" ht="22.5" customHeight="1">
      <c r="A645" s="28">
        <v>644.0</v>
      </c>
      <c r="B645" s="28" t="s">
        <v>593</v>
      </c>
      <c r="C645" s="28" t="s">
        <v>3392</v>
      </c>
      <c r="D645" s="28" t="s">
        <v>3393</v>
      </c>
      <c r="E645" s="33" t="s">
        <v>96</v>
      </c>
      <c r="F645" s="94" t="s">
        <v>96</v>
      </c>
      <c r="G645" s="425"/>
      <c r="H645" s="423" t="b">
        <v>0</v>
      </c>
    </row>
    <row r="646" ht="22.5" customHeight="1">
      <c r="A646" s="28">
        <v>645.0</v>
      </c>
      <c r="B646" s="28" t="s">
        <v>593</v>
      </c>
      <c r="C646" s="28" t="s">
        <v>3396</v>
      </c>
      <c r="D646" s="28" t="s">
        <v>3397</v>
      </c>
      <c r="E646" s="79" t="s">
        <v>226</v>
      </c>
      <c r="F646" s="112" t="s">
        <v>226</v>
      </c>
      <c r="G646" s="425"/>
      <c r="H646" s="423" t="b">
        <v>0</v>
      </c>
    </row>
    <row r="647" ht="22.5" customHeight="1">
      <c r="A647" s="28">
        <v>646.0</v>
      </c>
      <c r="B647" s="28" t="s">
        <v>593</v>
      </c>
      <c r="C647" s="28" t="s">
        <v>3400</v>
      </c>
      <c r="D647" s="28" t="s">
        <v>3401</v>
      </c>
      <c r="E647" s="33" t="s">
        <v>226</v>
      </c>
      <c r="F647" s="112" t="s">
        <v>226</v>
      </c>
      <c r="G647" s="425"/>
      <c r="H647" s="423" t="b">
        <v>0</v>
      </c>
    </row>
    <row r="648" ht="22.5" customHeight="1">
      <c r="A648" s="28">
        <v>647.0</v>
      </c>
      <c r="B648" s="28" t="s">
        <v>593</v>
      </c>
      <c r="C648" s="28" t="s">
        <v>3406</v>
      </c>
      <c r="D648" s="28" t="s">
        <v>3407</v>
      </c>
      <c r="E648" s="79" t="s">
        <v>96</v>
      </c>
      <c r="F648" s="94" t="s">
        <v>96</v>
      </c>
      <c r="G648" s="425"/>
      <c r="H648" s="423" t="b">
        <v>0</v>
      </c>
    </row>
    <row r="649" ht="22.5" customHeight="1">
      <c r="A649" s="28">
        <v>648.0</v>
      </c>
      <c r="B649" s="28" t="s">
        <v>593</v>
      </c>
      <c r="C649" s="28" t="s">
        <v>3410</v>
      </c>
      <c r="D649" s="28" t="s">
        <v>3411</v>
      </c>
      <c r="E649" s="33" t="s">
        <v>96</v>
      </c>
      <c r="F649" s="94" t="s">
        <v>96</v>
      </c>
      <c r="G649" s="425"/>
      <c r="H649" s="423" t="b">
        <v>0</v>
      </c>
    </row>
    <row r="650" ht="22.5" customHeight="1">
      <c r="A650" s="28">
        <v>649.0</v>
      </c>
      <c r="B650" s="28" t="s">
        <v>593</v>
      </c>
      <c r="C650" s="28" t="s">
        <v>3412</v>
      </c>
      <c r="D650" s="28" t="s">
        <v>3414</v>
      </c>
      <c r="E650" s="79" t="s">
        <v>96</v>
      </c>
      <c r="F650" s="112" t="s">
        <v>10133</v>
      </c>
      <c r="G650" s="425"/>
      <c r="H650" s="423" t="b">
        <v>0</v>
      </c>
    </row>
    <row r="651" ht="22.5" customHeight="1">
      <c r="A651" s="28">
        <v>650.0</v>
      </c>
      <c r="B651" s="28" t="s">
        <v>593</v>
      </c>
      <c r="C651" s="28" t="s">
        <v>3416</v>
      </c>
      <c r="D651" s="28" t="s">
        <v>3418</v>
      </c>
      <c r="E651" s="33" t="s">
        <v>16</v>
      </c>
      <c r="F651" s="112" t="s">
        <v>232</v>
      </c>
      <c r="G651" s="422" t="s">
        <v>9965</v>
      </c>
      <c r="H651" s="423" t="b">
        <v>1</v>
      </c>
    </row>
    <row r="652" ht="22.5" customHeight="1">
      <c r="A652" s="28">
        <v>651.0</v>
      </c>
      <c r="B652" s="28" t="s">
        <v>593</v>
      </c>
      <c r="C652" s="28" t="s">
        <v>3420</v>
      </c>
      <c r="D652" s="28" t="s">
        <v>3421</v>
      </c>
      <c r="E652" s="79" t="s">
        <v>16</v>
      </c>
      <c r="F652" s="112" t="s">
        <v>232</v>
      </c>
      <c r="G652" s="422" t="s">
        <v>9965</v>
      </c>
      <c r="H652" s="423" t="b">
        <v>1</v>
      </c>
    </row>
    <row r="653" ht="22.5" customHeight="1">
      <c r="A653" s="28">
        <v>652.0</v>
      </c>
      <c r="B653" s="28" t="s">
        <v>593</v>
      </c>
      <c r="C653" s="28" t="s">
        <v>3423</v>
      </c>
      <c r="D653" s="28" t="s">
        <v>3424</v>
      </c>
      <c r="E653" s="33" t="s">
        <v>16</v>
      </c>
      <c r="F653" s="112" t="s">
        <v>232</v>
      </c>
      <c r="G653" s="422" t="s">
        <v>9965</v>
      </c>
      <c r="H653" s="423" t="b">
        <v>1</v>
      </c>
    </row>
    <row r="654" ht="22.5" customHeight="1">
      <c r="A654" s="28">
        <v>653.0</v>
      </c>
      <c r="B654" s="28" t="s">
        <v>593</v>
      </c>
      <c r="C654" s="28" t="s">
        <v>3426</v>
      </c>
      <c r="D654" s="28" t="s">
        <v>3428</v>
      </c>
      <c r="E654" s="79" t="s">
        <v>96</v>
      </c>
      <c r="F654" s="94" t="s">
        <v>1526</v>
      </c>
      <c r="G654" s="425"/>
      <c r="H654" s="423" t="b">
        <v>0</v>
      </c>
    </row>
    <row r="655" ht="22.5" customHeight="1">
      <c r="A655" s="28">
        <v>654.0</v>
      </c>
      <c r="B655" s="28" t="s">
        <v>593</v>
      </c>
      <c r="C655" s="28" t="s">
        <v>3429</v>
      </c>
      <c r="D655" s="28" t="s">
        <v>3431</v>
      </c>
      <c r="E655" s="33" t="s">
        <v>181</v>
      </c>
      <c r="F655" s="112" t="s">
        <v>10132</v>
      </c>
      <c r="G655" s="425"/>
      <c r="H655" s="423" t="b">
        <v>0</v>
      </c>
    </row>
    <row r="656" ht="22.5" customHeight="1">
      <c r="A656" s="28">
        <v>655.0</v>
      </c>
      <c r="B656" s="28" t="s">
        <v>593</v>
      </c>
      <c r="C656" s="28" t="s">
        <v>3433</v>
      </c>
      <c r="D656" s="28" t="s">
        <v>3434</v>
      </c>
      <c r="E656" s="79" t="s">
        <v>96</v>
      </c>
      <c r="F656" s="94" t="s">
        <v>96</v>
      </c>
      <c r="G656" s="425"/>
      <c r="H656" s="423" t="b">
        <v>0</v>
      </c>
    </row>
    <row r="657" ht="22.5" customHeight="1">
      <c r="A657" s="28">
        <v>656.0</v>
      </c>
      <c r="B657" s="28" t="s">
        <v>593</v>
      </c>
      <c r="C657" s="28" t="s">
        <v>3436</v>
      </c>
      <c r="D657" s="28" t="s">
        <v>3437</v>
      </c>
      <c r="E657" s="33" t="s">
        <v>181</v>
      </c>
      <c r="F657" s="94" t="s">
        <v>181</v>
      </c>
      <c r="G657" s="425"/>
      <c r="H657" s="423" t="b">
        <v>0</v>
      </c>
    </row>
    <row r="658" ht="22.5" customHeight="1">
      <c r="A658" s="28">
        <v>657.0</v>
      </c>
      <c r="B658" s="28" t="s">
        <v>593</v>
      </c>
      <c r="C658" s="28" t="s">
        <v>3439</v>
      </c>
      <c r="D658" s="28" t="s">
        <v>3440</v>
      </c>
      <c r="E658" s="79" t="s">
        <v>181</v>
      </c>
      <c r="F658" s="94" t="s">
        <v>181</v>
      </c>
      <c r="G658" s="425"/>
      <c r="H658" s="423" t="b">
        <v>0</v>
      </c>
    </row>
    <row r="659" ht="22.5" customHeight="1">
      <c r="A659" s="28">
        <v>658.0</v>
      </c>
      <c r="B659" s="28" t="s">
        <v>593</v>
      </c>
      <c r="C659" s="28" t="s">
        <v>3441</v>
      </c>
      <c r="D659" s="28" t="s">
        <v>3442</v>
      </c>
      <c r="E659" s="33" t="s">
        <v>96</v>
      </c>
      <c r="F659" s="94" t="s">
        <v>191</v>
      </c>
      <c r="G659" s="425"/>
      <c r="H659" s="423" t="b">
        <v>0</v>
      </c>
    </row>
    <row r="660" ht="22.5" customHeight="1">
      <c r="A660" s="28">
        <v>659.0</v>
      </c>
      <c r="B660" s="28" t="s">
        <v>593</v>
      </c>
      <c r="C660" s="28" t="s">
        <v>3445</v>
      </c>
      <c r="D660" s="28" t="s">
        <v>3446</v>
      </c>
      <c r="E660" s="79" t="s">
        <v>96</v>
      </c>
      <c r="F660" s="94" t="s">
        <v>96</v>
      </c>
      <c r="G660" s="425"/>
      <c r="H660" s="423" t="b">
        <v>0</v>
      </c>
    </row>
    <row r="661" ht="22.5" customHeight="1">
      <c r="A661" s="28">
        <v>660.0</v>
      </c>
      <c r="B661" s="28" t="s">
        <v>593</v>
      </c>
      <c r="C661" s="28" t="s">
        <v>3448</v>
      </c>
      <c r="D661" s="28" t="s">
        <v>3449</v>
      </c>
      <c r="E661" s="33" t="s">
        <v>96</v>
      </c>
      <c r="F661" s="94" t="s">
        <v>191</v>
      </c>
      <c r="G661" s="425"/>
      <c r="H661" s="423" t="b">
        <v>0</v>
      </c>
    </row>
    <row r="662" ht="22.5" customHeight="1">
      <c r="A662" s="28">
        <v>661.0</v>
      </c>
      <c r="B662" s="28" t="s">
        <v>593</v>
      </c>
      <c r="C662" s="28" t="s">
        <v>3452</v>
      </c>
      <c r="D662" s="28" t="s">
        <v>3453</v>
      </c>
      <c r="E662" s="79" t="s">
        <v>181</v>
      </c>
      <c r="F662" s="112" t="s">
        <v>10118</v>
      </c>
      <c r="G662" s="422" t="s">
        <v>779</v>
      </c>
      <c r="H662" s="423" t="b">
        <v>1</v>
      </c>
    </row>
    <row r="663" ht="22.5" customHeight="1">
      <c r="A663" s="28">
        <v>662.0</v>
      </c>
      <c r="B663" s="28" t="s">
        <v>593</v>
      </c>
      <c r="C663" s="28" t="s">
        <v>3455</v>
      </c>
      <c r="D663" s="28" t="s">
        <v>3457</v>
      </c>
      <c r="E663" s="33" t="s">
        <v>96</v>
      </c>
      <c r="F663" s="112" t="s">
        <v>10133</v>
      </c>
      <c r="G663" s="425"/>
      <c r="H663" s="423" t="b">
        <v>0</v>
      </c>
    </row>
    <row r="664" ht="22.5" customHeight="1">
      <c r="A664" s="28">
        <v>663.0</v>
      </c>
      <c r="B664" s="28" t="s">
        <v>593</v>
      </c>
      <c r="C664" s="28" t="s">
        <v>3459</v>
      </c>
      <c r="D664" s="28" t="s">
        <v>3460</v>
      </c>
      <c r="E664" s="79" t="s">
        <v>226</v>
      </c>
      <c r="F664" s="112" t="s">
        <v>226</v>
      </c>
      <c r="G664" s="425"/>
      <c r="H664" s="423" t="b">
        <v>0</v>
      </c>
    </row>
    <row r="665" ht="22.5" customHeight="1">
      <c r="A665" s="28">
        <v>664.0</v>
      </c>
      <c r="B665" s="28" t="s">
        <v>593</v>
      </c>
      <c r="C665" s="28" t="s">
        <v>3462</v>
      </c>
      <c r="D665" s="28" t="s">
        <v>3463</v>
      </c>
      <c r="E665" s="33" t="s">
        <v>181</v>
      </c>
      <c r="F665" s="94" t="s">
        <v>181</v>
      </c>
      <c r="G665" s="425"/>
      <c r="H665" s="423" t="b">
        <v>0</v>
      </c>
    </row>
    <row r="666" ht="22.5" customHeight="1">
      <c r="A666" s="28">
        <v>665.0</v>
      </c>
      <c r="B666" s="28" t="s">
        <v>593</v>
      </c>
      <c r="C666" s="28" t="s">
        <v>3465</v>
      </c>
      <c r="D666" s="28" t="s">
        <v>3466</v>
      </c>
      <c r="E666" s="79" t="s">
        <v>16</v>
      </c>
      <c r="F666" s="112" t="s">
        <v>232</v>
      </c>
      <c r="G666" s="422" t="s">
        <v>9965</v>
      </c>
      <c r="H666" s="423" t="b">
        <v>1</v>
      </c>
    </row>
    <row r="667" ht="22.5" customHeight="1">
      <c r="A667" s="28">
        <v>666.0</v>
      </c>
      <c r="B667" s="28" t="s">
        <v>593</v>
      </c>
      <c r="C667" s="28" t="s">
        <v>3470</v>
      </c>
      <c r="D667" s="28" t="s">
        <v>3471</v>
      </c>
      <c r="E667" s="33" t="s">
        <v>16</v>
      </c>
      <c r="F667" s="94" t="s">
        <v>434</v>
      </c>
      <c r="G667" s="425"/>
      <c r="H667" s="423" t="b">
        <v>0</v>
      </c>
    </row>
    <row r="668" ht="22.5" customHeight="1">
      <c r="A668" s="28">
        <v>667.0</v>
      </c>
      <c r="B668" s="28" t="s">
        <v>593</v>
      </c>
      <c r="C668" s="28" t="s">
        <v>3473</v>
      </c>
      <c r="D668" s="28" t="s">
        <v>3475</v>
      </c>
      <c r="E668" s="79" t="s">
        <v>96</v>
      </c>
      <c r="F668" s="94" t="s">
        <v>96</v>
      </c>
      <c r="G668" s="425"/>
      <c r="H668" s="423" t="b">
        <v>0</v>
      </c>
    </row>
    <row r="669" ht="22.5" customHeight="1">
      <c r="A669" s="28">
        <v>668.0</v>
      </c>
      <c r="B669" s="28" t="s">
        <v>593</v>
      </c>
      <c r="C669" s="28" t="s">
        <v>3477</v>
      </c>
      <c r="D669" s="28" t="s">
        <v>3479</v>
      </c>
      <c r="E669" s="456" t="s">
        <v>181</v>
      </c>
      <c r="F669" s="112" t="s">
        <v>1724</v>
      </c>
      <c r="G669" s="425"/>
      <c r="H669" s="423" t="b">
        <v>0</v>
      </c>
    </row>
    <row r="670" ht="22.5" customHeight="1">
      <c r="A670" s="28">
        <v>669.0</v>
      </c>
      <c r="B670" s="28" t="s">
        <v>593</v>
      </c>
      <c r="C670" s="28" t="s">
        <v>3480</v>
      </c>
      <c r="D670" s="28" t="s">
        <v>3481</v>
      </c>
      <c r="E670" s="79" t="s">
        <v>16</v>
      </c>
      <c r="F670" s="112" t="s">
        <v>1808</v>
      </c>
      <c r="G670" s="425"/>
      <c r="H670" s="423" t="b">
        <v>0</v>
      </c>
    </row>
    <row r="671" ht="22.5" customHeight="1">
      <c r="A671" s="28">
        <v>670.0</v>
      </c>
      <c r="B671" s="28" t="s">
        <v>593</v>
      </c>
      <c r="C671" s="28" t="s">
        <v>3483</v>
      </c>
      <c r="D671" s="28" t="s">
        <v>3485</v>
      </c>
      <c r="E671" s="33" t="s">
        <v>16</v>
      </c>
      <c r="F671" s="94" t="s">
        <v>434</v>
      </c>
      <c r="G671" s="425"/>
      <c r="H671" s="423" t="b">
        <v>0</v>
      </c>
    </row>
    <row r="672" ht="22.5" customHeight="1">
      <c r="A672" s="28">
        <v>671.0</v>
      </c>
      <c r="B672" s="28" t="s">
        <v>593</v>
      </c>
      <c r="C672" s="28" t="s">
        <v>3487</v>
      </c>
      <c r="D672" s="28" t="s">
        <v>3489</v>
      </c>
      <c r="E672" s="79" t="s">
        <v>16</v>
      </c>
      <c r="F672" s="112" t="s">
        <v>232</v>
      </c>
      <c r="G672" s="422" t="s">
        <v>9965</v>
      </c>
      <c r="H672" s="423" t="b">
        <v>1</v>
      </c>
    </row>
    <row r="673" ht="22.5" customHeight="1">
      <c r="A673" s="28">
        <v>672.0</v>
      </c>
      <c r="B673" s="28" t="s">
        <v>593</v>
      </c>
      <c r="C673" s="28" t="s">
        <v>3490</v>
      </c>
      <c r="D673" s="28" t="s">
        <v>3491</v>
      </c>
      <c r="E673" s="33" t="s">
        <v>181</v>
      </c>
      <c r="F673" s="94" t="s">
        <v>181</v>
      </c>
      <c r="G673" s="425"/>
      <c r="H673" s="423" t="b">
        <v>0</v>
      </c>
    </row>
    <row r="674" ht="22.5" customHeight="1">
      <c r="A674" s="28">
        <v>673.0</v>
      </c>
      <c r="B674" s="28" t="s">
        <v>593</v>
      </c>
      <c r="C674" s="28" t="s">
        <v>3494</v>
      </c>
      <c r="D674" s="28" t="s">
        <v>3495</v>
      </c>
      <c r="E674" s="79" t="s">
        <v>16</v>
      </c>
      <c r="F674" s="112" t="s">
        <v>1808</v>
      </c>
      <c r="G674" s="425"/>
      <c r="H674" s="423" t="b">
        <v>0</v>
      </c>
    </row>
    <row r="675" ht="22.5" customHeight="1">
      <c r="A675" s="28">
        <v>674.0</v>
      </c>
      <c r="B675" s="28" t="s">
        <v>593</v>
      </c>
      <c r="C675" s="28" t="s">
        <v>3498</v>
      </c>
      <c r="D675" s="28" t="s">
        <v>3499</v>
      </c>
      <c r="E675" s="33" t="s">
        <v>181</v>
      </c>
      <c r="F675" s="94" t="s">
        <v>181</v>
      </c>
      <c r="G675" s="425"/>
      <c r="H675" s="423" t="b">
        <v>0</v>
      </c>
    </row>
    <row r="676" ht="22.5" customHeight="1">
      <c r="A676" s="28">
        <v>675.0</v>
      </c>
      <c r="B676" s="28" t="s">
        <v>593</v>
      </c>
      <c r="C676" s="28" t="s">
        <v>3501</v>
      </c>
      <c r="D676" s="28" t="s">
        <v>3503</v>
      </c>
      <c r="E676" s="79" t="s">
        <v>16</v>
      </c>
      <c r="F676" s="112" t="s">
        <v>232</v>
      </c>
      <c r="G676" s="422" t="s">
        <v>9965</v>
      </c>
      <c r="H676" s="423" t="b">
        <v>1</v>
      </c>
    </row>
    <row r="677" ht="22.5" customHeight="1">
      <c r="A677" s="28">
        <v>676.0</v>
      </c>
      <c r="B677" s="28" t="s">
        <v>593</v>
      </c>
      <c r="C677" s="28" t="s">
        <v>3504</v>
      </c>
      <c r="D677" s="28" t="s">
        <v>3505</v>
      </c>
      <c r="E677" s="33" t="s">
        <v>16</v>
      </c>
      <c r="F677" s="112" t="s">
        <v>232</v>
      </c>
      <c r="G677" s="422" t="s">
        <v>9965</v>
      </c>
      <c r="H677" s="423" t="b">
        <v>1</v>
      </c>
    </row>
    <row r="678" ht="22.5" customHeight="1">
      <c r="A678" s="28">
        <v>677.0</v>
      </c>
      <c r="B678" s="28" t="s">
        <v>593</v>
      </c>
      <c r="C678" s="28" t="s">
        <v>3507</v>
      </c>
      <c r="D678" s="28" t="s">
        <v>3508</v>
      </c>
      <c r="E678" s="79" t="s">
        <v>226</v>
      </c>
      <c r="F678" s="112" t="s">
        <v>1652</v>
      </c>
      <c r="G678" s="425"/>
      <c r="H678" s="423" t="b">
        <v>0</v>
      </c>
    </row>
    <row r="679" ht="22.5" customHeight="1">
      <c r="A679" s="28">
        <v>678.0</v>
      </c>
      <c r="B679" s="28" t="s">
        <v>593</v>
      </c>
      <c r="C679" s="28" t="s">
        <v>3510</v>
      </c>
      <c r="D679" s="28" t="s">
        <v>3512</v>
      </c>
      <c r="E679" s="33" t="s">
        <v>226</v>
      </c>
      <c r="F679" s="112" t="s">
        <v>226</v>
      </c>
      <c r="G679" s="425"/>
      <c r="H679" s="423" t="b">
        <v>0</v>
      </c>
    </row>
    <row r="680" ht="22.5" customHeight="1">
      <c r="A680" s="28">
        <v>679.0</v>
      </c>
      <c r="B680" s="28" t="s">
        <v>593</v>
      </c>
      <c r="C680" s="28" t="s">
        <v>3513</v>
      </c>
      <c r="D680" s="28" t="s">
        <v>3514</v>
      </c>
      <c r="E680" s="79" t="s">
        <v>226</v>
      </c>
      <c r="F680" s="94" t="s">
        <v>288</v>
      </c>
      <c r="G680" s="425"/>
      <c r="H680" s="423" t="b">
        <v>0</v>
      </c>
    </row>
    <row r="681" ht="22.5" customHeight="1">
      <c r="A681" s="28">
        <v>680.0</v>
      </c>
      <c r="B681" s="28" t="s">
        <v>593</v>
      </c>
      <c r="C681" s="28" t="s">
        <v>3516</v>
      </c>
      <c r="D681" s="28" t="s">
        <v>3518</v>
      </c>
      <c r="E681" s="33" t="s">
        <v>226</v>
      </c>
      <c r="F681" s="94" t="s">
        <v>288</v>
      </c>
      <c r="G681" s="425"/>
      <c r="H681" s="423" t="b">
        <v>0</v>
      </c>
    </row>
    <row r="682" ht="22.5" customHeight="1">
      <c r="A682" s="28">
        <v>681.0</v>
      </c>
      <c r="B682" s="28" t="s">
        <v>593</v>
      </c>
      <c r="C682" s="28" t="s">
        <v>3519</v>
      </c>
      <c r="D682" s="28" t="s">
        <v>3520</v>
      </c>
      <c r="E682" s="79" t="s">
        <v>226</v>
      </c>
      <c r="F682" s="94" t="s">
        <v>288</v>
      </c>
      <c r="G682" s="425"/>
      <c r="H682" s="423" t="b">
        <v>0</v>
      </c>
    </row>
    <row r="683" ht="22.5" customHeight="1">
      <c r="A683" s="28">
        <v>682.0</v>
      </c>
      <c r="B683" s="28" t="s">
        <v>593</v>
      </c>
      <c r="C683" s="28" t="s">
        <v>3521</v>
      </c>
      <c r="D683" s="28" t="s">
        <v>3523</v>
      </c>
      <c r="E683" s="33" t="s">
        <v>226</v>
      </c>
      <c r="F683" s="112" t="s">
        <v>226</v>
      </c>
      <c r="G683" s="425"/>
      <c r="H683" s="423" t="b">
        <v>0</v>
      </c>
    </row>
    <row r="684" ht="22.5" customHeight="1">
      <c r="A684" s="28">
        <v>683.0</v>
      </c>
      <c r="B684" s="28" t="s">
        <v>593</v>
      </c>
      <c r="C684" s="28" t="s">
        <v>3525</v>
      </c>
      <c r="D684" s="28" t="s">
        <v>3526</v>
      </c>
      <c r="E684" s="79" t="s">
        <v>16</v>
      </c>
      <c r="F684" s="112" t="s">
        <v>1808</v>
      </c>
      <c r="G684" s="425"/>
      <c r="H684" s="423" t="b">
        <v>0</v>
      </c>
    </row>
    <row r="685" ht="22.5" customHeight="1">
      <c r="A685" s="28">
        <v>684.0</v>
      </c>
      <c r="B685" s="28" t="s">
        <v>593</v>
      </c>
      <c r="C685" s="28" t="s">
        <v>3527</v>
      </c>
      <c r="D685" s="28" t="s">
        <v>3528</v>
      </c>
      <c r="E685" s="33" t="s">
        <v>181</v>
      </c>
      <c r="F685" s="94" t="s">
        <v>181</v>
      </c>
      <c r="G685" s="425"/>
      <c r="H685" s="423" t="b">
        <v>0</v>
      </c>
    </row>
    <row r="686" ht="22.5" customHeight="1">
      <c r="A686" s="28">
        <v>685.0</v>
      </c>
      <c r="B686" s="28" t="s">
        <v>593</v>
      </c>
      <c r="C686" s="28" t="s">
        <v>3531</v>
      </c>
      <c r="D686" s="28" t="s">
        <v>3532</v>
      </c>
      <c r="E686" s="79" t="s">
        <v>181</v>
      </c>
      <c r="F686" s="94" t="s">
        <v>181</v>
      </c>
      <c r="G686" s="425"/>
      <c r="H686" s="423" t="b">
        <v>0</v>
      </c>
    </row>
    <row r="687" ht="22.5" customHeight="1">
      <c r="A687" s="28">
        <v>686.0</v>
      </c>
      <c r="B687" s="28" t="s">
        <v>593</v>
      </c>
      <c r="C687" s="28" t="s">
        <v>3534</v>
      </c>
      <c r="D687" s="28" t="s">
        <v>3535</v>
      </c>
      <c r="E687" s="33" t="s">
        <v>96</v>
      </c>
      <c r="F687" s="94" t="s">
        <v>96</v>
      </c>
      <c r="G687" s="425"/>
      <c r="H687" s="423" t="b">
        <v>0</v>
      </c>
    </row>
    <row r="688" ht="22.5" customHeight="1">
      <c r="A688" s="28">
        <v>687.0</v>
      </c>
      <c r="B688" s="28" t="s">
        <v>593</v>
      </c>
      <c r="C688" s="28" t="s">
        <v>3540</v>
      </c>
      <c r="D688" s="28" t="s">
        <v>3541</v>
      </c>
      <c r="E688" s="79" t="s">
        <v>16</v>
      </c>
      <c r="F688" s="94" t="s">
        <v>434</v>
      </c>
      <c r="G688" s="425"/>
      <c r="H688" s="423" t="b">
        <v>0</v>
      </c>
    </row>
    <row r="689" ht="22.5" customHeight="1">
      <c r="A689" s="28">
        <v>688.0</v>
      </c>
      <c r="B689" s="28" t="s">
        <v>593</v>
      </c>
      <c r="C689" s="28" t="s">
        <v>3543</v>
      </c>
      <c r="D689" s="28" t="s">
        <v>3544</v>
      </c>
      <c r="E689" s="33" t="s">
        <v>16</v>
      </c>
      <c r="F689" s="94" t="s">
        <v>434</v>
      </c>
      <c r="G689" s="425"/>
      <c r="H689" s="423" t="b">
        <v>0</v>
      </c>
    </row>
    <row r="690" ht="22.5" customHeight="1">
      <c r="A690" s="28">
        <v>689.0</v>
      </c>
      <c r="B690" s="28" t="s">
        <v>593</v>
      </c>
      <c r="C690" s="28" t="s">
        <v>3546</v>
      </c>
      <c r="D690" s="28" t="s">
        <v>3548</v>
      </c>
      <c r="E690" s="79" t="s">
        <v>16</v>
      </c>
      <c r="F690" s="112" t="s">
        <v>577</v>
      </c>
      <c r="G690" s="425"/>
      <c r="H690" s="423" t="b">
        <v>0</v>
      </c>
    </row>
    <row r="691" ht="22.5" customHeight="1">
      <c r="A691" s="28">
        <v>690.0</v>
      </c>
      <c r="B691" s="28" t="s">
        <v>593</v>
      </c>
      <c r="C691" s="28" t="s">
        <v>3550</v>
      </c>
      <c r="D691" s="28" t="s">
        <v>3551</v>
      </c>
      <c r="E691" s="33" t="s">
        <v>16</v>
      </c>
      <c r="F691" s="94" t="s">
        <v>434</v>
      </c>
      <c r="G691" s="425"/>
      <c r="H691" s="423" t="b">
        <v>0</v>
      </c>
    </row>
    <row r="692" ht="22.5" customHeight="1">
      <c r="A692" s="28">
        <v>691.0</v>
      </c>
      <c r="B692" s="28" t="s">
        <v>593</v>
      </c>
      <c r="C692" s="28" t="s">
        <v>3553</v>
      </c>
      <c r="D692" s="28" t="s">
        <v>3554</v>
      </c>
      <c r="E692" s="79" t="s">
        <v>181</v>
      </c>
      <c r="F692" s="94" t="s">
        <v>181</v>
      </c>
      <c r="G692" s="425"/>
      <c r="H692" s="423" t="b">
        <v>0</v>
      </c>
    </row>
    <row r="693" ht="22.5" customHeight="1">
      <c r="A693" s="28">
        <v>692.0</v>
      </c>
      <c r="B693" s="28" t="s">
        <v>593</v>
      </c>
      <c r="C693" s="28" t="s">
        <v>3557</v>
      </c>
      <c r="D693" s="28" t="s">
        <v>3558</v>
      </c>
      <c r="E693" s="33" t="s">
        <v>181</v>
      </c>
      <c r="F693" s="112" t="s">
        <v>1554</v>
      </c>
      <c r="G693" s="425"/>
      <c r="H693" s="423" t="b">
        <v>0</v>
      </c>
    </row>
    <row r="694" ht="22.5" customHeight="1">
      <c r="A694" s="28">
        <v>693.0</v>
      </c>
      <c r="B694" s="28" t="s">
        <v>593</v>
      </c>
      <c r="C694" s="28" t="s">
        <v>3559</v>
      </c>
      <c r="D694" s="28" t="s">
        <v>591</v>
      </c>
      <c r="E694" s="79" t="s">
        <v>16</v>
      </c>
      <c r="F694" s="94" t="s">
        <v>434</v>
      </c>
      <c r="G694" s="425"/>
      <c r="H694" s="423" t="b">
        <v>0</v>
      </c>
    </row>
    <row r="695" ht="22.5" customHeight="1">
      <c r="A695" s="28">
        <v>694.0</v>
      </c>
      <c r="B695" s="28" t="s">
        <v>593</v>
      </c>
      <c r="C695" s="28" t="s">
        <v>3565</v>
      </c>
      <c r="D695" s="28" t="s">
        <v>3567</v>
      </c>
      <c r="E695" s="33" t="s">
        <v>16</v>
      </c>
      <c r="F695" s="112" t="s">
        <v>232</v>
      </c>
      <c r="G695" s="422" t="s">
        <v>9965</v>
      </c>
      <c r="H695" s="423" t="b">
        <v>1</v>
      </c>
    </row>
    <row r="696" ht="22.5" customHeight="1">
      <c r="A696" s="28">
        <v>695.0</v>
      </c>
      <c r="B696" s="28" t="s">
        <v>593</v>
      </c>
      <c r="C696" s="28" t="s">
        <v>3569</v>
      </c>
      <c r="D696" s="28" t="s">
        <v>3570</v>
      </c>
      <c r="E696" s="79" t="s">
        <v>16</v>
      </c>
      <c r="F696" s="112" t="s">
        <v>232</v>
      </c>
      <c r="G696" s="422" t="s">
        <v>9965</v>
      </c>
      <c r="H696" s="423" t="b">
        <v>1</v>
      </c>
    </row>
    <row r="697" ht="22.5" customHeight="1">
      <c r="A697" s="28">
        <v>696.0</v>
      </c>
      <c r="B697" s="28" t="s">
        <v>593</v>
      </c>
      <c r="C697" s="28" t="s">
        <v>3572</v>
      </c>
      <c r="D697" s="28" t="s">
        <v>3574</v>
      </c>
      <c r="E697" s="33" t="s">
        <v>16</v>
      </c>
      <c r="F697" s="94" t="s">
        <v>434</v>
      </c>
      <c r="G697" s="425"/>
      <c r="H697" s="423" t="b">
        <v>0</v>
      </c>
    </row>
    <row r="698" ht="22.5" customHeight="1">
      <c r="A698" s="28">
        <v>697.0</v>
      </c>
      <c r="B698" s="28" t="s">
        <v>593</v>
      </c>
      <c r="C698" s="28" t="s">
        <v>3576</v>
      </c>
      <c r="D698" s="28" t="s">
        <v>3578</v>
      </c>
      <c r="E698" s="79" t="s">
        <v>16</v>
      </c>
      <c r="F698" s="94" t="s">
        <v>434</v>
      </c>
      <c r="G698" s="425"/>
      <c r="H698" s="423" t="b">
        <v>0</v>
      </c>
    </row>
    <row r="699" ht="22.5" customHeight="1">
      <c r="A699" s="28">
        <v>698.0</v>
      </c>
      <c r="B699" s="28" t="s">
        <v>593</v>
      </c>
      <c r="C699" s="28" t="s">
        <v>3581</v>
      </c>
      <c r="D699" s="28" t="s">
        <v>3582</v>
      </c>
      <c r="E699" s="33" t="s">
        <v>16</v>
      </c>
      <c r="F699" s="112" t="s">
        <v>232</v>
      </c>
      <c r="G699" s="422" t="s">
        <v>9965</v>
      </c>
      <c r="H699" s="423" t="b">
        <v>1</v>
      </c>
    </row>
    <row r="700" ht="22.5" customHeight="1">
      <c r="A700" s="28">
        <v>699.0</v>
      </c>
      <c r="B700" s="28" t="s">
        <v>593</v>
      </c>
      <c r="C700" s="28" t="s">
        <v>3584</v>
      </c>
      <c r="D700" s="28" t="s">
        <v>3585</v>
      </c>
      <c r="E700" s="79" t="s">
        <v>16</v>
      </c>
      <c r="F700" s="112" t="s">
        <v>232</v>
      </c>
      <c r="G700" s="422" t="s">
        <v>9965</v>
      </c>
      <c r="H700" s="423" t="b">
        <v>1</v>
      </c>
    </row>
    <row r="701" ht="22.5" customHeight="1">
      <c r="A701" s="28">
        <v>700.0</v>
      </c>
      <c r="B701" s="28" t="s">
        <v>593</v>
      </c>
      <c r="C701" s="28" t="s">
        <v>3588</v>
      </c>
      <c r="D701" s="28" t="s">
        <v>1397</v>
      </c>
      <c r="E701" s="33" t="s">
        <v>226</v>
      </c>
      <c r="F701" s="112" t="s">
        <v>226</v>
      </c>
      <c r="G701" s="425"/>
      <c r="H701" s="423" t="b">
        <v>0</v>
      </c>
    </row>
    <row r="702" ht="22.5" customHeight="1">
      <c r="A702" s="28">
        <v>701.0</v>
      </c>
      <c r="B702" s="28" t="s">
        <v>593</v>
      </c>
      <c r="C702" s="28" t="s">
        <v>3591</v>
      </c>
      <c r="D702" s="28" t="s">
        <v>3593</v>
      </c>
      <c r="E702" s="79" t="s">
        <v>16</v>
      </c>
      <c r="F702" s="94" t="s">
        <v>434</v>
      </c>
      <c r="G702" s="425"/>
      <c r="H702" s="423" t="b">
        <v>0</v>
      </c>
    </row>
    <row r="703" ht="22.5" customHeight="1">
      <c r="A703" s="28">
        <v>702.0</v>
      </c>
      <c r="B703" s="28" t="s">
        <v>593</v>
      </c>
      <c r="C703" s="28" t="s">
        <v>3596</v>
      </c>
      <c r="D703" s="28" t="s">
        <v>3597</v>
      </c>
      <c r="E703" s="33" t="s">
        <v>181</v>
      </c>
      <c r="F703" s="112" t="s">
        <v>10132</v>
      </c>
      <c r="G703" s="425"/>
      <c r="H703" s="423" t="b">
        <v>0</v>
      </c>
    </row>
    <row r="704" ht="22.5" customHeight="1">
      <c r="A704" s="28">
        <v>703.0</v>
      </c>
      <c r="B704" s="28" t="s">
        <v>593</v>
      </c>
      <c r="C704" s="28" t="s">
        <v>3601</v>
      </c>
      <c r="D704" s="28" t="s">
        <v>1404</v>
      </c>
      <c r="E704" s="79" t="s">
        <v>226</v>
      </c>
      <c r="F704" s="112" t="s">
        <v>226</v>
      </c>
      <c r="G704" s="425"/>
      <c r="H704" s="423" t="b">
        <v>0</v>
      </c>
    </row>
    <row r="705" ht="22.5" customHeight="1">
      <c r="A705" s="28">
        <v>704.0</v>
      </c>
      <c r="B705" s="28" t="s">
        <v>593</v>
      </c>
      <c r="C705" s="28" t="s">
        <v>3603</v>
      </c>
      <c r="D705" s="28" t="s">
        <v>3605</v>
      </c>
      <c r="E705" s="33" t="s">
        <v>16</v>
      </c>
      <c r="F705" s="112" t="s">
        <v>232</v>
      </c>
      <c r="G705" s="422" t="s">
        <v>9965</v>
      </c>
      <c r="H705" s="423" t="b">
        <v>1</v>
      </c>
    </row>
    <row r="706" ht="22.5" customHeight="1">
      <c r="A706" s="28">
        <v>705.0</v>
      </c>
      <c r="B706" s="28" t="s">
        <v>593</v>
      </c>
      <c r="C706" s="28" t="s">
        <v>3607</v>
      </c>
      <c r="D706" s="28" t="s">
        <v>3608</v>
      </c>
      <c r="E706" s="79" t="s">
        <v>16</v>
      </c>
      <c r="F706" s="112" t="s">
        <v>232</v>
      </c>
      <c r="G706" s="422" t="s">
        <v>9965</v>
      </c>
      <c r="H706" s="423" t="b">
        <v>1</v>
      </c>
    </row>
    <row r="707" ht="22.5" customHeight="1">
      <c r="A707" s="28">
        <v>706.0</v>
      </c>
      <c r="B707" s="28" t="s">
        <v>593</v>
      </c>
      <c r="C707" s="28" t="s">
        <v>3611</v>
      </c>
      <c r="D707" s="28" t="s">
        <v>3612</v>
      </c>
      <c r="E707" s="33" t="s">
        <v>16</v>
      </c>
      <c r="F707" s="112" t="s">
        <v>232</v>
      </c>
      <c r="G707" s="422" t="s">
        <v>9965</v>
      </c>
      <c r="H707" s="423" t="b">
        <v>1</v>
      </c>
    </row>
    <row r="708" ht="22.5" customHeight="1">
      <c r="A708" s="28">
        <v>707.0</v>
      </c>
      <c r="B708" s="28" t="s">
        <v>593</v>
      </c>
      <c r="C708" s="28" t="s">
        <v>3614</v>
      </c>
      <c r="D708" s="28" t="s">
        <v>3615</v>
      </c>
      <c r="E708" s="79" t="s">
        <v>16</v>
      </c>
      <c r="F708" s="112" t="s">
        <v>232</v>
      </c>
      <c r="G708" s="422" t="s">
        <v>9965</v>
      </c>
      <c r="H708" s="423" t="b">
        <v>1</v>
      </c>
    </row>
    <row r="709" ht="22.5" customHeight="1">
      <c r="A709" s="28">
        <v>708.0</v>
      </c>
      <c r="B709" s="28" t="s">
        <v>593</v>
      </c>
      <c r="C709" s="28" t="s">
        <v>3619</v>
      </c>
      <c r="D709" s="28" t="s">
        <v>3620</v>
      </c>
      <c r="E709" s="33" t="s">
        <v>16</v>
      </c>
      <c r="F709" s="112" t="s">
        <v>232</v>
      </c>
      <c r="G709" s="422" t="s">
        <v>9965</v>
      </c>
      <c r="H709" s="423" t="b">
        <v>1</v>
      </c>
    </row>
    <row r="710" ht="22.5" customHeight="1">
      <c r="A710" s="28">
        <v>709.0</v>
      </c>
      <c r="B710" s="28" t="s">
        <v>593</v>
      </c>
      <c r="C710" s="28" t="s">
        <v>3623</v>
      </c>
      <c r="D710" s="28" t="s">
        <v>3624</v>
      </c>
      <c r="E710" s="79" t="s">
        <v>16</v>
      </c>
      <c r="F710" s="112" t="s">
        <v>232</v>
      </c>
      <c r="G710" s="422" t="s">
        <v>9965</v>
      </c>
      <c r="H710" s="423" t="b">
        <v>1</v>
      </c>
    </row>
    <row r="711" ht="22.5" customHeight="1">
      <c r="A711" s="28">
        <v>710.0</v>
      </c>
      <c r="B711" s="28" t="s">
        <v>593</v>
      </c>
      <c r="C711" s="28" t="s">
        <v>3626</v>
      </c>
      <c r="D711" s="28" t="s">
        <v>3627</v>
      </c>
      <c r="E711" s="33" t="s">
        <v>16</v>
      </c>
      <c r="F711" s="112" t="s">
        <v>232</v>
      </c>
      <c r="G711" s="422" t="s">
        <v>9965</v>
      </c>
      <c r="H711" s="423" t="b">
        <v>1</v>
      </c>
    </row>
    <row r="712" ht="22.5" customHeight="1">
      <c r="A712" s="28">
        <v>711.0</v>
      </c>
      <c r="B712" s="28" t="s">
        <v>593</v>
      </c>
      <c r="C712" s="28" t="s">
        <v>3630</v>
      </c>
      <c r="D712" s="28" t="s">
        <v>3632</v>
      </c>
      <c r="E712" s="79" t="s">
        <v>16</v>
      </c>
      <c r="F712" s="112" t="s">
        <v>232</v>
      </c>
      <c r="G712" s="422" t="s">
        <v>9965</v>
      </c>
      <c r="H712" s="423" t="b">
        <v>1</v>
      </c>
    </row>
    <row r="713" ht="22.5" customHeight="1">
      <c r="A713" s="28">
        <v>712.0</v>
      </c>
      <c r="B713" s="28" t="s">
        <v>593</v>
      </c>
      <c r="C713" s="28" t="s">
        <v>3634</v>
      </c>
      <c r="D713" s="28" t="s">
        <v>3635</v>
      </c>
      <c r="E713" s="33" t="s">
        <v>16</v>
      </c>
      <c r="F713" s="112" t="s">
        <v>232</v>
      </c>
      <c r="G713" s="422" t="s">
        <v>9965</v>
      </c>
      <c r="H713" s="423" t="b">
        <v>1</v>
      </c>
    </row>
    <row r="714" ht="22.5" customHeight="1">
      <c r="A714" s="28">
        <v>713.0</v>
      </c>
      <c r="B714" s="28" t="s">
        <v>593</v>
      </c>
      <c r="C714" s="28" t="s">
        <v>3638</v>
      </c>
      <c r="D714" s="28" t="s">
        <v>3640</v>
      </c>
      <c r="E714" s="79" t="s">
        <v>181</v>
      </c>
      <c r="F714" s="112" t="s">
        <v>253</v>
      </c>
      <c r="G714" s="422" t="s">
        <v>779</v>
      </c>
      <c r="H714" s="423" t="b">
        <v>1</v>
      </c>
    </row>
    <row r="715" ht="22.5" customHeight="1">
      <c r="A715" s="28">
        <v>714.0</v>
      </c>
      <c r="B715" s="28" t="s">
        <v>593</v>
      </c>
      <c r="C715" s="28" t="s">
        <v>3642</v>
      </c>
      <c r="D715" s="28" t="s">
        <v>3643</v>
      </c>
      <c r="E715" s="33" t="s">
        <v>226</v>
      </c>
      <c r="F715" s="112" t="s">
        <v>226</v>
      </c>
      <c r="G715" s="425"/>
      <c r="H715" s="423" t="b">
        <v>0</v>
      </c>
    </row>
    <row r="716" ht="22.5" customHeight="1">
      <c r="A716" s="28">
        <v>715.0</v>
      </c>
      <c r="B716" s="28" t="s">
        <v>593</v>
      </c>
      <c r="C716" s="28" t="s">
        <v>3645</v>
      </c>
      <c r="D716" s="28" t="s">
        <v>3646</v>
      </c>
      <c r="E716" s="79" t="s">
        <v>226</v>
      </c>
      <c r="F716" s="94" t="s">
        <v>288</v>
      </c>
      <c r="G716" s="425"/>
      <c r="H716" s="423" t="b">
        <v>0</v>
      </c>
    </row>
    <row r="717" ht="22.5" customHeight="1">
      <c r="A717" s="28">
        <v>716.0</v>
      </c>
      <c r="B717" s="28" t="s">
        <v>593</v>
      </c>
      <c r="C717" s="28" t="s">
        <v>3649</v>
      </c>
      <c r="D717" s="28" t="s">
        <v>3650</v>
      </c>
      <c r="E717" s="33" t="s">
        <v>181</v>
      </c>
      <c r="F717" s="112" t="s">
        <v>1554</v>
      </c>
      <c r="G717" s="425"/>
      <c r="H717" s="423" t="b">
        <v>0</v>
      </c>
    </row>
    <row r="718" ht="22.5" customHeight="1">
      <c r="A718" s="28">
        <v>717.0</v>
      </c>
      <c r="B718" s="28" t="s">
        <v>593</v>
      </c>
      <c r="C718" s="28" t="s">
        <v>3652</v>
      </c>
      <c r="D718" s="28" t="s">
        <v>3653</v>
      </c>
      <c r="E718" s="79" t="s">
        <v>226</v>
      </c>
      <c r="F718" s="112" t="s">
        <v>288</v>
      </c>
      <c r="G718" s="425"/>
      <c r="H718" s="423" t="b">
        <v>0</v>
      </c>
    </row>
    <row r="719" ht="22.5" customHeight="1">
      <c r="A719" s="28">
        <v>718.0</v>
      </c>
      <c r="B719" s="28" t="s">
        <v>593</v>
      </c>
      <c r="C719" s="28" t="s">
        <v>3657</v>
      </c>
      <c r="D719" s="28" t="s">
        <v>3658</v>
      </c>
      <c r="E719" s="33" t="s">
        <v>96</v>
      </c>
      <c r="F719" s="94" t="s">
        <v>1886</v>
      </c>
      <c r="G719" s="425"/>
      <c r="H719" s="423" t="b">
        <v>0</v>
      </c>
    </row>
    <row r="720" ht="22.5" customHeight="1">
      <c r="A720" s="28">
        <v>719.0</v>
      </c>
      <c r="B720" s="28" t="s">
        <v>593</v>
      </c>
      <c r="C720" s="28" t="s">
        <v>3660</v>
      </c>
      <c r="D720" s="28" t="s">
        <v>3661</v>
      </c>
      <c r="E720" s="79" t="s">
        <v>96</v>
      </c>
      <c r="F720" s="94" t="s">
        <v>1886</v>
      </c>
      <c r="G720" s="425"/>
      <c r="H720" s="423" t="b">
        <v>0</v>
      </c>
    </row>
    <row r="721" ht="22.5" customHeight="1">
      <c r="A721" s="28">
        <v>720.0</v>
      </c>
      <c r="B721" s="28" t="s">
        <v>593</v>
      </c>
      <c r="C721" s="28" t="s">
        <v>3663</v>
      </c>
      <c r="D721" s="28" t="s">
        <v>3665</v>
      </c>
      <c r="E721" s="33" t="s">
        <v>96</v>
      </c>
      <c r="F721" s="94" t="s">
        <v>96</v>
      </c>
      <c r="G721" s="425"/>
      <c r="H721" s="423" t="b">
        <v>0</v>
      </c>
    </row>
    <row r="722" ht="22.5" customHeight="1">
      <c r="A722" s="28">
        <v>721.0</v>
      </c>
      <c r="B722" s="28" t="s">
        <v>593</v>
      </c>
      <c r="C722" s="28" t="s">
        <v>3668</v>
      </c>
      <c r="D722" s="28" t="s">
        <v>3670</v>
      </c>
      <c r="E722" s="79" t="s">
        <v>16</v>
      </c>
      <c r="F722" s="112" t="s">
        <v>232</v>
      </c>
      <c r="G722" s="422" t="s">
        <v>9965</v>
      </c>
      <c r="H722" s="423" t="b">
        <v>1</v>
      </c>
    </row>
    <row r="723" ht="22.5" customHeight="1">
      <c r="A723" s="28">
        <v>722.0</v>
      </c>
      <c r="B723" s="28" t="s">
        <v>593</v>
      </c>
      <c r="C723" s="28" t="s">
        <v>3672</v>
      </c>
      <c r="D723" s="28" t="s">
        <v>3673</v>
      </c>
      <c r="E723" s="33" t="s">
        <v>96</v>
      </c>
      <c r="F723" s="94" t="s">
        <v>1526</v>
      </c>
      <c r="G723" s="425"/>
      <c r="H723" s="423" t="b">
        <v>0</v>
      </c>
    </row>
    <row r="724" ht="22.5" customHeight="1">
      <c r="A724" s="28">
        <v>723.0</v>
      </c>
      <c r="B724" s="28" t="s">
        <v>593</v>
      </c>
      <c r="C724" s="28" t="s">
        <v>3676</v>
      </c>
      <c r="D724" s="28" t="s">
        <v>3678</v>
      </c>
      <c r="E724" s="79" t="s">
        <v>226</v>
      </c>
      <c r="F724" s="94" t="s">
        <v>288</v>
      </c>
      <c r="G724" s="425"/>
      <c r="H724" s="423" t="b">
        <v>0</v>
      </c>
    </row>
    <row r="725" ht="22.5" customHeight="1">
      <c r="A725" s="28">
        <v>724.0</v>
      </c>
      <c r="B725" s="28" t="s">
        <v>593</v>
      </c>
      <c r="C725" s="28" t="s">
        <v>3679</v>
      </c>
      <c r="D725" s="28" t="s">
        <v>3680</v>
      </c>
      <c r="E725" s="33" t="s">
        <v>226</v>
      </c>
      <c r="F725" s="112" t="s">
        <v>10127</v>
      </c>
      <c r="G725" s="425"/>
      <c r="H725" s="423" t="b">
        <v>0</v>
      </c>
    </row>
    <row r="726" ht="22.5" customHeight="1">
      <c r="A726" s="28">
        <v>725.0</v>
      </c>
      <c r="B726" s="28" t="s">
        <v>593</v>
      </c>
      <c r="C726" s="28" t="s">
        <v>3683</v>
      </c>
      <c r="D726" s="28" t="s">
        <v>3685</v>
      </c>
      <c r="E726" s="79" t="s">
        <v>96</v>
      </c>
      <c r="F726" s="112" t="s">
        <v>96</v>
      </c>
      <c r="G726" s="425"/>
      <c r="H726" s="423" t="b">
        <v>0</v>
      </c>
    </row>
    <row r="727" ht="22.5" customHeight="1">
      <c r="A727" s="28">
        <v>726.0</v>
      </c>
      <c r="B727" s="28" t="s">
        <v>593</v>
      </c>
      <c r="C727" s="28" t="s">
        <v>3687</v>
      </c>
      <c r="D727" s="28" t="s">
        <v>3689</v>
      </c>
      <c r="E727" s="33" t="s">
        <v>96</v>
      </c>
      <c r="F727" s="112" t="s">
        <v>1679</v>
      </c>
      <c r="G727" s="425"/>
      <c r="H727" s="423" t="b">
        <v>0</v>
      </c>
    </row>
    <row r="728" ht="22.5" customHeight="1">
      <c r="A728" s="28">
        <v>727.0</v>
      </c>
      <c r="B728" s="28" t="s">
        <v>593</v>
      </c>
      <c r="C728" s="28" t="s">
        <v>3691</v>
      </c>
      <c r="D728" s="28" t="s">
        <v>1410</v>
      </c>
      <c r="E728" s="174" t="s">
        <v>226</v>
      </c>
      <c r="F728" s="94" t="s">
        <v>450</v>
      </c>
      <c r="G728" s="425"/>
      <c r="H728" s="423" t="b">
        <v>0</v>
      </c>
    </row>
    <row r="729" ht="22.5" customHeight="1">
      <c r="A729" s="28">
        <v>728.0</v>
      </c>
      <c r="B729" s="28" t="s">
        <v>593</v>
      </c>
      <c r="C729" s="28" t="s">
        <v>3694</v>
      </c>
      <c r="D729" s="28" t="s">
        <v>3695</v>
      </c>
      <c r="E729" s="33" t="s">
        <v>96</v>
      </c>
      <c r="F729" s="94" t="s">
        <v>1526</v>
      </c>
      <c r="G729" s="425"/>
      <c r="H729" s="423" t="b">
        <v>0</v>
      </c>
    </row>
    <row r="730" ht="22.5" customHeight="1">
      <c r="A730" s="28">
        <v>729.0</v>
      </c>
      <c r="B730" s="28" t="s">
        <v>593</v>
      </c>
      <c r="C730" s="28" t="s">
        <v>3697</v>
      </c>
      <c r="D730" s="28" t="s">
        <v>3699</v>
      </c>
      <c r="E730" s="79" t="s">
        <v>96</v>
      </c>
      <c r="F730" s="94" t="s">
        <v>1526</v>
      </c>
      <c r="G730" s="425"/>
      <c r="H730" s="423" t="b">
        <v>0</v>
      </c>
    </row>
    <row r="731" ht="22.5" customHeight="1">
      <c r="A731" s="28">
        <v>730.0</v>
      </c>
      <c r="B731" s="28" t="s">
        <v>593</v>
      </c>
      <c r="C731" s="28" t="s">
        <v>3705</v>
      </c>
      <c r="D731" s="28" t="s">
        <v>3706</v>
      </c>
      <c r="E731" s="33" t="s">
        <v>96</v>
      </c>
      <c r="F731" s="94" t="s">
        <v>1526</v>
      </c>
      <c r="G731" s="425"/>
      <c r="H731" s="423" t="b">
        <v>0</v>
      </c>
    </row>
    <row r="732" ht="22.5" customHeight="1">
      <c r="A732" s="28">
        <v>731.0</v>
      </c>
      <c r="B732" s="28" t="s">
        <v>593</v>
      </c>
      <c r="C732" s="28" t="s">
        <v>3710</v>
      </c>
      <c r="D732" s="28" t="s">
        <v>3711</v>
      </c>
      <c r="E732" s="79" t="s">
        <v>96</v>
      </c>
      <c r="F732" s="94" t="s">
        <v>1526</v>
      </c>
      <c r="G732" s="425"/>
      <c r="H732" s="423" t="b">
        <v>0</v>
      </c>
    </row>
    <row r="733" ht="22.5" customHeight="1">
      <c r="A733" s="28">
        <v>732.0</v>
      </c>
      <c r="B733" s="28" t="s">
        <v>593</v>
      </c>
      <c r="C733" s="28" t="s">
        <v>3716</v>
      </c>
      <c r="D733" s="28" t="s">
        <v>3717</v>
      </c>
      <c r="E733" s="33" t="s">
        <v>96</v>
      </c>
      <c r="F733" s="94" t="s">
        <v>1526</v>
      </c>
      <c r="G733" s="425"/>
      <c r="H733" s="423" t="b">
        <v>0</v>
      </c>
    </row>
    <row r="734" ht="22.5" customHeight="1">
      <c r="A734" s="28">
        <v>733.0</v>
      </c>
      <c r="B734" s="28" t="s">
        <v>593</v>
      </c>
      <c r="C734" s="28" t="s">
        <v>3720</v>
      </c>
      <c r="D734" s="28" t="s">
        <v>3721</v>
      </c>
      <c r="E734" s="79" t="s">
        <v>226</v>
      </c>
      <c r="F734" s="112" t="s">
        <v>226</v>
      </c>
      <c r="G734" s="425"/>
      <c r="H734" s="423" t="b">
        <v>0</v>
      </c>
    </row>
    <row r="735" ht="22.5" customHeight="1">
      <c r="A735" s="28">
        <v>734.0</v>
      </c>
      <c r="B735" s="28" t="s">
        <v>593</v>
      </c>
      <c r="C735" s="28" t="s">
        <v>3722</v>
      </c>
      <c r="D735" s="28" t="s">
        <v>3723</v>
      </c>
      <c r="E735" s="33" t="s">
        <v>226</v>
      </c>
      <c r="F735" s="112" t="s">
        <v>226</v>
      </c>
      <c r="G735" s="425"/>
      <c r="H735" s="423" t="b">
        <v>0</v>
      </c>
    </row>
    <row r="736" ht="22.5" customHeight="1">
      <c r="A736" s="28">
        <v>735.0</v>
      </c>
      <c r="B736" s="28" t="s">
        <v>593</v>
      </c>
      <c r="C736" s="28" t="s">
        <v>3726</v>
      </c>
      <c r="D736" s="28" t="s">
        <v>3727</v>
      </c>
      <c r="E736" s="79" t="s">
        <v>226</v>
      </c>
      <c r="F736" s="112" t="s">
        <v>226</v>
      </c>
      <c r="G736" s="425"/>
      <c r="H736" s="423" t="b">
        <v>0</v>
      </c>
    </row>
    <row r="737" ht="22.5" customHeight="1">
      <c r="A737" s="28">
        <v>736.0</v>
      </c>
      <c r="B737" s="28" t="s">
        <v>593</v>
      </c>
      <c r="C737" s="28" t="s">
        <v>3729</v>
      </c>
      <c r="D737" s="28" t="s">
        <v>3732</v>
      </c>
      <c r="E737" s="33" t="s">
        <v>96</v>
      </c>
      <c r="F737" s="94" t="s">
        <v>191</v>
      </c>
      <c r="G737" s="425"/>
      <c r="H737" s="423" t="b">
        <v>0</v>
      </c>
    </row>
    <row r="738" ht="22.5" customHeight="1">
      <c r="A738" s="28">
        <v>737.0</v>
      </c>
      <c r="B738" s="28" t="s">
        <v>593</v>
      </c>
      <c r="C738" s="28" t="s">
        <v>3734</v>
      </c>
      <c r="D738" s="28" t="s">
        <v>3736</v>
      </c>
      <c r="E738" s="79" t="s">
        <v>96</v>
      </c>
      <c r="F738" s="94" t="s">
        <v>96</v>
      </c>
      <c r="G738" s="425"/>
      <c r="H738" s="423" t="b">
        <v>0</v>
      </c>
    </row>
    <row r="739" ht="22.5" customHeight="1">
      <c r="A739" s="28">
        <v>738.0</v>
      </c>
      <c r="B739" s="28" t="s">
        <v>593</v>
      </c>
      <c r="C739" s="28" t="s">
        <v>3739</v>
      </c>
      <c r="D739" s="28" t="s">
        <v>3740</v>
      </c>
      <c r="E739" s="33" t="s">
        <v>96</v>
      </c>
      <c r="F739" s="94" t="s">
        <v>1886</v>
      </c>
      <c r="G739" s="425"/>
      <c r="H739" s="423" t="b">
        <v>0</v>
      </c>
    </row>
    <row r="740" ht="22.5" customHeight="1">
      <c r="A740" s="28">
        <v>739.0</v>
      </c>
      <c r="B740" s="28" t="s">
        <v>593</v>
      </c>
      <c r="C740" s="28" t="s">
        <v>3742</v>
      </c>
      <c r="D740" s="28" t="s">
        <v>3743</v>
      </c>
      <c r="E740" s="79" t="s">
        <v>226</v>
      </c>
      <c r="F740" s="94" t="s">
        <v>288</v>
      </c>
      <c r="G740" s="425"/>
      <c r="H740" s="423" t="b">
        <v>0</v>
      </c>
    </row>
    <row r="741" ht="22.5" customHeight="1">
      <c r="A741" s="28">
        <v>740.0</v>
      </c>
      <c r="B741" s="28" t="s">
        <v>593</v>
      </c>
      <c r="C741" s="28" t="s">
        <v>3745</v>
      </c>
      <c r="D741" s="28" t="s">
        <v>3746</v>
      </c>
      <c r="E741" s="33" t="s">
        <v>226</v>
      </c>
      <c r="F741" s="94" t="s">
        <v>288</v>
      </c>
      <c r="G741" s="425"/>
      <c r="H741" s="423" t="b">
        <v>0</v>
      </c>
    </row>
    <row r="742" ht="22.5" customHeight="1">
      <c r="A742" s="28">
        <v>741.0</v>
      </c>
      <c r="B742" s="28" t="s">
        <v>593</v>
      </c>
      <c r="C742" s="28" t="s">
        <v>3750</v>
      </c>
      <c r="D742" s="28" t="s">
        <v>3751</v>
      </c>
      <c r="E742" s="79" t="s">
        <v>226</v>
      </c>
      <c r="F742" s="94" t="s">
        <v>288</v>
      </c>
      <c r="G742" s="425"/>
      <c r="H742" s="423" t="b">
        <v>0</v>
      </c>
    </row>
    <row r="743" ht="22.5" customHeight="1">
      <c r="A743" s="28">
        <v>742.0</v>
      </c>
      <c r="B743" s="28" t="s">
        <v>593</v>
      </c>
      <c r="C743" s="28" t="s">
        <v>3753</v>
      </c>
      <c r="D743" s="28" t="s">
        <v>3754</v>
      </c>
      <c r="E743" s="134" t="s">
        <v>226</v>
      </c>
      <c r="F743" s="94" t="s">
        <v>450</v>
      </c>
      <c r="G743" s="425"/>
      <c r="H743" s="423" t="b">
        <v>0</v>
      </c>
    </row>
    <row r="744" ht="22.5" customHeight="1">
      <c r="A744" s="28">
        <v>743.0</v>
      </c>
      <c r="B744" s="28" t="s">
        <v>593</v>
      </c>
      <c r="C744" s="28" t="s">
        <v>3758</v>
      </c>
      <c r="D744" s="28" t="s">
        <v>3760</v>
      </c>
      <c r="E744" s="79" t="s">
        <v>96</v>
      </c>
      <c r="F744" s="94" t="s">
        <v>191</v>
      </c>
      <c r="G744" s="425"/>
      <c r="H744" s="423" t="b">
        <v>0</v>
      </c>
    </row>
    <row r="745" ht="22.5" customHeight="1">
      <c r="A745" s="28">
        <v>744.0</v>
      </c>
      <c r="B745" s="28" t="s">
        <v>593</v>
      </c>
      <c r="C745" s="28" t="s">
        <v>3762</v>
      </c>
      <c r="D745" s="28" t="s">
        <v>3764</v>
      </c>
      <c r="E745" s="33" t="s">
        <v>96</v>
      </c>
      <c r="F745" s="94" t="s">
        <v>191</v>
      </c>
      <c r="G745" s="425"/>
      <c r="H745" s="423" t="b">
        <v>0</v>
      </c>
    </row>
    <row r="746" ht="22.5" customHeight="1">
      <c r="A746" s="28">
        <v>745.0</v>
      </c>
      <c r="B746" s="28" t="s">
        <v>593</v>
      </c>
      <c r="C746" s="28" t="s">
        <v>3767</v>
      </c>
      <c r="D746" s="28" t="s">
        <v>3768</v>
      </c>
      <c r="E746" s="79" t="s">
        <v>96</v>
      </c>
      <c r="F746" s="94" t="s">
        <v>191</v>
      </c>
      <c r="G746" s="425"/>
      <c r="H746" s="423" t="b">
        <v>0</v>
      </c>
    </row>
    <row r="747" ht="22.5" customHeight="1">
      <c r="A747" s="28">
        <v>746.0</v>
      </c>
      <c r="B747" s="28" t="s">
        <v>593</v>
      </c>
      <c r="C747" s="28" t="s">
        <v>3770</v>
      </c>
      <c r="D747" s="28" t="s">
        <v>3771</v>
      </c>
      <c r="E747" s="33" t="s">
        <v>96</v>
      </c>
      <c r="F747" s="94" t="s">
        <v>191</v>
      </c>
      <c r="G747" s="425"/>
      <c r="H747" s="423" t="b">
        <v>0</v>
      </c>
    </row>
    <row r="748" ht="22.5" customHeight="1">
      <c r="A748" s="28">
        <v>747.0</v>
      </c>
      <c r="B748" s="28" t="s">
        <v>593</v>
      </c>
      <c r="C748" s="28" t="s">
        <v>3775</v>
      </c>
      <c r="D748" s="28" t="s">
        <v>3776</v>
      </c>
      <c r="E748" s="79" t="s">
        <v>96</v>
      </c>
      <c r="F748" s="94" t="s">
        <v>191</v>
      </c>
      <c r="G748" s="425"/>
      <c r="H748" s="423" t="b">
        <v>0</v>
      </c>
    </row>
    <row r="749" ht="22.5" customHeight="1">
      <c r="A749" s="28">
        <v>748.0</v>
      </c>
      <c r="B749" s="28" t="s">
        <v>593</v>
      </c>
      <c r="C749" s="28" t="s">
        <v>3778</v>
      </c>
      <c r="D749" s="28" t="s">
        <v>3779</v>
      </c>
      <c r="E749" s="33" t="s">
        <v>96</v>
      </c>
      <c r="F749" s="94" t="s">
        <v>191</v>
      </c>
      <c r="G749" s="425"/>
      <c r="H749" s="423" t="b">
        <v>0</v>
      </c>
    </row>
    <row r="750" ht="22.5" customHeight="1">
      <c r="A750" s="28">
        <v>749.0</v>
      </c>
      <c r="B750" s="28" t="s">
        <v>593</v>
      </c>
      <c r="C750" s="28" t="s">
        <v>3780</v>
      </c>
      <c r="D750" s="28" t="s">
        <v>3781</v>
      </c>
      <c r="E750" s="79" t="s">
        <v>96</v>
      </c>
      <c r="F750" s="94" t="s">
        <v>191</v>
      </c>
      <c r="G750" s="425"/>
      <c r="H750" s="423" t="b">
        <v>0</v>
      </c>
    </row>
    <row r="751" ht="22.5" customHeight="1">
      <c r="A751" s="28">
        <v>750.0</v>
      </c>
      <c r="B751" s="28" t="s">
        <v>593</v>
      </c>
      <c r="C751" s="28" t="s">
        <v>3784</v>
      </c>
      <c r="D751" s="28" t="s">
        <v>3785</v>
      </c>
      <c r="E751" s="33" t="s">
        <v>16</v>
      </c>
      <c r="F751" s="94" t="s">
        <v>434</v>
      </c>
      <c r="G751" s="425"/>
      <c r="H751" s="423" t="b">
        <v>0</v>
      </c>
    </row>
    <row r="752" ht="22.5" customHeight="1">
      <c r="A752" s="28">
        <v>751.0</v>
      </c>
      <c r="B752" s="28" t="s">
        <v>593</v>
      </c>
      <c r="C752" s="28" t="s">
        <v>3787</v>
      </c>
      <c r="D752" s="28" t="s">
        <v>3788</v>
      </c>
      <c r="E752" s="79" t="s">
        <v>181</v>
      </c>
      <c r="F752" s="112" t="s">
        <v>253</v>
      </c>
      <c r="G752" s="422" t="s">
        <v>779</v>
      </c>
      <c r="H752" s="423" t="b">
        <v>1</v>
      </c>
    </row>
    <row r="753" ht="22.5" customHeight="1">
      <c r="A753" s="28">
        <v>752.0</v>
      </c>
      <c r="B753" s="28" t="s">
        <v>593</v>
      </c>
      <c r="C753" s="28" t="s">
        <v>3790</v>
      </c>
      <c r="D753" s="28" t="s">
        <v>3791</v>
      </c>
      <c r="E753" s="33" t="s">
        <v>181</v>
      </c>
      <c r="F753" s="94" t="s">
        <v>181</v>
      </c>
      <c r="G753" s="425"/>
      <c r="H753" s="423" t="b">
        <v>0</v>
      </c>
    </row>
    <row r="754" ht="22.5" customHeight="1">
      <c r="A754" s="28">
        <v>753.0</v>
      </c>
      <c r="B754" s="28" t="s">
        <v>593</v>
      </c>
      <c r="C754" s="28" t="s">
        <v>3793</v>
      </c>
      <c r="D754" s="28" t="s">
        <v>3794</v>
      </c>
      <c r="E754" s="79" t="s">
        <v>226</v>
      </c>
      <c r="F754" s="112" t="s">
        <v>288</v>
      </c>
      <c r="G754" s="425"/>
      <c r="H754" s="423" t="b">
        <v>0</v>
      </c>
    </row>
    <row r="755" ht="22.5" customHeight="1">
      <c r="A755" s="28">
        <v>754.0</v>
      </c>
      <c r="B755" s="28" t="s">
        <v>593</v>
      </c>
      <c r="C755" s="28" t="s">
        <v>3795</v>
      </c>
      <c r="D755" s="28" t="s">
        <v>3797</v>
      </c>
      <c r="E755" s="33" t="s">
        <v>226</v>
      </c>
      <c r="F755" s="94" t="s">
        <v>288</v>
      </c>
      <c r="G755" s="425"/>
      <c r="H755" s="423" t="b">
        <v>0</v>
      </c>
    </row>
    <row r="756" ht="22.5" customHeight="1">
      <c r="A756" s="28">
        <v>755.0</v>
      </c>
      <c r="B756" s="28" t="s">
        <v>593</v>
      </c>
      <c r="C756" s="28" t="s">
        <v>3799</v>
      </c>
      <c r="D756" s="28" t="s">
        <v>3801</v>
      </c>
      <c r="E756" s="79" t="s">
        <v>226</v>
      </c>
      <c r="F756" s="112" t="s">
        <v>226</v>
      </c>
      <c r="G756" s="425"/>
      <c r="H756" s="423" t="b">
        <v>0</v>
      </c>
    </row>
    <row r="757" ht="22.5" customHeight="1">
      <c r="A757" s="28">
        <v>756.0</v>
      </c>
      <c r="B757" s="28" t="s">
        <v>593</v>
      </c>
      <c r="C757" s="28" t="s">
        <v>3803</v>
      </c>
      <c r="D757" s="28" t="s">
        <v>3804</v>
      </c>
      <c r="E757" s="33" t="s">
        <v>226</v>
      </c>
      <c r="F757" s="112" t="s">
        <v>226</v>
      </c>
      <c r="G757" s="425"/>
      <c r="H757" s="423" t="b">
        <v>0</v>
      </c>
    </row>
    <row r="758" ht="22.5" customHeight="1">
      <c r="A758" s="28">
        <v>757.0</v>
      </c>
      <c r="B758" s="28" t="s">
        <v>593</v>
      </c>
      <c r="C758" s="28" t="s">
        <v>3806</v>
      </c>
      <c r="D758" s="28" t="s">
        <v>3807</v>
      </c>
      <c r="E758" s="79" t="s">
        <v>181</v>
      </c>
      <c r="F758" s="112" t="s">
        <v>253</v>
      </c>
      <c r="G758" s="422" t="s">
        <v>779</v>
      </c>
      <c r="H758" s="423" t="b">
        <v>1</v>
      </c>
    </row>
    <row r="759" ht="22.5" customHeight="1">
      <c r="A759" s="28">
        <v>758.0</v>
      </c>
      <c r="B759" s="28" t="s">
        <v>593</v>
      </c>
      <c r="C759" s="28" t="s">
        <v>3809</v>
      </c>
      <c r="D759" s="28" t="s">
        <v>3810</v>
      </c>
      <c r="E759" s="33" t="s">
        <v>226</v>
      </c>
      <c r="F759" s="112" t="s">
        <v>226</v>
      </c>
      <c r="G759" s="425"/>
      <c r="H759" s="423" t="b">
        <v>0</v>
      </c>
    </row>
    <row r="760" ht="22.5" customHeight="1">
      <c r="A760" s="28">
        <v>759.0</v>
      </c>
      <c r="B760" s="28" t="s">
        <v>593</v>
      </c>
      <c r="C760" s="28" t="s">
        <v>3811</v>
      </c>
      <c r="D760" s="28" t="s">
        <v>3813</v>
      </c>
      <c r="E760" s="79" t="s">
        <v>181</v>
      </c>
      <c r="F760" s="94" t="s">
        <v>1755</v>
      </c>
      <c r="G760" s="422" t="s">
        <v>779</v>
      </c>
      <c r="H760" s="423" t="b">
        <v>1</v>
      </c>
    </row>
    <row r="761" ht="22.5" customHeight="1">
      <c r="A761" s="28">
        <v>760.0</v>
      </c>
      <c r="B761" s="28" t="s">
        <v>593</v>
      </c>
      <c r="C761" s="28" t="s">
        <v>3815</v>
      </c>
      <c r="D761" s="28" t="s">
        <v>3816</v>
      </c>
      <c r="E761" s="33" t="s">
        <v>181</v>
      </c>
      <c r="F761" s="94" t="s">
        <v>1755</v>
      </c>
      <c r="G761" s="422" t="s">
        <v>779</v>
      </c>
      <c r="H761" s="423" t="b">
        <v>1</v>
      </c>
    </row>
    <row r="762" ht="22.5" customHeight="1">
      <c r="A762" s="28">
        <v>761.0</v>
      </c>
      <c r="B762" s="28" t="s">
        <v>593</v>
      </c>
      <c r="C762" s="28" t="s">
        <v>3818</v>
      </c>
      <c r="D762" s="28" t="s">
        <v>3820</v>
      </c>
      <c r="E762" s="79" t="s">
        <v>181</v>
      </c>
      <c r="F762" s="94" t="s">
        <v>1755</v>
      </c>
      <c r="G762" s="422" t="s">
        <v>779</v>
      </c>
      <c r="H762" s="423" t="b">
        <v>1</v>
      </c>
    </row>
    <row r="763" ht="22.5" customHeight="1">
      <c r="A763" s="28">
        <v>762.0</v>
      </c>
      <c r="B763" s="28" t="s">
        <v>593</v>
      </c>
      <c r="C763" s="28" t="s">
        <v>3822</v>
      </c>
      <c r="D763" s="28" t="s">
        <v>3824</v>
      </c>
      <c r="E763" s="33" t="s">
        <v>181</v>
      </c>
      <c r="F763" s="94" t="s">
        <v>1755</v>
      </c>
      <c r="G763" s="425"/>
      <c r="H763" s="423" t="b">
        <v>0</v>
      </c>
    </row>
    <row r="764" ht="22.5" customHeight="1">
      <c r="A764" s="28">
        <v>763.0</v>
      </c>
      <c r="B764" s="28" t="s">
        <v>593</v>
      </c>
      <c r="C764" s="28" t="s">
        <v>3825</v>
      </c>
      <c r="D764" s="28" t="s">
        <v>3826</v>
      </c>
      <c r="E764" s="79" t="s">
        <v>181</v>
      </c>
      <c r="F764" s="94" t="s">
        <v>1755</v>
      </c>
      <c r="G764" s="422" t="s">
        <v>779</v>
      </c>
      <c r="H764" s="423" t="b">
        <v>1</v>
      </c>
    </row>
    <row r="765" ht="22.5" customHeight="1">
      <c r="A765" s="28">
        <v>764.0</v>
      </c>
      <c r="B765" s="28" t="s">
        <v>593</v>
      </c>
      <c r="C765" s="28" t="s">
        <v>3829</v>
      </c>
      <c r="D765" s="28" t="s">
        <v>3830</v>
      </c>
      <c r="E765" s="33" t="s">
        <v>181</v>
      </c>
      <c r="F765" s="94" t="s">
        <v>1755</v>
      </c>
      <c r="G765" s="422" t="s">
        <v>779</v>
      </c>
      <c r="H765" s="423" t="b">
        <v>1</v>
      </c>
    </row>
    <row r="766" ht="22.5" customHeight="1">
      <c r="A766" s="28">
        <v>765.0</v>
      </c>
      <c r="B766" s="28" t="s">
        <v>593</v>
      </c>
      <c r="C766" s="28" t="s">
        <v>3832</v>
      </c>
      <c r="D766" s="28" t="s">
        <v>3834</v>
      </c>
      <c r="E766" s="79" t="s">
        <v>181</v>
      </c>
      <c r="F766" s="94" t="s">
        <v>181</v>
      </c>
      <c r="G766" s="425"/>
      <c r="H766" s="423" t="b">
        <v>0</v>
      </c>
    </row>
    <row r="767" ht="22.5" customHeight="1">
      <c r="A767" s="28">
        <v>766.0</v>
      </c>
      <c r="B767" s="28" t="s">
        <v>593</v>
      </c>
      <c r="C767" s="28" t="s">
        <v>3835</v>
      </c>
      <c r="D767" s="28" t="s">
        <v>3836</v>
      </c>
      <c r="E767" s="33" t="s">
        <v>181</v>
      </c>
      <c r="F767" s="94" t="s">
        <v>1755</v>
      </c>
      <c r="G767" s="422" t="s">
        <v>779</v>
      </c>
      <c r="H767" s="423" t="b">
        <v>1</v>
      </c>
    </row>
    <row r="768" ht="22.5" customHeight="1">
      <c r="A768" s="28">
        <v>767.0</v>
      </c>
      <c r="B768" s="28" t="s">
        <v>593</v>
      </c>
      <c r="C768" s="28" t="s">
        <v>3838</v>
      </c>
      <c r="D768" s="28" t="s">
        <v>3840</v>
      </c>
      <c r="E768" s="79" t="s">
        <v>96</v>
      </c>
      <c r="F768" s="94" t="s">
        <v>1526</v>
      </c>
      <c r="G768" s="425"/>
      <c r="H768" s="423" t="b">
        <v>0</v>
      </c>
    </row>
    <row r="769" ht="22.5" customHeight="1">
      <c r="A769" s="28">
        <v>768.0</v>
      </c>
      <c r="B769" s="28" t="s">
        <v>593</v>
      </c>
      <c r="C769" s="28" t="s">
        <v>3841</v>
      </c>
      <c r="D769" s="28" t="s">
        <v>3842</v>
      </c>
      <c r="E769" s="33" t="s">
        <v>96</v>
      </c>
      <c r="F769" s="94" t="s">
        <v>1526</v>
      </c>
      <c r="G769" s="425"/>
      <c r="H769" s="423" t="b">
        <v>0</v>
      </c>
    </row>
    <row r="770" ht="22.5" customHeight="1">
      <c r="A770" s="28">
        <v>769.0</v>
      </c>
      <c r="B770" s="28" t="s">
        <v>593</v>
      </c>
      <c r="C770" s="28" t="s">
        <v>3844</v>
      </c>
      <c r="D770" s="28" t="s">
        <v>3845</v>
      </c>
      <c r="E770" s="79" t="s">
        <v>96</v>
      </c>
      <c r="F770" s="94" t="s">
        <v>1526</v>
      </c>
      <c r="G770" s="425"/>
      <c r="H770" s="423" t="b">
        <v>0</v>
      </c>
    </row>
    <row r="771" ht="22.5" customHeight="1">
      <c r="A771" s="28">
        <v>770.0</v>
      </c>
      <c r="B771" s="28" t="s">
        <v>593</v>
      </c>
      <c r="C771" s="28" t="s">
        <v>3846</v>
      </c>
      <c r="D771" s="28" t="s">
        <v>3847</v>
      </c>
      <c r="E771" s="33" t="s">
        <v>96</v>
      </c>
      <c r="F771" s="94" t="s">
        <v>1526</v>
      </c>
      <c r="G771" s="425"/>
      <c r="H771" s="423" t="b">
        <v>0</v>
      </c>
    </row>
    <row r="772" ht="22.5" customHeight="1">
      <c r="A772" s="28">
        <v>771.0</v>
      </c>
      <c r="B772" s="28" t="s">
        <v>593</v>
      </c>
      <c r="C772" s="28" t="s">
        <v>3850</v>
      </c>
      <c r="D772" s="28" t="s">
        <v>3852</v>
      </c>
      <c r="E772" s="79" t="s">
        <v>96</v>
      </c>
      <c r="F772" s="94" t="s">
        <v>1526</v>
      </c>
      <c r="G772" s="425"/>
      <c r="H772" s="423" t="b">
        <v>0</v>
      </c>
    </row>
    <row r="773" ht="22.5" customHeight="1">
      <c r="A773" s="28">
        <v>772.0</v>
      </c>
      <c r="B773" s="28" t="s">
        <v>593</v>
      </c>
      <c r="C773" s="28" t="s">
        <v>3853</v>
      </c>
      <c r="D773" s="28" t="s">
        <v>3854</v>
      </c>
      <c r="E773" s="33" t="s">
        <v>96</v>
      </c>
      <c r="F773" s="94" t="s">
        <v>1526</v>
      </c>
      <c r="G773" s="425"/>
      <c r="H773" s="423" t="b">
        <v>0</v>
      </c>
    </row>
    <row r="774" ht="22.5" customHeight="1">
      <c r="A774" s="28">
        <v>773.0</v>
      </c>
      <c r="B774" s="28" t="s">
        <v>593</v>
      </c>
      <c r="C774" s="28" t="s">
        <v>3856</v>
      </c>
      <c r="D774" s="28" t="s">
        <v>3857</v>
      </c>
      <c r="E774" s="79" t="s">
        <v>16</v>
      </c>
      <c r="F774" s="94" t="s">
        <v>434</v>
      </c>
      <c r="G774" s="425"/>
      <c r="H774" s="423" t="b">
        <v>0</v>
      </c>
    </row>
    <row r="775" ht="22.5" customHeight="1">
      <c r="A775" s="28">
        <v>774.0</v>
      </c>
      <c r="B775" s="28" t="s">
        <v>593</v>
      </c>
      <c r="C775" s="28" t="s">
        <v>3859</v>
      </c>
      <c r="D775" s="28" t="s">
        <v>3860</v>
      </c>
      <c r="E775" s="33" t="s">
        <v>16</v>
      </c>
      <c r="F775" s="94" t="s">
        <v>434</v>
      </c>
      <c r="G775" s="425"/>
      <c r="H775" s="423" t="b">
        <v>0</v>
      </c>
    </row>
    <row r="776" ht="22.5" customHeight="1">
      <c r="A776" s="28">
        <v>775.0</v>
      </c>
      <c r="B776" s="28" t="s">
        <v>593</v>
      </c>
      <c r="C776" s="28" t="s">
        <v>3862</v>
      </c>
      <c r="D776" s="28" t="s">
        <v>3863</v>
      </c>
      <c r="E776" s="79" t="s">
        <v>16</v>
      </c>
      <c r="F776" s="94" t="s">
        <v>434</v>
      </c>
      <c r="G776" s="425"/>
      <c r="H776" s="423" t="b">
        <v>0</v>
      </c>
    </row>
    <row r="777" ht="22.5" customHeight="1">
      <c r="A777" s="28">
        <v>776.0</v>
      </c>
      <c r="B777" s="28" t="s">
        <v>593</v>
      </c>
      <c r="C777" s="28" t="s">
        <v>3865</v>
      </c>
      <c r="D777" s="28" t="s">
        <v>3866</v>
      </c>
      <c r="E777" s="33" t="s">
        <v>16</v>
      </c>
      <c r="F777" s="94" t="s">
        <v>434</v>
      </c>
      <c r="G777" s="425"/>
      <c r="H777" s="423" t="b">
        <v>0</v>
      </c>
    </row>
    <row r="778" ht="22.5" customHeight="1">
      <c r="A778" s="28">
        <v>777.0</v>
      </c>
      <c r="B778" s="28" t="s">
        <v>593</v>
      </c>
      <c r="C778" s="28" t="s">
        <v>3868</v>
      </c>
      <c r="D778" s="28" t="s">
        <v>3869</v>
      </c>
      <c r="E778" s="79" t="s">
        <v>226</v>
      </c>
      <c r="F778" s="112" t="s">
        <v>226</v>
      </c>
      <c r="G778" s="425"/>
      <c r="H778" s="423" t="b">
        <v>0</v>
      </c>
    </row>
    <row r="779" ht="22.5" customHeight="1">
      <c r="A779" s="28">
        <v>778.0</v>
      </c>
      <c r="B779" s="28" t="s">
        <v>593</v>
      </c>
      <c r="C779" s="28" t="s">
        <v>3871</v>
      </c>
      <c r="D779" s="28" t="s">
        <v>3872</v>
      </c>
      <c r="E779" s="33" t="s">
        <v>226</v>
      </c>
      <c r="F779" s="112" t="s">
        <v>226</v>
      </c>
      <c r="G779" s="425"/>
      <c r="H779" s="423" t="b">
        <v>0</v>
      </c>
    </row>
    <row r="780" ht="22.5" customHeight="1">
      <c r="A780" s="28">
        <v>779.0</v>
      </c>
      <c r="B780" s="28" t="s">
        <v>593</v>
      </c>
      <c r="C780" s="28" t="s">
        <v>3874</v>
      </c>
      <c r="D780" s="28" t="s">
        <v>3875</v>
      </c>
      <c r="E780" s="79" t="s">
        <v>226</v>
      </c>
      <c r="F780" s="112" t="s">
        <v>226</v>
      </c>
      <c r="G780" s="425"/>
      <c r="H780" s="423" t="b">
        <v>0</v>
      </c>
    </row>
    <row r="781" ht="22.5" customHeight="1">
      <c r="A781" s="28">
        <v>780.0</v>
      </c>
      <c r="B781" s="28" t="s">
        <v>593</v>
      </c>
      <c r="C781" s="28" t="s">
        <v>3878</v>
      </c>
      <c r="D781" s="28" t="s">
        <v>3879</v>
      </c>
      <c r="E781" s="33" t="s">
        <v>226</v>
      </c>
      <c r="F781" s="112" t="s">
        <v>226</v>
      </c>
      <c r="G781" s="425"/>
      <c r="H781" s="423" t="b">
        <v>0</v>
      </c>
    </row>
    <row r="782" ht="22.5" customHeight="1">
      <c r="A782" s="28">
        <v>781.0</v>
      </c>
      <c r="B782" s="28" t="s">
        <v>593</v>
      </c>
      <c r="C782" s="28" t="s">
        <v>3881</v>
      </c>
      <c r="D782" s="28" t="s">
        <v>3882</v>
      </c>
      <c r="E782" s="79" t="s">
        <v>226</v>
      </c>
      <c r="F782" s="112" t="s">
        <v>226</v>
      </c>
      <c r="G782" s="425"/>
      <c r="H782" s="423" t="b">
        <v>0</v>
      </c>
    </row>
    <row r="783" ht="22.5" customHeight="1">
      <c r="A783" s="28">
        <v>782.0</v>
      </c>
      <c r="B783" s="28" t="s">
        <v>593</v>
      </c>
      <c r="C783" s="28" t="s">
        <v>3883</v>
      </c>
      <c r="D783" s="28" t="s">
        <v>3885</v>
      </c>
      <c r="E783" s="33" t="s">
        <v>226</v>
      </c>
      <c r="F783" s="112" t="s">
        <v>226</v>
      </c>
      <c r="G783" s="425"/>
      <c r="H783" s="423" t="b">
        <v>0</v>
      </c>
    </row>
    <row r="784" ht="22.5" customHeight="1">
      <c r="A784" s="28">
        <v>783.0</v>
      </c>
      <c r="B784" s="28" t="s">
        <v>593</v>
      </c>
      <c r="C784" s="28" t="s">
        <v>3887</v>
      </c>
      <c r="D784" s="28" t="s">
        <v>3888</v>
      </c>
      <c r="E784" s="79" t="s">
        <v>226</v>
      </c>
      <c r="F784" s="112" t="s">
        <v>226</v>
      </c>
      <c r="G784" s="425"/>
      <c r="H784" s="423" t="b">
        <v>0</v>
      </c>
    </row>
    <row r="785" ht="22.5" customHeight="1">
      <c r="A785" s="28">
        <v>784.0</v>
      </c>
      <c r="B785" s="28" t="s">
        <v>593</v>
      </c>
      <c r="C785" s="28" t="s">
        <v>3890</v>
      </c>
      <c r="D785" s="28" t="s">
        <v>3891</v>
      </c>
      <c r="E785" s="33" t="s">
        <v>226</v>
      </c>
      <c r="F785" s="112" t="s">
        <v>226</v>
      </c>
      <c r="G785" s="425"/>
      <c r="H785" s="423" t="b">
        <v>0</v>
      </c>
    </row>
    <row r="786" ht="22.5" customHeight="1">
      <c r="A786" s="28">
        <v>785.0</v>
      </c>
      <c r="B786" s="28" t="s">
        <v>593</v>
      </c>
      <c r="C786" s="28" t="s">
        <v>3894</v>
      </c>
      <c r="D786" s="28" t="s">
        <v>3895</v>
      </c>
      <c r="E786" s="79" t="s">
        <v>226</v>
      </c>
      <c r="F786" s="112" t="s">
        <v>226</v>
      </c>
      <c r="G786" s="425"/>
      <c r="H786" s="423" t="b">
        <v>0</v>
      </c>
    </row>
    <row r="787" ht="22.5" customHeight="1">
      <c r="A787" s="28">
        <v>786.0</v>
      </c>
      <c r="B787" s="28" t="s">
        <v>593</v>
      </c>
      <c r="C787" s="28" t="s">
        <v>3896</v>
      </c>
      <c r="D787" s="28" t="s">
        <v>3897</v>
      </c>
      <c r="E787" s="33" t="s">
        <v>181</v>
      </c>
      <c r="F787" s="112" t="s">
        <v>253</v>
      </c>
      <c r="G787" s="422" t="s">
        <v>779</v>
      </c>
      <c r="H787" s="423" t="b">
        <v>1</v>
      </c>
    </row>
    <row r="788" ht="22.5" customHeight="1">
      <c r="A788" s="28">
        <v>787.0</v>
      </c>
      <c r="B788" s="28" t="s">
        <v>593</v>
      </c>
      <c r="C788" s="28" t="s">
        <v>3900</v>
      </c>
      <c r="D788" s="28" t="s">
        <v>3901</v>
      </c>
      <c r="E788" s="79" t="s">
        <v>181</v>
      </c>
      <c r="F788" s="112" t="s">
        <v>253</v>
      </c>
      <c r="G788" s="422" t="s">
        <v>779</v>
      </c>
      <c r="H788" s="423" t="b">
        <v>1</v>
      </c>
    </row>
    <row r="789" ht="22.5" customHeight="1">
      <c r="A789" s="28">
        <v>788.0</v>
      </c>
      <c r="B789" s="28" t="s">
        <v>593</v>
      </c>
      <c r="C789" s="28" t="s">
        <v>3902</v>
      </c>
      <c r="D789" s="28" t="s">
        <v>3903</v>
      </c>
      <c r="E789" s="33" t="s">
        <v>181</v>
      </c>
      <c r="F789" s="112" t="s">
        <v>253</v>
      </c>
      <c r="G789" s="422" t="s">
        <v>779</v>
      </c>
      <c r="H789" s="423" t="b">
        <v>1</v>
      </c>
    </row>
    <row r="790" ht="22.5" customHeight="1">
      <c r="A790" s="28">
        <v>789.0</v>
      </c>
      <c r="B790" s="28" t="s">
        <v>593</v>
      </c>
      <c r="C790" s="28" t="s">
        <v>3906</v>
      </c>
      <c r="D790" s="28" t="s">
        <v>3907</v>
      </c>
      <c r="E790" s="79" t="s">
        <v>181</v>
      </c>
      <c r="F790" s="112" t="s">
        <v>253</v>
      </c>
      <c r="G790" s="422" t="s">
        <v>779</v>
      </c>
      <c r="H790" s="423" t="b">
        <v>1</v>
      </c>
    </row>
    <row r="791" ht="22.5" customHeight="1">
      <c r="A791" s="28">
        <v>790.0</v>
      </c>
      <c r="B791" s="28" t="s">
        <v>593</v>
      </c>
      <c r="C791" s="28" t="s">
        <v>3908</v>
      </c>
      <c r="D791" s="28" t="s">
        <v>3909</v>
      </c>
      <c r="E791" s="33" t="s">
        <v>181</v>
      </c>
      <c r="F791" s="112" t="s">
        <v>10132</v>
      </c>
      <c r="G791" s="425"/>
      <c r="H791" s="423" t="b">
        <v>0</v>
      </c>
    </row>
    <row r="792" ht="22.5" customHeight="1">
      <c r="A792" s="28">
        <v>791.0</v>
      </c>
      <c r="B792" s="28" t="s">
        <v>593</v>
      </c>
      <c r="C792" s="28" t="s">
        <v>3911</v>
      </c>
      <c r="D792" s="28" t="s">
        <v>3912</v>
      </c>
      <c r="E792" s="79" t="s">
        <v>181</v>
      </c>
      <c r="F792" s="112" t="s">
        <v>253</v>
      </c>
      <c r="G792" s="422" t="s">
        <v>779</v>
      </c>
      <c r="H792" s="423" t="b">
        <v>1</v>
      </c>
    </row>
    <row r="793" ht="22.5" customHeight="1">
      <c r="A793" s="28">
        <v>792.0</v>
      </c>
      <c r="B793" s="28" t="s">
        <v>593</v>
      </c>
      <c r="C793" s="28" t="s">
        <v>3914</v>
      </c>
      <c r="D793" s="28" t="s">
        <v>3915</v>
      </c>
      <c r="E793" s="33" t="s">
        <v>181</v>
      </c>
      <c r="F793" s="112" t="s">
        <v>253</v>
      </c>
      <c r="G793" s="422" t="s">
        <v>779</v>
      </c>
      <c r="H793" s="423" t="b">
        <v>1</v>
      </c>
    </row>
    <row r="794" ht="22.5" customHeight="1">
      <c r="A794" s="28">
        <v>793.0</v>
      </c>
      <c r="B794" s="28" t="s">
        <v>593</v>
      </c>
      <c r="C794" s="28" t="s">
        <v>3917</v>
      </c>
      <c r="D794" s="28" t="s">
        <v>3918</v>
      </c>
      <c r="E794" s="79" t="s">
        <v>181</v>
      </c>
      <c r="F794" s="112" t="s">
        <v>253</v>
      </c>
      <c r="G794" s="422" t="s">
        <v>779</v>
      </c>
      <c r="H794" s="423" t="b">
        <v>1</v>
      </c>
    </row>
    <row r="795" ht="22.5" customHeight="1">
      <c r="A795" s="28">
        <v>794.0</v>
      </c>
      <c r="B795" s="28" t="s">
        <v>593</v>
      </c>
      <c r="C795" s="28" t="s">
        <v>3921</v>
      </c>
      <c r="D795" s="28" t="s">
        <v>3922</v>
      </c>
      <c r="E795" s="33" t="s">
        <v>96</v>
      </c>
      <c r="F795" s="94" t="s">
        <v>10129</v>
      </c>
      <c r="G795" s="425"/>
      <c r="H795" s="423" t="b">
        <v>0</v>
      </c>
    </row>
    <row r="796" ht="22.5" customHeight="1">
      <c r="A796" s="28">
        <v>795.0</v>
      </c>
      <c r="B796" s="28" t="s">
        <v>593</v>
      </c>
      <c r="C796" s="28" t="s">
        <v>3925</v>
      </c>
      <c r="D796" s="28" t="s">
        <v>3926</v>
      </c>
      <c r="E796" s="79" t="s">
        <v>96</v>
      </c>
      <c r="F796" s="94" t="s">
        <v>10129</v>
      </c>
      <c r="G796" s="425"/>
      <c r="H796" s="423" t="b">
        <v>0</v>
      </c>
    </row>
    <row r="797" ht="22.5" customHeight="1">
      <c r="A797" s="28">
        <v>796.0</v>
      </c>
      <c r="B797" s="28" t="s">
        <v>593</v>
      </c>
      <c r="C797" s="28" t="s">
        <v>3927</v>
      </c>
      <c r="D797" s="28" t="s">
        <v>3928</v>
      </c>
      <c r="E797" s="33" t="s">
        <v>96</v>
      </c>
      <c r="F797" s="94" t="s">
        <v>10129</v>
      </c>
      <c r="G797" s="425"/>
      <c r="H797" s="423" t="b">
        <v>0</v>
      </c>
    </row>
    <row r="798" ht="22.5" customHeight="1">
      <c r="A798" s="28">
        <v>797.0</v>
      </c>
      <c r="B798" s="28" t="s">
        <v>593</v>
      </c>
      <c r="C798" s="28" t="s">
        <v>3930</v>
      </c>
      <c r="D798" s="28" t="s">
        <v>3931</v>
      </c>
      <c r="E798" s="487" t="s">
        <v>96</v>
      </c>
      <c r="F798" s="94" t="s">
        <v>10129</v>
      </c>
      <c r="G798" s="425"/>
      <c r="H798" s="423" t="b">
        <v>0</v>
      </c>
    </row>
    <row r="799" ht="22.5" customHeight="1">
      <c r="A799" s="28">
        <v>798.0</v>
      </c>
      <c r="B799" s="28" t="s">
        <v>593</v>
      </c>
      <c r="C799" s="28" t="s">
        <v>3933</v>
      </c>
      <c r="D799" s="28" t="s">
        <v>3934</v>
      </c>
      <c r="E799" s="33" t="s">
        <v>181</v>
      </c>
      <c r="F799" s="94" t="s">
        <v>181</v>
      </c>
      <c r="G799" s="425"/>
      <c r="H799" s="423" t="b">
        <v>0</v>
      </c>
    </row>
    <row r="800" ht="22.5" customHeight="1">
      <c r="A800" s="28">
        <v>799.0</v>
      </c>
      <c r="B800" s="28" t="s">
        <v>593</v>
      </c>
      <c r="C800" s="28" t="s">
        <v>3936</v>
      </c>
      <c r="D800" s="28" t="s">
        <v>3937</v>
      </c>
      <c r="E800" s="79" t="s">
        <v>181</v>
      </c>
      <c r="F800" s="94" t="s">
        <v>1755</v>
      </c>
      <c r="G800" s="422" t="s">
        <v>779</v>
      </c>
      <c r="H800" s="423" t="b">
        <v>1</v>
      </c>
    </row>
    <row r="801" ht="22.5" customHeight="1">
      <c r="A801" s="28">
        <v>800.0</v>
      </c>
      <c r="B801" s="28" t="s">
        <v>593</v>
      </c>
      <c r="C801" s="28" t="s">
        <v>3940</v>
      </c>
      <c r="D801" s="28" t="s">
        <v>3941</v>
      </c>
      <c r="E801" s="33" t="s">
        <v>181</v>
      </c>
      <c r="F801" s="94" t="s">
        <v>181</v>
      </c>
      <c r="G801" s="425"/>
      <c r="H801" s="423" t="b">
        <v>0</v>
      </c>
    </row>
    <row r="802" ht="22.5" customHeight="1">
      <c r="A802" s="28">
        <v>801.0</v>
      </c>
      <c r="B802" s="28" t="s">
        <v>593</v>
      </c>
      <c r="C802" s="28" t="s">
        <v>3943</v>
      </c>
      <c r="D802" s="28" t="s">
        <v>3944</v>
      </c>
      <c r="E802" s="79" t="s">
        <v>181</v>
      </c>
      <c r="F802" s="94" t="s">
        <v>181</v>
      </c>
      <c r="G802" s="425"/>
      <c r="H802" s="423" t="b">
        <v>0</v>
      </c>
    </row>
    <row r="803" ht="22.5" customHeight="1">
      <c r="A803" s="28">
        <v>802.0</v>
      </c>
      <c r="B803" s="28" t="s">
        <v>593</v>
      </c>
      <c r="C803" s="28" t="s">
        <v>3947</v>
      </c>
      <c r="D803" s="28" t="s">
        <v>3948</v>
      </c>
      <c r="E803" s="33" t="s">
        <v>181</v>
      </c>
      <c r="F803" s="94" t="s">
        <v>181</v>
      </c>
      <c r="G803" s="425"/>
      <c r="H803" s="423" t="b">
        <v>0</v>
      </c>
    </row>
    <row r="804" ht="22.5" customHeight="1">
      <c r="A804" s="28">
        <v>803.0</v>
      </c>
      <c r="B804" s="28" t="s">
        <v>593</v>
      </c>
      <c r="C804" s="28" t="s">
        <v>3951</v>
      </c>
      <c r="D804" s="28" t="s">
        <v>3952</v>
      </c>
      <c r="E804" s="79" t="s">
        <v>181</v>
      </c>
      <c r="F804" s="94" t="s">
        <v>181</v>
      </c>
      <c r="G804" s="425"/>
      <c r="H804" s="423" t="b">
        <v>0</v>
      </c>
    </row>
    <row r="805" ht="22.5" customHeight="1">
      <c r="A805" s="28">
        <v>804.0</v>
      </c>
      <c r="B805" s="28" t="s">
        <v>593</v>
      </c>
      <c r="C805" s="28" t="s">
        <v>3953</v>
      </c>
      <c r="D805" s="28" t="s">
        <v>3954</v>
      </c>
      <c r="E805" s="33" t="s">
        <v>181</v>
      </c>
      <c r="F805" s="94" t="s">
        <v>181</v>
      </c>
      <c r="G805" s="425"/>
      <c r="H805" s="423" t="b">
        <v>0</v>
      </c>
    </row>
    <row r="806" ht="22.5" customHeight="1">
      <c r="A806" s="28">
        <v>805.0</v>
      </c>
      <c r="B806" s="28" t="s">
        <v>593</v>
      </c>
      <c r="C806" s="28" t="s">
        <v>3957</v>
      </c>
      <c r="D806" s="28" t="s">
        <v>3958</v>
      </c>
      <c r="E806" s="79" t="s">
        <v>181</v>
      </c>
      <c r="F806" s="94" t="s">
        <v>181</v>
      </c>
      <c r="G806" s="425"/>
      <c r="H806" s="423" t="b">
        <v>0</v>
      </c>
    </row>
    <row r="807" ht="22.5" customHeight="1">
      <c r="A807" s="28">
        <v>806.0</v>
      </c>
      <c r="B807" s="28" t="s">
        <v>593</v>
      </c>
      <c r="C807" s="28" t="s">
        <v>3959</v>
      </c>
      <c r="D807" s="28" t="s">
        <v>3960</v>
      </c>
      <c r="E807" s="33" t="s">
        <v>181</v>
      </c>
      <c r="F807" s="94" t="s">
        <v>181</v>
      </c>
      <c r="G807" s="425"/>
      <c r="H807" s="423" t="b">
        <v>0</v>
      </c>
    </row>
    <row r="808" ht="22.5" customHeight="1">
      <c r="A808" s="28">
        <v>807.0</v>
      </c>
      <c r="B808" s="28" t="s">
        <v>593</v>
      </c>
      <c r="C808" s="28" t="s">
        <v>3962</v>
      </c>
      <c r="D808" s="28" t="s">
        <v>3963</v>
      </c>
      <c r="E808" s="79" t="s">
        <v>181</v>
      </c>
      <c r="F808" s="94" t="s">
        <v>181</v>
      </c>
      <c r="G808" s="425"/>
      <c r="H808" s="423" t="b">
        <v>0</v>
      </c>
    </row>
    <row r="809" ht="22.5" customHeight="1">
      <c r="A809" s="28">
        <v>808.0</v>
      </c>
      <c r="B809" s="28" t="s">
        <v>593</v>
      </c>
      <c r="C809" s="28" t="s">
        <v>3964</v>
      </c>
      <c r="D809" s="28" t="s">
        <v>3967</v>
      </c>
      <c r="E809" s="33" t="s">
        <v>181</v>
      </c>
      <c r="F809" s="94" t="s">
        <v>181</v>
      </c>
      <c r="G809" s="425"/>
      <c r="H809" s="423" t="b">
        <v>0</v>
      </c>
    </row>
    <row r="810" ht="22.5" customHeight="1">
      <c r="A810" s="28">
        <v>809.0</v>
      </c>
      <c r="B810" s="28" t="s">
        <v>593</v>
      </c>
      <c r="C810" s="28" t="s">
        <v>3971</v>
      </c>
      <c r="D810" s="28" t="s">
        <v>3972</v>
      </c>
      <c r="E810" s="79" t="s">
        <v>181</v>
      </c>
      <c r="F810" s="94" t="s">
        <v>181</v>
      </c>
      <c r="G810" s="425"/>
      <c r="H810" s="423" t="b">
        <v>0</v>
      </c>
    </row>
    <row r="811" ht="22.5" customHeight="1">
      <c r="A811" s="28">
        <v>810.0</v>
      </c>
      <c r="B811" s="28" t="s">
        <v>593</v>
      </c>
      <c r="C811" s="28" t="s">
        <v>3974</v>
      </c>
      <c r="D811" s="28" t="s">
        <v>3975</v>
      </c>
      <c r="E811" s="33" t="s">
        <v>16</v>
      </c>
      <c r="F811" s="112" t="s">
        <v>577</v>
      </c>
      <c r="G811" s="425"/>
      <c r="H811" s="423" t="b">
        <v>0</v>
      </c>
    </row>
    <row r="812" ht="22.5" customHeight="1">
      <c r="A812" s="28">
        <v>811.0</v>
      </c>
      <c r="B812" s="28" t="s">
        <v>593</v>
      </c>
      <c r="C812" s="28" t="s">
        <v>3977</v>
      </c>
      <c r="D812" s="28" t="s">
        <v>3978</v>
      </c>
      <c r="E812" s="79" t="s">
        <v>16</v>
      </c>
      <c r="F812" s="112" t="s">
        <v>577</v>
      </c>
      <c r="G812" s="425"/>
      <c r="H812" s="423" t="b">
        <v>0</v>
      </c>
    </row>
    <row r="813" ht="22.5" customHeight="1">
      <c r="A813" s="28">
        <v>812.0</v>
      </c>
      <c r="B813" s="28" t="s">
        <v>593</v>
      </c>
      <c r="C813" s="28" t="s">
        <v>3980</v>
      </c>
      <c r="D813" s="28" t="s">
        <v>3981</v>
      </c>
      <c r="E813" s="33" t="s">
        <v>16</v>
      </c>
      <c r="F813" s="112" t="s">
        <v>577</v>
      </c>
      <c r="G813" s="425"/>
      <c r="H813" s="423" t="b">
        <v>0</v>
      </c>
    </row>
    <row r="814" ht="22.5" customHeight="1">
      <c r="A814" s="28">
        <v>813.0</v>
      </c>
      <c r="B814" s="28" t="s">
        <v>593</v>
      </c>
      <c r="C814" s="28" t="s">
        <v>3984</v>
      </c>
      <c r="D814" s="28" t="s">
        <v>3985</v>
      </c>
      <c r="E814" s="79" t="s">
        <v>16</v>
      </c>
      <c r="F814" s="112" t="s">
        <v>577</v>
      </c>
      <c r="G814" s="425"/>
      <c r="H814" s="423" t="b">
        <v>0</v>
      </c>
    </row>
    <row r="815" ht="22.5" customHeight="1">
      <c r="A815" s="28">
        <v>814.0</v>
      </c>
      <c r="B815" s="28" t="s">
        <v>593</v>
      </c>
      <c r="C815" s="28" t="s">
        <v>3988</v>
      </c>
      <c r="D815" s="28" t="s">
        <v>3989</v>
      </c>
      <c r="E815" s="33" t="s">
        <v>16</v>
      </c>
      <c r="F815" s="112" t="s">
        <v>577</v>
      </c>
      <c r="G815" s="425"/>
      <c r="H815" s="423" t="b">
        <v>0</v>
      </c>
    </row>
    <row r="816" ht="22.5" customHeight="1">
      <c r="A816" s="28">
        <v>815.0</v>
      </c>
      <c r="B816" s="28" t="s">
        <v>593</v>
      </c>
      <c r="C816" s="28" t="s">
        <v>3990</v>
      </c>
      <c r="D816" s="28" t="s">
        <v>3991</v>
      </c>
      <c r="E816" s="79" t="s">
        <v>16</v>
      </c>
      <c r="F816" s="112" t="s">
        <v>577</v>
      </c>
      <c r="G816" s="425"/>
      <c r="H816" s="423" t="b">
        <v>0</v>
      </c>
    </row>
    <row r="817" ht="22.5" customHeight="1">
      <c r="A817" s="28">
        <v>816.0</v>
      </c>
      <c r="B817" s="28" t="s">
        <v>593</v>
      </c>
      <c r="C817" s="28" t="s">
        <v>3992</v>
      </c>
      <c r="D817" s="28" t="s">
        <v>3994</v>
      </c>
      <c r="E817" s="33" t="s">
        <v>16</v>
      </c>
      <c r="F817" s="112" t="s">
        <v>577</v>
      </c>
      <c r="G817" s="425"/>
      <c r="H817" s="423" t="b">
        <v>0</v>
      </c>
    </row>
    <row r="818" ht="22.5" customHeight="1">
      <c r="A818" s="28">
        <v>817.0</v>
      </c>
      <c r="B818" s="28" t="s">
        <v>593</v>
      </c>
      <c r="C818" s="28" t="s">
        <v>3996</v>
      </c>
      <c r="D818" s="28" t="s">
        <v>3997</v>
      </c>
      <c r="E818" s="79" t="s">
        <v>181</v>
      </c>
      <c r="F818" s="112" t="s">
        <v>10132</v>
      </c>
      <c r="G818" s="425"/>
      <c r="H818" s="423" t="b">
        <v>0</v>
      </c>
    </row>
    <row r="819" ht="22.5" customHeight="1">
      <c r="A819" s="28">
        <v>818.0</v>
      </c>
      <c r="B819" s="28" t="s">
        <v>593</v>
      </c>
      <c r="C819" s="28" t="s">
        <v>3998</v>
      </c>
      <c r="D819" s="28" t="s">
        <v>3999</v>
      </c>
      <c r="E819" s="33" t="s">
        <v>181</v>
      </c>
      <c r="F819" s="112" t="s">
        <v>10132</v>
      </c>
      <c r="G819" s="425"/>
      <c r="H819" s="423" t="b">
        <v>0</v>
      </c>
    </row>
    <row r="820" ht="22.5" customHeight="1">
      <c r="A820" s="28">
        <v>819.0</v>
      </c>
      <c r="B820" s="28" t="s">
        <v>593</v>
      </c>
      <c r="C820" s="28" t="s">
        <v>4000</v>
      </c>
      <c r="D820" s="28" t="s">
        <v>4001</v>
      </c>
      <c r="E820" s="79" t="s">
        <v>181</v>
      </c>
      <c r="F820" s="112" t="s">
        <v>10132</v>
      </c>
      <c r="G820" s="425"/>
      <c r="H820" s="423" t="b">
        <v>0</v>
      </c>
    </row>
    <row r="821" ht="22.5" customHeight="1">
      <c r="A821" s="28">
        <v>820.0</v>
      </c>
      <c r="B821" s="28" t="s">
        <v>593</v>
      </c>
      <c r="C821" s="28" t="s">
        <v>4004</v>
      </c>
      <c r="D821" s="28" t="s">
        <v>4005</v>
      </c>
      <c r="E821" s="33" t="s">
        <v>181</v>
      </c>
      <c r="F821" s="112" t="s">
        <v>10132</v>
      </c>
      <c r="G821" s="425"/>
      <c r="H821" s="423" t="b">
        <v>0</v>
      </c>
    </row>
    <row r="822" ht="22.5" customHeight="1">
      <c r="A822" s="28">
        <v>821.0</v>
      </c>
      <c r="B822" s="28" t="s">
        <v>593</v>
      </c>
      <c r="C822" s="28" t="s">
        <v>4008</v>
      </c>
      <c r="D822" s="28" t="s">
        <v>4009</v>
      </c>
      <c r="E822" s="79" t="s">
        <v>181</v>
      </c>
      <c r="F822" s="112" t="s">
        <v>10132</v>
      </c>
      <c r="G822" s="425"/>
      <c r="H822" s="423" t="b">
        <v>0</v>
      </c>
    </row>
    <row r="823" ht="22.5" customHeight="1">
      <c r="A823" s="28">
        <v>822.0</v>
      </c>
      <c r="B823" s="28" t="s">
        <v>593</v>
      </c>
      <c r="C823" s="28" t="s">
        <v>4012</v>
      </c>
      <c r="D823" s="28" t="s">
        <v>4013</v>
      </c>
      <c r="E823" s="33" t="s">
        <v>181</v>
      </c>
      <c r="F823" s="112" t="s">
        <v>10132</v>
      </c>
      <c r="G823" s="425"/>
      <c r="H823" s="423" t="b">
        <v>0</v>
      </c>
    </row>
    <row r="824" ht="22.5" customHeight="1">
      <c r="A824" s="28">
        <v>823.0</v>
      </c>
      <c r="B824" s="28" t="s">
        <v>593</v>
      </c>
      <c r="C824" s="28" t="s">
        <v>4015</v>
      </c>
      <c r="D824" s="28" t="s">
        <v>4016</v>
      </c>
      <c r="E824" s="487" t="s">
        <v>96</v>
      </c>
      <c r="F824" s="112" t="s">
        <v>1679</v>
      </c>
      <c r="G824" s="425"/>
      <c r="H824" s="423" t="b">
        <v>0</v>
      </c>
    </row>
    <row r="825" ht="22.5" customHeight="1">
      <c r="A825" s="28">
        <v>824.0</v>
      </c>
      <c r="B825" s="28" t="s">
        <v>593</v>
      </c>
      <c r="C825" s="28" t="s">
        <v>4019</v>
      </c>
      <c r="D825" s="28" t="s">
        <v>4020</v>
      </c>
      <c r="E825" s="33" t="s">
        <v>181</v>
      </c>
      <c r="F825" s="112" t="s">
        <v>10132</v>
      </c>
      <c r="G825" s="425"/>
      <c r="H825" s="423" t="b">
        <v>0</v>
      </c>
    </row>
    <row r="826" ht="22.5" customHeight="1">
      <c r="A826" s="28">
        <v>825.0</v>
      </c>
      <c r="B826" s="28" t="s">
        <v>593</v>
      </c>
      <c r="C826" s="28" t="s">
        <v>4022</v>
      </c>
      <c r="D826" s="28" t="s">
        <v>4023</v>
      </c>
      <c r="E826" s="79" t="s">
        <v>181</v>
      </c>
      <c r="F826" s="112" t="s">
        <v>10132</v>
      </c>
      <c r="G826" s="425"/>
      <c r="H826" s="423" t="b">
        <v>0</v>
      </c>
    </row>
    <row r="827" ht="22.5" customHeight="1">
      <c r="A827" s="28">
        <v>826.0</v>
      </c>
      <c r="B827" s="28" t="s">
        <v>593</v>
      </c>
      <c r="C827" s="28" t="s">
        <v>4026</v>
      </c>
      <c r="D827" s="28" t="s">
        <v>4027</v>
      </c>
      <c r="E827" s="33" t="s">
        <v>181</v>
      </c>
      <c r="F827" s="112" t="s">
        <v>10132</v>
      </c>
      <c r="G827" s="425"/>
      <c r="H827" s="423" t="b">
        <v>0</v>
      </c>
    </row>
    <row r="828" ht="22.5" customHeight="1">
      <c r="A828" s="28">
        <v>827.0</v>
      </c>
      <c r="B828" s="28" t="s">
        <v>593</v>
      </c>
      <c r="C828" s="28" t="s">
        <v>4030</v>
      </c>
      <c r="D828" s="28" t="s">
        <v>4031</v>
      </c>
      <c r="E828" s="79" t="s">
        <v>226</v>
      </c>
      <c r="F828" s="94" t="s">
        <v>288</v>
      </c>
      <c r="G828" s="425"/>
      <c r="H828" s="423" t="b">
        <v>0</v>
      </c>
    </row>
    <row r="829" ht="22.5" customHeight="1">
      <c r="A829" s="28">
        <v>828.0</v>
      </c>
      <c r="B829" s="28" t="s">
        <v>593</v>
      </c>
      <c r="C829" s="28" t="s">
        <v>4034</v>
      </c>
      <c r="D829" s="28" t="s">
        <v>4035</v>
      </c>
      <c r="E829" s="33" t="s">
        <v>226</v>
      </c>
      <c r="F829" s="94" t="s">
        <v>288</v>
      </c>
      <c r="G829" s="425"/>
      <c r="H829" s="423" t="b">
        <v>0</v>
      </c>
    </row>
    <row r="830" ht="22.5" customHeight="1">
      <c r="A830" s="28">
        <v>829.0</v>
      </c>
      <c r="B830" s="28" t="s">
        <v>593</v>
      </c>
      <c r="C830" s="28" t="s">
        <v>4038</v>
      </c>
      <c r="D830" s="28" t="s">
        <v>4039</v>
      </c>
      <c r="E830" s="79" t="s">
        <v>226</v>
      </c>
      <c r="F830" s="94" t="s">
        <v>288</v>
      </c>
      <c r="G830" s="425"/>
      <c r="H830" s="423" t="b">
        <v>0</v>
      </c>
    </row>
    <row r="831" ht="22.5" customHeight="1">
      <c r="A831" s="28">
        <v>830.0</v>
      </c>
      <c r="B831" s="28" t="s">
        <v>593</v>
      </c>
      <c r="C831" s="28" t="s">
        <v>4041</v>
      </c>
      <c r="D831" s="28" t="s">
        <v>4042</v>
      </c>
      <c r="E831" s="33" t="s">
        <v>226</v>
      </c>
      <c r="F831" s="94" t="s">
        <v>288</v>
      </c>
      <c r="G831" s="425"/>
      <c r="H831" s="423" t="b">
        <v>0</v>
      </c>
    </row>
    <row r="832" ht="22.5" customHeight="1">
      <c r="A832" s="28">
        <v>831.0</v>
      </c>
      <c r="B832" s="28" t="s">
        <v>593</v>
      </c>
      <c r="C832" s="28" t="s">
        <v>4044</v>
      </c>
      <c r="D832" s="28" t="s">
        <v>4046</v>
      </c>
      <c r="E832" s="79" t="s">
        <v>226</v>
      </c>
      <c r="F832" s="112" t="s">
        <v>288</v>
      </c>
      <c r="G832" s="425"/>
      <c r="H832" s="423" t="b">
        <v>0</v>
      </c>
    </row>
    <row r="833" ht="22.5" customHeight="1">
      <c r="A833" s="28">
        <v>832.0</v>
      </c>
      <c r="B833" s="28" t="s">
        <v>593</v>
      </c>
      <c r="C833" s="28" t="s">
        <v>4047</v>
      </c>
      <c r="D833" s="28" t="s">
        <v>4048</v>
      </c>
      <c r="E833" s="33" t="s">
        <v>226</v>
      </c>
      <c r="F833" s="94" t="s">
        <v>288</v>
      </c>
      <c r="G833" s="425"/>
      <c r="H833" s="423" t="b">
        <v>0</v>
      </c>
    </row>
    <row r="834" ht="22.5" customHeight="1">
      <c r="A834" s="28">
        <v>833.0</v>
      </c>
      <c r="B834" s="28" t="s">
        <v>593</v>
      </c>
      <c r="C834" s="28" t="s">
        <v>4051</v>
      </c>
      <c r="D834" s="28" t="s">
        <v>4054</v>
      </c>
      <c r="E834" s="79" t="s">
        <v>226</v>
      </c>
      <c r="F834" s="94" t="s">
        <v>288</v>
      </c>
      <c r="G834" s="425"/>
      <c r="H834" s="423" t="b">
        <v>0</v>
      </c>
    </row>
    <row r="835" ht="22.5" customHeight="1">
      <c r="A835" s="28">
        <v>834.0</v>
      </c>
      <c r="B835" s="28" t="s">
        <v>593</v>
      </c>
      <c r="C835" s="28" t="s">
        <v>4056</v>
      </c>
      <c r="D835" s="28" t="s">
        <v>4057</v>
      </c>
      <c r="E835" s="33" t="s">
        <v>226</v>
      </c>
      <c r="F835" s="112" t="s">
        <v>288</v>
      </c>
      <c r="G835" s="425"/>
      <c r="H835" s="423" t="b">
        <v>0</v>
      </c>
    </row>
    <row r="836" ht="22.5" customHeight="1">
      <c r="A836" s="28">
        <v>835.0</v>
      </c>
      <c r="B836" s="28" t="s">
        <v>593</v>
      </c>
      <c r="C836" s="28" t="s">
        <v>4059</v>
      </c>
      <c r="D836" s="28" t="s">
        <v>4061</v>
      </c>
      <c r="E836" s="79" t="s">
        <v>226</v>
      </c>
      <c r="F836" s="94" t="s">
        <v>288</v>
      </c>
      <c r="G836" s="425"/>
      <c r="H836" s="423" t="b">
        <v>0</v>
      </c>
    </row>
    <row r="837" ht="22.5" customHeight="1">
      <c r="A837" s="28">
        <v>836.0</v>
      </c>
      <c r="B837" s="28" t="s">
        <v>593</v>
      </c>
      <c r="C837" s="28" t="s">
        <v>4062</v>
      </c>
      <c r="D837" s="28" t="s">
        <v>4063</v>
      </c>
      <c r="E837" s="33" t="s">
        <v>226</v>
      </c>
      <c r="F837" s="94" t="s">
        <v>288</v>
      </c>
      <c r="G837" s="425"/>
      <c r="H837" s="423" t="b">
        <v>0</v>
      </c>
    </row>
    <row r="838" ht="22.5" customHeight="1">
      <c r="A838" s="28">
        <v>837.0</v>
      </c>
      <c r="B838" s="28" t="s">
        <v>593</v>
      </c>
      <c r="C838" s="28" t="s">
        <v>4065</v>
      </c>
      <c r="D838" s="28" t="s">
        <v>4066</v>
      </c>
      <c r="E838" s="79" t="s">
        <v>226</v>
      </c>
      <c r="F838" s="94" t="s">
        <v>288</v>
      </c>
      <c r="G838" s="425"/>
      <c r="H838" s="423" t="b">
        <v>0</v>
      </c>
    </row>
    <row r="839" ht="22.5" customHeight="1">
      <c r="A839" s="28">
        <v>838.0</v>
      </c>
      <c r="B839" s="28" t="s">
        <v>593</v>
      </c>
      <c r="C839" s="28" t="s">
        <v>4069</v>
      </c>
      <c r="D839" s="28" t="s">
        <v>4070</v>
      </c>
      <c r="E839" s="33" t="s">
        <v>226</v>
      </c>
      <c r="F839" s="94" t="s">
        <v>288</v>
      </c>
      <c r="G839" s="425"/>
      <c r="H839" s="423" t="b">
        <v>0</v>
      </c>
    </row>
    <row r="840" ht="22.5" customHeight="1">
      <c r="A840" s="28">
        <v>839.0</v>
      </c>
      <c r="B840" s="28" t="s">
        <v>593</v>
      </c>
      <c r="C840" s="28" t="s">
        <v>4072</v>
      </c>
      <c r="D840" s="28" t="s">
        <v>4073</v>
      </c>
      <c r="E840" s="79" t="s">
        <v>16</v>
      </c>
      <c r="F840" s="112" t="s">
        <v>232</v>
      </c>
      <c r="G840" s="422" t="s">
        <v>9965</v>
      </c>
      <c r="H840" s="423" t="b">
        <v>1</v>
      </c>
    </row>
    <row r="841" ht="22.5" customHeight="1">
      <c r="A841" s="28">
        <v>840.0</v>
      </c>
      <c r="B841" s="28" t="s">
        <v>593</v>
      </c>
      <c r="C841" s="28" t="s">
        <v>4075</v>
      </c>
      <c r="D841" s="28" t="s">
        <v>4076</v>
      </c>
      <c r="E841" s="33" t="s">
        <v>16</v>
      </c>
      <c r="F841" s="112" t="s">
        <v>232</v>
      </c>
      <c r="G841" s="422" t="s">
        <v>9965</v>
      </c>
      <c r="H841" s="423" t="b">
        <v>1</v>
      </c>
    </row>
    <row r="842" ht="22.5" customHeight="1">
      <c r="A842" s="28">
        <v>841.0</v>
      </c>
      <c r="B842" s="28" t="s">
        <v>593</v>
      </c>
      <c r="C842" s="28" t="s">
        <v>4080</v>
      </c>
      <c r="D842" s="28" t="s">
        <v>4081</v>
      </c>
      <c r="E842" s="79" t="s">
        <v>16</v>
      </c>
      <c r="F842" s="112" t="s">
        <v>232</v>
      </c>
      <c r="G842" s="422" t="s">
        <v>9965</v>
      </c>
      <c r="H842" s="423" t="b">
        <v>1</v>
      </c>
    </row>
    <row r="843" ht="22.5" customHeight="1">
      <c r="A843" s="28">
        <v>842.0</v>
      </c>
      <c r="B843" s="28" t="s">
        <v>593</v>
      </c>
      <c r="C843" s="28" t="s">
        <v>4083</v>
      </c>
      <c r="D843" s="28" t="s">
        <v>4084</v>
      </c>
      <c r="E843" s="33" t="s">
        <v>16</v>
      </c>
      <c r="F843" s="112" t="s">
        <v>232</v>
      </c>
      <c r="G843" s="422" t="s">
        <v>9965</v>
      </c>
      <c r="H843" s="423" t="b">
        <v>1</v>
      </c>
    </row>
    <row r="844" ht="22.5" customHeight="1">
      <c r="A844" s="28">
        <v>843.0</v>
      </c>
      <c r="B844" s="28" t="s">
        <v>593</v>
      </c>
      <c r="C844" s="28" t="s">
        <v>4086</v>
      </c>
      <c r="D844" s="28" t="s">
        <v>4087</v>
      </c>
      <c r="E844" s="79" t="s">
        <v>16</v>
      </c>
      <c r="F844" s="112" t="s">
        <v>232</v>
      </c>
      <c r="G844" s="422" t="s">
        <v>9965</v>
      </c>
      <c r="H844" s="423" t="b">
        <v>1</v>
      </c>
    </row>
    <row r="845" ht="22.5" customHeight="1">
      <c r="A845" s="28">
        <v>844.0</v>
      </c>
      <c r="B845" s="28" t="s">
        <v>593</v>
      </c>
      <c r="C845" s="28" t="s">
        <v>4089</v>
      </c>
      <c r="D845" s="28" t="s">
        <v>4090</v>
      </c>
      <c r="E845" s="33" t="s">
        <v>16</v>
      </c>
      <c r="F845" s="112" t="s">
        <v>232</v>
      </c>
      <c r="G845" s="422" t="s">
        <v>9965</v>
      </c>
      <c r="H845" s="423" t="b">
        <v>1</v>
      </c>
    </row>
    <row r="846" ht="22.5" customHeight="1">
      <c r="A846" s="28">
        <v>845.0</v>
      </c>
      <c r="B846" s="28" t="s">
        <v>593</v>
      </c>
      <c r="C846" s="28" t="s">
        <v>4091</v>
      </c>
      <c r="D846" s="28" t="s">
        <v>4092</v>
      </c>
      <c r="E846" s="79" t="s">
        <v>16</v>
      </c>
      <c r="F846" s="112" t="s">
        <v>232</v>
      </c>
      <c r="G846" s="422" t="s">
        <v>9965</v>
      </c>
      <c r="H846" s="423" t="b">
        <v>1</v>
      </c>
    </row>
    <row r="847" ht="22.5" customHeight="1">
      <c r="A847" s="28">
        <v>846.0</v>
      </c>
      <c r="B847" s="28" t="s">
        <v>593</v>
      </c>
      <c r="C847" s="28" t="s">
        <v>4095</v>
      </c>
      <c r="D847" s="28" t="s">
        <v>4096</v>
      </c>
      <c r="E847" s="33" t="s">
        <v>16</v>
      </c>
      <c r="F847" s="112" t="s">
        <v>232</v>
      </c>
      <c r="G847" s="422" t="s">
        <v>9965</v>
      </c>
      <c r="H847" s="423" t="b">
        <v>1</v>
      </c>
    </row>
    <row r="848" ht="22.5" customHeight="1">
      <c r="A848" s="28">
        <v>847.0</v>
      </c>
      <c r="B848" s="28" t="s">
        <v>593</v>
      </c>
      <c r="C848" s="28" t="s">
        <v>4100</v>
      </c>
      <c r="D848" s="28" t="s">
        <v>4101</v>
      </c>
      <c r="E848" s="79" t="s">
        <v>16</v>
      </c>
      <c r="F848" s="112" t="s">
        <v>232</v>
      </c>
      <c r="G848" s="422" t="s">
        <v>9965</v>
      </c>
      <c r="H848" s="423" t="b">
        <v>1</v>
      </c>
    </row>
    <row r="849" ht="22.5" customHeight="1">
      <c r="A849" s="28">
        <v>848.0</v>
      </c>
      <c r="B849" s="28" t="s">
        <v>593</v>
      </c>
      <c r="C849" s="28" t="s">
        <v>4104</v>
      </c>
      <c r="D849" s="28" t="s">
        <v>4105</v>
      </c>
      <c r="E849" s="33" t="s">
        <v>16</v>
      </c>
      <c r="F849" s="112" t="s">
        <v>232</v>
      </c>
      <c r="G849" s="422" t="s">
        <v>9965</v>
      </c>
      <c r="H849" s="423" t="b">
        <v>1</v>
      </c>
    </row>
    <row r="850" ht="22.5" customHeight="1">
      <c r="A850" s="28">
        <v>849.0</v>
      </c>
      <c r="B850" s="28" t="s">
        <v>593</v>
      </c>
      <c r="C850" s="28" t="s">
        <v>4109</v>
      </c>
      <c r="D850" s="28" t="s">
        <v>4110</v>
      </c>
      <c r="E850" s="79" t="s">
        <v>16</v>
      </c>
      <c r="F850" s="112" t="s">
        <v>232</v>
      </c>
      <c r="G850" s="422" t="s">
        <v>9965</v>
      </c>
      <c r="H850" s="423" t="b">
        <v>1</v>
      </c>
    </row>
    <row r="851" ht="22.5" customHeight="1">
      <c r="A851" s="28">
        <v>850.0</v>
      </c>
      <c r="B851" s="28" t="s">
        <v>593</v>
      </c>
      <c r="C851" s="28" t="s">
        <v>4111</v>
      </c>
      <c r="D851" s="28" t="s">
        <v>4113</v>
      </c>
      <c r="E851" s="33" t="s">
        <v>181</v>
      </c>
      <c r="F851" s="94" t="s">
        <v>181</v>
      </c>
      <c r="G851" s="425"/>
      <c r="H851" s="423" t="b">
        <v>0</v>
      </c>
    </row>
    <row r="852" ht="22.5" customHeight="1">
      <c r="A852" s="28">
        <v>851.0</v>
      </c>
      <c r="B852" s="28" t="s">
        <v>593</v>
      </c>
      <c r="C852" s="28" t="s">
        <v>4117</v>
      </c>
      <c r="D852" s="28" t="s">
        <v>4118</v>
      </c>
      <c r="E852" s="79" t="s">
        <v>181</v>
      </c>
      <c r="F852" s="112" t="s">
        <v>1554</v>
      </c>
      <c r="G852" s="425"/>
      <c r="H852" s="423" t="b">
        <v>0</v>
      </c>
    </row>
    <row r="853" ht="22.5" customHeight="1">
      <c r="A853" s="28">
        <v>852.0</v>
      </c>
      <c r="B853" s="28" t="s">
        <v>593</v>
      </c>
      <c r="C853" s="28" t="s">
        <v>4120</v>
      </c>
      <c r="D853" s="28" t="s">
        <v>4121</v>
      </c>
      <c r="E853" s="33" t="s">
        <v>96</v>
      </c>
      <c r="F853" s="94" t="s">
        <v>10129</v>
      </c>
      <c r="G853" s="425"/>
      <c r="H853" s="423" t="b">
        <v>0</v>
      </c>
    </row>
    <row r="854" ht="22.5" customHeight="1">
      <c r="A854" s="28">
        <v>853.0</v>
      </c>
      <c r="B854" s="28" t="s">
        <v>593</v>
      </c>
      <c r="C854" s="28" t="s">
        <v>4122</v>
      </c>
      <c r="D854" s="28" t="s">
        <v>4123</v>
      </c>
      <c r="E854" s="487" t="s">
        <v>96</v>
      </c>
      <c r="F854" s="94" t="s">
        <v>191</v>
      </c>
      <c r="G854" s="425"/>
      <c r="H854" s="423" t="b">
        <v>0</v>
      </c>
    </row>
    <row r="855" ht="22.5" customHeight="1">
      <c r="A855" s="28">
        <v>854.0</v>
      </c>
      <c r="B855" s="28" t="s">
        <v>593</v>
      </c>
      <c r="C855" s="28" t="s">
        <v>4126</v>
      </c>
      <c r="D855" s="28" t="s">
        <v>4127</v>
      </c>
      <c r="E855" s="33" t="s">
        <v>96</v>
      </c>
      <c r="F855" s="94" t="s">
        <v>191</v>
      </c>
      <c r="G855" s="425"/>
      <c r="H855" s="423" t="b">
        <v>0</v>
      </c>
    </row>
    <row r="856" ht="22.5" customHeight="1">
      <c r="A856" s="28">
        <v>855.0</v>
      </c>
      <c r="B856" s="28" t="s">
        <v>593</v>
      </c>
      <c r="C856" s="28" t="s">
        <v>4129</v>
      </c>
      <c r="D856" s="28" t="s">
        <v>4130</v>
      </c>
      <c r="E856" s="79" t="s">
        <v>16</v>
      </c>
      <c r="F856" s="94" t="s">
        <v>434</v>
      </c>
      <c r="G856" s="425"/>
      <c r="H856" s="423" t="b">
        <v>0</v>
      </c>
    </row>
    <row r="857" ht="22.5" customHeight="1">
      <c r="A857" s="28">
        <v>856.0</v>
      </c>
      <c r="B857" s="28" t="s">
        <v>593</v>
      </c>
      <c r="C857" s="28" t="s">
        <v>4132</v>
      </c>
      <c r="D857" s="28" t="s">
        <v>4133</v>
      </c>
      <c r="E857" s="33" t="s">
        <v>226</v>
      </c>
      <c r="F857" s="112" t="s">
        <v>226</v>
      </c>
      <c r="G857" s="425"/>
      <c r="H857" s="423" t="b">
        <v>0</v>
      </c>
    </row>
    <row r="858" ht="22.5" customHeight="1">
      <c r="A858" s="28">
        <v>857.0</v>
      </c>
      <c r="B858" s="28" t="s">
        <v>99</v>
      </c>
      <c r="C858" s="28" t="s">
        <v>4136</v>
      </c>
      <c r="D858" s="28" t="s">
        <v>477</v>
      </c>
      <c r="E858" s="487" t="s">
        <v>96</v>
      </c>
      <c r="F858" s="94" t="s">
        <v>1526</v>
      </c>
      <c r="G858" s="425"/>
      <c r="H858" s="423" t="b">
        <v>0</v>
      </c>
    </row>
    <row r="859" ht="22.5" customHeight="1">
      <c r="A859" s="28">
        <v>858.0</v>
      </c>
      <c r="B859" s="28" t="s">
        <v>240</v>
      </c>
      <c r="C859" s="28" t="s">
        <v>4137</v>
      </c>
      <c r="D859" s="28" t="s">
        <v>4138</v>
      </c>
      <c r="E859" s="33" t="s">
        <v>16</v>
      </c>
      <c r="F859" s="112" t="s">
        <v>300</v>
      </c>
      <c r="G859" s="425"/>
      <c r="H859" s="423" t="b">
        <v>0</v>
      </c>
    </row>
    <row r="860" ht="22.5" customHeight="1">
      <c r="A860" s="28">
        <v>859.0</v>
      </c>
      <c r="B860" s="28" t="s">
        <v>240</v>
      </c>
      <c r="C860" s="28" t="s">
        <v>4140</v>
      </c>
      <c r="D860" s="28" t="s">
        <v>4141</v>
      </c>
      <c r="E860" s="79" t="s">
        <v>181</v>
      </c>
      <c r="F860" s="112" t="s">
        <v>1755</v>
      </c>
      <c r="G860" s="425"/>
      <c r="H860" s="423" t="b">
        <v>0</v>
      </c>
      <c r="I860" s="175" t="str">
        <f>'Form Responses 1'!B2</f>
        <v/>
      </c>
    </row>
    <row r="861" ht="22.5" customHeight="1">
      <c r="A861" s="28">
        <v>860.0</v>
      </c>
      <c r="B861" s="28" t="s">
        <v>593</v>
      </c>
      <c r="C861" s="36" t="s">
        <v>4143</v>
      </c>
      <c r="D861" s="28" t="s">
        <v>4144</v>
      </c>
      <c r="E861" s="33" t="s">
        <v>181</v>
      </c>
      <c r="F861" s="94" t="s">
        <v>1755</v>
      </c>
      <c r="G861" s="425"/>
      <c r="H861" s="423" t="b">
        <v>0</v>
      </c>
    </row>
    <row r="862" ht="22.5" customHeight="1">
      <c r="A862" s="28">
        <v>861.0</v>
      </c>
      <c r="B862" s="28" t="s">
        <v>593</v>
      </c>
      <c r="C862" s="28" t="s">
        <v>4146</v>
      </c>
      <c r="D862" s="28" t="s">
        <v>4148</v>
      </c>
      <c r="E862" s="79" t="s">
        <v>16</v>
      </c>
      <c r="F862" s="112" t="s">
        <v>577</v>
      </c>
      <c r="G862" s="425"/>
      <c r="H862" s="423" t="b">
        <v>0</v>
      </c>
    </row>
    <row r="863" ht="22.5" customHeight="1">
      <c r="A863" s="28">
        <v>862.0</v>
      </c>
      <c r="B863" s="28" t="s">
        <v>593</v>
      </c>
      <c r="C863" s="28" t="s">
        <v>4149</v>
      </c>
      <c r="D863" s="28" t="s">
        <v>2707</v>
      </c>
      <c r="E863" s="33" t="s">
        <v>181</v>
      </c>
      <c r="F863" s="94" t="s">
        <v>181</v>
      </c>
      <c r="G863" s="425"/>
      <c r="H863" s="423" t="b">
        <v>0</v>
      </c>
    </row>
    <row r="864" ht="22.5" customHeight="1">
      <c r="A864" s="28">
        <v>863.0</v>
      </c>
      <c r="B864" s="28" t="s">
        <v>593</v>
      </c>
      <c r="C864" s="28" t="s">
        <v>4152</v>
      </c>
      <c r="D864" s="28" t="s">
        <v>4154</v>
      </c>
      <c r="E864" s="487" t="s">
        <v>96</v>
      </c>
      <c r="F864" s="112" t="s">
        <v>1679</v>
      </c>
      <c r="G864" s="425"/>
      <c r="H864" s="423" t="b">
        <v>0</v>
      </c>
    </row>
    <row r="865" ht="22.5" customHeight="1">
      <c r="A865" s="28">
        <v>864.0</v>
      </c>
      <c r="B865" s="28" t="s">
        <v>593</v>
      </c>
      <c r="C865" s="28" t="s">
        <v>4155</v>
      </c>
      <c r="D865" s="28" t="s">
        <v>4157</v>
      </c>
      <c r="E865" s="33" t="s">
        <v>226</v>
      </c>
      <c r="F865" s="112" t="s">
        <v>288</v>
      </c>
      <c r="G865" s="425"/>
      <c r="H865" s="423" t="b">
        <v>0</v>
      </c>
    </row>
    <row r="866" ht="22.5" customHeight="1">
      <c r="A866" s="28">
        <v>865.0</v>
      </c>
      <c r="B866" s="28" t="s">
        <v>240</v>
      </c>
      <c r="C866" s="28" t="s">
        <v>4158</v>
      </c>
      <c r="D866" s="28" t="s">
        <v>4159</v>
      </c>
      <c r="E866" s="487" t="s">
        <v>96</v>
      </c>
      <c r="F866" s="112" t="s">
        <v>10133</v>
      </c>
      <c r="G866" s="425"/>
      <c r="H866" s="423" t="b">
        <v>0</v>
      </c>
    </row>
    <row r="867" ht="22.5" customHeight="1">
      <c r="A867" s="28">
        <v>866.0</v>
      </c>
      <c r="B867" s="28" t="s">
        <v>593</v>
      </c>
      <c r="C867" s="28" t="s">
        <v>4161</v>
      </c>
      <c r="D867" s="28" t="s">
        <v>4163</v>
      </c>
      <c r="E867" s="33" t="s">
        <v>96</v>
      </c>
      <c r="F867" s="94" t="s">
        <v>1886</v>
      </c>
      <c r="G867" s="425"/>
      <c r="H867" s="423" t="b">
        <v>0</v>
      </c>
    </row>
    <row r="868" ht="22.5" customHeight="1">
      <c r="A868" s="28">
        <v>867.0</v>
      </c>
      <c r="B868" s="28" t="s">
        <v>240</v>
      </c>
      <c r="C868" s="28" t="s">
        <v>4165</v>
      </c>
      <c r="D868" s="28" t="s">
        <v>4166</v>
      </c>
      <c r="E868" s="79" t="s">
        <v>181</v>
      </c>
      <c r="F868" s="112" t="s">
        <v>1554</v>
      </c>
      <c r="G868" s="425"/>
      <c r="H868" s="423" t="b">
        <v>0</v>
      </c>
    </row>
    <row r="869" ht="22.5" customHeight="1">
      <c r="A869" s="28">
        <v>868.0</v>
      </c>
      <c r="B869" s="28" t="s">
        <v>240</v>
      </c>
      <c r="C869" s="28" t="s">
        <v>4168</v>
      </c>
      <c r="D869" s="28" t="s">
        <v>4169</v>
      </c>
      <c r="E869" s="33" t="s">
        <v>181</v>
      </c>
      <c r="F869" s="112" t="s">
        <v>1554</v>
      </c>
      <c r="G869" s="425"/>
      <c r="H869" s="423" t="b">
        <v>0</v>
      </c>
    </row>
    <row r="870" ht="22.5" customHeight="1">
      <c r="A870" s="28">
        <v>869.0</v>
      </c>
      <c r="B870" s="28" t="s">
        <v>240</v>
      </c>
      <c r="C870" s="28" t="s">
        <v>4171</v>
      </c>
      <c r="D870" s="28" t="s">
        <v>4173</v>
      </c>
      <c r="E870" s="79" t="s">
        <v>16</v>
      </c>
      <c r="F870" s="112" t="s">
        <v>232</v>
      </c>
      <c r="G870" s="422" t="s">
        <v>9965</v>
      </c>
      <c r="H870" s="423" t="b">
        <v>1</v>
      </c>
    </row>
    <row r="871" ht="22.5" customHeight="1">
      <c r="A871" s="28">
        <v>870.0</v>
      </c>
      <c r="B871" s="28" t="s">
        <v>240</v>
      </c>
      <c r="C871" s="36" t="s">
        <v>4174</v>
      </c>
      <c r="D871" s="28" t="s">
        <v>4175</v>
      </c>
      <c r="E871" s="33" t="s">
        <v>16</v>
      </c>
      <c r="F871" s="112" t="s">
        <v>16</v>
      </c>
      <c r="G871" s="425"/>
      <c r="H871" s="423" t="b">
        <v>0</v>
      </c>
    </row>
    <row r="872" ht="22.5" customHeight="1">
      <c r="A872" s="28">
        <v>871.0</v>
      </c>
      <c r="B872" s="28" t="s">
        <v>240</v>
      </c>
      <c r="C872" s="28" t="s">
        <v>4177</v>
      </c>
      <c r="D872" s="28" t="s">
        <v>4178</v>
      </c>
      <c r="E872" s="79" t="s">
        <v>16</v>
      </c>
      <c r="F872" s="112" t="s">
        <v>232</v>
      </c>
      <c r="G872" s="425"/>
      <c r="H872" s="423" t="b">
        <v>0</v>
      </c>
    </row>
    <row r="873" ht="22.5" customHeight="1">
      <c r="A873" s="28">
        <v>872.0</v>
      </c>
      <c r="B873" s="28" t="s">
        <v>593</v>
      </c>
      <c r="C873" s="28" t="s">
        <v>4180</v>
      </c>
      <c r="D873" s="28" t="s">
        <v>4182</v>
      </c>
      <c r="E873" s="33" t="s">
        <v>16</v>
      </c>
      <c r="F873" s="112" t="s">
        <v>232</v>
      </c>
      <c r="G873" s="422" t="s">
        <v>9965</v>
      </c>
      <c r="H873" s="423" t="b">
        <v>1</v>
      </c>
    </row>
    <row r="874" ht="22.5" customHeight="1">
      <c r="A874" s="28">
        <v>873.0</v>
      </c>
      <c r="B874" s="28" t="s">
        <v>593</v>
      </c>
      <c r="C874" s="28" t="s">
        <v>4185</v>
      </c>
      <c r="D874" s="28" t="s">
        <v>4187</v>
      </c>
      <c r="E874" s="487" t="s">
        <v>96</v>
      </c>
      <c r="F874" s="94" t="s">
        <v>191</v>
      </c>
      <c r="G874" s="425"/>
      <c r="H874" s="423" t="b">
        <v>0</v>
      </c>
    </row>
    <row r="875" ht="22.5" customHeight="1">
      <c r="A875" s="28">
        <v>874.0</v>
      </c>
      <c r="B875" s="28" t="s">
        <v>240</v>
      </c>
      <c r="C875" s="28" t="s">
        <v>4188</v>
      </c>
      <c r="D875" s="28" t="s">
        <v>4189</v>
      </c>
      <c r="E875" s="456" t="s">
        <v>181</v>
      </c>
      <c r="F875" s="112" t="s">
        <v>1724</v>
      </c>
      <c r="G875" s="425"/>
      <c r="H875" s="423" t="b">
        <v>0</v>
      </c>
    </row>
    <row r="876" ht="22.5" customHeight="1">
      <c r="A876" s="28"/>
      <c r="B876" s="36" t="s">
        <v>240</v>
      </c>
      <c r="C876" s="36" t="s">
        <v>10433</v>
      </c>
      <c r="D876" s="36" t="s">
        <v>10434</v>
      </c>
      <c r="E876" s="112" t="s">
        <v>181</v>
      </c>
      <c r="F876" s="94" t="s">
        <v>1755</v>
      </c>
      <c r="G876" s="422" t="s">
        <v>779</v>
      </c>
      <c r="H876" s="91" t="b">
        <v>1</v>
      </c>
      <c r="I876" s="28"/>
    </row>
  </sheetData>
  <dataValidations>
    <dataValidation type="list" allowBlank="1" sqref="G2:G876">
      <formula1>"INTERNAL KP MALANG,INTERNAL KP MADIUN,INTERNAL KP JEMBER,SBU SURABAYA,SERVO ALMAHYRA,SERVO GERBANG SINERGI PRIMA,SERVO CIPTA KARYA TEKNOLOGI,SERVO TRI PUTRA TRANSINDO,SERVO INFRATECH"</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2" max="2" width="15.0"/>
    <col customWidth="1" min="3" max="3" width="61.75"/>
    <col customWidth="1" min="13" max="13" width="15.5"/>
    <col customWidth="1" min="16" max="16" width="38.63"/>
    <col customWidth="1" min="21" max="21" width="25.75"/>
    <col customWidth="1" min="23" max="23" width="18.88"/>
    <col customWidth="1" min="25" max="25" width="14.13"/>
    <col customWidth="1" min="31" max="51" width="19.63"/>
  </cols>
  <sheetData>
    <row r="1">
      <c r="A1" s="434"/>
      <c r="B1" s="434"/>
      <c r="C1" s="434"/>
      <c r="D1" s="434"/>
      <c r="E1" s="434"/>
      <c r="F1" s="434"/>
      <c r="G1" s="434"/>
      <c r="H1" s="434"/>
      <c r="I1" s="434"/>
      <c r="J1" s="434"/>
      <c r="K1" s="434"/>
      <c r="L1" s="434"/>
      <c r="M1" s="434"/>
      <c r="N1" s="434"/>
      <c r="O1" s="434"/>
      <c r="P1" s="434"/>
      <c r="Q1" s="434"/>
      <c r="R1" s="434"/>
      <c r="S1" s="434"/>
      <c r="T1" s="434"/>
      <c r="U1" s="434"/>
      <c r="V1" s="434"/>
      <c r="W1" s="435">
        <v>45658.0</v>
      </c>
      <c r="X1" s="434"/>
      <c r="Y1" s="434"/>
      <c r="Z1" s="434"/>
      <c r="AA1" s="434"/>
      <c r="AB1" s="434"/>
      <c r="AC1" s="434"/>
      <c r="AD1" s="436"/>
      <c r="AE1" s="437"/>
      <c r="AF1" s="437"/>
      <c r="AG1" s="438"/>
      <c r="AH1" s="439"/>
      <c r="AI1" s="438"/>
      <c r="AJ1" s="439"/>
      <c r="AK1" s="438"/>
      <c r="AL1" s="439"/>
      <c r="AM1" s="438"/>
      <c r="AN1" s="439"/>
      <c r="AO1" s="438"/>
      <c r="AP1" s="439"/>
      <c r="AQ1" s="438"/>
      <c r="AR1" s="439"/>
      <c r="AS1" s="438"/>
      <c r="AT1" s="439"/>
      <c r="AU1" s="438"/>
      <c r="AV1" s="439"/>
      <c r="AW1" s="438"/>
      <c r="AX1" s="439"/>
      <c r="AY1" s="438"/>
    </row>
    <row r="2" ht="22.5" customHeight="1">
      <c r="A2" s="11" t="s">
        <v>23</v>
      </c>
      <c r="B2" s="11" t="s">
        <v>4</v>
      </c>
      <c r="C2" s="11" t="s">
        <v>26</v>
      </c>
      <c r="D2" s="11" t="s">
        <v>28</v>
      </c>
      <c r="E2" s="11" t="s">
        <v>30</v>
      </c>
      <c r="F2" s="11" t="s">
        <v>29</v>
      </c>
      <c r="G2" s="11" t="s">
        <v>31</v>
      </c>
      <c r="H2" s="11" t="s">
        <v>10119</v>
      </c>
      <c r="I2" s="11" t="s">
        <v>10120</v>
      </c>
      <c r="J2" s="11" t="s">
        <v>10121</v>
      </c>
      <c r="K2" s="11" t="s">
        <v>10122</v>
      </c>
      <c r="L2" s="11" t="s">
        <v>10123</v>
      </c>
      <c r="M2" s="11" t="s">
        <v>10124</v>
      </c>
      <c r="N2" s="11" t="s">
        <v>44</v>
      </c>
      <c r="O2" s="11" t="s">
        <v>46</v>
      </c>
      <c r="P2" s="11" t="s">
        <v>48</v>
      </c>
      <c r="Q2" s="11" t="s">
        <v>50</v>
      </c>
      <c r="R2" s="11" t="s">
        <v>52</v>
      </c>
      <c r="S2" s="11" t="s">
        <v>53</v>
      </c>
      <c r="T2" s="11" t="s">
        <v>55</v>
      </c>
      <c r="U2" s="11" t="s">
        <v>57</v>
      </c>
      <c r="V2" s="11" t="s">
        <v>59</v>
      </c>
      <c r="W2" s="11" t="s">
        <v>10125</v>
      </c>
      <c r="X2" s="11" t="s">
        <v>60</v>
      </c>
      <c r="Y2" s="11" t="s">
        <v>63</v>
      </c>
      <c r="Z2" s="11" t="s">
        <v>66</v>
      </c>
      <c r="AA2" s="11" t="s">
        <v>68</v>
      </c>
      <c r="AB2" s="11" t="s">
        <v>70</v>
      </c>
      <c r="AC2" s="11" t="s">
        <v>72</v>
      </c>
      <c r="AD2" s="25" t="s">
        <v>74</v>
      </c>
      <c r="AE2" s="26" t="s">
        <v>76</v>
      </c>
      <c r="AF2" s="26" t="s">
        <v>10126</v>
      </c>
      <c r="AG2" s="440" t="s">
        <v>81</v>
      </c>
      <c r="AH2" s="441" t="s">
        <v>82</v>
      </c>
      <c r="AI2" s="440" t="s">
        <v>83</v>
      </c>
      <c r="AJ2" s="441" t="s">
        <v>84</v>
      </c>
      <c r="AK2" s="440" t="s">
        <v>85</v>
      </c>
      <c r="AL2" s="441" t="s">
        <v>86</v>
      </c>
      <c r="AM2" s="440" t="s">
        <v>87</v>
      </c>
      <c r="AN2" s="441" t="s">
        <v>88</v>
      </c>
      <c r="AO2" s="440" t="s">
        <v>89</v>
      </c>
      <c r="AP2" s="441" t="s">
        <v>91</v>
      </c>
      <c r="AQ2" s="440" t="s">
        <v>92</v>
      </c>
      <c r="AR2" s="441" t="s">
        <v>93</v>
      </c>
      <c r="AS2" s="440" t="s">
        <v>95</v>
      </c>
      <c r="AT2" s="441" t="s">
        <v>98</v>
      </c>
      <c r="AU2" s="440" t="s">
        <v>100</v>
      </c>
      <c r="AV2" s="441" t="s">
        <v>102</v>
      </c>
      <c r="AW2" s="440" t="s">
        <v>105</v>
      </c>
      <c r="AX2" s="441" t="s">
        <v>106</v>
      </c>
      <c r="AY2" s="440" t="s">
        <v>110</v>
      </c>
    </row>
    <row r="3" ht="22.5" customHeight="1">
      <c r="A3" s="28">
        <v>1.0</v>
      </c>
      <c r="B3" s="28" t="s">
        <v>20</v>
      </c>
      <c r="C3" s="28" t="s">
        <v>140</v>
      </c>
      <c r="D3" s="28" t="s">
        <v>16</v>
      </c>
      <c r="E3" s="36" t="s">
        <v>16</v>
      </c>
      <c r="F3" s="28" t="s">
        <v>17</v>
      </c>
      <c r="G3" s="28" t="s">
        <v>150</v>
      </c>
      <c r="H3" s="28" t="s">
        <v>7431</v>
      </c>
      <c r="I3" s="28" t="s">
        <v>157</v>
      </c>
      <c r="J3" s="28">
        <v>5.0</v>
      </c>
      <c r="K3" s="28">
        <v>40.0</v>
      </c>
      <c r="L3" s="28">
        <v>200.0</v>
      </c>
      <c r="M3" s="28" t="s">
        <v>172</v>
      </c>
      <c r="N3" s="28">
        <v>53.9</v>
      </c>
      <c r="O3" s="28" t="s">
        <v>175</v>
      </c>
      <c r="P3" s="28" t="s">
        <v>176</v>
      </c>
      <c r="Q3" s="28"/>
      <c r="R3" s="28" t="s">
        <v>178</v>
      </c>
      <c r="S3" s="28">
        <v>500.0</v>
      </c>
      <c r="T3" s="50">
        <f>AG3/N3</f>
        <v>9.276437848</v>
      </c>
      <c r="U3" s="28" t="str">
        <f>IF(T3&lt;8,"KURANG 8JAM","DIATAS 8JAM")</f>
        <v>#ERROR!</v>
      </c>
      <c r="V3" s="52">
        <v>44619.0</v>
      </c>
      <c r="W3" s="28">
        <f t="shared" ref="W3:W696" si="1">($W$1-V3)/365</f>
        <v>2.846575342</v>
      </c>
      <c r="X3" s="28" t="s">
        <v>10128</v>
      </c>
      <c r="Y3" s="28"/>
      <c r="Z3" s="28">
        <v>100.0</v>
      </c>
      <c r="AA3" s="28" t="s">
        <v>194</v>
      </c>
      <c r="AB3" s="28" t="s">
        <v>195</v>
      </c>
      <c r="AC3" s="28"/>
      <c r="AD3" s="63"/>
      <c r="AE3" s="65" t="b">
        <v>0</v>
      </c>
      <c r="AF3" s="28" t="str">
        <f t="shared" ref="AF3:AF1252" si="2">LEFT(R3)</f>
        <v>4</v>
      </c>
      <c r="AG3" s="442">
        <f t="shared" ref="AG3:AG65" si="3">AH3*AI3+AJ3*AK3+AL3*AM3+AN3*AO3+AP3*AQ3+AR3*AS3+AT3*AU3+AV3*AW3+AX3*AY3</f>
        <v>500</v>
      </c>
      <c r="AH3" s="443">
        <v>100.0</v>
      </c>
      <c r="AI3" s="444">
        <v>1.0</v>
      </c>
      <c r="AJ3" s="444">
        <v>100.0</v>
      </c>
      <c r="AK3" s="444">
        <v>1.0</v>
      </c>
      <c r="AL3" s="444">
        <v>100.0</v>
      </c>
      <c r="AM3" s="444">
        <v>1.0</v>
      </c>
      <c r="AN3" s="444">
        <v>100.0</v>
      </c>
      <c r="AO3" s="444">
        <v>1.0</v>
      </c>
      <c r="AP3" s="444">
        <v>100.0</v>
      </c>
      <c r="AQ3" s="444">
        <v>1.0</v>
      </c>
      <c r="AR3" s="444">
        <v>0.0</v>
      </c>
      <c r="AS3" s="444">
        <v>0.0</v>
      </c>
      <c r="AT3" s="444">
        <v>0.0</v>
      </c>
      <c r="AU3" s="444">
        <v>0.0</v>
      </c>
      <c r="AV3" s="444">
        <v>0.0</v>
      </c>
      <c r="AW3" s="444">
        <v>0.0</v>
      </c>
      <c r="AX3" s="444">
        <v>0.0</v>
      </c>
      <c r="AY3" s="444">
        <v>0.0</v>
      </c>
    </row>
    <row r="4" ht="22.5" customHeight="1">
      <c r="A4" s="36">
        <v>2.0</v>
      </c>
      <c r="B4" s="28" t="s">
        <v>64</v>
      </c>
      <c r="C4" s="28" t="s">
        <v>231</v>
      </c>
      <c r="D4" s="28" t="s">
        <v>232</v>
      </c>
      <c r="E4" s="36" t="s">
        <v>16</v>
      </c>
      <c r="F4" s="28" t="s">
        <v>17</v>
      </c>
      <c r="G4" s="28" t="s">
        <v>179</v>
      </c>
      <c r="H4" s="28" t="s">
        <v>7431</v>
      </c>
      <c r="I4" s="28" t="s">
        <v>157</v>
      </c>
      <c r="J4" s="28">
        <v>9.0</v>
      </c>
      <c r="K4" s="28">
        <v>60.0</v>
      </c>
      <c r="L4" s="28">
        <v>540.0</v>
      </c>
      <c r="M4" s="28" t="s">
        <v>172</v>
      </c>
      <c r="N4" s="28">
        <v>96.0</v>
      </c>
      <c r="O4" s="28" t="s">
        <v>234</v>
      </c>
      <c r="P4" s="28" t="s">
        <v>235</v>
      </c>
      <c r="Q4" s="28"/>
      <c r="R4" s="28" t="s">
        <v>237</v>
      </c>
      <c r="S4" s="28">
        <v>900.0</v>
      </c>
      <c r="T4" s="50">
        <f t="shared" ref="T4:T696" si="4">BA4/N4</f>
        <v>0</v>
      </c>
      <c r="U4" s="28" t="str">
        <f>IF(R[0]C[-1]&lt;8,"KURANG 8JAM","DIATAS 8JAM")</f>
        <v>#ERROR!</v>
      </c>
      <c r="V4" s="52">
        <v>44879.0</v>
      </c>
      <c r="W4" s="28">
        <f t="shared" si="1"/>
        <v>2.134246575</v>
      </c>
      <c r="X4" s="28" t="s">
        <v>10128</v>
      </c>
      <c r="Y4" s="28"/>
      <c r="Z4" s="28"/>
      <c r="AA4" s="28"/>
      <c r="AB4" s="28" t="s">
        <v>195</v>
      </c>
      <c r="AC4" s="28"/>
      <c r="AD4" s="63"/>
      <c r="AE4" s="65" t="b">
        <v>0</v>
      </c>
      <c r="AF4" s="28" t="str">
        <f t="shared" si="2"/>
        <v>9</v>
      </c>
      <c r="AG4" s="445">
        <f t="shared" si="3"/>
        <v>900</v>
      </c>
      <c r="AH4" s="446">
        <v>100.0</v>
      </c>
      <c r="AI4" s="447">
        <v>1.0</v>
      </c>
      <c r="AJ4" s="446">
        <v>100.0</v>
      </c>
      <c r="AK4" s="447">
        <v>1.0</v>
      </c>
      <c r="AL4" s="446">
        <v>100.0</v>
      </c>
      <c r="AM4" s="447">
        <v>1.0</v>
      </c>
      <c r="AN4" s="446">
        <v>100.0</v>
      </c>
      <c r="AO4" s="447">
        <v>1.0</v>
      </c>
      <c r="AP4" s="446">
        <v>100.0</v>
      </c>
      <c r="AQ4" s="447">
        <v>1.0</v>
      </c>
      <c r="AR4" s="446">
        <v>100.0</v>
      </c>
      <c r="AS4" s="447">
        <v>1.0</v>
      </c>
      <c r="AT4" s="446">
        <v>100.0</v>
      </c>
      <c r="AU4" s="446">
        <v>1.0</v>
      </c>
      <c r="AV4" s="446">
        <v>100.0</v>
      </c>
      <c r="AW4" s="446">
        <v>1.0</v>
      </c>
      <c r="AX4" s="446">
        <v>100.0</v>
      </c>
      <c r="AY4" s="446">
        <v>1.0</v>
      </c>
    </row>
    <row r="5" ht="22.5" customHeight="1">
      <c r="A5" s="28">
        <v>3.0</v>
      </c>
      <c r="B5" s="28" t="s">
        <v>199</v>
      </c>
      <c r="C5" s="28" t="s">
        <v>269</v>
      </c>
      <c r="D5" s="28" t="s">
        <v>253</v>
      </c>
      <c r="E5" s="36" t="s">
        <v>181</v>
      </c>
      <c r="F5" s="28" t="s">
        <v>99</v>
      </c>
      <c r="G5" s="28" t="s">
        <v>179</v>
      </c>
      <c r="H5" s="28" t="s">
        <v>8649</v>
      </c>
      <c r="I5" s="28" t="s">
        <v>277</v>
      </c>
      <c r="J5" s="28">
        <v>3.0</v>
      </c>
      <c r="K5" s="28">
        <v>60.0</v>
      </c>
      <c r="L5" s="28">
        <v>180.0</v>
      </c>
      <c r="M5" s="28" t="s">
        <v>280</v>
      </c>
      <c r="N5" s="28">
        <v>65.0</v>
      </c>
      <c r="O5" s="28" t="s">
        <v>281</v>
      </c>
      <c r="P5" s="28" t="s">
        <v>285</v>
      </c>
      <c r="Q5" s="28"/>
      <c r="R5" s="28" t="s">
        <v>292</v>
      </c>
      <c r="S5" s="28">
        <v>600.0</v>
      </c>
      <c r="T5" s="50">
        <f t="shared" si="4"/>
        <v>0</v>
      </c>
      <c r="U5" s="28" t="str">
        <f>IF(R[0]C[-1]&lt;8,"KURANG 8JAM","DIATAS 8JAM")</f>
        <v>#ERROR!</v>
      </c>
      <c r="V5" s="52">
        <v>43642.0</v>
      </c>
      <c r="W5" s="28">
        <f t="shared" si="1"/>
        <v>5.523287671</v>
      </c>
      <c r="X5" s="28" t="s">
        <v>10128</v>
      </c>
      <c r="Y5" s="28"/>
      <c r="Z5" s="28">
        <v>600.0</v>
      </c>
      <c r="AA5" s="28" t="s">
        <v>298</v>
      </c>
      <c r="AB5" s="28" t="s">
        <v>195</v>
      </c>
      <c r="AC5" s="28"/>
      <c r="AD5" s="63">
        <v>45884.0</v>
      </c>
      <c r="AE5" s="65" t="b">
        <v>1</v>
      </c>
      <c r="AF5" s="28" t="str">
        <f t="shared" si="2"/>
        <v>6</v>
      </c>
      <c r="AG5" s="442">
        <f t="shared" si="3"/>
        <v>600</v>
      </c>
      <c r="AH5" s="444">
        <v>100.0</v>
      </c>
      <c r="AI5" s="444">
        <v>1.0</v>
      </c>
      <c r="AJ5" s="444">
        <v>100.0</v>
      </c>
      <c r="AK5" s="444">
        <v>1.0</v>
      </c>
      <c r="AL5" s="444">
        <v>100.0</v>
      </c>
      <c r="AM5" s="444">
        <v>1.0</v>
      </c>
      <c r="AN5" s="444">
        <v>100.0</v>
      </c>
      <c r="AO5" s="444">
        <v>1.0</v>
      </c>
      <c r="AP5" s="444">
        <v>100.0</v>
      </c>
      <c r="AQ5" s="444">
        <v>1.0</v>
      </c>
      <c r="AR5" s="444">
        <v>100.0</v>
      </c>
      <c r="AS5" s="444">
        <v>1.0</v>
      </c>
      <c r="AT5" s="444">
        <v>0.0</v>
      </c>
      <c r="AU5" s="444">
        <v>0.0</v>
      </c>
      <c r="AV5" s="444">
        <v>0.0</v>
      </c>
      <c r="AW5" s="444">
        <v>0.0</v>
      </c>
      <c r="AX5" s="444">
        <v>0.0</v>
      </c>
      <c r="AY5" s="444">
        <v>0.0</v>
      </c>
    </row>
    <row r="6" ht="22.5" customHeight="1">
      <c r="A6" s="36">
        <v>4.0</v>
      </c>
      <c r="B6" s="28" t="s">
        <v>199</v>
      </c>
      <c r="C6" s="28" t="s">
        <v>322</v>
      </c>
      <c r="D6" s="28" t="s">
        <v>253</v>
      </c>
      <c r="E6" s="36" t="s">
        <v>181</v>
      </c>
      <c r="F6" s="28" t="s">
        <v>99</v>
      </c>
      <c r="G6" s="28" t="s">
        <v>179</v>
      </c>
      <c r="H6" s="28" t="s">
        <v>7431</v>
      </c>
      <c r="I6" s="28" t="s">
        <v>157</v>
      </c>
      <c r="J6" s="28">
        <v>6.0</v>
      </c>
      <c r="K6" s="28">
        <v>40.0</v>
      </c>
      <c r="L6" s="28">
        <v>240.0</v>
      </c>
      <c r="M6" s="28" t="s">
        <v>172</v>
      </c>
      <c r="N6" s="28">
        <v>63.0</v>
      </c>
      <c r="O6" s="28" t="s">
        <v>281</v>
      </c>
      <c r="P6" s="28" t="s">
        <v>285</v>
      </c>
      <c r="Q6" s="28"/>
      <c r="R6" s="28" t="s">
        <v>292</v>
      </c>
      <c r="S6" s="28">
        <v>600.0</v>
      </c>
      <c r="T6" s="50">
        <f t="shared" si="4"/>
        <v>0</v>
      </c>
      <c r="U6" s="28" t="str">
        <f>IF(R[0]C[-1]&lt;8,"KURANG 8JAM","DIATAS 8JAM")</f>
        <v>#ERROR!</v>
      </c>
      <c r="V6" s="52">
        <v>44879.0</v>
      </c>
      <c r="W6" s="28">
        <f t="shared" si="1"/>
        <v>2.134246575</v>
      </c>
      <c r="X6" s="28" t="s">
        <v>10128</v>
      </c>
      <c r="Y6" s="28"/>
      <c r="Z6" s="28"/>
      <c r="AA6" s="28"/>
      <c r="AB6" s="28" t="s">
        <v>195</v>
      </c>
      <c r="AC6" s="28"/>
      <c r="AD6" s="63"/>
      <c r="AE6" s="65" t="b">
        <v>0</v>
      </c>
      <c r="AF6" s="28" t="str">
        <f t="shared" si="2"/>
        <v>6</v>
      </c>
      <c r="AG6" s="445">
        <f t="shared" si="3"/>
        <v>600</v>
      </c>
      <c r="AH6" s="446">
        <v>100.0</v>
      </c>
      <c r="AI6" s="447">
        <v>1.0</v>
      </c>
      <c r="AJ6" s="446">
        <v>100.0</v>
      </c>
      <c r="AK6" s="447">
        <v>1.0</v>
      </c>
      <c r="AL6" s="446">
        <v>100.0</v>
      </c>
      <c r="AM6" s="447">
        <v>1.0</v>
      </c>
      <c r="AN6" s="446">
        <v>100.0</v>
      </c>
      <c r="AO6" s="447">
        <v>1.0</v>
      </c>
      <c r="AP6" s="446">
        <v>100.0</v>
      </c>
      <c r="AQ6" s="447">
        <v>1.0</v>
      </c>
      <c r="AR6" s="446">
        <v>100.0</v>
      </c>
      <c r="AS6" s="447">
        <v>1.0</v>
      </c>
      <c r="AT6" s="448">
        <v>0.0</v>
      </c>
      <c r="AU6" s="449"/>
      <c r="AV6" s="448">
        <v>0.0</v>
      </c>
      <c r="AW6" s="449"/>
      <c r="AX6" s="448">
        <v>0.0</v>
      </c>
      <c r="AY6" s="449"/>
    </row>
    <row r="7" ht="22.5" customHeight="1">
      <c r="A7" s="28">
        <v>5.0</v>
      </c>
      <c r="B7" s="28" t="s">
        <v>359</v>
      </c>
      <c r="C7" s="28" t="s">
        <v>360</v>
      </c>
      <c r="D7" s="28" t="s">
        <v>288</v>
      </c>
      <c r="E7" s="36" t="s">
        <v>226</v>
      </c>
      <c r="F7" s="28" t="s">
        <v>99</v>
      </c>
      <c r="G7" s="28" t="s">
        <v>150</v>
      </c>
      <c r="H7" s="28" t="s">
        <v>10130</v>
      </c>
      <c r="I7" s="28" t="s">
        <v>362</v>
      </c>
      <c r="J7" s="28">
        <v>3.0</v>
      </c>
      <c r="K7" s="28">
        <v>32.0</v>
      </c>
      <c r="L7" s="28">
        <v>96.0</v>
      </c>
      <c r="M7" s="28" t="s">
        <v>172</v>
      </c>
      <c r="N7" s="28">
        <v>2.0</v>
      </c>
      <c r="O7" s="28" t="s">
        <v>234</v>
      </c>
      <c r="P7" s="28" t="s">
        <v>235</v>
      </c>
      <c r="Q7" s="28"/>
      <c r="R7" s="28" t="s">
        <v>368</v>
      </c>
      <c r="S7" s="28">
        <v>100.0</v>
      </c>
      <c r="T7" s="50">
        <f t="shared" si="4"/>
        <v>0</v>
      </c>
      <c r="U7" s="28" t="str">
        <f>IF(R[0]C[-1]&lt;8,"KURANG 8JAM","DIATAS 8JAM")</f>
        <v>#ERROR!</v>
      </c>
      <c r="V7" s="52">
        <v>44480.0</v>
      </c>
      <c r="W7" s="28">
        <f t="shared" si="1"/>
        <v>3.22739726</v>
      </c>
      <c r="X7" s="28" t="s">
        <v>10128</v>
      </c>
      <c r="Y7" s="28"/>
      <c r="Z7" s="28"/>
      <c r="AA7" s="28"/>
      <c r="AB7" s="28" t="s">
        <v>195</v>
      </c>
      <c r="AC7" s="28"/>
      <c r="AD7" s="63"/>
      <c r="AE7" s="65" t="b">
        <v>0</v>
      </c>
      <c r="AF7" s="28" t="str">
        <f t="shared" si="2"/>
        <v>1</v>
      </c>
      <c r="AG7" s="442">
        <f t="shared" si="3"/>
        <v>100</v>
      </c>
      <c r="AH7" s="444">
        <v>100.0</v>
      </c>
      <c r="AI7" s="444">
        <v>1.0</v>
      </c>
      <c r="AJ7" s="444">
        <v>0.0</v>
      </c>
      <c r="AK7" s="444">
        <v>1.0</v>
      </c>
      <c r="AL7" s="444">
        <v>0.0</v>
      </c>
      <c r="AM7" s="444">
        <v>0.0</v>
      </c>
      <c r="AN7" s="444">
        <v>0.0</v>
      </c>
      <c r="AO7" s="444">
        <v>0.0</v>
      </c>
      <c r="AP7" s="444">
        <v>0.0</v>
      </c>
      <c r="AQ7" s="444">
        <v>0.0</v>
      </c>
      <c r="AR7" s="444">
        <v>0.0</v>
      </c>
      <c r="AS7" s="444">
        <v>0.0</v>
      </c>
      <c r="AT7" s="444">
        <v>0.0</v>
      </c>
      <c r="AU7" s="444">
        <v>0.0</v>
      </c>
      <c r="AV7" s="444">
        <v>0.0</v>
      </c>
      <c r="AW7" s="444">
        <v>0.0</v>
      </c>
      <c r="AX7" s="444">
        <v>0.0</v>
      </c>
      <c r="AY7" s="444">
        <v>0.0</v>
      </c>
    </row>
    <row r="8" ht="22.5" customHeight="1">
      <c r="A8" s="36">
        <v>6.0</v>
      </c>
      <c r="B8" s="28" t="s">
        <v>228</v>
      </c>
      <c r="C8" s="28" t="s">
        <v>305</v>
      </c>
      <c r="D8" s="28" t="s">
        <v>309</v>
      </c>
      <c r="E8" s="36" t="s">
        <v>226</v>
      </c>
      <c r="F8" s="28" t="s">
        <v>99</v>
      </c>
      <c r="G8" s="28" t="s">
        <v>179</v>
      </c>
      <c r="H8" s="28" t="s">
        <v>7345</v>
      </c>
      <c r="I8" s="28" t="s">
        <v>409</v>
      </c>
      <c r="J8" s="28">
        <v>3.0</v>
      </c>
      <c r="K8" s="28">
        <v>40.0</v>
      </c>
      <c r="L8" s="28">
        <v>120.0</v>
      </c>
      <c r="M8" s="28" t="s">
        <v>280</v>
      </c>
      <c r="N8" s="28">
        <v>45.0</v>
      </c>
      <c r="O8" s="28" t="s">
        <v>234</v>
      </c>
      <c r="P8" s="28" t="s">
        <v>235</v>
      </c>
      <c r="Q8" s="28"/>
      <c r="R8" s="28" t="s">
        <v>418</v>
      </c>
      <c r="S8" s="28">
        <v>500.0</v>
      </c>
      <c r="T8" s="50">
        <f t="shared" si="4"/>
        <v>0</v>
      </c>
      <c r="U8" s="28" t="str">
        <f>IF(R[0]C[-1]&lt;8,"KURANG 8JAM","DIATAS 8JAM")</f>
        <v>#ERROR!</v>
      </c>
      <c r="V8" s="52">
        <v>44307.0</v>
      </c>
      <c r="W8" s="28">
        <f t="shared" si="1"/>
        <v>3.701369863</v>
      </c>
      <c r="X8" s="28" t="s">
        <v>10128</v>
      </c>
      <c r="Y8" s="28" t="s">
        <v>422</v>
      </c>
      <c r="Z8" s="28"/>
      <c r="AA8" s="28"/>
      <c r="AB8" s="28" t="s">
        <v>195</v>
      </c>
      <c r="AC8" s="28"/>
      <c r="AD8" s="63"/>
      <c r="AE8" s="65" t="b">
        <v>0</v>
      </c>
      <c r="AF8" s="28" t="str">
        <f t="shared" si="2"/>
        <v>5</v>
      </c>
      <c r="AG8" s="445">
        <f t="shared" si="3"/>
        <v>500</v>
      </c>
      <c r="AH8" s="446">
        <v>100.0</v>
      </c>
      <c r="AI8" s="446">
        <v>1.0</v>
      </c>
      <c r="AJ8" s="446">
        <v>100.0</v>
      </c>
      <c r="AK8" s="446">
        <v>1.0</v>
      </c>
      <c r="AL8" s="446">
        <v>100.0</v>
      </c>
      <c r="AM8" s="446">
        <v>1.0</v>
      </c>
      <c r="AN8" s="446">
        <v>100.0</v>
      </c>
      <c r="AO8" s="446">
        <v>1.0</v>
      </c>
      <c r="AP8" s="446">
        <v>100.0</v>
      </c>
      <c r="AQ8" s="446">
        <v>1.0</v>
      </c>
      <c r="AR8" s="446">
        <v>0.0</v>
      </c>
      <c r="AS8" s="446">
        <v>0.0</v>
      </c>
      <c r="AT8" s="446">
        <v>0.0</v>
      </c>
      <c r="AU8" s="446">
        <v>0.0</v>
      </c>
      <c r="AV8" s="446">
        <v>0.0</v>
      </c>
      <c r="AW8" s="446">
        <v>0.0</v>
      </c>
      <c r="AX8" s="446">
        <v>0.0</v>
      </c>
      <c r="AY8" s="446">
        <v>0.0</v>
      </c>
    </row>
    <row r="9" ht="22.5" customHeight="1">
      <c r="A9" s="28">
        <v>7.0</v>
      </c>
      <c r="B9" s="28" t="s">
        <v>228</v>
      </c>
      <c r="C9" s="28" t="s">
        <v>454</v>
      </c>
      <c r="D9" s="28" t="s">
        <v>309</v>
      </c>
      <c r="E9" s="36" t="s">
        <v>226</v>
      </c>
      <c r="F9" s="28" t="s">
        <v>99</v>
      </c>
      <c r="G9" s="28" t="s">
        <v>179</v>
      </c>
      <c r="H9" s="28" t="s">
        <v>7431</v>
      </c>
      <c r="I9" s="28" t="s">
        <v>157</v>
      </c>
      <c r="J9" s="28">
        <v>6.0</v>
      </c>
      <c r="K9" s="28">
        <v>40.0</v>
      </c>
      <c r="L9" s="28">
        <v>240.0</v>
      </c>
      <c r="M9" s="28" t="s">
        <v>172</v>
      </c>
      <c r="N9" s="28">
        <v>28.0</v>
      </c>
      <c r="O9" s="28" t="s">
        <v>457</v>
      </c>
      <c r="P9" s="28" t="s">
        <v>459</v>
      </c>
      <c r="Q9" s="28"/>
      <c r="R9" s="28" t="s">
        <v>462</v>
      </c>
      <c r="S9" s="28">
        <v>400.0</v>
      </c>
      <c r="T9" s="50">
        <f t="shared" si="4"/>
        <v>0</v>
      </c>
      <c r="U9" s="28" t="str">
        <f>IF(R[0]C[-1]&lt;8,"KURANG 8JAM","DIATAS 8JAM")</f>
        <v>#ERROR!</v>
      </c>
      <c r="V9" s="52">
        <v>44879.0</v>
      </c>
      <c r="W9" s="28">
        <f t="shared" si="1"/>
        <v>2.134246575</v>
      </c>
      <c r="X9" s="28" t="s">
        <v>10128</v>
      </c>
      <c r="Y9" s="28"/>
      <c r="Z9" s="28"/>
      <c r="AA9" s="28"/>
      <c r="AB9" s="28" t="s">
        <v>195</v>
      </c>
      <c r="AC9" s="28"/>
      <c r="AD9" s="63"/>
      <c r="AE9" s="65" t="b">
        <v>0</v>
      </c>
      <c r="AF9" s="28" t="str">
        <f t="shared" si="2"/>
        <v>4</v>
      </c>
      <c r="AG9" s="442">
        <f t="shared" si="3"/>
        <v>400</v>
      </c>
      <c r="AH9" s="444">
        <v>100.0</v>
      </c>
      <c r="AI9" s="450">
        <v>1.0</v>
      </c>
      <c r="AJ9" s="444">
        <v>100.0</v>
      </c>
      <c r="AK9" s="450">
        <v>1.0</v>
      </c>
      <c r="AL9" s="444">
        <v>100.0</v>
      </c>
      <c r="AM9" s="450">
        <v>1.0</v>
      </c>
      <c r="AN9" s="444">
        <v>100.0</v>
      </c>
      <c r="AO9" s="450">
        <v>1.0</v>
      </c>
      <c r="AP9" s="451">
        <v>0.0</v>
      </c>
      <c r="AQ9" s="452"/>
      <c r="AR9" s="451">
        <v>0.0</v>
      </c>
      <c r="AS9" s="452"/>
      <c r="AT9" s="451">
        <v>0.0</v>
      </c>
      <c r="AU9" s="453"/>
      <c r="AV9" s="451">
        <v>0.0</v>
      </c>
      <c r="AW9" s="453"/>
      <c r="AX9" s="451">
        <v>0.0</v>
      </c>
      <c r="AY9" s="453"/>
    </row>
    <row r="10" ht="22.5" customHeight="1">
      <c r="A10" s="36">
        <v>8.0</v>
      </c>
      <c r="B10" s="28" t="s">
        <v>477</v>
      </c>
      <c r="C10" s="28" t="s">
        <v>478</v>
      </c>
      <c r="D10" s="28" t="s">
        <v>191</v>
      </c>
      <c r="E10" s="36" t="s">
        <v>96</v>
      </c>
      <c r="F10" s="28" t="s">
        <v>99</v>
      </c>
      <c r="G10" s="28" t="s">
        <v>179</v>
      </c>
      <c r="H10" s="28" t="s">
        <v>10131</v>
      </c>
      <c r="I10" s="28" t="s">
        <v>480</v>
      </c>
      <c r="J10" s="28">
        <v>3.0</v>
      </c>
      <c r="K10" s="28">
        <v>20.0</v>
      </c>
      <c r="L10" s="28">
        <v>60.0</v>
      </c>
      <c r="M10" s="28" t="s">
        <v>280</v>
      </c>
      <c r="N10" s="28">
        <v>2.0</v>
      </c>
      <c r="O10" s="28" t="s">
        <v>234</v>
      </c>
      <c r="P10" s="28" t="s">
        <v>235</v>
      </c>
      <c r="Q10" s="28"/>
      <c r="R10" s="28" t="s">
        <v>462</v>
      </c>
      <c r="S10" s="28">
        <v>400.0</v>
      </c>
      <c r="T10" s="50">
        <f t="shared" si="4"/>
        <v>0</v>
      </c>
      <c r="U10" s="28" t="str">
        <f>IF(R[0]C[-1]&lt;8,"KURANG 8JAM","DIATAS 8JAM")</f>
        <v>#ERROR!</v>
      </c>
      <c r="V10" s="52">
        <v>44884.0</v>
      </c>
      <c r="W10" s="28">
        <f t="shared" si="1"/>
        <v>2.120547945</v>
      </c>
      <c r="X10" s="28" t="s">
        <v>10128</v>
      </c>
      <c r="Y10" s="28"/>
      <c r="Z10" s="28"/>
      <c r="AA10" s="28"/>
      <c r="AB10" s="28" t="s">
        <v>195</v>
      </c>
      <c r="AC10" s="28"/>
      <c r="AD10" s="63"/>
      <c r="AE10" s="65" t="b">
        <v>0</v>
      </c>
      <c r="AF10" s="28" t="str">
        <f t="shared" si="2"/>
        <v>4</v>
      </c>
      <c r="AG10" s="445">
        <f t="shared" si="3"/>
        <v>400</v>
      </c>
      <c r="AH10" s="446">
        <v>100.0</v>
      </c>
      <c r="AI10" s="446">
        <v>1.0</v>
      </c>
      <c r="AJ10" s="446">
        <v>100.0</v>
      </c>
      <c r="AK10" s="446">
        <v>1.0</v>
      </c>
      <c r="AL10" s="446">
        <v>100.0</v>
      </c>
      <c r="AM10" s="446">
        <v>1.0</v>
      </c>
      <c r="AN10" s="446">
        <v>100.0</v>
      </c>
      <c r="AO10" s="446">
        <v>1.0</v>
      </c>
      <c r="AP10" s="446">
        <v>0.0</v>
      </c>
      <c r="AQ10" s="446">
        <v>0.0</v>
      </c>
      <c r="AR10" s="446">
        <v>0.0</v>
      </c>
      <c r="AS10" s="446">
        <v>0.0</v>
      </c>
      <c r="AT10" s="446">
        <v>0.0</v>
      </c>
      <c r="AU10" s="446">
        <v>0.0</v>
      </c>
      <c r="AV10" s="446">
        <v>0.0</v>
      </c>
      <c r="AW10" s="446">
        <v>0.0</v>
      </c>
      <c r="AX10" s="446">
        <v>0.0</v>
      </c>
      <c r="AY10" s="446">
        <v>0.0</v>
      </c>
    </row>
    <row r="11" ht="22.5" customHeight="1">
      <c r="A11" s="28">
        <v>9.0</v>
      </c>
      <c r="B11" s="28" t="s">
        <v>248</v>
      </c>
      <c r="C11" s="28" t="s">
        <v>497</v>
      </c>
      <c r="D11" s="28" t="s">
        <v>16</v>
      </c>
      <c r="E11" s="36" t="s">
        <v>16</v>
      </c>
      <c r="F11" s="28" t="s">
        <v>99</v>
      </c>
      <c r="G11" s="28" t="s">
        <v>179</v>
      </c>
      <c r="H11" s="28" t="s">
        <v>8841</v>
      </c>
      <c r="I11" s="28" t="s">
        <v>499</v>
      </c>
      <c r="J11" s="28">
        <v>2.0</v>
      </c>
      <c r="K11" s="28">
        <v>40.0</v>
      </c>
      <c r="L11" s="28">
        <v>80.0</v>
      </c>
      <c r="M11" s="28" t="s">
        <v>280</v>
      </c>
      <c r="N11" s="28">
        <v>35.2</v>
      </c>
      <c r="O11" s="28" t="s">
        <v>234</v>
      </c>
      <c r="P11" s="28" t="s">
        <v>235</v>
      </c>
      <c r="Q11" s="28"/>
      <c r="R11" s="28" t="s">
        <v>462</v>
      </c>
      <c r="S11" s="28">
        <v>400.0</v>
      </c>
      <c r="T11" s="50">
        <f t="shared" si="4"/>
        <v>0</v>
      </c>
      <c r="U11" s="28" t="str">
        <f>IF(R[0]C[-1]&lt;8,"KURANG 8JAM","DIATAS 8JAM")</f>
        <v>#ERROR!</v>
      </c>
      <c r="V11" s="52">
        <v>44244.0</v>
      </c>
      <c r="W11" s="28">
        <f t="shared" si="1"/>
        <v>3.873972603</v>
      </c>
      <c r="X11" s="28" t="s">
        <v>10128</v>
      </c>
      <c r="Y11" s="28"/>
      <c r="Z11" s="28"/>
      <c r="AA11" s="28"/>
      <c r="AB11" s="28" t="s">
        <v>195</v>
      </c>
      <c r="AC11" s="28"/>
      <c r="AD11" s="63"/>
      <c r="AE11" s="65" t="b">
        <v>0</v>
      </c>
      <c r="AF11" s="28" t="str">
        <f t="shared" si="2"/>
        <v>4</v>
      </c>
      <c r="AG11" s="442">
        <f t="shared" si="3"/>
        <v>400</v>
      </c>
      <c r="AH11" s="444">
        <v>100.0</v>
      </c>
      <c r="AI11" s="444">
        <v>1.0</v>
      </c>
      <c r="AJ11" s="444">
        <v>100.0</v>
      </c>
      <c r="AK11" s="444">
        <v>1.0</v>
      </c>
      <c r="AL11" s="444">
        <v>100.0</v>
      </c>
      <c r="AM11" s="444">
        <v>1.0</v>
      </c>
      <c r="AN11" s="444">
        <v>100.0</v>
      </c>
      <c r="AO11" s="444">
        <v>1.0</v>
      </c>
      <c r="AP11" s="444">
        <v>0.0</v>
      </c>
      <c r="AQ11" s="444">
        <v>0.0</v>
      </c>
      <c r="AR11" s="444">
        <v>0.0</v>
      </c>
      <c r="AS11" s="444">
        <v>0.0</v>
      </c>
      <c r="AT11" s="444">
        <v>0.0</v>
      </c>
      <c r="AU11" s="444">
        <v>0.0</v>
      </c>
      <c r="AV11" s="444">
        <v>0.0</v>
      </c>
      <c r="AW11" s="444">
        <v>0.0</v>
      </c>
      <c r="AX11" s="444">
        <v>0.0</v>
      </c>
      <c r="AY11" s="444">
        <v>0.0</v>
      </c>
    </row>
    <row r="12" ht="22.5" customHeight="1">
      <c r="A12" s="36">
        <v>10.0</v>
      </c>
      <c r="B12" s="28" t="s">
        <v>303</v>
      </c>
      <c r="C12" s="28" t="s">
        <v>528</v>
      </c>
      <c r="D12" s="28" t="s">
        <v>288</v>
      </c>
      <c r="E12" s="36" t="s">
        <v>226</v>
      </c>
      <c r="F12" s="28" t="s">
        <v>99</v>
      </c>
      <c r="G12" s="28" t="s">
        <v>150</v>
      </c>
      <c r="H12" s="28" t="s">
        <v>8649</v>
      </c>
      <c r="I12" s="28" t="s">
        <v>277</v>
      </c>
      <c r="J12" s="28">
        <v>3.0</v>
      </c>
      <c r="K12" s="28">
        <v>60.0</v>
      </c>
      <c r="L12" s="28">
        <v>180.0</v>
      </c>
      <c r="M12" s="28" t="s">
        <v>172</v>
      </c>
      <c r="N12" s="28">
        <v>18.2</v>
      </c>
      <c r="O12" s="28" t="s">
        <v>175</v>
      </c>
      <c r="P12" s="28" t="s">
        <v>176</v>
      </c>
      <c r="Q12" s="28"/>
      <c r="R12" s="28" t="s">
        <v>532</v>
      </c>
      <c r="S12" s="28">
        <v>200.0</v>
      </c>
      <c r="T12" s="50">
        <f t="shared" si="4"/>
        <v>0</v>
      </c>
      <c r="U12" s="28" t="str">
        <f>IF(R[0]C[-1]&lt;8,"KURANG 8JAM","DIATAS 8JAM")</f>
        <v>#ERROR!</v>
      </c>
      <c r="V12" s="52">
        <v>44589.0</v>
      </c>
      <c r="W12" s="28">
        <f t="shared" si="1"/>
        <v>2.928767123</v>
      </c>
      <c r="X12" s="28" t="s">
        <v>10128</v>
      </c>
      <c r="Y12" s="28"/>
      <c r="Z12" s="28"/>
      <c r="AA12" s="28"/>
      <c r="AB12" s="28" t="s">
        <v>195</v>
      </c>
      <c r="AC12" s="28"/>
      <c r="AD12" s="63"/>
      <c r="AE12" s="65" t="b">
        <v>0</v>
      </c>
      <c r="AF12" s="28" t="str">
        <f t="shared" si="2"/>
        <v>2</v>
      </c>
      <c r="AG12" s="445">
        <f t="shared" si="3"/>
        <v>200</v>
      </c>
      <c r="AH12" s="446">
        <v>100.0</v>
      </c>
      <c r="AI12" s="446">
        <v>1.0</v>
      </c>
      <c r="AJ12" s="446">
        <v>100.0</v>
      </c>
      <c r="AK12" s="446">
        <v>1.0</v>
      </c>
      <c r="AL12" s="446">
        <v>0.0</v>
      </c>
      <c r="AM12" s="446">
        <v>0.0</v>
      </c>
      <c r="AN12" s="446">
        <v>0.0</v>
      </c>
      <c r="AO12" s="446">
        <v>0.0</v>
      </c>
      <c r="AP12" s="446">
        <v>0.0</v>
      </c>
      <c r="AQ12" s="446">
        <v>0.0</v>
      </c>
      <c r="AR12" s="446">
        <v>0.0</v>
      </c>
      <c r="AS12" s="446">
        <v>0.0</v>
      </c>
      <c r="AT12" s="446">
        <v>0.0</v>
      </c>
      <c r="AU12" s="446">
        <v>0.0</v>
      </c>
      <c r="AV12" s="446">
        <v>0.0</v>
      </c>
      <c r="AW12" s="446">
        <v>0.0</v>
      </c>
      <c r="AX12" s="446">
        <v>0.0</v>
      </c>
      <c r="AY12" s="446">
        <v>0.0</v>
      </c>
    </row>
    <row r="13" ht="22.5" customHeight="1">
      <c r="A13" s="28">
        <v>11.0</v>
      </c>
      <c r="B13" s="28" t="s">
        <v>303</v>
      </c>
      <c r="C13" s="28" t="s">
        <v>543</v>
      </c>
      <c r="D13" s="28" t="s">
        <v>288</v>
      </c>
      <c r="E13" s="36" t="s">
        <v>226</v>
      </c>
      <c r="F13" s="28" t="s">
        <v>99</v>
      </c>
      <c r="G13" s="28" t="s">
        <v>150</v>
      </c>
      <c r="H13" s="28" t="s">
        <v>8056</v>
      </c>
      <c r="I13" s="28" t="s">
        <v>277</v>
      </c>
      <c r="J13" s="28">
        <v>2.0</v>
      </c>
      <c r="K13" s="28">
        <v>60.0</v>
      </c>
      <c r="L13" s="28">
        <v>120.0</v>
      </c>
      <c r="M13" s="28" t="s">
        <v>546</v>
      </c>
      <c r="N13" s="28">
        <v>11.0</v>
      </c>
      <c r="O13" s="28" t="s">
        <v>457</v>
      </c>
      <c r="P13" s="28" t="s">
        <v>459</v>
      </c>
      <c r="Q13" s="28"/>
      <c r="R13" s="28" t="s">
        <v>368</v>
      </c>
      <c r="S13" s="28">
        <v>100.0</v>
      </c>
      <c r="T13" s="50">
        <f t="shared" si="4"/>
        <v>0</v>
      </c>
      <c r="U13" s="28" t="str">
        <f>IF(R[0]C[-1]&lt;8,"KURANG 8JAM","DIATAS 8JAM")</f>
        <v>#ERROR!</v>
      </c>
      <c r="V13" s="52">
        <v>44879.0</v>
      </c>
      <c r="W13" s="28">
        <f t="shared" si="1"/>
        <v>2.134246575</v>
      </c>
      <c r="X13" s="28" t="s">
        <v>10128</v>
      </c>
      <c r="Y13" s="28"/>
      <c r="Z13" s="28"/>
      <c r="AA13" s="28"/>
      <c r="AB13" s="28" t="s">
        <v>195</v>
      </c>
      <c r="AC13" s="28"/>
      <c r="AD13" s="63"/>
      <c r="AE13" s="65" t="b">
        <v>0</v>
      </c>
      <c r="AF13" s="28" t="str">
        <f t="shared" si="2"/>
        <v>1</v>
      </c>
      <c r="AG13" s="442">
        <f t="shared" si="3"/>
        <v>100</v>
      </c>
      <c r="AH13" s="444">
        <v>100.0</v>
      </c>
      <c r="AI13" s="450">
        <v>1.0</v>
      </c>
      <c r="AJ13" s="451">
        <v>0.0</v>
      </c>
      <c r="AK13" s="452"/>
      <c r="AL13" s="451">
        <v>0.0</v>
      </c>
      <c r="AM13" s="452"/>
      <c r="AN13" s="451">
        <v>0.0</v>
      </c>
      <c r="AO13" s="452"/>
      <c r="AP13" s="451">
        <v>0.0</v>
      </c>
      <c r="AQ13" s="452"/>
      <c r="AR13" s="451">
        <v>0.0</v>
      </c>
      <c r="AS13" s="452"/>
      <c r="AT13" s="451">
        <v>0.0</v>
      </c>
      <c r="AU13" s="453"/>
      <c r="AV13" s="451">
        <v>0.0</v>
      </c>
      <c r="AW13" s="453"/>
      <c r="AX13" s="451">
        <v>0.0</v>
      </c>
      <c r="AY13" s="453"/>
    </row>
    <row r="14" ht="22.5" customHeight="1">
      <c r="A14" s="36">
        <v>12.0</v>
      </c>
      <c r="B14" s="28" t="s">
        <v>320</v>
      </c>
      <c r="C14" s="28" t="s">
        <v>553</v>
      </c>
      <c r="D14" s="28" t="s">
        <v>434</v>
      </c>
      <c r="E14" s="36" t="s">
        <v>16</v>
      </c>
      <c r="F14" s="28" t="s">
        <v>99</v>
      </c>
      <c r="G14" s="28" t="s">
        <v>150</v>
      </c>
      <c r="H14" s="28" t="s">
        <v>10131</v>
      </c>
      <c r="I14" s="28" t="s">
        <v>480</v>
      </c>
      <c r="J14" s="28">
        <v>2.0</v>
      </c>
      <c r="K14" s="28">
        <v>20.0</v>
      </c>
      <c r="L14" s="28">
        <v>40.0</v>
      </c>
      <c r="M14" s="28" t="s">
        <v>546</v>
      </c>
      <c r="N14" s="28">
        <v>9.0</v>
      </c>
      <c r="O14" s="28" t="s">
        <v>281</v>
      </c>
      <c r="P14" s="28" t="s">
        <v>285</v>
      </c>
      <c r="Q14" s="28"/>
      <c r="R14" s="28" t="s">
        <v>368</v>
      </c>
      <c r="S14" s="28">
        <v>100.0</v>
      </c>
      <c r="T14" s="50">
        <f t="shared" si="4"/>
        <v>0</v>
      </c>
      <c r="U14" s="28" t="str">
        <f>IF(R[0]C[-1]&lt;8,"KURANG 8JAM","DIATAS 8JAM")</f>
        <v>#ERROR!</v>
      </c>
      <c r="V14" s="52">
        <v>44879.0</v>
      </c>
      <c r="W14" s="28">
        <f t="shared" si="1"/>
        <v>2.134246575</v>
      </c>
      <c r="X14" s="28" t="s">
        <v>10128</v>
      </c>
      <c r="Y14" s="28"/>
      <c r="Z14" s="28"/>
      <c r="AA14" s="28"/>
      <c r="AB14" s="28" t="s">
        <v>195</v>
      </c>
      <c r="AC14" s="28"/>
      <c r="AD14" s="63"/>
      <c r="AE14" s="65" t="b">
        <v>0</v>
      </c>
      <c r="AF14" s="28" t="str">
        <f t="shared" si="2"/>
        <v>1</v>
      </c>
      <c r="AG14" s="445">
        <f t="shared" si="3"/>
        <v>100</v>
      </c>
      <c r="AH14" s="446">
        <v>100.0</v>
      </c>
      <c r="AI14" s="447">
        <v>1.0</v>
      </c>
      <c r="AJ14" s="448">
        <v>0.0</v>
      </c>
      <c r="AK14" s="454"/>
      <c r="AL14" s="448">
        <v>0.0</v>
      </c>
      <c r="AM14" s="454"/>
      <c r="AN14" s="448">
        <v>0.0</v>
      </c>
      <c r="AO14" s="454"/>
      <c r="AP14" s="448">
        <v>0.0</v>
      </c>
      <c r="AQ14" s="454"/>
      <c r="AR14" s="448">
        <v>0.0</v>
      </c>
      <c r="AS14" s="454"/>
      <c r="AT14" s="448">
        <v>0.0</v>
      </c>
      <c r="AU14" s="449"/>
      <c r="AV14" s="448">
        <v>0.0</v>
      </c>
      <c r="AW14" s="449"/>
      <c r="AX14" s="448">
        <v>0.0</v>
      </c>
      <c r="AY14" s="449"/>
    </row>
    <row r="15" ht="22.5" customHeight="1">
      <c r="A15" s="28">
        <v>13.0</v>
      </c>
      <c r="B15" s="28" t="s">
        <v>336</v>
      </c>
      <c r="C15" s="28" t="s">
        <v>337</v>
      </c>
      <c r="D15" s="28" t="s">
        <v>226</v>
      </c>
      <c r="E15" s="36" t="s">
        <v>226</v>
      </c>
      <c r="F15" s="28" t="s">
        <v>99</v>
      </c>
      <c r="G15" s="28" t="s">
        <v>179</v>
      </c>
      <c r="H15" s="28" t="s">
        <v>7345</v>
      </c>
      <c r="I15" s="28" t="s">
        <v>409</v>
      </c>
      <c r="J15" s="28">
        <v>3.0</v>
      </c>
      <c r="K15" s="28">
        <v>40.0</v>
      </c>
      <c r="L15" s="28">
        <v>120.0</v>
      </c>
      <c r="M15" s="28" t="s">
        <v>546</v>
      </c>
      <c r="N15" s="28">
        <v>19.0</v>
      </c>
      <c r="O15" s="28" t="s">
        <v>573</v>
      </c>
      <c r="P15" s="28" t="s">
        <v>574</v>
      </c>
      <c r="Q15" s="28"/>
      <c r="R15" s="28" t="s">
        <v>575</v>
      </c>
      <c r="S15" s="28">
        <v>300.0</v>
      </c>
      <c r="T15" s="50">
        <f t="shared" si="4"/>
        <v>0</v>
      </c>
      <c r="U15" s="28" t="str">
        <f>IF(R[0]C[-1]&lt;8,"KURANG 8JAM","DIATAS 8JAM")</f>
        <v>#ERROR!</v>
      </c>
      <c r="V15" s="52">
        <v>42829.0</v>
      </c>
      <c r="W15" s="28">
        <f t="shared" si="1"/>
        <v>7.750684932</v>
      </c>
      <c r="X15" s="28" t="s">
        <v>10128</v>
      </c>
      <c r="Y15" s="28"/>
      <c r="Z15" s="28">
        <v>300.0</v>
      </c>
      <c r="AA15" s="28" t="s">
        <v>581</v>
      </c>
      <c r="AB15" s="28" t="s">
        <v>195</v>
      </c>
      <c r="AC15" s="28"/>
      <c r="AD15" s="63">
        <v>45896.0</v>
      </c>
      <c r="AE15" s="65" t="b">
        <v>1</v>
      </c>
      <c r="AF15" s="28" t="str">
        <f t="shared" si="2"/>
        <v>3</v>
      </c>
      <c r="AG15" s="442">
        <f t="shared" si="3"/>
        <v>100</v>
      </c>
      <c r="AH15" s="444">
        <v>100.0</v>
      </c>
      <c r="AI15" s="444">
        <v>0.8</v>
      </c>
      <c r="AJ15" s="444">
        <v>100.0</v>
      </c>
      <c r="AK15" s="444">
        <v>0.15</v>
      </c>
      <c r="AL15" s="444">
        <v>100.0</v>
      </c>
      <c r="AM15" s="444">
        <v>0.05</v>
      </c>
      <c r="AN15" s="444">
        <v>0.0</v>
      </c>
      <c r="AO15" s="444">
        <v>0.0</v>
      </c>
      <c r="AP15" s="444">
        <v>0.0</v>
      </c>
      <c r="AQ15" s="444">
        <v>0.0</v>
      </c>
      <c r="AR15" s="444">
        <v>0.0</v>
      </c>
      <c r="AS15" s="444">
        <v>0.0</v>
      </c>
      <c r="AT15" s="444">
        <v>0.0</v>
      </c>
      <c r="AU15" s="444">
        <v>0.0</v>
      </c>
      <c r="AV15" s="444">
        <v>0.0</v>
      </c>
      <c r="AW15" s="444">
        <v>0.0</v>
      </c>
      <c r="AX15" s="444">
        <v>0.0</v>
      </c>
      <c r="AY15" s="444">
        <v>0.0</v>
      </c>
    </row>
    <row r="16" ht="22.5" customHeight="1">
      <c r="A16" s="36">
        <v>14.0</v>
      </c>
      <c r="B16" s="28" t="s">
        <v>336</v>
      </c>
      <c r="C16" s="28" t="s">
        <v>589</v>
      </c>
      <c r="D16" s="28" t="s">
        <v>226</v>
      </c>
      <c r="E16" s="36" t="s">
        <v>226</v>
      </c>
      <c r="F16" s="28" t="s">
        <v>99</v>
      </c>
      <c r="G16" s="28" t="s">
        <v>179</v>
      </c>
      <c r="H16" s="28" t="s">
        <v>7431</v>
      </c>
      <c r="I16" s="28" t="s">
        <v>157</v>
      </c>
      <c r="J16" s="28">
        <v>6.0</v>
      </c>
      <c r="K16" s="28">
        <v>40.0</v>
      </c>
      <c r="L16" s="28">
        <v>240.0</v>
      </c>
      <c r="M16" s="28" t="s">
        <v>172</v>
      </c>
      <c r="N16" s="28" t="s">
        <v>594</v>
      </c>
      <c r="O16" s="28" t="s">
        <v>457</v>
      </c>
      <c r="P16" s="28" t="s">
        <v>459</v>
      </c>
      <c r="Q16" s="28"/>
      <c r="R16" s="28" t="s">
        <v>532</v>
      </c>
      <c r="S16" s="28">
        <v>200.0</v>
      </c>
      <c r="T16" s="50">
        <f t="shared" si="4"/>
        <v>0</v>
      </c>
      <c r="U16" s="28" t="str">
        <f>IF(R[0]C[-1]&lt;8,"KURANG 8JAM","DIATAS 8JAM")</f>
        <v>#ERROR!</v>
      </c>
      <c r="V16" s="52">
        <v>44879.0</v>
      </c>
      <c r="W16" s="28">
        <f t="shared" si="1"/>
        <v>2.134246575</v>
      </c>
      <c r="X16" s="28" t="s">
        <v>10128</v>
      </c>
      <c r="Y16" s="28"/>
      <c r="Z16" s="28"/>
      <c r="AA16" s="28"/>
      <c r="AB16" s="28" t="s">
        <v>195</v>
      </c>
      <c r="AC16" s="28"/>
      <c r="AD16" s="63">
        <v>45866.0</v>
      </c>
      <c r="AE16" s="65" t="b">
        <v>1</v>
      </c>
      <c r="AF16" s="28" t="str">
        <f t="shared" si="2"/>
        <v>2</v>
      </c>
      <c r="AG16" s="445">
        <f t="shared" si="3"/>
        <v>200</v>
      </c>
      <c r="AH16" s="446">
        <v>100.0</v>
      </c>
      <c r="AI16" s="447">
        <v>1.0</v>
      </c>
      <c r="AJ16" s="446">
        <v>100.0</v>
      </c>
      <c r="AK16" s="447">
        <v>1.0</v>
      </c>
      <c r="AL16" s="448">
        <v>0.0</v>
      </c>
      <c r="AM16" s="454"/>
      <c r="AN16" s="448">
        <v>0.0</v>
      </c>
      <c r="AO16" s="454"/>
      <c r="AP16" s="448">
        <v>0.0</v>
      </c>
      <c r="AQ16" s="454"/>
      <c r="AR16" s="448">
        <v>0.0</v>
      </c>
      <c r="AS16" s="454"/>
      <c r="AT16" s="448">
        <v>0.0</v>
      </c>
      <c r="AU16" s="449"/>
      <c r="AV16" s="448">
        <v>0.0</v>
      </c>
      <c r="AW16" s="449"/>
      <c r="AX16" s="448">
        <v>0.0</v>
      </c>
      <c r="AY16" s="449"/>
    </row>
    <row r="17" ht="22.5" customHeight="1">
      <c r="A17" s="28">
        <v>15.0</v>
      </c>
      <c r="B17" s="28" t="s">
        <v>341</v>
      </c>
      <c r="C17" s="28" t="s">
        <v>342</v>
      </c>
      <c r="D17" s="28" t="s">
        <v>181</v>
      </c>
      <c r="E17" s="36" t="s">
        <v>181</v>
      </c>
      <c r="F17" s="28" t="s">
        <v>99</v>
      </c>
      <c r="G17" s="28" t="s">
        <v>179</v>
      </c>
      <c r="H17" s="28" t="s">
        <v>7588</v>
      </c>
      <c r="I17" s="28" t="s">
        <v>499</v>
      </c>
      <c r="J17" s="28">
        <v>5.0</v>
      </c>
      <c r="K17" s="28">
        <v>40.0</v>
      </c>
      <c r="L17" s="28">
        <v>200.0</v>
      </c>
      <c r="M17" s="28" t="s">
        <v>172</v>
      </c>
      <c r="N17" s="28">
        <v>40.3</v>
      </c>
      <c r="O17" s="28" t="s">
        <v>234</v>
      </c>
      <c r="P17" s="28" t="s">
        <v>235</v>
      </c>
      <c r="Q17" s="28"/>
      <c r="R17" s="28" t="s">
        <v>178</v>
      </c>
      <c r="S17" s="28">
        <v>400.0</v>
      </c>
      <c r="T17" s="50">
        <f t="shared" si="4"/>
        <v>0</v>
      </c>
      <c r="U17" s="28" t="str">
        <f>IF(R[0]C[-1]&lt;8,"KURANG 8JAM","DIATAS 8JAM")</f>
        <v>#ERROR!</v>
      </c>
      <c r="V17" s="52">
        <v>44462.0</v>
      </c>
      <c r="W17" s="28">
        <f t="shared" si="1"/>
        <v>3.276712329</v>
      </c>
      <c r="X17" s="28" t="s">
        <v>10128</v>
      </c>
      <c r="Y17" s="28"/>
      <c r="Z17" s="28"/>
      <c r="AA17" s="28"/>
      <c r="AB17" s="28" t="s">
        <v>195</v>
      </c>
      <c r="AC17" s="52"/>
      <c r="AD17" s="63">
        <v>45862.0</v>
      </c>
      <c r="AE17" s="65" t="b">
        <v>1</v>
      </c>
      <c r="AF17" s="28" t="str">
        <f t="shared" si="2"/>
        <v>4</v>
      </c>
      <c r="AG17" s="442">
        <f t="shared" si="3"/>
        <v>400</v>
      </c>
      <c r="AH17" s="444">
        <v>100.0</v>
      </c>
      <c r="AI17" s="444">
        <v>1.0</v>
      </c>
      <c r="AJ17" s="444">
        <v>100.0</v>
      </c>
      <c r="AK17" s="444">
        <v>1.0</v>
      </c>
      <c r="AL17" s="444">
        <v>100.0</v>
      </c>
      <c r="AM17" s="444">
        <v>1.0</v>
      </c>
      <c r="AN17" s="444">
        <v>100.0</v>
      </c>
      <c r="AO17" s="444">
        <v>1.0</v>
      </c>
      <c r="AP17" s="444">
        <v>0.0</v>
      </c>
      <c r="AQ17" s="444">
        <v>0.0</v>
      </c>
      <c r="AR17" s="444">
        <v>0.0</v>
      </c>
      <c r="AS17" s="444">
        <v>0.0</v>
      </c>
      <c r="AT17" s="444">
        <v>0.0</v>
      </c>
      <c r="AU17" s="444">
        <v>0.0</v>
      </c>
      <c r="AV17" s="444">
        <v>0.0</v>
      </c>
      <c r="AW17" s="444">
        <v>0.0</v>
      </c>
      <c r="AX17" s="444">
        <v>0.0</v>
      </c>
      <c r="AY17" s="444">
        <v>0.0</v>
      </c>
    </row>
    <row r="18" ht="22.5" customHeight="1">
      <c r="A18" s="36">
        <v>16.0</v>
      </c>
      <c r="B18" s="28" t="s">
        <v>370</v>
      </c>
      <c r="C18" s="28" t="s">
        <v>371</v>
      </c>
      <c r="D18" s="28" t="s">
        <v>181</v>
      </c>
      <c r="E18" s="36" t="s">
        <v>181</v>
      </c>
      <c r="F18" s="28" t="s">
        <v>99</v>
      </c>
      <c r="G18" s="28" t="s">
        <v>179</v>
      </c>
      <c r="H18" s="28" t="s">
        <v>7345</v>
      </c>
      <c r="I18" s="28" t="s">
        <v>409</v>
      </c>
      <c r="J18" s="28">
        <v>3.0</v>
      </c>
      <c r="K18" s="28">
        <v>40.0</v>
      </c>
      <c r="L18" s="28">
        <v>120.0</v>
      </c>
      <c r="M18" s="28" t="s">
        <v>546</v>
      </c>
      <c r="N18" s="28">
        <v>14.0</v>
      </c>
      <c r="O18" s="28" t="s">
        <v>234</v>
      </c>
      <c r="P18" s="28" t="s">
        <v>285</v>
      </c>
      <c r="Q18" s="28"/>
      <c r="R18" s="28" t="s">
        <v>575</v>
      </c>
      <c r="S18" s="28">
        <v>300.0</v>
      </c>
      <c r="T18" s="50">
        <f t="shared" si="4"/>
        <v>0</v>
      </c>
      <c r="U18" s="28" t="str">
        <f>IF(R[0]C[-1]&lt;8,"KURANG 8JAM","DIATAS 8JAM")</f>
        <v>#ERROR!</v>
      </c>
      <c r="V18" s="52">
        <v>43995.0</v>
      </c>
      <c r="W18" s="28">
        <f t="shared" si="1"/>
        <v>4.556164384</v>
      </c>
      <c r="X18" s="28" t="s">
        <v>10128</v>
      </c>
      <c r="Y18" s="28" t="s">
        <v>422</v>
      </c>
      <c r="Z18" s="28"/>
      <c r="AA18" s="28"/>
      <c r="AB18" s="28" t="s">
        <v>195</v>
      </c>
      <c r="AC18" s="28"/>
      <c r="AD18" s="63">
        <v>45888.0</v>
      </c>
      <c r="AE18" s="65" t="b">
        <v>1</v>
      </c>
      <c r="AF18" s="28" t="str">
        <f t="shared" si="2"/>
        <v>3</v>
      </c>
      <c r="AG18" s="445">
        <f t="shared" si="3"/>
        <v>300</v>
      </c>
      <c r="AH18" s="446">
        <v>100.0</v>
      </c>
      <c r="AI18" s="446">
        <v>1.0</v>
      </c>
      <c r="AJ18" s="446">
        <v>100.0</v>
      </c>
      <c r="AK18" s="446">
        <v>1.0</v>
      </c>
      <c r="AL18" s="446">
        <v>100.0</v>
      </c>
      <c r="AM18" s="446">
        <v>1.0</v>
      </c>
      <c r="AN18" s="446">
        <v>0.0</v>
      </c>
      <c r="AO18" s="446">
        <v>0.0</v>
      </c>
      <c r="AP18" s="446">
        <v>0.0</v>
      </c>
      <c r="AQ18" s="446">
        <v>0.0</v>
      </c>
      <c r="AR18" s="446">
        <v>0.0</v>
      </c>
      <c r="AS18" s="446">
        <v>0.0</v>
      </c>
      <c r="AT18" s="446">
        <v>0.0</v>
      </c>
      <c r="AU18" s="446">
        <v>0.0</v>
      </c>
      <c r="AV18" s="446">
        <v>0.0</v>
      </c>
      <c r="AW18" s="446">
        <v>0.0</v>
      </c>
      <c r="AX18" s="446">
        <v>0.0</v>
      </c>
      <c r="AY18" s="446">
        <v>0.0</v>
      </c>
    </row>
    <row r="19" ht="22.5" customHeight="1">
      <c r="A19" s="28">
        <v>17.0</v>
      </c>
      <c r="B19" s="28" t="s">
        <v>370</v>
      </c>
      <c r="C19" s="28" t="s">
        <v>676</v>
      </c>
      <c r="D19" s="28" t="s">
        <v>181</v>
      </c>
      <c r="E19" s="36" t="s">
        <v>181</v>
      </c>
      <c r="F19" s="28" t="s">
        <v>99</v>
      </c>
      <c r="G19" s="28" t="s">
        <v>179</v>
      </c>
      <c r="H19" s="28" t="s">
        <v>7649</v>
      </c>
      <c r="I19" s="28" t="s">
        <v>680</v>
      </c>
      <c r="J19" s="28">
        <v>3.0</v>
      </c>
      <c r="K19" s="28">
        <v>40.0</v>
      </c>
      <c r="L19" s="28">
        <v>120.0</v>
      </c>
      <c r="M19" s="28" t="s">
        <v>172</v>
      </c>
      <c r="N19" s="28">
        <v>8.6</v>
      </c>
      <c r="O19" s="28" t="s">
        <v>234</v>
      </c>
      <c r="P19" s="28" t="s">
        <v>235</v>
      </c>
      <c r="Q19" s="28"/>
      <c r="R19" s="28" t="s">
        <v>532</v>
      </c>
      <c r="S19" s="28">
        <v>200.0</v>
      </c>
      <c r="T19" s="50">
        <f t="shared" si="4"/>
        <v>0</v>
      </c>
      <c r="U19" s="28" t="str">
        <f>IF(R[0]C[-1]&lt;8,"KURANG 8JAM","DIATAS 8JAM")</f>
        <v>#ERROR!</v>
      </c>
      <c r="V19" s="52">
        <v>44879.0</v>
      </c>
      <c r="W19" s="28">
        <f t="shared" si="1"/>
        <v>2.134246575</v>
      </c>
      <c r="X19" s="28" t="s">
        <v>10128</v>
      </c>
      <c r="Y19" s="28"/>
      <c r="Z19" s="28"/>
      <c r="AA19" s="28"/>
      <c r="AB19" s="28" t="s">
        <v>195</v>
      </c>
      <c r="AC19" s="28"/>
      <c r="AD19" s="63">
        <v>45785.0</v>
      </c>
      <c r="AE19" s="65" t="b">
        <v>1</v>
      </c>
      <c r="AF19" s="28" t="str">
        <f t="shared" si="2"/>
        <v>2</v>
      </c>
      <c r="AG19" s="442">
        <f t="shared" si="3"/>
        <v>200</v>
      </c>
      <c r="AH19" s="444">
        <v>100.0</v>
      </c>
      <c r="AI19" s="450">
        <v>1.0</v>
      </c>
      <c r="AJ19" s="444">
        <v>100.0</v>
      </c>
      <c r="AK19" s="450">
        <v>1.0</v>
      </c>
      <c r="AL19" s="451">
        <v>0.0</v>
      </c>
      <c r="AM19" s="452"/>
      <c r="AN19" s="451">
        <v>0.0</v>
      </c>
      <c r="AO19" s="452"/>
      <c r="AP19" s="451">
        <v>0.0</v>
      </c>
      <c r="AQ19" s="452"/>
      <c r="AR19" s="451">
        <v>0.0</v>
      </c>
      <c r="AS19" s="452"/>
      <c r="AT19" s="451">
        <v>0.0</v>
      </c>
      <c r="AU19" s="453"/>
      <c r="AV19" s="451">
        <v>0.0</v>
      </c>
      <c r="AW19" s="453"/>
      <c r="AX19" s="451">
        <v>0.0</v>
      </c>
      <c r="AY19" s="453"/>
    </row>
    <row r="20" ht="22.5" customHeight="1">
      <c r="A20" s="36">
        <v>18.0</v>
      </c>
      <c r="B20" s="28" t="s">
        <v>692</v>
      </c>
      <c r="C20" s="28" t="s">
        <v>693</v>
      </c>
      <c r="D20" s="28" t="s">
        <v>96</v>
      </c>
      <c r="E20" s="36" t="s">
        <v>96</v>
      </c>
      <c r="F20" s="28" t="s">
        <v>99</v>
      </c>
      <c r="G20" s="28" t="s">
        <v>150</v>
      </c>
      <c r="H20" s="28" t="s">
        <v>7345</v>
      </c>
      <c r="I20" s="28" t="s">
        <v>409</v>
      </c>
      <c r="J20" s="28">
        <v>3.0</v>
      </c>
      <c r="K20" s="28">
        <v>40.0</v>
      </c>
      <c r="L20" s="28">
        <v>120.0</v>
      </c>
      <c r="M20" s="28" t="s">
        <v>172</v>
      </c>
      <c r="N20" s="28">
        <v>11.0</v>
      </c>
      <c r="O20" s="28" t="s">
        <v>234</v>
      </c>
      <c r="P20" s="28" t="s">
        <v>235</v>
      </c>
      <c r="Q20" s="28"/>
      <c r="R20" s="28" t="s">
        <v>532</v>
      </c>
      <c r="S20" s="28">
        <v>200.0</v>
      </c>
      <c r="T20" s="50">
        <f t="shared" si="4"/>
        <v>0</v>
      </c>
      <c r="U20" s="28" t="str">
        <f>IF(R[0]C[-1]&lt;8,"KURANG 8JAM","DIATAS 8JAM")</f>
        <v>#ERROR!</v>
      </c>
      <c r="V20" s="52">
        <v>44881.0</v>
      </c>
      <c r="W20" s="28">
        <f t="shared" si="1"/>
        <v>2.128767123</v>
      </c>
      <c r="X20" s="28" t="s">
        <v>10128</v>
      </c>
      <c r="Y20" s="28" t="s">
        <v>422</v>
      </c>
      <c r="Z20" s="28"/>
      <c r="AA20" s="28"/>
      <c r="AB20" s="28" t="s">
        <v>195</v>
      </c>
      <c r="AC20" s="28"/>
      <c r="AD20" s="63">
        <v>45720.0</v>
      </c>
      <c r="AE20" s="65" t="b">
        <v>1</v>
      </c>
      <c r="AF20" s="28" t="str">
        <f t="shared" si="2"/>
        <v>2</v>
      </c>
      <c r="AG20" s="445">
        <f t="shared" si="3"/>
        <v>200</v>
      </c>
      <c r="AH20" s="446">
        <v>100.0</v>
      </c>
      <c r="AI20" s="446">
        <v>1.0</v>
      </c>
      <c r="AJ20" s="446">
        <v>100.0</v>
      </c>
      <c r="AK20" s="446">
        <v>1.0</v>
      </c>
      <c r="AL20" s="455"/>
      <c r="AM20" s="455"/>
      <c r="AN20" s="455"/>
      <c r="AO20" s="455"/>
      <c r="AP20" s="455"/>
      <c r="AQ20" s="455"/>
      <c r="AR20" s="455"/>
      <c r="AS20" s="455"/>
      <c r="AT20" s="455"/>
      <c r="AU20" s="455"/>
      <c r="AV20" s="455"/>
      <c r="AW20" s="455"/>
      <c r="AX20" s="455"/>
      <c r="AY20" s="455"/>
    </row>
    <row r="21" ht="22.5" customHeight="1">
      <c r="A21" s="28">
        <v>19.0</v>
      </c>
      <c r="B21" s="28" t="s">
        <v>692</v>
      </c>
      <c r="C21" s="28" t="s">
        <v>702</v>
      </c>
      <c r="D21" s="28" t="s">
        <v>96</v>
      </c>
      <c r="E21" s="36" t="s">
        <v>96</v>
      </c>
      <c r="F21" s="28" t="s">
        <v>99</v>
      </c>
      <c r="G21" s="28" t="s">
        <v>150</v>
      </c>
      <c r="H21" s="28" t="s">
        <v>7649</v>
      </c>
      <c r="I21" s="28" t="s">
        <v>680</v>
      </c>
      <c r="J21" s="28">
        <v>3.0</v>
      </c>
      <c r="K21" s="28">
        <v>40.0</v>
      </c>
      <c r="L21" s="28">
        <v>120.0</v>
      </c>
      <c r="M21" s="28" t="s">
        <v>172</v>
      </c>
      <c r="N21" s="28">
        <v>6.6</v>
      </c>
      <c r="O21" s="28" t="s">
        <v>234</v>
      </c>
      <c r="P21" s="28" t="s">
        <v>235</v>
      </c>
      <c r="Q21" s="28"/>
      <c r="R21" s="28" t="s">
        <v>368</v>
      </c>
      <c r="S21" s="28">
        <v>100.0</v>
      </c>
      <c r="T21" s="50">
        <f t="shared" si="4"/>
        <v>0</v>
      </c>
      <c r="U21" s="28" t="str">
        <f>IF(R[0]C[-1]&lt;8,"KURANG 8JAM","DIATAS 8JAM")</f>
        <v>#ERROR!</v>
      </c>
      <c r="V21" s="52">
        <v>44879.0</v>
      </c>
      <c r="W21" s="28">
        <f t="shared" si="1"/>
        <v>2.134246575</v>
      </c>
      <c r="X21" s="28" t="s">
        <v>10128</v>
      </c>
      <c r="Y21" s="28"/>
      <c r="Z21" s="28"/>
      <c r="AA21" s="28"/>
      <c r="AB21" s="28" t="s">
        <v>195</v>
      </c>
      <c r="AC21" s="28"/>
      <c r="AD21" s="63">
        <v>45720.0</v>
      </c>
      <c r="AE21" s="65" t="b">
        <v>1</v>
      </c>
      <c r="AF21" s="28" t="str">
        <f t="shared" si="2"/>
        <v>1</v>
      </c>
      <c r="AG21" s="442">
        <f t="shared" si="3"/>
        <v>100</v>
      </c>
      <c r="AH21" s="444">
        <v>100.0</v>
      </c>
      <c r="AI21" s="450">
        <v>1.0</v>
      </c>
      <c r="AJ21" s="453"/>
      <c r="AK21" s="452"/>
      <c r="AL21" s="453"/>
      <c r="AM21" s="452"/>
      <c r="AN21" s="453"/>
      <c r="AO21" s="452"/>
      <c r="AP21" s="453"/>
      <c r="AQ21" s="452"/>
      <c r="AR21" s="453"/>
      <c r="AS21" s="452"/>
      <c r="AT21" s="453"/>
      <c r="AU21" s="453"/>
      <c r="AV21" s="453"/>
      <c r="AW21" s="453"/>
      <c r="AX21" s="453"/>
      <c r="AY21" s="453"/>
    </row>
    <row r="22" ht="22.5" customHeight="1">
      <c r="A22" s="36">
        <v>20.0</v>
      </c>
      <c r="B22" s="28" t="s">
        <v>426</v>
      </c>
      <c r="C22" s="28" t="s">
        <v>711</v>
      </c>
      <c r="D22" s="28" t="s">
        <v>96</v>
      </c>
      <c r="E22" s="36" t="s">
        <v>96</v>
      </c>
      <c r="F22" s="28" t="s">
        <v>99</v>
      </c>
      <c r="G22" s="28" t="s">
        <v>179</v>
      </c>
      <c r="H22" s="28" t="s">
        <v>7431</v>
      </c>
      <c r="I22" s="28" t="s">
        <v>157</v>
      </c>
      <c r="J22" s="28">
        <v>6.0</v>
      </c>
      <c r="K22" s="28">
        <v>40.0</v>
      </c>
      <c r="L22" s="28">
        <v>240.0</v>
      </c>
      <c r="M22" s="28" t="s">
        <v>172</v>
      </c>
      <c r="N22" s="28">
        <v>23.0</v>
      </c>
      <c r="O22" s="28" t="s">
        <v>457</v>
      </c>
      <c r="P22" s="28" t="s">
        <v>459</v>
      </c>
      <c r="Q22" s="28"/>
      <c r="R22" s="28" t="s">
        <v>575</v>
      </c>
      <c r="S22" s="28">
        <v>300.0</v>
      </c>
      <c r="T22" s="50">
        <f t="shared" si="4"/>
        <v>0</v>
      </c>
      <c r="U22" s="28" t="str">
        <f>IF(R[0]C[-1]&lt;8,"KURANG 8JAM","DIATAS 8JAM")</f>
        <v>#ERROR!</v>
      </c>
      <c r="V22" s="128">
        <v>43607.0</v>
      </c>
      <c r="W22" s="28">
        <f t="shared" si="1"/>
        <v>5.619178082</v>
      </c>
      <c r="X22" s="28" t="s">
        <v>10128</v>
      </c>
      <c r="Y22" s="28"/>
      <c r="Z22" s="28">
        <v>300.0</v>
      </c>
      <c r="AA22" s="28" t="s">
        <v>298</v>
      </c>
      <c r="AB22" s="28" t="s">
        <v>195</v>
      </c>
      <c r="AC22" s="52"/>
      <c r="AD22" s="63">
        <v>45783.0</v>
      </c>
      <c r="AE22" s="65" t="b">
        <v>1</v>
      </c>
      <c r="AF22" s="28" t="str">
        <f t="shared" si="2"/>
        <v>3</v>
      </c>
      <c r="AG22" s="445">
        <f t="shared" si="3"/>
        <v>300</v>
      </c>
      <c r="AH22" s="446">
        <v>100.0</v>
      </c>
      <c r="AI22" s="446">
        <v>1.0</v>
      </c>
      <c r="AJ22" s="446">
        <v>100.0</v>
      </c>
      <c r="AK22" s="446">
        <v>1.0</v>
      </c>
      <c r="AL22" s="446">
        <v>100.0</v>
      </c>
      <c r="AM22" s="446">
        <v>1.0</v>
      </c>
      <c r="AN22" s="446">
        <v>0.0</v>
      </c>
      <c r="AO22" s="446">
        <v>0.0</v>
      </c>
      <c r="AP22" s="446">
        <v>0.0</v>
      </c>
      <c r="AQ22" s="446">
        <v>0.0</v>
      </c>
      <c r="AR22" s="446">
        <v>0.0</v>
      </c>
      <c r="AS22" s="446">
        <v>0.0</v>
      </c>
      <c r="AT22" s="446">
        <v>0.0</v>
      </c>
      <c r="AU22" s="446">
        <v>0.0</v>
      </c>
      <c r="AV22" s="446">
        <v>0.0</v>
      </c>
      <c r="AW22" s="446">
        <v>0.0</v>
      </c>
      <c r="AX22" s="446">
        <v>0.0</v>
      </c>
      <c r="AY22" s="446">
        <v>0.0</v>
      </c>
    </row>
    <row r="23" ht="22.5" customHeight="1">
      <c r="A23" s="28">
        <v>21.0</v>
      </c>
      <c r="B23" s="28" t="s">
        <v>426</v>
      </c>
      <c r="C23" s="28" t="s">
        <v>731</v>
      </c>
      <c r="D23" s="28" t="s">
        <v>96</v>
      </c>
      <c r="E23" s="36" t="s">
        <v>96</v>
      </c>
      <c r="F23" s="28" t="s">
        <v>99</v>
      </c>
      <c r="G23" s="28" t="s">
        <v>179</v>
      </c>
      <c r="H23" s="28" t="s">
        <v>7431</v>
      </c>
      <c r="I23" s="28" t="s">
        <v>157</v>
      </c>
      <c r="J23" s="28">
        <v>6.0</v>
      </c>
      <c r="K23" s="28">
        <v>40.0</v>
      </c>
      <c r="L23" s="28">
        <v>240.0</v>
      </c>
      <c r="M23" s="28" t="s">
        <v>172</v>
      </c>
      <c r="N23" s="28">
        <v>18.5</v>
      </c>
      <c r="O23" s="28" t="s">
        <v>234</v>
      </c>
      <c r="P23" s="28" t="s">
        <v>235</v>
      </c>
      <c r="Q23" s="28"/>
      <c r="R23" s="28" t="s">
        <v>575</v>
      </c>
      <c r="S23" s="28">
        <v>200.0</v>
      </c>
      <c r="T23" s="50">
        <f t="shared" si="4"/>
        <v>0</v>
      </c>
      <c r="U23" s="28" t="str">
        <f>IF(R[0]C[-1]&lt;8,"KURANG 8JAM","DIATAS 8JAM")</f>
        <v>#ERROR!</v>
      </c>
      <c r="V23" s="52">
        <v>44879.0</v>
      </c>
      <c r="W23" s="28">
        <f t="shared" si="1"/>
        <v>2.134246575</v>
      </c>
      <c r="X23" s="28" t="s">
        <v>10128</v>
      </c>
      <c r="Y23" s="28"/>
      <c r="Z23" s="28"/>
      <c r="AA23" s="28"/>
      <c r="AB23" s="28" t="s">
        <v>195</v>
      </c>
      <c r="AC23" s="28"/>
      <c r="AD23" s="63">
        <v>45722.0</v>
      </c>
      <c r="AE23" s="65" t="b">
        <v>1</v>
      </c>
      <c r="AF23" s="28" t="str">
        <f t="shared" si="2"/>
        <v>3</v>
      </c>
      <c r="AG23" s="442">
        <f t="shared" si="3"/>
        <v>300</v>
      </c>
      <c r="AH23" s="444">
        <v>100.0</v>
      </c>
      <c r="AI23" s="450">
        <v>1.0</v>
      </c>
      <c r="AJ23" s="444">
        <v>100.0</v>
      </c>
      <c r="AK23" s="450">
        <v>1.0</v>
      </c>
      <c r="AL23" s="444">
        <v>100.0</v>
      </c>
      <c r="AM23" s="450">
        <v>1.0</v>
      </c>
      <c r="AN23" s="457"/>
      <c r="AO23" s="458"/>
      <c r="AP23" s="457"/>
      <c r="AQ23" s="458"/>
      <c r="AR23" s="453"/>
      <c r="AS23" s="452"/>
      <c r="AT23" s="453"/>
      <c r="AU23" s="453"/>
      <c r="AV23" s="453"/>
      <c r="AW23" s="453"/>
      <c r="AX23" s="453"/>
      <c r="AY23" s="453"/>
    </row>
    <row r="24" ht="22.5" customHeight="1">
      <c r="A24" s="36">
        <v>22.0</v>
      </c>
      <c r="B24" s="28" t="s">
        <v>447</v>
      </c>
      <c r="C24" s="28" t="s">
        <v>695</v>
      </c>
      <c r="D24" s="28" t="s">
        <v>577</v>
      </c>
      <c r="E24" s="36" t="s">
        <v>16</v>
      </c>
      <c r="F24" s="28" t="s">
        <v>99</v>
      </c>
      <c r="G24" s="28" t="s">
        <v>179</v>
      </c>
      <c r="H24" s="28" t="s">
        <v>7345</v>
      </c>
      <c r="I24" s="28" t="s">
        <v>409</v>
      </c>
      <c r="J24" s="28">
        <v>3.0</v>
      </c>
      <c r="K24" s="28">
        <v>40.0</v>
      </c>
      <c r="L24" s="28">
        <v>120.0</v>
      </c>
      <c r="M24" s="28" t="s">
        <v>546</v>
      </c>
      <c r="N24" s="28">
        <v>30.0</v>
      </c>
      <c r="O24" s="28" t="s">
        <v>457</v>
      </c>
      <c r="P24" s="28" t="s">
        <v>459</v>
      </c>
      <c r="Q24" s="28"/>
      <c r="R24" s="28" t="s">
        <v>575</v>
      </c>
      <c r="S24" s="28">
        <v>300.0</v>
      </c>
      <c r="T24" s="50">
        <f t="shared" si="4"/>
        <v>0</v>
      </c>
      <c r="U24" s="28" t="str">
        <f>IF(R[0]C[-1]&lt;8,"KURANG 8JAM","DIATAS 8JAM")</f>
        <v>#ERROR!</v>
      </c>
      <c r="V24" s="52">
        <v>44844.0</v>
      </c>
      <c r="W24" s="28">
        <f t="shared" si="1"/>
        <v>2.230136986</v>
      </c>
      <c r="X24" s="28" t="s">
        <v>10128</v>
      </c>
      <c r="Y24" s="28" t="s">
        <v>422</v>
      </c>
      <c r="Z24" s="28"/>
      <c r="AA24" s="28"/>
      <c r="AB24" s="28" t="s">
        <v>195</v>
      </c>
      <c r="AC24" s="28"/>
      <c r="AD24" s="63"/>
      <c r="AE24" s="65" t="b">
        <v>0</v>
      </c>
      <c r="AF24" s="28" t="str">
        <f t="shared" si="2"/>
        <v>3</v>
      </c>
      <c r="AG24" s="445">
        <f t="shared" si="3"/>
        <v>300</v>
      </c>
      <c r="AH24" s="446">
        <v>100.0</v>
      </c>
      <c r="AI24" s="446">
        <v>1.0</v>
      </c>
      <c r="AJ24" s="446">
        <v>100.0</v>
      </c>
      <c r="AK24" s="446">
        <v>1.0</v>
      </c>
      <c r="AL24" s="446">
        <v>100.0</v>
      </c>
      <c r="AM24" s="446">
        <v>1.0</v>
      </c>
      <c r="AN24" s="446">
        <v>0.0</v>
      </c>
      <c r="AO24" s="446">
        <v>0.0</v>
      </c>
      <c r="AP24" s="446">
        <v>0.0</v>
      </c>
      <c r="AQ24" s="446">
        <v>0.0</v>
      </c>
      <c r="AR24" s="446">
        <v>0.0</v>
      </c>
      <c r="AS24" s="446">
        <v>0.0</v>
      </c>
      <c r="AT24" s="446">
        <v>0.0</v>
      </c>
      <c r="AU24" s="446">
        <v>0.0</v>
      </c>
      <c r="AV24" s="446">
        <v>0.0</v>
      </c>
      <c r="AW24" s="446">
        <v>0.0</v>
      </c>
      <c r="AX24" s="446">
        <v>0.0</v>
      </c>
      <c r="AY24" s="446">
        <v>0.0</v>
      </c>
    </row>
    <row r="25" ht="22.5" customHeight="1">
      <c r="A25" s="28">
        <v>23.0</v>
      </c>
      <c r="B25" s="28" t="s">
        <v>447</v>
      </c>
      <c r="C25" s="28" t="s">
        <v>773</v>
      </c>
      <c r="D25" s="28" t="s">
        <v>577</v>
      </c>
      <c r="E25" s="36" t="s">
        <v>16</v>
      </c>
      <c r="F25" s="28" t="s">
        <v>99</v>
      </c>
      <c r="G25" s="28" t="s">
        <v>179</v>
      </c>
      <c r="H25" s="28" t="s">
        <v>8649</v>
      </c>
      <c r="I25" s="28" t="s">
        <v>277</v>
      </c>
      <c r="J25" s="28">
        <v>3.0</v>
      </c>
      <c r="K25" s="28">
        <v>60.0</v>
      </c>
      <c r="L25" s="28">
        <v>180.0</v>
      </c>
      <c r="M25" s="28" t="s">
        <v>546</v>
      </c>
      <c r="N25" s="28">
        <v>30.0</v>
      </c>
      <c r="O25" s="28" t="s">
        <v>175</v>
      </c>
      <c r="P25" s="28" t="s">
        <v>176</v>
      </c>
      <c r="Q25" s="28"/>
      <c r="R25" s="28" t="s">
        <v>575</v>
      </c>
      <c r="S25" s="28">
        <v>300.0</v>
      </c>
      <c r="T25" s="50">
        <f t="shared" si="4"/>
        <v>0</v>
      </c>
      <c r="U25" s="28" t="str">
        <f>IF(R[0]C[-1]&lt;8,"KURANG 8JAM","DIATAS 8JAM")</f>
        <v>#ERROR!</v>
      </c>
      <c r="V25" s="52">
        <v>44879.0</v>
      </c>
      <c r="W25" s="28">
        <f t="shared" si="1"/>
        <v>2.134246575</v>
      </c>
      <c r="X25" s="28" t="s">
        <v>10128</v>
      </c>
      <c r="Y25" s="28"/>
      <c r="Z25" s="28"/>
      <c r="AA25" s="28"/>
      <c r="AB25" s="28" t="s">
        <v>195</v>
      </c>
      <c r="AC25" s="28"/>
      <c r="AD25" s="63"/>
      <c r="AE25" s="65" t="b">
        <v>0</v>
      </c>
      <c r="AF25" s="28" t="str">
        <f t="shared" si="2"/>
        <v>3</v>
      </c>
      <c r="AG25" s="442">
        <f t="shared" si="3"/>
        <v>300</v>
      </c>
      <c r="AH25" s="444">
        <v>100.0</v>
      </c>
      <c r="AI25" s="450">
        <v>1.0</v>
      </c>
      <c r="AJ25" s="444">
        <v>100.0</v>
      </c>
      <c r="AK25" s="450">
        <v>1.0</v>
      </c>
      <c r="AL25" s="444">
        <v>100.0</v>
      </c>
      <c r="AM25" s="450">
        <v>1.0</v>
      </c>
      <c r="AN25" s="451">
        <v>0.0</v>
      </c>
      <c r="AO25" s="452"/>
      <c r="AP25" s="451">
        <v>0.0</v>
      </c>
      <c r="AQ25" s="452"/>
      <c r="AR25" s="451">
        <v>0.0</v>
      </c>
      <c r="AS25" s="452"/>
      <c r="AT25" s="451">
        <v>0.0</v>
      </c>
      <c r="AU25" s="453"/>
      <c r="AV25" s="451">
        <v>0.0</v>
      </c>
      <c r="AW25" s="453"/>
      <c r="AX25" s="451">
        <v>0.0</v>
      </c>
      <c r="AY25" s="453"/>
    </row>
    <row r="26" ht="22.5" customHeight="1">
      <c r="A26" s="36">
        <v>24.0</v>
      </c>
      <c r="B26" s="28" t="s">
        <v>792</v>
      </c>
      <c r="C26" s="28" t="s">
        <v>793</v>
      </c>
      <c r="D26" s="28" t="s">
        <v>96</v>
      </c>
      <c r="E26" s="36" t="s">
        <v>96</v>
      </c>
      <c r="F26" s="28" t="s">
        <v>99</v>
      </c>
      <c r="G26" s="28" t="s">
        <v>179</v>
      </c>
      <c r="H26" s="28" t="s">
        <v>7588</v>
      </c>
      <c r="I26" s="28" t="s">
        <v>499</v>
      </c>
      <c r="J26" s="28">
        <v>3.0</v>
      </c>
      <c r="K26" s="28">
        <v>40.0</v>
      </c>
      <c r="L26" s="28">
        <v>120.0</v>
      </c>
      <c r="M26" s="28" t="s">
        <v>172</v>
      </c>
      <c r="N26" s="28">
        <v>18.5</v>
      </c>
      <c r="O26" s="28" t="s">
        <v>234</v>
      </c>
      <c r="P26" s="28" t="s">
        <v>235</v>
      </c>
      <c r="Q26" s="28"/>
      <c r="R26" s="28" t="s">
        <v>808</v>
      </c>
      <c r="S26" s="28">
        <v>200.0</v>
      </c>
      <c r="T26" s="50">
        <f t="shared" si="4"/>
        <v>0</v>
      </c>
      <c r="U26" s="28" t="str">
        <f>IF(R[0]C[-1]&lt;8,"KURANG 8JAM","DIATAS 8JAM")</f>
        <v>#ERROR!</v>
      </c>
      <c r="V26" s="52">
        <v>44909.0</v>
      </c>
      <c r="W26" s="28">
        <f t="shared" si="1"/>
        <v>2.052054795</v>
      </c>
      <c r="X26" s="28" t="s">
        <v>10128</v>
      </c>
      <c r="Y26" s="28"/>
      <c r="Z26" s="28"/>
      <c r="AA26" s="28"/>
      <c r="AB26" s="28" t="s">
        <v>195</v>
      </c>
      <c r="AC26" s="28"/>
      <c r="AD26" s="63">
        <v>45855.0</v>
      </c>
      <c r="AE26" s="65" t="b">
        <v>1</v>
      </c>
      <c r="AF26" s="28" t="str">
        <f t="shared" si="2"/>
        <v>2</v>
      </c>
      <c r="AG26" s="445">
        <f t="shared" si="3"/>
        <v>150</v>
      </c>
      <c r="AH26" s="446">
        <v>100.0</v>
      </c>
      <c r="AI26" s="446">
        <v>1.0</v>
      </c>
      <c r="AJ26" s="446">
        <v>100.0</v>
      </c>
      <c r="AK26" s="446">
        <v>0.5</v>
      </c>
      <c r="AL26" s="446">
        <v>0.0</v>
      </c>
      <c r="AM26" s="446">
        <v>0.0</v>
      </c>
      <c r="AN26" s="446">
        <v>0.0</v>
      </c>
      <c r="AO26" s="446">
        <v>0.0</v>
      </c>
      <c r="AP26" s="446">
        <v>0.0</v>
      </c>
      <c r="AQ26" s="446">
        <v>0.0</v>
      </c>
      <c r="AR26" s="446">
        <v>0.0</v>
      </c>
      <c r="AS26" s="446">
        <v>0.0</v>
      </c>
      <c r="AT26" s="446">
        <v>0.0</v>
      </c>
      <c r="AU26" s="446">
        <v>0.0</v>
      </c>
      <c r="AV26" s="446">
        <v>0.0</v>
      </c>
      <c r="AW26" s="446">
        <v>0.0</v>
      </c>
      <c r="AX26" s="446">
        <v>0.0</v>
      </c>
      <c r="AY26" s="446">
        <v>0.0</v>
      </c>
    </row>
    <row r="27" ht="22.5" customHeight="1">
      <c r="A27" s="28">
        <v>25.0</v>
      </c>
      <c r="B27" s="28" t="s">
        <v>792</v>
      </c>
      <c r="C27" s="28" t="s">
        <v>846</v>
      </c>
      <c r="D27" s="28" t="s">
        <v>96</v>
      </c>
      <c r="E27" s="36" t="s">
        <v>96</v>
      </c>
      <c r="F27" s="28" t="s">
        <v>99</v>
      </c>
      <c r="G27" s="28" t="s">
        <v>179</v>
      </c>
      <c r="H27" s="28" t="s">
        <v>8649</v>
      </c>
      <c r="I27" s="28" t="s">
        <v>277</v>
      </c>
      <c r="J27" s="28">
        <v>3.0</v>
      </c>
      <c r="K27" s="28">
        <v>60.0</v>
      </c>
      <c r="L27" s="28">
        <v>180.0</v>
      </c>
      <c r="M27" s="28" t="s">
        <v>172</v>
      </c>
      <c r="N27" s="28">
        <v>9.3</v>
      </c>
      <c r="O27" s="28" t="s">
        <v>175</v>
      </c>
      <c r="P27" s="28" t="s">
        <v>176</v>
      </c>
      <c r="Q27" s="28"/>
      <c r="R27" s="28" t="s">
        <v>808</v>
      </c>
      <c r="S27" s="28">
        <v>200.0</v>
      </c>
      <c r="T27" s="50">
        <f t="shared" si="4"/>
        <v>0</v>
      </c>
      <c r="U27" s="28" t="str">
        <f>IF(R[0]C[-1]&lt;8,"KURANG 8JAM","DIATAS 8JAM")</f>
        <v>#ERROR!</v>
      </c>
      <c r="V27" s="52">
        <v>44879.0</v>
      </c>
      <c r="W27" s="28">
        <f t="shared" si="1"/>
        <v>2.134246575</v>
      </c>
      <c r="X27" s="28" t="s">
        <v>10128</v>
      </c>
      <c r="Y27" s="28"/>
      <c r="Z27" s="28"/>
      <c r="AA27" s="28"/>
      <c r="AB27" s="28" t="s">
        <v>195</v>
      </c>
      <c r="AC27" s="28"/>
      <c r="AD27" s="63">
        <v>45706.0</v>
      </c>
      <c r="AE27" s="65" t="b">
        <v>1</v>
      </c>
      <c r="AF27" s="28" t="str">
        <f t="shared" si="2"/>
        <v>2</v>
      </c>
      <c r="AG27" s="442">
        <f t="shared" si="3"/>
        <v>100</v>
      </c>
      <c r="AH27" s="444">
        <v>100.0</v>
      </c>
      <c r="AI27" s="450">
        <v>1.0</v>
      </c>
      <c r="AJ27" s="444">
        <v>0.0</v>
      </c>
      <c r="AK27" s="458"/>
      <c r="AL27" s="451">
        <v>0.0</v>
      </c>
      <c r="AM27" s="452"/>
      <c r="AN27" s="451">
        <v>0.0</v>
      </c>
      <c r="AO27" s="452"/>
      <c r="AP27" s="451">
        <v>0.0</v>
      </c>
      <c r="AQ27" s="452"/>
      <c r="AR27" s="451">
        <v>0.0</v>
      </c>
      <c r="AS27" s="452"/>
      <c r="AT27" s="451">
        <v>0.0</v>
      </c>
      <c r="AU27" s="453"/>
      <c r="AV27" s="451">
        <v>0.0</v>
      </c>
      <c r="AW27" s="453"/>
      <c r="AX27" s="451">
        <v>0.0</v>
      </c>
      <c r="AY27" s="453"/>
    </row>
    <row r="28" ht="22.5" customHeight="1">
      <c r="A28" s="36">
        <v>26.0</v>
      </c>
      <c r="B28" s="28" t="s">
        <v>406</v>
      </c>
      <c r="C28" s="28" t="s">
        <v>407</v>
      </c>
      <c r="D28" s="28" t="s">
        <v>288</v>
      </c>
      <c r="E28" s="36" t="s">
        <v>226</v>
      </c>
      <c r="F28" s="28" t="s">
        <v>99</v>
      </c>
      <c r="G28" s="28" t="s">
        <v>179</v>
      </c>
      <c r="H28" s="28" t="s">
        <v>7345</v>
      </c>
      <c r="I28" s="28" t="s">
        <v>409</v>
      </c>
      <c r="J28" s="28">
        <v>3.0</v>
      </c>
      <c r="K28" s="28">
        <v>40.0</v>
      </c>
      <c r="L28" s="28">
        <v>120.0</v>
      </c>
      <c r="M28" s="28" t="s">
        <v>172</v>
      </c>
      <c r="N28" s="28">
        <v>9.0</v>
      </c>
      <c r="O28" s="28" t="s">
        <v>234</v>
      </c>
      <c r="P28" s="28" t="s">
        <v>235</v>
      </c>
      <c r="Q28" s="28"/>
      <c r="R28" s="28" t="s">
        <v>808</v>
      </c>
      <c r="S28" s="28">
        <v>200.0</v>
      </c>
      <c r="T28" s="50">
        <f t="shared" si="4"/>
        <v>0</v>
      </c>
      <c r="U28" s="28" t="str">
        <f>IF(R[0]C[-1]&lt;8,"KURANG 8JAM","DIATAS 8JAM")</f>
        <v>#ERROR!</v>
      </c>
      <c r="V28" s="52">
        <v>44911.0</v>
      </c>
      <c r="W28" s="28">
        <f t="shared" si="1"/>
        <v>2.046575342</v>
      </c>
      <c r="X28" s="28" t="s">
        <v>10128</v>
      </c>
      <c r="Y28" s="28" t="s">
        <v>422</v>
      </c>
      <c r="Z28" s="28"/>
      <c r="AA28" s="28"/>
      <c r="AB28" s="28" t="s">
        <v>195</v>
      </c>
      <c r="AC28" s="28"/>
      <c r="AD28" s="63">
        <v>45901.0</v>
      </c>
      <c r="AE28" s="65" t="b">
        <v>1</v>
      </c>
      <c r="AF28" s="28" t="str">
        <f t="shared" si="2"/>
        <v>2</v>
      </c>
      <c r="AG28" s="445">
        <f t="shared" si="3"/>
        <v>200</v>
      </c>
      <c r="AH28" s="446">
        <v>100.0</v>
      </c>
      <c r="AI28" s="446">
        <v>1.0</v>
      </c>
      <c r="AJ28" s="446">
        <v>100.0</v>
      </c>
      <c r="AK28" s="446">
        <v>1.0</v>
      </c>
      <c r="AL28" s="446">
        <v>0.0</v>
      </c>
      <c r="AM28" s="446">
        <v>0.0</v>
      </c>
      <c r="AN28" s="446">
        <v>0.0</v>
      </c>
      <c r="AO28" s="446">
        <v>0.0</v>
      </c>
      <c r="AP28" s="446">
        <v>0.0</v>
      </c>
      <c r="AQ28" s="446">
        <v>0.0</v>
      </c>
      <c r="AR28" s="446">
        <v>0.0</v>
      </c>
      <c r="AS28" s="446">
        <v>0.0</v>
      </c>
      <c r="AT28" s="446">
        <v>0.0</v>
      </c>
      <c r="AU28" s="446">
        <v>0.0</v>
      </c>
      <c r="AV28" s="446">
        <v>0.0</v>
      </c>
      <c r="AW28" s="446">
        <v>0.0</v>
      </c>
      <c r="AX28" s="446">
        <v>0.0</v>
      </c>
      <c r="AY28" s="446">
        <v>0.0</v>
      </c>
    </row>
    <row r="29" ht="22.5" customHeight="1">
      <c r="A29" s="28">
        <v>27.0</v>
      </c>
      <c r="B29" s="28" t="s">
        <v>406</v>
      </c>
      <c r="C29" s="28" t="s">
        <v>897</v>
      </c>
      <c r="D29" s="28" t="s">
        <v>288</v>
      </c>
      <c r="E29" s="36" t="s">
        <v>226</v>
      </c>
      <c r="F29" s="28" t="s">
        <v>99</v>
      </c>
      <c r="G29" s="28" t="s">
        <v>179</v>
      </c>
      <c r="H29" s="28" t="s">
        <v>7431</v>
      </c>
      <c r="I29" s="28" t="s">
        <v>157</v>
      </c>
      <c r="J29" s="28">
        <v>6.0</v>
      </c>
      <c r="K29" s="28">
        <v>40.0</v>
      </c>
      <c r="L29" s="28">
        <v>240.0</v>
      </c>
      <c r="M29" s="28" t="s">
        <v>172</v>
      </c>
      <c r="N29" s="28" t="s">
        <v>902</v>
      </c>
      <c r="O29" s="28" t="s">
        <v>234</v>
      </c>
      <c r="P29" s="28" t="s">
        <v>235</v>
      </c>
      <c r="Q29" s="28"/>
      <c r="R29" s="28" t="s">
        <v>808</v>
      </c>
      <c r="S29" s="28">
        <v>200.0</v>
      </c>
      <c r="T29" s="50">
        <f t="shared" si="4"/>
        <v>0</v>
      </c>
      <c r="U29" s="28" t="str">
        <f>IF(R[0]C[-1]&lt;8,"KURANG 8JAM","DIATAS 8JAM")</f>
        <v>#ERROR!</v>
      </c>
      <c r="V29" s="52">
        <v>44879.0</v>
      </c>
      <c r="W29" s="28">
        <f t="shared" si="1"/>
        <v>2.134246575</v>
      </c>
      <c r="X29" s="28" t="s">
        <v>10128</v>
      </c>
      <c r="Y29" s="28"/>
      <c r="Z29" s="28"/>
      <c r="AA29" s="28"/>
      <c r="AB29" s="28" t="s">
        <v>195</v>
      </c>
      <c r="AC29" s="28"/>
      <c r="AD29" s="63">
        <v>45930.0</v>
      </c>
      <c r="AE29" s="65" t="b">
        <v>1</v>
      </c>
      <c r="AF29" s="28" t="str">
        <f t="shared" si="2"/>
        <v>2</v>
      </c>
      <c r="AG29" s="442">
        <f t="shared" si="3"/>
        <v>200</v>
      </c>
      <c r="AH29" s="444">
        <v>100.0</v>
      </c>
      <c r="AI29" s="450">
        <v>1.0</v>
      </c>
      <c r="AJ29" s="444">
        <v>100.0</v>
      </c>
      <c r="AK29" s="450">
        <v>1.0</v>
      </c>
      <c r="AL29" s="451">
        <v>0.0</v>
      </c>
      <c r="AM29" s="452"/>
      <c r="AN29" s="451">
        <v>0.0</v>
      </c>
      <c r="AO29" s="452"/>
      <c r="AP29" s="451">
        <v>0.0</v>
      </c>
      <c r="AQ29" s="452"/>
      <c r="AR29" s="451">
        <v>0.0</v>
      </c>
      <c r="AS29" s="452"/>
      <c r="AT29" s="451">
        <v>0.0</v>
      </c>
      <c r="AU29" s="453"/>
      <c r="AV29" s="451">
        <v>0.0</v>
      </c>
      <c r="AW29" s="453"/>
      <c r="AX29" s="451">
        <v>0.0</v>
      </c>
      <c r="AY29" s="453"/>
    </row>
    <row r="30" ht="22.5" customHeight="1">
      <c r="A30" s="36">
        <v>28.0</v>
      </c>
      <c r="B30" s="28" t="s">
        <v>468</v>
      </c>
      <c r="C30" s="28" t="s">
        <v>918</v>
      </c>
      <c r="D30" s="28" t="s">
        <v>288</v>
      </c>
      <c r="E30" s="36" t="s">
        <v>226</v>
      </c>
      <c r="F30" s="28" t="s">
        <v>99</v>
      </c>
      <c r="G30" s="28" t="s">
        <v>150</v>
      </c>
      <c r="H30" s="28" t="s">
        <v>10131</v>
      </c>
      <c r="I30" s="28" t="s">
        <v>480</v>
      </c>
      <c r="J30" s="28">
        <v>3.0</v>
      </c>
      <c r="K30" s="28">
        <v>20.0</v>
      </c>
      <c r="L30" s="28">
        <v>60.0</v>
      </c>
      <c r="M30" s="28" t="s">
        <v>546</v>
      </c>
      <c r="N30" s="28">
        <v>10.0</v>
      </c>
      <c r="O30" s="28" t="s">
        <v>920</v>
      </c>
      <c r="P30" s="28" t="s">
        <v>921</v>
      </c>
      <c r="Q30" s="28" t="s">
        <v>922</v>
      </c>
      <c r="R30" s="28" t="s">
        <v>924</v>
      </c>
      <c r="S30" s="28">
        <v>200.0</v>
      </c>
      <c r="T30" s="50">
        <f t="shared" si="4"/>
        <v>0</v>
      </c>
      <c r="U30" s="28" t="str">
        <f>IF(R[0]C[-1]&lt;8,"KURANG 8JAM","DIATAS 8JAM")</f>
        <v>#ERROR!</v>
      </c>
      <c r="V30" s="52">
        <v>43725.0</v>
      </c>
      <c r="W30" s="28">
        <f t="shared" si="1"/>
        <v>5.295890411</v>
      </c>
      <c r="X30" s="28" t="s">
        <v>10128</v>
      </c>
      <c r="Y30" s="28"/>
      <c r="Z30" s="28">
        <v>200.0</v>
      </c>
      <c r="AA30" s="28" t="s">
        <v>922</v>
      </c>
      <c r="AB30" s="28" t="s">
        <v>195</v>
      </c>
      <c r="AC30" s="28"/>
      <c r="AD30" s="63"/>
      <c r="AE30" s="65" t="b">
        <v>0</v>
      </c>
      <c r="AF30" s="28" t="str">
        <f t="shared" si="2"/>
        <v>1</v>
      </c>
      <c r="AG30" s="445">
        <f t="shared" si="3"/>
        <v>166</v>
      </c>
      <c r="AH30" s="446">
        <v>200.0</v>
      </c>
      <c r="AI30" s="446">
        <v>0.83</v>
      </c>
      <c r="AJ30" s="446">
        <v>0.0</v>
      </c>
      <c r="AK30" s="446">
        <v>0.0</v>
      </c>
      <c r="AL30" s="446">
        <v>0.0</v>
      </c>
      <c r="AM30" s="446">
        <v>0.0</v>
      </c>
      <c r="AN30" s="446">
        <v>0.0</v>
      </c>
      <c r="AO30" s="446">
        <v>0.0</v>
      </c>
      <c r="AP30" s="446">
        <v>0.0</v>
      </c>
      <c r="AQ30" s="446">
        <v>0.0</v>
      </c>
      <c r="AR30" s="446">
        <v>0.0</v>
      </c>
      <c r="AS30" s="446">
        <v>0.0</v>
      </c>
      <c r="AT30" s="446">
        <v>0.0</v>
      </c>
      <c r="AU30" s="446">
        <v>0.0</v>
      </c>
      <c r="AV30" s="446">
        <v>0.0</v>
      </c>
      <c r="AW30" s="446">
        <v>0.0</v>
      </c>
      <c r="AX30" s="446">
        <v>0.0</v>
      </c>
      <c r="AY30" s="446">
        <v>0.0</v>
      </c>
    </row>
    <row r="31" ht="22.5" customHeight="1">
      <c r="A31" s="28">
        <v>29.0</v>
      </c>
      <c r="B31" s="28" t="s">
        <v>468</v>
      </c>
      <c r="C31" s="28" t="s">
        <v>944</v>
      </c>
      <c r="D31" s="28" t="s">
        <v>288</v>
      </c>
      <c r="E31" s="36" t="s">
        <v>226</v>
      </c>
      <c r="F31" s="28" t="s">
        <v>99</v>
      </c>
      <c r="G31" s="28" t="s">
        <v>150</v>
      </c>
      <c r="H31" s="28" t="s">
        <v>8056</v>
      </c>
      <c r="I31" s="28" t="s">
        <v>277</v>
      </c>
      <c r="J31" s="28">
        <v>2.0</v>
      </c>
      <c r="K31" s="28">
        <v>60.0</v>
      </c>
      <c r="L31" s="28">
        <v>120.0</v>
      </c>
      <c r="M31" s="28" t="s">
        <v>546</v>
      </c>
      <c r="N31" s="28">
        <v>4.0</v>
      </c>
      <c r="O31" s="28" t="s">
        <v>457</v>
      </c>
      <c r="P31" s="28" t="s">
        <v>459</v>
      </c>
      <c r="Q31" s="28"/>
      <c r="R31" s="28" t="s">
        <v>368</v>
      </c>
      <c r="S31" s="28">
        <v>100.0</v>
      </c>
      <c r="T31" s="50">
        <f t="shared" si="4"/>
        <v>0</v>
      </c>
      <c r="U31" s="28" t="str">
        <f>IF(R[0]C[-1]&lt;8,"KURANG 8JAM","DIATAS 8JAM")</f>
        <v>#ERROR!</v>
      </c>
      <c r="V31" s="52">
        <v>44879.0</v>
      </c>
      <c r="W31" s="28">
        <f t="shared" si="1"/>
        <v>2.134246575</v>
      </c>
      <c r="X31" s="28" t="s">
        <v>10128</v>
      </c>
      <c r="Y31" s="28"/>
      <c r="Z31" s="28"/>
      <c r="AA31" s="28"/>
      <c r="AB31" s="28" t="s">
        <v>195</v>
      </c>
      <c r="AC31" s="28"/>
      <c r="AD31" s="63"/>
      <c r="AE31" s="65" t="b">
        <v>0</v>
      </c>
      <c r="AF31" s="28" t="str">
        <f t="shared" si="2"/>
        <v>1</v>
      </c>
      <c r="AG31" s="442">
        <f t="shared" si="3"/>
        <v>100</v>
      </c>
      <c r="AH31" s="444">
        <v>100.0</v>
      </c>
      <c r="AI31" s="450">
        <v>1.0</v>
      </c>
      <c r="AJ31" s="451">
        <v>0.0</v>
      </c>
      <c r="AK31" s="452"/>
      <c r="AL31" s="451">
        <v>0.0</v>
      </c>
      <c r="AM31" s="452"/>
      <c r="AN31" s="451">
        <v>0.0</v>
      </c>
      <c r="AO31" s="452"/>
      <c r="AP31" s="451">
        <v>0.0</v>
      </c>
      <c r="AQ31" s="452"/>
      <c r="AR31" s="451">
        <v>0.0</v>
      </c>
      <c r="AS31" s="452"/>
      <c r="AT31" s="451">
        <v>0.0</v>
      </c>
      <c r="AU31" s="453"/>
      <c r="AV31" s="451">
        <v>0.0</v>
      </c>
      <c r="AW31" s="453"/>
      <c r="AX31" s="451">
        <v>0.0</v>
      </c>
      <c r="AY31" s="453"/>
    </row>
    <row r="32" ht="22.5" customHeight="1">
      <c r="A32" s="36">
        <v>30.0</v>
      </c>
      <c r="B32" s="28" t="s">
        <v>420</v>
      </c>
      <c r="C32" s="28" t="s">
        <v>974</v>
      </c>
      <c r="D32" s="28" t="s">
        <v>288</v>
      </c>
      <c r="E32" s="36" t="s">
        <v>226</v>
      </c>
      <c r="F32" s="28" t="s">
        <v>99</v>
      </c>
      <c r="G32" s="28" t="s">
        <v>179</v>
      </c>
      <c r="H32" s="28" t="s">
        <v>7431</v>
      </c>
      <c r="I32" s="28" t="s">
        <v>157</v>
      </c>
      <c r="J32" s="28">
        <v>6.0</v>
      </c>
      <c r="K32" s="28">
        <v>40.0</v>
      </c>
      <c r="L32" s="28">
        <v>240.0</v>
      </c>
      <c r="M32" s="28" t="s">
        <v>172</v>
      </c>
      <c r="N32" s="28">
        <v>9.0</v>
      </c>
      <c r="O32" s="28" t="s">
        <v>457</v>
      </c>
      <c r="P32" s="28" t="s">
        <v>459</v>
      </c>
      <c r="Q32" s="28"/>
      <c r="R32" s="28" t="s">
        <v>532</v>
      </c>
      <c r="S32" s="28">
        <v>200.0</v>
      </c>
      <c r="T32" s="50">
        <f t="shared" si="4"/>
        <v>0</v>
      </c>
      <c r="U32" s="28" t="str">
        <f>IF(R[0]C[-1]&lt;8,"KURANG 8JAM","DIATAS 8JAM")</f>
        <v>#ERROR!</v>
      </c>
      <c r="V32" s="52">
        <v>44879.0</v>
      </c>
      <c r="W32" s="28">
        <f t="shared" si="1"/>
        <v>2.134246575</v>
      </c>
      <c r="X32" s="28" t="s">
        <v>10128</v>
      </c>
      <c r="Y32" s="28"/>
      <c r="Z32" s="28"/>
      <c r="AA32" s="28"/>
      <c r="AB32" s="28" t="s">
        <v>195</v>
      </c>
      <c r="AC32" s="28"/>
      <c r="AD32" s="63"/>
      <c r="AE32" s="65" t="b">
        <v>0</v>
      </c>
      <c r="AF32" s="28" t="str">
        <f t="shared" si="2"/>
        <v>2</v>
      </c>
      <c r="AG32" s="445">
        <f t="shared" si="3"/>
        <v>200</v>
      </c>
      <c r="AH32" s="446">
        <v>100.0</v>
      </c>
      <c r="AI32" s="447">
        <v>1.0</v>
      </c>
      <c r="AJ32" s="446">
        <v>100.0</v>
      </c>
      <c r="AK32" s="447">
        <v>1.0</v>
      </c>
      <c r="AL32" s="448">
        <v>0.0</v>
      </c>
      <c r="AM32" s="454"/>
      <c r="AN32" s="448">
        <v>0.0</v>
      </c>
      <c r="AO32" s="454"/>
      <c r="AP32" s="448">
        <v>0.0</v>
      </c>
      <c r="AQ32" s="454"/>
      <c r="AR32" s="448">
        <v>0.0</v>
      </c>
      <c r="AS32" s="454"/>
      <c r="AT32" s="448">
        <v>0.0</v>
      </c>
      <c r="AU32" s="449"/>
      <c r="AV32" s="448">
        <v>0.0</v>
      </c>
      <c r="AW32" s="449"/>
      <c r="AX32" s="448">
        <v>0.0</v>
      </c>
      <c r="AY32" s="449"/>
    </row>
    <row r="33" ht="22.5" customHeight="1">
      <c r="A33" s="28">
        <v>31.0</v>
      </c>
      <c r="B33" s="28" t="s">
        <v>486</v>
      </c>
      <c r="C33" s="28" t="s">
        <v>1002</v>
      </c>
      <c r="D33" s="28" t="s">
        <v>16</v>
      </c>
      <c r="E33" s="36" t="s">
        <v>16</v>
      </c>
      <c r="F33" s="28" t="s">
        <v>99</v>
      </c>
      <c r="G33" s="28" t="s">
        <v>179</v>
      </c>
      <c r="H33" s="28" t="s">
        <v>7588</v>
      </c>
      <c r="I33" s="28" t="s">
        <v>499</v>
      </c>
      <c r="J33" s="28">
        <v>3.0</v>
      </c>
      <c r="K33" s="28">
        <v>40.0</v>
      </c>
      <c r="L33" s="28">
        <v>120.0</v>
      </c>
      <c r="M33" s="28" t="s">
        <v>280</v>
      </c>
      <c r="N33" s="28">
        <v>41.0</v>
      </c>
      <c r="O33" s="28" t="s">
        <v>281</v>
      </c>
      <c r="P33" s="28" t="s">
        <v>285</v>
      </c>
      <c r="Q33" s="28"/>
      <c r="R33" s="28" t="s">
        <v>178</v>
      </c>
      <c r="S33" s="28">
        <v>400.0</v>
      </c>
      <c r="T33" s="50">
        <f t="shared" si="4"/>
        <v>0</v>
      </c>
      <c r="U33" s="28" t="str">
        <f>IF(R[0]C[-1]&lt;8,"KURANG 8JAM","DIATAS 8JAM")</f>
        <v>#ERROR!</v>
      </c>
      <c r="V33" s="52">
        <v>44165.0</v>
      </c>
      <c r="W33" s="28">
        <f t="shared" si="1"/>
        <v>4.090410959</v>
      </c>
      <c r="X33" s="28" t="s">
        <v>10128</v>
      </c>
      <c r="Y33" s="28"/>
      <c r="Z33" s="28">
        <v>400.0</v>
      </c>
      <c r="AA33" s="28" t="s">
        <v>298</v>
      </c>
      <c r="AB33" s="28" t="s">
        <v>195</v>
      </c>
      <c r="AC33" s="52"/>
      <c r="AD33" s="63"/>
      <c r="AE33" s="65" t="b">
        <v>0</v>
      </c>
      <c r="AF33" s="28" t="str">
        <f t="shared" si="2"/>
        <v>4</v>
      </c>
      <c r="AG33" s="442">
        <f t="shared" si="3"/>
        <v>367</v>
      </c>
      <c r="AH33" s="444">
        <v>100.0</v>
      </c>
      <c r="AI33" s="444">
        <v>0.92</v>
      </c>
      <c r="AJ33" s="444">
        <v>100.0</v>
      </c>
      <c r="AK33" s="444">
        <v>0.95</v>
      </c>
      <c r="AL33" s="444">
        <v>100.0</v>
      </c>
      <c r="AM33" s="444">
        <v>0.96</v>
      </c>
      <c r="AN33" s="444">
        <v>100.0</v>
      </c>
      <c r="AO33" s="444">
        <v>0.84</v>
      </c>
      <c r="AP33" s="444">
        <v>0.0</v>
      </c>
      <c r="AQ33" s="444">
        <v>0.0</v>
      </c>
      <c r="AR33" s="444">
        <v>0.0</v>
      </c>
      <c r="AS33" s="444">
        <v>0.0</v>
      </c>
      <c r="AT33" s="444">
        <v>0.0</v>
      </c>
      <c r="AU33" s="444">
        <v>0.0</v>
      </c>
      <c r="AV33" s="444">
        <v>0.0</v>
      </c>
      <c r="AW33" s="444">
        <v>0.0</v>
      </c>
      <c r="AX33" s="444">
        <v>0.0</v>
      </c>
      <c r="AY33" s="444">
        <v>0.0</v>
      </c>
    </row>
    <row r="34" ht="22.5" customHeight="1">
      <c r="A34" s="36">
        <v>32.0</v>
      </c>
      <c r="B34" s="28" t="s">
        <v>495</v>
      </c>
      <c r="C34" s="28" t="s">
        <v>1024</v>
      </c>
      <c r="D34" s="28" t="s">
        <v>16</v>
      </c>
      <c r="E34" s="36" t="s">
        <v>16</v>
      </c>
      <c r="F34" s="28" t="s">
        <v>99</v>
      </c>
      <c r="G34" s="28" t="s">
        <v>179</v>
      </c>
      <c r="H34" s="28" t="s">
        <v>7345</v>
      </c>
      <c r="I34" s="28" t="s">
        <v>409</v>
      </c>
      <c r="J34" s="28">
        <v>3.0</v>
      </c>
      <c r="K34" s="28">
        <v>40.0</v>
      </c>
      <c r="L34" s="28">
        <v>120.0</v>
      </c>
      <c r="M34" s="28" t="s">
        <v>546</v>
      </c>
      <c r="N34" s="28">
        <v>23.0</v>
      </c>
      <c r="O34" s="28" t="s">
        <v>281</v>
      </c>
      <c r="P34" s="28" t="s">
        <v>285</v>
      </c>
      <c r="Q34" s="28"/>
      <c r="R34" s="28" t="s">
        <v>532</v>
      </c>
      <c r="S34" s="28">
        <v>200.0</v>
      </c>
      <c r="T34" s="50">
        <f t="shared" si="4"/>
        <v>0</v>
      </c>
      <c r="U34" s="28" t="str">
        <f>IF(R[0]C[-1]&lt;8,"KURANG 8JAM","DIATAS 8JAM")</f>
        <v>#ERROR!</v>
      </c>
      <c r="V34" s="52">
        <v>43842.0</v>
      </c>
      <c r="W34" s="28">
        <f t="shared" si="1"/>
        <v>4.975342466</v>
      </c>
      <c r="X34" s="28" t="s">
        <v>10128</v>
      </c>
      <c r="Y34" s="28" t="s">
        <v>422</v>
      </c>
      <c r="Z34" s="28">
        <v>200.0</v>
      </c>
      <c r="AA34" s="28" t="s">
        <v>298</v>
      </c>
      <c r="AB34" s="28" t="s">
        <v>195</v>
      </c>
      <c r="AC34" s="52"/>
      <c r="AD34" s="63"/>
      <c r="AE34" s="65" t="b">
        <v>0</v>
      </c>
      <c r="AF34" s="28" t="str">
        <f t="shared" si="2"/>
        <v>2</v>
      </c>
      <c r="AG34" s="445">
        <f t="shared" si="3"/>
        <v>188</v>
      </c>
      <c r="AH34" s="446">
        <v>100.0</v>
      </c>
      <c r="AI34" s="446">
        <v>0.91</v>
      </c>
      <c r="AJ34" s="446">
        <v>100.0</v>
      </c>
      <c r="AK34" s="446">
        <v>0.97</v>
      </c>
      <c r="AL34" s="446">
        <v>0.0</v>
      </c>
      <c r="AM34" s="446">
        <v>0.0</v>
      </c>
      <c r="AN34" s="446">
        <v>0.0</v>
      </c>
      <c r="AO34" s="446">
        <v>0.0</v>
      </c>
      <c r="AP34" s="446">
        <v>0.0</v>
      </c>
      <c r="AQ34" s="446">
        <v>0.0</v>
      </c>
      <c r="AR34" s="446">
        <v>0.0</v>
      </c>
      <c r="AS34" s="446">
        <v>0.0</v>
      </c>
      <c r="AT34" s="446">
        <v>0.0</v>
      </c>
      <c r="AU34" s="446">
        <v>0.0</v>
      </c>
      <c r="AV34" s="446">
        <v>0.0</v>
      </c>
      <c r="AW34" s="446">
        <v>0.0</v>
      </c>
      <c r="AX34" s="446">
        <v>0.0</v>
      </c>
      <c r="AY34" s="446">
        <v>0.0</v>
      </c>
    </row>
    <row r="35" ht="22.5" customHeight="1">
      <c r="A35" s="28">
        <v>33.0</v>
      </c>
      <c r="B35" s="28" t="s">
        <v>448</v>
      </c>
      <c r="C35" s="28" t="s">
        <v>449</v>
      </c>
      <c r="D35" s="28" t="s">
        <v>450</v>
      </c>
      <c r="E35" s="36" t="s">
        <v>226</v>
      </c>
      <c r="F35" s="28" t="s">
        <v>99</v>
      </c>
      <c r="G35" s="28" t="s">
        <v>179</v>
      </c>
      <c r="H35" s="28" t="s">
        <v>7345</v>
      </c>
      <c r="I35" s="28" t="s">
        <v>409</v>
      </c>
      <c r="J35" s="28">
        <v>2.0</v>
      </c>
      <c r="K35" s="28">
        <v>40.0</v>
      </c>
      <c r="L35" s="28">
        <v>80.0</v>
      </c>
      <c r="M35" s="28" t="s">
        <v>280</v>
      </c>
      <c r="N35" s="28">
        <v>10.0</v>
      </c>
      <c r="O35" s="28" t="s">
        <v>234</v>
      </c>
      <c r="P35" s="28" t="s">
        <v>235</v>
      </c>
      <c r="Q35" s="28"/>
      <c r="R35" s="28" t="s">
        <v>532</v>
      </c>
      <c r="S35" s="28">
        <v>300.0</v>
      </c>
      <c r="T35" s="50">
        <f t="shared" si="4"/>
        <v>0</v>
      </c>
      <c r="U35" s="28" t="str">
        <f>IF(R[0]C[-1]&lt;8,"KURANG 8JAM","DIATAS 8JAM")</f>
        <v>#ERROR!</v>
      </c>
      <c r="V35" s="52">
        <v>44887.0</v>
      </c>
      <c r="W35" s="28">
        <f t="shared" si="1"/>
        <v>2.112328767</v>
      </c>
      <c r="X35" s="28" t="s">
        <v>10128</v>
      </c>
      <c r="Y35" s="28"/>
      <c r="Z35" s="28"/>
      <c r="AA35" s="28"/>
      <c r="AB35" s="28" t="s">
        <v>195</v>
      </c>
      <c r="AC35" s="28"/>
      <c r="AD35" s="63"/>
      <c r="AE35" s="65" t="b">
        <v>0</v>
      </c>
      <c r="AF35" s="28" t="str">
        <f t="shared" si="2"/>
        <v>2</v>
      </c>
      <c r="AG35" s="442">
        <f t="shared" si="3"/>
        <v>200</v>
      </c>
      <c r="AH35" s="444">
        <v>100.0</v>
      </c>
      <c r="AI35" s="444">
        <v>1.0</v>
      </c>
      <c r="AJ35" s="444">
        <v>100.0</v>
      </c>
      <c r="AK35" s="444">
        <v>1.0</v>
      </c>
      <c r="AL35" s="444">
        <v>0.0</v>
      </c>
      <c r="AM35" s="444">
        <v>0.0</v>
      </c>
      <c r="AN35" s="444">
        <v>0.0</v>
      </c>
      <c r="AO35" s="444">
        <v>0.0</v>
      </c>
      <c r="AP35" s="444">
        <v>0.0</v>
      </c>
      <c r="AQ35" s="444">
        <v>0.0</v>
      </c>
      <c r="AR35" s="444">
        <v>0.0</v>
      </c>
      <c r="AS35" s="444">
        <v>0.0</v>
      </c>
      <c r="AT35" s="444">
        <v>0.0</v>
      </c>
      <c r="AU35" s="444">
        <v>0.0</v>
      </c>
      <c r="AV35" s="444">
        <v>0.0</v>
      </c>
      <c r="AW35" s="444">
        <v>0.0</v>
      </c>
      <c r="AX35" s="444">
        <v>0.0</v>
      </c>
      <c r="AY35" s="444">
        <v>0.0</v>
      </c>
    </row>
    <row r="36" ht="22.5" customHeight="1">
      <c r="A36" s="36">
        <v>34.0</v>
      </c>
      <c r="B36" s="28" t="s">
        <v>448</v>
      </c>
      <c r="C36" s="28" t="s">
        <v>1090</v>
      </c>
      <c r="D36" s="28" t="s">
        <v>450</v>
      </c>
      <c r="E36" s="36" t="s">
        <v>226</v>
      </c>
      <c r="F36" s="28" t="s">
        <v>99</v>
      </c>
      <c r="G36" s="28" t="s">
        <v>179</v>
      </c>
      <c r="H36" s="28" t="s">
        <v>7431</v>
      </c>
      <c r="I36" s="28" t="s">
        <v>157</v>
      </c>
      <c r="J36" s="28">
        <v>6.0</v>
      </c>
      <c r="K36" s="28">
        <v>40.0</v>
      </c>
      <c r="L36" s="28">
        <v>240.0</v>
      </c>
      <c r="M36" s="28" t="s">
        <v>172</v>
      </c>
      <c r="N36" s="28">
        <v>10.0</v>
      </c>
      <c r="O36" s="28" t="s">
        <v>234</v>
      </c>
      <c r="P36" s="28" t="s">
        <v>235</v>
      </c>
      <c r="Q36" s="28"/>
      <c r="R36" s="28" t="s">
        <v>532</v>
      </c>
      <c r="S36" s="28">
        <v>200.0</v>
      </c>
      <c r="T36" s="50">
        <f t="shared" si="4"/>
        <v>0</v>
      </c>
      <c r="U36" s="28" t="str">
        <f>IF(R[0]C[-1]&lt;8,"KURANG 8JAM","DIATAS 8JAM")</f>
        <v>#ERROR!</v>
      </c>
      <c r="V36" s="52">
        <v>44879.0</v>
      </c>
      <c r="W36" s="28">
        <f t="shared" si="1"/>
        <v>2.134246575</v>
      </c>
      <c r="X36" s="28" t="s">
        <v>10128</v>
      </c>
      <c r="Y36" s="28"/>
      <c r="Z36" s="28"/>
      <c r="AA36" s="28"/>
      <c r="AB36" s="28" t="s">
        <v>195</v>
      </c>
      <c r="AC36" s="28"/>
      <c r="AD36" s="63">
        <v>45897.0</v>
      </c>
      <c r="AE36" s="65" t="b">
        <v>1</v>
      </c>
      <c r="AF36" s="28" t="str">
        <f t="shared" si="2"/>
        <v>2</v>
      </c>
      <c r="AG36" s="445">
        <f t="shared" si="3"/>
        <v>300</v>
      </c>
      <c r="AH36" s="446">
        <v>100.0</v>
      </c>
      <c r="AI36" s="447">
        <v>1.0</v>
      </c>
      <c r="AJ36" s="446">
        <v>100.0</v>
      </c>
      <c r="AK36" s="447">
        <v>1.0</v>
      </c>
      <c r="AL36" s="446">
        <v>100.0</v>
      </c>
      <c r="AM36" s="446">
        <v>1.0</v>
      </c>
      <c r="AN36" s="448">
        <v>0.0</v>
      </c>
      <c r="AO36" s="454"/>
      <c r="AP36" s="448">
        <v>0.0</v>
      </c>
      <c r="AQ36" s="454"/>
      <c r="AR36" s="448">
        <v>0.0</v>
      </c>
      <c r="AS36" s="454"/>
      <c r="AT36" s="448">
        <v>0.0</v>
      </c>
      <c r="AU36" s="449"/>
      <c r="AV36" s="448">
        <v>0.0</v>
      </c>
      <c r="AW36" s="449"/>
      <c r="AX36" s="448">
        <v>0.0</v>
      </c>
      <c r="AY36" s="449"/>
    </row>
    <row r="37" ht="22.5" customHeight="1">
      <c r="A37" s="28">
        <v>35.0</v>
      </c>
      <c r="B37" s="28" t="s">
        <v>452</v>
      </c>
      <c r="C37" s="28" t="s">
        <v>453</v>
      </c>
      <c r="D37" s="28" t="s">
        <v>463</v>
      </c>
      <c r="E37" s="36" t="s">
        <v>181</v>
      </c>
      <c r="F37" s="28" t="s">
        <v>99</v>
      </c>
      <c r="G37" s="28" t="s">
        <v>179</v>
      </c>
      <c r="H37" s="28" t="s">
        <v>7649</v>
      </c>
      <c r="I37" s="28" t="s">
        <v>680</v>
      </c>
      <c r="J37" s="28">
        <v>3.0</v>
      </c>
      <c r="K37" s="28">
        <v>40.0</v>
      </c>
      <c r="L37" s="28">
        <v>120.0</v>
      </c>
      <c r="M37" s="28" t="s">
        <v>172</v>
      </c>
      <c r="N37" s="28">
        <v>2.0</v>
      </c>
      <c r="O37" s="28" t="s">
        <v>573</v>
      </c>
      <c r="P37" s="28" t="s">
        <v>574</v>
      </c>
      <c r="Q37" s="28"/>
      <c r="R37" s="28" t="s">
        <v>532</v>
      </c>
      <c r="S37" s="28">
        <v>200.0</v>
      </c>
      <c r="T37" s="50">
        <f t="shared" si="4"/>
        <v>0</v>
      </c>
      <c r="U37" s="28" t="str">
        <f>IF(R[0]C[-1]&lt;8,"KURANG 8JAM","DIATAS 8JAM")</f>
        <v>#ERROR!</v>
      </c>
      <c r="V37" s="52">
        <v>43466.0</v>
      </c>
      <c r="W37" s="28">
        <f t="shared" si="1"/>
        <v>6.005479452</v>
      </c>
      <c r="X37" s="28" t="s">
        <v>10128</v>
      </c>
      <c r="Y37" s="28"/>
      <c r="Z37" s="28">
        <v>100.0</v>
      </c>
      <c r="AA37" s="28" t="s">
        <v>581</v>
      </c>
      <c r="AB37" s="28" t="s">
        <v>195</v>
      </c>
      <c r="AC37" s="28"/>
      <c r="AD37" s="63"/>
      <c r="AE37" s="65" t="b">
        <v>0</v>
      </c>
      <c r="AF37" s="28" t="str">
        <f t="shared" si="2"/>
        <v>2</v>
      </c>
      <c r="AG37" s="442">
        <f t="shared" si="3"/>
        <v>200</v>
      </c>
      <c r="AH37" s="444">
        <v>100.0</v>
      </c>
      <c r="AI37" s="444">
        <v>1.0</v>
      </c>
      <c r="AJ37" s="444">
        <v>100.0</v>
      </c>
      <c r="AK37" s="444">
        <v>1.0</v>
      </c>
      <c r="AL37" s="444">
        <v>0.0</v>
      </c>
      <c r="AM37" s="444">
        <v>0.0</v>
      </c>
      <c r="AN37" s="444">
        <v>0.0</v>
      </c>
      <c r="AO37" s="444">
        <v>0.0</v>
      </c>
      <c r="AP37" s="444">
        <v>0.0</v>
      </c>
      <c r="AQ37" s="444">
        <v>0.0</v>
      </c>
      <c r="AR37" s="444">
        <v>0.0</v>
      </c>
      <c r="AS37" s="444">
        <v>0.0</v>
      </c>
      <c r="AT37" s="444">
        <v>0.0</v>
      </c>
      <c r="AU37" s="444">
        <v>0.0</v>
      </c>
      <c r="AV37" s="444">
        <v>0.0</v>
      </c>
      <c r="AW37" s="444">
        <v>0.0</v>
      </c>
      <c r="AX37" s="444">
        <v>0.0</v>
      </c>
      <c r="AY37" s="444">
        <v>0.0</v>
      </c>
    </row>
    <row r="38" ht="22.5" customHeight="1">
      <c r="A38" s="36">
        <v>36.0</v>
      </c>
      <c r="B38" s="28" t="s">
        <v>504</v>
      </c>
      <c r="C38" s="28" t="s">
        <v>505</v>
      </c>
      <c r="D38" s="28" t="s">
        <v>232</v>
      </c>
      <c r="E38" s="36" t="s">
        <v>16</v>
      </c>
      <c r="F38" s="28" t="s">
        <v>99</v>
      </c>
      <c r="G38" s="28" t="s">
        <v>179</v>
      </c>
      <c r="H38" s="28" t="s">
        <v>7431</v>
      </c>
      <c r="I38" s="28" t="s">
        <v>157</v>
      </c>
      <c r="J38" s="28">
        <v>6.0</v>
      </c>
      <c r="K38" s="28">
        <v>40.0</v>
      </c>
      <c r="L38" s="28">
        <v>240.0</v>
      </c>
      <c r="M38" s="28" t="s">
        <v>172</v>
      </c>
      <c r="N38" s="28">
        <v>58.9</v>
      </c>
      <c r="O38" s="28" t="s">
        <v>234</v>
      </c>
      <c r="P38" s="28" t="s">
        <v>235</v>
      </c>
      <c r="Q38" s="28"/>
      <c r="R38" s="28" t="s">
        <v>292</v>
      </c>
      <c r="S38" s="28">
        <v>600.0</v>
      </c>
      <c r="T38" s="50">
        <f t="shared" si="4"/>
        <v>0</v>
      </c>
      <c r="U38" s="28" t="str">
        <f>IF(R[0]C[-1]&lt;8,"KURANG 8JAM","DIATAS 8JAM")</f>
        <v>#ERROR!</v>
      </c>
      <c r="V38" s="52">
        <v>44197.0</v>
      </c>
      <c r="W38" s="28">
        <f t="shared" si="1"/>
        <v>4.002739726</v>
      </c>
      <c r="X38" s="28" t="s">
        <v>10128</v>
      </c>
      <c r="Y38" s="28"/>
      <c r="Z38" s="28"/>
      <c r="AA38" s="28"/>
      <c r="AB38" s="28" t="s">
        <v>195</v>
      </c>
      <c r="AC38" s="28"/>
      <c r="AD38" s="63"/>
      <c r="AE38" s="65" t="b">
        <v>0</v>
      </c>
      <c r="AF38" s="28" t="str">
        <f t="shared" si="2"/>
        <v>6</v>
      </c>
      <c r="AG38" s="445">
        <f t="shared" si="3"/>
        <v>600</v>
      </c>
      <c r="AH38" s="446">
        <v>100.0</v>
      </c>
      <c r="AI38" s="446">
        <v>1.0</v>
      </c>
      <c r="AJ38" s="446">
        <v>100.0</v>
      </c>
      <c r="AK38" s="446">
        <v>1.0</v>
      </c>
      <c r="AL38" s="446">
        <v>100.0</v>
      </c>
      <c r="AM38" s="446">
        <v>1.0</v>
      </c>
      <c r="AN38" s="446">
        <v>100.0</v>
      </c>
      <c r="AO38" s="446">
        <v>1.0</v>
      </c>
      <c r="AP38" s="446">
        <v>100.0</v>
      </c>
      <c r="AQ38" s="446">
        <v>1.0</v>
      </c>
      <c r="AR38" s="446">
        <v>100.0</v>
      </c>
      <c r="AS38" s="446">
        <v>1.0</v>
      </c>
      <c r="AT38" s="446">
        <v>0.0</v>
      </c>
      <c r="AU38" s="446">
        <v>0.0</v>
      </c>
      <c r="AV38" s="446">
        <v>0.0</v>
      </c>
      <c r="AW38" s="446">
        <v>0.0</v>
      </c>
      <c r="AX38" s="446">
        <v>0.0</v>
      </c>
      <c r="AY38" s="446">
        <v>0.0</v>
      </c>
    </row>
    <row r="39" ht="22.5" customHeight="1">
      <c r="A39" s="28">
        <v>37.0</v>
      </c>
      <c r="B39" s="28" t="s">
        <v>516</v>
      </c>
      <c r="C39" s="28" t="s">
        <v>517</v>
      </c>
      <c r="D39" s="28" t="s">
        <v>253</v>
      </c>
      <c r="E39" s="36" t="s">
        <v>181</v>
      </c>
      <c r="F39" s="28" t="s">
        <v>99</v>
      </c>
      <c r="G39" s="28" t="s">
        <v>179</v>
      </c>
      <c r="H39" s="28" t="s">
        <v>7431</v>
      </c>
      <c r="I39" s="28" t="s">
        <v>157</v>
      </c>
      <c r="J39" s="28">
        <v>6.0</v>
      </c>
      <c r="K39" s="28">
        <v>40.0</v>
      </c>
      <c r="L39" s="28">
        <v>240.0</v>
      </c>
      <c r="M39" s="28" t="s">
        <v>172</v>
      </c>
      <c r="N39" s="28">
        <v>9.0</v>
      </c>
      <c r="O39" s="28" t="s">
        <v>234</v>
      </c>
      <c r="P39" s="28" t="s">
        <v>235</v>
      </c>
      <c r="Q39" s="28"/>
      <c r="R39" s="28" t="s">
        <v>575</v>
      </c>
      <c r="S39" s="28">
        <v>300.0</v>
      </c>
      <c r="T39" s="50">
        <f t="shared" si="4"/>
        <v>0</v>
      </c>
      <c r="U39" s="28" t="str">
        <f>IF(R[0]C[-1]&lt;8,"KURANG 8JAM","DIATAS 8JAM")</f>
        <v>#ERROR!</v>
      </c>
      <c r="V39" s="52">
        <v>44879.0</v>
      </c>
      <c r="W39" s="28">
        <f t="shared" si="1"/>
        <v>2.134246575</v>
      </c>
      <c r="X39" s="28" t="s">
        <v>10128</v>
      </c>
      <c r="Y39" s="28"/>
      <c r="Z39" s="28"/>
      <c r="AA39" s="28"/>
      <c r="AB39" s="28" t="s">
        <v>195</v>
      </c>
      <c r="AC39" s="28"/>
      <c r="AD39" s="63">
        <v>45869.0</v>
      </c>
      <c r="AE39" s="65" t="b">
        <v>1</v>
      </c>
      <c r="AF39" s="28" t="str">
        <f t="shared" si="2"/>
        <v>3</v>
      </c>
      <c r="AG39" s="442">
        <f t="shared" si="3"/>
        <v>300</v>
      </c>
      <c r="AH39" s="444">
        <v>100.0</v>
      </c>
      <c r="AI39" s="444">
        <v>1.0</v>
      </c>
      <c r="AJ39" s="444">
        <v>100.0</v>
      </c>
      <c r="AK39" s="444">
        <v>1.0</v>
      </c>
      <c r="AL39" s="444">
        <v>100.0</v>
      </c>
      <c r="AM39" s="444">
        <v>1.0</v>
      </c>
      <c r="AN39" s="444">
        <v>0.0</v>
      </c>
      <c r="AO39" s="444">
        <v>0.0</v>
      </c>
      <c r="AP39" s="444">
        <v>0.0</v>
      </c>
      <c r="AQ39" s="444">
        <v>0.0</v>
      </c>
      <c r="AR39" s="444">
        <v>0.0</v>
      </c>
      <c r="AS39" s="444">
        <v>0.0</v>
      </c>
      <c r="AT39" s="444">
        <v>0.0</v>
      </c>
      <c r="AU39" s="444">
        <v>0.0</v>
      </c>
      <c r="AV39" s="444">
        <v>0.0</v>
      </c>
      <c r="AW39" s="444">
        <v>0.0</v>
      </c>
      <c r="AX39" s="444">
        <v>0.0</v>
      </c>
      <c r="AY39" s="444">
        <v>0.0</v>
      </c>
    </row>
    <row r="40" ht="22.5" customHeight="1">
      <c r="A40" s="36">
        <v>38.0</v>
      </c>
      <c r="B40" s="28" t="s">
        <v>516</v>
      </c>
      <c r="C40" s="28" t="s">
        <v>1167</v>
      </c>
      <c r="D40" s="28" t="s">
        <v>253</v>
      </c>
      <c r="E40" s="36" t="s">
        <v>181</v>
      </c>
      <c r="F40" s="28" t="s">
        <v>99</v>
      </c>
      <c r="G40" s="28" t="s">
        <v>179</v>
      </c>
      <c r="H40" s="28" t="s">
        <v>7649</v>
      </c>
      <c r="I40" s="28" t="s">
        <v>680</v>
      </c>
      <c r="J40" s="28">
        <v>3.0</v>
      </c>
      <c r="K40" s="28">
        <v>40.0</v>
      </c>
      <c r="L40" s="28">
        <v>120.0</v>
      </c>
      <c r="M40" s="28" t="s">
        <v>546</v>
      </c>
      <c r="N40" s="28">
        <v>9.0</v>
      </c>
      <c r="O40" s="28" t="s">
        <v>234</v>
      </c>
      <c r="P40" s="28" t="s">
        <v>235</v>
      </c>
      <c r="Q40" s="28"/>
      <c r="R40" s="28" t="s">
        <v>462</v>
      </c>
      <c r="S40" s="28">
        <v>400.0</v>
      </c>
      <c r="T40" s="50">
        <f t="shared" si="4"/>
        <v>0</v>
      </c>
      <c r="U40" s="28" t="str">
        <f>IF(R[0]C[-1]&lt;8,"KURANG 8JAM","DIATAS 8JAM")</f>
        <v>#ERROR!</v>
      </c>
      <c r="V40" s="52">
        <v>44908.0</v>
      </c>
      <c r="W40" s="28">
        <f t="shared" si="1"/>
        <v>2.054794521</v>
      </c>
      <c r="X40" s="28" t="s">
        <v>10128</v>
      </c>
      <c r="Y40" s="28"/>
      <c r="Z40" s="28"/>
      <c r="AA40" s="28"/>
      <c r="AB40" s="28" t="s">
        <v>195</v>
      </c>
      <c r="AC40" s="28"/>
      <c r="AD40" s="63"/>
      <c r="AE40" s="65" t="b">
        <v>0</v>
      </c>
      <c r="AF40" s="28" t="str">
        <f t="shared" si="2"/>
        <v>4</v>
      </c>
      <c r="AG40" s="445">
        <f t="shared" si="3"/>
        <v>392</v>
      </c>
      <c r="AH40" s="446">
        <v>100.0</v>
      </c>
      <c r="AI40" s="446">
        <v>0.92</v>
      </c>
      <c r="AJ40" s="446">
        <v>100.0</v>
      </c>
      <c r="AK40" s="447">
        <v>1.0</v>
      </c>
      <c r="AL40" s="446">
        <v>100.0</v>
      </c>
      <c r="AM40" s="447">
        <v>1.0</v>
      </c>
      <c r="AN40" s="446">
        <v>100.0</v>
      </c>
      <c r="AO40" s="447">
        <v>1.0</v>
      </c>
      <c r="AP40" s="448">
        <v>0.0</v>
      </c>
      <c r="AQ40" s="449"/>
      <c r="AR40" s="448">
        <v>0.0</v>
      </c>
      <c r="AS40" s="449"/>
      <c r="AT40" s="448">
        <v>0.0</v>
      </c>
      <c r="AU40" s="449"/>
      <c r="AV40" s="448">
        <v>0.0</v>
      </c>
      <c r="AW40" s="449"/>
      <c r="AX40" s="448">
        <v>0.0</v>
      </c>
      <c r="AY40" s="449"/>
    </row>
    <row r="41" ht="22.5" customHeight="1">
      <c r="A41" s="28">
        <v>39.0</v>
      </c>
      <c r="B41" s="28" t="s">
        <v>525</v>
      </c>
      <c r="C41" s="28" t="s">
        <v>526</v>
      </c>
      <c r="D41" s="28" t="s">
        <v>226</v>
      </c>
      <c r="E41" s="36" t="s">
        <v>226</v>
      </c>
      <c r="F41" s="28" t="s">
        <v>240</v>
      </c>
      <c r="G41" s="28" t="s">
        <v>440</v>
      </c>
      <c r="H41" s="28" t="s">
        <v>8006</v>
      </c>
      <c r="I41" s="28" t="s">
        <v>157</v>
      </c>
      <c r="J41" s="28">
        <v>2.0</v>
      </c>
      <c r="K41" s="28">
        <v>40.0</v>
      </c>
      <c r="L41" s="28">
        <v>80.0</v>
      </c>
      <c r="M41" s="28" t="s">
        <v>546</v>
      </c>
      <c r="N41" s="28">
        <v>4.0</v>
      </c>
      <c r="O41" s="28" t="s">
        <v>234</v>
      </c>
      <c r="P41" s="28" t="s">
        <v>235</v>
      </c>
      <c r="Q41" s="28"/>
      <c r="R41" s="28" t="s">
        <v>368</v>
      </c>
      <c r="S41" s="28">
        <v>100.0</v>
      </c>
      <c r="T41" s="50">
        <f t="shared" si="4"/>
        <v>0</v>
      </c>
      <c r="U41" s="28" t="str">
        <f>IF(R[0]C[-1]&lt;8,"KURANG 8JAM","DIATAS 8JAM")</f>
        <v>#ERROR!</v>
      </c>
      <c r="V41" s="52">
        <v>44927.0</v>
      </c>
      <c r="W41" s="28">
        <f t="shared" si="1"/>
        <v>2.002739726</v>
      </c>
      <c r="X41" s="28" t="s">
        <v>10128</v>
      </c>
      <c r="Y41" s="28"/>
      <c r="Z41" s="28"/>
      <c r="AA41" s="28"/>
      <c r="AB41" s="28" t="s">
        <v>195</v>
      </c>
      <c r="AC41" s="28"/>
      <c r="AD41" s="63"/>
      <c r="AE41" s="65" t="b">
        <v>0</v>
      </c>
      <c r="AF41" s="28" t="str">
        <f t="shared" si="2"/>
        <v>1</v>
      </c>
      <c r="AG41" s="442">
        <f t="shared" si="3"/>
        <v>100</v>
      </c>
      <c r="AH41" s="444">
        <v>100.0</v>
      </c>
      <c r="AI41" s="444">
        <v>1.0</v>
      </c>
      <c r="AJ41" s="444">
        <v>0.0</v>
      </c>
      <c r="AK41" s="444">
        <v>0.0</v>
      </c>
      <c r="AL41" s="444">
        <v>0.0</v>
      </c>
      <c r="AM41" s="444">
        <v>0.0</v>
      </c>
      <c r="AN41" s="444">
        <v>0.0</v>
      </c>
      <c r="AO41" s="444">
        <v>0.0</v>
      </c>
      <c r="AP41" s="444">
        <v>0.0</v>
      </c>
      <c r="AQ41" s="444">
        <v>0.0</v>
      </c>
      <c r="AR41" s="444">
        <v>0.0</v>
      </c>
      <c r="AS41" s="444">
        <v>0.0</v>
      </c>
      <c r="AT41" s="444">
        <v>0.0</v>
      </c>
      <c r="AU41" s="444">
        <v>0.0</v>
      </c>
      <c r="AV41" s="444">
        <v>0.0</v>
      </c>
      <c r="AW41" s="444">
        <v>0.0</v>
      </c>
      <c r="AX41" s="444">
        <v>0.0</v>
      </c>
      <c r="AY41" s="444">
        <v>0.0</v>
      </c>
    </row>
    <row r="42" ht="22.5" customHeight="1">
      <c r="A42" s="36">
        <v>40.0</v>
      </c>
      <c r="B42" s="28" t="s">
        <v>580</v>
      </c>
      <c r="C42" s="28" t="s">
        <v>1210</v>
      </c>
      <c r="D42" s="28" t="s">
        <v>181</v>
      </c>
      <c r="E42" s="36" t="s">
        <v>181</v>
      </c>
      <c r="F42" s="28" t="s">
        <v>240</v>
      </c>
      <c r="G42" s="28" t="s">
        <v>440</v>
      </c>
      <c r="H42" s="28" t="s">
        <v>8056</v>
      </c>
      <c r="I42" s="28" t="s">
        <v>277</v>
      </c>
      <c r="J42" s="28">
        <v>2.0</v>
      </c>
      <c r="K42" s="28">
        <v>60.0</v>
      </c>
      <c r="L42" s="28">
        <v>120.0</v>
      </c>
      <c r="M42" s="28" t="s">
        <v>546</v>
      </c>
      <c r="N42" s="28">
        <v>5.2</v>
      </c>
      <c r="O42" s="28" t="s">
        <v>234</v>
      </c>
      <c r="P42" s="28" t="s">
        <v>235</v>
      </c>
      <c r="Q42" s="28"/>
      <c r="R42" s="28" t="s">
        <v>368</v>
      </c>
      <c r="S42" s="28">
        <v>100.0</v>
      </c>
      <c r="T42" s="50">
        <f t="shared" si="4"/>
        <v>0</v>
      </c>
      <c r="U42" s="28" t="str">
        <f>IF(R[0]C[-1]&lt;8,"KURANG 8JAM","DIATAS 8JAM")</f>
        <v>#ERROR!</v>
      </c>
      <c r="V42" s="52">
        <v>44562.0</v>
      </c>
      <c r="W42" s="28">
        <f t="shared" si="1"/>
        <v>3.002739726</v>
      </c>
      <c r="X42" s="28" t="s">
        <v>10128</v>
      </c>
      <c r="Y42" s="28"/>
      <c r="Z42" s="28"/>
      <c r="AA42" s="28"/>
      <c r="AB42" s="28" t="s">
        <v>195</v>
      </c>
      <c r="AC42" s="52"/>
      <c r="AD42" s="63">
        <v>45672.0</v>
      </c>
      <c r="AE42" s="65" t="b">
        <v>1</v>
      </c>
      <c r="AF42" s="28" t="str">
        <f t="shared" si="2"/>
        <v>1</v>
      </c>
      <c r="AG42" s="445">
        <f t="shared" si="3"/>
        <v>100</v>
      </c>
      <c r="AH42" s="446">
        <v>100.0</v>
      </c>
      <c r="AI42" s="446">
        <v>1.0</v>
      </c>
      <c r="AJ42" s="446">
        <v>0.0</v>
      </c>
      <c r="AK42" s="446">
        <v>0.0</v>
      </c>
      <c r="AL42" s="446">
        <v>0.0</v>
      </c>
      <c r="AM42" s="446">
        <v>0.0</v>
      </c>
      <c r="AN42" s="446">
        <v>0.0</v>
      </c>
      <c r="AO42" s="446">
        <v>0.0</v>
      </c>
      <c r="AP42" s="446">
        <v>0.0</v>
      </c>
      <c r="AQ42" s="446">
        <v>0.0</v>
      </c>
      <c r="AR42" s="446">
        <v>0.0</v>
      </c>
      <c r="AS42" s="446">
        <v>0.0</v>
      </c>
      <c r="AT42" s="446">
        <v>0.0</v>
      </c>
      <c r="AU42" s="446">
        <v>0.0</v>
      </c>
      <c r="AV42" s="446">
        <v>0.0</v>
      </c>
      <c r="AW42" s="446">
        <v>0.0</v>
      </c>
      <c r="AX42" s="446">
        <v>0.0</v>
      </c>
      <c r="AY42" s="446">
        <v>0.0</v>
      </c>
    </row>
    <row r="43" ht="22.5" customHeight="1">
      <c r="A43" s="28">
        <v>41.0</v>
      </c>
      <c r="B43" s="28" t="s">
        <v>560</v>
      </c>
      <c r="C43" s="28" t="s">
        <v>1240</v>
      </c>
      <c r="D43" s="28" t="s">
        <v>434</v>
      </c>
      <c r="E43" s="36" t="s">
        <v>16</v>
      </c>
      <c r="F43" s="28" t="s">
        <v>240</v>
      </c>
      <c r="G43" s="28" t="s">
        <v>440</v>
      </c>
      <c r="H43" s="28" t="s">
        <v>10130</v>
      </c>
      <c r="I43" s="28" t="s">
        <v>362</v>
      </c>
      <c r="J43" s="28">
        <v>2.0</v>
      </c>
      <c r="K43" s="28">
        <v>32.0</v>
      </c>
      <c r="L43" s="28">
        <v>64.0</v>
      </c>
      <c r="M43" s="28" t="s">
        <v>546</v>
      </c>
      <c r="N43" s="28">
        <v>7.0</v>
      </c>
      <c r="O43" s="28" t="s">
        <v>175</v>
      </c>
      <c r="P43" s="28" t="s">
        <v>1244</v>
      </c>
      <c r="Q43" s="28"/>
      <c r="R43" s="28" t="s">
        <v>1245</v>
      </c>
      <c r="S43" s="28">
        <v>50.0</v>
      </c>
      <c r="T43" s="50">
        <f t="shared" si="4"/>
        <v>0</v>
      </c>
      <c r="U43" s="28" t="str">
        <f>IF(R[0]C[-1]&lt;8,"KURANG 8JAM","DIATAS 8JAM")</f>
        <v>#ERROR!</v>
      </c>
      <c r="V43" s="52">
        <v>44197.0</v>
      </c>
      <c r="W43" s="28">
        <f t="shared" si="1"/>
        <v>4.002739726</v>
      </c>
      <c r="X43" s="28" t="s">
        <v>10128</v>
      </c>
      <c r="Y43" s="28" t="s">
        <v>1251</v>
      </c>
      <c r="Z43" s="28">
        <v>100.0</v>
      </c>
      <c r="AA43" s="28"/>
      <c r="AB43" s="28" t="s">
        <v>195</v>
      </c>
      <c r="AC43" s="28"/>
      <c r="AD43" s="145">
        <v>45932.0</v>
      </c>
      <c r="AE43" s="65" t="b">
        <v>1</v>
      </c>
      <c r="AF43" s="28" t="str">
        <f t="shared" si="2"/>
        <v>1</v>
      </c>
      <c r="AG43" s="442">
        <f t="shared" si="3"/>
        <v>50</v>
      </c>
      <c r="AH43" s="444">
        <v>50.0</v>
      </c>
      <c r="AI43" s="444">
        <v>1.0</v>
      </c>
      <c r="AJ43" s="451">
        <v>0.0</v>
      </c>
      <c r="AK43" s="453"/>
      <c r="AL43" s="451">
        <v>0.0</v>
      </c>
      <c r="AM43" s="453"/>
      <c r="AN43" s="451">
        <v>0.0</v>
      </c>
      <c r="AO43" s="453"/>
      <c r="AP43" s="451">
        <v>0.0</v>
      </c>
      <c r="AQ43" s="453"/>
      <c r="AR43" s="451">
        <v>0.0</v>
      </c>
      <c r="AS43" s="453"/>
      <c r="AT43" s="451">
        <v>0.0</v>
      </c>
      <c r="AU43" s="453"/>
      <c r="AV43" s="451">
        <v>0.0</v>
      </c>
      <c r="AW43" s="453"/>
      <c r="AX43" s="451">
        <v>0.0</v>
      </c>
      <c r="AY43" s="453"/>
    </row>
    <row r="44" ht="22.5" customHeight="1">
      <c r="A44" s="36">
        <v>42.0</v>
      </c>
      <c r="B44" s="28" t="s">
        <v>621</v>
      </c>
      <c r="C44" s="28" t="s">
        <v>1277</v>
      </c>
      <c r="D44" s="28" t="s">
        <v>232</v>
      </c>
      <c r="E44" s="36" t="s">
        <v>16</v>
      </c>
      <c r="F44" s="28" t="s">
        <v>240</v>
      </c>
      <c r="G44" s="28" t="s">
        <v>358</v>
      </c>
      <c r="H44" s="28" t="s">
        <v>8056</v>
      </c>
      <c r="I44" s="28" t="s">
        <v>277</v>
      </c>
      <c r="J44" s="28">
        <v>2.0</v>
      </c>
      <c r="K44" s="28">
        <v>60.0</v>
      </c>
      <c r="L44" s="28">
        <v>120.0</v>
      </c>
      <c r="M44" s="28" t="s">
        <v>546</v>
      </c>
      <c r="N44" s="28">
        <v>3.0</v>
      </c>
      <c r="O44" s="28" t="s">
        <v>1283</v>
      </c>
      <c r="P44" s="28"/>
      <c r="Q44" s="28"/>
      <c r="R44" s="28" t="s">
        <v>368</v>
      </c>
      <c r="S44" s="28">
        <v>100.0</v>
      </c>
      <c r="T44" s="50">
        <f t="shared" si="4"/>
        <v>0</v>
      </c>
      <c r="U44" s="28" t="str">
        <f>IF(R[0]C[-1]&lt;8,"KURANG 8JAM","DIATAS 8JAM")</f>
        <v>#ERROR!</v>
      </c>
      <c r="V44" s="52">
        <v>44927.0</v>
      </c>
      <c r="W44" s="28">
        <f t="shared" si="1"/>
        <v>2.002739726</v>
      </c>
      <c r="X44" s="28" t="s">
        <v>10128</v>
      </c>
      <c r="Y44" s="28"/>
      <c r="Z44" s="28"/>
      <c r="AA44" s="28"/>
      <c r="AB44" s="28" t="s">
        <v>195</v>
      </c>
      <c r="AC44" s="28"/>
      <c r="AD44" s="63"/>
      <c r="AE44" s="65" t="b">
        <v>0</v>
      </c>
      <c r="AF44" s="28" t="str">
        <f t="shared" si="2"/>
        <v>1</v>
      </c>
      <c r="AG44" s="445">
        <f t="shared" si="3"/>
        <v>100</v>
      </c>
      <c r="AH44" s="446">
        <v>100.0</v>
      </c>
      <c r="AI44" s="446">
        <v>1.0</v>
      </c>
      <c r="AJ44" s="446">
        <v>0.0</v>
      </c>
      <c r="AK44" s="446">
        <v>0.0</v>
      </c>
      <c r="AL44" s="446">
        <v>0.0</v>
      </c>
      <c r="AM44" s="446">
        <v>0.0</v>
      </c>
      <c r="AN44" s="446">
        <v>0.0</v>
      </c>
      <c r="AO44" s="446">
        <v>0.0</v>
      </c>
      <c r="AP44" s="446">
        <v>0.0</v>
      </c>
      <c r="AQ44" s="446">
        <v>0.0</v>
      </c>
      <c r="AR44" s="446">
        <v>0.0</v>
      </c>
      <c r="AS44" s="446">
        <v>0.0</v>
      </c>
      <c r="AT44" s="446">
        <v>0.0</v>
      </c>
      <c r="AU44" s="446">
        <v>0.0</v>
      </c>
      <c r="AV44" s="446">
        <v>0.0</v>
      </c>
      <c r="AW44" s="446">
        <v>0.0</v>
      </c>
      <c r="AX44" s="446">
        <v>0.0</v>
      </c>
      <c r="AY44" s="446">
        <v>0.0</v>
      </c>
    </row>
    <row r="45" ht="22.5" customHeight="1">
      <c r="A45" s="28">
        <v>43.0</v>
      </c>
      <c r="B45" s="28" t="s">
        <v>630</v>
      </c>
      <c r="C45" s="28" t="s">
        <v>1298</v>
      </c>
      <c r="D45" s="28" t="s">
        <v>253</v>
      </c>
      <c r="E45" s="36" t="s">
        <v>181</v>
      </c>
      <c r="F45" s="28" t="s">
        <v>240</v>
      </c>
      <c r="G45" s="28" t="s">
        <v>150</v>
      </c>
      <c r="H45" s="28" t="s">
        <v>8649</v>
      </c>
      <c r="I45" s="28" t="s">
        <v>277</v>
      </c>
      <c r="J45" s="28">
        <v>3.0</v>
      </c>
      <c r="K45" s="28">
        <v>60.0</v>
      </c>
      <c r="L45" s="28">
        <v>180.0</v>
      </c>
      <c r="M45" s="28" t="s">
        <v>172</v>
      </c>
      <c r="N45" s="28">
        <v>8.6</v>
      </c>
      <c r="O45" s="28" t="s">
        <v>1303</v>
      </c>
      <c r="P45" s="28" t="s">
        <v>921</v>
      </c>
      <c r="Q45" s="28" t="s">
        <v>922</v>
      </c>
      <c r="R45" s="28" t="s">
        <v>924</v>
      </c>
      <c r="S45" s="28">
        <v>200.0</v>
      </c>
      <c r="T45" s="50">
        <f t="shared" si="4"/>
        <v>0</v>
      </c>
      <c r="U45" s="28" t="str">
        <f>IF(R[0]C[-1]&lt;8,"KURANG 8JAM","DIATAS 8JAM")</f>
        <v>#ERROR!</v>
      </c>
      <c r="V45" s="52">
        <v>43515.0</v>
      </c>
      <c r="W45" s="28">
        <f t="shared" si="1"/>
        <v>5.871232877</v>
      </c>
      <c r="X45" s="28" t="s">
        <v>10128</v>
      </c>
      <c r="Y45" s="28"/>
      <c r="Z45" s="28">
        <v>200.0</v>
      </c>
      <c r="AA45" s="28" t="s">
        <v>922</v>
      </c>
      <c r="AB45" s="28" t="s">
        <v>195</v>
      </c>
      <c r="AC45" s="28"/>
      <c r="AD45" s="63">
        <v>45875.0</v>
      </c>
      <c r="AE45" s="65" t="b">
        <v>1</v>
      </c>
      <c r="AF45" s="28" t="str">
        <f t="shared" si="2"/>
        <v>1</v>
      </c>
      <c r="AG45" s="442">
        <f t="shared" si="3"/>
        <v>100</v>
      </c>
      <c r="AH45" s="444">
        <v>200.0</v>
      </c>
      <c r="AI45" s="444">
        <v>0.5</v>
      </c>
      <c r="AJ45" s="444">
        <v>0.0</v>
      </c>
      <c r="AK45" s="444">
        <v>0.0</v>
      </c>
      <c r="AL45" s="444">
        <v>0.0</v>
      </c>
      <c r="AM45" s="444">
        <v>0.0</v>
      </c>
      <c r="AN45" s="444">
        <v>0.0</v>
      </c>
      <c r="AO45" s="444">
        <v>0.0</v>
      </c>
      <c r="AP45" s="444">
        <v>0.0</v>
      </c>
      <c r="AQ45" s="444">
        <v>0.0</v>
      </c>
      <c r="AR45" s="444">
        <v>0.0</v>
      </c>
      <c r="AS45" s="444">
        <v>0.0</v>
      </c>
      <c r="AT45" s="444">
        <v>0.0</v>
      </c>
      <c r="AU45" s="444">
        <v>0.0</v>
      </c>
      <c r="AV45" s="444">
        <v>0.0</v>
      </c>
      <c r="AW45" s="444">
        <v>0.0</v>
      </c>
      <c r="AX45" s="444">
        <v>0.0</v>
      </c>
      <c r="AY45" s="444">
        <v>0.0</v>
      </c>
    </row>
    <row r="46" ht="22.5" customHeight="1">
      <c r="A46" s="36">
        <v>44.0</v>
      </c>
      <c r="B46" s="28" t="s">
        <v>278</v>
      </c>
      <c r="C46" s="28" t="s">
        <v>279</v>
      </c>
      <c r="D46" s="28" t="s">
        <v>288</v>
      </c>
      <c r="E46" s="36" t="s">
        <v>226</v>
      </c>
      <c r="F46" s="28" t="s">
        <v>240</v>
      </c>
      <c r="G46" s="28" t="s">
        <v>179</v>
      </c>
      <c r="H46" s="28" t="s">
        <v>7345</v>
      </c>
      <c r="I46" s="28" t="s">
        <v>409</v>
      </c>
      <c r="J46" s="28">
        <v>2.0</v>
      </c>
      <c r="K46" s="28">
        <v>40.0</v>
      </c>
      <c r="L46" s="28">
        <v>80.0</v>
      </c>
      <c r="M46" s="28" t="s">
        <v>546</v>
      </c>
      <c r="N46" s="28">
        <v>8.0</v>
      </c>
      <c r="O46" s="28" t="s">
        <v>457</v>
      </c>
      <c r="P46" s="28" t="s">
        <v>459</v>
      </c>
      <c r="Q46" s="28"/>
      <c r="R46" s="28" t="s">
        <v>368</v>
      </c>
      <c r="S46" s="28">
        <v>100.0</v>
      </c>
      <c r="T46" s="50">
        <f t="shared" si="4"/>
        <v>0</v>
      </c>
      <c r="U46" s="28" t="str">
        <f>IF(R[0]C[-1]&lt;8,"KURANG 8JAM","DIATAS 8JAM")</f>
        <v>#ERROR!</v>
      </c>
      <c r="V46" s="52">
        <v>43806.0</v>
      </c>
      <c r="W46" s="28">
        <f t="shared" si="1"/>
        <v>5.073972603</v>
      </c>
      <c r="X46" s="28" t="s">
        <v>10128</v>
      </c>
      <c r="Y46" s="28"/>
      <c r="Z46" s="28">
        <v>100.0</v>
      </c>
      <c r="AA46" s="28" t="s">
        <v>298</v>
      </c>
      <c r="AB46" s="28" t="s">
        <v>195</v>
      </c>
      <c r="AC46" s="28"/>
      <c r="AD46" s="63"/>
      <c r="AE46" s="65" t="b">
        <v>0</v>
      </c>
      <c r="AF46" s="28" t="str">
        <f t="shared" si="2"/>
        <v>1</v>
      </c>
      <c r="AG46" s="445">
        <f t="shared" si="3"/>
        <v>100</v>
      </c>
      <c r="AH46" s="446">
        <v>100.0</v>
      </c>
      <c r="AI46" s="446">
        <v>1.0</v>
      </c>
      <c r="AJ46" s="446">
        <v>0.0</v>
      </c>
      <c r="AK46" s="446">
        <v>0.0</v>
      </c>
      <c r="AL46" s="446">
        <v>0.0</v>
      </c>
      <c r="AM46" s="446">
        <v>0.0</v>
      </c>
      <c r="AN46" s="446">
        <v>0.0</v>
      </c>
      <c r="AO46" s="446">
        <v>0.0</v>
      </c>
      <c r="AP46" s="446">
        <v>0.0</v>
      </c>
      <c r="AQ46" s="446">
        <v>0.0</v>
      </c>
      <c r="AR46" s="446">
        <v>0.0</v>
      </c>
      <c r="AS46" s="446">
        <v>0.0</v>
      </c>
      <c r="AT46" s="446">
        <v>0.0</v>
      </c>
      <c r="AU46" s="446">
        <v>0.0</v>
      </c>
      <c r="AV46" s="446">
        <v>0.0</v>
      </c>
      <c r="AW46" s="446">
        <v>0.0</v>
      </c>
      <c r="AX46" s="446">
        <v>0.0</v>
      </c>
      <c r="AY46" s="446">
        <v>0.0</v>
      </c>
    </row>
    <row r="47" ht="22.5" customHeight="1">
      <c r="A47" s="28">
        <v>45.0</v>
      </c>
      <c r="B47" s="28" t="s">
        <v>392</v>
      </c>
      <c r="C47" s="28" t="s">
        <v>1349</v>
      </c>
      <c r="D47" s="28" t="s">
        <v>300</v>
      </c>
      <c r="E47" s="36" t="s">
        <v>16</v>
      </c>
      <c r="F47" s="28" t="s">
        <v>240</v>
      </c>
      <c r="G47" s="28" t="s">
        <v>150</v>
      </c>
      <c r="H47" s="28" t="s">
        <v>8841</v>
      </c>
      <c r="I47" s="28" t="s">
        <v>499</v>
      </c>
      <c r="J47" s="28">
        <v>2.0</v>
      </c>
      <c r="K47" s="28">
        <v>40.0</v>
      </c>
      <c r="L47" s="28">
        <v>80.0</v>
      </c>
      <c r="M47" s="28" t="s">
        <v>546</v>
      </c>
      <c r="N47" s="28">
        <v>3.0</v>
      </c>
      <c r="O47" s="28" t="s">
        <v>1357</v>
      </c>
      <c r="P47" s="28" t="s">
        <v>1358</v>
      </c>
      <c r="Q47" s="28" t="s">
        <v>922</v>
      </c>
      <c r="R47" s="28" t="s">
        <v>368</v>
      </c>
      <c r="S47" s="28">
        <v>100.0</v>
      </c>
      <c r="T47" s="50">
        <f t="shared" si="4"/>
        <v>0</v>
      </c>
      <c r="U47" s="28" t="str">
        <f>IF(R[0]C[-1]&lt;8,"KURANG 8JAM","DIATAS 8JAM")</f>
        <v>#ERROR!</v>
      </c>
      <c r="V47" s="128">
        <v>44326.0</v>
      </c>
      <c r="W47" s="28">
        <f t="shared" si="1"/>
        <v>3.649315068</v>
      </c>
      <c r="X47" s="28" t="s">
        <v>10128</v>
      </c>
      <c r="Y47" s="28"/>
      <c r="Z47" s="28">
        <v>100.0</v>
      </c>
      <c r="AA47" s="28" t="s">
        <v>922</v>
      </c>
      <c r="AB47" s="28" t="s">
        <v>195</v>
      </c>
      <c r="AC47" s="28"/>
      <c r="AD47" s="63"/>
      <c r="AE47" s="65" t="b">
        <v>0</v>
      </c>
      <c r="AF47" s="28" t="str">
        <f t="shared" si="2"/>
        <v>1</v>
      </c>
      <c r="AG47" s="442">
        <f t="shared" si="3"/>
        <v>100</v>
      </c>
      <c r="AH47" s="444">
        <v>100.0</v>
      </c>
      <c r="AI47" s="444">
        <v>1.0</v>
      </c>
      <c r="AJ47" s="444">
        <v>0.0</v>
      </c>
      <c r="AK47" s="444">
        <v>0.0</v>
      </c>
      <c r="AL47" s="444">
        <v>0.0</v>
      </c>
      <c r="AM47" s="444">
        <v>0.0</v>
      </c>
      <c r="AN47" s="444">
        <v>0.0</v>
      </c>
      <c r="AO47" s="444">
        <v>0.0</v>
      </c>
      <c r="AP47" s="444">
        <v>0.0</v>
      </c>
      <c r="AQ47" s="444">
        <v>0.0</v>
      </c>
      <c r="AR47" s="444">
        <v>0.0</v>
      </c>
      <c r="AS47" s="444">
        <v>0.0</v>
      </c>
      <c r="AT47" s="444">
        <v>0.0</v>
      </c>
      <c r="AU47" s="444">
        <v>0.0</v>
      </c>
      <c r="AV47" s="444">
        <v>0.0</v>
      </c>
      <c r="AW47" s="444">
        <v>0.0</v>
      </c>
      <c r="AX47" s="444">
        <v>0.0</v>
      </c>
      <c r="AY47" s="444">
        <v>0.0</v>
      </c>
    </row>
    <row r="48" ht="22.5" customHeight="1">
      <c r="A48" s="36">
        <v>46.0</v>
      </c>
      <c r="B48" s="28" t="s">
        <v>620</v>
      </c>
      <c r="C48" s="28" t="s">
        <v>1372</v>
      </c>
      <c r="D48" s="28" t="s">
        <v>309</v>
      </c>
      <c r="E48" s="36" t="s">
        <v>226</v>
      </c>
      <c r="F48" s="28" t="s">
        <v>240</v>
      </c>
      <c r="G48" s="28" t="s">
        <v>150</v>
      </c>
      <c r="H48" s="28" t="s">
        <v>7345</v>
      </c>
      <c r="I48" s="28" t="s">
        <v>409</v>
      </c>
      <c r="J48" s="28">
        <v>3.0</v>
      </c>
      <c r="K48" s="28">
        <v>40.0</v>
      </c>
      <c r="L48" s="28">
        <v>120.0</v>
      </c>
      <c r="M48" s="28" t="s">
        <v>172</v>
      </c>
      <c r="N48" s="28">
        <v>16.0</v>
      </c>
      <c r="O48" s="28" t="s">
        <v>920</v>
      </c>
      <c r="P48" s="28" t="s">
        <v>921</v>
      </c>
      <c r="Q48" s="28" t="s">
        <v>922</v>
      </c>
      <c r="R48" s="28" t="s">
        <v>924</v>
      </c>
      <c r="S48" s="28">
        <v>200.0</v>
      </c>
      <c r="T48" s="50">
        <f t="shared" si="4"/>
        <v>0</v>
      </c>
      <c r="U48" s="28" t="str">
        <f>IF(R[0]C[-1]&lt;8,"KURANG 8JAM","DIATAS 8JAM")</f>
        <v>#ERROR!</v>
      </c>
      <c r="V48" s="128">
        <v>43607.0</v>
      </c>
      <c r="W48" s="28">
        <f t="shared" si="1"/>
        <v>5.619178082</v>
      </c>
      <c r="X48" s="28" t="s">
        <v>10128</v>
      </c>
      <c r="Y48" s="28" t="s">
        <v>1251</v>
      </c>
      <c r="Z48" s="28">
        <v>200.0</v>
      </c>
      <c r="AA48" s="28" t="s">
        <v>922</v>
      </c>
      <c r="AB48" s="28" t="s">
        <v>195</v>
      </c>
      <c r="AC48" s="52"/>
      <c r="AD48" s="63">
        <v>45891.0</v>
      </c>
      <c r="AE48" s="65" t="b">
        <v>1</v>
      </c>
      <c r="AF48" s="28" t="str">
        <f t="shared" si="2"/>
        <v>1</v>
      </c>
      <c r="AG48" s="445">
        <f t="shared" si="3"/>
        <v>170</v>
      </c>
      <c r="AH48" s="446">
        <v>200.0</v>
      </c>
      <c r="AI48" s="446">
        <v>0.85</v>
      </c>
      <c r="AJ48" s="446">
        <v>0.0</v>
      </c>
      <c r="AK48" s="446">
        <v>0.0</v>
      </c>
      <c r="AL48" s="446">
        <v>0.0</v>
      </c>
      <c r="AM48" s="446">
        <v>0.0</v>
      </c>
      <c r="AN48" s="446">
        <v>0.0</v>
      </c>
      <c r="AO48" s="446">
        <v>0.0</v>
      </c>
      <c r="AP48" s="446">
        <v>0.0</v>
      </c>
      <c r="AQ48" s="446">
        <v>0.0</v>
      </c>
      <c r="AR48" s="446">
        <v>0.0</v>
      </c>
      <c r="AS48" s="446">
        <v>0.0</v>
      </c>
      <c r="AT48" s="446">
        <v>0.0</v>
      </c>
      <c r="AU48" s="446">
        <v>0.0</v>
      </c>
      <c r="AV48" s="446">
        <v>0.0</v>
      </c>
      <c r="AW48" s="446">
        <v>0.0</v>
      </c>
      <c r="AX48" s="446">
        <v>0.0</v>
      </c>
      <c r="AY48" s="446">
        <v>0.0</v>
      </c>
    </row>
    <row r="49" ht="22.5" customHeight="1">
      <c r="A49" s="28">
        <v>47.0</v>
      </c>
      <c r="B49" s="28" t="s">
        <v>625</v>
      </c>
      <c r="C49" s="28" t="s">
        <v>1395</v>
      </c>
      <c r="D49" s="28" t="s">
        <v>181</v>
      </c>
      <c r="E49" s="36" t="s">
        <v>181</v>
      </c>
      <c r="F49" s="28" t="s">
        <v>240</v>
      </c>
      <c r="G49" s="28" t="s">
        <v>358</v>
      </c>
      <c r="H49" s="28" t="s">
        <v>8841</v>
      </c>
      <c r="I49" s="28" t="s">
        <v>499</v>
      </c>
      <c r="J49" s="28">
        <v>2.0</v>
      </c>
      <c r="K49" s="28">
        <v>40.0</v>
      </c>
      <c r="L49" s="28">
        <v>80.0</v>
      </c>
      <c r="M49" s="28" t="s">
        <v>546</v>
      </c>
      <c r="N49" s="28">
        <v>10.0</v>
      </c>
      <c r="O49" s="28" t="s">
        <v>234</v>
      </c>
      <c r="P49" s="28" t="s">
        <v>235</v>
      </c>
      <c r="Q49" s="28"/>
      <c r="R49" s="28" t="s">
        <v>368</v>
      </c>
      <c r="S49" s="28">
        <v>100.0</v>
      </c>
      <c r="T49" s="50">
        <f t="shared" si="4"/>
        <v>0</v>
      </c>
      <c r="U49" s="28" t="str">
        <f>IF(R[0]C[-1]&lt;8,"KURANG 8JAM","DIATAS 8JAM")</f>
        <v>#ERROR!</v>
      </c>
      <c r="V49" s="52">
        <v>44876.0</v>
      </c>
      <c r="W49" s="28">
        <f t="shared" si="1"/>
        <v>2.142465753</v>
      </c>
      <c r="X49" s="28" t="s">
        <v>10128</v>
      </c>
      <c r="Y49" s="28"/>
      <c r="Z49" s="28"/>
      <c r="AA49" s="28"/>
      <c r="AB49" s="28" t="s">
        <v>195</v>
      </c>
      <c r="AC49" s="28"/>
      <c r="AD49" s="63">
        <v>45672.0</v>
      </c>
      <c r="AE49" s="65" t="b">
        <v>1</v>
      </c>
      <c r="AF49" s="28" t="str">
        <f t="shared" si="2"/>
        <v>1</v>
      </c>
      <c r="AG49" s="442">
        <f t="shared" si="3"/>
        <v>100</v>
      </c>
      <c r="AH49" s="444">
        <v>100.0</v>
      </c>
      <c r="AI49" s="444">
        <v>1.0</v>
      </c>
      <c r="AJ49" s="444">
        <v>0.0</v>
      </c>
      <c r="AK49" s="444">
        <v>0.0</v>
      </c>
      <c r="AL49" s="444">
        <v>0.0</v>
      </c>
      <c r="AM49" s="444">
        <v>0.0</v>
      </c>
      <c r="AN49" s="444">
        <v>0.0</v>
      </c>
      <c r="AO49" s="444">
        <v>0.0</v>
      </c>
      <c r="AP49" s="444">
        <v>0.0</v>
      </c>
      <c r="AQ49" s="444">
        <v>0.0</v>
      </c>
      <c r="AR49" s="444">
        <v>0.0</v>
      </c>
      <c r="AS49" s="444">
        <v>0.0</v>
      </c>
      <c r="AT49" s="444">
        <v>0.0</v>
      </c>
      <c r="AU49" s="444">
        <v>0.0</v>
      </c>
      <c r="AV49" s="444">
        <v>0.0</v>
      </c>
      <c r="AW49" s="444">
        <v>0.0</v>
      </c>
      <c r="AX49" s="444">
        <v>0.0</v>
      </c>
      <c r="AY49" s="444">
        <v>0.0</v>
      </c>
    </row>
    <row r="50" ht="22.5" customHeight="1">
      <c r="A50" s="36">
        <v>48.0</v>
      </c>
      <c r="B50" s="28" t="s">
        <v>710</v>
      </c>
      <c r="C50" s="28" t="s">
        <v>1433</v>
      </c>
      <c r="D50" s="28" t="s">
        <v>300</v>
      </c>
      <c r="E50" s="36" t="s">
        <v>16</v>
      </c>
      <c r="F50" s="28" t="s">
        <v>240</v>
      </c>
      <c r="G50" s="28" t="s">
        <v>150</v>
      </c>
      <c r="H50" s="28" t="s">
        <v>10130</v>
      </c>
      <c r="I50" s="28" t="s">
        <v>362</v>
      </c>
      <c r="J50" s="28">
        <v>2.0</v>
      </c>
      <c r="K50" s="28">
        <v>22.0</v>
      </c>
      <c r="L50" s="28">
        <v>44.0</v>
      </c>
      <c r="M50" s="28" t="s">
        <v>546</v>
      </c>
      <c r="N50" s="28">
        <v>4.0</v>
      </c>
      <c r="O50" s="28" t="s">
        <v>175</v>
      </c>
      <c r="P50" s="28" t="s">
        <v>176</v>
      </c>
      <c r="Q50" s="28"/>
      <c r="R50" s="28" t="s">
        <v>368</v>
      </c>
      <c r="S50" s="28">
        <v>100.0</v>
      </c>
      <c r="T50" s="50">
        <f t="shared" si="4"/>
        <v>0</v>
      </c>
      <c r="U50" s="28" t="str">
        <f>IF(R[0]C[-1]&lt;8,"KURANG 8JAM","DIATAS 8JAM")</f>
        <v>#ERROR!</v>
      </c>
      <c r="V50" s="128">
        <v>44326.0</v>
      </c>
      <c r="W50" s="28">
        <f t="shared" si="1"/>
        <v>3.649315068</v>
      </c>
      <c r="X50" s="28" t="s">
        <v>10128</v>
      </c>
      <c r="Y50" s="28"/>
      <c r="Z50" s="28">
        <v>100.0</v>
      </c>
      <c r="AA50" s="28"/>
      <c r="AB50" s="28" t="s">
        <v>195</v>
      </c>
      <c r="AC50" s="28"/>
      <c r="AD50" s="63">
        <v>45937.0</v>
      </c>
      <c r="AE50" s="65" t="b">
        <v>1</v>
      </c>
      <c r="AF50" s="28" t="str">
        <f t="shared" si="2"/>
        <v>1</v>
      </c>
      <c r="AG50" s="445">
        <f t="shared" si="3"/>
        <v>100</v>
      </c>
      <c r="AH50" s="446">
        <v>100.0</v>
      </c>
      <c r="AI50" s="446">
        <v>1.0</v>
      </c>
      <c r="AJ50" s="446">
        <v>0.0</v>
      </c>
      <c r="AK50" s="446">
        <v>0.0</v>
      </c>
      <c r="AL50" s="446">
        <v>0.0</v>
      </c>
      <c r="AM50" s="446">
        <v>0.0</v>
      </c>
      <c r="AN50" s="446">
        <v>0.0</v>
      </c>
      <c r="AO50" s="446">
        <v>0.0</v>
      </c>
      <c r="AP50" s="446">
        <v>0.0</v>
      </c>
      <c r="AQ50" s="446">
        <v>0.0</v>
      </c>
      <c r="AR50" s="446">
        <v>0.0</v>
      </c>
      <c r="AS50" s="446">
        <v>0.0</v>
      </c>
      <c r="AT50" s="446">
        <v>0.0</v>
      </c>
      <c r="AU50" s="446">
        <v>0.0</v>
      </c>
      <c r="AV50" s="446">
        <v>0.0</v>
      </c>
      <c r="AW50" s="446">
        <v>0.0</v>
      </c>
      <c r="AX50" s="446">
        <v>0.0</v>
      </c>
      <c r="AY50" s="446">
        <v>0.0</v>
      </c>
    </row>
    <row r="51" ht="22.5" customHeight="1">
      <c r="A51" s="28">
        <v>49.0</v>
      </c>
      <c r="B51" s="28" t="s">
        <v>438</v>
      </c>
      <c r="C51" s="28" t="s">
        <v>439</v>
      </c>
      <c r="D51" s="28" t="s">
        <v>434</v>
      </c>
      <c r="E51" s="36" t="s">
        <v>16</v>
      </c>
      <c r="F51" s="28" t="s">
        <v>240</v>
      </c>
      <c r="G51" s="28" t="s">
        <v>150</v>
      </c>
      <c r="H51" s="28" t="s">
        <v>8733</v>
      </c>
      <c r="I51" s="28" t="s">
        <v>680</v>
      </c>
      <c r="J51" s="28">
        <v>2.0</v>
      </c>
      <c r="K51" s="28">
        <v>20.0</v>
      </c>
      <c r="L51" s="28">
        <v>40.0</v>
      </c>
      <c r="M51" s="28" t="s">
        <v>546</v>
      </c>
      <c r="N51" s="28">
        <v>3.0</v>
      </c>
      <c r="O51" s="28" t="s">
        <v>175</v>
      </c>
      <c r="P51" s="28" t="s">
        <v>1244</v>
      </c>
      <c r="Q51" s="28"/>
      <c r="R51" s="28" t="s">
        <v>1245</v>
      </c>
      <c r="S51" s="28">
        <v>50.0</v>
      </c>
      <c r="T51" s="50">
        <f t="shared" si="4"/>
        <v>0</v>
      </c>
      <c r="U51" s="28" t="str">
        <f>IF(R[0]C[-1]&lt;8,"KURANG 8JAM","DIATAS 8JAM")</f>
        <v>#ERROR!</v>
      </c>
      <c r="V51" s="52">
        <v>44197.0</v>
      </c>
      <c r="W51" s="28">
        <f t="shared" si="1"/>
        <v>4.002739726</v>
      </c>
      <c r="X51" s="28" t="s">
        <v>10128</v>
      </c>
      <c r="Y51" s="28"/>
      <c r="Z51" s="28">
        <v>100.0</v>
      </c>
      <c r="AA51" s="28"/>
      <c r="AB51" s="28" t="s">
        <v>195</v>
      </c>
      <c r="AC51" s="28"/>
      <c r="AD51" s="63">
        <v>45802.0</v>
      </c>
      <c r="AE51" s="65" t="b">
        <v>1</v>
      </c>
      <c r="AF51" s="28" t="str">
        <f t="shared" si="2"/>
        <v>1</v>
      </c>
      <c r="AG51" s="442">
        <f t="shared" si="3"/>
        <v>50</v>
      </c>
      <c r="AH51" s="444">
        <v>50.0</v>
      </c>
      <c r="AI51" s="444">
        <v>1.0</v>
      </c>
      <c r="AJ51" s="444">
        <v>0.0</v>
      </c>
      <c r="AK51" s="444">
        <v>0.0</v>
      </c>
      <c r="AL51" s="444">
        <v>0.0</v>
      </c>
      <c r="AM51" s="444">
        <v>0.0</v>
      </c>
      <c r="AN51" s="444">
        <v>0.0</v>
      </c>
      <c r="AO51" s="444">
        <v>0.0</v>
      </c>
      <c r="AP51" s="444">
        <v>0.0</v>
      </c>
      <c r="AQ51" s="444">
        <v>0.0</v>
      </c>
      <c r="AR51" s="444">
        <v>0.0</v>
      </c>
      <c r="AS51" s="444">
        <v>0.0</v>
      </c>
      <c r="AT51" s="444">
        <v>0.0</v>
      </c>
      <c r="AU51" s="444">
        <v>0.0</v>
      </c>
      <c r="AV51" s="444">
        <v>0.0</v>
      </c>
      <c r="AW51" s="444">
        <v>0.0</v>
      </c>
      <c r="AX51" s="444">
        <v>0.0</v>
      </c>
      <c r="AY51" s="444">
        <v>0.0</v>
      </c>
    </row>
    <row r="52" ht="22.5" customHeight="1">
      <c r="A52" s="36">
        <v>50.0</v>
      </c>
      <c r="B52" s="28" t="s">
        <v>646</v>
      </c>
      <c r="C52" s="28" t="s">
        <v>1457</v>
      </c>
      <c r="D52" s="28" t="s">
        <v>450</v>
      </c>
      <c r="E52" s="36" t="s">
        <v>226</v>
      </c>
      <c r="F52" s="28" t="s">
        <v>240</v>
      </c>
      <c r="G52" s="28" t="s">
        <v>150</v>
      </c>
      <c r="H52" s="28" t="s">
        <v>10138</v>
      </c>
      <c r="I52" s="28" t="s">
        <v>1458</v>
      </c>
      <c r="J52" s="28">
        <v>2.0</v>
      </c>
      <c r="K52" s="28">
        <v>40.0</v>
      </c>
      <c r="L52" s="28">
        <v>80.0</v>
      </c>
      <c r="M52" s="28" t="s">
        <v>546</v>
      </c>
      <c r="N52" s="28">
        <v>9.0</v>
      </c>
      <c r="O52" s="28" t="s">
        <v>573</v>
      </c>
      <c r="P52" s="28" t="s">
        <v>574</v>
      </c>
      <c r="Q52" s="28"/>
      <c r="R52" s="28" t="s">
        <v>368</v>
      </c>
      <c r="S52" s="28">
        <v>100.0</v>
      </c>
      <c r="T52" s="50">
        <f t="shared" si="4"/>
        <v>0</v>
      </c>
      <c r="U52" s="28" t="str">
        <f>IF(R[0]C[-1]&lt;8,"KURANG 8JAM","DIATAS 8JAM")</f>
        <v>#ERROR!</v>
      </c>
      <c r="V52" s="52">
        <v>42740.0</v>
      </c>
      <c r="W52" s="28">
        <f t="shared" si="1"/>
        <v>7.994520548</v>
      </c>
      <c r="X52" s="28" t="s">
        <v>10128</v>
      </c>
      <c r="Y52" s="28" t="s">
        <v>1251</v>
      </c>
      <c r="Z52" s="28">
        <v>100.0</v>
      </c>
      <c r="AA52" s="28" t="s">
        <v>581</v>
      </c>
      <c r="AB52" s="28" t="s">
        <v>195</v>
      </c>
      <c r="AC52" s="52"/>
      <c r="AD52" s="63"/>
      <c r="AE52" s="65" t="b">
        <v>0</v>
      </c>
      <c r="AF52" s="28" t="str">
        <f t="shared" si="2"/>
        <v>1</v>
      </c>
      <c r="AG52" s="445">
        <f t="shared" si="3"/>
        <v>100</v>
      </c>
      <c r="AH52" s="446">
        <v>100.0</v>
      </c>
      <c r="AI52" s="446">
        <v>1.0</v>
      </c>
      <c r="AJ52" s="446">
        <v>0.0</v>
      </c>
      <c r="AK52" s="446">
        <v>0.0</v>
      </c>
      <c r="AL52" s="446">
        <v>0.0</v>
      </c>
      <c r="AM52" s="446">
        <v>0.0</v>
      </c>
      <c r="AN52" s="446">
        <v>0.0</v>
      </c>
      <c r="AO52" s="446">
        <v>0.0</v>
      </c>
      <c r="AP52" s="446">
        <v>0.0</v>
      </c>
      <c r="AQ52" s="446">
        <v>0.0</v>
      </c>
      <c r="AR52" s="446">
        <v>0.0</v>
      </c>
      <c r="AS52" s="446">
        <v>0.0</v>
      </c>
      <c r="AT52" s="446">
        <v>0.0</v>
      </c>
      <c r="AU52" s="446">
        <v>0.0</v>
      </c>
      <c r="AV52" s="446">
        <v>0.0</v>
      </c>
      <c r="AW52" s="446">
        <v>0.0</v>
      </c>
      <c r="AX52" s="446">
        <v>0.0</v>
      </c>
      <c r="AY52" s="446">
        <v>0.0</v>
      </c>
    </row>
    <row r="53" ht="22.5" customHeight="1">
      <c r="A53" s="28">
        <v>51.0</v>
      </c>
      <c r="B53" s="28" t="s">
        <v>748</v>
      </c>
      <c r="C53" s="28" t="s">
        <v>1480</v>
      </c>
      <c r="D53" s="28" t="s">
        <v>253</v>
      </c>
      <c r="E53" s="36" t="s">
        <v>181</v>
      </c>
      <c r="F53" s="28" t="s">
        <v>240</v>
      </c>
      <c r="G53" s="28" t="s">
        <v>440</v>
      </c>
      <c r="H53" s="28" t="s">
        <v>8006</v>
      </c>
      <c r="I53" s="28" t="s">
        <v>157</v>
      </c>
      <c r="J53" s="28">
        <v>2.0</v>
      </c>
      <c r="K53" s="28">
        <v>40.0</v>
      </c>
      <c r="L53" s="28">
        <v>80.0</v>
      </c>
      <c r="M53" s="28" t="s">
        <v>546</v>
      </c>
      <c r="N53" s="28">
        <v>2.0</v>
      </c>
      <c r="O53" s="28" t="s">
        <v>234</v>
      </c>
      <c r="P53" s="28" t="s">
        <v>235</v>
      </c>
      <c r="Q53" s="28"/>
      <c r="R53" s="28" t="s">
        <v>368</v>
      </c>
      <c r="S53" s="28">
        <v>100.0</v>
      </c>
      <c r="T53" s="50">
        <f t="shared" si="4"/>
        <v>0</v>
      </c>
      <c r="U53" s="28" t="str">
        <f>IF(R[0]C[-1]&lt;8,"KURANG 8JAM","DIATAS 8JAM")</f>
        <v>#ERROR!</v>
      </c>
      <c r="V53" s="52">
        <v>44398.0</v>
      </c>
      <c r="W53" s="28">
        <f t="shared" si="1"/>
        <v>3.452054795</v>
      </c>
      <c r="X53" s="28" t="s">
        <v>10128</v>
      </c>
      <c r="Y53" s="28"/>
      <c r="Z53" s="28"/>
      <c r="AA53" s="28"/>
      <c r="AB53" s="28" t="s">
        <v>195</v>
      </c>
      <c r="AC53" s="28"/>
      <c r="AD53" s="63"/>
      <c r="AE53" s="65" t="b">
        <v>0</v>
      </c>
      <c r="AF53" s="28" t="str">
        <f t="shared" si="2"/>
        <v>1</v>
      </c>
      <c r="AG53" s="442">
        <f t="shared" si="3"/>
        <v>100</v>
      </c>
      <c r="AH53" s="444">
        <v>100.0</v>
      </c>
      <c r="AI53" s="444">
        <v>1.0</v>
      </c>
      <c r="AJ53" s="444">
        <v>0.0</v>
      </c>
      <c r="AK53" s="444">
        <v>0.0</v>
      </c>
      <c r="AL53" s="444">
        <v>0.0</v>
      </c>
      <c r="AM53" s="444">
        <v>0.0</v>
      </c>
      <c r="AN53" s="444">
        <v>0.0</v>
      </c>
      <c r="AO53" s="444">
        <v>0.0</v>
      </c>
      <c r="AP53" s="444">
        <v>0.0</v>
      </c>
      <c r="AQ53" s="444">
        <v>0.0</v>
      </c>
      <c r="AR53" s="444">
        <v>0.0</v>
      </c>
      <c r="AS53" s="444">
        <v>0.0</v>
      </c>
      <c r="AT53" s="444">
        <v>0.0</v>
      </c>
      <c r="AU53" s="444">
        <v>0.0</v>
      </c>
      <c r="AV53" s="444">
        <v>0.0</v>
      </c>
      <c r="AW53" s="444">
        <v>0.0</v>
      </c>
      <c r="AX53" s="444">
        <v>0.0</v>
      </c>
      <c r="AY53" s="444">
        <v>0.0</v>
      </c>
    </row>
    <row r="54" ht="22.5" customHeight="1">
      <c r="A54" s="36">
        <v>52.0</v>
      </c>
      <c r="B54" s="28" t="s">
        <v>732</v>
      </c>
      <c r="C54" s="28" t="s">
        <v>1514</v>
      </c>
      <c r="D54" s="28" t="s">
        <v>181</v>
      </c>
      <c r="E54" s="36" t="s">
        <v>181</v>
      </c>
      <c r="F54" s="28" t="s">
        <v>240</v>
      </c>
      <c r="G54" s="28" t="s">
        <v>440</v>
      </c>
      <c r="H54" s="28" t="s">
        <v>8006</v>
      </c>
      <c r="I54" s="28" t="s">
        <v>157</v>
      </c>
      <c r="J54" s="28">
        <v>2.0</v>
      </c>
      <c r="K54" s="28">
        <v>40.0</v>
      </c>
      <c r="L54" s="28">
        <v>80.0</v>
      </c>
      <c r="M54" s="28" t="s">
        <v>546</v>
      </c>
      <c r="N54" s="28">
        <v>10.7</v>
      </c>
      <c r="O54" s="28" t="s">
        <v>234</v>
      </c>
      <c r="P54" s="28" t="s">
        <v>235</v>
      </c>
      <c r="Q54" s="28"/>
      <c r="R54" s="28" t="s">
        <v>368</v>
      </c>
      <c r="S54" s="28">
        <v>100.0</v>
      </c>
      <c r="T54" s="50">
        <f t="shared" si="4"/>
        <v>0</v>
      </c>
      <c r="U54" s="28" t="str">
        <f>IF(R[0]C[-1]&lt;8,"KURANG 8JAM","DIATAS 8JAM")</f>
        <v>#ERROR!</v>
      </c>
      <c r="V54" s="52">
        <v>44289.0</v>
      </c>
      <c r="W54" s="28">
        <f t="shared" si="1"/>
        <v>3.750684932</v>
      </c>
      <c r="X54" s="28" t="s">
        <v>10128</v>
      </c>
      <c r="Y54" s="28"/>
      <c r="Z54" s="28"/>
      <c r="AA54" s="28"/>
      <c r="AB54" s="28" t="s">
        <v>195</v>
      </c>
      <c r="AC54" s="28"/>
      <c r="AD54" s="63">
        <v>45869.0</v>
      </c>
      <c r="AE54" s="65" t="b">
        <v>1</v>
      </c>
      <c r="AF54" s="28" t="str">
        <f t="shared" si="2"/>
        <v>1</v>
      </c>
      <c r="AG54" s="445">
        <f t="shared" si="3"/>
        <v>100</v>
      </c>
      <c r="AH54" s="446">
        <v>100.0</v>
      </c>
      <c r="AI54" s="446">
        <v>1.0</v>
      </c>
      <c r="AJ54" s="446">
        <v>0.0</v>
      </c>
      <c r="AK54" s="446">
        <v>0.0</v>
      </c>
      <c r="AL54" s="446">
        <v>0.0</v>
      </c>
      <c r="AM54" s="446">
        <v>0.0</v>
      </c>
      <c r="AN54" s="446">
        <v>0.0</v>
      </c>
      <c r="AO54" s="446">
        <v>0.0</v>
      </c>
      <c r="AP54" s="446">
        <v>0.0</v>
      </c>
      <c r="AQ54" s="446">
        <v>0.0</v>
      </c>
      <c r="AR54" s="446">
        <v>0.0</v>
      </c>
      <c r="AS54" s="446">
        <v>0.0</v>
      </c>
      <c r="AT54" s="446">
        <v>0.0</v>
      </c>
      <c r="AU54" s="446">
        <v>0.0</v>
      </c>
      <c r="AV54" s="446">
        <v>0.0</v>
      </c>
      <c r="AW54" s="446">
        <v>0.0</v>
      </c>
      <c r="AX54" s="446">
        <v>0.0</v>
      </c>
      <c r="AY54" s="446">
        <v>0.0</v>
      </c>
    </row>
    <row r="55" ht="22.5" customHeight="1">
      <c r="A55" s="28">
        <v>53.0</v>
      </c>
      <c r="B55" s="28" t="s">
        <v>666</v>
      </c>
      <c r="C55" s="28" t="s">
        <v>667</v>
      </c>
      <c r="D55" s="28" t="s">
        <v>253</v>
      </c>
      <c r="E55" s="36" t="s">
        <v>181</v>
      </c>
      <c r="F55" s="28" t="s">
        <v>240</v>
      </c>
      <c r="G55" s="28" t="s">
        <v>358</v>
      </c>
      <c r="H55" s="28" t="s">
        <v>8006</v>
      </c>
      <c r="I55" s="28" t="s">
        <v>157</v>
      </c>
      <c r="J55" s="28">
        <v>2.0</v>
      </c>
      <c r="K55" s="28">
        <v>60.0</v>
      </c>
      <c r="L55" s="28">
        <v>120.0</v>
      </c>
      <c r="M55" s="28" t="s">
        <v>546</v>
      </c>
      <c r="N55" s="28">
        <v>12.0</v>
      </c>
      <c r="O55" s="28" t="s">
        <v>1541</v>
      </c>
      <c r="P55" s="28"/>
      <c r="Q55" s="28"/>
      <c r="R55" s="28" t="s">
        <v>368</v>
      </c>
      <c r="S55" s="28">
        <v>100.0</v>
      </c>
      <c r="T55" s="50">
        <f t="shared" si="4"/>
        <v>0</v>
      </c>
      <c r="U55" s="28" t="str">
        <f>IF(R[0]C[-1]&lt;8,"KURANG 8JAM","DIATAS 8JAM")</f>
        <v>#ERROR!</v>
      </c>
      <c r="V55" s="52">
        <v>44197.0</v>
      </c>
      <c r="W55" s="28">
        <f t="shared" si="1"/>
        <v>4.002739726</v>
      </c>
      <c r="X55" s="28" t="s">
        <v>10128</v>
      </c>
      <c r="Y55" s="28"/>
      <c r="Z55" s="28"/>
      <c r="AA55" s="28"/>
      <c r="AB55" s="28" t="s">
        <v>195</v>
      </c>
      <c r="AC55" s="28"/>
      <c r="AD55" s="63"/>
      <c r="AE55" s="65" t="b">
        <v>0</v>
      </c>
      <c r="AF55" s="28" t="str">
        <f t="shared" si="2"/>
        <v>1</v>
      </c>
      <c r="AG55" s="442">
        <f t="shared" si="3"/>
        <v>100</v>
      </c>
      <c r="AH55" s="444">
        <v>100.0</v>
      </c>
      <c r="AI55" s="444">
        <v>1.0</v>
      </c>
      <c r="AJ55" s="451">
        <v>0.0</v>
      </c>
      <c r="AK55" s="453"/>
      <c r="AL55" s="451">
        <v>0.0</v>
      </c>
      <c r="AM55" s="453"/>
      <c r="AN55" s="451">
        <v>0.0</v>
      </c>
      <c r="AO55" s="453"/>
      <c r="AP55" s="451">
        <v>0.0</v>
      </c>
      <c r="AQ55" s="453"/>
      <c r="AR55" s="451">
        <v>0.0</v>
      </c>
      <c r="AS55" s="453"/>
      <c r="AT55" s="451">
        <v>0.0</v>
      </c>
      <c r="AU55" s="453"/>
      <c r="AV55" s="451">
        <v>0.0</v>
      </c>
      <c r="AW55" s="453"/>
      <c r="AX55" s="451">
        <v>0.0</v>
      </c>
      <c r="AY55" s="453"/>
    </row>
    <row r="56" ht="22.5" customHeight="1">
      <c r="A56" s="36">
        <v>54.0</v>
      </c>
      <c r="B56" s="28" t="s">
        <v>238</v>
      </c>
      <c r="C56" s="28" t="s">
        <v>1550</v>
      </c>
      <c r="D56" s="28" t="s">
        <v>191</v>
      </c>
      <c r="E56" s="36" t="s">
        <v>96</v>
      </c>
      <c r="F56" s="28" t="s">
        <v>240</v>
      </c>
      <c r="G56" s="28" t="s">
        <v>150</v>
      </c>
      <c r="H56" s="28" t="s">
        <v>7345</v>
      </c>
      <c r="I56" s="28" t="s">
        <v>409</v>
      </c>
      <c r="J56" s="28">
        <v>2.0</v>
      </c>
      <c r="K56" s="28">
        <v>40.0</v>
      </c>
      <c r="L56" s="28">
        <v>80.0</v>
      </c>
      <c r="M56" s="28" t="s">
        <v>280</v>
      </c>
      <c r="N56" s="28">
        <v>25.0</v>
      </c>
      <c r="O56" s="28" t="s">
        <v>234</v>
      </c>
      <c r="P56" s="28" t="s">
        <v>235</v>
      </c>
      <c r="Q56" s="28"/>
      <c r="R56" s="28" t="s">
        <v>532</v>
      </c>
      <c r="S56" s="28">
        <v>200.0</v>
      </c>
      <c r="T56" s="50">
        <f t="shared" si="4"/>
        <v>0</v>
      </c>
      <c r="U56" s="28" t="str">
        <f>IF(R[0]C[-1]&lt;8,"KURANG 8JAM","DIATAS 8JAM")</f>
        <v>#ERROR!</v>
      </c>
      <c r="V56" s="52">
        <v>44372.0</v>
      </c>
      <c r="W56" s="28">
        <f t="shared" si="1"/>
        <v>3.523287671</v>
      </c>
      <c r="X56" s="28" t="s">
        <v>10128</v>
      </c>
      <c r="Y56" s="28" t="s">
        <v>1251</v>
      </c>
      <c r="Z56" s="28"/>
      <c r="AA56" s="28"/>
      <c r="AB56" s="28" t="s">
        <v>195</v>
      </c>
      <c r="AC56" s="28"/>
      <c r="AD56" s="63"/>
      <c r="AE56" s="65" t="b">
        <v>0</v>
      </c>
      <c r="AF56" s="28" t="str">
        <f t="shared" si="2"/>
        <v>2</v>
      </c>
      <c r="AG56" s="445">
        <f t="shared" si="3"/>
        <v>200</v>
      </c>
      <c r="AH56" s="446">
        <v>100.0</v>
      </c>
      <c r="AI56" s="446">
        <v>1.0</v>
      </c>
      <c r="AJ56" s="446">
        <v>100.0</v>
      </c>
      <c r="AK56" s="446">
        <v>1.0</v>
      </c>
      <c r="AL56" s="446">
        <v>0.0</v>
      </c>
      <c r="AM56" s="446">
        <v>0.0</v>
      </c>
      <c r="AN56" s="446">
        <v>0.0</v>
      </c>
      <c r="AO56" s="446">
        <v>0.0</v>
      </c>
      <c r="AP56" s="446">
        <v>0.0</v>
      </c>
      <c r="AQ56" s="446">
        <v>0.0</v>
      </c>
      <c r="AR56" s="446">
        <v>0.0</v>
      </c>
      <c r="AS56" s="446">
        <v>0.0</v>
      </c>
      <c r="AT56" s="446">
        <v>0.0</v>
      </c>
      <c r="AU56" s="446">
        <v>0.0</v>
      </c>
      <c r="AV56" s="446">
        <v>0.0</v>
      </c>
      <c r="AW56" s="446">
        <v>0.0</v>
      </c>
      <c r="AX56" s="446">
        <v>0.0</v>
      </c>
      <c r="AY56" s="446">
        <v>0.0</v>
      </c>
    </row>
    <row r="57" ht="22.5" customHeight="1">
      <c r="A57" s="28">
        <v>55.0</v>
      </c>
      <c r="B57" s="28" t="s">
        <v>686</v>
      </c>
      <c r="C57" s="28" t="s">
        <v>1568</v>
      </c>
      <c r="D57" s="28" t="s">
        <v>434</v>
      </c>
      <c r="E57" s="36" t="s">
        <v>16</v>
      </c>
      <c r="F57" s="28" t="s">
        <v>240</v>
      </c>
      <c r="G57" s="28" t="s">
        <v>150</v>
      </c>
      <c r="H57" s="28" t="s">
        <v>7345</v>
      </c>
      <c r="I57" s="28" t="s">
        <v>409</v>
      </c>
      <c r="J57" s="28">
        <v>2.0</v>
      </c>
      <c r="K57" s="28">
        <v>40.0</v>
      </c>
      <c r="L57" s="28">
        <v>80.0</v>
      </c>
      <c r="M57" s="28" t="s">
        <v>546</v>
      </c>
      <c r="N57" s="28">
        <v>6.0</v>
      </c>
      <c r="O57" s="28" t="s">
        <v>234</v>
      </c>
      <c r="P57" s="28" t="s">
        <v>235</v>
      </c>
      <c r="Q57" s="28"/>
      <c r="R57" s="28" t="s">
        <v>368</v>
      </c>
      <c r="S57" s="28">
        <v>100.0</v>
      </c>
      <c r="T57" s="50">
        <f t="shared" si="4"/>
        <v>0</v>
      </c>
      <c r="U57" s="28" t="str">
        <f>IF(R[0]C[-1]&lt;8,"KURANG 8JAM","DIATAS 8JAM")</f>
        <v>#ERROR!</v>
      </c>
      <c r="V57" s="52">
        <v>44833.0</v>
      </c>
      <c r="W57" s="28">
        <f t="shared" si="1"/>
        <v>2.260273973</v>
      </c>
      <c r="X57" s="28" t="s">
        <v>10128</v>
      </c>
      <c r="Y57" s="28" t="s">
        <v>1251</v>
      </c>
      <c r="Z57" s="28"/>
      <c r="AA57" s="28"/>
      <c r="AB57" s="28" t="s">
        <v>195</v>
      </c>
      <c r="AC57" s="28"/>
      <c r="AD57" s="63"/>
      <c r="AE57" s="65" t="b">
        <v>0</v>
      </c>
      <c r="AF57" s="28" t="str">
        <f t="shared" si="2"/>
        <v>1</v>
      </c>
      <c r="AG57" s="442">
        <f t="shared" si="3"/>
        <v>100</v>
      </c>
      <c r="AH57" s="444">
        <v>100.0</v>
      </c>
      <c r="AI57" s="444">
        <v>1.0</v>
      </c>
      <c r="AJ57" s="444">
        <v>0.0</v>
      </c>
      <c r="AK57" s="444">
        <v>0.0</v>
      </c>
      <c r="AL57" s="444">
        <v>0.0</v>
      </c>
      <c r="AM57" s="444">
        <v>0.0</v>
      </c>
      <c r="AN57" s="444">
        <v>0.0</v>
      </c>
      <c r="AO57" s="444">
        <v>0.0</v>
      </c>
      <c r="AP57" s="444">
        <v>0.0</v>
      </c>
      <c r="AQ57" s="444">
        <v>0.0</v>
      </c>
      <c r="AR57" s="444">
        <v>0.0</v>
      </c>
      <c r="AS57" s="444">
        <v>0.0</v>
      </c>
      <c r="AT57" s="444">
        <v>0.0</v>
      </c>
      <c r="AU57" s="444">
        <v>0.0</v>
      </c>
      <c r="AV57" s="444">
        <v>0.0</v>
      </c>
      <c r="AW57" s="444">
        <v>0.0</v>
      </c>
      <c r="AX57" s="444">
        <v>0.0</v>
      </c>
      <c r="AY57" s="444">
        <v>0.0</v>
      </c>
    </row>
    <row r="58" ht="22.5" customHeight="1">
      <c r="A58" s="36">
        <v>56.0</v>
      </c>
      <c r="B58" s="28" t="s">
        <v>797</v>
      </c>
      <c r="C58" s="28" t="s">
        <v>1581</v>
      </c>
      <c r="D58" s="28" t="s">
        <v>232</v>
      </c>
      <c r="E58" s="36" t="s">
        <v>16</v>
      </c>
      <c r="F58" s="28" t="s">
        <v>240</v>
      </c>
      <c r="G58" s="28" t="s">
        <v>440</v>
      </c>
      <c r="H58" s="28" t="s">
        <v>8056</v>
      </c>
      <c r="I58" s="28" t="s">
        <v>277</v>
      </c>
      <c r="J58" s="28">
        <v>2.0</v>
      </c>
      <c r="K58" s="28">
        <v>60.0</v>
      </c>
      <c r="L58" s="28">
        <v>120.0</v>
      </c>
      <c r="M58" s="28" t="s">
        <v>546</v>
      </c>
      <c r="N58" s="28">
        <v>3.0</v>
      </c>
      <c r="O58" s="28" t="s">
        <v>175</v>
      </c>
      <c r="P58" s="28" t="s">
        <v>1244</v>
      </c>
      <c r="Q58" s="28"/>
      <c r="R58" s="28" t="s">
        <v>1245</v>
      </c>
      <c r="S58" s="28">
        <v>50.0</v>
      </c>
      <c r="T58" s="50">
        <f t="shared" si="4"/>
        <v>0</v>
      </c>
      <c r="U58" s="28" t="str">
        <f>IF(R[0]C[-1]&lt;8,"KURANG 8JAM","DIATAS 8JAM")</f>
        <v>#ERROR!</v>
      </c>
      <c r="V58" s="52">
        <v>44927.0</v>
      </c>
      <c r="W58" s="28">
        <f t="shared" si="1"/>
        <v>2.002739726</v>
      </c>
      <c r="X58" s="28" t="s">
        <v>10128</v>
      </c>
      <c r="Y58" s="28"/>
      <c r="Z58" s="28">
        <v>100.0</v>
      </c>
      <c r="AA58" s="28"/>
      <c r="AB58" s="28" t="s">
        <v>195</v>
      </c>
      <c r="AC58" s="28"/>
      <c r="AD58" s="63"/>
      <c r="AE58" s="65" t="b">
        <v>0</v>
      </c>
      <c r="AF58" s="28" t="str">
        <f t="shared" si="2"/>
        <v>1</v>
      </c>
      <c r="AG58" s="445">
        <f t="shared" si="3"/>
        <v>50</v>
      </c>
      <c r="AH58" s="446">
        <v>50.0</v>
      </c>
      <c r="AI58" s="446">
        <v>1.0</v>
      </c>
      <c r="AJ58" s="446">
        <v>0.0</v>
      </c>
      <c r="AK58" s="446">
        <v>0.0</v>
      </c>
      <c r="AL58" s="446">
        <v>0.0</v>
      </c>
      <c r="AM58" s="446">
        <v>0.0</v>
      </c>
      <c r="AN58" s="446">
        <v>0.0</v>
      </c>
      <c r="AO58" s="446">
        <v>0.0</v>
      </c>
      <c r="AP58" s="446">
        <v>0.0</v>
      </c>
      <c r="AQ58" s="446">
        <v>0.0</v>
      </c>
      <c r="AR58" s="446">
        <v>0.0</v>
      </c>
      <c r="AS58" s="446">
        <v>0.0</v>
      </c>
      <c r="AT58" s="446">
        <v>0.0</v>
      </c>
      <c r="AU58" s="446">
        <v>0.0</v>
      </c>
      <c r="AV58" s="446">
        <v>0.0</v>
      </c>
      <c r="AW58" s="446">
        <v>0.0</v>
      </c>
      <c r="AX58" s="446">
        <v>0.0</v>
      </c>
      <c r="AY58" s="446">
        <v>0.0</v>
      </c>
    </row>
    <row r="59" ht="22.5" customHeight="1">
      <c r="A59" s="28">
        <v>57.0</v>
      </c>
      <c r="B59" s="28" t="s">
        <v>715</v>
      </c>
      <c r="C59" s="28" t="s">
        <v>716</v>
      </c>
      <c r="D59" s="28" t="s">
        <v>463</v>
      </c>
      <c r="E59" s="36" t="s">
        <v>181</v>
      </c>
      <c r="F59" s="28" t="s">
        <v>240</v>
      </c>
      <c r="G59" s="28" t="s">
        <v>358</v>
      </c>
      <c r="H59" s="28" t="s">
        <v>8056</v>
      </c>
      <c r="I59" s="28" t="s">
        <v>277</v>
      </c>
      <c r="J59" s="28">
        <v>2.0</v>
      </c>
      <c r="K59" s="28">
        <v>60.0</v>
      </c>
      <c r="L59" s="28">
        <v>120.0</v>
      </c>
      <c r="M59" s="28" t="s">
        <v>546</v>
      </c>
      <c r="N59" s="28">
        <v>4.0</v>
      </c>
      <c r="O59" s="28" t="s">
        <v>175</v>
      </c>
      <c r="P59" s="28" t="s">
        <v>176</v>
      </c>
      <c r="Q59" s="28"/>
      <c r="R59" s="28" t="s">
        <v>368</v>
      </c>
      <c r="S59" s="28">
        <v>100.0</v>
      </c>
      <c r="T59" s="50">
        <f t="shared" si="4"/>
        <v>0</v>
      </c>
      <c r="U59" s="28" t="str">
        <f>IF(R[0]C[-1]&lt;8,"KURANG 8JAM","DIATAS 8JAM")</f>
        <v>#ERROR!</v>
      </c>
      <c r="V59" s="52">
        <v>44927.0</v>
      </c>
      <c r="W59" s="28">
        <f t="shared" si="1"/>
        <v>2.002739726</v>
      </c>
      <c r="X59" s="28" t="s">
        <v>10128</v>
      </c>
      <c r="Y59" s="28"/>
      <c r="Z59" s="28"/>
      <c r="AA59" s="28"/>
      <c r="AB59" s="28" t="s">
        <v>195</v>
      </c>
      <c r="AC59" s="28"/>
      <c r="AD59" s="63"/>
      <c r="AE59" s="65" t="b">
        <v>0</v>
      </c>
      <c r="AF59" s="28" t="str">
        <f t="shared" si="2"/>
        <v>1</v>
      </c>
      <c r="AG59" s="442">
        <f t="shared" si="3"/>
        <v>100</v>
      </c>
      <c r="AH59" s="444">
        <v>100.0</v>
      </c>
      <c r="AI59" s="444">
        <v>1.0</v>
      </c>
      <c r="AJ59" s="444">
        <v>0.0</v>
      </c>
      <c r="AK59" s="444">
        <v>0.0</v>
      </c>
      <c r="AL59" s="444">
        <v>0.0</v>
      </c>
      <c r="AM59" s="444">
        <v>0.0</v>
      </c>
      <c r="AN59" s="444">
        <v>0.0</v>
      </c>
      <c r="AO59" s="444">
        <v>0.0</v>
      </c>
      <c r="AP59" s="444">
        <v>0.0</v>
      </c>
      <c r="AQ59" s="444">
        <v>0.0</v>
      </c>
      <c r="AR59" s="444">
        <v>0.0</v>
      </c>
      <c r="AS59" s="444">
        <v>0.0</v>
      </c>
      <c r="AT59" s="444">
        <v>0.0</v>
      </c>
      <c r="AU59" s="444">
        <v>0.0</v>
      </c>
      <c r="AV59" s="444">
        <v>0.0</v>
      </c>
      <c r="AW59" s="444">
        <v>0.0</v>
      </c>
      <c r="AX59" s="444">
        <v>0.0</v>
      </c>
      <c r="AY59" s="444">
        <v>0.0</v>
      </c>
    </row>
    <row r="60" ht="22.5" customHeight="1">
      <c r="A60" s="36">
        <v>58.0</v>
      </c>
      <c r="B60" s="28" t="s">
        <v>870</v>
      </c>
      <c r="C60" s="28" t="s">
        <v>1603</v>
      </c>
      <c r="D60" s="28" t="s">
        <v>232</v>
      </c>
      <c r="E60" s="36" t="s">
        <v>16</v>
      </c>
      <c r="F60" s="28" t="s">
        <v>240</v>
      </c>
      <c r="G60" s="28" t="s">
        <v>358</v>
      </c>
      <c r="H60" s="28" t="s">
        <v>8188</v>
      </c>
      <c r="I60" s="28" t="s">
        <v>1605</v>
      </c>
      <c r="J60" s="28">
        <v>2.0</v>
      </c>
      <c r="K60" s="28">
        <v>40.0</v>
      </c>
      <c r="L60" s="28">
        <v>80.0</v>
      </c>
      <c r="M60" s="28" t="s">
        <v>546</v>
      </c>
      <c r="N60" s="28">
        <v>4.0</v>
      </c>
      <c r="O60" s="28" t="s">
        <v>1607</v>
      </c>
      <c r="P60" s="28" t="s">
        <v>1608</v>
      </c>
      <c r="Q60" s="28" t="s">
        <v>1609</v>
      </c>
      <c r="R60" s="28" t="s">
        <v>368</v>
      </c>
      <c r="S60" s="28">
        <v>100.0</v>
      </c>
      <c r="T60" s="50">
        <f t="shared" si="4"/>
        <v>0</v>
      </c>
      <c r="U60" s="28" t="str">
        <f>IF(R[0]C[-1]&lt;8,"KURANG 8JAM","DIATAS 8JAM")</f>
        <v>#ERROR!</v>
      </c>
      <c r="V60" s="52">
        <v>44927.0</v>
      </c>
      <c r="W60" s="28">
        <f t="shared" si="1"/>
        <v>2.002739726</v>
      </c>
      <c r="X60" s="28" t="s">
        <v>10128</v>
      </c>
      <c r="Y60" s="28"/>
      <c r="Z60" s="28"/>
      <c r="AA60" s="28"/>
      <c r="AB60" s="28" t="s">
        <v>195</v>
      </c>
      <c r="AC60" s="28"/>
      <c r="AD60" s="63"/>
      <c r="AE60" s="65" t="b">
        <v>0</v>
      </c>
      <c r="AF60" s="28" t="str">
        <f t="shared" si="2"/>
        <v>1</v>
      </c>
      <c r="AG60" s="445">
        <f t="shared" si="3"/>
        <v>100</v>
      </c>
      <c r="AH60" s="446">
        <v>100.0</v>
      </c>
      <c r="AI60" s="446">
        <v>1.0</v>
      </c>
      <c r="AJ60" s="446">
        <v>0.0</v>
      </c>
      <c r="AK60" s="446">
        <v>0.0</v>
      </c>
      <c r="AL60" s="446">
        <v>0.0</v>
      </c>
      <c r="AM60" s="446">
        <v>0.0</v>
      </c>
      <c r="AN60" s="446">
        <v>0.0</v>
      </c>
      <c r="AO60" s="446">
        <v>0.0</v>
      </c>
      <c r="AP60" s="446">
        <v>0.0</v>
      </c>
      <c r="AQ60" s="446">
        <v>0.0</v>
      </c>
      <c r="AR60" s="446">
        <v>0.0</v>
      </c>
      <c r="AS60" s="446">
        <v>0.0</v>
      </c>
      <c r="AT60" s="446">
        <v>0.0</v>
      </c>
      <c r="AU60" s="446">
        <v>0.0</v>
      </c>
      <c r="AV60" s="446">
        <v>0.0</v>
      </c>
      <c r="AW60" s="446">
        <v>0.0</v>
      </c>
      <c r="AX60" s="446">
        <v>0.0</v>
      </c>
      <c r="AY60" s="446">
        <v>0.0</v>
      </c>
    </row>
    <row r="61" ht="22.5" customHeight="1">
      <c r="A61" s="28">
        <v>59.0</v>
      </c>
      <c r="B61" s="28" t="s">
        <v>895</v>
      </c>
      <c r="C61" s="28" t="s">
        <v>1622</v>
      </c>
      <c r="D61" s="28" t="s">
        <v>191</v>
      </c>
      <c r="E61" s="36" t="s">
        <v>96</v>
      </c>
      <c r="F61" s="28" t="s">
        <v>240</v>
      </c>
      <c r="G61" s="28" t="s">
        <v>440</v>
      </c>
      <c r="H61" s="28" t="s">
        <v>8006</v>
      </c>
      <c r="I61" s="28" t="s">
        <v>157</v>
      </c>
      <c r="J61" s="28">
        <v>2.0</v>
      </c>
      <c r="K61" s="28">
        <v>40.0</v>
      </c>
      <c r="L61" s="28">
        <v>80.0</v>
      </c>
      <c r="M61" s="28" t="s">
        <v>546</v>
      </c>
      <c r="N61" s="28">
        <v>4.0</v>
      </c>
      <c r="O61" s="28" t="s">
        <v>1623</v>
      </c>
      <c r="P61" s="28" t="s">
        <v>1624</v>
      </c>
      <c r="Q61" s="28"/>
      <c r="R61" s="28" t="s">
        <v>1245</v>
      </c>
      <c r="S61" s="28">
        <v>50.0</v>
      </c>
      <c r="T61" s="50">
        <f t="shared" si="4"/>
        <v>0</v>
      </c>
      <c r="U61" s="28" t="str">
        <f>IF(R[0]C[-1]&lt;8,"KURANG 8JAM","DIATAS 8JAM")</f>
        <v>#ERROR!</v>
      </c>
      <c r="V61" s="52">
        <v>43467.0</v>
      </c>
      <c r="W61" s="28">
        <f t="shared" si="1"/>
        <v>6.002739726</v>
      </c>
      <c r="X61" s="28" t="s">
        <v>10128</v>
      </c>
      <c r="Y61" s="28"/>
      <c r="Z61" s="28">
        <v>100.0</v>
      </c>
      <c r="AA61" s="28"/>
      <c r="AB61" s="28" t="s">
        <v>195</v>
      </c>
      <c r="AC61" s="52"/>
      <c r="AD61" s="63"/>
      <c r="AE61" s="65" t="b">
        <v>0</v>
      </c>
      <c r="AF61" s="28" t="str">
        <f t="shared" si="2"/>
        <v>1</v>
      </c>
      <c r="AG61" s="442">
        <f t="shared" si="3"/>
        <v>41.5</v>
      </c>
      <c r="AH61" s="444">
        <v>50.0</v>
      </c>
      <c r="AI61" s="444">
        <v>0.83</v>
      </c>
      <c r="AJ61" s="444">
        <v>0.0</v>
      </c>
      <c r="AK61" s="444">
        <v>0.0</v>
      </c>
      <c r="AL61" s="444">
        <v>0.0</v>
      </c>
      <c r="AM61" s="444">
        <v>0.0</v>
      </c>
      <c r="AN61" s="444">
        <v>0.0</v>
      </c>
      <c r="AO61" s="444">
        <v>0.0</v>
      </c>
      <c r="AP61" s="444">
        <v>0.0</v>
      </c>
      <c r="AQ61" s="444">
        <v>0.0</v>
      </c>
      <c r="AR61" s="444">
        <v>0.0</v>
      </c>
      <c r="AS61" s="444">
        <v>0.0</v>
      </c>
      <c r="AT61" s="444">
        <v>0.0</v>
      </c>
      <c r="AU61" s="444">
        <v>0.0</v>
      </c>
      <c r="AV61" s="444">
        <v>0.0</v>
      </c>
      <c r="AW61" s="444">
        <v>0.0</v>
      </c>
      <c r="AX61" s="444">
        <v>0.0</v>
      </c>
      <c r="AY61" s="444">
        <v>0.0</v>
      </c>
    </row>
    <row r="62" ht="22.5" customHeight="1">
      <c r="A62" s="36">
        <v>60.0</v>
      </c>
      <c r="B62" s="28" t="s">
        <v>1639</v>
      </c>
      <c r="C62" s="28" t="s">
        <v>1640</v>
      </c>
      <c r="D62" s="28" t="s">
        <v>181</v>
      </c>
      <c r="E62" s="36" t="s">
        <v>181</v>
      </c>
      <c r="F62" s="28" t="s">
        <v>240</v>
      </c>
      <c r="G62" s="28" t="s">
        <v>1641</v>
      </c>
      <c r="H62" s="28" t="s">
        <v>1605</v>
      </c>
      <c r="I62" s="28" t="s">
        <v>1605</v>
      </c>
      <c r="J62" s="28">
        <v>2.0</v>
      </c>
      <c r="K62" s="28">
        <v>60.0</v>
      </c>
      <c r="L62" s="28">
        <v>120.0</v>
      </c>
      <c r="M62" s="28" t="s">
        <v>546</v>
      </c>
      <c r="N62" s="28">
        <v>4.0</v>
      </c>
      <c r="O62" s="28" t="s">
        <v>1607</v>
      </c>
      <c r="P62" s="28" t="s">
        <v>1608</v>
      </c>
      <c r="Q62" s="28" t="s">
        <v>1609</v>
      </c>
      <c r="R62" s="28" t="s">
        <v>368</v>
      </c>
      <c r="S62" s="28">
        <v>100.0</v>
      </c>
      <c r="T62" s="50">
        <f t="shared" si="4"/>
        <v>0</v>
      </c>
      <c r="U62" s="28" t="str">
        <f>IF(R[0]C[-1]&lt;8,"KURANG 8JAM","DIATAS 8JAM")</f>
        <v>#ERROR!</v>
      </c>
      <c r="V62" s="52">
        <v>44927.0</v>
      </c>
      <c r="W62" s="28">
        <f t="shared" si="1"/>
        <v>2.002739726</v>
      </c>
      <c r="X62" s="28" t="s">
        <v>10128</v>
      </c>
      <c r="Y62" s="28"/>
      <c r="Z62" s="28"/>
      <c r="AA62" s="28"/>
      <c r="AB62" s="28" t="s">
        <v>195</v>
      </c>
      <c r="AC62" s="28"/>
      <c r="AD62" s="63">
        <v>45729.0</v>
      </c>
      <c r="AE62" s="65" t="b">
        <v>1</v>
      </c>
      <c r="AF62" s="28" t="str">
        <f t="shared" si="2"/>
        <v>1</v>
      </c>
      <c r="AG62" s="445">
        <f t="shared" si="3"/>
        <v>100</v>
      </c>
      <c r="AH62" s="446">
        <v>100.0</v>
      </c>
      <c r="AI62" s="446">
        <v>1.0</v>
      </c>
      <c r="AJ62" s="446">
        <v>0.0</v>
      </c>
      <c r="AK62" s="446">
        <v>0.0</v>
      </c>
      <c r="AL62" s="446">
        <v>0.0</v>
      </c>
      <c r="AM62" s="446">
        <v>0.0</v>
      </c>
      <c r="AN62" s="446">
        <v>0.0</v>
      </c>
      <c r="AO62" s="446">
        <v>0.0</v>
      </c>
      <c r="AP62" s="446">
        <v>0.0</v>
      </c>
      <c r="AQ62" s="446">
        <v>0.0</v>
      </c>
      <c r="AR62" s="446">
        <v>0.0</v>
      </c>
      <c r="AS62" s="446">
        <v>0.0</v>
      </c>
      <c r="AT62" s="446">
        <v>0.0</v>
      </c>
      <c r="AU62" s="446">
        <v>0.0</v>
      </c>
      <c r="AV62" s="446">
        <v>0.0</v>
      </c>
      <c r="AW62" s="446">
        <v>0.0</v>
      </c>
      <c r="AX62" s="446">
        <v>0.0</v>
      </c>
      <c r="AY62" s="446">
        <v>0.0</v>
      </c>
    </row>
    <row r="63" ht="22.5" customHeight="1">
      <c r="A63" s="28">
        <v>61.0</v>
      </c>
      <c r="B63" s="28" t="s">
        <v>936</v>
      </c>
      <c r="C63" s="28" t="s">
        <v>1650</v>
      </c>
      <c r="D63" s="28" t="s">
        <v>309</v>
      </c>
      <c r="E63" s="36" t="s">
        <v>226</v>
      </c>
      <c r="F63" s="28" t="s">
        <v>240</v>
      </c>
      <c r="G63" s="28" t="s">
        <v>440</v>
      </c>
      <c r="H63" s="28" t="s">
        <v>8006</v>
      </c>
      <c r="I63" s="28" t="s">
        <v>157</v>
      </c>
      <c r="J63" s="28">
        <v>2.0</v>
      </c>
      <c r="K63" s="28">
        <v>40.0</v>
      </c>
      <c r="L63" s="28">
        <v>80.0</v>
      </c>
      <c r="M63" s="28" t="s">
        <v>546</v>
      </c>
      <c r="N63" s="28">
        <v>3.0</v>
      </c>
      <c r="O63" s="28" t="s">
        <v>234</v>
      </c>
      <c r="P63" s="28" t="s">
        <v>235</v>
      </c>
      <c r="Q63" s="28"/>
      <c r="R63" s="28" t="s">
        <v>1245</v>
      </c>
      <c r="S63" s="28">
        <v>50.0</v>
      </c>
      <c r="T63" s="50">
        <f t="shared" si="4"/>
        <v>0</v>
      </c>
      <c r="U63" s="28" t="str">
        <f>IF(R[0]C[-1]&lt;8,"KURANG 8JAM","DIATAS 8JAM")</f>
        <v>#ERROR!</v>
      </c>
      <c r="V63" s="52">
        <v>43467.0</v>
      </c>
      <c r="W63" s="28">
        <f t="shared" si="1"/>
        <v>6.002739726</v>
      </c>
      <c r="X63" s="28" t="s">
        <v>10128</v>
      </c>
      <c r="Y63" s="28"/>
      <c r="Z63" s="28">
        <v>100.0</v>
      </c>
      <c r="AA63" s="28" t="s">
        <v>298</v>
      </c>
      <c r="AB63" s="28" t="s">
        <v>195</v>
      </c>
      <c r="AC63" s="52"/>
      <c r="AD63" s="63"/>
      <c r="AE63" s="65" t="b">
        <v>0</v>
      </c>
      <c r="AF63" s="28" t="str">
        <f t="shared" si="2"/>
        <v>1</v>
      </c>
      <c r="AG63" s="442">
        <f t="shared" si="3"/>
        <v>50</v>
      </c>
      <c r="AH63" s="444">
        <v>50.0</v>
      </c>
      <c r="AI63" s="444">
        <v>1.0</v>
      </c>
      <c r="AJ63" s="444">
        <v>0.0</v>
      </c>
      <c r="AK63" s="444">
        <v>0.0</v>
      </c>
      <c r="AL63" s="444">
        <v>0.0</v>
      </c>
      <c r="AM63" s="444">
        <v>0.0</v>
      </c>
      <c r="AN63" s="444">
        <v>0.0</v>
      </c>
      <c r="AO63" s="444">
        <v>0.0</v>
      </c>
      <c r="AP63" s="444">
        <v>0.0</v>
      </c>
      <c r="AQ63" s="444">
        <v>0.0</v>
      </c>
      <c r="AR63" s="444">
        <v>0.0</v>
      </c>
      <c r="AS63" s="444">
        <v>0.0</v>
      </c>
      <c r="AT63" s="444">
        <v>0.0</v>
      </c>
      <c r="AU63" s="444">
        <v>0.0</v>
      </c>
      <c r="AV63" s="444">
        <v>0.0</v>
      </c>
      <c r="AW63" s="444">
        <v>0.0</v>
      </c>
      <c r="AX63" s="444">
        <v>0.0</v>
      </c>
      <c r="AY63" s="444">
        <v>0.0</v>
      </c>
    </row>
    <row r="64" ht="22.5" customHeight="1">
      <c r="A64" s="36">
        <v>62.0</v>
      </c>
      <c r="B64" s="28" t="s">
        <v>953</v>
      </c>
      <c r="C64" s="28" t="s">
        <v>1658</v>
      </c>
      <c r="D64" s="28" t="s">
        <v>191</v>
      </c>
      <c r="E64" s="36" t="s">
        <v>96</v>
      </c>
      <c r="F64" s="28" t="s">
        <v>240</v>
      </c>
      <c r="G64" s="28" t="s">
        <v>440</v>
      </c>
      <c r="H64" s="28" t="s">
        <v>8006</v>
      </c>
      <c r="I64" s="28" t="s">
        <v>157</v>
      </c>
      <c r="J64" s="28">
        <v>2.0</v>
      </c>
      <c r="K64" s="28">
        <v>40.0</v>
      </c>
      <c r="L64" s="28">
        <v>80.0</v>
      </c>
      <c r="M64" s="28" t="s">
        <v>546</v>
      </c>
      <c r="N64" s="28">
        <v>4.0</v>
      </c>
      <c r="O64" s="28" t="s">
        <v>1623</v>
      </c>
      <c r="P64" s="28" t="s">
        <v>1624</v>
      </c>
      <c r="Q64" s="28"/>
      <c r="R64" s="28" t="s">
        <v>1245</v>
      </c>
      <c r="S64" s="28">
        <v>50.0</v>
      </c>
      <c r="T64" s="50">
        <f t="shared" si="4"/>
        <v>0</v>
      </c>
      <c r="U64" s="28" t="str">
        <f>IF(R[0]C[-1]&lt;8,"KURANG 8JAM","DIATAS 8JAM")</f>
        <v>#ERROR!</v>
      </c>
      <c r="V64" s="52">
        <v>43467.0</v>
      </c>
      <c r="W64" s="28">
        <f t="shared" si="1"/>
        <v>6.002739726</v>
      </c>
      <c r="X64" s="28" t="s">
        <v>10128</v>
      </c>
      <c r="Y64" s="28"/>
      <c r="Z64" s="28">
        <v>100.0</v>
      </c>
      <c r="AA64" s="28"/>
      <c r="AB64" s="28" t="s">
        <v>195</v>
      </c>
      <c r="AC64" s="52"/>
      <c r="AD64" s="63"/>
      <c r="AE64" s="65" t="b">
        <v>0</v>
      </c>
      <c r="AF64" s="28" t="str">
        <f t="shared" si="2"/>
        <v>1</v>
      </c>
      <c r="AG64" s="445">
        <f t="shared" si="3"/>
        <v>40.5</v>
      </c>
      <c r="AH64" s="446">
        <v>50.0</v>
      </c>
      <c r="AI64" s="446">
        <v>0.81</v>
      </c>
      <c r="AJ64" s="446">
        <v>0.0</v>
      </c>
      <c r="AK64" s="446">
        <v>0.0</v>
      </c>
      <c r="AL64" s="446">
        <v>0.0</v>
      </c>
      <c r="AM64" s="446">
        <v>0.0</v>
      </c>
      <c r="AN64" s="446">
        <v>0.0</v>
      </c>
      <c r="AO64" s="446">
        <v>0.0</v>
      </c>
      <c r="AP64" s="446">
        <v>0.0</v>
      </c>
      <c r="AQ64" s="446">
        <v>0.0</v>
      </c>
      <c r="AR64" s="446">
        <v>0.0</v>
      </c>
      <c r="AS64" s="446">
        <v>0.0</v>
      </c>
      <c r="AT64" s="446">
        <v>0.0</v>
      </c>
      <c r="AU64" s="446">
        <v>0.0</v>
      </c>
      <c r="AV64" s="446">
        <v>0.0</v>
      </c>
      <c r="AW64" s="446">
        <v>0.0</v>
      </c>
      <c r="AX64" s="446">
        <v>0.0</v>
      </c>
      <c r="AY64" s="446">
        <v>0.0</v>
      </c>
    </row>
    <row r="65" ht="22.5" customHeight="1">
      <c r="A65" s="28">
        <v>63.0</v>
      </c>
      <c r="B65" s="28" t="s">
        <v>979</v>
      </c>
      <c r="C65" s="28" t="s">
        <v>1669</v>
      </c>
      <c r="D65" s="28" t="s">
        <v>191</v>
      </c>
      <c r="E65" s="36" t="s">
        <v>96</v>
      </c>
      <c r="F65" s="28" t="s">
        <v>240</v>
      </c>
      <c r="G65" s="28" t="s">
        <v>440</v>
      </c>
      <c r="H65" s="28" t="s">
        <v>8006</v>
      </c>
      <c r="I65" s="28" t="s">
        <v>157</v>
      </c>
      <c r="J65" s="28">
        <v>2.0</v>
      </c>
      <c r="K65" s="28">
        <v>40.0</v>
      </c>
      <c r="L65" s="28">
        <v>80.0</v>
      </c>
      <c r="M65" s="28" t="s">
        <v>546</v>
      </c>
      <c r="N65" s="28">
        <v>4.0</v>
      </c>
      <c r="O65" s="28" t="s">
        <v>234</v>
      </c>
      <c r="P65" s="28" t="s">
        <v>235</v>
      </c>
      <c r="Q65" s="28"/>
      <c r="R65" s="28" t="s">
        <v>368</v>
      </c>
      <c r="S65" s="28">
        <v>100.0</v>
      </c>
      <c r="T65" s="50">
        <f t="shared" si="4"/>
        <v>0</v>
      </c>
      <c r="U65" s="28" t="str">
        <f>IF(R[0]C[-1]&lt;8,"KURANG 8JAM","DIATAS 8JAM")</f>
        <v>#ERROR!</v>
      </c>
      <c r="V65" s="52">
        <v>44372.0</v>
      </c>
      <c r="W65" s="28">
        <f t="shared" si="1"/>
        <v>3.523287671</v>
      </c>
      <c r="X65" s="28" t="s">
        <v>10128</v>
      </c>
      <c r="Y65" s="28"/>
      <c r="Z65" s="28"/>
      <c r="AA65" s="28"/>
      <c r="AB65" s="28" t="s">
        <v>195</v>
      </c>
      <c r="AC65" s="28"/>
      <c r="AD65" s="63"/>
      <c r="AE65" s="65" t="b">
        <v>0</v>
      </c>
      <c r="AF65" s="28" t="str">
        <f t="shared" si="2"/>
        <v>1</v>
      </c>
      <c r="AG65" s="442">
        <f t="shared" si="3"/>
        <v>100</v>
      </c>
      <c r="AH65" s="444">
        <v>100.0</v>
      </c>
      <c r="AI65" s="444">
        <v>1.0</v>
      </c>
      <c r="AJ65" s="444">
        <v>0.0</v>
      </c>
      <c r="AK65" s="444">
        <v>0.0</v>
      </c>
      <c r="AL65" s="444">
        <v>0.0</v>
      </c>
      <c r="AM65" s="444">
        <v>0.0</v>
      </c>
      <c r="AN65" s="444">
        <v>0.0</v>
      </c>
      <c r="AO65" s="444">
        <v>0.0</v>
      </c>
      <c r="AP65" s="444">
        <v>0.0</v>
      </c>
      <c r="AQ65" s="444">
        <v>0.0</v>
      </c>
      <c r="AR65" s="444">
        <v>0.0</v>
      </c>
      <c r="AS65" s="444">
        <v>0.0</v>
      </c>
      <c r="AT65" s="444">
        <v>0.0</v>
      </c>
      <c r="AU65" s="444">
        <v>0.0</v>
      </c>
      <c r="AV65" s="444">
        <v>0.0</v>
      </c>
      <c r="AW65" s="444">
        <v>0.0</v>
      </c>
      <c r="AX65" s="444">
        <v>0.0</v>
      </c>
      <c r="AY65" s="444">
        <v>0.0</v>
      </c>
    </row>
    <row r="66" ht="22.5" customHeight="1">
      <c r="A66" s="36">
        <v>64.0</v>
      </c>
      <c r="B66" s="28" t="s">
        <v>993</v>
      </c>
      <c r="C66" s="28" t="s">
        <v>1684</v>
      </c>
      <c r="D66" s="28" t="s">
        <v>191</v>
      </c>
      <c r="E66" s="36" t="s">
        <v>96</v>
      </c>
      <c r="F66" s="28" t="s">
        <v>240</v>
      </c>
      <c r="G66" s="28" t="s">
        <v>440</v>
      </c>
      <c r="H66" s="28" t="s">
        <v>8006</v>
      </c>
      <c r="I66" s="28" t="s">
        <v>157</v>
      </c>
      <c r="J66" s="28">
        <v>2.0</v>
      </c>
      <c r="K66" s="28">
        <v>40.0</v>
      </c>
      <c r="L66" s="28">
        <v>80.0</v>
      </c>
      <c r="M66" s="28" t="s">
        <v>546</v>
      </c>
      <c r="N66" s="28">
        <v>4.0</v>
      </c>
      <c r="O66" s="28" t="s">
        <v>234</v>
      </c>
      <c r="P66" s="28" t="s">
        <v>235</v>
      </c>
      <c r="Q66" s="28"/>
      <c r="R66" s="28" t="s">
        <v>368</v>
      </c>
      <c r="S66" s="28">
        <v>100.0</v>
      </c>
      <c r="T66" s="50">
        <f t="shared" si="4"/>
        <v>0</v>
      </c>
      <c r="U66" s="28" t="str">
        <f>IF(R[0]C[-1]&lt;8,"KURANG 8JAM","DIATAS 8JAM")</f>
        <v>#ERROR!</v>
      </c>
      <c r="V66" s="52">
        <v>44399.0</v>
      </c>
      <c r="W66" s="28">
        <f t="shared" si="1"/>
        <v>3.449315068</v>
      </c>
      <c r="X66" s="28" t="s">
        <v>10128</v>
      </c>
      <c r="Y66" s="28"/>
      <c r="Z66" s="28"/>
      <c r="AA66" s="28"/>
      <c r="AB66" s="28" t="s">
        <v>195</v>
      </c>
      <c r="AC66" s="28"/>
      <c r="AD66" s="463">
        <v>46231.0</v>
      </c>
      <c r="AE66" s="91" t="b">
        <v>1</v>
      </c>
      <c r="AF66" s="28" t="str">
        <f t="shared" si="2"/>
        <v>1</v>
      </c>
      <c r="AG66" s="464">
        <v>0.0</v>
      </c>
      <c r="AH66" s="465">
        <v>1.0</v>
      </c>
      <c r="AI66" s="446">
        <v>0.92</v>
      </c>
      <c r="AJ66" s="446">
        <v>0.0</v>
      </c>
      <c r="AK66" s="446">
        <v>0.0</v>
      </c>
      <c r="AL66" s="446">
        <v>0.0</v>
      </c>
      <c r="AM66" s="446">
        <v>0.0</v>
      </c>
      <c r="AN66" s="446">
        <v>0.0</v>
      </c>
      <c r="AO66" s="446">
        <v>0.0</v>
      </c>
      <c r="AP66" s="446">
        <v>0.0</v>
      </c>
      <c r="AQ66" s="446">
        <v>0.0</v>
      </c>
      <c r="AR66" s="446">
        <v>0.0</v>
      </c>
      <c r="AS66" s="446">
        <v>0.0</v>
      </c>
      <c r="AT66" s="446">
        <v>0.0</v>
      </c>
      <c r="AU66" s="446">
        <v>0.0</v>
      </c>
      <c r="AV66" s="446">
        <v>0.0</v>
      </c>
      <c r="AW66" s="446">
        <v>0.0</v>
      </c>
      <c r="AX66" s="446">
        <v>0.0</v>
      </c>
      <c r="AY66" s="446">
        <v>0.0</v>
      </c>
    </row>
    <row r="67" ht="22.5" customHeight="1">
      <c r="A67" s="28">
        <v>65.0</v>
      </c>
      <c r="B67" s="28" t="s">
        <v>1026</v>
      </c>
      <c r="C67" s="28" t="s">
        <v>1692</v>
      </c>
      <c r="D67" s="28" t="s">
        <v>181</v>
      </c>
      <c r="E67" s="36" t="s">
        <v>181</v>
      </c>
      <c r="F67" s="28" t="s">
        <v>240</v>
      </c>
      <c r="G67" s="28" t="s">
        <v>440</v>
      </c>
      <c r="H67" s="28" t="s">
        <v>8006</v>
      </c>
      <c r="I67" s="28" t="s">
        <v>157</v>
      </c>
      <c r="J67" s="28">
        <v>2.0</v>
      </c>
      <c r="K67" s="28">
        <v>40.0</v>
      </c>
      <c r="L67" s="28">
        <v>80.0</v>
      </c>
      <c r="M67" s="28" t="s">
        <v>546</v>
      </c>
      <c r="N67" s="28">
        <v>6.0</v>
      </c>
      <c r="O67" s="28" t="s">
        <v>1623</v>
      </c>
      <c r="P67" s="28" t="s">
        <v>1624</v>
      </c>
      <c r="Q67" s="28"/>
      <c r="R67" s="28" t="s">
        <v>368</v>
      </c>
      <c r="S67" s="28">
        <v>100.0</v>
      </c>
      <c r="T67" s="50">
        <f t="shared" si="4"/>
        <v>0</v>
      </c>
      <c r="U67" s="28" t="str">
        <f>IF(R[0]C[-1]&lt;8,"KURANG 8JAM","DIATAS 8JAM")</f>
        <v>#ERROR!</v>
      </c>
      <c r="V67" s="52">
        <v>44289.0</v>
      </c>
      <c r="W67" s="28">
        <f t="shared" si="1"/>
        <v>3.750684932</v>
      </c>
      <c r="X67" s="28" t="s">
        <v>10128</v>
      </c>
      <c r="Y67" s="28"/>
      <c r="Z67" s="28">
        <v>100.0</v>
      </c>
      <c r="AA67" s="28"/>
      <c r="AB67" s="28" t="s">
        <v>195</v>
      </c>
      <c r="AC67" s="28"/>
      <c r="AD67" s="63">
        <v>45674.0</v>
      </c>
      <c r="AE67" s="65" t="b">
        <v>1</v>
      </c>
      <c r="AF67" s="28" t="str">
        <f t="shared" si="2"/>
        <v>1</v>
      </c>
      <c r="AG67" s="442">
        <f t="shared" ref="AG67:AG107" si="5">AH67*AI67+AJ67*AK67+AL67*AM67+AN67*AO67+AP67*AQ67+AR67*AS67+AT67*AU67+AV67*AW67+AX67*AY67</f>
        <v>100</v>
      </c>
      <c r="AH67" s="444">
        <v>100.0</v>
      </c>
      <c r="AI67" s="444">
        <v>1.0</v>
      </c>
      <c r="AJ67" s="444">
        <v>0.0</v>
      </c>
      <c r="AK67" s="444">
        <v>0.0</v>
      </c>
      <c r="AL67" s="444">
        <v>0.0</v>
      </c>
      <c r="AM67" s="444">
        <v>0.0</v>
      </c>
      <c r="AN67" s="444">
        <v>0.0</v>
      </c>
      <c r="AO67" s="444">
        <v>0.0</v>
      </c>
      <c r="AP67" s="444">
        <v>0.0</v>
      </c>
      <c r="AQ67" s="444">
        <v>0.0</v>
      </c>
      <c r="AR67" s="444">
        <v>0.0</v>
      </c>
      <c r="AS67" s="444">
        <v>0.0</v>
      </c>
      <c r="AT67" s="444">
        <v>0.0</v>
      </c>
      <c r="AU67" s="444">
        <v>0.0</v>
      </c>
      <c r="AV67" s="444">
        <v>0.0</v>
      </c>
      <c r="AW67" s="444">
        <v>0.0</v>
      </c>
      <c r="AX67" s="444">
        <v>0.0</v>
      </c>
      <c r="AY67" s="444">
        <v>0.0</v>
      </c>
    </row>
    <row r="68" ht="22.5" customHeight="1">
      <c r="A68" s="36">
        <v>66.0</v>
      </c>
      <c r="B68" s="28" t="s">
        <v>1036</v>
      </c>
      <c r="C68" s="28" t="s">
        <v>1702</v>
      </c>
      <c r="D68" s="28" t="s">
        <v>96</v>
      </c>
      <c r="E68" s="36" t="s">
        <v>96</v>
      </c>
      <c r="F68" s="28" t="s">
        <v>240</v>
      </c>
      <c r="G68" s="28" t="s">
        <v>150</v>
      </c>
      <c r="H68" s="28" t="s">
        <v>8006</v>
      </c>
      <c r="I68" s="28" t="s">
        <v>1703</v>
      </c>
      <c r="J68" s="28">
        <v>2.0</v>
      </c>
      <c r="K68" s="28">
        <v>20.0</v>
      </c>
      <c r="L68" s="28">
        <v>40.0</v>
      </c>
      <c r="M68" s="28" t="s">
        <v>546</v>
      </c>
      <c r="N68" s="28">
        <v>1.0</v>
      </c>
      <c r="O68" s="28" t="s">
        <v>234</v>
      </c>
      <c r="P68" s="28" t="s">
        <v>1283</v>
      </c>
      <c r="Q68" s="28"/>
      <c r="R68" s="28" t="s">
        <v>1245</v>
      </c>
      <c r="S68" s="28">
        <v>50.0</v>
      </c>
      <c r="T68" s="50">
        <f t="shared" si="4"/>
        <v>0</v>
      </c>
      <c r="U68" s="28" t="str">
        <f>IF(R[0]C[-1]&lt;8,"KURANG 8JAM","DIATAS 8JAM")</f>
        <v>#ERROR!</v>
      </c>
      <c r="V68" s="52">
        <v>43210.0</v>
      </c>
      <c r="W68" s="28">
        <f t="shared" si="1"/>
        <v>6.706849315</v>
      </c>
      <c r="X68" s="28" t="s">
        <v>10128</v>
      </c>
      <c r="Y68" s="28"/>
      <c r="Z68" s="28">
        <v>100.0</v>
      </c>
      <c r="AA68" s="28" t="s">
        <v>298</v>
      </c>
      <c r="AB68" s="28" t="s">
        <v>195</v>
      </c>
      <c r="AC68" s="52"/>
      <c r="AD68" s="63">
        <v>45736.0</v>
      </c>
      <c r="AE68" s="65" t="b">
        <v>1</v>
      </c>
      <c r="AF68" s="28" t="str">
        <f t="shared" si="2"/>
        <v>1</v>
      </c>
      <c r="AG68" s="445">
        <f t="shared" si="5"/>
        <v>50</v>
      </c>
      <c r="AH68" s="446">
        <v>50.0</v>
      </c>
      <c r="AI68" s="446">
        <v>1.0</v>
      </c>
      <c r="AJ68" s="446">
        <v>0.0</v>
      </c>
      <c r="AK68" s="446">
        <v>0.0</v>
      </c>
      <c r="AL68" s="446">
        <v>0.0</v>
      </c>
      <c r="AM68" s="446">
        <v>0.0</v>
      </c>
      <c r="AN68" s="446">
        <v>0.0</v>
      </c>
      <c r="AO68" s="446">
        <v>0.0</v>
      </c>
      <c r="AP68" s="446">
        <v>0.0</v>
      </c>
      <c r="AQ68" s="446">
        <v>0.0</v>
      </c>
      <c r="AR68" s="446">
        <v>0.0</v>
      </c>
      <c r="AS68" s="446">
        <v>0.0</v>
      </c>
      <c r="AT68" s="446">
        <v>0.0</v>
      </c>
      <c r="AU68" s="446">
        <v>0.0</v>
      </c>
      <c r="AV68" s="446">
        <v>0.0</v>
      </c>
      <c r="AW68" s="446">
        <v>0.0</v>
      </c>
      <c r="AX68" s="446">
        <v>0.0</v>
      </c>
      <c r="AY68" s="446">
        <v>0.0</v>
      </c>
    </row>
    <row r="69" ht="22.5" customHeight="1">
      <c r="A69" s="28">
        <v>67.0</v>
      </c>
      <c r="B69" s="28" t="s">
        <v>1048</v>
      </c>
      <c r="C69" s="28" t="s">
        <v>1722</v>
      </c>
      <c r="D69" s="28" t="s">
        <v>253</v>
      </c>
      <c r="E69" s="36" t="s">
        <v>181</v>
      </c>
      <c r="F69" s="28" t="s">
        <v>240</v>
      </c>
      <c r="G69" s="28" t="s">
        <v>440</v>
      </c>
      <c r="H69" s="28" t="s">
        <v>8006</v>
      </c>
      <c r="I69" s="28" t="s">
        <v>157</v>
      </c>
      <c r="J69" s="28">
        <v>2.0</v>
      </c>
      <c r="K69" s="28">
        <v>40.0</v>
      </c>
      <c r="L69" s="28">
        <v>80.0</v>
      </c>
      <c r="M69" s="28" t="s">
        <v>546</v>
      </c>
      <c r="N69" s="28">
        <v>1.1</v>
      </c>
      <c r="O69" s="28" t="s">
        <v>573</v>
      </c>
      <c r="P69" s="28" t="s">
        <v>1725</v>
      </c>
      <c r="Q69" s="28"/>
      <c r="R69" s="28" t="s">
        <v>1245</v>
      </c>
      <c r="S69" s="28">
        <v>50.0</v>
      </c>
      <c r="T69" s="50">
        <f t="shared" si="4"/>
        <v>0</v>
      </c>
      <c r="U69" s="28" t="str">
        <f>IF(R[0]C[-1]&lt;8,"KURANG 8JAM","DIATAS 8JAM")</f>
        <v>#ERROR!</v>
      </c>
      <c r="V69" s="52">
        <v>43102.0</v>
      </c>
      <c r="W69" s="28">
        <f t="shared" si="1"/>
        <v>7.002739726</v>
      </c>
      <c r="X69" s="28" t="s">
        <v>10128</v>
      </c>
      <c r="Y69" s="28"/>
      <c r="Z69" s="28">
        <v>100.0</v>
      </c>
      <c r="AA69" s="28" t="s">
        <v>581</v>
      </c>
      <c r="AB69" s="28" t="s">
        <v>195</v>
      </c>
      <c r="AC69" s="52"/>
      <c r="AD69" s="63"/>
      <c r="AE69" s="65" t="b">
        <v>0</v>
      </c>
      <c r="AF69" s="28" t="str">
        <f t="shared" si="2"/>
        <v>1</v>
      </c>
      <c r="AG69" s="442">
        <f t="shared" si="5"/>
        <v>33.5</v>
      </c>
      <c r="AH69" s="444">
        <v>50.0</v>
      </c>
      <c r="AI69" s="444">
        <v>0.67</v>
      </c>
      <c r="AJ69" s="444">
        <v>0.0</v>
      </c>
      <c r="AK69" s="444">
        <v>0.0</v>
      </c>
      <c r="AL69" s="444">
        <v>0.0</v>
      </c>
      <c r="AM69" s="444">
        <v>0.0</v>
      </c>
      <c r="AN69" s="444">
        <v>0.0</v>
      </c>
      <c r="AO69" s="444">
        <v>0.0</v>
      </c>
      <c r="AP69" s="444">
        <v>0.0</v>
      </c>
      <c r="AQ69" s="444">
        <v>0.0</v>
      </c>
      <c r="AR69" s="444">
        <v>0.0</v>
      </c>
      <c r="AS69" s="444">
        <v>0.0</v>
      </c>
      <c r="AT69" s="444">
        <v>0.0</v>
      </c>
      <c r="AU69" s="444">
        <v>0.0</v>
      </c>
      <c r="AV69" s="444">
        <v>0.0</v>
      </c>
      <c r="AW69" s="444">
        <v>0.0</v>
      </c>
      <c r="AX69" s="444">
        <v>0.0</v>
      </c>
      <c r="AY69" s="444">
        <v>0.0</v>
      </c>
    </row>
    <row r="70" ht="22.5" customHeight="1">
      <c r="A70" s="36">
        <v>68.0</v>
      </c>
      <c r="B70" s="28" t="s">
        <v>1063</v>
      </c>
      <c r="C70" s="28" t="s">
        <v>1739</v>
      </c>
      <c r="D70" s="28" t="s">
        <v>232</v>
      </c>
      <c r="E70" s="36" t="s">
        <v>16</v>
      </c>
      <c r="F70" s="28" t="s">
        <v>240</v>
      </c>
      <c r="G70" s="28" t="s">
        <v>440</v>
      </c>
      <c r="H70" s="28" t="s">
        <v>8006</v>
      </c>
      <c r="I70" s="28" t="s">
        <v>157</v>
      </c>
      <c r="J70" s="28">
        <v>2.0</v>
      </c>
      <c r="K70" s="28">
        <v>40.0</v>
      </c>
      <c r="L70" s="28">
        <v>80.0</v>
      </c>
      <c r="M70" s="28" t="s">
        <v>546</v>
      </c>
      <c r="N70" s="28">
        <v>5.4</v>
      </c>
      <c r="O70" s="28" t="s">
        <v>234</v>
      </c>
      <c r="P70" s="28" t="s">
        <v>235</v>
      </c>
      <c r="Q70" s="28"/>
      <c r="R70" s="28" t="s">
        <v>368</v>
      </c>
      <c r="S70" s="28">
        <v>100.0</v>
      </c>
      <c r="T70" s="50">
        <f t="shared" si="4"/>
        <v>0</v>
      </c>
      <c r="U70" s="28" t="str">
        <f>IF(R[0]C[-1]&lt;8,"KURANG 8JAM","DIATAS 8JAM")</f>
        <v>#ERROR!</v>
      </c>
      <c r="V70" s="52">
        <v>44894.0</v>
      </c>
      <c r="W70" s="28">
        <f t="shared" si="1"/>
        <v>2.093150685</v>
      </c>
      <c r="X70" s="28" t="s">
        <v>10128</v>
      </c>
      <c r="Y70" s="28"/>
      <c r="Z70" s="28"/>
      <c r="AA70" s="28"/>
      <c r="AB70" s="28" t="s">
        <v>195</v>
      </c>
      <c r="AC70" s="28"/>
      <c r="AD70" s="28" t="s">
        <v>10152</v>
      </c>
      <c r="AE70" s="65" t="b">
        <v>1</v>
      </c>
      <c r="AF70" s="28" t="str">
        <f t="shared" si="2"/>
        <v>1</v>
      </c>
      <c r="AG70" s="445">
        <f t="shared" si="5"/>
        <v>100</v>
      </c>
      <c r="AH70" s="446">
        <v>100.0</v>
      </c>
      <c r="AI70" s="446">
        <v>1.0</v>
      </c>
      <c r="AJ70" s="446">
        <v>0.0</v>
      </c>
      <c r="AK70" s="446">
        <v>0.0</v>
      </c>
      <c r="AL70" s="446">
        <v>0.0</v>
      </c>
      <c r="AM70" s="446">
        <v>0.0</v>
      </c>
      <c r="AN70" s="446">
        <v>0.0</v>
      </c>
      <c r="AO70" s="446">
        <v>0.0</v>
      </c>
      <c r="AP70" s="446">
        <v>0.0</v>
      </c>
      <c r="AQ70" s="446">
        <v>0.0</v>
      </c>
      <c r="AR70" s="446">
        <v>0.0</v>
      </c>
      <c r="AS70" s="446">
        <v>0.0</v>
      </c>
      <c r="AT70" s="446">
        <v>0.0</v>
      </c>
      <c r="AU70" s="446">
        <v>0.0</v>
      </c>
      <c r="AV70" s="446">
        <v>0.0</v>
      </c>
      <c r="AW70" s="446">
        <v>0.0</v>
      </c>
      <c r="AX70" s="446">
        <v>0.0</v>
      </c>
      <c r="AY70" s="446">
        <v>0.0</v>
      </c>
    </row>
    <row r="71" ht="22.5" customHeight="1">
      <c r="A71" s="28">
        <v>69.0</v>
      </c>
      <c r="B71" s="28" t="s">
        <v>761</v>
      </c>
      <c r="C71" s="28" t="s">
        <v>1749</v>
      </c>
      <c r="D71" s="28" t="s">
        <v>309</v>
      </c>
      <c r="E71" s="36" t="s">
        <v>226</v>
      </c>
      <c r="F71" s="28" t="s">
        <v>240</v>
      </c>
      <c r="G71" s="28" t="s">
        <v>150</v>
      </c>
      <c r="H71" s="28" t="s">
        <v>7345</v>
      </c>
      <c r="I71" s="28" t="s">
        <v>409</v>
      </c>
      <c r="J71" s="28">
        <v>2.0</v>
      </c>
      <c r="K71" s="28">
        <v>40.0</v>
      </c>
      <c r="L71" s="28">
        <v>80.0</v>
      </c>
      <c r="M71" s="28" t="s">
        <v>546</v>
      </c>
      <c r="N71" s="28">
        <v>4.0</v>
      </c>
      <c r="O71" s="28" t="s">
        <v>920</v>
      </c>
      <c r="P71" s="28" t="s">
        <v>1750</v>
      </c>
      <c r="Q71" s="28" t="s">
        <v>922</v>
      </c>
      <c r="R71" s="28" t="s">
        <v>368</v>
      </c>
      <c r="S71" s="28">
        <v>100.0</v>
      </c>
      <c r="T71" s="50">
        <f t="shared" si="4"/>
        <v>0</v>
      </c>
      <c r="U71" s="28" t="str">
        <f>IF(R[0]C[-1]&lt;8,"KURANG 8JAM","DIATAS 8JAM")</f>
        <v>#ERROR!</v>
      </c>
      <c r="V71" s="52">
        <v>43634.0</v>
      </c>
      <c r="W71" s="28">
        <f t="shared" si="1"/>
        <v>5.545205479</v>
      </c>
      <c r="X71" s="28" t="s">
        <v>10128</v>
      </c>
      <c r="Y71" s="28" t="s">
        <v>1251</v>
      </c>
      <c r="Z71" s="28">
        <v>100.0</v>
      </c>
      <c r="AA71" s="28" t="s">
        <v>922</v>
      </c>
      <c r="AB71" s="28" t="s">
        <v>195</v>
      </c>
      <c r="AC71" s="52"/>
      <c r="AD71" s="63"/>
      <c r="AE71" s="65" t="b">
        <v>0</v>
      </c>
      <c r="AF71" s="28" t="str">
        <f t="shared" si="2"/>
        <v>1</v>
      </c>
      <c r="AG71" s="442">
        <f t="shared" si="5"/>
        <v>67</v>
      </c>
      <c r="AH71" s="444">
        <v>100.0</v>
      </c>
      <c r="AI71" s="444">
        <v>0.67</v>
      </c>
      <c r="AJ71" s="444">
        <v>0.0</v>
      </c>
      <c r="AK71" s="444">
        <v>0.0</v>
      </c>
      <c r="AL71" s="444">
        <v>0.0</v>
      </c>
      <c r="AM71" s="444">
        <v>0.0</v>
      </c>
      <c r="AN71" s="444">
        <v>0.0</v>
      </c>
      <c r="AO71" s="444">
        <v>0.0</v>
      </c>
      <c r="AP71" s="444">
        <v>0.0</v>
      </c>
      <c r="AQ71" s="444">
        <v>0.0</v>
      </c>
      <c r="AR71" s="444">
        <v>0.0</v>
      </c>
      <c r="AS71" s="444">
        <v>0.0</v>
      </c>
      <c r="AT71" s="444">
        <v>0.0</v>
      </c>
      <c r="AU71" s="444">
        <v>0.0</v>
      </c>
      <c r="AV71" s="444">
        <v>0.0</v>
      </c>
      <c r="AW71" s="444">
        <v>0.0</v>
      </c>
      <c r="AX71" s="444">
        <v>0.0</v>
      </c>
      <c r="AY71" s="444">
        <v>0.0</v>
      </c>
    </row>
    <row r="72" ht="22.5" customHeight="1">
      <c r="A72" s="36">
        <v>70.0</v>
      </c>
      <c r="B72" s="28" t="s">
        <v>286</v>
      </c>
      <c r="C72" s="28" t="s">
        <v>330</v>
      </c>
      <c r="D72" s="28" t="s">
        <v>288</v>
      </c>
      <c r="E72" s="36" t="s">
        <v>226</v>
      </c>
      <c r="F72" s="28" t="s">
        <v>240</v>
      </c>
      <c r="G72" s="28" t="s">
        <v>179</v>
      </c>
      <c r="H72" s="28" t="s">
        <v>7431</v>
      </c>
      <c r="I72" s="28" t="s">
        <v>157</v>
      </c>
      <c r="J72" s="28">
        <v>3.0</v>
      </c>
      <c r="K72" s="28">
        <v>60.0</v>
      </c>
      <c r="L72" s="28">
        <v>180.0</v>
      </c>
      <c r="M72" s="28" t="s">
        <v>172</v>
      </c>
      <c r="N72" s="28">
        <v>12.4</v>
      </c>
      <c r="O72" s="28" t="s">
        <v>457</v>
      </c>
      <c r="P72" s="28" t="s">
        <v>459</v>
      </c>
      <c r="Q72" s="28"/>
      <c r="R72" s="28" t="s">
        <v>575</v>
      </c>
      <c r="S72" s="28">
        <v>300.0</v>
      </c>
      <c r="T72" s="50">
        <f t="shared" si="4"/>
        <v>0</v>
      </c>
      <c r="U72" s="28" t="str">
        <f>IF(R[0]C[-1]&lt;8,"KURANG 8JAM","DIATAS 8JAM")</f>
        <v>#ERROR!</v>
      </c>
      <c r="V72" s="52">
        <v>44832.0</v>
      </c>
      <c r="W72" s="28">
        <f t="shared" si="1"/>
        <v>2.263013699</v>
      </c>
      <c r="X72" s="28" t="s">
        <v>10128</v>
      </c>
      <c r="Y72" s="28"/>
      <c r="Z72" s="28"/>
      <c r="AA72" s="28"/>
      <c r="AB72" s="28" t="s">
        <v>195</v>
      </c>
      <c r="AC72" s="28"/>
      <c r="AD72" s="63"/>
      <c r="AE72" s="65" t="b">
        <v>0</v>
      </c>
      <c r="AF72" s="28" t="str">
        <f t="shared" si="2"/>
        <v>3</v>
      </c>
      <c r="AG72" s="445">
        <f t="shared" si="5"/>
        <v>300</v>
      </c>
      <c r="AH72" s="446">
        <v>100.0</v>
      </c>
      <c r="AI72" s="446">
        <v>1.0</v>
      </c>
      <c r="AJ72" s="446">
        <v>100.0</v>
      </c>
      <c r="AK72" s="446">
        <v>1.0</v>
      </c>
      <c r="AL72" s="446">
        <v>100.0</v>
      </c>
      <c r="AM72" s="446">
        <v>1.0</v>
      </c>
      <c r="AN72" s="446">
        <v>0.0</v>
      </c>
      <c r="AO72" s="446">
        <v>0.0</v>
      </c>
      <c r="AP72" s="446">
        <v>0.0</v>
      </c>
      <c r="AQ72" s="446">
        <v>0.0</v>
      </c>
      <c r="AR72" s="446">
        <v>0.0</v>
      </c>
      <c r="AS72" s="446">
        <v>0.0</v>
      </c>
      <c r="AT72" s="446">
        <v>0.0</v>
      </c>
      <c r="AU72" s="446">
        <v>0.0</v>
      </c>
      <c r="AV72" s="446">
        <v>0.0</v>
      </c>
      <c r="AW72" s="446">
        <v>0.0</v>
      </c>
      <c r="AX72" s="446">
        <v>0.0</v>
      </c>
      <c r="AY72" s="446">
        <v>0.0</v>
      </c>
    </row>
    <row r="73" ht="22.5" customHeight="1">
      <c r="A73" s="28">
        <v>71.0</v>
      </c>
      <c r="B73" s="28" t="s">
        <v>286</v>
      </c>
      <c r="C73" s="28" t="s">
        <v>1766</v>
      </c>
      <c r="D73" s="28" t="s">
        <v>288</v>
      </c>
      <c r="E73" s="36" t="s">
        <v>226</v>
      </c>
      <c r="F73" s="28" t="s">
        <v>240</v>
      </c>
      <c r="G73" s="28" t="s">
        <v>179</v>
      </c>
      <c r="H73" s="28" t="s">
        <v>8649</v>
      </c>
      <c r="I73" s="28" t="s">
        <v>277</v>
      </c>
      <c r="J73" s="28">
        <v>3.0</v>
      </c>
      <c r="K73" s="28">
        <v>40.0</v>
      </c>
      <c r="L73" s="28">
        <v>120.0</v>
      </c>
      <c r="M73" s="28" t="s">
        <v>546</v>
      </c>
      <c r="N73" s="28">
        <v>11.1</v>
      </c>
      <c r="O73" s="28" t="s">
        <v>1768</v>
      </c>
      <c r="P73" s="28" t="s">
        <v>176</v>
      </c>
      <c r="Q73" s="28"/>
      <c r="R73" s="28" t="s">
        <v>575</v>
      </c>
      <c r="S73" s="28">
        <v>300.0</v>
      </c>
      <c r="T73" s="50">
        <f t="shared" si="4"/>
        <v>0</v>
      </c>
      <c r="U73" s="28" t="str">
        <f>IF(R[0]C[-1]&lt;8,"KURANG 8JAM","DIATAS 8JAM")</f>
        <v>#ERROR!</v>
      </c>
      <c r="V73" s="52">
        <v>44832.0</v>
      </c>
      <c r="W73" s="28">
        <f t="shared" si="1"/>
        <v>2.263013699</v>
      </c>
      <c r="X73" s="28" t="s">
        <v>10128</v>
      </c>
      <c r="Y73" s="28"/>
      <c r="Z73" s="28"/>
      <c r="AA73" s="28"/>
      <c r="AB73" s="28" t="s">
        <v>195</v>
      </c>
      <c r="AC73" s="28"/>
      <c r="AD73" s="63"/>
      <c r="AE73" s="65" t="b">
        <v>0</v>
      </c>
      <c r="AF73" s="28" t="str">
        <f t="shared" si="2"/>
        <v>3</v>
      </c>
      <c r="AG73" s="442">
        <f t="shared" si="5"/>
        <v>300</v>
      </c>
      <c r="AH73" s="444">
        <v>100.0</v>
      </c>
      <c r="AI73" s="444">
        <v>1.0</v>
      </c>
      <c r="AJ73" s="444">
        <v>100.0</v>
      </c>
      <c r="AK73" s="444">
        <v>1.0</v>
      </c>
      <c r="AL73" s="444">
        <v>100.0</v>
      </c>
      <c r="AM73" s="444">
        <v>1.0</v>
      </c>
      <c r="AN73" s="444">
        <v>0.0</v>
      </c>
      <c r="AO73" s="444">
        <v>0.0</v>
      </c>
      <c r="AP73" s="444">
        <v>0.0</v>
      </c>
      <c r="AQ73" s="444">
        <v>0.0</v>
      </c>
      <c r="AR73" s="444">
        <v>0.0</v>
      </c>
      <c r="AS73" s="444">
        <v>0.0</v>
      </c>
      <c r="AT73" s="444">
        <v>0.0</v>
      </c>
      <c r="AU73" s="444">
        <v>0.0</v>
      </c>
      <c r="AV73" s="444">
        <v>0.0</v>
      </c>
      <c r="AW73" s="444">
        <v>0.0</v>
      </c>
      <c r="AX73" s="444">
        <v>0.0</v>
      </c>
      <c r="AY73" s="444">
        <v>0.0</v>
      </c>
    </row>
    <row r="74" ht="22.5" customHeight="1">
      <c r="A74" s="36">
        <v>72.0</v>
      </c>
      <c r="B74" s="28" t="s">
        <v>777</v>
      </c>
      <c r="C74" s="28" t="s">
        <v>778</v>
      </c>
      <c r="D74" s="28" t="s">
        <v>288</v>
      </c>
      <c r="E74" s="36" t="s">
        <v>226</v>
      </c>
      <c r="F74" s="28" t="s">
        <v>240</v>
      </c>
      <c r="G74" s="28" t="s">
        <v>179</v>
      </c>
      <c r="H74" s="28" t="s">
        <v>7649</v>
      </c>
      <c r="I74" s="28" t="s">
        <v>680</v>
      </c>
      <c r="J74" s="28">
        <v>3.0</v>
      </c>
      <c r="K74" s="28">
        <v>40.0</v>
      </c>
      <c r="L74" s="28">
        <v>120.0</v>
      </c>
      <c r="M74" s="28" t="s">
        <v>172</v>
      </c>
      <c r="N74" s="28">
        <v>11.0</v>
      </c>
      <c r="O74" s="28" t="s">
        <v>234</v>
      </c>
      <c r="P74" s="28" t="s">
        <v>235</v>
      </c>
      <c r="Q74" s="28"/>
      <c r="R74" s="28" t="s">
        <v>808</v>
      </c>
      <c r="S74" s="28">
        <v>200.0</v>
      </c>
      <c r="T74" s="50">
        <f t="shared" si="4"/>
        <v>0</v>
      </c>
      <c r="U74" s="28" t="str">
        <f>IF(R[0]C[-1]&lt;8,"KURANG 8JAM","DIATAS 8JAM")</f>
        <v>#ERROR!</v>
      </c>
      <c r="V74" s="52">
        <v>44911.0</v>
      </c>
      <c r="W74" s="28">
        <f t="shared" si="1"/>
        <v>2.046575342</v>
      </c>
      <c r="X74" s="28" t="s">
        <v>10128</v>
      </c>
      <c r="Y74" s="28"/>
      <c r="Z74" s="28"/>
      <c r="AA74" s="28"/>
      <c r="AB74" s="28" t="s">
        <v>195</v>
      </c>
      <c r="AC74" s="28"/>
      <c r="AD74" s="63"/>
      <c r="AE74" s="65" t="b">
        <v>0</v>
      </c>
      <c r="AF74" s="28" t="str">
        <f t="shared" si="2"/>
        <v>2</v>
      </c>
      <c r="AG74" s="445">
        <f t="shared" si="5"/>
        <v>200</v>
      </c>
      <c r="AH74" s="446">
        <v>100.0</v>
      </c>
      <c r="AI74" s="446">
        <v>1.0</v>
      </c>
      <c r="AJ74" s="446">
        <v>100.0</v>
      </c>
      <c r="AK74" s="446">
        <v>1.0</v>
      </c>
      <c r="AL74" s="446">
        <v>0.0</v>
      </c>
      <c r="AM74" s="446">
        <v>0.0</v>
      </c>
      <c r="AN74" s="446">
        <v>0.0</v>
      </c>
      <c r="AO74" s="446">
        <v>0.0</v>
      </c>
      <c r="AP74" s="446">
        <v>0.0</v>
      </c>
      <c r="AQ74" s="446">
        <v>0.0</v>
      </c>
      <c r="AR74" s="446">
        <v>0.0</v>
      </c>
      <c r="AS74" s="446">
        <v>0.0</v>
      </c>
      <c r="AT74" s="446">
        <v>0.0</v>
      </c>
      <c r="AU74" s="446">
        <v>0.0</v>
      </c>
      <c r="AV74" s="446">
        <v>0.0</v>
      </c>
      <c r="AW74" s="446">
        <v>0.0</v>
      </c>
      <c r="AX74" s="446">
        <v>0.0</v>
      </c>
      <c r="AY74" s="446">
        <v>0.0</v>
      </c>
    </row>
    <row r="75" ht="22.5" customHeight="1">
      <c r="A75" s="28">
        <v>73.0</v>
      </c>
      <c r="B75" s="28" t="s">
        <v>786</v>
      </c>
      <c r="C75" s="28" t="s">
        <v>787</v>
      </c>
      <c r="D75" s="28" t="s">
        <v>288</v>
      </c>
      <c r="E75" s="36" t="s">
        <v>226</v>
      </c>
      <c r="F75" s="28" t="s">
        <v>240</v>
      </c>
      <c r="G75" s="28" t="s">
        <v>358</v>
      </c>
      <c r="H75" s="28" t="s">
        <v>8056</v>
      </c>
      <c r="I75" s="28" t="s">
        <v>277</v>
      </c>
      <c r="J75" s="28">
        <v>2.0</v>
      </c>
      <c r="K75" s="28">
        <v>60.0</v>
      </c>
      <c r="L75" s="28">
        <v>120.0</v>
      </c>
      <c r="M75" s="28" t="s">
        <v>546</v>
      </c>
      <c r="N75" s="28">
        <v>8.0</v>
      </c>
      <c r="O75" s="28" t="s">
        <v>1768</v>
      </c>
      <c r="P75" s="28" t="s">
        <v>176</v>
      </c>
      <c r="Q75" s="28"/>
      <c r="R75" s="28" t="s">
        <v>368</v>
      </c>
      <c r="S75" s="28">
        <v>100.0</v>
      </c>
      <c r="T75" s="50">
        <f t="shared" si="4"/>
        <v>0</v>
      </c>
      <c r="U75" s="28" t="str">
        <f>IF(R[0]C[-1]&lt;8,"KURANG 8JAM","DIATAS 8JAM")</f>
        <v>#ERROR!</v>
      </c>
      <c r="V75" s="52">
        <v>44197.0</v>
      </c>
      <c r="W75" s="28">
        <f t="shared" si="1"/>
        <v>4.002739726</v>
      </c>
      <c r="X75" s="28" t="s">
        <v>10128</v>
      </c>
      <c r="Y75" s="28"/>
      <c r="Z75" s="28"/>
      <c r="AA75" s="28"/>
      <c r="AB75" s="28" t="s">
        <v>195</v>
      </c>
      <c r="AC75" s="28"/>
      <c r="AD75" s="63">
        <v>45785.0</v>
      </c>
      <c r="AE75" s="65" t="b">
        <v>1</v>
      </c>
      <c r="AF75" s="28" t="str">
        <f t="shared" si="2"/>
        <v>1</v>
      </c>
      <c r="AG75" s="442">
        <f t="shared" si="5"/>
        <v>100</v>
      </c>
      <c r="AH75" s="444">
        <v>100.0</v>
      </c>
      <c r="AI75" s="444">
        <v>1.0</v>
      </c>
      <c r="AJ75" s="451">
        <v>0.0</v>
      </c>
      <c r="AK75" s="453"/>
      <c r="AL75" s="451">
        <v>0.0</v>
      </c>
      <c r="AM75" s="453"/>
      <c r="AN75" s="451">
        <v>0.0</v>
      </c>
      <c r="AO75" s="453"/>
      <c r="AP75" s="451">
        <v>0.0</v>
      </c>
      <c r="AQ75" s="453"/>
      <c r="AR75" s="451">
        <v>0.0</v>
      </c>
      <c r="AS75" s="453"/>
      <c r="AT75" s="451">
        <v>0.0</v>
      </c>
      <c r="AU75" s="453"/>
      <c r="AV75" s="451">
        <v>0.0</v>
      </c>
      <c r="AW75" s="453"/>
      <c r="AX75" s="451">
        <v>0.0</v>
      </c>
      <c r="AY75" s="453"/>
    </row>
    <row r="76" ht="22.5" customHeight="1">
      <c r="A76" s="36">
        <v>74.0</v>
      </c>
      <c r="B76" s="28" t="s">
        <v>541</v>
      </c>
      <c r="C76" s="28" t="s">
        <v>1809</v>
      </c>
      <c r="D76" s="28" t="s">
        <v>434</v>
      </c>
      <c r="E76" s="36" t="s">
        <v>16</v>
      </c>
      <c r="F76" s="28" t="s">
        <v>240</v>
      </c>
      <c r="G76" s="28" t="s">
        <v>179</v>
      </c>
      <c r="H76" s="28" t="s">
        <v>7345</v>
      </c>
      <c r="I76" s="28" t="s">
        <v>1811</v>
      </c>
      <c r="J76" s="28">
        <v>2.0</v>
      </c>
      <c r="K76" s="28">
        <v>32.0</v>
      </c>
      <c r="L76" s="28">
        <v>64.0</v>
      </c>
      <c r="M76" s="28" t="s">
        <v>280</v>
      </c>
      <c r="N76" s="28">
        <v>27.0</v>
      </c>
      <c r="O76" s="28" t="s">
        <v>234</v>
      </c>
      <c r="P76" s="28" t="s">
        <v>235</v>
      </c>
      <c r="Q76" s="28"/>
      <c r="R76" s="28" t="s">
        <v>575</v>
      </c>
      <c r="S76" s="28">
        <v>300.0</v>
      </c>
      <c r="T76" s="50">
        <f t="shared" si="4"/>
        <v>0</v>
      </c>
      <c r="U76" s="28" t="str">
        <f>IF(R[0]C[-1]&lt;8,"KURANG 8JAM","DIATAS 8JAM")</f>
        <v>#ERROR!</v>
      </c>
      <c r="V76" s="52">
        <v>44845.0</v>
      </c>
      <c r="W76" s="28">
        <f t="shared" si="1"/>
        <v>2.22739726</v>
      </c>
      <c r="X76" s="28" t="s">
        <v>10128</v>
      </c>
      <c r="Y76" s="28" t="s">
        <v>1251</v>
      </c>
      <c r="Z76" s="28"/>
      <c r="AA76" s="28"/>
      <c r="AB76" s="28" t="s">
        <v>195</v>
      </c>
      <c r="AC76" s="28"/>
      <c r="AD76" s="63"/>
      <c r="AE76" s="65" t="b">
        <v>0</v>
      </c>
      <c r="AF76" s="28" t="str">
        <f t="shared" si="2"/>
        <v>3</v>
      </c>
      <c r="AG76" s="445">
        <f t="shared" si="5"/>
        <v>300</v>
      </c>
      <c r="AH76" s="446">
        <v>100.0</v>
      </c>
      <c r="AI76" s="446">
        <v>1.0</v>
      </c>
      <c r="AJ76" s="446">
        <v>100.0</v>
      </c>
      <c r="AK76" s="446">
        <v>1.0</v>
      </c>
      <c r="AL76" s="446">
        <v>100.0</v>
      </c>
      <c r="AM76" s="446">
        <v>1.0</v>
      </c>
      <c r="AN76" s="446">
        <v>0.0</v>
      </c>
      <c r="AO76" s="446">
        <v>0.0</v>
      </c>
      <c r="AP76" s="446">
        <v>0.0</v>
      </c>
      <c r="AQ76" s="446">
        <v>0.0</v>
      </c>
      <c r="AR76" s="446">
        <v>0.0</v>
      </c>
      <c r="AS76" s="446">
        <v>0.0</v>
      </c>
      <c r="AT76" s="446">
        <v>0.0</v>
      </c>
      <c r="AU76" s="446">
        <v>0.0</v>
      </c>
      <c r="AV76" s="446">
        <v>0.0</v>
      </c>
      <c r="AW76" s="446">
        <v>0.0</v>
      </c>
      <c r="AX76" s="446">
        <v>0.0</v>
      </c>
      <c r="AY76" s="446">
        <v>0.0</v>
      </c>
    </row>
    <row r="77" ht="22.5" customHeight="1">
      <c r="A77" s="28">
        <v>75.0</v>
      </c>
      <c r="B77" s="28" t="s">
        <v>790</v>
      </c>
      <c r="C77" s="28" t="s">
        <v>791</v>
      </c>
      <c r="D77" s="28" t="s">
        <v>96</v>
      </c>
      <c r="E77" s="36" t="s">
        <v>96</v>
      </c>
      <c r="F77" s="28" t="s">
        <v>240</v>
      </c>
      <c r="G77" s="28" t="s">
        <v>358</v>
      </c>
      <c r="H77" s="28" t="s">
        <v>8733</v>
      </c>
      <c r="I77" s="28" t="s">
        <v>680</v>
      </c>
      <c r="J77" s="28">
        <v>2.0</v>
      </c>
      <c r="K77" s="28">
        <v>40.0</v>
      </c>
      <c r="L77" s="28">
        <v>80.0</v>
      </c>
      <c r="M77" s="28" t="s">
        <v>546</v>
      </c>
      <c r="N77" s="28">
        <v>3.1</v>
      </c>
      <c r="O77" s="28" t="s">
        <v>1768</v>
      </c>
      <c r="P77" s="28"/>
      <c r="Q77" s="28"/>
      <c r="R77" s="28" t="s">
        <v>1245</v>
      </c>
      <c r="S77" s="28">
        <v>50.0</v>
      </c>
      <c r="T77" s="50">
        <f t="shared" si="4"/>
        <v>0</v>
      </c>
      <c r="U77" s="28" t="str">
        <f>IF(R[0]C[-1]&lt;8,"KURANG 8JAM","DIATAS 8JAM")</f>
        <v>#ERROR!</v>
      </c>
      <c r="V77" s="52">
        <v>44197.0</v>
      </c>
      <c r="W77" s="28">
        <f t="shared" si="1"/>
        <v>4.002739726</v>
      </c>
      <c r="X77" s="28" t="s">
        <v>10128</v>
      </c>
      <c r="Y77" s="28"/>
      <c r="Z77" s="28">
        <v>100.0</v>
      </c>
      <c r="AA77" s="28"/>
      <c r="AB77" s="28" t="s">
        <v>195</v>
      </c>
      <c r="AC77" s="28"/>
      <c r="AD77" s="63">
        <v>45763.0</v>
      </c>
      <c r="AE77" s="65" t="b">
        <v>1</v>
      </c>
      <c r="AF77" s="28" t="str">
        <f t="shared" si="2"/>
        <v>1</v>
      </c>
      <c r="AG77" s="442">
        <f t="shared" si="5"/>
        <v>50</v>
      </c>
      <c r="AH77" s="444">
        <v>50.0</v>
      </c>
      <c r="AI77" s="444">
        <v>1.0</v>
      </c>
      <c r="AJ77" s="451">
        <v>0.0</v>
      </c>
      <c r="AK77" s="453"/>
      <c r="AL77" s="451">
        <v>0.0</v>
      </c>
      <c r="AM77" s="453"/>
      <c r="AN77" s="451">
        <v>0.0</v>
      </c>
      <c r="AO77" s="453"/>
      <c r="AP77" s="451">
        <v>0.0</v>
      </c>
      <c r="AQ77" s="453"/>
      <c r="AR77" s="451">
        <v>0.0</v>
      </c>
      <c r="AS77" s="453"/>
      <c r="AT77" s="451">
        <v>0.0</v>
      </c>
      <c r="AU77" s="453"/>
      <c r="AV77" s="451">
        <v>0.0</v>
      </c>
      <c r="AW77" s="453"/>
      <c r="AX77" s="451">
        <v>0.0</v>
      </c>
      <c r="AY77" s="453"/>
    </row>
    <row r="78" ht="22.5" customHeight="1">
      <c r="A78" s="36">
        <v>76.0</v>
      </c>
      <c r="B78" s="28" t="s">
        <v>1140</v>
      </c>
      <c r="C78" s="28" t="s">
        <v>1840</v>
      </c>
      <c r="D78" s="28" t="s">
        <v>300</v>
      </c>
      <c r="E78" s="36" t="s">
        <v>16</v>
      </c>
      <c r="F78" s="28" t="s">
        <v>240</v>
      </c>
      <c r="G78" s="28" t="s">
        <v>440</v>
      </c>
      <c r="H78" s="28" t="s">
        <v>10155</v>
      </c>
      <c r="I78" s="28" t="s">
        <v>1703</v>
      </c>
      <c r="J78" s="28">
        <v>2.0</v>
      </c>
      <c r="K78" s="28">
        <v>20.0</v>
      </c>
      <c r="L78" s="28">
        <v>40.0</v>
      </c>
      <c r="M78" s="28" t="s">
        <v>546</v>
      </c>
      <c r="N78" s="28">
        <v>1.0</v>
      </c>
      <c r="O78" s="28" t="s">
        <v>234</v>
      </c>
      <c r="P78" s="28" t="s">
        <v>235</v>
      </c>
      <c r="Q78" s="28"/>
      <c r="R78" s="28" t="s">
        <v>1245</v>
      </c>
      <c r="S78" s="28">
        <v>50.0</v>
      </c>
      <c r="T78" s="50">
        <f t="shared" si="4"/>
        <v>0</v>
      </c>
      <c r="U78" s="28" t="str">
        <f>IF(R[0]C[-1]&lt;8,"KURANG 8JAM","DIATAS 8JAM")</f>
        <v>#ERROR!</v>
      </c>
      <c r="V78" s="52">
        <v>44197.0</v>
      </c>
      <c r="W78" s="28">
        <f t="shared" si="1"/>
        <v>4.002739726</v>
      </c>
      <c r="X78" s="28" t="s">
        <v>10128</v>
      </c>
      <c r="Y78" s="28"/>
      <c r="Z78" s="28">
        <v>100.0</v>
      </c>
      <c r="AA78" s="28"/>
      <c r="AB78" s="28" t="s">
        <v>195</v>
      </c>
      <c r="AC78" s="28"/>
      <c r="AD78" s="63"/>
      <c r="AE78" s="65" t="b">
        <v>0</v>
      </c>
      <c r="AF78" s="28" t="str">
        <f t="shared" si="2"/>
        <v>1</v>
      </c>
      <c r="AG78" s="445">
        <f t="shared" si="5"/>
        <v>50</v>
      </c>
      <c r="AH78" s="446">
        <v>50.0</v>
      </c>
      <c r="AI78" s="446">
        <v>1.0</v>
      </c>
      <c r="AJ78" s="446">
        <v>0.0</v>
      </c>
      <c r="AK78" s="446">
        <v>0.0</v>
      </c>
      <c r="AL78" s="446">
        <v>0.0</v>
      </c>
      <c r="AM78" s="446">
        <v>0.0</v>
      </c>
      <c r="AN78" s="446">
        <v>0.0</v>
      </c>
      <c r="AO78" s="446">
        <v>0.0</v>
      </c>
      <c r="AP78" s="446">
        <v>0.0</v>
      </c>
      <c r="AQ78" s="446">
        <v>0.0</v>
      </c>
      <c r="AR78" s="446">
        <v>0.0</v>
      </c>
      <c r="AS78" s="446">
        <v>0.0</v>
      </c>
      <c r="AT78" s="446">
        <v>0.0</v>
      </c>
      <c r="AU78" s="446">
        <v>0.0</v>
      </c>
      <c r="AV78" s="446">
        <v>0.0</v>
      </c>
      <c r="AW78" s="446">
        <v>0.0</v>
      </c>
      <c r="AX78" s="446">
        <v>0.0</v>
      </c>
      <c r="AY78" s="446">
        <v>0.0</v>
      </c>
    </row>
    <row r="79" ht="22.5" customHeight="1">
      <c r="A79" s="28">
        <v>77.0</v>
      </c>
      <c r="B79" s="28" t="s">
        <v>1155</v>
      </c>
      <c r="C79" s="28" t="s">
        <v>1848</v>
      </c>
      <c r="D79" s="28" t="s">
        <v>16</v>
      </c>
      <c r="E79" s="36" t="s">
        <v>16</v>
      </c>
      <c r="F79" s="28" t="s">
        <v>240</v>
      </c>
      <c r="G79" s="28" t="s">
        <v>440</v>
      </c>
      <c r="H79" s="28" t="s">
        <v>8006</v>
      </c>
      <c r="I79" s="28" t="s">
        <v>157</v>
      </c>
      <c r="J79" s="28">
        <v>2.0</v>
      </c>
      <c r="K79" s="28">
        <v>20.0</v>
      </c>
      <c r="L79" s="28">
        <v>40.0</v>
      </c>
      <c r="M79" s="28" t="s">
        <v>546</v>
      </c>
      <c r="N79" s="28">
        <v>5.0</v>
      </c>
      <c r="O79" s="28" t="s">
        <v>1623</v>
      </c>
      <c r="P79" s="28" t="s">
        <v>1624</v>
      </c>
      <c r="Q79" s="28"/>
      <c r="R79" s="28" t="s">
        <v>1850</v>
      </c>
      <c r="S79" s="28">
        <v>50.0</v>
      </c>
      <c r="T79" s="50">
        <f t="shared" si="4"/>
        <v>0</v>
      </c>
      <c r="U79" s="28" t="str">
        <f>IF(R[0]C[-1]&lt;8,"KURANG 8JAM","DIATAS 8JAM")</f>
        <v>#ERROR!</v>
      </c>
      <c r="V79" s="52">
        <v>44197.0</v>
      </c>
      <c r="W79" s="28">
        <f t="shared" si="1"/>
        <v>4.002739726</v>
      </c>
      <c r="X79" s="28" t="s">
        <v>10128</v>
      </c>
      <c r="Y79" s="28"/>
      <c r="Z79" s="28">
        <v>100.0</v>
      </c>
      <c r="AA79" s="28"/>
      <c r="AB79" s="28" t="s">
        <v>195</v>
      </c>
      <c r="AC79" s="28"/>
      <c r="AD79" s="63">
        <v>45770.0</v>
      </c>
      <c r="AE79" s="65" t="b">
        <v>1</v>
      </c>
      <c r="AF79" s="28" t="str">
        <f t="shared" si="2"/>
        <v>1</v>
      </c>
      <c r="AG79" s="442">
        <f t="shared" si="5"/>
        <v>50</v>
      </c>
      <c r="AH79" s="444">
        <v>50.0</v>
      </c>
      <c r="AI79" s="444">
        <v>1.0</v>
      </c>
      <c r="AJ79" s="444">
        <v>0.0</v>
      </c>
      <c r="AK79" s="444">
        <v>0.0</v>
      </c>
      <c r="AL79" s="444">
        <v>0.0</v>
      </c>
      <c r="AM79" s="444">
        <v>0.0</v>
      </c>
      <c r="AN79" s="444">
        <v>0.0</v>
      </c>
      <c r="AO79" s="444">
        <v>0.0</v>
      </c>
      <c r="AP79" s="444">
        <v>0.0</v>
      </c>
      <c r="AQ79" s="444">
        <v>0.0</v>
      </c>
      <c r="AR79" s="444">
        <v>0.0</v>
      </c>
      <c r="AS79" s="444">
        <v>0.0</v>
      </c>
      <c r="AT79" s="444">
        <v>0.0</v>
      </c>
      <c r="AU79" s="444">
        <v>0.0</v>
      </c>
      <c r="AV79" s="444">
        <v>0.0</v>
      </c>
      <c r="AW79" s="444">
        <v>0.0</v>
      </c>
      <c r="AX79" s="444">
        <v>0.0</v>
      </c>
      <c r="AY79" s="444">
        <v>0.0</v>
      </c>
    </row>
    <row r="80" ht="22.5" customHeight="1">
      <c r="A80" s="36">
        <v>78.0</v>
      </c>
      <c r="B80" s="28" t="s">
        <v>812</v>
      </c>
      <c r="C80" s="28" t="s">
        <v>1857</v>
      </c>
      <c r="D80" s="28" t="s">
        <v>309</v>
      </c>
      <c r="E80" s="36" t="s">
        <v>226</v>
      </c>
      <c r="F80" s="28" t="s">
        <v>240</v>
      </c>
      <c r="G80" s="28" t="s">
        <v>150</v>
      </c>
      <c r="H80" s="28" t="s">
        <v>7724</v>
      </c>
      <c r="I80" s="28" t="s">
        <v>1859</v>
      </c>
      <c r="J80" s="28">
        <v>2.0</v>
      </c>
      <c r="K80" s="28">
        <v>20.0</v>
      </c>
      <c r="L80" s="28">
        <v>40.0</v>
      </c>
      <c r="M80" s="28" t="s">
        <v>546</v>
      </c>
      <c r="N80" s="28">
        <v>2.1</v>
      </c>
      <c r="O80" s="28" t="s">
        <v>457</v>
      </c>
      <c r="P80" s="28" t="s">
        <v>459</v>
      </c>
      <c r="Q80" s="28"/>
      <c r="R80" s="28" t="s">
        <v>368</v>
      </c>
      <c r="S80" s="28">
        <v>100.0</v>
      </c>
      <c r="T80" s="50">
        <f t="shared" si="4"/>
        <v>0</v>
      </c>
      <c r="U80" s="28" t="str">
        <f>IF(R[0]C[-1]&lt;8,"KURANG 8JAM","DIATAS 8JAM")</f>
        <v>#ERROR!</v>
      </c>
      <c r="V80" s="52">
        <v>44167.0</v>
      </c>
      <c r="W80" s="28">
        <f t="shared" si="1"/>
        <v>4.084931507</v>
      </c>
      <c r="X80" s="28" t="s">
        <v>10128</v>
      </c>
      <c r="Y80" s="28" t="s">
        <v>1251</v>
      </c>
      <c r="Z80" s="28">
        <v>100.0</v>
      </c>
      <c r="AA80" s="28" t="s">
        <v>298</v>
      </c>
      <c r="AB80" s="28" t="s">
        <v>195</v>
      </c>
      <c r="AC80" s="52"/>
      <c r="AD80" s="63"/>
      <c r="AE80" s="65" t="b">
        <v>0</v>
      </c>
      <c r="AF80" s="28" t="str">
        <f t="shared" si="2"/>
        <v>1</v>
      </c>
      <c r="AG80" s="445">
        <f t="shared" si="5"/>
        <v>75</v>
      </c>
      <c r="AH80" s="446">
        <v>100.0</v>
      </c>
      <c r="AI80" s="446">
        <v>0.75</v>
      </c>
      <c r="AJ80" s="446">
        <v>0.0</v>
      </c>
      <c r="AK80" s="446">
        <v>0.0</v>
      </c>
      <c r="AL80" s="446">
        <v>0.0</v>
      </c>
      <c r="AM80" s="446">
        <v>0.0</v>
      </c>
      <c r="AN80" s="446">
        <v>0.0</v>
      </c>
      <c r="AO80" s="446">
        <v>0.0</v>
      </c>
      <c r="AP80" s="446">
        <v>0.0</v>
      </c>
      <c r="AQ80" s="446">
        <v>0.0</v>
      </c>
      <c r="AR80" s="446">
        <v>0.0</v>
      </c>
      <c r="AS80" s="446">
        <v>0.0</v>
      </c>
      <c r="AT80" s="446">
        <v>0.0</v>
      </c>
      <c r="AU80" s="446">
        <v>0.0</v>
      </c>
      <c r="AV80" s="446">
        <v>0.0</v>
      </c>
      <c r="AW80" s="446">
        <v>0.0</v>
      </c>
      <c r="AX80" s="446">
        <v>0.0</v>
      </c>
      <c r="AY80" s="446">
        <v>0.0</v>
      </c>
    </row>
    <row r="81" ht="22.5" customHeight="1">
      <c r="A81" s="28">
        <v>79.0</v>
      </c>
      <c r="B81" s="28" t="s">
        <v>1163</v>
      </c>
      <c r="C81" s="28" t="s">
        <v>1869</v>
      </c>
      <c r="D81" s="28" t="s">
        <v>191</v>
      </c>
      <c r="E81" s="36" t="s">
        <v>96</v>
      </c>
      <c r="F81" s="28" t="s">
        <v>240</v>
      </c>
      <c r="G81" s="28" t="s">
        <v>150</v>
      </c>
      <c r="H81" s="28" t="s">
        <v>7345</v>
      </c>
      <c r="I81" s="28" t="s">
        <v>409</v>
      </c>
      <c r="J81" s="28">
        <v>2.0</v>
      </c>
      <c r="K81" s="28">
        <v>40.0</v>
      </c>
      <c r="L81" s="28">
        <v>80.0</v>
      </c>
      <c r="M81" s="28" t="s">
        <v>546</v>
      </c>
      <c r="N81" s="28">
        <v>5.0</v>
      </c>
      <c r="O81" s="28" t="s">
        <v>1357</v>
      </c>
      <c r="P81" s="28" t="s">
        <v>1358</v>
      </c>
      <c r="Q81" s="28" t="s">
        <v>922</v>
      </c>
      <c r="R81" s="28" t="s">
        <v>368</v>
      </c>
      <c r="S81" s="28">
        <v>100.0</v>
      </c>
      <c r="T81" s="50">
        <f t="shared" si="4"/>
        <v>0</v>
      </c>
      <c r="U81" s="28" t="str">
        <f>IF(R[0]C[-1]&lt;8,"KURANG 8JAM","DIATAS 8JAM")</f>
        <v>#ERROR!</v>
      </c>
      <c r="V81" s="52">
        <v>44510.0</v>
      </c>
      <c r="W81" s="28">
        <f t="shared" si="1"/>
        <v>3.145205479</v>
      </c>
      <c r="X81" s="28" t="s">
        <v>10128</v>
      </c>
      <c r="Y81" s="28" t="s">
        <v>1251</v>
      </c>
      <c r="Z81" s="28">
        <v>100.0</v>
      </c>
      <c r="AA81" s="28" t="s">
        <v>922</v>
      </c>
      <c r="AB81" s="28" t="s">
        <v>195</v>
      </c>
      <c r="AC81" s="28"/>
      <c r="AD81" s="63"/>
      <c r="AE81" s="65" t="b">
        <v>0</v>
      </c>
      <c r="AF81" s="28" t="str">
        <f t="shared" si="2"/>
        <v>1</v>
      </c>
      <c r="AG81" s="442">
        <f t="shared" si="5"/>
        <v>100</v>
      </c>
      <c r="AH81" s="444">
        <v>100.0</v>
      </c>
      <c r="AI81" s="444">
        <v>1.0</v>
      </c>
      <c r="AJ81" s="444">
        <v>0.0</v>
      </c>
      <c r="AK81" s="444">
        <v>0.0</v>
      </c>
      <c r="AL81" s="444">
        <v>0.0</v>
      </c>
      <c r="AM81" s="444">
        <v>0.0</v>
      </c>
      <c r="AN81" s="444">
        <v>0.0</v>
      </c>
      <c r="AO81" s="444">
        <v>0.0</v>
      </c>
      <c r="AP81" s="444">
        <v>0.0</v>
      </c>
      <c r="AQ81" s="444">
        <v>0.0</v>
      </c>
      <c r="AR81" s="444">
        <v>0.0</v>
      </c>
      <c r="AS81" s="444">
        <v>0.0</v>
      </c>
      <c r="AT81" s="444">
        <v>0.0</v>
      </c>
      <c r="AU81" s="444">
        <v>0.0</v>
      </c>
      <c r="AV81" s="444">
        <v>0.0</v>
      </c>
      <c r="AW81" s="444">
        <v>0.0</v>
      </c>
      <c r="AX81" s="444">
        <v>0.0</v>
      </c>
      <c r="AY81" s="444">
        <v>0.0</v>
      </c>
    </row>
    <row r="82" ht="22.5" customHeight="1">
      <c r="A82" s="36">
        <v>80.0</v>
      </c>
      <c r="B82" s="28" t="s">
        <v>822</v>
      </c>
      <c r="C82" s="28" t="s">
        <v>1881</v>
      </c>
      <c r="D82" s="28" t="s">
        <v>226</v>
      </c>
      <c r="E82" s="36" t="s">
        <v>226</v>
      </c>
      <c r="F82" s="28" t="s">
        <v>240</v>
      </c>
      <c r="G82" s="28" t="s">
        <v>150</v>
      </c>
      <c r="H82" s="28" t="s">
        <v>8056</v>
      </c>
      <c r="I82" s="28" t="s">
        <v>277</v>
      </c>
      <c r="J82" s="28">
        <v>2.0</v>
      </c>
      <c r="K82" s="28">
        <v>60.0</v>
      </c>
      <c r="L82" s="28">
        <v>120.0</v>
      </c>
      <c r="M82" s="28" t="s">
        <v>546</v>
      </c>
      <c r="N82" s="28">
        <v>23.0</v>
      </c>
      <c r="O82" s="28" t="s">
        <v>234</v>
      </c>
      <c r="P82" s="28" t="s">
        <v>235</v>
      </c>
      <c r="Q82" s="28"/>
      <c r="R82" s="28" t="s">
        <v>532</v>
      </c>
      <c r="S82" s="28">
        <v>200.0</v>
      </c>
      <c r="T82" s="50">
        <f t="shared" si="4"/>
        <v>0</v>
      </c>
      <c r="U82" s="28" t="str">
        <f>IF(R[0]C[-1]&lt;8,"KURANG 8JAM","DIATAS 8JAM")</f>
        <v>#ERROR!</v>
      </c>
      <c r="V82" s="52">
        <v>44887.0</v>
      </c>
      <c r="W82" s="28">
        <f t="shared" si="1"/>
        <v>2.112328767</v>
      </c>
      <c r="X82" s="28" t="s">
        <v>10128</v>
      </c>
      <c r="Y82" s="28"/>
      <c r="Z82" s="28"/>
      <c r="AA82" s="28"/>
      <c r="AB82" s="28" t="s">
        <v>195</v>
      </c>
      <c r="AC82" s="28"/>
      <c r="AD82" s="63">
        <v>45894.0</v>
      </c>
      <c r="AE82" s="65" t="b">
        <v>1</v>
      </c>
      <c r="AF82" s="28" t="str">
        <f t="shared" si="2"/>
        <v>2</v>
      </c>
      <c r="AG82" s="445">
        <f t="shared" si="5"/>
        <v>200</v>
      </c>
      <c r="AH82" s="446">
        <v>100.0</v>
      </c>
      <c r="AI82" s="446">
        <v>1.0</v>
      </c>
      <c r="AJ82" s="446">
        <v>100.0</v>
      </c>
      <c r="AK82" s="446">
        <v>1.0</v>
      </c>
      <c r="AL82" s="446">
        <v>0.0</v>
      </c>
      <c r="AM82" s="446">
        <v>0.0</v>
      </c>
      <c r="AN82" s="446">
        <v>0.0</v>
      </c>
      <c r="AO82" s="446">
        <v>0.0</v>
      </c>
      <c r="AP82" s="446">
        <v>0.0</v>
      </c>
      <c r="AQ82" s="446">
        <v>0.0</v>
      </c>
      <c r="AR82" s="446">
        <v>0.0</v>
      </c>
      <c r="AS82" s="446">
        <v>0.0</v>
      </c>
      <c r="AT82" s="446">
        <v>0.0</v>
      </c>
      <c r="AU82" s="446">
        <v>0.0</v>
      </c>
      <c r="AV82" s="446">
        <v>0.0</v>
      </c>
      <c r="AW82" s="446">
        <v>0.0</v>
      </c>
      <c r="AX82" s="446">
        <v>0.0</v>
      </c>
      <c r="AY82" s="446">
        <v>0.0</v>
      </c>
    </row>
    <row r="83" ht="22.5" customHeight="1">
      <c r="A83" s="28">
        <v>81.0</v>
      </c>
      <c r="B83" s="28" t="s">
        <v>1175</v>
      </c>
      <c r="C83" s="28" t="s">
        <v>1890</v>
      </c>
      <c r="D83" s="28" t="s">
        <v>253</v>
      </c>
      <c r="E83" s="36" t="s">
        <v>181</v>
      </c>
      <c r="F83" s="28" t="s">
        <v>240</v>
      </c>
      <c r="G83" s="28" t="s">
        <v>440</v>
      </c>
      <c r="H83" s="28" t="s">
        <v>8006</v>
      </c>
      <c r="I83" s="28" t="s">
        <v>157</v>
      </c>
      <c r="J83" s="28">
        <v>2.0</v>
      </c>
      <c r="K83" s="28">
        <v>40.0</v>
      </c>
      <c r="L83" s="28">
        <v>80.0</v>
      </c>
      <c r="M83" s="28" t="s">
        <v>546</v>
      </c>
      <c r="N83" s="28">
        <v>3.5</v>
      </c>
      <c r="O83" s="28" t="s">
        <v>573</v>
      </c>
      <c r="P83" s="28" t="s">
        <v>1725</v>
      </c>
      <c r="Q83" s="28"/>
      <c r="R83" s="28" t="s">
        <v>1245</v>
      </c>
      <c r="S83" s="28">
        <v>50.0</v>
      </c>
      <c r="T83" s="50">
        <f t="shared" si="4"/>
        <v>0</v>
      </c>
      <c r="U83" s="28" t="str">
        <f>IF(R[0]C[-1]&lt;8,"KURANG 8JAM","DIATAS 8JAM")</f>
        <v>#ERROR!</v>
      </c>
      <c r="V83" s="52">
        <v>43102.0</v>
      </c>
      <c r="W83" s="28">
        <f t="shared" si="1"/>
        <v>7.002739726</v>
      </c>
      <c r="X83" s="28" t="s">
        <v>10128</v>
      </c>
      <c r="Y83" s="28"/>
      <c r="Z83" s="28">
        <v>100.0</v>
      </c>
      <c r="AA83" s="28" t="s">
        <v>581</v>
      </c>
      <c r="AB83" s="28" t="s">
        <v>195</v>
      </c>
      <c r="AC83" s="52"/>
      <c r="AD83" s="63"/>
      <c r="AE83" s="65" t="b">
        <v>0</v>
      </c>
      <c r="AF83" s="28" t="str">
        <f t="shared" si="2"/>
        <v>1</v>
      </c>
      <c r="AG83" s="442">
        <f t="shared" si="5"/>
        <v>41.5</v>
      </c>
      <c r="AH83" s="444">
        <v>50.0</v>
      </c>
      <c r="AI83" s="444">
        <v>0.83</v>
      </c>
      <c r="AJ83" s="444">
        <v>0.0</v>
      </c>
      <c r="AK83" s="444">
        <v>0.0</v>
      </c>
      <c r="AL83" s="444">
        <v>0.0</v>
      </c>
      <c r="AM83" s="444">
        <v>0.0</v>
      </c>
      <c r="AN83" s="444">
        <v>0.0</v>
      </c>
      <c r="AO83" s="444">
        <v>0.0</v>
      </c>
      <c r="AP83" s="444">
        <v>0.0</v>
      </c>
      <c r="AQ83" s="444">
        <v>0.0</v>
      </c>
      <c r="AR83" s="444">
        <v>0.0</v>
      </c>
      <c r="AS83" s="444">
        <v>0.0</v>
      </c>
      <c r="AT83" s="444">
        <v>0.0</v>
      </c>
      <c r="AU83" s="444">
        <v>0.0</v>
      </c>
      <c r="AV83" s="444">
        <v>0.0</v>
      </c>
      <c r="AW83" s="444">
        <v>0.0</v>
      </c>
      <c r="AX83" s="444">
        <v>0.0</v>
      </c>
      <c r="AY83" s="444">
        <v>0.0</v>
      </c>
    </row>
    <row r="84" ht="22.5" customHeight="1">
      <c r="A84" s="36">
        <v>82.0</v>
      </c>
      <c r="B84" s="28" t="s">
        <v>1206</v>
      </c>
      <c r="C84" s="28" t="s">
        <v>1906</v>
      </c>
      <c r="D84" s="28" t="s">
        <v>253</v>
      </c>
      <c r="E84" s="36" t="s">
        <v>181</v>
      </c>
      <c r="F84" s="28" t="s">
        <v>240</v>
      </c>
      <c r="G84" s="28" t="s">
        <v>440</v>
      </c>
      <c r="H84" s="28" t="s">
        <v>8006</v>
      </c>
      <c r="I84" s="28" t="s">
        <v>157</v>
      </c>
      <c r="J84" s="28">
        <v>2.0</v>
      </c>
      <c r="K84" s="28">
        <v>40.0</v>
      </c>
      <c r="L84" s="28">
        <v>80.0</v>
      </c>
      <c r="M84" s="28" t="s">
        <v>546</v>
      </c>
      <c r="N84" s="28">
        <v>2.0</v>
      </c>
      <c r="O84" s="28" t="s">
        <v>573</v>
      </c>
      <c r="P84" s="28" t="s">
        <v>1725</v>
      </c>
      <c r="Q84" s="28"/>
      <c r="R84" s="28" t="s">
        <v>1245</v>
      </c>
      <c r="S84" s="28">
        <v>50.0</v>
      </c>
      <c r="T84" s="50">
        <f t="shared" si="4"/>
        <v>0</v>
      </c>
      <c r="U84" s="28" t="str">
        <f>IF(R[0]C[-1]&lt;8,"KURANG 8JAM","DIATAS 8JAM")</f>
        <v>#ERROR!</v>
      </c>
      <c r="V84" s="52">
        <v>43102.0</v>
      </c>
      <c r="W84" s="28">
        <f t="shared" si="1"/>
        <v>7.002739726</v>
      </c>
      <c r="X84" s="28" t="s">
        <v>10128</v>
      </c>
      <c r="Y84" s="28"/>
      <c r="Z84" s="28">
        <v>100.0</v>
      </c>
      <c r="AA84" s="28" t="s">
        <v>581</v>
      </c>
      <c r="AB84" s="28" t="s">
        <v>195</v>
      </c>
      <c r="AC84" s="52"/>
      <c r="AD84" s="63"/>
      <c r="AE84" s="65" t="b">
        <v>0</v>
      </c>
      <c r="AF84" s="28" t="str">
        <f t="shared" si="2"/>
        <v>1</v>
      </c>
      <c r="AG84" s="445">
        <f t="shared" si="5"/>
        <v>37.5</v>
      </c>
      <c r="AH84" s="446">
        <v>50.0</v>
      </c>
      <c r="AI84" s="446">
        <v>0.75</v>
      </c>
      <c r="AJ84" s="446">
        <v>0.0</v>
      </c>
      <c r="AK84" s="446">
        <v>0.0</v>
      </c>
      <c r="AL84" s="446">
        <v>0.0</v>
      </c>
      <c r="AM84" s="446">
        <v>0.0</v>
      </c>
      <c r="AN84" s="446">
        <v>0.0</v>
      </c>
      <c r="AO84" s="446">
        <v>0.0</v>
      </c>
      <c r="AP84" s="446">
        <v>0.0</v>
      </c>
      <c r="AQ84" s="446">
        <v>0.0</v>
      </c>
      <c r="AR84" s="446">
        <v>0.0</v>
      </c>
      <c r="AS84" s="446">
        <v>0.0</v>
      </c>
      <c r="AT84" s="446">
        <v>0.0</v>
      </c>
      <c r="AU84" s="446">
        <v>0.0</v>
      </c>
      <c r="AV84" s="446">
        <v>0.0</v>
      </c>
      <c r="AW84" s="446">
        <v>0.0</v>
      </c>
      <c r="AX84" s="446">
        <v>0.0</v>
      </c>
      <c r="AY84" s="446">
        <v>0.0</v>
      </c>
    </row>
    <row r="85" ht="22.5" customHeight="1">
      <c r="A85" s="28">
        <v>83.0</v>
      </c>
      <c r="B85" s="28" t="s">
        <v>851</v>
      </c>
      <c r="C85" s="28" t="s">
        <v>852</v>
      </c>
      <c r="D85" s="28" t="s">
        <v>181</v>
      </c>
      <c r="E85" s="36" t="s">
        <v>181</v>
      </c>
      <c r="F85" s="28" t="s">
        <v>240</v>
      </c>
      <c r="G85" s="28" t="s">
        <v>150</v>
      </c>
      <c r="H85" s="28" t="s">
        <v>10131</v>
      </c>
      <c r="I85" s="28" t="s">
        <v>480</v>
      </c>
      <c r="J85" s="28">
        <v>2.0</v>
      </c>
      <c r="K85" s="28">
        <v>20.0</v>
      </c>
      <c r="L85" s="28">
        <v>40.0</v>
      </c>
      <c r="M85" s="28" t="s">
        <v>546</v>
      </c>
      <c r="N85" s="28">
        <v>6.0</v>
      </c>
      <c r="O85" s="28" t="s">
        <v>281</v>
      </c>
      <c r="P85" s="28" t="s">
        <v>285</v>
      </c>
      <c r="Q85" s="28"/>
      <c r="R85" s="28" t="s">
        <v>368</v>
      </c>
      <c r="S85" s="28">
        <v>100.0</v>
      </c>
      <c r="T85" s="50">
        <f t="shared" si="4"/>
        <v>0</v>
      </c>
      <c r="U85" s="28" t="str">
        <f>IF(R[0]C[-1]&lt;8,"KURANG 8JAM","DIATAS 8JAM")</f>
        <v>#ERROR!</v>
      </c>
      <c r="V85" s="52">
        <v>43831.0</v>
      </c>
      <c r="W85" s="28">
        <f t="shared" si="1"/>
        <v>5.005479452</v>
      </c>
      <c r="X85" s="28" t="s">
        <v>10128</v>
      </c>
      <c r="Y85" s="28"/>
      <c r="Z85" s="28">
        <v>100.0</v>
      </c>
      <c r="AA85" s="28" t="s">
        <v>298</v>
      </c>
      <c r="AB85" s="28" t="s">
        <v>195</v>
      </c>
      <c r="AC85" s="28"/>
      <c r="AD85" s="63">
        <v>45674.0</v>
      </c>
      <c r="AE85" s="65" t="b">
        <v>1</v>
      </c>
      <c r="AF85" s="28" t="str">
        <f t="shared" si="2"/>
        <v>1</v>
      </c>
      <c r="AG85" s="442">
        <f t="shared" si="5"/>
        <v>92</v>
      </c>
      <c r="AH85" s="444">
        <v>100.0</v>
      </c>
      <c r="AI85" s="444">
        <v>0.92</v>
      </c>
      <c r="AJ85" s="444">
        <v>0.0</v>
      </c>
      <c r="AK85" s="444">
        <v>0.0</v>
      </c>
      <c r="AL85" s="444">
        <v>0.0</v>
      </c>
      <c r="AM85" s="444">
        <v>0.0</v>
      </c>
      <c r="AN85" s="444">
        <v>0.0</v>
      </c>
      <c r="AO85" s="444">
        <v>0.0</v>
      </c>
      <c r="AP85" s="444">
        <v>0.0</v>
      </c>
      <c r="AQ85" s="444">
        <v>0.0</v>
      </c>
      <c r="AR85" s="444">
        <v>0.0</v>
      </c>
      <c r="AS85" s="444">
        <v>0.0</v>
      </c>
      <c r="AT85" s="444">
        <v>0.0</v>
      </c>
      <c r="AU85" s="444">
        <v>0.0</v>
      </c>
      <c r="AV85" s="444">
        <v>0.0</v>
      </c>
      <c r="AW85" s="444">
        <v>0.0</v>
      </c>
      <c r="AX85" s="444">
        <v>0.0</v>
      </c>
      <c r="AY85" s="444">
        <v>0.0</v>
      </c>
    </row>
    <row r="86" ht="22.5" customHeight="1">
      <c r="A86" s="36">
        <v>84.0</v>
      </c>
      <c r="B86" s="28" t="s">
        <v>860</v>
      </c>
      <c r="C86" s="28" t="s">
        <v>861</v>
      </c>
      <c r="D86" s="28" t="s">
        <v>181</v>
      </c>
      <c r="E86" s="36" t="s">
        <v>181</v>
      </c>
      <c r="F86" s="28" t="s">
        <v>240</v>
      </c>
      <c r="G86" s="28" t="s">
        <v>358</v>
      </c>
      <c r="H86" s="28" t="s">
        <v>8056</v>
      </c>
      <c r="I86" s="28" t="s">
        <v>277</v>
      </c>
      <c r="J86" s="28">
        <v>2.0</v>
      </c>
      <c r="K86" s="28">
        <v>60.0</v>
      </c>
      <c r="L86" s="28">
        <v>120.0</v>
      </c>
      <c r="M86" s="28" t="s">
        <v>546</v>
      </c>
      <c r="N86" s="28">
        <v>4.0</v>
      </c>
      <c r="O86" s="28" t="s">
        <v>1607</v>
      </c>
      <c r="P86" s="28" t="s">
        <v>1608</v>
      </c>
      <c r="Q86" s="28" t="s">
        <v>1609</v>
      </c>
      <c r="R86" s="28" t="s">
        <v>368</v>
      </c>
      <c r="S86" s="28">
        <v>100.0</v>
      </c>
      <c r="T86" s="50">
        <f t="shared" si="4"/>
        <v>0</v>
      </c>
      <c r="U86" s="28" t="str">
        <f>IF(R[0]C[-1]&lt;8,"KURANG 8JAM","DIATAS 8JAM")</f>
        <v>#ERROR!</v>
      </c>
      <c r="V86" s="52">
        <v>44927.0</v>
      </c>
      <c r="W86" s="28">
        <f t="shared" si="1"/>
        <v>2.002739726</v>
      </c>
      <c r="X86" s="28" t="s">
        <v>10128</v>
      </c>
      <c r="Y86" s="28"/>
      <c r="Z86" s="28"/>
      <c r="AA86" s="28"/>
      <c r="AB86" s="28" t="s">
        <v>195</v>
      </c>
      <c r="AC86" s="28"/>
      <c r="AD86" s="63">
        <v>45670.0</v>
      </c>
      <c r="AE86" s="65" t="b">
        <v>1</v>
      </c>
      <c r="AF86" s="28" t="str">
        <f t="shared" si="2"/>
        <v>1</v>
      </c>
      <c r="AG86" s="445">
        <f t="shared" si="5"/>
        <v>100</v>
      </c>
      <c r="AH86" s="446">
        <v>100.0</v>
      </c>
      <c r="AI86" s="446">
        <v>1.0</v>
      </c>
      <c r="AJ86" s="446">
        <v>0.0</v>
      </c>
      <c r="AK86" s="446">
        <v>0.0</v>
      </c>
      <c r="AL86" s="446">
        <v>0.0</v>
      </c>
      <c r="AM86" s="446">
        <v>0.0</v>
      </c>
      <c r="AN86" s="446">
        <v>0.0</v>
      </c>
      <c r="AO86" s="446">
        <v>0.0</v>
      </c>
      <c r="AP86" s="446">
        <v>0.0</v>
      </c>
      <c r="AQ86" s="446">
        <v>0.0</v>
      </c>
      <c r="AR86" s="446">
        <v>0.0</v>
      </c>
      <c r="AS86" s="446">
        <v>0.0</v>
      </c>
      <c r="AT86" s="446">
        <v>0.0</v>
      </c>
      <c r="AU86" s="446">
        <v>0.0</v>
      </c>
      <c r="AV86" s="446">
        <v>0.0</v>
      </c>
      <c r="AW86" s="446">
        <v>0.0</v>
      </c>
      <c r="AX86" s="446">
        <v>0.0</v>
      </c>
      <c r="AY86" s="446">
        <v>0.0</v>
      </c>
    </row>
    <row r="87" ht="22.5" customHeight="1">
      <c r="A87" s="28">
        <v>85.0</v>
      </c>
      <c r="B87" s="28" t="s">
        <v>883</v>
      </c>
      <c r="C87" s="28" t="s">
        <v>1932</v>
      </c>
      <c r="D87" s="28" t="s">
        <v>181</v>
      </c>
      <c r="E87" s="36" t="s">
        <v>181</v>
      </c>
      <c r="F87" s="28" t="s">
        <v>240</v>
      </c>
      <c r="G87" s="28" t="s">
        <v>440</v>
      </c>
      <c r="H87" s="28" t="s">
        <v>10130</v>
      </c>
      <c r="I87" s="28" t="s">
        <v>362</v>
      </c>
      <c r="J87" s="28">
        <v>2.0</v>
      </c>
      <c r="K87" s="28">
        <v>32.0</v>
      </c>
      <c r="L87" s="28">
        <v>64.0</v>
      </c>
      <c r="M87" s="28" t="s">
        <v>546</v>
      </c>
      <c r="N87" s="28">
        <v>2.0</v>
      </c>
      <c r="O87" s="28" t="s">
        <v>175</v>
      </c>
      <c r="P87" s="28" t="s">
        <v>1244</v>
      </c>
      <c r="Q87" s="28"/>
      <c r="R87" s="28" t="s">
        <v>1245</v>
      </c>
      <c r="S87" s="28">
        <v>50.0</v>
      </c>
      <c r="T87" s="50">
        <f t="shared" si="4"/>
        <v>0</v>
      </c>
      <c r="U87" s="28" t="str">
        <f>IF(R[0]C[-1]&lt;8,"KURANG 8JAM","DIATAS 8JAM")</f>
        <v>#ERROR!</v>
      </c>
      <c r="V87" s="52">
        <v>44197.0</v>
      </c>
      <c r="W87" s="28">
        <f t="shared" si="1"/>
        <v>4.002739726</v>
      </c>
      <c r="X87" s="28" t="s">
        <v>10128</v>
      </c>
      <c r="Y87" s="28" t="s">
        <v>1251</v>
      </c>
      <c r="Z87" s="28">
        <v>100.0</v>
      </c>
      <c r="AA87" s="28"/>
      <c r="AB87" s="28" t="s">
        <v>195</v>
      </c>
      <c r="AC87" s="28"/>
      <c r="AD87" s="63">
        <v>45671.0</v>
      </c>
      <c r="AE87" s="65" t="b">
        <v>1</v>
      </c>
      <c r="AF87" s="28" t="str">
        <f t="shared" si="2"/>
        <v>1</v>
      </c>
      <c r="AG87" s="442">
        <f t="shared" si="5"/>
        <v>50</v>
      </c>
      <c r="AH87" s="444">
        <v>50.0</v>
      </c>
      <c r="AI87" s="444">
        <v>1.0</v>
      </c>
      <c r="AJ87" s="444">
        <v>0.0</v>
      </c>
      <c r="AK87" s="444">
        <v>0.0</v>
      </c>
      <c r="AL87" s="444">
        <v>0.0</v>
      </c>
      <c r="AM87" s="444">
        <v>0.0</v>
      </c>
      <c r="AN87" s="444">
        <v>0.0</v>
      </c>
      <c r="AO87" s="444">
        <v>0.0</v>
      </c>
      <c r="AP87" s="444">
        <v>0.0</v>
      </c>
      <c r="AQ87" s="444">
        <v>0.0</v>
      </c>
      <c r="AR87" s="444">
        <v>0.0</v>
      </c>
      <c r="AS87" s="444">
        <v>0.0</v>
      </c>
      <c r="AT87" s="444">
        <v>0.0</v>
      </c>
      <c r="AU87" s="444">
        <v>0.0</v>
      </c>
      <c r="AV87" s="444">
        <v>0.0</v>
      </c>
      <c r="AW87" s="444">
        <v>0.0</v>
      </c>
      <c r="AX87" s="444">
        <v>0.0</v>
      </c>
      <c r="AY87" s="444">
        <v>0.0</v>
      </c>
    </row>
    <row r="88" ht="22.5" customHeight="1">
      <c r="A88" s="36">
        <v>86.0</v>
      </c>
      <c r="B88" s="28" t="s">
        <v>1239</v>
      </c>
      <c r="C88" s="28" t="s">
        <v>1938</v>
      </c>
      <c r="D88" s="28" t="s">
        <v>191</v>
      </c>
      <c r="E88" s="36" t="s">
        <v>96</v>
      </c>
      <c r="F88" s="28" t="s">
        <v>240</v>
      </c>
      <c r="G88" s="28" t="s">
        <v>440</v>
      </c>
      <c r="H88" s="28" t="s">
        <v>8006</v>
      </c>
      <c r="I88" s="28" t="s">
        <v>157</v>
      </c>
      <c r="J88" s="28">
        <v>2.0</v>
      </c>
      <c r="K88" s="28">
        <v>40.0</v>
      </c>
      <c r="L88" s="28">
        <v>80.0</v>
      </c>
      <c r="M88" s="28" t="s">
        <v>546</v>
      </c>
      <c r="N88" s="28">
        <v>4.0</v>
      </c>
      <c r="O88" s="28" t="s">
        <v>234</v>
      </c>
      <c r="P88" s="28" t="s">
        <v>235</v>
      </c>
      <c r="Q88" s="28"/>
      <c r="R88" s="28" t="s">
        <v>368</v>
      </c>
      <c r="S88" s="28">
        <v>100.0</v>
      </c>
      <c r="T88" s="50">
        <f t="shared" si="4"/>
        <v>0</v>
      </c>
      <c r="U88" s="28" t="str">
        <f>IF(R[0]C[-1]&lt;8,"KURANG 8JAM","DIATAS 8JAM")</f>
        <v>#ERROR!</v>
      </c>
      <c r="V88" s="52">
        <v>44398.0</v>
      </c>
      <c r="W88" s="28">
        <f t="shared" si="1"/>
        <v>3.452054795</v>
      </c>
      <c r="X88" s="28" t="s">
        <v>10128</v>
      </c>
      <c r="Y88" s="28"/>
      <c r="Z88" s="28"/>
      <c r="AA88" s="28"/>
      <c r="AB88" s="28" t="s">
        <v>195</v>
      </c>
      <c r="AC88" s="28"/>
      <c r="AD88" s="63"/>
      <c r="AE88" s="65" t="b">
        <v>0</v>
      </c>
      <c r="AF88" s="28" t="str">
        <f t="shared" si="2"/>
        <v>1</v>
      </c>
      <c r="AG88" s="445">
        <f t="shared" si="5"/>
        <v>100</v>
      </c>
      <c r="AH88" s="446">
        <v>100.0</v>
      </c>
      <c r="AI88" s="446">
        <v>1.0</v>
      </c>
      <c r="AJ88" s="446">
        <v>0.0</v>
      </c>
      <c r="AK88" s="446">
        <v>0.0</v>
      </c>
      <c r="AL88" s="446">
        <v>0.0</v>
      </c>
      <c r="AM88" s="446">
        <v>0.0</v>
      </c>
      <c r="AN88" s="446">
        <v>0.0</v>
      </c>
      <c r="AO88" s="446">
        <v>0.0</v>
      </c>
      <c r="AP88" s="446">
        <v>0.0</v>
      </c>
      <c r="AQ88" s="446">
        <v>0.0</v>
      </c>
      <c r="AR88" s="446">
        <v>0.0</v>
      </c>
      <c r="AS88" s="446">
        <v>0.0</v>
      </c>
      <c r="AT88" s="446">
        <v>0.0</v>
      </c>
      <c r="AU88" s="446">
        <v>0.0</v>
      </c>
      <c r="AV88" s="446">
        <v>0.0</v>
      </c>
      <c r="AW88" s="446">
        <v>0.0</v>
      </c>
      <c r="AX88" s="446">
        <v>0.0</v>
      </c>
      <c r="AY88" s="446">
        <v>0.0</v>
      </c>
    </row>
    <row r="89" ht="22.5" customHeight="1">
      <c r="A89" s="28">
        <v>87.0</v>
      </c>
      <c r="B89" s="28" t="s">
        <v>1259</v>
      </c>
      <c r="C89" s="28" t="s">
        <v>1947</v>
      </c>
      <c r="D89" s="28" t="s">
        <v>191</v>
      </c>
      <c r="E89" s="36" t="s">
        <v>96</v>
      </c>
      <c r="F89" s="28" t="s">
        <v>240</v>
      </c>
      <c r="G89" s="28" t="s">
        <v>440</v>
      </c>
      <c r="H89" s="28" t="s">
        <v>8006</v>
      </c>
      <c r="I89" s="28" t="s">
        <v>157</v>
      </c>
      <c r="J89" s="28">
        <v>2.0</v>
      </c>
      <c r="K89" s="28">
        <v>40.0</v>
      </c>
      <c r="L89" s="28">
        <v>80.0</v>
      </c>
      <c r="M89" s="28" t="s">
        <v>546</v>
      </c>
      <c r="N89" s="28">
        <v>4.0</v>
      </c>
      <c r="O89" s="28" t="s">
        <v>234</v>
      </c>
      <c r="P89" s="28" t="s">
        <v>235</v>
      </c>
      <c r="Q89" s="28"/>
      <c r="R89" s="28" t="s">
        <v>1245</v>
      </c>
      <c r="S89" s="28">
        <v>50.0</v>
      </c>
      <c r="T89" s="50">
        <f t="shared" si="4"/>
        <v>0</v>
      </c>
      <c r="U89" s="28" t="str">
        <f>IF(R[0]C[-1]&lt;8,"KURANG 8JAM","DIATAS 8JAM")</f>
        <v>#ERROR!</v>
      </c>
      <c r="V89" s="52">
        <v>43467.0</v>
      </c>
      <c r="W89" s="28">
        <f t="shared" si="1"/>
        <v>6.002739726</v>
      </c>
      <c r="X89" s="28" t="s">
        <v>10128</v>
      </c>
      <c r="Y89" s="28"/>
      <c r="Z89" s="28">
        <v>100.0</v>
      </c>
      <c r="AA89" s="28" t="s">
        <v>298</v>
      </c>
      <c r="AB89" s="28" t="s">
        <v>195</v>
      </c>
      <c r="AC89" s="52"/>
      <c r="AD89" s="63"/>
      <c r="AE89" s="65" t="b">
        <v>0</v>
      </c>
      <c r="AF89" s="28" t="str">
        <f t="shared" si="2"/>
        <v>1</v>
      </c>
      <c r="AG89" s="442">
        <f t="shared" si="5"/>
        <v>41.5</v>
      </c>
      <c r="AH89" s="444">
        <v>50.0</v>
      </c>
      <c r="AI89" s="444">
        <v>0.83</v>
      </c>
      <c r="AJ89" s="444">
        <v>0.0</v>
      </c>
      <c r="AK89" s="444">
        <v>0.0</v>
      </c>
      <c r="AL89" s="444">
        <v>0.0</v>
      </c>
      <c r="AM89" s="444">
        <v>0.0</v>
      </c>
      <c r="AN89" s="444">
        <v>0.0</v>
      </c>
      <c r="AO89" s="444">
        <v>0.0</v>
      </c>
      <c r="AP89" s="444">
        <v>0.0</v>
      </c>
      <c r="AQ89" s="444">
        <v>0.0</v>
      </c>
      <c r="AR89" s="444">
        <v>0.0</v>
      </c>
      <c r="AS89" s="444">
        <v>0.0</v>
      </c>
      <c r="AT89" s="444">
        <v>0.0</v>
      </c>
      <c r="AU89" s="444">
        <v>0.0</v>
      </c>
      <c r="AV89" s="444">
        <v>0.0</v>
      </c>
      <c r="AW89" s="444">
        <v>0.0</v>
      </c>
      <c r="AX89" s="444">
        <v>0.0</v>
      </c>
      <c r="AY89" s="444">
        <v>0.0</v>
      </c>
    </row>
    <row r="90" ht="22.5" customHeight="1">
      <c r="A90" s="36">
        <v>88.0</v>
      </c>
      <c r="B90" s="28" t="s">
        <v>1272</v>
      </c>
      <c r="C90" s="28" t="s">
        <v>1391</v>
      </c>
      <c r="D90" s="28" t="s">
        <v>191</v>
      </c>
      <c r="E90" s="36" t="s">
        <v>96</v>
      </c>
      <c r="F90" s="28" t="s">
        <v>240</v>
      </c>
      <c r="G90" s="28" t="s">
        <v>440</v>
      </c>
      <c r="H90" s="28" t="s">
        <v>8006</v>
      </c>
      <c r="I90" s="28" t="s">
        <v>157</v>
      </c>
      <c r="J90" s="28">
        <v>2.0</v>
      </c>
      <c r="K90" s="28">
        <v>40.0</v>
      </c>
      <c r="L90" s="28">
        <v>80.0</v>
      </c>
      <c r="M90" s="28" t="s">
        <v>546</v>
      </c>
      <c r="N90" s="28">
        <v>1.0</v>
      </c>
      <c r="O90" s="28" t="s">
        <v>175</v>
      </c>
      <c r="P90" s="28" t="s">
        <v>1608</v>
      </c>
      <c r="Q90" s="28" t="s">
        <v>1609</v>
      </c>
      <c r="R90" s="28" t="s">
        <v>368</v>
      </c>
      <c r="S90" s="28">
        <v>100.0</v>
      </c>
      <c r="T90" s="50">
        <f t="shared" si="4"/>
        <v>0</v>
      </c>
      <c r="U90" s="28" t="str">
        <f>IF(R[0]C[-1]&lt;8,"KURANG 8JAM","DIATAS 8JAM")</f>
        <v>#ERROR!</v>
      </c>
      <c r="V90" s="52">
        <v>44927.0</v>
      </c>
      <c r="W90" s="28">
        <f t="shared" si="1"/>
        <v>2.002739726</v>
      </c>
      <c r="X90" s="28" t="s">
        <v>10128</v>
      </c>
      <c r="Y90" s="28"/>
      <c r="Z90" s="28"/>
      <c r="AA90" s="28"/>
      <c r="AB90" s="28" t="s">
        <v>195</v>
      </c>
      <c r="AC90" s="28"/>
      <c r="AD90" s="63"/>
      <c r="AE90" s="65" t="b">
        <v>0</v>
      </c>
      <c r="AF90" s="28" t="str">
        <f t="shared" si="2"/>
        <v>1</v>
      </c>
      <c r="AG90" s="445">
        <f t="shared" si="5"/>
        <v>100</v>
      </c>
      <c r="AH90" s="446">
        <v>100.0</v>
      </c>
      <c r="AI90" s="446">
        <v>1.0</v>
      </c>
      <c r="AJ90" s="446">
        <v>0.0</v>
      </c>
      <c r="AK90" s="446">
        <v>0.0</v>
      </c>
      <c r="AL90" s="446">
        <v>0.0</v>
      </c>
      <c r="AM90" s="446">
        <v>0.0</v>
      </c>
      <c r="AN90" s="446">
        <v>0.0</v>
      </c>
      <c r="AO90" s="446">
        <v>0.0</v>
      </c>
      <c r="AP90" s="446">
        <v>0.0</v>
      </c>
      <c r="AQ90" s="446">
        <v>0.0</v>
      </c>
      <c r="AR90" s="446">
        <v>0.0</v>
      </c>
      <c r="AS90" s="446">
        <v>0.0</v>
      </c>
      <c r="AT90" s="446">
        <v>0.0</v>
      </c>
      <c r="AU90" s="446">
        <v>0.0</v>
      </c>
      <c r="AV90" s="446">
        <v>0.0</v>
      </c>
      <c r="AW90" s="446">
        <v>0.0</v>
      </c>
      <c r="AX90" s="446">
        <v>0.0</v>
      </c>
      <c r="AY90" s="446">
        <v>0.0</v>
      </c>
    </row>
    <row r="91" ht="22.5" customHeight="1">
      <c r="A91" s="28">
        <v>89.0</v>
      </c>
      <c r="B91" s="28" t="s">
        <v>1288</v>
      </c>
      <c r="C91" s="28" t="s">
        <v>1959</v>
      </c>
      <c r="D91" s="28" t="s">
        <v>191</v>
      </c>
      <c r="E91" s="36" t="s">
        <v>96</v>
      </c>
      <c r="F91" s="28" t="s">
        <v>240</v>
      </c>
      <c r="G91" s="28" t="s">
        <v>440</v>
      </c>
      <c r="H91" s="28" t="s">
        <v>8006</v>
      </c>
      <c r="I91" s="28" t="s">
        <v>157</v>
      </c>
      <c r="J91" s="28">
        <v>2.0</v>
      </c>
      <c r="K91" s="28">
        <v>40.0</v>
      </c>
      <c r="L91" s="28">
        <v>80.0</v>
      </c>
      <c r="M91" s="28" t="s">
        <v>546</v>
      </c>
      <c r="N91" s="28">
        <v>6.0</v>
      </c>
      <c r="O91" s="28" t="s">
        <v>234</v>
      </c>
      <c r="P91" s="28" t="s">
        <v>235</v>
      </c>
      <c r="Q91" s="28"/>
      <c r="R91" s="28" t="s">
        <v>368</v>
      </c>
      <c r="S91" s="28">
        <v>100.0</v>
      </c>
      <c r="T91" s="50">
        <f t="shared" si="4"/>
        <v>0</v>
      </c>
      <c r="U91" s="28" t="str">
        <f>IF(R[0]C[-1]&lt;8,"KURANG 8JAM","DIATAS 8JAM")</f>
        <v>#ERROR!</v>
      </c>
      <c r="V91" s="52">
        <v>44876.0</v>
      </c>
      <c r="W91" s="28">
        <f t="shared" si="1"/>
        <v>2.142465753</v>
      </c>
      <c r="X91" s="28" t="s">
        <v>10128</v>
      </c>
      <c r="Y91" s="28"/>
      <c r="Z91" s="28"/>
      <c r="AA91" s="28"/>
      <c r="AB91" s="28" t="s">
        <v>195</v>
      </c>
      <c r="AC91" s="28"/>
      <c r="AD91" s="145">
        <v>45933.0</v>
      </c>
      <c r="AE91" s="65" t="b">
        <v>1</v>
      </c>
      <c r="AF91" s="28" t="str">
        <f t="shared" si="2"/>
        <v>1</v>
      </c>
      <c r="AG91" s="442">
        <f t="shared" si="5"/>
        <v>100</v>
      </c>
      <c r="AH91" s="444">
        <v>100.0</v>
      </c>
      <c r="AI91" s="444">
        <v>1.0</v>
      </c>
      <c r="AJ91" s="444">
        <v>0.0</v>
      </c>
      <c r="AK91" s="444">
        <v>0.0</v>
      </c>
      <c r="AL91" s="444">
        <v>0.0</v>
      </c>
      <c r="AM91" s="444">
        <v>0.0</v>
      </c>
      <c r="AN91" s="444">
        <v>0.0</v>
      </c>
      <c r="AO91" s="444">
        <v>0.0</v>
      </c>
      <c r="AP91" s="444">
        <v>0.0</v>
      </c>
      <c r="AQ91" s="444">
        <v>0.0</v>
      </c>
      <c r="AR91" s="444">
        <v>0.0</v>
      </c>
      <c r="AS91" s="444">
        <v>0.0</v>
      </c>
      <c r="AT91" s="444">
        <v>0.0</v>
      </c>
      <c r="AU91" s="444">
        <v>0.0</v>
      </c>
      <c r="AV91" s="444">
        <v>0.0</v>
      </c>
      <c r="AW91" s="444">
        <v>0.0</v>
      </c>
      <c r="AX91" s="444">
        <v>0.0</v>
      </c>
      <c r="AY91" s="444">
        <v>0.0</v>
      </c>
    </row>
    <row r="92" ht="22.5" customHeight="1">
      <c r="A92" s="36">
        <v>90.0</v>
      </c>
      <c r="B92" s="28" t="s">
        <v>1316</v>
      </c>
      <c r="C92" s="28" t="s">
        <v>1965</v>
      </c>
      <c r="D92" s="28" t="s">
        <v>253</v>
      </c>
      <c r="E92" s="36" t="s">
        <v>181</v>
      </c>
      <c r="F92" s="28" t="s">
        <v>240</v>
      </c>
      <c r="G92" s="28" t="s">
        <v>440</v>
      </c>
      <c r="H92" s="28" t="s">
        <v>8006</v>
      </c>
      <c r="I92" s="28" t="s">
        <v>157</v>
      </c>
      <c r="J92" s="28">
        <v>2.0</v>
      </c>
      <c r="K92" s="28">
        <v>40.0</v>
      </c>
      <c r="L92" s="28">
        <v>80.0</v>
      </c>
      <c r="M92" s="28" t="s">
        <v>546</v>
      </c>
      <c r="N92" s="28">
        <v>1.5</v>
      </c>
      <c r="O92" s="28" t="s">
        <v>573</v>
      </c>
      <c r="P92" s="28" t="s">
        <v>1725</v>
      </c>
      <c r="Q92" s="28"/>
      <c r="R92" s="28" t="s">
        <v>1245</v>
      </c>
      <c r="S92" s="28">
        <v>50.0</v>
      </c>
      <c r="T92" s="50">
        <f t="shared" si="4"/>
        <v>0</v>
      </c>
      <c r="U92" s="28" t="str">
        <f>IF(R[0]C[-1]&lt;8,"KURANG 8JAM","DIATAS 8JAM")</f>
        <v>#ERROR!</v>
      </c>
      <c r="V92" s="52">
        <v>43102.0</v>
      </c>
      <c r="W92" s="28">
        <f t="shared" si="1"/>
        <v>7.002739726</v>
      </c>
      <c r="X92" s="28" t="s">
        <v>10128</v>
      </c>
      <c r="Y92" s="28"/>
      <c r="Z92" s="28">
        <v>100.0</v>
      </c>
      <c r="AA92" s="28" t="s">
        <v>581</v>
      </c>
      <c r="AB92" s="28" t="s">
        <v>195</v>
      </c>
      <c r="AC92" s="52"/>
      <c r="AD92" s="63"/>
      <c r="AE92" s="65" t="b">
        <v>0</v>
      </c>
      <c r="AF92" s="28" t="str">
        <f t="shared" si="2"/>
        <v>1</v>
      </c>
      <c r="AG92" s="445">
        <f t="shared" si="5"/>
        <v>41.5</v>
      </c>
      <c r="AH92" s="446">
        <v>50.0</v>
      </c>
      <c r="AI92" s="446">
        <v>0.83</v>
      </c>
      <c r="AJ92" s="446">
        <v>0.0</v>
      </c>
      <c r="AK92" s="446">
        <v>0.0</v>
      </c>
      <c r="AL92" s="446">
        <v>0.0</v>
      </c>
      <c r="AM92" s="446">
        <v>0.0</v>
      </c>
      <c r="AN92" s="446">
        <v>0.0</v>
      </c>
      <c r="AO92" s="446">
        <v>0.0</v>
      </c>
      <c r="AP92" s="446">
        <v>0.0</v>
      </c>
      <c r="AQ92" s="446">
        <v>0.0</v>
      </c>
      <c r="AR92" s="446">
        <v>0.0</v>
      </c>
      <c r="AS92" s="446">
        <v>0.0</v>
      </c>
      <c r="AT92" s="446">
        <v>0.0</v>
      </c>
      <c r="AU92" s="446">
        <v>0.0</v>
      </c>
      <c r="AV92" s="446">
        <v>0.0</v>
      </c>
      <c r="AW92" s="446">
        <v>0.0</v>
      </c>
      <c r="AX92" s="446">
        <v>0.0</v>
      </c>
      <c r="AY92" s="446">
        <v>0.0</v>
      </c>
    </row>
    <row r="93" ht="22.5" customHeight="1">
      <c r="A93" s="28">
        <v>91.0</v>
      </c>
      <c r="B93" s="28" t="s">
        <v>1322</v>
      </c>
      <c r="C93" s="28" t="s">
        <v>1973</v>
      </c>
      <c r="D93" s="28" t="s">
        <v>300</v>
      </c>
      <c r="E93" s="36" t="s">
        <v>16</v>
      </c>
      <c r="F93" s="28" t="s">
        <v>240</v>
      </c>
      <c r="G93" s="28" t="s">
        <v>150</v>
      </c>
      <c r="H93" s="28" t="s">
        <v>10192</v>
      </c>
      <c r="I93" s="28" t="s">
        <v>157</v>
      </c>
      <c r="J93" s="28">
        <v>2.0</v>
      </c>
      <c r="K93" s="28">
        <v>40.0</v>
      </c>
      <c r="L93" s="28">
        <v>80.0</v>
      </c>
      <c r="M93" s="28" t="s">
        <v>546</v>
      </c>
      <c r="N93" s="28">
        <v>7.5</v>
      </c>
      <c r="O93" s="28" t="s">
        <v>457</v>
      </c>
      <c r="P93" s="28" t="s">
        <v>459</v>
      </c>
      <c r="Q93" s="28"/>
      <c r="R93" s="28" t="s">
        <v>368</v>
      </c>
      <c r="S93" s="28">
        <v>100.0</v>
      </c>
      <c r="T93" s="50">
        <f t="shared" si="4"/>
        <v>0</v>
      </c>
      <c r="U93" s="28" t="str">
        <f>IF(R[0]C[-1]&lt;8,"KURANG 8JAM","DIATAS 8JAM")</f>
        <v>#ERROR!</v>
      </c>
      <c r="V93" s="52">
        <v>43831.0</v>
      </c>
      <c r="W93" s="28">
        <f t="shared" si="1"/>
        <v>5.005479452</v>
      </c>
      <c r="X93" s="28" t="s">
        <v>10128</v>
      </c>
      <c r="Y93" s="28"/>
      <c r="Z93" s="28">
        <v>100.0</v>
      </c>
      <c r="AA93" s="28" t="s">
        <v>298</v>
      </c>
      <c r="AB93" s="28" t="s">
        <v>195</v>
      </c>
      <c r="AC93" s="28"/>
      <c r="AD93" s="63">
        <v>45917.0</v>
      </c>
      <c r="AE93" s="65" t="b">
        <v>1</v>
      </c>
      <c r="AF93" s="28" t="str">
        <f t="shared" si="2"/>
        <v>1</v>
      </c>
      <c r="AG93" s="442">
        <f t="shared" si="5"/>
        <v>100</v>
      </c>
      <c r="AH93" s="444">
        <v>100.0</v>
      </c>
      <c r="AI93" s="444">
        <v>1.0</v>
      </c>
      <c r="AJ93" s="444">
        <v>0.0</v>
      </c>
      <c r="AK93" s="444">
        <v>0.0</v>
      </c>
      <c r="AL93" s="444">
        <v>0.0</v>
      </c>
      <c r="AM93" s="444">
        <v>0.0</v>
      </c>
      <c r="AN93" s="444">
        <v>0.0</v>
      </c>
      <c r="AO93" s="444">
        <v>0.0</v>
      </c>
      <c r="AP93" s="444">
        <v>0.0</v>
      </c>
      <c r="AQ93" s="444">
        <v>0.0</v>
      </c>
      <c r="AR93" s="444">
        <v>0.0</v>
      </c>
      <c r="AS93" s="444">
        <v>0.0</v>
      </c>
      <c r="AT93" s="444">
        <v>0.0</v>
      </c>
      <c r="AU93" s="444">
        <v>0.0</v>
      </c>
      <c r="AV93" s="444">
        <v>0.0</v>
      </c>
      <c r="AW93" s="444">
        <v>0.0</v>
      </c>
      <c r="AX93" s="444">
        <v>0.0</v>
      </c>
      <c r="AY93" s="444">
        <v>0.0</v>
      </c>
    </row>
    <row r="94" ht="22.5" customHeight="1">
      <c r="A94" s="36">
        <v>92.0</v>
      </c>
      <c r="B94" s="28" t="s">
        <v>1027</v>
      </c>
      <c r="C94" s="28" t="s">
        <v>1028</v>
      </c>
      <c r="D94" s="28" t="s">
        <v>16</v>
      </c>
      <c r="E94" s="36" t="s">
        <v>16</v>
      </c>
      <c r="F94" s="28" t="s">
        <v>240</v>
      </c>
      <c r="G94" s="28" t="s">
        <v>150</v>
      </c>
      <c r="H94" s="28" t="s">
        <v>7588</v>
      </c>
      <c r="I94" s="28" t="s">
        <v>499</v>
      </c>
      <c r="J94" s="28">
        <v>2.0</v>
      </c>
      <c r="K94" s="28">
        <v>40.0</v>
      </c>
      <c r="L94" s="28">
        <v>80.0</v>
      </c>
      <c r="M94" s="28" t="s">
        <v>546</v>
      </c>
      <c r="N94" s="28">
        <v>19.0</v>
      </c>
      <c r="O94" s="28" t="s">
        <v>234</v>
      </c>
      <c r="P94" s="28" t="s">
        <v>235</v>
      </c>
      <c r="Q94" s="28"/>
      <c r="R94" s="28" t="s">
        <v>808</v>
      </c>
      <c r="S94" s="28">
        <v>200.0</v>
      </c>
      <c r="T94" s="50">
        <f t="shared" si="4"/>
        <v>0</v>
      </c>
      <c r="U94" s="28" t="str">
        <f>IF(R[0]C[-1]&lt;8,"KURANG 8JAM","DIATAS 8JAM")</f>
        <v>#ERROR!</v>
      </c>
      <c r="V94" s="52">
        <v>44845.0</v>
      </c>
      <c r="W94" s="28">
        <f t="shared" si="1"/>
        <v>2.22739726</v>
      </c>
      <c r="X94" s="28" t="s">
        <v>10128</v>
      </c>
      <c r="Y94" s="28"/>
      <c r="Z94" s="28"/>
      <c r="AA94" s="28"/>
      <c r="AB94" s="28" t="s">
        <v>195</v>
      </c>
      <c r="AC94" s="28"/>
      <c r="AD94" s="63"/>
      <c r="AE94" s="65" t="b">
        <v>0</v>
      </c>
      <c r="AF94" s="28" t="str">
        <f t="shared" si="2"/>
        <v>2</v>
      </c>
      <c r="AG94" s="445">
        <f t="shared" si="5"/>
        <v>200</v>
      </c>
      <c r="AH94" s="446">
        <v>100.0</v>
      </c>
      <c r="AI94" s="446">
        <v>1.0</v>
      </c>
      <c r="AJ94" s="446">
        <v>100.0</v>
      </c>
      <c r="AK94" s="446">
        <v>1.0</v>
      </c>
      <c r="AL94" s="446">
        <v>0.0</v>
      </c>
      <c r="AM94" s="446">
        <v>0.0</v>
      </c>
      <c r="AN94" s="446">
        <v>0.0</v>
      </c>
      <c r="AO94" s="446">
        <v>0.0</v>
      </c>
      <c r="AP94" s="446">
        <v>0.0</v>
      </c>
      <c r="AQ94" s="446">
        <v>0.0</v>
      </c>
      <c r="AR94" s="446">
        <v>0.0</v>
      </c>
      <c r="AS94" s="446">
        <v>0.0</v>
      </c>
      <c r="AT94" s="446">
        <v>0.0</v>
      </c>
      <c r="AU94" s="446">
        <v>0.0</v>
      </c>
      <c r="AV94" s="446">
        <v>0.0</v>
      </c>
      <c r="AW94" s="446">
        <v>0.0</v>
      </c>
      <c r="AX94" s="446">
        <v>0.0</v>
      </c>
      <c r="AY94" s="446">
        <v>0.0</v>
      </c>
    </row>
    <row r="95" ht="22.5" customHeight="1">
      <c r="A95" s="28">
        <v>93.0</v>
      </c>
      <c r="B95" s="28" t="s">
        <v>980</v>
      </c>
      <c r="C95" s="28" t="s">
        <v>1986</v>
      </c>
      <c r="D95" s="28" t="s">
        <v>288</v>
      </c>
      <c r="E95" s="36" t="s">
        <v>226</v>
      </c>
      <c r="F95" s="28" t="s">
        <v>240</v>
      </c>
      <c r="G95" s="28" t="s">
        <v>150</v>
      </c>
      <c r="H95" s="28" t="s">
        <v>8733</v>
      </c>
      <c r="I95" s="28" t="s">
        <v>680</v>
      </c>
      <c r="J95" s="28">
        <v>2.0</v>
      </c>
      <c r="K95" s="28">
        <v>20.0</v>
      </c>
      <c r="L95" s="28">
        <v>40.0</v>
      </c>
      <c r="M95" s="28" t="s">
        <v>546</v>
      </c>
      <c r="N95" s="28">
        <v>8.2</v>
      </c>
      <c r="O95" s="28" t="s">
        <v>1987</v>
      </c>
      <c r="P95" s="28" t="s">
        <v>235</v>
      </c>
      <c r="Q95" s="28"/>
      <c r="R95" s="28" t="s">
        <v>368</v>
      </c>
      <c r="S95" s="28">
        <v>100.0</v>
      </c>
      <c r="T95" s="50">
        <f t="shared" si="4"/>
        <v>0</v>
      </c>
      <c r="U95" s="28" t="str">
        <f>IF(R[0]C[-1]&lt;8,"KURANG 8JAM","DIATAS 8JAM")</f>
        <v>#ERROR!</v>
      </c>
      <c r="V95" s="52">
        <v>44487.0</v>
      </c>
      <c r="W95" s="28">
        <f t="shared" si="1"/>
        <v>3.208219178</v>
      </c>
      <c r="X95" s="28" t="s">
        <v>10128</v>
      </c>
      <c r="Y95" s="28"/>
      <c r="Z95" s="28"/>
      <c r="AA95" s="28"/>
      <c r="AB95" s="28" t="s">
        <v>195</v>
      </c>
      <c r="AC95" s="28"/>
      <c r="AD95" s="145">
        <v>45901.0</v>
      </c>
      <c r="AE95" s="65" t="b">
        <v>1</v>
      </c>
      <c r="AF95" s="28" t="str">
        <f t="shared" si="2"/>
        <v>1</v>
      </c>
      <c r="AG95" s="442">
        <f t="shared" si="5"/>
        <v>100</v>
      </c>
      <c r="AH95" s="444">
        <v>100.0</v>
      </c>
      <c r="AI95" s="444">
        <v>1.0</v>
      </c>
      <c r="AJ95" s="444">
        <v>0.0</v>
      </c>
      <c r="AK95" s="444">
        <v>0.0</v>
      </c>
      <c r="AL95" s="444">
        <v>0.0</v>
      </c>
      <c r="AM95" s="444">
        <v>0.0</v>
      </c>
      <c r="AN95" s="444">
        <v>0.0</v>
      </c>
      <c r="AO95" s="444">
        <v>0.0</v>
      </c>
      <c r="AP95" s="444">
        <v>0.0</v>
      </c>
      <c r="AQ95" s="444">
        <v>0.0</v>
      </c>
      <c r="AR95" s="444">
        <v>0.0</v>
      </c>
      <c r="AS95" s="444">
        <v>0.0</v>
      </c>
      <c r="AT95" s="444">
        <v>0.0</v>
      </c>
      <c r="AU95" s="444">
        <v>0.0</v>
      </c>
      <c r="AV95" s="444">
        <v>0.0</v>
      </c>
      <c r="AW95" s="444">
        <v>0.0</v>
      </c>
      <c r="AX95" s="444">
        <v>0.0</v>
      </c>
      <c r="AY95" s="444">
        <v>0.0</v>
      </c>
    </row>
    <row r="96" ht="22.5" customHeight="1">
      <c r="A96" s="36">
        <v>94.0</v>
      </c>
      <c r="B96" s="28" t="s">
        <v>1362</v>
      </c>
      <c r="C96" s="28" t="s">
        <v>1994</v>
      </c>
      <c r="D96" s="28" t="s">
        <v>434</v>
      </c>
      <c r="E96" s="36" t="s">
        <v>16</v>
      </c>
      <c r="F96" s="28" t="s">
        <v>240</v>
      </c>
      <c r="G96" s="28" t="s">
        <v>150</v>
      </c>
      <c r="H96" s="28" t="s">
        <v>7345</v>
      </c>
      <c r="I96" s="28" t="s">
        <v>409</v>
      </c>
      <c r="J96" s="28">
        <v>2.0</v>
      </c>
      <c r="K96" s="28">
        <v>40.0</v>
      </c>
      <c r="L96" s="28">
        <v>80.0</v>
      </c>
      <c r="M96" s="28" t="s">
        <v>546</v>
      </c>
      <c r="N96" s="28">
        <v>1.0</v>
      </c>
      <c r="O96" s="28" t="s">
        <v>573</v>
      </c>
      <c r="P96" s="28" t="s">
        <v>574</v>
      </c>
      <c r="Q96" s="28"/>
      <c r="R96" s="28" t="s">
        <v>368</v>
      </c>
      <c r="S96" s="28">
        <v>100.0</v>
      </c>
      <c r="T96" s="50">
        <f t="shared" si="4"/>
        <v>0</v>
      </c>
      <c r="U96" s="28" t="str">
        <f>IF(R[0]C[-1]&lt;8,"KURANG 8JAM","DIATAS 8JAM")</f>
        <v>#ERROR!</v>
      </c>
      <c r="V96" s="52">
        <v>44879.0</v>
      </c>
      <c r="W96" s="28">
        <f t="shared" si="1"/>
        <v>2.134246575</v>
      </c>
      <c r="X96" s="28" t="s">
        <v>10128</v>
      </c>
      <c r="Y96" s="28" t="s">
        <v>1251</v>
      </c>
      <c r="Z96" s="28">
        <v>100.0</v>
      </c>
      <c r="AA96" s="28" t="s">
        <v>581</v>
      </c>
      <c r="AB96" s="28" t="s">
        <v>195</v>
      </c>
      <c r="AC96" s="28"/>
      <c r="AD96" s="63"/>
      <c r="AE96" s="65" t="b">
        <v>0</v>
      </c>
      <c r="AF96" s="28" t="str">
        <f t="shared" si="2"/>
        <v>1</v>
      </c>
      <c r="AG96" s="445">
        <f t="shared" si="5"/>
        <v>100</v>
      </c>
      <c r="AH96" s="446">
        <v>100.0</v>
      </c>
      <c r="AI96" s="447">
        <v>1.0</v>
      </c>
      <c r="AJ96" s="448">
        <v>0.0</v>
      </c>
      <c r="AK96" s="454"/>
      <c r="AL96" s="448">
        <v>0.0</v>
      </c>
      <c r="AM96" s="454"/>
      <c r="AN96" s="448">
        <v>0.0</v>
      </c>
      <c r="AO96" s="454"/>
      <c r="AP96" s="448">
        <v>0.0</v>
      </c>
      <c r="AQ96" s="454"/>
      <c r="AR96" s="448">
        <v>0.0</v>
      </c>
      <c r="AS96" s="454"/>
      <c r="AT96" s="448">
        <v>0.0</v>
      </c>
      <c r="AU96" s="449"/>
      <c r="AV96" s="448">
        <v>0.0</v>
      </c>
      <c r="AW96" s="449"/>
      <c r="AX96" s="448">
        <v>0.0</v>
      </c>
      <c r="AY96" s="449"/>
    </row>
    <row r="97" ht="22.5" customHeight="1">
      <c r="A97" s="28">
        <v>95.0</v>
      </c>
      <c r="B97" s="28" t="s">
        <v>984</v>
      </c>
      <c r="C97" s="28" t="s">
        <v>2002</v>
      </c>
      <c r="D97" s="28" t="s">
        <v>232</v>
      </c>
      <c r="E97" s="36" t="s">
        <v>16</v>
      </c>
      <c r="F97" s="28" t="s">
        <v>240</v>
      </c>
      <c r="G97" s="28" t="s">
        <v>358</v>
      </c>
      <c r="H97" s="28" t="s">
        <v>10155</v>
      </c>
      <c r="I97" s="28" t="s">
        <v>1703</v>
      </c>
      <c r="J97" s="28">
        <v>2.0</v>
      </c>
      <c r="K97" s="28">
        <v>20.0</v>
      </c>
      <c r="L97" s="28">
        <v>40.0</v>
      </c>
      <c r="M97" s="28" t="s">
        <v>546</v>
      </c>
      <c r="N97" s="28">
        <v>10.0</v>
      </c>
      <c r="O97" s="28" t="s">
        <v>1541</v>
      </c>
      <c r="P97" s="28" t="s">
        <v>1358</v>
      </c>
      <c r="Q97" s="28" t="s">
        <v>1609</v>
      </c>
      <c r="R97" s="28" t="s">
        <v>368</v>
      </c>
      <c r="S97" s="28">
        <v>100.0</v>
      </c>
      <c r="T97" s="50">
        <f t="shared" si="4"/>
        <v>0</v>
      </c>
      <c r="U97" s="28" t="str">
        <f>IF(R[0]C[-1]&lt;8,"KURANG 8JAM","DIATAS 8JAM")</f>
        <v>#ERROR!</v>
      </c>
      <c r="V97" s="52">
        <v>44608.0</v>
      </c>
      <c r="W97" s="28">
        <f t="shared" si="1"/>
        <v>2.876712329</v>
      </c>
      <c r="X97" s="28" t="s">
        <v>10128</v>
      </c>
      <c r="Y97" s="28"/>
      <c r="Z97" s="28">
        <v>100.0</v>
      </c>
      <c r="AA97" s="28" t="s">
        <v>922</v>
      </c>
      <c r="AB97" s="28" t="s">
        <v>195</v>
      </c>
      <c r="AC97" s="28"/>
      <c r="AD97" s="28" t="s">
        <v>10221</v>
      </c>
      <c r="AE97" s="65" t="b">
        <v>1</v>
      </c>
      <c r="AF97" s="28" t="str">
        <f t="shared" si="2"/>
        <v>1</v>
      </c>
      <c r="AG97" s="442">
        <f t="shared" si="5"/>
        <v>100</v>
      </c>
      <c r="AH97" s="444">
        <v>100.0</v>
      </c>
      <c r="AI97" s="444">
        <v>1.0</v>
      </c>
      <c r="AJ97" s="444">
        <v>0.0</v>
      </c>
      <c r="AK97" s="444">
        <v>0.0</v>
      </c>
      <c r="AL97" s="444">
        <v>0.0</v>
      </c>
      <c r="AM97" s="444">
        <v>0.0</v>
      </c>
      <c r="AN97" s="444">
        <v>0.0</v>
      </c>
      <c r="AO97" s="444">
        <v>0.0</v>
      </c>
      <c r="AP97" s="444">
        <v>0.0</v>
      </c>
      <c r="AQ97" s="444">
        <v>0.0</v>
      </c>
      <c r="AR97" s="444">
        <v>0.0</v>
      </c>
      <c r="AS97" s="444">
        <v>0.0</v>
      </c>
      <c r="AT97" s="444">
        <v>0.0</v>
      </c>
      <c r="AU97" s="444">
        <v>0.0</v>
      </c>
      <c r="AV97" s="444">
        <v>0.0</v>
      </c>
      <c r="AW97" s="444">
        <v>0.0</v>
      </c>
      <c r="AX97" s="444">
        <v>0.0</v>
      </c>
      <c r="AY97" s="444">
        <v>0.0</v>
      </c>
    </row>
    <row r="98" ht="22.5" customHeight="1">
      <c r="A98" s="36">
        <v>96.0</v>
      </c>
      <c r="B98" s="28" t="s">
        <v>1377</v>
      </c>
      <c r="C98" s="28" t="s">
        <v>2012</v>
      </c>
      <c r="D98" s="28" t="s">
        <v>181</v>
      </c>
      <c r="E98" s="36" t="s">
        <v>181</v>
      </c>
      <c r="F98" s="28" t="s">
        <v>240</v>
      </c>
      <c r="G98" s="28" t="s">
        <v>440</v>
      </c>
      <c r="H98" s="28" t="s">
        <v>8006</v>
      </c>
      <c r="I98" s="28" t="s">
        <v>157</v>
      </c>
      <c r="J98" s="28">
        <v>2.0</v>
      </c>
      <c r="K98" s="28">
        <v>40.0</v>
      </c>
      <c r="L98" s="28">
        <v>80.0</v>
      </c>
      <c r="M98" s="28" t="s">
        <v>546</v>
      </c>
      <c r="N98" s="28">
        <v>5.0</v>
      </c>
      <c r="O98" s="28" t="s">
        <v>234</v>
      </c>
      <c r="P98" s="28" t="s">
        <v>235</v>
      </c>
      <c r="Q98" s="28"/>
      <c r="R98" s="28" t="s">
        <v>368</v>
      </c>
      <c r="S98" s="28">
        <v>100.0</v>
      </c>
      <c r="T98" s="50">
        <f t="shared" si="4"/>
        <v>0</v>
      </c>
      <c r="U98" s="28" t="str">
        <f>IF(R[0]C[-1]&lt;8,"KURANG 8JAM","DIATAS 8JAM")</f>
        <v>#ERROR!</v>
      </c>
      <c r="V98" s="52">
        <v>44289.0</v>
      </c>
      <c r="W98" s="28">
        <f t="shared" si="1"/>
        <v>3.750684932</v>
      </c>
      <c r="X98" s="28" t="s">
        <v>10128</v>
      </c>
      <c r="Y98" s="28"/>
      <c r="Z98" s="28"/>
      <c r="AA98" s="28"/>
      <c r="AB98" s="28" t="s">
        <v>195</v>
      </c>
      <c r="AC98" s="28"/>
      <c r="AD98" s="63">
        <v>45672.0</v>
      </c>
      <c r="AE98" s="65" t="b">
        <v>1</v>
      </c>
      <c r="AF98" s="28" t="str">
        <f t="shared" si="2"/>
        <v>1</v>
      </c>
      <c r="AG98" s="445">
        <f t="shared" si="5"/>
        <v>100</v>
      </c>
      <c r="AH98" s="446">
        <v>100.0</v>
      </c>
      <c r="AI98" s="446">
        <v>1.0</v>
      </c>
      <c r="AJ98" s="446">
        <v>0.0</v>
      </c>
      <c r="AK98" s="446">
        <v>0.0</v>
      </c>
      <c r="AL98" s="446">
        <v>0.0</v>
      </c>
      <c r="AM98" s="446">
        <v>0.0</v>
      </c>
      <c r="AN98" s="446">
        <v>0.0</v>
      </c>
      <c r="AO98" s="446">
        <v>0.0</v>
      </c>
      <c r="AP98" s="446">
        <v>0.0</v>
      </c>
      <c r="AQ98" s="446">
        <v>0.0</v>
      </c>
      <c r="AR98" s="446">
        <v>0.0</v>
      </c>
      <c r="AS98" s="446">
        <v>0.0</v>
      </c>
      <c r="AT98" s="446">
        <v>0.0</v>
      </c>
      <c r="AU98" s="446">
        <v>0.0</v>
      </c>
      <c r="AV98" s="446">
        <v>0.0</v>
      </c>
      <c r="AW98" s="446">
        <v>0.0</v>
      </c>
      <c r="AX98" s="446">
        <v>0.0</v>
      </c>
      <c r="AY98" s="446">
        <v>0.0</v>
      </c>
    </row>
    <row r="99" ht="22.5" customHeight="1">
      <c r="A99" s="28">
        <v>97.0</v>
      </c>
      <c r="B99" s="28" t="s">
        <v>805</v>
      </c>
      <c r="C99" s="28" t="s">
        <v>806</v>
      </c>
      <c r="D99" s="28" t="s">
        <v>96</v>
      </c>
      <c r="E99" s="36" t="s">
        <v>96</v>
      </c>
      <c r="F99" s="28" t="s">
        <v>240</v>
      </c>
      <c r="G99" s="28" t="s">
        <v>440</v>
      </c>
      <c r="H99" s="28" t="s">
        <v>8733</v>
      </c>
      <c r="I99" s="28" t="s">
        <v>680</v>
      </c>
      <c r="J99" s="28">
        <v>2.0</v>
      </c>
      <c r="K99" s="28">
        <v>40.0</v>
      </c>
      <c r="L99" s="28">
        <v>80.0</v>
      </c>
      <c r="M99" s="28" t="s">
        <v>546</v>
      </c>
      <c r="N99" s="28">
        <v>5.3</v>
      </c>
      <c r="O99" s="28" t="s">
        <v>175</v>
      </c>
      <c r="P99" s="28" t="s">
        <v>1244</v>
      </c>
      <c r="Q99" s="28"/>
      <c r="R99" s="28" t="s">
        <v>1245</v>
      </c>
      <c r="S99" s="28">
        <v>50.0</v>
      </c>
      <c r="T99" s="50">
        <f t="shared" si="4"/>
        <v>0</v>
      </c>
      <c r="U99" s="28" t="str">
        <f>IF(R[0]C[-1]&lt;8,"KURANG 8JAM","DIATAS 8JAM")</f>
        <v>#ERROR!</v>
      </c>
      <c r="V99" s="52">
        <v>43831.0</v>
      </c>
      <c r="W99" s="28">
        <f t="shared" si="1"/>
        <v>5.005479452</v>
      </c>
      <c r="X99" s="28" t="s">
        <v>10128</v>
      </c>
      <c r="Y99" s="28"/>
      <c r="Z99" s="28">
        <v>100.0</v>
      </c>
      <c r="AA99" s="28"/>
      <c r="AB99" s="28" t="s">
        <v>195</v>
      </c>
      <c r="AC99" s="52"/>
      <c r="AD99" s="63">
        <v>45790.0</v>
      </c>
      <c r="AE99" s="65" t="b">
        <v>1</v>
      </c>
      <c r="AF99" s="28" t="str">
        <f t="shared" si="2"/>
        <v>1</v>
      </c>
      <c r="AG99" s="442">
        <f t="shared" si="5"/>
        <v>50</v>
      </c>
      <c r="AH99" s="444">
        <v>50.0</v>
      </c>
      <c r="AI99" s="444">
        <v>1.0</v>
      </c>
      <c r="AJ99" s="444">
        <v>0.0</v>
      </c>
      <c r="AK99" s="444">
        <v>0.0</v>
      </c>
      <c r="AL99" s="444">
        <v>0.0</v>
      </c>
      <c r="AM99" s="444">
        <v>0.0</v>
      </c>
      <c r="AN99" s="444">
        <v>0.0</v>
      </c>
      <c r="AO99" s="444">
        <v>0.0</v>
      </c>
      <c r="AP99" s="444">
        <v>0.0</v>
      </c>
      <c r="AQ99" s="444">
        <v>0.0</v>
      </c>
      <c r="AR99" s="444">
        <v>0.0</v>
      </c>
      <c r="AS99" s="444">
        <v>0.0</v>
      </c>
      <c r="AT99" s="444">
        <v>0.0</v>
      </c>
      <c r="AU99" s="444">
        <v>0.0</v>
      </c>
      <c r="AV99" s="444">
        <v>0.0</v>
      </c>
      <c r="AW99" s="444">
        <v>0.0</v>
      </c>
      <c r="AX99" s="444">
        <v>0.0</v>
      </c>
      <c r="AY99" s="444">
        <v>0.0</v>
      </c>
    </row>
    <row r="100" ht="22.5" customHeight="1">
      <c r="A100" s="36">
        <v>98.0</v>
      </c>
      <c r="B100" s="28" t="s">
        <v>1448</v>
      </c>
      <c r="C100" s="28" t="s">
        <v>2030</v>
      </c>
      <c r="D100" s="28" t="s">
        <v>577</v>
      </c>
      <c r="E100" s="36" t="s">
        <v>16</v>
      </c>
      <c r="F100" s="28" t="s">
        <v>240</v>
      </c>
      <c r="G100" s="28" t="s">
        <v>440</v>
      </c>
      <c r="H100" s="28" t="s">
        <v>8006</v>
      </c>
      <c r="I100" s="28" t="s">
        <v>157</v>
      </c>
      <c r="J100" s="28">
        <v>2.0</v>
      </c>
      <c r="K100" s="28">
        <v>40.0</v>
      </c>
      <c r="L100" s="28">
        <v>80.0</v>
      </c>
      <c r="M100" s="28" t="s">
        <v>546</v>
      </c>
      <c r="N100" s="28">
        <v>5.0</v>
      </c>
      <c r="O100" s="28" t="s">
        <v>1623</v>
      </c>
      <c r="P100" s="28" t="s">
        <v>1624</v>
      </c>
      <c r="Q100" s="28"/>
      <c r="R100" s="28" t="s">
        <v>1245</v>
      </c>
      <c r="S100" s="28">
        <v>50.0</v>
      </c>
      <c r="T100" s="50">
        <f t="shared" si="4"/>
        <v>0</v>
      </c>
      <c r="U100" s="28" t="str">
        <f>IF(R[0]C[-1]&lt;8,"KURANG 8JAM","DIATAS 8JAM")</f>
        <v>#ERROR!</v>
      </c>
      <c r="V100" s="52">
        <v>43472.0</v>
      </c>
      <c r="W100" s="28">
        <f t="shared" si="1"/>
        <v>5.989041096</v>
      </c>
      <c r="X100" s="28" t="s">
        <v>10128</v>
      </c>
      <c r="Y100" s="28"/>
      <c r="Z100" s="28">
        <v>100.0</v>
      </c>
      <c r="AA100" s="28"/>
      <c r="AB100" s="28" t="s">
        <v>195</v>
      </c>
      <c r="AC100" s="52"/>
      <c r="AD100" s="63"/>
      <c r="AE100" s="65" t="b">
        <v>0</v>
      </c>
      <c r="AF100" s="28" t="str">
        <f t="shared" si="2"/>
        <v>1</v>
      </c>
      <c r="AG100" s="445">
        <f t="shared" si="5"/>
        <v>41.5</v>
      </c>
      <c r="AH100" s="446">
        <v>50.0</v>
      </c>
      <c r="AI100" s="446">
        <v>0.83</v>
      </c>
      <c r="AJ100" s="446">
        <v>0.0</v>
      </c>
      <c r="AK100" s="446">
        <v>0.0</v>
      </c>
      <c r="AL100" s="446">
        <v>0.0</v>
      </c>
      <c r="AM100" s="446">
        <v>0.0</v>
      </c>
      <c r="AN100" s="446">
        <v>0.0</v>
      </c>
      <c r="AO100" s="446">
        <v>0.0</v>
      </c>
      <c r="AP100" s="446">
        <v>0.0</v>
      </c>
      <c r="AQ100" s="446">
        <v>0.0</v>
      </c>
      <c r="AR100" s="446">
        <v>0.0</v>
      </c>
      <c r="AS100" s="446">
        <v>0.0</v>
      </c>
      <c r="AT100" s="446">
        <v>0.0</v>
      </c>
      <c r="AU100" s="446">
        <v>0.0</v>
      </c>
      <c r="AV100" s="446">
        <v>0.0</v>
      </c>
      <c r="AW100" s="446">
        <v>0.0</v>
      </c>
      <c r="AX100" s="446">
        <v>0.0</v>
      </c>
      <c r="AY100" s="446">
        <v>0.0</v>
      </c>
    </row>
    <row r="101" ht="22.5" customHeight="1">
      <c r="A101" s="28">
        <v>99.0</v>
      </c>
      <c r="B101" s="28" t="s">
        <v>1452</v>
      </c>
      <c r="C101" s="28" t="s">
        <v>2042</v>
      </c>
      <c r="D101" s="28" t="s">
        <v>577</v>
      </c>
      <c r="E101" s="36" t="s">
        <v>16</v>
      </c>
      <c r="F101" s="28" t="s">
        <v>240</v>
      </c>
      <c r="G101" s="28" t="s">
        <v>440</v>
      </c>
      <c r="H101" s="28" t="s">
        <v>8006</v>
      </c>
      <c r="I101" s="28" t="s">
        <v>157</v>
      </c>
      <c r="J101" s="28">
        <v>2.0</v>
      </c>
      <c r="K101" s="28">
        <v>40.0</v>
      </c>
      <c r="L101" s="28">
        <v>80.0</v>
      </c>
      <c r="M101" s="28" t="s">
        <v>546</v>
      </c>
      <c r="N101" s="28">
        <v>5.0</v>
      </c>
      <c r="O101" s="28" t="s">
        <v>234</v>
      </c>
      <c r="P101" s="28" t="s">
        <v>235</v>
      </c>
      <c r="Q101" s="28"/>
      <c r="R101" s="28" t="s">
        <v>2044</v>
      </c>
      <c r="S101" s="28">
        <v>100.0</v>
      </c>
      <c r="T101" s="50">
        <f t="shared" si="4"/>
        <v>0</v>
      </c>
      <c r="U101" s="28" t="str">
        <f>IF(R[0]C[-1]&lt;8,"KURANG 8JAM","DIATAS 8JAM")</f>
        <v>#ERROR!</v>
      </c>
      <c r="V101" s="52">
        <v>44861.0</v>
      </c>
      <c r="W101" s="28">
        <f t="shared" si="1"/>
        <v>2.183561644</v>
      </c>
      <c r="X101" s="28" t="s">
        <v>10128</v>
      </c>
      <c r="Y101" s="28"/>
      <c r="Z101" s="28"/>
      <c r="AA101" s="28"/>
      <c r="AB101" s="28" t="s">
        <v>195</v>
      </c>
      <c r="AC101" s="28"/>
      <c r="AD101" s="63"/>
      <c r="AE101" s="65" t="b">
        <v>0</v>
      </c>
      <c r="AF101" s="28" t="str">
        <f t="shared" si="2"/>
        <v>1</v>
      </c>
      <c r="AG101" s="442">
        <f t="shared" si="5"/>
        <v>100</v>
      </c>
      <c r="AH101" s="444">
        <v>100.0</v>
      </c>
      <c r="AI101" s="444">
        <v>1.0</v>
      </c>
      <c r="AJ101" s="444">
        <v>0.0</v>
      </c>
      <c r="AK101" s="444">
        <v>0.0</v>
      </c>
      <c r="AL101" s="444">
        <v>0.0</v>
      </c>
      <c r="AM101" s="444">
        <v>0.0</v>
      </c>
      <c r="AN101" s="444">
        <v>0.0</v>
      </c>
      <c r="AO101" s="444">
        <v>0.0</v>
      </c>
      <c r="AP101" s="444">
        <v>0.0</v>
      </c>
      <c r="AQ101" s="444">
        <v>0.0</v>
      </c>
      <c r="AR101" s="444">
        <v>0.0</v>
      </c>
      <c r="AS101" s="444">
        <v>0.0</v>
      </c>
      <c r="AT101" s="444">
        <v>0.0</v>
      </c>
      <c r="AU101" s="444">
        <v>0.0</v>
      </c>
      <c r="AV101" s="444">
        <v>0.0</v>
      </c>
      <c r="AW101" s="444">
        <v>0.0</v>
      </c>
      <c r="AX101" s="444">
        <v>0.0</v>
      </c>
      <c r="AY101" s="444">
        <v>0.0</v>
      </c>
    </row>
    <row r="102" ht="22.5" customHeight="1">
      <c r="A102" s="36">
        <v>100.0</v>
      </c>
      <c r="B102" s="28" t="s">
        <v>400</v>
      </c>
      <c r="C102" s="28" t="s">
        <v>2052</v>
      </c>
      <c r="D102" s="28" t="s">
        <v>309</v>
      </c>
      <c r="E102" s="36" t="s">
        <v>226</v>
      </c>
      <c r="F102" s="28" t="s">
        <v>240</v>
      </c>
      <c r="G102" s="28" t="s">
        <v>150</v>
      </c>
      <c r="H102" s="28" t="s">
        <v>7724</v>
      </c>
      <c r="I102" s="28" t="s">
        <v>1859</v>
      </c>
      <c r="J102" s="28">
        <v>2.0</v>
      </c>
      <c r="K102" s="28">
        <v>20.0</v>
      </c>
      <c r="L102" s="28">
        <v>40.0</v>
      </c>
      <c r="M102" s="28" t="s">
        <v>546</v>
      </c>
      <c r="N102" s="28">
        <v>1.4</v>
      </c>
      <c r="O102" s="28" t="s">
        <v>457</v>
      </c>
      <c r="P102" s="28" t="s">
        <v>459</v>
      </c>
      <c r="Q102" s="28"/>
      <c r="R102" s="28" t="s">
        <v>368</v>
      </c>
      <c r="S102" s="28">
        <v>100.0</v>
      </c>
      <c r="T102" s="50">
        <f t="shared" si="4"/>
        <v>0</v>
      </c>
      <c r="U102" s="28" t="str">
        <f>IF(R[0]C[-1]&lt;8,"KURANG 8JAM","DIATAS 8JAM")</f>
        <v>#ERROR!</v>
      </c>
      <c r="V102" s="52">
        <v>44167.0</v>
      </c>
      <c r="W102" s="28">
        <f t="shared" si="1"/>
        <v>4.084931507</v>
      </c>
      <c r="X102" s="28" t="s">
        <v>10128</v>
      </c>
      <c r="Y102" s="28" t="s">
        <v>1251</v>
      </c>
      <c r="Z102" s="28">
        <v>100.0</v>
      </c>
      <c r="AA102" s="28" t="s">
        <v>298</v>
      </c>
      <c r="AB102" s="28" t="s">
        <v>195</v>
      </c>
      <c r="AC102" s="52"/>
      <c r="AD102" s="63"/>
      <c r="AE102" s="65" t="b">
        <v>0</v>
      </c>
      <c r="AF102" s="28" t="str">
        <f t="shared" si="2"/>
        <v>1</v>
      </c>
      <c r="AG102" s="445">
        <f t="shared" si="5"/>
        <v>83</v>
      </c>
      <c r="AH102" s="446">
        <v>100.0</v>
      </c>
      <c r="AI102" s="446">
        <v>0.83</v>
      </c>
      <c r="AJ102" s="446">
        <v>0.0</v>
      </c>
      <c r="AK102" s="446">
        <v>0.0</v>
      </c>
      <c r="AL102" s="446">
        <v>0.0</v>
      </c>
      <c r="AM102" s="446">
        <v>0.0</v>
      </c>
      <c r="AN102" s="446">
        <v>0.0</v>
      </c>
      <c r="AO102" s="446">
        <v>0.0</v>
      </c>
      <c r="AP102" s="446">
        <v>0.0</v>
      </c>
      <c r="AQ102" s="446">
        <v>0.0</v>
      </c>
      <c r="AR102" s="446">
        <v>0.0</v>
      </c>
      <c r="AS102" s="446">
        <v>0.0</v>
      </c>
      <c r="AT102" s="446">
        <v>0.0</v>
      </c>
      <c r="AU102" s="446">
        <v>0.0</v>
      </c>
      <c r="AV102" s="446">
        <v>0.0</v>
      </c>
      <c r="AW102" s="446">
        <v>0.0</v>
      </c>
      <c r="AX102" s="446">
        <v>0.0</v>
      </c>
      <c r="AY102" s="446">
        <v>0.0</v>
      </c>
    </row>
    <row r="103" ht="22.5" customHeight="1">
      <c r="A103" s="28">
        <v>101.0</v>
      </c>
      <c r="B103" s="28" t="s">
        <v>1520</v>
      </c>
      <c r="C103" s="28" t="s">
        <v>2060</v>
      </c>
      <c r="D103" s="28" t="s">
        <v>96</v>
      </c>
      <c r="E103" s="36" t="s">
        <v>96</v>
      </c>
      <c r="F103" s="28" t="s">
        <v>240</v>
      </c>
      <c r="G103" s="28" t="s">
        <v>440</v>
      </c>
      <c r="H103" s="28" t="s">
        <v>8006</v>
      </c>
      <c r="I103" s="28" t="s">
        <v>157</v>
      </c>
      <c r="J103" s="28">
        <v>2.0</v>
      </c>
      <c r="K103" s="28">
        <v>40.0</v>
      </c>
      <c r="L103" s="28">
        <v>80.0</v>
      </c>
      <c r="M103" s="28" t="s">
        <v>546</v>
      </c>
      <c r="N103" s="28">
        <v>8.0</v>
      </c>
      <c r="O103" s="28" t="s">
        <v>234</v>
      </c>
      <c r="P103" s="28" t="s">
        <v>235</v>
      </c>
      <c r="Q103" s="28"/>
      <c r="R103" s="28" t="s">
        <v>368</v>
      </c>
      <c r="S103" s="28">
        <v>100.0</v>
      </c>
      <c r="T103" s="50">
        <f t="shared" si="4"/>
        <v>0</v>
      </c>
      <c r="U103" s="28" t="str">
        <f>IF(R[0]C[-1]&lt;8,"KURANG 8JAM","DIATAS 8JAM")</f>
        <v>#ERROR!</v>
      </c>
      <c r="V103" s="52">
        <v>44381.0</v>
      </c>
      <c r="W103" s="28">
        <f t="shared" si="1"/>
        <v>3.498630137</v>
      </c>
      <c r="X103" s="28" t="s">
        <v>10128</v>
      </c>
      <c r="Y103" s="28"/>
      <c r="Z103" s="28"/>
      <c r="AA103" s="28"/>
      <c r="AB103" s="28" t="s">
        <v>195</v>
      </c>
      <c r="AC103" s="28"/>
      <c r="AD103" s="63">
        <v>45882.0</v>
      </c>
      <c r="AE103" s="65" t="b">
        <v>1</v>
      </c>
      <c r="AF103" s="28" t="str">
        <f t="shared" si="2"/>
        <v>1</v>
      </c>
      <c r="AG103" s="442">
        <f t="shared" si="5"/>
        <v>100</v>
      </c>
      <c r="AH103" s="444">
        <v>100.0</v>
      </c>
      <c r="AI103" s="444">
        <v>1.0</v>
      </c>
      <c r="AJ103" s="444">
        <v>0.0</v>
      </c>
      <c r="AK103" s="444">
        <v>0.0</v>
      </c>
      <c r="AL103" s="444">
        <v>0.0</v>
      </c>
      <c r="AM103" s="444">
        <v>0.0</v>
      </c>
      <c r="AN103" s="444">
        <v>0.0</v>
      </c>
      <c r="AO103" s="444">
        <v>0.0</v>
      </c>
      <c r="AP103" s="444">
        <v>0.0</v>
      </c>
      <c r="AQ103" s="444">
        <v>0.0</v>
      </c>
      <c r="AR103" s="444">
        <v>0.0</v>
      </c>
      <c r="AS103" s="444">
        <v>0.0</v>
      </c>
      <c r="AT103" s="444">
        <v>0.0</v>
      </c>
      <c r="AU103" s="444">
        <v>0.0</v>
      </c>
      <c r="AV103" s="444">
        <v>0.0</v>
      </c>
      <c r="AW103" s="444">
        <v>0.0</v>
      </c>
      <c r="AX103" s="444">
        <v>0.0</v>
      </c>
      <c r="AY103" s="444">
        <v>0.0</v>
      </c>
    </row>
    <row r="104" ht="22.5" customHeight="1">
      <c r="A104" s="36">
        <v>102.0</v>
      </c>
      <c r="B104" s="28" t="s">
        <v>1530</v>
      </c>
      <c r="C104" s="28" t="s">
        <v>2067</v>
      </c>
      <c r="D104" s="28" t="s">
        <v>434</v>
      </c>
      <c r="E104" s="36" t="s">
        <v>16</v>
      </c>
      <c r="F104" s="28" t="s">
        <v>240</v>
      </c>
      <c r="G104" s="28" t="s">
        <v>150</v>
      </c>
      <c r="H104" s="28" t="s">
        <v>8056</v>
      </c>
      <c r="I104" s="28" t="s">
        <v>277</v>
      </c>
      <c r="J104" s="28">
        <v>2.0</v>
      </c>
      <c r="K104" s="28">
        <v>60.0</v>
      </c>
      <c r="L104" s="28">
        <v>120.0</v>
      </c>
      <c r="M104" s="28" t="s">
        <v>546</v>
      </c>
      <c r="N104" s="28">
        <v>7.0</v>
      </c>
      <c r="O104" s="28" t="s">
        <v>2069</v>
      </c>
      <c r="P104" s="28" t="s">
        <v>2070</v>
      </c>
      <c r="Q104" s="28" t="s">
        <v>922</v>
      </c>
      <c r="R104" s="28" t="s">
        <v>368</v>
      </c>
      <c r="S104" s="28">
        <v>100.0</v>
      </c>
      <c r="T104" s="50">
        <f t="shared" si="4"/>
        <v>0</v>
      </c>
      <c r="U104" s="28" t="str">
        <f>IF(R[0]C[-1]&lt;8,"KURANG 8JAM","DIATAS 8JAM")</f>
        <v>#ERROR!</v>
      </c>
      <c r="V104" s="52">
        <v>43495.0</v>
      </c>
      <c r="W104" s="28">
        <f t="shared" si="1"/>
        <v>5.926027397</v>
      </c>
      <c r="X104" s="28" t="s">
        <v>10128</v>
      </c>
      <c r="Y104" s="28" t="s">
        <v>1251</v>
      </c>
      <c r="Z104" s="28">
        <v>100.0</v>
      </c>
      <c r="AA104" s="28" t="s">
        <v>922</v>
      </c>
      <c r="AB104" s="28" t="s">
        <v>195</v>
      </c>
      <c r="AC104" s="28"/>
      <c r="AD104" s="63"/>
      <c r="AE104" s="65" t="b">
        <v>0</v>
      </c>
      <c r="AF104" s="28" t="str">
        <f t="shared" si="2"/>
        <v>1</v>
      </c>
      <c r="AG104" s="445">
        <f t="shared" si="5"/>
        <v>100</v>
      </c>
      <c r="AH104" s="446">
        <v>100.0</v>
      </c>
      <c r="AI104" s="446">
        <v>1.0</v>
      </c>
      <c r="AJ104" s="446">
        <v>0.0</v>
      </c>
      <c r="AK104" s="446">
        <v>0.0</v>
      </c>
      <c r="AL104" s="446">
        <v>0.0</v>
      </c>
      <c r="AM104" s="446">
        <v>0.0</v>
      </c>
      <c r="AN104" s="446">
        <v>0.0</v>
      </c>
      <c r="AO104" s="446">
        <v>0.0</v>
      </c>
      <c r="AP104" s="446">
        <v>0.0</v>
      </c>
      <c r="AQ104" s="446">
        <v>0.0</v>
      </c>
      <c r="AR104" s="446">
        <v>0.0</v>
      </c>
      <c r="AS104" s="446">
        <v>0.0</v>
      </c>
      <c r="AT104" s="446">
        <v>0.0</v>
      </c>
      <c r="AU104" s="446">
        <v>0.0</v>
      </c>
      <c r="AV104" s="446">
        <v>0.0</v>
      </c>
      <c r="AW104" s="446">
        <v>0.0</v>
      </c>
      <c r="AX104" s="446">
        <v>0.0</v>
      </c>
      <c r="AY104" s="446">
        <v>0.0</v>
      </c>
    </row>
    <row r="105" ht="22.5" customHeight="1">
      <c r="A105" s="28">
        <v>103.0</v>
      </c>
      <c r="B105" s="28" t="s">
        <v>722</v>
      </c>
      <c r="C105" s="28" t="s">
        <v>2078</v>
      </c>
      <c r="D105" s="28" t="s">
        <v>577</v>
      </c>
      <c r="E105" s="36" t="s">
        <v>16</v>
      </c>
      <c r="F105" s="28" t="s">
        <v>240</v>
      </c>
      <c r="G105" s="28" t="s">
        <v>358</v>
      </c>
      <c r="H105" s="28" t="s">
        <v>10130</v>
      </c>
      <c r="I105" s="28" t="s">
        <v>362</v>
      </c>
      <c r="J105" s="28">
        <v>2.0</v>
      </c>
      <c r="K105" s="28">
        <v>32.0</v>
      </c>
      <c r="L105" s="28">
        <v>64.0</v>
      </c>
      <c r="M105" s="28" t="s">
        <v>546</v>
      </c>
      <c r="N105" s="28">
        <v>6.0</v>
      </c>
      <c r="O105" s="28" t="s">
        <v>175</v>
      </c>
      <c r="P105" s="28" t="s">
        <v>176</v>
      </c>
      <c r="Q105" s="28"/>
      <c r="R105" s="28" t="s">
        <v>368</v>
      </c>
      <c r="S105" s="28">
        <v>100.0</v>
      </c>
      <c r="T105" s="50">
        <f t="shared" si="4"/>
        <v>0</v>
      </c>
      <c r="U105" s="28" t="str">
        <f>IF(R[0]C[-1]&lt;8,"KURANG 8JAM","DIATAS 8JAM")</f>
        <v>#ERROR!</v>
      </c>
      <c r="V105" s="52">
        <v>43101.0</v>
      </c>
      <c r="W105" s="28">
        <f t="shared" si="1"/>
        <v>7.005479452</v>
      </c>
      <c r="X105" s="28" t="s">
        <v>10128</v>
      </c>
      <c r="Y105" s="28" t="s">
        <v>1251</v>
      </c>
      <c r="Z105" s="28">
        <v>100.0</v>
      </c>
      <c r="AA105" s="28" t="s">
        <v>298</v>
      </c>
      <c r="AB105" s="28" t="s">
        <v>195</v>
      </c>
      <c r="AC105" s="52"/>
      <c r="AD105" s="63"/>
      <c r="AE105" s="65" t="b">
        <v>0</v>
      </c>
      <c r="AF105" s="28" t="str">
        <f t="shared" si="2"/>
        <v>1</v>
      </c>
      <c r="AG105" s="442">
        <f t="shared" si="5"/>
        <v>100</v>
      </c>
      <c r="AH105" s="444">
        <v>100.0</v>
      </c>
      <c r="AI105" s="444">
        <v>1.0</v>
      </c>
      <c r="AJ105" s="444">
        <v>0.0</v>
      </c>
      <c r="AK105" s="444">
        <v>0.0</v>
      </c>
      <c r="AL105" s="444">
        <v>0.0</v>
      </c>
      <c r="AM105" s="444">
        <v>0.0</v>
      </c>
      <c r="AN105" s="444">
        <v>0.0</v>
      </c>
      <c r="AO105" s="444">
        <v>0.0</v>
      </c>
      <c r="AP105" s="444">
        <v>0.0</v>
      </c>
      <c r="AQ105" s="444">
        <v>0.0</v>
      </c>
      <c r="AR105" s="444">
        <v>0.0</v>
      </c>
      <c r="AS105" s="444">
        <v>0.0</v>
      </c>
      <c r="AT105" s="444">
        <v>0.0</v>
      </c>
      <c r="AU105" s="444">
        <v>0.0</v>
      </c>
      <c r="AV105" s="444">
        <v>0.0</v>
      </c>
      <c r="AW105" s="444">
        <v>0.0</v>
      </c>
      <c r="AX105" s="444">
        <v>0.0</v>
      </c>
      <c r="AY105" s="444">
        <v>0.0</v>
      </c>
    </row>
    <row r="106" ht="22.5" customHeight="1">
      <c r="A106" s="36">
        <v>104.0</v>
      </c>
      <c r="B106" s="28" t="s">
        <v>356</v>
      </c>
      <c r="C106" s="28" t="s">
        <v>2086</v>
      </c>
      <c r="D106" s="28" t="s">
        <v>191</v>
      </c>
      <c r="E106" s="36" t="s">
        <v>96</v>
      </c>
      <c r="F106" s="28" t="s">
        <v>240</v>
      </c>
      <c r="G106" s="28" t="s">
        <v>440</v>
      </c>
      <c r="H106" s="28" t="s">
        <v>10155</v>
      </c>
      <c r="I106" s="28" t="s">
        <v>1703</v>
      </c>
      <c r="J106" s="28">
        <v>2.0</v>
      </c>
      <c r="K106" s="28">
        <v>20.0</v>
      </c>
      <c r="L106" s="28">
        <v>40.0</v>
      </c>
      <c r="M106" s="28" t="s">
        <v>546</v>
      </c>
      <c r="N106" s="28">
        <v>1.0</v>
      </c>
      <c r="O106" s="28" t="s">
        <v>234</v>
      </c>
      <c r="P106" s="28" t="s">
        <v>235</v>
      </c>
      <c r="Q106" s="28"/>
      <c r="R106" s="28" t="s">
        <v>368</v>
      </c>
      <c r="S106" s="28">
        <v>100.0</v>
      </c>
      <c r="T106" s="50">
        <f t="shared" si="4"/>
        <v>0</v>
      </c>
      <c r="U106" s="28" t="str">
        <f>IF(R[0]C[-1]&lt;8,"KURANG 8JAM","DIATAS 8JAM")</f>
        <v>#ERROR!</v>
      </c>
      <c r="V106" s="52">
        <v>44197.0</v>
      </c>
      <c r="W106" s="28">
        <f t="shared" si="1"/>
        <v>4.002739726</v>
      </c>
      <c r="X106" s="28" t="s">
        <v>10128</v>
      </c>
      <c r="Y106" s="28"/>
      <c r="Z106" s="28"/>
      <c r="AA106" s="28"/>
      <c r="AB106" s="28" t="s">
        <v>195</v>
      </c>
      <c r="AC106" s="28"/>
      <c r="AD106" s="63"/>
      <c r="AE106" s="65" t="b">
        <v>0</v>
      </c>
      <c r="AF106" s="28" t="str">
        <f t="shared" si="2"/>
        <v>1</v>
      </c>
      <c r="AG106" s="445">
        <f t="shared" si="5"/>
        <v>100</v>
      </c>
      <c r="AH106" s="446">
        <v>100.0</v>
      </c>
      <c r="AI106" s="446">
        <v>1.0</v>
      </c>
      <c r="AJ106" s="446">
        <v>0.0</v>
      </c>
      <c r="AK106" s="446">
        <v>0.0</v>
      </c>
      <c r="AL106" s="446">
        <v>0.0</v>
      </c>
      <c r="AM106" s="446">
        <v>0.0</v>
      </c>
      <c r="AN106" s="446">
        <v>0.0</v>
      </c>
      <c r="AO106" s="446">
        <v>0.0</v>
      </c>
      <c r="AP106" s="446">
        <v>0.0</v>
      </c>
      <c r="AQ106" s="446">
        <v>0.0</v>
      </c>
      <c r="AR106" s="446">
        <v>0.0</v>
      </c>
      <c r="AS106" s="446">
        <v>0.0</v>
      </c>
      <c r="AT106" s="446">
        <v>0.0</v>
      </c>
      <c r="AU106" s="446">
        <v>0.0</v>
      </c>
      <c r="AV106" s="446">
        <v>0.0</v>
      </c>
      <c r="AW106" s="446">
        <v>0.0</v>
      </c>
      <c r="AX106" s="446">
        <v>0.0</v>
      </c>
      <c r="AY106" s="446">
        <v>0.0</v>
      </c>
    </row>
    <row r="107" ht="22.5" customHeight="1">
      <c r="A107" s="28">
        <v>105.0</v>
      </c>
      <c r="B107" s="28" t="s">
        <v>1173</v>
      </c>
      <c r="C107" s="28" t="s">
        <v>2093</v>
      </c>
      <c r="D107" s="28" t="s">
        <v>300</v>
      </c>
      <c r="E107" s="36" t="s">
        <v>16</v>
      </c>
      <c r="F107" s="28" t="s">
        <v>240</v>
      </c>
      <c r="G107" s="28" t="s">
        <v>150</v>
      </c>
      <c r="H107" s="28" t="s">
        <v>7345</v>
      </c>
      <c r="I107" s="28" t="s">
        <v>409</v>
      </c>
      <c r="J107" s="28">
        <v>3.0</v>
      </c>
      <c r="K107" s="28">
        <v>40.0</v>
      </c>
      <c r="L107" s="28">
        <v>120.0</v>
      </c>
      <c r="M107" s="28" t="s">
        <v>172</v>
      </c>
      <c r="N107" s="28">
        <v>3.0</v>
      </c>
      <c r="O107" s="28" t="s">
        <v>1357</v>
      </c>
      <c r="P107" s="28" t="s">
        <v>1358</v>
      </c>
      <c r="Q107" s="28" t="s">
        <v>922</v>
      </c>
      <c r="R107" s="28" t="s">
        <v>368</v>
      </c>
      <c r="S107" s="28">
        <v>100.0</v>
      </c>
      <c r="T107" s="50">
        <f t="shared" si="4"/>
        <v>0</v>
      </c>
      <c r="U107" s="28" t="str">
        <f>IF(R[0]C[-1]&lt;8,"KURANG 8JAM","DIATAS 8JAM")</f>
        <v>#ERROR!</v>
      </c>
      <c r="V107" s="52">
        <v>44357.0</v>
      </c>
      <c r="W107" s="28">
        <f t="shared" si="1"/>
        <v>3.564383562</v>
      </c>
      <c r="X107" s="28" t="s">
        <v>10128</v>
      </c>
      <c r="Y107" s="28" t="s">
        <v>1251</v>
      </c>
      <c r="Z107" s="28">
        <v>100.0</v>
      </c>
      <c r="AA107" s="28" t="s">
        <v>922</v>
      </c>
      <c r="AB107" s="28" t="s">
        <v>195</v>
      </c>
      <c r="AC107" s="28"/>
      <c r="AD107" s="63"/>
      <c r="AE107" s="65" t="b">
        <v>0</v>
      </c>
      <c r="AF107" s="28" t="str">
        <f t="shared" si="2"/>
        <v>1</v>
      </c>
      <c r="AG107" s="442">
        <f t="shared" si="5"/>
        <v>100</v>
      </c>
      <c r="AH107" s="444">
        <v>100.0</v>
      </c>
      <c r="AI107" s="444">
        <v>1.0</v>
      </c>
      <c r="AJ107" s="444">
        <v>0.0</v>
      </c>
      <c r="AK107" s="444">
        <v>0.0</v>
      </c>
      <c r="AL107" s="444">
        <v>0.0</v>
      </c>
      <c r="AM107" s="444">
        <v>0.0</v>
      </c>
      <c r="AN107" s="444">
        <v>0.0</v>
      </c>
      <c r="AO107" s="444">
        <v>0.0</v>
      </c>
      <c r="AP107" s="444">
        <v>0.0</v>
      </c>
      <c r="AQ107" s="444">
        <v>0.0</v>
      </c>
      <c r="AR107" s="444">
        <v>0.0</v>
      </c>
      <c r="AS107" s="444">
        <v>0.0</v>
      </c>
      <c r="AT107" s="444">
        <v>0.0</v>
      </c>
      <c r="AU107" s="444">
        <v>0.0</v>
      </c>
      <c r="AV107" s="444">
        <v>0.0</v>
      </c>
      <c r="AW107" s="444">
        <v>0.0</v>
      </c>
      <c r="AX107" s="444">
        <v>0.0</v>
      </c>
      <c r="AY107" s="444">
        <v>0.0</v>
      </c>
    </row>
    <row r="108" ht="22.5" customHeight="1">
      <c r="A108" s="36">
        <v>106.0</v>
      </c>
      <c r="B108" s="28" t="s">
        <v>725</v>
      </c>
      <c r="C108" s="28" t="s">
        <v>2101</v>
      </c>
      <c r="D108" s="28" t="s">
        <v>253</v>
      </c>
      <c r="E108" s="36" t="s">
        <v>181</v>
      </c>
      <c r="F108" s="28" t="s">
        <v>240</v>
      </c>
      <c r="G108" s="28" t="s">
        <v>440</v>
      </c>
      <c r="H108" s="28" t="s">
        <v>8006</v>
      </c>
      <c r="I108" s="28" t="s">
        <v>157</v>
      </c>
      <c r="J108" s="28">
        <v>2.0</v>
      </c>
      <c r="K108" s="28">
        <v>20.0</v>
      </c>
      <c r="L108" s="28">
        <v>40.0</v>
      </c>
      <c r="M108" s="28" t="s">
        <v>546</v>
      </c>
      <c r="N108" s="28">
        <v>6.3</v>
      </c>
      <c r="O108" s="28" t="s">
        <v>2102</v>
      </c>
      <c r="P108" s="28" t="s">
        <v>2103</v>
      </c>
      <c r="Q108" s="28"/>
      <c r="R108" s="28" t="s">
        <v>2044</v>
      </c>
      <c r="S108" s="28">
        <v>50.0</v>
      </c>
      <c r="T108" s="50">
        <f t="shared" si="4"/>
        <v>0</v>
      </c>
      <c r="U108" s="28" t="str">
        <f>IF(R[0]C[-1]&lt;8,"KURANG 8JAM","DIATAS 8JAM")</f>
        <v>#ERROR!</v>
      </c>
      <c r="V108" s="52">
        <v>43831.0</v>
      </c>
      <c r="W108" s="28">
        <f t="shared" si="1"/>
        <v>5.005479452</v>
      </c>
      <c r="X108" s="28" t="s">
        <v>10128</v>
      </c>
      <c r="Y108" s="28"/>
      <c r="Z108" s="28">
        <v>100.0</v>
      </c>
      <c r="AA108" s="28" t="s">
        <v>581</v>
      </c>
      <c r="AB108" s="28" t="s">
        <v>195</v>
      </c>
      <c r="AC108" s="28"/>
      <c r="AD108" s="63">
        <v>45783.0</v>
      </c>
      <c r="AE108" s="65" t="b">
        <v>1</v>
      </c>
      <c r="AF108" s="28" t="str">
        <f t="shared" si="2"/>
        <v>1</v>
      </c>
      <c r="AG108" s="484">
        <v>100.0</v>
      </c>
      <c r="AH108" s="446">
        <v>100.0</v>
      </c>
      <c r="AI108" s="446">
        <v>1.0</v>
      </c>
      <c r="AJ108" s="446">
        <v>0.0</v>
      </c>
      <c r="AK108" s="446">
        <v>0.0</v>
      </c>
      <c r="AL108" s="446">
        <v>0.0</v>
      </c>
      <c r="AM108" s="446">
        <v>0.0</v>
      </c>
      <c r="AN108" s="446">
        <v>0.0</v>
      </c>
      <c r="AO108" s="446">
        <v>0.0</v>
      </c>
      <c r="AP108" s="446">
        <v>0.0</v>
      </c>
      <c r="AQ108" s="446">
        <v>0.0</v>
      </c>
      <c r="AR108" s="446">
        <v>0.0</v>
      </c>
      <c r="AS108" s="446">
        <v>0.0</v>
      </c>
      <c r="AT108" s="446">
        <v>0.0</v>
      </c>
      <c r="AU108" s="446">
        <v>0.0</v>
      </c>
      <c r="AV108" s="446">
        <v>0.0</v>
      </c>
      <c r="AW108" s="446">
        <v>0.0</v>
      </c>
      <c r="AX108" s="446">
        <v>0.0</v>
      </c>
      <c r="AY108" s="446">
        <v>0.0</v>
      </c>
    </row>
    <row r="109" ht="22.5" customHeight="1">
      <c r="A109" s="28">
        <v>107.0</v>
      </c>
      <c r="B109" s="28" t="s">
        <v>1184</v>
      </c>
      <c r="C109" s="28" t="s">
        <v>2107</v>
      </c>
      <c r="D109" s="28" t="s">
        <v>253</v>
      </c>
      <c r="E109" s="36" t="s">
        <v>181</v>
      </c>
      <c r="F109" s="28" t="s">
        <v>240</v>
      </c>
      <c r="G109" s="28" t="s">
        <v>150</v>
      </c>
      <c r="H109" s="28" t="s">
        <v>10130</v>
      </c>
      <c r="I109" s="28" t="s">
        <v>362</v>
      </c>
      <c r="J109" s="28">
        <v>2.0</v>
      </c>
      <c r="K109" s="28">
        <v>32.0</v>
      </c>
      <c r="L109" s="28">
        <v>64.0</v>
      </c>
      <c r="M109" s="28" t="s">
        <v>546</v>
      </c>
      <c r="N109" s="28">
        <v>3.0</v>
      </c>
      <c r="O109" s="28" t="s">
        <v>1623</v>
      </c>
      <c r="P109" s="28" t="s">
        <v>574</v>
      </c>
      <c r="Q109" s="28"/>
      <c r="R109" s="28" t="s">
        <v>1245</v>
      </c>
      <c r="S109" s="28">
        <v>40.0</v>
      </c>
      <c r="T109" s="50">
        <f t="shared" si="4"/>
        <v>0</v>
      </c>
      <c r="U109" s="28" t="str">
        <f>IF(R[0]C[-1]&lt;8,"KURANG 8JAM","DIATAS 8JAM")</f>
        <v>#ERROR!</v>
      </c>
      <c r="V109" s="52">
        <v>43101.0</v>
      </c>
      <c r="W109" s="28">
        <f t="shared" si="1"/>
        <v>7.005479452</v>
      </c>
      <c r="X109" s="28" t="s">
        <v>10128</v>
      </c>
      <c r="Y109" s="28" t="s">
        <v>1251</v>
      </c>
      <c r="Z109" s="28">
        <v>100.0</v>
      </c>
      <c r="AA109" s="28" t="s">
        <v>581</v>
      </c>
      <c r="AB109" s="28" t="s">
        <v>195</v>
      </c>
      <c r="AC109" s="52"/>
      <c r="AD109" s="63">
        <v>45783.0</v>
      </c>
      <c r="AE109" s="65" t="b">
        <v>1</v>
      </c>
      <c r="AF109" s="28" t="str">
        <f t="shared" si="2"/>
        <v>1</v>
      </c>
      <c r="AG109" s="485">
        <v>50.0</v>
      </c>
      <c r="AH109" s="444">
        <v>50.0</v>
      </c>
      <c r="AI109" s="444">
        <v>0.83</v>
      </c>
      <c r="AJ109" s="444">
        <v>0.0</v>
      </c>
      <c r="AK109" s="444">
        <v>0.0</v>
      </c>
      <c r="AL109" s="444">
        <v>0.0</v>
      </c>
      <c r="AM109" s="444">
        <v>0.0</v>
      </c>
      <c r="AN109" s="444">
        <v>0.0</v>
      </c>
      <c r="AO109" s="444">
        <v>0.0</v>
      </c>
      <c r="AP109" s="444">
        <v>0.0</v>
      </c>
      <c r="AQ109" s="444">
        <v>0.0</v>
      </c>
      <c r="AR109" s="444">
        <v>0.0</v>
      </c>
      <c r="AS109" s="444">
        <v>0.0</v>
      </c>
      <c r="AT109" s="444">
        <v>0.0</v>
      </c>
      <c r="AU109" s="444">
        <v>0.0</v>
      </c>
      <c r="AV109" s="444">
        <v>0.0</v>
      </c>
      <c r="AW109" s="444">
        <v>0.0</v>
      </c>
      <c r="AX109" s="444">
        <v>0.0</v>
      </c>
      <c r="AY109" s="444">
        <v>0.0</v>
      </c>
    </row>
    <row r="110" ht="22.5" customHeight="1">
      <c r="A110" s="36">
        <v>108.0</v>
      </c>
      <c r="B110" s="28" t="s">
        <v>1192</v>
      </c>
      <c r="C110" s="28" t="s">
        <v>2113</v>
      </c>
      <c r="D110" s="28" t="s">
        <v>288</v>
      </c>
      <c r="E110" s="36" t="s">
        <v>226</v>
      </c>
      <c r="F110" s="28" t="s">
        <v>240</v>
      </c>
      <c r="G110" s="28" t="s">
        <v>150</v>
      </c>
      <c r="H110" s="28" t="s">
        <v>8841</v>
      </c>
      <c r="I110" s="28" t="s">
        <v>499</v>
      </c>
      <c r="J110" s="28">
        <v>2.0</v>
      </c>
      <c r="K110" s="28">
        <v>40.0</v>
      </c>
      <c r="L110" s="28">
        <v>80.0</v>
      </c>
      <c r="M110" s="28" t="s">
        <v>546</v>
      </c>
      <c r="N110" s="28">
        <v>11.0</v>
      </c>
      <c r="O110" s="28" t="s">
        <v>1357</v>
      </c>
      <c r="P110" s="28" t="s">
        <v>1358</v>
      </c>
      <c r="Q110" s="28" t="s">
        <v>922</v>
      </c>
      <c r="R110" s="28" t="s">
        <v>368</v>
      </c>
      <c r="S110" s="28">
        <v>100.0</v>
      </c>
      <c r="T110" s="50">
        <f t="shared" si="4"/>
        <v>0</v>
      </c>
      <c r="U110" s="28" t="str">
        <f>IF(R[0]C[-1]&lt;8,"KURANG 8JAM","DIATAS 8JAM")</f>
        <v>#ERROR!</v>
      </c>
      <c r="V110" s="52">
        <v>44357.0</v>
      </c>
      <c r="W110" s="28">
        <f t="shared" si="1"/>
        <v>3.564383562</v>
      </c>
      <c r="X110" s="28" t="s">
        <v>10128</v>
      </c>
      <c r="Y110" s="28"/>
      <c r="Z110" s="28">
        <v>100.0</v>
      </c>
      <c r="AA110" s="28" t="s">
        <v>922</v>
      </c>
      <c r="AB110" s="28" t="s">
        <v>195</v>
      </c>
      <c r="AC110" s="28"/>
      <c r="AD110" s="63"/>
      <c r="AE110" s="65" t="b">
        <v>0</v>
      </c>
      <c r="AF110" s="28" t="str">
        <f t="shared" si="2"/>
        <v>1</v>
      </c>
      <c r="AG110" s="445">
        <f t="shared" ref="AG110:AG696" si="6">AH110*AI110+AJ110*AK110+AL110*AM110+AN110*AO110+AP110*AQ110+AR110*AS110+AT110*AU110+AV110*AW110+AX110*AY110</f>
        <v>100</v>
      </c>
      <c r="AH110" s="446">
        <v>100.0</v>
      </c>
      <c r="AI110" s="446">
        <v>1.0</v>
      </c>
      <c r="AJ110" s="446">
        <v>0.0</v>
      </c>
      <c r="AK110" s="446">
        <v>0.0</v>
      </c>
      <c r="AL110" s="446">
        <v>0.0</v>
      </c>
      <c r="AM110" s="446">
        <v>0.0</v>
      </c>
      <c r="AN110" s="446">
        <v>0.0</v>
      </c>
      <c r="AO110" s="446">
        <v>0.0</v>
      </c>
      <c r="AP110" s="446">
        <v>0.0</v>
      </c>
      <c r="AQ110" s="446">
        <v>0.0</v>
      </c>
      <c r="AR110" s="446">
        <v>0.0</v>
      </c>
      <c r="AS110" s="446">
        <v>0.0</v>
      </c>
      <c r="AT110" s="446">
        <v>0.0</v>
      </c>
      <c r="AU110" s="446">
        <v>0.0</v>
      </c>
      <c r="AV110" s="446">
        <v>0.0</v>
      </c>
      <c r="AW110" s="446">
        <v>0.0</v>
      </c>
      <c r="AX110" s="446">
        <v>0.0</v>
      </c>
      <c r="AY110" s="446">
        <v>0.0</v>
      </c>
    </row>
    <row r="111" ht="22.5" customHeight="1">
      <c r="A111" s="28">
        <v>109.0</v>
      </c>
      <c r="B111" s="28" t="s">
        <v>1621</v>
      </c>
      <c r="C111" s="28" t="s">
        <v>2123</v>
      </c>
      <c r="D111" s="28" t="s">
        <v>16</v>
      </c>
      <c r="E111" s="36" t="s">
        <v>16</v>
      </c>
      <c r="F111" s="28" t="s">
        <v>240</v>
      </c>
      <c r="G111" s="28" t="s">
        <v>440</v>
      </c>
      <c r="H111" s="28" t="s">
        <v>8006</v>
      </c>
      <c r="I111" s="28" t="s">
        <v>157</v>
      </c>
      <c r="J111" s="28">
        <v>2.0</v>
      </c>
      <c r="K111" s="28">
        <v>20.0</v>
      </c>
      <c r="L111" s="28">
        <v>40.0</v>
      </c>
      <c r="M111" s="28" t="s">
        <v>546</v>
      </c>
      <c r="N111" s="28">
        <v>6.0</v>
      </c>
      <c r="O111" s="28" t="s">
        <v>234</v>
      </c>
      <c r="P111" s="28" t="s">
        <v>235</v>
      </c>
      <c r="Q111" s="28"/>
      <c r="R111" s="28" t="s">
        <v>1850</v>
      </c>
      <c r="S111" s="28">
        <v>100.0</v>
      </c>
      <c r="T111" s="50">
        <f t="shared" si="4"/>
        <v>0</v>
      </c>
      <c r="U111" s="28" t="str">
        <f>IF(R[0]C[-1]&lt;8,"KURANG 8JAM","DIATAS 8JAM")</f>
        <v>#ERROR!</v>
      </c>
      <c r="V111" s="52">
        <v>44197.0</v>
      </c>
      <c r="W111" s="28">
        <f t="shared" si="1"/>
        <v>4.002739726</v>
      </c>
      <c r="X111" s="28" t="s">
        <v>10128</v>
      </c>
      <c r="Y111" s="28"/>
      <c r="Z111" s="28"/>
      <c r="AA111" s="28"/>
      <c r="AB111" s="28" t="s">
        <v>195</v>
      </c>
      <c r="AC111" s="28"/>
      <c r="AD111" s="63">
        <v>45778.0</v>
      </c>
      <c r="AE111" s="65" t="b">
        <v>1</v>
      </c>
      <c r="AF111" s="28" t="str">
        <f t="shared" si="2"/>
        <v>1</v>
      </c>
      <c r="AG111" s="442">
        <f t="shared" si="6"/>
        <v>100</v>
      </c>
      <c r="AH111" s="444">
        <v>100.0</v>
      </c>
      <c r="AI111" s="444">
        <v>1.0</v>
      </c>
      <c r="AJ111" s="444">
        <v>0.0</v>
      </c>
      <c r="AK111" s="444">
        <v>0.0</v>
      </c>
      <c r="AL111" s="444">
        <v>0.0</v>
      </c>
      <c r="AM111" s="444">
        <v>0.0</v>
      </c>
      <c r="AN111" s="444">
        <v>0.0</v>
      </c>
      <c r="AO111" s="444">
        <v>0.0</v>
      </c>
      <c r="AP111" s="444">
        <v>0.0</v>
      </c>
      <c r="AQ111" s="444">
        <v>0.0</v>
      </c>
      <c r="AR111" s="444">
        <v>0.0</v>
      </c>
      <c r="AS111" s="444">
        <v>0.0</v>
      </c>
      <c r="AT111" s="444">
        <v>0.0</v>
      </c>
      <c r="AU111" s="444">
        <v>0.0</v>
      </c>
      <c r="AV111" s="444">
        <v>0.0</v>
      </c>
      <c r="AW111" s="444">
        <v>0.0</v>
      </c>
      <c r="AX111" s="444">
        <v>0.0</v>
      </c>
      <c r="AY111" s="444">
        <v>0.0</v>
      </c>
    </row>
    <row r="112" ht="22.5" customHeight="1">
      <c r="A112" s="36">
        <v>110.0</v>
      </c>
      <c r="B112" s="28" t="s">
        <v>1065</v>
      </c>
      <c r="C112" s="28" t="s">
        <v>2127</v>
      </c>
      <c r="D112" s="28" t="s">
        <v>16</v>
      </c>
      <c r="E112" s="36" t="s">
        <v>16</v>
      </c>
      <c r="F112" s="28" t="s">
        <v>240</v>
      </c>
      <c r="G112" s="28" t="s">
        <v>358</v>
      </c>
      <c r="H112" s="28" t="s">
        <v>10241</v>
      </c>
      <c r="I112" s="28" t="s">
        <v>1703</v>
      </c>
      <c r="J112" s="28">
        <v>2.0</v>
      </c>
      <c r="K112" s="28">
        <v>20.0</v>
      </c>
      <c r="L112" s="28">
        <v>40.0</v>
      </c>
      <c r="M112" s="28" t="s">
        <v>546</v>
      </c>
      <c r="N112" s="28">
        <v>6.0</v>
      </c>
      <c r="O112" s="28" t="s">
        <v>457</v>
      </c>
      <c r="P112" s="28" t="s">
        <v>459</v>
      </c>
      <c r="Q112" s="28"/>
      <c r="R112" s="28" t="s">
        <v>368</v>
      </c>
      <c r="S112" s="28">
        <v>100.0</v>
      </c>
      <c r="T112" s="50">
        <f t="shared" si="4"/>
        <v>0</v>
      </c>
      <c r="U112" s="28" t="str">
        <f>IF(R[0]C[-1]&lt;8,"KURANG 8JAM","DIATAS 8JAM")</f>
        <v>#ERROR!</v>
      </c>
      <c r="V112" s="52">
        <v>44855.0</v>
      </c>
      <c r="W112" s="28">
        <f t="shared" si="1"/>
        <v>2.2</v>
      </c>
      <c r="X112" s="28" t="s">
        <v>10128</v>
      </c>
      <c r="Y112" s="28"/>
      <c r="Z112" s="28"/>
      <c r="AA112" s="28"/>
      <c r="AB112" s="28" t="s">
        <v>195</v>
      </c>
      <c r="AC112" s="28"/>
      <c r="AD112" s="63">
        <v>45818.0</v>
      </c>
      <c r="AE112" s="65" t="b">
        <v>1</v>
      </c>
      <c r="AF112" s="28" t="str">
        <f t="shared" si="2"/>
        <v>1</v>
      </c>
      <c r="AG112" s="445">
        <f t="shared" si="6"/>
        <v>100</v>
      </c>
      <c r="AH112" s="446">
        <v>100.0</v>
      </c>
      <c r="AI112" s="446">
        <v>1.0</v>
      </c>
      <c r="AJ112" s="446">
        <v>0.0</v>
      </c>
      <c r="AK112" s="446">
        <v>0.0</v>
      </c>
      <c r="AL112" s="446">
        <v>0.0</v>
      </c>
      <c r="AM112" s="446">
        <v>0.0</v>
      </c>
      <c r="AN112" s="446">
        <v>0.0</v>
      </c>
      <c r="AO112" s="446">
        <v>0.0</v>
      </c>
      <c r="AP112" s="446">
        <v>0.0</v>
      </c>
      <c r="AQ112" s="446">
        <v>0.0</v>
      </c>
      <c r="AR112" s="446">
        <v>0.0</v>
      </c>
      <c r="AS112" s="446">
        <v>0.0</v>
      </c>
      <c r="AT112" s="446">
        <v>0.0</v>
      </c>
      <c r="AU112" s="446">
        <v>0.0</v>
      </c>
      <c r="AV112" s="446">
        <v>0.0</v>
      </c>
      <c r="AW112" s="446">
        <v>0.0</v>
      </c>
      <c r="AX112" s="446">
        <v>0.0</v>
      </c>
      <c r="AY112" s="446">
        <v>0.0</v>
      </c>
    </row>
    <row r="113" ht="22.5" customHeight="1">
      <c r="A113" s="28">
        <v>111.0</v>
      </c>
      <c r="B113" s="28" t="s">
        <v>1397</v>
      </c>
      <c r="C113" s="28" t="s">
        <v>1398</v>
      </c>
      <c r="D113" s="28" t="s">
        <v>226</v>
      </c>
      <c r="E113" s="36" t="s">
        <v>226</v>
      </c>
      <c r="F113" s="28" t="s">
        <v>240</v>
      </c>
      <c r="G113" s="28" t="s">
        <v>440</v>
      </c>
      <c r="H113" s="28" t="s">
        <v>8006</v>
      </c>
      <c r="I113" s="28" t="s">
        <v>157</v>
      </c>
      <c r="J113" s="28">
        <v>2.0</v>
      </c>
      <c r="K113" s="28">
        <v>40.0</v>
      </c>
      <c r="L113" s="28">
        <v>80.0</v>
      </c>
      <c r="M113" s="28" t="s">
        <v>546</v>
      </c>
      <c r="N113" s="28">
        <v>1.0</v>
      </c>
      <c r="O113" s="28" t="s">
        <v>1607</v>
      </c>
      <c r="P113" s="28" t="s">
        <v>1608</v>
      </c>
      <c r="Q113" s="28" t="s">
        <v>1609</v>
      </c>
      <c r="R113" s="28" t="s">
        <v>368</v>
      </c>
      <c r="S113" s="28">
        <v>100.0</v>
      </c>
      <c r="T113" s="50">
        <f t="shared" si="4"/>
        <v>0</v>
      </c>
      <c r="U113" s="28" t="str">
        <f>IF(R[0]C[-1]&lt;8,"KURANG 8JAM","DIATAS 8JAM")</f>
        <v>#ERROR!</v>
      </c>
      <c r="V113" s="52">
        <v>44927.0</v>
      </c>
      <c r="W113" s="28">
        <f t="shared" si="1"/>
        <v>2.002739726</v>
      </c>
      <c r="X113" s="28" t="s">
        <v>10128</v>
      </c>
      <c r="Y113" s="28"/>
      <c r="Z113" s="28"/>
      <c r="AA113" s="28"/>
      <c r="AB113" s="28" t="s">
        <v>195</v>
      </c>
      <c r="AC113" s="28"/>
      <c r="AD113" s="63"/>
      <c r="AE113" s="65" t="b">
        <v>0</v>
      </c>
      <c r="AF113" s="28" t="str">
        <f t="shared" si="2"/>
        <v>1</v>
      </c>
      <c r="AG113" s="442">
        <f t="shared" si="6"/>
        <v>100</v>
      </c>
      <c r="AH113" s="444">
        <v>100.0</v>
      </c>
      <c r="AI113" s="444">
        <v>1.0</v>
      </c>
      <c r="AJ113" s="444">
        <v>0.0</v>
      </c>
      <c r="AK113" s="444">
        <v>0.0</v>
      </c>
      <c r="AL113" s="444">
        <v>0.0</v>
      </c>
      <c r="AM113" s="444">
        <v>0.0</v>
      </c>
      <c r="AN113" s="444">
        <v>0.0</v>
      </c>
      <c r="AO113" s="444">
        <v>0.0</v>
      </c>
      <c r="AP113" s="444">
        <v>0.0</v>
      </c>
      <c r="AQ113" s="444">
        <v>0.0</v>
      </c>
      <c r="AR113" s="444">
        <v>0.0</v>
      </c>
      <c r="AS113" s="444">
        <v>0.0</v>
      </c>
      <c r="AT113" s="444">
        <v>0.0</v>
      </c>
      <c r="AU113" s="444">
        <v>0.0</v>
      </c>
      <c r="AV113" s="444">
        <v>0.0</v>
      </c>
      <c r="AW113" s="444">
        <v>0.0</v>
      </c>
      <c r="AX113" s="444">
        <v>0.0</v>
      </c>
      <c r="AY113" s="444">
        <v>0.0</v>
      </c>
    </row>
    <row r="114" ht="22.5" customHeight="1">
      <c r="A114" s="36">
        <v>112.0</v>
      </c>
      <c r="B114" s="28" t="s">
        <v>1404</v>
      </c>
      <c r="C114" s="28" t="s">
        <v>1405</v>
      </c>
      <c r="D114" s="28" t="s">
        <v>226</v>
      </c>
      <c r="E114" s="36" t="s">
        <v>226</v>
      </c>
      <c r="F114" s="28" t="s">
        <v>240</v>
      </c>
      <c r="G114" s="28" t="s">
        <v>440</v>
      </c>
      <c r="H114" s="28" t="s">
        <v>8006</v>
      </c>
      <c r="I114" s="28" t="s">
        <v>157</v>
      </c>
      <c r="J114" s="28">
        <v>2.0</v>
      </c>
      <c r="K114" s="28">
        <v>40.0</v>
      </c>
      <c r="L114" s="28">
        <v>80.0</v>
      </c>
      <c r="M114" s="28" t="s">
        <v>546</v>
      </c>
      <c r="N114" s="28">
        <v>4.0</v>
      </c>
      <c r="O114" s="28" t="s">
        <v>1541</v>
      </c>
      <c r="P114" s="28" t="s">
        <v>2148</v>
      </c>
      <c r="Q114" s="28" t="s">
        <v>1609</v>
      </c>
      <c r="R114" s="28" t="s">
        <v>1245</v>
      </c>
      <c r="S114" s="28">
        <v>50.0</v>
      </c>
      <c r="T114" s="50">
        <f t="shared" si="4"/>
        <v>0</v>
      </c>
      <c r="U114" s="28" t="str">
        <f>IF(R[0]C[-1]&lt;8,"KURANG 8JAM","DIATAS 8JAM")</f>
        <v>#ERROR!</v>
      </c>
      <c r="V114" s="52">
        <v>44927.0</v>
      </c>
      <c r="W114" s="28">
        <f t="shared" si="1"/>
        <v>2.002739726</v>
      </c>
      <c r="X114" s="28" t="s">
        <v>10128</v>
      </c>
      <c r="Y114" s="28"/>
      <c r="Z114" s="28"/>
      <c r="AA114" s="28"/>
      <c r="AB114" s="28" t="s">
        <v>195</v>
      </c>
      <c r="AC114" s="28"/>
      <c r="AD114" s="63">
        <v>45939.0</v>
      </c>
      <c r="AE114" s="65" t="b">
        <v>1</v>
      </c>
      <c r="AF114" s="28" t="str">
        <f t="shared" si="2"/>
        <v>1</v>
      </c>
      <c r="AG114" s="445">
        <f t="shared" si="6"/>
        <v>50</v>
      </c>
      <c r="AH114" s="446">
        <v>50.0</v>
      </c>
      <c r="AI114" s="446">
        <v>1.0</v>
      </c>
      <c r="AJ114" s="446">
        <v>0.0</v>
      </c>
      <c r="AK114" s="446">
        <v>0.0</v>
      </c>
      <c r="AL114" s="446">
        <v>0.0</v>
      </c>
      <c r="AM114" s="446">
        <v>0.0</v>
      </c>
      <c r="AN114" s="446">
        <v>0.0</v>
      </c>
      <c r="AO114" s="446">
        <v>0.0</v>
      </c>
      <c r="AP114" s="446">
        <v>0.0</v>
      </c>
      <c r="AQ114" s="446">
        <v>0.0</v>
      </c>
      <c r="AR114" s="446">
        <v>0.0</v>
      </c>
      <c r="AS114" s="446">
        <v>0.0</v>
      </c>
      <c r="AT114" s="446">
        <v>0.0</v>
      </c>
      <c r="AU114" s="446">
        <v>0.0</v>
      </c>
      <c r="AV114" s="446">
        <v>0.0</v>
      </c>
      <c r="AW114" s="446">
        <v>0.0</v>
      </c>
      <c r="AX114" s="446">
        <v>0.0</v>
      </c>
      <c r="AY114" s="446">
        <v>0.0</v>
      </c>
    </row>
    <row r="115" ht="22.5" customHeight="1">
      <c r="A115" s="28">
        <v>113.0</v>
      </c>
      <c r="B115" s="28" t="s">
        <v>1353</v>
      </c>
      <c r="C115" s="28" t="s">
        <v>2159</v>
      </c>
      <c r="D115" s="28" t="s">
        <v>463</v>
      </c>
      <c r="E115" s="36" t="s">
        <v>181</v>
      </c>
      <c r="F115" s="28" t="s">
        <v>240</v>
      </c>
      <c r="G115" s="28" t="s">
        <v>150</v>
      </c>
      <c r="H115" s="28" t="s">
        <v>7345</v>
      </c>
      <c r="I115" s="28" t="s">
        <v>409</v>
      </c>
      <c r="J115" s="28">
        <v>3.0</v>
      </c>
      <c r="K115" s="28">
        <v>40.0</v>
      </c>
      <c r="L115" s="28">
        <v>120.0</v>
      </c>
      <c r="M115" s="28" t="s">
        <v>172</v>
      </c>
      <c r="N115" s="28">
        <v>10.0</v>
      </c>
      <c r="O115" s="28" t="s">
        <v>1357</v>
      </c>
      <c r="P115" s="28" t="s">
        <v>1358</v>
      </c>
      <c r="Q115" s="28" t="s">
        <v>922</v>
      </c>
      <c r="R115" s="28" t="s">
        <v>368</v>
      </c>
      <c r="S115" s="28">
        <v>100.0</v>
      </c>
      <c r="T115" s="50">
        <f t="shared" si="4"/>
        <v>0</v>
      </c>
      <c r="U115" s="28" t="str">
        <f>IF(R[0]C[-1]&lt;8,"KURANG 8JAM","DIATAS 8JAM")</f>
        <v>#ERROR!</v>
      </c>
      <c r="V115" s="52">
        <v>44588.0</v>
      </c>
      <c r="W115" s="28">
        <f t="shared" si="1"/>
        <v>2.931506849</v>
      </c>
      <c r="X115" s="28" t="s">
        <v>10128</v>
      </c>
      <c r="Y115" s="28" t="s">
        <v>1251</v>
      </c>
      <c r="Z115" s="28">
        <v>100.0</v>
      </c>
      <c r="AA115" s="28" t="s">
        <v>922</v>
      </c>
      <c r="AB115" s="28" t="s">
        <v>195</v>
      </c>
      <c r="AC115" s="28"/>
      <c r="AD115" s="63">
        <v>45884.0</v>
      </c>
      <c r="AE115" s="65" t="b">
        <v>1</v>
      </c>
      <c r="AF115" s="28" t="str">
        <f t="shared" si="2"/>
        <v>1</v>
      </c>
      <c r="AG115" s="442">
        <f t="shared" si="6"/>
        <v>62.5</v>
      </c>
      <c r="AH115" s="444">
        <v>100.0</v>
      </c>
      <c r="AI115" s="444">
        <v>0.625</v>
      </c>
      <c r="AJ115" s="444">
        <v>0.0</v>
      </c>
      <c r="AK115" s="444">
        <v>0.0</v>
      </c>
      <c r="AL115" s="444">
        <v>0.0</v>
      </c>
      <c r="AM115" s="444">
        <v>0.0</v>
      </c>
      <c r="AN115" s="444">
        <v>0.0</v>
      </c>
      <c r="AO115" s="444">
        <v>0.0</v>
      </c>
      <c r="AP115" s="444">
        <v>0.0</v>
      </c>
      <c r="AQ115" s="444">
        <v>0.0</v>
      </c>
      <c r="AR115" s="444">
        <v>0.0</v>
      </c>
      <c r="AS115" s="444">
        <v>0.0</v>
      </c>
      <c r="AT115" s="444">
        <v>0.0</v>
      </c>
      <c r="AU115" s="444">
        <v>0.0</v>
      </c>
      <c r="AV115" s="444">
        <v>0.0</v>
      </c>
      <c r="AW115" s="444">
        <v>0.0</v>
      </c>
      <c r="AX115" s="444">
        <v>0.0</v>
      </c>
      <c r="AY115" s="444">
        <v>0.0</v>
      </c>
    </row>
    <row r="116" ht="22.5" customHeight="1">
      <c r="A116" s="36">
        <v>114.0</v>
      </c>
      <c r="B116" s="28" t="s">
        <v>1648</v>
      </c>
      <c r="C116" s="28" t="s">
        <v>2171</v>
      </c>
      <c r="D116" s="28" t="s">
        <v>577</v>
      </c>
      <c r="E116" s="36" t="s">
        <v>16</v>
      </c>
      <c r="F116" s="28" t="s">
        <v>240</v>
      </c>
      <c r="G116" s="28" t="s">
        <v>440</v>
      </c>
      <c r="H116" s="28" t="s">
        <v>8006</v>
      </c>
      <c r="I116" s="28" t="s">
        <v>157</v>
      </c>
      <c r="J116" s="28">
        <v>2.0</v>
      </c>
      <c r="K116" s="28">
        <v>40.0</v>
      </c>
      <c r="L116" s="28">
        <v>80.0</v>
      </c>
      <c r="M116" s="28" t="s">
        <v>546</v>
      </c>
      <c r="N116" s="28">
        <v>5.5</v>
      </c>
      <c r="O116" s="28" t="s">
        <v>234</v>
      </c>
      <c r="P116" s="28" t="s">
        <v>235</v>
      </c>
      <c r="Q116" s="28"/>
      <c r="R116" s="28" t="s">
        <v>368</v>
      </c>
      <c r="S116" s="28">
        <v>100.0</v>
      </c>
      <c r="T116" s="50">
        <f t="shared" si="4"/>
        <v>0</v>
      </c>
      <c r="U116" s="28" t="str">
        <f>IF(R[0]C[-1]&lt;8,"KURANG 8JAM","DIATAS 8JAM")</f>
        <v>#ERROR!</v>
      </c>
      <c r="V116" s="52">
        <v>44537.0</v>
      </c>
      <c r="W116" s="28">
        <f t="shared" si="1"/>
        <v>3.071232877</v>
      </c>
      <c r="X116" s="28" t="s">
        <v>10128</v>
      </c>
      <c r="Y116" s="28"/>
      <c r="Z116" s="28"/>
      <c r="AA116" s="28"/>
      <c r="AB116" s="28" t="s">
        <v>195</v>
      </c>
      <c r="AC116" s="28"/>
      <c r="AD116" s="63"/>
      <c r="AE116" s="65" t="b">
        <v>0</v>
      </c>
      <c r="AF116" s="28" t="str">
        <f t="shared" si="2"/>
        <v>1</v>
      </c>
      <c r="AG116" s="445">
        <f t="shared" si="6"/>
        <v>100</v>
      </c>
      <c r="AH116" s="446">
        <v>100.0</v>
      </c>
      <c r="AI116" s="446">
        <v>1.0</v>
      </c>
      <c r="AJ116" s="446">
        <v>0.0</v>
      </c>
      <c r="AK116" s="446">
        <v>0.0</v>
      </c>
      <c r="AL116" s="446">
        <v>0.0</v>
      </c>
      <c r="AM116" s="446">
        <v>0.0</v>
      </c>
      <c r="AN116" s="446">
        <v>0.0</v>
      </c>
      <c r="AO116" s="446">
        <v>0.0</v>
      </c>
      <c r="AP116" s="446">
        <v>0.0</v>
      </c>
      <c r="AQ116" s="446">
        <v>0.0</v>
      </c>
      <c r="AR116" s="446">
        <v>0.0</v>
      </c>
      <c r="AS116" s="446">
        <v>0.0</v>
      </c>
      <c r="AT116" s="446">
        <v>0.0</v>
      </c>
      <c r="AU116" s="446">
        <v>0.0</v>
      </c>
      <c r="AV116" s="446">
        <v>0.0</v>
      </c>
      <c r="AW116" s="446">
        <v>0.0</v>
      </c>
      <c r="AX116" s="446">
        <v>0.0</v>
      </c>
      <c r="AY116" s="446">
        <v>0.0</v>
      </c>
    </row>
    <row r="117" ht="22.5" customHeight="1">
      <c r="A117" s="28">
        <v>115.0</v>
      </c>
      <c r="B117" s="28" t="s">
        <v>1655</v>
      </c>
      <c r="C117" s="28" t="s">
        <v>2180</v>
      </c>
      <c r="D117" s="28" t="s">
        <v>232</v>
      </c>
      <c r="E117" s="36" t="s">
        <v>16</v>
      </c>
      <c r="F117" s="28" t="s">
        <v>240</v>
      </c>
      <c r="G117" s="28" t="s">
        <v>440</v>
      </c>
      <c r="H117" s="28" t="s">
        <v>8006</v>
      </c>
      <c r="I117" s="28" t="s">
        <v>157</v>
      </c>
      <c r="J117" s="28">
        <v>2.0</v>
      </c>
      <c r="K117" s="28">
        <v>40.0</v>
      </c>
      <c r="L117" s="28">
        <v>80.0</v>
      </c>
      <c r="M117" s="28" t="s">
        <v>546</v>
      </c>
      <c r="N117" s="28">
        <v>2.0</v>
      </c>
      <c r="O117" s="28" t="s">
        <v>1623</v>
      </c>
      <c r="P117" s="28" t="s">
        <v>1624</v>
      </c>
      <c r="Q117" s="28"/>
      <c r="R117" s="28" t="s">
        <v>368</v>
      </c>
      <c r="S117" s="28">
        <v>100.0</v>
      </c>
      <c r="T117" s="50">
        <f t="shared" si="4"/>
        <v>0</v>
      </c>
      <c r="U117" s="28" t="str">
        <f>IF(R[0]C[-1]&lt;8,"KURANG 8JAM","DIATAS 8JAM")</f>
        <v>#ERROR!</v>
      </c>
      <c r="V117" s="52">
        <v>44197.0</v>
      </c>
      <c r="W117" s="28">
        <f t="shared" si="1"/>
        <v>4.002739726</v>
      </c>
      <c r="X117" s="28" t="s">
        <v>10128</v>
      </c>
      <c r="Y117" s="28"/>
      <c r="Z117" s="28">
        <v>100.0</v>
      </c>
      <c r="AA117" s="28"/>
      <c r="AB117" s="28" t="s">
        <v>195</v>
      </c>
      <c r="AC117" s="28"/>
      <c r="AD117" s="63"/>
      <c r="AE117" s="65" t="b">
        <v>0</v>
      </c>
      <c r="AF117" s="28" t="str">
        <f t="shared" si="2"/>
        <v>1</v>
      </c>
      <c r="AG117" s="442">
        <f t="shared" si="6"/>
        <v>100</v>
      </c>
      <c r="AH117" s="444">
        <v>100.0</v>
      </c>
      <c r="AI117" s="444">
        <v>1.0</v>
      </c>
      <c r="AJ117" s="444">
        <v>0.0</v>
      </c>
      <c r="AK117" s="444">
        <v>0.0</v>
      </c>
      <c r="AL117" s="444">
        <v>0.0</v>
      </c>
      <c r="AM117" s="444">
        <v>0.0</v>
      </c>
      <c r="AN117" s="444">
        <v>0.0</v>
      </c>
      <c r="AO117" s="444">
        <v>0.0</v>
      </c>
      <c r="AP117" s="444">
        <v>0.0</v>
      </c>
      <c r="AQ117" s="444">
        <v>0.0</v>
      </c>
      <c r="AR117" s="444">
        <v>0.0</v>
      </c>
      <c r="AS117" s="444">
        <v>0.0</v>
      </c>
      <c r="AT117" s="444">
        <v>0.0</v>
      </c>
      <c r="AU117" s="444">
        <v>0.0</v>
      </c>
      <c r="AV117" s="444">
        <v>0.0</v>
      </c>
      <c r="AW117" s="444">
        <v>0.0</v>
      </c>
      <c r="AX117" s="444">
        <v>0.0</v>
      </c>
      <c r="AY117" s="444">
        <v>0.0</v>
      </c>
    </row>
    <row r="118" ht="22.5" customHeight="1">
      <c r="A118" s="36">
        <v>116.0</v>
      </c>
      <c r="B118" s="28" t="s">
        <v>1228</v>
      </c>
      <c r="C118" s="28" t="s">
        <v>2188</v>
      </c>
      <c r="D118" s="28" t="s">
        <v>309</v>
      </c>
      <c r="E118" s="36" t="s">
        <v>226</v>
      </c>
      <c r="F118" s="28" t="s">
        <v>240</v>
      </c>
      <c r="G118" s="28" t="s">
        <v>150</v>
      </c>
      <c r="H118" s="28" t="s">
        <v>8006</v>
      </c>
      <c r="I118" s="28" t="s">
        <v>157</v>
      </c>
      <c r="J118" s="28">
        <v>2.0</v>
      </c>
      <c r="K118" s="28">
        <v>40.0</v>
      </c>
      <c r="L118" s="28">
        <v>80.0</v>
      </c>
      <c r="M118" s="28" t="s">
        <v>546</v>
      </c>
      <c r="N118" s="28">
        <v>5.0</v>
      </c>
      <c r="O118" s="28" t="s">
        <v>234</v>
      </c>
      <c r="P118" s="28" t="s">
        <v>235</v>
      </c>
      <c r="Q118" s="28"/>
      <c r="R118" s="28" t="s">
        <v>368</v>
      </c>
      <c r="S118" s="28">
        <v>100.0</v>
      </c>
      <c r="T118" s="50">
        <f t="shared" si="4"/>
        <v>0</v>
      </c>
      <c r="U118" s="28" t="str">
        <f>IF(R[0]C[-1]&lt;8,"KURANG 8JAM","DIATAS 8JAM")</f>
        <v>#ERROR!</v>
      </c>
      <c r="V118" s="52">
        <v>44381.0</v>
      </c>
      <c r="W118" s="28">
        <f t="shared" si="1"/>
        <v>3.498630137</v>
      </c>
      <c r="X118" s="28" t="s">
        <v>10128</v>
      </c>
      <c r="Y118" s="28"/>
      <c r="Z118" s="28"/>
      <c r="AA118" s="28"/>
      <c r="AB118" s="28" t="s">
        <v>195</v>
      </c>
      <c r="AC118" s="28"/>
      <c r="AD118" s="63"/>
      <c r="AE118" s="65" t="b">
        <v>0</v>
      </c>
      <c r="AF118" s="28" t="str">
        <f t="shared" si="2"/>
        <v>1</v>
      </c>
      <c r="AG118" s="445">
        <f t="shared" si="6"/>
        <v>100</v>
      </c>
      <c r="AH118" s="446">
        <v>100.0</v>
      </c>
      <c r="AI118" s="446">
        <v>1.0</v>
      </c>
      <c r="AJ118" s="446">
        <v>0.0</v>
      </c>
      <c r="AK118" s="446">
        <v>0.0</v>
      </c>
      <c r="AL118" s="446">
        <v>0.0</v>
      </c>
      <c r="AM118" s="446">
        <v>0.0</v>
      </c>
      <c r="AN118" s="446">
        <v>0.0</v>
      </c>
      <c r="AO118" s="446">
        <v>0.0</v>
      </c>
      <c r="AP118" s="446">
        <v>0.0</v>
      </c>
      <c r="AQ118" s="446">
        <v>0.0</v>
      </c>
      <c r="AR118" s="446">
        <v>0.0</v>
      </c>
      <c r="AS118" s="446">
        <v>0.0</v>
      </c>
      <c r="AT118" s="446">
        <v>0.0</v>
      </c>
      <c r="AU118" s="446">
        <v>0.0</v>
      </c>
      <c r="AV118" s="446">
        <v>0.0</v>
      </c>
      <c r="AW118" s="446">
        <v>0.0</v>
      </c>
      <c r="AX118" s="446">
        <v>0.0</v>
      </c>
      <c r="AY118" s="446">
        <v>0.0</v>
      </c>
    </row>
    <row r="119" ht="22.5" customHeight="1">
      <c r="A119" s="28">
        <v>117.0</v>
      </c>
      <c r="B119" s="28" t="s">
        <v>1241</v>
      </c>
      <c r="C119" s="28" t="s">
        <v>1242</v>
      </c>
      <c r="D119" s="28" t="s">
        <v>253</v>
      </c>
      <c r="E119" s="36" t="s">
        <v>181</v>
      </c>
      <c r="F119" s="28" t="s">
        <v>240</v>
      </c>
      <c r="G119" s="28" t="s">
        <v>358</v>
      </c>
      <c r="H119" s="28" t="s">
        <v>8056</v>
      </c>
      <c r="I119" s="28" t="s">
        <v>277</v>
      </c>
      <c r="J119" s="28">
        <v>2.0</v>
      </c>
      <c r="K119" s="28">
        <v>60.0</v>
      </c>
      <c r="L119" s="28">
        <v>120.0</v>
      </c>
      <c r="M119" s="28" t="s">
        <v>546</v>
      </c>
      <c r="N119" s="28">
        <v>3.0</v>
      </c>
      <c r="O119" s="28" t="s">
        <v>175</v>
      </c>
      <c r="P119" s="28" t="s">
        <v>176</v>
      </c>
      <c r="Q119" s="28"/>
      <c r="R119" s="28" t="s">
        <v>2200</v>
      </c>
      <c r="S119" s="28">
        <v>100.0</v>
      </c>
      <c r="T119" s="50">
        <f t="shared" si="4"/>
        <v>0</v>
      </c>
      <c r="U119" s="28" t="str">
        <f>IF(R[0]C[-1]&lt;8,"KURANG 8JAM","DIATAS 8JAM")</f>
        <v>#ERROR!</v>
      </c>
      <c r="V119" s="52">
        <v>44927.0</v>
      </c>
      <c r="W119" s="28">
        <f t="shared" si="1"/>
        <v>2.002739726</v>
      </c>
      <c r="X119" s="28" t="s">
        <v>10128</v>
      </c>
      <c r="Y119" s="28"/>
      <c r="Z119" s="28"/>
      <c r="AA119" s="28"/>
      <c r="AB119" s="28" t="s">
        <v>195</v>
      </c>
      <c r="AC119" s="28"/>
      <c r="AD119" s="63">
        <v>45782.0</v>
      </c>
      <c r="AE119" s="65" t="b">
        <v>1</v>
      </c>
      <c r="AF119" s="28" t="str">
        <f t="shared" si="2"/>
        <v>1</v>
      </c>
      <c r="AG119" s="442">
        <f t="shared" si="6"/>
        <v>100</v>
      </c>
      <c r="AH119" s="444">
        <v>100.0</v>
      </c>
      <c r="AI119" s="444">
        <v>1.0</v>
      </c>
      <c r="AJ119" s="444">
        <v>0.0</v>
      </c>
      <c r="AK119" s="444">
        <v>0.0</v>
      </c>
      <c r="AL119" s="444">
        <v>0.0</v>
      </c>
      <c r="AM119" s="444">
        <v>0.0</v>
      </c>
      <c r="AN119" s="444">
        <v>0.0</v>
      </c>
      <c r="AO119" s="444">
        <v>0.0</v>
      </c>
      <c r="AP119" s="444">
        <v>0.0</v>
      </c>
      <c r="AQ119" s="444">
        <v>0.0</v>
      </c>
      <c r="AR119" s="444">
        <v>0.0</v>
      </c>
      <c r="AS119" s="444">
        <v>0.0</v>
      </c>
      <c r="AT119" s="444">
        <v>0.0</v>
      </c>
      <c r="AU119" s="444">
        <v>0.0</v>
      </c>
      <c r="AV119" s="444">
        <v>0.0</v>
      </c>
      <c r="AW119" s="444">
        <v>0.0</v>
      </c>
      <c r="AX119" s="444">
        <v>0.0</v>
      </c>
      <c r="AY119" s="444">
        <v>0.0</v>
      </c>
    </row>
    <row r="120" ht="22.5" customHeight="1">
      <c r="A120" s="36">
        <v>118.0</v>
      </c>
      <c r="B120" s="28" t="s">
        <v>1678</v>
      </c>
      <c r="C120" s="28" t="s">
        <v>2209</v>
      </c>
      <c r="D120" s="28" t="s">
        <v>16</v>
      </c>
      <c r="E120" s="36" t="s">
        <v>16</v>
      </c>
      <c r="F120" s="28" t="s">
        <v>240</v>
      </c>
      <c r="G120" s="28" t="s">
        <v>150</v>
      </c>
      <c r="H120" s="28" t="s">
        <v>8649</v>
      </c>
      <c r="I120" s="28" t="s">
        <v>277</v>
      </c>
      <c r="J120" s="28">
        <v>3.0</v>
      </c>
      <c r="K120" s="28">
        <v>60.0</v>
      </c>
      <c r="L120" s="28">
        <v>180.0</v>
      </c>
      <c r="M120" s="28" t="s">
        <v>172</v>
      </c>
      <c r="N120" s="28">
        <v>14.0</v>
      </c>
      <c r="O120" s="28" t="s">
        <v>175</v>
      </c>
      <c r="P120" s="28" t="s">
        <v>176</v>
      </c>
      <c r="Q120" s="28"/>
      <c r="R120" s="28" t="s">
        <v>532</v>
      </c>
      <c r="S120" s="28">
        <v>200.0</v>
      </c>
      <c r="T120" s="50">
        <f t="shared" si="4"/>
        <v>0</v>
      </c>
      <c r="U120" s="28" t="str">
        <f>IF(R[0]C[-1]&lt;8,"KURANG 8JAM","DIATAS 8JAM")</f>
        <v>#ERROR!</v>
      </c>
      <c r="V120" s="52">
        <v>44588.0</v>
      </c>
      <c r="W120" s="28">
        <f t="shared" si="1"/>
        <v>2.931506849</v>
      </c>
      <c r="X120" s="28" t="s">
        <v>10128</v>
      </c>
      <c r="Y120" s="28"/>
      <c r="Z120" s="28"/>
      <c r="AA120" s="28"/>
      <c r="AB120" s="28" t="s">
        <v>195</v>
      </c>
      <c r="AC120" s="28"/>
      <c r="AD120" s="63"/>
      <c r="AE120" s="65" t="b">
        <v>0</v>
      </c>
      <c r="AF120" s="28" t="str">
        <f t="shared" si="2"/>
        <v>2</v>
      </c>
      <c r="AG120" s="445">
        <f t="shared" si="6"/>
        <v>200</v>
      </c>
      <c r="AH120" s="446">
        <v>100.0</v>
      </c>
      <c r="AI120" s="446">
        <v>1.0</v>
      </c>
      <c r="AJ120" s="446">
        <v>100.0</v>
      </c>
      <c r="AK120" s="446">
        <v>1.0</v>
      </c>
      <c r="AL120" s="446">
        <v>0.0</v>
      </c>
      <c r="AM120" s="446">
        <v>0.0</v>
      </c>
      <c r="AN120" s="446">
        <v>0.0</v>
      </c>
      <c r="AO120" s="446">
        <v>0.0</v>
      </c>
      <c r="AP120" s="446">
        <v>0.0</v>
      </c>
      <c r="AQ120" s="446">
        <v>0.0</v>
      </c>
      <c r="AR120" s="446">
        <v>0.0</v>
      </c>
      <c r="AS120" s="446">
        <v>0.0</v>
      </c>
      <c r="AT120" s="446">
        <v>0.0</v>
      </c>
      <c r="AU120" s="446">
        <v>0.0</v>
      </c>
      <c r="AV120" s="446">
        <v>0.0</v>
      </c>
      <c r="AW120" s="446">
        <v>0.0</v>
      </c>
      <c r="AX120" s="446">
        <v>0.0</v>
      </c>
      <c r="AY120" s="446">
        <v>0.0</v>
      </c>
    </row>
    <row r="121" ht="22.5" customHeight="1">
      <c r="A121" s="28">
        <v>119.0</v>
      </c>
      <c r="B121" s="28" t="s">
        <v>431</v>
      </c>
      <c r="C121" s="28" t="s">
        <v>2216</v>
      </c>
      <c r="D121" s="28" t="s">
        <v>434</v>
      </c>
      <c r="E121" s="36" t="s">
        <v>16</v>
      </c>
      <c r="F121" s="28" t="s">
        <v>240</v>
      </c>
      <c r="G121" s="28" t="s">
        <v>358</v>
      </c>
      <c r="H121" s="28" t="s">
        <v>7345</v>
      </c>
      <c r="I121" s="28" t="s">
        <v>409</v>
      </c>
      <c r="J121" s="28">
        <v>2.0</v>
      </c>
      <c r="K121" s="28">
        <v>40.0</v>
      </c>
      <c r="L121" s="28">
        <v>80.0</v>
      </c>
      <c r="M121" s="28" t="s">
        <v>546</v>
      </c>
      <c r="N121" s="28">
        <v>7.0</v>
      </c>
      <c r="O121" s="28" t="s">
        <v>234</v>
      </c>
      <c r="P121" s="28" t="s">
        <v>235</v>
      </c>
      <c r="Q121" s="28"/>
      <c r="R121" s="28" t="s">
        <v>368</v>
      </c>
      <c r="S121" s="28">
        <v>100.0</v>
      </c>
      <c r="T121" s="50">
        <f t="shared" si="4"/>
        <v>0</v>
      </c>
      <c r="U121" s="28" t="str">
        <f>IF(R[0]C[-1]&lt;8,"KURANG 8JAM","DIATAS 8JAM")</f>
        <v>#ERROR!</v>
      </c>
      <c r="V121" s="52">
        <v>44250.0</v>
      </c>
      <c r="W121" s="28">
        <f t="shared" si="1"/>
        <v>3.857534247</v>
      </c>
      <c r="X121" s="28" t="s">
        <v>10128</v>
      </c>
      <c r="Y121" s="28" t="s">
        <v>1251</v>
      </c>
      <c r="Z121" s="28"/>
      <c r="AA121" s="28"/>
      <c r="AB121" s="28" t="s">
        <v>195</v>
      </c>
      <c r="AC121" s="28"/>
      <c r="AD121" s="63">
        <v>45834.0</v>
      </c>
      <c r="AE121" s="65" t="b">
        <v>1</v>
      </c>
      <c r="AF121" s="28" t="str">
        <f t="shared" si="2"/>
        <v>1</v>
      </c>
      <c r="AG121" s="442">
        <f t="shared" si="6"/>
        <v>100</v>
      </c>
      <c r="AH121" s="444">
        <v>100.0</v>
      </c>
      <c r="AI121" s="444">
        <v>1.0</v>
      </c>
      <c r="AJ121" s="444">
        <v>0.0</v>
      </c>
      <c r="AK121" s="444">
        <v>0.0</v>
      </c>
      <c r="AL121" s="444">
        <v>0.0</v>
      </c>
      <c r="AM121" s="444">
        <v>0.0</v>
      </c>
      <c r="AN121" s="444">
        <v>0.0</v>
      </c>
      <c r="AO121" s="444">
        <v>0.0</v>
      </c>
      <c r="AP121" s="444">
        <v>0.0</v>
      </c>
      <c r="AQ121" s="444">
        <v>0.0</v>
      </c>
      <c r="AR121" s="444">
        <v>0.0</v>
      </c>
      <c r="AS121" s="444">
        <v>0.0</v>
      </c>
      <c r="AT121" s="444">
        <v>0.0</v>
      </c>
      <c r="AU121" s="444">
        <v>0.0</v>
      </c>
      <c r="AV121" s="444">
        <v>0.0</v>
      </c>
      <c r="AW121" s="444">
        <v>0.0</v>
      </c>
      <c r="AX121" s="444">
        <v>0.0</v>
      </c>
      <c r="AY121" s="444">
        <v>0.0</v>
      </c>
    </row>
    <row r="122" ht="22.5" customHeight="1">
      <c r="A122" s="36">
        <v>120.0</v>
      </c>
      <c r="B122" s="28" t="s">
        <v>1275</v>
      </c>
      <c r="C122" s="28" t="s">
        <v>2225</v>
      </c>
      <c r="D122" s="28" t="s">
        <v>232</v>
      </c>
      <c r="E122" s="36" t="s">
        <v>16</v>
      </c>
      <c r="F122" s="28" t="s">
        <v>240</v>
      </c>
      <c r="G122" s="28" t="s">
        <v>150</v>
      </c>
      <c r="H122" s="28" t="s">
        <v>7345</v>
      </c>
      <c r="I122" s="28" t="s">
        <v>409</v>
      </c>
      <c r="J122" s="28">
        <v>2.0</v>
      </c>
      <c r="K122" s="28">
        <v>40.0</v>
      </c>
      <c r="L122" s="28">
        <v>80.0</v>
      </c>
      <c r="M122" s="28" t="s">
        <v>280</v>
      </c>
      <c r="N122" s="28">
        <v>22.0</v>
      </c>
      <c r="O122" s="28" t="s">
        <v>234</v>
      </c>
      <c r="P122" s="28" t="s">
        <v>235</v>
      </c>
      <c r="Q122" s="28"/>
      <c r="R122" s="28" t="s">
        <v>575</v>
      </c>
      <c r="S122" s="28">
        <v>300.0</v>
      </c>
      <c r="T122" s="50">
        <f t="shared" si="4"/>
        <v>0</v>
      </c>
      <c r="U122" s="28" t="str">
        <f>IF(R[0]C[-1]&lt;8,"KURANG 8JAM","DIATAS 8JAM")</f>
        <v>#ERROR!</v>
      </c>
      <c r="V122" s="52">
        <v>44848.0</v>
      </c>
      <c r="W122" s="28">
        <f t="shared" si="1"/>
        <v>2.219178082</v>
      </c>
      <c r="X122" s="28" t="s">
        <v>10128</v>
      </c>
      <c r="Y122" s="28" t="s">
        <v>1251</v>
      </c>
      <c r="Z122" s="28"/>
      <c r="AA122" s="28"/>
      <c r="AB122" s="28" t="s">
        <v>195</v>
      </c>
      <c r="AC122" s="28"/>
      <c r="AD122" s="63"/>
      <c r="AE122" s="65" t="b">
        <v>0</v>
      </c>
      <c r="AF122" s="28" t="str">
        <f t="shared" si="2"/>
        <v>3</v>
      </c>
      <c r="AG122" s="445">
        <f t="shared" si="6"/>
        <v>300</v>
      </c>
      <c r="AH122" s="446">
        <v>100.0</v>
      </c>
      <c r="AI122" s="446">
        <v>1.0</v>
      </c>
      <c r="AJ122" s="446">
        <v>100.0</v>
      </c>
      <c r="AK122" s="446">
        <v>1.0</v>
      </c>
      <c r="AL122" s="446">
        <v>100.0</v>
      </c>
      <c r="AM122" s="446">
        <v>1.0</v>
      </c>
      <c r="AN122" s="446">
        <v>0.0</v>
      </c>
      <c r="AO122" s="446">
        <v>0.0</v>
      </c>
      <c r="AP122" s="446">
        <v>0.0</v>
      </c>
      <c r="AQ122" s="446">
        <v>0.0</v>
      </c>
      <c r="AR122" s="446">
        <v>0.0</v>
      </c>
      <c r="AS122" s="446">
        <v>0.0</v>
      </c>
      <c r="AT122" s="446">
        <v>0.0</v>
      </c>
      <c r="AU122" s="446">
        <v>0.0</v>
      </c>
      <c r="AV122" s="446">
        <v>0.0</v>
      </c>
      <c r="AW122" s="446">
        <v>0.0</v>
      </c>
      <c r="AX122" s="446">
        <v>0.0</v>
      </c>
      <c r="AY122" s="446">
        <v>0.0</v>
      </c>
    </row>
    <row r="123" ht="22.5" customHeight="1">
      <c r="A123" s="28">
        <v>121.0</v>
      </c>
      <c r="B123" s="28" t="s">
        <v>1269</v>
      </c>
      <c r="C123" s="28" t="s">
        <v>2237</v>
      </c>
      <c r="D123" s="28" t="s">
        <v>232</v>
      </c>
      <c r="E123" s="36" t="s">
        <v>16</v>
      </c>
      <c r="F123" s="28" t="s">
        <v>240</v>
      </c>
      <c r="G123" s="28" t="s">
        <v>440</v>
      </c>
      <c r="H123" s="28" t="s">
        <v>8006</v>
      </c>
      <c r="I123" s="28" t="s">
        <v>157</v>
      </c>
      <c r="J123" s="28">
        <v>2.0</v>
      </c>
      <c r="K123" s="28">
        <v>40.0</v>
      </c>
      <c r="L123" s="28">
        <v>80.0</v>
      </c>
      <c r="M123" s="28" t="s">
        <v>546</v>
      </c>
      <c r="N123" s="28">
        <v>10.4</v>
      </c>
      <c r="O123" s="28" t="s">
        <v>234</v>
      </c>
      <c r="P123" s="28" t="s">
        <v>235</v>
      </c>
      <c r="Q123" s="28"/>
      <c r="R123" s="28" t="s">
        <v>368</v>
      </c>
      <c r="S123" s="28">
        <v>100.0</v>
      </c>
      <c r="T123" s="50">
        <f t="shared" si="4"/>
        <v>0</v>
      </c>
      <c r="U123" s="28" t="str">
        <f>IF(R[0]C[-1]&lt;8,"KURANG 8JAM","DIATAS 8JAM")</f>
        <v>#ERROR!</v>
      </c>
      <c r="V123" s="52">
        <v>44927.0</v>
      </c>
      <c r="W123" s="28">
        <f t="shared" si="1"/>
        <v>2.002739726</v>
      </c>
      <c r="X123" s="28" t="s">
        <v>10128</v>
      </c>
      <c r="Y123" s="28"/>
      <c r="Z123" s="28"/>
      <c r="AA123" s="28"/>
      <c r="AB123" s="28" t="s">
        <v>195</v>
      </c>
      <c r="AC123" s="28"/>
      <c r="AD123" s="63">
        <v>45881.0</v>
      </c>
      <c r="AE123" s="65" t="b">
        <v>1</v>
      </c>
      <c r="AF123" s="28" t="str">
        <f t="shared" si="2"/>
        <v>1</v>
      </c>
      <c r="AG123" s="442">
        <f t="shared" si="6"/>
        <v>100</v>
      </c>
      <c r="AH123" s="444">
        <v>100.0</v>
      </c>
      <c r="AI123" s="444">
        <v>1.0</v>
      </c>
      <c r="AJ123" s="444">
        <v>0.0</v>
      </c>
      <c r="AK123" s="444">
        <v>0.0</v>
      </c>
      <c r="AL123" s="444">
        <v>0.0</v>
      </c>
      <c r="AM123" s="444">
        <v>0.0</v>
      </c>
      <c r="AN123" s="444">
        <v>0.0</v>
      </c>
      <c r="AO123" s="444">
        <v>0.0</v>
      </c>
      <c r="AP123" s="444">
        <v>0.0</v>
      </c>
      <c r="AQ123" s="444">
        <v>0.0</v>
      </c>
      <c r="AR123" s="444">
        <v>0.0</v>
      </c>
      <c r="AS123" s="444">
        <v>0.0</v>
      </c>
      <c r="AT123" s="444">
        <v>0.0</v>
      </c>
      <c r="AU123" s="444">
        <v>0.0</v>
      </c>
      <c r="AV123" s="444">
        <v>0.0</v>
      </c>
      <c r="AW123" s="444">
        <v>0.0</v>
      </c>
      <c r="AX123" s="444">
        <v>0.0</v>
      </c>
      <c r="AY123" s="444">
        <v>0.0</v>
      </c>
    </row>
    <row r="124" ht="22.5" customHeight="1">
      <c r="A124" s="36">
        <v>122.0</v>
      </c>
      <c r="B124" s="28" t="s">
        <v>1705</v>
      </c>
      <c r="C124" s="28" t="s">
        <v>2245</v>
      </c>
      <c r="D124" s="28" t="s">
        <v>181</v>
      </c>
      <c r="E124" s="36" t="s">
        <v>181</v>
      </c>
      <c r="F124" s="28" t="s">
        <v>240</v>
      </c>
      <c r="G124" s="28" t="s">
        <v>440</v>
      </c>
      <c r="H124" s="28" t="s">
        <v>10130</v>
      </c>
      <c r="I124" s="28" t="s">
        <v>362</v>
      </c>
      <c r="J124" s="28">
        <v>2.0</v>
      </c>
      <c r="K124" s="28">
        <v>32.0</v>
      </c>
      <c r="L124" s="28">
        <v>64.0</v>
      </c>
      <c r="M124" s="28" t="s">
        <v>546</v>
      </c>
      <c r="N124" s="28">
        <v>2.0</v>
      </c>
      <c r="O124" s="28" t="s">
        <v>175</v>
      </c>
      <c r="P124" s="28" t="s">
        <v>1244</v>
      </c>
      <c r="Q124" s="28"/>
      <c r="R124" s="28" t="s">
        <v>1245</v>
      </c>
      <c r="S124" s="28">
        <v>50.0</v>
      </c>
      <c r="T124" s="50">
        <f t="shared" si="4"/>
        <v>0</v>
      </c>
      <c r="U124" s="28" t="str">
        <f>IF(R[0]C[-1]&lt;8,"KURANG 8JAM","DIATAS 8JAM")</f>
        <v>#ERROR!</v>
      </c>
      <c r="V124" s="52">
        <v>44197.0</v>
      </c>
      <c r="W124" s="28">
        <f t="shared" si="1"/>
        <v>4.002739726</v>
      </c>
      <c r="X124" s="28" t="s">
        <v>10128</v>
      </c>
      <c r="Y124" s="28" t="s">
        <v>1251</v>
      </c>
      <c r="Z124" s="28">
        <v>100.0</v>
      </c>
      <c r="AA124" s="28"/>
      <c r="AB124" s="28" t="s">
        <v>195</v>
      </c>
      <c r="AC124" s="28"/>
      <c r="AD124" s="63">
        <v>45673.0</v>
      </c>
      <c r="AE124" s="65" t="b">
        <v>1</v>
      </c>
      <c r="AF124" s="28" t="str">
        <f t="shared" si="2"/>
        <v>1</v>
      </c>
      <c r="AG124" s="445">
        <f t="shared" si="6"/>
        <v>50</v>
      </c>
      <c r="AH124" s="446">
        <v>50.0</v>
      </c>
      <c r="AI124" s="446">
        <v>1.0</v>
      </c>
      <c r="AJ124" s="446">
        <v>0.0</v>
      </c>
      <c r="AK124" s="446">
        <v>0.0</v>
      </c>
      <c r="AL124" s="446">
        <v>0.0</v>
      </c>
      <c r="AM124" s="446">
        <v>0.0</v>
      </c>
      <c r="AN124" s="446">
        <v>0.0</v>
      </c>
      <c r="AO124" s="446">
        <v>0.0</v>
      </c>
      <c r="AP124" s="446">
        <v>0.0</v>
      </c>
      <c r="AQ124" s="446">
        <v>0.0</v>
      </c>
      <c r="AR124" s="446">
        <v>0.0</v>
      </c>
      <c r="AS124" s="446">
        <v>0.0</v>
      </c>
      <c r="AT124" s="446">
        <v>0.0</v>
      </c>
      <c r="AU124" s="446">
        <v>0.0</v>
      </c>
      <c r="AV124" s="446">
        <v>0.0</v>
      </c>
      <c r="AW124" s="446">
        <v>0.0</v>
      </c>
      <c r="AX124" s="446">
        <v>0.0</v>
      </c>
      <c r="AY124" s="446">
        <v>0.0</v>
      </c>
    </row>
    <row r="125" ht="22.5" customHeight="1">
      <c r="A125" s="28">
        <v>123.0</v>
      </c>
      <c r="B125" s="28" t="s">
        <v>1295</v>
      </c>
      <c r="C125" s="28" t="s">
        <v>2255</v>
      </c>
      <c r="D125" s="28" t="s">
        <v>450</v>
      </c>
      <c r="E125" s="36" t="s">
        <v>226</v>
      </c>
      <c r="F125" s="28" t="s">
        <v>240</v>
      </c>
      <c r="G125" s="28" t="s">
        <v>150</v>
      </c>
      <c r="H125" s="28" t="s">
        <v>8649</v>
      </c>
      <c r="I125" s="28" t="s">
        <v>277</v>
      </c>
      <c r="J125" s="28">
        <v>3.0</v>
      </c>
      <c r="K125" s="28">
        <v>60.0</v>
      </c>
      <c r="L125" s="28">
        <v>180.0</v>
      </c>
      <c r="M125" s="28" t="s">
        <v>172</v>
      </c>
      <c r="N125" s="28">
        <v>14.0</v>
      </c>
      <c r="O125" s="28" t="s">
        <v>175</v>
      </c>
      <c r="P125" s="28" t="s">
        <v>176</v>
      </c>
      <c r="Q125" s="28"/>
      <c r="R125" s="28" t="s">
        <v>532</v>
      </c>
      <c r="S125" s="28">
        <v>200.0</v>
      </c>
      <c r="T125" s="50">
        <f t="shared" si="4"/>
        <v>0</v>
      </c>
      <c r="U125" s="28" t="str">
        <f>IF(R[0]C[-1]&lt;8,"KURANG 8JAM","DIATAS 8JAM")</f>
        <v>#ERROR!</v>
      </c>
      <c r="V125" s="52">
        <v>44621.0</v>
      </c>
      <c r="W125" s="28">
        <f t="shared" si="1"/>
        <v>2.84109589</v>
      </c>
      <c r="X125" s="28" t="s">
        <v>10128</v>
      </c>
      <c r="Y125" s="28"/>
      <c r="Z125" s="28"/>
      <c r="AA125" s="28"/>
      <c r="AB125" s="28" t="s">
        <v>195</v>
      </c>
      <c r="AC125" s="28"/>
      <c r="AD125" s="63">
        <v>45929.0</v>
      </c>
      <c r="AE125" s="65" t="b">
        <v>1</v>
      </c>
      <c r="AF125" s="28" t="str">
        <f t="shared" si="2"/>
        <v>2</v>
      </c>
      <c r="AG125" s="442">
        <f t="shared" si="6"/>
        <v>200</v>
      </c>
      <c r="AH125" s="444">
        <v>100.0</v>
      </c>
      <c r="AI125" s="444">
        <v>1.0</v>
      </c>
      <c r="AJ125" s="444">
        <v>100.0</v>
      </c>
      <c r="AK125" s="444">
        <v>1.0</v>
      </c>
      <c r="AL125" s="444">
        <v>0.0</v>
      </c>
      <c r="AM125" s="444">
        <v>0.0</v>
      </c>
      <c r="AN125" s="444">
        <v>0.0</v>
      </c>
      <c r="AO125" s="444">
        <v>0.0</v>
      </c>
      <c r="AP125" s="444">
        <v>0.0</v>
      </c>
      <c r="AQ125" s="444">
        <v>0.0</v>
      </c>
      <c r="AR125" s="444">
        <v>0.0</v>
      </c>
      <c r="AS125" s="444">
        <v>0.0</v>
      </c>
      <c r="AT125" s="444">
        <v>0.0</v>
      </c>
      <c r="AU125" s="444">
        <v>0.0</v>
      </c>
      <c r="AV125" s="444">
        <v>0.0</v>
      </c>
      <c r="AW125" s="444">
        <v>0.0</v>
      </c>
      <c r="AX125" s="444">
        <v>0.0</v>
      </c>
      <c r="AY125" s="444">
        <v>0.0</v>
      </c>
    </row>
    <row r="126" ht="22.5" customHeight="1">
      <c r="A126" s="36">
        <v>124.0</v>
      </c>
      <c r="B126" s="28" t="s">
        <v>1742</v>
      </c>
      <c r="C126" s="28" t="s">
        <v>2260</v>
      </c>
      <c r="D126" s="28" t="s">
        <v>16</v>
      </c>
      <c r="E126" s="36" t="s">
        <v>16</v>
      </c>
      <c r="F126" s="28" t="s">
        <v>240</v>
      </c>
      <c r="G126" s="28" t="s">
        <v>150</v>
      </c>
      <c r="H126" s="28" t="s">
        <v>10130</v>
      </c>
      <c r="I126" s="28" t="s">
        <v>362</v>
      </c>
      <c r="J126" s="28">
        <v>2.0</v>
      </c>
      <c r="K126" s="28">
        <v>32.0</v>
      </c>
      <c r="L126" s="28">
        <v>64.0</v>
      </c>
      <c r="M126" s="28" t="s">
        <v>546</v>
      </c>
      <c r="N126" s="28">
        <v>9.0</v>
      </c>
      <c r="O126" s="28" t="s">
        <v>234</v>
      </c>
      <c r="P126" s="28" t="s">
        <v>235</v>
      </c>
      <c r="Q126" s="28"/>
      <c r="R126" s="28" t="s">
        <v>368</v>
      </c>
      <c r="S126" s="28">
        <v>100.0</v>
      </c>
      <c r="T126" s="50">
        <f t="shared" si="4"/>
        <v>0</v>
      </c>
      <c r="U126" s="28" t="str">
        <f>IF(R[0]C[-1]&lt;8,"KURANG 8JAM","DIATAS 8JAM")</f>
        <v>#ERROR!</v>
      </c>
      <c r="V126" s="52">
        <v>44813.0</v>
      </c>
      <c r="W126" s="28">
        <f t="shared" si="1"/>
        <v>2.315068493</v>
      </c>
      <c r="X126" s="28" t="s">
        <v>10128</v>
      </c>
      <c r="Y126" s="28" t="s">
        <v>1251</v>
      </c>
      <c r="Z126" s="28"/>
      <c r="AA126" s="28"/>
      <c r="AB126" s="28" t="s">
        <v>195</v>
      </c>
      <c r="AC126" s="28"/>
      <c r="AD126" s="63"/>
      <c r="AE126" s="65" t="b">
        <v>0</v>
      </c>
      <c r="AF126" s="28" t="str">
        <f t="shared" si="2"/>
        <v>1</v>
      </c>
      <c r="AG126" s="445">
        <f t="shared" si="6"/>
        <v>100</v>
      </c>
      <c r="AH126" s="446">
        <v>100.0</v>
      </c>
      <c r="AI126" s="446">
        <v>1.0</v>
      </c>
      <c r="AJ126" s="446">
        <v>0.0</v>
      </c>
      <c r="AK126" s="446">
        <v>0.0</v>
      </c>
      <c r="AL126" s="446">
        <v>0.0</v>
      </c>
      <c r="AM126" s="446">
        <v>0.0</v>
      </c>
      <c r="AN126" s="446">
        <v>0.0</v>
      </c>
      <c r="AO126" s="446">
        <v>0.0</v>
      </c>
      <c r="AP126" s="446">
        <v>0.0</v>
      </c>
      <c r="AQ126" s="446">
        <v>0.0</v>
      </c>
      <c r="AR126" s="446">
        <v>0.0</v>
      </c>
      <c r="AS126" s="446">
        <v>0.0</v>
      </c>
      <c r="AT126" s="446">
        <v>0.0</v>
      </c>
      <c r="AU126" s="446">
        <v>0.0</v>
      </c>
      <c r="AV126" s="446">
        <v>0.0</v>
      </c>
      <c r="AW126" s="446">
        <v>0.0</v>
      </c>
      <c r="AX126" s="446">
        <v>0.0</v>
      </c>
      <c r="AY126" s="446">
        <v>0.0</v>
      </c>
    </row>
    <row r="127" ht="22.5" customHeight="1">
      <c r="A127" s="28">
        <v>125.0</v>
      </c>
      <c r="B127" s="28" t="s">
        <v>1182</v>
      </c>
      <c r="C127" s="28" t="s">
        <v>2267</v>
      </c>
      <c r="D127" s="28" t="s">
        <v>16</v>
      </c>
      <c r="E127" s="36" t="s">
        <v>16</v>
      </c>
      <c r="F127" s="28" t="s">
        <v>240</v>
      </c>
      <c r="G127" s="28" t="s">
        <v>150</v>
      </c>
      <c r="H127" s="28" t="s">
        <v>10255</v>
      </c>
      <c r="I127" s="28" t="s">
        <v>2268</v>
      </c>
      <c r="J127" s="28">
        <v>2.0</v>
      </c>
      <c r="K127" s="28">
        <v>20.0</v>
      </c>
      <c r="L127" s="28">
        <v>40.0</v>
      </c>
      <c r="M127" s="28" t="s">
        <v>546</v>
      </c>
      <c r="N127" s="28">
        <v>4.2</v>
      </c>
      <c r="O127" s="28" t="s">
        <v>175</v>
      </c>
      <c r="P127" s="28" t="s">
        <v>1244</v>
      </c>
      <c r="Q127" s="28"/>
      <c r="R127" s="28" t="s">
        <v>1245</v>
      </c>
      <c r="S127" s="28">
        <v>50.0</v>
      </c>
      <c r="T127" s="50">
        <f t="shared" si="4"/>
        <v>0</v>
      </c>
      <c r="U127" s="28" t="str">
        <f>IF(R[0]C[-1]&lt;8,"KURANG 8JAM","DIATAS 8JAM")</f>
        <v>#ERROR!</v>
      </c>
      <c r="V127" s="52">
        <v>44197.0</v>
      </c>
      <c r="W127" s="28">
        <f t="shared" si="1"/>
        <v>4.002739726</v>
      </c>
      <c r="X127" s="28" t="s">
        <v>10128</v>
      </c>
      <c r="Y127" s="28" t="s">
        <v>1251</v>
      </c>
      <c r="Z127" s="28">
        <v>100.0</v>
      </c>
      <c r="AA127" s="28"/>
      <c r="AB127" s="28" t="s">
        <v>195</v>
      </c>
      <c r="AC127" s="28"/>
      <c r="AD127" s="63">
        <v>45778.0</v>
      </c>
      <c r="AE127" s="65" t="b">
        <v>1</v>
      </c>
      <c r="AF127" s="28" t="str">
        <f t="shared" si="2"/>
        <v>1</v>
      </c>
      <c r="AG127" s="442">
        <f t="shared" si="6"/>
        <v>50</v>
      </c>
      <c r="AH127" s="444">
        <v>50.0</v>
      </c>
      <c r="AI127" s="444">
        <v>1.0</v>
      </c>
      <c r="AJ127" s="444">
        <v>0.0</v>
      </c>
      <c r="AK127" s="444">
        <v>0.0</v>
      </c>
      <c r="AL127" s="444">
        <v>0.0</v>
      </c>
      <c r="AM127" s="444">
        <v>0.0</v>
      </c>
      <c r="AN127" s="444">
        <v>0.0</v>
      </c>
      <c r="AO127" s="444">
        <v>0.0</v>
      </c>
      <c r="AP127" s="444">
        <v>0.0</v>
      </c>
      <c r="AQ127" s="444">
        <v>0.0</v>
      </c>
      <c r="AR127" s="444">
        <v>0.0</v>
      </c>
      <c r="AS127" s="444">
        <v>0.0</v>
      </c>
      <c r="AT127" s="444">
        <v>0.0</v>
      </c>
      <c r="AU127" s="444">
        <v>0.0</v>
      </c>
      <c r="AV127" s="444">
        <v>0.0</v>
      </c>
      <c r="AW127" s="444">
        <v>0.0</v>
      </c>
      <c r="AX127" s="444">
        <v>0.0</v>
      </c>
      <c r="AY127" s="444">
        <v>0.0</v>
      </c>
    </row>
    <row r="128" ht="22.5" customHeight="1">
      <c r="A128" s="36">
        <v>126.0</v>
      </c>
      <c r="B128" s="28" t="s">
        <v>1331</v>
      </c>
      <c r="C128" s="28" t="s">
        <v>2273</v>
      </c>
      <c r="D128" s="28" t="s">
        <v>226</v>
      </c>
      <c r="E128" s="36" t="s">
        <v>226</v>
      </c>
      <c r="F128" s="28" t="s">
        <v>240</v>
      </c>
      <c r="G128" s="28" t="s">
        <v>150</v>
      </c>
      <c r="H128" s="28" t="s">
        <v>10130</v>
      </c>
      <c r="I128" s="28" t="s">
        <v>362</v>
      </c>
      <c r="J128" s="28">
        <v>2.0</v>
      </c>
      <c r="K128" s="28">
        <v>32.0</v>
      </c>
      <c r="L128" s="28">
        <v>64.0</v>
      </c>
      <c r="M128" s="28" t="s">
        <v>546</v>
      </c>
      <c r="N128" s="28">
        <v>6.0</v>
      </c>
      <c r="O128" s="28" t="s">
        <v>175</v>
      </c>
      <c r="P128" s="28" t="s">
        <v>176</v>
      </c>
      <c r="Q128" s="28"/>
      <c r="R128" s="28" t="s">
        <v>368</v>
      </c>
      <c r="S128" s="28">
        <v>100.0</v>
      </c>
      <c r="T128" s="50">
        <f t="shared" si="4"/>
        <v>0</v>
      </c>
      <c r="U128" s="28" t="str">
        <f>IF(R[0]C[-1]&lt;8,"KURANG 8JAM","DIATAS 8JAM")</f>
        <v>#ERROR!</v>
      </c>
      <c r="V128" s="52">
        <v>44824.0</v>
      </c>
      <c r="W128" s="28">
        <f t="shared" si="1"/>
        <v>2.284931507</v>
      </c>
      <c r="X128" s="28" t="s">
        <v>10128</v>
      </c>
      <c r="Y128" s="28" t="s">
        <v>1251</v>
      </c>
      <c r="Z128" s="28"/>
      <c r="AA128" s="28"/>
      <c r="AB128" s="28" t="s">
        <v>195</v>
      </c>
      <c r="AC128" s="28"/>
      <c r="AD128" s="63"/>
      <c r="AE128" s="65" t="b">
        <v>0</v>
      </c>
      <c r="AF128" s="28" t="str">
        <f t="shared" si="2"/>
        <v>1</v>
      </c>
      <c r="AG128" s="445">
        <f t="shared" si="6"/>
        <v>100</v>
      </c>
      <c r="AH128" s="446">
        <v>100.0</v>
      </c>
      <c r="AI128" s="446">
        <v>1.0</v>
      </c>
      <c r="AJ128" s="446">
        <v>0.0</v>
      </c>
      <c r="AK128" s="446">
        <v>0.0</v>
      </c>
      <c r="AL128" s="446">
        <v>0.0</v>
      </c>
      <c r="AM128" s="446">
        <v>0.0</v>
      </c>
      <c r="AN128" s="446">
        <v>0.0</v>
      </c>
      <c r="AO128" s="446">
        <v>0.0</v>
      </c>
      <c r="AP128" s="446">
        <v>0.0</v>
      </c>
      <c r="AQ128" s="446">
        <v>0.0</v>
      </c>
      <c r="AR128" s="446">
        <v>0.0</v>
      </c>
      <c r="AS128" s="446">
        <v>0.0</v>
      </c>
      <c r="AT128" s="446">
        <v>0.0</v>
      </c>
      <c r="AU128" s="446">
        <v>0.0</v>
      </c>
      <c r="AV128" s="446">
        <v>0.0</v>
      </c>
      <c r="AW128" s="446">
        <v>0.0</v>
      </c>
      <c r="AX128" s="446">
        <v>0.0</v>
      </c>
      <c r="AY128" s="446">
        <v>0.0</v>
      </c>
    </row>
    <row r="129" ht="22.5" customHeight="1">
      <c r="A129" s="28">
        <v>127.0</v>
      </c>
      <c r="B129" s="28" t="s">
        <v>1754</v>
      </c>
      <c r="C129" s="28" t="s">
        <v>2279</v>
      </c>
      <c r="D129" s="28" t="s">
        <v>253</v>
      </c>
      <c r="E129" s="36" t="s">
        <v>181</v>
      </c>
      <c r="F129" s="28" t="s">
        <v>240</v>
      </c>
      <c r="G129" s="28" t="s">
        <v>440</v>
      </c>
      <c r="H129" s="28" t="s">
        <v>8006</v>
      </c>
      <c r="I129" s="28" t="s">
        <v>157</v>
      </c>
      <c r="J129" s="28">
        <v>2.0</v>
      </c>
      <c r="K129" s="28">
        <v>40.0</v>
      </c>
      <c r="L129" s="28">
        <v>80.0</v>
      </c>
      <c r="M129" s="28" t="s">
        <v>546</v>
      </c>
      <c r="N129" s="28">
        <v>2.0</v>
      </c>
      <c r="O129" s="28" t="s">
        <v>234</v>
      </c>
      <c r="P129" s="28" t="s">
        <v>235</v>
      </c>
      <c r="Q129" s="28"/>
      <c r="R129" s="28" t="s">
        <v>368</v>
      </c>
      <c r="S129" s="28">
        <v>100.0</v>
      </c>
      <c r="T129" s="50">
        <f t="shared" si="4"/>
        <v>0</v>
      </c>
      <c r="U129" s="28" t="str">
        <f>IF(R[0]C[-1]&lt;8,"KURANG 8JAM","DIATAS 8JAM")</f>
        <v>#ERROR!</v>
      </c>
      <c r="V129" s="52">
        <v>44399.0</v>
      </c>
      <c r="W129" s="28">
        <f t="shared" si="1"/>
        <v>3.449315068</v>
      </c>
      <c r="X129" s="28" t="s">
        <v>10128</v>
      </c>
      <c r="Y129" s="28"/>
      <c r="Z129" s="28"/>
      <c r="AA129" s="28"/>
      <c r="AB129" s="28" t="s">
        <v>195</v>
      </c>
      <c r="AC129" s="28"/>
      <c r="AD129" s="63"/>
      <c r="AE129" s="65" t="b">
        <v>0</v>
      </c>
      <c r="AF129" s="28" t="str">
        <f t="shared" si="2"/>
        <v>1</v>
      </c>
      <c r="AG129" s="442">
        <f t="shared" si="6"/>
        <v>100</v>
      </c>
      <c r="AH129" s="444">
        <v>100.0</v>
      </c>
      <c r="AI129" s="444">
        <v>1.0</v>
      </c>
      <c r="AJ129" s="444">
        <v>0.0</v>
      </c>
      <c r="AK129" s="444">
        <v>0.0</v>
      </c>
      <c r="AL129" s="444">
        <v>0.0</v>
      </c>
      <c r="AM129" s="444">
        <v>0.0</v>
      </c>
      <c r="AN129" s="444">
        <v>0.0</v>
      </c>
      <c r="AO129" s="444">
        <v>0.0</v>
      </c>
      <c r="AP129" s="444">
        <v>0.0</v>
      </c>
      <c r="AQ129" s="444">
        <v>0.0</v>
      </c>
      <c r="AR129" s="444">
        <v>0.0</v>
      </c>
      <c r="AS129" s="444">
        <v>0.0</v>
      </c>
      <c r="AT129" s="444">
        <v>0.0</v>
      </c>
      <c r="AU129" s="444">
        <v>0.0</v>
      </c>
      <c r="AV129" s="444">
        <v>0.0</v>
      </c>
      <c r="AW129" s="444">
        <v>0.0</v>
      </c>
      <c r="AX129" s="444">
        <v>0.0</v>
      </c>
      <c r="AY129" s="444">
        <v>0.0</v>
      </c>
    </row>
    <row r="130" ht="22.5" customHeight="1">
      <c r="A130" s="36">
        <v>128.0</v>
      </c>
      <c r="B130" s="28" t="s">
        <v>1338</v>
      </c>
      <c r="C130" s="28" t="s">
        <v>2290</v>
      </c>
      <c r="D130" s="28" t="s">
        <v>463</v>
      </c>
      <c r="E130" s="36" t="s">
        <v>181</v>
      </c>
      <c r="F130" s="28" t="s">
        <v>240</v>
      </c>
      <c r="G130" s="28" t="s">
        <v>358</v>
      </c>
      <c r="H130" s="28" t="s">
        <v>10138</v>
      </c>
      <c r="I130" s="28" t="s">
        <v>1458</v>
      </c>
      <c r="J130" s="28">
        <v>2.0</v>
      </c>
      <c r="K130" s="28">
        <v>40.0</v>
      </c>
      <c r="L130" s="28">
        <v>80.0</v>
      </c>
      <c r="M130" s="28" t="s">
        <v>546</v>
      </c>
      <c r="N130" s="28">
        <v>3.0</v>
      </c>
      <c r="O130" s="28" t="s">
        <v>573</v>
      </c>
      <c r="P130" s="28" t="s">
        <v>574</v>
      </c>
      <c r="Q130" s="28"/>
      <c r="R130" s="28" t="s">
        <v>368</v>
      </c>
      <c r="S130" s="28">
        <v>100.0</v>
      </c>
      <c r="T130" s="50">
        <f t="shared" si="4"/>
        <v>0</v>
      </c>
      <c r="U130" s="28" t="str">
        <f>IF(R[0]C[-1]&lt;8,"KURANG 8JAM","DIATAS 8JAM")</f>
        <v>#ERROR!</v>
      </c>
      <c r="V130" s="52">
        <v>42922.0</v>
      </c>
      <c r="W130" s="28">
        <f t="shared" si="1"/>
        <v>7.495890411</v>
      </c>
      <c r="X130" s="28" t="s">
        <v>10128</v>
      </c>
      <c r="Y130" s="28" t="s">
        <v>1251</v>
      </c>
      <c r="Z130" s="28">
        <v>100.0</v>
      </c>
      <c r="AA130" s="28" t="s">
        <v>581</v>
      </c>
      <c r="AB130" s="28" t="s">
        <v>195</v>
      </c>
      <c r="AC130" s="52"/>
      <c r="AD130" s="63"/>
      <c r="AE130" s="65" t="b">
        <v>0</v>
      </c>
      <c r="AF130" s="28" t="str">
        <f t="shared" si="2"/>
        <v>1</v>
      </c>
      <c r="AG130" s="445">
        <f t="shared" si="6"/>
        <v>63</v>
      </c>
      <c r="AH130" s="446">
        <v>100.0</v>
      </c>
      <c r="AI130" s="446">
        <v>0.63</v>
      </c>
      <c r="AJ130" s="446">
        <v>0.0</v>
      </c>
      <c r="AK130" s="446">
        <v>0.0</v>
      </c>
      <c r="AL130" s="446">
        <v>0.0</v>
      </c>
      <c r="AM130" s="446">
        <v>0.0</v>
      </c>
      <c r="AN130" s="446">
        <v>0.0</v>
      </c>
      <c r="AO130" s="446">
        <v>0.0</v>
      </c>
      <c r="AP130" s="446">
        <v>0.0</v>
      </c>
      <c r="AQ130" s="446">
        <v>0.0</v>
      </c>
      <c r="AR130" s="446">
        <v>0.0</v>
      </c>
      <c r="AS130" s="446">
        <v>0.0</v>
      </c>
      <c r="AT130" s="446">
        <v>0.0</v>
      </c>
      <c r="AU130" s="446">
        <v>0.0</v>
      </c>
      <c r="AV130" s="446">
        <v>0.0</v>
      </c>
      <c r="AW130" s="446">
        <v>0.0</v>
      </c>
      <c r="AX130" s="446">
        <v>0.0</v>
      </c>
      <c r="AY130" s="446">
        <v>0.0</v>
      </c>
    </row>
    <row r="131" ht="22.5" customHeight="1">
      <c r="A131" s="28">
        <v>129.0</v>
      </c>
      <c r="B131" s="28" t="s">
        <v>1761</v>
      </c>
      <c r="C131" s="28" t="s">
        <v>2297</v>
      </c>
      <c r="D131" s="28" t="s">
        <v>191</v>
      </c>
      <c r="E131" s="36" t="s">
        <v>96</v>
      </c>
      <c r="F131" s="28" t="s">
        <v>240</v>
      </c>
      <c r="G131" s="28" t="s">
        <v>304</v>
      </c>
      <c r="H131" s="28" t="s">
        <v>7345</v>
      </c>
      <c r="I131" s="28" t="s">
        <v>409</v>
      </c>
      <c r="J131" s="28">
        <v>3.0</v>
      </c>
      <c r="K131" s="28">
        <v>40.0</v>
      </c>
      <c r="L131" s="28">
        <v>120.0</v>
      </c>
      <c r="M131" s="28" t="s">
        <v>172</v>
      </c>
      <c r="N131" s="28">
        <v>7.0</v>
      </c>
      <c r="O131" s="28" t="s">
        <v>920</v>
      </c>
      <c r="P131" s="28" t="s">
        <v>921</v>
      </c>
      <c r="Q131" s="28" t="s">
        <v>922</v>
      </c>
      <c r="R131" s="28" t="s">
        <v>924</v>
      </c>
      <c r="S131" s="28">
        <v>200.0</v>
      </c>
      <c r="T131" s="50">
        <f t="shared" si="4"/>
        <v>0</v>
      </c>
      <c r="U131" s="28" t="str">
        <f>IF(R[0]C[-1]&lt;8,"KURANG 8JAM","DIATAS 8JAM")</f>
        <v>#ERROR!</v>
      </c>
      <c r="V131" s="52">
        <v>43392.0</v>
      </c>
      <c r="W131" s="28">
        <f t="shared" si="1"/>
        <v>6.208219178</v>
      </c>
      <c r="X131" s="28" t="s">
        <v>10128</v>
      </c>
      <c r="Y131" s="28" t="s">
        <v>1251</v>
      </c>
      <c r="Z131" s="28">
        <v>200.0</v>
      </c>
      <c r="AA131" s="28" t="s">
        <v>922</v>
      </c>
      <c r="AB131" s="28" t="s">
        <v>195</v>
      </c>
      <c r="AC131" s="28"/>
      <c r="AD131" s="63">
        <v>45811.0</v>
      </c>
      <c r="AE131" s="65" t="b">
        <v>1</v>
      </c>
      <c r="AF131" s="28" t="str">
        <f t="shared" si="2"/>
        <v>1</v>
      </c>
      <c r="AG131" s="442">
        <f t="shared" si="6"/>
        <v>50</v>
      </c>
      <c r="AH131" s="444">
        <v>200.0</v>
      </c>
      <c r="AI131" s="444">
        <v>0.25</v>
      </c>
      <c r="AJ131" s="444">
        <v>0.0</v>
      </c>
      <c r="AK131" s="444">
        <v>0.0</v>
      </c>
      <c r="AL131" s="444">
        <v>0.0</v>
      </c>
      <c r="AM131" s="444">
        <v>0.0</v>
      </c>
      <c r="AN131" s="444">
        <v>0.0</v>
      </c>
      <c r="AO131" s="444">
        <v>0.0</v>
      </c>
      <c r="AP131" s="444">
        <v>0.0</v>
      </c>
      <c r="AQ131" s="444">
        <v>0.0</v>
      </c>
      <c r="AR131" s="444">
        <v>0.0</v>
      </c>
      <c r="AS131" s="444">
        <v>0.0</v>
      </c>
      <c r="AT131" s="444">
        <v>0.0</v>
      </c>
      <c r="AU131" s="444">
        <v>0.0</v>
      </c>
      <c r="AV131" s="444">
        <v>0.0</v>
      </c>
      <c r="AW131" s="444">
        <v>0.0</v>
      </c>
      <c r="AX131" s="444">
        <v>0.0</v>
      </c>
      <c r="AY131" s="444">
        <v>0.0</v>
      </c>
    </row>
    <row r="132" ht="22.5" customHeight="1">
      <c r="A132" s="36">
        <v>130.0</v>
      </c>
      <c r="B132" s="28" t="s">
        <v>1343</v>
      </c>
      <c r="C132" s="28" t="s">
        <v>2306</v>
      </c>
      <c r="D132" s="28" t="s">
        <v>191</v>
      </c>
      <c r="E132" s="36" t="s">
        <v>96</v>
      </c>
      <c r="F132" s="28" t="s">
        <v>240</v>
      </c>
      <c r="G132" s="28" t="s">
        <v>358</v>
      </c>
      <c r="H132" s="28" t="s">
        <v>7345</v>
      </c>
      <c r="I132" s="28" t="s">
        <v>157</v>
      </c>
      <c r="J132" s="28">
        <v>2.0</v>
      </c>
      <c r="K132" s="28">
        <v>40.0</v>
      </c>
      <c r="L132" s="28">
        <v>80.0</v>
      </c>
      <c r="M132" s="28" t="s">
        <v>546</v>
      </c>
      <c r="N132" s="28">
        <v>9.0</v>
      </c>
      <c r="O132" s="28" t="s">
        <v>457</v>
      </c>
      <c r="P132" s="28" t="s">
        <v>574</v>
      </c>
      <c r="Q132" s="28"/>
      <c r="R132" s="28" t="s">
        <v>368</v>
      </c>
      <c r="S132" s="28">
        <v>100.0</v>
      </c>
      <c r="T132" s="50">
        <f t="shared" si="4"/>
        <v>0</v>
      </c>
      <c r="U132" s="28" t="str">
        <f>IF(R[0]C[-1]&lt;8,"KURANG 8JAM","DIATAS 8JAM")</f>
        <v>#ERROR!</v>
      </c>
      <c r="V132" s="52">
        <v>44105.0</v>
      </c>
      <c r="W132" s="28">
        <f t="shared" si="1"/>
        <v>4.254794521</v>
      </c>
      <c r="X132" s="28" t="s">
        <v>10128</v>
      </c>
      <c r="Y132" s="28"/>
      <c r="Z132" s="28">
        <v>100.0</v>
      </c>
      <c r="AA132" s="28" t="s">
        <v>298</v>
      </c>
      <c r="AB132" s="28" t="s">
        <v>195</v>
      </c>
      <c r="AC132" s="52"/>
      <c r="AD132" s="145">
        <v>45932.0</v>
      </c>
      <c r="AE132" s="65" t="b">
        <v>1</v>
      </c>
      <c r="AF132" s="28" t="str">
        <f t="shared" si="2"/>
        <v>1</v>
      </c>
      <c r="AG132" s="445">
        <f t="shared" si="6"/>
        <v>100</v>
      </c>
      <c r="AH132" s="446">
        <v>100.0</v>
      </c>
      <c r="AI132" s="446">
        <v>1.0</v>
      </c>
      <c r="AJ132" s="446">
        <v>0.0</v>
      </c>
      <c r="AK132" s="446">
        <v>0.0</v>
      </c>
      <c r="AL132" s="446">
        <v>0.0</v>
      </c>
      <c r="AM132" s="446">
        <v>0.0</v>
      </c>
      <c r="AN132" s="446">
        <v>0.0</v>
      </c>
      <c r="AO132" s="446">
        <v>0.0</v>
      </c>
      <c r="AP132" s="446">
        <v>0.0</v>
      </c>
      <c r="AQ132" s="446">
        <v>0.0</v>
      </c>
      <c r="AR132" s="446">
        <v>0.0</v>
      </c>
      <c r="AS132" s="446">
        <v>0.0</v>
      </c>
      <c r="AT132" s="446">
        <v>0.0</v>
      </c>
      <c r="AU132" s="446">
        <v>0.0</v>
      </c>
      <c r="AV132" s="446">
        <v>0.0</v>
      </c>
      <c r="AW132" s="446">
        <v>0.0</v>
      </c>
      <c r="AX132" s="446">
        <v>0.0</v>
      </c>
      <c r="AY132" s="446">
        <v>0.0</v>
      </c>
    </row>
    <row r="133" ht="22.5" customHeight="1">
      <c r="A133" s="28">
        <v>131.0</v>
      </c>
      <c r="B133" s="28" t="s">
        <v>1359</v>
      </c>
      <c r="C133" s="28" t="s">
        <v>1360</v>
      </c>
      <c r="D133" s="28" t="s">
        <v>181</v>
      </c>
      <c r="E133" s="36" t="s">
        <v>181</v>
      </c>
      <c r="F133" s="28" t="s">
        <v>240</v>
      </c>
      <c r="G133" s="28" t="s">
        <v>358</v>
      </c>
      <c r="H133" s="28" t="s">
        <v>8056</v>
      </c>
      <c r="I133" s="28" t="s">
        <v>277</v>
      </c>
      <c r="J133" s="28">
        <v>2.0</v>
      </c>
      <c r="K133" s="28">
        <v>60.0</v>
      </c>
      <c r="L133" s="28">
        <v>120.0</v>
      </c>
      <c r="M133" s="28" t="s">
        <v>546</v>
      </c>
      <c r="N133" s="28">
        <v>15.7</v>
      </c>
      <c r="O133" s="28" t="s">
        <v>1768</v>
      </c>
      <c r="P133" s="28" t="s">
        <v>176</v>
      </c>
      <c r="Q133" s="28"/>
      <c r="R133" s="28" t="s">
        <v>532</v>
      </c>
      <c r="S133" s="28">
        <v>200.0</v>
      </c>
      <c r="T133" s="50">
        <f t="shared" si="4"/>
        <v>0</v>
      </c>
      <c r="U133" s="28" t="str">
        <f>IF(R[0]C[-1]&lt;8,"KURANG 8JAM","DIATAS 8JAM")</f>
        <v>#ERROR!</v>
      </c>
      <c r="V133" s="52">
        <v>44197.0</v>
      </c>
      <c r="W133" s="28">
        <f t="shared" si="1"/>
        <v>4.002739726</v>
      </c>
      <c r="X133" s="28" t="s">
        <v>10128</v>
      </c>
      <c r="Y133" s="28"/>
      <c r="Z133" s="28"/>
      <c r="AA133" s="28"/>
      <c r="AB133" s="28" t="s">
        <v>195</v>
      </c>
      <c r="AC133" s="28"/>
      <c r="AD133" s="63">
        <v>45673.0</v>
      </c>
      <c r="AE133" s="65" t="b">
        <v>1</v>
      </c>
      <c r="AF133" s="28" t="str">
        <f t="shared" si="2"/>
        <v>2</v>
      </c>
      <c r="AG133" s="442">
        <f t="shared" si="6"/>
        <v>200</v>
      </c>
      <c r="AH133" s="444">
        <v>100.0</v>
      </c>
      <c r="AI133" s="444">
        <v>1.0</v>
      </c>
      <c r="AJ133" s="444">
        <v>100.0</v>
      </c>
      <c r="AK133" s="444">
        <v>1.0</v>
      </c>
      <c r="AL133" s="451">
        <v>0.0</v>
      </c>
      <c r="AM133" s="453"/>
      <c r="AN133" s="451">
        <v>0.0</v>
      </c>
      <c r="AO133" s="453"/>
      <c r="AP133" s="451">
        <v>0.0</v>
      </c>
      <c r="AQ133" s="453"/>
      <c r="AR133" s="451">
        <v>0.0</v>
      </c>
      <c r="AS133" s="453"/>
      <c r="AT133" s="451">
        <v>0.0</v>
      </c>
      <c r="AU133" s="453"/>
      <c r="AV133" s="451">
        <v>0.0</v>
      </c>
      <c r="AW133" s="453"/>
      <c r="AX133" s="451">
        <v>0.0</v>
      </c>
      <c r="AY133" s="453"/>
    </row>
    <row r="134" ht="22.5" customHeight="1">
      <c r="A134" s="36">
        <v>132.0</v>
      </c>
      <c r="B134" s="28" t="s">
        <v>475</v>
      </c>
      <c r="C134" s="28" t="s">
        <v>476</v>
      </c>
      <c r="D134" s="28" t="s">
        <v>181</v>
      </c>
      <c r="E134" s="36" t="s">
        <v>181</v>
      </c>
      <c r="F134" s="28" t="s">
        <v>240</v>
      </c>
      <c r="G134" s="28" t="s">
        <v>150</v>
      </c>
      <c r="H134" s="28" t="s">
        <v>7431</v>
      </c>
      <c r="I134" s="28" t="s">
        <v>157</v>
      </c>
      <c r="J134" s="28">
        <v>2.0</v>
      </c>
      <c r="K134" s="28">
        <v>40.0</v>
      </c>
      <c r="L134" s="28">
        <v>80.0</v>
      </c>
      <c r="M134" s="28" t="s">
        <v>546</v>
      </c>
      <c r="N134" s="28">
        <v>27.0</v>
      </c>
      <c r="O134" s="28" t="s">
        <v>281</v>
      </c>
      <c r="P134" s="28" t="s">
        <v>921</v>
      </c>
      <c r="Q134" s="28" t="s">
        <v>1609</v>
      </c>
      <c r="R134" s="28" t="s">
        <v>532</v>
      </c>
      <c r="S134" s="28">
        <v>200.0</v>
      </c>
      <c r="T134" s="50">
        <f t="shared" si="4"/>
        <v>0</v>
      </c>
      <c r="U134" s="28" t="str">
        <f>IF(R[0]C[-1]&lt;8,"KURANG 8JAM","DIATAS 8JAM")</f>
        <v>#ERROR!</v>
      </c>
      <c r="V134" s="52">
        <v>43559.0</v>
      </c>
      <c r="W134" s="28">
        <f t="shared" si="1"/>
        <v>5.750684932</v>
      </c>
      <c r="X134" s="28" t="s">
        <v>10128</v>
      </c>
      <c r="Y134" s="28" t="s">
        <v>1251</v>
      </c>
      <c r="Z134" s="28">
        <v>200.0</v>
      </c>
      <c r="AA134" s="28" t="s">
        <v>922</v>
      </c>
      <c r="AB134" s="28" t="s">
        <v>195</v>
      </c>
      <c r="AC134" s="52"/>
      <c r="AD134" s="63">
        <v>45802.0</v>
      </c>
      <c r="AE134" s="65" t="b">
        <v>1</v>
      </c>
      <c r="AF134" s="28" t="str">
        <f t="shared" si="2"/>
        <v>2</v>
      </c>
      <c r="AG134" s="445">
        <f t="shared" si="6"/>
        <v>200</v>
      </c>
      <c r="AH134" s="446">
        <v>100.0</v>
      </c>
      <c r="AI134" s="446">
        <v>1.0</v>
      </c>
      <c r="AJ134" s="446">
        <v>100.0</v>
      </c>
      <c r="AK134" s="446">
        <v>1.0</v>
      </c>
      <c r="AL134" s="446">
        <v>0.0</v>
      </c>
      <c r="AM134" s="446">
        <v>0.0</v>
      </c>
      <c r="AN134" s="446">
        <v>0.0</v>
      </c>
      <c r="AO134" s="446">
        <v>0.0</v>
      </c>
      <c r="AP134" s="446">
        <v>0.0</v>
      </c>
      <c r="AQ134" s="446">
        <v>0.0</v>
      </c>
      <c r="AR134" s="446">
        <v>0.0</v>
      </c>
      <c r="AS134" s="446">
        <v>0.0</v>
      </c>
      <c r="AT134" s="446">
        <v>0.0</v>
      </c>
      <c r="AU134" s="446">
        <v>0.0</v>
      </c>
      <c r="AV134" s="446">
        <v>0.0</v>
      </c>
      <c r="AW134" s="446">
        <v>0.0</v>
      </c>
      <c r="AX134" s="446">
        <v>0.0</v>
      </c>
      <c r="AY134" s="446">
        <v>0.0</v>
      </c>
    </row>
    <row r="135" ht="22.5" customHeight="1">
      <c r="A135" s="28">
        <v>133.0</v>
      </c>
      <c r="B135" s="28" t="s">
        <v>1782</v>
      </c>
      <c r="C135" s="28" t="s">
        <v>2332</v>
      </c>
      <c r="D135" s="28" t="s">
        <v>253</v>
      </c>
      <c r="E135" s="36" t="s">
        <v>181</v>
      </c>
      <c r="F135" s="28" t="s">
        <v>240</v>
      </c>
      <c r="G135" s="28" t="s">
        <v>440</v>
      </c>
      <c r="H135" s="28" t="s">
        <v>8006</v>
      </c>
      <c r="I135" s="28" t="s">
        <v>157</v>
      </c>
      <c r="J135" s="28">
        <v>2.0</v>
      </c>
      <c r="K135" s="28">
        <v>40.0</v>
      </c>
      <c r="L135" s="28">
        <v>80.0</v>
      </c>
      <c r="M135" s="28" t="s">
        <v>546</v>
      </c>
      <c r="N135" s="28">
        <v>1.0</v>
      </c>
      <c r="O135" s="28" t="s">
        <v>573</v>
      </c>
      <c r="P135" s="28" t="s">
        <v>1725</v>
      </c>
      <c r="Q135" s="28"/>
      <c r="R135" s="28" t="s">
        <v>1245</v>
      </c>
      <c r="S135" s="28">
        <v>50.0</v>
      </c>
      <c r="T135" s="50">
        <f t="shared" si="4"/>
        <v>0</v>
      </c>
      <c r="U135" s="28" t="str">
        <f>IF(R[0]C[-1]&lt;8,"KURANG 8JAM","DIATAS 8JAM")</f>
        <v>#ERROR!</v>
      </c>
      <c r="V135" s="52">
        <v>43102.0</v>
      </c>
      <c r="W135" s="28">
        <f t="shared" si="1"/>
        <v>7.002739726</v>
      </c>
      <c r="X135" s="28" t="s">
        <v>10128</v>
      </c>
      <c r="Y135" s="28"/>
      <c r="Z135" s="28">
        <v>100.0</v>
      </c>
      <c r="AA135" s="28" t="s">
        <v>581</v>
      </c>
      <c r="AB135" s="28" t="s">
        <v>195</v>
      </c>
      <c r="AC135" s="52"/>
      <c r="AD135" s="63"/>
      <c r="AE135" s="65" t="b">
        <v>0</v>
      </c>
      <c r="AF135" s="28" t="str">
        <f t="shared" si="2"/>
        <v>1</v>
      </c>
      <c r="AG135" s="442">
        <f t="shared" si="6"/>
        <v>37.5</v>
      </c>
      <c r="AH135" s="444">
        <v>50.0</v>
      </c>
      <c r="AI135" s="444">
        <v>0.75</v>
      </c>
      <c r="AJ135" s="444">
        <v>0.0</v>
      </c>
      <c r="AK135" s="444">
        <v>0.0</v>
      </c>
      <c r="AL135" s="444">
        <v>0.0</v>
      </c>
      <c r="AM135" s="444">
        <v>0.0</v>
      </c>
      <c r="AN135" s="444">
        <v>0.0</v>
      </c>
      <c r="AO135" s="444">
        <v>0.0</v>
      </c>
      <c r="AP135" s="444">
        <v>0.0</v>
      </c>
      <c r="AQ135" s="444">
        <v>0.0</v>
      </c>
      <c r="AR135" s="444">
        <v>0.0</v>
      </c>
      <c r="AS135" s="444">
        <v>0.0</v>
      </c>
      <c r="AT135" s="444">
        <v>0.0</v>
      </c>
      <c r="AU135" s="444">
        <v>0.0</v>
      </c>
      <c r="AV135" s="444">
        <v>0.0</v>
      </c>
      <c r="AW135" s="444">
        <v>0.0</v>
      </c>
      <c r="AX135" s="444">
        <v>0.0</v>
      </c>
      <c r="AY135" s="444">
        <v>0.0</v>
      </c>
    </row>
    <row r="136" ht="22.5" customHeight="1">
      <c r="A136" s="36">
        <v>134.0</v>
      </c>
      <c r="B136" s="28" t="s">
        <v>1792</v>
      </c>
      <c r="C136" s="28" t="s">
        <v>2342</v>
      </c>
      <c r="D136" s="28" t="s">
        <v>96</v>
      </c>
      <c r="E136" s="36" t="s">
        <v>96</v>
      </c>
      <c r="F136" s="28" t="s">
        <v>593</v>
      </c>
      <c r="G136" s="28" t="s">
        <v>2343</v>
      </c>
      <c r="H136" s="28" t="s">
        <v>2343</v>
      </c>
      <c r="I136" s="28"/>
      <c r="J136" s="28"/>
      <c r="K136" s="28"/>
      <c r="L136" s="28">
        <v>0.0</v>
      </c>
      <c r="M136" s="28" t="s">
        <v>2345</v>
      </c>
      <c r="N136" s="28">
        <v>1.0</v>
      </c>
      <c r="O136" s="28" t="s">
        <v>2346</v>
      </c>
      <c r="P136" s="28" t="s">
        <v>1608</v>
      </c>
      <c r="Q136" s="28"/>
      <c r="R136" s="28">
        <v>0.0</v>
      </c>
      <c r="S136" s="28">
        <v>0.0</v>
      </c>
      <c r="T136" s="50">
        <f t="shared" si="4"/>
        <v>0</v>
      </c>
      <c r="U136" s="28" t="str">
        <f>IF(R[0]C[-1]&lt;8,"KURANG 8JAM","DIATAS 8JAM")</f>
        <v>#ERROR!</v>
      </c>
      <c r="V136" s="52">
        <v>44927.0</v>
      </c>
      <c r="W136" s="28">
        <f t="shared" si="1"/>
        <v>2.002739726</v>
      </c>
      <c r="X136" s="28" t="s">
        <v>10128</v>
      </c>
      <c r="Y136" s="28"/>
      <c r="Z136" s="28"/>
      <c r="AA136" s="28"/>
      <c r="AB136" s="28"/>
      <c r="AC136" s="28"/>
      <c r="AD136" s="28"/>
      <c r="AE136" s="65" t="b">
        <v>0</v>
      </c>
      <c r="AF136" s="28" t="str">
        <f t="shared" si="2"/>
        <v>0</v>
      </c>
      <c r="AG136" s="484">
        <f t="shared" si="6"/>
        <v>0</v>
      </c>
      <c r="AH136" s="448">
        <v>0.0</v>
      </c>
      <c r="AI136" s="446">
        <v>1.0</v>
      </c>
      <c r="AJ136" s="448">
        <v>0.0</v>
      </c>
      <c r="AK136" s="446">
        <v>0.0</v>
      </c>
      <c r="AL136" s="448">
        <v>0.0</v>
      </c>
      <c r="AM136" s="446">
        <v>0.0</v>
      </c>
      <c r="AN136" s="448">
        <v>0.0</v>
      </c>
      <c r="AO136" s="446">
        <v>0.0</v>
      </c>
      <c r="AP136" s="448">
        <v>0.0</v>
      </c>
      <c r="AQ136" s="446">
        <v>0.0</v>
      </c>
      <c r="AR136" s="448">
        <v>0.0</v>
      </c>
      <c r="AS136" s="446">
        <v>0.0</v>
      </c>
      <c r="AT136" s="448">
        <v>0.0</v>
      </c>
      <c r="AU136" s="446">
        <v>0.0</v>
      </c>
      <c r="AV136" s="448">
        <v>0.0</v>
      </c>
      <c r="AW136" s="446">
        <v>0.0</v>
      </c>
      <c r="AX136" s="448">
        <v>0.0</v>
      </c>
      <c r="AY136" s="446">
        <v>0.0</v>
      </c>
    </row>
    <row r="137" ht="22.5" customHeight="1">
      <c r="A137" s="28">
        <v>135.0</v>
      </c>
      <c r="B137" s="28" t="s">
        <v>1800</v>
      </c>
      <c r="C137" s="28" t="s">
        <v>2352</v>
      </c>
      <c r="D137" s="28" t="s">
        <v>253</v>
      </c>
      <c r="E137" s="36" t="s">
        <v>181</v>
      </c>
      <c r="F137" s="28" t="s">
        <v>593</v>
      </c>
      <c r="G137" s="28" t="s">
        <v>358</v>
      </c>
      <c r="H137" s="28" t="s">
        <v>2343</v>
      </c>
      <c r="I137" s="28"/>
      <c r="J137" s="28"/>
      <c r="K137" s="28"/>
      <c r="L137" s="28">
        <v>0.0</v>
      </c>
      <c r="M137" s="28" t="s">
        <v>2343</v>
      </c>
      <c r="N137" s="28">
        <v>2.0</v>
      </c>
      <c r="O137" s="28" t="s">
        <v>2353</v>
      </c>
      <c r="P137" s="28"/>
      <c r="Q137" s="28"/>
      <c r="R137" s="28" t="s">
        <v>368</v>
      </c>
      <c r="S137" s="28">
        <v>100.0</v>
      </c>
      <c r="T137" s="50">
        <f t="shared" si="4"/>
        <v>0</v>
      </c>
      <c r="U137" s="28" t="str">
        <f>IF(R[0]C[-1]&lt;8,"KURANG 8JAM","DIATAS 8JAM")</f>
        <v>#ERROR!</v>
      </c>
      <c r="V137" s="52">
        <v>45292.0</v>
      </c>
      <c r="W137" s="28">
        <f t="shared" si="1"/>
        <v>1.002739726</v>
      </c>
      <c r="X137" s="28" t="s">
        <v>10331</v>
      </c>
      <c r="Y137" s="28"/>
      <c r="Z137" s="28"/>
      <c r="AA137" s="28"/>
      <c r="AB137" s="28"/>
      <c r="AC137" s="28"/>
      <c r="AD137" s="28"/>
      <c r="AE137" s="65" t="b">
        <v>0</v>
      </c>
      <c r="AF137" s="28" t="str">
        <f t="shared" si="2"/>
        <v>1</v>
      </c>
      <c r="AG137" s="485">
        <f t="shared" si="6"/>
        <v>100</v>
      </c>
      <c r="AH137" s="451">
        <v>100.0</v>
      </c>
      <c r="AI137" s="444">
        <v>1.0</v>
      </c>
      <c r="AJ137" s="451">
        <v>0.0</v>
      </c>
      <c r="AK137" s="453"/>
      <c r="AL137" s="451">
        <v>0.0</v>
      </c>
      <c r="AM137" s="453"/>
      <c r="AN137" s="451">
        <v>0.0</v>
      </c>
      <c r="AO137" s="453"/>
      <c r="AP137" s="451">
        <v>0.0</v>
      </c>
      <c r="AQ137" s="453"/>
      <c r="AR137" s="451">
        <v>0.0</v>
      </c>
      <c r="AS137" s="453"/>
      <c r="AT137" s="451">
        <v>0.0</v>
      </c>
      <c r="AU137" s="453"/>
      <c r="AV137" s="451">
        <v>0.0</v>
      </c>
      <c r="AW137" s="453"/>
      <c r="AX137" s="451">
        <v>0.0</v>
      </c>
      <c r="AY137" s="453"/>
    </row>
    <row r="138" ht="22.5" customHeight="1">
      <c r="A138" s="36">
        <v>136.0</v>
      </c>
      <c r="B138" s="28" t="s">
        <v>1847</v>
      </c>
      <c r="C138" s="28" t="s">
        <v>2359</v>
      </c>
      <c r="D138" s="28" t="s">
        <v>288</v>
      </c>
      <c r="E138" s="36" t="s">
        <v>226</v>
      </c>
      <c r="F138" s="28" t="s">
        <v>593</v>
      </c>
      <c r="G138" s="28" t="s">
        <v>358</v>
      </c>
      <c r="H138" s="28" t="s">
        <v>9184</v>
      </c>
      <c r="I138" s="28"/>
      <c r="J138" s="28"/>
      <c r="K138" s="28"/>
      <c r="L138" s="28">
        <v>0.0</v>
      </c>
      <c r="M138" s="28" t="e">
        <v>#DIV/0!</v>
      </c>
      <c r="N138" s="28">
        <v>2.0</v>
      </c>
      <c r="O138" s="28" t="s">
        <v>175</v>
      </c>
      <c r="P138" s="28" t="s">
        <v>2362</v>
      </c>
      <c r="Q138" s="28" t="s">
        <v>1609</v>
      </c>
      <c r="R138" s="28" t="s">
        <v>1245</v>
      </c>
      <c r="S138" s="28">
        <v>50.0</v>
      </c>
      <c r="T138" s="50">
        <f t="shared" si="4"/>
        <v>0</v>
      </c>
      <c r="U138" s="28" t="str">
        <f>IF(R[0]C[-1]&lt;8,"KURANG 8JAM","DIATAS 8JAM")</f>
        <v>#ERROR!</v>
      </c>
      <c r="V138" s="52">
        <v>45292.0</v>
      </c>
      <c r="W138" s="28">
        <f t="shared" si="1"/>
        <v>1.002739726</v>
      </c>
      <c r="X138" s="28" t="s">
        <v>10331</v>
      </c>
      <c r="Y138" s="28"/>
      <c r="Z138" s="28"/>
      <c r="AA138" s="28"/>
      <c r="AB138" s="28"/>
      <c r="AC138" s="28"/>
      <c r="AD138" s="28"/>
      <c r="AE138" s="65" t="b">
        <v>0</v>
      </c>
      <c r="AF138" s="28" t="str">
        <f t="shared" si="2"/>
        <v>1</v>
      </c>
      <c r="AG138" s="484">
        <f t="shared" si="6"/>
        <v>50</v>
      </c>
      <c r="AH138" s="448">
        <v>50.0</v>
      </c>
      <c r="AI138" s="446">
        <v>1.0</v>
      </c>
      <c r="AJ138" s="448">
        <v>0.0</v>
      </c>
      <c r="AK138" s="449"/>
      <c r="AL138" s="448">
        <v>0.0</v>
      </c>
      <c r="AM138" s="449"/>
      <c r="AN138" s="448">
        <v>0.0</v>
      </c>
      <c r="AO138" s="449"/>
      <c r="AP138" s="448">
        <v>0.0</v>
      </c>
      <c r="AQ138" s="449"/>
      <c r="AR138" s="448">
        <v>0.0</v>
      </c>
      <c r="AS138" s="449"/>
      <c r="AT138" s="448">
        <v>0.0</v>
      </c>
      <c r="AU138" s="449"/>
      <c r="AV138" s="448">
        <v>0.0</v>
      </c>
      <c r="AW138" s="449"/>
      <c r="AX138" s="448">
        <v>0.0</v>
      </c>
      <c r="AY138" s="449"/>
    </row>
    <row r="139" ht="22.5" customHeight="1">
      <c r="A139" s="28">
        <v>137.0</v>
      </c>
      <c r="B139" s="28" t="s">
        <v>1836</v>
      </c>
      <c r="C139" s="28" t="s">
        <v>2370</v>
      </c>
      <c r="D139" s="28" t="s">
        <v>226</v>
      </c>
      <c r="E139" s="36" t="s">
        <v>226</v>
      </c>
      <c r="F139" s="28" t="s">
        <v>593</v>
      </c>
      <c r="G139" s="28" t="s">
        <v>358</v>
      </c>
      <c r="H139" s="28" t="s">
        <v>1605</v>
      </c>
      <c r="I139" s="28" t="s">
        <v>1607</v>
      </c>
      <c r="J139" s="28">
        <v>2.0</v>
      </c>
      <c r="K139" s="28">
        <v>40.0</v>
      </c>
      <c r="L139" s="28">
        <v>80.0</v>
      </c>
      <c r="M139" s="28" t="s">
        <v>546</v>
      </c>
      <c r="N139" s="28">
        <v>2.0</v>
      </c>
      <c r="O139" s="28" t="s">
        <v>2353</v>
      </c>
      <c r="P139" s="28"/>
      <c r="Q139" s="28"/>
      <c r="R139" s="28" t="s">
        <v>368</v>
      </c>
      <c r="S139" s="28">
        <v>100.0</v>
      </c>
      <c r="T139" s="50">
        <f t="shared" si="4"/>
        <v>0</v>
      </c>
      <c r="U139" s="28" t="str">
        <f>IF(R[0]C[-1]&lt;8,"KURANG 8JAM","DIATAS 8JAM")</f>
        <v>#ERROR!</v>
      </c>
      <c r="V139" s="52">
        <v>45292.0</v>
      </c>
      <c r="W139" s="28">
        <f t="shared" si="1"/>
        <v>1.002739726</v>
      </c>
      <c r="X139" s="28" t="s">
        <v>10331</v>
      </c>
      <c r="Y139" s="28"/>
      <c r="Z139" s="28"/>
      <c r="AA139" s="28"/>
      <c r="AB139" s="28"/>
      <c r="AC139" s="28"/>
      <c r="AD139" s="28"/>
      <c r="AE139" s="65" t="b">
        <v>0</v>
      </c>
      <c r="AF139" s="28" t="str">
        <f t="shared" si="2"/>
        <v>1</v>
      </c>
      <c r="AG139" s="485">
        <f t="shared" si="6"/>
        <v>100</v>
      </c>
      <c r="AH139" s="451">
        <v>100.0</v>
      </c>
      <c r="AI139" s="444">
        <v>1.0</v>
      </c>
      <c r="AJ139" s="451">
        <v>0.0</v>
      </c>
      <c r="AK139" s="453"/>
      <c r="AL139" s="451">
        <v>0.0</v>
      </c>
      <c r="AM139" s="453"/>
      <c r="AN139" s="451">
        <v>0.0</v>
      </c>
      <c r="AO139" s="453"/>
      <c r="AP139" s="451">
        <v>0.0</v>
      </c>
      <c r="AQ139" s="453"/>
      <c r="AR139" s="451">
        <v>0.0</v>
      </c>
      <c r="AS139" s="453"/>
      <c r="AT139" s="451">
        <v>0.0</v>
      </c>
      <c r="AU139" s="453"/>
      <c r="AV139" s="451">
        <v>0.0</v>
      </c>
      <c r="AW139" s="453"/>
      <c r="AX139" s="451">
        <v>0.0</v>
      </c>
      <c r="AY139" s="453"/>
    </row>
    <row r="140" ht="22.5" customHeight="1">
      <c r="A140" s="36">
        <v>138.0</v>
      </c>
      <c r="B140" s="28" t="s">
        <v>678</v>
      </c>
      <c r="C140" s="28" t="s">
        <v>2379</v>
      </c>
      <c r="D140" s="28" t="s">
        <v>450</v>
      </c>
      <c r="E140" s="36" t="s">
        <v>226</v>
      </c>
      <c r="F140" s="28" t="s">
        <v>593</v>
      </c>
      <c r="G140" s="28" t="s">
        <v>358</v>
      </c>
      <c r="H140" s="28" t="s">
        <v>10155</v>
      </c>
      <c r="I140" s="28" t="s">
        <v>1703</v>
      </c>
      <c r="J140" s="28">
        <v>2.0</v>
      </c>
      <c r="K140" s="28">
        <v>20.0</v>
      </c>
      <c r="L140" s="28">
        <v>40.0</v>
      </c>
      <c r="M140" s="28" t="s">
        <v>280</v>
      </c>
      <c r="N140" s="28">
        <v>18.0</v>
      </c>
      <c r="O140" s="28" t="s">
        <v>234</v>
      </c>
      <c r="P140" s="28" t="s">
        <v>235</v>
      </c>
      <c r="Q140" s="28"/>
      <c r="R140" s="28" t="s">
        <v>532</v>
      </c>
      <c r="S140" s="28">
        <v>200.0</v>
      </c>
      <c r="T140" s="50">
        <f t="shared" si="4"/>
        <v>0</v>
      </c>
      <c r="U140" s="28" t="str">
        <f>IF(R[0]C[-1]&lt;8,"KURANG 8JAM","DIATAS 8JAM")</f>
        <v>#ERROR!</v>
      </c>
      <c r="V140" s="52">
        <v>45259.0</v>
      </c>
      <c r="W140" s="28">
        <f t="shared" si="1"/>
        <v>1.093150685</v>
      </c>
      <c r="X140" s="28" t="s">
        <v>10331</v>
      </c>
      <c r="Y140" s="28"/>
      <c r="Z140" s="28"/>
      <c r="AA140" s="28"/>
      <c r="AB140" s="28"/>
      <c r="AC140" s="28"/>
      <c r="AD140" s="28"/>
      <c r="AE140" s="65" t="b">
        <v>0</v>
      </c>
      <c r="AF140" s="28" t="str">
        <f t="shared" si="2"/>
        <v>2</v>
      </c>
      <c r="AG140" s="484">
        <f t="shared" si="6"/>
        <v>200</v>
      </c>
      <c r="AH140" s="448">
        <v>100.0</v>
      </c>
      <c r="AI140" s="446">
        <v>1.0</v>
      </c>
      <c r="AJ140" s="448">
        <v>100.0</v>
      </c>
      <c r="AK140" s="446">
        <v>1.0</v>
      </c>
      <c r="AL140" s="448">
        <v>0.0</v>
      </c>
      <c r="AM140" s="449"/>
      <c r="AN140" s="448">
        <v>0.0</v>
      </c>
      <c r="AO140" s="449"/>
      <c r="AP140" s="448">
        <v>0.0</v>
      </c>
      <c r="AQ140" s="449"/>
      <c r="AR140" s="448">
        <v>0.0</v>
      </c>
      <c r="AS140" s="449"/>
      <c r="AT140" s="448">
        <v>0.0</v>
      </c>
      <c r="AU140" s="449"/>
      <c r="AV140" s="448">
        <v>0.0</v>
      </c>
      <c r="AW140" s="449"/>
      <c r="AX140" s="448">
        <v>0.0</v>
      </c>
      <c r="AY140" s="449"/>
    </row>
    <row r="141" ht="22.5" customHeight="1">
      <c r="A141" s="28">
        <v>139.0</v>
      </c>
      <c r="B141" s="28" t="s">
        <v>1885</v>
      </c>
      <c r="C141" s="28" t="s">
        <v>2390</v>
      </c>
      <c r="D141" s="28" t="s">
        <v>577</v>
      </c>
      <c r="E141" s="36" t="s">
        <v>16</v>
      </c>
      <c r="F141" s="28" t="s">
        <v>593</v>
      </c>
      <c r="G141" s="28" t="s">
        <v>358</v>
      </c>
      <c r="H141" s="28" t="s">
        <v>1605</v>
      </c>
      <c r="I141" s="28" t="s">
        <v>1607</v>
      </c>
      <c r="J141" s="28">
        <v>2.0</v>
      </c>
      <c r="K141" s="28">
        <v>40.0</v>
      </c>
      <c r="L141" s="28">
        <v>80.0</v>
      </c>
      <c r="M141" s="28" t="s">
        <v>546</v>
      </c>
      <c r="N141" s="28">
        <v>2.0</v>
      </c>
      <c r="O141" s="28" t="s">
        <v>2353</v>
      </c>
      <c r="P141" s="28"/>
      <c r="Q141" s="28"/>
      <c r="R141" s="28" t="s">
        <v>368</v>
      </c>
      <c r="S141" s="28">
        <v>100.0</v>
      </c>
      <c r="T141" s="50">
        <f t="shared" si="4"/>
        <v>0</v>
      </c>
      <c r="U141" s="28" t="str">
        <f>IF(R[0]C[-1]&lt;8,"KURANG 8JAM","DIATAS 8JAM")</f>
        <v>#ERROR!</v>
      </c>
      <c r="V141" s="52">
        <v>45292.0</v>
      </c>
      <c r="W141" s="28">
        <f t="shared" si="1"/>
        <v>1.002739726</v>
      </c>
      <c r="X141" s="28" t="s">
        <v>10331</v>
      </c>
      <c r="Y141" s="28"/>
      <c r="Z141" s="28"/>
      <c r="AA141" s="28"/>
      <c r="AB141" s="28"/>
      <c r="AC141" s="28"/>
      <c r="AD141" s="28"/>
      <c r="AE141" s="65" t="b">
        <v>0</v>
      </c>
      <c r="AF141" s="28" t="str">
        <f t="shared" si="2"/>
        <v>1</v>
      </c>
      <c r="AG141" s="485">
        <f t="shared" si="6"/>
        <v>100</v>
      </c>
      <c r="AH141" s="451">
        <v>100.0</v>
      </c>
      <c r="AI141" s="444">
        <v>1.0</v>
      </c>
      <c r="AJ141" s="451">
        <v>0.0</v>
      </c>
      <c r="AK141" s="453"/>
      <c r="AL141" s="451">
        <v>0.0</v>
      </c>
      <c r="AM141" s="453"/>
      <c r="AN141" s="451">
        <v>0.0</v>
      </c>
      <c r="AO141" s="453"/>
      <c r="AP141" s="451">
        <v>0.0</v>
      </c>
      <c r="AQ141" s="453"/>
      <c r="AR141" s="451">
        <v>0.0</v>
      </c>
      <c r="AS141" s="453"/>
      <c r="AT141" s="451">
        <v>0.0</v>
      </c>
      <c r="AU141" s="453"/>
      <c r="AV141" s="451">
        <v>0.0</v>
      </c>
      <c r="AW141" s="453"/>
      <c r="AX141" s="451">
        <v>0.0</v>
      </c>
      <c r="AY141" s="453"/>
    </row>
    <row r="142" ht="22.5" customHeight="1">
      <c r="A142" s="36">
        <v>140.0</v>
      </c>
      <c r="B142" s="28" t="s">
        <v>1889</v>
      </c>
      <c r="C142" s="28" t="s">
        <v>2398</v>
      </c>
      <c r="D142" s="28" t="s">
        <v>226</v>
      </c>
      <c r="E142" s="36" t="s">
        <v>226</v>
      </c>
      <c r="F142" s="28" t="s">
        <v>593</v>
      </c>
      <c r="G142" s="28" t="s">
        <v>358</v>
      </c>
      <c r="H142" s="28" t="s">
        <v>1605</v>
      </c>
      <c r="I142" s="28" t="s">
        <v>1607</v>
      </c>
      <c r="J142" s="28">
        <v>2.0</v>
      </c>
      <c r="K142" s="28">
        <v>40.0</v>
      </c>
      <c r="L142" s="28">
        <v>80.0</v>
      </c>
      <c r="M142" s="28" t="s">
        <v>546</v>
      </c>
      <c r="N142" s="28">
        <v>2.0</v>
      </c>
      <c r="O142" s="28" t="s">
        <v>2353</v>
      </c>
      <c r="P142" s="28"/>
      <c r="Q142" s="28"/>
      <c r="R142" s="28" t="s">
        <v>368</v>
      </c>
      <c r="S142" s="28">
        <v>100.0</v>
      </c>
      <c r="T142" s="50">
        <f t="shared" si="4"/>
        <v>0</v>
      </c>
      <c r="U142" s="28" t="str">
        <f>IF(R[0]C[-1]&lt;8,"KURANG 8JAM","DIATAS 8JAM")</f>
        <v>#ERROR!</v>
      </c>
      <c r="V142" s="52">
        <v>45292.0</v>
      </c>
      <c r="W142" s="28">
        <f t="shared" si="1"/>
        <v>1.002739726</v>
      </c>
      <c r="X142" s="28" t="s">
        <v>10331</v>
      </c>
      <c r="Y142" s="28"/>
      <c r="Z142" s="28"/>
      <c r="AA142" s="28"/>
      <c r="AB142" s="28"/>
      <c r="AC142" s="28"/>
      <c r="AD142" s="28"/>
      <c r="AE142" s="65" t="b">
        <v>0</v>
      </c>
      <c r="AF142" s="28" t="str">
        <f t="shared" si="2"/>
        <v>1</v>
      </c>
      <c r="AG142" s="484">
        <f t="shared" si="6"/>
        <v>100</v>
      </c>
      <c r="AH142" s="448">
        <v>100.0</v>
      </c>
      <c r="AI142" s="446">
        <v>1.0</v>
      </c>
      <c r="AJ142" s="448">
        <v>0.0</v>
      </c>
      <c r="AK142" s="449"/>
      <c r="AL142" s="448">
        <v>0.0</v>
      </c>
      <c r="AM142" s="449"/>
      <c r="AN142" s="448">
        <v>0.0</v>
      </c>
      <c r="AO142" s="449"/>
      <c r="AP142" s="448">
        <v>0.0</v>
      </c>
      <c r="AQ142" s="449"/>
      <c r="AR142" s="448">
        <v>0.0</v>
      </c>
      <c r="AS142" s="449"/>
      <c r="AT142" s="448">
        <v>0.0</v>
      </c>
      <c r="AU142" s="449"/>
      <c r="AV142" s="448">
        <v>0.0</v>
      </c>
      <c r="AW142" s="449"/>
      <c r="AX142" s="448">
        <v>0.0</v>
      </c>
      <c r="AY142" s="449"/>
    </row>
    <row r="143" ht="22.5" customHeight="1">
      <c r="A143" s="28">
        <v>141.0</v>
      </c>
      <c r="B143" s="28" t="s">
        <v>1896</v>
      </c>
      <c r="C143" s="28" t="s">
        <v>2408</v>
      </c>
      <c r="D143" s="28" t="s">
        <v>288</v>
      </c>
      <c r="E143" s="36" t="s">
        <v>226</v>
      </c>
      <c r="F143" s="28" t="s">
        <v>593</v>
      </c>
      <c r="G143" s="28" t="s">
        <v>358</v>
      </c>
      <c r="H143" s="28" t="s">
        <v>7724</v>
      </c>
      <c r="I143" s="28" t="s">
        <v>1859</v>
      </c>
      <c r="J143" s="28">
        <v>2.0</v>
      </c>
      <c r="K143" s="28">
        <v>20.0</v>
      </c>
      <c r="L143" s="28">
        <v>40.0</v>
      </c>
      <c r="M143" s="28" t="s">
        <v>546</v>
      </c>
      <c r="N143" s="28">
        <v>2.0</v>
      </c>
      <c r="O143" s="28" t="s">
        <v>175</v>
      </c>
      <c r="P143" s="28" t="s">
        <v>2362</v>
      </c>
      <c r="Q143" s="28" t="s">
        <v>1609</v>
      </c>
      <c r="R143" s="28" t="s">
        <v>1245</v>
      </c>
      <c r="S143" s="28">
        <v>50.0</v>
      </c>
      <c r="T143" s="50">
        <f t="shared" si="4"/>
        <v>0</v>
      </c>
      <c r="U143" s="28" t="str">
        <f>IF(R[0]C[-1]&lt;8,"KURANG 8JAM","DIATAS 8JAM")</f>
        <v>#ERROR!</v>
      </c>
      <c r="V143" s="52">
        <v>45292.0</v>
      </c>
      <c r="W143" s="28">
        <f t="shared" si="1"/>
        <v>1.002739726</v>
      </c>
      <c r="X143" s="28" t="s">
        <v>10331</v>
      </c>
      <c r="Y143" s="28"/>
      <c r="Z143" s="28"/>
      <c r="AA143" s="28"/>
      <c r="AB143" s="28"/>
      <c r="AC143" s="28"/>
      <c r="AD143" s="28"/>
      <c r="AE143" s="65" t="b">
        <v>0</v>
      </c>
      <c r="AF143" s="28" t="str">
        <f t="shared" si="2"/>
        <v>1</v>
      </c>
      <c r="AG143" s="485">
        <f t="shared" si="6"/>
        <v>50</v>
      </c>
      <c r="AH143" s="451">
        <v>50.0</v>
      </c>
      <c r="AI143" s="444">
        <v>1.0</v>
      </c>
      <c r="AJ143" s="451">
        <v>0.0</v>
      </c>
      <c r="AK143" s="453"/>
      <c r="AL143" s="451">
        <v>0.0</v>
      </c>
      <c r="AM143" s="453"/>
      <c r="AN143" s="451">
        <v>0.0</v>
      </c>
      <c r="AO143" s="453"/>
      <c r="AP143" s="451">
        <v>0.0</v>
      </c>
      <c r="AQ143" s="453"/>
      <c r="AR143" s="451">
        <v>0.0</v>
      </c>
      <c r="AS143" s="453"/>
      <c r="AT143" s="451">
        <v>0.0</v>
      </c>
      <c r="AU143" s="453"/>
      <c r="AV143" s="451">
        <v>0.0</v>
      </c>
      <c r="AW143" s="453"/>
      <c r="AX143" s="451">
        <v>0.0</v>
      </c>
      <c r="AY143" s="453"/>
    </row>
    <row r="144" ht="22.5" customHeight="1">
      <c r="A144" s="36">
        <v>142.0</v>
      </c>
      <c r="B144" s="28" t="s">
        <v>2036</v>
      </c>
      <c r="C144" s="28" t="s">
        <v>2421</v>
      </c>
      <c r="D144" s="28" t="s">
        <v>434</v>
      </c>
      <c r="E144" s="36" t="s">
        <v>16</v>
      </c>
      <c r="F144" s="28" t="s">
        <v>593</v>
      </c>
      <c r="G144" s="28" t="s">
        <v>358</v>
      </c>
      <c r="H144" s="28" t="s">
        <v>7724</v>
      </c>
      <c r="I144" s="28" t="s">
        <v>1859</v>
      </c>
      <c r="J144" s="28">
        <v>2.0</v>
      </c>
      <c r="K144" s="28">
        <v>20.0</v>
      </c>
      <c r="L144" s="28">
        <v>40.0</v>
      </c>
      <c r="M144" s="28" t="s">
        <v>546</v>
      </c>
      <c r="N144" s="28">
        <v>2.0</v>
      </c>
      <c r="O144" s="28" t="s">
        <v>175</v>
      </c>
      <c r="P144" s="28" t="s">
        <v>2362</v>
      </c>
      <c r="Q144" s="28" t="s">
        <v>1609</v>
      </c>
      <c r="R144" s="28" t="s">
        <v>1245</v>
      </c>
      <c r="S144" s="28">
        <v>50.0</v>
      </c>
      <c r="T144" s="50">
        <f t="shared" si="4"/>
        <v>0</v>
      </c>
      <c r="U144" s="28" t="str">
        <f>IF(R[0]C[-1]&lt;8,"KURANG 8JAM","DIATAS 8JAM")</f>
        <v>#ERROR!</v>
      </c>
      <c r="V144" s="52">
        <v>45292.0</v>
      </c>
      <c r="W144" s="28">
        <f t="shared" si="1"/>
        <v>1.002739726</v>
      </c>
      <c r="X144" s="28" t="s">
        <v>10331</v>
      </c>
      <c r="Y144" s="28"/>
      <c r="Z144" s="28"/>
      <c r="AA144" s="28"/>
      <c r="AB144" s="28"/>
      <c r="AC144" s="28"/>
      <c r="AD144" s="28"/>
      <c r="AE144" s="65" t="b">
        <v>0</v>
      </c>
      <c r="AF144" s="28" t="str">
        <f t="shared" si="2"/>
        <v>1</v>
      </c>
      <c r="AG144" s="484">
        <f t="shared" si="6"/>
        <v>50</v>
      </c>
      <c r="AH144" s="448">
        <v>50.0</v>
      </c>
      <c r="AI144" s="446">
        <v>1.0</v>
      </c>
      <c r="AJ144" s="448">
        <v>0.0</v>
      </c>
      <c r="AK144" s="449"/>
      <c r="AL144" s="448">
        <v>0.0</v>
      </c>
      <c r="AM144" s="449"/>
      <c r="AN144" s="448">
        <v>0.0</v>
      </c>
      <c r="AO144" s="449"/>
      <c r="AP144" s="448">
        <v>0.0</v>
      </c>
      <c r="AQ144" s="449"/>
      <c r="AR144" s="448">
        <v>0.0</v>
      </c>
      <c r="AS144" s="449"/>
      <c r="AT144" s="448">
        <v>0.0</v>
      </c>
      <c r="AU144" s="449"/>
      <c r="AV144" s="448">
        <v>0.0</v>
      </c>
      <c r="AW144" s="449"/>
      <c r="AX144" s="448">
        <v>0.0</v>
      </c>
      <c r="AY144" s="449"/>
    </row>
    <row r="145" ht="22.5" customHeight="1">
      <c r="A145" s="28">
        <v>143.0</v>
      </c>
      <c r="B145" s="28" t="s">
        <v>2428</v>
      </c>
      <c r="C145" s="28" t="s">
        <v>2429</v>
      </c>
      <c r="D145" s="28" t="s">
        <v>232</v>
      </c>
      <c r="E145" s="36" t="s">
        <v>16</v>
      </c>
      <c r="F145" s="28" t="s">
        <v>593</v>
      </c>
      <c r="G145" s="28" t="s">
        <v>358</v>
      </c>
      <c r="H145" s="28" t="s">
        <v>7724</v>
      </c>
      <c r="I145" s="28" t="s">
        <v>1859</v>
      </c>
      <c r="J145" s="28">
        <v>2.0</v>
      </c>
      <c r="K145" s="28">
        <v>20.0</v>
      </c>
      <c r="L145" s="28">
        <v>40.0</v>
      </c>
      <c r="M145" s="28" t="s">
        <v>546</v>
      </c>
      <c r="N145" s="28">
        <v>2.0</v>
      </c>
      <c r="O145" s="28" t="s">
        <v>175</v>
      </c>
      <c r="P145" s="28" t="s">
        <v>2362</v>
      </c>
      <c r="Q145" s="28" t="s">
        <v>1609</v>
      </c>
      <c r="R145" s="28" t="s">
        <v>1245</v>
      </c>
      <c r="S145" s="28">
        <v>50.0</v>
      </c>
      <c r="T145" s="50">
        <f t="shared" si="4"/>
        <v>0</v>
      </c>
      <c r="U145" s="28" t="str">
        <f>IF(R[0]C[-1]&lt;8,"KURANG 8JAM","DIATAS 8JAM")</f>
        <v>#ERROR!</v>
      </c>
      <c r="V145" s="52">
        <v>45292.0</v>
      </c>
      <c r="W145" s="28">
        <f t="shared" si="1"/>
        <v>1.002739726</v>
      </c>
      <c r="X145" s="28" t="s">
        <v>10331</v>
      </c>
      <c r="Y145" s="28"/>
      <c r="Z145" s="28"/>
      <c r="AA145" s="28"/>
      <c r="AB145" s="28"/>
      <c r="AC145" s="28"/>
      <c r="AD145" s="28"/>
      <c r="AE145" s="65" t="b">
        <v>0</v>
      </c>
      <c r="AF145" s="28" t="str">
        <f t="shared" si="2"/>
        <v>1</v>
      </c>
      <c r="AG145" s="485">
        <f t="shared" si="6"/>
        <v>50</v>
      </c>
      <c r="AH145" s="451">
        <v>50.0</v>
      </c>
      <c r="AI145" s="444">
        <v>1.0</v>
      </c>
      <c r="AJ145" s="451">
        <v>0.0</v>
      </c>
      <c r="AK145" s="453"/>
      <c r="AL145" s="451">
        <v>0.0</v>
      </c>
      <c r="AM145" s="453"/>
      <c r="AN145" s="451">
        <v>0.0</v>
      </c>
      <c r="AO145" s="453"/>
      <c r="AP145" s="451">
        <v>0.0</v>
      </c>
      <c r="AQ145" s="453"/>
      <c r="AR145" s="451">
        <v>0.0</v>
      </c>
      <c r="AS145" s="453"/>
      <c r="AT145" s="451">
        <v>0.0</v>
      </c>
      <c r="AU145" s="453"/>
      <c r="AV145" s="451">
        <v>0.0</v>
      </c>
      <c r="AW145" s="453"/>
      <c r="AX145" s="451">
        <v>0.0</v>
      </c>
      <c r="AY145" s="453"/>
    </row>
    <row r="146" ht="22.5" customHeight="1">
      <c r="A146" s="36">
        <v>144.0</v>
      </c>
      <c r="B146" s="28" t="s">
        <v>1913</v>
      </c>
      <c r="C146" s="28" t="s">
        <v>2437</v>
      </c>
      <c r="D146" s="28" t="s">
        <v>253</v>
      </c>
      <c r="E146" s="36" t="s">
        <v>181</v>
      </c>
      <c r="F146" s="28" t="s">
        <v>593</v>
      </c>
      <c r="G146" s="28" t="s">
        <v>358</v>
      </c>
      <c r="H146" s="28" t="s">
        <v>7724</v>
      </c>
      <c r="I146" s="28" t="s">
        <v>1859</v>
      </c>
      <c r="J146" s="28">
        <v>2.0</v>
      </c>
      <c r="K146" s="28">
        <v>20.0</v>
      </c>
      <c r="L146" s="28">
        <v>40.0</v>
      </c>
      <c r="M146" s="28" t="s">
        <v>546</v>
      </c>
      <c r="N146" s="28">
        <v>2.0</v>
      </c>
      <c r="O146" s="28" t="s">
        <v>175</v>
      </c>
      <c r="P146" s="28" t="s">
        <v>2362</v>
      </c>
      <c r="Q146" s="28" t="s">
        <v>1609</v>
      </c>
      <c r="R146" s="28" t="s">
        <v>1245</v>
      </c>
      <c r="S146" s="28">
        <v>50.0</v>
      </c>
      <c r="T146" s="50">
        <f t="shared" si="4"/>
        <v>0</v>
      </c>
      <c r="U146" s="28" t="str">
        <f>IF(R[0]C[-1]&lt;8,"KURANG 8JAM","DIATAS 8JAM")</f>
        <v>#ERROR!</v>
      </c>
      <c r="V146" s="52">
        <v>45292.0</v>
      </c>
      <c r="W146" s="28">
        <f t="shared" si="1"/>
        <v>1.002739726</v>
      </c>
      <c r="X146" s="28" t="s">
        <v>10331</v>
      </c>
      <c r="Y146" s="28"/>
      <c r="Z146" s="28"/>
      <c r="AA146" s="28"/>
      <c r="AB146" s="28"/>
      <c r="AC146" s="28"/>
      <c r="AD146" s="28"/>
      <c r="AE146" s="65" t="b">
        <v>0</v>
      </c>
      <c r="AF146" s="28" t="str">
        <f t="shared" si="2"/>
        <v>1</v>
      </c>
      <c r="AG146" s="484">
        <f t="shared" si="6"/>
        <v>50</v>
      </c>
      <c r="AH146" s="448">
        <v>50.0</v>
      </c>
      <c r="AI146" s="446">
        <v>1.0</v>
      </c>
      <c r="AJ146" s="448">
        <v>0.0</v>
      </c>
      <c r="AK146" s="449"/>
      <c r="AL146" s="448">
        <v>0.0</v>
      </c>
      <c r="AM146" s="449"/>
      <c r="AN146" s="448">
        <v>0.0</v>
      </c>
      <c r="AO146" s="449"/>
      <c r="AP146" s="448">
        <v>0.0</v>
      </c>
      <c r="AQ146" s="449"/>
      <c r="AR146" s="448">
        <v>0.0</v>
      </c>
      <c r="AS146" s="449"/>
      <c r="AT146" s="448">
        <v>0.0</v>
      </c>
      <c r="AU146" s="449"/>
      <c r="AV146" s="448">
        <v>0.0</v>
      </c>
      <c r="AW146" s="449"/>
      <c r="AX146" s="448">
        <v>0.0</v>
      </c>
      <c r="AY146" s="449"/>
    </row>
    <row r="147" ht="22.5" customHeight="1">
      <c r="A147" s="28">
        <v>145.0</v>
      </c>
      <c r="B147" s="28" t="s">
        <v>1920</v>
      </c>
      <c r="C147" s="28" t="s">
        <v>2446</v>
      </c>
      <c r="D147" s="28" t="s">
        <v>253</v>
      </c>
      <c r="E147" s="36" t="s">
        <v>181</v>
      </c>
      <c r="F147" s="28" t="s">
        <v>593</v>
      </c>
      <c r="G147" s="28" t="s">
        <v>358</v>
      </c>
      <c r="H147" s="28" t="s">
        <v>7724</v>
      </c>
      <c r="I147" s="28" t="s">
        <v>1859</v>
      </c>
      <c r="J147" s="28">
        <v>2.0</v>
      </c>
      <c r="K147" s="28">
        <v>20.0</v>
      </c>
      <c r="L147" s="28">
        <v>40.0</v>
      </c>
      <c r="M147" s="28" t="s">
        <v>546</v>
      </c>
      <c r="N147" s="28">
        <v>2.0</v>
      </c>
      <c r="O147" s="28" t="s">
        <v>175</v>
      </c>
      <c r="P147" s="28" t="s">
        <v>2362</v>
      </c>
      <c r="Q147" s="28" t="s">
        <v>1609</v>
      </c>
      <c r="R147" s="28" t="s">
        <v>1245</v>
      </c>
      <c r="S147" s="28">
        <v>50.0</v>
      </c>
      <c r="T147" s="50">
        <f t="shared" si="4"/>
        <v>0</v>
      </c>
      <c r="U147" s="28" t="str">
        <f>IF(R[0]C[-1]&lt;8,"KURANG 8JAM","DIATAS 8JAM")</f>
        <v>#ERROR!</v>
      </c>
      <c r="V147" s="52">
        <v>45292.0</v>
      </c>
      <c r="W147" s="28">
        <f t="shared" si="1"/>
        <v>1.002739726</v>
      </c>
      <c r="X147" s="28" t="s">
        <v>10331</v>
      </c>
      <c r="Y147" s="28"/>
      <c r="Z147" s="28"/>
      <c r="AA147" s="28"/>
      <c r="AB147" s="28"/>
      <c r="AC147" s="28"/>
      <c r="AD147" s="28"/>
      <c r="AE147" s="65" t="b">
        <v>0</v>
      </c>
      <c r="AF147" s="28" t="str">
        <f t="shared" si="2"/>
        <v>1</v>
      </c>
      <c r="AG147" s="485">
        <f t="shared" si="6"/>
        <v>50</v>
      </c>
      <c r="AH147" s="451">
        <v>50.0</v>
      </c>
      <c r="AI147" s="444">
        <v>1.0</v>
      </c>
      <c r="AJ147" s="451">
        <v>0.0</v>
      </c>
      <c r="AK147" s="453"/>
      <c r="AL147" s="451">
        <v>0.0</v>
      </c>
      <c r="AM147" s="453"/>
      <c r="AN147" s="451">
        <v>0.0</v>
      </c>
      <c r="AO147" s="453"/>
      <c r="AP147" s="451">
        <v>0.0</v>
      </c>
      <c r="AQ147" s="453"/>
      <c r="AR147" s="451">
        <v>0.0</v>
      </c>
      <c r="AS147" s="453"/>
      <c r="AT147" s="451">
        <v>0.0</v>
      </c>
      <c r="AU147" s="453"/>
      <c r="AV147" s="451">
        <v>0.0</v>
      </c>
      <c r="AW147" s="453"/>
      <c r="AX147" s="451">
        <v>0.0</v>
      </c>
      <c r="AY147" s="453"/>
    </row>
    <row r="148" ht="22.5" customHeight="1">
      <c r="A148" s="36">
        <v>146.0</v>
      </c>
      <c r="B148" s="28" t="s">
        <v>1925</v>
      </c>
      <c r="C148" s="28" t="s">
        <v>2453</v>
      </c>
      <c r="D148" s="28" t="s">
        <v>434</v>
      </c>
      <c r="E148" s="36" t="s">
        <v>16</v>
      </c>
      <c r="F148" s="28" t="s">
        <v>593</v>
      </c>
      <c r="G148" s="28" t="s">
        <v>358</v>
      </c>
      <c r="H148" s="28" t="s">
        <v>7724</v>
      </c>
      <c r="I148" s="28" t="s">
        <v>1859</v>
      </c>
      <c r="J148" s="28">
        <v>2.0</v>
      </c>
      <c r="K148" s="28">
        <v>20.0</v>
      </c>
      <c r="L148" s="28">
        <v>40.0</v>
      </c>
      <c r="M148" s="28" t="s">
        <v>546</v>
      </c>
      <c r="N148" s="28">
        <v>2.0</v>
      </c>
      <c r="O148" s="28" t="s">
        <v>175</v>
      </c>
      <c r="P148" s="28" t="s">
        <v>2362</v>
      </c>
      <c r="Q148" s="28" t="s">
        <v>1609</v>
      </c>
      <c r="R148" s="28" t="s">
        <v>1245</v>
      </c>
      <c r="S148" s="28">
        <v>50.0</v>
      </c>
      <c r="T148" s="50">
        <f t="shared" si="4"/>
        <v>0</v>
      </c>
      <c r="U148" s="28" t="str">
        <f>IF(R[0]C[-1]&lt;8,"KURANG 8JAM","DIATAS 8JAM")</f>
        <v>#ERROR!</v>
      </c>
      <c r="V148" s="52">
        <v>45292.0</v>
      </c>
      <c r="W148" s="28">
        <f t="shared" si="1"/>
        <v>1.002739726</v>
      </c>
      <c r="X148" s="28" t="s">
        <v>10331</v>
      </c>
      <c r="Y148" s="28"/>
      <c r="Z148" s="28"/>
      <c r="AA148" s="28"/>
      <c r="AB148" s="28"/>
      <c r="AC148" s="28"/>
      <c r="AD148" s="28"/>
      <c r="AE148" s="65" t="b">
        <v>0</v>
      </c>
      <c r="AF148" s="28" t="str">
        <f t="shared" si="2"/>
        <v>1</v>
      </c>
      <c r="AG148" s="484">
        <f t="shared" si="6"/>
        <v>50</v>
      </c>
      <c r="AH148" s="448">
        <v>50.0</v>
      </c>
      <c r="AI148" s="446">
        <v>1.0</v>
      </c>
      <c r="AJ148" s="448">
        <v>0.0</v>
      </c>
      <c r="AK148" s="449"/>
      <c r="AL148" s="448">
        <v>0.0</v>
      </c>
      <c r="AM148" s="449"/>
      <c r="AN148" s="448">
        <v>0.0</v>
      </c>
      <c r="AO148" s="449"/>
      <c r="AP148" s="448">
        <v>0.0</v>
      </c>
      <c r="AQ148" s="449"/>
      <c r="AR148" s="448">
        <v>0.0</v>
      </c>
      <c r="AS148" s="449"/>
      <c r="AT148" s="448">
        <v>0.0</v>
      </c>
      <c r="AU148" s="449"/>
      <c r="AV148" s="448">
        <v>0.0</v>
      </c>
      <c r="AW148" s="449"/>
      <c r="AX148" s="448">
        <v>0.0</v>
      </c>
      <c r="AY148" s="449"/>
    </row>
    <row r="149" ht="22.5" customHeight="1">
      <c r="A149" s="28">
        <v>147.0</v>
      </c>
      <c r="B149" s="28" t="s">
        <v>1927</v>
      </c>
      <c r="C149" s="28" t="s">
        <v>2460</v>
      </c>
      <c r="D149" s="28" t="s">
        <v>232</v>
      </c>
      <c r="E149" s="36" t="s">
        <v>16</v>
      </c>
      <c r="F149" s="28" t="s">
        <v>593</v>
      </c>
      <c r="G149" s="28" t="s">
        <v>358</v>
      </c>
      <c r="H149" s="28" t="s">
        <v>7724</v>
      </c>
      <c r="I149" s="28" t="s">
        <v>1859</v>
      </c>
      <c r="J149" s="28">
        <v>2.0</v>
      </c>
      <c r="K149" s="28">
        <v>20.0</v>
      </c>
      <c r="L149" s="28">
        <v>40.0</v>
      </c>
      <c r="M149" s="28" t="s">
        <v>546</v>
      </c>
      <c r="N149" s="28">
        <v>2.0</v>
      </c>
      <c r="O149" s="28" t="s">
        <v>175</v>
      </c>
      <c r="P149" s="28" t="s">
        <v>2362</v>
      </c>
      <c r="Q149" s="28" t="s">
        <v>1609</v>
      </c>
      <c r="R149" s="28" t="s">
        <v>1245</v>
      </c>
      <c r="S149" s="28">
        <v>50.0</v>
      </c>
      <c r="T149" s="50">
        <f t="shared" si="4"/>
        <v>0</v>
      </c>
      <c r="U149" s="28" t="str">
        <f>IF(R[0]C[-1]&lt;8,"KURANG 8JAM","DIATAS 8JAM")</f>
        <v>#ERROR!</v>
      </c>
      <c r="V149" s="52">
        <v>45292.0</v>
      </c>
      <c r="W149" s="28">
        <f t="shared" si="1"/>
        <v>1.002739726</v>
      </c>
      <c r="X149" s="28" t="s">
        <v>10331</v>
      </c>
      <c r="Y149" s="28"/>
      <c r="Z149" s="28"/>
      <c r="AA149" s="28"/>
      <c r="AB149" s="28"/>
      <c r="AC149" s="28"/>
      <c r="AD149" s="28"/>
      <c r="AE149" s="65" t="b">
        <v>0</v>
      </c>
      <c r="AF149" s="28" t="str">
        <f t="shared" si="2"/>
        <v>1</v>
      </c>
      <c r="AG149" s="485">
        <f t="shared" si="6"/>
        <v>50</v>
      </c>
      <c r="AH149" s="451">
        <v>50.0</v>
      </c>
      <c r="AI149" s="444">
        <v>1.0</v>
      </c>
      <c r="AJ149" s="451">
        <v>0.0</v>
      </c>
      <c r="AK149" s="453"/>
      <c r="AL149" s="451">
        <v>0.0</v>
      </c>
      <c r="AM149" s="453"/>
      <c r="AN149" s="451">
        <v>0.0</v>
      </c>
      <c r="AO149" s="453"/>
      <c r="AP149" s="451">
        <v>0.0</v>
      </c>
      <c r="AQ149" s="453"/>
      <c r="AR149" s="451">
        <v>0.0</v>
      </c>
      <c r="AS149" s="453"/>
      <c r="AT149" s="451">
        <v>0.0</v>
      </c>
      <c r="AU149" s="453"/>
      <c r="AV149" s="451">
        <v>0.0</v>
      </c>
      <c r="AW149" s="453"/>
      <c r="AX149" s="451">
        <v>0.0</v>
      </c>
      <c r="AY149" s="453"/>
    </row>
    <row r="150" ht="22.5" customHeight="1">
      <c r="A150" s="36">
        <v>148.0</v>
      </c>
      <c r="B150" s="28" t="s">
        <v>1931</v>
      </c>
      <c r="C150" s="28" t="s">
        <v>2468</v>
      </c>
      <c r="D150" s="28" t="s">
        <v>16</v>
      </c>
      <c r="E150" s="36" t="s">
        <v>16</v>
      </c>
      <c r="F150" s="28" t="s">
        <v>593</v>
      </c>
      <c r="G150" s="28" t="s">
        <v>358</v>
      </c>
      <c r="H150" s="28" t="s">
        <v>7724</v>
      </c>
      <c r="I150" s="28" t="s">
        <v>1859</v>
      </c>
      <c r="J150" s="28">
        <v>2.0</v>
      </c>
      <c r="K150" s="28">
        <v>20.0</v>
      </c>
      <c r="L150" s="28">
        <v>40.0</v>
      </c>
      <c r="M150" s="28" t="s">
        <v>546</v>
      </c>
      <c r="N150" s="28">
        <v>2.0</v>
      </c>
      <c r="O150" s="28" t="s">
        <v>175</v>
      </c>
      <c r="P150" s="28" t="s">
        <v>2362</v>
      </c>
      <c r="Q150" s="28" t="s">
        <v>1609</v>
      </c>
      <c r="R150" s="28" t="s">
        <v>1245</v>
      </c>
      <c r="S150" s="28">
        <v>50.0</v>
      </c>
      <c r="T150" s="50">
        <f t="shared" si="4"/>
        <v>0</v>
      </c>
      <c r="U150" s="28" t="str">
        <f>IF(R[0]C[-1]&lt;8,"KURANG 8JAM","DIATAS 8JAM")</f>
        <v>#ERROR!</v>
      </c>
      <c r="V150" s="52">
        <v>45292.0</v>
      </c>
      <c r="W150" s="28">
        <f t="shared" si="1"/>
        <v>1.002739726</v>
      </c>
      <c r="X150" s="28" t="s">
        <v>10331</v>
      </c>
      <c r="Y150" s="28"/>
      <c r="Z150" s="28"/>
      <c r="AA150" s="28"/>
      <c r="AB150" s="28"/>
      <c r="AC150" s="28"/>
      <c r="AD150" s="28"/>
      <c r="AE150" s="65" t="b">
        <v>0</v>
      </c>
      <c r="AF150" s="28" t="str">
        <f t="shared" si="2"/>
        <v>1</v>
      </c>
      <c r="AG150" s="484">
        <f t="shared" si="6"/>
        <v>50</v>
      </c>
      <c r="AH150" s="448">
        <v>50.0</v>
      </c>
      <c r="AI150" s="446">
        <v>1.0</v>
      </c>
      <c r="AJ150" s="448">
        <v>0.0</v>
      </c>
      <c r="AK150" s="449"/>
      <c r="AL150" s="448">
        <v>0.0</v>
      </c>
      <c r="AM150" s="449"/>
      <c r="AN150" s="448">
        <v>0.0</v>
      </c>
      <c r="AO150" s="449"/>
      <c r="AP150" s="448">
        <v>0.0</v>
      </c>
      <c r="AQ150" s="449"/>
      <c r="AR150" s="448">
        <v>0.0</v>
      </c>
      <c r="AS150" s="449"/>
      <c r="AT150" s="448">
        <v>0.0</v>
      </c>
      <c r="AU150" s="449"/>
      <c r="AV150" s="448">
        <v>0.0</v>
      </c>
      <c r="AW150" s="449"/>
      <c r="AX150" s="448">
        <v>0.0</v>
      </c>
      <c r="AY150" s="449"/>
    </row>
    <row r="151" ht="22.5" customHeight="1">
      <c r="A151" s="28">
        <v>149.0</v>
      </c>
      <c r="B151" s="28" t="s">
        <v>2462</v>
      </c>
      <c r="C151" s="28" t="s">
        <v>2474</v>
      </c>
      <c r="D151" s="28" t="s">
        <v>232</v>
      </c>
      <c r="E151" s="36" t="s">
        <v>16</v>
      </c>
      <c r="F151" s="28" t="s">
        <v>593</v>
      </c>
      <c r="G151" s="28" t="s">
        <v>358</v>
      </c>
      <c r="H151" s="28" t="s">
        <v>7724</v>
      </c>
      <c r="I151" s="28" t="s">
        <v>1859</v>
      </c>
      <c r="J151" s="28">
        <v>2.0</v>
      </c>
      <c r="K151" s="28">
        <v>20.0</v>
      </c>
      <c r="L151" s="28">
        <v>40.0</v>
      </c>
      <c r="M151" s="28" t="s">
        <v>546</v>
      </c>
      <c r="N151" s="28">
        <v>2.0</v>
      </c>
      <c r="O151" s="28" t="s">
        <v>175</v>
      </c>
      <c r="P151" s="28" t="s">
        <v>2362</v>
      </c>
      <c r="Q151" s="28" t="s">
        <v>1609</v>
      </c>
      <c r="R151" s="28" t="s">
        <v>1245</v>
      </c>
      <c r="S151" s="28">
        <v>50.0</v>
      </c>
      <c r="T151" s="50">
        <f t="shared" si="4"/>
        <v>0</v>
      </c>
      <c r="U151" s="28" t="str">
        <f>IF(R[0]C[-1]&lt;8,"KURANG 8JAM","DIATAS 8JAM")</f>
        <v>#ERROR!</v>
      </c>
      <c r="V151" s="52">
        <v>45292.0</v>
      </c>
      <c r="W151" s="28">
        <f t="shared" si="1"/>
        <v>1.002739726</v>
      </c>
      <c r="X151" s="28" t="s">
        <v>10331</v>
      </c>
      <c r="Y151" s="28"/>
      <c r="Z151" s="28"/>
      <c r="AA151" s="28"/>
      <c r="AB151" s="28"/>
      <c r="AC151" s="28"/>
      <c r="AD151" s="28"/>
      <c r="AE151" s="65" t="b">
        <v>0</v>
      </c>
      <c r="AF151" s="28" t="str">
        <f t="shared" si="2"/>
        <v>1</v>
      </c>
      <c r="AG151" s="485">
        <f t="shared" si="6"/>
        <v>50</v>
      </c>
      <c r="AH151" s="451">
        <v>50.0</v>
      </c>
      <c r="AI151" s="444">
        <v>1.0</v>
      </c>
      <c r="AJ151" s="451">
        <v>0.0</v>
      </c>
      <c r="AK151" s="453"/>
      <c r="AL151" s="451">
        <v>0.0</v>
      </c>
      <c r="AM151" s="453"/>
      <c r="AN151" s="451">
        <v>0.0</v>
      </c>
      <c r="AO151" s="453"/>
      <c r="AP151" s="451">
        <v>0.0</v>
      </c>
      <c r="AQ151" s="453"/>
      <c r="AR151" s="451">
        <v>0.0</v>
      </c>
      <c r="AS151" s="453"/>
      <c r="AT151" s="451">
        <v>0.0</v>
      </c>
      <c r="AU151" s="453"/>
      <c r="AV151" s="451">
        <v>0.0</v>
      </c>
      <c r="AW151" s="453"/>
      <c r="AX151" s="451">
        <v>0.0</v>
      </c>
      <c r="AY151" s="453"/>
    </row>
    <row r="152" ht="22.5" customHeight="1">
      <c r="A152" s="36">
        <v>150.0</v>
      </c>
      <c r="B152" s="28" t="s">
        <v>1934</v>
      </c>
      <c r="C152" s="28" t="s">
        <v>2481</v>
      </c>
      <c r="D152" s="28" t="s">
        <v>232</v>
      </c>
      <c r="E152" s="36" t="s">
        <v>16</v>
      </c>
      <c r="F152" s="28" t="s">
        <v>593</v>
      </c>
      <c r="G152" s="28" t="s">
        <v>358</v>
      </c>
      <c r="H152" s="28" t="s">
        <v>7724</v>
      </c>
      <c r="I152" s="28" t="s">
        <v>1859</v>
      </c>
      <c r="J152" s="28">
        <v>2.0</v>
      </c>
      <c r="K152" s="28">
        <v>20.0</v>
      </c>
      <c r="L152" s="28">
        <v>40.0</v>
      </c>
      <c r="M152" s="28" t="s">
        <v>546</v>
      </c>
      <c r="N152" s="28">
        <v>2.0</v>
      </c>
      <c r="O152" s="28" t="s">
        <v>175</v>
      </c>
      <c r="P152" s="28" t="s">
        <v>2362</v>
      </c>
      <c r="Q152" s="28" t="s">
        <v>1609</v>
      </c>
      <c r="R152" s="28" t="s">
        <v>1245</v>
      </c>
      <c r="S152" s="28">
        <v>50.0</v>
      </c>
      <c r="T152" s="50">
        <f t="shared" si="4"/>
        <v>0</v>
      </c>
      <c r="U152" s="28" t="str">
        <f>IF(R[0]C[-1]&lt;8,"KURANG 8JAM","DIATAS 8JAM")</f>
        <v>#ERROR!</v>
      </c>
      <c r="V152" s="52">
        <v>45292.0</v>
      </c>
      <c r="W152" s="28">
        <f t="shared" si="1"/>
        <v>1.002739726</v>
      </c>
      <c r="X152" s="28" t="s">
        <v>10331</v>
      </c>
      <c r="Y152" s="28"/>
      <c r="Z152" s="28"/>
      <c r="AA152" s="28"/>
      <c r="AB152" s="28"/>
      <c r="AC152" s="28"/>
      <c r="AD152" s="28"/>
      <c r="AE152" s="65" t="b">
        <v>0</v>
      </c>
      <c r="AF152" s="28" t="str">
        <f t="shared" si="2"/>
        <v>1</v>
      </c>
      <c r="AG152" s="484">
        <f t="shared" si="6"/>
        <v>50</v>
      </c>
      <c r="AH152" s="448">
        <v>50.0</v>
      </c>
      <c r="AI152" s="446">
        <v>1.0</v>
      </c>
      <c r="AJ152" s="448">
        <v>0.0</v>
      </c>
      <c r="AK152" s="449"/>
      <c r="AL152" s="448">
        <v>0.0</v>
      </c>
      <c r="AM152" s="449"/>
      <c r="AN152" s="448">
        <v>0.0</v>
      </c>
      <c r="AO152" s="449"/>
      <c r="AP152" s="448">
        <v>0.0</v>
      </c>
      <c r="AQ152" s="449"/>
      <c r="AR152" s="448">
        <v>0.0</v>
      </c>
      <c r="AS152" s="449"/>
      <c r="AT152" s="448">
        <v>0.0</v>
      </c>
      <c r="AU152" s="449"/>
      <c r="AV152" s="448">
        <v>0.0</v>
      </c>
      <c r="AW152" s="449"/>
      <c r="AX152" s="448">
        <v>0.0</v>
      </c>
      <c r="AY152" s="449"/>
    </row>
    <row r="153" ht="22.5" customHeight="1">
      <c r="A153" s="28">
        <v>151.0</v>
      </c>
      <c r="B153" s="28" t="s">
        <v>1970</v>
      </c>
      <c r="C153" s="28" t="s">
        <v>2488</v>
      </c>
      <c r="D153" s="28" t="s">
        <v>253</v>
      </c>
      <c r="E153" s="36" t="s">
        <v>181</v>
      </c>
      <c r="F153" s="28" t="s">
        <v>593</v>
      </c>
      <c r="G153" s="28" t="s">
        <v>358</v>
      </c>
      <c r="H153" s="28" t="s">
        <v>7724</v>
      </c>
      <c r="I153" s="28" t="s">
        <v>1859</v>
      </c>
      <c r="J153" s="28">
        <v>2.0</v>
      </c>
      <c r="K153" s="28">
        <v>20.0</v>
      </c>
      <c r="L153" s="28">
        <v>40.0</v>
      </c>
      <c r="M153" s="28" t="s">
        <v>546</v>
      </c>
      <c r="N153" s="28">
        <v>2.0</v>
      </c>
      <c r="O153" s="28" t="s">
        <v>175</v>
      </c>
      <c r="P153" s="28" t="s">
        <v>2362</v>
      </c>
      <c r="Q153" s="28" t="s">
        <v>1609</v>
      </c>
      <c r="R153" s="28" t="s">
        <v>1245</v>
      </c>
      <c r="S153" s="28">
        <v>50.0</v>
      </c>
      <c r="T153" s="50">
        <f t="shared" si="4"/>
        <v>0</v>
      </c>
      <c r="U153" s="28" t="str">
        <f>IF(R[0]C[-1]&lt;8,"KURANG 8JAM","DIATAS 8JAM")</f>
        <v>#ERROR!</v>
      </c>
      <c r="V153" s="52">
        <v>45292.0</v>
      </c>
      <c r="W153" s="28">
        <f t="shared" si="1"/>
        <v>1.002739726</v>
      </c>
      <c r="X153" s="28" t="s">
        <v>10331</v>
      </c>
      <c r="Y153" s="28"/>
      <c r="Z153" s="28"/>
      <c r="AA153" s="28"/>
      <c r="AB153" s="28"/>
      <c r="AC153" s="28"/>
      <c r="AD153" s="28"/>
      <c r="AE153" s="65" t="b">
        <v>0</v>
      </c>
      <c r="AF153" s="28" t="str">
        <f t="shared" si="2"/>
        <v>1</v>
      </c>
      <c r="AG153" s="485">
        <f t="shared" si="6"/>
        <v>50</v>
      </c>
      <c r="AH153" s="451">
        <v>50.0</v>
      </c>
      <c r="AI153" s="444">
        <v>1.0</v>
      </c>
      <c r="AJ153" s="451">
        <v>0.0</v>
      </c>
      <c r="AK153" s="453"/>
      <c r="AL153" s="451">
        <v>0.0</v>
      </c>
      <c r="AM153" s="453"/>
      <c r="AN153" s="451">
        <v>0.0</v>
      </c>
      <c r="AO153" s="453"/>
      <c r="AP153" s="451">
        <v>0.0</v>
      </c>
      <c r="AQ153" s="453"/>
      <c r="AR153" s="451">
        <v>0.0</v>
      </c>
      <c r="AS153" s="453"/>
      <c r="AT153" s="451">
        <v>0.0</v>
      </c>
      <c r="AU153" s="453"/>
      <c r="AV153" s="451">
        <v>0.0</v>
      </c>
      <c r="AW153" s="453"/>
      <c r="AX153" s="451">
        <v>0.0</v>
      </c>
      <c r="AY153" s="453"/>
    </row>
    <row r="154" ht="22.5" customHeight="1">
      <c r="A154" s="36">
        <v>152.0</v>
      </c>
      <c r="B154" s="28" t="s">
        <v>1974</v>
      </c>
      <c r="C154" s="28" t="s">
        <v>2497</v>
      </c>
      <c r="D154" s="28" t="s">
        <v>253</v>
      </c>
      <c r="E154" s="36" t="s">
        <v>181</v>
      </c>
      <c r="F154" s="28" t="s">
        <v>593</v>
      </c>
      <c r="G154" s="28" t="s">
        <v>358</v>
      </c>
      <c r="H154" s="28" t="s">
        <v>7724</v>
      </c>
      <c r="I154" s="28" t="s">
        <v>1859</v>
      </c>
      <c r="J154" s="28">
        <v>2.0</v>
      </c>
      <c r="K154" s="28">
        <v>20.0</v>
      </c>
      <c r="L154" s="28">
        <v>40.0</v>
      </c>
      <c r="M154" s="28" t="s">
        <v>546</v>
      </c>
      <c r="N154" s="28">
        <v>2.0</v>
      </c>
      <c r="O154" s="28" t="s">
        <v>175</v>
      </c>
      <c r="P154" s="28" t="s">
        <v>2362</v>
      </c>
      <c r="Q154" s="28" t="s">
        <v>1609</v>
      </c>
      <c r="R154" s="28" t="s">
        <v>1245</v>
      </c>
      <c r="S154" s="28">
        <v>50.0</v>
      </c>
      <c r="T154" s="50">
        <f t="shared" si="4"/>
        <v>0</v>
      </c>
      <c r="U154" s="28" t="str">
        <f>IF(R[0]C[-1]&lt;8,"KURANG 8JAM","DIATAS 8JAM")</f>
        <v>#ERROR!</v>
      </c>
      <c r="V154" s="52">
        <v>45292.0</v>
      </c>
      <c r="W154" s="28">
        <f t="shared" si="1"/>
        <v>1.002739726</v>
      </c>
      <c r="X154" s="28" t="s">
        <v>10331</v>
      </c>
      <c r="Y154" s="28"/>
      <c r="Z154" s="28"/>
      <c r="AA154" s="28"/>
      <c r="AB154" s="28"/>
      <c r="AC154" s="28"/>
      <c r="AD154" s="28"/>
      <c r="AE154" s="65" t="b">
        <v>0</v>
      </c>
      <c r="AF154" s="28" t="str">
        <f t="shared" si="2"/>
        <v>1</v>
      </c>
      <c r="AG154" s="484">
        <f t="shared" si="6"/>
        <v>50</v>
      </c>
      <c r="AH154" s="448">
        <v>50.0</v>
      </c>
      <c r="AI154" s="446">
        <v>1.0</v>
      </c>
      <c r="AJ154" s="448">
        <v>0.0</v>
      </c>
      <c r="AK154" s="449"/>
      <c r="AL154" s="448">
        <v>0.0</v>
      </c>
      <c r="AM154" s="449"/>
      <c r="AN154" s="448">
        <v>0.0</v>
      </c>
      <c r="AO154" s="449"/>
      <c r="AP154" s="448">
        <v>0.0</v>
      </c>
      <c r="AQ154" s="449"/>
      <c r="AR154" s="448">
        <v>0.0</v>
      </c>
      <c r="AS154" s="449"/>
      <c r="AT154" s="448">
        <v>0.0</v>
      </c>
      <c r="AU154" s="449"/>
      <c r="AV154" s="448">
        <v>0.0</v>
      </c>
      <c r="AW154" s="449"/>
      <c r="AX154" s="448">
        <v>0.0</v>
      </c>
      <c r="AY154" s="449"/>
    </row>
    <row r="155" ht="22.5" customHeight="1">
      <c r="A155" s="28">
        <v>153.0</v>
      </c>
      <c r="B155" s="28" t="s">
        <v>1937</v>
      </c>
      <c r="C155" s="28" t="s">
        <v>2505</v>
      </c>
      <c r="D155" s="28" t="s">
        <v>253</v>
      </c>
      <c r="E155" s="36" t="s">
        <v>181</v>
      </c>
      <c r="F155" s="28" t="s">
        <v>593</v>
      </c>
      <c r="G155" s="28" t="s">
        <v>358</v>
      </c>
      <c r="H155" s="28" t="s">
        <v>7724</v>
      </c>
      <c r="I155" s="28" t="s">
        <v>1859</v>
      </c>
      <c r="J155" s="28">
        <v>2.0</v>
      </c>
      <c r="K155" s="28">
        <v>20.0</v>
      </c>
      <c r="L155" s="28">
        <v>40.0</v>
      </c>
      <c r="M155" s="28" t="s">
        <v>546</v>
      </c>
      <c r="N155" s="28">
        <v>2.0</v>
      </c>
      <c r="O155" s="28" t="s">
        <v>175</v>
      </c>
      <c r="P155" s="28" t="s">
        <v>2362</v>
      </c>
      <c r="Q155" s="28" t="s">
        <v>1609</v>
      </c>
      <c r="R155" s="28" t="s">
        <v>1245</v>
      </c>
      <c r="S155" s="28">
        <v>50.0</v>
      </c>
      <c r="T155" s="50">
        <f t="shared" si="4"/>
        <v>0</v>
      </c>
      <c r="U155" s="28" t="str">
        <f>IF(R[0]C[-1]&lt;8,"KURANG 8JAM","DIATAS 8JAM")</f>
        <v>#ERROR!</v>
      </c>
      <c r="V155" s="52">
        <v>45292.0</v>
      </c>
      <c r="W155" s="28">
        <f t="shared" si="1"/>
        <v>1.002739726</v>
      </c>
      <c r="X155" s="28" t="s">
        <v>10331</v>
      </c>
      <c r="Y155" s="28"/>
      <c r="Z155" s="28"/>
      <c r="AA155" s="28"/>
      <c r="AB155" s="28"/>
      <c r="AC155" s="28"/>
      <c r="AD155" s="28"/>
      <c r="AE155" s="65" t="b">
        <v>0</v>
      </c>
      <c r="AF155" s="28" t="str">
        <f t="shared" si="2"/>
        <v>1</v>
      </c>
      <c r="AG155" s="485">
        <f t="shared" si="6"/>
        <v>50</v>
      </c>
      <c r="AH155" s="451">
        <v>50.0</v>
      </c>
      <c r="AI155" s="444">
        <v>1.0</v>
      </c>
      <c r="AJ155" s="451">
        <v>0.0</v>
      </c>
      <c r="AK155" s="453"/>
      <c r="AL155" s="451">
        <v>0.0</v>
      </c>
      <c r="AM155" s="453"/>
      <c r="AN155" s="451">
        <v>0.0</v>
      </c>
      <c r="AO155" s="453"/>
      <c r="AP155" s="451">
        <v>0.0</v>
      </c>
      <c r="AQ155" s="453"/>
      <c r="AR155" s="451">
        <v>0.0</v>
      </c>
      <c r="AS155" s="453"/>
      <c r="AT155" s="451">
        <v>0.0</v>
      </c>
      <c r="AU155" s="453"/>
      <c r="AV155" s="451">
        <v>0.0</v>
      </c>
      <c r="AW155" s="453"/>
      <c r="AX155" s="451">
        <v>0.0</v>
      </c>
      <c r="AY155" s="453"/>
    </row>
    <row r="156" ht="22.5" customHeight="1">
      <c r="A156" s="36">
        <v>154.0</v>
      </c>
      <c r="B156" s="28" t="s">
        <v>1976</v>
      </c>
      <c r="C156" s="28" t="s">
        <v>2514</v>
      </c>
      <c r="D156" s="28" t="s">
        <v>253</v>
      </c>
      <c r="E156" s="36" t="s">
        <v>181</v>
      </c>
      <c r="F156" s="28" t="s">
        <v>593</v>
      </c>
      <c r="G156" s="28" t="s">
        <v>358</v>
      </c>
      <c r="H156" s="28" t="s">
        <v>7724</v>
      </c>
      <c r="I156" s="28" t="s">
        <v>1859</v>
      </c>
      <c r="J156" s="28">
        <v>2.0</v>
      </c>
      <c r="K156" s="28">
        <v>20.0</v>
      </c>
      <c r="L156" s="28">
        <v>40.0</v>
      </c>
      <c r="M156" s="28" t="s">
        <v>546</v>
      </c>
      <c r="N156" s="28">
        <v>2.0</v>
      </c>
      <c r="O156" s="28" t="s">
        <v>175</v>
      </c>
      <c r="P156" s="28" t="s">
        <v>2362</v>
      </c>
      <c r="Q156" s="28" t="s">
        <v>1609</v>
      </c>
      <c r="R156" s="28" t="s">
        <v>1245</v>
      </c>
      <c r="S156" s="28">
        <v>50.0</v>
      </c>
      <c r="T156" s="50">
        <f t="shared" si="4"/>
        <v>0</v>
      </c>
      <c r="U156" s="28" t="str">
        <f>IF(R[0]C[-1]&lt;8,"KURANG 8JAM","DIATAS 8JAM")</f>
        <v>#ERROR!</v>
      </c>
      <c r="V156" s="52">
        <v>45292.0</v>
      </c>
      <c r="W156" s="28">
        <f t="shared" si="1"/>
        <v>1.002739726</v>
      </c>
      <c r="X156" s="28" t="s">
        <v>10331</v>
      </c>
      <c r="Y156" s="28"/>
      <c r="Z156" s="28"/>
      <c r="AA156" s="28"/>
      <c r="AB156" s="28"/>
      <c r="AC156" s="28"/>
      <c r="AD156" s="28"/>
      <c r="AE156" s="65" t="b">
        <v>0</v>
      </c>
      <c r="AF156" s="28" t="str">
        <f t="shared" si="2"/>
        <v>1</v>
      </c>
      <c r="AG156" s="484">
        <f t="shared" si="6"/>
        <v>50</v>
      </c>
      <c r="AH156" s="448">
        <v>50.0</v>
      </c>
      <c r="AI156" s="446">
        <v>1.0</v>
      </c>
      <c r="AJ156" s="448">
        <v>0.0</v>
      </c>
      <c r="AK156" s="449"/>
      <c r="AL156" s="448">
        <v>0.0</v>
      </c>
      <c r="AM156" s="449"/>
      <c r="AN156" s="448">
        <v>0.0</v>
      </c>
      <c r="AO156" s="449"/>
      <c r="AP156" s="448">
        <v>0.0</v>
      </c>
      <c r="AQ156" s="449"/>
      <c r="AR156" s="448">
        <v>0.0</v>
      </c>
      <c r="AS156" s="449"/>
      <c r="AT156" s="448">
        <v>0.0</v>
      </c>
      <c r="AU156" s="449"/>
      <c r="AV156" s="448">
        <v>0.0</v>
      </c>
      <c r="AW156" s="449"/>
      <c r="AX156" s="448">
        <v>0.0</v>
      </c>
      <c r="AY156" s="449"/>
    </row>
    <row r="157" ht="22.5" customHeight="1">
      <c r="A157" s="28">
        <v>155.0</v>
      </c>
      <c r="B157" s="28" t="s">
        <v>1979</v>
      </c>
      <c r="C157" s="28" t="s">
        <v>2521</v>
      </c>
      <c r="D157" s="28" t="s">
        <v>253</v>
      </c>
      <c r="E157" s="36" t="s">
        <v>181</v>
      </c>
      <c r="F157" s="28" t="s">
        <v>593</v>
      </c>
      <c r="G157" s="28" t="s">
        <v>358</v>
      </c>
      <c r="H157" s="28" t="s">
        <v>7724</v>
      </c>
      <c r="I157" s="28" t="s">
        <v>1859</v>
      </c>
      <c r="J157" s="28">
        <v>2.0</v>
      </c>
      <c r="K157" s="28">
        <v>20.0</v>
      </c>
      <c r="L157" s="28">
        <v>40.0</v>
      </c>
      <c r="M157" s="28" t="s">
        <v>546</v>
      </c>
      <c r="N157" s="28">
        <v>2.0</v>
      </c>
      <c r="O157" s="28" t="s">
        <v>175</v>
      </c>
      <c r="P157" s="28" t="s">
        <v>2362</v>
      </c>
      <c r="Q157" s="28" t="s">
        <v>1609</v>
      </c>
      <c r="R157" s="28" t="s">
        <v>1245</v>
      </c>
      <c r="S157" s="28">
        <v>50.0</v>
      </c>
      <c r="T157" s="50">
        <f t="shared" si="4"/>
        <v>0</v>
      </c>
      <c r="U157" s="28" t="str">
        <f>IF(R[0]C[-1]&lt;8,"KURANG 8JAM","DIATAS 8JAM")</f>
        <v>#ERROR!</v>
      </c>
      <c r="V157" s="52">
        <v>45292.0</v>
      </c>
      <c r="W157" s="28">
        <f t="shared" si="1"/>
        <v>1.002739726</v>
      </c>
      <c r="X157" s="28" t="s">
        <v>10331</v>
      </c>
      <c r="Y157" s="28"/>
      <c r="Z157" s="28"/>
      <c r="AA157" s="28"/>
      <c r="AB157" s="28"/>
      <c r="AC157" s="28"/>
      <c r="AD157" s="28"/>
      <c r="AE157" s="65" t="b">
        <v>0</v>
      </c>
      <c r="AF157" s="28" t="str">
        <f t="shared" si="2"/>
        <v>1</v>
      </c>
      <c r="AG157" s="485">
        <f t="shared" si="6"/>
        <v>50</v>
      </c>
      <c r="AH157" s="451">
        <v>50.0</v>
      </c>
      <c r="AI157" s="444">
        <v>1.0</v>
      </c>
      <c r="AJ157" s="451">
        <v>0.0</v>
      </c>
      <c r="AK157" s="453"/>
      <c r="AL157" s="451">
        <v>0.0</v>
      </c>
      <c r="AM157" s="453"/>
      <c r="AN157" s="451">
        <v>0.0</v>
      </c>
      <c r="AO157" s="453"/>
      <c r="AP157" s="451">
        <v>0.0</v>
      </c>
      <c r="AQ157" s="453"/>
      <c r="AR157" s="451">
        <v>0.0</v>
      </c>
      <c r="AS157" s="453"/>
      <c r="AT157" s="451">
        <v>0.0</v>
      </c>
      <c r="AU157" s="453"/>
      <c r="AV157" s="451">
        <v>0.0</v>
      </c>
      <c r="AW157" s="453"/>
      <c r="AX157" s="451">
        <v>0.0</v>
      </c>
      <c r="AY157" s="453"/>
    </row>
    <row r="158" ht="22.5" customHeight="1">
      <c r="A158" s="36">
        <v>156.0</v>
      </c>
      <c r="B158" s="28" t="s">
        <v>1943</v>
      </c>
      <c r="C158" s="28" t="s">
        <v>2528</v>
      </c>
      <c r="D158" s="28" t="s">
        <v>232</v>
      </c>
      <c r="E158" s="36" t="s">
        <v>16</v>
      </c>
      <c r="F158" s="28" t="s">
        <v>593</v>
      </c>
      <c r="G158" s="28" t="s">
        <v>358</v>
      </c>
      <c r="H158" s="28" t="s">
        <v>7724</v>
      </c>
      <c r="I158" s="28" t="s">
        <v>1859</v>
      </c>
      <c r="J158" s="28">
        <v>2.0</v>
      </c>
      <c r="K158" s="28">
        <v>20.0</v>
      </c>
      <c r="L158" s="28">
        <v>40.0</v>
      </c>
      <c r="M158" s="28" t="s">
        <v>546</v>
      </c>
      <c r="N158" s="28">
        <v>2.0</v>
      </c>
      <c r="O158" s="28" t="s">
        <v>175</v>
      </c>
      <c r="P158" s="28" t="s">
        <v>2362</v>
      </c>
      <c r="Q158" s="28" t="s">
        <v>1609</v>
      </c>
      <c r="R158" s="28" t="s">
        <v>1245</v>
      </c>
      <c r="S158" s="28">
        <v>50.0</v>
      </c>
      <c r="T158" s="50">
        <f t="shared" si="4"/>
        <v>0</v>
      </c>
      <c r="U158" s="28" t="str">
        <f>IF(R[0]C[-1]&lt;8,"KURANG 8JAM","DIATAS 8JAM")</f>
        <v>#ERROR!</v>
      </c>
      <c r="V158" s="52">
        <v>45292.0</v>
      </c>
      <c r="W158" s="28">
        <f t="shared" si="1"/>
        <v>1.002739726</v>
      </c>
      <c r="X158" s="28" t="s">
        <v>10331</v>
      </c>
      <c r="Y158" s="28"/>
      <c r="Z158" s="28"/>
      <c r="AA158" s="28"/>
      <c r="AB158" s="28"/>
      <c r="AC158" s="28"/>
      <c r="AD158" s="28"/>
      <c r="AE158" s="65" t="b">
        <v>0</v>
      </c>
      <c r="AF158" s="28" t="str">
        <f t="shared" si="2"/>
        <v>1</v>
      </c>
      <c r="AG158" s="484">
        <f t="shared" si="6"/>
        <v>50</v>
      </c>
      <c r="AH158" s="448">
        <v>50.0</v>
      </c>
      <c r="AI158" s="446">
        <v>1.0</v>
      </c>
      <c r="AJ158" s="448">
        <v>0.0</v>
      </c>
      <c r="AK158" s="449"/>
      <c r="AL158" s="448">
        <v>0.0</v>
      </c>
      <c r="AM158" s="449"/>
      <c r="AN158" s="448">
        <v>0.0</v>
      </c>
      <c r="AO158" s="449"/>
      <c r="AP158" s="448">
        <v>0.0</v>
      </c>
      <c r="AQ158" s="449"/>
      <c r="AR158" s="448">
        <v>0.0</v>
      </c>
      <c r="AS158" s="449"/>
      <c r="AT158" s="448">
        <v>0.0</v>
      </c>
      <c r="AU158" s="449"/>
      <c r="AV158" s="448">
        <v>0.0</v>
      </c>
      <c r="AW158" s="449"/>
      <c r="AX158" s="448">
        <v>0.0</v>
      </c>
      <c r="AY158" s="449"/>
    </row>
    <row r="159" ht="22.5" customHeight="1">
      <c r="A159" s="28">
        <v>157.0</v>
      </c>
      <c r="B159" s="28" t="s">
        <v>1982</v>
      </c>
      <c r="C159" s="28" t="s">
        <v>2537</v>
      </c>
      <c r="D159" s="28" t="s">
        <v>434</v>
      </c>
      <c r="E159" s="36" t="s">
        <v>16</v>
      </c>
      <c r="F159" s="28" t="s">
        <v>593</v>
      </c>
      <c r="G159" s="28" t="s">
        <v>358</v>
      </c>
      <c r="H159" s="28" t="s">
        <v>7724</v>
      </c>
      <c r="I159" s="28" t="s">
        <v>1859</v>
      </c>
      <c r="J159" s="28">
        <v>2.0</v>
      </c>
      <c r="K159" s="28">
        <v>20.0</v>
      </c>
      <c r="L159" s="28">
        <v>40.0</v>
      </c>
      <c r="M159" s="28" t="s">
        <v>546</v>
      </c>
      <c r="N159" s="28">
        <v>2.0</v>
      </c>
      <c r="O159" s="28" t="s">
        <v>175</v>
      </c>
      <c r="P159" s="28" t="s">
        <v>2362</v>
      </c>
      <c r="Q159" s="28" t="s">
        <v>1609</v>
      </c>
      <c r="R159" s="28" t="s">
        <v>1245</v>
      </c>
      <c r="S159" s="28">
        <v>50.0</v>
      </c>
      <c r="T159" s="50">
        <f t="shared" si="4"/>
        <v>0</v>
      </c>
      <c r="U159" s="28" t="str">
        <f>IF(R[0]C[-1]&lt;8,"KURANG 8JAM","DIATAS 8JAM")</f>
        <v>#ERROR!</v>
      </c>
      <c r="V159" s="52">
        <v>45292.0</v>
      </c>
      <c r="W159" s="28">
        <f t="shared" si="1"/>
        <v>1.002739726</v>
      </c>
      <c r="X159" s="28" t="s">
        <v>10331</v>
      </c>
      <c r="Y159" s="28"/>
      <c r="Z159" s="28"/>
      <c r="AA159" s="28"/>
      <c r="AB159" s="28"/>
      <c r="AC159" s="28"/>
      <c r="AD159" s="28"/>
      <c r="AE159" s="65" t="b">
        <v>0</v>
      </c>
      <c r="AF159" s="28" t="str">
        <f t="shared" si="2"/>
        <v>1</v>
      </c>
      <c r="AG159" s="485">
        <f t="shared" si="6"/>
        <v>50</v>
      </c>
      <c r="AH159" s="451">
        <v>50.0</v>
      </c>
      <c r="AI159" s="444">
        <v>1.0</v>
      </c>
      <c r="AJ159" s="451">
        <v>0.0</v>
      </c>
      <c r="AK159" s="453"/>
      <c r="AL159" s="451">
        <v>0.0</v>
      </c>
      <c r="AM159" s="453"/>
      <c r="AN159" s="451">
        <v>0.0</v>
      </c>
      <c r="AO159" s="453"/>
      <c r="AP159" s="451">
        <v>0.0</v>
      </c>
      <c r="AQ159" s="453"/>
      <c r="AR159" s="451">
        <v>0.0</v>
      </c>
      <c r="AS159" s="453"/>
      <c r="AT159" s="451">
        <v>0.0</v>
      </c>
      <c r="AU159" s="453"/>
      <c r="AV159" s="451">
        <v>0.0</v>
      </c>
      <c r="AW159" s="453"/>
      <c r="AX159" s="451">
        <v>0.0</v>
      </c>
      <c r="AY159" s="453"/>
    </row>
    <row r="160" ht="22.5" customHeight="1">
      <c r="A160" s="36">
        <v>158.0</v>
      </c>
      <c r="B160" s="28" t="s">
        <v>1984</v>
      </c>
      <c r="C160" s="28" t="s">
        <v>2546</v>
      </c>
      <c r="D160" s="28" t="s">
        <v>434</v>
      </c>
      <c r="E160" s="36" t="s">
        <v>16</v>
      </c>
      <c r="F160" s="28" t="s">
        <v>593</v>
      </c>
      <c r="G160" s="28" t="s">
        <v>358</v>
      </c>
      <c r="H160" s="28" t="s">
        <v>7724</v>
      </c>
      <c r="I160" s="28" t="s">
        <v>1859</v>
      </c>
      <c r="J160" s="28">
        <v>2.0</v>
      </c>
      <c r="K160" s="28">
        <v>20.0</v>
      </c>
      <c r="L160" s="28">
        <v>40.0</v>
      </c>
      <c r="M160" s="28" t="s">
        <v>546</v>
      </c>
      <c r="N160" s="28">
        <v>2.0</v>
      </c>
      <c r="O160" s="28" t="s">
        <v>175</v>
      </c>
      <c r="P160" s="28" t="s">
        <v>2362</v>
      </c>
      <c r="Q160" s="28" t="s">
        <v>1609</v>
      </c>
      <c r="R160" s="28" t="s">
        <v>1245</v>
      </c>
      <c r="S160" s="28">
        <v>50.0</v>
      </c>
      <c r="T160" s="50">
        <f t="shared" si="4"/>
        <v>0</v>
      </c>
      <c r="U160" s="28" t="str">
        <f>IF(R[0]C[-1]&lt;8,"KURANG 8JAM","DIATAS 8JAM")</f>
        <v>#ERROR!</v>
      </c>
      <c r="V160" s="52">
        <v>45292.0</v>
      </c>
      <c r="W160" s="28">
        <f t="shared" si="1"/>
        <v>1.002739726</v>
      </c>
      <c r="X160" s="28" t="s">
        <v>10331</v>
      </c>
      <c r="Y160" s="28"/>
      <c r="Z160" s="28"/>
      <c r="AA160" s="28"/>
      <c r="AB160" s="28"/>
      <c r="AC160" s="28"/>
      <c r="AD160" s="28"/>
      <c r="AE160" s="65" t="b">
        <v>0</v>
      </c>
      <c r="AF160" s="28" t="str">
        <f t="shared" si="2"/>
        <v>1</v>
      </c>
      <c r="AG160" s="484">
        <f t="shared" si="6"/>
        <v>50</v>
      </c>
      <c r="AH160" s="448">
        <v>50.0</v>
      </c>
      <c r="AI160" s="446">
        <v>1.0</v>
      </c>
      <c r="AJ160" s="448">
        <v>0.0</v>
      </c>
      <c r="AK160" s="449"/>
      <c r="AL160" s="448">
        <v>0.0</v>
      </c>
      <c r="AM160" s="449"/>
      <c r="AN160" s="448">
        <v>0.0</v>
      </c>
      <c r="AO160" s="449"/>
      <c r="AP160" s="448">
        <v>0.0</v>
      </c>
      <c r="AQ160" s="449"/>
      <c r="AR160" s="448">
        <v>0.0</v>
      </c>
      <c r="AS160" s="449"/>
      <c r="AT160" s="448">
        <v>0.0</v>
      </c>
      <c r="AU160" s="449"/>
      <c r="AV160" s="448">
        <v>0.0</v>
      </c>
      <c r="AW160" s="449"/>
      <c r="AX160" s="448">
        <v>0.0</v>
      </c>
      <c r="AY160" s="449"/>
    </row>
    <row r="161" ht="22.5" customHeight="1">
      <c r="A161" s="28">
        <v>159.0</v>
      </c>
      <c r="B161" s="28" t="s">
        <v>1989</v>
      </c>
      <c r="C161" s="28" t="s">
        <v>2554</v>
      </c>
      <c r="D161" s="28" t="s">
        <v>434</v>
      </c>
      <c r="E161" s="36" t="s">
        <v>16</v>
      </c>
      <c r="F161" s="28" t="s">
        <v>593</v>
      </c>
      <c r="G161" s="28" t="s">
        <v>358</v>
      </c>
      <c r="H161" s="28" t="s">
        <v>7724</v>
      </c>
      <c r="I161" s="28" t="s">
        <v>1859</v>
      </c>
      <c r="J161" s="28">
        <v>2.0</v>
      </c>
      <c r="K161" s="28">
        <v>20.0</v>
      </c>
      <c r="L161" s="28">
        <v>40.0</v>
      </c>
      <c r="M161" s="28" t="s">
        <v>546</v>
      </c>
      <c r="N161" s="28">
        <v>2.0</v>
      </c>
      <c r="O161" s="28" t="s">
        <v>175</v>
      </c>
      <c r="P161" s="28" t="s">
        <v>2362</v>
      </c>
      <c r="Q161" s="28" t="s">
        <v>1609</v>
      </c>
      <c r="R161" s="28" t="s">
        <v>1245</v>
      </c>
      <c r="S161" s="28">
        <v>50.0</v>
      </c>
      <c r="T161" s="50">
        <f t="shared" si="4"/>
        <v>0</v>
      </c>
      <c r="U161" s="28" t="str">
        <f>IF(R[0]C[-1]&lt;8,"KURANG 8JAM","DIATAS 8JAM")</f>
        <v>#ERROR!</v>
      </c>
      <c r="V161" s="52">
        <v>45292.0</v>
      </c>
      <c r="W161" s="28">
        <f t="shared" si="1"/>
        <v>1.002739726</v>
      </c>
      <c r="X161" s="28" t="s">
        <v>10331</v>
      </c>
      <c r="Y161" s="28"/>
      <c r="Z161" s="28"/>
      <c r="AA161" s="28"/>
      <c r="AB161" s="28"/>
      <c r="AC161" s="28"/>
      <c r="AD161" s="28"/>
      <c r="AE161" s="65" t="b">
        <v>0</v>
      </c>
      <c r="AF161" s="28" t="str">
        <f t="shared" si="2"/>
        <v>1</v>
      </c>
      <c r="AG161" s="485">
        <f t="shared" si="6"/>
        <v>50</v>
      </c>
      <c r="AH161" s="451">
        <v>50.0</v>
      </c>
      <c r="AI161" s="444">
        <v>1.0</v>
      </c>
      <c r="AJ161" s="451">
        <v>0.0</v>
      </c>
      <c r="AK161" s="453"/>
      <c r="AL161" s="451">
        <v>0.0</v>
      </c>
      <c r="AM161" s="453"/>
      <c r="AN161" s="451">
        <v>0.0</v>
      </c>
      <c r="AO161" s="453"/>
      <c r="AP161" s="451">
        <v>0.0</v>
      </c>
      <c r="AQ161" s="453"/>
      <c r="AR161" s="451">
        <v>0.0</v>
      </c>
      <c r="AS161" s="453"/>
      <c r="AT161" s="451">
        <v>0.0</v>
      </c>
      <c r="AU161" s="453"/>
      <c r="AV161" s="451">
        <v>0.0</v>
      </c>
      <c r="AW161" s="453"/>
      <c r="AX161" s="451">
        <v>0.0</v>
      </c>
      <c r="AY161" s="453"/>
    </row>
    <row r="162" ht="22.5" customHeight="1">
      <c r="A162" s="36">
        <v>160.0</v>
      </c>
      <c r="B162" s="28" t="s">
        <v>1993</v>
      </c>
      <c r="C162" s="28" t="s">
        <v>2560</v>
      </c>
      <c r="D162" s="28" t="s">
        <v>434</v>
      </c>
      <c r="E162" s="36" t="s">
        <v>16</v>
      </c>
      <c r="F162" s="28" t="s">
        <v>593</v>
      </c>
      <c r="G162" s="28" t="s">
        <v>358</v>
      </c>
      <c r="H162" s="28" t="s">
        <v>7724</v>
      </c>
      <c r="I162" s="28" t="s">
        <v>1859</v>
      </c>
      <c r="J162" s="28">
        <v>2.0</v>
      </c>
      <c r="K162" s="28">
        <v>20.0</v>
      </c>
      <c r="L162" s="28">
        <v>40.0</v>
      </c>
      <c r="M162" s="28" t="s">
        <v>546</v>
      </c>
      <c r="N162" s="28">
        <v>2.0</v>
      </c>
      <c r="O162" s="28" t="s">
        <v>175</v>
      </c>
      <c r="P162" s="28" t="s">
        <v>2362</v>
      </c>
      <c r="Q162" s="28" t="s">
        <v>1609</v>
      </c>
      <c r="R162" s="28" t="s">
        <v>1245</v>
      </c>
      <c r="S162" s="28">
        <v>50.0</v>
      </c>
      <c r="T162" s="50">
        <f t="shared" si="4"/>
        <v>0</v>
      </c>
      <c r="U162" s="28" t="str">
        <f>IF(R[0]C[-1]&lt;8,"KURANG 8JAM","DIATAS 8JAM")</f>
        <v>#ERROR!</v>
      </c>
      <c r="V162" s="52">
        <v>45292.0</v>
      </c>
      <c r="W162" s="28">
        <f t="shared" si="1"/>
        <v>1.002739726</v>
      </c>
      <c r="X162" s="28" t="s">
        <v>10331</v>
      </c>
      <c r="Y162" s="28"/>
      <c r="Z162" s="28"/>
      <c r="AA162" s="28"/>
      <c r="AB162" s="28"/>
      <c r="AC162" s="28"/>
      <c r="AD162" s="28"/>
      <c r="AE162" s="65" t="b">
        <v>0</v>
      </c>
      <c r="AF162" s="28" t="str">
        <f t="shared" si="2"/>
        <v>1</v>
      </c>
      <c r="AG162" s="484">
        <f t="shared" si="6"/>
        <v>50</v>
      </c>
      <c r="AH162" s="448">
        <v>50.0</v>
      </c>
      <c r="AI162" s="446">
        <v>1.0</v>
      </c>
      <c r="AJ162" s="448">
        <v>0.0</v>
      </c>
      <c r="AK162" s="449"/>
      <c r="AL162" s="448">
        <v>0.0</v>
      </c>
      <c r="AM162" s="449"/>
      <c r="AN162" s="448">
        <v>0.0</v>
      </c>
      <c r="AO162" s="449"/>
      <c r="AP162" s="448">
        <v>0.0</v>
      </c>
      <c r="AQ162" s="449"/>
      <c r="AR162" s="448">
        <v>0.0</v>
      </c>
      <c r="AS162" s="449"/>
      <c r="AT162" s="448">
        <v>0.0</v>
      </c>
      <c r="AU162" s="449"/>
      <c r="AV162" s="448">
        <v>0.0</v>
      </c>
      <c r="AW162" s="449"/>
      <c r="AX162" s="448">
        <v>0.0</v>
      </c>
      <c r="AY162" s="449"/>
    </row>
    <row r="163" ht="22.5" customHeight="1">
      <c r="A163" s="28">
        <v>161.0</v>
      </c>
      <c r="B163" s="28" t="s">
        <v>1996</v>
      </c>
      <c r="C163" s="28" t="s">
        <v>2569</v>
      </c>
      <c r="D163" s="28" t="s">
        <v>434</v>
      </c>
      <c r="E163" s="36" t="s">
        <v>16</v>
      </c>
      <c r="F163" s="28" t="s">
        <v>593</v>
      </c>
      <c r="G163" s="28" t="s">
        <v>358</v>
      </c>
      <c r="H163" s="28" t="s">
        <v>7724</v>
      </c>
      <c r="I163" s="28" t="s">
        <v>1859</v>
      </c>
      <c r="J163" s="28">
        <v>2.0</v>
      </c>
      <c r="K163" s="28">
        <v>20.0</v>
      </c>
      <c r="L163" s="28">
        <v>40.0</v>
      </c>
      <c r="M163" s="28" t="s">
        <v>546</v>
      </c>
      <c r="N163" s="28">
        <v>2.0</v>
      </c>
      <c r="O163" s="28" t="s">
        <v>175</v>
      </c>
      <c r="P163" s="28" t="s">
        <v>2362</v>
      </c>
      <c r="Q163" s="28" t="s">
        <v>1609</v>
      </c>
      <c r="R163" s="28" t="s">
        <v>1245</v>
      </c>
      <c r="S163" s="28">
        <v>50.0</v>
      </c>
      <c r="T163" s="50">
        <f t="shared" si="4"/>
        <v>0</v>
      </c>
      <c r="U163" s="28" t="str">
        <f>IF(R[0]C[-1]&lt;8,"KURANG 8JAM","DIATAS 8JAM")</f>
        <v>#ERROR!</v>
      </c>
      <c r="V163" s="52">
        <v>45292.0</v>
      </c>
      <c r="W163" s="28">
        <f t="shared" si="1"/>
        <v>1.002739726</v>
      </c>
      <c r="X163" s="28" t="s">
        <v>10331</v>
      </c>
      <c r="Y163" s="28"/>
      <c r="Z163" s="28"/>
      <c r="AA163" s="28"/>
      <c r="AB163" s="28"/>
      <c r="AC163" s="28"/>
      <c r="AD163" s="28"/>
      <c r="AE163" s="65" t="b">
        <v>0</v>
      </c>
      <c r="AF163" s="28" t="str">
        <f t="shared" si="2"/>
        <v>1</v>
      </c>
      <c r="AG163" s="485">
        <f t="shared" si="6"/>
        <v>50</v>
      </c>
      <c r="AH163" s="451">
        <v>50.0</v>
      </c>
      <c r="AI163" s="444">
        <v>1.0</v>
      </c>
      <c r="AJ163" s="451">
        <v>0.0</v>
      </c>
      <c r="AK163" s="453"/>
      <c r="AL163" s="451">
        <v>0.0</v>
      </c>
      <c r="AM163" s="453"/>
      <c r="AN163" s="451">
        <v>0.0</v>
      </c>
      <c r="AO163" s="453"/>
      <c r="AP163" s="451">
        <v>0.0</v>
      </c>
      <c r="AQ163" s="453"/>
      <c r="AR163" s="451">
        <v>0.0</v>
      </c>
      <c r="AS163" s="453"/>
      <c r="AT163" s="451">
        <v>0.0</v>
      </c>
      <c r="AU163" s="453"/>
      <c r="AV163" s="451">
        <v>0.0</v>
      </c>
      <c r="AW163" s="453"/>
      <c r="AX163" s="451">
        <v>0.0</v>
      </c>
      <c r="AY163" s="453"/>
    </row>
    <row r="164" ht="22.5" customHeight="1">
      <c r="A164" s="36">
        <v>162.0</v>
      </c>
      <c r="B164" s="28" t="s">
        <v>2001</v>
      </c>
      <c r="C164" s="28" t="s">
        <v>2576</v>
      </c>
      <c r="D164" s="28" t="s">
        <v>434</v>
      </c>
      <c r="E164" s="36" t="s">
        <v>16</v>
      </c>
      <c r="F164" s="28" t="s">
        <v>593</v>
      </c>
      <c r="G164" s="28" t="s">
        <v>358</v>
      </c>
      <c r="H164" s="28" t="s">
        <v>7724</v>
      </c>
      <c r="I164" s="28" t="s">
        <v>1859</v>
      </c>
      <c r="J164" s="28">
        <v>2.0</v>
      </c>
      <c r="K164" s="28">
        <v>20.0</v>
      </c>
      <c r="L164" s="28">
        <v>40.0</v>
      </c>
      <c r="M164" s="28" t="s">
        <v>546</v>
      </c>
      <c r="N164" s="28">
        <v>2.0</v>
      </c>
      <c r="O164" s="28" t="s">
        <v>175</v>
      </c>
      <c r="P164" s="28" t="s">
        <v>2362</v>
      </c>
      <c r="Q164" s="28" t="s">
        <v>1609</v>
      </c>
      <c r="R164" s="28" t="s">
        <v>1245</v>
      </c>
      <c r="S164" s="28">
        <v>50.0</v>
      </c>
      <c r="T164" s="50">
        <f t="shared" si="4"/>
        <v>0</v>
      </c>
      <c r="U164" s="28" t="str">
        <f>IF(R[0]C[-1]&lt;8,"KURANG 8JAM","DIATAS 8JAM")</f>
        <v>#ERROR!</v>
      </c>
      <c r="V164" s="52">
        <v>45292.0</v>
      </c>
      <c r="W164" s="28">
        <f t="shared" si="1"/>
        <v>1.002739726</v>
      </c>
      <c r="X164" s="28" t="s">
        <v>10331</v>
      </c>
      <c r="Y164" s="28"/>
      <c r="Z164" s="28"/>
      <c r="AA164" s="28"/>
      <c r="AB164" s="28"/>
      <c r="AC164" s="28"/>
      <c r="AD164" s="28"/>
      <c r="AE164" s="65" t="b">
        <v>0</v>
      </c>
      <c r="AF164" s="28" t="str">
        <f t="shared" si="2"/>
        <v>1</v>
      </c>
      <c r="AG164" s="484">
        <f t="shared" si="6"/>
        <v>50</v>
      </c>
      <c r="AH164" s="448">
        <v>50.0</v>
      </c>
      <c r="AI164" s="446">
        <v>1.0</v>
      </c>
      <c r="AJ164" s="448">
        <v>0.0</v>
      </c>
      <c r="AK164" s="449"/>
      <c r="AL164" s="448">
        <v>0.0</v>
      </c>
      <c r="AM164" s="449"/>
      <c r="AN164" s="448">
        <v>0.0</v>
      </c>
      <c r="AO164" s="449"/>
      <c r="AP164" s="448">
        <v>0.0</v>
      </c>
      <c r="AQ164" s="449"/>
      <c r="AR164" s="448">
        <v>0.0</v>
      </c>
      <c r="AS164" s="449"/>
      <c r="AT164" s="448">
        <v>0.0</v>
      </c>
      <c r="AU164" s="449"/>
      <c r="AV164" s="448">
        <v>0.0</v>
      </c>
      <c r="AW164" s="449"/>
      <c r="AX164" s="448">
        <v>0.0</v>
      </c>
      <c r="AY164" s="449"/>
    </row>
    <row r="165" ht="22.5" customHeight="1">
      <c r="A165" s="28">
        <v>163.0</v>
      </c>
      <c r="B165" s="28" t="s">
        <v>2004</v>
      </c>
      <c r="C165" s="28" t="s">
        <v>2584</v>
      </c>
      <c r="D165" s="28" t="s">
        <v>434</v>
      </c>
      <c r="E165" s="36" t="s">
        <v>16</v>
      </c>
      <c r="F165" s="28" t="s">
        <v>593</v>
      </c>
      <c r="G165" s="28" t="s">
        <v>358</v>
      </c>
      <c r="H165" s="28" t="s">
        <v>7724</v>
      </c>
      <c r="I165" s="28" t="s">
        <v>1859</v>
      </c>
      <c r="J165" s="28">
        <v>2.0</v>
      </c>
      <c r="K165" s="28">
        <v>20.0</v>
      </c>
      <c r="L165" s="28">
        <v>40.0</v>
      </c>
      <c r="M165" s="28" t="s">
        <v>546</v>
      </c>
      <c r="N165" s="28">
        <v>2.0</v>
      </c>
      <c r="O165" s="28" t="s">
        <v>175</v>
      </c>
      <c r="P165" s="28" t="s">
        <v>2362</v>
      </c>
      <c r="Q165" s="28" t="s">
        <v>1609</v>
      </c>
      <c r="R165" s="28" t="s">
        <v>1245</v>
      </c>
      <c r="S165" s="28">
        <v>50.0</v>
      </c>
      <c r="T165" s="50">
        <f t="shared" si="4"/>
        <v>0</v>
      </c>
      <c r="U165" s="28" t="str">
        <f>IF(R[0]C[-1]&lt;8,"KURANG 8JAM","DIATAS 8JAM")</f>
        <v>#ERROR!</v>
      </c>
      <c r="V165" s="52">
        <v>45292.0</v>
      </c>
      <c r="W165" s="28">
        <f t="shared" si="1"/>
        <v>1.002739726</v>
      </c>
      <c r="X165" s="28" t="s">
        <v>10331</v>
      </c>
      <c r="Y165" s="28"/>
      <c r="Z165" s="28"/>
      <c r="AA165" s="28"/>
      <c r="AB165" s="28"/>
      <c r="AC165" s="28"/>
      <c r="AD165" s="28"/>
      <c r="AE165" s="65" t="b">
        <v>0</v>
      </c>
      <c r="AF165" s="28" t="str">
        <f t="shared" si="2"/>
        <v>1</v>
      </c>
      <c r="AG165" s="485">
        <f t="shared" si="6"/>
        <v>50</v>
      </c>
      <c r="AH165" s="451">
        <v>50.0</v>
      </c>
      <c r="AI165" s="444">
        <v>1.0</v>
      </c>
      <c r="AJ165" s="451">
        <v>0.0</v>
      </c>
      <c r="AK165" s="453"/>
      <c r="AL165" s="451">
        <v>0.0</v>
      </c>
      <c r="AM165" s="453"/>
      <c r="AN165" s="451">
        <v>0.0</v>
      </c>
      <c r="AO165" s="453"/>
      <c r="AP165" s="451">
        <v>0.0</v>
      </c>
      <c r="AQ165" s="453"/>
      <c r="AR165" s="451">
        <v>0.0</v>
      </c>
      <c r="AS165" s="453"/>
      <c r="AT165" s="451">
        <v>0.0</v>
      </c>
      <c r="AU165" s="453"/>
      <c r="AV165" s="451">
        <v>0.0</v>
      </c>
      <c r="AW165" s="453"/>
      <c r="AX165" s="451">
        <v>0.0</v>
      </c>
      <c r="AY165" s="453"/>
    </row>
    <row r="166" ht="22.5" customHeight="1">
      <c r="A166" s="36">
        <v>164.0</v>
      </c>
      <c r="B166" s="28" t="s">
        <v>2007</v>
      </c>
      <c r="C166" s="28" t="s">
        <v>2595</v>
      </c>
      <c r="D166" s="28" t="s">
        <v>434</v>
      </c>
      <c r="E166" s="36" t="s">
        <v>16</v>
      </c>
      <c r="F166" s="28" t="s">
        <v>593</v>
      </c>
      <c r="G166" s="28" t="s">
        <v>358</v>
      </c>
      <c r="H166" s="28" t="s">
        <v>7724</v>
      </c>
      <c r="I166" s="28" t="s">
        <v>1859</v>
      </c>
      <c r="J166" s="28">
        <v>2.0</v>
      </c>
      <c r="K166" s="28">
        <v>20.0</v>
      </c>
      <c r="L166" s="28">
        <v>40.0</v>
      </c>
      <c r="M166" s="28" t="s">
        <v>546</v>
      </c>
      <c r="N166" s="28">
        <v>2.0</v>
      </c>
      <c r="O166" s="28" t="s">
        <v>175</v>
      </c>
      <c r="P166" s="28" t="s">
        <v>2362</v>
      </c>
      <c r="Q166" s="28" t="s">
        <v>1609</v>
      </c>
      <c r="R166" s="28" t="s">
        <v>1245</v>
      </c>
      <c r="S166" s="28">
        <v>50.0</v>
      </c>
      <c r="T166" s="50">
        <f t="shared" si="4"/>
        <v>0</v>
      </c>
      <c r="U166" s="28" t="str">
        <f>IF(R[0]C[-1]&lt;8,"KURANG 8JAM","DIATAS 8JAM")</f>
        <v>#ERROR!</v>
      </c>
      <c r="V166" s="52">
        <v>45292.0</v>
      </c>
      <c r="W166" s="28">
        <f t="shared" si="1"/>
        <v>1.002739726</v>
      </c>
      <c r="X166" s="28" t="s">
        <v>10331</v>
      </c>
      <c r="Y166" s="28"/>
      <c r="Z166" s="28"/>
      <c r="AA166" s="28"/>
      <c r="AB166" s="28"/>
      <c r="AC166" s="28"/>
      <c r="AD166" s="28"/>
      <c r="AE166" s="65" t="b">
        <v>0</v>
      </c>
      <c r="AF166" s="28" t="str">
        <f t="shared" si="2"/>
        <v>1</v>
      </c>
      <c r="AG166" s="484">
        <f t="shared" si="6"/>
        <v>50</v>
      </c>
      <c r="AH166" s="448">
        <v>50.0</v>
      </c>
      <c r="AI166" s="446">
        <v>1.0</v>
      </c>
      <c r="AJ166" s="448">
        <v>0.0</v>
      </c>
      <c r="AK166" s="449"/>
      <c r="AL166" s="448">
        <v>0.0</v>
      </c>
      <c r="AM166" s="449"/>
      <c r="AN166" s="448">
        <v>0.0</v>
      </c>
      <c r="AO166" s="449"/>
      <c r="AP166" s="448">
        <v>0.0</v>
      </c>
      <c r="AQ166" s="449"/>
      <c r="AR166" s="448">
        <v>0.0</v>
      </c>
      <c r="AS166" s="449"/>
      <c r="AT166" s="448">
        <v>0.0</v>
      </c>
      <c r="AU166" s="449"/>
      <c r="AV166" s="448">
        <v>0.0</v>
      </c>
      <c r="AW166" s="449"/>
      <c r="AX166" s="448">
        <v>0.0</v>
      </c>
      <c r="AY166" s="449"/>
    </row>
    <row r="167" ht="22.5" customHeight="1">
      <c r="A167" s="28">
        <v>165.0</v>
      </c>
      <c r="B167" s="28" t="s">
        <v>2010</v>
      </c>
      <c r="C167" s="28" t="s">
        <v>2600</v>
      </c>
      <c r="D167" s="28" t="s">
        <v>434</v>
      </c>
      <c r="E167" s="36" t="s">
        <v>16</v>
      </c>
      <c r="F167" s="28" t="s">
        <v>593</v>
      </c>
      <c r="G167" s="28" t="s">
        <v>358</v>
      </c>
      <c r="H167" s="28" t="s">
        <v>7724</v>
      </c>
      <c r="I167" s="28" t="s">
        <v>1859</v>
      </c>
      <c r="J167" s="28">
        <v>2.0</v>
      </c>
      <c r="K167" s="28">
        <v>20.0</v>
      </c>
      <c r="L167" s="28">
        <v>40.0</v>
      </c>
      <c r="M167" s="28" t="s">
        <v>546</v>
      </c>
      <c r="N167" s="28">
        <v>2.0</v>
      </c>
      <c r="O167" s="28" t="s">
        <v>175</v>
      </c>
      <c r="P167" s="28" t="s">
        <v>2362</v>
      </c>
      <c r="Q167" s="28" t="s">
        <v>1609</v>
      </c>
      <c r="R167" s="28" t="s">
        <v>1245</v>
      </c>
      <c r="S167" s="28">
        <v>50.0</v>
      </c>
      <c r="T167" s="50">
        <f t="shared" si="4"/>
        <v>0</v>
      </c>
      <c r="U167" s="28" t="str">
        <f>IF(R[0]C[-1]&lt;8,"KURANG 8JAM","DIATAS 8JAM")</f>
        <v>#ERROR!</v>
      </c>
      <c r="V167" s="52">
        <v>45292.0</v>
      </c>
      <c r="W167" s="28">
        <f t="shared" si="1"/>
        <v>1.002739726</v>
      </c>
      <c r="X167" s="28" t="s">
        <v>10331</v>
      </c>
      <c r="Y167" s="28"/>
      <c r="Z167" s="28"/>
      <c r="AA167" s="28"/>
      <c r="AB167" s="28"/>
      <c r="AC167" s="28"/>
      <c r="AD167" s="28"/>
      <c r="AE167" s="65" t="b">
        <v>0</v>
      </c>
      <c r="AF167" s="28" t="str">
        <f t="shared" si="2"/>
        <v>1</v>
      </c>
      <c r="AG167" s="485">
        <f t="shared" si="6"/>
        <v>50</v>
      </c>
      <c r="AH167" s="451">
        <v>50.0</v>
      </c>
      <c r="AI167" s="444">
        <v>1.0</v>
      </c>
      <c r="AJ167" s="451">
        <v>0.0</v>
      </c>
      <c r="AK167" s="453"/>
      <c r="AL167" s="451">
        <v>0.0</v>
      </c>
      <c r="AM167" s="453"/>
      <c r="AN167" s="451">
        <v>0.0</v>
      </c>
      <c r="AO167" s="453"/>
      <c r="AP167" s="451">
        <v>0.0</v>
      </c>
      <c r="AQ167" s="453"/>
      <c r="AR167" s="451">
        <v>0.0</v>
      </c>
      <c r="AS167" s="453"/>
      <c r="AT167" s="451">
        <v>0.0</v>
      </c>
      <c r="AU167" s="453"/>
      <c r="AV167" s="451">
        <v>0.0</v>
      </c>
      <c r="AW167" s="453"/>
      <c r="AX167" s="451">
        <v>0.0</v>
      </c>
      <c r="AY167" s="453"/>
    </row>
    <row r="168" ht="22.5" customHeight="1">
      <c r="A168" s="36">
        <v>166.0</v>
      </c>
      <c r="B168" s="28" t="s">
        <v>2014</v>
      </c>
      <c r="C168" s="28" t="s">
        <v>2607</v>
      </c>
      <c r="D168" s="28" t="s">
        <v>434</v>
      </c>
      <c r="E168" s="36" t="s">
        <v>16</v>
      </c>
      <c r="F168" s="28" t="s">
        <v>593</v>
      </c>
      <c r="G168" s="28" t="s">
        <v>358</v>
      </c>
      <c r="H168" s="28" t="s">
        <v>7724</v>
      </c>
      <c r="I168" s="28" t="s">
        <v>1859</v>
      </c>
      <c r="J168" s="28">
        <v>2.0</v>
      </c>
      <c r="K168" s="28">
        <v>20.0</v>
      </c>
      <c r="L168" s="28">
        <v>40.0</v>
      </c>
      <c r="M168" s="28" t="s">
        <v>546</v>
      </c>
      <c r="N168" s="28">
        <v>2.0</v>
      </c>
      <c r="O168" s="28" t="s">
        <v>175</v>
      </c>
      <c r="P168" s="28" t="s">
        <v>2362</v>
      </c>
      <c r="Q168" s="28" t="s">
        <v>1609</v>
      </c>
      <c r="R168" s="28" t="s">
        <v>1245</v>
      </c>
      <c r="S168" s="28">
        <v>50.0</v>
      </c>
      <c r="T168" s="50">
        <f t="shared" si="4"/>
        <v>0</v>
      </c>
      <c r="U168" s="28" t="str">
        <f>IF(R[0]C[-1]&lt;8,"KURANG 8JAM","DIATAS 8JAM")</f>
        <v>#ERROR!</v>
      </c>
      <c r="V168" s="52">
        <v>45292.0</v>
      </c>
      <c r="W168" s="28">
        <f t="shared" si="1"/>
        <v>1.002739726</v>
      </c>
      <c r="X168" s="28" t="s">
        <v>10331</v>
      </c>
      <c r="Y168" s="28"/>
      <c r="Z168" s="28"/>
      <c r="AA168" s="28"/>
      <c r="AB168" s="28"/>
      <c r="AC168" s="28"/>
      <c r="AD168" s="28"/>
      <c r="AE168" s="65" t="b">
        <v>0</v>
      </c>
      <c r="AF168" s="28" t="str">
        <f t="shared" si="2"/>
        <v>1</v>
      </c>
      <c r="AG168" s="484">
        <f t="shared" si="6"/>
        <v>50</v>
      </c>
      <c r="AH168" s="448">
        <v>50.0</v>
      </c>
      <c r="AI168" s="446">
        <v>1.0</v>
      </c>
      <c r="AJ168" s="448">
        <v>0.0</v>
      </c>
      <c r="AK168" s="449"/>
      <c r="AL168" s="448">
        <v>0.0</v>
      </c>
      <c r="AM168" s="449"/>
      <c r="AN168" s="448">
        <v>0.0</v>
      </c>
      <c r="AO168" s="449"/>
      <c r="AP168" s="448">
        <v>0.0</v>
      </c>
      <c r="AQ168" s="449"/>
      <c r="AR168" s="448">
        <v>0.0</v>
      </c>
      <c r="AS168" s="449"/>
      <c r="AT168" s="448">
        <v>0.0</v>
      </c>
      <c r="AU168" s="449"/>
      <c r="AV168" s="448">
        <v>0.0</v>
      </c>
      <c r="AW168" s="449"/>
      <c r="AX168" s="448">
        <v>0.0</v>
      </c>
      <c r="AY168" s="449"/>
    </row>
    <row r="169" ht="22.5" customHeight="1">
      <c r="A169" s="28">
        <v>167.0</v>
      </c>
      <c r="B169" s="28" t="s">
        <v>2016</v>
      </c>
      <c r="C169" s="28" t="s">
        <v>2617</v>
      </c>
      <c r="D169" s="28" t="s">
        <v>434</v>
      </c>
      <c r="E169" s="36" t="s">
        <v>16</v>
      </c>
      <c r="F169" s="28" t="s">
        <v>593</v>
      </c>
      <c r="G169" s="28" t="s">
        <v>358</v>
      </c>
      <c r="H169" s="28" t="s">
        <v>7724</v>
      </c>
      <c r="I169" s="28" t="s">
        <v>1859</v>
      </c>
      <c r="J169" s="28">
        <v>2.0</v>
      </c>
      <c r="K169" s="28">
        <v>20.0</v>
      </c>
      <c r="L169" s="28">
        <v>40.0</v>
      </c>
      <c r="M169" s="28" t="s">
        <v>546</v>
      </c>
      <c r="N169" s="28">
        <v>2.0</v>
      </c>
      <c r="O169" s="28" t="s">
        <v>175</v>
      </c>
      <c r="P169" s="28" t="s">
        <v>2362</v>
      </c>
      <c r="Q169" s="28" t="s">
        <v>1609</v>
      </c>
      <c r="R169" s="28" t="s">
        <v>1245</v>
      </c>
      <c r="S169" s="28">
        <v>50.0</v>
      </c>
      <c r="T169" s="50">
        <f t="shared" si="4"/>
        <v>0</v>
      </c>
      <c r="U169" s="28" t="str">
        <f>IF(R[0]C[-1]&lt;8,"KURANG 8JAM","DIATAS 8JAM")</f>
        <v>#ERROR!</v>
      </c>
      <c r="V169" s="52">
        <v>45292.0</v>
      </c>
      <c r="W169" s="28">
        <f t="shared" si="1"/>
        <v>1.002739726</v>
      </c>
      <c r="X169" s="28" t="s">
        <v>10331</v>
      </c>
      <c r="Y169" s="28"/>
      <c r="Z169" s="28"/>
      <c r="AA169" s="28"/>
      <c r="AB169" s="28"/>
      <c r="AC169" s="28"/>
      <c r="AD169" s="28"/>
      <c r="AE169" s="65" t="b">
        <v>0</v>
      </c>
      <c r="AF169" s="28" t="str">
        <f t="shared" si="2"/>
        <v>1</v>
      </c>
      <c r="AG169" s="485">
        <f t="shared" si="6"/>
        <v>50</v>
      </c>
      <c r="AH169" s="451">
        <v>50.0</v>
      </c>
      <c r="AI169" s="444">
        <v>1.0</v>
      </c>
      <c r="AJ169" s="451">
        <v>0.0</v>
      </c>
      <c r="AK169" s="453"/>
      <c r="AL169" s="451">
        <v>0.0</v>
      </c>
      <c r="AM169" s="453"/>
      <c r="AN169" s="451">
        <v>0.0</v>
      </c>
      <c r="AO169" s="453"/>
      <c r="AP169" s="451">
        <v>0.0</v>
      </c>
      <c r="AQ169" s="453"/>
      <c r="AR169" s="451">
        <v>0.0</v>
      </c>
      <c r="AS169" s="453"/>
      <c r="AT169" s="451">
        <v>0.0</v>
      </c>
      <c r="AU169" s="453"/>
      <c r="AV169" s="451">
        <v>0.0</v>
      </c>
      <c r="AW169" s="453"/>
      <c r="AX169" s="451">
        <v>0.0</v>
      </c>
      <c r="AY169" s="453"/>
    </row>
    <row r="170" ht="22.5" customHeight="1">
      <c r="A170" s="36">
        <v>168.0</v>
      </c>
      <c r="B170" s="28" t="s">
        <v>2019</v>
      </c>
      <c r="C170" s="28" t="s">
        <v>2623</v>
      </c>
      <c r="D170" s="28" t="s">
        <v>434</v>
      </c>
      <c r="E170" s="36" t="s">
        <v>16</v>
      </c>
      <c r="F170" s="28" t="s">
        <v>593</v>
      </c>
      <c r="G170" s="28" t="s">
        <v>358</v>
      </c>
      <c r="H170" s="28" t="s">
        <v>7724</v>
      </c>
      <c r="I170" s="28" t="s">
        <v>1859</v>
      </c>
      <c r="J170" s="28">
        <v>2.0</v>
      </c>
      <c r="K170" s="28">
        <v>20.0</v>
      </c>
      <c r="L170" s="28">
        <v>40.0</v>
      </c>
      <c r="M170" s="28" t="s">
        <v>546</v>
      </c>
      <c r="N170" s="28">
        <v>2.0</v>
      </c>
      <c r="O170" s="28" t="s">
        <v>175</v>
      </c>
      <c r="P170" s="28" t="s">
        <v>2362</v>
      </c>
      <c r="Q170" s="28" t="s">
        <v>1609</v>
      </c>
      <c r="R170" s="28" t="s">
        <v>1245</v>
      </c>
      <c r="S170" s="28">
        <v>50.0</v>
      </c>
      <c r="T170" s="50">
        <f t="shared" si="4"/>
        <v>0</v>
      </c>
      <c r="U170" s="28" t="str">
        <f>IF(R[0]C[-1]&lt;8,"KURANG 8JAM","DIATAS 8JAM")</f>
        <v>#ERROR!</v>
      </c>
      <c r="V170" s="52">
        <v>45292.0</v>
      </c>
      <c r="W170" s="28">
        <f t="shared" si="1"/>
        <v>1.002739726</v>
      </c>
      <c r="X170" s="28" t="s">
        <v>10331</v>
      </c>
      <c r="Y170" s="28"/>
      <c r="Z170" s="28"/>
      <c r="AA170" s="28"/>
      <c r="AB170" s="28"/>
      <c r="AC170" s="28"/>
      <c r="AD170" s="28"/>
      <c r="AE170" s="65" t="b">
        <v>0</v>
      </c>
      <c r="AF170" s="28" t="str">
        <f t="shared" si="2"/>
        <v>1</v>
      </c>
      <c r="AG170" s="484">
        <f t="shared" si="6"/>
        <v>50</v>
      </c>
      <c r="AH170" s="448">
        <v>50.0</v>
      </c>
      <c r="AI170" s="446">
        <v>1.0</v>
      </c>
      <c r="AJ170" s="448">
        <v>0.0</v>
      </c>
      <c r="AK170" s="449"/>
      <c r="AL170" s="448">
        <v>0.0</v>
      </c>
      <c r="AM170" s="449"/>
      <c r="AN170" s="448">
        <v>0.0</v>
      </c>
      <c r="AO170" s="449"/>
      <c r="AP170" s="448">
        <v>0.0</v>
      </c>
      <c r="AQ170" s="449"/>
      <c r="AR170" s="448">
        <v>0.0</v>
      </c>
      <c r="AS170" s="449"/>
      <c r="AT170" s="448">
        <v>0.0</v>
      </c>
      <c r="AU170" s="449"/>
      <c r="AV170" s="448">
        <v>0.0</v>
      </c>
      <c r="AW170" s="449"/>
      <c r="AX170" s="448">
        <v>0.0</v>
      </c>
      <c r="AY170" s="449"/>
    </row>
    <row r="171" ht="22.5" customHeight="1">
      <c r="A171" s="28">
        <v>169.0</v>
      </c>
      <c r="B171" s="28" t="s">
        <v>2022</v>
      </c>
      <c r="C171" s="28" t="s">
        <v>2630</v>
      </c>
      <c r="D171" s="28" t="s">
        <v>434</v>
      </c>
      <c r="E171" s="36" t="s">
        <v>16</v>
      </c>
      <c r="F171" s="28" t="s">
        <v>593</v>
      </c>
      <c r="G171" s="28" t="s">
        <v>358</v>
      </c>
      <c r="H171" s="28" t="s">
        <v>7724</v>
      </c>
      <c r="I171" s="28" t="s">
        <v>1859</v>
      </c>
      <c r="J171" s="28">
        <v>2.0</v>
      </c>
      <c r="K171" s="28">
        <v>20.0</v>
      </c>
      <c r="L171" s="28">
        <v>40.0</v>
      </c>
      <c r="M171" s="28" t="s">
        <v>546</v>
      </c>
      <c r="N171" s="28">
        <v>2.0</v>
      </c>
      <c r="O171" s="28" t="s">
        <v>175</v>
      </c>
      <c r="P171" s="28" t="s">
        <v>2362</v>
      </c>
      <c r="Q171" s="28" t="s">
        <v>1609</v>
      </c>
      <c r="R171" s="28" t="s">
        <v>1245</v>
      </c>
      <c r="S171" s="28">
        <v>50.0</v>
      </c>
      <c r="T171" s="50">
        <f t="shared" si="4"/>
        <v>0</v>
      </c>
      <c r="U171" s="28" t="str">
        <f>IF(R[0]C[-1]&lt;8,"KURANG 8JAM","DIATAS 8JAM")</f>
        <v>#ERROR!</v>
      </c>
      <c r="V171" s="52">
        <v>45292.0</v>
      </c>
      <c r="W171" s="28">
        <f t="shared" si="1"/>
        <v>1.002739726</v>
      </c>
      <c r="X171" s="28" t="s">
        <v>10331</v>
      </c>
      <c r="Y171" s="28"/>
      <c r="Z171" s="28"/>
      <c r="AA171" s="28"/>
      <c r="AB171" s="28"/>
      <c r="AC171" s="28"/>
      <c r="AD171" s="28"/>
      <c r="AE171" s="65" t="b">
        <v>0</v>
      </c>
      <c r="AF171" s="28" t="str">
        <f t="shared" si="2"/>
        <v>1</v>
      </c>
      <c r="AG171" s="485">
        <f t="shared" si="6"/>
        <v>50</v>
      </c>
      <c r="AH171" s="451">
        <v>50.0</v>
      </c>
      <c r="AI171" s="444">
        <v>1.0</v>
      </c>
      <c r="AJ171" s="451">
        <v>0.0</v>
      </c>
      <c r="AK171" s="453"/>
      <c r="AL171" s="451">
        <v>0.0</v>
      </c>
      <c r="AM171" s="453"/>
      <c r="AN171" s="451">
        <v>0.0</v>
      </c>
      <c r="AO171" s="453"/>
      <c r="AP171" s="451">
        <v>0.0</v>
      </c>
      <c r="AQ171" s="453"/>
      <c r="AR171" s="451">
        <v>0.0</v>
      </c>
      <c r="AS171" s="453"/>
      <c r="AT171" s="451">
        <v>0.0</v>
      </c>
      <c r="AU171" s="453"/>
      <c r="AV171" s="451">
        <v>0.0</v>
      </c>
      <c r="AW171" s="453"/>
      <c r="AX171" s="451">
        <v>0.0</v>
      </c>
      <c r="AY171" s="453"/>
    </row>
    <row r="172" ht="22.5" customHeight="1">
      <c r="A172" s="36">
        <v>170.0</v>
      </c>
      <c r="B172" s="28" t="s">
        <v>2025</v>
      </c>
      <c r="C172" s="28" t="s">
        <v>2637</v>
      </c>
      <c r="D172" s="28" t="s">
        <v>434</v>
      </c>
      <c r="E172" s="36" t="s">
        <v>16</v>
      </c>
      <c r="F172" s="28" t="s">
        <v>593</v>
      </c>
      <c r="G172" s="28" t="s">
        <v>358</v>
      </c>
      <c r="H172" s="28" t="s">
        <v>7724</v>
      </c>
      <c r="I172" s="28" t="s">
        <v>1859</v>
      </c>
      <c r="J172" s="28">
        <v>2.0</v>
      </c>
      <c r="K172" s="28">
        <v>20.0</v>
      </c>
      <c r="L172" s="28">
        <v>40.0</v>
      </c>
      <c r="M172" s="28" t="s">
        <v>546</v>
      </c>
      <c r="N172" s="28">
        <v>2.0</v>
      </c>
      <c r="O172" s="28" t="s">
        <v>175</v>
      </c>
      <c r="P172" s="28" t="s">
        <v>2362</v>
      </c>
      <c r="Q172" s="28" t="s">
        <v>1609</v>
      </c>
      <c r="R172" s="28" t="s">
        <v>1245</v>
      </c>
      <c r="S172" s="28">
        <v>50.0</v>
      </c>
      <c r="T172" s="50">
        <f t="shared" si="4"/>
        <v>0</v>
      </c>
      <c r="U172" s="28" t="str">
        <f>IF(R[0]C[-1]&lt;8,"KURANG 8JAM","DIATAS 8JAM")</f>
        <v>#ERROR!</v>
      </c>
      <c r="V172" s="52">
        <v>45292.0</v>
      </c>
      <c r="W172" s="28">
        <f t="shared" si="1"/>
        <v>1.002739726</v>
      </c>
      <c r="X172" s="28" t="s">
        <v>10331</v>
      </c>
      <c r="Y172" s="28"/>
      <c r="Z172" s="28"/>
      <c r="AA172" s="28"/>
      <c r="AB172" s="28"/>
      <c r="AC172" s="28"/>
      <c r="AD172" s="28"/>
      <c r="AE172" s="65" t="b">
        <v>0</v>
      </c>
      <c r="AF172" s="28" t="str">
        <f t="shared" si="2"/>
        <v>1</v>
      </c>
      <c r="AG172" s="484">
        <f t="shared" si="6"/>
        <v>50</v>
      </c>
      <c r="AH172" s="448">
        <v>50.0</v>
      </c>
      <c r="AI172" s="446">
        <v>1.0</v>
      </c>
      <c r="AJ172" s="448">
        <v>0.0</v>
      </c>
      <c r="AK172" s="449"/>
      <c r="AL172" s="448">
        <v>0.0</v>
      </c>
      <c r="AM172" s="449"/>
      <c r="AN172" s="448">
        <v>0.0</v>
      </c>
      <c r="AO172" s="449"/>
      <c r="AP172" s="448">
        <v>0.0</v>
      </c>
      <c r="AQ172" s="449"/>
      <c r="AR172" s="448">
        <v>0.0</v>
      </c>
      <c r="AS172" s="449"/>
      <c r="AT172" s="448">
        <v>0.0</v>
      </c>
      <c r="AU172" s="449"/>
      <c r="AV172" s="448">
        <v>0.0</v>
      </c>
      <c r="AW172" s="449"/>
      <c r="AX172" s="448">
        <v>0.0</v>
      </c>
      <c r="AY172" s="449"/>
    </row>
    <row r="173" ht="22.5" customHeight="1">
      <c r="A173" s="28">
        <v>171.0</v>
      </c>
      <c r="B173" s="28" t="s">
        <v>1946</v>
      </c>
      <c r="C173" s="28" t="s">
        <v>2644</v>
      </c>
      <c r="D173" s="28" t="s">
        <v>16</v>
      </c>
      <c r="E173" s="36" t="s">
        <v>16</v>
      </c>
      <c r="F173" s="28" t="s">
        <v>593</v>
      </c>
      <c r="G173" s="28" t="s">
        <v>358</v>
      </c>
      <c r="H173" s="28" t="s">
        <v>7724</v>
      </c>
      <c r="I173" s="28" t="s">
        <v>1859</v>
      </c>
      <c r="J173" s="28">
        <v>2.0</v>
      </c>
      <c r="K173" s="28">
        <v>20.0</v>
      </c>
      <c r="L173" s="28">
        <v>40.0</v>
      </c>
      <c r="M173" s="28" t="s">
        <v>546</v>
      </c>
      <c r="N173" s="28">
        <v>2.0</v>
      </c>
      <c r="O173" s="28" t="s">
        <v>175</v>
      </c>
      <c r="P173" s="28" t="s">
        <v>2362</v>
      </c>
      <c r="Q173" s="28" t="s">
        <v>1609</v>
      </c>
      <c r="R173" s="28" t="s">
        <v>1245</v>
      </c>
      <c r="S173" s="28">
        <v>50.0</v>
      </c>
      <c r="T173" s="50">
        <f t="shared" si="4"/>
        <v>0</v>
      </c>
      <c r="U173" s="28" t="str">
        <f>IF(R[0]C[-1]&lt;8,"KURANG 8JAM","DIATAS 8JAM")</f>
        <v>#ERROR!</v>
      </c>
      <c r="V173" s="52">
        <v>45292.0</v>
      </c>
      <c r="W173" s="28">
        <f t="shared" si="1"/>
        <v>1.002739726</v>
      </c>
      <c r="X173" s="28" t="s">
        <v>10331</v>
      </c>
      <c r="Y173" s="28"/>
      <c r="Z173" s="28"/>
      <c r="AA173" s="28"/>
      <c r="AB173" s="28"/>
      <c r="AC173" s="28"/>
      <c r="AD173" s="28"/>
      <c r="AE173" s="65" t="b">
        <v>0</v>
      </c>
      <c r="AF173" s="28" t="str">
        <f t="shared" si="2"/>
        <v>1</v>
      </c>
      <c r="AG173" s="485">
        <f t="shared" si="6"/>
        <v>50</v>
      </c>
      <c r="AH173" s="451">
        <v>50.0</v>
      </c>
      <c r="AI173" s="444">
        <v>1.0</v>
      </c>
      <c r="AJ173" s="451">
        <v>0.0</v>
      </c>
      <c r="AK173" s="453"/>
      <c r="AL173" s="451">
        <v>0.0</v>
      </c>
      <c r="AM173" s="453"/>
      <c r="AN173" s="451">
        <v>0.0</v>
      </c>
      <c r="AO173" s="453"/>
      <c r="AP173" s="451">
        <v>0.0</v>
      </c>
      <c r="AQ173" s="453"/>
      <c r="AR173" s="451">
        <v>0.0</v>
      </c>
      <c r="AS173" s="453"/>
      <c r="AT173" s="451">
        <v>0.0</v>
      </c>
      <c r="AU173" s="453"/>
      <c r="AV173" s="451">
        <v>0.0</v>
      </c>
      <c r="AW173" s="453"/>
      <c r="AX173" s="451">
        <v>0.0</v>
      </c>
      <c r="AY173" s="453"/>
    </row>
    <row r="174" ht="22.5" customHeight="1">
      <c r="A174" s="36">
        <v>172.0</v>
      </c>
      <c r="B174" s="28" t="s">
        <v>2032</v>
      </c>
      <c r="C174" s="28" t="s">
        <v>2652</v>
      </c>
      <c r="D174" s="28" t="s">
        <v>434</v>
      </c>
      <c r="E174" s="36" t="s">
        <v>16</v>
      </c>
      <c r="F174" s="28" t="s">
        <v>593</v>
      </c>
      <c r="G174" s="28" t="s">
        <v>358</v>
      </c>
      <c r="H174" s="28" t="s">
        <v>7724</v>
      </c>
      <c r="I174" s="28" t="s">
        <v>1859</v>
      </c>
      <c r="J174" s="28">
        <v>2.0</v>
      </c>
      <c r="K174" s="28">
        <v>20.0</v>
      </c>
      <c r="L174" s="28">
        <v>40.0</v>
      </c>
      <c r="M174" s="28" t="s">
        <v>546</v>
      </c>
      <c r="N174" s="28">
        <v>2.0</v>
      </c>
      <c r="O174" s="28" t="s">
        <v>175</v>
      </c>
      <c r="P174" s="28" t="s">
        <v>2362</v>
      </c>
      <c r="Q174" s="28" t="s">
        <v>1609</v>
      </c>
      <c r="R174" s="28" t="s">
        <v>1245</v>
      </c>
      <c r="S174" s="28">
        <v>50.0</v>
      </c>
      <c r="T174" s="50">
        <f t="shared" si="4"/>
        <v>0</v>
      </c>
      <c r="U174" s="28" t="str">
        <f>IF(R[0]C[-1]&lt;8,"KURANG 8JAM","DIATAS 8JAM")</f>
        <v>#ERROR!</v>
      </c>
      <c r="V174" s="52">
        <v>45292.0</v>
      </c>
      <c r="W174" s="28">
        <f t="shared" si="1"/>
        <v>1.002739726</v>
      </c>
      <c r="X174" s="28" t="s">
        <v>10331</v>
      </c>
      <c r="Y174" s="28"/>
      <c r="Z174" s="28"/>
      <c r="AA174" s="28"/>
      <c r="AB174" s="28"/>
      <c r="AC174" s="28"/>
      <c r="AD174" s="28"/>
      <c r="AE174" s="65" t="b">
        <v>0</v>
      </c>
      <c r="AF174" s="28" t="str">
        <f t="shared" si="2"/>
        <v>1</v>
      </c>
      <c r="AG174" s="484">
        <f t="shared" si="6"/>
        <v>50</v>
      </c>
      <c r="AH174" s="448">
        <v>50.0</v>
      </c>
      <c r="AI174" s="446">
        <v>1.0</v>
      </c>
      <c r="AJ174" s="448">
        <v>0.0</v>
      </c>
      <c r="AK174" s="449"/>
      <c r="AL174" s="448">
        <v>0.0</v>
      </c>
      <c r="AM174" s="449"/>
      <c r="AN174" s="448">
        <v>0.0</v>
      </c>
      <c r="AO174" s="449"/>
      <c r="AP174" s="448">
        <v>0.0</v>
      </c>
      <c r="AQ174" s="449"/>
      <c r="AR174" s="448">
        <v>0.0</v>
      </c>
      <c r="AS174" s="449"/>
      <c r="AT174" s="448">
        <v>0.0</v>
      </c>
      <c r="AU174" s="449"/>
      <c r="AV174" s="448">
        <v>0.0</v>
      </c>
      <c r="AW174" s="449"/>
      <c r="AX174" s="448">
        <v>0.0</v>
      </c>
      <c r="AY174" s="449"/>
    </row>
    <row r="175" ht="22.5" customHeight="1">
      <c r="A175" s="28">
        <v>173.0</v>
      </c>
      <c r="B175" s="28" t="s">
        <v>2041</v>
      </c>
      <c r="C175" s="28" t="s">
        <v>2660</v>
      </c>
      <c r="D175" s="28" t="s">
        <v>181</v>
      </c>
      <c r="E175" s="36" t="s">
        <v>181</v>
      </c>
      <c r="F175" s="28" t="s">
        <v>593</v>
      </c>
      <c r="G175" s="28" t="s">
        <v>358</v>
      </c>
      <c r="H175" s="28" t="s">
        <v>7724</v>
      </c>
      <c r="I175" s="28" t="s">
        <v>1859</v>
      </c>
      <c r="J175" s="28">
        <v>2.0</v>
      </c>
      <c r="K175" s="28">
        <v>20.0</v>
      </c>
      <c r="L175" s="28">
        <v>40.0</v>
      </c>
      <c r="M175" s="28" t="s">
        <v>546</v>
      </c>
      <c r="N175" s="28">
        <v>2.0</v>
      </c>
      <c r="O175" s="28" t="s">
        <v>175</v>
      </c>
      <c r="P175" s="28" t="s">
        <v>2362</v>
      </c>
      <c r="Q175" s="28" t="s">
        <v>1609</v>
      </c>
      <c r="R175" s="28" t="s">
        <v>1245</v>
      </c>
      <c r="S175" s="28">
        <v>50.0</v>
      </c>
      <c r="T175" s="50">
        <f t="shared" si="4"/>
        <v>0</v>
      </c>
      <c r="U175" s="28" t="str">
        <f>IF(R[0]C[-1]&lt;8,"KURANG 8JAM","DIATAS 8JAM")</f>
        <v>#ERROR!</v>
      </c>
      <c r="V175" s="52">
        <v>45292.0</v>
      </c>
      <c r="W175" s="28">
        <f t="shared" si="1"/>
        <v>1.002739726</v>
      </c>
      <c r="X175" s="28" t="s">
        <v>10331</v>
      </c>
      <c r="Y175" s="28"/>
      <c r="Z175" s="28"/>
      <c r="AA175" s="28"/>
      <c r="AB175" s="28"/>
      <c r="AC175" s="28"/>
      <c r="AD175" s="28"/>
      <c r="AE175" s="65" t="b">
        <v>0</v>
      </c>
      <c r="AF175" s="28" t="str">
        <f t="shared" si="2"/>
        <v>1</v>
      </c>
      <c r="AG175" s="485">
        <f t="shared" si="6"/>
        <v>50</v>
      </c>
      <c r="AH175" s="451">
        <v>50.0</v>
      </c>
      <c r="AI175" s="444">
        <v>1.0</v>
      </c>
      <c r="AJ175" s="451">
        <v>0.0</v>
      </c>
      <c r="AK175" s="453"/>
      <c r="AL175" s="451">
        <v>0.0</v>
      </c>
      <c r="AM175" s="453"/>
      <c r="AN175" s="451">
        <v>0.0</v>
      </c>
      <c r="AO175" s="453"/>
      <c r="AP175" s="451">
        <v>0.0</v>
      </c>
      <c r="AQ175" s="453"/>
      <c r="AR175" s="451">
        <v>0.0</v>
      </c>
      <c r="AS175" s="453"/>
      <c r="AT175" s="451">
        <v>0.0</v>
      </c>
      <c r="AU175" s="453"/>
      <c r="AV175" s="451">
        <v>0.0</v>
      </c>
      <c r="AW175" s="453"/>
      <c r="AX175" s="451">
        <v>0.0</v>
      </c>
      <c r="AY175" s="453"/>
    </row>
    <row r="176" ht="22.5" customHeight="1">
      <c r="A176" s="36">
        <v>174.0</v>
      </c>
      <c r="B176" s="28" t="s">
        <v>2045</v>
      </c>
      <c r="C176" s="28" t="s">
        <v>2668</v>
      </c>
      <c r="D176" s="28" t="s">
        <v>181</v>
      </c>
      <c r="E176" s="36" t="s">
        <v>181</v>
      </c>
      <c r="F176" s="28" t="s">
        <v>593</v>
      </c>
      <c r="G176" s="28" t="s">
        <v>358</v>
      </c>
      <c r="H176" s="28" t="s">
        <v>7724</v>
      </c>
      <c r="I176" s="28" t="s">
        <v>1859</v>
      </c>
      <c r="J176" s="28">
        <v>2.0</v>
      </c>
      <c r="K176" s="28">
        <v>20.0</v>
      </c>
      <c r="L176" s="28">
        <v>40.0</v>
      </c>
      <c r="M176" s="28" t="s">
        <v>546</v>
      </c>
      <c r="N176" s="28">
        <v>2.0</v>
      </c>
      <c r="O176" s="28" t="s">
        <v>175</v>
      </c>
      <c r="P176" s="28" t="s">
        <v>2362</v>
      </c>
      <c r="Q176" s="28" t="s">
        <v>1609</v>
      </c>
      <c r="R176" s="28" t="s">
        <v>1245</v>
      </c>
      <c r="S176" s="28">
        <v>50.0</v>
      </c>
      <c r="T176" s="50">
        <f t="shared" si="4"/>
        <v>0</v>
      </c>
      <c r="U176" s="28" t="str">
        <f>IF(R[0]C[-1]&lt;8,"KURANG 8JAM","DIATAS 8JAM")</f>
        <v>#ERROR!</v>
      </c>
      <c r="V176" s="52">
        <v>45292.0</v>
      </c>
      <c r="W176" s="28">
        <f t="shared" si="1"/>
        <v>1.002739726</v>
      </c>
      <c r="X176" s="28" t="s">
        <v>10331</v>
      </c>
      <c r="Y176" s="28"/>
      <c r="Z176" s="28"/>
      <c r="AA176" s="28"/>
      <c r="AB176" s="28"/>
      <c r="AC176" s="28"/>
      <c r="AD176" s="28"/>
      <c r="AE176" s="65" t="b">
        <v>0</v>
      </c>
      <c r="AF176" s="28" t="str">
        <f t="shared" si="2"/>
        <v>1</v>
      </c>
      <c r="AG176" s="484">
        <f t="shared" si="6"/>
        <v>50</v>
      </c>
      <c r="AH176" s="448">
        <v>50.0</v>
      </c>
      <c r="AI176" s="446">
        <v>1.0</v>
      </c>
      <c r="AJ176" s="448">
        <v>0.0</v>
      </c>
      <c r="AK176" s="449"/>
      <c r="AL176" s="448">
        <v>0.0</v>
      </c>
      <c r="AM176" s="449"/>
      <c r="AN176" s="448">
        <v>0.0</v>
      </c>
      <c r="AO176" s="449"/>
      <c r="AP176" s="448">
        <v>0.0</v>
      </c>
      <c r="AQ176" s="449"/>
      <c r="AR176" s="448">
        <v>0.0</v>
      </c>
      <c r="AS176" s="449"/>
      <c r="AT176" s="448">
        <v>0.0</v>
      </c>
      <c r="AU176" s="449"/>
      <c r="AV176" s="448">
        <v>0.0</v>
      </c>
      <c r="AW176" s="449"/>
      <c r="AX176" s="448">
        <v>0.0</v>
      </c>
      <c r="AY176" s="449"/>
    </row>
    <row r="177" ht="22.5" customHeight="1">
      <c r="A177" s="28">
        <v>175.0</v>
      </c>
      <c r="B177" s="28" t="s">
        <v>2049</v>
      </c>
      <c r="C177" s="28" t="s">
        <v>2674</v>
      </c>
      <c r="D177" s="28" t="s">
        <v>181</v>
      </c>
      <c r="E177" s="36" t="s">
        <v>181</v>
      </c>
      <c r="F177" s="28" t="s">
        <v>593</v>
      </c>
      <c r="G177" s="28" t="s">
        <v>358</v>
      </c>
      <c r="H177" s="28" t="s">
        <v>7724</v>
      </c>
      <c r="I177" s="28" t="s">
        <v>1859</v>
      </c>
      <c r="J177" s="28">
        <v>2.0</v>
      </c>
      <c r="K177" s="28">
        <v>20.0</v>
      </c>
      <c r="L177" s="28">
        <v>40.0</v>
      </c>
      <c r="M177" s="28" t="s">
        <v>546</v>
      </c>
      <c r="N177" s="28">
        <v>2.0</v>
      </c>
      <c r="O177" s="28" t="s">
        <v>175</v>
      </c>
      <c r="P177" s="28" t="s">
        <v>2362</v>
      </c>
      <c r="Q177" s="28" t="s">
        <v>1609</v>
      </c>
      <c r="R177" s="28" t="s">
        <v>1245</v>
      </c>
      <c r="S177" s="28">
        <v>50.0</v>
      </c>
      <c r="T177" s="50">
        <f t="shared" si="4"/>
        <v>0</v>
      </c>
      <c r="U177" s="28" t="str">
        <f>IF(R[0]C[-1]&lt;8,"KURANG 8JAM","DIATAS 8JAM")</f>
        <v>#ERROR!</v>
      </c>
      <c r="V177" s="52">
        <v>45292.0</v>
      </c>
      <c r="W177" s="28">
        <f t="shared" si="1"/>
        <v>1.002739726</v>
      </c>
      <c r="X177" s="28" t="s">
        <v>10331</v>
      </c>
      <c r="Y177" s="28"/>
      <c r="Z177" s="28"/>
      <c r="AA177" s="28"/>
      <c r="AB177" s="28"/>
      <c r="AC177" s="28"/>
      <c r="AD177" s="28"/>
      <c r="AE177" s="65" t="b">
        <v>0</v>
      </c>
      <c r="AF177" s="28" t="str">
        <f t="shared" si="2"/>
        <v>1</v>
      </c>
      <c r="AG177" s="485">
        <f t="shared" si="6"/>
        <v>50</v>
      </c>
      <c r="AH177" s="451">
        <v>50.0</v>
      </c>
      <c r="AI177" s="444">
        <v>1.0</v>
      </c>
      <c r="AJ177" s="451">
        <v>0.0</v>
      </c>
      <c r="AK177" s="453"/>
      <c r="AL177" s="451">
        <v>0.0</v>
      </c>
      <c r="AM177" s="453"/>
      <c r="AN177" s="451">
        <v>0.0</v>
      </c>
      <c r="AO177" s="453"/>
      <c r="AP177" s="451">
        <v>0.0</v>
      </c>
      <c r="AQ177" s="453"/>
      <c r="AR177" s="451">
        <v>0.0</v>
      </c>
      <c r="AS177" s="453"/>
      <c r="AT177" s="451">
        <v>0.0</v>
      </c>
      <c r="AU177" s="453"/>
      <c r="AV177" s="451">
        <v>0.0</v>
      </c>
      <c r="AW177" s="453"/>
      <c r="AX177" s="451">
        <v>0.0</v>
      </c>
      <c r="AY177" s="453"/>
    </row>
    <row r="178" ht="22.5" customHeight="1">
      <c r="A178" s="36">
        <v>176.0</v>
      </c>
      <c r="B178" s="28" t="s">
        <v>2063</v>
      </c>
      <c r="C178" s="28" t="s">
        <v>2682</v>
      </c>
      <c r="D178" s="28" t="s">
        <v>181</v>
      </c>
      <c r="E178" s="36" t="s">
        <v>181</v>
      </c>
      <c r="F178" s="28" t="s">
        <v>593</v>
      </c>
      <c r="G178" s="28" t="s">
        <v>358</v>
      </c>
      <c r="H178" s="28" t="s">
        <v>7724</v>
      </c>
      <c r="I178" s="28" t="s">
        <v>1859</v>
      </c>
      <c r="J178" s="28">
        <v>2.0</v>
      </c>
      <c r="K178" s="28">
        <v>20.0</v>
      </c>
      <c r="L178" s="28">
        <v>40.0</v>
      </c>
      <c r="M178" s="28" t="s">
        <v>546</v>
      </c>
      <c r="N178" s="28">
        <v>2.0</v>
      </c>
      <c r="O178" s="28" t="s">
        <v>175</v>
      </c>
      <c r="P178" s="28" t="s">
        <v>2362</v>
      </c>
      <c r="Q178" s="28" t="s">
        <v>1609</v>
      </c>
      <c r="R178" s="28" t="s">
        <v>1245</v>
      </c>
      <c r="S178" s="28">
        <v>50.0</v>
      </c>
      <c r="T178" s="50">
        <f t="shared" si="4"/>
        <v>0</v>
      </c>
      <c r="U178" s="28" t="str">
        <f>IF(R[0]C[-1]&lt;8,"KURANG 8JAM","DIATAS 8JAM")</f>
        <v>#ERROR!</v>
      </c>
      <c r="V178" s="52">
        <v>45292.0</v>
      </c>
      <c r="W178" s="28">
        <f t="shared" si="1"/>
        <v>1.002739726</v>
      </c>
      <c r="X178" s="28" t="s">
        <v>10331</v>
      </c>
      <c r="Y178" s="28"/>
      <c r="Z178" s="28"/>
      <c r="AA178" s="28"/>
      <c r="AB178" s="28"/>
      <c r="AC178" s="28"/>
      <c r="AD178" s="28"/>
      <c r="AE178" s="65" t="b">
        <v>0</v>
      </c>
      <c r="AF178" s="28" t="str">
        <f t="shared" si="2"/>
        <v>1</v>
      </c>
      <c r="AG178" s="484">
        <f t="shared" si="6"/>
        <v>50</v>
      </c>
      <c r="AH178" s="448">
        <v>50.0</v>
      </c>
      <c r="AI178" s="446">
        <v>1.0</v>
      </c>
      <c r="AJ178" s="448">
        <v>0.0</v>
      </c>
      <c r="AK178" s="449"/>
      <c r="AL178" s="448">
        <v>0.0</v>
      </c>
      <c r="AM178" s="449"/>
      <c r="AN178" s="448">
        <v>0.0</v>
      </c>
      <c r="AO178" s="449"/>
      <c r="AP178" s="448">
        <v>0.0</v>
      </c>
      <c r="AQ178" s="449"/>
      <c r="AR178" s="448">
        <v>0.0</v>
      </c>
      <c r="AS178" s="449"/>
      <c r="AT178" s="448">
        <v>0.0</v>
      </c>
      <c r="AU178" s="449"/>
      <c r="AV178" s="448">
        <v>0.0</v>
      </c>
      <c r="AW178" s="449"/>
      <c r="AX178" s="448">
        <v>0.0</v>
      </c>
      <c r="AY178" s="449"/>
    </row>
    <row r="179" ht="22.5" customHeight="1">
      <c r="A179" s="28">
        <v>177.0</v>
      </c>
      <c r="B179" s="28" t="s">
        <v>2053</v>
      </c>
      <c r="C179" s="28" t="s">
        <v>2690</v>
      </c>
      <c r="D179" s="28" t="s">
        <v>181</v>
      </c>
      <c r="E179" s="36" t="s">
        <v>181</v>
      </c>
      <c r="F179" s="28" t="s">
        <v>593</v>
      </c>
      <c r="G179" s="28" t="s">
        <v>358</v>
      </c>
      <c r="H179" s="28" t="s">
        <v>7724</v>
      </c>
      <c r="I179" s="28" t="s">
        <v>1859</v>
      </c>
      <c r="J179" s="28">
        <v>2.0</v>
      </c>
      <c r="K179" s="28">
        <v>20.0</v>
      </c>
      <c r="L179" s="28">
        <v>40.0</v>
      </c>
      <c r="M179" s="28" t="s">
        <v>546</v>
      </c>
      <c r="N179" s="28">
        <v>2.0</v>
      </c>
      <c r="O179" s="28" t="s">
        <v>175</v>
      </c>
      <c r="P179" s="28" t="s">
        <v>2362</v>
      </c>
      <c r="Q179" s="28" t="s">
        <v>1609</v>
      </c>
      <c r="R179" s="28" t="s">
        <v>1245</v>
      </c>
      <c r="S179" s="28">
        <v>50.0</v>
      </c>
      <c r="T179" s="50">
        <f t="shared" si="4"/>
        <v>0</v>
      </c>
      <c r="U179" s="28" t="str">
        <f>IF(R[0]C[-1]&lt;8,"KURANG 8JAM","DIATAS 8JAM")</f>
        <v>#ERROR!</v>
      </c>
      <c r="V179" s="52">
        <v>45292.0</v>
      </c>
      <c r="W179" s="28">
        <f t="shared" si="1"/>
        <v>1.002739726</v>
      </c>
      <c r="X179" s="28" t="s">
        <v>10331</v>
      </c>
      <c r="Y179" s="28"/>
      <c r="Z179" s="28"/>
      <c r="AA179" s="28"/>
      <c r="AB179" s="28"/>
      <c r="AC179" s="28"/>
      <c r="AD179" s="28"/>
      <c r="AE179" s="65" t="b">
        <v>0</v>
      </c>
      <c r="AF179" s="28" t="str">
        <f t="shared" si="2"/>
        <v>1</v>
      </c>
      <c r="AG179" s="485">
        <f t="shared" si="6"/>
        <v>50</v>
      </c>
      <c r="AH179" s="451">
        <v>50.0</v>
      </c>
      <c r="AI179" s="444">
        <v>1.0</v>
      </c>
      <c r="AJ179" s="451">
        <v>0.0</v>
      </c>
      <c r="AK179" s="453"/>
      <c r="AL179" s="451">
        <v>0.0</v>
      </c>
      <c r="AM179" s="453"/>
      <c r="AN179" s="451">
        <v>0.0</v>
      </c>
      <c r="AO179" s="453"/>
      <c r="AP179" s="451">
        <v>0.0</v>
      </c>
      <c r="AQ179" s="453"/>
      <c r="AR179" s="451">
        <v>0.0</v>
      </c>
      <c r="AS179" s="453"/>
      <c r="AT179" s="451">
        <v>0.0</v>
      </c>
      <c r="AU179" s="453"/>
      <c r="AV179" s="451">
        <v>0.0</v>
      </c>
      <c r="AW179" s="453"/>
      <c r="AX179" s="451">
        <v>0.0</v>
      </c>
      <c r="AY179" s="453"/>
    </row>
    <row r="180" ht="22.5" customHeight="1">
      <c r="A180" s="36">
        <v>178.0</v>
      </c>
      <c r="B180" s="28" t="s">
        <v>2059</v>
      </c>
      <c r="C180" s="28" t="s">
        <v>2698</v>
      </c>
      <c r="D180" s="28" t="s">
        <v>181</v>
      </c>
      <c r="E180" s="36" t="s">
        <v>181</v>
      </c>
      <c r="F180" s="28" t="s">
        <v>593</v>
      </c>
      <c r="G180" s="28" t="s">
        <v>358</v>
      </c>
      <c r="H180" s="28" t="s">
        <v>7724</v>
      </c>
      <c r="I180" s="28" t="s">
        <v>1859</v>
      </c>
      <c r="J180" s="28">
        <v>2.0</v>
      </c>
      <c r="K180" s="28">
        <v>20.0</v>
      </c>
      <c r="L180" s="28">
        <v>40.0</v>
      </c>
      <c r="M180" s="28" t="s">
        <v>546</v>
      </c>
      <c r="N180" s="28">
        <v>2.0</v>
      </c>
      <c r="O180" s="28" t="s">
        <v>175</v>
      </c>
      <c r="P180" s="28" t="s">
        <v>2362</v>
      </c>
      <c r="Q180" s="28" t="s">
        <v>1609</v>
      </c>
      <c r="R180" s="28" t="s">
        <v>1245</v>
      </c>
      <c r="S180" s="28">
        <v>50.0</v>
      </c>
      <c r="T180" s="50">
        <f t="shared" si="4"/>
        <v>0</v>
      </c>
      <c r="U180" s="28" t="str">
        <f>IF(R[0]C[-1]&lt;8,"KURANG 8JAM","DIATAS 8JAM")</f>
        <v>#ERROR!</v>
      </c>
      <c r="V180" s="52">
        <v>45292.0</v>
      </c>
      <c r="W180" s="28">
        <f t="shared" si="1"/>
        <v>1.002739726</v>
      </c>
      <c r="X180" s="28" t="s">
        <v>10331</v>
      </c>
      <c r="Y180" s="28"/>
      <c r="Z180" s="28"/>
      <c r="AA180" s="28"/>
      <c r="AB180" s="28"/>
      <c r="AC180" s="28"/>
      <c r="AD180" s="28"/>
      <c r="AE180" s="65" t="b">
        <v>0</v>
      </c>
      <c r="AF180" s="28" t="str">
        <f t="shared" si="2"/>
        <v>1</v>
      </c>
      <c r="AG180" s="484">
        <f t="shared" si="6"/>
        <v>50</v>
      </c>
      <c r="AH180" s="448">
        <v>50.0</v>
      </c>
      <c r="AI180" s="446">
        <v>1.0</v>
      </c>
      <c r="AJ180" s="448">
        <v>0.0</v>
      </c>
      <c r="AK180" s="449"/>
      <c r="AL180" s="448">
        <v>0.0</v>
      </c>
      <c r="AM180" s="449"/>
      <c r="AN180" s="448">
        <v>0.0</v>
      </c>
      <c r="AO180" s="449"/>
      <c r="AP180" s="448">
        <v>0.0</v>
      </c>
      <c r="AQ180" s="449"/>
      <c r="AR180" s="448">
        <v>0.0</v>
      </c>
      <c r="AS180" s="449"/>
      <c r="AT180" s="448">
        <v>0.0</v>
      </c>
      <c r="AU180" s="449"/>
      <c r="AV180" s="448">
        <v>0.0</v>
      </c>
      <c r="AW180" s="449"/>
      <c r="AX180" s="448">
        <v>0.0</v>
      </c>
      <c r="AY180" s="449"/>
    </row>
    <row r="181" ht="22.5" customHeight="1">
      <c r="A181" s="28">
        <v>179.0</v>
      </c>
      <c r="B181" s="28" t="s">
        <v>2707</v>
      </c>
      <c r="C181" s="28" t="s">
        <v>2708</v>
      </c>
      <c r="D181" s="28" t="s">
        <v>181</v>
      </c>
      <c r="E181" s="36" t="s">
        <v>181</v>
      </c>
      <c r="F181" s="28" t="s">
        <v>593</v>
      </c>
      <c r="G181" s="28" t="s">
        <v>358</v>
      </c>
      <c r="H181" s="28" t="s">
        <v>7724</v>
      </c>
      <c r="I181" s="28" t="s">
        <v>1859</v>
      </c>
      <c r="J181" s="28">
        <v>2.0</v>
      </c>
      <c r="K181" s="28">
        <v>20.0</v>
      </c>
      <c r="L181" s="28">
        <v>40.0</v>
      </c>
      <c r="M181" s="28" t="s">
        <v>546</v>
      </c>
      <c r="N181" s="28">
        <v>2.0</v>
      </c>
      <c r="O181" s="28" t="s">
        <v>175</v>
      </c>
      <c r="P181" s="28" t="s">
        <v>2362</v>
      </c>
      <c r="Q181" s="28" t="s">
        <v>1609</v>
      </c>
      <c r="R181" s="28" t="s">
        <v>1245</v>
      </c>
      <c r="S181" s="28">
        <v>50.0</v>
      </c>
      <c r="T181" s="50">
        <f t="shared" si="4"/>
        <v>0</v>
      </c>
      <c r="U181" s="28" t="str">
        <f>IF(R[0]C[-1]&lt;8,"KURANG 8JAM","DIATAS 8JAM")</f>
        <v>#ERROR!</v>
      </c>
      <c r="V181" s="52">
        <v>45292.0</v>
      </c>
      <c r="W181" s="28">
        <f t="shared" si="1"/>
        <v>1.002739726</v>
      </c>
      <c r="X181" s="28" t="s">
        <v>10331</v>
      </c>
      <c r="Y181" s="28"/>
      <c r="Z181" s="28"/>
      <c r="AA181" s="28"/>
      <c r="AB181" s="28"/>
      <c r="AC181" s="28"/>
      <c r="AD181" s="28"/>
      <c r="AE181" s="65" t="b">
        <v>0</v>
      </c>
      <c r="AF181" s="28" t="str">
        <f t="shared" si="2"/>
        <v>1</v>
      </c>
      <c r="AG181" s="485">
        <f t="shared" si="6"/>
        <v>50</v>
      </c>
      <c r="AH181" s="451">
        <v>50.0</v>
      </c>
      <c r="AI181" s="444">
        <v>1.0</v>
      </c>
      <c r="AJ181" s="451">
        <v>0.0</v>
      </c>
      <c r="AK181" s="453"/>
      <c r="AL181" s="451">
        <v>0.0</v>
      </c>
      <c r="AM181" s="453"/>
      <c r="AN181" s="451">
        <v>0.0</v>
      </c>
      <c r="AO181" s="453"/>
      <c r="AP181" s="451">
        <v>0.0</v>
      </c>
      <c r="AQ181" s="453"/>
      <c r="AR181" s="451">
        <v>0.0</v>
      </c>
      <c r="AS181" s="453"/>
      <c r="AT181" s="451">
        <v>0.0</v>
      </c>
      <c r="AU181" s="453"/>
      <c r="AV181" s="451">
        <v>0.0</v>
      </c>
      <c r="AW181" s="453"/>
      <c r="AX181" s="451">
        <v>0.0</v>
      </c>
      <c r="AY181" s="453"/>
    </row>
    <row r="182" ht="22.5" customHeight="1">
      <c r="A182" s="36">
        <v>180.0</v>
      </c>
      <c r="B182" s="28" t="s">
        <v>2068</v>
      </c>
      <c r="C182" s="28" t="s">
        <v>2715</v>
      </c>
      <c r="D182" s="28" t="s">
        <v>181</v>
      </c>
      <c r="E182" s="36" t="s">
        <v>181</v>
      </c>
      <c r="F182" s="28" t="s">
        <v>593</v>
      </c>
      <c r="G182" s="28" t="s">
        <v>358</v>
      </c>
      <c r="H182" s="28" t="s">
        <v>7724</v>
      </c>
      <c r="I182" s="28" t="s">
        <v>1859</v>
      </c>
      <c r="J182" s="28">
        <v>2.0</v>
      </c>
      <c r="K182" s="28">
        <v>20.0</v>
      </c>
      <c r="L182" s="28">
        <v>40.0</v>
      </c>
      <c r="M182" s="28" t="s">
        <v>546</v>
      </c>
      <c r="N182" s="28">
        <v>2.0</v>
      </c>
      <c r="O182" s="28" t="s">
        <v>175</v>
      </c>
      <c r="P182" s="28" t="s">
        <v>2362</v>
      </c>
      <c r="Q182" s="28" t="s">
        <v>1609</v>
      </c>
      <c r="R182" s="28" t="s">
        <v>1245</v>
      </c>
      <c r="S182" s="28">
        <v>50.0</v>
      </c>
      <c r="T182" s="50">
        <f t="shared" si="4"/>
        <v>0</v>
      </c>
      <c r="U182" s="28" t="str">
        <f>IF(R[0]C[-1]&lt;8,"KURANG 8JAM","DIATAS 8JAM")</f>
        <v>#ERROR!</v>
      </c>
      <c r="V182" s="52">
        <v>45292.0</v>
      </c>
      <c r="W182" s="28">
        <f t="shared" si="1"/>
        <v>1.002739726</v>
      </c>
      <c r="X182" s="28" t="s">
        <v>10331</v>
      </c>
      <c r="Y182" s="28"/>
      <c r="Z182" s="28"/>
      <c r="AA182" s="28"/>
      <c r="AB182" s="28"/>
      <c r="AC182" s="28"/>
      <c r="AD182" s="28"/>
      <c r="AE182" s="65" t="b">
        <v>0</v>
      </c>
      <c r="AF182" s="28" t="str">
        <f t="shared" si="2"/>
        <v>1</v>
      </c>
      <c r="AG182" s="484">
        <f t="shared" si="6"/>
        <v>50</v>
      </c>
      <c r="AH182" s="448">
        <v>50.0</v>
      </c>
      <c r="AI182" s="446">
        <v>1.0</v>
      </c>
      <c r="AJ182" s="448">
        <v>0.0</v>
      </c>
      <c r="AK182" s="449"/>
      <c r="AL182" s="448">
        <v>0.0</v>
      </c>
      <c r="AM182" s="449"/>
      <c r="AN182" s="448">
        <v>0.0</v>
      </c>
      <c r="AO182" s="449"/>
      <c r="AP182" s="448">
        <v>0.0</v>
      </c>
      <c r="AQ182" s="449"/>
      <c r="AR182" s="448">
        <v>0.0</v>
      </c>
      <c r="AS182" s="449"/>
      <c r="AT182" s="448">
        <v>0.0</v>
      </c>
      <c r="AU182" s="449"/>
      <c r="AV182" s="448">
        <v>0.0</v>
      </c>
      <c r="AW182" s="449"/>
      <c r="AX182" s="448">
        <v>0.0</v>
      </c>
      <c r="AY182" s="449"/>
    </row>
    <row r="183" ht="22.5" customHeight="1">
      <c r="A183" s="28">
        <v>181.0</v>
      </c>
      <c r="B183" s="28" t="s">
        <v>2073</v>
      </c>
      <c r="C183" s="28" t="s">
        <v>2723</v>
      </c>
      <c r="D183" s="28" t="s">
        <v>181</v>
      </c>
      <c r="E183" s="36" t="s">
        <v>181</v>
      </c>
      <c r="F183" s="28" t="s">
        <v>593</v>
      </c>
      <c r="G183" s="28" t="s">
        <v>358</v>
      </c>
      <c r="H183" s="28" t="s">
        <v>7724</v>
      </c>
      <c r="I183" s="28" t="s">
        <v>1859</v>
      </c>
      <c r="J183" s="28">
        <v>2.0</v>
      </c>
      <c r="K183" s="28">
        <v>20.0</v>
      </c>
      <c r="L183" s="28">
        <v>40.0</v>
      </c>
      <c r="M183" s="28" t="s">
        <v>546</v>
      </c>
      <c r="N183" s="28">
        <v>2.0</v>
      </c>
      <c r="O183" s="28" t="s">
        <v>175</v>
      </c>
      <c r="P183" s="28" t="s">
        <v>2362</v>
      </c>
      <c r="Q183" s="28" t="s">
        <v>1609</v>
      </c>
      <c r="R183" s="28" t="s">
        <v>1245</v>
      </c>
      <c r="S183" s="28">
        <v>50.0</v>
      </c>
      <c r="T183" s="50">
        <f t="shared" si="4"/>
        <v>0</v>
      </c>
      <c r="U183" s="28" t="str">
        <f>IF(R[0]C[-1]&lt;8,"KURANG 8JAM","DIATAS 8JAM")</f>
        <v>#ERROR!</v>
      </c>
      <c r="V183" s="52">
        <v>45292.0</v>
      </c>
      <c r="W183" s="28">
        <f t="shared" si="1"/>
        <v>1.002739726</v>
      </c>
      <c r="X183" s="28" t="s">
        <v>10331</v>
      </c>
      <c r="Y183" s="28"/>
      <c r="Z183" s="28"/>
      <c r="AA183" s="28"/>
      <c r="AB183" s="28"/>
      <c r="AC183" s="28"/>
      <c r="AD183" s="28"/>
      <c r="AE183" s="65" t="b">
        <v>0</v>
      </c>
      <c r="AF183" s="28" t="str">
        <f t="shared" si="2"/>
        <v>1</v>
      </c>
      <c r="AG183" s="485">
        <f t="shared" si="6"/>
        <v>50</v>
      </c>
      <c r="AH183" s="451">
        <v>50.0</v>
      </c>
      <c r="AI183" s="444">
        <v>1.0</v>
      </c>
      <c r="AJ183" s="451">
        <v>0.0</v>
      </c>
      <c r="AK183" s="453"/>
      <c r="AL183" s="451">
        <v>0.0</v>
      </c>
      <c r="AM183" s="453"/>
      <c r="AN183" s="451">
        <v>0.0</v>
      </c>
      <c r="AO183" s="453"/>
      <c r="AP183" s="451">
        <v>0.0</v>
      </c>
      <c r="AQ183" s="453"/>
      <c r="AR183" s="451">
        <v>0.0</v>
      </c>
      <c r="AS183" s="453"/>
      <c r="AT183" s="451">
        <v>0.0</v>
      </c>
      <c r="AU183" s="453"/>
      <c r="AV183" s="451">
        <v>0.0</v>
      </c>
      <c r="AW183" s="453"/>
      <c r="AX183" s="451">
        <v>0.0</v>
      </c>
      <c r="AY183" s="453"/>
    </row>
    <row r="184" ht="22.5" customHeight="1">
      <c r="A184" s="36">
        <v>182.0</v>
      </c>
      <c r="B184" s="28" t="s">
        <v>2077</v>
      </c>
      <c r="C184" s="28" t="s">
        <v>2731</v>
      </c>
      <c r="D184" s="28" t="s">
        <v>181</v>
      </c>
      <c r="E184" s="36" t="s">
        <v>181</v>
      </c>
      <c r="F184" s="28" t="s">
        <v>593</v>
      </c>
      <c r="G184" s="28" t="s">
        <v>358</v>
      </c>
      <c r="H184" s="28" t="s">
        <v>7724</v>
      </c>
      <c r="I184" s="28" t="s">
        <v>1859</v>
      </c>
      <c r="J184" s="28">
        <v>2.0</v>
      </c>
      <c r="K184" s="28">
        <v>20.0</v>
      </c>
      <c r="L184" s="28">
        <v>40.0</v>
      </c>
      <c r="M184" s="28" t="s">
        <v>546</v>
      </c>
      <c r="N184" s="28">
        <v>2.0</v>
      </c>
      <c r="O184" s="28" t="s">
        <v>175</v>
      </c>
      <c r="P184" s="28" t="s">
        <v>2362</v>
      </c>
      <c r="Q184" s="28" t="s">
        <v>1609</v>
      </c>
      <c r="R184" s="28" t="s">
        <v>1245</v>
      </c>
      <c r="S184" s="28">
        <v>50.0</v>
      </c>
      <c r="T184" s="50">
        <f t="shared" si="4"/>
        <v>0</v>
      </c>
      <c r="U184" s="28" t="str">
        <f>IF(R[0]C[-1]&lt;8,"KURANG 8JAM","DIATAS 8JAM")</f>
        <v>#ERROR!</v>
      </c>
      <c r="V184" s="52">
        <v>45292.0</v>
      </c>
      <c r="W184" s="28">
        <f t="shared" si="1"/>
        <v>1.002739726</v>
      </c>
      <c r="X184" s="28" t="s">
        <v>10331</v>
      </c>
      <c r="Y184" s="28"/>
      <c r="Z184" s="28"/>
      <c r="AA184" s="28"/>
      <c r="AB184" s="28"/>
      <c r="AC184" s="28"/>
      <c r="AD184" s="28"/>
      <c r="AE184" s="65" t="b">
        <v>0</v>
      </c>
      <c r="AF184" s="28" t="str">
        <f t="shared" si="2"/>
        <v>1</v>
      </c>
      <c r="AG184" s="484">
        <f t="shared" si="6"/>
        <v>50</v>
      </c>
      <c r="AH184" s="448">
        <v>50.0</v>
      </c>
      <c r="AI184" s="446">
        <v>1.0</v>
      </c>
      <c r="AJ184" s="448">
        <v>0.0</v>
      </c>
      <c r="AK184" s="449"/>
      <c r="AL184" s="448">
        <v>0.0</v>
      </c>
      <c r="AM184" s="449"/>
      <c r="AN184" s="448">
        <v>0.0</v>
      </c>
      <c r="AO184" s="449"/>
      <c r="AP184" s="448">
        <v>0.0</v>
      </c>
      <c r="AQ184" s="449"/>
      <c r="AR184" s="448">
        <v>0.0</v>
      </c>
      <c r="AS184" s="449"/>
      <c r="AT184" s="448">
        <v>0.0</v>
      </c>
      <c r="AU184" s="449"/>
      <c r="AV184" s="448">
        <v>0.0</v>
      </c>
      <c r="AW184" s="449"/>
      <c r="AX184" s="448">
        <v>0.0</v>
      </c>
      <c r="AY184" s="449"/>
    </row>
    <row r="185" ht="22.5" customHeight="1">
      <c r="A185" s="28">
        <v>183.0</v>
      </c>
      <c r="B185" s="28" t="s">
        <v>2080</v>
      </c>
      <c r="C185" s="28" t="s">
        <v>2739</v>
      </c>
      <c r="D185" s="28" t="s">
        <v>181</v>
      </c>
      <c r="E185" s="36" t="s">
        <v>181</v>
      </c>
      <c r="F185" s="28" t="s">
        <v>593</v>
      </c>
      <c r="G185" s="28" t="s">
        <v>358</v>
      </c>
      <c r="H185" s="28" t="s">
        <v>7724</v>
      </c>
      <c r="I185" s="28" t="s">
        <v>1859</v>
      </c>
      <c r="J185" s="28">
        <v>2.0</v>
      </c>
      <c r="K185" s="28">
        <v>20.0</v>
      </c>
      <c r="L185" s="28">
        <v>40.0</v>
      </c>
      <c r="M185" s="28" t="s">
        <v>546</v>
      </c>
      <c r="N185" s="28">
        <v>2.0</v>
      </c>
      <c r="O185" s="28" t="s">
        <v>175</v>
      </c>
      <c r="P185" s="28" t="s">
        <v>2362</v>
      </c>
      <c r="Q185" s="28" t="s">
        <v>1609</v>
      </c>
      <c r="R185" s="28" t="s">
        <v>1245</v>
      </c>
      <c r="S185" s="28">
        <v>50.0</v>
      </c>
      <c r="T185" s="50">
        <f t="shared" si="4"/>
        <v>0</v>
      </c>
      <c r="U185" s="28" t="str">
        <f>IF(R[0]C[-1]&lt;8,"KURANG 8JAM","DIATAS 8JAM")</f>
        <v>#ERROR!</v>
      </c>
      <c r="V185" s="52">
        <v>45292.0</v>
      </c>
      <c r="W185" s="28">
        <f t="shared" si="1"/>
        <v>1.002739726</v>
      </c>
      <c r="X185" s="28" t="s">
        <v>10331</v>
      </c>
      <c r="Y185" s="28"/>
      <c r="Z185" s="28"/>
      <c r="AA185" s="28"/>
      <c r="AB185" s="28"/>
      <c r="AC185" s="28"/>
      <c r="AD185" s="28"/>
      <c r="AE185" s="65" t="b">
        <v>0</v>
      </c>
      <c r="AF185" s="28" t="str">
        <f t="shared" si="2"/>
        <v>1</v>
      </c>
      <c r="AG185" s="485">
        <f t="shared" si="6"/>
        <v>50</v>
      </c>
      <c r="AH185" s="451">
        <v>50.0</v>
      </c>
      <c r="AI185" s="444">
        <v>1.0</v>
      </c>
      <c r="AJ185" s="451">
        <v>0.0</v>
      </c>
      <c r="AK185" s="453"/>
      <c r="AL185" s="451">
        <v>0.0</v>
      </c>
      <c r="AM185" s="453"/>
      <c r="AN185" s="451">
        <v>0.0</v>
      </c>
      <c r="AO185" s="453"/>
      <c r="AP185" s="451">
        <v>0.0</v>
      </c>
      <c r="AQ185" s="453"/>
      <c r="AR185" s="451">
        <v>0.0</v>
      </c>
      <c r="AS185" s="453"/>
      <c r="AT185" s="451">
        <v>0.0</v>
      </c>
      <c r="AU185" s="453"/>
      <c r="AV185" s="451">
        <v>0.0</v>
      </c>
      <c r="AW185" s="453"/>
      <c r="AX185" s="451">
        <v>0.0</v>
      </c>
      <c r="AY185" s="453"/>
    </row>
    <row r="186" ht="22.5" customHeight="1">
      <c r="A186" s="36">
        <v>184.0</v>
      </c>
      <c r="B186" s="28" t="s">
        <v>2085</v>
      </c>
      <c r="C186" s="28" t="s">
        <v>2745</v>
      </c>
      <c r="D186" s="28" t="s">
        <v>181</v>
      </c>
      <c r="E186" s="36" t="s">
        <v>181</v>
      </c>
      <c r="F186" s="28" t="s">
        <v>593</v>
      </c>
      <c r="G186" s="28" t="s">
        <v>358</v>
      </c>
      <c r="H186" s="28" t="s">
        <v>7724</v>
      </c>
      <c r="I186" s="28" t="s">
        <v>1859</v>
      </c>
      <c r="J186" s="28">
        <v>2.0</v>
      </c>
      <c r="K186" s="28">
        <v>20.0</v>
      </c>
      <c r="L186" s="28">
        <v>40.0</v>
      </c>
      <c r="M186" s="28" t="s">
        <v>546</v>
      </c>
      <c r="N186" s="28">
        <v>2.0</v>
      </c>
      <c r="O186" s="28" t="s">
        <v>175</v>
      </c>
      <c r="P186" s="28" t="s">
        <v>2362</v>
      </c>
      <c r="Q186" s="28" t="s">
        <v>1609</v>
      </c>
      <c r="R186" s="28" t="s">
        <v>1245</v>
      </c>
      <c r="S186" s="28">
        <v>50.0</v>
      </c>
      <c r="T186" s="50">
        <f t="shared" si="4"/>
        <v>0</v>
      </c>
      <c r="U186" s="28" t="str">
        <f>IF(R[0]C[-1]&lt;8,"KURANG 8JAM","DIATAS 8JAM")</f>
        <v>#ERROR!</v>
      </c>
      <c r="V186" s="52">
        <v>45292.0</v>
      </c>
      <c r="W186" s="28">
        <f t="shared" si="1"/>
        <v>1.002739726</v>
      </c>
      <c r="X186" s="28" t="s">
        <v>10331</v>
      </c>
      <c r="Y186" s="28"/>
      <c r="Z186" s="28"/>
      <c r="AA186" s="28"/>
      <c r="AB186" s="28"/>
      <c r="AC186" s="28"/>
      <c r="AD186" s="28"/>
      <c r="AE186" s="65" t="b">
        <v>0</v>
      </c>
      <c r="AF186" s="28" t="str">
        <f t="shared" si="2"/>
        <v>1</v>
      </c>
      <c r="AG186" s="484">
        <f t="shared" si="6"/>
        <v>50</v>
      </c>
      <c r="AH186" s="448">
        <v>50.0</v>
      </c>
      <c r="AI186" s="446">
        <v>1.0</v>
      </c>
      <c r="AJ186" s="448">
        <v>0.0</v>
      </c>
      <c r="AK186" s="449"/>
      <c r="AL186" s="448">
        <v>0.0</v>
      </c>
      <c r="AM186" s="449"/>
      <c r="AN186" s="448">
        <v>0.0</v>
      </c>
      <c r="AO186" s="449"/>
      <c r="AP186" s="448">
        <v>0.0</v>
      </c>
      <c r="AQ186" s="449"/>
      <c r="AR186" s="448">
        <v>0.0</v>
      </c>
      <c r="AS186" s="449"/>
      <c r="AT186" s="448">
        <v>0.0</v>
      </c>
      <c r="AU186" s="449"/>
      <c r="AV186" s="448">
        <v>0.0</v>
      </c>
      <c r="AW186" s="449"/>
      <c r="AX186" s="448">
        <v>0.0</v>
      </c>
      <c r="AY186" s="449"/>
    </row>
    <row r="187" ht="22.5" customHeight="1">
      <c r="A187" s="28">
        <v>185.0</v>
      </c>
      <c r="B187" s="28" t="s">
        <v>2089</v>
      </c>
      <c r="C187" s="28" t="s">
        <v>2750</v>
      </c>
      <c r="D187" s="28" t="s">
        <v>181</v>
      </c>
      <c r="E187" s="36" t="s">
        <v>181</v>
      </c>
      <c r="F187" s="28" t="s">
        <v>593</v>
      </c>
      <c r="G187" s="28" t="s">
        <v>358</v>
      </c>
      <c r="H187" s="28" t="s">
        <v>7724</v>
      </c>
      <c r="I187" s="28" t="s">
        <v>1859</v>
      </c>
      <c r="J187" s="28">
        <v>2.0</v>
      </c>
      <c r="K187" s="28">
        <v>20.0</v>
      </c>
      <c r="L187" s="28">
        <v>40.0</v>
      </c>
      <c r="M187" s="28" t="s">
        <v>546</v>
      </c>
      <c r="N187" s="28">
        <v>2.0</v>
      </c>
      <c r="O187" s="28" t="s">
        <v>175</v>
      </c>
      <c r="P187" s="28" t="s">
        <v>2362</v>
      </c>
      <c r="Q187" s="28" t="s">
        <v>1609</v>
      </c>
      <c r="R187" s="28" t="s">
        <v>1245</v>
      </c>
      <c r="S187" s="28">
        <v>50.0</v>
      </c>
      <c r="T187" s="50">
        <f t="shared" si="4"/>
        <v>0</v>
      </c>
      <c r="U187" s="28" t="str">
        <f>IF(R[0]C[-1]&lt;8,"KURANG 8JAM","DIATAS 8JAM")</f>
        <v>#ERROR!</v>
      </c>
      <c r="V187" s="52">
        <v>45292.0</v>
      </c>
      <c r="W187" s="28">
        <f t="shared" si="1"/>
        <v>1.002739726</v>
      </c>
      <c r="X187" s="28" t="s">
        <v>10331</v>
      </c>
      <c r="Y187" s="28"/>
      <c r="Z187" s="28"/>
      <c r="AA187" s="28"/>
      <c r="AB187" s="28"/>
      <c r="AC187" s="28"/>
      <c r="AD187" s="28"/>
      <c r="AE187" s="65" t="b">
        <v>0</v>
      </c>
      <c r="AF187" s="28" t="str">
        <f t="shared" si="2"/>
        <v>1</v>
      </c>
      <c r="AG187" s="485">
        <f t="shared" si="6"/>
        <v>50</v>
      </c>
      <c r="AH187" s="451">
        <v>50.0</v>
      </c>
      <c r="AI187" s="444">
        <v>1.0</v>
      </c>
      <c r="AJ187" s="451">
        <v>0.0</v>
      </c>
      <c r="AK187" s="453"/>
      <c r="AL187" s="451">
        <v>0.0</v>
      </c>
      <c r="AM187" s="453"/>
      <c r="AN187" s="451">
        <v>0.0</v>
      </c>
      <c r="AO187" s="453"/>
      <c r="AP187" s="451">
        <v>0.0</v>
      </c>
      <c r="AQ187" s="453"/>
      <c r="AR187" s="451">
        <v>0.0</v>
      </c>
      <c r="AS187" s="453"/>
      <c r="AT187" s="451">
        <v>0.0</v>
      </c>
      <c r="AU187" s="453"/>
      <c r="AV187" s="451">
        <v>0.0</v>
      </c>
      <c r="AW187" s="453"/>
      <c r="AX187" s="451">
        <v>0.0</v>
      </c>
      <c r="AY187" s="453"/>
    </row>
    <row r="188" ht="22.5" customHeight="1">
      <c r="A188" s="36">
        <v>186.0</v>
      </c>
      <c r="B188" s="28" t="s">
        <v>2092</v>
      </c>
      <c r="C188" s="28" t="s">
        <v>2759</v>
      </c>
      <c r="D188" s="28" t="s">
        <v>181</v>
      </c>
      <c r="E188" s="36" t="s">
        <v>181</v>
      </c>
      <c r="F188" s="28" t="s">
        <v>593</v>
      </c>
      <c r="G188" s="28" t="s">
        <v>358</v>
      </c>
      <c r="H188" s="28" t="s">
        <v>7724</v>
      </c>
      <c r="I188" s="28" t="s">
        <v>1859</v>
      </c>
      <c r="J188" s="28">
        <v>2.0</v>
      </c>
      <c r="K188" s="28">
        <v>20.0</v>
      </c>
      <c r="L188" s="28">
        <v>40.0</v>
      </c>
      <c r="M188" s="28" t="s">
        <v>546</v>
      </c>
      <c r="N188" s="28">
        <v>2.0</v>
      </c>
      <c r="O188" s="28" t="s">
        <v>175</v>
      </c>
      <c r="P188" s="28" t="s">
        <v>2362</v>
      </c>
      <c r="Q188" s="28" t="s">
        <v>1609</v>
      </c>
      <c r="R188" s="28" t="s">
        <v>1245</v>
      </c>
      <c r="S188" s="28">
        <v>50.0</v>
      </c>
      <c r="T188" s="50">
        <f t="shared" si="4"/>
        <v>0</v>
      </c>
      <c r="U188" s="28" t="str">
        <f>IF(R[0]C[-1]&lt;8,"KURANG 8JAM","DIATAS 8JAM")</f>
        <v>#ERROR!</v>
      </c>
      <c r="V188" s="52">
        <v>45292.0</v>
      </c>
      <c r="W188" s="28">
        <f t="shared" si="1"/>
        <v>1.002739726</v>
      </c>
      <c r="X188" s="28" t="s">
        <v>10331</v>
      </c>
      <c r="Y188" s="28"/>
      <c r="Z188" s="28"/>
      <c r="AA188" s="28"/>
      <c r="AB188" s="28"/>
      <c r="AC188" s="28"/>
      <c r="AD188" s="28"/>
      <c r="AE188" s="65" t="b">
        <v>0</v>
      </c>
      <c r="AF188" s="28" t="str">
        <f t="shared" si="2"/>
        <v>1</v>
      </c>
      <c r="AG188" s="484">
        <f t="shared" si="6"/>
        <v>50</v>
      </c>
      <c r="AH188" s="448">
        <v>50.0</v>
      </c>
      <c r="AI188" s="446">
        <v>1.0</v>
      </c>
      <c r="AJ188" s="448">
        <v>0.0</v>
      </c>
      <c r="AK188" s="449"/>
      <c r="AL188" s="448">
        <v>0.0</v>
      </c>
      <c r="AM188" s="449"/>
      <c r="AN188" s="448">
        <v>0.0</v>
      </c>
      <c r="AO188" s="449"/>
      <c r="AP188" s="448">
        <v>0.0</v>
      </c>
      <c r="AQ188" s="449"/>
      <c r="AR188" s="448">
        <v>0.0</v>
      </c>
      <c r="AS188" s="449"/>
      <c r="AT188" s="448">
        <v>0.0</v>
      </c>
      <c r="AU188" s="449"/>
      <c r="AV188" s="448">
        <v>0.0</v>
      </c>
      <c r="AW188" s="449"/>
      <c r="AX188" s="448">
        <v>0.0</v>
      </c>
      <c r="AY188" s="449"/>
    </row>
    <row r="189" ht="22.5" customHeight="1">
      <c r="A189" s="28">
        <v>187.0</v>
      </c>
      <c r="B189" s="28" t="s">
        <v>2096</v>
      </c>
      <c r="C189" s="28" t="s">
        <v>2766</v>
      </c>
      <c r="D189" s="28" t="s">
        <v>181</v>
      </c>
      <c r="E189" s="36" t="s">
        <v>181</v>
      </c>
      <c r="F189" s="28" t="s">
        <v>593</v>
      </c>
      <c r="G189" s="28" t="s">
        <v>358</v>
      </c>
      <c r="H189" s="28" t="s">
        <v>7724</v>
      </c>
      <c r="I189" s="28" t="s">
        <v>1859</v>
      </c>
      <c r="J189" s="28">
        <v>2.0</v>
      </c>
      <c r="K189" s="28">
        <v>20.0</v>
      </c>
      <c r="L189" s="28">
        <v>40.0</v>
      </c>
      <c r="M189" s="28" t="s">
        <v>546</v>
      </c>
      <c r="N189" s="28">
        <v>2.0</v>
      </c>
      <c r="O189" s="28" t="s">
        <v>175</v>
      </c>
      <c r="P189" s="28" t="s">
        <v>2362</v>
      </c>
      <c r="Q189" s="28" t="s">
        <v>1609</v>
      </c>
      <c r="R189" s="28" t="s">
        <v>1245</v>
      </c>
      <c r="S189" s="28">
        <v>50.0</v>
      </c>
      <c r="T189" s="50">
        <f t="shared" si="4"/>
        <v>0</v>
      </c>
      <c r="U189" s="28" t="str">
        <f>IF(R[0]C[-1]&lt;8,"KURANG 8JAM","DIATAS 8JAM")</f>
        <v>#ERROR!</v>
      </c>
      <c r="V189" s="52">
        <v>45292.0</v>
      </c>
      <c r="W189" s="28">
        <f t="shared" si="1"/>
        <v>1.002739726</v>
      </c>
      <c r="X189" s="28" t="s">
        <v>10331</v>
      </c>
      <c r="Y189" s="28"/>
      <c r="Z189" s="28"/>
      <c r="AA189" s="28"/>
      <c r="AB189" s="28"/>
      <c r="AC189" s="28"/>
      <c r="AD189" s="28"/>
      <c r="AE189" s="65" t="b">
        <v>0</v>
      </c>
      <c r="AF189" s="28" t="str">
        <f t="shared" si="2"/>
        <v>1</v>
      </c>
      <c r="AG189" s="485">
        <f t="shared" si="6"/>
        <v>50</v>
      </c>
      <c r="AH189" s="451">
        <v>50.0</v>
      </c>
      <c r="AI189" s="444">
        <v>1.0</v>
      </c>
      <c r="AJ189" s="451">
        <v>0.0</v>
      </c>
      <c r="AK189" s="453"/>
      <c r="AL189" s="451">
        <v>0.0</v>
      </c>
      <c r="AM189" s="453"/>
      <c r="AN189" s="451">
        <v>0.0</v>
      </c>
      <c r="AO189" s="453"/>
      <c r="AP189" s="451">
        <v>0.0</v>
      </c>
      <c r="AQ189" s="453"/>
      <c r="AR189" s="451">
        <v>0.0</v>
      </c>
      <c r="AS189" s="453"/>
      <c r="AT189" s="451">
        <v>0.0</v>
      </c>
      <c r="AU189" s="453"/>
      <c r="AV189" s="451">
        <v>0.0</v>
      </c>
      <c r="AW189" s="453"/>
      <c r="AX189" s="451">
        <v>0.0</v>
      </c>
      <c r="AY189" s="453"/>
    </row>
    <row r="190" ht="22.5" customHeight="1">
      <c r="A190" s="36">
        <v>188.0</v>
      </c>
      <c r="B190" s="28" t="s">
        <v>1949</v>
      </c>
      <c r="C190" s="28" t="s">
        <v>2774</v>
      </c>
      <c r="D190" s="28" t="s">
        <v>181</v>
      </c>
      <c r="E190" s="36" t="s">
        <v>181</v>
      </c>
      <c r="F190" s="28" t="s">
        <v>593</v>
      </c>
      <c r="G190" s="28" t="s">
        <v>358</v>
      </c>
      <c r="H190" s="28" t="s">
        <v>7724</v>
      </c>
      <c r="I190" s="28" t="s">
        <v>1859</v>
      </c>
      <c r="J190" s="28">
        <v>2.0</v>
      </c>
      <c r="K190" s="28">
        <v>20.0</v>
      </c>
      <c r="L190" s="28">
        <v>40.0</v>
      </c>
      <c r="M190" s="28" t="s">
        <v>546</v>
      </c>
      <c r="N190" s="28">
        <v>2.0</v>
      </c>
      <c r="O190" s="28" t="s">
        <v>175</v>
      </c>
      <c r="P190" s="28" t="s">
        <v>2362</v>
      </c>
      <c r="Q190" s="28" t="s">
        <v>1609</v>
      </c>
      <c r="R190" s="28" t="s">
        <v>1245</v>
      </c>
      <c r="S190" s="28">
        <v>50.0</v>
      </c>
      <c r="T190" s="50">
        <f t="shared" si="4"/>
        <v>0</v>
      </c>
      <c r="U190" s="28" t="str">
        <f>IF(R[0]C[-1]&lt;8,"KURANG 8JAM","DIATAS 8JAM")</f>
        <v>#ERROR!</v>
      </c>
      <c r="V190" s="52">
        <v>45292.0</v>
      </c>
      <c r="W190" s="28">
        <f t="shared" si="1"/>
        <v>1.002739726</v>
      </c>
      <c r="X190" s="28" t="s">
        <v>10331</v>
      </c>
      <c r="Y190" s="28"/>
      <c r="Z190" s="28"/>
      <c r="AA190" s="28"/>
      <c r="AB190" s="28"/>
      <c r="AC190" s="28"/>
      <c r="AD190" s="28"/>
      <c r="AE190" s="65" t="b">
        <v>0</v>
      </c>
      <c r="AF190" s="28" t="str">
        <f t="shared" si="2"/>
        <v>1</v>
      </c>
      <c r="AG190" s="484">
        <f t="shared" si="6"/>
        <v>50</v>
      </c>
      <c r="AH190" s="448">
        <v>50.0</v>
      </c>
      <c r="AI190" s="446">
        <v>1.0</v>
      </c>
      <c r="AJ190" s="448">
        <v>0.0</v>
      </c>
      <c r="AK190" s="449"/>
      <c r="AL190" s="448">
        <v>0.0</v>
      </c>
      <c r="AM190" s="449"/>
      <c r="AN190" s="448">
        <v>0.0</v>
      </c>
      <c r="AO190" s="449"/>
      <c r="AP190" s="448">
        <v>0.0</v>
      </c>
      <c r="AQ190" s="449"/>
      <c r="AR190" s="448">
        <v>0.0</v>
      </c>
      <c r="AS190" s="449"/>
      <c r="AT190" s="448">
        <v>0.0</v>
      </c>
      <c r="AU190" s="449"/>
      <c r="AV190" s="448">
        <v>0.0</v>
      </c>
      <c r="AW190" s="449"/>
      <c r="AX190" s="448">
        <v>0.0</v>
      </c>
      <c r="AY190" s="449"/>
    </row>
    <row r="191" ht="22.5" customHeight="1">
      <c r="A191" s="28">
        <v>189.0</v>
      </c>
      <c r="B191" s="28" t="s">
        <v>2106</v>
      </c>
      <c r="C191" s="28" t="s">
        <v>2781</v>
      </c>
      <c r="D191" s="28" t="s">
        <v>181</v>
      </c>
      <c r="E191" s="36" t="s">
        <v>181</v>
      </c>
      <c r="F191" s="28" t="s">
        <v>593</v>
      </c>
      <c r="G191" s="28" t="s">
        <v>358</v>
      </c>
      <c r="H191" s="28" t="s">
        <v>7724</v>
      </c>
      <c r="I191" s="28" t="s">
        <v>1859</v>
      </c>
      <c r="J191" s="28">
        <v>2.0</v>
      </c>
      <c r="K191" s="28">
        <v>20.0</v>
      </c>
      <c r="L191" s="28">
        <v>40.0</v>
      </c>
      <c r="M191" s="28" t="s">
        <v>546</v>
      </c>
      <c r="N191" s="28">
        <v>2.0</v>
      </c>
      <c r="O191" s="28" t="s">
        <v>175</v>
      </c>
      <c r="P191" s="28" t="s">
        <v>2362</v>
      </c>
      <c r="Q191" s="28" t="s">
        <v>1609</v>
      </c>
      <c r="R191" s="28" t="s">
        <v>1245</v>
      </c>
      <c r="S191" s="28">
        <v>50.0</v>
      </c>
      <c r="T191" s="50">
        <f t="shared" si="4"/>
        <v>0</v>
      </c>
      <c r="U191" s="28" t="str">
        <f>IF(R[0]C[-1]&lt;8,"KURANG 8JAM","DIATAS 8JAM")</f>
        <v>#ERROR!</v>
      </c>
      <c r="V191" s="52">
        <v>45292.0</v>
      </c>
      <c r="W191" s="28">
        <f t="shared" si="1"/>
        <v>1.002739726</v>
      </c>
      <c r="X191" s="28" t="s">
        <v>10331</v>
      </c>
      <c r="Y191" s="28"/>
      <c r="Z191" s="28"/>
      <c r="AA191" s="28"/>
      <c r="AB191" s="28"/>
      <c r="AC191" s="28"/>
      <c r="AD191" s="28"/>
      <c r="AE191" s="65" t="b">
        <v>0</v>
      </c>
      <c r="AF191" s="28" t="str">
        <f t="shared" si="2"/>
        <v>1</v>
      </c>
      <c r="AG191" s="485">
        <f t="shared" si="6"/>
        <v>50</v>
      </c>
      <c r="AH191" s="451">
        <v>50.0</v>
      </c>
      <c r="AI191" s="444">
        <v>1.0</v>
      </c>
      <c r="AJ191" s="451">
        <v>0.0</v>
      </c>
      <c r="AK191" s="453"/>
      <c r="AL191" s="451">
        <v>0.0</v>
      </c>
      <c r="AM191" s="453"/>
      <c r="AN191" s="451">
        <v>0.0</v>
      </c>
      <c r="AO191" s="453"/>
      <c r="AP191" s="451">
        <v>0.0</v>
      </c>
      <c r="AQ191" s="453"/>
      <c r="AR191" s="451">
        <v>0.0</v>
      </c>
      <c r="AS191" s="453"/>
      <c r="AT191" s="451">
        <v>0.0</v>
      </c>
      <c r="AU191" s="453"/>
      <c r="AV191" s="451">
        <v>0.0</v>
      </c>
      <c r="AW191" s="453"/>
      <c r="AX191" s="451">
        <v>0.0</v>
      </c>
      <c r="AY191" s="453"/>
    </row>
    <row r="192" ht="22.5" customHeight="1">
      <c r="A192" s="36">
        <v>190.0</v>
      </c>
      <c r="B192" s="28" t="s">
        <v>2109</v>
      </c>
      <c r="C192" s="28" t="s">
        <v>2785</v>
      </c>
      <c r="D192" s="28" t="s">
        <v>181</v>
      </c>
      <c r="E192" s="36" t="s">
        <v>181</v>
      </c>
      <c r="F192" s="28" t="s">
        <v>593</v>
      </c>
      <c r="G192" s="28" t="s">
        <v>358</v>
      </c>
      <c r="H192" s="28" t="s">
        <v>7724</v>
      </c>
      <c r="I192" s="28" t="s">
        <v>1859</v>
      </c>
      <c r="J192" s="28">
        <v>2.0</v>
      </c>
      <c r="K192" s="28">
        <v>20.0</v>
      </c>
      <c r="L192" s="28">
        <v>40.0</v>
      </c>
      <c r="M192" s="28" t="s">
        <v>546</v>
      </c>
      <c r="N192" s="28">
        <v>2.0</v>
      </c>
      <c r="O192" s="28" t="s">
        <v>175</v>
      </c>
      <c r="P192" s="28" t="s">
        <v>2362</v>
      </c>
      <c r="Q192" s="28" t="s">
        <v>1609</v>
      </c>
      <c r="R192" s="28" t="s">
        <v>1245</v>
      </c>
      <c r="S192" s="28">
        <v>50.0</v>
      </c>
      <c r="T192" s="50">
        <f t="shared" si="4"/>
        <v>0</v>
      </c>
      <c r="U192" s="28" t="str">
        <f>IF(R[0]C[-1]&lt;8,"KURANG 8JAM","DIATAS 8JAM")</f>
        <v>#ERROR!</v>
      </c>
      <c r="V192" s="52">
        <v>45292.0</v>
      </c>
      <c r="W192" s="28">
        <f t="shared" si="1"/>
        <v>1.002739726</v>
      </c>
      <c r="X192" s="28" t="s">
        <v>10331</v>
      </c>
      <c r="Y192" s="28"/>
      <c r="Z192" s="28"/>
      <c r="AA192" s="28"/>
      <c r="AB192" s="28"/>
      <c r="AC192" s="28"/>
      <c r="AD192" s="28"/>
      <c r="AE192" s="65" t="b">
        <v>0</v>
      </c>
      <c r="AF192" s="28" t="str">
        <f t="shared" si="2"/>
        <v>1</v>
      </c>
      <c r="AG192" s="484">
        <f t="shared" si="6"/>
        <v>50</v>
      </c>
      <c r="AH192" s="448">
        <v>50.0</v>
      </c>
      <c r="AI192" s="446">
        <v>1.0</v>
      </c>
      <c r="AJ192" s="448">
        <v>0.0</v>
      </c>
      <c r="AK192" s="449"/>
      <c r="AL192" s="448">
        <v>0.0</v>
      </c>
      <c r="AM192" s="449"/>
      <c r="AN192" s="448">
        <v>0.0</v>
      </c>
      <c r="AO192" s="449"/>
      <c r="AP192" s="448">
        <v>0.0</v>
      </c>
      <c r="AQ192" s="449"/>
      <c r="AR192" s="448">
        <v>0.0</v>
      </c>
      <c r="AS192" s="449"/>
      <c r="AT192" s="448">
        <v>0.0</v>
      </c>
      <c r="AU192" s="449"/>
      <c r="AV192" s="448">
        <v>0.0</v>
      </c>
      <c r="AW192" s="449"/>
      <c r="AX192" s="448">
        <v>0.0</v>
      </c>
      <c r="AY192" s="449"/>
    </row>
    <row r="193" ht="22.5" customHeight="1">
      <c r="A193" s="28">
        <v>191.0</v>
      </c>
      <c r="B193" s="28" t="s">
        <v>2112</v>
      </c>
      <c r="C193" s="28" t="s">
        <v>2792</v>
      </c>
      <c r="D193" s="28" t="s">
        <v>181</v>
      </c>
      <c r="E193" s="36" t="s">
        <v>181</v>
      </c>
      <c r="F193" s="28" t="s">
        <v>593</v>
      </c>
      <c r="G193" s="28" t="s">
        <v>358</v>
      </c>
      <c r="H193" s="28" t="s">
        <v>7724</v>
      </c>
      <c r="I193" s="28" t="s">
        <v>1859</v>
      </c>
      <c r="J193" s="28">
        <v>2.0</v>
      </c>
      <c r="K193" s="28">
        <v>20.0</v>
      </c>
      <c r="L193" s="28">
        <v>40.0</v>
      </c>
      <c r="M193" s="28" t="s">
        <v>546</v>
      </c>
      <c r="N193" s="28">
        <v>2.0</v>
      </c>
      <c r="O193" s="28" t="s">
        <v>175</v>
      </c>
      <c r="P193" s="28" t="s">
        <v>2362</v>
      </c>
      <c r="Q193" s="28" t="s">
        <v>1609</v>
      </c>
      <c r="R193" s="28" t="s">
        <v>1245</v>
      </c>
      <c r="S193" s="28">
        <v>50.0</v>
      </c>
      <c r="T193" s="50">
        <f t="shared" si="4"/>
        <v>0</v>
      </c>
      <c r="U193" s="28" t="str">
        <f>IF(R[0]C[-1]&lt;8,"KURANG 8JAM","DIATAS 8JAM")</f>
        <v>#ERROR!</v>
      </c>
      <c r="V193" s="52">
        <v>45292.0</v>
      </c>
      <c r="W193" s="28">
        <f t="shared" si="1"/>
        <v>1.002739726</v>
      </c>
      <c r="X193" s="28" t="s">
        <v>10331</v>
      </c>
      <c r="Y193" s="28"/>
      <c r="Z193" s="28"/>
      <c r="AA193" s="28"/>
      <c r="AB193" s="28"/>
      <c r="AC193" s="28"/>
      <c r="AD193" s="28"/>
      <c r="AE193" s="65" t="b">
        <v>0</v>
      </c>
      <c r="AF193" s="28" t="str">
        <f t="shared" si="2"/>
        <v>1</v>
      </c>
      <c r="AG193" s="485">
        <f t="shared" si="6"/>
        <v>50</v>
      </c>
      <c r="AH193" s="451">
        <v>50.0</v>
      </c>
      <c r="AI193" s="444">
        <v>1.0</v>
      </c>
      <c r="AJ193" s="451">
        <v>0.0</v>
      </c>
      <c r="AK193" s="453"/>
      <c r="AL193" s="451">
        <v>0.0</v>
      </c>
      <c r="AM193" s="453"/>
      <c r="AN193" s="451">
        <v>0.0</v>
      </c>
      <c r="AO193" s="453"/>
      <c r="AP193" s="451">
        <v>0.0</v>
      </c>
      <c r="AQ193" s="453"/>
      <c r="AR193" s="451">
        <v>0.0</v>
      </c>
      <c r="AS193" s="453"/>
      <c r="AT193" s="451">
        <v>0.0</v>
      </c>
      <c r="AU193" s="453"/>
      <c r="AV193" s="451">
        <v>0.0</v>
      </c>
      <c r="AW193" s="453"/>
      <c r="AX193" s="451">
        <v>0.0</v>
      </c>
      <c r="AY193" s="453"/>
    </row>
    <row r="194" ht="22.5" customHeight="1">
      <c r="A194" s="36">
        <v>192.0</v>
      </c>
      <c r="B194" s="28" t="s">
        <v>2117</v>
      </c>
      <c r="C194" s="28" t="s">
        <v>2799</v>
      </c>
      <c r="D194" s="28" t="s">
        <v>181</v>
      </c>
      <c r="E194" s="36" t="s">
        <v>181</v>
      </c>
      <c r="F194" s="28" t="s">
        <v>593</v>
      </c>
      <c r="G194" s="28" t="s">
        <v>358</v>
      </c>
      <c r="H194" s="28" t="s">
        <v>7724</v>
      </c>
      <c r="I194" s="28" t="s">
        <v>1859</v>
      </c>
      <c r="J194" s="28">
        <v>2.0</v>
      </c>
      <c r="K194" s="28">
        <v>20.0</v>
      </c>
      <c r="L194" s="28">
        <v>40.0</v>
      </c>
      <c r="M194" s="28" t="s">
        <v>546</v>
      </c>
      <c r="N194" s="28">
        <v>2.0</v>
      </c>
      <c r="O194" s="28" t="s">
        <v>175</v>
      </c>
      <c r="P194" s="28" t="s">
        <v>2362</v>
      </c>
      <c r="Q194" s="28" t="s">
        <v>1609</v>
      </c>
      <c r="R194" s="28" t="s">
        <v>1245</v>
      </c>
      <c r="S194" s="28">
        <v>50.0</v>
      </c>
      <c r="T194" s="50">
        <f t="shared" si="4"/>
        <v>0</v>
      </c>
      <c r="U194" s="28" t="str">
        <f>IF(R[0]C[-1]&lt;8,"KURANG 8JAM","DIATAS 8JAM")</f>
        <v>#ERROR!</v>
      </c>
      <c r="V194" s="52">
        <v>45292.0</v>
      </c>
      <c r="W194" s="28">
        <f t="shared" si="1"/>
        <v>1.002739726</v>
      </c>
      <c r="X194" s="28" t="s">
        <v>10331</v>
      </c>
      <c r="Y194" s="28"/>
      <c r="Z194" s="28"/>
      <c r="AA194" s="28"/>
      <c r="AB194" s="28"/>
      <c r="AC194" s="28"/>
      <c r="AD194" s="28"/>
      <c r="AE194" s="65" t="b">
        <v>0</v>
      </c>
      <c r="AF194" s="28" t="str">
        <f t="shared" si="2"/>
        <v>1</v>
      </c>
      <c r="AG194" s="484">
        <f t="shared" si="6"/>
        <v>50</v>
      </c>
      <c r="AH194" s="448">
        <v>50.0</v>
      </c>
      <c r="AI194" s="446">
        <v>1.0</v>
      </c>
      <c r="AJ194" s="448">
        <v>0.0</v>
      </c>
      <c r="AK194" s="449"/>
      <c r="AL194" s="448">
        <v>0.0</v>
      </c>
      <c r="AM194" s="449"/>
      <c r="AN194" s="448">
        <v>0.0</v>
      </c>
      <c r="AO194" s="449"/>
      <c r="AP194" s="448">
        <v>0.0</v>
      </c>
      <c r="AQ194" s="449"/>
      <c r="AR194" s="448">
        <v>0.0</v>
      </c>
      <c r="AS194" s="449"/>
      <c r="AT194" s="448">
        <v>0.0</v>
      </c>
      <c r="AU194" s="449"/>
      <c r="AV194" s="448">
        <v>0.0</v>
      </c>
      <c r="AW194" s="449"/>
      <c r="AX194" s="448">
        <v>0.0</v>
      </c>
      <c r="AY194" s="449"/>
    </row>
    <row r="195" ht="22.5" customHeight="1">
      <c r="A195" s="28">
        <v>193.0</v>
      </c>
      <c r="B195" s="28" t="s">
        <v>2122</v>
      </c>
      <c r="C195" s="28" t="s">
        <v>2805</v>
      </c>
      <c r="D195" s="28" t="s">
        <v>181</v>
      </c>
      <c r="E195" s="36" t="s">
        <v>181</v>
      </c>
      <c r="F195" s="28" t="s">
        <v>593</v>
      </c>
      <c r="G195" s="28" t="s">
        <v>358</v>
      </c>
      <c r="H195" s="28" t="s">
        <v>7724</v>
      </c>
      <c r="I195" s="28" t="s">
        <v>1859</v>
      </c>
      <c r="J195" s="28">
        <v>2.0</v>
      </c>
      <c r="K195" s="28">
        <v>20.0</v>
      </c>
      <c r="L195" s="28">
        <v>40.0</v>
      </c>
      <c r="M195" s="28" t="s">
        <v>546</v>
      </c>
      <c r="N195" s="28">
        <v>2.0</v>
      </c>
      <c r="O195" s="28" t="s">
        <v>175</v>
      </c>
      <c r="P195" s="28" t="s">
        <v>2362</v>
      </c>
      <c r="Q195" s="28" t="s">
        <v>1609</v>
      </c>
      <c r="R195" s="28" t="s">
        <v>1245</v>
      </c>
      <c r="S195" s="28">
        <v>50.0</v>
      </c>
      <c r="T195" s="50">
        <f t="shared" si="4"/>
        <v>0</v>
      </c>
      <c r="U195" s="28" t="str">
        <f>IF(R[0]C[-1]&lt;8,"KURANG 8JAM","DIATAS 8JAM")</f>
        <v>#ERROR!</v>
      </c>
      <c r="V195" s="52">
        <v>45292.0</v>
      </c>
      <c r="W195" s="28">
        <f t="shared" si="1"/>
        <v>1.002739726</v>
      </c>
      <c r="X195" s="28" t="s">
        <v>10331</v>
      </c>
      <c r="Y195" s="28"/>
      <c r="Z195" s="28"/>
      <c r="AA195" s="28"/>
      <c r="AB195" s="28"/>
      <c r="AC195" s="28"/>
      <c r="AD195" s="28"/>
      <c r="AE195" s="65" t="b">
        <v>0</v>
      </c>
      <c r="AF195" s="28" t="str">
        <f t="shared" si="2"/>
        <v>1</v>
      </c>
      <c r="AG195" s="485">
        <f t="shared" si="6"/>
        <v>50</v>
      </c>
      <c r="AH195" s="451">
        <v>50.0</v>
      </c>
      <c r="AI195" s="444">
        <v>1.0</v>
      </c>
      <c r="AJ195" s="451">
        <v>0.0</v>
      </c>
      <c r="AK195" s="453"/>
      <c r="AL195" s="451">
        <v>0.0</v>
      </c>
      <c r="AM195" s="453"/>
      <c r="AN195" s="451">
        <v>0.0</v>
      </c>
      <c r="AO195" s="453"/>
      <c r="AP195" s="451">
        <v>0.0</v>
      </c>
      <c r="AQ195" s="453"/>
      <c r="AR195" s="451">
        <v>0.0</v>
      </c>
      <c r="AS195" s="453"/>
      <c r="AT195" s="451">
        <v>0.0</v>
      </c>
      <c r="AU195" s="453"/>
      <c r="AV195" s="451">
        <v>0.0</v>
      </c>
      <c r="AW195" s="453"/>
      <c r="AX195" s="451">
        <v>0.0</v>
      </c>
      <c r="AY195" s="453"/>
    </row>
    <row r="196" ht="22.5" customHeight="1">
      <c r="A196" s="36">
        <v>194.0</v>
      </c>
      <c r="B196" s="28" t="s">
        <v>2126</v>
      </c>
      <c r="C196" s="28" t="s">
        <v>2812</v>
      </c>
      <c r="D196" s="28" t="s">
        <v>181</v>
      </c>
      <c r="E196" s="36" t="s">
        <v>181</v>
      </c>
      <c r="F196" s="28" t="s">
        <v>593</v>
      </c>
      <c r="G196" s="28" t="s">
        <v>358</v>
      </c>
      <c r="H196" s="28" t="s">
        <v>7724</v>
      </c>
      <c r="I196" s="28" t="s">
        <v>1859</v>
      </c>
      <c r="J196" s="28">
        <v>2.0</v>
      </c>
      <c r="K196" s="28">
        <v>20.0</v>
      </c>
      <c r="L196" s="28">
        <v>40.0</v>
      </c>
      <c r="M196" s="28" t="s">
        <v>546</v>
      </c>
      <c r="N196" s="28">
        <v>2.0</v>
      </c>
      <c r="O196" s="28" t="s">
        <v>175</v>
      </c>
      <c r="P196" s="28" t="s">
        <v>2362</v>
      </c>
      <c r="Q196" s="28" t="s">
        <v>1609</v>
      </c>
      <c r="R196" s="28" t="s">
        <v>1245</v>
      </c>
      <c r="S196" s="28">
        <v>50.0</v>
      </c>
      <c r="T196" s="50">
        <f t="shared" si="4"/>
        <v>0</v>
      </c>
      <c r="U196" s="28" t="str">
        <f>IF(R[0]C[-1]&lt;8,"KURANG 8JAM","DIATAS 8JAM")</f>
        <v>#ERROR!</v>
      </c>
      <c r="V196" s="52">
        <v>45292.0</v>
      </c>
      <c r="W196" s="28">
        <f t="shared" si="1"/>
        <v>1.002739726</v>
      </c>
      <c r="X196" s="28" t="s">
        <v>10331</v>
      </c>
      <c r="Y196" s="28"/>
      <c r="Z196" s="28"/>
      <c r="AA196" s="28"/>
      <c r="AB196" s="28"/>
      <c r="AC196" s="28"/>
      <c r="AD196" s="28"/>
      <c r="AE196" s="65" t="b">
        <v>0</v>
      </c>
      <c r="AF196" s="28" t="str">
        <f t="shared" si="2"/>
        <v>1</v>
      </c>
      <c r="AG196" s="484">
        <f t="shared" si="6"/>
        <v>50</v>
      </c>
      <c r="AH196" s="448">
        <v>50.0</v>
      </c>
      <c r="AI196" s="446">
        <v>1.0</v>
      </c>
      <c r="AJ196" s="448">
        <v>0.0</v>
      </c>
      <c r="AK196" s="449"/>
      <c r="AL196" s="448">
        <v>0.0</v>
      </c>
      <c r="AM196" s="449"/>
      <c r="AN196" s="448">
        <v>0.0</v>
      </c>
      <c r="AO196" s="449"/>
      <c r="AP196" s="448">
        <v>0.0</v>
      </c>
      <c r="AQ196" s="449"/>
      <c r="AR196" s="448">
        <v>0.0</v>
      </c>
      <c r="AS196" s="449"/>
      <c r="AT196" s="448">
        <v>0.0</v>
      </c>
      <c r="AU196" s="449"/>
      <c r="AV196" s="448">
        <v>0.0</v>
      </c>
      <c r="AW196" s="449"/>
      <c r="AX196" s="448">
        <v>0.0</v>
      </c>
      <c r="AY196" s="449"/>
    </row>
    <row r="197" ht="22.5" customHeight="1">
      <c r="A197" s="28">
        <v>195.0</v>
      </c>
      <c r="B197" s="28" t="s">
        <v>2132</v>
      </c>
      <c r="C197" s="28" t="s">
        <v>2818</v>
      </c>
      <c r="D197" s="28" t="s">
        <v>181</v>
      </c>
      <c r="E197" s="36" t="s">
        <v>181</v>
      </c>
      <c r="F197" s="28" t="s">
        <v>593</v>
      </c>
      <c r="G197" s="28" t="s">
        <v>358</v>
      </c>
      <c r="H197" s="28" t="s">
        <v>7724</v>
      </c>
      <c r="I197" s="28" t="s">
        <v>1859</v>
      </c>
      <c r="J197" s="28">
        <v>2.0</v>
      </c>
      <c r="K197" s="28">
        <v>20.0</v>
      </c>
      <c r="L197" s="28">
        <v>40.0</v>
      </c>
      <c r="M197" s="28" t="s">
        <v>546</v>
      </c>
      <c r="N197" s="28">
        <v>2.0</v>
      </c>
      <c r="O197" s="28" t="s">
        <v>175</v>
      </c>
      <c r="P197" s="28" t="s">
        <v>2362</v>
      </c>
      <c r="Q197" s="28" t="s">
        <v>1609</v>
      </c>
      <c r="R197" s="28" t="s">
        <v>1245</v>
      </c>
      <c r="S197" s="28">
        <v>50.0</v>
      </c>
      <c r="T197" s="50">
        <f t="shared" si="4"/>
        <v>0</v>
      </c>
      <c r="U197" s="28" t="str">
        <f>IF(R[0]C[-1]&lt;8,"KURANG 8JAM","DIATAS 8JAM")</f>
        <v>#ERROR!</v>
      </c>
      <c r="V197" s="52">
        <v>45292.0</v>
      </c>
      <c r="W197" s="28">
        <f t="shared" si="1"/>
        <v>1.002739726</v>
      </c>
      <c r="X197" s="28" t="s">
        <v>10331</v>
      </c>
      <c r="Y197" s="28"/>
      <c r="Z197" s="28"/>
      <c r="AA197" s="28"/>
      <c r="AB197" s="28"/>
      <c r="AC197" s="28"/>
      <c r="AD197" s="28"/>
      <c r="AE197" s="65" t="b">
        <v>0</v>
      </c>
      <c r="AF197" s="28" t="str">
        <f t="shared" si="2"/>
        <v>1</v>
      </c>
      <c r="AG197" s="485">
        <f t="shared" si="6"/>
        <v>50</v>
      </c>
      <c r="AH197" s="451">
        <v>50.0</v>
      </c>
      <c r="AI197" s="444">
        <v>1.0</v>
      </c>
      <c r="AJ197" s="451">
        <v>0.0</v>
      </c>
      <c r="AK197" s="453"/>
      <c r="AL197" s="451">
        <v>0.0</v>
      </c>
      <c r="AM197" s="453"/>
      <c r="AN197" s="451">
        <v>0.0</v>
      </c>
      <c r="AO197" s="453"/>
      <c r="AP197" s="451">
        <v>0.0</v>
      </c>
      <c r="AQ197" s="453"/>
      <c r="AR197" s="451">
        <v>0.0</v>
      </c>
      <c r="AS197" s="453"/>
      <c r="AT197" s="451">
        <v>0.0</v>
      </c>
      <c r="AU197" s="453"/>
      <c r="AV197" s="451">
        <v>0.0</v>
      </c>
      <c r="AW197" s="453"/>
      <c r="AX197" s="451">
        <v>0.0</v>
      </c>
      <c r="AY197" s="453"/>
    </row>
    <row r="198" ht="22.5" customHeight="1">
      <c r="A198" s="36">
        <v>196.0</v>
      </c>
      <c r="B198" s="28" t="s">
        <v>2137</v>
      </c>
      <c r="C198" s="28" t="s">
        <v>2822</v>
      </c>
      <c r="D198" s="28" t="s">
        <v>181</v>
      </c>
      <c r="E198" s="36" t="s">
        <v>181</v>
      </c>
      <c r="F198" s="28" t="s">
        <v>593</v>
      </c>
      <c r="G198" s="28" t="s">
        <v>358</v>
      </c>
      <c r="H198" s="28" t="s">
        <v>7724</v>
      </c>
      <c r="I198" s="28" t="s">
        <v>1859</v>
      </c>
      <c r="J198" s="28">
        <v>2.0</v>
      </c>
      <c r="K198" s="28">
        <v>20.0</v>
      </c>
      <c r="L198" s="28">
        <v>40.0</v>
      </c>
      <c r="M198" s="28" t="s">
        <v>546</v>
      </c>
      <c r="N198" s="28">
        <v>2.0</v>
      </c>
      <c r="O198" s="28" t="s">
        <v>175</v>
      </c>
      <c r="P198" s="28" t="s">
        <v>2362</v>
      </c>
      <c r="Q198" s="28" t="s">
        <v>1609</v>
      </c>
      <c r="R198" s="28" t="s">
        <v>1245</v>
      </c>
      <c r="S198" s="28">
        <v>50.0</v>
      </c>
      <c r="T198" s="50">
        <f t="shared" si="4"/>
        <v>0</v>
      </c>
      <c r="U198" s="28" t="str">
        <f>IF(R[0]C[-1]&lt;8,"KURANG 8JAM","DIATAS 8JAM")</f>
        <v>#ERROR!</v>
      </c>
      <c r="V198" s="52">
        <v>45292.0</v>
      </c>
      <c r="W198" s="28">
        <f t="shared" si="1"/>
        <v>1.002739726</v>
      </c>
      <c r="X198" s="28" t="s">
        <v>10331</v>
      </c>
      <c r="Y198" s="28"/>
      <c r="Z198" s="28"/>
      <c r="AA198" s="28"/>
      <c r="AB198" s="28"/>
      <c r="AC198" s="28"/>
      <c r="AD198" s="28"/>
      <c r="AE198" s="65" t="b">
        <v>0</v>
      </c>
      <c r="AF198" s="28" t="str">
        <f t="shared" si="2"/>
        <v>1</v>
      </c>
      <c r="AG198" s="484">
        <f t="shared" si="6"/>
        <v>50</v>
      </c>
      <c r="AH198" s="448">
        <v>50.0</v>
      </c>
      <c r="AI198" s="446">
        <v>1.0</v>
      </c>
      <c r="AJ198" s="448">
        <v>0.0</v>
      </c>
      <c r="AK198" s="449"/>
      <c r="AL198" s="448">
        <v>0.0</v>
      </c>
      <c r="AM198" s="449"/>
      <c r="AN198" s="448">
        <v>0.0</v>
      </c>
      <c r="AO198" s="449"/>
      <c r="AP198" s="448">
        <v>0.0</v>
      </c>
      <c r="AQ198" s="449"/>
      <c r="AR198" s="448">
        <v>0.0</v>
      </c>
      <c r="AS198" s="449"/>
      <c r="AT198" s="448">
        <v>0.0</v>
      </c>
      <c r="AU198" s="449"/>
      <c r="AV198" s="448">
        <v>0.0</v>
      </c>
      <c r="AW198" s="449"/>
      <c r="AX198" s="448">
        <v>0.0</v>
      </c>
      <c r="AY198" s="449"/>
    </row>
    <row r="199" ht="22.5" customHeight="1">
      <c r="A199" s="28">
        <v>197.0</v>
      </c>
      <c r="B199" s="28" t="s">
        <v>2140</v>
      </c>
      <c r="C199" s="28" t="s">
        <v>2829</v>
      </c>
      <c r="D199" s="28" t="s">
        <v>181</v>
      </c>
      <c r="E199" s="36" t="s">
        <v>181</v>
      </c>
      <c r="F199" s="28" t="s">
        <v>593</v>
      </c>
      <c r="G199" s="28" t="s">
        <v>358</v>
      </c>
      <c r="H199" s="28" t="s">
        <v>7724</v>
      </c>
      <c r="I199" s="28" t="s">
        <v>1859</v>
      </c>
      <c r="J199" s="28">
        <v>2.0</v>
      </c>
      <c r="K199" s="28">
        <v>20.0</v>
      </c>
      <c r="L199" s="28">
        <v>40.0</v>
      </c>
      <c r="M199" s="28" t="s">
        <v>546</v>
      </c>
      <c r="N199" s="28">
        <v>2.0</v>
      </c>
      <c r="O199" s="28" t="s">
        <v>175</v>
      </c>
      <c r="P199" s="28" t="s">
        <v>2362</v>
      </c>
      <c r="Q199" s="28" t="s">
        <v>1609</v>
      </c>
      <c r="R199" s="28" t="s">
        <v>1245</v>
      </c>
      <c r="S199" s="28">
        <v>50.0</v>
      </c>
      <c r="T199" s="50">
        <f t="shared" si="4"/>
        <v>0</v>
      </c>
      <c r="U199" s="28" t="str">
        <f>IF(R[0]C[-1]&lt;8,"KURANG 8JAM","DIATAS 8JAM")</f>
        <v>#ERROR!</v>
      </c>
      <c r="V199" s="52">
        <v>45292.0</v>
      </c>
      <c r="W199" s="28">
        <f t="shared" si="1"/>
        <v>1.002739726</v>
      </c>
      <c r="X199" s="28" t="s">
        <v>10331</v>
      </c>
      <c r="Y199" s="28"/>
      <c r="Z199" s="28"/>
      <c r="AA199" s="28"/>
      <c r="AB199" s="28"/>
      <c r="AC199" s="28"/>
      <c r="AD199" s="28"/>
      <c r="AE199" s="65" t="b">
        <v>0</v>
      </c>
      <c r="AF199" s="28" t="str">
        <f t="shared" si="2"/>
        <v>1</v>
      </c>
      <c r="AG199" s="485">
        <f t="shared" si="6"/>
        <v>50</v>
      </c>
      <c r="AH199" s="451">
        <v>50.0</v>
      </c>
      <c r="AI199" s="444">
        <v>1.0</v>
      </c>
      <c r="AJ199" s="451">
        <v>0.0</v>
      </c>
      <c r="AK199" s="453"/>
      <c r="AL199" s="451">
        <v>0.0</v>
      </c>
      <c r="AM199" s="453"/>
      <c r="AN199" s="451">
        <v>0.0</v>
      </c>
      <c r="AO199" s="453"/>
      <c r="AP199" s="451">
        <v>0.0</v>
      </c>
      <c r="AQ199" s="453"/>
      <c r="AR199" s="451">
        <v>0.0</v>
      </c>
      <c r="AS199" s="453"/>
      <c r="AT199" s="451">
        <v>0.0</v>
      </c>
      <c r="AU199" s="453"/>
      <c r="AV199" s="451">
        <v>0.0</v>
      </c>
      <c r="AW199" s="453"/>
      <c r="AX199" s="451">
        <v>0.0</v>
      </c>
      <c r="AY199" s="453"/>
    </row>
    <row r="200" ht="22.5" customHeight="1">
      <c r="A200" s="36">
        <v>198.0</v>
      </c>
      <c r="B200" s="28" t="s">
        <v>2144</v>
      </c>
      <c r="C200" s="28" t="s">
        <v>2835</v>
      </c>
      <c r="D200" s="28" t="s">
        <v>181</v>
      </c>
      <c r="E200" s="36" t="s">
        <v>181</v>
      </c>
      <c r="F200" s="28" t="s">
        <v>593</v>
      </c>
      <c r="G200" s="28" t="s">
        <v>358</v>
      </c>
      <c r="H200" s="28" t="s">
        <v>7724</v>
      </c>
      <c r="I200" s="28" t="s">
        <v>1859</v>
      </c>
      <c r="J200" s="28">
        <v>2.0</v>
      </c>
      <c r="K200" s="28">
        <v>20.0</v>
      </c>
      <c r="L200" s="28">
        <v>40.0</v>
      </c>
      <c r="M200" s="28" t="s">
        <v>546</v>
      </c>
      <c r="N200" s="28">
        <v>2.0</v>
      </c>
      <c r="O200" s="28" t="s">
        <v>175</v>
      </c>
      <c r="P200" s="28" t="s">
        <v>2362</v>
      </c>
      <c r="Q200" s="28" t="s">
        <v>1609</v>
      </c>
      <c r="R200" s="28" t="s">
        <v>1245</v>
      </c>
      <c r="S200" s="28">
        <v>50.0</v>
      </c>
      <c r="T200" s="50">
        <f t="shared" si="4"/>
        <v>0</v>
      </c>
      <c r="U200" s="28" t="str">
        <f>IF(R[0]C[-1]&lt;8,"KURANG 8JAM","DIATAS 8JAM")</f>
        <v>#ERROR!</v>
      </c>
      <c r="V200" s="52">
        <v>45292.0</v>
      </c>
      <c r="W200" s="28">
        <f t="shared" si="1"/>
        <v>1.002739726</v>
      </c>
      <c r="X200" s="28" t="s">
        <v>10331</v>
      </c>
      <c r="Y200" s="28"/>
      <c r="Z200" s="28"/>
      <c r="AA200" s="28"/>
      <c r="AB200" s="28"/>
      <c r="AC200" s="28"/>
      <c r="AD200" s="28"/>
      <c r="AE200" s="65" t="b">
        <v>0</v>
      </c>
      <c r="AF200" s="28" t="str">
        <f t="shared" si="2"/>
        <v>1</v>
      </c>
      <c r="AG200" s="484">
        <f t="shared" si="6"/>
        <v>50</v>
      </c>
      <c r="AH200" s="448">
        <v>50.0</v>
      </c>
      <c r="AI200" s="446">
        <v>1.0</v>
      </c>
      <c r="AJ200" s="448">
        <v>0.0</v>
      </c>
      <c r="AK200" s="449"/>
      <c r="AL200" s="448">
        <v>0.0</v>
      </c>
      <c r="AM200" s="449"/>
      <c r="AN200" s="448">
        <v>0.0</v>
      </c>
      <c r="AO200" s="449"/>
      <c r="AP200" s="448">
        <v>0.0</v>
      </c>
      <c r="AQ200" s="449"/>
      <c r="AR200" s="448">
        <v>0.0</v>
      </c>
      <c r="AS200" s="449"/>
      <c r="AT200" s="448">
        <v>0.0</v>
      </c>
      <c r="AU200" s="449"/>
      <c r="AV200" s="448">
        <v>0.0</v>
      </c>
      <c r="AW200" s="449"/>
      <c r="AX200" s="448">
        <v>0.0</v>
      </c>
      <c r="AY200" s="449"/>
    </row>
    <row r="201" ht="22.5" customHeight="1">
      <c r="A201" s="28">
        <v>199.0</v>
      </c>
      <c r="B201" s="28" t="s">
        <v>2147</v>
      </c>
      <c r="C201" s="28" t="s">
        <v>2842</v>
      </c>
      <c r="D201" s="28" t="s">
        <v>181</v>
      </c>
      <c r="E201" s="36" t="s">
        <v>181</v>
      </c>
      <c r="F201" s="28" t="s">
        <v>593</v>
      </c>
      <c r="G201" s="28" t="s">
        <v>358</v>
      </c>
      <c r="H201" s="28" t="s">
        <v>7724</v>
      </c>
      <c r="I201" s="28" t="s">
        <v>1859</v>
      </c>
      <c r="J201" s="28">
        <v>2.0</v>
      </c>
      <c r="K201" s="28">
        <v>20.0</v>
      </c>
      <c r="L201" s="28">
        <v>40.0</v>
      </c>
      <c r="M201" s="28" t="s">
        <v>546</v>
      </c>
      <c r="N201" s="28">
        <v>2.0</v>
      </c>
      <c r="O201" s="28" t="s">
        <v>175</v>
      </c>
      <c r="P201" s="28" t="s">
        <v>2362</v>
      </c>
      <c r="Q201" s="28" t="s">
        <v>1609</v>
      </c>
      <c r="R201" s="28" t="s">
        <v>1245</v>
      </c>
      <c r="S201" s="28">
        <v>50.0</v>
      </c>
      <c r="T201" s="50">
        <f t="shared" si="4"/>
        <v>0</v>
      </c>
      <c r="U201" s="28" t="str">
        <f>IF(R[0]C[-1]&lt;8,"KURANG 8JAM","DIATAS 8JAM")</f>
        <v>#ERROR!</v>
      </c>
      <c r="V201" s="52">
        <v>45292.0</v>
      </c>
      <c r="W201" s="28">
        <f t="shared" si="1"/>
        <v>1.002739726</v>
      </c>
      <c r="X201" s="28" t="s">
        <v>10331</v>
      </c>
      <c r="Y201" s="28"/>
      <c r="Z201" s="28"/>
      <c r="AA201" s="28"/>
      <c r="AB201" s="28"/>
      <c r="AC201" s="28"/>
      <c r="AD201" s="28"/>
      <c r="AE201" s="65" t="b">
        <v>0</v>
      </c>
      <c r="AF201" s="28" t="str">
        <f t="shared" si="2"/>
        <v>1</v>
      </c>
      <c r="AG201" s="485">
        <f t="shared" si="6"/>
        <v>50</v>
      </c>
      <c r="AH201" s="451">
        <v>50.0</v>
      </c>
      <c r="AI201" s="444">
        <v>1.0</v>
      </c>
      <c r="AJ201" s="451">
        <v>0.0</v>
      </c>
      <c r="AK201" s="453"/>
      <c r="AL201" s="451">
        <v>0.0</v>
      </c>
      <c r="AM201" s="453"/>
      <c r="AN201" s="451">
        <v>0.0</v>
      </c>
      <c r="AO201" s="453"/>
      <c r="AP201" s="451">
        <v>0.0</v>
      </c>
      <c r="AQ201" s="453"/>
      <c r="AR201" s="451">
        <v>0.0</v>
      </c>
      <c r="AS201" s="453"/>
      <c r="AT201" s="451">
        <v>0.0</v>
      </c>
      <c r="AU201" s="453"/>
      <c r="AV201" s="451">
        <v>0.0</v>
      </c>
      <c r="AW201" s="453"/>
      <c r="AX201" s="451">
        <v>0.0</v>
      </c>
      <c r="AY201" s="453"/>
    </row>
    <row r="202" ht="22.5" customHeight="1">
      <c r="A202" s="36">
        <v>200.0</v>
      </c>
      <c r="B202" s="28" t="s">
        <v>2152</v>
      </c>
      <c r="C202" s="28" t="s">
        <v>2852</v>
      </c>
      <c r="D202" s="28" t="s">
        <v>181</v>
      </c>
      <c r="E202" s="36" t="s">
        <v>181</v>
      </c>
      <c r="F202" s="28" t="s">
        <v>593</v>
      </c>
      <c r="G202" s="28" t="s">
        <v>358</v>
      </c>
      <c r="H202" s="28" t="s">
        <v>7724</v>
      </c>
      <c r="I202" s="28" t="s">
        <v>1859</v>
      </c>
      <c r="J202" s="28">
        <v>2.0</v>
      </c>
      <c r="K202" s="28">
        <v>20.0</v>
      </c>
      <c r="L202" s="28">
        <v>40.0</v>
      </c>
      <c r="M202" s="28" t="s">
        <v>546</v>
      </c>
      <c r="N202" s="28">
        <v>2.0</v>
      </c>
      <c r="O202" s="28" t="s">
        <v>175</v>
      </c>
      <c r="P202" s="28" t="s">
        <v>2362</v>
      </c>
      <c r="Q202" s="28" t="s">
        <v>1609</v>
      </c>
      <c r="R202" s="28" t="s">
        <v>1245</v>
      </c>
      <c r="S202" s="28">
        <v>50.0</v>
      </c>
      <c r="T202" s="50">
        <f t="shared" si="4"/>
        <v>0</v>
      </c>
      <c r="U202" s="28" t="str">
        <f>IF(R[0]C[-1]&lt;8,"KURANG 8JAM","DIATAS 8JAM")</f>
        <v>#ERROR!</v>
      </c>
      <c r="V202" s="52">
        <v>45292.0</v>
      </c>
      <c r="W202" s="28">
        <f t="shared" si="1"/>
        <v>1.002739726</v>
      </c>
      <c r="X202" s="28" t="s">
        <v>10331</v>
      </c>
      <c r="Y202" s="28"/>
      <c r="Z202" s="28"/>
      <c r="AA202" s="28"/>
      <c r="AB202" s="28"/>
      <c r="AC202" s="28"/>
      <c r="AD202" s="28"/>
      <c r="AE202" s="65" t="b">
        <v>0</v>
      </c>
      <c r="AF202" s="28" t="str">
        <f t="shared" si="2"/>
        <v>1</v>
      </c>
      <c r="AG202" s="484">
        <f t="shared" si="6"/>
        <v>50</v>
      </c>
      <c r="AH202" s="448">
        <v>50.0</v>
      </c>
      <c r="AI202" s="446">
        <v>1.0</v>
      </c>
      <c r="AJ202" s="448">
        <v>0.0</v>
      </c>
      <c r="AK202" s="449"/>
      <c r="AL202" s="448">
        <v>0.0</v>
      </c>
      <c r="AM202" s="449"/>
      <c r="AN202" s="448">
        <v>0.0</v>
      </c>
      <c r="AO202" s="449"/>
      <c r="AP202" s="448">
        <v>0.0</v>
      </c>
      <c r="AQ202" s="449"/>
      <c r="AR202" s="448">
        <v>0.0</v>
      </c>
      <c r="AS202" s="449"/>
      <c r="AT202" s="448">
        <v>0.0</v>
      </c>
      <c r="AU202" s="449"/>
      <c r="AV202" s="448">
        <v>0.0</v>
      </c>
      <c r="AW202" s="449"/>
      <c r="AX202" s="448">
        <v>0.0</v>
      </c>
      <c r="AY202" s="449"/>
    </row>
    <row r="203" ht="22.5" customHeight="1">
      <c r="A203" s="28">
        <v>201.0</v>
      </c>
      <c r="B203" s="28" t="s">
        <v>2154</v>
      </c>
      <c r="C203" s="28" t="s">
        <v>2859</v>
      </c>
      <c r="D203" s="28" t="s">
        <v>181</v>
      </c>
      <c r="E203" s="36" t="s">
        <v>181</v>
      </c>
      <c r="F203" s="28" t="s">
        <v>593</v>
      </c>
      <c r="G203" s="28" t="s">
        <v>358</v>
      </c>
      <c r="H203" s="28" t="s">
        <v>7724</v>
      </c>
      <c r="I203" s="28" t="s">
        <v>1859</v>
      </c>
      <c r="J203" s="28">
        <v>2.0</v>
      </c>
      <c r="K203" s="28">
        <v>20.0</v>
      </c>
      <c r="L203" s="28">
        <v>40.0</v>
      </c>
      <c r="M203" s="28" t="s">
        <v>546</v>
      </c>
      <c r="N203" s="28">
        <v>2.0</v>
      </c>
      <c r="O203" s="28" t="s">
        <v>175</v>
      </c>
      <c r="P203" s="28" t="s">
        <v>2362</v>
      </c>
      <c r="Q203" s="28" t="s">
        <v>1609</v>
      </c>
      <c r="R203" s="28" t="s">
        <v>1245</v>
      </c>
      <c r="S203" s="28">
        <v>50.0</v>
      </c>
      <c r="T203" s="50">
        <f t="shared" si="4"/>
        <v>0</v>
      </c>
      <c r="U203" s="28" t="str">
        <f>IF(R[0]C[-1]&lt;8,"KURANG 8JAM","DIATAS 8JAM")</f>
        <v>#ERROR!</v>
      </c>
      <c r="V203" s="52">
        <v>45292.0</v>
      </c>
      <c r="W203" s="28">
        <f t="shared" si="1"/>
        <v>1.002739726</v>
      </c>
      <c r="X203" s="28" t="s">
        <v>10331</v>
      </c>
      <c r="Y203" s="28"/>
      <c r="Z203" s="28"/>
      <c r="AA203" s="28"/>
      <c r="AB203" s="28"/>
      <c r="AC203" s="28"/>
      <c r="AD203" s="28"/>
      <c r="AE203" s="65" t="b">
        <v>0</v>
      </c>
      <c r="AF203" s="28" t="str">
        <f t="shared" si="2"/>
        <v>1</v>
      </c>
      <c r="AG203" s="485">
        <f t="shared" si="6"/>
        <v>50</v>
      </c>
      <c r="AH203" s="451">
        <v>50.0</v>
      </c>
      <c r="AI203" s="444">
        <v>1.0</v>
      </c>
      <c r="AJ203" s="451">
        <v>0.0</v>
      </c>
      <c r="AK203" s="453"/>
      <c r="AL203" s="451">
        <v>0.0</v>
      </c>
      <c r="AM203" s="453"/>
      <c r="AN203" s="451">
        <v>0.0</v>
      </c>
      <c r="AO203" s="453"/>
      <c r="AP203" s="451">
        <v>0.0</v>
      </c>
      <c r="AQ203" s="453"/>
      <c r="AR203" s="451">
        <v>0.0</v>
      </c>
      <c r="AS203" s="453"/>
      <c r="AT203" s="451">
        <v>0.0</v>
      </c>
      <c r="AU203" s="453"/>
      <c r="AV203" s="451">
        <v>0.0</v>
      </c>
      <c r="AW203" s="453"/>
      <c r="AX203" s="451">
        <v>0.0</v>
      </c>
      <c r="AY203" s="453"/>
    </row>
    <row r="204" ht="22.5" customHeight="1">
      <c r="A204" s="36">
        <v>202.0</v>
      </c>
      <c r="B204" s="28" t="s">
        <v>2157</v>
      </c>
      <c r="C204" s="28" t="s">
        <v>2865</v>
      </c>
      <c r="D204" s="28" t="s">
        <v>181</v>
      </c>
      <c r="E204" s="36" t="s">
        <v>181</v>
      </c>
      <c r="F204" s="28" t="s">
        <v>593</v>
      </c>
      <c r="G204" s="28" t="s">
        <v>358</v>
      </c>
      <c r="H204" s="28" t="s">
        <v>7724</v>
      </c>
      <c r="I204" s="28" t="s">
        <v>1859</v>
      </c>
      <c r="J204" s="28">
        <v>2.0</v>
      </c>
      <c r="K204" s="28">
        <v>20.0</v>
      </c>
      <c r="L204" s="28">
        <v>40.0</v>
      </c>
      <c r="M204" s="28" t="s">
        <v>546</v>
      </c>
      <c r="N204" s="28">
        <v>2.0</v>
      </c>
      <c r="O204" s="28" t="s">
        <v>175</v>
      </c>
      <c r="P204" s="28" t="s">
        <v>2362</v>
      </c>
      <c r="Q204" s="28" t="s">
        <v>1609</v>
      </c>
      <c r="R204" s="28" t="s">
        <v>1245</v>
      </c>
      <c r="S204" s="28">
        <v>50.0</v>
      </c>
      <c r="T204" s="50">
        <f t="shared" si="4"/>
        <v>0</v>
      </c>
      <c r="U204" s="28" t="str">
        <f>IF(R[0]C[-1]&lt;8,"KURANG 8JAM","DIATAS 8JAM")</f>
        <v>#ERROR!</v>
      </c>
      <c r="V204" s="52">
        <v>45292.0</v>
      </c>
      <c r="W204" s="28">
        <f t="shared" si="1"/>
        <v>1.002739726</v>
      </c>
      <c r="X204" s="28" t="s">
        <v>10331</v>
      </c>
      <c r="Y204" s="28"/>
      <c r="Z204" s="28"/>
      <c r="AA204" s="28"/>
      <c r="AB204" s="28"/>
      <c r="AC204" s="28"/>
      <c r="AD204" s="28"/>
      <c r="AE204" s="65" t="b">
        <v>0</v>
      </c>
      <c r="AF204" s="28" t="str">
        <f t="shared" si="2"/>
        <v>1</v>
      </c>
      <c r="AG204" s="484">
        <f t="shared" si="6"/>
        <v>50</v>
      </c>
      <c r="AH204" s="448">
        <v>50.0</v>
      </c>
      <c r="AI204" s="446">
        <v>1.0</v>
      </c>
      <c r="AJ204" s="448">
        <v>0.0</v>
      </c>
      <c r="AK204" s="449"/>
      <c r="AL204" s="448">
        <v>0.0</v>
      </c>
      <c r="AM204" s="449"/>
      <c r="AN204" s="448">
        <v>0.0</v>
      </c>
      <c r="AO204" s="449"/>
      <c r="AP204" s="448">
        <v>0.0</v>
      </c>
      <c r="AQ204" s="449"/>
      <c r="AR204" s="448">
        <v>0.0</v>
      </c>
      <c r="AS204" s="449"/>
      <c r="AT204" s="448">
        <v>0.0</v>
      </c>
      <c r="AU204" s="449"/>
      <c r="AV204" s="448">
        <v>0.0</v>
      </c>
      <c r="AW204" s="449"/>
      <c r="AX204" s="448">
        <v>0.0</v>
      </c>
      <c r="AY204" s="449"/>
    </row>
    <row r="205" ht="22.5" customHeight="1">
      <c r="A205" s="28">
        <v>203.0</v>
      </c>
      <c r="B205" s="28" t="s">
        <v>1952</v>
      </c>
      <c r="C205" s="28" t="s">
        <v>2872</v>
      </c>
      <c r="D205" s="28" t="s">
        <v>181</v>
      </c>
      <c r="E205" s="36" t="s">
        <v>181</v>
      </c>
      <c r="F205" s="28" t="s">
        <v>593</v>
      </c>
      <c r="G205" s="28" t="s">
        <v>358</v>
      </c>
      <c r="H205" s="28" t="s">
        <v>7724</v>
      </c>
      <c r="I205" s="28" t="s">
        <v>1859</v>
      </c>
      <c r="J205" s="28">
        <v>2.0</v>
      </c>
      <c r="K205" s="28">
        <v>20.0</v>
      </c>
      <c r="L205" s="28">
        <v>40.0</v>
      </c>
      <c r="M205" s="28" t="s">
        <v>546</v>
      </c>
      <c r="N205" s="28">
        <v>2.0</v>
      </c>
      <c r="O205" s="28" t="s">
        <v>175</v>
      </c>
      <c r="P205" s="28" t="s">
        <v>2362</v>
      </c>
      <c r="Q205" s="28" t="s">
        <v>1609</v>
      </c>
      <c r="R205" s="28" t="s">
        <v>1245</v>
      </c>
      <c r="S205" s="28">
        <v>50.0</v>
      </c>
      <c r="T205" s="50">
        <f t="shared" si="4"/>
        <v>0</v>
      </c>
      <c r="U205" s="28" t="str">
        <f>IF(R[0]C[-1]&lt;8,"KURANG 8JAM","DIATAS 8JAM")</f>
        <v>#ERROR!</v>
      </c>
      <c r="V205" s="52">
        <v>45292.0</v>
      </c>
      <c r="W205" s="28">
        <f t="shared" si="1"/>
        <v>1.002739726</v>
      </c>
      <c r="X205" s="28" t="s">
        <v>10331</v>
      </c>
      <c r="Y205" s="28"/>
      <c r="Z205" s="28"/>
      <c r="AA205" s="28"/>
      <c r="AB205" s="28"/>
      <c r="AC205" s="28"/>
      <c r="AD205" s="28"/>
      <c r="AE205" s="65" t="b">
        <v>0</v>
      </c>
      <c r="AF205" s="28" t="str">
        <f t="shared" si="2"/>
        <v>1</v>
      </c>
      <c r="AG205" s="485">
        <f t="shared" si="6"/>
        <v>50</v>
      </c>
      <c r="AH205" s="451">
        <v>50.0</v>
      </c>
      <c r="AI205" s="444">
        <v>1.0</v>
      </c>
      <c r="AJ205" s="451">
        <v>0.0</v>
      </c>
      <c r="AK205" s="453"/>
      <c r="AL205" s="451">
        <v>0.0</v>
      </c>
      <c r="AM205" s="453"/>
      <c r="AN205" s="451">
        <v>0.0</v>
      </c>
      <c r="AO205" s="453"/>
      <c r="AP205" s="451">
        <v>0.0</v>
      </c>
      <c r="AQ205" s="453"/>
      <c r="AR205" s="451">
        <v>0.0</v>
      </c>
      <c r="AS205" s="453"/>
      <c r="AT205" s="451">
        <v>0.0</v>
      </c>
      <c r="AU205" s="453"/>
      <c r="AV205" s="451">
        <v>0.0</v>
      </c>
      <c r="AW205" s="453"/>
      <c r="AX205" s="451">
        <v>0.0</v>
      </c>
      <c r="AY205" s="453"/>
    </row>
    <row r="206" ht="22.5" customHeight="1">
      <c r="A206" s="36">
        <v>204.0</v>
      </c>
      <c r="B206" s="28" t="s">
        <v>2163</v>
      </c>
      <c r="C206" s="28" t="s">
        <v>2877</v>
      </c>
      <c r="D206" s="28" t="s">
        <v>181</v>
      </c>
      <c r="E206" s="36" t="s">
        <v>181</v>
      </c>
      <c r="F206" s="28" t="s">
        <v>593</v>
      </c>
      <c r="G206" s="28" t="s">
        <v>358</v>
      </c>
      <c r="H206" s="28" t="s">
        <v>7724</v>
      </c>
      <c r="I206" s="28" t="s">
        <v>1859</v>
      </c>
      <c r="J206" s="28">
        <v>2.0</v>
      </c>
      <c r="K206" s="28">
        <v>20.0</v>
      </c>
      <c r="L206" s="28">
        <v>40.0</v>
      </c>
      <c r="M206" s="28" t="s">
        <v>546</v>
      </c>
      <c r="N206" s="28">
        <v>2.0</v>
      </c>
      <c r="O206" s="28" t="s">
        <v>175</v>
      </c>
      <c r="P206" s="28" t="s">
        <v>2362</v>
      </c>
      <c r="Q206" s="28" t="s">
        <v>1609</v>
      </c>
      <c r="R206" s="28" t="s">
        <v>1245</v>
      </c>
      <c r="S206" s="28">
        <v>50.0</v>
      </c>
      <c r="T206" s="50">
        <f t="shared" si="4"/>
        <v>0</v>
      </c>
      <c r="U206" s="28" t="str">
        <f>IF(R[0]C[-1]&lt;8,"KURANG 8JAM","DIATAS 8JAM")</f>
        <v>#ERROR!</v>
      </c>
      <c r="V206" s="52">
        <v>45292.0</v>
      </c>
      <c r="W206" s="28">
        <f t="shared" si="1"/>
        <v>1.002739726</v>
      </c>
      <c r="X206" s="28" t="s">
        <v>10331</v>
      </c>
      <c r="Y206" s="28"/>
      <c r="Z206" s="28"/>
      <c r="AA206" s="28"/>
      <c r="AB206" s="28"/>
      <c r="AC206" s="28"/>
      <c r="AD206" s="28"/>
      <c r="AE206" s="65" t="b">
        <v>0</v>
      </c>
      <c r="AF206" s="28" t="str">
        <f t="shared" si="2"/>
        <v>1</v>
      </c>
      <c r="AG206" s="484">
        <f t="shared" si="6"/>
        <v>50</v>
      </c>
      <c r="AH206" s="448">
        <v>50.0</v>
      </c>
      <c r="AI206" s="446">
        <v>1.0</v>
      </c>
      <c r="AJ206" s="448">
        <v>0.0</v>
      </c>
      <c r="AK206" s="449"/>
      <c r="AL206" s="448">
        <v>0.0</v>
      </c>
      <c r="AM206" s="449"/>
      <c r="AN206" s="448">
        <v>0.0</v>
      </c>
      <c r="AO206" s="449"/>
      <c r="AP206" s="448">
        <v>0.0</v>
      </c>
      <c r="AQ206" s="449"/>
      <c r="AR206" s="448">
        <v>0.0</v>
      </c>
      <c r="AS206" s="449"/>
      <c r="AT206" s="448">
        <v>0.0</v>
      </c>
      <c r="AU206" s="449"/>
      <c r="AV206" s="448">
        <v>0.0</v>
      </c>
      <c r="AW206" s="449"/>
      <c r="AX206" s="448">
        <v>0.0</v>
      </c>
      <c r="AY206" s="449"/>
    </row>
    <row r="207" ht="22.5" customHeight="1">
      <c r="A207" s="28">
        <v>205.0</v>
      </c>
      <c r="B207" s="28" t="s">
        <v>2166</v>
      </c>
      <c r="C207" s="28" t="s">
        <v>2881</v>
      </c>
      <c r="D207" s="28" t="s">
        <v>181</v>
      </c>
      <c r="E207" s="36" t="s">
        <v>181</v>
      </c>
      <c r="F207" s="28" t="s">
        <v>593</v>
      </c>
      <c r="G207" s="28" t="s">
        <v>358</v>
      </c>
      <c r="H207" s="28" t="s">
        <v>7724</v>
      </c>
      <c r="I207" s="28" t="s">
        <v>1859</v>
      </c>
      <c r="J207" s="28">
        <v>2.0</v>
      </c>
      <c r="K207" s="28">
        <v>20.0</v>
      </c>
      <c r="L207" s="28">
        <v>40.0</v>
      </c>
      <c r="M207" s="28" t="s">
        <v>546</v>
      </c>
      <c r="N207" s="28">
        <v>2.0</v>
      </c>
      <c r="O207" s="28" t="s">
        <v>175</v>
      </c>
      <c r="P207" s="28" t="s">
        <v>2362</v>
      </c>
      <c r="Q207" s="28" t="s">
        <v>1609</v>
      </c>
      <c r="R207" s="28" t="s">
        <v>1245</v>
      </c>
      <c r="S207" s="28">
        <v>50.0</v>
      </c>
      <c r="T207" s="50">
        <f t="shared" si="4"/>
        <v>0</v>
      </c>
      <c r="U207" s="28" t="str">
        <f>IF(R[0]C[-1]&lt;8,"KURANG 8JAM","DIATAS 8JAM")</f>
        <v>#ERROR!</v>
      </c>
      <c r="V207" s="52">
        <v>45292.0</v>
      </c>
      <c r="W207" s="28">
        <f t="shared" si="1"/>
        <v>1.002739726</v>
      </c>
      <c r="X207" s="28" t="s">
        <v>10331</v>
      </c>
      <c r="Y207" s="28"/>
      <c r="Z207" s="28"/>
      <c r="AA207" s="28"/>
      <c r="AB207" s="28"/>
      <c r="AC207" s="28"/>
      <c r="AD207" s="28"/>
      <c r="AE207" s="65" t="b">
        <v>0</v>
      </c>
      <c r="AF207" s="28" t="str">
        <f t="shared" si="2"/>
        <v>1</v>
      </c>
      <c r="AG207" s="485">
        <f t="shared" si="6"/>
        <v>50</v>
      </c>
      <c r="AH207" s="451">
        <v>50.0</v>
      </c>
      <c r="AI207" s="444">
        <v>1.0</v>
      </c>
      <c r="AJ207" s="451">
        <v>0.0</v>
      </c>
      <c r="AK207" s="453"/>
      <c r="AL207" s="451">
        <v>0.0</v>
      </c>
      <c r="AM207" s="453"/>
      <c r="AN207" s="451">
        <v>0.0</v>
      </c>
      <c r="AO207" s="453"/>
      <c r="AP207" s="451">
        <v>0.0</v>
      </c>
      <c r="AQ207" s="453"/>
      <c r="AR207" s="451">
        <v>0.0</v>
      </c>
      <c r="AS207" s="453"/>
      <c r="AT207" s="451">
        <v>0.0</v>
      </c>
      <c r="AU207" s="453"/>
      <c r="AV207" s="451">
        <v>0.0</v>
      </c>
      <c r="AW207" s="453"/>
      <c r="AX207" s="451">
        <v>0.0</v>
      </c>
      <c r="AY207" s="453"/>
    </row>
    <row r="208" ht="22.5" customHeight="1">
      <c r="A208" s="36">
        <v>206.0</v>
      </c>
      <c r="B208" s="28" t="s">
        <v>2168</v>
      </c>
      <c r="C208" s="28" t="s">
        <v>2887</v>
      </c>
      <c r="D208" s="28" t="s">
        <v>181</v>
      </c>
      <c r="E208" s="36" t="s">
        <v>181</v>
      </c>
      <c r="F208" s="28" t="s">
        <v>593</v>
      </c>
      <c r="G208" s="28" t="s">
        <v>358</v>
      </c>
      <c r="H208" s="28" t="s">
        <v>7724</v>
      </c>
      <c r="I208" s="28" t="s">
        <v>1859</v>
      </c>
      <c r="J208" s="28">
        <v>2.0</v>
      </c>
      <c r="K208" s="28">
        <v>20.0</v>
      </c>
      <c r="L208" s="28">
        <v>40.0</v>
      </c>
      <c r="M208" s="28" t="s">
        <v>546</v>
      </c>
      <c r="N208" s="28">
        <v>2.0</v>
      </c>
      <c r="O208" s="28" t="s">
        <v>175</v>
      </c>
      <c r="P208" s="28" t="s">
        <v>2362</v>
      </c>
      <c r="Q208" s="28" t="s">
        <v>1609</v>
      </c>
      <c r="R208" s="28" t="s">
        <v>1245</v>
      </c>
      <c r="S208" s="28">
        <v>50.0</v>
      </c>
      <c r="T208" s="50">
        <f t="shared" si="4"/>
        <v>0</v>
      </c>
      <c r="U208" s="28" t="str">
        <f>IF(R[0]C[-1]&lt;8,"KURANG 8JAM","DIATAS 8JAM")</f>
        <v>#ERROR!</v>
      </c>
      <c r="V208" s="52">
        <v>45292.0</v>
      </c>
      <c r="W208" s="28">
        <f t="shared" si="1"/>
        <v>1.002739726</v>
      </c>
      <c r="X208" s="28" t="s">
        <v>10331</v>
      </c>
      <c r="Y208" s="28"/>
      <c r="Z208" s="28"/>
      <c r="AA208" s="28"/>
      <c r="AB208" s="28"/>
      <c r="AC208" s="28"/>
      <c r="AD208" s="28"/>
      <c r="AE208" s="65" t="b">
        <v>0</v>
      </c>
      <c r="AF208" s="28" t="str">
        <f t="shared" si="2"/>
        <v>1</v>
      </c>
      <c r="AG208" s="484">
        <f t="shared" si="6"/>
        <v>50</v>
      </c>
      <c r="AH208" s="448">
        <v>50.0</v>
      </c>
      <c r="AI208" s="446">
        <v>1.0</v>
      </c>
      <c r="AJ208" s="448">
        <v>0.0</v>
      </c>
      <c r="AK208" s="449"/>
      <c r="AL208" s="448">
        <v>0.0</v>
      </c>
      <c r="AM208" s="449"/>
      <c r="AN208" s="448">
        <v>0.0</v>
      </c>
      <c r="AO208" s="449"/>
      <c r="AP208" s="448">
        <v>0.0</v>
      </c>
      <c r="AQ208" s="449"/>
      <c r="AR208" s="448">
        <v>0.0</v>
      </c>
      <c r="AS208" s="449"/>
      <c r="AT208" s="448">
        <v>0.0</v>
      </c>
      <c r="AU208" s="449"/>
      <c r="AV208" s="448">
        <v>0.0</v>
      </c>
      <c r="AW208" s="449"/>
      <c r="AX208" s="448">
        <v>0.0</v>
      </c>
      <c r="AY208" s="449"/>
    </row>
    <row r="209" ht="22.5" customHeight="1">
      <c r="A209" s="28">
        <v>207.0</v>
      </c>
      <c r="B209" s="28" t="s">
        <v>2173</v>
      </c>
      <c r="C209" s="28" t="s">
        <v>2896</v>
      </c>
      <c r="D209" s="28" t="s">
        <v>181</v>
      </c>
      <c r="E209" s="36" t="s">
        <v>181</v>
      </c>
      <c r="F209" s="28" t="s">
        <v>593</v>
      </c>
      <c r="G209" s="28" t="s">
        <v>358</v>
      </c>
      <c r="H209" s="28" t="s">
        <v>7724</v>
      </c>
      <c r="I209" s="28" t="s">
        <v>1859</v>
      </c>
      <c r="J209" s="28">
        <v>2.0</v>
      </c>
      <c r="K209" s="28">
        <v>20.0</v>
      </c>
      <c r="L209" s="28">
        <v>40.0</v>
      </c>
      <c r="M209" s="28" t="s">
        <v>546</v>
      </c>
      <c r="N209" s="28">
        <v>2.0</v>
      </c>
      <c r="O209" s="28" t="s">
        <v>175</v>
      </c>
      <c r="P209" s="28" t="s">
        <v>2362</v>
      </c>
      <c r="Q209" s="28" t="s">
        <v>1609</v>
      </c>
      <c r="R209" s="28" t="s">
        <v>1245</v>
      </c>
      <c r="S209" s="28">
        <v>50.0</v>
      </c>
      <c r="T209" s="50">
        <f t="shared" si="4"/>
        <v>0</v>
      </c>
      <c r="U209" s="28" t="str">
        <f>IF(R[0]C[-1]&lt;8,"KURANG 8JAM","DIATAS 8JAM")</f>
        <v>#ERROR!</v>
      </c>
      <c r="V209" s="52">
        <v>45292.0</v>
      </c>
      <c r="W209" s="28">
        <f t="shared" si="1"/>
        <v>1.002739726</v>
      </c>
      <c r="X209" s="28" t="s">
        <v>10331</v>
      </c>
      <c r="Y209" s="28"/>
      <c r="Z209" s="28"/>
      <c r="AA209" s="28"/>
      <c r="AB209" s="28"/>
      <c r="AC209" s="28"/>
      <c r="AD209" s="28"/>
      <c r="AE209" s="65" t="b">
        <v>0</v>
      </c>
      <c r="AF209" s="28" t="str">
        <f t="shared" si="2"/>
        <v>1</v>
      </c>
      <c r="AG209" s="485">
        <f t="shared" si="6"/>
        <v>50</v>
      </c>
      <c r="AH209" s="451">
        <v>50.0</v>
      </c>
      <c r="AI209" s="444">
        <v>1.0</v>
      </c>
      <c r="AJ209" s="451">
        <v>0.0</v>
      </c>
      <c r="AK209" s="453"/>
      <c r="AL209" s="451">
        <v>0.0</v>
      </c>
      <c r="AM209" s="453"/>
      <c r="AN209" s="451">
        <v>0.0</v>
      </c>
      <c r="AO209" s="453"/>
      <c r="AP209" s="451">
        <v>0.0</v>
      </c>
      <c r="AQ209" s="453"/>
      <c r="AR209" s="451">
        <v>0.0</v>
      </c>
      <c r="AS209" s="453"/>
      <c r="AT209" s="451">
        <v>0.0</v>
      </c>
      <c r="AU209" s="453"/>
      <c r="AV209" s="451">
        <v>0.0</v>
      </c>
      <c r="AW209" s="453"/>
      <c r="AX209" s="451">
        <v>0.0</v>
      </c>
      <c r="AY209" s="453"/>
    </row>
    <row r="210" ht="22.5" customHeight="1">
      <c r="A210" s="36">
        <v>208.0</v>
      </c>
      <c r="B210" s="28" t="s">
        <v>2176</v>
      </c>
      <c r="C210" s="28" t="s">
        <v>2903</v>
      </c>
      <c r="D210" s="28" t="s">
        <v>181</v>
      </c>
      <c r="E210" s="36" t="s">
        <v>181</v>
      </c>
      <c r="F210" s="28" t="s">
        <v>593</v>
      </c>
      <c r="G210" s="28" t="s">
        <v>358</v>
      </c>
      <c r="H210" s="28" t="s">
        <v>7724</v>
      </c>
      <c r="I210" s="28" t="s">
        <v>1859</v>
      </c>
      <c r="J210" s="28">
        <v>2.0</v>
      </c>
      <c r="K210" s="28">
        <v>20.0</v>
      </c>
      <c r="L210" s="28">
        <v>40.0</v>
      </c>
      <c r="M210" s="28" t="s">
        <v>546</v>
      </c>
      <c r="N210" s="28">
        <v>2.0</v>
      </c>
      <c r="O210" s="28" t="s">
        <v>175</v>
      </c>
      <c r="P210" s="28" t="s">
        <v>2362</v>
      </c>
      <c r="Q210" s="28" t="s">
        <v>1609</v>
      </c>
      <c r="R210" s="28" t="s">
        <v>1245</v>
      </c>
      <c r="S210" s="28">
        <v>50.0</v>
      </c>
      <c r="T210" s="50">
        <f t="shared" si="4"/>
        <v>0</v>
      </c>
      <c r="U210" s="28" t="str">
        <f>IF(R[0]C[-1]&lt;8,"KURANG 8JAM","DIATAS 8JAM")</f>
        <v>#ERROR!</v>
      </c>
      <c r="V210" s="52">
        <v>45292.0</v>
      </c>
      <c r="W210" s="28">
        <f t="shared" si="1"/>
        <v>1.002739726</v>
      </c>
      <c r="X210" s="28" t="s">
        <v>10331</v>
      </c>
      <c r="Y210" s="28"/>
      <c r="Z210" s="28"/>
      <c r="AA210" s="28"/>
      <c r="AB210" s="28"/>
      <c r="AC210" s="28"/>
      <c r="AD210" s="28"/>
      <c r="AE210" s="65" t="b">
        <v>0</v>
      </c>
      <c r="AF210" s="28" t="str">
        <f t="shared" si="2"/>
        <v>1</v>
      </c>
      <c r="AG210" s="484">
        <f t="shared" si="6"/>
        <v>50</v>
      </c>
      <c r="AH210" s="448">
        <v>50.0</v>
      </c>
      <c r="AI210" s="446">
        <v>1.0</v>
      </c>
      <c r="AJ210" s="448">
        <v>0.0</v>
      </c>
      <c r="AK210" s="449"/>
      <c r="AL210" s="448">
        <v>0.0</v>
      </c>
      <c r="AM210" s="449"/>
      <c r="AN210" s="448">
        <v>0.0</v>
      </c>
      <c r="AO210" s="449"/>
      <c r="AP210" s="448">
        <v>0.0</v>
      </c>
      <c r="AQ210" s="449"/>
      <c r="AR210" s="448">
        <v>0.0</v>
      </c>
      <c r="AS210" s="449"/>
      <c r="AT210" s="448">
        <v>0.0</v>
      </c>
      <c r="AU210" s="449"/>
      <c r="AV210" s="448">
        <v>0.0</v>
      </c>
      <c r="AW210" s="449"/>
      <c r="AX210" s="448">
        <v>0.0</v>
      </c>
      <c r="AY210" s="449"/>
    </row>
    <row r="211" ht="22.5" customHeight="1">
      <c r="A211" s="28">
        <v>209.0</v>
      </c>
      <c r="B211" s="28" t="s">
        <v>2179</v>
      </c>
      <c r="C211" s="28" t="s">
        <v>2914</v>
      </c>
      <c r="D211" s="28" t="s">
        <v>181</v>
      </c>
      <c r="E211" s="36" t="s">
        <v>181</v>
      </c>
      <c r="F211" s="28" t="s">
        <v>593</v>
      </c>
      <c r="G211" s="28" t="s">
        <v>358</v>
      </c>
      <c r="H211" s="28" t="s">
        <v>7724</v>
      </c>
      <c r="I211" s="28" t="s">
        <v>1859</v>
      </c>
      <c r="J211" s="28">
        <v>2.0</v>
      </c>
      <c r="K211" s="28">
        <v>20.0</v>
      </c>
      <c r="L211" s="28">
        <v>40.0</v>
      </c>
      <c r="M211" s="28" t="s">
        <v>546</v>
      </c>
      <c r="N211" s="28">
        <v>2.0</v>
      </c>
      <c r="O211" s="28" t="s">
        <v>175</v>
      </c>
      <c r="P211" s="28" t="s">
        <v>2362</v>
      </c>
      <c r="Q211" s="28" t="s">
        <v>1609</v>
      </c>
      <c r="R211" s="28" t="s">
        <v>1245</v>
      </c>
      <c r="S211" s="28">
        <v>50.0</v>
      </c>
      <c r="T211" s="50">
        <f t="shared" si="4"/>
        <v>0</v>
      </c>
      <c r="U211" s="28" t="str">
        <f>IF(R[0]C[-1]&lt;8,"KURANG 8JAM","DIATAS 8JAM")</f>
        <v>#ERROR!</v>
      </c>
      <c r="V211" s="52">
        <v>45292.0</v>
      </c>
      <c r="W211" s="28">
        <f t="shared" si="1"/>
        <v>1.002739726</v>
      </c>
      <c r="X211" s="28" t="s">
        <v>10331</v>
      </c>
      <c r="Y211" s="28"/>
      <c r="Z211" s="28"/>
      <c r="AA211" s="28"/>
      <c r="AB211" s="28"/>
      <c r="AC211" s="28"/>
      <c r="AD211" s="28"/>
      <c r="AE211" s="65" t="b">
        <v>0</v>
      </c>
      <c r="AF211" s="28" t="str">
        <f t="shared" si="2"/>
        <v>1</v>
      </c>
      <c r="AG211" s="485">
        <f t="shared" si="6"/>
        <v>50</v>
      </c>
      <c r="AH211" s="451">
        <v>50.0</v>
      </c>
      <c r="AI211" s="444">
        <v>1.0</v>
      </c>
      <c r="AJ211" s="451">
        <v>0.0</v>
      </c>
      <c r="AK211" s="453"/>
      <c r="AL211" s="451">
        <v>0.0</v>
      </c>
      <c r="AM211" s="453"/>
      <c r="AN211" s="451">
        <v>0.0</v>
      </c>
      <c r="AO211" s="453"/>
      <c r="AP211" s="451">
        <v>0.0</v>
      </c>
      <c r="AQ211" s="453"/>
      <c r="AR211" s="451">
        <v>0.0</v>
      </c>
      <c r="AS211" s="453"/>
      <c r="AT211" s="451">
        <v>0.0</v>
      </c>
      <c r="AU211" s="453"/>
      <c r="AV211" s="451">
        <v>0.0</v>
      </c>
      <c r="AW211" s="453"/>
      <c r="AX211" s="451">
        <v>0.0</v>
      </c>
      <c r="AY211" s="453"/>
    </row>
    <row r="212" ht="22.5" customHeight="1">
      <c r="A212" s="36">
        <v>210.0</v>
      </c>
      <c r="B212" s="28" t="s">
        <v>2184</v>
      </c>
      <c r="C212" s="28" t="s">
        <v>2920</v>
      </c>
      <c r="D212" s="28" t="s">
        <v>181</v>
      </c>
      <c r="E212" s="36" t="s">
        <v>181</v>
      </c>
      <c r="F212" s="28" t="s">
        <v>593</v>
      </c>
      <c r="G212" s="28" t="s">
        <v>358</v>
      </c>
      <c r="H212" s="28" t="s">
        <v>7724</v>
      </c>
      <c r="I212" s="28" t="s">
        <v>1859</v>
      </c>
      <c r="J212" s="28">
        <v>2.0</v>
      </c>
      <c r="K212" s="28">
        <v>20.0</v>
      </c>
      <c r="L212" s="28">
        <v>40.0</v>
      </c>
      <c r="M212" s="28" t="s">
        <v>546</v>
      </c>
      <c r="N212" s="28">
        <v>2.0</v>
      </c>
      <c r="O212" s="28" t="s">
        <v>175</v>
      </c>
      <c r="P212" s="28" t="s">
        <v>2362</v>
      </c>
      <c r="Q212" s="28" t="s">
        <v>1609</v>
      </c>
      <c r="R212" s="28" t="s">
        <v>1245</v>
      </c>
      <c r="S212" s="28">
        <v>50.0</v>
      </c>
      <c r="T212" s="50">
        <f t="shared" si="4"/>
        <v>0</v>
      </c>
      <c r="U212" s="28" t="str">
        <f>IF(R[0]C[-1]&lt;8,"KURANG 8JAM","DIATAS 8JAM")</f>
        <v>#ERROR!</v>
      </c>
      <c r="V212" s="52">
        <v>45292.0</v>
      </c>
      <c r="W212" s="28">
        <f t="shared" si="1"/>
        <v>1.002739726</v>
      </c>
      <c r="X212" s="28" t="s">
        <v>10331</v>
      </c>
      <c r="Y212" s="28"/>
      <c r="Z212" s="28"/>
      <c r="AA212" s="28"/>
      <c r="AB212" s="28"/>
      <c r="AC212" s="28"/>
      <c r="AD212" s="28"/>
      <c r="AE212" s="65" t="b">
        <v>0</v>
      </c>
      <c r="AF212" s="28" t="str">
        <f t="shared" si="2"/>
        <v>1</v>
      </c>
      <c r="AG212" s="484">
        <f t="shared" si="6"/>
        <v>50</v>
      </c>
      <c r="AH212" s="448">
        <v>50.0</v>
      </c>
      <c r="AI212" s="446">
        <v>1.0</v>
      </c>
      <c r="AJ212" s="448">
        <v>0.0</v>
      </c>
      <c r="AK212" s="449"/>
      <c r="AL212" s="448">
        <v>0.0</v>
      </c>
      <c r="AM212" s="449"/>
      <c r="AN212" s="448">
        <v>0.0</v>
      </c>
      <c r="AO212" s="449"/>
      <c r="AP212" s="448">
        <v>0.0</v>
      </c>
      <c r="AQ212" s="449"/>
      <c r="AR212" s="448">
        <v>0.0</v>
      </c>
      <c r="AS212" s="449"/>
      <c r="AT212" s="448">
        <v>0.0</v>
      </c>
      <c r="AU212" s="449"/>
      <c r="AV212" s="448">
        <v>0.0</v>
      </c>
      <c r="AW212" s="449"/>
      <c r="AX212" s="448">
        <v>0.0</v>
      </c>
      <c r="AY212" s="449"/>
    </row>
    <row r="213" ht="22.5" customHeight="1">
      <c r="A213" s="28">
        <v>211.0</v>
      </c>
      <c r="B213" s="28" t="s">
        <v>2186</v>
      </c>
      <c r="C213" s="28" t="s">
        <v>2928</v>
      </c>
      <c r="D213" s="28" t="s">
        <v>181</v>
      </c>
      <c r="E213" s="36" t="s">
        <v>181</v>
      </c>
      <c r="F213" s="28" t="s">
        <v>593</v>
      </c>
      <c r="G213" s="28" t="s">
        <v>358</v>
      </c>
      <c r="H213" s="28" t="s">
        <v>7724</v>
      </c>
      <c r="I213" s="28" t="s">
        <v>1859</v>
      </c>
      <c r="J213" s="28">
        <v>2.0</v>
      </c>
      <c r="K213" s="28">
        <v>20.0</v>
      </c>
      <c r="L213" s="28">
        <v>40.0</v>
      </c>
      <c r="M213" s="28" t="s">
        <v>546</v>
      </c>
      <c r="N213" s="28">
        <v>2.0</v>
      </c>
      <c r="O213" s="28" t="s">
        <v>175</v>
      </c>
      <c r="P213" s="28" t="s">
        <v>2362</v>
      </c>
      <c r="Q213" s="28" t="s">
        <v>1609</v>
      </c>
      <c r="R213" s="28" t="s">
        <v>1245</v>
      </c>
      <c r="S213" s="28">
        <v>50.0</v>
      </c>
      <c r="T213" s="50">
        <f t="shared" si="4"/>
        <v>0</v>
      </c>
      <c r="U213" s="28" t="str">
        <f>IF(R[0]C[-1]&lt;8,"KURANG 8JAM","DIATAS 8JAM")</f>
        <v>#ERROR!</v>
      </c>
      <c r="V213" s="52">
        <v>45292.0</v>
      </c>
      <c r="W213" s="28">
        <f t="shared" si="1"/>
        <v>1.002739726</v>
      </c>
      <c r="X213" s="28" t="s">
        <v>10331</v>
      </c>
      <c r="Y213" s="28"/>
      <c r="Z213" s="28"/>
      <c r="AA213" s="28"/>
      <c r="AB213" s="28"/>
      <c r="AC213" s="28"/>
      <c r="AD213" s="28"/>
      <c r="AE213" s="65" t="b">
        <v>0</v>
      </c>
      <c r="AF213" s="28" t="str">
        <f t="shared" si="2"/>
        <v>1</v>
      </c>
      <c r="AG213" s="485">
        <f t="shared" si="6"/>
        <v>50</v>
      </c>
      <c r="AH213" s="451">
        <v>50.0</v>
      </c>
      <c r="AI213" s="444">
        <v>1.0</v>
      </c>
      <c r="AJ213" s="451">
        <v>0.0</v>
      </c>
      <c r="AK213" s="453"/>
      <c r="AL213" s="451">
        <v>0.0</v>
      </c>
      <c r="AM213" s="453"/>
      <c r="AN213" s="451">
        <v>0.0</v>
      </c>
      <c r="AO213" s="453"/>
      <c r="AP213" s="451">
        <v>0.0</v>
      </c>
      <c r="AQ213" s="453"/>
      <c r="AR213" s="451">
        <v>0.0</v>
      </c>
      <c r="AS213" s="453"/>
      <c r="AT213" s="451">
        <v>0.0</v>
      </c>
      <c r="AU213" s="453"/>
      <c r="AV213" s="451">
        <v>0.0</v>
      </c>
      <c r="AW213" s="453"/>
      <c r="AX213" s="451">
        <v>0.0</v>
      </c>
      <c r="AY213" s="453"/>
    </row>
    <row r="214" ht="22.5" customHeight="1">
      <c r="A214" s="36">
        <v>212.0</v>
      </c>
      <c r="B214" s="28" t="s">
        <v>2190</v>
      </c>
      <c r="C214" s="28" t="s">
        <v>2936</v>
      </c>
      <c r="D214" s="28" t="s">
        <v>181</v>
      </c>
      <c r="E214" s="36" t="s">
        <v>181</v>
      </c>
      <c r="F214" s="28" t="s">
        <v>593</v>
      </c>
      <c r="G214" s="28" t="s">
        <v>358</v>
      </c>
      <c r="H214" s="28" t="s">
        <v>7724</v>
      </c>
      <c r="I214" s="28" t="s">
        <v>1859</v>
      </c>
      <c r="J214" s="28">
        <v>2.0</v>
      </c>
      <c r="K214" s="28">
        <v>20.0</v>
      </c>
      <c r="L214" s="28">
        <v>40.0</v>
      </c>
      <c r="M214" s="28" t="s">
        <v>546</v>
      </c>
      <c r="N214" s="28">
        <v>2.0</v>
      </c>
      <c r="O214" s="28" t="s">
        <v>175</v>
      </c>
      <c r="P214" s="28" t="s">
        <v>2362</v>
      </c>
      <c r="Q214" s="28" t="s">
        <v>1609</v>
      </c>
      <c r="R214" s="28" t="s">
        <v>1245</v>
      </c>
      <c r="S214" s="28">
        <v>50.0</v>
      </c>
      <c r="T214" s="50">
        <f t="shared" si="4"/>
        <v>0</v>
      </c>
      <c r="U214" s="28" t="str">
        <f>IF(R[0]C[-1]&lt;8,"KURANG 8JAM","DIATAS 8JAM")</f>
        <v>#ERROR!</v>
      </c>
      <c r="V214" s="52">
        <v>45292.0</v>
      </c>
      <c r="W214" s="28">
        <f t="shared" si="1"/>
        <v>1.002739726</v>
      </c>
      <c r="X214" s="28" t="s">
        <v>10331</v>
      </c>
      <c r="Y214" s="28"/>
      <c r="Z214" s="28"/>
      <c r="AA214" s="28"/>
      <c r="AB214" s="28"/>
      <c r="AC214" s="28"/>
      <c r="AD214" s="28"/>
      <c r="AE214" s="65" t="b">
        <v>0</v>
      </c>
      <c r="AF214" s="28" t="str">
        <f t="shared" si="2"/>
        <v>1</v>
      </c>
      <c r="AG214" s="484">
        <f t="shared" si="6"/>
        <v>50</v>
      </c>
      <c r="AH214" s="448">
        <v>50.0</v>
      </c>
      <c r="AI214" s="446">
        <v>1.0</v>
      </c>
      <c r="AJ214" s="448">
        <v>0.0</v>
      </c>
      <c r="AK214" s="449"/>
      <c r="AL214" s="448">
        <v>0.0</v>
      </c>
      <c r="AM214" s="449"/>
      <c r="AN214" s="448">
        <v>0.0</v>
      </c>
      <c r="AO214" s="449"/>
      <c r="AP214" s="448">
        <v>0.0</v>
      </c>
      <c r="AQ214" s="449"/>
      <c r="AR214" s="448">
        <v>0.0</v>
      </c>
      <c r="AS214" s="449"/>
      <c r="AT214" s="448">
        <v>0.0</v>
      </c>
      <c r="AU214" s="449"/>
      <c r="AV214" s="448">
        <v>0.0</v>
      </c>
      <c r="AW214" s="449"/>
      <c r="AX214" s="448">
        <v>0.0</v>
      </c>
      <c r="AY214" s="449"/>
    </row>
    <row r="215" ht="22.5" customHeight="1">
      <c r="A215" s="28">
        <v>213.0</v>
      </c>
      <c r="B215" s="28" t="s">
        <v>2193</v>
      </c>
      <c r="C215" s="28" t="s">
        <v>2947</v>
      </c>
      <c r="D215" s="28" t="s">
        <v>181</v>
      </c>
      <c r="E215" s="36" t="s">
        <v>181</v>
      </c>
      <c r="F215" s="28" t="s">
        <v>593</v>
      </c>
      <c r="G215" s="28" t="s">
        <v>358</v>
      </c>
      <c r="H215" s="28" t="s">
        <v>7724</v>
      </c>
      <c r="I215" s="28" t="s">
        <v>1859</v>
      </c>
      <c r="J215" s="28">
        <v>2.0</v>
      </c>
      <c r="K215" s="28">
        <v>20.0</v>
      </c>
      <c r="L215" s="28">
        <v>40.0</v>
      </c>
      <c r="M215" s="28" t="s">
        <v>546</v>
      </c>
      <c r="N215" s="28">
        <v>2.0</v>
      </c>
      <c r="O215" s="28" t="s">
        <v>175</v>
      </c>
      <c r="P215" s="28" t="s">
        <v>2362</v>
      </c>
      <c r="Q215" s="28" t="s">
        <v>1609</v>
      </c>
      <c r="R215" s="28" t="s">
        <v>1245</v>
      </c>
      <c r="S215" s="28">
        <v>50.0</v>
      </c>
      <c r="T215" s="50">
        <f t="shared" si="4"/>
        <v>0</v>
      </c>
      <c r="U215" s="28" t="str">
        <f>IF(R[0]C[-1]&lt;8,"KURANG 8JAM","DIATAS 8JAM")</f>
        <v>#ERROR!</v>
      </c>
      <c r="V215" s="52">
        <v>45292.0</v>
      </c>
      <c r="W215" s="28">
        <f t="shared" si="1"/>
        <v>1.002739726</v>
      </c>
      <c r="X215" s="28" t="s">
        <v>10331</v>
      </c>
      <c r="Y215" s="28"/>
      <c r="Z215" s="28"/>
      <c r="AA215" s="28"/>
      <c r="AB215" s="28"/>
      <c r="AC215" s="28"/>
      <c r="AD215" s="28"/>
      <c r="AE215" s="65" t="b">
        <v>0</v>
      </c>
      <c r="AF215" s="28" t="str">
        <f t="shared" si="2"/>
        <v>1</v>
      </c>
      <c r="AG215" s="485">
        <f t="shared" si="6"/>
        <v>50</v>
      </c>
      <c r="AH215" s="451">
        <v>50.0</v>
      </c>
      <c r="AI215" s="444">
        <v>1.0</v>
      </c>
      <c r="AJ215" s="451">
        <v>0.0</v>
      </c>
      <c r="AK215" s="453"/>
      <c r="AL215" s="451">
        <v>0.0</v>
      </c>
      <c r="AM215" s="453"/>
      <c r="AN215" s="451">
        <v>0.0</v>
      </c>
      <c r="AO215" s="453"/>
      <c r="AP215" s="451">
        <v>0.0</v>
      </c>
      <c r="AQ215" s="453"/>
      <c r="AR215" s="451">
        <v>0.0</v>
      </c>
      <c r="AS215" s="453"/>
      <c r="AT215" s="451">
        <v>0.0</v>
      </c>
      <c r="AU215" s="453"/>
      <c r="AV215" s="451">
        <v>0.0</v>
      </c>
      <c r="AW215" s="453"/>
      <c r="AX215" s="451">
        <v>0.0</v>
      </c>
      <c r="AY215" s="453"/>
    </row>
    <row r="216" ht="22.5" customHeight="1">
      <c r="A216" s="36">
        <v>214.0</v>
      </c>
      <c r="B216" s="28" t="s">
        <v>2197</v>
      </c>
      <c r="C216" s="28" t="s">
        <v>2956</v>
      </c>
      <c r="D216" s="28" t="s">
        <v>181</v>
      </c>
      <c r="E216" s="36" t="s">
        <v>181</v>
      </c>
      <c r="F216" s="28" t="s">
        <v>593</v>
      </c>
      <c r="G216" s="28" t="s">
        <v>358</v>
      </c>
      <c r="H216" s="28" t="s">
        <v>7724</v>
      </c>
      <c r="I216" s="28" t="s">
        <v>1859</v>
      </c>
      <c r="J216" s="28">
        <v>2.0</v>
      </c>
      <c r="K216" s="28">
        <v>20.0</v>
      </c>
      <c r="L216" s="28">
        <v>40.0</v>
      </c>
      <c r="M216" s="28" t="s">
        <v>546</v>
      </c>
      <c r="N216" s="28">
        <v>2.0</v>
      </c>
      <c r="O216" s="28" t="s">
        <v>175</v>
      </c>
      <c r="P216" s="28" t="s">
        <v>2362</v>
      </c>
      <c r="Q216" s="28" t="s">
        <v>1609</v>
      </c>
      <c r="R216" s="28" t="s">
        <v>1245</v>
      </c>
      <c r="S216" s="28">
        <v>50.0</v>
      </c>
      <c r="T216" s="50">
        <f t="shared" si="4"/>
        <v>0</v>
      </c>
      <c r="U216" s="28" t="str">
        <f>IF(R[0]C[-1]&lt;8,"KURANG 8JAM","DIATAS 8JAM")</f>
        <v>#ERROR!</v>
      </c>
      <c r="V216" s="52">
        <v>45292.0</v>
      </c>
      <c r="W216" s="28">
        <f t="shared" si="1"/>
        <v>1.002739726</v>
      </c>
      <c r="X216" s="28" t="s">
        <v>10331</v>
      </c>
      <c r="Y216" s="28"/>
      <c r="Z216" s="28"/>
      <c r="AA216" s="28"/>
      <c r="AB216" s="28"/>
      <c r="AC216" s="28"/>
      <c r="AD216" s="28"/>
      <c r="AE216" s="65" t="b">
        <v>0</v>
      </c>
      <c r="AF216" s="28" t="str">
        <f t="shared" si="2"/>
        <v>1</v>
      </c>
      <c r="AG216" s="484">
        <f t="shared" si="6"/>
        <v>50</v>
      </c>
      <c r="AH216" s="448">
        <v>50.0</v>
      </c>
      <c r="AI216" s="446">
        <v>1.0</v>
      </c>
      <c r="AJ216" s="448">
        <v>0.0</v>
      </c>
      <c r="AK216" s="449"/>
      <c r="AL216" s="448">
        <v>0.0</v>
      </c>
      <c r="AM216" s="449"/>
      <c r="AN216" s="448">
        <v>0.0</v>
      </c>
      <c r="AO216" s="449"/>
      <c r="AP216" s="448">
        <v>0.0</v>
      </c>
      <c r="AQ216" s="449"/>
      <c r="AR216" s="448">
        <v>0.0</v>
      </c>
      <c r="AS216" s="449"/>
      <c r="AT216" s="448">
        <v>0.0</v>
      </c>
      <c r="AU216" s="449"/>
      <c r="AV216" s="448">
        <v>0.0</v>
      </c>
      <c r="AW216" s="449"/>
      <c r="AX216" s="448">
        <v>0.0</v>
      </c>
      <c r="AY216" s="449"/>
    </row>
    <row r="217" ht="22.5" customHeight="1">
      <c r="A217" s="28">
        <v>215.0</v>
      </c>
      <c r="B217" s="28" t="s">
        <v>2199</v>
      </c>
      <c r="C217" s="28" t="s">
        <v>2963</v>
      </c>
      <c r="D217" s="28" t="s">
        <v>181</v>
      </c>
      <c r="E217" s="36" t="s">
        <v>181</v>
      </c>
      <c r="F217" s="28" t="s">
        <v>593</v>
      </c>
      <c r="G217" s="28" t="s">
        <v>358</v>
      </c>
      <c r="H217" s="28" t="s">
        <v>7724</v>
      </c>
      <c r="I217" s="28" t="s">
        <v>1859</v>
      </c>
      <c r="J217" s="28">
        <v>2.0</v>
      </c>
      <c r="K217" s="28">
        <v>20.0</v>
      </c>
      <c r="L217" s="28">
        <v>40.0</v>
      </c>
      <c r="M217" s="28" t="s">
        <v>546</v>
      </c>
      <c r="N217" s="28">
        <v>2.0</v>
      </c>
      <c r="O217" s="28" t="s">
        <v>175</v>
      </c>
      <c r="P217" s="28" t="s">
        <v>2362</v>
      </c>
      <c r="Q217" s="28" t="s">
        <v>1609</v>
      </c>
      <c r="R217" s="28" t="s">
        <v>1245</v>
      </c>
      <c r="S217" s="28">
        <v>50.0</v>
      </c>
      <c r="T217" s="50">
        <f t="shared" si="4"/>
        <v>0</v>
      </c>
      <c r="U217" s="28" t="str">
        <f>IF(R[0]C[-1]&lt;8,"KURANG 8JAM","DIATAS 8JAM")</f>
        <v>#ERROR!</v>
      </c>
      <c r="V217" s="52">
        <v>45292.0</v>
      </c>
      <c r="W217" s="28">
        <f t="shared" si="1"/>
        <v>1.002739726</v>
      </c>
      <c r="X217" s="28" t="s">
        <v>10331</v>
      </c>
      <c r="Y217" s="28"/>
      <c r="Z217" s="28"/>
      <c r="AA217" s="28"/>
      <c r="AB217" s="28"/>
      <c r="AC217" s="28"/>
      <c r="AD217" s="28"/>
      <c r="AE217" s="65" t="b">
        <v>0</v>
      </c>
      <c r="AF217" s="28" t="str">
        <f t="shared" si="2"/>
        <v>1</v>
      </c>
      <c r="AG217" s="485">
        <f t="shared" si="6"/>
        <v>50</v>
      </c>
      <c r="AH217" s="451">
        <v>50.0</v>
      </c>
      <c r="AI217" s="444">
        <v>1.0</v>
      </c>
      <c r="AJ217" s="451">
        <v>0.0</v>
      </c>
      <c r="AK217" s="453"/>
      <c r="AL217" s="451">
        <v>0.0</v>
      </c>
      <c r="AM217" s="453"/>
      <c r="AN217" s="451">
        <v>0.0</v>
      </c>
      <c r="AO217" s="453"/>
      <c r="AP217" s="451">
        <v>0.0</v>
      </c>
      <c r="AQ217" s="453"/>
      <c r="AR217" s="451">
        <v>0.0</v>
      </c>
      <c r="AS217" s="453"/>
      <c r="AT217" s="451">
        <v>0.0</v>
      </c>
      <c r="AU217" s="453"/>
      <c r="AV217" s="451">
        <v>0.0</v>
      </c>
      <c r="AW217" s="453"/>
      <c r="AX217" s="451">
        <v>0.0</v>
      </c>
      <c r="AY217" s="453"/>
    </row>
    <row r="218" ht="22.5" customHeight="1">
      <c r="A218" s="36">
        <v>216.0</v>
      </c>
      <c r="B218" s="28" t="s">
        <v>2203</v>
      </c>
      <c r="C218" s="28" t="s">
        <v>2969</v>
      </c>
      <c r="D218" s="28" t="s">
        <v>181</v>
      </c>
      <c r="E218" s="36" t="s">
        <v>181</v>
      </c>
      <c r="F218" s="28" t="s">
        <v>593</v>
      </c>
      <c r="G218" s="28" t="s">
        <v>358</v>
      </c>
      <c r="H218" s="28" t="s">
        <v>7724</v>
      </c>
      <c r="I218" s="28" t="s">
        <v>1859</v>
      </c>
      <c r="J218" s="28">
        <v>2.0</v>
      </c>
      <c r="K218" s="28">
        <v>20.0</v>
      </c>
      <c r="L218" s="28">
        <v>40.0</v>
      </c>
      <c r="M218" s="28" t="s">
        <v>546</v>
      </c>
      <c r="N218" s="28">
        <v>2.0</v>
      </c>
      <c r="O218" s="28" t="s">
        <v>175</v>
      </c>
      <c r="P218" s="28" t="s">
        <v>2362</v>
      </c>
      <c r="Q218" s="28" t="s">
        <v>1609</v>
      </c>
      <c r="R218" s="28" t="s">
        <v>1245</v>
      </c>
      <c r="S218" s="28">
        <v>50.0</v>
      </c>
      <c r="T218" s="50">
        <f t="shared" si="4"/>
        <v>0</v>
      </c>
      <c r="U218" s="28" t="str">
        <f>IF(R[0]C[-1]&lt;8,"KURANG 8JAM","DIATAS 8JAM")</f>
        <v>#ERROR!</v>
      </c>
      <c r="V218" s="52">
        <v>45292.0</v>
      </c>
      <c r="W218" s="28">
        <f t="shared" si="1"/>
        <v>1.002739726</v>
      </c>
      <c r="X218" s="28" t="s">
        <v>10331</v>
      </c>
      <c r="Y218" s="28"/>
      <c r="Z218" s="28"/>
      <c r="AA218" s="28"/>
      <c r="AB218" s="28"/>
      <c r="AC218" s="28"/>
      <c r="AD218" s="28"/>
      <c r="AE218" s="65" t="b">
        <v>0</v>
      </c>
      <c r="AF218" s="28" t="str">
        <f t="shared" si="2"/>
        <v>1</v>
      </c>
      <c r="AG218" s="484">
        <f t="shared" si="6"/>
        <v>50</v>
      </c>
      <c r="AH218" s="448">
        <v>50.0</v>
      </c>
      <c r="AI218" s="446">
        <v>1.0</v>
      </c>
      <c r="AJ218" s="448">
        <v>0.0</v>
      </c>
      <c r="AK218" s="449"/>
      <c r="AL218" s="448">
        <v>0.0</v>
      </c>
      <c r="AM218" s="449"/>
      <c r="AN218" s="448">
        <v>0.0</v>
      </c>
      <c r="AO218" s="449"/>
      <c r="AP218" s="448">
        <v>0.0</v>
      </c>
      <c r="AQ218" s="449"/>
      <c r="AR218" s="448">
        <v>0.0</v>
      </c>
      <c r="AS218" s="449"/>
      <c r="AT218" s="448">
        <v>0.0</v>
      </c>
      <c r="AU218" s="449"/>
      <c r="AV218" s="448">
        <v>0.0</v>
      </c>
      <c r="AW218" s="449"/>
      <c r="AX218" s="448">
        <v>0.0</v>
      </c>
      <c r="AY218" s="449"/>
    </row>
    <row r="219" ht="22.5" customHeight="1">
      <c r="A219" s="28">
        <v>217.0</v>
      </c>
      <c r="B219" s="28" t="s">
        <v>2208</v>
      </c>
      <c r="C219" s="28" t="s">
        <v>2980</v>
      </c>
      <c r="D219" s="28" t="s">
        <v>181</v>
      </c>
      <c r="E219" s="36" t="s">
        <v>181</v>
      </c>
      <c r="F219" s="28" t="s">
        <v>593</v>
      </c>
      <c r="G219" s="28" t="s">
        <v>358</v>
      </c>
      <c r="H219" s="28" t="s">
        <v>7724</v>
      </c>
      <c r="I219" s="28" t="s">
        <v>1859</v>
      </c>
      <c r="J219" s="28">
        <v>2.0</v>
      </c>
      <c r="K219" s="28">
        <v>20.0</v>
      </c>
      <c r="L219" s="28">
        <v>40.0</v>
      </c>
      <c r="M219" s="28" t="s">
        <v>546</v>
      </c>
      <c r="N219" s="28">
        <v>2.0</v>
      </c>
      <c r="O219" s="28" t="s">
        <v>175</v>
      </c>
      <c r="P219" s="28" t="s">
        <v>2362</v>
      </c>
      <c r="Q219" s="28" t="s">
        <v>1609</v>
      </c>
      <c r="R219" s="28" t="s">
        <v>1245</v>
      </c>
      <c r="S219" s="28">
        <v>50.0</v>
      </c>
      <c r="T219" s="50">
        <f t="shared" si="4"/>
        <v>0</v>
      </c>
      <c r="U219" s="28" t="str">
        <f>IF(R[0]C[-1]&lt;8,"KURANG 8JAM","DIATAS 8JAM")</f>
        <v>#ERROR!</v>
      </c>
      <c r="V219" s="52">
        <v>45292.0</v>
      </c>
      <c r="W219" s="28">
        <f t="shared" si="1"/>
        <v>1.002739726</v>
      </c>
      <c r="X219" s="28" t="s">
        <v>10331</v>
      </c>
      <c r="Y219" s="28"/>
      <c r="Z219" s="28"/>
      <c r="AA219" s="28"/>
      <c r="AB219" s="28"/>
      <c r="AC219" s="28"/>
      <c r="AD219" s="28"/>
      <c r="AE219" s="65" t="b">
        <v>0</v>
      </c>
      <c r="AF219" s="28" t="str">
        <f t="shared" si="2"/>
        <v>1</v>
      </c>
      <c r="AG219" s="485">
        <f t="shared" si="6"/>
        <v>50</v>
      </c>
      <c r="AH219" s="451">
        <v>50.0</v>
      </c>
      <c r="AI219" s="444">
        <v>1.0</v>
      </c>
      <c r="AJ219" s="451">
        <v>0.0</v>
      </c>
      <c r="AK219" s="453"/>
      <c r="AL219" s="451">
        <v>0.0</v>
      </c>
      <c r="AM219" s="453"/>
      <c r="AN219" s="451">
        <v>0.0</v>
      </c>
      <c r="AO219" s="453"/>
      <c r="AP219" s="451">
        <v>0.0</v>
      </c>
      <c r="AQ219" s="453"/>
      <c r="AR219" s="451">
        <v>0.0</v>
      </c>
      <c r="AS219" s="453"/>
      <c r="AT219" s="451">
        <v>0.0</v>
      </c>
      <c r="AU219" s="453"/>
      <c r="AV219" s="451">
        <v>0.0</v>
      </c>
      <c r="AW219" s="453"/>
      <c r="AX219" s="451">
        <v>0.0</v>
      </c>
      <c r="AY219" s="453"/>
    </row>
    <row r="220" ht="22.5" customHeight="1">
      <c r="A220" s="36">
        <v>218.0</v>
      </c>
      <c r="B220" s="28" t="s">
        <v>2212</v>
      </c>
      <c r="C220" s="28" t="s">
        <v>2987</v>
      </c>
      <c r="D220" s="28" t="s">
        <v>181</v>
      </c>
      <c r="E220" s="36" t="s">
        <v>181</v>
      </c>
      <c r="F220" s="28" t="s">
        <v>593</v>
      </c>
      <c r="G220" s="28" t="s">
        <v>358</v>
      </c>
      <c r="H220" s="28" t="s">
        <v>7724</v>
      </c>
      <c r="I220" s="28" t="s">
        <v>1859</v>
      </c>
      <c r="J220" s="28">
        <v>2.0</v>
      </c>
      <c r="K220" s="28">
        <v>20.0</v>
      </c>
      <c r="L220" s="28">
        <v>40.0</v>
      </c>
      <c r="M220" s="28" t="s">
        <v>546</v>
      </c>
      <c r="N220" s="28">
        <v>2.0</v>
      </c>
      <c r="O220" s="28" t="s">
        <v>175</v>
      </c>
      <c r="P220" s="28" t="s">
        <v>2362</v>
      </c>
      <c r="Q220" s="28" t="s">
        <v>1609</v>
      </c>
      <c r="R220" s="28" t="s">
        <v>1245</v>
      </c>
      <c r="S220" s="28">
        <v>50.0</v>
      </c>
      <c r="T220" s="50">
        <f t="shared" si="4"/>
        <v>0</v>
      </c>
      <c r="U220" s="28" t="str">
        <f>IF(R[0]C[-1]&lt;8,"KURANG 8JAM","DIATAS 8JAM")</f>
        <v>#ERROR!</v>
      </c>
      <c r="V220" s="52">
        <v>45292.0</v>
      </c>
      <c r="W220" s="28">
        <f t="shared" si="1"/>
        <v>1.002739726</v>
      </c>
      <c r="X220" s="28" t="s">
        <v>10331</v>
      </c>
      <c r="Y220" s="28"/>
      <c r="Z220" s="28"/>
      <c r="AA220" s="28"/>
      <c r="AB220" s="28"/>
      <c r="AC220" s="28"/>
      <c r="AD220" s="28"/>
      <c r="AE220" s="65" t="b">
        <v>0</v>
      </c>
      <c r="AF220" s="28" t="str">
        <f t="shared" si="2"/>
        <v>1</v>
      </c>
      <c r="AG220" s="484">
        <f t="shared" si="6"/>
        <v>50</v>
      </c>
      <c r="AH220" s="448">
        <v>50.0</v>
      </c>
      <c r="AI220" s="446">
        <v>1.0</v>
      </c>
      <c r="AJ220" s="448">
        <v>0.0</v>
      </c>
      <c r="AK220" s="449"/>
      <c r="AL220" s="448">
        <v>0.0</v>
      </c>
      <c r="AM220" s="449"/>
      <c r="AN220" s="448">
        <v>0.0</v>
      </c>
      <c r="AO220" s="449"/>
      <c r="AP220" s="448">
        <v>0.0</v>
      </c>
      <c r="AQ220" s="449"/>
      <c r="AR220" s="448">
        <v>0.0</v>
      </c>
      <c r="AS220" s="449"/>
      <c r="AT220" s="448">
        <v>0.0</v>
      </c>
      <c r="AU220" s="449"/>
      <c r="AV220" s="448">
        <v>0.0</v>
      </c>
      <c r="AW220" s="449"/>
      <c r="AX220" s="448">
        <v>0.0</v>
      </c>
      <c r="AY220" s="449"/>
    </row>
    <row r="221" ht="22.5" customHeight="1">
      <c r="A221" s="28">
        <v>219.0</v>
      </c>
      <c r="B221" s="28" t="s">
        <v>2244</v>
      </c>
      <c r="C221" s="28" t="s">
        <v>2995</v>
      </c>
      <c r="D221" s="28" t="s">
        <v>181</v>
      </c>
      <c r="E221" s="36" t="s">
        <v>181</v>
      </c>
      <c r="F221" s="28" t="s">
        <v>593</v>
      </c>
      <c r="G221" s="28" t="s">
        <v>358</v>
      </c>
      <c r="H221" s="28" t="s">
        <v>7724</v>
      </c>
      <c r="I221" s="28" t="s">
        <v>1859</v>
      </c>
      <c r="J221" s="28">
        <v>2.0</v>
      </c>
      <c r="K221" s="28">
        <v>20.0</v>
      </c>
      <c r="L221" s="28">
        <v>40.0</v>
      </c>
      <c r="M221" s="28" t="s">
        <v>546</v>
      </c>
      <c r="N221" s="28">
        <v>2.0</v>
      </c>
      <c r="O221" s="28" t="s">
        <v>175</v>
      </c>
      <c r="P221" s="28" t="s">
        <v>2362</v>
      </c>
      <c r="Q221" s="28" t="s">
        <v>1609</v>
      </c>
      <c r="R221" s="28" t="s">
        <v>1245</v>
      </c>
      <c r="S221" s="28">
        <v>50.0</v>
      </c>
      <c r="T221" s="50">
        <f t="shared" si="4"/>
        <v>0</v>
      </c>
      <c r="U221" s="28" t="str">
        <f>IF(R[0]C[-1]&lt;8,"KURANG 8JAM","DIATAS 8JAM")</f>
        <v>#ERROR!</v>
      </c>
      <c r="V221" s="52">
        <v>45292.0</v>
      </c>
      <c r="W221" s="28">
        <f t="shared" si="1"/>
        <v>1.002739726</v>
      </c>
      <c r="X221" s="28" t="s">
        <v>10331</v>
      </c>
      <c r="Y221" s="28"/>
      <c r="Z221" s="28"/>
      <c r="AA221" s="28"/>
      <c r="AB221" s="28"/>
      <c r="AC221" s="28"/>
      <c r="AD221" s="28"/>
      <c r="AE221" s="65" t="b">
        <v>0</v>
      </c>
      <c r="AF221" s="28" t="str">
        <f t="shared" si="2"/>
        <v>1</v>
      </c>
      <c r="AG221" s="485">
        <f t="shared" si="6"/>
        <v>50</v>
      </c>
      <c r="AH221" s="451">
        <v>50.0</v>
      </c>
      <c r="AI221" s="444">
        <v>1.0</v>
      </c>
      <c r="AJ221" s="451">
        <v>0.0</v>
      </c>
      <c r="AK221" s="453"/>
      <c r="AL221" s="451">
        <v>0.0</v>
      </c>
      <c r="AM221" s="453"/>
      <c r="AN221" s="451">
        <v>0.0</v>
      </c>
      <c r="AO221" s="453"/>
      <c r="AP221" s="451">
        <v>0.0</v>
      </c>
      <c r="AQ221" s="453"/>
      <c r="AR221" s="451">
        <v>0.0</v>
      </c>
      <c r="AS221" s="453"/>
      <c r="AT221" s="451">
        <v>0.0</v>
      </c>
      <c r="AU221" s="453"/>
      <c r="AV221" s="451">
        <v>0.0</v>
      </c>
      <c r="AW221" s="453"/>
      <c r="AX221" s="451">
        <v>0.0</v>
      </c>
      <c r="AY221" s="453"/>
    </row>
    <row r="222" ht="22.5" customHeight="1">
      <c r="A222" s="36">
        <v>220.0</v>
      </c>
      <c r="B222" s="28" t="s">
        <v>2214</v>
      </c>
      <c r="C222" s="28" t="s">
        <v>3004</v>
      </c>
      <c r="D222" s="28" t="s">
        <v>181</v>
      </c>
      <c r="E222" s="36" t="s">
        <v>181</v>
      </c>
      <c r="F222" s="28" t="s">
        <v>593</v>
      </c>
      <c r="G222" s="28" t="s">
        <v>358</v>
      </c>
      <c r="H222" s="28" t="s">
        <v>7724</v>
      </c>
      <c r="I222" s="28" t="s">
        <v>1859</v>
      </c>
      <c r="J222" s="28">
        <v>2.0</v>
      </c>
      <c r="K222" s="28">
        <v>20.0</v>
      </c>
      <c r="L222" s="28">
        <v>40.0</v>
      </c>
      <c r="M222" s="28" t="s">
        <v>546</v>
      </c>
      <c r="N222" s="28">
        <v>2.0</v>
      </c>
      <c r="O222" s="28" t="s">
        <v>175</v>
      </c>
      <c r="P222" s="28" t="s">
        <v>2362</v>
      </c>
      <c r="Q222" s="28" t="s">
        <v>1609</v>
      </c>
      <c r="R222" s="28" t="s">
        <v>1245</v>
      </c>
      <c r="S222" s="28">
        <v>50.0</v>
      </c>
      <c r="T222" s="50">
        <f t="shared" si="4"/>
        <v>0</v>
      </c>
      <c r="U222" s="28" t="str">
        <f>IF(R[0]C[-1]&lt;8,"KURANG 8JAM","DIATAS 8JAM")</f>
        <v>#ERROR!</v>
      </c>
      <c r="V222" s="52">
        <v>45292.0</v>
      </c>
      <c r="W222" s="28">
        <f t="shared" si="1"/>
        <v>1.002739726</v>
      </c>
      <c r="X222" s="28" t="s">
        <v>10331</v>
      </c>
      <c r="Y222" s="28"/>
      <c r="Z222" s="28"/>
      <c r="AA222" s="28"/>
      <c r="AB222" s="28"/>
      <c r="AC222" s="28"/>
      <c r="AD222" s="28"/>
      <c r="AE222" s="65" t="b">
        <v>0</v>
      </c>
      <c r="AF222" s="28" t="str">
        <f t="shared" si="2"/>
        <v>1</v>
      </c>
      <c r="AG222" s="484">
        <f t="shared" si="6"/>
        <v>50</v>
      </c>
      <c r="AH222" s="448">
        <v>50.0</v>
      </c>
      <c r="AI222" s="446">
        <v>1.0</v>
      </c>
      <c r="AJ222" s="448">
        <v>0.0</v>
      </c>
      <c r="AK222" s="449"/>
      <c r="AL222" s="448">
        <v>0.0</v>
      </c>
      <c r="AM222" s="449"/>
      <c r="AN222" s="448">
        <v>0.0</v>
      </c>
      <c r="AO222" s="449"/>
      <c r="AP222" s="448">
        <v>0.0</v>
      </c>
      <c r="AQ222" s="449"/>
      <c r="AR222" s="448">
        <v>0.0</v>
      </c>
      <c r="AS222" s="449"/>
      <c r="AT222" s="448">
        <v>0.0</v>
      </c>
      <c r="AU222" s="449"/>
      <c r="AV222" s="448">
        <v>0.0</v>
      </c>
      <c r="AW222" s="449"/>
      <c r="AX222" s="448">
        <v>0.0</v>
      </c>
      <c r="AY222" s="449"/>
    </row>
    <row r="223" ht="22.5" customHeight="1">
      <c r="A223" s="28">
        <v>221.0</v>
      </c>
      <c r="B223" s="28" t="s">
        <v>2218</v>
      </c>
      <c r="C223" s="28" t="s">
        <v>3010</v>
      </c>
      <c r="D223" s="28" t="s">
        <v>181</v>
      </c>
      <c r="E223" s="36" t="s">
        <v>181</v>
      </c>
      <c r="F223" s="28" t="s">
        <v>593</v>
      </c>
      <c r="G223" s="28" t="s">
        <v>358</v>
      </c>
      <c r="H223" s="28" t="s">
        <v>7724</v>
      </c>
      <c r="I223" s="28" t="s">
        <v>1859</v>
      </c>
      <c r="J223" s="28">
        <v>2.0</v>
      </c>
      <c r="K223" s="28">
        <v>20.0</v>
      </c>
      <c r="L223" s="28">
        <v>40.0</v>
      </c>
      <c r="M223" s="28" t="s">
        <v>546</v>
      </c>
      <c r="N223" s="28">
        <v>2.0</v>
      </c>
      <c r="O223" s="28" t="s">
        <v>175</v>
      </c>
      <c r="P223" s="28" t="s">
        <v>2362</v>
      </c>
      <c r="Q223" s="28" t="s">
        <v>1609</v>
      </c>
      <c r="R223" s="28" t="s">
        <v>1245</v>
      </c>
      <c r="S223" s="28">
        <v>50.0</v>
      </c>
      <c r="T223" s="50">
        <f t="shared" si="4"/>
        <v>0</v>
      </c>
      <c r="U223" s="28" t="str">
        <f>IF(R[0]C[-1]&lt;8,"KURANG 8JAM","DIATAS 8JAM")</f>
        <v>#ERROR!</v>
      </c>
      <c r="V223" s="52">
        <v>45292.0</v>
      </c>
      <c r="W223" s="28">
        <f t="shared" si="1"/>
        <v>1.002739726</v>
      </c>
      <c r="X223" s="28" t="s">
        <v>10331</v>
      </c>
      <c r="Y223" s="28"/>
      <c r="Z223" s="28"/>
      <c r="AA223" s="28"/>
      <c r="AB223" s="28"/>
      <c r="AC223" s="28"/>
      <c r="AD223" s="28"/>
      <c r="AE223" s="65" t="b">
        <v>0</v>
      </c>
      <c r="AF223" s="28" t="str">
        <f t="shared" si="2"/>
        <v>1</v>
      </c>
      <c r="AG223" s="485">
        <f t="shared" si="6"/>
        <v>50</v>
      </c>
      <c r="AH223" s="451">
        <v>50.0</v>
      </c>
      <c r="AI223" s="444">
        <v>1.0</v>
      </c>
      <c r="AJ223" s="451">
        <v>0.0</v>
      </c>
      <c r="AK223" s="453"/>
      <c r="AL223" s="451">
        <v>0.0</v>
      </c>
      <c r="AM223" s="453"/>
      <c r="AN223" s="451">
        <v>0.0</v>
      </c>
      <c r="AO223" s="453"/>
      <c r="AP223" s="451">
        <v>0.0</v>
      </c>
      <c r="AQ223" s="453"/>
      <c r="AR223" s="451">
        <v>0.0</v>
      </c>
      <c r="AS223" s="453"/>
      <c r="AT223" s="451">
        <v>0.0</v>
      </c>
      <c r="AU223" s="453"/>
      <c r="AV223" s="451">
        <v>0.0</v>
      </c>
      <c r="AW223" s="453"/>
      <c r="AX223" s="451">
        <v>0.0</v>
      </c>
      <c r="AY223" s="453"/>
    </row>
    <row r="224" ht="22.5" customHeight="1">
      <c r="A224" s="36">
        <v>222.0</v>
      </c>
      <c r="B224" s="28" t="s">
        <v>2221</v>
      </c>
      <c r="C224" s="28" t="s">
        <v>3019</v>
      </c>
      <c r="D224" s="28" t="s">
        <v>181</v>
      </c>
      <c r="E224" s="36" t="s">
        <v>181</v>
      </c>
      <c r="F224" s="28" t="s">
        <v>593</v>
      </c>
      <c r="G224" s="28" t="s">
        <v>358</v>
      </c>
      <c r="H224" s="28" t="s">
        <v>7724</v>
      </c>
      <c r="I224" s="28" t="s">
        <v>1859</v>
      </c>
      <c r="J224" s="28">
        <v>2.0</v>
      </c>
      <c r="K224" s="28">
        <v>20.0</v>
      </c>
      <c r="L224" s="28">
        <v>40.0</v>
      </c>
      <c r="M224" s="28" t="s">
        <v>546</v>
      </c>
      <c r="N224" s="28">
        <v>2.0</v>
      </c>
      <c r="O224" s="28" t="s">
        <v>175</v>
      </c>
      <c r="P224" s="28" t="s">
        <v>2362</v>
      </c>
      <c r="Q224" s="28" t="s">
        <v>1609</v>
      </c>
      <c r="R224" s="28" t="s">
        <v>1245</v>
      </c>
      <c r="S224" s="28">
        <v>50.0</v>
      </c>
      <c r="T224" s="50">
        <f t="shared" si="4"/>
        <v>0</v>
      </c>
      <c r="U224" s="28" t="str">
        <f>IF(R[0]C[-1]&lt;8,"KURANG 8JAM","DIATAS 8JAM")</f>
        <v>#ERROR!</v>
      </c>
      <c r="V224" s="52">
        <v>45292.0</v>
      </c>
      <c r="W224" s="28">
        <f t="shared" si="1"/>
        <v>1.002739726</v>
      </c>
      <c r="X224" s="28" t="s">
        <v>10331</v>
      </c>
      <c r="Y224" s="28"/>
      <c r="Z224" s="28"/>
      <c r="AA224" s="28"/>
      <c r="AB224" s="28"/>
      <c r="AC224" s="28"/>
      <c r="AD224" s="28"/>
      <c r="AE224" s="65" t="b">
        <v>0</v>
      </c>
      <c r="AF224" s="28" t="str">
        <f t="shared" si="2"/>
        <v>1</v>
      </c>
      <c r="AG224" s="484">
        <f t="shared" si="6"/>
        <v>50</v>
      </c>
      <c r="AH224" s="448">
        <v>50.0</v>
      </c>
      <c r="AI224" s="446">
        <v>1.0</v>
      </c>
      <c r="AJ224" s="448">
        <v>0.0</v>
      </c>
      <c r="AK224" s="449"/>
      <c r="AL224" s="448">
        <v>0.0</v>
      </c>
      <c r="AM224" s="449"/>
      <c r="AN224" s="448">
        <v>0.0</v>
      </c>
      <c r="AO224" s="449"/>
      <c r="AP224" s="448">
        <v>0.0</v>
      </c>
      <c r="AQ224" s="449"/>
      <c r="AR224" s="448">
        <v>0.0</v>
      </c>
      <c r="AS224" s="449"/>
      <c r="AT224" s="448">
        <v>0.0</v>
      </c>
      <c r="AU224" s="449"/>
      <c r="AV224" s="448">
        <v>0.0</v>
      </c>
      <c r="AW224" s="449"/>
      <c r="AX224" s="448">
        <v>0.0</v>
      </c>
      <c r="AY224" s="449"/>
    </row>
    <row r="225" ht="22.5" customHeight="1">
      <c r="A225" s="28">
        <v>223.0</v>
      </c>
      <c r="B225" s="28" t="s">
        <v>2226</v>
      </c>
      <c r="C225" s="28" t="s">
        <v>3027</v>
      </c>
      <c r="D225" s="28" t="s">
        <v>181</v>
      </c>
      <c r="E225" s="36" t="s">
        <v>181</v>
      </c>
      <c r="F225" s="28" t="s">
        <v>593</v>
      </c>
      <c r="G225" s="28" t="s">
        <v>358</v>
      </c>
      <c r="H225" s="28" t="s">
        <v>7724</v>
      </c>
      <c r="I225" s="28" t="s">
        <v>1859</v>
      </c>
      <c r="J225" s="28">
        <v>2.0</v>
      </c>
      <c r="K225" s="28">
        <v>20.0</v>
      </c>
      <c r="L225" s="28">
        <v>40.0</v>
      </c>
      <c r="M225" s="28" t="s">
        <v>546</v>
      </c>
      <c r="N225" s="28">
        <v>2.0</v>
      </c>
      <c r="O225" s="28" t="s">
        <v>175</v>
      </c>
      <c r="P225" s="28" t="s">
        <v>2362</v>
      </c>
      <c r="Q225" s="28" t="s">
        <v>1609</v>
      </c>
      <c r="R225" s="28" t="s">
        <v>1245</v>
      </c>
      <c r="S225" s="28">
        <v>50.0</v>
      </c>
      <c r="T225" s="50">
        <f t="shared" si="4"/>
        <v>0</v>
      </c>
      <c r="U225" s="28" t="str">
        <f>IF(R[0]C[-1]&lt;8,"KURANG 8JAM","DIATAS 8JAM")</f>
        <v>#ERROR!</v>
      </c>
      <c r="V225" s="52">
        <v>45292.0</v>
      </c>
      <c r="W225" s="28">
        <f t="shared" si="1"/>
        <v>1.002739726</v>
      </c>
      <c r="X225" s="28" t="s">
        <v>10331</v>
      </c>
      <c r="Y225" s="28"/>
      <c r="Z225" s="28"/>
      <c r="AA225" s="28"/>
      <c r="AB225" s="28"/>
      <c r="AC225" s="28"/>
      <c r="AD225" s="28"/>
      <c r="AE225" s="65" t="b">
        <v>0</v>
      </c>
      <c r="AF225" s="28" t="str">
        <f t="shared" si="2"/>
        <v>1</v>
      </c>
      <c r="AG225" s="485">
        <f t="shared" si="6"/>
        <v>50</v>
      </c>
      <c r="AH225" s="451">
        <v>50.0</v>
      </c>
      <c r="AI225" s="444">
        <v>1.0</v>
      </c>
      <c r="AJ225" s="451">
        <v>0.0</v>
      </c>
      <c r="AK225" s="453"/>
      <c r="AL225" s="451">
        <v>0.0</v>
      </c>
      <c r="AM225" s="453"/>
      <c r="AN225" s="451">
        <v>0.0</v>
      </c>
      <c r="AO225" s="453"/>
      <c r="AP225" s="451">
        <v>0.0</v>
      </c>
      <c r="AQ225" s="453"/>
      <c r="AR225" s="451">
        <v>0.0</v>
      </c>
      <c r="AS225" s="453"/>
      <c r="AT225" s="451">
        <v>0.0</v>
      </c>
      <c r="AU225" s="453"/>
      <c r="AV225" s="451">
        <v>0.0</v>
      </c>
      <c r="AW225" s="453"/>
      <c r="AX225" s="451">
        <v>0.0</v>
      </c>
      <c r="AY225" s="453"/>
    </row>
    <row r="226" ht="22.5" customHeight="1">
      <c r="A226" s="36">
        <v>224.0</v>
      </c>
      <c r="B226" s="28" t="s">
        <v>2232</v>
      </c>
      <c r="C226" s="28" t="s">
        <v>3033</v>
      </c>
      <c r="D226" s="28" t="s">
        <v>181</v>
      </c>
      <c r="E226" s="36" t="s">
        <v>181</v>
      </c>
      <c r="F226" s="28" t="s">
        <v>593</v>
      </c>
      <c r="G226" s="28" t="s">
        <v>358</v>
      </c>
      <c r="H226" s="28" t="s">
        <v>7724</v>
      </c>
      <c r="I226" s="28" t="s">
        <v>1859</v>
      </c>
      <c r="J226" s="28">
        <v>2.0</v>
      </c>
      <c r="K226" s="28">
        <v>20.0</v>
      </c>
      <c r="L226" s="28">
        <v>40.0</v>
      </c>
      <c r="M226" s="28" t="s">
        <v>546</v>
      </c>
      <c r="N226" s="28">
        <v>2.0</v>
      </c>
      <c r="O226" s="28" t="s">
        <v>175</v>
      </c>
      <c r="P226" s="28" t="s">
        <v>2362</v>
      </c>
      <c r="Q226" s="28" t="s">
        <v>1609</v>
      </c>
      <c r="R226" s="28" t="s">
        <v>1245</v>
      </c>
      <c r="S226" s="28">
        <v>50.0</v>
      </c>
      <c r="T226" s="50">
        <f t="shared" si="4"/>
        <v>0</v>
      </c>
      <c r="U226" s="28" t="str">
        <f>IF(R[0]C[-1]&lt;8,"KURANG 8JAM","DIATAS 8JAM")</f>
        <v>#ERROR!</v>
      </c>
      <c r="V226" s="52">
        <v>45292.0</v>
      </c>
      <c r="W226" s="28">
        <f t="shared" si="1"/>
        <v>1.002739726</v>
      </c>
      <c r="X226" s="28" t="s">
        <v>10331</v>
      </c>
      <c r="Y226" s="28"/>
      <c r="Z226" s="28"/>
      <c r="AA226" s="28"/>
      <c r="AB226" s="28"/>
      <c r="AC226" s="28"/>
      <c r="AD226" s="28"/>
      <c r="AE226" s="65" t="b">
        <v>0</v>
      </c>
      <c r="AF226" s="28" t="str">
        <f t="shared" si="2"/>
        <v>1</v>
      </c>
      <c r="AG226" s="484">
        <f t="shared" si="6"/>
        <v>50</v>
      </c>
      <c r="AH226" s="448">
        <v>50.0</v>
      </c>
      <c r="AI226" s="446">
        <v>1.0</v>
      </c>
      <c r="AJ226" s="448">
        <v>0.0</v>
      </c>
      <c r="AK226" s="449"/>
      <c r="AL226" s="448">
        <v>0.0</v>
      </c>
      <c r="AM226" s="449"/>
      <c r="AN226" s="448">
        <v>0.0</v>
      </c>
      <c r="AO226" s="449"/>
      <c r="AP226" s="448">
        <v>0.0</v>
      </c>
      <c r="AQ226" s="449"/>
      <c r="AR226" s="448">
        <v>0.0</v>
      </c>
      <c r="AS226" s="449"/>
      <c r="AT226" s="448">
        <v>0.0</v>
      </c>
      <c r="AU226" s="449"/>
      <c r="AV226" s="448">
        <v>0.0</v>
      </c>
      <c r="AW226" s="449"/>
      <c r="AX226" s="448">
        <v>0.0</v>
      </c>
      <c r="AY226" s="449"/>
    </row>
    <row r="227" ht="22.5" customHeight="1">
      <c r="A227" s="28">
        <v>225.0</v>
      </c>
      <c r="B227" s="28" t="s">
        <v>2236</v>
      </c>
      <c r="C227" s="28" t="s">
        <v>3040</v>
      </c>
      <c r="D227" s="28" t="s">
        <v>181</v>
      </c>
      <c r="E227" s="36" t="s">
        <v>181</v>
      </c>
      <c r="F227" s="28" t="s">
        <v>593</v>
      </c>
      <c r="G227" s="28" t="s">
        <v>358</v>
      </c>
      <c r="H227" s="28" t="s">
        <v>7724</v>
      </c>
      <c r="I227" s="28" t="s">
        <v>1859</v>
      </c>
      <c r="J227" s="28">
        <v>2.0</v>
      </c>
      <c r="K227" s="28">
        <v>20.0</v>
      </c>
      <c r="L227" s="28">
        <v>40.0</v>
      </c>
      <c r="M227" s="28" t="s">
        <v>546</v>
      </c>
      <c r="N227" s="28">
        <v>2.0</v>
      </c>
      <c r="O227" s="28" t="s">
        <v>175</v>
      </c>
      <c r="P227" s="28" t="s">
        <v>2362</v>
      </c>
      <c r="Q227" s="28" t="s">
        <v>1609</v>
      </c>
      <c r="R227" s="28" t="s">
        <v>1245</v>
      </c>
      <c r="S227" s="28">
        <v>50.0</v>
      </c>
      <c r="T227" s="50">
        <f t="shared" si="4"/>
        <v>0</v>
      </c>
      <c r="U227" s="28" t="str">
        <f>IF(R[0]C[-1]&lt;8,"KURANG 8JAM","DIATAS 8JAM")</f>
        <v>#ERROR!</v>
      </c>
      <c r="V227" s="52">
        <v>45292.0</v>
      </c>
      <c r="W227" s="28">
        <f t="shared" si="1"/>
        <v>1.002739726</v>
      </c>
      <c r="X227" s="28" t="s">
        <v>10331</v>
      </c>
      <c r="Y227" s="28"/>
      <c r="Z227" s="28"/>
      <c r="AA227" s="28"/>
      <c r="AB227" s="28"/>
      <c r="AC227" s="28"/>
      <c r="AD227" s="28"/>
      <c r="AE227" s="65" t="b">
        <v>0</v>
      </c>
      <c r="AF227" s="28" t="str">
        <f t="shared" si="2"/>
        <v>1</v>
      </c>
      <c r="AG227" s="485">
        <f t="shared" si="6"/>
        <v>50</v>
      </c>
      <c r="AH227" s="451">
        <v>50.0</v>
      </c>
      <c r="AI227" s="444">
        <v>1.0</v>
      </c>
      <c r="AJ227" s="451">
        <v>0.0</v>
      </c>
      <c r="AK227" s="453"/>
      <c r="AL227" s="451">
        <v>0.0</v>
      </c>
      <c r="AM227" s="453"/>
      <c r="AN227" s="451">
        <v>0.0</v>
      </c>
      <c r="AO227" s="453"/>
      <c r="AP227" s="451">
        <v>0.0</v>
      </c>
      <c r="AQ227" s="453"/>
      <c r="AR227" s="451">
        <v>0.0</v>
      </c>
      <c r="AS227" s="453"/>
      <c r="AT227" s="451">
        <v>0.0</v>
      </c>
      <c r="AU227" s="453"/>
      <c r="AV227" s="451">
        <v>0.0</v>
      </c>
      <c r="AW227" s="453"/>
      <c r="AX227" s="451">
        <v>0.0</v>
      </c>
      <c r="AY227" s="453"/>
    </row>
    <row r="228" ht="22.5" customHeight="1">
      <c r="A228" s="36">
        <v>226.0</v>
      </c>
      <c r="B228" s="28" t="s">
        <v>2240</v>
      </c>
      <c r="C228" s="28" t="s">
        <v>3047</v>
      </c>
      <c r="D228" s="28" t="s">
        <v>181</v>
      </c>
      <c r="E228" s="36" t="s">
        <v>181</v>
      </c>
      <c r="F228" s="28" t="s">
        <v>593</v>
      </c>
      <c r="G228" s="28" t="s">
        <v>358</v>
      </c>
      <c r="H228" s="28" t="s">
        <v>7724</v>
      </c>
      <c r="I228" s="28" t="s">
        <v>1859</v>
      </c>
      <c r="J228" s="28">
        <v>2.0</v>
      </c>
      <c r="K228" s="28">
        <v>20.0</v>
      </c>
      <c r="L228" s="28">
        <v>40.0</v>
      </c>
      <c r="M228" s="28" t="s">
        <v>546</v>
      </c>
      <c r="N228" s="28">
        <v>2.0</v>
      </c>
      <c r="O228" s="28" t="s">
        <v>175</v>
      </c>
      <c r="P228" s="28" t="s">
        <v>2362</v>
      </c>
      <c r="Q228" s="28" t="s">
        <v>1609</v>
      </c>
      <c r="R228" s="28" t="s">
        <v>1245</v>
      </c>
      <c r="S228" s="28">
        <v>50.0</v>
      </c>
      <c r="T228" s="50">
        <f t="shared" si="4"/>
        <v>0</v>
      </c>
      <c r="U228" s="28" t="str">
        <f>IF(R[0]C[-1]&lt;8,"KURANG 8JAM","DIATAS 8JAM")</f>
        <v>#ERROR!</v>
      </c>
      <c r="V228" s="52">
        <v>45292.0</v>
      </c>
      <c r="W228" s="28">
        <f t="shared" si="1"/>
        <v>1.002739726</v>
      </c>
      <c r="X228" s="28" t="s">
        <v>10331</v>
      </c>
      <c r="Y228" s="28"/>
      <c r="Z228" s="28"/>
      <c r="AA228" s="28"/>
      <c r="AB228" s="28"/>
      <c r="AC228" s="28"/>
      <c r="AD228" s="28"/>
      <c r="AE228" s="65" t="b">
        <v>0</v>
      </c>
      <c r="AF228" s="28" t="str">
        <f t="shared" si="2"/>
        <v>1</v>
      </c>
      <c r="AG228" s="484">
        <f t="shared" si="6"/>
        <v>50</v>
      </c>
      <c r="AH228" s="448">
        <v>50.0</v>
      </c>
      <c r="AI228" s="446">
        <v>1.0</v>
      </c>
      <c r="AJ228" s="448">
        <v>0.0</v>
      </c>
      <c r="AK228" s="449"/>
      <c r="AL228" s="448">
        <v>0.0</v>
      </c>
      <c r="AM228" s="449"/>
      <c r="AN228" s="448">
        <v>0.0</v>
      </c>
      <c r="AO228" s="449"/>
      <c r="AP228" s="448">
        <v>0.0</v>
      </c>
      <c r="AQ228" s="449"/>
      <c r="AR228" s="448">
        <v>0.0</v>
      </c>
      <c r="AS228" s="449"/>
      <c r="AT228" s="448">
        <v>0.0</v>
      </c>
      <c r="AU228" s="449"/>
      <c r="AV228" s="448">
        <v>0.0</v>
      </c>
      <c r="AW228" s="449"/>
      <c r="AX228" s="448">
        <v>0.0</v>
      </c>
      <c r="AY228" s="449"/>
    </row>
    <row r="229" ht="22.5" customHeight="1">
      <c r="A229" s="28">
        <v>227.0</v>
      </c>
      <c r="B229" s="28" t="s">
        <v>2247</v>
      </c>
      <c r="C229" s="28" t="s">
        <v>3056</v>
      </c>
      <c r="D229" s="28" t="s">
        <v>181</v>
      </c>
      <c r="E229" s="36" t="s">
        <v>181</v>
      </c>
      <c r="F229" s="28" t="s">
        <v>593</v>
      </c>
      <c r="G229" s="28" t="s">
        <v>358</v>
      </c>
      <c r="H229" s="28" t="s">
        <v>7724</v>
      </c>
      <c r="I229" s="28" t="s">
        <v>1859</v>
      </c>
      <c r="J229" s="28">
        <v>2.0</v>
      </c>
      <c r="K229" s="28">
        <v>20.0</v>
      </c>
      <c r="L229" s="28">
        <v>40.0</v>
      </c>
      <c r="M229" s="28" t="s">
        <v>546</v>
      </c>
      <c r="N229" s="28">
        <v>2.0</v>
      </c>
      <c r="O229" s="28" t="s">
        <v>175</v>
      </c>
      <c r="P229" s="28" t="s">
        <v>2362</v>
      </c>
      <c r="Q229" s="28" t="s">
        <v>1609</v>
      </c>
      <c r="R229" s="28" t="s">
        <v>1245</v>
      </c>
      <c r="S229" s="28">
        <v>50.0</v>
      </c>
      <c r="T229" s="50">
        <f t="shared" si="4"/>
        <v>0</v>
      </c>
      <c r="U229" s="28" t="str">
        <f>IF(R[0]C[-1]&lt;8,"KURANG 8JAM","DIATAS 8JAM")</f>
        <v>#ERROR!</v>
      </c>
      <c r="V229" s="52">
        <v>45292.0</v>
      </c>
      <c r="W229" s="28">
        <f t="shared" si="1"/>
        <v>1.002739726</v>
      </c>
      <c r="X229" s="28" t="s">
        <v>10331</v>
      </c>
      <c r="Y229" s="28"/>
      <c r="Z229" s="28"/>
      <c r="AA229" s="28"/>
      <c r="AB229" s="28"/>
      <c r="AC229" s="28"/>
      <c r="AD229" s="28"/>
      <c r="AE229" s="65" t="b">
        <v>0</v>
      </c>
      <c r="AF229" s="28" t="str">
        <f t="shared" si="2"/>
        <v>1</v>
      </c>
      <c r="AG229" s="485">
        <f t="shared" si="6"/>
        <v>50</v>
      </c>
      <c r="AH229" s="451">
        <v>50.0</v>
      </c>
      <c r="AI229" s="444">
        <v>1.0</v>
      </c>
      <c r="AJ229" s="451">
        <v>0.0</v>
      </c>
      <c r="AK229" s="453"/>
      <c r="AL229" s="451">
        <v>0.0</v>
      </c>
      <c r="AM229" s="453"/>
      <c r="AN229" s="451">
        <v>0.0</v>
      </c>
      <c r="AO229" s="453"/>
      <c r="AP229" s="451">
        <v>0.0</v>
      </c>
      <c r="AQ229" s="453"/>
      <c r="AR229" s="451">
        <v>0.0</v>
      </c>
      <c r="AS229" s="453"/>
      <c r="AT229" s="451">
        <v>0.0</v>
      </c>
      <c r="AU229" s="453"/>
      <c r="AV229" s="451">
        <v>0.0</v>
      </c>
      <c r="AW229" s="453"/>
      <c r="AX229" s="451">
        <v>0.0</v>
      </c>
      <c r="AY229" s="453"/>
    </row>
    <row r="230" ht="22.5" customHeight="1">
      <c r="A230" s="36">
        <v>228.0</v>
      </c>
      <c r="B230" s="28" t="s">
        <v>2253</v>
      </c>
      <c r="C230" s="28" t="s">
        <v>3069</v>
      </c>
      <c r="D230" s="28" t="s">
        <v>181</v>
      </c>
      <c r="E230" s="36" t="s">
        <v>181</v>
      </c>
      <c r="F230" s="28" t="s">
        <v>593</v>
      </c>
      <c r="G230" s="28" t="s">
        <v>358</v>
      </c>
      <c r="H230" s="28" t="s">
        <v>7724</v>
      </c>
      <c r="I230" s="28" t="s">
        <v>1859</v>
      </c>
      <c r="J230" s="28">
        <v>2.0</v>
      </c>
      <c r="K230" s="28">
        <v>20.0</v>
      </c>
      <c r="L230" s="28">
        <v>40.0</v>
      </c>
      <c r="M230" s="28" t="s">
        <v>546</v>
      </c>
      <c r="N230" s="28">
        <v>2.0</v>
      </c>
      <c r="O230" s="28" t="s">
        <v>175</v>
      </c>
      <c r="P230" s="28" t="s">
        <v>2362</v>
      </c>
      <c r="Q230" s="28" t="s">
        <v>1609</v>
      </c>
      <c r="R230" s="28" t="s">
        <v>1245</v>
      </c>
      <c r="S230" s="28">
        <v>50.0</v>
      </c>
      <c r="T230" s="50">
        <f t="shared" si="4"/>
        <v>0</v>
      </c>
      <c r="U230" s="28" t="str">
        <f>IF(R[0]C[-1]&lt;8,"KURANG 8JAM","DIATAS 8JAM")</f>
        <v>#ERROR!</v>
      </c>
      <c r="V230" s="52">
        <v>45292.0</v>
      </c>
      <c r="W230" s="28">
        <f t="shared" si="1"/>
        <v>1.002739726</v>
      </c>
      <c r="X230" s="28" t="s">
        <v>10331</v>
      </c>
      <c r="Y230" s="28"/>
      <c r="Z230" s="28"/>
      <c r="AA230" s="28"/>
      <c r="AB230" s="28"/>
      <c r="AC230" s="28"/>
      <c r="AD230" s="28"/>
      <c r="AE230" s="65" t="b">
        <v>0</v>
      </c>
      <c r="AF230" s="28" t="str">
        <f t="shared" si="2"/>
        <v>1</v>
      </c>
      <c r="AG230" s="484">
        <f t="shared" si="6"/>
        <v>50</v>
      </c>
      <c r="AH230" s="448">
        <v>50.0</v>
      </c>
      <c r="AI230" s="446">
        <v>1.0</v>
      </c>
      <c r="AJ230" s="448">
        <v>0.0</v>
      </c>
      <c r="AK230" s="449"/>
      <c r="AL230" s="448">
        <v>0.0</v>
      </c>
      <c r="AM230" s="449"/>
      <c r="AN230" s="448">
        <v>0.0</v>
      </c>
      <c r="AO230" s="449"/>
      <c r="AP230" s="448">
        <v>0.0</v>
      </c>
      <c r="AQ230" s="449"/>
      <c r="AR230" s="448">
        <v>0.0</v>
      </c>
      <c r="AS230" s="449"/>
      <c r="AT230" s="448">
        <v>0.0</v>
      </c>
      <c r="AU230" s="449"/>
      <c r="AV230" s="448">
        <v>0.0</v>
      </c>
      <c r="AW230" s="449"/>
      <c r="AX230" s="448">
        <v>0.0</v>
      </c>
      <c r="AY230" s="449"/>
    </row>
    <row r="231" ht="22.5" customHeight="1">
      <c r="A231" s="28">
        <v>229.0</v>
      </c>
      <c r="B231" s="28" t="s">
        <v>2258</v>
      </c>
      <c r="C231" s="28" t="s">
        <v>3075</v>
      </c>
      <c r="D231" s="28" t="s">
        <v>181</v>
      </c>
      <c r="E231" s="36" t="s">
        <v>181</v>
      </c>
      <c r="F231" s="28" t="s">
        <v>593</v>
      </c>
      <c r="G231" s="28" t="s">
        <v>358</v>
      </c>
      <c r="H231" s="28" t="s">
        <v>7724</v>
      </c>
      <c r="I231" s="28" t="s">
        <v>1859</v>
      </c>
      <c r="J231" s="28">
        <v>2.0</v>
      </c>
      <c r="K231" s="28">
        <v>20.0</v>
      </c>
      <c r="L231" s="28">
        <v>40.0</v>
      </c>
      <c r="M231" s="28" t="s">
        <v>546</v>
      </c>
      <c r="N231" s="28">
        <v>2.0</v>
      </c>
      <c r="O231" s="28" t="s">
        <v>175</v>
      </c>
      <c r="P231" s="28" t="s">
        <v>2362</v>
      </c>
      <c r="Q231" s="28" t="s">
        <v>1609</v>
      </c>
      <c r="R231" s="28" t="s">
        <v>1245</v>
      </c>
      <c r="S231" s="28">
        <v>50.0</v>
      </c>
      <c r="T231" s="50">
        <f t="shared" si="4"/>
        <v>0</v>
      </c>
      <c r="U231" s="28" t="str">
        <f>IF(R[0]C[-1]&lt;8,"KURANG 8JAM","DIATAS 8JAM")</f>
        <v>#ERROR!</v>
      </c>
      <c r="V231" s="52">
        <v>45292.0</v>
      </c>
      <c r="W231" s="28">
        <f t="shared" si="1"/>
        <v>1.002739726</v>
      </c>
      <c r="X231" s="28" t="s">
        <v>10331</v>
      </c>
      <c r="Y231" s="28"/>
      <c r="Z231" s="28"/>
      <c r="AA231" s="28"/>
      <c r="AB231" s="28"/>
      <c r="AC231" s="28"/>
      <c r="AD231" s="28"/>
      <c r="AE231" s="65" t="b">
        <v>0</v>
      </c>
      <c r="AF231" s="28" t="str">
        <f t="shared" si="2"/>
        <v>1</v>
      </c>
      <c r="AG231" s="485">
        <f t="shared" si="6"/>
        <v>50</v>
      </c>
      <c r="AH231" s="451">
        <v>50.0</v>
      </c>
      <c r="AI231" s="444">
        <v>1.0</v>
      </c>
      <c r="AJ231" s="451">
        <v>0.0</v>
      </c>
      <c r="AK231" s="453"/>
      <c r="AL231" s="451">
        <v>0.0</v>
      </c>
      <c r="AM231" s="453"/>
      <c r="AN231" s="451">
        <v>0.0</v>
      </c>
      <c r="AO231" s="453"/>
      <c r="AP231" s="451">
        <v>0.0</v>
      </c>
      <c r="AQ231" s="453"/>
      <c r="AR231" s="451">
        <v>0.0</v>
      </c>
      <c r="AS231" s="453"/>
      <c r="AT231" s="451">
        <v>0.0</v>
      </c>
      <c r="AU231" s="453"/>
      <c r="AV231" s="451">
        <v>0.0</v>
      </c>
      <c r="AW231" s="453"/>
      <c r="AX231" s="451">
        <v>0.0</v>
      </c>
      <c r="AY231" s="453"/>
    </row>
    <row r="232" ht="22.5" customHeight="1">
      <c r="A232" s="36">
        <v>230.0</v>
      </c>
      <c r="B232" s="28" t="s">
        <v>2263</v>
      </c>
      <c r="C232" s="28" t="s">
        <v>3086</v>
      </c>
      <c r="D232" s="28" t="s">
        <v>181</v>
      </c>
      <c r="E232" s="36" t="s">
        <v>181</v>
      </c>
      <c r="F232" s="28" t="s">
        <v>593</v>
      </c>
      <c r="G232" s="28" t="s">
        <v>358</v>
      </c>
      <c r="H232" s="28" t="s">
        <v>7724</v>
      </c>
      <c r="I232" s="28" t="s">
        <v>1859</v>
      </c>
      <c r="J232" s="28">
        <v>2.0</v>
      </c>
      <c r="K232" s="28">
        <v>20.0</v>
      </c>
      <c r="L232" s="28">
        <v>40.0</v>
      </c>
      <c r="M232" s="28" t="s">
        <v>546</v>
      </c>
      <c r="N232" s="28">
        <v>2.0</v>
      </c>
      <c r="O232" s="28" t="s">
        <v>175</v>
      </c>
      <c r="P232" s="28" t="s">
        <v>2362</v>
      </c>
      <c r="Q232" s="28" t="s">
        <v>1609</v>
      </c>
      <c r="R232" s="28" t="s">
        <v>1245</v>
      </c>
      <c r="S232" s="28">
        <v>50.0</v>
      </c>
      <c r="T232" s="50">
        <f t="shared" si="4"/>
        <v>0</v>
      </c>
      <c r="U232" s="28" t="str">
        <f>IF(R[0]C[-1]&lt;8,"KURANG 8JAM","DIATAS 8JAM")</f>
        <v>#ERROR!</v>
      </c>
      <c r="V232" s="52">
        <v>45292.0</v>
      </c>
      <c r="W232" s="28">
        <f t="shared" si="1"/>
        <v>1.002739726</v>
      </c>
      <c r="X232" s="28" t="s">
        <v>10331</v>
      </c>
      <c r="Y232" s="28"/>
      <c r="Z232" s="28"/>
      <c r="AA232" s="28"/>
      <c r="AB232" s="28"/>
      <c r="AC232" s="28"/>
      <c r="AD232" s="28"/>
      <c r="AE232" s="65" t="b">
        <v>0</v>
      </c>
      <c r="AF232" s="28" t="str">
        <f t="shared" si="2"/>
        <v>1</v>
      </c>
      <c r="AG232" s="484">
        <f t="shared" si="6"/>
        <v>50</v>
      </c>
      <c r="AH232" s="448">
        <v>50.0</v>
      </c>
      <c r="AI232" s="446">
        <v>1.0</v>
      </c>
      <c r="AJ232" s="448">
        <v>0.0</v>
      </c>
      <c r="AK232" s="449"/>
      <c r="AL232" s="448">
        <v>0.0</v>
      </c>
      <c r="AM232" s="449"/>
      <c r="AN232" s="448">
        <v>0.0</v>
      </c>
      <c r="AO232" s="449"/>
      <c r="AP232" s="448">
        <v>0.0</v>
      </c>
      <c r="AQ232" s="449"/>
      <c r="AR232" s="448">
        <v>0.0</v>
      </c>
      <c r="AS232" s="449"/>
      <c r="AT232" s="448">
        <v>0.0</v>
      </c>
      <c r="AU232" s="449"/>
      <c r="AV232" s="448">
        <v>0.0</v>
      </c>
      <c r="AW232" s="449"/>
      <c r="AX232" s="448">
        <v>0.0</v>
      </c>
      <c r="AY232" s="449"/>
    </row>
    <row r="233" ht="22.5" customHeight="1">
      <c r="A233" s="28">
        <v>231.0</v>
      </c>
      <c r="B233" s="28" t="s">
        <v>2266</v>
      </c>
      <c r="C233" s="28" t="s">
        <v>3098</v>
      </c>
      <c r="D233" s="28" t="s">
        <v>181</v>
      </c>
      <c r="E233" s="36" t="s">
        <v>181</v>
      </c>
      <c r="F233" s="28" t="s">
        <v>593</v>
      </c>
      <c r="G233" s="28" t="s">
        <v>358</v>
      </c>
      <c r="H233" s="28" t="s">
        <v>7724</v>
      </c>
      <c r="I233" s="28" t="s">
        <v>1859</v>
      </c>
      <c r="J233" s="28">
        <v>2.0</v>
      </c>
      <c r="K233" s="28">
        <v>20.0</v>
      </c>
      <c r="L233" s="28">
        <v>40.0</v>
      </c>
      <c r="M233" s="28" t="s">
        <v>546</v>
      </c>
      <c r="N233" s="28">
        <v>2.0</v>
      </c>
      <c r="O233" s="28" t="s">
        <v>175</v>
      </c>
      <c r="P233" s="28" t="s">
        <v>2362</v>
      </c>
      <c r="Q233" s="28" t="s">
        <v>1609</v>
      </c>
      <c r="R233" s="28" t="s">
        <v>1245</v>
      </c>
      <c r="S233" s="28">
        <v>50.0</v>
      </c>
      <c r="T233" s="50">
        <f t="shared" si="4"/>
        <v>0</v>
      </c>
      <c r="U233" s="28" t="str">
        <f>IF(R[0]C[-1]&lt;8,"KURANG 8JAM","DIATAS 8JAM")</f>
        <v>#ERROR!</v>
      </c>
      <c r="V233" s="52">
        <v>45292.0</v>
      </c>
      <c r="W233" s="28">
        <f t="shared" si="1"/>
        <v>1.002739726</v>
      </c>
      <c r="X233" s="28" t="s">
        <v>10331</v>
      </c>
      <c r="Y233" s="28"/>
      <c r="Z233" s="28"/>
      <c r="AA233" s="28"/>
      <c r="AB233" s="28"/>
      <c r="AC233" s="28"/>
      <c r="AD233" s="28"/>
      <c r="AE233" s="65" t="b">
        <v>0</v>
      </c>
      <c r="AF233" s="28" t="str">
        <f t="shared" si="2"/>
        <v>1</v>
      </c>
      <c r="AG233" s="485">
        <f t="shared" si="6"/>
        <v>50</v>
      </c>
      <c r="AH233" s="451">
        <v>50.0</v>
      </c>
      <c r="AI233" s="444">
        <v>1.0</v>
      </c>
      <c r="AJ233" s="451">
        <v>0.0</v>
      </c>
      <c r="AK233" s="453"/>
      <c r="AL233" s="451">
        <v>0.0</v>
      </c>
      <c r="AM233" s="453"/>
      <c r="AN233" s="451">
        <v>0.0</v>
      </c>
      <c r="AO233" s="453"/>
      <c r="AP233" s="451">
        <v>0.0</v>
      </c>
      <c r="AQ233" s="453"/>
      <c r="AR233" s="451">
        <v>0.0</v>
      </c>
      <c r="AS233" s="453"/>
      <c r="AT233" s="451">
        <v>0.0</v>
      </c>
      <c r="AU233" s="453"/>
      <c r="AV233" s="451">
        <v>0.0</v>
      </c>
      <c r="AW233" s="453"/>
      <c r="AX233" s="451">
        <v>0.0</v>
      </c>
      <c r="AY233" s="453"/>
    </row>
    <row r="234" ht="22.5" customHeight="1">
      <c r="A234" s="36">
        <v>232.0</v>
      </c>
      <c r="B234" s="28" t="s">
        <v>2272</v>
      </c>
      <c r="C234" s="28" t="s">
        <v>3106</v>
      </c>
      <c r="D234" s="28" t="s">
        <v>181</v>
      </c>
      <c r="E234" s="36" t="s">
        <v>181</v>
      </c>
      <c r="F234" s="28" t="s">
        <v>593</v>
      </c>
      <c r="G234" s="28" t="s">
        <v>358</v>
      </c>
      <c r="H234" s="28" t="s">
        <v>7724</v>
      </c>
      <c r="I234" s="28" t="s">
        <v>1859</v>
      </c>
      <c r="J234" s="28">
        <v>2.0</v>
      </c>
      <c r="K234" s="28">
        <v>20.0</v>
      </c>
      <c r="L234" s="28">
        <v>40.0</v>
      </c>
      <c r="M234" s="28" t="s">
        <v>546</v>
      </c>
      <c r="N234" s="28">
        <v>2.0</v>
      </c>
      <c r="O234" s="28" t="s">
        <v>175</v>
      </c>
      <c r="P234" s="28" t="s">
        <v>2362</v>
      </c>
      <c r="Q234" s="28" t="s">
        <v>1609</v>
      </c>
      <c r="R234" s="28" t="s">
        <v>1245</v>
      </c>
      <c r="S234" s="28">
        <v>50.0</v>
      </c>
      <c r="T234" s="50">
        <f t="shared" si="4"/>
        <v>0</v>
      </c>
      <c r="U234" s="28" t="str">
        <f>IF(R[0]C[-1]&lt;8,"KURANG 8JAM","DIATAS 8JAM")</f>
        <v>#ERROR!</v>
      </c>
      <c r="V234" s="52">
        <v>45292.0</v>
      </c>
      <c r="W234" s="28">
        <f t="shared" si="1"/>
        <v>1.002739726</v>
      </c>
      <c r="X234" s="28" t="s">
        <v>10331</v>
      </c>
      <c r="Y234" s="28"/>
      <c r="Z234" s="28"/>
      <c r="AA234" s="28"/>
      <c r="AB234" s="28"/>
      <c r="AC234" s="28"/>
      <c r="AD234" s="28"/>
      <c r="AE234" s="65" t="b">
        <v>0</v>
      </c>
      <c r="AF234" s="28" t="str">
        <f t="shared" si="2"/>
        <v>1</v>
      </c>
      <c r="AG234" s="484">
        <f t="shared" si="6"/>
        <v>50</v>
      </c>
      <c r="AH234" s="448">
        <v>50.0</v>
      </c>
      <c r="AI234" s="446">
        <v>1.0</v>
      </c>
      <c r="AJ234" s="448">
        <v>0.0</v>
      </c>
      <c r="AK234" s="449"/>
      <c r="AL234" s="448">
        <v>0.0</v>
      </c>
      <c r="AM234" s="449"/>
      <c r="AN234" s="448">
        <v>0.0</v>
      </c>
      <c r="AO234" s="449"/>
      <c r="AP234" s="448">
        <v>0.0</v>
      </c>
      <c r="AQ234" s="449"/>
      <c r="AR234" s="448">
        <v>0.0</v>
      </c>
      <c r="AS234" s="449"/>
      <c r="AT234" s="448">
        <v>0.0</v>
      </c>
      <c r="AU234" s="449"/>
      <c r="AV234" s="448">
        <v>0.0</v>
      </c>
      <c r="AW234" s="449"/>
      <c r="AX234" s="448">
        <v>0.0</v>
      </c>
      <c r="AY234" s="449"/>
    </row>
    <row r="235" ht="22.5" customHeight="1">
      <c r="A235" s="28">
        <v>233.0</v>
      </c>
      <c r="B235" s="28" t="s">
        <v>2277</v>
      </c>
      <c r="C235" s="28" t="s">
        <v>3116</v>
      </c>
      <c r="D235" s="28" t="s">
        <v>181</v>
      </c>
      <c r="E235" s="36" t="s">
        <v>181</v>
      </c>
      <c r="F235" s="28" t="s">
        <v>593</v>
      </c>
      <c r="G235" s="28" t="s">
        <v>358</v>
      </c>
      <c r="H235" s="28" t="s">
        <v>7724</v>
      </c>
      <c r="I235" s="28" t="s">
        <v>1859</v>
      </c>
      <c r="J235" s="28">
        <v>2.0</v>
      </c>
      <c r="K235" s="28">
        <v>20.0</v>
      </c>
      <c r="L235" s="28">
        <v>40.0</v>
      </c>
      <c r="M235" s="28" t="s">
        <v>546</v>
      </c>
      <c r="N235" s="28">
        <v>2.0</v>
      </c>
      <c r="O235" s="28" t="s">
        <v>175</v>
      </c>
      <c r="P235" s="28" t="s">
        <v>2362</v>
      </c>
      <c r="Q235" s="28" t="s">
        <v>1609</v>
      </c>
      <c r="R235" s="28" t="s">
        <v>1245</v>
      </c>
      <c r="S235" s="28">
        <v>50.0</v>
      </c>
      <c r="T235" s="50">
        <f t="shared" si="4"/>
        <v>0</v>
      </c>
      <c r="U235" s="28" t="str">
        <f>IF(R[0]C[-1]&lt;8,"KURANG 8JAM","DIATAS 8JAM")</f>
        <v>#ERROR!</v>
      </c>
      <c r="V235" s="52">
        <v>45292.0</v>
      </c>
      <c r="W235" s="28">
        <f t="shared" si="1"/>
        <v>1.002739726</v>
      </c>
      <c r="X235" s="28" t="s">
        <v>10331</v>
      </c>
      <c r="Y235" s="28"/>
      <c r="Z235" s="28"/>
      <c r="AA235" s="28"/>
      <c r="AB235" s="28"/>
      <c r="AC235" s="28"/>
      <c r="AD235" s="28"/>
      <c r="AE235" s="65" t="b">
        <v>0</v>
      </c>
      <c r="AF235" s="28" t="str">
        <f t="shared" si="2"/>
        <v>1</v>
      </c>
      <c r="AG235" s="485">
        <f t="shared" si="6"/>
        <v>50</v>
      </c>
      <c r="AH235" s="451">
        <v>50.0</v>
      </c>
      <c r="AI235" s="444">
        <v>1.0</v>
      </c>
      <c r="AJ235" s="451">
        <v>0.0</v>
      </c>
      <c r="AK235" s="453"/>
      <c r="AL235" s="451">
        <v>0.0</v>
      </c>
      <c r="AM235" s="453"/>
      <c r="AN235" s="451">
        <v>0.0</v>
      </c>
      <c r="AO235" s="453"/>
      <c r="AP235" s="451">
        <v>0.0</v>
      </c>
      <c r="AQ235" s="453"/>
      <c r="AR235" s="451">
        <v>0.0</v>
      </c>
      <c r="AS235" s="453"/>
      <c r="AT235" s="451">
        <v>0.0</v>
      </c>
      <c r="AU235" s="453"/>
      <c r="AV235" s="451">
        <v>0.0</v>
      </c>
      <c r="AW235" s="453"/>
      <c r="AX235" s="451">
        <v>0.0</v>
      </c>
      <c r="AY235" s="453"/>
    </row>
    <row r="236" ht="22.5" customHeight="1">
      <c r="A236" s="36">
        <v>234.0</v>
      </c>
      <c r="B236" s="28" t="s">
        <v>2281</v>
      </c>
      <c r="C236" s="28" t="s">
        <v>3125</v>
      </c>
      <c r="D236" s="28" t="s">
        <v>181</v>
      </c>
      <c r="E236" s="36" t="s">
        <v>181</v>
      </c>
      <c r="F236" s="28" t="s">
        <v>593</v>
      </c>
      <c r="G236" s="28" t="s">
        <v>358</v>
      </c>
      <c r="H236" s="28" t="s">
        <v>7724</v>
      </c>
      <c r="I236" s="28" t="s">
        <v>1859</v>
      </c>
      <c r="J236" s="28">
        <v>2.0</v>
      </c>
      <c r="K236" s="28">
        <v>20.0</v>
      </c>
      <c r="L236" s="28">
        <v>40.0</v>
      </c>
      <c r="M236" s="28" t="s">
        <v>546</v>
      </c>
      <c r="N236" s="28">
        <v>2.0</v>
      </c>
      <c r="O236" s="28" t="s">
        <v>175</v>
      </c>
      <c r="P236" s="28" t="s">
        <v>2362</v>
      </c>
      <c r="Q236" s="28" t="s">
        <v>1609</v>
      </c>
      <c r="R236" s="28" t="s">
        <v>1245</v>
      </c>
      <c r="S236" s="28">
        <v>50.0</v>
      </c>
      <c r="T236" s="50">
        <f t="shared" si="4"/>
        <v>0</v>
      </c>
      <c r="U236" s="28" t="str">
        <f>IF(R[0]C[-1]&lt;8,"KURANG 8JAM","DIATAS 8JAM")</f>
        <v>#ERROR!</v>
      </c>
      <c r="V236" s="52">
        <v>45292.0</v>
      </c>
      <c r="W236" s="28">
        <f t="shared" si="1"/>
        <v>1.002739726</v>
      </c>
      <c r="X236" s="28" t="s">
        <v>10331</v>
      </c>
      <c r="Y236" s="28"/>
      <c r="Z236" s="28"/>
      <c r="AA236" s="28"/>
      <c r="AB236" s="28"/>
      <c r="AC236" s="28"/>
      <c r="AD236" s="28"/>
      <c r="AE236" s="65" t="b">
        <v>0</v>
      </c>
      <c r="AF236" s="28" t="str">
        <f t="shared" si="2"/>
        <v>1</v>
      </c>
      <c r="AG236" s="484">
        <f t="shared" si="6"/>
        <v>50</v>
      </c>
      <c r="AH236" s="448">
        <v>50.0</v>
      </c>
      <c r="AI236" s="446">
        <v>1.0</v>
      </c>
      <c r="AJ236" s="448">
        <v>0.0</v>
      </c>
      <c r="AK236" s="449"/>
      <c r="AL236" s="448">
        <v>0.0</v>
      </c>
      <c r="AM236" s="449"/>
      <c r="AN236" s="448">
        <v>0.0</v>
      </c>
      <c r="AO236" s="449"/>
      <c r="AP236" s="448">
        <v>0.0</v>
      </c>
      <c r="AQ236" s="449"/>
      <c r="AR236" s="448">
        <v>0.0</v>
      </c>
      <c r="AS236" s="449"/>
      <c r="AT236" s="448">
        <v>0.0</v>
      </c>
      <c r="AU236" s="449"/>
      <c r="AV236" s="448">
        <v>0.0</v>
      </c>
      <c r="AW236" s="449"/>
      <c r="AX236" s="448">
        <v>0.0</v>
      </c>
      <c r="AY236" s="449"/>
    </row>
    <row r="237" ht="22.5" customHeight="1">
      <c r="A237" s="28">
        <v>235.0</v>
      </c>
      <c r="B237" s="28" t="s">
        <v>2285</v>
      </c>
      <c r="C237" s="28" t="s">
        <v>3132</v>
      </c>
      <c r="D237" s="28" t="s">
        <v>181</v>
      </c>
      <c r="E237" s="36" t="s">
        <v>181</v>
      </c>
      <c r="F237" s="28" t="s">
        <v>593</v>
      </c>
      <c r="G237" s="28" t="s">
        <v>358</v>
      </c>
      <c r="H237" s="28" t="s">
        <v>7724</v>
      </c>
      <c r="I237" s="28" t="s">
        <v>1859</v>
      </c>
      <c r="J237" s="28">
        <v>2.0</v>
      </c>
      <c r="K237" s="28">
        <v>20.0</v>
      </c>
      <c r="L237" s="28">
        <v>40.0</v>
      </c>
      <c r="M237" s="28" t="s">
        <v>546</v>
      </c>
      <c r="N237" s="28">
        <v>2.0</v>
      </c>
      <c r="O237" s="28" t="s">
        <v>175</v>
      </c>
      <c r="P237" s="28" t="s">
        <v>2362</v>
      </c>
      <c r="Q237" s="28" t="s">
        <v>1609</v>
      </c>
      <c r="R237" s="28" t="s">
        <v>1245</v>
      </c>
      <c r="S237" s="28">
        <v>50.0</v>
      </c>
      <c r="T237" s="50">
        <f t="shared" si="4"/>
        <v>0</v>
      </c>
      <c r="U237" s="28" t="str">
        <f>IF(R[0]C[-1]&lt;8,"KURANG 8JAM","DIATAS 8JAM")</f>
        <v>#ERROR!</v>
      </c>
      <c r="V237" s="52">
        <v>45292.0</v>
      </c>
      <c r="W237" s="28">
        <f t="shared" si="1"/>
        <v>1.002739726</v>
      </c>
      <c r="X237" s="28" t="s">
        <v>10331</v>
      </c>
      <c r="Y237" s="28"/>
      <c r="Z237" s="28"/>
      <c r="AA237" s="28"/>
      <c r="AB237" s="28"/>
      <c r="AC237" s="28"/>
      <c r="AD237" s="28"/>
      <c r="AE237" s="65" t="b">
        <v>0</v>
      </c>
      <c r="AF237" s="28" t="str">
        <f t="shared" si="2"/>
        <v>1</v>
      </c>
      <c r="AG237" s="485">
        <f t="shared" si="6"/>
        <v>50</v>
      </c>
      <c r="AH237" s="451">
        <v>50.0</v>
      </c>
      <c r="AI237" s="444">
        <v>1.0</v>
      </c>
      <c r="AJ237" s="451">
        <v>0.0</v>
      </c>
      <c r="AK237" s="453"/>
      <c r="AL237" s="451">
        <v>0.0</v>
      </c>
      <c r="AM237" s="453"/>
      <c r="AN237" s="451">
        <v>0.0</v>
      </c>
      <c r="AO237" s="453"/>
      <c r="AP237" s="451">
        <v>0.0</v>
      </c>
      <c r="AQ237" s="453"/>
      <c r="AR237" s="451">
        <v>0.0</v>
      </c>
      <c r="AS237" s="453"/>
      <c r="AT237" s="451">
        <v>0.0</v>
      </c>
      <c r="AU237" s="453"/>
      <c r="AV237" s="451">
        <v>0.0</v>
      </c>
      <c r="AW237" s="453"/>
      <c r="AX237" s="451">
        <v>0.0</v>
      </c>
      <c r="AY237" s="453"/>
    </row>
    <row r="238" ht="22.5" customHeight="1">
      <c r="A238" s="36">
        <v>236.0</v>
      </c>
      <c r="B238" s="28" t="s">
        <v>2288</v>
      </c>
      <c r="C238" s="28" t="s">
        <v>3142</v>
      </c>
      <c r="D238" s="28" t="s">
        <v>181</v>
      </c>
      <c r="E238" s="36" t="s">
        <v>181</v>
      </c>
      <c r="F238" s="28" t="s">
        <v>593</v>
      </c>
      <c r="G238" s="28" t="s">
        <v>358</v>
      </c>
      <c r="H238" s="28" t="s">
        <v>7724</v>
      </c>
      <c r="I238" s="28" t="s">
        <v>1859</v>
      </c>
      <c r="J238" s="28">
        <v>2.0</v>
      </c>
      <c r="K238" s="28">
        <v>20.0</v>
      </c>
      <c r="L238" s="28">
        <v>40.0</v>
      </c>
      <c r="M238" s="28" t="s">
        <v>546</v>
      </c>
      <c r="N238" s="28">
        <v>2.0</v>
      </c>
      <c r="O238" s="28" t="s">
        <v>175</v>
      </c>
      <c r="P238" s="28" t="s">
        <v>2362</v>
      </c>
      <c r="Q238" s="28" t="s">
        <v>1609</v>
      </c>
      <c r="R238" s="28" t="s">
        <v>1245</v>
      </c>
      <c r="S238" s="28">
        <v>50.0</v>
      </c>
      <c r="T238" s="50">
        <f t="shared" si="4"/>
        <v>0</v>
      </c>
      <c r="U238" s="28" t="str">
        <f>IF(R[0]C[-1]&lt;8,"KURANG 8JAM","DIATAS 8JAM")</f>
        <v>#ERROR!</v>
      </c>
      <c r="V238" s="52">
        <v>45292.0</v>
      </c>
      <c r="W238" s="28">
        <f t="shared" si="1"/>
        <v>1.002739726</v>
      </c>
      <c r="X238" s="28" t="s">
        <v>10331</v>
      </c>
      <c r="Y238" s="28"/>
      <c r="Z238" s="28"/>
      <c r="AA238" s="28"/>
      <c r="AB238" s="28"/>
      <c r="AC238" s="28"/>
      <c r="AD238" s="28"/>
      <c r="AE238" s="65" t="b">
        <v>0</v>
      </c>
      <c r="AF238" s="28" t="str">
        <f t="shared" si="2"/>
        <v>1</v>
      </c>
      <c r="AG238" s="484">
        <f t="shared" si="6"/>
        <v>50</v>
      </c>
      <c r="AH238" s="448">
        <v>50.0</v>
      </c>
      <c r="AI238" s="446">
        <v>1.0</v>
      </c>
      <c r="AJ238" s="448">
        <v>0.0</v>
      </c>
      <c r="AK238" s="449"/>
      <c r="AL238" s="448">
        <v>0.0</v>
      </c>
      <c r="AM238" s="449"/>
      <c r="AN238" s="448">
        <v>0.0</v>
      </c>
      <c r="AO238" s="449"/>
      <c r="AP238" s="448">
        <v>0.0</v>
      </c>
      <c r="AQ238" s="449"/>
      <c r="AR238" s="448">
        <v>0.0</v>
      </c>
      <c r="AS238" s="449"/>
      <c r="AT238" s="448">
        <v>0.0</v>
      </c>
      <c r="AU238" s="449"/>
      <c r="AV238" s="448">
        <v>0.0</v>
      </c>
      <c r="AW238" s="449"/>
      <c r="AX238" s="448">
        <v>0.0</v>
      </c>
      <c r="AY238" s="449"/>
    </row>
    <row r="239" ht="22.5" customHeight="1">
      <c r="A239" s="28">
        <v>237.0</v>
      </c>
      <c r="B239" s="28" t="s">
        <v>2293</v>
      </c>
      <c r="C239" s="28" t="s">
        <v>3151</v>
      </c>
      <c r="D239" s="28" t="s">
        <v>181</v>
      </c>
      <c r="E239" s="36" t="s">
        <v>181</v>
      </c>
      <c r="F239" s="28" t="s">
        <v>593</v>
      </c>
      <c r="G239" s="28" t="s">
        <v>358</v>
      </c>
      <c r="H239" s="28" t="s">
        <v>7724</v>
      </c>
      <c r="I239" s="28" t="s">
        <v>1859</v>
      </c>
      <c r="J239" s="28">
        <v>2.0</v>
      </c>
      <c r="K239" s="28">
        <v>20.0</v>
      </c>
      <c r="L239" s="28">
        <v>40.0</v>
      </c>
      <c r="M239" s="28" t="s">
        <v>546</v>
      </c>
      <c r="N239" s="28">
        <v>2.0</v>
      </c>
      <c r="O239" s="28" t="s">
        <v>175</v>
      </c>
      <c r="P239" s="28" t="s">
        <v>2362</v>
      </c>
      <c r="Q239" s="28" t="s">
        <v>1609</v>
      </c>
      <c r="R239" s="28" t="s">
        <v>1245</v>
      </c>
      <c r="S239" s="28">
        <v>50.0</v>
      </c>
      <c r="T239" s="50">
        <f t="shared" si="4"/>
        <v>0</v>
      </c>
      <c r="U239" s="28" t="str">
        <f>IF(R[0]C[-1]&lt;8,"KURANG 8JAM","DIATAS 8JAM")</f>
        <v>#ERROR!</v>
      </c>
      <c r="V239" s="52">
        <v>45292.0</v>
      </c>
      <c r="W239" s="28">
        <f t="shared" si="1"/>
        <v>1.002739726</v>
      </c>
      <c r="X239" s="28" t="s">
        <v>10331</v>
      </c>
      <c r="Y239" s="28"/>
      <c r="Z239" s="28"/>
      <c r="AA239" s="28"/>
      <c r="AB239" s="28"/>
      <c r="AC239" s="28"/>
      <c r="AD239" s="28"/>
      <c r="AE239" s="65" t="b">
        <v>0</v>
      </c>
      <c r="AF239" s="28" t="str">
        <f t="shared" si="2"/>
        <v>1</v>
      </c>
      <c r="AG239" s="485">
        <f t="shared" si="6"/>
        <v>50</v>
      </c>
      <c r="AH239" s="451">
        <v>50.0</v>
      </c>
      <c r="AI239" s="444">
        <v>1.0</v>
      </c>
      <c r="AJ239" s="451">
        <v>0.0</v>
      </c>
      <c r="AK239" s="453"/>
      <c r="AL239" s="451">
        <v>0.0</v>
      </c>
      <c r="AM239" s="453"/>
      <c r="AN239" s="451">
        <v>0.0</v>
      </c>
      <c r="AO239" s="453"/>
      <c r="AP239" s="451">
        <v>0.0</v>
      </c>
      <c r="AQ239" s="453"/>
      <c r="AR239" s="451">
        <v>0.0</v>
      </c>
      <c r="AS239" s="453"/>
      <c r="AT239" s="451">
        <v>0.0</v>
      </c>
      <c r="AU239" s="453"/>
      <c r="AV239" s="451">
        <v>0.0</v>
      </c>
      <c r="AW239" s="453"/>
      <c r="AX239" s="451">
        <v>0.0</v>
      </c>
      <c r="AY239" s="453"/>
    </row>
    <row r="240" ht="22.5" customHeight="1">
      <c r="A240" s="36">
        <v>238.0</v>
      </c>
      <c r="B240" s="28" t="s">
        <v>2296</v>
      </c>
      <c r="C240" s="28" t="s">
        <v>3162</v>
      </c>
      <c r="D240" s="28" t="s">
        <v>181</v>
      </c>
      <c r="E240" s="36" t="s">
        <v>181</v>
      </c>
      <c r="F240" s="28" t="s">
        <v>593</v>
      </c>
      <c r="G240" s="28" t="s">
        <v>358</v>
      </c>
      <c r="H240" s="28" t="s">
        <v>7724</v>
      </c>
      <c r="I240" s="28" t="s">
        <v>1859</v>
      </c>
      <c r="J240" s="28">
        <v>2.0</v>
      </c>
      <c r="K240" s="28">
        <v>20.0</v>
      </c>
      <c r="L240" s="28">
        <v>40.0</v>
      </c>
      <c r="M240" s="28" t="s">
        <v>546</v>
      </c>
      <c r="N240" s="28">
        <v>2.0</v>
      </c>
      <c r="O240" s="28" t="s">
        <v>175</v>
      </c>
      <c r="P240" s="28" t="s">
        <v>2362</v>
      </c>
      <c r="Q240" s="28" t="s">
        <v>1609</v>
      </c>
      <c r="R240" s="28" t="s">
        <v>1245</v>
      </c>
      <c r="S240" s="28">
        <v>50.0</v>
      </c>
      <c r="T240" s="50">
        <f t="shared" si="4"/>
        <v>0</v>
      </c>
      <c r="U240" s="28" t="str">
        <f>IF(R[0]C[-1]&lt;8,"KURANG 8JAM","DIATAS 8JAM")</f>
        <v>#ERROR!</v>
      </c>
      <c r="V240" s="52">
        <v>45292.0</v>
      </c>
      <c r="W240" s="28">
        <f t="shared" si="1"/>
        <v>1.002739726</v>
      </c>
      <c r="X240" s="28" t="s">
        <v>10331</v>
      </c>
      <c r="Y240" s="28"/>
      <c r="Z240" s="28"/>
      <c r="AA240" s="28"/>
      <c r="AB240" s="28"/>
      <c r="AC240" s="28"/>
      <c r="AD240" s="28"/>
      <c r="AE240" s="65" t="b">
        <v>0</v>
      </c>
      <c r="AF240" s="28" t="str">
        <f t="shared" si="2"/>
        <v>1</v>
      </c>
      <c r="AG240" s="484">
        <f t="shared" si="6"/>
        <v>50</v>
      </c>
      <c r="AH240" s="448">
        <v>50.0</v>
      </c>
      <c r="AI240" s="446">
        <v>1.0</v>
      </c>
      <c r="AJ240" s="448">
        <v>0.0</v>
      </c>
      <c r="AK240" s="449"/>
      <c r="AL240" s="448">
        <v>0.0</v>
      </c>
      <c r="AM240" s="449"/>
      <c r="AN240" s="448">
        <v>0.0</v>
      </c>
      <c r="AO240" s="449"/>
      <c r="AP240" s="448">
        <v>0.0</v>
      </c>
      <c r="AQ240" s="449"/>
      <c r="AR240" s="448">
        <v>0.0</v>
      </c>
      <c r="AS240" s="449"/>
      <c r="AT240" s="448">
        <v>0.0</v>
      </c>
      <c r="AU240" s="449"/>
      <c r="AV240" s="448">
        <v>0.0</v>
      </c>
      <c r="AW240" s="449"/>
      <c r="AX240" s="448">
        <v>0.0</v>
      </c>
      <c r="AY240" s="449"/>
    </row>
    <row r="241" ht="22.5" customHeight="1">
      <c r="A241" s="28">
        <v>239.0</v>
      </c>
      <c r="B241" s="28" t="s">
        <v>1955</v>
      </c>
      <c r="C241" s="28" t="s">
        <v>3176</v>
      </c>
      <c r="D241" s="28" t="s">
        <v>288</v>
      </c>
      <c r="E241" s="36" t="s">
        <v>226</v>
      </c>
      <c r="F241" s="28" t="s">
        <v>593</v>
      </c>
      <c r="G241" s="28" t="s">
        <v>358</v>
      </c>
      <c r="H241" s="28" t="s">
        <v>7724</v>
      </c>
      <c r="I241" s="28" t="s">
        <v>1859</v>
      </c>
      <c r="J241" s="28">
        <v>2.0</v>
      </c>
      <c r="K241" s="28">
        <v>20.0</v>
      </c>
      <c r="L241" s="28">
        <v>40.0</v>
      </c>
      <c r="M241" s="28" t="s">
        <v>546</v>
      </c>
      <c r="N241" s="28">
        <v>2.0</v>
      </c>
      <c r="O241" s="28" t="s">
        <v>175</v>
      </c>
      <c r="P241" s="28" t="s">
        <v>2362</v>
      </c>
      <c r="Q241" s="28" t="s">
        <v>1609</v>
      </c>
      <c r="R241" s="28" t="s">
        <v>1245</v>
      </c>
      <c r="S241" s="28">
        <v>50.0</v>
      </c>
      <c r="T241" s="50">
        <f t="shared" si="4"/>
        <v>0</v>
      </c>
      <c r="U241" s="28" t="str">
        <f>IF(R[0]C[-1]&lt;8,"KURANG 8JAM","DIATAS 8JAM")</f>
        <v>#ERROR!</v>
      </c>
      <c r="V241" s="52">
        <v>45292.0</v>
      </c>
      <c r="W241" s="28">
        <f t="shared" si="1"/>
        <v>1.002739726</v>
      </c>
      <c r="X241" s="28" t="s">
        <v>10331</v>
      </c>
      <c r="Y241" s="28"/>
      <c r="Z241" s="28"/>
      <c r="AA241" s="28"/>
      <c r="AB241" s="28"/>
      <c r="AC241" s="28"/>
      <c r="AD241" s="28"/>
      <c r="AE241" s="65" t="b">
        <v>0</v>
      </c>
      <c r="AF241" s="28" t="str">
        <f t="shared" si="2"/>
        <v>1</v>
      </c>
      <c r="AG241" s="485">
        <f t="shared" si="6"/>
        <v>50</v>
      </c>
      <c r="AH241" s="451">
        <v>50.0</v>
      </c>
      <c r="AI241" s="444">
        <v>1.0</v>
      </c>
      <c r="AJ241" s="451">
        <v>0.0</v>
      </c>
      <c r="AK241" s="453"/>
      <c r="AL241" s="451">
        <v>0.0</v>
      </c>
      <c r="AM241" s="453"/>
      <c r="AN241" s="451">
        <v>0.0</v>
      </c>
      <c r="AO241" s="453"/>
      <c r="AP241" s="451">
        <v>0.0</v>
      </c>
      <c r="AQ241" s="453"/>
      <c r="AR241" s="451">
        <v>0.0</v>
      </c>
      <c r="AS241" s="453"/>
      <c r="AT241" s="451">
        <v>0.0</v>
      </c>
      <c r="AU241" s="453"/>
      <c r="AV241" s="451">
        <v>0.0</v>
      </c>
      <c r="AW241" s="453"/>
      <c r="AX241" s="451">
        <v>0.0</v>
      </c>
      <c r="AY241" s="453"/>
    </row>
    <row r="242" ht="22.5" customHeight="1">
      <c r="A242" s="36">
        <v>240.0</v>
      </c>
      <c r="B242" s="28" t="s">
        <v>1958</v>
      </c>
      <c r="C242" s="28" t="s">
        <v>3186</v>
      </c>
      <c r="D242" s="28" t="s">
        <v>434</v>
      </c>
      <c r="E242" s="36" t="s">
        <v>16</v>
      </c>
      <c r="F242" s="28" t="s">
        <v>593</v>
      </c>
      <c r="G242" s="28" t="s">
        <v>358</v>
      </c>
      <c r="H242" s="28" t="s">
        <v>7724</v>
      </c>
      <c r="I242" s="28" t="s">
        <v>1859</v>
      </c>
      <c r="J242" s="28">
        <v>2.0</v>
      </c>
      <c r="K242" s="28">
        <v>20.0</v>
      </c>
      <c r="L242" s="28">
        <v>40.0</v>
      </c>
      <c r="M242" s="28" t="s">
        <v>546</v>
      </c>
      <c r="N242" s="28">
        <v>2.0</v>
      </c>
      <c r="O242" s="28" t="s">
        <v>175</v>
      </c>
      <c r="P242" s="28" t="s">
        <v>2362</v>
      </c>
      <c r="Q242" s="28" t="s">
        <v>1609</v>
      </c>
      <c r="R242" s="28" t="s">
        <v>1245</v>
      </c>
      <c r="S242" s="28">
        <v>50.0</v>
      </c>
      <c r="T242" s="50">
        <f t="shared" si="4"/>
        <v>0</v>
      </c>
      <c r="U242" s="28" t="str">
        <f>IF(R[0]C[-1]&lt;8,"KURANG 8JAM","DIATAS 8JAM")</f>
        <v>#ERROR!</v>
      </c>
      <c r="V242" s="52">
        <v>45292.0</v>
      </c>
      <c r="W242" s="28">
        <f t="shared" si="1"/>
        <v>1.002739726</v>
      </c>
      <c r="X242" s="28" t="s">
        <v>10331</v>
      </c>
      <c r="Y242" s="28"/>
      <c r="Z242" s="28"/>
      <c r="AA242" s="28"/>
      <c r="AB242" s="28"/>
      <c r="AC242" s="28"/>
      <c r="AD242" s="28"/>
      <c r="AE242" s="65" t="b">
        <v>0</v>
      </c>
      <c r="AF242" s="28" t="str">
        <f t="shared" si="2"/>
        <v>1</v>
      </c>
      <c r="AG242" s="484">
        <f t="shared" si="6"/>
        <v>50</v>
      </c>
      <c r="AH242" s="448">
        <v>50.0</v>
      </c>
      <c r="AI242" s="446">
        <v>1.0</v>
      </c>
      <c r="AJ242" s="448">
        <v>0.0</v>
      </c>
      <c r="AK242" s="449"/>
      <c r="AL242" s="448">
        <v>0.0</v>
      </c>
      <c r="AM242" s="449"/>
      <c r="AN242" s="448">
        <v>0.0</v>
      </c>
      <c r="AO242" s="449"/>
      <c r="AP242" s="448">
        <v>0.0</v>
      </c>
      <c r="AQ242" s="449"/>
      <c r="AR242" s="448">
        <v>0.0</v>
      </c>
      <c r="AS242" s="449"/>
      <c r="AT242" s="448">
        <v>0.0</v>
      </c>
      <c r="AU242" s="449"/>
      <c r="AV242" s="448">
        <v>0.0</v>
      </c>
      <c r="AW242" s="449"/>
      <c r="AX242" s="448">
        <v>0.0</v>
      </c>
      <c r="AY242" s="449"/>
    </row>
    <row r="243" ht="22.5" customHeight="1">
      <c r="A243" s="28">
        <v>241.0</v>
      </c>
      <c r="B243" s="28" t="s">
        <v>2299</v>
      </c>
      <c r="C243" s="28" t="s">
        <v>3199</v>
      </c>
      <c r="D243" s="28" t="s">
        <v>577</v>
      </c>
      <c r="E243" s="36" t="s">
        <v>16</v>
      </c>
      <c r="F243" s="28" t="s">
        <v>593</v>
      </c>
      <c r="G243" s="28" t="s">
        <v>358</v>
      </c>
      <c r="H243" s="28" t="s">
        <v>7724</v>
      </c>
      <c r="I243" s="28" t="s">
        <v>1859</v>
      </c>
      <c r="J243" s="28">
        <v>2.0</v>
      </c>
      <c r="K243" s="28">
        <v>20.0</v>
      </c>
      <c r="L243" s="28">
        <v>40.0</v>
      </c>
      <c r="M243" s="28" t="s">
        <v>546</v>
      </c>
      <c r="N243" s="28">
        <v>2.0</v>
      </c>
      <c r="O243" s="28" t="s">
        <v>175</v>
      </c>
      <c r="P243" s="28" t="s">
        <v>2362</v>
      </c>
      <c r="Q243" s="28" t="s">
        <v>1609</v>
      </c>
      <c r="R243" s="28" t="s">
        <v>1245</v>
      </c>
      <c r="S243" s="28">
        <v>50.0</v>
      </c>
      <c r="T243" s="50">
        <f t="shared" si="4"/>
        <v>0</v>
      </c>
      <c r="U243" s="28" t="str">
        <f>IF(R[0]C[-1]&lt;8,"KURANG 8JAM","DIATAS 8JAM")</f>
        <v>#ERROR!</v>
      </c>
      <c r="V243" s="52">
        <v>45292.0</v>
      </c>
      <c r="W243" s="28">
        <f t="shared" si="1"/>
        <v>1.002739726</v>
      </c>
      <c r="X243" s="28" t="s">
        <v>10331</v>
      </c>
      <c r="Y243" s="28"/>
      <c r="Z243" s="28"/>
      <c r="AA243" s="28"/>
      <c r="AB243" s="28"/>
      <c r="AC243" s="28"/>
      <c r="AD243" s="28"/>
      <c r="AE243" s="65" t="b">
        <v>0</v>
      </c>
      <c r="AF243" s="28" t="str">
        <f t="shared" si="2"/>
        <v>1</v>
      </c>
      <c r="AG243" s="485">
        <f t="shared" si="6"/>
        <v>50</v>
      </c>
      <c r="AH243" s="451">
        <v>50.0</v>
      </c>
      <c r="AI243" s="444">
        <v>1.0</v>
      </c>
      <c r="AJ243" s="451">
        <v>0.0</v>
      </c>
      <c r="AK243" s="453"/>
      <c r="AL243" s="451">
        <v>0.0</v>
      </c>
      <c r="AM243" s="453"/>
      <c r="AN243" s="451">
        <v>0.0</v>
      </c>
      <c r="AO243" s="453"/>
      <c r="AP243" s="451">
        <v>0.0</v>
      </c>
      <c r="AQ243" s="453"/>
      <c r="AR243" s="451">
        <v>0.0</v>
      </c>
      <c r="AS243" s="453"/>
      <c r="AT243" s="451">
        <v>0.0</v>
      </c>
      <c r="AU243" s="453"/>
      <c r="AV243" s="451">
        <v>0.0</v>
      </c>
      <c r="AW243" s="453"/>
      <c r="AX243" s="451">
        <v>0.0</v>
      </c>
      <c r="AY243" s="453"/>
    </row>
    <row r="244" ht="22.5" customHeight="1">
      <c r="A244" s="36">
        <v>242.0</v>
      </c>
      <c r="B244" s="28" t="s">
        <v>2302</v>
      </c>
      <c r="C244" s="28" t="s">
        <v>3205</v>
      </c>
      <c r="D244" s="28" t="s">
        <v>577</v>
      </c>
      <c r="E244" s="36" t="s">
        <v>16</v>
      </c>
      <c r="F244" s="28" t="s">
        <v>593</v>
      </c>
      <c r="G244" s="28" t="s">
        <v>358</v>
      </c>
      <c r="H244" s="28" t="s">
        <v>7724</v>
      </c>
      <c r="I244" s="28" t="s">
        <v>1859</v>
      </c>
      <c r="J244" s="28">
        <v>2.0</v>
      </c>
      <c r="K244" s="28">
        <v>20.0</v>
      </c>
      <c r="L244" s="28">
        <v>40.0</v>
      </c>
      <c r="M244" s="28" t="s">
        <v>546</v>
      </c>
      <c r="N244" s="28">
        <v>2.0</v>
      </c>
      <c r="O244" s="28" t="s">
        <v>175</v>
      </c>
      <c r="P244" s="28" t="s">
        <v>2362</v>
      </c>
      <c r="Q244" s="28" t="s">
        <v>1609</v>
      </c>
      <c r="R244" s="28" t="s">
        <v>1245</v>
      </c>
      <c r="S244" s="28">
        <v>50.0</v>
      </c>
      <c r="T244" s="50">
        <f t="shared" si="4"/>
        <v>0</v>
      </c>
      <c r="U244" s="28" t="str">
        <f>IF(R[0]C[-1]&lt;8,"KURANG 8JAM","DIATAS 8JAM")</f>
        <v>#ERROR!</v>
      </c>
      <c r="V244" s="52">
        <v>45292.0</v>
      </c>
      <c r="W244" s="28">
        <f t="shared" si="1"/>
        <v>1.002739726</v>
      </c>
      <c r="X244" s="28" t="s">
        <v>10331</v>
      </c>
      <c r="Y244" s="28"/>
      <c r="Z244" s="28"/>
      <c r="AA244" s="28"/>
      <c r="AB244" s="28"/>
      <c r="AC244" s="28"/>
      <c r="AD244" s="28"/>
      <c r="AE244" s="65" t="b">
        <v>0</v>
      </c>
      <c r="AF244" s="28" t="str">
        <f t="shared" si="2"/>
        <v>1</v>
      </c>
      <c r="AG244" s="484">
        <f t="shared" si="6"/>
        <v>50</v>
      </c>
      <c r="AH244" s="448">
        <v>50.0</v>
      </c>
      <c r="AI244" s="446">
        <v>1.0</v>
      </c>
      <c r="AJ244" s="448">
        <v>0.0</v>
      </c>
      <c r="AK244" s="449"/>
      <c r="AL244" s="448">
        <v>0.0</v>
      </c>
      <c r="AM244" s="449"/>
      <c r="AN244" s="448">
        <v>0.0</v>
      </c>
      <c r="AO244" s="449"/>
      <c r="AP244" s="448">
        <v>0.0</v>
      </c>
      <c r="AQ244" s="449"/>
      <c r="AR244" s="448">
        <v>0.0</v>
      </c>
      <c r="AS244" s="449"/>
      <c r="AT244" s="448">
        <v>0.0</v>
      </c>
      <c r="AU244" s="449"/>
      <c r="AV244" s="448">
        <v>0.0</v>
      </c>
      <c r="AW244" s="449"/>
      <c r="AX244" s="448">
        <v>0.0</v>
      </c>
      <c r="AY244" s="449"/>
    </row>
    <row r="245" ht="22.5" customHeight="1">
      <c r="A245" s="28">
        <v>243.0</v>
      </c>
      <c r="B245" s="28" t="s">
        <v>2305</v>
      </c>
      <c r="C245" s="28" t="s">
        <v>3217</v>
      </c>
      <c r="D245" s="28" t="s">
        <v>577</v>
      </c>
      <c r="E245" s="36" t="s">
        <v>16</v>
      </c>
      <c r="F245" s="28" t="s">
        <v>593</v>
      </c>
      <c r="G245" s="28" t="s">
        <v>358</v>
      </c>
      <c r="H245" s="28" t="s">
        <v>7724</v>
      </c>
      <c r="I245" s="28" t="s">
        <v>1859</v>
      </c>
      <c r="J245" s="28">
        <v>2.0</v>
      </c>
      <c r="K245" s="28">
        <v>20.0</v>
      </c>
      <c r="L245" s="28">
        <v>40.0</v>
      </c>
      <c r="M245" s="28" t="s">
        <v>546</v>
      </c>
      <c r="N245" s="28">
        <v>2.0</v>
      </c>
      <c r="O245" s="28" t="s">
        <v>175</v>
      </c>
      <c r="P245" s="28" t="s">
        <v>2362</v>
      </c>
      <c r="Q245" s="28" t="s">
        <v>1609</v>
      </c>
      <c r="R245" s="28" t="s">
        <v>1245</v>
      </c>
      <c r="S245" s="28">
        <v>50.0</v>
      </c>
      <c r="T245" s="50">
        <f t="shared" si="4"/>
        <v>0</v>
      </c>
      <c r="U245" s="28" t="str">
        <f>IF(R[0]C[-1]&lt;8,"KURANG 8JAM","DIATAS 8JAM")</f>
        <v>#ERROR!</v>
      </c>
      <c r="V245" s="52">
        <v>45292.0</v>
      </c>
      <c r="W245" s="28">
        <f t="shared" si="1"/>
        <v>1.002739726</v>
      </c>
      <c r="X245" s="28" t="s">
        <v>10331</v>
      </c>
      <c r="Y245" s="28"/>
      <c r="Z245" s="28"/>
      <c r="AA245" s="28"/>
      <c r="AB245" s="28"/>
      <c r="AC245" s="28"/>
      <c r="AD245" s="28"/>
      <c r="AE245" s="65" t="b">
        <v>0</v>
      </c>
      <c r="AF245" s="28" t="str">
        <f t="shared" si="2"/>
        <v>1</v>
      </c>
      <c r="AG245" s="485">
        <f t="shared" si="6"/>
        <v>50</v>
      </c>
      <c r="AH245" s="451">
        <v>50.0</v>
      </c>
      <c r="AI245" s="444">
        <v>1.0</v>
      </c>
      <c r="AJ245" s="451">
        <v>0.0</v>
      </c>
      <c r="AK245" s="453"/>
      <c r="AL245" s="451">
        <v>0.0</v>
      </c>
      <c r="AM245" s="453"/>
      <c r="AN245" s="451">
        <v>0.0</v>
      </c>
      <c r="AO245" s="453"/>
      <c r="AP245" s="451">
        <v>0.0</v>
      </c>
      <c r="AQ245" s="453"/>
      <c r="AR245" s="451">
        <v>0.0</v>
      </c>
      <c r="AS245" s="453"/>
      <c r="AT245" s="451">
        <v>0.0</v>
      </c>
      <c r="AU245" s="453"/>
      <c r="AV245" s="451">
        <v>0.0</v>
      </c>
      <c r="AW245" s="453"/>
      <c r="AX245" s="451">
        <v>0.0</v>
      </c>
      <c r="AY245" s="453"/>
    </row>
    <row r="246" ht="22.5" customHeight="1">
      <c r="A246" s="36">
        <v>244.0</v>
      </c>
      <c r="B246" s="28" t="s">
        <v>2309</v>
      </c>
      <c r="C246" s="28" t="s">
        <v>3227</v>
      </c>
      <c r="D246" s="28" t="s">
        <v>577</v>
      </c>
      <c r="E246" s="36" t="s">
        <v>16</v>
      </c>
      <c r="F246" s="28" t="s">
        <v>593</v>
      </c>
      <c r="G246" s="28" t="s">
        <v>358</v>
      </c>
      <c r="H246" s="28" t="s">
        <v>7724</v>
      </c>
      <c r="I246" s="28" t="s">
        <v>1859</v>
      </c>
      <c r="J246" s="28">
        <v>2.0</v>
      </c>
      <c r="K246" s="28">
        <v>20.0</v>
      </c>
      <c r="L246" s="28">
        <v>40.0</v>
      </c>
      <c r="M246" s="28" t="s">
        <v>546</v>
      </c>
      <c r="N246" s="28">
        <v>2.0</v>
      </c>
      <c r="O246" s="28" t="s">
        <v>175</v>
      </c>
      <c r="P246" s="28" t="s">
        <v>2362</v>
      </c>
      <c r="Q246" s="28" t="s">
        <v>1609</v>
      </c>
      <c r="R246" s="28" t="s">
        <v>1245</v>
      </c>
      <c r="S246" s="28">
        <v>50.0</v>
      </c>
      <c r="T246" s="50">
        <f t="shared" si="4"/>
        <v>0</v>
      </c>
      <c r="U246" s="28" t="str">
        <f>IF(R[0]C[-1]&lt;8,"KURANG 8JAM","DIATAS 8JAM")</f>
        <v>#ERROR!</v>
      </c>
      <c r="V246" s="52">
        <v>45292.0</v>
      </c>
      <c r="W246" s="28">
        <f t="shared" si="1"/>
        <v>1.002739726</v>
      </c>
      <c r="X246" s="28" t="s">
        <v>10331</v>
      </c>
      <c r="Y246" s="28"/>
      <c r="Z246" s="28"/>
      <c r="AA246" s="28"/>
      <c r="AB246" s="28"/>
      <c r="AC246" s="28"/>
      <c r="AD246" s="28"/>
      <c r="AE246" s="65" t="b">
        <v>0</v>
      </c>
      <c r="AF246" s="28" t="str">
        <f t="shared" si="2"/>
        <v>1</v>
      </c>
      <c r="AG246" s="484">
        <f t="shared" si="6"/>
        <v>50</v>
      </c>
      <c r="AH246" s="448">
        <v>50.0</v>
      </c>
      <c r="AI246" s="446">
        <v>1.0</v>
      </c>
      <c r="AJ246" s="448">
        <v>0.0</v>
      </c>
      <c r="AK246" s="449"/>
      <c r="AL246" s="448">
        <v>0.0</v>
      </c>
      <c r="AM246" s="449"/>
      <c r="AN246" s="448">
        <v>0.0</v>
      </c>
      <c r="AO246" s="449"/>
      <c r="AP246" s="448">
        <v>0.0</v>
      </c>
      <c r="AQ246" s="449"/>
      <c r="AR246" s="448">
        <v>0.0</v>
      </c>
      <c r="AS246" s="449"/>
      <c r="AT246" s="448">
        <v>0.0</v>
      </c>
      <c r="AU246" s="449"/>
      <c r="AV246" s="448">
        <v>0.0</v>
      </c>
      <c r="AW246" s="449"/>
      <c r="AX246" s="448">
        <v>0.0</v>
      </c>
      <c r="AY246" s="449"/>
    </row>
    <row r="247" ht="22.5" customHeight="1">
      <c r="A247" s="28">
        <v>245.0</v>
      </c>
      <c r="B247" s="28" t="s">
        <v>2311</v>
      </c>
      <c r="C247" s="28" t="s">
        <v>3236</v>
      </c>
      <c r="D247" s="28" t="s">
        <v>577</v>
      </c>
      <c r="E247" s="36" t="s">
        <v>16</v>
      </c>
      <c r="F247" s="28" t="s">
        <v>593</v>
      </c>
      <c r="G247" s="28" t="s">
        <v>358</v>
      </c>
      <c r="H247" s="28" t="s">
        <v>7724</v>
      </c>
      <c r="I247" s="28" t="s">
        <v>1859</v>
      </c>
      <c r="J247" s="28">
        <v>2.0</v>
      </c>
      <c r="K247" s="28">
        <v>20.0</v>
      </c>
      <c r="L247" s="28">
        <v>40.0</v>
      </c>
      <c r="M247" s="28" t="s">
        <v>546</v>
      </c>
      <c r="N247" s="28">
        <v>2.0</v>
      </c>
      <c r="O247" s="28" t="s">
        <v>175</v>
      </c>
      <c r="P247" s="28" t="s">
        <v>2362</v>
      </c>
      <c r="Q247" s="28" t="s">
        <v>1609</v>
      </c>
      <c r="R247" s="28" t="s">
        <v>1245</v>
      </c>
      <c r="S247" s="28">
        <v>50.0</v>
      </c>
      <c r="T247" s="50">
        <f t="shared" si="4"/>
        <v>0</v>
      </c>
      <c r="U247" s="28" t="str">
        <f>IF(R[0]C[-1]&lt;8,"KURANG 8JAM","DIATAS 8JAM")</f>
        <v>#ERROR!</v>
      </c>
      <c r="V247" s="52">
        <v>45292.0</v>
      </c>
      <c r="W247" s="28">
        <f t="shared" si="1"/>
        <v>1.002739726</v>
      </c>
      <c r="X247" s="28" t="s">
        <v>10331</v>
      </c>
      <c r="Y247" s="28"/>
      <c r="Z247" s="28"/>
      <c r="AA247" s="28"/>
      <c r="AB247" s="28"/>
      <c r="AC247" s="28"/>
      <c r="AD247" s="28"/>
      <c r="AE247" s="65" t="b">
        <v>0</v>
      </c>
      <c r="AF247" s="28" t="str">
        <f t="shared" si="2"/>
        <v>1</v>
      </c>
      <c r="AG247" s="485">
        <f t="shared" si="6"/>
        <v>50</v>
      </c>
      <c r="AH247" s="451">
        <v>50.0</v>
      </c>
      <c r="AI247" s="444">
        <v>1.0</v>
      </c>
      <c r="AJ247" s="451">
        <v>0.0</v>
      </c>
      <c r="AK247" s="453"/>
      <c r="AL247" s="451">
        <v>0.0</v>
      </c>
      <c r="AM247" s="453"/>
      <c r="AN247" s="451">
        <v>0.0</v>
      </c>
      <c r="AO247" s="453"/>
      <c r="AP247" s="451">
        <v>0.0</v>
      </c>
      <c r="AQ247" s="453"/>
      <c r="AR247" s="451">
        <v>0.0</v>
      </c>
      <c r="AS247" s="453"/>
      <c r="AT247" s="451">
        <v>0.0</v>
      </c>
      <c r="AU247" s="453"/>
      <c r="AV247" s="451">
        <v>0.0</v>
      </c>
      <c r="AW247" s="453"/>
      <c r="AX247" s="451">
        <v>0.0</v>
      </c>
      <c r="AY247" s="453"/>
    </row>
    <row r="248" ht="22.5" customHeight="1">
      <c r="A248" s="36">
        <v>246.0</v>
      </c>
      <c r="B248" s="28" t="s">
        <v>2316</v>
      </c>
      <c r="C248" s="28" t="s">
        <v>3245</v>
      </c>
      <c r="D248" s="28" t="s">
        <v>577</v>
      </c>
      <c r="E248" s="36" t="s">
        <v>16</v>
      </c>
      <c r="F248" s="28" t="s">
        <v>593</v>
      </c>
      <c r="G248" s="28" t="s">
        <v>358</v>
      </c>
      <c r="H248" s="28" t="s">
        <v>7724</v>
      </c>
      <c r="I248" s="28" t="s">
        <v>1859</v>
      </c>
      <c r="J248" s="28">
        <v>2.0</v>
      </c>
      <c r="K248" s="28">
        <v>20.0</v>
      </c>
      <c r="L248" s="28">
        <v>40.0</v>
      </c>
      <c r="M248" s="28" t="s">
        <v>546</v>
      </c>
      <c r="N248" s="28">
        <v>2.0</v>
      </c>
      <c r="O248" s="28" t="s">
        <v>175</v>
      </c>
      <c r="P248" s="28" t="s">
        <v>2362</v>
      </c>
      <c r="Q248" s="28" t="s">
        <v>1609</v>
      </c>
      <c r="R248" s="28" t="s">
        <v>1245</v>
      </c>
      <c r="S248" s="28">
        <v>50.0</v>
      </c>
      <c r="T248" s="50">
        <f t="shared" si="4"/>
        <v>0</v>
      </c>
      <c r="U248" s="28" t="str">
        <f>IF(R[0]C[-1]&lt;8,"KURANG 8JAM","DIATAS 8JAM")</f>
        <v>#ERROR!</v>
      </c>
      <c r="V248" s="52">
        <v>45292.0</v>
      </c>
      <c r="W248" s="28">
        <f t="shared" si="1"/>
        <v>1.002739726</v>
      </c>
      <c r="X248" s="28" t="s">
        <v>10331</v>
      </c>
      <c r="Y248" s="28"/>
      <c r="Z248" s="28"/>
      <c r="AA248" s="28"/>
      <c r="AB248" s="28"/>
      <c r="AC248" s="28"/>
      <c r="AD248" s="28"/>
      <c r="AE248" s="65" t="b">
        <v>0</v>
      </c>
      <c r="AF248" s="28" t="str">
        <f t="shared" si="2"/>
        <v>1</v>
      </c>
      <c r="AG248" s="484">
        <f t="shared" si="6"/>
        <v>50</v>
      </c>
      <c r="AH248" s="448">
        <v>50.0</v>
      </c>
      <c r="AI248" s="446">
        <v>1.0</v>
      </c>
      <c r="AJ248" s="448">
        <v>0.0</v>
      </c>
      <c r="AK248" s="449"/>
      <c r="AL248" s="448">
        <v>0.0</v>
      </c>
      <c r="AM248" s="449"/>
      <c r="AN248" s="448">
        <v>0.0</v>
      </c>
      <c r="AO248" s="449"/>
      <c r="AP248" s="448">
        <v>0.0</v>
      </c>
      <c r="AQ248" s="449"/>
      <c r="AR248" s="448">
        <v>0.0</v>
      </c>
      <c r="AS248" s="449"/>
      <c r="AT248" s="448">
        <v>0.0</v>
      </c>
      <c r="AU248" s="449"/>
      <c r="AV248" s="448">
        <v>0.0</v>
      </c>
      <c r="AW248" s="449"/>
      <c r="AX248" s="448">
        <v>0.0</v>
      </c>
      <c r="AY248" s="449"/>
    </row>
    <row r="249" ht="22.5" customHeight="1">
      <c r="A249" s="28">
        <v>247.0</v>
      </c>
      <c r="B249" s="28" t="s">
        <v>2319</v>
      </c>
      <c r="C249" s="28" t="s">
        <v>3255</v>
      </c>
      <c r="D249" s="28" t="s">
        <v>577</v>
      </c>
      <c r="E249" s="36" t="s">
        <v>16</v>
      </c>
      <c r="F249" s="28" t="s">
        <v>593</v>
      </c>
      <c r="G249" s="28" t="s">
        <v>358</v>
      </c>
      <c r="H249" s="28" t="s">
        <v>7724</v>
      </c>
      <c r="I249" s="28" t="s">
        <v>1859</v>
      </c>
      <c r="J249" s="28">
        <v>2.0</v>
      </c>
      <c r="K249" s="28">
        <v>20.0</v>
      </c>
      <c r="L249" s="28">
        <v>40.0</v>
      </c>
      <c r="M249" s="28" t="s">
        <v>546</v>
      </c>
      <c r="N249" s="28">
        <v>2.0</v>
      </c>
      <c r="O249" s="28" t="s">
        <v>175</v>
      </c>
      <c r="P249" s="28" t="s">
        <v>2362</v>
      </c>
      <c r="Q249" s="28" t="s">
        <v>1609</v>
      </c>
      <c r="R249" s="28" t="s">
        <v>1245</v>
      </c>
      <c r="S249" s="28">
        <v>50.0</v>
      </c>
      <c r="T249" s="50">
        <f t="shared" si="4"/>
        <v>0</v>
      </c>
      <c r="U249" s="28" t="str">
        <f>IF(R[0]C[-1]&lt;8,"KURANG 8JAM","DIATAS 8JAM")</f>
        <v>#ERROR!</v>
      </c>
      <c r="V249" s="52">
        <v>45292.0</v>
      </c>
      <c r="W249" s="28">
        <f t="shared" si="1"/>
        <v>1.002739726</v>
      </c>
      <c r="X249" s="28" t="s">
        <v>10331</v>
      </c>
      <c r="Y249" s="28"/>
      <c r="Z249" s="28"/>
      <c r="AA249" s="28"/>
      <c r="AB249" s="28"/>
      <c r="AC249" s="28"/>
      <c r="AD249" s="28"/>
      <c r="AE249" s="65" t="b">
        <v>0</v>
      </c>
      <c r="AF249" s="28" t="str">
        <f t="shared" si="2"/>
        <v>1</v>
      </c>
      <c r="AG249" s="485">
        <f t="shared" si="6"/>
        <v>50</v>
      </c>
      <c r="AH249" s="451">
        <v>50.0</v>
      </c>
      <c r="AI249" s="444">
        <v>1.0</v>
      </c>
      <c r="AJ249" s="451">
        <v>0.0</v>
      </c>
      <c r="AK249" s="453"/>
      <c r="AL249" s="451">
        <v>0.0</v>
      </c>
      <c r="AM249" s="453"/>
      <c r="AN249" s="451">
        <v>0.0</v>
      </c>
      <c r="AO249" s="453"/>
      <c r="AP249" s="451">
        <v>0.0</v>
      </c>
      <c r="AQ249" s="453"/>
      <c r="AR249" s="451">
        <v>0.0</v>
      </c>
      <c r="AS249" s="453"/>
      <c r="AT249" s="451">
        <v>0.0</v>
      </c>
      <c r="AU249" s="453"/>
      <c r="AV249" s="451">
        <v>0.0</v>
      </c>
      <c r="AW249" s="453"/>
      <c r="AX249" s="451">
        <v>0.0</v>
      </c>
      <c r="AY249" s="453"/>
    </row>
    <row r="250" ht="22.5" customHeight="1">
      <c r="A250" s="36">
        <v>248.0</v>
      </c>
      <c r="B250" s="28" t="s">
        <v>1900</v>
      </c>
      <c r="C250" s="28" t="s">
        <v>3263</v>
      </c>
      <c r="D250" s="28" t="s">
        <v>577</v>
      </c>
      <c r="E250" s="36" t="s">
        <v>16</v>
      </c>
      <c r="F250" s="28" t="s">
        <v>593</v>
      </c>
      <c r="G250" s="28" t="s">
        <v>358</v>
      </c>
      <c r="H250" s="28" t="s">
        <v>7724</v>
      </c>
      <c r="I250" s="28" t="s">
        <v>1859</v>
      </c>
      <c r="J250" s="28">
        <v>2.0</v>
      </c>
      <c r="K250" s="28">
        <v>20.0</v>
      </c>
      <c r="L250" s="28">
        <v>40.0</v>
      </c>
      <c r="M250" s="28" t="s">
        <v>546</v>
      </c>
      <c r="N250" s="28">
        <v>2.0</v>
      </c>
      <c r="O250" s="28" t="s">
        <v>175</v>
      </c>
      <c r="P250" s="28" t="s">
        <v>2362</v>
      </c>
      <c r="Q250" s="28" t="s">
        <v>1609</v>
      </c>
      <c r="R250" s="28" t="s">
        <v>1245</v>
      </c>
      <c r="S250" s="28">
        <v>50.0</v>
      </c>
      <c r="T250" s="50">
        <f t="shared" si="4"/>
        <v>0</v>
      </c>
      <c r="U250" s="28" t="str">
        <f>IF(R[0]C[-1]&lt;8,"KURANG 8JAM","DIATAS 8JAM")</f>
        <v>#ERROR!</v>
      </c>
      <c r="V250" s="52">
        <v>45292.0</v>
      </c>
      <c r="W250" s="28">
        <f t="shared" si="1"/>
        <v>1.002739726</v>
      </c>
      <c r="X250" s="28" t="s">
        <v>10331</v>
      </c>
      <c r="Y250" s="28"/>
      <c r="Z250" s="28"/>
      <c r="AA250" s="28"/>
      <c r="AB250" s="28"/>
      <c r="AC250" s="28"/>
      <c r="AD250" s="28"/>
      <c r="AE250" s="65" t="b">
        <v>0</v>
      </c>
      <c r="AF250" s="28" t="str">
        <f t="shared" si="2"/>
        <v>1</v>
      </c>
      <c r="AG250" s="484">
        <f t="shared" si="6"/>
        <v>50</v>
      </c>
      <c r="AH250" s="448">
        <v>50.0</v>
      </c>
      <c r="AI250" s="446">
        <v>1.0</v>
      </c>
      <c r="AJ250" s="448">
        <v>0.0</v>
      </c>
      <c r="AK250" s="449"/>
      <c r="AL250" s="448">
        <v>0.0</v>
      </c>
      <c r="AM250" s="449"/>
      <c r="AN250" s="448">
        <v>0.0</v>
      </c>
      <c r="AO250" s="449"/>
      <c r="AP250" s="448">
        <v>0.0</v>
      </c>
      <c r="AQ250" s="449"/>
      <c r="AR250" s="448">
        <v>0.0</v>
      </c>
      <c r="AS250" s="449"/>
      <c r="AT250" s="448">
        <v>0.0</v>
      </c>
      <c r="AU250" s="449"/>
      <c r="AV250" s="448">
        <v>0.0</v>
      </c>
      <c r="AW250" s="449"/>
      <c r="AX250" s="448">
        <v>0.0</v>
      </c>
      <c r="AY250" s="449"/>
    </row>
    <row r="251" ht="22.5" customHeight="1">
      <c r="A251" s="28">
        <v>249.0</v>
      </c>
      <c r="B251" s="28" t="s">
        <v>2322</v>
      </c>
      <c r="C251" s="28" t="s">
        <v>3272</v>
      </c>
      <c r="D251" s="28" t="s">
        <v>577</v>
      </c>
      <c r="E251" s="36" t="s">
        <v>16</v>
      </c>
      <c r="F251" s="28" t="s">
        <v>593</v>
      </c>
      <c r="G251" s="28" t="s">
        <v>358</v>
      </c>
      <c r="H251" s="28" t="s">
        <v>7724</v>
      </c>
      <c r="I251" s="28" t="s">
        <v>1859</v>
      </c>
      <c r="J251" s="28">
        <v>2.0</v>
      </c>
      <c r="K251" s="28">
        <v>20.0</v>
      </c>
      <c r="L251" s="28">
        <v>40.0</v>
      </c>
      <c r="M251" s="28" t="s">
        <v>546</v>
      </c>
      <c r="N251" s="28">
        <v>2.0</v>
      </c>
      <c r="O251" s="28" t="s">
        <v>175</v>
      </c>
      <c r="P251" s="28" t="s">
        <v>2362</v>
      </c>
      <c r="Q251" s="28" t="s">
        <v>1609</v>
      </c>
      <c r="R251" s="28" t="s">
        <v>1245</v>
      </c>
      <c r="S251" s="28">
        <v>50.0</v>
      </c>
      <c r="T251" s="50">
        <f t="shared" si="4"/>
        <v>0</v>
      </c>
      <c r="U251" s="28" t="str">
        <f>IF(R[0]C[-1]&lt;8,"KURANG 8JAM","DIATAS 8JAM")</f>
        <v>#ERROR!</v>
      </c>
      <c r="V251" s="52">
        <v>45292.0</v>
      </c>
      <c r="W251" s="28">
        <f t="shared" si="1"/>
        <v>1.002739726</v>
      </c>
      <c r="X251" s="28" t="s">
        <v>10331</v>
      </c>
      <c r="Y251" s="28"/>
      <c r="Z251" s="28"/>
      <c r="AA251" s="28"/>
      <c r="AB251" s="28"/>
      <c r="AC251" s="28"/>
      <c r="AD251" s="28"/>
      <c r="AE251" s="65" t="b">
        <v>0</v>
      </c>
      <c r="AF251" s="28" t="str">
        <f t="shared" si="2"/>
        <v>1</v>
      </c>
      <c r="AG251" s="485">
        <f t="shared" si="6"/>
        <v>50</v>
      </c>
      <c r="AH251" s="451">
        <v>50.0</v>
      </c>
      <c r="AI251" s="444">
        <v>1.0</v>
      </c>
      <c r="AJ251" s="451">
        <v>0.0</v>
      </c>
      <c r="AK251" s="453"/>
      <c r="AL251" s="451">
        <v>0.0</v>
      </c>
      <c r="AM251" s="453"/>
      <c r="AN251" s="451">
        <v>0.0</v>
      </c>
      <c r="AO251" s="453"/>
      <c r="AP251" s="451">
        <v>0.0</v>
      </c>
      <c r="AQ251" s="453"/>
      <c r="AR251" s="451">
        <v>0.0</v>
      </c>
      <c r="AS251" s="453"/>
      <c r="AT251" s="451">
        <v>0.0</v>
      </c>
      <c r="AU251" s="453"/>
      <c r="AV251" s="451">
        <v>0.0</v>
      </c>
      <c r="AW251" s="453"/>
      <c r="AX251" s="451">
        <v>0.0</v>
      </c>
      <c r="AY251" s="453"/>
    </row>
    <row r="252" ht="22.5" customHeight="1">
      <c r="A252" s="36">
        <v>250.0</v>
      </c>
      <c r="B252" s="28" t="s">
        <v>2326</v>
      </c>
      <c r="C252" s="28" t="s">
        <v>3283</v>
      </c>
      <c r="D252" s="28" t="s">
        <v>577</v>
      </c>
      <c r="E252" s="36" t="s">
        <v>16</v>
      </c>
      <c r="F252" s="28" t="s">
        <v>593</v>
      </c>
      <c r="G252" s="28" t="s">
        <v>358</v>
      </c>
      <c r="H252" s="28" t="s">
        <v>7724</v>
      </c>
      <c r="I252" s="28" t="s">
        <v>1859</v>
      </c>
      <c r="J252" s="28">
        <v>2.0</v>
      </c>
      <c r="K252" s="28">
        <v>20.0</v>
      </c>
      <c r="L252" s="28">
        <v>40.0</v>
      </c>
      <c r="M252" s="28" t="s">
        <v>546</v>
      </c>
      <c r="N252" s="28">
        <v>2.0</v>
      </c>
      <c r="O252" s="28" t="s">
        <v>175</v>
      </c>
      <c r="P252" s="28" t="s">
        <v>2362</v>
      </c>
      <c r="Q252" s="28" t="s">
        <v>1609</v>
      </c>
      <c r="R252" s="28" t="s">
        <v>1245</v>
      </c>
      <c r="S252" s="28">
        <v>50.0</v>
      </c>
      <c r="T252" s="50">
        <f t="shared" si="4"/>
        <v>0</v>
      </c>
      <c r="U252" s="28" t="str">
        <f>IF(R[0]C[-1]&lt;8,"KURANG 8JAM","DIATAS 8JAM")</f>
        <v>#ERROR!</v>
      </c>
      <c r="V252" s="52">
        <v>45292.0</v>
      </c>
      <c r="W252" s="28">
        <f t="shared" si="1"/>
        <v>1.002739726</v>
      </c>
      <c r="X252" s="28" t="s">
        <v>10331</v>
      </c>
      <c r="Y252" s="28"/>
      <c r="Z252" s="28"/>
      <c r="AA252" s="28"/>
      <c r="AB252" s="28"/>
      <c r="AC252" s="28"/>
      <c r="AD252" s="28"/>
      <c r="AE252" s="65" t="b">
        <v>0</v>
      </c>
      <c r="AF252" s="28" t="str">
        <f t="shared" si="2"/>
        <v>1</v>
      </c>
      <c r="AG252" s="484">
        <f t="shared" si="6"/>
        <v>50</v>
      </c>
      <c r="AH252" s="448">
        <v>50.0</v>
      </c>
      <c r="AI252" s="446">
        <v>1.0</v>
      </c>
      <c r="AJ252" s="448">
        <v>0.0</v>
      </c>
      <c r="AK252" s="449"/>
      <c r="AL252" s="448">
        <v>0.0</v>
      </c>
      <c r="AM252" s="449"/>
      <c r="AN252" s="448">
        <v>0.0</v>
      </c>
      <c r="AO252" s="449"/>
      <c r="AP252" s="448">
        <v>0.0</v>
      </c>
      <c r="AQ252" s="449"/>
      <c r="AR252" s="448">
        <v>0.0</v>
      </c>
      <c r="AS252" s="449"/>
      <c r="AT252" s="448">
        <v>0.0</v>
      </c>
      <c r="AU252" s="449"/>
      <c r="AV252" s="448">
        <v>0.0</v>
      </c>
      <c r="AW252" s="449"/>
      <c r="AX252" s="448">
        <v>0.0</v>
      </c>
      <c r="AY252" s="449"/>
    </row>
    <row r="253" ht="22.5" customHeight="1">
      <c r="A253" s="28">
        <v>251.0</v>
      </c>
      <c r="B253" s="28" t="s">
        <v>1907</v>
      </c>
      <c r="C253" s="28" t="s">
        <v>3294</v>
      </c>
      <c r="D253" s="28" t="s">
        <v>577</v>
      </c>
      <c r="E253" s="36" t="s">
        <v>16</v>
      </c>
      <c r="F253" s="28" t="s">
        <v>593</v>
      </c>
      <c r="G253" s="28" t="s">
        <v>358</v>
      </c>
      <c r="H253" s="28" t="s">
        <v>7724</v>
      </c>
      <c r="I253" s="28" t="s">
        <v>1859</v>
      </c>
      <c r="J253" s="28">
        <v>2.0</v>
      </c>
      <c r="K253" s="28">
        <v>20.0</v>
      </c>
      <c r="L253" s="28">
        <v>40.0</v>
      </c>
      <c r="M253" s="28" t="s">
        <v>546</v>
      </c>
      <c r="N253" s="28">
        <v>2.0</v>
      </c>
      <c r="O253" s="28" t="s">
        <v>175</v>
      </c>
      <c r="P253" s="28" t="s">
        <v>2362</v>
      </c>
      <c r="Q253" s="28" t="s">
        <v>1609</v>
      </c>
      <c r="R253" s="28" t="s">
        <v>1245</v>
      </c>
      <c r="S253" s="28">
        <v>50.0</v>
      </c>
      <c r="T253" s="50">
        <f t="shared" si="4"/>
        <v>0</v>
      </c>
      <c r="U253" s="28" t="str">
        <f>IF(R[0]C[-1]&lt;8,"KURANG 8JAM","DIATAS 8JAM")</f>
        <v>#ERROR!</v>
      </c>
      <c r="V253" s="52">
        <v>45292.0</v>
      </c>
      <c r="W253" s="28">
        <f t="shared" si="1"/>
        <v>1.002739726</v>
      </c>
      <c r="X253" s="28" t="s">
        <v>10331</v>
      </c>
      <c r="Y253" s="28"/>
      <c r="Z253" s="28"/>
      <c r="AA253" s="28"/>
      <c r="AB253" s="28"/>
      <c r="AC253" s="28"/>
      <c r="AD253" s="28"/>
      <c r="AE253" s="65" t="b">
        <v>0</v>
      </c>
      <c r="AF253" s="28" t="str">
        <f t="shared" si="2"/>
        <v>1</v>
      </c>
      <c r="AG253" s="485">
        <f t="shared" si="6"/>
        <v>50</v>
      </c>
      <c r="AH253" s="451">
        <v>50.0</v>
      </c>
      <c r="AI253" s="444">
        <v>1.0</v>
      </c>
      <c r="AJ253" s="451">
        <v>0.0</v>
      </c>
      <c r="AK253" s="453"/>
      <c r="AL253" s="451">
        <v>0.0</v>
      </c>
      <c r="AM253" s="453"/>
      <c r="AN253" s="451">
        <v>0.0</v>
      </c>
      <c r="AO253" s="453"/>
      <c r="AP253" s="451">
        <v>0.0</v>
      </c>
      <c r="AQ253" s="453"/>
      <c r="AR253" s="451">
        <v>0.0</v>
      </c>
      <c r="AS253" s="453"/>
      <c r="AT253" s="451">
        <v>0.0</v>
      </c>
      <c r="AU253" s="453"/>
      <c r="AV253" s="451">
        <v>0.0</v>
      </c>
      <c r="AW253" s="453"/>
      <c r="AX253" s="451">
        <v>0.0</v>
      </c>
      <c r="AY253" s="453"/>
    </row>
    <row r="254" ht="22.5" customHeight="1">
      <c r="A254" s="36">
        <v>252.0</v>
      </c>
      <c r="B254" s="28" t="s">
        <v>2331</v>
      </c>
      <c r="C254" s="28" t="s">
        <v>3303</v>
      </c>
      <c r="D254" s="28" t="s">
        <v>288</v>
      </c>
      <c r="E254" s="36" t="s">
        <v>226</v>
      </c>
      <c r="F254" s="28" t="s">
        <v>593</v>
      </c>
      <c r="G254" s="28" t="s">
        <v>358</v>
      </c>
      <c r="H254" s="28" t="s">
        <v>7724</v>
      </c>
      <c r="I254" s="28" t="s">
        <v>1859</v>
      </c>
      <c r="J254" s="28">
        <v>2.0</v>
      </c>
      <c r="K254" s="28">
        <v>20.0</v>
      </c>
      <c r="L254" s="28">
        <v>40.0</v>
      </c>
      <c r="M254" s="28" t="s">
        <v>546</v>
      </c>
      <c r="N254" s="28">
        <v>2.0</v>
      </c>
      <c r="O254" s="28" t="s">
        <v>175</v>
      </c>
      <c r="P254" s="28" t="s">
        <v>2362</v>
      </c>
      <c r="Q254" s="28" t="s">
        <v>1609</v>
      </c>
      <c r="R254" s="28" t="s">
        <v>1245</v>
      </c>
      <c r="S254" s="28">
        <v>50.0</v>
      </c>
      <c r="T254" s="50">
        <f t="shared" si="4"/>
        <v>0</v>
      </c>
      <c r="U254" s="28" t="str">
        <f>IF(R[0]C[-1]&lt;8,"KURANG 8JAM","DIATAS 8JAM")</f>
        <v>#ERROR!</v>
      </c>
      <c r="V254" s="52">
        <v>45292.0</v>
      </c>
      <c r="W254" s="28">
        <f t="shared" si="1"/>
        <v>1.002739726</v>
      </c>
      <c r="X254" s="28" t="s">
        <v>10331</v>
      </c>
      <c r="Y254" s="28"/>
      <c r="Z254" s="28"/>
      <c r="AA254" s="28"/>
      <c r="AB254" s="28"/>
      <c r="AC254" s="28"/>
      <c r="AD254" s="28"/>
      <c r="AE254" s="65" t="b">
        <v>0</v>
      </c>
      <c r="AF254" s="28" t="str">
        <f t="shared" si="2"/>
        <v>1</v>
      </c>
      <c r="AG254" s="484">
        <f t="shared" si="6"/>
        <v>50</v>
      </c>
      <c r="AH254" s="448">
        <v>50.0</v>
      </c>
      <c r="AI254" s="446">
        <v>1.0</v>
      </c>
      <c r="AJ254" s="448">
        <v>0.0</v>
      </c>
      <c r="AK254" s="449"/>
      <c r="AL254" s="448">
        <v>0.0</v>
      </c>
      <c r="AM254" s="449"/>
      <c r="AN254" s="448">
        <v>0.0</v>
      </c>
      <c r="AO254" s="449"/>
      <c r="AP254" s="448">
        <v>0.0</v>
      </c>
      <c r="AQ254" s="449"/>
      <c r="AR254" s="448">
        <v>0.0</v>
      </c>
      <c r="AS254" s="449"/>
      <c r="AT254" s="448">
        <v>0.0</v>
      </c>
      <c r="AU254" s="449"/>
      <c r="AV254" s="448">
        <v>0.0</v>
      </c>
      <c r="AW254" s="449"/>
      <c r="AX254" s="448">
        <v>0.0</v>
      </c>
      <c r="AY254" s="449"/>
    </row>
    <row r="255" ht="22.5" customHeight="1">
      <c r="A255" s="28">
        <v>253.0</v>
      </c>
      <c r="B255" s="28" t="s">
        <v>2335</v>
      </c>
      <c r="C255" s="28" t="s">
        <v>3313</v>
      </c>
      <c r="D255" s="28" t="s">
        <v>288</v>
      </c>
      <c r="E255" s="36" t="s">
        <v>226</v>
      </c>
      <c r="F255" s="28" t="s">
        <v>593</v>
      </c>
      <c r="G255" s="28" t="s">
        <v>358</v>
      </c>
      <c r="H255" s="28" t="s">
        <v>7724</v>
      </c>
      <c r="I255" s="28" t="s">
        <v>1859</v>
      </c>
      <c r="J255" s="28">
        <v>2.0</v>
      </c>
      <c r="K255" s="28">
        <v>20.0</v>
      </c>
      <c r="L255" s="28">
        <v>40.0</v>
      </c>
      <c r="M255" s="28" t="s">
        <v>546</v>
      </c>
      <c r="N255" s="28">
        <v>2.0</v>
      </c>
      <c r="O255" s="28" t="s">
        <v>175</v>
      </c>
      <c r="P255" s="28" t="s">
        <v>2362</v>
      </c>
      <c r="Q255" s="28" t="s">
        <v>1609</v>
      </c>
      <c r="R255" s="28" t="s">
        <v>1245</v>
      </c>
      <c r="S255" s="28">
        <v>50.0</v>
      </c>
      <c r="T255" s="50">
        <f t="shared" si="4"/>
        <v>0</v>
      </c>
      <c r="U255" s="28" t="str">
        <f>IF(R[0]C[-1]&lt;8,"KURANG 8JAM","DIATAS 8JAM")</f>
        <v>#ERROR!</v>
      </c>
      <c r="V255" s="52">
        <v>45292.0</v>
      </c>
      <c r="W255" s="28">
        <f t="shared" si="1"/>
        <v>1.002739726</v>
      </c>
      <c r="X255" s="28" t="s">
        <v>10331</v>
      </c>
      <c r="Y255" s="28"/>
      <c r="Z255" s="28"/>
      <c r="AA255" s="28"/>
      <c r="AB255" s="28"/>
      <c r="AC255" s="28"/>
      <c r="AD255" s="28"/>
      <c r="AE255" s="65" t="b">
        <v>0</v>
      </c>
      <c r="AF255" s="28" t="str">
        <f t="shared" si="2"/>
        <v>1</v>
      </c>
      <c r="AG255" s="485">
        <f t="shared" si="6"/>
        <v>50</v>
      </c>
      <c r="AH255" s="451">
        <v>50.0</v>
      </c>
      <c r="AI255" s="444">
        <v>1.0</v>
      </c>
      <c r="AJ255" s="451">
        <v>0.0</v>
      </c>
      <c r="AK255" s="453"/>
      <c r="AL255" s="451">
        <v>0.0</v>
      </c>
      <c r="AM255" s="453"/>
      <c r="AN255" s="451">
        <v>0.0</v>
      </c>
      <c r="AO255" s="453"/>
      <c r="AP255" s="451">
        <v>0.0</v>
      </c>
      <c r="AQ255" s="453"/>
      <c r="AR255" s="451">
        <v>0.0</v>
      </c>
      <c r="AS255" s="453"/>
      <c r="AT255" s="451">
        <v>0.0</v>
      </c>
      <c r="AU255" s="453"/>
      <c r="AV255" s="451">
        <v>0.0</v>
      </c>
      <c r="AW255" s="453"/>
      <c r="AX255" s="451">
        <v>0.0</v>
      </c>
      <c r="AY255" s="453"/>
    </row>
    <row r="256" ht="22.5" customHeight="1">
      <c r="A256" s="36">
        <v>254.0</v>
      </c>
      <c r="B256" s="28" t="s">
        <v>2337</v>
      </c>
      <c r="C256" s="28" t="s">
        <v>3321</v>
      </c>
      <c r="D256" s="28" t="s">
        <v>288</v>
      </c>
      <c r="E256" s="36" t="s">
        <v>226</v>
      </c>
      <c r="F256" s="28" t="s">
        <v>593</v>
      </c>
      <c r="G256" s="28" t="s">
        <v>358</v>
      </c>
      <c r="H256" s="28" t="s">
        <v>7724</v>
      </c>
      <c r="I256" s="28" t="s">
        <v>1859</v>
      </c>
      <c r="J256" s="28">
        <v>2.0</v>
      </c>
      <c r="K256" s="28">
        <v>20.0</v>
      </c>
      <c r="L256" s="28">
        <v>40.0</v>
      </c>
      <c r="M256" s="28" t="s">
        <v>546</v>
      </c>
      <c r="N256" s="28">
        <v>2.0</v>
      </c>
      <c r="O256" s="28" t="s">
        <v>175</v>
      </c>
      <c r="P256" s="28" t="s">
        <v>2362</v>
      </c>
      <c r="Q256" s="28" t="s">
        <v>1609</v>
      </c>
      <c r="R256" s="28" t="s">
        <v>1245</v>
      </c>
      <c r="S256" s="28">
        <v>50.0</v>
      </c>
      <c r="T256" s="50">
        <f t="shared" si="4"/>
        <v>0</v>
      </c>
      <c r="U256" s="28" t="str">
        <f>IF(R[0]C[-1]&lt;8,"KURANG 8JAM","DIATAS 8JAM")</f>
        <v>#ERROR!</v>
      </c>
      <c r="V256" s="52">
        <v>45292.0</v>
      </c>
      <c r="W256" s="28">
        <f t="shared" si="1"/>
        <v>1.002739726</v>
      </c>
      <c r="X256" s="28" t="s">
        <v>10331</v>
      </c>
      <c r="Y256" s="28"/>
      <c r="Z256" s="28"/>
      <c r="AA256" s="28"/>
      <c r="AB256" s="28"/>
      <c r="AC256" s="28"/>
      <c r="AD256" s="28"/>
      <c r="AE256" s="65" t="b">
        <v>0</v>
      </c>
      <c r="AF256" s="28" t="str">
        <f t="shared" si="2"/>
        <v>1</v>
      </c>
      <c r="AG256" s="484">
        <f t="shared" si="6"/>
        <v>50</v>
      </c>
      <c r="AH256" s="448">
        <v>50.0</v>
      </c>
      <c r="AI256" s="446">
        <v>1.0</v>
      </c>
      <c r="AJ256" s="448">
        <v>0.0</v>
      </c>
      <c r="AK256" s="449"/>
      <c r="AL256" s="448">
        <v>0.0</v>
      </c>
      <c r="AM256" s="449"/>
      <c r="AN256" s="448">
        <v>0.0</v>
      </c>
      <c r="AO256" s="449"/>
      <c r="AP256" s="448">
        <v>0.0</v>
      </c>
      <c r="AQ256" s="449"/>
      <c r="AR256" s="448">
        <v>0.0</v>
      </c>
      <c r="AS256" s="449"/>
      <c r="AT256" s="448">
        <v>0.0</v>
      </c>
      <c r="AU256" s="449"/>
      <c r="AV256" s="448">
        <v>0.0</v>
      </c>
      <c r="AW256" s="449"/>
      <c r="AX256" s="448">
        <v>0.0</v>
      </c>
      <c r="AY256" s="449"/>
    </row>
    <row r="257" ht="22.5" customHeight="1">
      <c r="A257" s="28">
        <v>255.0</v>
      </c>
      <c r="B257" s="28" t="s">
        <v>1961</v>
      </c>
      <c r="C257" s="28" t="s">
        <v>3328</v>
      </c>
      <c r="D257" s="28" t="s">
        <v>16</v>
      </c>
      <c r="E257" s="36" t="s">
        <v>16</v>
      </c>
      <c r="F257" s="28" t="s">
        <v>593</v>
      </c>
      <c r="G257" s="28" t="s">
        <v>358</v>
      </c>
      <c r="H257" s="28" t="s">
        <v>7724</v>
      </c>
      <c r="I257" s="28" t="s">
        <v>1859</v>
      </c>
      <c r="J257" s="28">
        <v>2.0</v>
      </c>
      <c r="K257" s="28">
        <v>20.0</v>
      </c>
      <c r="L257" s="28">
        <v>40.0</v>
      </c>
      <c r="M257" s="28" t="s">
        <v>546</v>
      </c>
      <c r="N257" s="28">
        <v>2.0</v>
      </c>
      <c r="O257" s="28" t="s">
        <v>175</v>
      </c>
      <c r="P257" s="28" t="s">
        <v>2362</v>
      </c>
      <c r="Q257" s="28" t="s">
        <v>1609</v>
      </c>
      <c r="R257" s="28" t="s">
        <v>1245</v>
      </c>
      <c r="S257" s="28">
        <v>50.0</v>
      </c>
      <c r="T257" s="50">
        <f t="shared" si="4"/>
        <v>0</v>
      </c>
      <c r="U257" s="28" t="str">
        <f>IF(R[0]C[-1]&lt;8,"KURANG 8JAM","DIATAS 8JAM")</f>
        <v>#ERROR!</v>
      </c>
      <c r="V257" s="52">
        <v>45292.0</v>
      </c>
      <c r="W257" s="28">
        <f t="shared" si="1"/>
        <v>1.002739726</v>
      </c>
      <c r="X257" s="28" t="s">
        <v>10331</v>
      </c>
      <c r="Y257" s="28"/>
      <c r="Z257" s="28"/>
      <c r="AA257" s="28"/>
      <c r="AB257" s="28"/>
      <c r="AC257" s="28"/>
      <c r="AD257" s="28"/>
      <c r="AE257" s="65" t="b">
        <v>0</v>
      </c>
      <c r="AF257" s="28" t="str">
        <f t="shared" si="2"/>
        <v>1</v>
      </c>
      <c r="AG257" s="485">
        <f t="shared" si="6"/>
        <v>50</v>
      </c>
      <c r="AH257" s="451">
        <v>50.0</v>
      </c>
      <c r="AI257" s="444">
        <v>1.0</v>
      </c>
      <c r="AJ257" s="451">
        <v>0.0</v>
      </c>
      <c r="AK257" s="453"/>
      <c r="AL257" s="451">
        <v>0.0</v>
      </c>
      <c r="AM257" s="453"/>
      <c r="AN257" s="451">
        <v>0.0</v>
      </c>
      <c r="AO257" s="453"/>
      <c r="AP257" s="451">
        <v>0.0</v>
      </c>
      <c r="AQ257" s="453"/>
      <c r="AR257" s="451">
        <v>0.0</v>
      </c>
      <c r="AS257" s="453"/>
      <c r="AT257" s="451">
        <v>0.0</v>
      </c>
      <c r="AU257" s="453"/>
      <c r="AV257" s="451">
        <v>0.0</v>
      </c>
      <c r="AW257" s="453"/>
      <c r="AX257" s="451">
        <v>0.0</v>
      </c>
      <c r="AY257" s="453"/>
    </row>
    <row r="258" ht="22.5" customHeight="1">
      <c r="A258" s="36">
        <v>256.0</v>
      </c>
      <c r="B258" s="28" t="s">
        <v>2341</v>
      </c>
      <c r="C258" s="28" t="s">
        <v>3334</v>
      </c>
      <c r="D258" s="28" t="s">
        <v>434</v>
      </c>
      <c r="E258" s="36" t="s">
        <v>16</v>
      </c>
      <c r="F258" s="28" t="s">
        <v>593</v>
      </c>
      <c r="G258" s="28" t="s">
        <v>358</v>
      </c>
      <c r="H258" s="28" t="s">
        <v>7724</v>
      </c>
      <c r="I258" s="28" t="s">
        <v>1859</v>
      </c>
      <c r="J258" s="28">
        <v>2.0</v>
      </c>
      <c r="K258" s="28">
        <v>20.0</v>
      </c>
      <c r="L258" s="28">
        <v>40.0</v>
      </c>
      <c r="M258" s="28" t="s">
        <v>546</v>
      </c>
      <c r="N258" s="28">
        <v>2.0</v>
      </c>
      <c r="O258" s="28" t="s">
        <v>175</v>
      </c>
      <c r="P258" s="28" t="s">
        <v>2362</v>
      </c>
      <c r="Q258" s="28" t="s">
        <v>1609</v>
      </c>
      <c r="R258" s="28" t="s">
        <v>1245</v>
      </c>
      <c r="S258" s="28">
        <v>50.0</v>
      </c>
      <c r="T258" s="50">
        <f t="shared" si="4"/>
        <v>0</v>
      </c>
      <c r="U258" s="28" t="str">
        <f>IF(R[0]C[-1]&lt;8,"KURANG 8JAM","DIATAS 8JAM")</f>
        <v>#ERROR!</v>
      </c>
      <c r="V258" s="52">
        <v>45292.0</v>
      </c>
      <c r="W258" s="28">
        <f t="shared" si="1"/>
        <v>1.002739726</v>
      </c>
      <c r="X258" s="28" t="s">
        <v>10331</v>
      </c>
      <c r="Y258" s="28"/>
      <c r="Z258" s="28"/>
      <c r="AA258" s="28"/>
      <c r="AB258" s="28"/>
      <c r="AC258" s="28"/>
      <c r="AD258" s="28"/>
      <c r="AE258" s="65" t="b">
        <v>0</v>
      </c>
      <c r="AF258" s="28" t="str">
        <f t="shared" si="2"/>
        <v>1</v>
      </c>
      <c r="AG258" s="484">
        <f t="shared" si="6"/>
        <v>50</v>
      </c>
      <c r="AH258" s="448">
        <v>50.0</v>
      </c>
      <c r="AI258" s="446">
        <v>1.0</v>
      </c>
      <c r="AJ258" s="448">
        <v>0.0</v>
      </c>
      <c r="AK258" s="449"/>
      <c r="AL258" s="448">
        <v>0.0</v>
      </c>
      <c r="AM258" s="449"/>
      <c r="AN258" s="448">
        <v>0.0</v>
      </c>
      <c r="AO258" s="449"/>
      <c r="AP258" s="448">
        <v>0.0</v>
      </c>
      <c r="AQ258" s="449"/>
      <c r="AR258" s="448">
        <v>0.0</v>
      </c>
      <c r="AS258" s="449"/>
      <c r="AT258" s="448">
        <v>0.0</v>
      </c>
      <c r="AU258" s="449"/>
      <c r="AV258" s="448">
        <v>0.0</v>
      </c>
      <c r="AW258" s="449"/>
      <c r="AX258" s="448">
        <v>0.0</v>
      </c>
      <c r="AY258" s="449"/>
    </row>
    <row r="259" ht="22.5" customHeight="1">
      <c r="A259" s="28">
        <v>257.0</v>
      </c>
      <c r="B259" s="28" t="s">
        <v>2349</v>
      </c>
      <c r="C259" s="28" t="s">
        <v>3344</v>
      </c>
      <c r="D259" s="28" t="s">
        <v>232</v>
      </c>
      <c r="E259" s="36" t="s">
        <v>16</v>
      </c>
      <c r="F259" s="28" t="s">
        <v>593</v>
      </c>
      <c r="G259" s="28" t="s">
        <v>358</v>
      </c>
      <c r="H259" s="28" t="s">
        <v>7724</v>
      </c>
      <c r="I259" s="28" t="s">
        <v>1859</v>
      </c>
      <c r="J259" s="28">
        <v>2.0</v>
      </c>
      <c r="K259" s="28">
        <v>20.0</v>
      </c>
      <c r="L259" s="28">
        <v>40.0</v>
      </c>
      <c r="M259" s="28" t="s">
        <v>546</v>
      </c>
      <c r="N259" s="28">
        <v>2.0</v>
      </c>
      <c r="O259" s="28" t="s">
        <v>175</v>
      </c>
      <c r="P259" s="28" t="s">
        <v>2362</v>
      </c>
      <c r="Q259" s="28" t="s">
        <v>1609</v>
      </c>
      <c r="R259" s="28" t="s">
        <v>1245</v>
      </c>
      <c r="S259" s="28">
        <v>50.0</v>
      </c>
      <c r="T259" s="50">
        <f t="shared" si="4"/>
        <v>0</v>
      </c>
      <c r="U259" s="28" t="str">
        <f>IF(R[0]C[-1]&lt;8,"KURANG 8JAM","DIATAS 8JAM")</f>
        <v>#ERROR!</v>
      </c>
      <c r="V259" s="52">
        <v>45292.0</v>
      </c>
      <c r="W259" s="28">
        <f t="shared" si="1"/>
        <v>1.002739726</v>
      </c>
      <c r="X259" s="28" t="s">
        <v>10331</v>
      </c>
      <c r="Y259" s="28"/>
      <c r="Z259" s="28"/>
      <c r="AA259" s="28"/>
      <c r="AB259" s="28"/>
      <c r="AC259" s="28"/>
      <c r="AD259" s="28"/>
      <c r="AE259" s="65" t="b">
        <v>0</v>
      </c>
      <c r="AF259" s="28" t="str">
        <f t="shared" si="2"/>
        <v>1</v>
      </c>
      <c r="AG259" s="485">
        <f t="shared" si="6"/>
        <v>50</v>
      </c>
      <c r="AH259" s="451">
        <v>50.0</v>
      </c>
      <c r="AI259" s="444">
        <v>1.0</v>
      </c>
      <c r="AJ259" s="451">
        <v>0.0</v>
      </c>
      <c r="AK259" s="453"/>
      <c r="AL259" s="451">
        <v>0.0</v>
      </c>
      <c r="AM259" s="453"/>
      <c r="AN259" s="451">
        <v>0.0</v>
      </c>
      <c r="AO259" s="453"/>
      <c r="AP259" s="451">
        <v>0.0</v>
      </c>
      <c r="AQ259" s="453"/>
      <c r="AR259" s="451">
        <v>0.0</v>
      </c>
      <c r="AS259" s="453"/>
      <c r="AT259" s="451">
        <v>0.0</v>
      </c>
      <c r="AU259" s="453"/>
      <c r="AV259" s="451">
        <v>0.0</v>
      </c>
      <c r="AW259" s="453"/>
      <c r="AX259" s="451">
        <v>0.0</v>
      </c>
      <c r="AY259" s="453"/>
    </row>
    <row r="260" ht="22.5" customHeight="1">
      <c r="A260" s="36">
        <v>258.0</v>
      </c>
      <c r="B260" s="28" t="s">
        <v>2351</v>
      </c>
      <c r="C260" s="28" t="s">
        <v>3351</v>
      </c>
      <c r="D260" s="28" t="s">
        <v>232</v>
      </c>
      <c r="E260" s="36" t="s">
        <v>16</v>
      </c>
      <c r="F260" s="28" t="s">
        <v>593</v>
      </c>
      <c r="G260" s="28" t="s">
        <v>358</v>
      </c>
      <c r="H260" s="28" t="s">
        <v>7724</v>
      </c>
      <c r="I260" s="28" t="s">
        <v>1859</v>
      </c>
      <c r="J260" s="28">
        <v>2.0</v>
      </c>
      <c r="K260" s="28">
        <v>20.0</v>
      </c>
      <c r="L260" s="28">
        <v>40.0</v>
      </c>
      <c r="M260" s="28" t="s">
        <v>546</v>
      </c>
      <c r="N260" s="28">
        <v>2.0</v>
      </c>
      <c r="O260" s="28" t="s">
        <v>175</v>
      </c>
      <c r="P260" s="28" t="s">
        <v>2362</v>
      </c>
      <c r="Q260" s="28" t="s">
        <v>1609</v>
      </c>
      <c r="R260" s="28" t="s">
        <v>1245</v>
      </c>
      <c r="S260" s="28">
        <v>50.0</v>
      </c>
      <c r="T260" s="50">
        <f t="shared" si="4"/>
        <v>0</v>
      </c>
      <c r="U260" s="28" t="str">
        <f>IF(R[0]C[-1]&lt;8,"KURANG 8JAM","DIATAS 8JAM")</f>
        <v>#ERROR!</v>
      </c>
      <c r="V260" s="52">
        <v>45292.0</v>
      </c>
      <c r="W260" s="28">
        <f t="shared" si="1"/>
        <v>1.002739726</v>
      </c>
      <c r="X260" s="28" t="s">
        <v>10331</v>
      </c>
      <c r="Y260" s="28"/>
      <c r="Z260" s="28"/>
      <c r="AA260" s="28"/>
      <c r="AB260" s="28"/>
      <c r="AC260" s="28"/>
      <c r="AD260" s="28"/>
      <c r="AE260" s="65" t="b">
        <v>0</v>
      </c>
      <c r="AF260" s="28" t="str">
        <f t="shared" si="2"/>
        <v>1</v>
      </c>
      <c r="AG260" s="484">
        <f t="shared" si="6"/>
        <v>50</v>
      </c>
      <c r="AH260" s="448">
        <v>50.0</v>
      </c>
      <c r="AI260" s="446">
        <v>1.0</v>
      </c>
      <c r="AJ260" s="448">
        <v>0.0</v>
      </c>
      <c r="AK260" s="449"/>
      <c r="AL260" s="448">
        <v>0.0</v>
      </c>
      <c r="AM260" s="449"/>
      <c r="AN260" s="448">
        <v>0.0</v>
      </c>
      <c r="AO260" s="449"/>
      <c r="AP260" s="448">
        <v>0.0</v>
      </c>
      <c r="AQ260" s="449"/>
      <c r="AR260" s="448">
        <v>0.0</v>
      </c>
      <c r="AS260" s="449"/>
      <c r="AT260" s="448">
        <v>0.0</v>
      </c>
      <c r="AU260" s="449"/>
      <c r="AV260" s="448">
        <v>0.0</v>
      </c>
      <c r="AW260" s="449"/>
      <c r="AX260" s="448">
        <v>0.0</v>
      </c>
      <c r="AY260" s="449"/>
    </row>
    <row r="261" ht="22.5" customHeight="1">
      <c r="A261" s="28">
        <v>259.0</v>
      </c>
      <c r="B261" s="28" t="s">
        <v>2355</v>
      </c>
      <c r="C261" s="28" t="s">
        <v>3359</v>
      </c>
      <c r="D261" s="28" t="s">
        <v>232</v>
      </c>
      <c r="E261" s="36" t="s">
        <v>16</v>
      </c>
      <c r="F261" s="28" t="s">
        <v>593</v>
      </c>
      <c r="G261" s="28" t="s">
        <v>358</v>
      </c>
      <c r="H261" s="28" t="s">
        <v>7724</v>
      </c>
      <c r="I261" s="28" t="s">
        <v>1859</v>
      </c>
      <c r="J261" s="28">
        <v>2.0</v>
      </c>
      <c r="K261" s="28">
        <v>20.0</v>
      </c>
      <c r="L261" s="28">
        <v>40.0</v>
      </c>
      <c r="M261" s="28" t="s">
        <v>546</v>
      </c>
      <c r="N261" s="28">
        <v>2.0</v>
      </c>
      <c r="O261" s="28" t="s">
        <v>175</v>
      </c>
      <c r="P261" s="28" t="s">
        <v>2362</v>
      </c>
      <c r="Q261" s="28" t="s">
        <v>1609</v>
      </c>
      <c r="R261" s="28" t="s">
        <v>1245</v>
      </c>
      <c r="S261" s="28">
        <v>50.0</v>
      </c>
      <c r="T261" s="50">
        <f t="shared" si="4"/>
        <v>0</v>
      </c>
      <c r="U261" s="28" t="str">
        <f>IF(R[0]C[-1]&lt;8,"KURANG 8JAM","DIATAS 8JAM")</f>
        <v>#ERROR!</v>
      </c>
      <c r="V261" s="52">
        <v>45292.0</v>
      </c>
      <c r="W261" s="28">
        <f t="shared" si="1"/>
        <v>1.002739726</v>
      </c>
      <c r="X261" s="28" t="s">
        <v>10331</v>
      </c>
      <c r="Y261" s="28"/>
      <c r="Z261" s="28"/>
      <c r="AA261" s="28"/>
      <c r="AB261" s="28"/>
      <c r="AC261" s="28"/>
      <c r="AD261" s="28"/>
      <c r="AE261" s="65" t="b">
        <v>0</v>
      </c>
      <c r="AF261" s="28" t="str">
        <f t="shared" si="2"/>
        <v>1</v>
      </c>
      <c r="AG261" s="485">
        <f t="shared" si="6"/>
        <v>50</v>
      </c>
      <c r="AH261" s="451">
        <v>50.0</v>
      </c>
      <c r="AI261" s="444">
        <v>1.0</v>
      </c>
      <c r="AJ261" s="451">
        <v>0.0</v>
      </c>
      <c r="AK261" s="453"/>
      <c r="AL261" s="451">
        <v>0.0</v>
      </c>
      <c r="AM261" s="453"/>
      <c r="AN261" s="451">
        <v>0.0</v>
      </c>
      <c r="AO261" s="453"/>
      <c r="AP261" s="451">
        <v>0.0</v>
      </c>
      <c r="AQ261" s="453"/>
      <c r="AR261" s="451">
        <v>0.0</v>
      </c>
      <c r="AS261" s="453"/>
      <c r="AT261" s="451">
        <v>0.0</v>
      </c>
      <c r="AU261" s="453"/>
      <c r="AV261" s="451">
        <v>0.0</v>
      </c>
      <c r="AW261" s="453"/>
      <c r="AX261" s="451">
        <v>0.0</v>
      </c>
      <c r="AY261" s="453"/>
    </row>
    <row r="262" ht="22.5" customHeight="1">
      <c r="A262" s="36">
        <v>260.0</v>
      </c>
      <c r="B262" s="28" t="s">
        <v>2358</v>
      </c>
      <c r="C262" s="28" t="s">
        <v>3365</v>
      </c>
      <c r="D262" s="28" t="s">
        <v>232</v>
      </c>
      <c r="E262" s="36" t="s">
        <v>16</v>
      </c>
      <c r="F262" s="28" t="s">
        <v>593</v>
      </c>
      <c r="G262" s="28" t="s">
        <v>358</v>
      </c>
      <c r="H262" s="28" t="s">
        <v>7724</v>
      </c>
      <c r="I262" s="28" t="s">
        <v>1859</v>
      </c>
      <c r="J262" s="28">
        <v>2.0</v>
      </c>
      <c r="K262" s="28">
        <v>20.0</v>
      </c>
      <c r="L262" s="28">
        <v>40.0</v>
      </c>
      <c r="M262" s="28" t="s">
        <v>546</v>
      </c>
      <c r="N262" s="28">
        <v>2.0</v>
      </c>
      <c r="O262" s="28" t="s">
        <v>175</v>
      </c>
      <c r="P262" s="28" t="s">
        <v>2362</v>
      </c>
      <c r="Q262" s="28" t="s">
        <v>1609</v>
      </c>
      <c r="R262" s="28" t="s">
        <v>1245</v>
      </c>
      <c r="S262" s="28">
        <v>50.0</v>
      </c>
      <c r="T262" s="50">
        <f t="shared" si="4"/>
        <v>0</v>
      </c>
      <c r="U262" s="28" t="str">
        <f>IF(R[0]C[-1]&lt;8,"KURANG 8JAM","DIATAS 8JAM")</f>
        <v>#ERROR!</v>
      </c>
      <c r="V262" s="52">
        <v>45292.0</v>
      </c>
      <c r="W262" s="28">
        <f t="shared" si="1"/>
        <v>1.002739726</v>
      </c>
      <c r="X262" s="28" t="s">
        <v>10331</v>
      </c>
      <c r="Y262" s="28"/>
      <c r="Z262" s="28"/>
      <c r="AA262" s="28"/>
      <c r="AB262" s="28"/>
      <c r="AC262" s="28"/>
      <c r="AD262" s="28"/>
      <c r="AE262" s="65" t="b">
        <v>0</v>
      </c>
      <c r="AF262" s="28" t="str">
        <f t="shared" si="2"/>
        <v>1</v>
      </c>
      <c r="AG262" s="484">
        <f t="shared" si="6"/>
        <v>50</v>
      </c>
      <c r="AH262" s="448">
        <v>50.0</v>
      </c>
      <c r="AI262" s="446">
        <v>1.0</v>
      </c>
      <c r="AJ262" s="448">
        <v>0.0</v>
      </c>
      <c r="AK262" s="449"/>
      <c r="AL262" s="448">
        <v>0.0</v>
      </c>
      <c r="AM262" s="449"/>
      <c r="AN262" s="448">
        <v>0.0</v>
      </c>
      <c r="AO262" s="449"/>
      <c r="AP262" s="448">
        <v>0.0</v>
      </c>
      <c r="AQ262" s="449"/>
      <c r="AR262" s="448">
        <v>0.0</v>
      </c>
      <c r="AS262" s="449"/>
      <c r="AT262" s="448">
        <v>0.0</v>
      </c>
      <c r="AU262" s="449"/>
      <c r="AV262" s="448">
        <v>0.0</v>
      </c>
      <c r="AW262" s="449"/>
      <c r="AX262" s="448">
        <v>0.0</v>
      </c>
      <c r="AY262" s="449"/>
    </row>
    <row r="263" ht="22.5" customHeight="1">
      <c r="A263" s="28">
        <v>261.0</v>
      </c>
      <c r="B263" s="28" t="s">
        <v>2363</v>
      </c>
      <c r="C263" s="28" t="s">
        <v>3372</v>
      </c>
      <c r="D263" s="28" t="s">
        <v>232</v>
      </c>
      <c r="E263" s="36" t="s">
        <v>16</v>
      </c>
      <c r="F263" s="28" t="s">
        <v>593</v>
      </c>
      <c r="G263" s="28" t="s">
        <v>358</v>
      </c>
      <c r="H263" s="28" t="s">
        <v>7724</v>
      </c>
      <c r="I263" s="28" t="s">
        <v>1859</v>
      </c>
      <c r="J263" s="28">
        <v>2.0</v>
      </c>
      <c r="K263" s="28">
        <v>20.0</v>
      </c>
      <c r="L263" s="28">
        <v>40.0</v>
      </c>
      <c r="M263" s="28" t="s">
        <v>546</v>
      </c>
      <c r="N263" s="28">
        <v>2.0</v>
      </c>
      <c r="O263" s="28" t="s">
        <v>175</v>
      </c>
      <c r="P263" s="28" t="s">
        <v>2362</v>
      </c>
      <c r="Q263" s="28" t="s">
        <v>1609</v>
      </c>
      <c r="R263" s="28" t="s">
        <v>1245</v>
      </c>
      <c r="S263" s="28">
        <v>50.0</v>
      </c>
      <c r="T263" s="50">
        <f t="shared" si="4"/>
        <v>0</v>
      </c>
      <c r="U263" s="28" t="str">
        <f>IF(R[0]C[-1]&lt;8,"KURANG 8JAM","DIATAS 8JAM")</f>
        <v>#ERROR!</v>
      </c>
      <c r="V263" s="52">
        <v>45292.0</v>
      </c>
      <c r="W263" s="28">
        <f t="shared" si="1"/>
        <v>1.002739726</v>
      </c>
      <c r="X263" s="28" t="s">
        <v>10331</v>
      </c>
      <c r="Y263" s="28"/>
      <c r="Z263" s="28"/>
      <c r="AA263" s="28"/>
      <c r="AB263" s="28"/>
      <c r="AC263" s="28"/>
      <c r="AD263" s="28"/>
      <c r="AE263" s="65" t="b">
        <v>0</v>
      </c>
      <c r="AF263" s="28" t="str">
        <f t="shared" si="2"/>
        <v>1</v>
      </c>
      <c r="AG263" s="485">
        <f t="shared" si="6"/>
        <v>50</v>
      </c>
      <c r="AH263" s="451">
        <v>50.0</v>
      </c>
      <c r="AI263" s="444">
        <v>1.0</v>
      </c>
      <c r="AJ263" s="451">
        <v>0.0</v>
      </c>
      <c r="AK263" s="453"/>
      <c r="AL263" s="451">
        <v>0.0</v>
      </c>
      <c r="AM263" s="453"/>
      <c r="AN263" s="451">
        <v>0.0</v>
      </c>
      <c r="AO263" s="453"/>
      <c r="AP263" s="451">
        <v>0.0</v>
      </c>
      <c r="AQ263" s="453"/>
      <c r="AR263" s="451">
        <v>0.0</v>
      </c>
      <c r="AS263" s="453"/>
      <c r="AT263" s="451">
        <v>0.0</v>
      </c>
      <c r="AU263" s="453"/>
      <c r="AV263" s="451">
        <v>0.0</v>
      </c>
      <c r="AW263" s="453"/>
      <c r="AX263" s="451">
        <v>0.0</v>
      </c>
      <c r="AY263" s="453"/>
    </row>
    <row r="264" ht="22.5" customHeight="1">
      <c r="A264" s="36">
        <v>262.0</v>
      </c>
      <c r="B264" s="28" t="s">
        <v>2369</v>
      </c>
      <c r="C264" s="28" t="s">
        <v>3380</v>
      </c>
      <c r="D264" s="28" t="s">
        <v>434</v>
      </c>
      <c r="E264" s="36" t="s">
        <v>16</v>
      </c>
      <c r="F264" s="28" t="s">
        <v>593</v>
      </c>
      <c r="G264" s="28" t="s">
        <v>358</v>
      </c>
      <c r="H264" s="28" t="s">
        <v>7724</v>
      </c>
      <c r="I264" s="28" t="s">
        <v>1859</v>
      </c>
      <c r="J264" s="28">
        <v>2.0</v>
      </c>
      <c r="K264" s="28">
        <v>20.0</v>
      </c>
      <c r="L264" s="28">
        <v>40.0</v>
      </c>
      <c r="M264" s="28" t="s">
        <v>546</v>
      </c>
      <c r="N264" s="28">
        <v>2.0</v>
      </c>
      <c r="O264" s="28" t="s">
        <v>175</v>
      </c>
      <c r="P264" s="28" t="s">
        <v>2362</v>
      </c>
      <c r="Q264" s="28" t="s">
        <v>1609</v>
      </c>
      <c r="R264" s="28" t="s">
        <v>1245</v>
      </c>
      <c r="S264" s="28">
        <v>50.0</v>
      </c>
      <c r="T264" s="50">
        <f t="shared" si="4"/>
        <v>0</v>
      </c>
      <c r="U264" s="28" t="str">
        <f>IF(R[0]C[-1]&lt;8,"KURANG 8JAM","DIATAS 8JAM")</f>
        <v>#ERROR!</v>
      </c>
      <c r="V264" s="52">
        <v>45292.0</v>
      </c>
      <c r="W264" s="28">
        <f t="shared" si="1"/>
        <v>1.002739726</v>
      </c>
      <c r="X264" s="28" t="s">
        <v>10331</v>
      </c>
      <c r="Y264" s="28"/>
      <c r="Z264" s="28"/>
      <c r="AA264" s="28"/>
      <c r="AB264" s="28"/>
      <c r="AC264" s="28"/>
      <c r="AD264" s="28"/>
      <c r="AE264" s="65" t="b">
        <v>0</v>
      </c>
      <c r="AF264" s="28" t="str">
        <f t="shared" si="2"/>
        <v>1</v>
      </c>
      <c r="AG264" s="484">
        <f t="shared" si="6"/>
        <v>50</v>
      </c>
      <c r="AH264" s="448">
        <v>50.0</v>
      </c>
      <c r="AI264" s="446">
        <v>1.0</v>
      </c>
      <c r="AJ264" s="448">
        <v>0.0</v>
      </c>
      <c r="AK264" s="449"/>
      <c r="AL264" s="448">
        <v>0.0</v>
      </c>
      <c r="AM264" s="449"/>
      <c r="AN264" s="448">
        <v>0.0</v>
      </c>
      <c r="AO264" s="449"/>
      <c r="AP264" s="448">
        <v>0.0</v>
      </c>
      <c r="AQ264" s="449"/>
      <c r="AR264" s="448">
        <v>0.0</v>
      </c>
      <c r="AS264" s="449"/>
      <c r="AT264" s="448">
        <v>0.0</v>
      </c>
      <c r="AU264" s="449"/>
      <c r="AV264" s="448">
        <v>0.0</v>
      </c>
      <c r="AW264" s="449"/>
      <c r="AX264" s="448">
        <v>0.0</v>
      </c>
      <c r="AY264" s="449"/>
    </row>
    <row r="265" ht="22.5" customHeight="1">
      <c r="A265" s="28">
        <v>263.0</v>
      </c>
      <c r="B265" s="28" t="s">
        <v>2373</v>
      </c>
      <c r="C265" s="28" t="s">
        <v>3390</v>
      </c>
      <c r="D265" s="28" t="s">
        <v>232</v>
      </c>
      <c r="E265" s="36" t="s">
        <v>16</v>
      </c>
      <c r="F265" s="28" t="s">
        <v>593</v>
      </c>
      <c r="G265" s="28" t="s">
        <v>358</v>
      </c>
      <c r="H265" s="28" t="s">
        <v>7724</v>
      </c>
      <c r="I265" s="28" t="s">
        <v>1859</v>
      </c>
      <c r="J265" s="28">
        <v>2.0</v>
      </c>
      <c r="K265" s="28">
        <v>20.0</v>
      </c>
      <c r="L265" s="28">
        <v>40.0</v>
      </c>
      <c r="M265" s="28" t="s">
        <v>546</v>
      </c>
      <c r="N265" s="28">
        <v>2.0</v>
      </c>
      <c r="O265" s="28" t="s">
        <v>175</v>
      </c>
      <c r="P265" s="28" t="s">
        <v>2362</v>
      </c>
      <c r="Q265" s="28" t="s">
        <v>1609</v>
      </c>
      <c r="R265" s="28" t="s">
        <v>1245</v>
      </c>
      <c r="S265" s="28">
        <v>50.0</v>
      </c>
      <c r="T265" s="50">
        <f t="shared" si="4"/>
        <v>0</v>
      </c>
      <c r="U265" s="28" t="str">
        <f>IF(R[0]C[-1]&lt;8,"KURANG 8JAM","DIATAS 8JAM")</f>
        <v>#ERROR!</v>
      </c>
      <c r="V265" s="52">
        <v>45292.0</v>
      </c>
      <c r="W265" s="28">
        <f t="shared" si="1"/>
        <v>1.002739726</v>
      </c>
      <c r="X265" s="28" t="s">
        <v>10331</v>
      </c>
      <c r="Y265" s="28"/>
      <c r="Z265" s="28"/>
      <c r="AA265" s="28"/>
      <c r="AB265" s="28"/>
      <c r="AC265" s="28"/>
      <c r="AD265" s="28"/>
      <c r="AE265" s="65" t="b">
        <v>0</v>
      </c>
      <c r="AF265" s="28" t="str">
        <f t="shared" si="2"/>
        <v>1</v>
      </c>
      <c r="AG265" s="485">
        <f t="shared" si="6"/>
        <v>50</v>
      </c>
      <c r="AH265" s="451">
        <v>50.0</v>
      </c>
      <c r="AI265" s="444">
        <v>1.0</v>
      </c>
      <c r="AJ265" s="451">
        <v>0.0</v>
      </c>
      <c r="AK265" s="453"/>
      <c r="AL265" s="451">
        <v>0.0</v>
      </c>
      <c r="AM265" s="453"/>
      <c r="AN265" s="451">
        <v>0.0</v>
      </c>
      <c r="AO265" s="453"/>
      <c r="AP265" s="451">
        <v>0.0</v>
      </c>
      <c r="AQ265" s="453"/>
      <c r="AR265" s="451">
        <v>0.0</v>
      </c>
      <c r="AS265" s="453"/>
      <c r="AT265" s="451">
        <v>0.0</v>
      </c>
      <c r="AU265" s="453"/>
      <c r="AV265" s="451">
        <v>0.0</v>
      </c>
      <c r="AW265" s="453"/>
      <c r="AX265" s="451">
        <v>0.0</v>
      </c>
      <c r="AY265" s="453"/>
    </row>
    <row r="266" ht="22.5" customHeight="1">
      <c r="A266" s="36">
        <v>264.0</v>
      </c>
      <c r="B266" s="28" t="s">
        <v>2382</v>
      </c>
      <c r="C266" s="28" t="s">
        <v>3399</v>
      </c>
      <c r="D266" s="28" t="s">
        <v>232</v>
      </c>
      <c r="E266" s="36" t="s">
        <v>16</v>
      </c>
      <c r="F266" s="28" t="s">
        <v>593</v>
      </c>
      <c r="G266" s="28" t="s">
        <v>358</v>
      </c>
      <c r="H266" s="28" t="s">
        <v>7724</v>
      </c>
      <c r="I266" s="28" t="s">
        <v>1859</v>
      </c>
      <c r="J266" s="28">
        <v>2.0</v>
      </c>
      <c r="K266" s="28">
        <v>20.0</v>
      </c>
      <c r="L266" s="28">
        <v>40.0</v>
      </c>
      <c r="M266" s="28" t="s">
        <v>546</v>
      </c>
      <c r="N266" s="28">
        <v>2.0</v>
      </c>
      <c r="O266" s="28" t="s">
        <v>175</v>
      </c>
      <c r="P266" s="28" t="s">
        <v>2362</v>
      </c>
      <c r="Q266" s="28" t="s">
        <v>1609</v>
      </c>
      <c r="R266" s="28" t="s">
        <v>1245</v>
      </c>
      <c r="S266" s="28">
        <v>50.0</v>
      </c>
      <c r="T266" s="50">
        <f t="shared" si="4"/>
        <v>0</v>
      </c>
      <c r="U266" s="28" t="str">
        <f>IF(R[0]C[-1]&lt;8,"KURANG 8JAM","DIATAS 8JAM")</f>
        <v>#ERROR!</v>
      </c>
      <c r="V266" s="52">
        <v>45292.0</v>
      </c>
      <c r="W266" s="28">
        <f t="shared" si="1"/>
        <v>1.002739726</v>
      </c>
      <c r="X266" s="28" t="s">
        <v>10331</v>
      </c>
      <c r="Y266" s="28"/>
      <c r="Z266" s="28"/>
      <c r="AA266" s="28"/>
      <c r="AB266" s="28"/>
      <c r="AC266" s="28"/>
      <c r="AD266" s="28"/>
      <c r="AE266" s="65" t="b">
        <v>0</v>
      </c>
      <c r="AF266" s="28" t="str">
        <f t="shared" si="2"/>
        <v>1</v>
      </c>
      <c r="AG266" s="484">
        <f t="shared" si="6"/>
        <v>50</v>
      </c>
      <c r="AH266" s="448">
        <v>50.0</v>
      </c>
      <c r="AI266" s="446">
        <v>1.0</v>
      </c>
      <c r="AJ266" s="448">
        <v>0.0</v>
      </c>
      <c r="AK266" s="449"/>
      <c r="AL266" s="448">
        <v>0.0</v>
      </c>
      <c r="AM266" s="449"/>
      <c r="AN266" s="448">
        <v>0.0</v>
      </c>
      <c r="AO266" s="449"/>
      <c r="AP266" s="448">
        <v>0.0</v>
      </c>
      <c r="AQ266" s="449"/>
      <c r="AR266" s="448">
        <v>0.0</v>
      </c>
      <c r="AS266" s="449"/>
      <c r="AT266" s="448">
        <v>0.0</v>
      </c>
      <c r="AU266" s="449"/>
      <c r="AV266" s="448">
        <v>0.0</v>
      </c>
      <c r="AW266" s="449"/>
      <c r="AX266" s="448">
        <v>0.0</v>
      </c>
      <c r="AY266" s="449"/>
    </row>
    <row r="267" ht="22.5" customHeight="1">
      <c r="A267" s="28">
        <v>265.0</v>
      </c>
      <c r="B267" s="28" t="s">
        <v>2389</v>
      </c>
      <c r="C267" s="28" t="s">
        <v>3408</v>
      </c>
      <c r="D267" s="28" t="s">
        <v>232</v>
      </c>
      <c r="E267" s="36" t="s">
        <v>16</v>
      </c>
      <c r="F267" s="28" t="s">
        <v>593</v>
      </c>
      <c r="G267" s="28" t="s">
        <v>358</v>
      </c>
      <c r="H267" s="28" t="s">
        <v>7724</v>
      </c>
      <c r="I267" s="28" t="s">
        <v>1859</v>
      </c>
      <c r="J267" s="28">
        <v>2.0</v>
      </c>
      <c r="K267" s="28">
        <v>20.0</v>
      </c>
      <c r="L267" s="28">
        <v>40.0</v>
      </c>
      <c r="M267" s="28" t="s">
        <v>546</v>
      </c>
      <c r="N267" s="28">
        <v>2.0</v>
      </c>
      <c r="O267" s="28" t="s">
        <v>175</v>
      </c>
      <c r="P267" s="28" t="s">
        <v>2362</v>
      </c>
      <c r="Q267" s="28" t="s">
        <v>1609</v>
      </c>
      <c r="R267" s="28" t="s">
        <v>1245</v>
      </c>
      <c r="S267" s="28">
        <v>50.0</v>
      </c>
      <c r="T267" s="50">
        <f t="shared" si="4"/>
        <v>0</v>
      </c>
      <c r="U267" s="28" t="str">
        <f>IF(R[0]C[-1]&lt;8,"KURANG 8JAM","DIATAS 8JAM")</f>
        <v>#ERROR!</v>
      </c>
      <c r="V267" s="52">
        <v>45292.0</v>
      </c>
      <c r="W267" s="28">
        <f t="shared" si="1"/>
        <v>1.002739726</v>
      </c>
      <c r="X267" s="28" t="s">
        <v>10331</v>
      </c>
      <c r="Y267" s="28"/>
      <c r="Z267" s="28"/>
      <c r="AA267" s="28"/>
      <c r="AB267" s="28"/>
      <c r="AC267" s="28"/>
      <c r="AD267" s="28"/>
      <c r="AE267" s="65" t="b">
        <v>0</v>
      </c>
      <c r="AF267" s="28" t="str">
        <f t="shared" si="2"/>
        <v>1</v>
      </c>
      <c r="AG267" s="485">
        <f t="shared" si="6"/>
        <v>50</v>
      </c>
      <c r="AH267" s="451">
        <v>50.0</v>
      </c>
      <c r="AI267" s="444">
        <v>1.0</v>
      </c>
      <c r="AJ267" s="451">
        <v>0.0</v>
      </c>
      <c r="AK267" s="453"/>
      <c r="AL267" s="451">
        <v>0.0</v>
      </c>
      <c r="AM267" s="453"/>
      <c r="AN267" s="451">
        <v>0.0</v>
      </c>
      <c r="AO267" s="453"/>
      <c r="AP267" s="451">
        <v>0.0</v>
      </c>
      <c r="AQ267" s="453"/>
      <c r="AR267" s="451">
        <v>0.0</v>
      </c>
      <c r="AS267" s="453"/>
      <c r="AT267" s="451">
        <v>0.0</v>
      </c>
      <c r="AU267" s="453"/>
      <c r="AV267" s="451">
        <v>0.0</v>
      </c>
      <c r="AW267" s="453"/>
      <c r="AX267" s="451">
        <v>0.0</v>
      </c>
      <c r="AY267" s="453"/>
    </row>
    <row r="268" ht="22.5" customHeight="1">
      <c r="A268" s="36">
        <v>266.0</v>
      </c>
      <c r="B268" s="28" t="s">
        <v>2393</v>
      </c>
      <c r="C268" s="28" t="s">
        <v>3417</v>
      </c>
      <c r="D268" s="28" t="s">
        <v>232</v>
      </c>
      <c r="E268" s="36" t="s">
        <v>16</v>
      </c>
      <c r="F268" s="28" t="s">
        <v>593</v>
      </c>
      <c r="G268" s="28" t="s">
        <v>358</v>
      </c>
      <c r="H268" s="28" t="s">
        <v>7724</v>
      </c>
      <c r="I268" s="28" t="s">
        <v>1859</v>
      </c>
      <c r="J268" s="28">
        <v>2.0</v>
      </c>
      <c r="K268" s="28">
        <v>20.0</v>
      </c>
      <c r="L268" s="28">
        <v>40.0</v>
      </c>
      <c r="M268" s="28" t="s">
        <v>546</v>
      </c>
      <c r="N268" s="28">
        <v>2.0</v>
      </c>
      <c r="O268" s="28" t="s">
        <v>175</v>
      </c>
      <c r="P268" s="28" t="s">
        <v>2362</v>
      </c>
      <c r="Q268" s="28" t="s">
        <v>1609</v>
      </c>
      <c r="R268" s="28" t="s">
        <v>1245</v>
      </c>
      <c r="S268" s="28">
        <v>50.0</v>
      </c>
      <c r="T268" s="50">
        <f t="shared" si="4"/>
        <v>0</v>
      </c>
      <c r="U268" s="28" t="str">
        <f>IF(R[0]C[-1]&lt;8,"KURANG 8JAM","DIATAS 8JAM")</f>
        <v>#ERROR!</v>
      </c>
      <c r="V268" s="52">
        <v>45292.0</v>
      </c>
      <c r="W268" s="28">
        <f t="shared" si="1"/>
        <v>1.002739726</v>
      </c>
      <c r="X268" s="28" t="s">
        <v>10331</v>
      </c>
      <c r="Y268" s="28"/>
      <c r="Z268" s="28"/>
      <c r="AA268" s="28"/>
      <c r="AB268" s="28"/>
      <c r="AC268" s="28"/>
      <c r="AD268" s="28"/>
      <c r="AE268" s="65" t="b">
        <v>0</v>
      </c>
      <c r="AF268" s="28" t="str">
        <f t="shared" si="2"/>
        <v>1</v>
      </c>
      <c r="AG268" s="484">
        <f t="shared" si="6"/>
        <v>50</v>
      </c>
      <c r="AH268" s="448">
        <v>50.0</v>
      </c>
      <c r="AI268" s="446">
        <v>1.0</v>
      </c>
      <c r="AJ268" s="448">
        <v>0.0</v>
      </c>
      <c r="AK268" s="449"/>
      <c r="AL268" s="448">
        <v>0.0</v>
      </c>
      <c r="AM268" s="449"/>
      <c r="AN268" s="448">
        <v>0.0</v>
      </c>
      <c r="AO268" s="449"/>
      <c r="AP268" s="448">
        <v>0.0</v>
      </c>
      <c r="AQ268" s="449"/>
      <c r="AR268" s="448">
        <v>0.0</v>
      </c>
      <c r="AS268" s="449"/>
      <c r="AT268" s="448">
        <v>0.0</v>
      </c>
      <c r="AU268" s="449"/>
      <c r="AV268" s="448">
        <v>0.0</v>
      </c>
      <c r="AW268" s="449"/>
      <c r="AX268" s="448">
        <v>0.0</v>
      </c>
      <c r="AY268" s="449"/>
    </row>
    <row r="269" ht="22.5" customHeight="1">
      <c r="A269" s="28">
        <v>267.0</v>
      </c>
      <c r="B269" s="28" t="s">
        <v>2397</v>
      </c>
      <c r="C269" s="28" t="s">
        <v>3425</v>
      </c>
      <c r="D269" s="28" t="s">
        <v>232</v>
      </c>
      <c r="E269" s="36" t="s">
        <v>16</v>
      </c>
      <c r="F269" s="28" t="s">
        <v>593</v>
      </c>
      <c r="G269" s="28" t="s">
        <v>358</v>
      </c>
      <c r="H269" s="28" t="s">
        <v>7724</v>
      </c>
      <c r="I269" s="28" t="s">
        <v>1859</v>
      </c>
      <c r="J269" s="28">
        <v>2.0</v>
      </c>
      <c r="K269" s="28">
        <v>20.0</v>
      </c>
      <c r="L269" s="28">
        <v>40.0</v>
      </c>
      <c r="M269" s="28" t="s">
        <v>546</v>
      </c>
      <c r="N269" s="28">
        <v>2.0</v>
      </c>
      <c r="O269" s="28" t="s">
        <v>175</v>
      </c>
      <c r="P269" s="28" t="s">
        <v>2362</v>
      </c>
      <c r="Q269" s="28" t="s">
        <v>1609</v>
      </c>
      <c r="R269" s="28" t="s">
        <v>1245</v>
      </c>
      <c r="S269" s="28">
        <v>50.0</v>
      </c>
      <c r="T269" s="50">
        <f t="shared" si="4"/>
        <v>0</v>
      </c>
      <c r="U269" s="28" t="str">
        <f>IF(R[0]C[-1]&lt;8,"KURANG 8JAM","DIATAS 8JAM")</f>
        <v>#ERROR!</v>
      </c>
      <c r="V269" s="52">
        <v>45292.0</v>
      </c>
      <c r="W269" s="28">
        <f t="shared" si="1"/>
        <v>1.002739726</v>
      </c>
      <c r="X269" s="28" t="s">
        <v>10331</v>
      </c>
      <c r="Y269" s="28"/>
      <c r="Z269" s="28"/>
      <c r="AA269" s="28"/>
      <c r="AB269" s="28"/>
      <c r="AC269" s="28"/>
      <c r="AD269" s="28"/>
      <c r="AE269" s="65" t="b">
        <v>0</v>
      </c>
      <c r="AF269" s="28" t="str">
        <f t="shared" si="2"/>
        <v>1</v>
      </c>
      <c r="AG269" s="485">
        <f t="shared" si="6"/>
        <v>50</v>
      </c>
      <c r="AH269" s="451">
        <v>50.0</v>
      </c>
      <c r="AI269" s="444">
        <v>1.0</v>
      </c>
      <c r="AJ269" s="451">
        <v>0.0</v>
      </c>
      <c r="AK269" s="453"/>
      <c r="AL269" s="451">
        <v>0.0</v>
      </c>
      <c r="AM269" s="453"/>
      <c r="AN269" s="451">
        <v>0.0</v>
      </c>
      <c r="AO269" s="453"/>
      <c r="AP269" s="451">
        <v>0.0</v>
      </c>
      <c r="AQ269" s="453"/>
      <c r="AR269" s="451">
        <v>0.0</v>
      </c>
      <c r="AS269" s="453"/>
      <c r="AT269" s="451">
        <v>0.0</v>
      </c>
      <c r="AU269" s="453"/>
      <c r="AV269" s="451">
        <v>0.0</v>
      </c>
      <c r="AW269" s="453"/>
      <c r="AX269" s="451">
        <v>0.0</v>
      </c>
      <c r="AY269" s="453"/>
    </row>
    <row r="270" ht="22.5" customHeight="1">
      <c r="A270" s="36">
        <v>268.0</v>
      </c>
      <c r="B270" s="28" t="s">
        <v>2400</v>
      </c>
      <c r="C270" s="28" t="s">
        <v>3435</v>
      </c>
      <c r="D270" s="28" t="s">
        <v>232</v>
      </c>
      <c r="E270" s="36" t="s">
        <v>16</v>
      </c>
      <c r="F270" s="28" t="s">
        <v>593</v>
      </c>
      <c r="G270" s="28" t="s">
        <v>358</v>
      </c>
      <c r="H270" s="28" t="s">
        <v>7724</v>
      </c>
      <c r="I270" s="28" t="s">
        <v>1859</v>
      </c>
      <c r="J270" s="28">
        <v>2.0</v>
      </c>
      <c r="K270" s="28">
        <v>20.0</v>
      </c>
      <c r="L270" s="28">
        <v>40.0</v>
      </c>
      <c r="M270" s="28" t="s">
        <v>546</v>
      </c>
      <c r="N270" s="28">
        <v>2.0</v>
      </c>
      <c r="O270" s="28" t="s">
        <v>175</v>
      </c>
      <c r="P270" s="28" t="s">
        <v>2362</v>
      </c>
      <c r="Q270" s="28" t="s">
        <v>1609</v>
      </c>
      <c r="R270" s="28" t="s">
        <v>1245</v>
      </c>
      <c r="S270" s="28">
        <v>50.0</v>
      </c>
      <c r="T270" s="50">
        <f t="shared" si="4"/>
        <v>0</v>
      </c>
      <c r="U270" s="28" t="str">
        <f>IF(R[0]C[-1]&lt;8,"KURANG 8JAM","DIATAS 8JAM")</f>
        <v>#ERROR!</v>
      </c>
      <c r="V270" s="52">
        <v>45292.0</v>
      </c>
      <c r="W270" s="28">
        <f t="shared" si="1"/>
        <v>1.002739726</v>
      </c>
      <c r="X270" s="28" t="s">
        <v>10331</v>
      </c>
      <c r="Y270" s="28"/>
      <c r="Z270" s="28"/>
      <c r="AA270" s="28"/>
      <c r="AB270" s="28"/>
      <c r="AC270" s="28"/>
      <c r="AD270" s="28"/>
      <c r="AE270" s="65" t="b">
        <v>0</v>
      </c>
      <c r="AF270" s="28" t="str">
        <f t="shared" si="2"/>
        <v>1</v>
      </c>
      <c r="AG270" s="484">
        <f t="shared" si="6"/>
        <v>50</v>
      </c>
      <c r="AH270" s="448">
        <v>50.0</v>
      </c>
      <c r="AI270" s="446">
        <v>1.0</v>
      </c>
      <c r="AJ270" s="448">
        <v>0.0</v>
      </c>
      <c r="AK270" s="449"/>
      <c r="AL270" s="448">
        <v>0.0</v>
      </c>
      <c r="AM270" s="449"/>
      <c r="AN270" s="448">
        <v>0.0</v>
      </c>
      <c r="AO270" s="449"/>
      <c r="AP270" s="448">
        <v>0.0</v>
      </c>
      <c r="AQ270" s="449"/>
      <c r="AR270" s="448">
        <v>0.0</v>
      </c>
      <c r="AS270" s="449"/>
      <c r="AT270" s="448">
        <v>0.0</v>
      </c>
      <c r="AU270" s="449"/>
      <c r="AV270" s="448">
        <v>0.0</v>
      </c>
      <c r="AW270" s="449"/>
      <c r="AX270" s="448">
        <v>0.0</v>
      </c>
      <c r="AY270" s="449"/>
    </row>
    <row r="271" ht="22.5" customHeight="1">
      <c r="A271" s="28">
        <v>269.0</v>
      </c>
      <c r="B271" s="28" t="s">
        <v>2404</v>
      </c>
      <c r="C271" s="28" t="s">
        <v>3444</v>
      </c>
      <c r="D271" s="28" t="s">
        <v>232</v>
      </c>
      <c r="E271" s="36" t="s">
        <v>16</v>
      </c>
      <c r="F271" s="28" t="s">
        <v>593</v>
      </c>
      <c r="G271" s="28" t="s">
        <v>358</v>
      </c>
      <c r="H271" s="28" t="s">
        <v>7724</v>
      </c>
      <c r="I271" s="28" t="s">
        <v>1859</v>
      </c>
      <c r="J271" s="28">
        <v>2.0</v>
      </c>
      <c r="K271" s="28">
        <v>20.0</v>
      </c>
      <c r="L271" s="28">
        <v>40.0</v>
      </c>
      <c r="M271" s="28" t="s">
        <v>546</v>
      </c>
      <c r="N271" s="28">
        <v>2.0</v>
      </c>
      <c r="O271" s="28" t="s">
        <v>175</v>
      </c>
      <c r="P271" s="28" t="s">
        <v>2362</v>
      </c>
      <c r="Q271" s="28" t="s">
        <v>1609</v>
      </c>
      <c r="R271" s="28" t="s">
        <v>1245</v>
      </c>
      <c r="S271" s="28">
        <v>50.0</v>
      </c>
      <c r="T271" s="50">
        <f t="shared" si="4"/>
        <v>0</v>
      </c>
      <c r="U271" s="28" t="str">
        <f>IF(R[0]C[-1]&lt;8,"KURANG 8JAM","DIATAS 8JAM")</f>
        <v>#ERROR!</v>
      </c>
      <c r="V271" s="52">
        <v>45292.0</v>
      </c>
      <c r="W271" s="28">
        <f t="shared" si="1"/>
        <v>1.002739726</v>
      </c>
      <c r="X271" s="28" t="s">
        <v>10331</v>
      </c>
      <c r="Y271" s="28"/>
      <c r="Z271" s="28"/>
      <c r="AA271" s="28"/>
      <c r="AB271" s="28"/>
      <c r="AC271" s="28"/>
      <c r="AD271" s="28"/>
      <c r="AE271" s="65" t="b">
        <v>0</v>
      </c>
      <c r="AF271" s="28" t="str">
        <f t="shared" si="2"/>
        <v>1</v>
      </c>
      <c r="AG271" s="485">
        <f t="shared" si="6"/>
        <v>50</v>
      </c>
      <c r="AH271" s="451">
        <v>50.0</v>
      </c>
      <c r="AI271" s="444">
        <v>1.0</v>
      </c>
      <c r="AJ271" s="451">
        <v>0.0</v>
      </c>
      <c r="AK271" s="453"/>
      <c r="AL271" s="451">
        <v>0.0</v>
      </c>
      <c r="AM271" s="453"/>
      <c r="AN271" s="451">
        <v>0.0</v>
      </c>
      <c r="AO271" s="453"/>
      <c r="AP271" s="451">
        <v>0.0</v>
      </c>
      <c r="AQ271" s="453"/>
      <c r="AR271" s="451">
        <v>0.0</v>
      </c>
      <c r="AS271" s="453"/>
      <c r="AT271" s="451">
        <v>0.0</v>
      </c>
      <c r="AU271" s="453"/>
      <c r="AV271" s="451">
        <v>0.0</v>
      </c>
      <c r="AW271" s="453"/>
      <c r="AX271" s="451">
        <v>0.0</v>
      </c>
      <c r="AY271" s="453"/>
    </row>
    <row r="272" ht="22.5" customHeight="1">
      <c r="A272" s="36">
        <v>270.0</v>
      </c>
      <c r="B272" s="28" t="s">
        <v>2407</v>
      </c>
      <c r="C272" s="28" t="s">
        <v>3451</v>
      </c>
      <c r="D272" s="28" t="s">
        <v>577</v>
      </c>
      <c r="E272" s="36" t="s">
        <v>16</v>
      </c>
      <c r="F272" s="28" t="s">
        <v>593</v>
      </c>
      <c r="G272" s="28" t="s">
        <v>358</v>
      </c>
      <c r="H272" s="28" t="s">
        <v>7724</v>
      </c>
      <c r="I272" s="28" t="s">
        <v>1859</v>
      </c>
      <c r="J272" s="28">
        <v>2.0</v>
      </c>
      <c r="K272" s="28">
        <v>20.0</v>
      </c>
      <c r="L272" s="28">
        <v>40.0</v>
      </c>
      <c r="M272" s="28" t="s">
        <v>546</v>
      </c>
      <c r="N272" s="28">
        <v>2.0</v>
      </c>
      <c r="O272" s="28" t="s">
        <v>175</v>
      </c>
      <c r="P272" s="28" t="s">
        <v>2362</v>
      </c>
      <c r="Q272" s="28" t="s">
        <v>1609</v>
      </c>
      <c r="R272" s="28" t="s">
        <v>1245</v>
      </c>
      <c r="S272" s="28">
        <v>50.0</v>
      </c>
      <c r="T272" s="50">
        <f t="shared" si="4"/>
        <v>0</v>
      </c>
      <c r="U272" s="28" t="str">
        <f>IF(R[0]C[-1]&lt;8,"KURANG 8JAM","DIATAS 8JAM")</f>
        <v>#ERROR!</v>
      </c>
      <c r="V272" s="52">
        <v>45292.0</v>
      </c>
      <c r="W272" s="28">
        <f t="shared" si="1"/>
        <v>1.002739726</v>
      </c>
      <c r="X272" s="28" t="s">
        <v>10331</v>
      </c>
      <c r="Y272" s="28"/>
      <c r="Z272" s="28"/>
      <c r="AA272" s="28"/>
      <c r="AB272" s="28"/>
      <c r="AC272" s="28"/>
      <c r="AD272" s="28"/>
      <c r="AE272" s="65" t="b">
        <v>0</v>
      </c>
      <c r="AF272" s="28" t="str">
        <f t="shared" si="2"/>
        <v>1</v>
      </c>
      <c r="AG272" s="484">
        <f t="shared" si="6"/>
        <v>50</v>
      </c>
      <c r="AH272" s="448">
        <v>50.0</v>
      </c>
      <c r="AI272" s="446">
        <v>1.0</v>
      </c>
      <c r="AJ272" s="448">
        <v>0.0</v>
      </c>
      <c r="AK272" s="449"/>
      <c r="AL272" s="448">
        <v>0.0</v>
      </c>
      <c r="AM272" s="449"/>
      <c r="AN272" s="448">
        <v>0.0</v>
      </c>
      <c r="AO272" s="449"/>
      <c r="AP272" s="448">
        <v>0.0</v>
      </c>
      <c r="AQ272" s="449"/>
      <c r="AR272" s="448">
        <v>0.0</v>
      </c>
      <c r="AS272" s="449"/>
      <c r="AT272" s="448">
        <v>0.0</v>
      </c>
      <c r="AU272" s="449"/>
      <c r="AV272" s="448">
        <v>0.0</v>
      </c>
      <c r="AW272" s="449"/>
      <c r="AX272" s="448">
        <v>0.0</v>
      </c>
      <c r="AY272" s="449"/>
    </row>
    <row r="273" ht="22.5" customHeight="1">
      <c r="A273" s="28">
        <v>271.0</v>
      </c>
      <c r="B273" s="28" t="s">
        <v>2413</v>
      </c>
      <c r="C273" s="28" t="s">
        <v>3461</v>
      </c>
      <c r="D273" s="28" t="s">
        <v>232</v>
      </c>
      <c r="E273" s="36" t="s">
        <v>16</v>
      </c>
      <c r="F273" s="28" t="s">
        <v>593</v>
      </c>
      <c r="G273" s="28" t="s">
        <v>358</v>
      </c>
      <c r="H273" s="28" t="s">
        <v>7724</v>
      </c>
      <c r="I273" s="28" t="s">
        <v>1859</v>
      </c>
      <c r="J273" s="28">
        <v>2.0</v>
      </c>
      <c r="K273" s="28">
        <v>20.0</v>
      </c>
      <c r="L273" s="28">
        <v>40.0</v>
      </c>
      <c r="M273" s="28" t="s">
        <v>546</v>
      </c>
      <c r="N273" s="28">
        <v>2.0</v>
      </c>
      <c r="O273" s="28" t="s">
        <v>175</v>
      </c>
      <c r="P273" s="28" t="s">
        <v>2362</v>
      </c>
      <c r="Q273" s="28" t="s">
        <v>1609</v>
      </c>
      <c r="R273" s="28" t="s">
        <v>1245</v>
      </c>
      <c r="S273" s="28">
        <v>50.0</v>
      </c>
      <c r="T273" s="50">
        <f t="shared" si="4"/>
        <v>0</v>
      </c>
      <c r="U273" s="28" t="str">
        <f>IF(R[0]C[-1]&lt;8,"KURANG 8JAM","DIATAS 8JAM")</f>
        <v>#ERROR!</v>
      </c>
      <c r="V273" s="52">
        <v>45292.0</v>
      </c>
      <c r="W273" s="28">
        <f t="shared" si="1"/>
        <v>1.002739726</v>
      </c>
      <c r="X273" s="28" t="s">
        <v>10331</v>
      </c>
      <c r="Y273" s="28"/>
      <c r="Z273" s="28"/>
      <c r="AA273" s="28"/>
      <c r="AB273" s="28"/>
      <c r="AC273" s="28"/>
      <c r="AD273" s="28"/>
      <c r="AE273" s="65" t="b">
        <v>0</v>
      </c>
      <c r="AF273" s="28" t="str">
        <f t="shared" si="2"/>
        <v>1</v>
      </c>
      <c r="AG273" s="485">
        <f t="shared" si="6"/>
        <v>50</v>
      </c>
      <c r="AH273" s="451">
        <v>50.0</v>
      </c>
      <c r="AI273" s="444">
        <v>1.0</v>
      </c>
      <c r="AJ273" s="451">
        <v>0.0</v>
      </c>
      <c r="AK273" s="453"/>
      <c r="AL273" s="451">
        <v>0.0</v>
      </c>
      <c r="AM273" s="453"/>
      <c r="AN273" s="451">
        <v>0.0</v>
      </c>
      <c r="AO273" s="453"/>
      <c r="AP273" s="451">
        <v>0.0</v>
      </c>
      <c r="AQ273" s="453"/>
      <c r="AR273" s="451">
        <v>0.0</v>
      </c>
      <c r="AS273" s="453"/>
      <c r="AT273" s="451">
        <v>0.0</v>
      </c>
      <c r="AU273" s="453"/>
      <c r="AV273" s="451">
        <v>0.0</v>
      </c>
      <c r="AW273" s="453"/>
      <c r="AX273" s="451">
        <v>0.0</v>
      </c>
      <c r="AY273" s="453"/>
    </row>
    <row r="274" ht="22.5" customHeight="1">
      <c r="A274" s="36">
        <v>272.0</v>
      </c>
      <c r="B274" s="28" t="s">
        <v>2419</v>
      </c>
      <c r="C274" s="28" t="s">
        <v>3469</v>
      </c>
      <c r="D274" s="28" t="s">
        <v>232</v>
      </c>
      <c r="E274" s="36" t="s">
        <v>16</v>
      </c>
      <c r="F274" s="28" t="s">
        <v>593</v>
      </c>
      <c r="G274" s="28" t="s">
        <v>358</v>
      </c>
      <c r="H274" s="28" t="s">
        <v>7724</v>
      </c>
      <c r="I274" s="28" t="s">
        <v>1859</v>
      </c>
      <c r="J274" s="28">
        <v>2.0</v>
      </c>
      <c r="K274" s="28">
        <v>20.0</v>
      </c>
      <c r="L274" s="28">
        <v>40.0</v>
      </c>
      <c r="M274" s="28" t="s">
        <v>546</v>
      </c>
      <c r="N274" s="28">
        <v>2.0</v>
      </c>
      <c r="O274" s="28" t="s">
        <v>175</v>
      </c>
      <c r="P274" s="28" t="s">
        <v>2362</v>
      </c>
      <c r="Q274" s="28" t="s">
        <v>1609</v>
      </c>
      <c r="R274" s="28" t="s">
        <v>1245</v>
      </c>
      <c r="S274" s="28">
        <v>50.0</v>
      </c>
      <c r="T274" s="50">
        <f t="shared" si="4"/>
        <v>0</v>
      </c>
      <c r="U274" s="28" t="str">
        <f>IF(R[0]C[-1]&lt;8,"KURANG 8JAM","DIATAS 8JAM")</f>
        <v>#ERROR!</v>
      </c>
      <c r="V274" s="52">
        <v>45292.0</v>
      </c>
      <c r="W274" s="28">
        <f t="shared" si="1"/>
        <v>1.002739726</v>
      </c>
      <c r="X274" s="28" t="s">
        <v>10331</v>
      </c>
      <c r="Y274" s="28"/>
      <c r="Z274" s="28"/>
      <c r="AA274" s="28"/>
      <c r="AB274" s="28"/>
      <c r="AC274" s="28"/>
      <c r="AD274" s="28"/>
      <c r="AE274" s="65" t="b">
        <v>0</v>
      </c>
      <c r="AF274" s="28" t="str">
        <f t="shared" si="2"/>
        <v>1</v>
      </c>
      <c r="AG274" s="484">
        <f t="shared" si="6"/>
        <v>50</v>
      </c>
      <c r="AH274" s="448">
        <v>50.0</v>
      </c>
      <c r="AI274" s="446">
        <v>1.0</v>
      </c>
      <c r="AJ274" s="448">
        <v>0.0</v>
      </c>
      <c r="AK274" s="449"/>
      <c r="AL274" s="448">
        <v>0.0</v>
      </c>
      <c r="AM274" s="449"/>
      <c r="AN274" s="448">
        <v>0.0</v>
      </c>
      <c r="AO274" s="449"/>
      <c r="AP274" s="448">
        <v>0.0</v>
      </c>
      <c r="AQ274" s="449"/>
      <c r="AR274" s="448">
        <v>0.0</v>
      </c>
      <c r="AS274" s="449"/>
      <c r="AT274" s="448">
        <v>0.0</v>
      </c>
      <c r="AU274" s="449"/>
      <c r="AV274" s="448">
        <v>0.0</v>
      </c>
      <c r="AW274" s="449"/>
      <c r="AX274" s="448">
        <v>0.0</v>
      </c>
      <c r="AY274" s="449"/>
    </row>
    <row r="275" ht="22.5" customHeight="1">
      <c r="A275" s="28">
        <v>273.0</v>
      </c>
      <c r="B275" s="28" t="s">
        <v>2423</v>
      </c>
      <c r="C275" s="28" t="s">
        <v>3478</v>
      </c>
      <c r="D275" s="28" t="s">
        <v>232</v>
      </c>
      <c r="E275" s="36" t="s">
        <v>16</v>
      </c>
      <c r="F275" s="28" t="s">
        <v>593</v>
      </c>
      <c r="G275" s="28" t="s">
        <v>358</v>
      </c>
      <c r="H275" s="28" t="s">
        <v>7724</v>
      </c>
      <c r="I275" s="28" t="s">
        <v>1859</v>
      </c>
      <c r="J275" s="28">
        <v>2.0</v>
      </c>
      <c r="K275" s="28">
        <v>20.0</v>
      </c>
      <c r="L275" s="28">
        <v>40.0</v>
      </c>
      <c r="M275" s="28" t="s">
        <v>546</v>
      </c>
      <c r="N275" s="28">
        <v>2.0</v>
      </c>
      <c r="O275" s="28" t="s">
        <v>175</v>
      </c>
      <c r="P275" s="28" t="s">
        <v>2362</v>
      </c>
      <c r="Q275" s="28" t="s">
        <v>1609</v>
      </c>
      <c r="R275" s="28" t="s">
        <v>1245</v>
      </c>
      <c r="S275" s="28">
        <v>50.0</v>
      </c>
      <c r="T275" s="50">
        <f t="shared" si="4"/>
        <v>0</v>
      </c>
      <c r="U275" s="28" t="str">
        <f>IF(R[0]C[-1]&lt;8,"KURANG 8JAM","DIATAS 8JAM")</f>
        <v>#ERROR!</v>
      </c>
      <c r="V275" s="52">
        <v>45292.0</v>
      </c>
      <c r="W275" s="28">
        <f t="shared" si="1"/>
        <v>1.002739726</v>
      </c>
      <c r="X275" s="28" t="s">
        <v>10331</v>
      </c>
      <c r="Y275" s="28"/>
      <c r="Z275" s="28"/>
      <c r="AA275" s="28"/>
      <c r="AB275" s="28"/>
      <c r="AC275" s="28"/>
      <c r="AD275" s="28"/>
      <c r="AE275" s="65" t="b">
        <v>0</v>
      </c>
      <c r="AF275" s="28" t="str">
        <f t="shared" si="2"/>
        <v>1</v>
      </c>
      <c r="AG275" s="485">
        <f t="shared" si="6"/>
        <v>50</v>
      </c>
      <c r="AH275" s="451">
        <v>50.0</v>
      </c>
      <c r="AI275" s="444">
        <v>1.0</v>
      </c>
      <c r="AJ275" s="451">
        <v>0.0</v>
      </c>
      <c r="AK275" s="453"/>
      <c r="AL275" s="451">
        <v>0.0</v>
      </c>
      <c r="AM275" s="453"/>
      <c r="AN275" s="451">
        <v>0.0</v>
      </c>
      <c r="AO275" s="453"/>
      <c r="AP275" s="451">
        <v>0.0</v>
      </c>
      <c r="AQ275" s="453"/>
      <c r="AR275" s="451">
        <v>0.0</v>
      </c>
      <c r="AS275" s="453"/>
      <c r="AT275" s="451">
        <v>0.0</v>
      </c>
      <c r="AU275" s="453"/>
      <c r="AV275" s="451">
        <v>0.0</v>
      </c>
      <c r="AW275" s="453"/>
      <c r="AX275" s="451">
        <v>0.0</v>
      </c>
      <c r="AY275" s="453"/>
    </row>
    <row r="276" ht="22.5" customHeight="1">
      <c r="A276" s="36">
        <v>274.0</v>
      </c>
      <c r="B276" s="28" t="s">
        <v>2427</v>
      </c>
      <c r="C276" s="28" t="s">
        <v>3486</v>
      </c>
      <c r="D276" s="28" t="s">
        <v>232</v>
      </c>
      <c r="E276" s="36" t="s">
        <v>16</v>
      </c>
      <c r="F276" s="28" t="s">
        <v>593</v>
      </c>
      <c r="G276" s="28" t="s">
        <v>358</v>
      </c>
      <c r="H276" s="28" t="s">
        <v>7724</v>
      </c>
      <c r="I276" s="28" t="s">
        <v>1859</v>
      </c>
      <c r="J276" s="28">
        <v>2.0</v>
      </c>
      <c r="K276" s="28">
        <v>20.0</v>
      </c>
      <c r="L276" s="28">
        <v>40.0</v>
      </c>
      <c r="M276" s="28" t="s">
        <v>546</v>
      </c>
      <c r="N276" s="28">
        <v>2.0</v>
      </c>
      <c r="O276" s="28" t="s">
        <v>175</v>
      </c>
      <c r="P276" s="28" t="s">
        <v>2362</v>
      </c>
      <c r="Q276" s="28" t="s">
        <v>1609</v>
      </c>
      <c r="R276" s="28" t="s">
        <v>1245</v>
      </c>
      <c r="S276" s="28">
        <v>50.0</v>
      </c>
      <c r="T276" s="50">
        <f t="shared" si="4"/>
        <v>0</v>
      </c>
      <c r="U276" s="28" t="str">
        <f>IF(R[0]C[-1]&lt;8,"KURANG 8JAM","DIATAS 8JAM")</f>
        <v>#ERROR!</v>
      </c>
      <c r="V276" s="52">
        <v>45292.0</v>
      </c>
      <c r="W276" s="28">
        <f t="shared" si="1"/>
        <v>1.002739726</v>
      </c>
      <c r="X276" s="28" t="s">
        <v>10331</v>
      </c>
      <c r="Y276" s="28"/>
      <c r="Z276" s="28"/>
      <c r="AA276" s="28"/>
      <c r="AB276" s="28"/>
      <c r="AC276" s="28"/>
      <c r="AD276" s="28"/>
      <c r="AE276" s="65" t="b">
        <v>0</v>
      </c>
      <c r="AF276" s="28" t="str">
        <f t="shared" si="2"/>
        <v>1</v>
      </c>
      <c r="AG276" s="484">
        <f t="shared" si="6"/>
        <v>50</v>
      </c>
      <c r="AH276" s="448">
        <v>50.0</v>
      </c>
      <c r="AI276" s="446">
        <v>1.0</v>
      </c>
      <c r="AJ276" s="448">
        <v>0.0</v>
      </c>
      <c r="AK276" s="449"/>
      <c r="AL276" s="448">
        <v>0.0</v>
      </c>
      <c r="AM276" s="449"/>
      <c r="AN276" s="448">
        <v>0.0</v>
      </c>
      <c r="AO276" s="449"/>
      <c r="AP276" s="448">
        <v>0.0</v>
      </c>
      <c r="AQ276" s="449"/>
      <c r="AR276" s="448">
        <v>0.0</v>
      </c>
      <c r="AS276" s="449"/>
      <c r="AT276" s="448">
        <v>0.0</v>
      </c>
      <c r="AU276" s="449"/>
      <c r="AV276" s="448">
        <v>0.0</v>
      </c>
      <c r="AW276" s="449"/>
      <c r="AX276" s="448">
        <v>0.0</v>
      </c>
      <c r="AY276" s="449"/>
    </row>
    <row r="277" ht="22.5" customHeight="1">
      <c r="A277" s="28">
        <v>275.0</v>
      </c>
      <c r="B277" s="28" t="s">
        <v>2432</v>
      </c>
      <c r="C277" s="28" t="s">
        <v>3492</v>
      </c>
      <c r="D277" s="28" t="s">
        <v>232</v>
      </c>
      <c r="E277" s="36" t="s">
        <v>16</v>
      </c>
      <c r="F277" s="28" t="s">
        <v>593</v>
      </c>
      <c r="G277" s="28" t="s">
        <v>358</v>
      </c>
      <c r="H277" s="28" t="s">
        <v>7724</v>
      </c>
      <c r="I277" s="28" t="s">
        <v>1859</v>
      </c>
      <c r="J277" s="28">
        <v>2.0</v>
      </c>
      <c r="K277" s="28">
        <v>20.0</v>
      </c>
      <c r="L277" s="28">
        <v>40.0</v>
      </c>
      <c r="M277" s="28" t="s">
        <v>546</v>
      </c>
      <c r="N277" s="28">
        <v>2.0</v>
      </c>
      <c r="O277" s="28" t="s">
        <v>175</v>
      </c>
      <c r="P277" s="28" t="s">
        <v>2362</v>
      </c>
      <c r="Q277" s="28" t="s">
        <v>1609</v>
      </c>
      <c r="R277" s="28" t="s">
        <v>1245</v>
      </c>
      <c r="S277" s="28">
        <v>50.0</v>
      </c>
      <c r="T277" s="50">
        <f t="shared" si="4"/>
        <v>0</v>
      </c>
      <c r="U277" s="28" t="str">
        <f>IF(R[0]C[-1]&lt;8,"KURANG 8JAM","DIATAS 8JAM")</f>
        <v>#ERROR!</v>
      </c>
      <c r="V277" s="52">
        <v>45292.0</v>
      </c>
      <c r="W277" s="28">
        <f t="shared" si="1"/>
        <v>1.002739726</v>
      </c>
      <c r="X277" s="28" t="s">
        <v>10331</v>
      </c>
      <c r="Y277" s="28"/>
      <c r="Z277" s="28"/>
      <c r="AA277" s="28"/>
      <c r="AB277" s="28"/>
      <c r="AC277" s="28"/>
      <c r="AD277" s="28"/>
      <c r="AE277" s="65" t="b">
        <v>0</v>
      </c>
      <c r="AF277" s="28" t="str">
        <f t="shared" si="2"/>
        <v>1</v>
      </c>
      <c r="AG277" s="485">
        <f t="shared" si="6"/>
        <v>50</v>
      </c>
      <c r="AH277" s="451">
        <v>50.0</v>
      </c>
      <c r="AI277" s="444">
        <v>1.0</v>
      </c>
      <c r="AJ277" s="451">
        <v>0.0</v>
      </c>
      <c r="AK277" s="453"/>
      <c r="AL277" s="451">
        <v>0.0</v>
      </c>
      <c r="AM277" s="453"/>
      <c r="AN277" s="451">
        <v>0.0</v>
      </c>
      <c r="AO277" s="453"/>
      <c r="AP277" s="451">
        <v>0.0</v>
      </c>
      <c r="AQ277" s="453"/>
      <c r="AR277" s="451">
        <v>0.0</v>
      </c>
      <c r="AS277" s="453"/>
      <c r="AT277" s="451">
        <v>0.0</v>
      </c>
      <c r="AU277" s="453"/>
      <c r="AV277" s="451">
        <v>0.0</v>
      </c>
      <c r="AW277" s="453"/>
      <c r="AX277" s="451">
        <v>0.0</v>
      </c>
      <c r="AY277" s="453"/>
    </row>
    <row r="278" ht="22.5" customHeight="1">
      <c r="A278" s="36">
        <v>276.0</v>
      </c>
      <c r="B278" s="28" t="s">
        <v>2436</v>
      </c>
      <c r="C278" s="28" t="s">
        <v>3502</v>
      </c>
      <c r="D278" s="28" t="s">
        <v>232</v>
      </c>
      <c r="E278" s="36" t="s">
        <v>16</v>
      </c>
      <c r="F278" s="28" t="s">
        <v>593</v>
      </c>
      <c r="G278" s="28" t="s">
        <v>358</v>
      </c>
      <c r="H278" s="28" t="s">
        <v>7724</v>
      </c>
      <c r="I278" s="28" t="s">
        <v>1859</v>
      </c>
      <c r="J278" s="28">
        <v>2.0</v>
      </c>
      <c r="K278" s="28">
        <v>20.0</v>
      </c>
      <c r="L278" s="28">
        <v>40.0</v>
      </c>
      <c r="M278" s="28" t="s">
        <v>546</v>
      </c>
      <c r="N278" s="28">
        <v>2.0</v>
      </c>
      <c r="O278" s="28" t="s">
        <v>175</v>
      </c>
      <c r="P278" s="28" t="s">
        <v>2362</v>
      </c>
      <c r="Q278" s="28" t="s">
        <v>1609</v>
      </c>
      <c r="R278" s="28" t="s">
        <v>1245</v>
      </c>
      <c r="S278" s="28">
        <v>50.0</v>
      </c>
      <c r="T278" s="50">
        <f t="shared" si="4"/>
        <v>0</v>
      </c>
      <c r="U278" s="28" t="str">
        <f>IF(R[0]C[-1]&lt;8,"KURANG 8JAM","DIATAS 8JAM")</f>
        <v>#ERROR!</v>
      </c>
      <c r="V278" s="52">
        <v>45292.0</v>
      </c>
      <c r="W278" s="28">
        <f t="shared" si="1"/>
        <v>1.002739726</v>
      </c>
      <c r="X278" s="28" t="s">
        <v>10331</v>
      </c>
      <c r="Y278" s="28"/>
      <c r="Z278" s="28"/>
      <c r="AA278" s="28"/>
      <c r="AB278" s="28"/>
      <c r="AC278" s="28"/>
      <c r="AD278" s="28"/>
      <c r="AE278" s="65" t="b">
        <v>0</v>
      </c>
      <c r="AF278" s="28" t="str">
        <f t="shared" si="2"/>
        <v>1</v>
      </c>
      <c r="AG278" s="484">
        <f t="shared" si="6"/>
        <v>50</v>
      </c>
      <c r="AH278" s="448">
        <v>50.0</v>
      </c>
      <c r="AI278" s="446">
        <v>1.0</v>
      </c>
      <c r="AJ278" s="448">
        <v>0.0</v>
      </c>
      <c r="AK278" s="449"/>
      <c r="AL278" s="448">
        <v>0.0</v>
      </c>
      <c r="AM278" s="449"/>
      <c r="AN278" s="448">
        <v>0.0</v>
      </c>
      <c r="AO278" s="449"/>
      <c r="AP278" s="448">
        <v>0.0</v>
      </c>
      <c r="AQ278" s="449"/>
      <c r="AR278" s="448">
        <v>0.0</v>
      </c>
      <c r="AS278" s="449"/>
      <c r="AT278" s="448">
        <v>0.0</v>
      </c>
      <c r="AU278" s="449"/>
      <c r="AV278" s="448">
        <v>0.0</v>
      </c>
      <c r="AW278" s="449"/>
      <c r="AX278" s="448">
        <v>0.0</v>
      </c>
      <c r="AY278" s="449"/>
    </row>
    <row r="279" ht="22.5" customHeight="1">
      <c r="A279" s="28">
        <v>277.0</v>
      </c>
      <c r="B279" s="28" t="s">
        <v>2439</v>
      </c>
      <c r="C279" s="28" t="s">
        <v>3509</v>
      </c>
      <c r="D279" s="28" t="s">
        <v>232</v>
      </c>
      <c r="E279" s="36" t="s">
        <v>16</v>
      </c>
      <c r="F279" s="28" t="s">
        <v>593</v>
      </c>
      <c r="G279" s="28" t="s">
        <v>358</v>
      </c>
      <c r="H279" s="28" t="s">
        <v>7724</v>
      </c>
      <c r="I279" s="28" t="s">
        <v>1859</v>
      </c>
      <c r="J279" s="28">
        <v>2.0</v>
      </c>
      <c r="K279" s="28">
        <v>20.0</v>
      </c>
      <c r="L279" s="28">
        <v>40.0</v>
      </c>
      <c r="M279" s="28" t="s">
        <v>546</v>
      </c>
      <c r="N279" s="28">
        <v>2.0</v>
      </c>
      <c r="O279" s="28" t="s">
        <v>175</v>
      </c>
      <c r="P279" s="28" t="s">
        <v>2362</v>
      </c>
      <c r="Q279" s="28" t="s">
        <v>1609</v>
      </c>
      <c r="R279" s="28" t="s">
        <v>1245</v>
      </c>
      <c r="S279" s="28">
        <v>50.0</v>
      </c>
      <c r="T279" s="50">
        <f t="shared" si="4"/>
        <v>0</v>
      </c>
      <c r="U279" s="28" t="str">
        <f>IF(R[0]C[-1]&lt;8,"KURANG 8JAM","DIATAS 8JAM")</f>
        <v>#ERROR!</v>
      </c>
      <c r="V279" s="52">
        <v>45292.0</v>
      </c>
      <c r="W279" s="28">
        <f t="shared" si="1"/>
        <v>1.002739726</v>
      </c>
      <c r="X279" s="28" t="s">
        <v>10331</v>
      </c>
      <c r="Y279" s="28"/>
      <c r="Z279" s="28"/>
      <c r="AA279" s="28"/>
      <c r="AB279" s="28"/>
      <c r="AC279" s="28"/>
      <c r="AD279" s="28"/>
      <c r="AE279" s="65" t="b">
        <v>0</v>
      </c>
      <c r="AF279" s="28" t="str">
        <f t="shared" si="2"/>
        <v>1</v>
      </c>
      <c r="AG279" s="485">
        <f t="shared" si="6"/>
        <v>50</v>
      </c>
      <c r="AH279" s="451">
        <v>50.0</v>
      </c>
      <c r="AI279" s="444">
        <v>1.0</v>
      </c>
      <c r="AJ279" s="451">
        <v>0.0</v>
      </c>
      <c r="AK279" s="453"/>
      <c r="AL279" s="451">
        <v>0.0</v>
      </c>
      <c r="AM279" s="453"/>
      <c r="AN279" s="451">
        <v>0.0</v>
      </c>
      <c r="AO279" s="453"/>
      <c r="AP279" s="451">
        <v>0.0</v>
      </c>
      <c r="AQ279" s="453"/>
      <c r="AR279" s="451">
        <v>0.0</v>
      </c>
      <c r="AS279" s="453"/>
      <c r="AT279" s="451">
        <v>0.0</v>
      </c>
      <c r="AU279" s="453"/>
      <c r="AV279" s="451">
        <v>0.0</v>
      </c>
      <c r="AW279" s="453"/>
      <c r="AX279" s="451">
        <v>0.0</v>
      </c>
      <c r="AY279" s="453"/>
    </row>
    <row r="280" ht="22.5" customHeight="1">
      <c r="A280" s="36">
        <v>278.0</v>
      </c>
      <c r="B280" s="28" t="s">
        <v>2445</v>
      </c>
      <c r="C280" s="28" t="s">
        <v>3515</v>
      </c>
      <c r="D280" s="28" t="s">
        <v>232</v>
      </c>
      <c r="E280" s="36" t="s">
        <v>16</v>
      </c>
      <c r="F280" s="28" t="s">
        <v>593</v>
      </c>
      <c r="G280" s="28" t="s">
        <v>358</v>
      </c>
      <c r="H280" s="28" t="s">
        <v>7724</v>
      </c>
      <c r="I280" s="28" t="s">
        <v>1859</v>
      </c>
      <c r="J280" s="28">
        <v>2.0</v>
      </c>
      <c r="K280" s="28">
        <v>20.0</v>
      </c>
      <c r="L280" s="28">
        <v>40.0</v>
      </c>
      <c r="M280" s="28" t="s">
        <v>546</v>
      </c>
      <c r="N280" s="28">
        <v>2.0</v>
      </c>
      <c r="O280" s="28" t="s">
        <v>175</v>
      </c>
      <c r="P280" s="28" t="s">
        <v>2362</v>
      </c>
      <c r="Q280" s="28" t="s">
        <v>1609</v>
      </c>
      <c r="R280" s="28" t="s">
        <v>1245</v>
      </c>
      <c r="S280" s="28">
        <v>50.0</v>
      </c>
      <c r="T280" s="50">
        <f t="shared" si="4"/>
        <v>0</v>
      </c>
      <c r="U280" s="28" t="str">
        <f>IF(R[0]C[-1]&lt;8,"KURANG 8JAM","DIATAS 8JAM")</f>
        <v>#ERROR!</v>
      </c>
      <c r="V280" s="52">
        <v>45292.0</v>
      </c>
      <c r="W280" s="28">
        <f t="shared" si="1"/>
        <v>1.002739726</v>
      </c>
      <c r="X280" s="28" t="s">
        <v>10331</v>
      </c>
      <c r="Y280" s="28"/>
      <c r="Z280" s="28"/>
      <c r="AA280" s="28"/>
      <c r="AB280" s="28"/>
      <c r="AC280" s="28"/>
      <c r="AD280" s="28"/>
      <c r="AE280" s="65" t="b">
        <v>0</v>
      </c>
      <c r="AF280" s="28" t="str">
        <f t="shared" si="2"/>
        <v>1</v>
      </c>
      <c r="AG280" s="484">
        <f t="shared" si="6"/>
        <v>50</v>
      </c>
      <c r="AH280" s="448">
        <v>50.0</v>
      </c>
      <c r="AI280" s="446">
        <v>1.0</v>
      </c>
      <c r="AJ280" s="448">
        <v>0.0</v>
      </c>
      <c r="AK280" s="449"/>
      <c r="AL280" s="448">
        <v>0.0</v>
      </c>
      <c r="AM280" s="449"/>
      <c r="AN280" s="448">
        <v>0.0</v>
      </c>
      <c r="AO280" s="449"/>
      <c r="AP280" s="448">
        <v>0.0</v>
      </c>
      <c r="AQ280" s="449"/>
      <c r="AR280" s="448">
        <v>0.0</v>
      </c>
      <c r="AS280" s="449"/>
      <c r="AT280" s="448">
        <v>0.0</v>
      </c>
      <c r="AU280" s="449"/>
      <c r="AV280" s="448">
        <v>0.0</v>
      </c>
      <c r="AW280" s="449"/>
      <c r="AX280" s="448">
        <v>0.0</v>
      </c>
      <c r="AY280" s="449"/>
    </row>
    <row r="281" ht="22.5" customHeight="1">
      <c r="A281" s="28">
        <v>279.0</v>
      </c>
      <c r="B281" s="28" t="s">
        <v>2449</v>
      </c>
      <c r="C281" s="28" t="s">
        <v>3524</v>
      </c>
      <c r="D281" s="28" t="s">
        <v>232</v>
      </c>
      <c r="E281" s="36" t="s">
        <v>16</v>
      </c>
      <c r="F281" s="28" t="s">
        <v>593</v>
      </c>
      <c r="G281" s="28" t="s">
        <v>358</v>
      </c>
      <c r="H281" s="28" t="s">
        <v>7724</v>
      </c>
      <c r="I281" s="28" t="s">
        <v>1859</v>
      </c>
      <c r="J281" s="28">
        <v>2.0</v>
      </c>
      <c r="K281" s="28">
        <v>20.0</v>
      </c>
      <c r="L281" s="28">
        <v>40.0</v>
      </c>
      <c r="M281" s="28" t="s">
        <v>546</v>
      </c>
      <c r="N281" s="28">
        <v>2.0</v>
      </c>
      <c r="O281" s="28" t="s">
        <v>175</v>
      </c>
      <c r="P281" s="28" t="s">
        <v>2362</v>
      </c>
      <c r="Q281" s="28" t="s">
        <v>1609</v>
      </c>
      <c r="R281" s="28" t="s">
        <v>1245</v>
      </c>
      <c r="S281" s="28">
        <v>50.0</v>
      </c>
      <c r="T281" s="50">
        <f t="shared" si="4"/>
        <v>0</v>
      </c>
      <c r="U281" s="28" t="str">
        <f>IF(R[0]C[-1]&lt;8,"KURANG 8JAM","DIATAS 8JAM")</f>
        <v>#ERROR!</v>
      </c>
      <c r="V281" s="52">
        <v>45292.0</v>
      </c>
      <c r="W281" s="28">
        <f t="shared" si="1"/>
        <v>1.002739726</v>
      </c>
      <c r="X281" s="28" t="s">
        <v>10331</v>
      </c>
      <c r="Y281" s="28"/>
      <c r="Z281" s="28"/>
      <c r="AA281" s="28"/>
      <c r="AB281" s="28"/>
      <c r="AC281" s="28"/>
      <c r="AD281" s="28"/>
      <c r="AE281" s="65" t="b">
        <v>0</v>
      </c>
      <c r="AF281" s="28" t="str">
        <f t="shared" si="2"/>
        <v>1</v>
      </c>
      <c r="AG281" s="485">
        <f t="shared" si="6"/>
        <v>50</v>
      </c>
      <c r="AH281" s="451">
        <v>50.0</v>
      </c>
      <c r="AI281" s="444">
        <v>1.0</v>
      </c>
      <c r="AJ281" s="451">
        <v>0.0</v>
      </c>
      <c r="AK281" s="453"/>
      <c r="AL281" s="451">
        <v>0.0</v>
      </c>
      <c r="AM281" s="453"/>
      <c r="AN281" s="451">
        <v>0.0</v>
      </c>
      <c r="AO281" s="453"/>
      <c r="AP281" s="451">
        <v>0.0</v>
      </c>
      <c r="AQ281" s="453"/>
      <c r="AR281" s="451">
        <v>0.0</v>
      </c>
      <c r="AS281" s="453"/>
      <c r="AT281" s="451">
        <v>0.0</v>
      </c>
      <c r="AU281" s="453"/>
      <c r="AV281" s="451">
        <v>0.0</v>
      </c>
      <c r="AW281" s="453"/>
      <c r="AX281" s="451">
        <v>0.0</v>
      </c>
      <c r="AY281" s="453"/>
    </row>
    <row r="282" ht="22.5" customHeight="1">
      <c r="A282" s="36">
        <v>280.0</v>
      </c>
      <c r="B282" s="28" t="s">
        <v>2452</v>
      </c>
      <c r="C282" s="28" t="s">
        <v>3530</v>
      </c>
      <c r="D282" s="28" t="s">
        <v>232</v>
      </c>
      <c r="E282" s="36" t="s">
        <v>16</v>
      </c>
      <c r="F282" s="28" t="s">
        <v>593</v>
      </c>
      <c r="G282" s="28" t="s">
        <v>358</v>
      </c>
      <c r="H282" s="28" t="s">
        <v>7724</v>
      </c>
      <c r="I282" s="28" t="s">
        <v>1859</v>
      </c>
      <c r="J282" s="28">
        <v>2.0</v>
      </c>
      <c r="K282" s="28">
        <v>20.0</v>
      </c>
      <c r="L282" s="28">
        <v>40.0</v>
      </c>
      <c r="M282" s="28" t="s">
        <v>546</v>
      </c>
      <c r="N282" s="28">
        <v>2.0</v>
      </c>
      <c r="O282" s="28" t="s">
        <v>175</v>
      </c>
      <c r="P282" s="28" t="s">
        <v>2362</v>
      </c>
      <c r="Q282" s="28" t="s">
        <v>1609</v>
      </c>
      <c r="R282" s="28" t="s">
        <v>1245</v>
      </c>
      <c r="S282" s="28">
        <v>50.0</v>
      </c>
      <c r="T282" s="50">
        <f t="shared" si="4"/>
        <v>0</v>
      </c>
      <c r="U282" s="28" t="str">
        <f>IF(R[0]C[-1]&lt;8,"KURANG 8JAM","DIATAS 8JAM")</f>
        <v>#ERROR!</v>
      </c>
      <c r="V282" s="52">
        <v>45292.0</v>
      </c>
      <c r="W282" s="28">
        <f t="shared" si="1"/>
        <v>1.002739726</v>
      </c>
      <c r="X282" s="28" t="s">
        <v>10331</v>
      </c>
      <c r="Y282" s="28"/>
      <c r="Z282" s="28"/>
      <c r="AA282" s="28"/>
      <c r="AB282" s="28"/>
      <c r="AC282" s="28"/>
      <c r="AD282" s="28"/>
      <c r="AE282" s="65" t="b">
        <v>0</v>
      </c>
      <c r="AF282" s="28" t="str">
        <f t="shared" si="2"/>
        <v>1</v>
      </c>
      <c r="AG282" s="484">
        <f t="shared" si="6"/>
        <v>50</v>
      </c>
      <c r="AH282" s="448">
        <v>50.0</v>
      </c>
      <c r="AI282" s="446">
        <v>1.0</v>
      </c>
      <c r="AJ282" s="448">
        <v>0.0</v>
      </c>
      <c r="AK282" s="449"/>
      <c r="AL282" s="448">
        <v>0.0</v>
      </c>
      <c r="AM282" s="449"/>
      <c r="AN282" s="448">
        <v>0.0</v>
      </c>
      <c r="AO282" s="449"/>
      <c r="AP282" s="448">
        <v>0.0</v>
      </c>
      <c r="AQ282" s="449"/>
      <c r="AR282" s="448">
        <v>0.0</v>
      </c>
      <c r="AS282" s="449"/>
      <c r="AT282" s="448">
        <v>0.0</v>
      </c>
      <c r="AU282" s="449"/>
      <c r="AV282" s="448">
        <v>0.0</v>
      </c>
      <c r="AW282" s="449"/>
      <c r="AX282" s="448">
        <v>0.0</v>
      </c>
      <c r="AY282" s="449"/>
    </row>
    <row r="283" ht="22.5" customHeight="1">
      <c r="A283" s="28">
        <v>281.0</v>
      </c>
      <c r="B283" s="28" t="s">
        <v>2455</v>
      </c>
      <c r="C283" s="28" t="s">
        <v>3537</v>
      </c>
      <c r="D283" s="28" t="s">
        <v>232</v>
      </c>
      <c r="E283" s="36" t="s">
        <v>16</v>
      </c>
      <c r="F283" s="28" t="s">
        <v>593</v>
      </c>
      <c r="G283" s="28" t="s">
        <v>358</v>
      </c>
      <c r="H283" s="28" t="s">
        <v>7724</v>
      </c>
      <c r="I283" s="28" t="s">
        <v>1859</v>
      </c>
      <c r="J283" s="28">
        <v>2.0</v>
      </c>
      <c r="K283" s="28">
        <v>20.0</v>
      </c>
      <c r="L283" s="28">
        <v>40.0</v>
      </c>
      <c r="M283" s="28" t="s">
        <v>546</v>
      </c>
      <c r="N283" s="28">
        <v>2.0</v>
      </c>
      <c r="O283" s="28" t="s">
        <v>175</v>
      </c>
      <c r="P283" s="28" t="s">
        <v>2362</v>
      </c>
      <c r="Q283" s="28" t="s">
        <v>1609</v>
      </c>
      <c r="R283" s="28" t="s">
        <v>1245</v>
      </c>
      <c r="S283" s="28">
        <v>50.0</v>
      </c>
      <c r="T283" s="50">
        <f t="shared" si="4"/>
        <v>0</v>
      </c>
      <c r="U283" s="28" t="str">
        <f>IF(R[0]C[-1]&lt;8,"KURANG 8JAM","DIATAS 8JAM")</f>
        <v>#ERROR!</v>
      </c>
      <c r="V283" s="52">
        <v>45292.0</v>
      </c>
      <c r="W283" s="28">
        <f t="shared" si="1"/>
        <v>1.002739726</v>
      </c>
      <c r="X283" s="28" t="s">
        <v>10331</v>
      </c>
      <c r="Y283" s="28"/>
      <c r="Z283" s="28"/>
      <c r="AA283" s="28"/>
      <c r="AB283" s="28"/>
      <c r="AC283" s="28"/>
      <c r="AD283" s="28"/>
      <c r="AE283" s="65" t="b">
        <v>0</v>
      </c>
      <c r="AF283" s="28" t="str">
        <f t="shared" si="2"/>
        <v>1</v>
      </c>
      <c r="AG283" s="485">
        <f t="shared" si="6"/>
        <v>50</v>
      </c>
      <c r="AH283" s="451">
        <v>50.0</v>
      </c>
      <c r="AI283" s="444">
        <v>1.0</v>
      </c>
      <c r="AJ283" s="451">
        <v>0.0</v>
      </c>
      <c r="AK283" s="453"/>
      <c r="AL283" s="451">
        <v>0.0</v>
      </c>
      <c r="AM283" s="453"/>
      <c r="AN283" s="451">
        <v>0.0</v>
      </c>
      <c r="AO283" s="453"/>
      <c r="AP283" s="451">
        <v>0.0</v>
      </c>
      <c r="AQ283" s="453"/>
      <c r="AR283" s="451">
        <v>0.0</v>
      </c>
      <c r="AS283" s="453"/>
      <c r="AT283" s="451">
        <v>0.0</v>
      </c>
      <c r="AU283" s="453"/>
      <c r="AV283" s="451">
        <v>0.0</v>
      </c>
      <c r="AW283" s="453"/>
      <c r="AX283" s="451">
        <v>0.0</v>
      </c>
      <c r="AY283" s="453"/>
    </row>
    <row r="284" ht="22.5" customHeight="1">
      <c r="A284" s="36">
        <v>282.0</v>
      </c>
      <c r="B284" s="28" t="s">
        <v>2458</v>
      </c>
      <c r="C284" s="28" t="s">
        <v>3547</v>
      </c>
      <c r="D284" s="28" t="s">
        <v>232</v>
      </c>
      <c r="E284" s="36" t="s">
        <v>16</v>
      </c>
      <c r="F284" s="28" t="s">
        <v>593</v>
      </c>
      <c r="G284" s="28" t="s">
        <v>358</v>
      </c>
      <c r="H284" s="28" t="s">
        <v>7724</v>
      </c>
      <c r="I284" s="28" t="s">
        <v>1859</v>
      </c>
      <c r="J284" s="28">
        <v>2.0</v>
      </c>
      <c r="K284" s="28">
        <v>20.0</v>
      </c>
      <c r="L284" s="28">
        <v>40.0</v>
      </c>
      <c r="M284" s="28" t="s">
        <v>546</v>
      </c>
      <c r="N284" s="28">
        <v>2.0</v>
      </c>
      <c r="O284" s="28" t="s">
        <v>175</v>
      </c>
      <c r="P284" s="28" t="s">
        <v>2362</v>
      </c>
      <c r="Q284" s="28" t="s">
        <v>1609</v>
      </c>
      <c r="R284" s="28" t="s">
        <v>1245</v>
      </c>
      <c r="S284" s="28">
        <v>50.0</v>
      </c>
      <c r="T284" s="50">
        <f t="shared" si="4"/>
        <v>0</v>
      </c>
      <c r="U284" s="28" t="str">
        <f>IF(R[0]C[-1]&lt;8,"KURANG 8JAM","DIATAS 8JAM")</f>
        <v>#ERROR!</v>
      </c>
      <c r="V284" s="52">
        <v>45292.0</v>
      </c>
      <c r="W284" s="28">
        <f t="shared" si="1"/>
        <v>1.002739726</v>
      </c>
      <c r="X284" s="28" t="s">
        <v>10331</v>
      </c>
      <c r="Y284" s="28"/>
      <c r="Z284" s="28"/>
      <c r="AA284" s="28"/>
      <c r="AB284" s="28"/>
      <c r="AC284" s="28"/>
      <c r="AD284" s="28"/>
      <c r="AE284" s="65" t="b">
        <v>0</v>
      </c>
      <c r="AF284" s="28" t="str">
        <f t="shared" si="2"/>
        <v>1</v>
      </c>
      <c r="AG284" s="484">
        <f t="shared" si="6"/>
        <v>50</v>
      </c>
      <c r="AH284" s="448">
        <v>50.0</v>
      </c>
      <c r="AI284" s="446">
        <v>1.0</v>
      </c>
      <c r="AJ284" s="448">
        <v>0.0</v>
      </c>
      <c r="AK284" s="449"/>
      <c r="AL284" s="448">
        <v>0.0</v>
      </c>
      <c r="AM284" s="449"/>
      <c r="AN284" s="448">
        <v>0.0</v>
      </c>
      <c r="AO284" s="449"/>
      <c r="AP284" s="448">
        <v>0.0</v>
      </c>
      <c r="AQ284" s="449"/>
      <c r="AR284" s="448">
        <v>0.0</v>
      </c>
      <c r="AS284" s="449"/>
      <c r="AT284" s="448">
        <v>0.0</v>
      </c>
      <c r="AU284" s="449"/>
      <c r="AV284" s="448">
        <v>0.0</v>
      </c>
      <c r="AW284" s="449"/>
      <c r="AX284" s="448">
        <v>0.0</v>
      </c>
      <c r="AY284" s="449"/>
    </row>
    <row r="285" ht="22.5" customHeight="1">
      <c r="A285" s="28">
        <v>283.0</v>
      </c>
      <c r="B285" s="28" t="s">
        <v>2464</v>
      </c>
      <c r="C285" s="28" t="s">
        <v>3555</v>
      </c>
      <c r="D285" s="28" t="s">
        <v>232</v>
      </c>
      <c r="E285" s="36" t="s">
        <v>16</v>
      </c>
      <c r="F285" s="28" t="s">
        <v>593</v>
      </c>
      <c r="G285" s="28" t="s">
        <v>358</v>
      </c>
      <c r="H285" s="28" t="s">
        <v>7724</v>
      </c>
      <c r="I285" s="28" t="s">
        <v>1859</v>
      </c>
      <c r="J285" s="28">
        <v>2.0</v>
      </c>
      <c r="K285" s="28">
        <v>20.0</v>
      </c>
      <c r="L285" s="28">
        <v>40.0</v>
      </c>
      <c r="M285" s="28" t="s">
        <v>546</v>
      </c>
      <c r="N285" s="28">
        <v>2.0</v>
      </c>
      <c r="O285" s="28" t="s">
        <v>175</v>
      </c>
      <c r="P285" s="28" t="s">
        <v>2362</v>
      </c>
      <c r="Q285" s="28" t="s">
        <v>1609</v>
      </c>
      <c r="R285" s="28" t="s">
        <v>1245</v>
      </c>
      <c r="S285" s="28">
        <v>50.0</v>
      </c>
      <c r="T285" s="50">
        <f t="shared" si="4"/>
        <v>0</v>
      </c>
      <c r="U285" s="28" t="str">
        <f>IF(R[0]C[-1]&lt;8,"KURANG 8JAM","DIATAS 8JAM")</f>
        <v>#ERROR!</v>
      </c>
      <c r="V285" s="52">
        <v>45292.0</v>
      </c>
      <c r="W285" s="28">
        <f t="shared" si="1"/>
        <v>1.002739726</v>
      </c>
      <c r="X285" s="28" t="s">
        <v>10331</v>
      </c>
      <c r="Y285" s="28"/>
      <c r="Z285" s="28"/>
      <c r="AA285" s="28"/>
      <c r="AB285" s="28"/>
      <c r="AC285" s="28"/>
      <c r="AD285" s="28"/>
      <c r="AE285" s="65" t="b">
        <v>0</v>
      </c>
      <c r="AF285" s="28" t="str">
        <f t="shared" si="2"/>
        <v>1</v>
      </c>
      <c r="AG285" s="485">
        <f t="shared" si="6"/>
        <v>50</v>
      </c>
      <c r="AH285" s="451">
        <v>50.0</v>
      </c>
      <c r="AI285" s="444">
        <v>1.0</v>
      </c>
      <c r="AJ285" s="451">
        <v>0.0</v>
      </c>
      <c r="AK285" s="453"/>
      <c r="AL285" s="451">
        <v>0.0</v>
      </c>
      <c r="AM285" s="453"/>
      <c r="AN285" s="451">
        <v>0.0</v>
      </c>
      <c r="AO285" s="453"/>
      <c r="AP285" s="451">
        <v>0.0</v>
      </c>
      <c r="AQ285" s="453"/>
      <c r="AR285" s="451">
        <v>0.0</v>
      </c>
      <c r="AS285" s="453"/>
      <c r="AT285" s="451">
        <v>0.0</v>
      </c>
      <c r="AU285" s="453"/>
      <c r="AV285" s="451">
        <v>0.0</v>
      </c>
      <c r="AW285" s="453"/>
      <c r="AX285" s="451">
        <v>0.0</v>
      </c>
      <c r="AY285" s="453"/>
    </row>
    <row r="286" ht="22.5" customHeight="1">
      <c r="A286" s="36">
        <v>284.0</v>
      </c>
      <c r="B286" s="28" t="s">
        <v>2467</v>
      </c>
      <c r="C286" s="28" t="s">
        <v>3561</v>
      </c>
      <c r="D286" s="28" t="s">
        <v>232</v>
      </c>
      <c r="E286" s="36" t="s">
        <v>16</v>
      </c>
      <c r="F286" s="28" t="s">
        <v>593</v>
      </c>
      <c r="G286" s="28" t="s">
        <v>358</v>
      </c>
      <c r="H286" s="28" t="s">
        <v>7724</v>
      </c>
      <c r="I286" s="28" t="s">
        <v>1859</v>
      </c>
      <c r="J286" s="28">
        <v>2.0</v>
      </c>
      <c r="K286" s="28">
        <v>20.0</v>
      </c>
      <c r="L286" s="28">
        <v>40.0</v>
      </c>
      <c r="M286" s="28" t="s">
        <v>546</v>
      </c>
      <c r="N286" s="28">
        <v>2.0</v>
      </c>
      <c r="O286" s="28" t="s">
        <v>175</v>
      </c>
      <c r="P286" s="28" t="s">
        <v>2362</v>
      </c>
      <c r="Q286" s="28" t="s">
        <v>1609</v>
      </c>
      <c r="R286" s="28" t="s">
        <v>1245</v>
      </c>
      <c r="S286" s="28">
        <v>50.0</v>
      </c>
      <c r="T286" s="50">
        <f t="shared" si="4"/>
        <v>0</v>
      </c>
      <c r="U286" s="28" t="str">
        <f>IF(R[0]C[-1]&lt;8,"KURANG 8JAM","DIATAS 8JAM")</f>
        <v>#ERROR!</v>
      </c>
      <c r="V286" s="52">
        <v>45292.0</v>
      </c>
      <c r="W286" s="28">
        <f t="shared" si="1"/>
        <v>1.002739726</v>
      </c>
      <c r="X286" s="28" t="s">
        <v>10331</v>
      </c>
      <c r="Y286" s="28"/>
      <c r="Z286" s="28"/>
      <c r="AA286" s="28"/>
      <c r="AB286" s="28"/>
      <c r="AC286" s="28"/>
      <c r="AD286" s="28"/>
      <c r="AE286" s="65" t="b">
        <v>0</v>
      </c>
      <c r="AF286" s="28" t="str">
        <f t="shared" si="2"/>
        <v>1</v>
      </c>
      <c r="AG286" s="484">
        <f t="shared" si="6"/>
        <v>50</v>
      </c>
      <c r="AH286" s="448">
        <v>50.0</v>
      </c>
      <c r="AI286" s="446">
        <v>1.0</v>
      </c>
      <c r="AJ286" s="448">
        <v>0.0</v>
      </c>
      <c r="AK286" s="449"/>
      <c r="AL286" s="448">
        <v>0.0</v>
      </c>
      <c r="AM286" s="449"/>
      <c r="AN286" s="448">
        <v>0.0</v>
      </c>
      <c r="AO286" s="449"/>
      <c r="AP286" s="448">
        <v>0.0</v>
      </c>
      <c r="AQ286" s="449"/>
      <c r="AR286" s="448">
        <v>0.0</v>
      </c>
      <c r="AS286" s="449"/>
      <c r="AT286" s="448">
        <v>0.0</v>
      </c>
      <c r="AU286" s="449"/>
      <c r="AV286" s="448">
        <v>0.0</v>
      </c>
      <c r="AW286" s="449"/>
      <c r="AX286" s="448">
        <v>0.0</v>
      </c>
      <c r="AY286" s="449"/>
    </row>
    <row r="287" ht="22.5" customHeight="1">
      <c r="A287" s="28">
        <v>285.0</v>
      </c>
      <c r="B287" s="28" t="s">
        <v>2471</v>
      </c>
      <c r="C287" s="28" t="s">
        <v>3571</v>
      </c>
      <c r="D287" s="28" t="s">
        <v>232</v>
      </c>
      <c r="E287" s="36" t="s">
        <v>16</v>
      </c>
      <c r="F287" s="28" t="s">
        <v>593</v>
      </c>
      <c r="G287" s="28" t="s">
        <v>358</v>
      </c>
      <c r="H287" s="28" t="s">
        <v>7724</v>
      </c>
      <c r="I287" s="28" t="s">
        <v>1859</v>
      </c>
      <c r="J287" s="28">
        <v>2.0</v>
      </c>
      <c r="K287" s="28">
        <v>20.0</v>
      </c>
      <c r="L287" s="28">
        <v>40.0</v>
      </c>
      <c r="M287" s="28" t="s">
        <v>546</v>
      </c>
      <c r="N287" s="28">
        <v>2.0</v>
      </c>
      <c r="O287" s="28" t="s">
        <v>175</v>
      </c>
      <c r="P287" s="28" t="s">
        <v>2362</v>
      </c>
      <c r="Q287" s="28" t="s">
        <v>1609</v>
      </c>
      <c r="R287" s="28" t="s">
        <v>1245</v>
      </c>
      <c r="S287" s="28">
        <v>50.0</v>
      </c>
      <c r="T287" s="50">
        <f t="shared" si="4"/>
        <v>0</v>
      </c>
      <c r="U287" s="28" t="str">
        <f>IF(R[0]C[-1]&lt;8,"KURANG 8JAM","DIATAS 8JAM")</f>
        <v>#ERROR!</v>
      </c>
      <c r="V287" s="52">
        <v>45292.0</v>
      </c>
      <c r="W287" s="28">
        <f t="shared" si="1"/>
        <v>1.002739726</v>
      </c>
      <c r="X287" s="28" t="s">
        <v>10331</v>
      </c>
      <c r="Y287" s="28"/>
      <c r="Z287" s="28"/>
      <c r="AA287" s="28"/>
      <c r="AB287" s="28"/>
      <c r="AC287" s="28"/>
      <c r="AD287" s="28"/>
      <c r="AE287" s="65" t="b">
        <v>0</v>
      </c>
      <c r="AF287" s="28" t="str">
        <f t="shared" si="2"/>
        <v>1</v>
      </c>
      <c r="AG287" s="485">
        <f t="shared" si="6"/>
        <v>50</v>
      </c>
      <c r="AH287" s="451">
        <v>50.0</v>
      </c>
      <c r="AI287" s="444">
        <v>1.0</v>
      </c>
      <c r="AJ287" s="451">
        <v>0.0</v>
      </c>
      <c r="AK287" s="453"/>
      <c r="AL287" s="451">
        <v>0.0</v>
      </c>
      <c r="AM287" s="453"/>
      <c r="AN287" s="451">
        <v>0.0</v>
      </c>
      <c r="AO287" s="453"/>
      <c r="AP287" s="451">
        <v>0.0</v>
      </c>
      <c r="AQ287" s="453"/>
      <c r="AR287" s="451">
        <v>0.0</v>
      </c>
      <c r="AS287" s="453"/>
      <c r="AT287" s="451">
        <v>0.0</v>
      </c>
      <c r="AU287" s="453"/>
      <c r="AV287" s="451">
        <v>0.0</v>
      </c>
      <c r="AW287" s="453"/>
      <c r="AX287" s="451">
        <v>0.0</v>
      </c>
      <c r="AY287" s="453"/>
    </row>
    <row r="288" ht="22.5" customHeight="1">
      <c r="A288" s="36">
        <v>286.0</v>
      </c>
      <c r="B288" s="28" t="s">
        <v>2476</v>
      </c>
      <c r="C288" s="28" t="s">
        <v>3580</v>
      </c>
      <c r="D288" s="28" t="s">
        <v>232</v>
      </c>
      <c r="E288" s="36" t="s">
        <v>16</v>
      </c>
      <c r="F288" s="28" t="s">
        <v>593</v>
      </c>
      <c r="G288" s="28" t="s">
        <v>358</v>
      </c>
      <c r="H288" s="28" t="s">
        <v>7724</v>
      </c>
      <c r="I288" s="28" t="s">
        <v>1859</v>
      </c>
      <c r="J288" s="28">
        <v>2.0</v>
      </c>
      <c r="K288" s="28">
        <v>20.0</v>
      </c>
      <c r="L288" s="28">
        <v>40.0</v>
      </c>
      <c r="M288" s="28" t="s">
        <v>546</v>
      </c>
      <c r="N288" s="28">
        <v>2.0</v>
      </c>
      <c r="O288" s="28" t="s">
        <v>175</v>
      </c>
      <c r="P288" s="28" t="s">
        <v>2362</v>
      </c>
      <c r="Q288" s="28" t="s">
        <v>1609</v>
      </c>
      <c r="R288" s="28" t="s">
        <v>1245</v>
      </c>
      <c r="S288" s="28">
        <v>50.0</v>
      </c>
      <c r="T288" s="50">
        <f t="shared" si="4"/>
        <v>0</v>
      </c>
      <c r="U288" s="28" t="str">
        <f>IF(R[0]C[-1]&lt;8,"KURANG 8JAM","DIATAS 8JAM")</f>
        <v>#ERROR!</v>
      </c>
      <c r="V288" s="52">
        <v>45292.0</v>
      </c>
      <c r="W288" s="28">
        <f t="shared" si="1"/>
        <v>1.002739726</v>
      </c>
      <c r="X288" s="28" t="s">
        <v>10331</v>
      </c>
      <c r="Y288" s="28"/>
      <c r="Z288" s="28"/>
      <c r="AA288" s="28"/>
      <c r="AB288" s="28"/>
      <c r="AC288" s="28"/>
      <c r="AD288" s="28"/>
      <c r="AE288" s="65" t="b">
        <v>0</v>
      </c>
      <c r="AF288" s="28" t="str">
        <f t="shared" si="2"/>
        <v>1</v>
      </c>
      <c r="AG288" s="484">
        <f t="shared" si="6"/>
        <v>50</v>
      </c>
      <c r="AH288" s="448">
        <v>50.0</v>
      </c>
      <c r="AI288" s="446">
        <v>1.0</v>
      </c>
      <c r="AJ288" s="448">
        <v>0.0</v>
      </c>
      <c r="AK288" s="449"/>
      <c r="AL288" s="448">
        <v>0.0</v>
      </c>
      <c r="AM288" s="449"/>
      <c r="AN288" s="448">
        <v>0.0</v>
      </c>
      <c r="AO288" s="449"/>
      <c r="AP288" s="448">
        <v>0.0</v>
      </c>
      <c r="AQ288" s="449"/>
      <c r="AR288" s="448">
        <v>0.0</v>
      </c>
      <c r="AS288" s="449"/>
      <c r="AT288" s="448">
        <v>0.0</v>
      </c>
      <c r="AU288" s="449"/>
      <c r="AV288" s="448">
        <v>0.0</v>
      </c>
      <c r="AW288" s="449"/>
      <c r="AX288" s="448">
        <v>0.0</v>
      </c>
      <c r="AY288" s="449"/>
    </row>
    <row r="289" ht="22.5" customHeight="1">
      <c r="A289" s="28">
        <v>287.0</v>
      </c>
      <c r="B289" s="28" t="s">
        <v>2480</v>
      </c>
      <c r="C289" s="28" t="s">
        <v>3587</v>
      </c>
      <c r="D289" s="28" t="s">
        <v>232</v>
      </c>
      <c r="E289" s="36" t="s">
        <v>16</v>
      </c>
      <c r="F289" s="28" t="s">
        <v>593</v>
      </c>
      <c r="G289" s="28" t="s">
        <v>358</v>
      </c>
      <c r="H289" s="28" t="s">
        <v>7724</v>
      </c>
      <c r="I289" s="28" t="s">
        <v>1859</v>
      </c>
      <c r="J289" s="28">
        <v>2.0</v>
      </c>
      <c r="K289" s="28">
        <v>20.0</v>
      </c>
      <c r="L289" s="28">
        <v>40.0</v>
      </c>
      <c r="M289" s="28" t="s">
        <v>546</v>
      </c>
      <c r="N289" s="28">
        <v>2.0</v>
      </c>
      <c r="O289" s="28" t="s">
        <v>175</v>
      </c>
      <c r="P289" s="28" t="s">
        <v>2362</v>
      </c>
      <c r="Q289" s="28" t="s">
        <v>1609</v>
      </c>
      <c r="R289" s="28" t="s">
        <v>1245</v>
      </c>
      <c r="S289" s="28">
        <v>50.0</v>
      </c>
      <c r="T289" s="50">
        <f t="shared" si="4"/>
        <v>0</v>
      </c>
      <c r="U289" s="28" t="str">
        <f>IF(R[0]C[-1]&lt;8,"KURANG 8JAM","DIATAS 8JAM")</f>
        <v>#ERROR!</v>
      </c>
      <c r="V289" s="52">
        <v>45292.0</v>
      </c>
      <c r="W289" s="28">
        <f t="shared" si="1"/>
        <v>1.002739726</v>
      </c>
      <c r="X289" s="28" t="s">
        <v>10331</v>
      </c>
      <c r="Y289" s="28"/>
      <c r="Z289" s="28"/>
      <c r="AA289" s="28"/>
      <c r="AB289" s="28"/>
      <c r="AC289" s="28"/>
      <c r="AD289" s="28"/>
      <c r="AE289" s="65" t="b">
        <v>0</v>
      </c>
      <c r="AF289" s="28" t="str">
        <f t="shared" si="2"/>
        <v>1</v>
      </c>
      <c r="AG289" s="485">
        <f t="shared" si="6"/>
        <v>50</v>
      </c>
      <c r="AH289" s="451">
        <v>50.0</v>
      </c>
      <c r="AI289" s="444">
        <v>1.0</v>
      </c>
      <c r="AJ289" s="451">
        <v>0.0</v>
      </c>
      <c r="AK289" s="453"/>
      <c r="AL289" s="451">
        <v>0.0</v>
      </c>
      <c r="AM289" s="453"/>
      <c r="AN289" s="451">
        <v>0.0</v>
      </c>
      <c r="AO289" s="453"/>
      <c r="AP289" s="451">
        <v>0.0</v>
      </c>
      <c r="AQ289" s="453"/>
      <c r="AR289" s="451">
        <v>0.0</v>
      </c>
      <c r="AS289" s="453"/>
      <c r="AT289" s="451">
        <v>0.0</v>
      </c>
      <c r="AU289" s="453"/>
      <c r="AV289" s="451">
        <v>0.0</v>
      </c>
      <c r="AW289" s="453"/>
      <c r="AX289" s="451">
        <v>0.0</v>
      </c>
      <c r="AY289" s="453"/>
    </row>
    <row r="290" ht="22.5" customHeight="1">
      <c r="A290" s="36">
        <v>288.0</v>
      </c>
      <c r="B290" s="28" t="s">
        <v>2484</v>
      </c>
      <c r="C290" s="28" t="s">
        <v>3594</v>
      </c>
      <c r="D290" s="28" t="s">
        <v>232</v>
      </c>
      <c r="E290" s="36" t="s">
        <v>16</v>
      </c>
      <c r="F290" s="28" t="s">
        <v>593</v>
      </c>
      <c r="G290" s="28" t="s">
        <v>358</v>
      </c>
      <c r="H290" s="28" t="s">
        <v>7724</v>
      </c>
      <c r="I290" s="28" t="s">
        <v>1859</v>
      </c>
      <c r="J290" s="28">
        <v>2.0</v>
      </c>
      <c r="K290" s="28">
        <v>20.0</v>
      </c>
      <c r="L290" s="28">
        <v>40.0</v>
      </c>
      <c r="M290" s="28" t="s">
        <v>546</v>
      </c>
      <c r="N290" s="28">
        <v>2.0</v>
      </c>
      <c r="O290" s="28" t="s">
        <v>175</v>
      </c>
      <c r="P290" s="28" t="s">
        <v>2362</v>
      </c>
      <c r="Q290" s="28" t="s">
        <v>1609</v>
      </c>
      <c r="R290" s="28" t="s">
        <v>1245</v>
      </c>
      <c r="S290" s="28">
        <v>50.0</v>
      </c>
      <c r="T290" s="50">
        <f t="shared" si="4"/>
        <v>0</v>
      </c>
      <c r="U290" s="28" t="str">
        <f>IF(R[0]C[-1]&lt;8,"KURANG 8JAM","DIATAS 8JAM")</f>
        <v>#ERROR!</v>
      </c>
      <c r="V290" s="52">
        <v>45292.0</v>
      </c>
      <c r="W290" s="28">
        <f t="shared" si="1"/>
        <v>1.002739726</v>
      </c>
      <c r="X290" s="28" t="s">
        <v>10331</v>
      </c>
      <c r="Y290" s="28"/>
      <c r="Z290" s="28"/>
      <c r="AA290" s="28"/>
      <c r="AB290" s="28"/>
      <c r="AC290" s="28"/>
      <c r="AD290" s="28"/>
      <c r="AE290" s="65" t="b">
        <v>0</v>
      </c>
      <c r="AF290" s="28" t="str">
        <f t="shared" si="2"/>
        <v>1</v>
      </c>
      <c r="AG290" s="484">
        <f t="shared" si="6"/>
        <v>50</v>
      </c>
      <c r="AH290" s="448">
        <v>50.0</v>
      </c>
      <c r="AI290" s="446">
        <v>1.0</v>
      </c>
      <c r="AJ290" s="448">
        <v>0.0</v>
      </c>
      <c r="AK290" s="449"/>
      <c r="AL290" s="448">
        <v>0.0</v>
      </c>
      <c r="AM290" s="449"/>
      <c r="AN290" s="448">
        <v>0.0</v>
      </c>
      <c r="AO290" s="449"/>
      <c r="AP290" s="448">
        <v>0.0</v>
      </c>
      <c r="AQ290" s="449"/>
      <c r="AR290" s="448">
        <v>0.0</v>
      </c>
      <c r="AS290" s="449"/>
      <c r="AT290" s="448">
        <v>0.0</v>
      </c>
      <c r="AU290" s="449"/>
      <c r="AV290" s="448">
        <v>0.0</v>
      </c>
      <c r="AW290" s="449"/>
      <c r="AX290" s="448">
        <v>0.0</v>
      </c>
      <c r="AY290" s="449"/>
    </row>
    <row r="291" ht="22.5" customHeight="1">
      <c r="A291" s="28">
        <v>289.0</v>
      </c>
      <c r="B291" s="28" t="s">
        <v>2493</v>
      </c>
      <c r="C291" s="28" t="s">
        <v>3598</v>
      </c>
      <c r="D291" s="28" t="s">
        <v>232</v>
      </c>
      <c r="E291" s="36" t="s">
        <v>16</v>
      </c>
      <c r="F291" s="28" t="s">
        <v>593</v>
      </c>
      <c r="G291" s="28" t="s">
        <v>358</v>
      </c>
      <c r="H291" s="28" t="s">
        <v>7724</v>
      </c>
      <c r="I291" s="28" t="s">
        <v>1859</v>
      </c>
      <c r="J291" s="28">
        <v>2.0</v>
      </c>
      <c r="K291" s="28">
        <v>20.0</v>
      </c>
      <c r="L291" s="28">
        <v>40.0</v>
      </c>
      <c r="M291" s="28" t="s">
        <v>546</v>
      </c>
      <c r="N291" s="28">
        <v>2.0</v>
      </c>
      <c r="O291" s="28" t="s">
        <v>175</v>
      </c>
      <c r="P291" s="28" t="s">
        <v>2362</v>
      </c>
      <c r="Q291" s="28" t="s">
        <v>1609</v>
      </c>
      <c r="R291" s="28" t="s">
        <v>1245</v>
      </c>
      <c r="S291" s="28">
        <v>50.0</v>
      </c>
      <c r="T291" s="50">
        <f t="shared" si="4"/>
        <v>0</v>
      </c>
      <c r="U291" s="28" t="str">
        <f>IF(R[0]C[-1]&lt;8,"KURANG 8JAM","DIATAS 8JAM")</f>
        <v>#ERROR!</v>
      </c>
      <c r="V291" s="52">
        <v>45292.0</v>
      </c>
      <c r="W291" s="28">
        <f t="shared" si="1"/>
        <v>1.002739726</v>
      </c>
      <c r="X291" s="28" t="s">
        <v>10331</v>
      </c>
      <c r="Y291" s="28"/>
      <c r="Z291" s="28"/>
      <c r="AA291" s="28"/>
      <c r="AB291" s="28"/>
      <c r="AC291" s="28"/>
      <c r="AD291" s="28"/>
      <c r="AE291" s="65" t="b">
        <v>0</v>
      </c>
      <c r="AF291" s="28" t="str">
        <f t="shared" si="2"/>
        <v>1</v>
      </c>
      <c r="AG291" s="485">
        <f t="shared" si="6"/>
        <v>50</v>
      </c>
      <c r="AH291" s="451">
        <v>50.0</v>
      </c>
      <c r="AI291" s="444">
        <v>1.0</v>
      </c>
      <c r="AJ291" s="451">
        <v>0.0</v>
      </c>
      <c r="AK291" s="453"/>
      <c r="AL291" s="451">
        <v>0.0</v>
      </c>
      <c r="AM291" s="453"/>
      <c r="AN291" s="451">
        <v>0.0</v>
      </c>
      <c r="AO291" s="453"/>
      <c r="AP291" s="451">
        <v>0.0</v>
      </c>
      <c r="AQ291" s="453"/>
      <c r="AR291" s="451">
        <v>0.0</v>
      </c>
      <c r="AS291" s="453"/>
      <c r="AT291" s="451">
        <v>0.0</v>
      </c>
      <c r="AU291" s="453"/>
      <c r="AV291" s="451">
        <v>0.0</v>
      </c>
      <c r="AW291" s="453"/>
      <c r="AX291" s="451">
        <v>0.0</v>
      </c>
      <c r="AY291" s="453"/>
    </row>
    <row r="292" ht="22.5" customHeight="1">
      <c r="A292" s="36">
        <v>290.0</v>
      </c>
      <c r="B292" s="28" t="s">
        <v>2496</v>
      </c>
      <c r="C292" s="28" t="s">
        <v>3604</v>
      </c>
      <c r="D292" s="28" t="s">
        <v>232</v>
      </c>
      <c r="E292" s="36" t="s">
        <v>16</v>
      </c>
      <c r="F292" s="28" t="s">
        <v>593</v>
      </c>
      <c r="G292" s="28" t="s">
        <v>358</v>
      </c>
      <c r="H292" s="28" t="s">
        <v>7724</v>
      </c>
      <c r="I292" s="28" t="s">
        <v>1859</v>
      </c>
      <c r="J292" s="28">
        <v>2.0</v>
      </c>
      <c r="K292" s="28">
        <v>20.0</v>
      </c>
      <c r="L292" s="28">
        <v>40.0</v>
      </c>
      <c r="M292" s="28" t="s">
        <v>546</v>
      </c>
      <c r="N292" s="28">
        <v>2.0</v>
      </c>
      <c r="O292" s="28" t="s">
        <v>175</v>
      </c>
      <c r="P292" s="28" t="s">
        <v>2362</v>
      </c>
      <c r="Q292" s="28" t="s">
        <v>1609</v>
      </c>
      <c r="R292" s="28" t="s">
        <v>1245</v>
      </c>
      <c r="S292" s="28">
        <v>50.0</v>
      </c>
      <c r="T292" s="50">
        <f t="shared" si="4"/>
        <v>0</v>
      </c>
      <c r="U292" s="28" t="str">
        <f>IF(R[0]C[-1]&lt;8,"KURANG 8JAM","DIATAS 8JAM")</f>
        <v>#ERROR!</v>
      </c>
      <c r="V292" s="52">
        <v>45292.0</v>
      </c>
      <c r="W292" s="28">
        <f t="shared" si="1"/>
        <v>1.002739726</v>
      </c>
      <c r="X292" s="28" t="s">
        <v>10331</v>
      </c>
      <c r="Y292" s="28"/>
      <c r="Z292" s="28"/>
      <c r="AA292" s="28"/>
      <c r="AB292" s="28"/>
      <c r="AC292" s="28"/>
      <c r="AD292" s="28"/>
      <c r="AE292" s="65" t="b">
        <v>0</v>
      </c>
      <c r="AF292" s="28" t="str">
        <f t="shared" si="2"/>
        <v>1</v>
      </c>
      <c r="AG292" s="484">
        <f t="shared" si="6"/>
        <v>50</v>
      </c>
      <c r="AH292" s="448">
        <v>50.0</v>
      </c>
      <c r="AI292" s="446">
        <v>1.0</v>
      </c>
      <c r="AJ292" s="448">
        <v>0.0</v>
      </c>
      <c r="AK292" s="449"/>
      <c r="AL292" s="448">
        <v>0.0</v>
      </c>
      <c r="AM292" s="449"/>
      <c r="AN292" s="448">
        <v>0.0</v>
      </c>
      <c r="AO292" s="449"/>
      <c r="AP292" s="448">
        <v>0.0</v>
      </c>
      <c r="AQ292" s="449"/>
      <c r="AR292" s="448">
        <v>0.0</v>
      </c>
      <c r="AS292" s="449"/>
      <c r="AT292" s="448">
        <v>0.0</v>
      </c>
      <c r="AU292" s="449"/>
      <c r="AV292" s="448">
        <v>0.0</v>
      </c>
      <c r="AW292" s="449"/>
      <c r="AX292" s="448">
        <v>0.0</v>
      </c>
      <c r="AY292" s="449"/>
    </row>
    <row r="293" ht="22.5" customHeight="1">
      <c r="A293" s="28">
        <v>291.0</v>
      </c>
      <c r="B293" s="28" t="s">
        <v>2500</v>
      </c>
      <c r="C293" s="28" t="s">
        <v>3609</v>
      </c>
      <c r="D293" s="28" t="s">
        <v>232</v>
      </c>
      <c r="E293" s="36" t="s">
        <v>16</v>
      </c>
      <c r="F293" s="28" t="s">
        <v>593</v>
      </c>
      <c r="G293" s="28" t="s">
        <v>358</v>
      </c>
      <c r="H293" s="28" t="s">
        <v>7724</v>
      </c>
      <c r="I293" s="28" t="s">
        <v>1859</v>
      </c>
      <c r="J293" s="28">
        <v>2.0</v>
      </c>
      <c r="K293" s="28">
        <v>20.0</v>
      </c>
      <c r="L293" s="28">
        <v>40.0</v>
      </c>
      <c r="M293" s="28" t="s">
        <v>546</v>
      </c>
      <c r="N293" s="28">
        <v>2.0</v>
      </c>
      <c r="O293" s="28" t="s">
        <v>175</v>
      </c>
      <c r="P293" s="28" t="s">
        <v>2362</v>
      </c>
      <c r="Q293" s="28" t="s">
        <v>1609</v>
      </c>
      <c r="R293" s="28" t="s">
        <v>1245</v>
      </c>
      <c r="S293" s="28">
        <v>50.0</v>
      </c>
      <c r="T293" s="50">
        <f t="shared" si="4"/>
        <v>0</v>
      </c>
      <c r="U293" s="28" t="str">
        <f>IF(R[0]C[-1]&lt;8,"KURANG 8JAM","DIATAS 8JAM")</f>
        <v>#ERROR!</v>
      </c>
      <c r="V293" s="52">
        <v>45292.0</v>
      </c>
      <c r="W293" s="28">
        <f t="shared" si="1"/>
        <v>1.002739726</v>
      </c>
      <c r="X293" s="28" t="s">
        <v>10331</v>
      </c>
      <c r="Y293" s="28"/>
      <c r="Z293" s="28"/>
      <c r="AA293" s="28"/>
      <c r="AB293" s="28"/>
      <c r="AC293" s="28"/>
      <c r="AD293" s="28"/>
      <c r="AE293" s="65" t="b">
        <v>0</v>
      </c>
      <c r="AF293" s="28" t="str">
        <f t="shared" si="2"/>
        <v>1</v>
      </c>
      <c r="AG293" s="485">
        <f t="shared" si="6"/>
        <v>50</v>
      </c>
      <c r="AH293" s="451">
        <v>50.0</v>
      </c>
      <c r="AI293" s="444">
        <v>1.0</v>
      </c>
      <c r="AJ293" s="451">
        <v>0.0</v>
      </c>
      <c r="AK293" s="453"/>
      <c r="AL293" s="451">
        <v>0.0</v>
      </c>
      <c r="AM293" s="453"/>
      <c r="AN293" s="451">
        <v>0.0</v>
      </c>
      <c r="AO293" s="453"/>
      <c r="AP293" s="451">
        <v>0.0</v>
      </c>
      <c r="AQ293" s="453"/>
      <c r="AR293" s="451">
        <v>0.0</v>
      </c>
      <c r="AS293" s="453"/>
      <c r="AT293" s="451">
        <v>0.0</v>
      </c>
      <c r="AU293" s="453"/>
      <c r="AV293" s="451">
        <v>0.0</v>
      </c>
      <c r="AW293" s="453"/>
      <c r="AX293" s="451">
        <v>0.0</v>
      </c>
      <c r="AY293" s="453"/>
    </row>
    <row r="294" ht="22.5" customHeight="1">
      <c r="A294" s="36">
        <v>292.0</v>
      </c>
      <c r="B294" s="28" t="s">
        <v>2504</v>
      </c>
      <c r="C294" s="28" t="s">
        <v>3616</v>
      </c>
      <c r="D294" s="28" t="s">
        <v>232</v>
      </c>
      <c r="E294" s="36" t="s">
        <v>16</v>
      </c>
      <c r="F294" s="28" t="s">
        <v>593</v>
      </c>
      <c r="G294" s="28" t="s">
        <v>358</v>
      </c>
      <c r="H294" s="28" t="s">
        <v>7724</v>
      </c>
      <c r="I294" s="28" t="s">
        <v>1859</v>
      </c>
      <c r="J294" s="28">
        <v>2.0</v>
      </c>
      <c r="K294" s="28">
        <v>20.0</v>
      </c>
      <c r="L294" s="28">
        <v>40.0</v>
      </c>
      <c r="M294" s="28" t="s">
        <v>546</v>
      </c>
      <c r="N294" s="28">
        <v>2.0</v>
      </c>
      <c r="O294" s="28" t="s">
        <v>175</v>
      </c>
      <c r="P294" s="28" t="s">
        <v>2362</v>
      </c>
      <c r="Q294" s="28" t="s">
        <v>1609</v>
      </c>
      <c r="R294" s="28" t="s">
        <v>1245</v>
      </c>
      <c r="S294" s="28">
        <v>50.0</v>
      </c>
      <c r="T294" s="50">
        <f t="shared" si="4"/>
        <v>0</v>
      </c>
      <c r="U294" s="28" t="str">
        <f>IF(R[0]C[-1]&lt;8,"KURANG 8JAM","DIATAS 8JAM")</f>
        <v>#ERROR!</v>
      </c>
      <c r="V294" s="52">
        <v>45292.0</v>
      </c>
      <c r="W294" s="28">
        <f t="shared" si="1"/>
        <v>1.002739726</v>
      </c>
      <c r="X294" s="28" t="s">
        <v>10331</v>
      </c>
      <c r="Y294" s="28"/>
      <c r="Z294" s="28"/>
      <c r="AA294" s="28"/>
      <c r="AB294" s="28"/>
      <c r="AC294" s="28"/>
      <c r="AD294" s="28"/>
      <c r="AE294" s="65" t="b">
        <v>0</v>
      </c>
      <c r="AF294" s="28" t="str">
        <f t="shared" si="2"/>
        <v>1</v>
      </c>
      <c r="AG294" s="484">
        <f t="shared" si="6"/>
        <v>50</v>
      </c>
      <c r="AH294" s="448">
        <v>50.0</v>
      </c>
      <c r="AI294" s="446">
        <v>1.0</v>
      </c>
      <c r="AJ294" s="448">
        <v>0.0</v>
      </c>
      <c r="AK294" s="449"/>
      <c r="AL294" s="448">
        <v>0.0</v>
      </c>
      <c r="AM294" s="449"/>
      <c r="AN294" s="448">
        <v>0.0</v>
      </c>
      <c r="AO294" s="449"/>
      <c r="AP294" s="448">
        <v>0.0</v>
      </c>
      <c r="AQ294" s="449"/>
      <c r="AR294" s="448">
        <v>0.0</v>
      </c>
      <c r="AS294" s="449"/>
      <c r="AT294" s="448">
        <v>0.0</v>
      </c>
      <c r="AU294" s="449"/>
      <c r="AV294" s="448">
        <v>0.0</v>
      </c>
      <c r="AW294" s="449"/>
      <c r="AX294" s="448">
        <v>0.0</v>
      </c>
      <c r="AY294" s="449"/>
    </row>
    <row r="295" ht="22.5" customHeight="1">
      <c r="A295" s="28">
        <v>293.0</v>
      </c>
      <c r="B295" s="28" t="s">
        <v>2507</v>
      </c>
      <c r="C295" s="28" t="s">
        <v>3622</v>
      </c>
      <c r="D295" s="28" t="s">
        <v>232</v>
      </c>
      <c r="E295" s="36" t="s">
        <v>16</v>
      </c>
      <c r="F295" s="28" t="s">
        <v>593</v>
      </c>
      <c r="G295" s="28" t="s">
        <v>358</v>
      </c>
      <c r="H295" s="28" t="s">
        <v>7724</v>
      </c>
      <c r="I295" s="28" t="s">
        <v>1859</v>
      </c>
      <c r="J295" s="28">
        <v>2.0</v>
      </c>
      <c r="K295" s="28">
        <v>20.0</v>
      </c>
      <c r="L295" s="28">
        <v>40.0</v>
      </c>
      <c r="M295" s="28" t="s">
        <v>546</v>
      </c>
      <c r="N295" s="28">
        <v>2.0</v>
      </c>
      <c r="O295" s="28" t="s">
        <v>175</v>
      </c>
      <c r="P295" s="28" t="s">
        <v>2362</v>
      </c>
      <c r="Q295" s="28" t="s">
        <v>1609</v>
      </c>
      <c r="R295" s="28" t="s">
        <v>1245</v>
      </c>
      <c r="S295" s="28">
        <v>50.0</v>
      </c>
      <c r="T295" s="50">
        <f t="shared" si="4"/>
        <v>0</v>
      </c>
      <c r="U295" s="28" t="str">
        <f>IF(R[0]C[-1]&lt;8,"KURANG 8JAM","DIATAS 8JAM")</f>
        <v>#ERROR!</v>
      </c>
      <c r="V295" s="52">
        <v>45292.0</v>
      </c>
      <c r="W295" s="28">
        <f t="shared" si="1"/>
        <v>1.002739726</v>
      </c>
      <c r="X295" s="28" t="s">
        <v>10331</v>
      </c>
      <c r="Y295" s="28"/>
      <c r="Z295" s="28"/>
      <c r="AA295" s="28"/>
      <c r="AB295" s="28"/>
      <c r="AC295" s="28"/>
      <c r="AD295" s="28"/>
      <c r="AE295" s="65" t="b">
        <v>0</v>
      </c>
      <c r="AF295" s="28" t="str">
        <f t="shared" si="2"/>
        <v>1</v>
      </c>
      <c r="AG295" s="485">
        <f t="shared" si="6"/>
        <v>50</v>
      </c>
      <c r="AH295" s="451">
        <v>50.0</v>
      </c>
      <c r="AI295" s="444">
        <v>1.0</v>
      </c>
      <c r="AJ295" s="451">
        <v>0.0</v>
      </c>
      <c r="AK295" s="453"/>
      <c r="AL295" s="451">
        <v>0.0</v>
      </c>
      <c r="AM295" s="453"/>
      <c r="AN295" s="451">
        <v>0.0</v>
      </c>
      <c r="AO295" s="453"/>
      <c r="AP295" s="451">
        <v>0.0</v>
      </c>
      <c r="AQ295" s="453"/>
      <c r="AR295" s="451">
        <v>0.0</v>
      </c>
      <c r="AS295" s="453"/>
      <c r="AT295" s="451">
        <v>0.0</v>
      </c>
      <c r="AU295" s="453"/>
      <c r="AV295" s="451">
        <v>0.0</v>
      </c>
      <c r="AW295" s="453"/>
      <c r="AX295" s="451">
        <v>0.0</v>
      </c>
      <c r="AY295" s="453"/>
    </row>
    <row r="296" ht="22.5" customHeight="1">
      <c r="A296" s="36">
        <v>294.0</v>
      </c>
      <c r="B296" s="28" t="s">
        <v>2510</v>
      </c>
      <c r="C296" s="28" t="s">
        <v>3628</v>
      </c>
      <c r="D296" s="28" t="s">
        <v>232</v>
      </c>
      <c r="E296" s="36" t="s">
        <v>16</v>
      </c>
      <c r="F296" s="28" t="s">
        <v>593</v>
      </c>
      <c r="G296" s="28" t="s">
        <v>358</v>
      </c>
      <c r="H296" s="28" t="s">
        <v>7724</v>
      </c>
      <c r="I296" s="28" t="s">
        <v>1859</v>
      </c>
      <c r="J296" s="28">
        <v>2.0</v>
      </c>
      <c r="K296" s="28">
        <v>20.0</v>
      </c>
      <c r="L296" s="28">
        <v>40.0</v>
      </c>
      <c r="M296" s="28" t="s">
        <v>546</v>
      </c>
      <c r="N296" s="28">
        <v>2.0</v>
      </c>
      <c r="O296" s="28" t="s">
        <v>175</v>
      </c>
      <c r="P296" s="28" t="s">
        <v>2362</v>
      </c>
      <c r="Q296" s="28" t="s">
        <v>1609</v>
      </c>
      <c r="R296" s="28" t="s">
        <v>1245</v>
      </c>
      <c r="S296" s="28">
        <v>50.0</v>
      </c>
      <c r="T296" s="50">
        <f t="shared" si="4"/>
        <v>0</v>
      </c>
      <c r="U296" s="28" t="str">
        <f>IF(R[0]C[-1]&lt;8,"KURANG 8JAM","DIATAS 8JAM")</f>
        <v>#ERROR!</v>
      </c>
      <c r="V296" s="52">
        <v>45292.0</v>
      </c>
      <c r="W296" s="28">
        <f t="shared" si="1"/>
        <v>1.002739726</v>
      </c>
      <c r="X296" s="28" t="s">
        <v>10331</v>
      </c>
      <c r="Y296" s="28"/>
      <c r="Z296" s="28"/>
      <c r="AA296" s="28"/>
      <c r="AB296" s="28"/>
      <c r="AC296" s="28"/>
      <c r="AD296" s="28"/>
      <c r="AE296" s="65" t="b">
        <v>0</v>
      </c>
      <c r="AF296" s="28" t="str">
        <f t="shared" si="2"/>
        <v>1</v>
      </c>
      <c r="AG296" s="484">
        <f t="shared" si="6"/>
        <v>50</v>
      </c>
      <c r="AH296" s="448">
        <v>50.0</v>
      </c>
      <c r="AI296" s="446">
        <v>1.0</v>
      </c>
      <c r="AJ296" s="448">
        <v>0.0</v>
      </c>
      <c r="AK296" s="449"/>
      <c r="AL296" s="448">
        <v>0.0</v>
      </c>
      <c r="AM296" s="449"/>
      <c r="AN296" s="448">
        <v>0.0</v>
      </c>
      <c r="AO296" s="449"/>
      <c r="AP296" s="448">
        <v>0.0</v>
      </c>
      <c r="AQ296" s="449"/>
      <c r="AR296" s="448">
        <v>0.0</v>
      </c>
      <c r="AS296" s="449"/>
      <c r="AT296" s="448">
        <v>0.0</v>
      </c>
      <c r="AU296" s="449"/>
      <c r="AV296" s="448">
        <v>0.0</v>
      </c>
      <c r="AW296" s="449"/>
      <c r="AX296" s="448">
        <v>0.0</v>
      </c>
      <c r="AY296" s="449"/>
    </row>
    <row r="297" ht="22.5" customHeight="1">
      <c r="A297" s="28">
        <v>295.0</v>
      </c>
      <c r="B297" s="28" t="s">
        <v>2385</v>
      </c>
      <c r="C297" s="28" t="s">
        <v>3636</v>
      </c>
      <c r="D297" s="28" t="s">
        <v>232</v>
      </c>
      <c r="E297" s="36" t="s">
        <v>16</v>
      </c>
      <c r="F297" s="28" t="s">
        <v>593</v>
      </c>
      <c r="G297" s="28" t="s">
        <v>358</v>
      </c>
      <c r="H297" s="28" t="s">
        <v>7724</v>
      </c>
      <c r="I297" s="28" t="s">
        <v>1859</v>
      </c>
      <c r="J297" s="28">
        <v>2.0</v>
      </c>
      <c r="K297" s="28">
        <v>20.0</v>
      </c>
      <c r="L297" s="28">
        <v>40.0</v>
      </c>
      <c r="M297" s="28" t="s">
        <v>546</v>
      </c>
      <c r="N297" s="28">
        <v>2.0</v>
      </c>
      <c r="O297" s="28" t="s">
        <v>175</v>
      </c>
      <c r="P297" s="28" t="s">
        <v>2362</v>
      </c>
      <c r="Q297" s="28" t="s">
        <v>1609</v>
      </c>
      <c r="R297" s="28" t="s">
        <v>1245</v>
      </c>
      <c r="S297" s="28">
        <v>50.0</v>
      </c>
      <c r="T297" s="50">
        <f t="shared" si="4"/>
        <v>0</v>
      </c>
      <c r="U297" s="28" t="str">
        <f>IF(R[0]C[-1]&lt;8,"KURANG 8JAM","DIATAS 8JAM")</f>
        <v>#ERROR!</v>
      </c>
      <c r="V297" s="52">
        <v>45292.0</v>
      </c>
      <c r="W297" s="28">
        <f t="shared" si="1"/>
        <v>1.002739726</v>
      </c>
      <c r="X297" s="28" t="s">
        <v>10331</v>
      </c>
      <c r="Y297" s="28"/>
      <c r="Z297" s="28"/>
      <c r="AA297" s="28"/>
      <c r="AB297" s="28"/>
      <c r="AC297" s="28"/>
      <c r="AD297" s="28"/>
      <c r="AE297" s="65" t="b">
        <v>0</v>
      </c>
      <c r="AF297" s="28" t="str">
        <f t="shared" si="2"/>
        <v>1</v>
      </c>
      <c r="AG297" s="485">
        <f t="shared" si="6"/>
        <v>50</v>
      </c>
      <c r="AH297" s="451">
        <v>50.0</v>
      </c>
      <c r="AI297" s="444">
        <v>1.0</v>
      </c>
      <c r="AJ297" s="451">
        <v>0.0</v>
      </c>
      <c r="AK297" s="453"/>
      <c r="AL297" s="451">
        <v>0.0</v>
      </c>
      <c r="AM297" s="453"/>
      <c r="AN297" s="451">
        <v>0.0</v>
      </c>
      <c r="AO297" s="453"/>
      <c r="AP297" s="451">
        <v>0.0</v>
      </c>
      <c r="AQ297" s="453"/>
      <c r="AR297" s="451">
        <v>0.0</v>
      </c>
      <c r="AS297" s="453"/>
      <c r="AT297" s="451">
        <v>0.0</v>
      </c>
      <c r="AU297" s="453"/>
      <c r="AV297" s="451">
        <v>0.0</v>
      </c>
      <c r="AW297" s="453"/>
      <c r="AX297" s="451">
        <v>0.0</v>
      </c>
      <c r="AY297" s="453"/>
    </row>
    <row r="298" ht="22.5" customHeight="1">
      <c r="A298" s="36">
        <v>296.0</v>
      </c>
      <c r="B298" s="28" t="s">
        <v>2487</v>
      </c>
      <c r="C298" s="28" t="s">
        <v>3641</v>
      </c>
      <c r="D298" s="28" t="s">
        <v>232</v>
      </c>
      <c r="E298" s="36" t="s">
        <v>16</v>
      </c>
      <c r="F298" s="28" t="s">
        <v>593</v>
      </c>
      <c r="G298" s="28" t="s">
        <v>358</v>
      </c>
      <c r="H298" s="28" t="s">
        <v>7724</v>
      </c>
      <c r="I298" s="28" t="s">
        <v>1859</v>
      </c>
      <c r="J298" s="28">
        <v>2.0</v>
      </c>
      <c r="K298" s="28">
        <v>20.0</v>
      </c>
      <c r="L298" s="28">
        <v>40.0</v>
      </c>
      <c r="M298" s="28" t="s">
        <v>546</v>
      </c>
      <c r="N298" s="28">
        <v>2.0</v>
      </c>
      <c r="O298" s="28" t="s">
        <v>175</v>
      </c>
      <c r="P298" s="28" t="s">
        <v>2362</v>
      </c>
      <c r="Q298" s="28" t="s">
        <v>1609</v>
      </c>
      <c r="R298" s="28" t="s">
        <v>1245</v>
      </c>
      <c r="S298" s="28">
        <v>50.0</v>
      </c>
      <c r="T298" s="50">
        <f t="shared" si="4"/>
        <v>0</v>
      </c>
      <c r="U298" s="28" t="str">
        <f>IF(R[0]C[-1]&lt;8,"KURANG 8JAM","DIATAS 8JAM")</f>
        <v>#ERROR!</v>
      </c>
      <c r="V298" s="52">
        <v>45292.0</v>
      </c>
      <c r="W298" s="28">
        <f t="shared" si="1"/>
        <v>1.002739726</v>
      </c>
      <c r="X298" s="28" t="s">
        <v>10331</v>
      </c>
      <c r="Y298" s="28"/>
      <c r="Z298" s="28"/>
      <c r="AA298" s="28"/>
      <c r="AB298" s="28"/>
      <c r="AC298" s="28"/>
      <c r="AD298" s="28"/>
      <c r="AE298" s="65" t="b">
        <v>0</v>
      </c>
      <c r="AF298" s="28" t="str">
        <f t="shared" si="2"/>
        <v>1</v>
      </c>
      <c r="AG298" s="484">
        <f t="shared" si="6"/>
        <v>50</v>
      </c>
      <c r="AH298" s="448">
        <v>50.0</v>
      </c>
      <c r="AI298" s="446">
        <v>1.0</v>
      </c>
      <c r="AJ298" s="448">
        <v>0.0</v>
      </c>
      <c r="AK298" s="449"/>
      <c r="AL298" s="448">
        <v>0.0</v>
      </c>
      <c r="AM298" s="449"/>
      <c r="AN298" s="448">
        <v>0.0</v>
      </c>
      <c r="AO298" s="449"/>
      <c r="AP298" s="448">
        <v>0.0</v>
      </c>
      <c r="AQ298" s="449"/>
      <c r="AR298" s="448">
        <v>0.0</v>
      </c>
      <c r="AS298" s="449"/>
      <c r="AT298" s="448">
        <v>0.0</v>
      </c>
      <c r="AU298" s="449"/>
      <c r="AV298" s="448">
        <v>0.0</v>
      </c>
      <c r="AW298" s="449"/>
      <c r="AX298" s="448">
        <v>0.0</v>
      </c>
      <c r="AY298" s="449"/>
    </row>
    <row r="299" ht="22.5" customHeight="1">
      <c r="A299" s="28">
        <v>297.0</v>
      </c>
      <c r="B299" s="28" t="s">
        <v>1964</v>
      </c>
      <c r="C299" s="28" t="s">
        <v>3647</v>
      </c>
      <c r="D299" s="28" t="s">
        <v>16</v>
      </c>
      <c r="E299" s="36" t="s">
        <v>16</v>
      </c>
      <c r="F299" s="28" t="s">
        <v>593</v>
      </c>
      <c r="G299" s="28" t="s">
        <v>358</v>
      </c>
      <c r="H299" s="28" t="s">
        <v>7724</v>
      </c>
      <c r="I299" s="28" t="s">
        <v>1859</v>
      </c>
      <c r="J299" s="28">
        <v>2.0</v>
      </c>
      <c r="K299" s="28">
        <v>20.0</v>
      </c>
      <c r="L299" s="28">
        <v>40.0</v>
      </c>
      <c r="M299" s="28" t="s">
        <v>546</v>
      </c>
      <c r="N299" s="28">
        <v>2.0</v>
      </c>
      <c r="O299" s="28" t="s">
        <v>175</v>
      </c>
      <c r="P299" s="28" t="s">
        <v>2362</v>
      </c>
      <c r="Q299" s="28" t="s">
        <v>1609</v>
      </c>
      <c r="R299" s="28" t="s">
        <v>1245</v>
      </c>
      <c r="S299" s="28">
        <v>50.0</v>
      </c>
      <c r="T299" s="50">
        <f t="shared" si="4"/>
        <v>0</v>
      </c>
      <c r="U299" s="28" t="str">
        <f>IF(R[0]C[-1]&lt;8,"KURANG 8JAM","DIATAS 8JAM")</f>
        <v>#ERROR!</v>
      </c>
      <c r="V299" s="52">
        <v>45292.0</v>
      </c>
      <c r="W299" s="28">
        <f t="shared" si="1"/>
        <v>1.002739726</v>
      </c>
      <c r="X299" s="28" t="s">
        <v>10331</v>
      </c>
      <c r="Y299" s="28"/>
      <c r="Z299" s="28"/>
      <c r="AA299" s="28"/>
      <c r="AB299" s="28"/>
      <c r="AC299" s="28"/>
      <c r="AD299" s="28"/>
      <c r="AE299" s="65" t="b">
        <v>0</v>
      </c>
      <c r="AF299" s="28" t="str">
        <f t="shared" si="2"/>
        <v>1</v>
      </c>
      <c r="AG299" s="485">
        <f t="shared" si="6"/>
        <v>50</v>
      </c>
      <c r="AH299" s="451">
        <v>50.0</v>
      </c>
      <c r="AI299" s="444">
        <v>1.0</v>
      </c>
      <c r="AJ299" s="451">
        <v>0.0</v>
      </c>
      <c r="AK299" s="453"/>
      <c r="AL299" s="451">
        <v>0.0</v>
      </c>
      <c r="AM299" s="453"/>
      <c r="AN299" s="451">
        <v>0.0</v>
      </c>
      <c r="AO299" s="453"/>
      <c r="AP299" s="451">
        <v>0.0</v>
      </c>
      <c r="AQ299" s="453"/>
      <c r="AR299" s="451">
        <v>0.0</v>
      </c>
      <c r="AS299" s="453"/>
      <c r="AT299" s="451">
        <v>0.0</v>
      </c>
      <c r="AU299" s="453"/>
      <c r="AV299" s="451">
        <v>0.0</v>
      </c>
      <c r="AW299" s="453"/>
      <c r="AX299" s="451">
        <v>0.0</v>
      </c>
      <c r="AY299" s="453"/>
    </row>
    <row r="300" ht="22.5" customHeight="1">
      <c r="A300" s="36">
        <v>298.0</v>
      </c>
      <c r="B300" s="28" t="s">
        <v>1967</v>
      </c>
      <c r="C300" s="28" t="s">
        <v>3655</v>
      </c>
      <c r="D300" s="28" t="s">
        <v>16</v>
      </c>
      <c r="E300" s="36" t="s">
        <v>16</v>
      </c>
      <c r="F300" s="28" t="s">
        <v>593</v>
      </c>
      <c r="G300" s="28" t="s">
        <v>358</v>
      </c>
      <c r="H300" s="28" t="s">
        <v>7724</v>
      </c>
      <c r="I300" s="28" t="s">
        <v>1859</v>
      </c>
      <c r="J300" s="28">
        <v>2.0</v>
      </c>
      <c r="K300" s="28">
        <v>20.0</v>
      </c>
      <c r="L300" s="28">
        <v>40.0</v>
      </c>
      <c r="M300" s="28" t="s">
        <v>546</v>
      </c>
      <c r="N300" s="28">
        <v>2.0</v>
      </c>
      <c r="O300" s="28" t="s">
        <v>175</v>
      </c>
      <c r="P300" s="28" t="s">
        <v>2362</v>
      </c>
      <c r="Q300" s="28" t="s">
        <v>1609</v>
      </c>
      <c r="R300" s="28" t="s">
        <v>1245</v>
      </c>
      <c r="S300" s="28">
        <v>50.0</v>
      </c>
      <c r="T300" s="50">
        <f t="shared" si="4"/>
        <v>0</v>
      </c>
      <c r="U300" s="28" t="str">
        <f>IF(R[0]C[-1]&lt;8,"KURANG 8JAM","DIATAS 8JAM")</f>
        <v>#ERROR!</v>
      </c>
      <c r="V300" s="52">
        <v>45292.0</v>
      </c>
      <c r="W300" s="28">
        <f t="shared" si="1"/>
        <v>1.002739726</v>
      </c>
      <c r="X300" s="28" t="s">
        <v>10331</v>
      </c>
      <c r="Y300" s="28"/>
      <c r="Z300" s="28"/>
      <c r="AA300" s="28"/>
      <c r="AB300" s="28"/>
      <c r="AC300" s="28"/>
      <c r="AD300" s="28"/>
      <c r="AE300" s="65" t="b">
        <v>0</v>
      </c>
      <c r="AF300" s="28" t="str">
        <f t="shared" si="2"/>
        <v>1</v>
      </c>
      <c r="AG300" s="484">
        <f t="shared" si="6"/>
        <v>50</v>
      </c>
      <c r="AH300" s="448">
        <v>50.0</v>
      </c>
      <c r="AI300" s="446">
        <v>1.0</v>
      </c>
      <c r="AJ300" s="448">
        <v>0.0</v>
      </c>
      <c r="AK300" s="449"/>
      <c r="AL300" s="448">
        <v>0.0</v>
      </c>
      <c r="AM300" s="449"/>
      <c r="AN300" s="448">
        <v>0.0</v>
      </c>
      <c r="AO300" s="449"/>
      <c r="AP300" s="448">
        <v>0.0</v>
      </c>
      <c r="AQ300" s="449"/>
      <c r="AR300" s="448">
        <v>0.0</v>
      </c>
      <c r="AS300" s="449"/>
      <c r="AT300" s="448">
        <v>0.0</v>
      </c>
      <c r="AU300" s="449"/>
      <c r="AV300" s="448">
        <v>0.0</v>
      </c>
      <c r="AW300" s="449"/>
      <c r="AX300" s="448">
        <v>0.0</v>
      </c>
      <c r="AY300" s="449"/>
    </row>
    <row r="301" ht="22.5" customHeight="1">
      <c r="A301" s="28">
        <v>299.0</v>
      </c>
      <c r="B301" s="28" t="s">
        <v>2377</v>
      </c>
      <c r="C301" s="28" t="s">
        <v>3662</v>
      </c>
      <c r="D301" s="36" t="s">
        <v>232</v>
      </c>
      <c r="E301" s="36" t="s">
        <v>16</v>
      </c>
      <c r="F301" s="28" t="e">
        <v>#N/A</v>
      </c>
      <c r="G301" s="28" t="e">
        <v>#N/A</v>
      </c>
      <c r="H301" s="28" t="s">
        <v>10605</v>
      </c>
      <c r="I301" s="28"/>
      <c r="J301" s="28">
        <v>2.0</v>
      </c>
      <c r="K301" s="28">
        <v>20.0</v>
      </c>
      <c r="L301" s="28">
        <v>40.0</v>
      </c>
      <c r="M301" s="28" t="s">
        <v>546</v>
      </c>
      <c r="N301" s="28">
        <v>2.0</v>
      </c>
      <c r="O301" s="28" t="s">
        <v>2353</v>
      </c>
      <c r="P301" s="28"/>
      <c r="Q301" s="28"/>
      <c r="R301" s="28" t="s">
        <v>368</v>
      </c>
      <c r="S301" s="28">
        <v>100.0</v>
      </c>
      <c r="T301" s="50">
        <f t="shared" si="4"/>
        <v>0</v>
      </c>
      <c r="U301" s="28" t="str">
        <f>IF(R[0]C[-1]&lt;8,"KURANG 8JAM","DIATAS 8JAM")</f>
        <v>#ERROR!</v>
      </c>
      <c r="V301" s="52">
        <v>45292.0</v>
      </c>
      <c r="W301" s="28">
        <f t="shared" si="1"/>
        <v>1.002739726</v>
      </c>
      <c r="X301" s="28" t="s">
        <v>10331</v>
      </c>
      <c r="Y301" s="28"/>
      <c r="Z301" s="28"/>
      <c r="AA301" s="28"/>
      <c r="AB301" s="28"/>
      <c r="AC301" s="28"/>
      <c r="AD301" s="28"/>
      <c r="AE301" s="65" t="b">
        <v>0</v>
      </c>
      <c r="AF301" s="28" t="str">
        <f t="shared" si="2"/>
        <v>1</v>
      </c>
      <c r="AG301" s="442">
        <f t="shared" si="6"/>
        <v>100</v>
      </c>
      <c r="AH301" s="444">
        <v>100.0</v>
      </c>
      <c r="AI301" s="444">
        <v>1.0</v>
      </c>
      <c r="AJ301" s="444">
        <v>0.0</v>
      </c>
      <c r="AK301" s="453"/>
      <c r="AL301" s="444">
        <v>0.0</v>
      </c>
      <c r="AM301" s="453"/>
      <c r="AN301" s="444">
        <v>0.0</v>
      </c>
      <c r="AO301" s="453"/>
      <c r="AP301" s="444">
        <v>0.0</v>
      </c>
      <c r="AQ301" s="453"/>
      <c r="AR301" s="444">
        <v>0.0</v>
      </c>
      <c r="AS301" s="453"/>
      <c r="AT301" s="444">
        <v>0.0</v>
      </c>
      <c r="AU301" s="453"/>
      <c r="AV301" s="444">
        <v>0.0</v>
      </c>
      <c r="AW301" s="453"/>
      <c r="AX301" s="444">
        <v>0.0</v>
      </c>
      <c r="AY301" s="457"/>
    </row>
    <row r="302" ht="22.5" customHeight="1">
      <c r="A302" s="36">
        <v>300.0</v>
      </c>
      <c r="B302" s="28" t="s">
        <v>2515</v>
      </c>
      <c r="C302" s="28" t="s">
        <v>3669</v>
      </c>
      <c r="D302" s="36" t="s">
        <v>434</v>
      </c>
      <c r="E302" s="36" t="s">
        <v>16</v>
      </c>
      <c r="F302" s="28" t="e">
        <v>#N/A</v>
      </c>
      <c r="G302" s="28" t="e">
        <v>#N/A</v>
      </c>
      <c r="H302" s="28" t="s">
        <v>10605</v>
      </c>
      <c r="I302" s="28"/>
      <c r="J302" s="28">
        <v>2.0</v>
      </c>
      <c r="K302" s="28">
        <v>20.0</v>
      </c>
      <c r="L302" s="28">
        <v>40.0</v>
      </c>
      <c r="M302" s="28" t="s">
        <v>546</v>
      </c>
      <c r="N302" s="28">
        <v>2.0</v>
      </c>
      <c r="O302" s="28" t="s">
        <v>2353</v>
      </c>
      <c r="P302" s="28"/>
      <c r="Q302" s="28"/>
      <c r="R302" s="28" t="s">
        <v>368</v>
      </c>
      <c r="S302" s="28">
        <v>100.0</v>
      </c>
      <c r="T302" s="50">
        <f t="shared" si="4"/>
        <v>0</v>
      </c>
      <c r="U302" s="28" t="str">
        <f>IF(R[0]C[-1]&lt;8,"KURANG 8JAM","DIATAS 8JAM")</f>
        <v>#ERROR!</v>
      </c>
      <c r="V302" s="52">
        <v>45292.0</v>
      </c>
      <c r="W302" s="28">
        <f t="shared" si="1"/>
        <v>1.002739726</v>
      </c>
      <c r="X302" s="28" t="s">
        <v>10331</v>
      </c>
      <c r="Y302" s="28"/>
      <c r="Z302" s="28"/>
      <c r="AA302" s="28"/>
      <c r="AB302" s="28"/>
      <c r="AC302" s="28"/>
      <c r="AD302" s="28"/>
      <c r="AE302" s="65" t="b">
        <v>0</v>
      </c>
      <c r="AF302" s="28" t="str">
        <f t="shared" si="2"/>
        <v>1</v>
      </c>
      <c r="AG302" s="445">
        <f t="shared" si="6"/>
        <v>100</v>
      </c>
      <c r="AH302" s="446">
        <v>100.0</v>
      </c>
      <c r="AI302" s="446">
        <v>1.0</v>
      </c>
      <c r="AJ302" s="448">
        <v>0.0</v>
      </c>
      <c r="AK302" s="449"/>
      <c r="AL302" s="448">
        <v>0.0</v>
      </c>
      <c r="AM302" s="449"/>
      <c r="AN302" s="448">
        <v>0.0</v>
      </c>
      <c r="AO302" s="449"/>
      <c r="AP302" s="448">
        <v>0.0</v>
      </c>
      <c r="AQ302" s="449"/>
      <c r="AR302" s="448">
        <v>0.0</v>
      </c>
      <c r="AS302" s="449"/>
      <c r="AT302" s="448">
        <v>0.0</v>
      </c>
      <c r="AU302" s="449"/>
      <c r="AV302" s="448">
        <v>0.0</v>
      </c>
      <c r="AW302" s="449"/>
      <c r="AX302" s="448">
        <v>0.0</v>
      </c>
      <c r="AY302" s="449"/>
    </row>
    <row r="303" ht="22.5" customHeight="1">
      <c r="A303" s="28">
        <v>301.0</v>
      </c>
      <c r="B303" s="28" t="s">
        <v>3674</v>
      </c>
      <c r="C303" s="28" t="s">
        <v>3675</v>
      </c>
      <c r="D303" s="36" t="s">
        <v>434</v>
      </c>
      <c r="E303" s="36" t="s">
        <v>16</v>
      </c>
      <c r="F303" s="28" t="e">
        <v>#N/A</v>
      </c>
      <c r="G303" s="28" t="e">
        <v>#N/A</v>
      </c>
      <c r="H303" s="28" t="s">
        <v>10605</v>
      </c>
      <c r="I303" s="28"/>
      <c r="J303" s="28">
        <v>2.0</v>
      </c>
      <c r="K303" s="28">
        <v>20.0</v>
      </c>
      <c r="L303" s="28">
        <v>40.0</v>
      </c>
      <c r="M303" s="28" t="s">
        <v>546</v>
      </c>
      <c r="N303" s="28">
        <v>2.0</v>
      </c>
      <c r="O303" s="28" t="s">
        <v>2353</v>
      </c>
      <c r="P303" s="28"/>
      <c r="Q303" s="28"/>
      <c r="R303" s="28" t="s">
        <v>368</v>
      </c>
      <c r="S303" s="28">
        <v>100.0</v>
      </c>
      <c r="T303" s="50">
        <f t="shared" si="4"/>
        <v>0</v>
      </c>
      <c r="U303" s="28" t="str">
        <f>IF(R[0]C[-1]&lt;8,"KURANG 8JAM","DIATAS 8JAM")</f>
        <v>#ERROR!</v>
      </c>
      <c r="V303" s="52">
        <v>45292.0</v>
      </c>
      <c r="W303" s="28">
        <f t="shared" si="1"/>
        <v>1.002739726</v>
      </c>
      <c r="X303" s="28" t="s">
        <v>10331</v>
      </c>
      <c r="Y303" s="28"/>
      <c r="Z303" s="28"/>
      <c r="AA303" s="28"/>
      <c r="AB303" s="28"/>
      <c r="AC303" s="28"/>
      <c r="AD303" s="28"/>
      <c r="AE303" s="65" t="b">
        <v>0</v>
      </c>
      <c r="AF303" s="28" t="str">
        <f t="shared" si="2"/>
        <v>1</v>
      </c>
      <c r="AG303" s="442">
        <f t="shared" si="6"/>
        <v>100</v>
      </c>
      <c r="AH303" s="444">
        <v>100.0</v>
      </c>
      <c r="AI303" s="444">
        <v>1.0</v>
      </c>
      <c r="AJ303" s="451">
        <v>0.0</v>
      </c>
      <c r="AK303" s="453"/>
      <c r="AL303" s="451">
        <v>0.0</v>
      </c>
      <c r="AM303" s="453"/>
      <c r="AN303" s="451">
        <v>0.0</v>
      </c>
      <c r="AO303" s="453"/>
      <c r="AP303" s="451">
        <v>0.0</v>
      </c>
      <c r="AQ303" s="453"/>
      <c r="AR303" s="451">
        <v>0.0</v>
      </c>
      <c r="AS303" s="453"/>
      <c r="AT303" s="451">
        <v>0.0</v>
      </c>
      <c r="AU303" s="453"/>
      <c r="AV303" s="451">
        <v>0.0</v>
      </c>
      <c r="AW303" s="453"/>
      <c r="AX303" s="451">
        <v>0.0</v>
      </c>
      <c r="AY303" s="453"/>
    </row>
    <row r="304" ht="22.5" customHeight="1">
      <c r="A304" s="36">
        <v>302.0</v>
      </c>
      <c r="B304" s="28" t="s">
        <v>2517</v>
      </c>
      <c r="C304" s="28" t="s">
        <v>3682</v>
      </c>
      <c r="D304" s="28" t="s">
        <v>96</v>
      </c>
      <c r="E304" s="36" t="s">
        <v>96</v>
      </c>
      <c r="F304" s="28" t="s">
        <v>593</v>
      </c>
      <c r="G304" s="28" t="s">
        <v>358</v>
      </c>
      <c r="H304" s="28" t="s">
        <v>1605</v>
      </c>
      <c r="I304" s="28" t="s">
        <v>1605</v>
      </c>
      <c r="J304" s="28">
        <v>2.0</v>
      </c>
      <c r="K304" s="28">
        <v>40.0</v>
      </c>
      <c r="L304" s="28">
        <v>80.0</v>
      </c>
      <c r="M304" s="28" t="s">
        <v>546</v>
      </c>
      <c r="N304" s="28">
        <v>2.0</v>
      </c>
      <c r="O304" s="28" t="s">
        <v>2353</v>
      </c>
      <c r="P304" s="28"/>
      <c r="Q304" s="28"/>
      <c r="R304" s="28" t="s">
        <v>368</v>
      </c>
      <c r="S304" s="28">
        <v>100.0</v>
      </c>
      <c r="T304" s="50">
        <f t="shared" si="4"/>
        <v>0</v>
      </c>
      <c r="U304" s="28" t="str">
        <f>IF(R[0]C[-1]&lt;8,"KURANG 8JAM","DIATAS 8JAM")</f>
        <v>#ERROR!</v>
      </c>
      <c r="V304" s="52">
        <v>45292.0</v>
      </c>
      <c r="W304" s="28">
        <f t="shared" si="1"/>
        <v>1.002739726</v>
      </c>
      <c r="X304" s="28" t="s">
        <v>10331</v>
      </c>
      <c r="Y304" s="28"/>
      <c r="Z304" s="28"/>
      <c r="AA304" s="28"/>
      <c r="AB304" s="28"/>
      <c r="AC304" s="28"/>
      <c r="AD304" s="28"/>
      <c r="AE304" s="65" t="b">
        <v>0</v>
      </c>
      <c r="AF304" s="28" t="str">
        <f t="shared" si="2"/>
        <v>1</v>
      </c>
      <c r="AG304" s="484">
        <f t="shared" si="6"/>
        <v>100</v>
      </c>
      <c r="AH304" s="448">
        <v>100.0</v>
      </c>
      <c r="AI304" s="446">
        <v>1.0</v>
      </c>
      <c r="AJ304" s="448">
        <v>0.0</v>
      </c>
      <c r="AK304" s="449"/>
      <c r="AL304" s="448">
        <v>0.0</v>
      </c>
      <c r="AM304" s="449"/>
      <c r="AN304" s="448">
        <v>0.0</v>
      </c>
      <c r="AO304" s="449"/>
      <c r="AP304" s="448">
        <v>0.0</v>
      </c>
      <c r="AQ304" s="449"/>
      <c r="AR304" s="448">
        <v>0.0</v>
      </c>
      <c r="AS304" s="449"/>
      <c r="AT304" s="448">
        <v>0.0</v>
      </c>
      <c r="AU304" s="449"/>
      <c r="AV304" s="448">
        <v>0.0</v>
      </c>
      <c r="AW304" s="449"/>
      <c r="AX304" s="448">
        <v>0.0</v>
      </c>
      <c r="AY304" s="449"/>
    </row>
    <row r="305" ht="22.5" customHeight="1">
      <c r="A305" s="28">
        <v>303.0</v>
      </c>
      <c r="B305" s="28" t="s">
        <v>2520</v>
      </c>
      <c r="C305" s="28" t="s">
        <v>3688</v>
      </c>
      <c r="D305" s="28" t="s">
        <v>96</v>
      </c>
      <c r="E305" s="36" t="s">
        <v>96</v>
      </c>
      <c r="F305" s="28" t="s">
        <v>593</v>
      </c>
      <c r="G305" s="28" t="s">
        <v>358</v>
      </c>
      <c r="H305" s="28" t="s">
        <v>1605</v>
      </c>
      <c r="I305" s="28" t="s">
        <v>1605</v>
      </c>
      <c r="J305" s="28">
        <v>2.0</v>
      </c>
      <c r="K305" s="28">
        <v>40.0</v>
      </c>
      <c r="L305" s="28">
        <v>80.0</v>
      </c>
      <c r="M305" s="28" t="s">
        <v>546</v>
      </c>
      <c r="N305" s="28">
        <v>2.0</v>
      </c>
      <c r="O305" s="28" t="s">
        <v>2353</v>
      </c>
      <c r="P305" s="28"/>
      <c r="Q305" s="28"/>
      <c r="R305" s="28" t="s">
        <v>368</v>
      </c>
      <c r="S305" s="28">
        <v>100.0</v>
      </c>
      <c r="T305" s="50">
        <f t="shared" si="4"/>
        <v>0</v>
      </c>
      <c r="U305" s="28" t="str">
        <f>IF(R[0]C[-1]&lt;8,"KURANG 8JAM","DIATAS 8JAM")</f>
        <v>#ERROR!</v>
      </c>
      <c r="V305" s="52">
        <v>45292.0</v>
      </c>
      <c r="W305" s="28">
        <f t="shared" si="1"/>
        <v>1.002739726</v>
      </c>
      <c r="X305" s="28" t="s">
        <v>10331</v>
      </c>
      <c r="Y305" s="28"/>
      <c r="Z305" s="28"/>
      <c r="AA305" s="28"/>
      <c r="AB305" s="28"/>
      <c r="AC305" s="28"/>
      <c r="AD305" s="28"/>
      <c r="AE305" s="65" t="b">
        <v>0</v>
      </c>
      <c r="AF305" s="28" t="str">
        <f t="shared" si="2"/>
        <v>1</v>
      </c>
      <c r="AG305" s="485">
        <f t="shared" si="6"/>
        <v>100</v>
      </c>
      <c r="AH305" s="451">
        <v>100.0</v>
      </c>
      <c r="AI305" s="444">
        <v>1.0</v>
      </c>
      <c r="AJ305" s="451">
        <v>0.0</v>
      </c>
      <c r="AK305" s="453"/>
      <c r="AL305" s="451">
        <v>0.0</v>
      </c>
      <c r="AM305" s="453"/>
      <c r="AN305" s="451">
        <v>0.0</v>
      </c>
      <c r="AO305" s="453"/>
      <c r="AP305" s="451">
        <v>0.0</v>
      </c>
      <c r="AQ305" s="453"/>
      <c r="AR305" s="451">
        <v>0.0</v>
      </c>
      <c r="AS305" s="453"/>
      <c r="AT305" s="451">
        <v>0.0</v>
      </c>
      <c r="AU305" s="453"/>
      <c r="AV305" s="451">
        <v>0.0</v>
      </c>
      <c r="AW305" s="453"/>
      <c r="AX305" s="451">
        <v>0.0</v>
      </c>
      <c r="AY305" s="453"/>
    </row>
    <row r="306" ht="22.5" customHeight="1">
      <c r="A306" s="36">
        <v>304.0</v>
      </c>
      <c r="B306" s="28" t="s">
        <v>2524</v>
      </c>
      <c r="C306" s="28" t="s">
        <v>3693</v>
      </c>
      <c r="D306" s="28" t="s">
        <v>96</v>
      </c>
      <c r="E306" s="36" t="s">
        <v>96</v>
      </c>
      <c r="F306" s="28" t="s">
        <v>593</v>
      </c>
      <c r="G306" s="28" t="s">
        <v>358</v>
      </c>
      <c r="H306" s="28" t="s">
        <v>1605</v>
      </c>
      <c r="I306" s="28" t="s">
        <v>1605</v>
      </c>
      <c r="J306" s="28">
        <v>2.0</v>
      </c>
      <c r="K306" s="28">
        <v>40.0</v>
      </c>
      <c r="L306" s="28">
        <v>80.0</v>
      </c>
      <c r="M306" s="28" t="s">
        <v>546</v>
      </c>
      <c r="N306" s="28">
        <v>2.0</v>
      </c>
      <c r="O306" s="28" t="s">
        <v>2353</v>
      </c>
      <c r="P306" s="28"/>
      <c r="Q306" s="28"/>
      <c r="R306" s="28" t="s">
        <v>368</v>
      </c>
      <c r="S306" s="28">
        <v>100.0</v>
      </c>
      <c r="T306" s="50">
        <f t="shared" si="4"/>
        <v>0</v>
      </c>
      <c r="U306" s="28" t="str">
        <f>IF(R[0]C[-1]&lt;8,"KURANG 8JAM","DIATAS 8JAM")</f>
        <v>#ERROR!</v>
      </c>
      <c r="V306" s="52">
        <v>45292.0</v>
      </c>
      <c r="W306" s="28">
        <f t="shared" si="1"/>
        <v>1.002739726</v>
      </c>
      <c r="X306" s="28" t="s">
        <v>10331</v>
      </c>
      <c r="Y306" s="28"/>
      <c r="Z306" s="28"/>
      <c r="AA306" s="28"/>
      <c r="AB306" s="28"/>
      <c r="AC306" s="28"/>
      <c r="AD306" s="28"/>
      <c r="AE306" s="65" t="b">
        <v>0</v>
      </c>
      <c r="AF306" s="28" t="str">
        <f t="shared" si="2"/>
        <v>1</v>
      </c>
      <c r="AG306" s="484">
        <f t="shared" si="6"/>
        <v>100</v>
      </c>
      <c r="AH306" s="448">
        <v>100.0</v>
      </c>
      <c r="AI306" s="446">
        <v>1.0</v>
      </c>
      <c r="AJ306" s="448">
        <v>0.0</v>
      </c>
      <c r="AK306" s="449"/>
      <c r="AL306" s="448">
        <v>0.0</v>
      </c>
      <c r="AM306" s="449"/>
      <c r="AN306" s="448">
        <v>0.0</v>
      </c>
      <c r="AO306" s="449"/>
      <c r="AP306" s="448">
        <v>0.0</v>
      </c>
      <c r="AQ306" s="449"/>
      <c r="AR306" s="448">
        <v>0.0</v>
      </c>
      <c r="AS306" s="449"/>
      <c r="AT306" s="448">
        <v>0.0</v>
      </c>
      <c r="AU306" s="449"/>
      <c r="AV306" s="448">
        <v>0.0</v>
      </c>
      <c r="AW306" s="449"/>
      <c r="AX306" s="448">
        <v>0.0</v>
      </c>
      <c r="AY306" s="449"/>
    </row>
    <row r="307" ht="22.5" customHeight="1">
      <c r="A307" s="28">
        <v>305.0</v>
      </c>
      <c r="B307" s="28" t="s">
        <v>2527</v>
      </c>
      <c r="C307" s="28" t="s">
        <v>3700</v>
      </c>
      <c r="D307" s="28" t="s">
        <v>96</v>
      </c>
      <c r="E307" s="36" t="s">
        <v>96</v>
      </c>
      <c r="F307" s="28" t="s">
        <v>593</v>
      </c>
      <c r="G307" s="28" t="s">
        <v>358</v>
      </c>
      <c r="H307" s="28" t="s">
        <v>1605</v>
      </c>
      <c r="I307" s="28" t="s">
        <v>1605</v>
      </c>
      <c r="J307" s="28">
        <v>2.0</v>
      </c>
      <c r="K307" s="28">
        <v>40.0</v>
      </c>
      <c r="L307" s="28">
        <v>80.0</v>
      </c>
      <c r="M307" s="28" t="s">
        <v>546</v>
      </c>
      <c r="N307" s="28">
        <v>2.0</v>
      </c>
      <c r="O307" s="28" t="s">
        <v>2353</v>
      </c>
      <c r="P307" s="28"/>
      <c r="Q307" s="28"/>
      <c r="R307" s="28" t="s">
        <v>368</v>
      </c>
      <c r="S307" s="28">
        <v>100.0</v>
      </c>
      <c r="T307" s="50">
        <f t="shared" si="4"/>
        <v>0</v>
      </c>
      <c r="U307" s="28" t="str">
        <f>IF(R[0]C[-1]&lt;8,"KURANG 8JAM","DIATAS 8JAM")</f>
        <v>#ERROR!</v>
      </c>
      <c r="V307" s="52">
        <v>45292.0</v>
      </c>
      <c r="W307" s="28">
        <f t="shared" si="1"/>
        <v>1.002739726</v>
      </c>
      <c r="X307" s="28" t="s">
        <v>10331</v>
      </c>
      <c r="Y307" s="28"/>
      <c r="Z307" s="28"/>
      <c r="AA307" s="28"/>
      <c r="AB307" s="28"/>
      <c r="AC307" s="28"/>
      <c r="AD307" s="28"/>
      <c r="AE307" s="65" t="b">
        <v>0</v>
      </c>
      <c r="AF307" s="28" t="str">
        <f t="shared" si="2"/>
        <v>1</v>
      </c>
      <c r="AG307" s="485">
        <f t="shared" si="6"/>
        <v>100</v>
      </c>
      <c r="AH307" s="451">
        <v>100.0</v>
      </c>
      <c r="AI307" s="444">
        <v>1.0</v>
      </c>
      <c r="AJ307" s="451">
        <v>0.0</v>
      </c>
      <c r="AK307" s="453"/>
      <c r="AL307" s="451">
        <v>0.0</v>
      </c>
      <c r="AM307" s="453"/>
      <c r="AN307" s="451">
        <v>0.0</v>
      </c>
      <c r="AO307" s="453"/>
      <c r="AP307" s="451">
        <v>0.0</v>
      </c>
      <c r="AQ307" s="453"/>
      <c r="AR307" s="451">
        <v>0.0</v>
      </c>
      <c r="AS307" s="453"/>
      <c r="AT307" s="451">
        <v>0.0</v>
      </c>
      <c r="AU307" s="453"/>
      <c r="AV307" s="451">
        <v>0.0</v>
      </c>
      <c r="AW307" s="453"/>
      <c r="AX307" s="451">
        <v>0.0</v>
      </c>
      <c r="AY307" s="453"/>
    </row>
    <row r="308" ht="22.5" customHeight="1">
      <c r="A308" s="36">
        <v>306.0</v>
      </c>
      <c r="B308" s="28" t="s">
        <v>2531</v>
      </c>
      <c r="C308" s="28" t="s">
        <v>3708</v>
      </c>
      <c r="D308" s="28" t="s">
        <v>96</v>
      </c>
      <c r="E308" s="36" t="s">
        <v>96</v>
      </c>
      <c r="F308" s="28" t="s">
        <v>593</v>
      </c>
      <c r="G308" s="28" t="s">
        <v>358</v>
      </c>
      <c r="H308" s="28" t="s">
        <v>1605</v>
      </c>
      <c r="I308" s="28" t="s">
        <v>1605</v>
      </c>
      <c r="J308" s="28">
        <v>2.0</v>
      </c>
      <c r="K308" s="28">
        <v>40.0</v>
      </c>
      <c r="L308" s="28">
        <v>80.0</v>
      </c>
      <c r="M308" s="28" t="s">
        <v>546</v>
      </c>
      <c r="N308" s="28">
        <v>2.0</v>
      </c>
      <c r="O308" s="28" t="s">
        <v>2353</v>
      </c>
      <c r="P308" s="28"/>
      <c r="Q308" s="28"/>
      <c r="R308" s="28" t="s">
        <v>368</v>
      </c>
      <c r="S308" s="28">
        <v>100.0</v>
      </c>
      <c r="T308" s="50">
        <f t="shared" si="4"/>
        <v>0</v>
      </c>
      <c r="U308" s="28" t="str">
        <f>IF(R[0]C[-1]&lt;8,"KURANG 8JAM","DIATAS 8JAM")</f>
        <v>#ERROR!</v>
      </c>
      <c r="V308" s="52">
        <v>45292.0</v>
      </c>
      <c r="W308" s="28">
        <f t="shared" si="1"/>
        <v>1.002739726</v>
      </c>
      <c r="X308" s="28" t="s">
        <v>10331</v>
      </c>
      <c r="Y308" s="28"/>
      <c r="Z308" s="28"/>
      <c r="AA308" s="28"/>
      <c r="AB308" s="28"/>
      <c r="AC308" s="28"/>
      <c r="AD308" s="28"/>
      <c r="AE308" s="65" t="b">
        <v>0</v>
      </c>
      <c r="AF308" s="28" t="str">
        <f t="shared" si="2"/>
        <v>1</v>
      </c>
      <c r="AG308" s="484">
        <f t="shared" si="6"/>
        <v>100</v>
      </c>
      <c r="AH308" s="448">
        <v>100.0</v>
      </c>
      <c r="AI308" s="446">
        <v>1.0</v>
      </c>
      <c r="AJ308" s="448">
        <v>0.0</v>
      </c>
      <c r="AK308" s="449"/>
      <c r="AL308" s="448">
        <v>0.0</v>
      </c>
      <c r="AM308" s="449"/>
      <c r="AN308" s="448">
        <v>0.0</v>
      </c>
      <c r="AO308" s="449"/>
      <c r="AP308" s="448">
        <v>0.0</v>
      </c>
      <c r="AQ308" s="449"/>
      <c r="AR308" s="448">
        <v>0.0</v>
      </c>
      <c r="AS308" s="449"/>
      <c r="AT308" s="448">
        <v>0.0</v>
      </c>
      <c r="AU308" s="449"/>
      <c r="AV308" s="448">
        <v>0.0</v>
      </c>
      <c r="AW308" s="449"/>
      <c r="AX308" s="448">
        <v>0.0</v>
      </c>
      <c r="AY308" s="449"/>
    </row>
    <row r="309" ht="22.5" customHeight="1">
      <c r="A309" s="28">
        <v>307.0</v>
      </c>
      <c r="B309" s="28" t="s">
        <v>2534</v>
      </c>
      <c r="C309" s="28" t="s">
        <v>3718</v>
      </c>
      <c r="D309" s="28" t="s">
        <v>181</v>
      </c>
      <c r="E309" s="36" t="s">
        <v>181</v>
      </c>
      <c r="F309" s="28" t="s">
        <v>593</v>
      </c>
      <c r="G309" s="28" t="s">
        <v>358</v>
      </c>
      <c r="H309" s="28" t="s">
        <v>1605</v>
      </c>
      <c r="I309" s="28" t="s">
        <v>1605</v>
      </c>
      <c r="J309" s="28">
        <v>2.0</v>
      </c>
      <c r="K309" s="28">
        <v>40.0</v>
      </c>
      <c r="L309" s="28">
        <v>80.0</v>
      </c>
      <c r="M309" s="28" t="s">
        <v>546</v>
      </c>
      <c r="N309" s="28">
        <v>2.0</v>
      </c>
      <c r="O309" s="28" t="s">
        <v>2353</v>
      </c>
      <c r="P309" s="28"/>
      <c r="Q309" s="28"/>
      <c r="R309" s="28" t="s">
        <v>368</v>
      </c>
      <c r="S309" s="28">
        <v>100.0</v>
      </c>
      <c r="T309" s="50">
        <f t="shared" si="4"/>
        <v>0</v>
      </c>
      <c r="U309" s="28" t="str">
        <f>IF(R[0]C[-1]&lt;8,"KURANG 8JAM","DIATAS 8JAM")</f>
        <v>#ERROR!</v>
      </c>
      <c r="V309" s="52">
        <v>45292.0</v>
      </c>
      <c r="W309" s="28">
        <f t="shared" si="1"/>
        <v>1.002739726</v>
      </c>
      <c r="X309" s="28" t="s">
        <v>10331</v>
      </c>
      <c r="Y309" s="28"/>
      <c r="Z309" s="28"/>
      <c r="AA309" s="28"/>
      <c r="AB309" s="28"/>
      <c r="AC309" s="28"/>
      <c r="AD309" s="28"/>
      <c r="AE309" s="65" t="b">
        <v>0</v>
      </c>
      <c r="AF309" s="28" t="str">
        <f t="shared" si="2"/>
        <v>1</v>
      </c>
      <c r="AG309" s="485">
        <f t="shared" si="6"/>
        <v>100</v>
      </c>
      <c r="AH309" s="451">
        <v>100.0</v>
      </c>
      <c r="AI309" s="444">
        <v>1.0</v>
      </c>
      <c r="AJ309" s="451">
        <v>0.0</v>
      </c>
      <c r="AK309" s="453"/>
      <c r="AL309" s="451">
        <v>0.0</v>
      </c>
      <c r="AM309" s="453"/>
      <c r="AN309" s="451">
        <v>0.0</v>
      </c>
      <c r="AO309" s="453"/>
      <c r="AP309" s="451">
        <v>0.0</v>
      </c>
      <c r="AQ309" s="453"/>
      <c r="AR309" s="451">
        <v>0.0</v>
      </c>
      <c r="AS309" s="453"/>
      <c r="AT309" s="451">
        <v>0.0</v>
      </c>
      <c r="AU309" s="453"/>
      <c r="AV309" s="451">
        <v>0.0</v>
      </c>
      <c r="AW309" s="453"/>
      <c r="AX309" s="451">
        <v>0.0</v>
      </c>
      <c r="AY309" s="453"/>
    </row>
    <row r="310" ht="22.5" customHeight="1">
      <c r="A310" s="36">
        <v>308.0</v>
      </c>
      <c r="B310" s="28" t="s">
        <v>2538</v>
      </c>
      <c r="C310" s="28" t="s">
        <v>3725</v>
      </c>
      <c r="D310" s="28" t="s">
        <v>226</v>
      </c>
      <c r="E310" s="36" t="s">
        <v>226</v>
      </c>
      <c r="F310" s="28" t="s">
        <v>593</v>
      </c>
      <c r="G310" s="28" t="s">
        <v>358</v>
      </c>
      <c r="H310" s="28" t="s">
        <v>1605</v>
      </c>
      <c r="I310" s="28" t="s">
        <v>1605</v>
      </c>
      <c r="J310" s="28">
        <v>2.0</v>
      </c>
      <c r="K310" s="28">
        <v>40.0</v>
      </c>
      <c r="L310" s="28">
        <v>80.0</v>
      </c>
      <c r="M310" s="28" t="s">
        <v>546</v>
      </c>
      <c r="N310" s="28">
        <v>2.0</v>
      </c>
      <c r="O310" s="28" t="s">
        <v>2353</v>
      </c>
      <c r="P310" s="28"/>
      <c r="Q310" s="28"/>
      <c r="R310" s="28" t="s">
        <v>368</v>
      </c>
      <c r="S310" s="28">
        <v>100.0</v>
      </c>
      <c r="T310" s="50">
        <f t="shared" si="4"/>
        <v>0</v>
      </c>
      <c r="U310" s="28" t="str">
        <f>IF(R[0]C[-1]&lt;8,"KURANG 8JAM","DIATAS 8JAM")</f>
        <v>#ERROR!</v>
      </c>
      <c r="V310" s="52">
        <v>45292.0</v>
      </c>
      <c r="W310" s="28">
        <f t="shared" si="1"/>
        <v>1.002739726</v>
      </c>
      <c r="X310" s="28" t="s">
        <v>10331</v>
      </c>
      <c r="Y310" s="28"/>
      <c r="Z310" s="28"/>
      <c r="AA310" s="28"/>
      <c r="AB310" s="28"/>
      <c r="AC310" s="28"/>
      <c r="AD310" s="28"/>
      <c r="AE310" s="65" t="b">
        <v>0</v>
      </c>
      <c r="AF310" s="28" t="str">
        <f t="shared" si="2"/>
        <v>1</v>
      </c>
      <c r="AG310" s="484">
        <f t="shared" si="6"/>
        <v>100</v>
      </c>
      <c r="AH310" s="448">
        <v>100.0</v>
      </c>
      <c r="AI310" s="446">
        <v>1.0</v>
      </c>
      <c r="AJ310" s="448">
        <v>0.0</v>
      </c>
      <c r="AK310" s="449"/>
      <c r="AL310" s="448">
        <v>0.0</v>
      </c>
      <c r="AM310" s="449"/>
      <c r="AN310" s="448">
        <v>0.0</v>
      </c>
      <c r="AO310" s="449"/>
      <c r="AP310" s="448">
        <v>0.0</v>
      </c>
      <c r="AQ310" s="449"/>
      <c r="AR310" s="448">
        <v>0.0</v>
      </c>
      <c r="AS310" s="449"/>
      <c r="AT310" s="448">
        <v>0.0</v>
      </c>
      <c r="AU310" s="449"/>
      <c r="AV310" s="448">
        <v>0.0</v>
      </c>
      <c r="AW310" s="449"/>
      <c r="AX310" s="448">
        <v>0.0</v>
      </c>
      <c r="AY310" s="449"/>
    </row>
    <row r="311" ht="22.5" customHeight="1">
      <c r="A311" s="28">
        <v>309.0</v>
      </c>
      <c r="B311" s="28" t="s">
        <v>2540</v>
      </c>
      <c r="C311" s="28" t="s">
        <v>3733</v>
      </c>
      <c r="D311" s="28" t="s">
        <v>226</v>
      </c>
      <c r="E311" s="36" t="s">
        <v>226</v>
      </c>
      <c r="F311" s="28" t="s">
        <v>593</v>
      </c>
      <c r="G311" s="28" t="s">
        <v>358</v>
      </c>
      <c r="H311" s="28" t="s">
        <v>1605</v>
      </c>
      <c r="I311" s="28" t="s">
        <v>1605</v>
      </c>
      <c r="J311" s="28">
        <v>2.0</v>
      </c>
      <c r="K311" s="28">
        <v>40.0</v>
      </c>
      <c r="L311" s="28">
        <v>80.0</v>
      </c>
      <c r="M311" s="28" t="s">
        <v>546</v>
      </c>
      <c r="N311" s="28">
        <v>2.0</v>
      </c>
      <c r="O311" s="28" t="s">
        <v>2353</v>
      </c>
      <c r="P311" s="28"/>
      <c r="Q311" s="28"/>
      <c r="R311" s="28" t="s">
        <v>368</v>
      </c>
      <c r="S311" s="28">
        <v>100.0</v>
      </c>
      <c r="T311" s="50">
        <f t="shared" si="4"/>
        <v>0</v>
      </c>
      <c r="U311" s="28" t="str">
        <f>IF(R[0]C[-1]&lt;8,"KURANG 8JAM","DIATAS 8JAM")</f>
        <v>#ERROR!</v>
      </c>
      <c r="V311" s="52">
        <v>45292.0</v>
      </c>
      <c r="W311" s="28">
        <f t="shared" si="1"/>
        <v>1.002739726</v>
      </c>
      <c r="X311" s="28" t="s">
        <v>10331</v>
      </c>
      <c r="Y311" s="28"/>
      <c r="Z311" s="28"/>
      <c r="AA311" s="28"/>
      <c r="AB311" s="28"/>
      <c r="AC311" s="28"/>
      <c r="AD311" s="28"/>
      <c r="AE311" s="65" t="b">
        <v>0</v>
      </c>
      <c r="AF311" s="28" t="str">
        <f t="shared" si="2"/>
        <v>1</v>
      </c>
      <c r="AG311" s="485">
        <f t="shared" si="6"/>
        <v>100</v>
      </c>
      <c r="AH311" s="451">
        <v>100.0</v>
      </c>
      <c r="AI311" s="444">
        <v>1.0</v>
      </c>
      <c r="AJ311" s="451">
        <v>0.0</v>
      </c>
      <c r="AK311" s="453"/>
      <c r="AL311" s="451">
        <v>0.0</v>
      </c>
      <c r="AM311" s="453"/>
      <c r="AN311" s="451">
        <v>0.0</v>
      </c>
      <c r="AO311" s="453"/>
      <c r="AP311" s="451">
        <v>0.0</v>
      </c>
      <c r="AQ311" s="453"/>
      <c r="AR311" s="451">
        <v>0.0</v>
      </c>
      <c r="AS311" s="453"/>
      <c r="AT311" s="451">
        <v>0.0</v>
      </c>
      <c r="AU311" s="453"/>
      <c r="AV311" s="451">
        <v>0.0</v>
      </c>
      <c r="AW311" s="453"/>
      <c r="AX311" s="451">
        <v>0.0</v>
      </c>
      <c r="AY311" s="453"/>
    </row>
    <row r="312" ht="22.5" customHeight="1">
      <c r="A312" s="36">
        <v>310.0</v>
      </c>
      <c r="B312" s="28" t="s">
        <v>2544</v>
      </c>
      <c r="C312" s="28" t="s">
        <v>3741</v>
      </c>
      <c r="D312" s="28" t="s">
        <v>232</v>
      </c>
      <c r="E312" s="36" t="s">
        <v>16</v>
      </c>
      <c r="F312" s="28" t="s">
        <v>593</v>
      </c>
      <c r="G312" s="28" t="s">
        <v>358</v>
      </c>
      <c r="H312" s="28" t="s">
        <v>7724</v>
      </c>
      <c r="I312" s="28" t="s">
        <v>1859</v>
      </c>
      <c r="J312" s="28">
        <v>2.0</v>
      </c>
      <c r="K312" s="28">
        <v>20.0</v>
      </c>
      <c r="L312" s="28">
        <v>40.0</v>
      </c>
      <c r="M312" s="28" t="s">
        <v>546</v>
      </c>
      <c r="N312" s="28">
        <v>4.0</v>
      </c>
      <c r="O312" s="28" t="s">
        <v>1605</v>
      </c>
      <c r="P312" s="28" t="s">
        <v>1608</v>
      </c>
      <c r="Q312" s="28"/>
      <c r="R312" s="28" t="s">
        <v>368</v>
      </c>
      <c r="S312" s="28">
        <v>100.0</v>
      </c>
      <c r="T312" s="50">
        <f t="shared" si="4"/>
        <v>0</v>
      </c>
      <c r="U312" s="28" t="str">
        <f>IF(R[0]C[-1]&lt;8,"KURANG 8JAM","DIATAS 8JAM")</f>
        <v>#ERROR!</v>
      </c>
      <c r="V312" s="52">
        <v>44927.0</v>
      </c>
      <c r="W312" s="28">
        <f t="shared" si="1"/>
        <v>2.002739726</v>
      </c>
      <c r="X312" s="28" t="s">
        <v>10128</v>
      </c>
      <c r="Y312" s="28"/>
      <c r="Z312" s="28"/>
      <c r="AA312" s="28"/>
      <c r="AB312" s="28"/>
      <c r="AC312" s="28"/>
      <c r="AD312" s="28"/>
      <c r="AE312" s="65" t="b">
        <v>0</v>
      </c>
      <c r="AF312" s="28" t="str">
        <f t="shared" si="2"/>
        <v>1</v>
      </c>
      <c r="AG312" s="484">
        <f t="shared" si="6"/>
        <v>100</v>
      </c>
      <c r="AH312" s="448">
        <v>100.0</v>
      </c>
      <c r="AI312" s="446">
        <v>1.0</v>
      </c>
      <c r="AJ312" s="448">
        <v>0.0</v>
      </c>
      <c r="AK312" s="446">
        <v>0.0</v>
      </c>
      <c r="AL312" s="448">
        <v>0.0</v>
      </c>
      <c r="AM312" s="446">
        <v>0.0</v>
      </c>
      <c r="AN312" s="448">
        <v>0.0</v>
      </c>
      <c r="AO312" s="446">
        <v>0.0</v>
      </c>
      <c r="AP312" s="448">
        <v>0.0</v>
      </c>
      <c r="AQ312" s="446">
        <v>0.0</v>
      </c>
      <c r="AR312" s="448">
        <v>0.0</v>
      </c>
      <c r="AS312" s="446">
        <v>0.0</v>
      </c>
      <c r="AT312" s="448">
        <v>0.0</v>
      </c>
      <c r="AU312" s="446">
        <v>0.0</v>
      </c>
      <c r="AV312" s="448">
        <v>0.0</v>
      </c>
      <c r="AW312" s="446">
        <v>0.0</v>
      </c>
      <c r="AX312" s="448">
        <v>0.0</v>
      </c>
      <c r="AY312" s="446">
        <v>0.0</v>
      </c>
    </row>
    <row r="313" ht="22.5" customHeight="1">
      <c r="A313" s="28">
        <v>311.0</v>
      </c>
      <c r="B313" s="28" t="s">
        <v>2548</v>
      </c>
      <c r="C313" s="28" t="s">
        <v>3747</v>
      </c>
      <c r="D313" s="28" t="s">
        <v>577</v>
      </c>
      <c r="E313" s="36" t="s">
        <v>16</v>
      </c>
      <c r="F313" s="28" t="s">
        <v>593</v>
      </c>
      <c r="G313" s="28" t="s">
        <v>358</v>
      </c>
      <c r="H313" s="28" t="s">
        <v>1605</v>
      </c>
      <c r="I313" s="28" t="s">
        <v>1605</v>
      </c>
      <c r="J313" s="28">
        <v>2.0</v>
      </c>
      <c r="K313" s="28">
        <v>40.0</v>
      </c>
      <c r="L313" s="28">
        <v>80.0</v>
      </c>
      <c r="M313" s="28" t="s">
        <v>546</v>
      </c>
      <c r="N313" s="28">
        <v>2.0</v>
      </c>
      <c r="O313" s="28" t="s">
        <v>2353</v>
      </c>
      <c r="P313" s="28"/>
      <c r="Q313" s="28"/>
      <c r="R313" s="28" t="s">
        <v>368</v>
      </c>
      <c r="S313" s="28">
        <v>100.0</v>
      </c>
      <c r="T313" s="50">
        <f t="shared" si="4"/>
        <v>0</v>
      </c>
      <c r="U313" s="28" t="str">
        <f>IF(R[0]C[-1]&lt;8,"KURANG 8JAM","DIATAS 8JAM")</f>
        <v>#ERROR!</v>
      </c>
      <c r="V313" s="52">
        <v>45292.0</v>
      </c>
      <c r="W313" s="28">
        <f t="shared" si="1"/>
        <v>1.002739726</v>
      </c>
      <c r="X313" s="28" t="s">
        <v>10331</v>
      </c>
      <c r="Y313" s="28"/>
      <c r="Z313" s="28"/>
      <c r="AA313" s="28"/>
      <c r="AB313" s="28"/>
      <c r="AC313" s="28"/>
      <c r="AD313" s="28"/>
      <c r="AE313" s="65" t="b">
        <v>0</v>
      </c>
      <c r="AF313" s="28" t="str">
        <f t="shared" si="2"/>
        <v>1</v>
      </c>
      <c r="AG313" s="485">
        <f t="shared" si="6"/>
        <v>100</v>
      </c>
      <c r="AH313" s="451">
        <v>100.0</v>
      </c>
      <c r="AI313" s="444">
        <v>1.0</v>
      </c>
      <c r="AJ313" s="451">
        <v>0.0</v>
      </c>
      <c r="AK313" s="453"/>
      <c r="AL313" s="451">
        <v>0.0</v>
      </c>
      <c r="AM313" s="453"/>
      <c r="AN313" s="451">
        <v>0.0</v>
      </c>
      <c r="AO313" s="453"/>
      <c r="AP313" s="451">
        <v>0.0</v>
      </c>
      <c r="AQ313" s="453"/>
      <c r="AR313" s="451">
        <v>0.0</v>
      </c>
      <c r="AS313" s="453"/>
      <c r="AT313" s="451">
        <v>0.0</v>
      </c>
      <c r="AU313" s="453"/>
      <c r="AV313" s="451">
        <v>0.0</v>
      </c>
      <c r="AW313" s="453"/>
      <c r="AX313" s="451">
        <v>0.0</v>
      </c>
      <c r="AY313" s="453"/>
    </row>
    <row r="314" ht="22.5" customHeight="1">
      <c r="A314" s="36">
        <v>312.0</v>
      </c>
      <c r="B314" s="28" t="s">
        <v>2551</v>
      </c>
      <c r="C314" s="28" t="s">
        <v>3756</v>
      </c>
      <c r="D314" s="28" t="s">
        <v>253</v>
      </c>
      <c r="E314" s="36" t="s">
        <v>181</v>
      </c>
      <c r="F314" s="28" t="s">
        <v>593</v>
      </c>
      <c r="G314" s="28" t="s">
        <v>358</v>
      </c>
      <c r="H314" s="28" t="s">
        <v>1605</v>
      </c>
      <c r="I314" s="28" t="s">
        <v>1605</v>
      </c>
      <c r="J314" s="28">
        <v>2.0</v>
      </c>
      <c r="K314" s="28">
        <v>40.0</v>
      </c>
      <c r="L314" s="28">
        <v>80.0</v>
      </c>
      <c r="M314" s="28" t="s">
        <v>546</v>
      </c>
      <c r="N314" s="28">
        <v>2.0</v>
      </c>
      <c r="O314" s="28" t="s">
        <v>2353</v>
      </c>
      <c r="P314" s="28"/>
      <c r="Q314" s="28"/>
      <c r="R314" s="28" t="s">
        <v>368</v>
      </c>
      <c r="S314" s="28">
        <v>100.0</v>
      </c>
      <c r="T314" s="50">
        <f t="shared" si="4"/>
        <v>0</v>
      </c>
      <c r="U314" s="28" t="str">
        <f>IF(R[0]C[-1]&lt;8,"KURANG 8JAM","DIATAS 8JAM")</f>
        <v>#ERROR!</v>
      </c>
      <c r="V314" s="52">
        <v>45292.0</v>
      </c>
      <c r="W314" s="28">
        <f t="shared" si="1"/>
        <v>1.002739726</v>
      </c>
      <c r="X314" s="28" t="s">
        <v>10331</v>
      </c>
      <c r="Y314" s="28"/>
      <c r="Z314" s="28"/>
      <c r="AA314" s="28"/>
      <c r="AB314" s="28"/>
      <c r="AC314" s="28"/>
      <c r="AD314" s="28"/>
      <c r="AE314" s="65" t="b">
        <v>0</v>
      </c>
      <c r="AF314" s="28" t="str">
        <f t="shared" si="2"/>
        <v>1</v>
      </c>
      <c r="AG314" s="484">
        <f t="shared" si="6"/>
        <v>100</v>
      </c>
      <c r="AH314" s="448">
        <v>100.0</v>
      </c>
      <c r="AI314" s="446">
        <v>1.0</v>
      </c>
      <c r="AJ314" s="448">
        <v>0.0</v>
      </c>
      <c r="AK314" s="449"/>
      <c r="AL314" s="448">
        <v>0.0</v>
      </c>
      <c r="AM314" s="449"/>
      <c r="AN314" s="448">
        <v>0.0</v>
      </c>
      <c r="AO314" s="449"/>
      <c r="AP314" s="448">
        <v>0.0</v>
      </c>
      <c r="AQ314" s="449"/>
      <c r="AR314" s="448">
        <v>0.0</v>
      </c>
      <c r="AS314" s="449"/>
      <c r="AT314" s="448">
        <v>0.0</v>
      </c>
      <c r="AU314" s="449"/>
      <c r="AV314" s="448">
        <v>0.0</v>
      </c>
      <c r="AW314" s="449"/>
      <c r="AX314" s="448">
        <v>0.0</v>
      </c>
      <c r="AY314" s="449"/>
    </row>
    <row r="315" ht="22.5" customHeight="1">
      <c r="A315" s="28">
        <v>313.0</v>
      </c>
      <c r="B315" s="28" t="s">
        <v>2556</v>
      </c>
      <c r="C315" s="28" t="s">
        <v>3765</v>
      </c>
      <c r="D315" s="28" t="s">
        <v>96</v>
      </c>
      <c r="E315" s="36" t="s">
        <v>96</v>
      </c>
      <c r="F315" s="28" t="s">
        <v>593</v>
      </c>
      <c r="G315" s="28" t="s">
        <v>358</v>
      </c>
      <c r="H315" s="28" t="s">
        <v>1605</v>
      </c>
      <c r="I315" s="28" t="s">
        <v>1605</v>
      </c>
      <c r="J315" s="28">
        <v>2.0</v>
      </c>
      <c r="K315" s="28">
        <v>40.0</v>
      </c>
      <c r="L315" s="28">
        <v>80.0</v>
      </c>
      <c r="M315" s="28" t="s">
        <v>546</v>
      </c>
      <c r="N315" s="28">
        <v>2.0</v>
      </c>
      <c r="O315" s="28" t="s">
        <v>2353</v>
      </c>
      <c r="P315" s="28"/>
      <c r="Q315" s="28"/>
      <c r="R315" s="28" t="s">
        <v>368</v>
      </c>
      <c r="S315" s="28">
        <v>100.0</v>
      </c>
      <c r="T315" s="50">
        <f t="shared" si="4"/>
        <v>0</v>
      </c>
      <c r="U315" s="28" t="str">
        <f>IF(R[0]C[-1]&lt;8,"KURANG 8JAM","DIATAS 8JAM")</f>
        <v>#ERROR!</v>
      </c>
      <c r="V315" s="52">
        <v>45292.0</v>
      </c>
      <c r="W315" s="28">
        <f t="shared" si="1"/>
        <v>1.002739726</v>
      </c>
      <c r="X315" s="28" t="s">
        <v>10331</v>
      </c>
      <c r="Y315" s="28"/>
      <c r="Z315" s="28"/>
      <c r="AA315" s="28"/>
      <c r="AB315" s="28"/>
      <c r="AC315" s="28"/>
      <c r="AD315" s="28"/>
      <c r="AE315" s="65" t="b">
        <v>0</v>
      </c>
      <c r="AF315" s="28" t="str">
        <f t="shared" si="2"/>
        <v>1</v>
      </c>
      <c r="AG315" s="485">
        <f t="shared" si="6"/>
        <v>100</v>
      </c>
      <c r="AH315" s="451">
        <v>100.0</v>
      </c>
      <c r="AI315" s="444">
        <v>1.0</v>
      </c>
      <c r="AJ315" s="451">
        <v>0.0</v>
      </c>
      <c r="AK315" s="453"/>
      <c r="AL315" s="451">
        <v>0.0</v>
      </c>
      <c r="AM315" s="453"/>
      <c r="AN315" s="451">
        <v>0.0</v>
      </c>
      <c r="AO315" s="453"/>
      <c r="AP315" s="451">
        <v>0.0</v>
      </c>
      <c r="AQ315" s="453"/>
      <c r="AR315" s="451">
        <v>0.0</v>
      </c>
      <c r="AS315" s="453"/>
      <c r="AT315" s="451">
        <v>0.0</v>
      </c>
      <c r="AU315" s="453"/>
      <c r="AV315" s="451">
        <v>0.0</v>
      </c>
      <c r="AW315" s="453"/>
      <c r="AX315" s="451">
        <v>0.0</v>
      </c>
      <c r="AY315" s="453"/>
    </row>
    <row r="316" ht="22.5" customHeight="1">
      <c r="A316" s="36">
        <v>314.0</v>
      </c>
      <c r="B316" s="28" t="s">
        <v>2559</v>
      </c>
      <c r="C316" s="28" t="s">
        <v>3774</v>
      </c>
      <c r="D316" s="28" t="s">
        <v>253</v>
      </c>
      <c r="E316" s="36" t="s">
        <v>181</v>
      </c>
      <c r="F316" s="28" t="s">
        <v>593</v>
      </c>
      <c r="G316" s="28" t="s">
        <v>358</v>
      </c>
      <c r="H316" s="28" t="s">
        <v>1605</v>
      </c>
      <c r="I316" s="28" t="s">
        <v>1605</v>
      </c>
      <c r="J316" s="28">
        <v>2.0</v>
      </c>
      <c r="K316" s="28">
        <v>40.0</v>
      </c>
      <c r="L316" s="28">
        <v>80.0</v>
      </c>
      <c r="M316" s="28" t="s">
        <v>546</v>
      </c>
      <c r="N316" s="28">
        <v>2.0</v>
      </c>
      <c r="O316" s="28" t="s">
        <v>2353</v>
      </c>
      <c r="P316" s="28"/>
      <c r="Q316" s="28"/>
      <c r="R316" s="28" t="s">
        <v>368</v>
      </c>
      <c r="S316" s="28">
        <v>100.0</v>
      </c>
      <c r="T316" s="50">
        <f t="shared" si="4"/>
        <v>0</v>
      </c>
      <c r="U316" s="28" t="str">
        <f>IF(R[0]C[-1]&lt;8,"KURANG 8JAM","DIATAS 8JAM")</f>
        <v>#ERROR!</v>
      </c>
      <c r="V316" s="52">
        <v>45292.0</v>
      </c>
      <c r="W316" s="28">
        <f t="shared" si="1"/>
        <v>1.002739726</v>
      </c>
      <c r="X316" s="28" t="s">
        <v>10331</v>
      </c>
      <c r="Y316" s="28"/>
      <c r="Z316" s="28"/>
      <c r="AA316" s="28"/>
      <c r="AB316" s="28"/>
      <c r="AC316" s="28"/>
      <c r="AD316" s="28"/>
      <c r="AE316" s="65" t="b">
        <v>0</v>
      </c>
      <c r="AF316" s="28" t="str">
        <f t="shared" si="2"/>
        <v>1</v>
      </c>
      <c r="AG316" s="484">
        <f t="shared" si="6"/>
        <v>100</v>
      </c>
      <c r="AH316" s="448">
        <v>100.0</v>
      </c>
      <c r="AI316" s="446">
        <v>1.0</v>
      </c>
      <c r="AJ316" s="448">
        <v>0.0</v>
      </c>
      <c r="AK316" s="449"/>
      <c r="AL316" s="448">
        <v>0.0</v>
      </c>
      <c r="AM316" s="449"/>
      <c r="AN316" s="448">
        <v>0.0</v>
      </c>
      <c r="AO316" s="449"/>
      <c r="AP316" s="448">
        <v>0.0</v>
      </c>
      <c r="AQ316" s="449"/>
      <c r="AR316" s="448">
        <v>0.0</v>
      </c>
      <c r="AS316" s="449"/>
      <c r="AT316" s="448">
        <v>0.0</v>
      </c>
      <c r="AU316" s="449"/>
      <c r="AV316" s="448">
        <v>0.0</v>
      </c>
      <c r="AW316" s="449"/>
      <c r="AX316" s="448">
        <v>0.0</v>
      </c>
      <c r="AY316" s="449"/>
    </row>
    <row r="317" ht="22.5" customHeight="1">
      <c r="A317" s="28">
        <v>315.0</v>
      </c>
      <c r="B317" s="28" t="s">
        <v>2564</v>
      </c>
      <c r="C317" s="28" t="s">
        <v>3783</v>
      </c>
      <c r="D317" s="28" t="s">
        <v>288</v>
      </c>
      <c r="E317" s="36" t="s">
        <v>226</v>
      </c>
      <c r="F317" s="28" t="s">
        <v>593</v>
      </c>
      <c r="G317" s="28" t="s">
        <v>358</v>
      </c>
      <c r="H317" s="28" t="s">
        <v>1605</v>
      </c>
      <c r="I317" s="28" t="s">
        <v>1605</v>
      </c>
      <c r="J317" s="28">
        <v>2.0</v>
      </c>
      <c r="K317" s="28">
        <v>40.0</v>
      </c>
      <c r="L317" s="28">
        <v>80.0</v>
      </c>
      <c r="M317" s="28" t="s">
        <v>546</v>
      </c>
      <c r="N317" s="28">
        <v>2.0</v>
      </c>
      <c r="O317" s="28" t="s">
        <v>2353</v>
      </c>
      <c r="P317" s="28"/>
      <c r="Q317" s="28"/>
      <c r="R317" s="28" t="s">
        <v>368</v>
      </c>
      <c r="S317" s="28">
        <v>100.0</v>
      </c>
      <c r="T317" s="50">
        <f t="shared" si="4"/>
        <v>0</v>
      </c>
      <c r="U317" s="28" t="str">
        <f>IF(R[0]C[-1]&lt;8,"KURANG 8JAM","DIATAS 8JAM")</f>
        <v>#ERROR!</v>
      </c>
      <c r="V317" s="52">
        <v>45292.0</v>
      </c>
      <c r="W317" s="28">
        <f t="shared" si="1"/>
        <v>1.002739726</v>
      </c>
      <c r="X317" s="28" t="s">
        <v>10331</v>
      </c>
      <c r="Y317" s="28"/>
      <c r="Z317" s="28"/>
      <c r="AA317" s="28"/>
      <c r="AB317" s="28"/>
      <c r="AC317" s="28"/>
      <c r="AD317" s="28"/>
      <c r="AE317" s="65" t="b">
        <v>0</v>
      </c>
      <c r="AF317" s="28" t="str">
        <f t="shared" si="2"/>
        <v>1</v>
      </c>
      <c r="AG317" s="485">
        <f t="shared" si="6"/>
        <v>100</v>
      </c>
      <c r="AH317" s="451">
        <v>100.0</v>
      </c>
      <c r="AI317" s="444">
        <v>1.0</v>
      </c>
      <c r="AJ317" s="451">
        <v>0.0</v>
      </c>
      <c r="AK317" s="453"/>
      <c r="AL317" s="451">
        <v>0.0</v>
      </c>
      <c r="AM317" s="453"/>
      <c r="AN317" s="451">
        <v>0.0</v>
      </c>
      <c r="AO317" s="453"/>
      <c r="AP317" s="451">
        <v>0.0</v>
      </c>
      <c r="AQ317" s="453"/>
      <c r="AR317" s="451">
        <v>0.0</v>
      </c>
      <c r="AS317" s="453"/>
      <c r="AT317" s="451">
        <v>0.0</v>
      </c>
      <c r="AU317" s="453"/>
      <c r="AV317" s="451">
        <v>0.0</v>
      </c>
      <c r="AW317" s="453"/>
      <c r="AX317" s="451">
        <v>0.0</v>
      </c>
      <c r="AY317" s="453"/>
    </row>
    <row r="318" ht="22.5" customHeight="1">
      <c r="A318" s="36">
        <v>316.0</v>
      </c>
      <c r="B318" s="28" t="s">
        <v>2568</v>
      </c>
      <c r="C318" s="28" t="s">
        <v>3789</v>
      </c>
      <c r="D318" s="28" t="s">
        <v>253</v>
      </c>
      <c r="E318" s="36" t="s">
        <v>181</v>
      </c>
      <c r="F318" s="28" t="s">
        <v>593</v>
      </c>
      <c r="G318" s="28" t="s">
        <v>358</v>
      </c>
      <c r="H318" s="28" t="s">
        <v>1605</v>
      </c>
      <c r="I318" s="28" t="s">
        <v>1605</v>
      </c>
      <c r="J318" s="28">
        <v>2.0</v>
      </c>
      <c r="K318" s="28">
        <v>40.0</v>
      </c>
      <c r="L318" s="28">
        <v>80.0</v>
      </c>
      <c r="M318" s="28" t="s">
        <v>546</v>
      </c>
      <c r="N318" s="28">
        <v>2.0</v>
      </c>
      <c r="O318" s="28" t="s">
        <v>2353</v>
      </c>
      <c r="P318" s="28"/>
      <c r="Q318" s="28"/>
      <c r="R318" s="28" t="s">
        <v>368</v>
      </c>
      <c r="S318" s="28">
        <v>100.0</v>
      </c>
      <c r="T318" s="50">
        <f t="shared" si="4"/>
        <v>0</v>
      </c>
      <c r="U318" s="28" t="str">
        <f>IF(R[0]C[-1]&lt;8,"KURANG 8JAM","DIATAS 8JAM")</f>
        <v>#ERROR!</v>
      </c>
      <c r="V318" s="52">
        <v>45292.0</v>
      </c>
      <c r="W318" s="28">
        <f t="shared" si="1"/>
        <v>1.002739726</v>
      </c>
      <c r="X318" s="28" t="s">
        <v>10331</v>
      </c>
      <c r="Y318" s="28"/>
      <c r="Z318" s="28"/>
      <c r="AA318" s="28"/>
      <c r="AB318" s="28"/>
      <c r="AC318" s="28"/>
      <c r="AD318" s="28"/>
      <c r="AE318" s="65" t="b">
        <v>0</v>
      </c>
      <c r="AF318" s="28" t="str">
        <f t="shared" si="2"/>
        <v>1</v>
      </c>
      <c r="AG318" s="484">
        <f t="shared" si="6"/>
        <v>100</v>
      </c>
      <c r="AH318" s="448">
        <v>100.0</v>
      </c>
      <c r="AI318" s="446">
        <v>1.0</v>
      </c>
      <c r="AJ318" s="448">
        <v>0.0</v>
      </c>
      <c r="AK318" s="449"/>
      <c r="AL318" s="448">
        <v>0.0</v>
      </c>
      <c r="AM318" s="449"/>
      <c r="AN318" s="448">
        <v>0.0</v>
      </c>
      <c r="AO318" s="449"/>
      <c r="AP318" s="448">
        <v>0.0</v>
      </c>
      <c r="AQ318" s="449"/>
      <c r="AR318" s="448">
        <v>0.0</v>
      </c>
      <c r="AS318" s="449"/>
      <c r="AT318" s="448">
        <v>0.0</v>
      </c>
      <c r="AU318" s="449"/>
      <c r="AV318" s="448">
        <v>0.0</v>
      </c>
      <c r="AW318" s="449"/>
      <c r="AX318" s="448">
        <v>0.0</v>
      </c>
      <c r="AY318" s="449"/>
    </row>
    <row r="319" ht="22.5" customHeight="1">
      <c r="A319" s="28">
        <v>317.0</v>
      </c>
      <c r="B319" s="28" t="s">
        <v>2572</v>
      </c>
      <c r="C319" s="28" t="s">
        <v>3798</v>
      </c>
      <c r="D319" s="28" t="s">
        <v>253</v>
      </c>
      <c r="E319" s="36" t="s">
        <v>181</v>
      </c>
      <c r="F319" s="28" t="s">
        <v>593</v>
      </c>
      <c r="G319" s="28" t="s">
        <v>358</v>
      </c>
      <c r="H319" s="28" t="s">
        <v>1605</v>
      </c>
      <c r="I319" s="28" t="s">
        <v>1605</v>
      </c>
      <c r="J319" s="28">
        <v>2.0</v>
      </c>
      <c r="K319" s="28">
        <v>40.0</v>
      </c>
      <c r="L319" s="28">
        <v>80.0</v>
      </c>
      <c r="M319" s="28" t="s">
        <v>546</v>
      </c>
      <c r="N319" s="28">
        <v>2.0</v>
      </c>
      <c r="O319" s="28" t="s">
        <v>2353</v>
      </c>
      <c r="P319" s="28"/>
      <c r="Q319" s="28"/>
      <c r="R319" s="28" t="s">
        <v>368</v>
      </c>
      <c r="S319" s="28">
        <v>100.0</v>
      </c>
      <c r="T319" s="50">
        <f t="shared" si="4"/>
        <v>0</v>
      </c>
      <c r="U319" s="28" t="str">
        <f>IF(R[0]C[-1]&lt;8,"KURANG 8JAM","DIATAS 8JAM")</f>
        <v>#ERROR!</v>
      </c>
      <c r="V319" s="52">
        <v>45292.0</v>
      </c>
      <c r="W319" s="28">
        <f t="shared" si="1"/>
        <v>1.002739726</v>
      </c>
      <c r="X319" s="28" t="s">
        <v>10331</v>
      </c>
      <c r="Y319" s="28"/>
      <c r="Z319" s="28"/>
      <c r="AA319" s="28"/>
      <c r="AB319" s="28"/>
      <c r="AC319" s="28"/>
      <c r="AD319" s="28"/>
      <c r="AE319" s="65" t="b">
        <v>0</v>
      </c>
      <c r="AF319" s="28" t="str">
        <f t="shared" si="2"/>
        <v>1</v>
      </c>
      <c r="AG319" s="485">
        <f t="shared" si="6"/>
        <v>100</v>
      </c>
      <c r="AH319" s="451">
        <v>100.0</v>
      </c>
      <c r="AI319" s="444">
        <v>1.0</v>
      </c>
      <c r="AJ319" s="451">
        <v>0.0</v>
      </c>
      <c r="AK319" s="453"/>
      <c r="AL319" s="451">
        <v>0.0</v>
      </c>
      <c r="AM319" s="453"/>
      <c r="AN319" s="451">
        <v>0.0</v>
      </c>
      <c r="AO319" s="453"/>
      <c r="AP319" s="451">
        <v>0.0</v>
      </c>
      <c r="AQ319" s="453"/>
      <c r="AR319" s="451">
        <v>0.0</v>
      </c>
      <c r="AS319" s="453"/>
      <c r="AT319" s="451">
        <v>0.0</v>
      </c>
      <c r="AU319" s="453"/>
      <c r="AV319" s="451">
        <v>0.0</v>
      </c>
      <c r="AW319" s="453"/>
      <c r="AX319" s="451">
        <v>0.0</v>
      </c>
      <c r="AY319" s="453"/>
    </row>
    <row r="320" ht="22.5" customHeight="1">
      <c r="A320" s="36">
        <v>318.0</v>
      </c>
      <c r="B320" s="28" t="s">
        <v>2575</v>
      </c>
      <c r="C320" s="28" t="s">
        <v>3805</v>
      </c>
      <c r="D320" s="28" t="s">
        <v>577</v>
      </c>
      <c r="E320" s="36" t="s">
        <v>16</v>
      </c>
      <c r="F320" s="28" t="s">
        <v>593</v>
      </c>
      <c r="G320" s="28" t="s">
        <v>358</v>
      </c>
      <c r="H320" s="28" t="s">
        <v>1605</v>
      </c>
      <c r="I320" s="28" t="s">
        <v>1605</v>
      </c>
      <c r="J320" s="28">
        <v>2.0</v>
      </c>
      <c r="K320" s="28">
        <v>40.0</v>
      </c>
      <c r="L320" s="28">
        <v>80.0</v>
      </c>
      <c r="M320" s="28" t="s">
        <v>546</v>
      </c>
      <c r="N320" s="28">
        <v>2.0</v>
      </c>
      <c r="O320" s="28" t="s">
        <v>2353</v>
      </c>
      <c r="P320" s="28"/>
      <c r="Q320" s="28"/>
      <c r="R320" s="28" t="s">
        <v>368</v>
      </c>
      <c r="S320" s="28">
        <v>100.0</v>
      </c>
      <c r="T320" s="50">
        <f t="shared" si="4"/>
        <v>0</v>
      </c>
      <c r="U320" s="28" t="str">
        <f>IF(R[0]C[-1]&lt;8,"KURANG 8JAM","DIATAS 8JAM")</f>
        <v>#ERROR!</v>
      </c>
      <c r="V320" s="52">
        <v>45292.0</v>
      </c>
      <c r="W320" s="28">
        <f t="shared" si="1"/>
        <v>1.002739726</v>
      </c>
      <c r="X320" s="28" t="s">
        <v>10331</v>
      </c>
      <c r="Y320" s="28"/>
      <c r="Z320" s="28"/>
      <c r="AA320" s="28"/>
      <c r="AB320" s="28"/>
      <c r="AC320" s="28"/>
      <c r="AD320" s="28"/>
      <c r="AE320" s="65" t="b">
        <v>0</v>
      </c>
      <c r="AF320" s="28" t="str">
        <f t="shared" si="2"/>
        <v>1</v>
      </c>
      <c r="AG320" s="484">
        <f t="shared" si="6"/>
        <v>100</v>
      </c>
      <c r="AH320" s="448">
        <v>100.0</v>
      </c>
      <c r="AI320" s="446">
        <v>1.0</v>
      </c>
      <c r="AJ320" s="448">
        <v>0.0</v>
      </c>
      <c r="AK320" s="449"/>
      <c r="AL320" s="448">
        <v>0.0</v>
      </c>
      <c r="AM320" s="449"/>
      <c r="AN320" s="448">
        <v>0.0</v>
      </c>
      <c r="AO320" s="449"/>
      <c r="AP320" s="448">
        <v>0.0</v>
      </c>
      <c r="AQ320" s="449"/>
      <c r="AR320" s="448">
        <v>0.0</v>
      </c>
      <c r="AS320" s="449"/>
      <c r="AT320" s="448">
        <v>0.0</v>
      </c>
      <c r="AU320" s="449"/>
      <c r="AV320" s="448">
        <v>0.0</v>
      </c>
      <c r="AW320" s="449"/>
      <c r="AX320" s="448">
        <v>0.0</v>
      </c>
      <c r="AY320" s="449"/>
    </row>
    <row r="321" ht="22.5" customHeight="1">
      <c r="A321" s="28">
        <v>319.0</v>
      </c>
      <c r="B321" s="28" t="s">
        <v>2580</v>
      </c>
      <c r="C321" s="28" t="s">
        <v>3814</v>
      </c>
      <c r="D321" s="28" t="s">
        <v>181</v>
      </c>
      <c r="E321" s="36" t="s">
        <v>181</v>
      </c>
      <c r="F321" s="28" t="s">
        <v>593</v>
      </c>
      <c r="G321" s="28" t="s">
        <v>2343</v>
      </c>
      <c r="H321" s="28" t="s">
        <v>2343</v>
      </c>
      <c r="I321" s="28"/>
      <c r="J321" s="28"/>
      <c r="K321" s="28"/>
      <c r="L321" s="28">
        <v>0.0</v>
      </c>
      <c r="M321" s="28" t="s">
        <v>2345</v>
      </c>
      <c r="N321" s="28">
        <v>1.0</v>
      </c>
      <c r="O321" s="28" t="s">
        <v>2346</v>
      </c>
      <c r="P321" s="28" t="s">
        <v>1608</v>
      </c>
      <c r="Q321" s="28"/>
      <c r="R321" s="28">
        <v>0.0</v>
      </c>
      <c r="S321" s="28">
        <v>0.0</v>
      </c>
      <c r="T321" s="50">
        <f t="shared" si="4"/>
        <v>0</v>
      </c>
      <c r="U321" s="28" t="str">
        <f>IF(R[0]C[-1]&lt;8,"KURANG 8JAM","DIATAS 8JAM")</f>
        <v>#ERROR!</v>
      </c>
      <c r="V321" s="52">
        <v>44927.0</v>
      </c>
      <c r="W321" s="28">
        <f t="shared" si="1"/>
        <v>2.002739726</v>
      </c>
      <c r="X321" s="28" t="s">
        <v>10128</v>
      </c>
      <c r="Y321" s="28"/>
      <c r="Z321" s="28"/>
      <c r="AA321" s="28"/>
      <c r="AB321" s="28"/>
      <c r="AC321" s="28"/>
      <c r="AD321" s="28"/>
      <c r="AE321" s="65" t="b">
        <v>0</v>
      </c>
      <c r="AF321" s="28" t="str">
        <f t="shared" si="2"/>
        <v>0</v>
      </c>
      <c r="AG321" s="485">
        <f t="shared" si="6"/>
        <v>0</v>
      </c>
      <c r="AH321" s="451">
        <v>0.0</v>
      </c>
      <c r="AI321" s="444">
        <v>1.0</v>
      </c>
      <c r="AJ321" s="451">
        <v>0.0</v>
      </c>
      <c r="AK321" s="444">
        <v>0.0</v>
      </c>
      <c r="AL321" s="451">
        <v>0.0</v>
      </c>
      <c r="AM321" s="444">
        <v>0.0</v>
      </c>
      <c r="AN321" s="451">
        <v>0.0</v>
      </c>
      <c r="AO321" s="444">
        <v>0.0</v>
      </c>
      <c r="AP321" s="451">
        <v>0.0</v>
      </c>
      <c r="AQ321" s="444">
        <v>0.0</v>
      </c>
      <c r="AR321" s="451">
        <v>0.0</v>
      </c>
      <c r="AS321" s="444">
        <v>0.0</v>
      </c>
      <c r="AT321" s="451">
        <v>0.0</v>
      </c>
      <c r="AU321" s="444">
        <v>0.0</v>
      </c>
      <c r="AV321" s="451">
        <v>0.0</v>
      </c>
      <c r="AW321" s="444">
        <v>0.0</v>
      </c>
      <c r="AX321" s="451">
        <v>0.0</v>
      </c>
      <c r="AY321" s="444">
        <v>0.0</v>
      </c>
    </row>
    <row r="322" ht="22.5" customHeight="1">
      <c r="A322" s="36">
        <v>320.0</v>
      </c>
      <c r="B322" s="28" t="s">
        <v>2582</v>
      </c>
      <c r="C322" s="28" t="s">
        <v>3821</v>
      </c>
      <c r="D322" s="28" t="s">
        <v>96</v>
      </c>
      <c r="E322" s="36" t="s">
        <v>96</v>
      </c>
      <c r="F322" s="28" t="s">
        <v>593</v>
      </c>
      <c r="G322" s="28" t="s">
        <v>358</v>
      </c>
      <c r="H322" s="28" t="s">
        <v>1605</v>
      </c>
      <c r="I322" s="28" t="s">
        <v>1605</v>
      </c>
      <c r="J322" s="28">
        <v>2.0</v>
      </c>
      <c r="K322" s="28">
        <v>40.0</v>
      </c>
      <c r="L322" s="28">
        <v>80.0</v>
      </c>
      <c r="M322" s="28" t="s">
        <v>546</v>
      </c>
      <c r="N322" s="28">
        <v>2.0</v>
      </c>
      <c r="O322" s="28" t="s">
        <v>2353</v>
      </c>
      <c r="P322" s="28"/>
      <c r="Q322" s="28"/>
      <c r="R322" s="28" t="s">
        <v>368</v>
      </c>
      <c r="S322" s="28">
        <v>100.0</v>
      </c>
      <c r="T322" s="50">
        <f t="shared" si="4"/>
        <v>0</v>
      </c>
      <c r="U322" s="28" t="str">
        <f>IF(R[0]C[-1]&lt;8,"KURANG 8JAM","DIATAS 8JAM")</f>
        <v>#ERROR!</v>
      </c>
      <c r="V322" s="52">
        <v>45292.0</v>
      </c>
      <c r="W322" s="28">
        <f t="shared" si="1"/>
        <v>1.002739726</v>
      </c>
      <c r="X322" s="28" t="s">
        <v>10331</v>
      </c>
      <c r="Y322" s="28"/>
      <c r="Z322" s="28"/>
      <c r="AA322" s="28"/>
      <c r="AB322" s="28"/>
      <c r="AC322" s="28"/>
      <c r="AD322" s="28"/>
      <c r="AE322" s="65" t="b">
        <v>0</v>
      </c>
      <c r="AF322" s="28" t="str">
        <f t="shared" si="2"/>
        <v>1</v>
      </c>
      <c r="AG322" s="484">
        <f t="shared" si="6"/>
        <v>100</v>
      </c>
      <c r="AH322" s="448">
        <v>100.0</v>
      </c>
      <c r="AI322" s="446">
        <v>1.0</v>
      </c>
      <c r="AJ322" s="448">
        <v>0.0</v>
      </c>
      <c r="AK322" s="449"/>
      <c r="AL322" s="448">
        <v>0.0</v>
      </c>
      <c r="AM322" s="449"/>
      <c r="AN322" s="448">
        <v>0.0</v>
      </c>
      <c r="AO322" s="449"/>
      <c r="AP322" s="448">
        <v>0.0</v>
      </c>
      <c r="AQ322" s="449"/>
      <c r="AR322" s="448">
        <v>0.0</v>
      </c>
      <c r="AS322" s="449"/>
      <c r="AT322" s="448">
        <v>0.0</v>
      </c>
      <c r="AU322" s="449"/>
      <c r="AV322" s="448">
        <v>0.0</v>
      </c>
      <c r="AW322" s="449"/>
      <c r="AX322" s="448">
        <v>0.0</v>
      </c>
      <c r="AY322" s="449"/>
    </row>
    <row r="323" ht="22.5" customHeight="1">
      <c r="A323" s="28">
        <v>321.0</v>
      </c>
      <c r="B323" s="28" t="s">
        <v>2586</v>
      </c>
      <c r="C323" s="28" t="s">
        <v>3827</v>
      </c>
      <c r="D323" s="28" t="s">
        <v>96</v>
      </c>
      <c r="E323" s="36" t="s">
        <v>96</v>
      </c>
      <c r="F323" s="28" t="s">
        <v>593</v>
      </c>
      <c r="G323" s="28" t="s">
        <v>358</v>
      </c>
      <c r="H323" s="28" t="s">
        <v>1605</v>
      </c>
      <c r="I323" s="28" t="s">
        <v>1605</v>
      </c>
      <c r="J323" s="28">
        <v>2.0</v>
      </c>
      <c r="K323" s="28">
        <v>40.0</v>
      </c>
      <c r="L323" s="28">
        <v>80.0</v>
      </c>
      <c r="M323" s="28" t="s">
        <v>546</v>
      </c>
      <c r="N323" s="28">
        <v>2.0</v>
      </c>
      <c r="O323" s="28" t="s">
        <v>2353</v>
      </c>
      <c r="P323" s="28"/>
      <c r="Q323" s="28"/>
      <c r="R323" s="28" t="s">
        <v>368</v>
      </c>
      <c r="S323" s="28">
        <v>100.0</v>
      </c>
      <c r="T323" s="50">
        <f t="shared" si="4"/>
        <v>0</v>
      </c>
      <c r="U323" s="28" t="str">
        <f>IF(R[0]C[-1]&lt;8,"KURANG 8JAM","DIATAS 8JAM")</f>
        <v>#ERROR!</v>
      </c>
      <c r="V323" s="52">
        <v>45292.0</v>
      </c>
      <c r="W323" s="28">
        <f t="shared" si="1"/>
        <v>1.002739726</v>
      </c>
      <c r="X323" s="28" t="s">
        <v>10331</v>
      </c>
      <c r="Y323" s="28"/>
      <c r="Z323" s="28"/>
      <c r="AA323" s="28"/>
      <c r="AB323" s="28"/>
      <c r="AC323" s="28"/>
      <c r="AD323" s="28"/>
      <c r="AE323" s="65" t="b">
        <v>0</v>
      </c>
      <c r="AF323" s="28" t="str">
        <f t="shared" si="2"/>
        <v>1</v>
      </c>
      <c r="AG323" s="485">
        <f t="shared" si="6"/>
        <v>100</v>
      </c>
      <c r="AH323" s="451">
        <v>100.0</v>
      </c>
      <c r="AI323" s="444">
        <v>1.0</v>
      </c>
      <c r="AJ323" s="451">
        <v>0.0</v>
      </c>
      <c r="AK323" s="453"/>
      <c r="AL323" s="451">
        <v>0.0</v>
      </c>
      <c r="AM323" s="453"/>
      <c r="AN323" s="451">
        <v>0.0</v>
      </c>
      <c r="AO323" s="453"/>
      <c r="AP323" s="451">
        <v>0.0</v>
      </c>
      <c r="AQ323" s="453"/>
      <c r="AR323" s="451">
        <v>0.0</v>
      </c>
      <c r="AS323" s="453"/>
      <c r="AT323" s="451">
        <v>0.0</v>
      </c>
      <c r="AU323" s="453"/>
      <c r="AV323" s="451">
        <v>0.0</v>
      </c>
      <c r="AW323" s="453"/>
      <c r="AX323" s="451">
        <v>0.0</v>
      </c>
      <c r="AY323" s="453"/>
    </row>
    <row r="324" ht="22.5" customHeight="1">
      <c r="A324" s="36">
        <v>322.0</v>
      </c>
      <c r="B324" s="28" t="s">
        <v>2591</v>
      </c>
      <c r="C324" s="28" t="s">
        <v>3839</v>
      </c>
      <c r="D324" s="28" t="s">
        <v>96</v>
      </c>
      <c r="E324" s="36" t="s">
        <v>96</v>
      </c>
      <c r="F324" s="28" t="s">
        <v>593</v>
      </c>
      <c r="G324" s="28" t="s">
        <v>358</v>
      </c>
      <c r="H324" s="28" t="s">
        <v>1605</v>
      </c>
      <c r="I324" s="28" t="s">
        <v>1605</v>
      </c>
      <c r="J324" s="28">
        <v>2.0</v>
      </c>
      <c r="K324" s="28">
        <v>40.0</v>
      </c>
      <c r="L324" s="28">
        <v>80.0</v>
      </c>
      <c r="M324" s="28" t="s">
        <v>546</v>
      </c>
      <c r="N324" s="28">
        <v>2.0</v>
      </c>
      <c r="O324" s="28" t="s">
        <v>2353</v>
      </c>
      <c r="P324" s="28"/>
      <c r="Q324" s="28"/>
      <c r="R324" s="28" t="s">
        <v>368</v>
      </c>
      <c r="S324" s="28">
        <v>100.0</v>
      </c>
      <c r="T324" s="50">
        <f t="shared" si="4"/>
        <v>0</v>
      </c>
      <c r="U324" s="28" t="str">
        <f>IF(R[0]C[-1]&lt;8,"KURANG 8JAM","DIATAS 8JAM")</f>
        <v>#ERROR!</v>
      </c>
      <c r="V324" s="52">
        <v>45292.0</v>
      </c>
      <c r="W324" s="28">
        <f t="shared" si="1"/>
        <v>1.002739726</v>
      </c>
      <c r="X324" s="28" t="s">
        <v>10331</v>
      </c>
      <c r="Y324" s="28"/>
      <c r="Z324" s="28"/>
      <c r="AA324" s="28"/>
      <c r="AB324" s="28"/>
      <c r="AC324" s="28"/>
      <c r="AD324" s="28"/>
      <c r="AE324" s="65" t="b">
        <v>0</v>
      </c>
      <c r="AF324" s="28" t="str">
        <f t="shared" si="2"/>
        <v>1</v>
      </c>
      <c r="AG324" s="484">
        <f t="shared" si="6"/>
        <v>100</v>
      </c>
      <c r="AH324" s="448">
        <v>100.0</v>
      </c>
      <c r="AI324" s="446">
        <v>1.0</v>
      </c>
      <c r="AJ324" s="448">
        <v>0.0</v>
      </c>
      <c r="AK324" s="449"/>
      <c r="AL324" s="448">
        <v>0.0</v>
      </c>
      <c r="AM324" s="449"/>
      <c r="AN324" s="448">
        <v>0.0</v>
      </c>
      <c r="AO324" s="449"/>
      <c r="AP324" s="448">
        <v>0.0</v>
      </c>
      <c r="AQ324" s="449"/>
      <c r="AR324" s="448">
        <v>0.0</v>
      </c>
      <c r="AS324" s="449"/>
      <c r="AT324" s="448">
        <v>0.0</v>
      </c>
      <c r="AU324" s="449"/>
      <c r="AV324" s="448">
        <v>0.0</v>
      </c>
      <c r="AW324" s="449"/>
      <c r="AX324" s="448">
        <v>0.0</v>
      </c>
      <c r="AY324" s="449"/>
    </row>
    <row r="325" ht="22.5" customHeight="1">
      <c r="A325" s="28">
        <v>323.0</v>
      </c>
      <c r="B325" s="28" t="s">
        <v>2593</v>
      </c>
      <c r="C325" s="28" t="s">
        <v>3848</v>
      </c>
      <c r="D325" s="28" t="s">
        <v>181</v>
      </c>
      <c r="E325" s="36" t="s">
        <v>181</v>
      </c>
      <c r="F325" s="28" t="s">
        <v>593</v>
      </c>
      <c r="G325" s="28" t="s">
        <v>358</v>
      </c>
      <c r="H325" s="28" t="s">
        <v>7724</v>
      </c>
      <c r="I325" s="28" t="s">
        <v>1859</v>
      </c>
      <c r="J325" s="28">
        <v>2.0</v>
      </c>
      <c r="K325" s="28">
        <v>20.0</v>
      </c>
      <c r="L325" s="28">
        <v>40.0</v>
      </c>
      <c r="M325" s="28" t="s">
        <v>546</v>
      </c>
      <c r="N325" s="28">
        <v>2.0</v>
      </c>
      <c r="O325" s="28" t="s">
        <v>3851</v>
      </c>
      <c r="P325" s="28" t="s">
        <v>2362</v>
      </c>
      <c r="Q325" s="28"/>
      <c r="R325" s="28" t="s">
        <v>1245</v>
      </c>
      <c r="S325" s="28">
        <v>50.0</v>
      </c>
      <c r="T325" s="50">
        <f t="shared" si="4"/>
        <v>0</v>
      </c>
      <c r="U325" s="28" t="str">
        <f>IF(R[0]C[-1]&lt;8,"KURANG 8JAM","DIATAS 8JAM")</f>
        <v>#ERROR!</v>
      </c>
      <c r="V325" s="52">
        <v>45292.0</v>
      </c>
      <c r="W325" s="28">
        <f t="shared" si="1"/>
        <v>1.002739726</v>
      </c>
      <c r="X325" s="28" t="s">
        <v>10331</v>
      </c>
      <c r="Y325" s="28"/>
      <c r="Z325" s="28"/>
      <c r="AA325" s="28"/>
      <c r="AB325" s="28"/>
      <c r="AC325" s="28"/>
      <c r="AD325" s="28"/>
      <c r="AE325" s="65" t="b">
        <v>0</v>
      </c>
      <c r="AF325" s="28" t="str">
        <f t="shared" si="2"/>
        <v>1</v>
      </c>
      <c r="AG325" s="485">
        <f t="shared" si="6"/>
        <v>50</v>
      </c>
      <c r="AH325" s="451">
        <v>50.0</v>
      </c>
      <c r="AI325" s="444">
        <v>1.0</v>
      </c>
      <c r="AJ325" s="451">
        <v>0.0</v>
      </c>
      <c r="AK325" s="453"/>
      <c r="AL325" s="451">
        <v>0.0</v>
      </c>
      <c r="AM325" s="453"/>
      <c r="AN325" s="451">
        <v>0.0</v>
      </c>
      <c r="AO325" s="453"/>
      <c r="AP325" s="451">
        <v>0.0</v>
      </c>
      <c r="AQ325" s="453"/>
      <c r="AR325" s="451">
        <v>0.0</v>
      </c>
      <c r="AS325" s="453"/>
      <c r="AT325" s="451">
        <v>0.0</v>
      </c>
      <c r="AU325" s="453"/>
      <c r="AV325" s="451">
        <v>0.0</v>
      </c>
      <c r="AW325" s="453"/>
      <c r="AX325" s="451">
        <v>0.0</v>
      </c>
      <c r="AY325" s="453"/>
    </row>
    <row r="326" ht="22.5" customHeight="1">
      <c r="A326" s="36">
        <v>324.0</v>
      </c>
      <c r="B326" s="28" t="s">
        <v>2597</v>
      </c>
      <c r="C326" s="28" t="s">
        <v>3858</v>
      </c>
      <c r="D326" s="28" t="s">
        <v>96</v>
      </c>
      <c r="E326" s="36" t="s">
        <v>96</v>
      </c>
      <c r="F326" s="28" t="s">
        <v>593</v>
      </c>
      <c r="G326" s="28" t="s">
        <v>358</v>
      </c>
      <c r="H326" s="28" t="s">
        <v>7724</v>
      </c>
      <c r="I326" s="28" t="s">
        <v>1859</v>
      </c>
      <c r="J326" s="28">
        <v>2.0</v>
      </c>
      <c r="K326" s="28">
        <v>20.0</v>
      </c>
      <c r="L326" s="28">
        <v>40.0</v>
      </c>
      <c r="M326" s="28" t="s">
        <v>546</v>
      </c>
      <c r="N326" s="28">
        <v>2.0</v>
      </c>
      <c r="O326" s="28" t="s">
        <v>3851</v>
      </c>
      <c r="P326" s="28" t="s">
        <v>2362</v>
      </c>
      <c r="Q326" s="28"/>
      <c r="R326" s="28" t="s">
        <v>1245</v>
      </c>
      <c r="S326" s="28">
        <v>50.0</v>
      </c>
      <c r="T326" s="50">
        <f t="shared" si="4"/>
        <v>0</v>
      </c>
      <c r="U326" s="28" t="str">
        <f>IF(R[0]C[-1]&lt;8,"KURANG 8JAM","DIATAS 8JAM")</f>
        <v>#ERROR!</v>
      </c>
      <c r="V326" s="52">
        <v>45292.0</v>
      </c>
      <c r="W326" s="28">
        <f t="shared" si="1"/>
        <v>1.002739726</v>
      </c>
      <c r="X326" s="28" t="s">
        <v>10331</v>
      </c>
      <c r="Y326" s="28"/>
      <c r="Z326" s="28"/>
      <c r="AA326" s="28"/>
      <c r="AB326" s="28"/>
      <c r="AC326" s="28"/>
      <c r="AD326" s="28"/>
      <c r="AE326" s="65" t="b">
        <v>0</v>
      </c>
      <c r="AF326" s="28" t="str">
        <f t="shared" si="2"/>
        <v>1</v>
      </c>
      <c r="AG326" s="484">
        <f t="shared" si="6"/>
        <v>50</v>
      </c>
      <c r="AH326" s="448">
        <v>50.0</v>
      </c>
      <c r="AI326" s="446">
        <v>1.0</v>
      </c>
      <c r="AJ326" s="448">
        <v>0.0</v>
      </c>
      <c r="AK326" s="449"/>
      <c r="AL326" s="448">
        <v>0.0</v>
      </c>
      <c r="AM326" s="449"/>
      <c r="AN326" s="448">
        <v>0.0</v>
      </c>
      <c r="AO326" s="449"/>
      <c r="AP326" s="448">
        <v>0.0</v>
      </c>
      <c r="AQ326" s="449"/>
      <c r="AR326" s="448">
        <v>0.0</v>
      </c>
      <c r="AS326" s="449"/>
      <c r="AT326" s="448">
        <v>0.0</v>
      </c>
      <c r="AU326" s="449"/>
      <c r="AV326" s="448">
        <v>0.0</v>
      </c>
      <c r="AW326" s="449"/>
      <c r="AX326" s="448">
        <v>0.0</v>
      </c>
      <c r="AY326" s="449"/>
    </row>
    <row r="327" ht="22.5" customHeight="1">
      <c r="A327" s="28">
        <v>325.0</v>
      </c>
      <c r="B327" s="28" t="s">
        <v>2599</v>
      </c>
      <c r="C327" s="28" t="s">
        <v>3864</v>
      </c>
      <c r="D327" s="28" t="s">
        <v>434</v>
      </c>
      <c r="E327" s="36" t="s">
        <v>16</v>
      </c>
      <c r="F327" s="28" t="s">
        <v>593</v>
      </c>
      <c r="G327" s="28" t="s">
        <v>358</v>
      </c>
      <c r="H327" s="28" t="s">
        <v>7724</v>
      </c>
      <c r="I327" s="28" t="s">
        <v>1859</v>
      </c>
      <c r="J327" s="28">
        <v>2.0</v>
      </c>
      <c r="K327" s="28">
        <v>20.0</v>
      </c>
      <c r="L327" s="28">
        <v>40.0</v>
      </c>
      <c r="M327" s="28" t="s">
        <v>546</v>
      </c>
      <c r="N327" s="28">
        <v>2.0</v>
      </c>
      <c r="O327" s="28" t="s">
        <v>3851</v>
      </c>
      <c r="P327" s="28" t="s">
        <v>2362</v>
      </c>
      <c r="Q327" s="28"/>
      <c r="R327" s="28" t="s">
        <v>1245</v>
      </c>
      <c r="S327" s="28">
        <v>50.0</v>
      </c>
      <c r="T327" s="50">
        <f t="shared" si="4"/>
        <v>0</v>
      </c>
      <c r="U327" s="28" t="str">
        <f>IF(R[0]C[-1]&lt;8,"KURANG 8JAM","DIATAS 8JAM")</f>
        <v>#ERROR!</v>
      </c>
      <c r="V327" s="52">
        <v>45292.0</v>
      </c>
      <c r="W327" s="28">
        <f t="shared" si="1"/>
        <v>1.002739726</v>
      </c>
      <c r="X327" s="28" t="s">
        <v>10331</v>
      </c>
      <c r="Y327" s="28"/>
      <c r="Z327" s="28"/>
      <c r="AA327" s="28"/>
      <c r="AB327" s="28"/>
      <c r="AC327" s="28"/>
      <c r="AD327" s="28"/>
      <c r="AE327" s="65" t="b">
        <v>0</v>
      </c>
      <c r="AF327" s="28" t="str">
        <f t="shared" si="2"/>
        <v>1</v>
      </c>
      <c r="AG327" s="485">
        <f t="shared" si="6"/>
        <v>50</v>
      </c>
      <c r="AH327" s="451">
        <v>50.0</v>
      </c>
      <c r="AI327" s="444">
        <v>1.0</v>
      </c>
      <c r="AJ327" s="451">
        <v>0.0</v>
      </c>
      <c r="AK327" s="453"/>
      <c r="AL327" s="451">
        <v>0.0</v>
      </c>
      <c r="AM327" s="453"/>
      <c r="AN327" s="451">
        <v>0.0</v>
      </c>
      <c r="AO327" s="453"/>
      <c r="AP327" s="451">
        <v>0.0</v>
      </c>
      <c r="AQ327" s="453"/>
      <c r="AR327" s="451">
        <v>0.0</v>
      </c>
      <c r="AS327" s="453"/>
      <c r="AT327" s="451">
        <v>0.0</v>
      </c>
      <c r="AU327" s="453"/>
      <c r="AV327" s="451">
        <v>0.0</v>
      </c>
      <c r="AW327" s="453"/>
      <c r="AX327" s="451">
        <v>0.0</v>
      </c>
      <c r="AY327" s="453"/>
    </row>
    <row r="328" ht="22.5" customHeight="1">
      <c r="A328" s="36">
        <v>326.0</v>
      </c>
      <c r="B328" s="28" t="s">
        <v>2603</v>
      </c>
      <c r="C328" s="28" t="s">
        <v>3870</v>
      </c>
      <c r="D328" s="28" t="s">
        <v>577</v>
      </c>
      <c r="E328" s="36" t="s">
        <v>16</v>
      </c>
      <c r="F328" s="28" t="s">
        <v>593</v>
      </c>
      <c r="G328" s="28" t="s">
        <v>358</v>
      </c>
      <c r="H328" s="28" t="s">
        <v>7724</v>
      </c>
      <c r="I328" s="28" t="s">
        <v>1859</v>
      </c>
      <c r="J328" s="28">
        <v>2.0</v>
      </c>
      <c r="K328" s="28">
        <v>20.0</v>
      </c>
      <c r="L328" s="28">
        <v>40.0</v>
      </c>
      <c r="M328" s="28" t="s">
        <v>546</v>
      </c>
      <c r="N328" s="28">
        <v>2.0</v>
      </c>
      <c r="O328" s="28" t="s">
        <v>3851</v>
      </c>
      <c r="P328" s="28" t="s">
        <v>2362</v>
      </c>
      <c r="Q328" s="28"/>
      <c r="R328" s="28" t="s">
        <v>1245</v>
      </c>
      <c r="S328" s="28">
        <v>50.0</v>
      </c>
      <c r="T328" s="50">
        <f t="shared" si="4"/>
        <v>0</v>
      </c>
      <c r="U328" s="28" t="str">
        <f>IF(R[0]C[-1]&lt;8,"KURANG 8JAM","DIATAS 8JAM")</f>
        <v>#ERROR!</v>
      </c>
      <c r="V328" s="52">
        <v>45292.0</v>
      </c>
      <c r="W328" s="28">
        <f t="shared" si="1"/>
        <v>1.002739726</v>
      </c>
      <c r="X328" s="28" t="s">
        <v>10331</v>
      </c>
      <c r="Y328" s="28"/>
      <c r="Z328" s="28"/>
      <c r="AA328" s="28"/>
      <c r="AB328" s="28"/>
      <c r="AC328" s="28"/>
      <c r="AD328" s="28"/>
      <c r="AE328" s="65" t="b">
        <v>0</v>
      </c>
      <c r="AF328" s="28" t="str">
        <f t="shared" si="2"/>
        <v>1</v>
      </c>
      <c r="AG328" s="484">
        <f t="shared" si="6"/>
        <v>50</v>
      </c>
      <c r="AH328" s="448">
        <v>50.0</v>
      </c>
      <c r="AI328" s="446">
        <v>1.0</v>
      </c>
      <c r="AJ328" s="448">
        <v>0.0</v>
      </c>
      <c r="AK328" s="449"/>
      <c r="AL328" s="448">
        <v>0.0</v>
      </c>
      <c r="AM328" s="449"/>
      <c r="AN328" s="448">
        <v>0.0</v>
      </c>
      <c r="AO328" s="449"/>
      <c r="AP328" s="448">
        <v>0.0</v>
      </c>
      <c r="AQ328" s="449"/>
      <c r="AR328" s="448">
        <v>0.0</v>
      </c>
      <c r="AS328" s="449"/>
      <c r="AT328" s="448">
        <v>0.0</v>
      </c>
      <c r="AU328" s="449"/>
      <c r="AV328" s="448">
        <v>0.0</v>
      </c>
      <c r="AW328" s="449"/>
      <c r="AX328" s="448">
        <v>0.0</v>
      </c>
      <c r="AY328" s="449"/>
    </row>
    <row r="329" ht="22.5" customHeight="1">
      <c r="A329" s="28">
        <v>327.0</v>
      </c>
      <c r="B329" s="28" t="s">
        <v>2605</v>
      </c>
      <c r="C329" s="28" t="s">
        <v>3877</v>
      </c>
      <c r="D329" s="28" t="s">
        <v>232</v>
      </c>
      <c r="E329" s="36" t="s">
        <v>16</v>
      </c>
      <c r="F329" s="28" t="s">
        <v>593</v>
      </c>
      <c r="G329" s="28" t="s">
        <v>358</v>
      </c>
      <c r="H329" s="28" t="s">
        <v>7724</v>
      </c>
      <c r="I329" s="28" t="s">
        <v>1859</v>
      </c>
      <c r="J329" s="28">
        <v>2.0</v>
      </c>
      <c r="K329" s="28">
        <v>20.0</v>
      </c>
      <c r="L329" s="28">
        <v>40.0</v>
      </c>
      <c r="M329" s="28" t="s">
        <v>546</v>
      </c>
      <c r="N329" s="28">
        <v>4.0</v>
      </c>
      <c r="O329" s="28" t="s">
        <v>1605</v>
      </c>
      <c r="P329" s="28" t="s">
        <v>1608</v>
      </c>
      <c r="Q329" s="28"/>
      <c r="R329" s="28" t="s">
        <v>368</v>
      </c>
      <c r="S329" s="28">
        <v>100.0</v>
      </c>
      <c r="T329" s="50">
        <f t="shared" si="4"/>
        <v>0</v>
      </c>
      <c r="U329" s="28" t="str">
        <f>IF(R[0]C[-1]&lt;8,"KURANG 8JAM","DIATAS 8JAM")</f>
        <v>#ERROR!</v>
      </c>
      <c r="V329" s="52">
        <v>44927.0</v>
      </c>
      <c r="W329" s="28">
        <f t="shared" si="1"/>
        <v>2.002739726</v>
      </c>
      <c r="X329" s="28" t="s">
        <v>10128</v>
      </c>
      <c r="Y329" s="28"/>
      <c r="Z329" s="28"/>
      <c r="AA329" s="28"/>
      <c r="AB329" s="28"/>
      <c r="AC329" s="28"/>
      <c r="AD329" s="28"/>
      <c r="AE329" s="65" t="b">
        <v>0</v>
      </c>
      <c r="AF329" s="28" t="str">
        <f t="shared" si="2"/>
        <v>1</v>
      </c>
      <c r="AG329" s="485">
        <f t="shared" si="6"/>
        <v>100</v>
      </c>
      <c r="AH329" s="451">
        <v>100.0</v>
      </c>
      <c r="AI329" s="444">
        <v>1.0</v>
      </c>
      <c r="AJ329" s="451">
        <v>0.0</v>
      </c>
      <c r="AK329" s="444">
        <v>0.0</v>
      </c>
      <c r="AL329" s="451">
        <v>0.0</v>
      </c>
      <c r="AM329" s="444">
        <v>0.0</v>
      </c>
      <c r="AN329" s="451">
        <v>0.0</v>
      </c>
      <c r="AO329" s="444">
        <v>0.0</v>
      </c>
      <c r="AP329" s="451">
        <v>0.0</v>
      </c>
      <c r="AQ329" s="444">
        <v>0.0</v>
      </c>
      <c r="AR329" s="451">
        <v>0.0</v>
      </c>
      <c r="AS329" s="444">
        <v>0.0</v>
      </c>
      <c r="AT329" s="451">
        <v>0.0</v>
      </c>
      <c r="AU329" s="444">
        <v>0.0</v>
      </c>
      <c r="AV329" s="451">
        <v>0.0</v>
      </c>
      <c r="AW329" s="444">
        <v>0.0</v>
      </c>
      <c r="AX329" s="451">
        <v>0.0</v>
      </c>
      <c r="AY329" s="444">
        <v>0.0</v>
      </c>
    </row>
    <row r="330" ht="22.5" customHeight="1">
      <c r="A330" s="36">
        <v>328.0</v>
      </c>
      <c r="B330" s="28" t="s">
        <v>2608</v>
      </c>
      <c r="C330" s="28" t="s">
        <v>3884</v>
      </c>
      <c r="D330" s="28" t="s">
        <v>96</v>
      </c>
      <c r="E330" s="36" t="s">
        <v>96</v>
      </c>
      <c r="F330" s="28" t="s">
        <v>593</v>
      </c>
      <c r="G330" s="28" t="s">
        <v>358</v>
      </c>
      <c r="H330" s="28" t="s">
        <v>7724</v>
      </c>
      <c r="I330" s="28" t="s">
        <v>1859</v>
      </c>
      <c r="J330" s="28">
        <v>2.0</v>
      </c>
      <c r="K330" s="28">
        <v>20.0</v>
      </c>
      <c r="L330" s="28">
        <v>40.0</v>
      </c>
      <c r="M330" s="28" t="s">
        <v>546</v>
      </c>
      <c r="N330" s="28">
        <v>2.0</v>
      </c>
      <c r="O330" s="28" t="s">
        <v>3851</v>
      </c>
      <c r="P330" s="28" t="s">
        <v>2362</v>
      </c>
      <c r="Q330" s="28"/>
      <c r="R330" s="28" t="s">
        <v>1245</v>
      </c>
      <c r="S330" s="28">
        <v>50.0</v>
      </c>
      <c r="T330" s="50">
        <f t="shared" si="4"/>
        <v>0</v>
      </c>
      <c r="U330" s="28" t="str">
        <f>IF(R[0]C[-1]&lt;8,"KURANG 8JAM","DIATAS 8JAM")</f>
        <v>#ERROR!</v>
      </c>
      <c r="V330" s="52">
        <v>45292.0</v>
      </c>
      <c r="W330" s="28">
        <f t="shared" si="1"/>
        <v>1.002739726</v>
      </c>
      <c r="X330" s="28" t="s">
        <v>10331</v>
      </c>
      <c r="Y330" s="28"/>
      <c r="Z330" s="28"/>
      <c r="AA330" s="28"/>
      <c r="AB330" s="28"/>
      <c r="AC330" s="28"/>
      <c r="AD330" s="28"/>
      <c r="AE330" s="65" t="b">
        <v>0</v>
      </c>
      <c r="AF330" s="28" t="str">
        <f t="shared" si="2"/>
        <v>1</v>
      </c>
      <c r="AG330" s="484">
        <f t="shared" si="6"/>
        <v>50</v>
      </c>
      <c r="AH330" s="448">
        <v>50.0</v>
      </c>
      <c r="AI330" s="446">
        <v>1.0</v>
      </c>
      <c r="AJ330" s="448">
        <v>0.0</v>
      </c>
      <c r="AK330" s="449"/>
      <c r="AL330" s="448">
        <v>0.0</v>
      </c>
      <c r="AM330" s="449"/>
      <c r="AN330" s="448">
        <v>0.0</v>
      </c>
      <c r="AO330" s="449"/>
      <c r="AP330" s="448">
        <v>0.0</v>
      </c>
      <c r="AQ330" s="449"/>
      <c r="AR330" s="448">
        <v>0.0</v>
      </c>
      <c r="AS330" s="449"/>
      <c r="AT330" s="448">
        <v>0.0</v>
      </c>
      <c r="AU330" s="449"/>
      <c r="AV330" s="448">
        <v>0.0</v>
      </c>
      <c r="AW330" s="449"/>
      <c r="AX330" s="448">
        <v>0.0</v>
      </c>
      <c r="AY330" s="449"/>
    </row>
    <row r="331" ht="22.5" customHeight="1">
      <c r="A331" s="28">
        <v>329.0</v>
      </c>
      <c r="B331" s="28" t="s">
        <v>2611</v>
      </c>
      <c r="C331" s="28" t="s">
        <v>3892</v>
      </c>
      <c r="D331" s="28" t="s">
        <v>232</v>
      </c>
      <c r="E331" s="36" t="s">
        <v>16</v>
      </c>
      <c r="F331" s="28" t="s">
        <v>593</v>
      </c>
      <c r="G331" s="28" t="s">
        <v>358</v>
      </c>
      <c r="H331" s="28" t="s">
        <v>7724</v>
      </c>
      <c r="I331" s="28" t="s">
        <v>1859</v>
      </c>
      <c r="J331" s="28">
        <v>2.0</v>
      </c>
      <c r="K331" s="28">
        <v>20.0</v>
      </c>
      <c r="L331" s="28">
        <v>40.0</v>
      </c>
      <c r="M331" s="28" t="s">
        <v>546</v>
      </c>
      <c r="N331" s="28">
        <v>2.0</v>
      </c>
      <c r="O331" s="28" t="s">
        <v>3851</v>
      </c>
      <c r="P331" s="28" t="s">
        <v>2362</v>
      </c>
      <c r="Q331" s="28"/>
      <c r="R331" s="28" t="s">
        <v>1245</v>
      </c>
      <c r="S331" s="28">
        <v>50.0</v>
      </c>
      <c r="T331" s="50">
        <f t="shared" si="4"/>
        <v>0</v>
      </c>
      <c r="U331" s="28" t="str">
        <f>IF(R[0]C[-1]&lt;8,"KURANG 8JAM","DIATAS 8JAM")</f>
        <v>#ERROR!</v>
      </c>
      <c r="V331" s="52">
        <v>45292.0</v>
      </c>
      <c r="W331" s="28">
        <f t="shared" si="1"/>
        <v>1.002739726</v>
      </c>
      <c r="X331" s="28" t="s">
        <v>10331</v>
      </c>
      <c r="Y331" s="28"/>
      <c r="Z331" s="28"/>
      <c r="AA331" s="28"/>
      <c r="AB331" s="28"/>
      <c r="AC331" s="28"/>
      <c r="AD331" s="28"/>
      <c r="AE331" s="65" t="b">
        <v>0</v>
      </c>
      <c r="AF331" s="28" t="str">
        <f t="shared" si="2"/>
        <v>1</v>
      </c>
      <c r="AG331" s="485">
        <f t="shared" si="6"/>
        <v>50</v>
      </c>
      <c r="AH331" s="451">
        <v>50.0</v>
      </c>
      <c r="AI331" s="444">
        <v>1.0</v>
      </c>
      <c r="AJ331" s="451">
        <v>0.0</v>
      </c>
      <c r="AK331" s="453"/>
      <c r="AL331" s="451">
        <v>0.0</v>
      </c>
      <c r="AM331" s="453"/>
      <c r="AN331" s="451">
        <v>0.0</v>
      </c>
      <c r="AO331" s="453"/>
      <c r="AP331" s="451">
        <v>0.0</v>
      </c>
      <c r="AQ331" s="453"/>
      <c r="AR331" s="451">
        <v>0.0</v>
      </c>
      <c r="AS331" s="453"/>
      <c r="AT331" s="451">
        <v>0.0</v>
      </c>
      <c r="AU331" s="453"/>
      <c r="AV331" s="451">
        <v>0.0</v>
      </c>
      <c r="AW331" s="453"/>
      <c r="AX331" s="451">
        <v>0.0</v>
      </c>
      <c r="AY331" s="453"/>
    </row>
    <row r="332" ht="22.5" customHeight="1">
      <c r="A332" s="36">
        <v>330.0</v>
      </c>
      <c r="B332" s="28" t="s">
        <v>2616</v>
      </c>
      <c r="C332" s="28" t="s">
        <v>3899</v>
      </c>
      <c r="D332" s="28" t="s">
        <v>181</v>
      </c>
      <c r="E332" s="36" t="s">
        <v>181</v>
      </c>
      <c r="F332" s="28" t="s">
        <v>593</v>
      </c>
      <c r="G332" s="28" t="s">
        <v>358</v>
      </c>
      <c r="H332" s="28" t="s">
        <v>7724</v>
      </c>
      <c r="I332" s="28" t="s">
        <v>1859</v>
      </c>
      <c r="J332" s="28">
        <v>2.0</v>
      </c>
      <c r="K332" s="28">
        <v>20.0</v>
      </c>
      <c r="L332" s="28">
        <v>40.0</v>
      </c>
      <c r="M332" s="28" t="s">
        <v>546</v>
      </c>
      <c r="N332" s="28">
        <v>4.0</v>
      </c>
      <c r="O332" s="28" t="s">
        <v>1605</v>
      </c>
      <c r="P332" s="28" t="s">
        <v>1608</v>
      </c>
      <c r="Q332" s="28"/>
      <c r="R332" s="28" t="s">
        <v>368</v>
      </c>
      <c r="S332" s="28">
        <v>100.0</v>
      </c>
      <c r="T332" s="50">
        <f t="shared" si="4"/>
        <v>0</v>
      </c>
      <c r="U332" s="28" t="str">
        <f>IF(R[0]C[-1]&lt;8,"KURANG 8JAM","DIATAS 8JAM")</f>
        <v>#ERROR!</v>
      </c>
      <c r="V332" s="52">
        <v>44927.0</v>
      </c>
      <c r="W332" s="28">
        <f t="shared" si="1"/>
        <v>2.002739726</v>
      </c>
      <c r="X332" s="28" t="s">
        <v>10128</v>
      </c>
      <c r="Y332" s="28"/>
      <c r="Z332" s="28"/>
      <c r="AA332" s="28"/>
      <c r="AB332" s="28"/>
      <c r="AC332" s="28"/>
      <c r="AD332" s="28"/>
      <c r="AE332" s="65" t="b">
        <v>0</v>
      </c>
      <c r="AF332" s="28" t="str">
        <f t="shared" si="2"/>
        <v>1</v>
      </c>
      <c r="AG332" s="484">
        <f t="shared" si="6"/>
        <v>100</v>
      </c>
      <c r="AH332" s="448">
        <v>100.0</v>
      </c>
      <c r="AI332" s="446">
        <v>1.0</v>
      </c>
      <c r="AJ332" s="448">
        <v>0.0</v>
      </c>
      <c r="AK332" s="446">
        <v>0.0</v>
      </c>
      <c r="AL332" s="448">
        <v>0.0</v>
      </c>
      <c r="AM332" s="446">
        <v>0.0</v>
      </c>
      <c r="AN332" s="448">
        <v>0.0</v>
      </c>
      <c r="AO332" s="446">
        <v>0.0</v>
      </c>
      <c r="AP332" s="448">
        <v>0.0</v>
      </c>
      <c r="AQ332" s="446">
        <v>0.0</v>
      </c>
      <c r="AR332" s="448">
        <v>0.0</v>
      </c>
      <c r="AS332" s="446">
        <v>0.0</v>
      </c>
      <c r="AT332" s="448">
        <v>0.0</v>
      </c>
      <c r="AU332" s="446">
        <v>0.0</v>
      </c>
      <c r="AV332" s="448">
        <v>0.0</v>
      </c>
      <c r="AW332" s="446">
        <v>0.0</v>
      </c>
      <c r="AX332" s="448">
        <v>0.0</v>
      </c>
      <c r="AY332" s="446">
        <v>0.0</v>
      </c>
    </row>
    <row r="333" ht="22.5" customHeight="1">
      <c r="A333" s="28">
        <v>331.0</v>
      </c>
      <c r="B333" s="28" t="s">
        <v>2622</v>
      </c>
      <c r="C333" s="28" t="s">
        <v>3905</v>
      </c>
      <c r="D333" s="28" t="s">
        <v>96</v>
      </c>
      <c r="E333" s="36" t="s">
        <v>96</v>
      </c>
      <c r="F333" s="28" t="s">
        <v>593</v>
      </c>
      <c r="G333" s="28" t="s">
        <v>358</v>
      </c>
      <c r="H333" s="28" t="s">
        <v>7724</v>
      </c>
      <c r="I333" s="28" t="s">
        <v>1859</v>
      </c>
      <c r="J333" s="28">
        <v>2.0</v>
      </c>
      <c r="K333" s="28">
        <v>20.0</v>
      </c>
      <c r="L333" s="28">
        <v>40.0</v>
      </c>
      <c r="M333" s="28" t="s">
        <v>546</v>
      </c>
      <c r="N333" s="28">
        <v>2.0</v>
      </c>
      <c r="O333" s="28" t="s">
        <v>3851</v>
      </c>
      <c r="P333" s="28" t="s">
        <v>2362</v>
      </c>
      <c r="Q333" s="28"/>
      <c r="R333" s="28" t="s">
        <v>1245</v>
      </c>
      <c r="S333" s="28">
        <v>50.0</v>
      </c>
      <c r="T333" s="50">
        <f t="shared" si="4"/>
        <v>0</v>
      </c>
      <c r="U333" s="28" t="str">
        <f>IF(R[0]C[-1]&lt;8,"KURANG 8JAM","DIATAS 8JAM")</f>
        <v>#ERROR!</v>
      </c>
      <c r="V333" s="52">
        <v>45292.0</v>
      </c>
      <c r="W333" s="28">
        <f t="shared" si="1"/>
        <v>1.002739726</v>
      </c>
      <c r="X333" s="28" t="s">
        <v>10331</v>
      </c>
      <c r="Y333" s="28"/>
      <c r="Z333" s="28"/>
      <c r="AA333" s="28"/>
      <c r="AB333" s="28"/>
      <c r="AC333" s="28"/>
      <c r="AD333" s="28"/>
      <c r="AE333" s="65" t="b">
        <v>0</v>
      </c>
      <c r="AF333" s="28" t="str">
        <f t="shared" si="2"/>
        <v>1</v>
      </c>
      <c r="AG333" s="485">
        <f t="shared" si="6"/>
        <v>50</v>
      </c>
      <c r="AH333" s="451">
        <v>50.0</v>
      </c>
      <c r="AI333" s="444">
        <v>1.0</v>
      </c>
      <c r="AJ333" s="451">
        <v>0.0</v>
      </c>
      <c r="AK333" s="453"/>
      <c r="AL333" s="451">
        <v>0.0</v>
      </c>
      <c r="AM333" s="453"/>
      <c r="AN333" s="451">
        <v>0.0</v>
      </c>
      <c r="AO333" s="453"/>
      <c r="AP333" s="451">
        <v>0.0</v>
      </c>
      <c r="AQ333" s="453"/>
      <c r="AR333" s="451">
        <v>0.0</v>
      </c>
      <c r="AS333" s="453"/>
      <c r="AT333" s="451">
        <v>0.0</v>
      </c>
      <c r="AU333" s="453"/>
      <c r="AV333" s="451">
        <v>0.0</v>
      </c>
      <c r="AW333" s="453"/>
      <c r="AX333" s="451">
        <v>0.0</v>
      </c>
      <c r="AY333" s="453"/>
    </row>
    <row r="334" ht="22.5" customHeight="1">
      <c r="A334" s="36">
        <v>332.0</v>
      </c>
      <c r="B334" s="28" t="s">
        <v>2626</v>
      </c>
      <c r="C334" s="28" t="s">
        <v>3913</v>
      </c>
      <c r="D334" s="28" t="s">
        <v>253</v>
      </c>
      <c r="E334" s="36" t="s">
        <v>181</v>
      </c>
      <c r="F334" s="28" t="s">
        <v>593</v>
      </c>
      <c r="G334" s="28" t="s">
        <v>358</v>
      </c>
      <c r="H334" s="28" t="s">
        <v>7724</v>
      </c>
      <c r="I334" s="28" t="s">
        <v>1859</v>
      </c>
      <c r="J334" s="28">
        <v>2.0</v>
      </c>
      <c r="K334" s="28">
        <v>20.0</v>
      </c>
      <c r="L334" s="28">
        <v>40.0</v>
      </c>
      <c r="M334" s="28" t="s">
        <v>546</v>
      </c>
      <c r="N334" s="28">
        <v>2.0</v>
      </c>
      <c r="O334" s="28" t="s">
        <v>3851</v>
      </c>
      <c r="P334" s="28" t="s">
        <v>2362</v>
      </c>
      <c r="Q334" s="28"/>
      <c r="R334" s="28" t="s">
        <v>1245</v>
      </c>
      <c r="S334" s="28">
        <v>50.0</v>
      </c>
      <c r="T334" s="50">
        <f t="shared" si="4"/>
        <v>0</v>
      </c>
      <c r="U334" s="28" t="str">
        <f>IF(R[0]C[-1]&lt;8,"KURANG 8JAM","DIATAS 8JAM")</f>
        <v>#ERROR!</v>
      </c>
      <c r="V334" s="52">
        <v>45292.0</v>
      </c>
      <c r="W334" s="28">
        <f t="shared" si="1"/>
        <v>1.002739726</v>
      </c>
      <c r="X334" s="28" t="s">
        <v>10331</v>
      </c>
      <c r="Y334" s="28"/>
      <c r="Z334" s="28"/>
      <c r="AA334" s="28"/>
      <c r="AB334" s="28"/>
      <c r="AC334" s="28"/>
      <c r="AD334" s="28"/>
      <c r="AE334" s="65" t="b">
        <v>0</v>
      </c>
      <c r="AF334" s="28" t="str">
        <f t="shared" si="2"/>
        <v>1</v>
      </c>
      <c r="AG334" s="484">
        <f t="shared" si="6"/>
        <v>50</v>
      </c>
      <c r="AH334" s="448">
        <v>50.0</v>
      </c>
      <c r="AI334" s="446">
        <v>1.0</v>
      </c>
      <c r="AJ334" s="448">
        <v>0.0</v>
      </c>
      <c r="AK334" s="449"/>
      <c r="AL334" s="448">
        <v>0.0</v>
      </c>
      <c r="AM334" s="449"/>
      <c r="AN334" s="448">
        <v>0.0</v>
      </c>
      <c r="AO334" s="449"/>
      <c r="AP334" s="448">
        <v>0.0</v>
      </c>
      <c r="AQ334" s="449"/>
      <c r="AR334" s="448">
        <v>0.0</v>
      </c>
      <c r="AS334" s="449"/>
      <c r="AT334" s="448">
        <v>0.0</v>
      </c>
      <c r="AU334" s="449"/>
      <c r="AV334" s="448">
        <v>0.0</v>
      </c>
      <c r="AW334" s="449"/>
      <c r="AX334" s="448">
        <v>0.0</v>
      </c>
      <c r="AY334" s="449"/>
    </row>
    <row r="335" ht="22.5" customHeight="1">
      <c r="A335" s="28">
        <v>333.0</v>
      </c>
      <c r="B335" s="28" t="s">
        <v>2628</v>
      </c>
      <c r="C335" s="28" t="s">
        <v>3919</v>
      </c>
      <c r="D335" s="28" t="s">
        <v>96</v>
      </c>
      <c r="E335" s="36" t="s">
        <v>96</v>
      </c>
      <c r="F335" s="28" t="s">
        <v>593</v>
      </c>
      <c r="G335" s="28" t="s">
        <v>358</v>
      </c>
      <c r="H335" s="28" t="s">
        <v>7724</v>
      </c>
      <c r="I335" s="28" t="s">
        <v>1859</v>
      </c>
      <c r="J335" s="28">
        <v>2.0</v>
      </c>
      <c r="K335" s="28">
        <v>20.0</v>
      </c>
      <c r="L335" s="28">
        <v>40.0</v>
      </c>
      <c r="M335" s="28" t="s">
        <v>546</v>
      </c>
      <c r="N335" s="28">
        <v>2.0</v>
      </c>
      <c r="O335" s="28" t="s">
        <v>3851</v>
      </c>
      <c r="P335" s="28" t="s">
        <v>2362</v>
      </c>
      <c r="Q335" s="28"/>
      <c r="R335" s="28" t="s">
        <v>1245</v>
      </c>
      <c r="S335" s="28">
        <v>50.0</v>
      </c>
      <c r="T335" s="50">
        <f t="shared" si="4"/>
        <v>0</v>
      </c>
      <c r="U335" s="28" t="str">
        <f>IF(R[0]C[-1]&lt;8,"KURANG 8JAM","DIATAS 8JAM")</f>
        <v>#ERROR!</v>
      </c>
      <c r="V335" s="52">
        <v>45292.0</v>
      </c>
      <c r="W335" s="28">
        <f t="shared" si="1"/>
        <v>1.002739726</v>
      </c>
      <c r="X335" s="28" t="s">
        <v>10331</v>
      </c>
      <c r="Y335" s="28"/>
      <c r="Z335" s="28"/>
      <c r="AA335" s="28"/>
      <c r="AB335" s="28"/>
      <c r="AC335" s="28"/>
      <c r="AD335" s="28"/>
      <c r="AE335" s="65" t="b">
        <v>0</v>
      </c>
      <c r="AF335" s="28" t="str">
        <f t="shared" si="2"/>
        <v>1</v>
      </c>
      <c r="AG335" s="485">
        <f t="shared" si="6"/>
        <v>50</v>
      </c>
      <c r="AH335" s="451">
        <v>50.0</v>
      </c>
      <c r="AI335" s="444">
        <v>1.0</v>
      </c>
      <c r="AJ335" s="451">
        <v>0.0</v>
      </c>
      <c r="AK335" s="453"/>
      <c r="AL335" s="451">
        <v>0.0</v>
      </c>
      <c r="AM335" s="453"/>
      <c r="AN335" s="451">
        <v>0.0</v>
      </c>
      <c r="AO335" s="453"/>
      <c r="AP335" s="451">
        <v>0.0</v>
      </c>
      <c r="AQ335" s="453"/>
      <c r="AR335" s="451">
        <v>0.0</v>
      </c>
      <c r="AS335" s="453"/>
      <c r="AT335" s="451">
        <v>0.0</v>
      </c>
      <c r="AU335" s="453"/>
      <c r="AV335" s="451">
        <v>0.0</v>
      </c>
      <c r="AW335" s="453"/>
      <c r="AX335" s="451">
        <v>0.0</v>
      </c>
      <c r="AY335" s="453"/>
    </row>
    <row r="336" ht="22.5" customHeight="1">
      <c r="A336" s="36">
        <v>334.0</v>
      </c>
      <c r="B336" s="28" t="s">
        <v>2632</v>
      </c>
      <c r="C336" s="28" t="s">
        <v>3924</v>
      </c>
      <c r="D336" s="28" t="s">
        <v>253</v>
      </c>
      <c r="E336" s="36" t="s">
        <v>181</v>
      </c>
      <c r="F336" s="28" t="s">
        <v>593</v>
      </c>
      <c r="G336" s="28" t="s">
        <v>358</v>
      </c>
      <c r="H336" s="28" t="s">
        <v>7724</v>
      </c>
      <c r="I336" s="28" t="s">
        <v>1859</v>
      </c>
      <c r="J336" s="28">
        <v>2.0</v>
      </c>
      <c r="K336" s="28">
        <v>20.0</v>
      </c>
      <c r="L336" s="28">
        <v>40.0</v>
      </c>
      <c r="M336" s="28" t="s">
        <v>546</v>
      </c>
      <c r="N336" s="28">
        <v>2.0</v>
      </c>
      <c r="O336" s="28" t="s">
        <v>3851</v>
      </c>
      <c r="P336" s="28" t="s">
        <v>2362</v>
      </c>
      <c r="Q336" s="28"/>
      <c r="R336" s="28" t="s">
        <v>1245</v>
      </c>
      <c r="S336" s="28">
        <v>50.0</v>
      </c>
      <c r="T336" s="50">
        <f t="shared" si="4"/>
        <v>0</v>
      </c>
      <c r="U336" s="28" t="str">
        <f>IF(R[0]C[-1]&lt;8,"KURANG 8JAM","DIATAS 8JAM")</f>
        <v>#ERROR!</v>
      </c>
      <c r="V336" s="52">
        <v>45292.0</v>
      </c>
      <c r="W336" s="28">
        <f t="shared" si="1"/>
        <v>1.002739726</v>
      </c>
      <c r="X336" s="28" t="s">
        <v>10331</v>
      </c>
      <c r="Y336" s="28"/>
      <c r="Z336" s="28"/>
      <c r="AA336" s="28"/>
      <c r="AB336" s="28"/>
      <c r="AC336" s="28"/>
      <c r="AD336" s="28"/>
      <c r="AE336" s="65" t="b">
        <v>0</v>
      </c>
      <c r="AF336" s="28" t="str">
        <f t="shared" si="2"/>
        <v>1</v>
      </c>
      <c r="AG336" s="484">
        <f t="shared" si="6"/>
        <v>50</v>
      </c>
      <c r="AH336" s="448">
        <v>50.0</v>
      </c>
      <c r="AI336" s="446">
        <v>1.0</v>
      </c>
      <c r="AJ336" s="448">
        <v>0.0</v>
      </c>
      <c r="AK336" s="449"/>
      <c r="AL336" s="448">
        <v>0.0</v>
      </c>
      <c r="AM336" s="449"/>
      <c r="AN336" s="448">
        <v>0.0</v>
      </c>
      <c r="AO336" s="449"/>
      <c r="AP336" s="448">
        <v>0.0</v>
      </c>
      <c r="AQ336" s="449"/>
      <c r="AR336" s="448">
        <v>0.0</v>
      </c>
      <c r="AS336" s="449"/>
      <c r="AT336" s="448">
        <v>0.0</v>
      </c>
      <c r="AU336" s="449"/>
      <c r="AV336" s="448">
        <v>0.0</v>
      </c>
      <c r="AW336" s="449"/>
      <c r="AX336" s="448">
        <v>0.0</v>
      </c>
      <c r="AY336" s="449"/>
    </row>
    <row r="337" ht="22.5" customHeight="1">
      <c r="A337" s="28">
        <v>335.0</v>
      </c>
      <c r="B337" s="28" t="s">
        <v>2636</v>
      </c>
      <c r="C337" s="28" t="s">
        <v>3939</v>
      </c>
      <c r="D337" s="28" t="s">
        <v>181</v>
      </c>
      <c r="E337" s="36" t="s">
        <v>181</v>
      </c>
      <c r="F337" s="28" t="s">
        <v>593</v>
      </c>
      <c r="G337" s="28" t="s">
        <v>358</v>
      </c>
      <c r="H337" s="28" t="s">
        <v>7724</v>
      </c>
      <c r="I337" s="28" t="s">
        <v>1859</v>
      </c>
      <c r="J337" s="28">
        <v>2.0</v>
      </c>
      <c r="K337" s="28">
        <v>20.0</v>
      </c>
      <c r="L337" s="28">
        <v>40.0</v>
      </c>
      <c r="M337" s="28" t="s">
        <v>546</v>
      </c>
      <c r="N337" s="28">
        <v>4.0</v>
      </c>
      <c r="O337" s="28" t="s">
        <v>1605</v>
      </c>
      <c r="P337" s="28" t="s">
        <v>1608</v>
      </c>
      <c r="Q337" s="28"/>
      <c r="R337" s="28" t="s">
        <v>368</v>
      </c>
      <c r="S337" s="28">
        <v>100.0</v>
      </c>
      <c r="T337" s="50">
        <f t="shared" si="4"/>
        <v>0</v>
      </c>
      <c r="U337" s="28" t="str">
        <f>IF(R[0]C[-1]&lt;8,"KURANG 8JAM","DIATAS 8JAM")</f>
        <v>#ERROR!</v>
      </c>
      <c r="V337" s="52">
        <v>44927.0</v>
      </c>
      <c r="W337" s="28">
        <f t="shared" si="1"/>
        <v>2.002739726</v>
      </c>
      <c r="X337" s="28" t="s">
        <v>10128</v>
      </c>
      <c r="Y337" s="28"/>
      <c r="Z337" s="28"/>
      <c r="AA337" s="28"/>
      <c r="AB337" s="28"/>
      <c r="AC337" s="28"/>
      <c r="AD337" s="28"/>
      <c r="AE337" s="65" t="b">
        <v>0</v>
      </c>
      <c r="AF337" s="28" t="str">
        <f t="shared" si="2"/>
        <v>1</v>
      </c>
      <c r="AG337" s="485">
        <f t="shared" si="6"/>
        <v>100</v>
      </c>
      <c r="AH337" s="451">
        <v>100.0</v>
      </c>
      <c r="AI337" s="444">
        <v>1.0</v>
      </c>
      <c r="AJ337" s="451">
        <v>0.0</v>
      </c>
      <c r="AK337" s="444">
        <v>0.0</v>
      </c>
      <c r="AL337" s="451">
        <v>0.0</v>
      </c>
      <c r="AM337" s="444">
        <v>0.0</v>
      </c>
      <c r="AN337" s="451">
        <v>0.0</v>
      </c>
      <c r="AO337" s="444">
        <v>0.0</v>
      </c>
      <c r="AP337" s="451">
        <v>0.0</v>
      </c>
      <c r="AQ337" s="444">
        <v>0.0</v>
      </c>
      <c r="AR337" s="451">
        <v>0.0</v>
      </c>
      <c r="AS337" s="444">
        <v>0.0</v>
      </c>
      <c r="AT337" s="451">
        <v>0.0</v>
      </c>
      <c r="AU337" s="444">
        <v>0.0</v>
      </c>
      <c r="AV337" s="451">
        <v>0.0</v>
      </c>
      <c r="AW337" s="444">
        <v>0.0</v>
      </c>
      <c r="AX337" s="451">
        <v>0.0</v>
      </c>
      <c r="AY337" s="444">
        <v>0.0</v>
      </c>
    </row>
    <row r="338" ht="22.5" customHeight="1">
      <c r="A338" s="36">
        <v>336.0</v>
      </c>
      <c r="B338" s="28" t="s">
        <v>2639</v>
      </c>
      <c r="C338" s="28" t="s">
        <v>3949</v>
      </c>
      <c r="D338" s="28" t="s">
        <v>226</v>
      </c>
      <c r="E338" s="36" t="s">
        <v>226</v>
      </c>
      <c r="F338" s="28" t="s">
        <v>593</v>
      </c>
      <c r="G338" s="28" t="s">
        <v>358</v>
      </c>
      <c r="H338" s="28" t="s">
        <v>7724</v>
      </c>
      <c r="I338" s="28" t="s">
        <v>1859</v>
      </c>
      <c r="J338" s="28">
        <v>2.0</v>
      </c>
      <c r="K338" s="28">
        <v>20.0</v>
      </c>
      <c r="L338" s="28">
        <v>40.0</v>
      </c>
      <c r="M338" s="28" t="s">
        <v>546</v>
      </c>
      <c r="N338" s="28">
        <v>2.0</v>
      </c>
      <c r="O338" s="28" t="s">
        <v>3851</v>
      </c>
      <c r="P338" s="28" t="s">
        <v>2362</v>
      </c>
      <c r="Q338" s="28"/>
      <c r="R338" s="28" t="s">
        <v>1245</v>
      </c>
      <c r="S338" s="28">
        <v>50.0</v>
      </c>
      <c r="T338" s="50">
        <f t="shared" si="4"/>
        <v>0</v>
      </c>
      <c r="U338" s="28" t="str">
        <f>IF(R[0]C[-1]&lt;8,"KURANG 8JAM","DIATAS 8JAM")</f>
        <v>#ERROR!</v>
      </c>
      <c r="V338" s="52">
        <v>45292.0</v>
      </c>
      <c r="W338" s="28">
        <f t="shared" si="1"/>
        <v>1.002739726</v>
      </c>
      <c r="X338" s="28" t="s">
        <v>10331</v>
      </c>
      <c r="Y338" s="28"/>
      <c r="Z338" s="28"/>
      <c r="AA338" s="28"/>
      <c r="AB338" s="28"/>
      <c r="AC338" s="28"/>
      <c r="AD338" s="28"/>
      <c r="AE338" s="65" t="b">
        <v>0</v>
      </c>
      <c r="AF338" s="28" t="str">
        <f t="shared" si="2"/>
        <v>1</v>
      </c>
      <c r="AG338" s="484">
        <f t="shared" si="6"/>
        <v>50</v>
      </c>
      <c r="AH338" s="448">
        <v>50.0</v>
      </c>
      <c r="AI338" s="446">
        <v>1.0</v>
      </c>
      <c r="AJ338" s="448">
        <v>0.0</v>
      </c>
      <c r="AK338" s="449"/>
      <c r="AL338" s="448">
        <v>0.0</v>
      </c>
      <c r="AM338" s="449"/>
      <c r="AN338" s="448">
        <v>0.0</v>
      </c>
      <c r="AO338" s="449"/>
      <c r="AP338" s="448">
        <v>0.0</v>
      </c>
      <c r="AQ338" s="449"/>
      <c r="AR338" s="448">
        <v>0.0</v>
      </c>
      <c r="AS338" s="449"/>
      <c r="AT338" s="448">
        <v>0.0</v>
      </c>
      <c r="AU338" s="449"/>
      <c r="AV338" s="448">
        <v>0.0</v>
      </c>
      <c r="AW338" s="449"/>
      <c r="AX338" s="448">
        <v>0.0</v>
      </c>
      <c r="AY338" s="449"/>
    </row>
    <row r="339" ht="22.5" customHeight="1">
      <c r="A339" s="28">
        <v>337.0</v>
      </c>
      <c r="B339" s="28" t="s">
        <v>2642</v>
      </c>
      <c r="C339" s="28" t="s">
        <v>3956</v>
      </c>
      <c r="D339" s="28" t="s">
        <v>434</v>
      </c>
      <c r="E339" s="36" t="s">
        <v>16</v>
      </c>
      <c r="F339" s="28" t="s">
        <v>593</v>
      </c>
      <c r="G339" s="28" t="s">
        <v>358</v>
      </c>
      <c r="H339" s="28" t="s">
        <v>7724</v>
      </c>
      <c r="I339" s="28" t="s">
        <v>1859</v>
      </c>
      <c r="J339" s="28">
        <v>2.0</v>
      </c>
      <c r="K339" s="28">
        <v>20.0</v>
      </c>
      <c r="L339" s="28">
        <v>40.0</v>
      </c>
      <c r="M339" s="28" t="s">
        <v>546</v>
      </c>
      <c r="N339" s="28">
        <v>4.0</v>
      </c>
      <c r="O339" s="28" t="s">
        <v>1605</v>
      </c>
      <c r="P339" s="28" t="s">
        <v>1608</v>
      </c>
      <c r="Q339" s="28"/>
      <c r="R339" s="28" t="s">
        <v>368</v>
      </c>
      <c r="S339" s="28">
        <v>100.0</v>
      </c>
      <c r="T339" s="50">
        <f t="shared" si="4"/>
        <v>0</v>
      </c>
      <c r="U339" s="28" t="str">
        <f>IF(R[0]C[-1]&lt;8,"KURANG 8JAM","DIATAS 8JAM")</f>
        <v>#ERROR!</v>
      </c>
      <c r="V339" s="52">
        <v>44927.0</v>
      </c>
      <c r="W339" s="28">
        <f t="shared" si="1"/>
        <v>2.002739726</v>
      </c>
      <c r="X339" s="28" t="s">
        <v>10128</v>
      </c>
      <c r="Y339" s="28"/>
      <c r="Z339" s="28"/>
      <c r="AA339" s="28"/>
      <c r="AB339" s="28"/>
      <c r="AC339" s="28"/>
      <c r="AD339" s="28"/>
      <c r="AE339" s="65" t="b">
        <v>0</v>
      </c>
      <c r="AF339" s="28" t="str">
        <f t="shared" si="2"/>
        <v>1</v>
      </c>
      <c r="AG339" s="485">
        <f t="shared" si="6"/>
        <v>100</v>
      </c>
      <c r="AH339" s="451">
        <v>100.0</v>
      </c>
      <c r="AI339" s="444">
        <v>1.0</v>
      </c>
      <c r="AJ339" s="451">
        <v>0.0</v>
      </c>
      <c r="AK339" s="444">
        <v>0.0</v>
      </c>
      <c r="AL339" s="451">
        <v>0.0</v>
      </c>
      <c r="AM339" s="444">
        <v>0.0</v>
      </c>
      <c r="AN339" s="451">
        <v>0.0</v>
      </c>
      <c r="AO339" s="444">
        <v>0.0</v>
      </c>
      <c r="AP339" s="451">
        <v>0.0</v>
      </c>
      <c r="AQ339" s="444">
        <v>0.0</v>
      </c>
      <c r="AR339" s="451">
        <v>0.0</v>
      </c>
      <c r="AS339" s="444">
        <v>0.0</v>
      </c>
      <c r="AT339" s="451">
        <v>0.0</v>
      </c>
      <c r="AU339" s="444">
        <v>0.0</v>
      </c>
      <c r="AV339" s="451">
        <v>0.0</v>
      </c>
      <c r="AW339" s="444">
        <v>0.0</v>
      </c>
      <c r="AX339" s="451">
        <v>0.0</v>
      </c>
      <c r="AY339" s="444">
        <v>0.0</v>
      </c>
    </row>
    <row r="340" ht="22.5" customHeight="1">
      <c r="A340" s="36">
        <v>338.0</v>
      </c>
      <c r="B340" s="28" t="s">
        <v>2645</v>
      </c>
      <c r="C340" s="28" t="s">
        <v>3965</v>
      </c>
      <c r="D340" s="28" t="s">
        <v>181</v>
      </c>
      <c r="E340" s="36" t="s">
        <v>181</v>
      </c>
      <c r="F340" s="28" t="s">
        <v>593</v>
      </c>
      <c r="G340" s="28" t="s">
        <v>358</v>
      </c>
      <c r="H340" s="28" t="s">
        <v>7724</v>
      </c>
      <c r="I340" s="28" t="s">
        <v>1859</v>
      </c>
      <c r="J340" s="28">
        <v>2.0</v>
      </c>
      <c r="K340" s="28">
        <v>20.0</v>
      </c>
      <c r="L340" s="28">
        <v>40.0</v>
      </c>
      <c r="M340" s="28" t="s">
        <v>546</v>
      </c>
      <c r="N340" s="28">
        <v>4.0</v>
      </c>
      <c r="O340" s="28" t="s">
        <v>1605</v>
      </c>
      <c r="P340" s="28" t="s">
        <v>1608</v>
      </c>
      <c r="Q340" s="28"/>
      <c r="R340" s="28" t="s">
        <v>368</v>
      </c>
      <c r="S340" s="28">
        <v>100.0</v>
      </c>
      <c r="T340" s="50">
        <f t="shared" si="4"/>
        <v>0</v>
      </c>
      <c r="U340" s="28" t="str">
        <f>IF(R[0]C[-1]&lt;8,"KURANG 8JAM","DIATAS 8JAM")</f>
        <v>#ERROR!</v>
      </c>
      <c r="V340" s="52">
        <v>44927.0</v>
      </c>
      <c r="W340" s="28">
        <f t="shared" si="1"/>
        <v>2.002739726</v>
      </c>
      <c r="X340" s="28" t="s">
        <v>10128</v>
      </c>
      <c r="Y340" s="28"/>
      <c r="Z340" s="28"/>
      <c r="AA340" s="28"/>
      <c r="AB340" s="28"/>
      <c r="AC340" s="28"/>
      <c r="AD340" s="28"/>
      <c r="AE340" s="65" t="b">
        <v>0</v>
      </c>
      <c r="AF340" s="28" t="str">
        <f t="shared" si="2"/>
        <v>1</v>
      </c>
      <c r="AG340" s="484">
        <f t="shared" si="6"/>
        <v>100</v>
      </c>
      <c r="AH340" s="448">
        <v>100.0</v>
      </c>
      <c r="AI340" s="446">
        <v>1.0</v>
      </c>
      <c r="AJ340" s="448">
        <v>0.0</v>
      </c>
      <c r="AK340" s="446">
        <v>0.0</v>
      </c>
      <c r="AL340" s="448">
        <v>0.0</v>
      </c>
      <c r="AM340" s="446">
        <v>0.0</v>
      </c>
      <c r="AN340" s="448">
        <v>0.0</v>
      </c>
      <c r="AO340" s="446">
        <v>0.0</v>
      </c>
      <c r="AP340" s="448">
        <v>0.0</v>
      </c>
      <c r="AQ340" s="446">
        <v>0.0</v>
      </c>
      <c r="AR340" s="448">
        <v>0.0</v>
      </c>
      <c r="AS340" s="446">
        <v>0.0</v>
      </c>
      <c r="AT340" s="448">
        <v>0.0</v>
      </c>
      <c r="AU340" s="446">
        <v>0.0</v>
      </c>
      <c r="AV340" s="448">
        <v>0.0</v>
      </c>
      <c r="AW340" s="446">
        <v>0.0</v>
      </c>
      <c r="AX340" s="448">
        <v>0.0</v>
      </c>
      <c r="AY340" s="446">
        <v>0.0</v>
      </c>
    </row>
    <row r="341" ht="22.5" customHeight="1">
      <c r="A341" s="28">
        <v>339.0</v>
      </c>
      <c r="B341" s="28" t="s">
        <v>2648</v>
      </c>
      <c r="C341" s="28" t="s">
        <v>3976</v>
      </c>
      <c r="D341" s="28" t="s">
        <v>96</v>
      </c>
      <c r="E341" s="36" t="s">
        <v>96</v>
      </c>
      <c r="F341" s="28" t="s">
        <v>593</v>
      </c>
      <c r="G341" s="28" t="s">
        <v>358</v>
      </c>
      <c r="H341" s="28" t="s">
        <v>7724</v>
      </c>
      <c r="I341" s="28" t="s">
        <v>1859</v>
      </c>
      <c r="J341" s="28">
        <v>2.0</v>
      </c>
      <c r="K341" s="28">
        <v>20.0</v>
      </c>
      <c r="L341" s="28">
        <v>40.0</v>
      </c>
      <c r="M341" s="28" t="s">
        <v>546</v>
      </c>
      <c r="N341" s="28">
        <v>2.0</v>
      </c>
      <c r="O341" s="28" t="s">
        <v>3851</v>
      </c>
      <c r="P341" s="28" t="s">
        <v>2362</v>
      </c>
      <c r="Q341" s="28"/>
      <c r="R341" s="28" t="s">
        <v>1245</v>
      </c>
      <c r="S341" s="28">
        <v>50.0</v>
      </c>
      <c r="T341" s="50">
        <f t="shared" si="4"/>
        <v>0</v>
      </c>
      <c r="U341" s="28" t="str">
        <f>IF(R[0]C[-1]&lt;8,"KURANG 8JAM","DIATAS 8JAM")</f>
        <v>#ERROR!</v>
      </c>
      <c r="V341" s="52">
        <v>45292.0</v>
      </c>
      <c r="W341" s="28">
        <f t="shared" si="1"/>
        <v>1.002739726</v>
      </c>
      <c r="X341" s="28" t="s">
        <v>10331</v>
      </c>
      <c r="Y341" s="28"/>
      <c r="Z341" s="28"/>
      <c r="AA341" s="28"/>
      <c r="AB341" s="28"/>
      <c r="AC341" s="28"/>
      <c r="AD341" s="28"/>
      <c r="AE341" s="65" t="b">
        <v>0</v>
      </c>
      <c r="AF341" s="28" t="str">
        <f t="shared" si="2"/>
        <v>1</v>
      </c>
      <c r="AG341" s="485">
        <f t="shared" si="6"/>
        <v>50</v>
      </c>
      <c r="AH341" s="451">
        <v>50.0</v>
      </c>
      <c r="AI341" s="444">
        <v>1.0</v>
      </c>
      <c r="AJ341" s="451">
        <v>0.0</v>
      </c>
      <c r="AK341" s="453"/>
      <c r="AL341" s="451">
        <v>0.0</v>
      </c>
      <c r="AM341" s="453"/>
      <c r="AN341" s="451">
        <v>0.0</v>
      </c>
      <c r="AO341" s="453"/>
      <c r="AP341" s="451">
        <v>0.0</v>
      </c>
      <c r="AQ341" s="453"/>
      <c r="AR341" s="451">
        <v>0.0</v>
      </c>
      <c r="AS341" s="453"/>
      <c r="AT341" s="451">
        <v>0.0</v>
      </c>
      <c r="AU341" s="453"/>
      <c r="AV341" s="451">
        <v>0.0</v>
      </c>
      <c r="AW341" s="453"/>
      <c r="AX341" s="451">
        <v>0.0</v>
      </c>
      <c r="AY341" s="453"/>
    </row>
    <row r="342" ht="22.5" customHeight="1">
      <c r="A342" s="36">
        <v>340.0</v>
      </c>
      <c r="B342" s="28" t="s">
        <v>2651</v>
      </c>
      <c r="C342" s="28" t="s">
        <v>3986</v>
      </c>
      <c r="D342" s="28" t="s">
        <v>288</v>
      </c>
      <c r="E342" s="36" t="s">
        <v>226</v>
      </c>
      <c r="F342" s="28" t="s">
        <v>593</v>
      </c>
      <c r="G342" s="28" t="s">
        <v>358</v>
      </c>
      <c r="H342" s="28" t="s">
        <v>1605</v>
      </c>
      <c r="I342" s="28" t="s">
        <v>1605</v>
      </c>
      <c r="J342" s="28">
        <v>2.0</v>
      </c>
      <c r="K342" s="28">
        <v>40.0</v>
      </c>
      <c r="L342" s="28">
        <v>80.0</v>
      </c>
      <c r="M342" s="28" t="s">
        <v>546</v>
      </c>
      <c r="N342" s="28">
        <v>2.0</v>
      </c>
      <c r="O342" s="28" t="s">
        <v>1605</v>
      </c>
      <c r="P342" s="28" t="s">
        <v>1609</v>
      </c>
      <c r="Q342" s="28"/>
      <c r="R342" s="28" t="s">
        <v>368</v>
      </c>
      <c r="S342" s="28">
        <v>100.0</v>
      </c>
      <c r="T342" s="50">
        <f t="shared" si="4"/>
        <v>0</v>
      </c>
      <c r="U342" s="28" t="str">
        <f>IF(R[0]C[-1]&lt;8,"KURANG 8JAM","DIATAS 8JAM")</f>
        <v>#ERROR!</v>
      </c>
      <c r="V342" s="52">
        <v>45292.0</v>
      </c>
      <c r="W342" s="28">
        <f t="shared" si="1"/>
        <v>1.002739726</v>
      </c>
      <c r="X342" s="28" t="s">
        <v>10331</v>
      </c>
      <c r="Y342" s="28"/>
      <c r="Z342" s="28"/>
      <c r="AA342" s="28"/>
      <c r="AB342" s="28"/>
      <c r="AC342" s="28"/>
      <c r="AD342" s="28"/>
      <c r="AE342" s="65" t="b">
        <v>0</v>
      </c>
      <c r="AF342" s="28" t="str">
        <f t="shared" si="2"/>
        <v>1</v>
      </c>
      <c r="AG342" s="484">
        <f t="shared" si="6"/>
        <v>100</v>
      </c>
      <c r="AH342" s="448">
        <v>100.0</v>
      </c>
      <c r="AI342" s="446">
        <v>1.0</v>
      </c>
      <c r="AJ342" s="448">
        <v>0.0</v>
      </c>
      <c r="AK342" s="449"/>
      <c r="AL342" s="448">
        <v>0.0</v>
      </c>
      <c r="AM342" s="449"/>
      <c r="AN342" s="448">
        <v>0.0</v>
      </c>
      <c r="AO342" s="449"/>
      <c r="AP342" s="448">
        <v>0.0</v>
      </c>
      <c r="AQ342" s="449"/>
      <c r="AR342" s="448">
        <v>0.0</v>
      </c>
      <c r="AS342" s="449"/>
      <c r="AT342" s="448">
        <v>0.0</v>
      </c>
      <c r="AU342" s="449"/>
      <c r="AV342" s="448">
        <v>0.0</v>
      </c>
      <c r="AW342" s="449"/>
      <c r="AX342" s="448">
        <v>0.0</v>
      </c>
      <c r="AY342" s="449"/>
    </row>
    <row r="343" ht="22.5" customHeight="1">
      <c r="A343" s="28">
        <v>341.0</v>
      </c>
      <c r="B343" s="28" t="s">
        <v>2657</v>
      </c>
      <c r="C343" s="28" t="s">
        <v>3993</v>
      </c>
      <c r="D343" s="28" t="s">
        <v>253</v>
      </c>
      <c r="E343" s="36" t="s">
        <v>181</v>
      </c>
      <c r="F343" s="28" t="s">
        <v>593</v>
      </c>
      <c r="G343" s="28" t="s">
        <v>358</v>
      </c>
      <c r="H343" s="28" t="s">
        <v>7724</v>
      </c>
      <c r="I343" s="28" t="s">
        <v>1859</v>
      </c>
      <c r="J343" s="28">
        <v>2.0</v>
      </c>
      <c r="K343" s="28">
        <v>20.0</v>
      </c>
      <c r="L343" s="28">
        <v>40.0</v>
      </c>
      <c r="M343" s="28" t="s">
        <v>546</v>
      </c>
      <c r="N343" s="28">
        <v>2.0</v>
      </c>
      <c r="O343" s="28" t="s">
        <v>3851</v>
      </c>
      <c r="P343" s="28" t="s">
        <v>2362</v>
      </c>
      <c r="Q343" s="28"/>
      <c r="R343" s="28" t="s">
        <v>1245</v>
      </c>
      <c r="S343" s="28">
        <v>50.0</v>
      </c>
      <c r="T343" s="50">
        <f t="shared" si="4"/>
        <v>0</v>
      </c>
      <c r="U343" s="28" t="str">
        <f>IF(R[0]C[-1]&lt;8,"KURANG 8JAM","DIATAS 8JAM")</f>
        <v>#ERROR!</v>
      </c>
      <c r="V343" s="52">
        <v>45292.0</v>
      </c>
      <c r="W343" s="28">
        <f t="shared" si="1"/>
        <v>1.002739726</v>
      </c>
      <c r="X343" s="28" t="s">
        <v>10331</v>
      </c>
      <c r="Y343" s="28"/>
      <c r="Z343" s="28"/>
      <c r="AA343" s="28"/>
      <c r="AB343" s="28"/>
      <c r="AC343" s="28"/>
      <c r="AD343" s="28"/>
      <c r="AE343" s="65" t="b">
        <v>0</v>
      </c>
      <c r="AF343" s="28" t="str">
        <f t="shared" si="2"/>
        <v>1</v>
      </c>
      <c r="AG343" s="485">
        <f t="shared" si="6"/>
        <v>50</v>
      </c>
      <c r="AH343" s="451">
        <v>50.0</v>
      </c>
      <c r="AI343" s="444">
        <v>1.0</v>
      </c>
      <c r="AJ343" s="451">
        <v>0.0</v>
      </c>
      <c r="AK343" s="453"/>
      <c r="AL343" s="451">
        <v>0.0</v>
      </c>
      <c r="AM343" s="453"/>
      <c r="AN343" s="451">
        <v>0.0</v>
      </c>
      <c r="AO343" s="453"/>
      <c r="AP343" s="451">
        <v>0.0</v>
      </c>
      <c r="AQ343" s="453"/>
      <c r="AR343" s="451">
        <v>0.0</v>
      </c>
      <c r="AS343" s="453"/>
      <c r="AT343" s="451">
        <v>0.0</v>
      </c>
      <c r="AU343" s="453"/>
      <c r="AV343" s="451">
        <v>0.0</v>
      </c>
      <c r="AW343" s="453"/>
      <c r="AX343" s="451">
        <v>0.0</v>
      </c>
      <c r="AY343" s="453"/>
    </row>
    <row r="344" ht="22.5" customHeight="1">
      <c r="A344" s="36">
        <v>342.0</v>
      </c>
      <c r="B344" s="28" t="s">
        <v>2661</v>
      </c>
      <c r="C344" s="28" t="s">
        <v>4003</v>
      </c>
      <c r="D344" s="28" t="s">
        <v>577</v>
      </c>
      <c r="E344" s="36" t="s">
        <v>16</v>
      </c>
      <c r="F344" s="28" t="s">
        <v>593</v>
      </c>
      <c r="G344" s="28" t="s">
        <v>358</v>
      </c>
      <c r="H344" s="28" t="s">
        <v>7724</v>
      </c>
      <c r="I344" s="28" t="s">
        <v>1859</v>
      </c>
      <c r="J344" s="28">
        <v>2.0</v>
      </c>
      <c r="K344" s="28">
        <v>20.0</v>
      </c>
      <c r="L344" s="28">
        <v>40.0</v>
      </c>
      <c r="M344" s="28" t="s">
        <v>546</v>
      </c>
      <c r="N344" s="28">
        <v>2.0</v>
      </c>
      <c r="O344" s="28" t="s">
        <v>3851</v>
      </c>
      <c r="P344" s="28" t="s">
        <v>2362</v>
      </c>
      <c r="Q344" s="28"/>
      <c r="R344" s="28" t="s">
        <v>1245</v>
      </c>
      <c r="S344" s="28">
        <v>50.0</v>
      </c>
      <c r="T344" s="50">
        <f t="shared" si="4"/>
        <v>0</v>
      </c>
      <c r="U344" s="28" t="str">
        <f>IF(R[0]C[-1]&lt;8,"KURANG 8JAM","DIATAS 8JAM")</f>
        <v>#ERROR!</v>
      </c>
      <c r="V344" s="52">
        <v>45292.0</v>
      </c>
      <c r="W344" s="28">
        <f t="shared" si="1"/>
        <v>1.002739726</v>
      </c>
      <c r="X344" s="28" t="s">
        <v>10331</v>
      </c>
      <c r="Y344" s="28"/>
      <c r="Z344" s="28"/>
      <c r="AA344" s="28"/>
      <c r="AB344" s="28"/>
      <c r="AC344" s="28"/>
      <c r="AD344" s="28"/>
      <c r="AE344" s="65" t="b">
        <v>0</v>
      </c>
      <c r="AF344" s="28" t="str">
        <f t="shared" si="2"/>
        <v>1</v>
      </c>
      <c r="AG344" s="484">
        <f t="shared" si="6"/>
        <v>50</v>
      </c>
      <c r="AH344" s="448">
        <v>50.0</v>
      </c>
      <c r="AI344" s="446">
        <v>1.0</v>
      </c>
      <c r="AJ344" s="448">
        <v>0.0</v>
      </c>
      <c r="AK344" s="449"/>
      <c r="AL344" s="448">
        <v>0.0</v>
      </c>
      <c r="AM344" s="449"/>
      <c r="AN344" s="448">
        <v>0.0</v>
      </c>
      <c r="AO344" s="449"/>
      <c r="AP344" s="448">
        <v>0.0</v>
      </c>
      <c r="AQ344" s="449"/>
      <c r="AR344" s="448">
        <v>0.0</v>
      </c>
      <c r="AS344" s="449"/>
      <c r="AT344" s="448">
        <v>0.0</v>
      </c>
      <c r="AU344" s="449"/>
      <c r="AV344" s="448">
        <v>0.0</v>
      </c>
      <c r="AW344" s="449"/>
      <c r="AX344" s="448">
        <v>0.0</v>
      </c>
      <c r="AY344" s="449"/>
    </row>
    <row r="345" ht="22.5" customHeight="1">
      <c r="A345" s="28">
        <v>343.0</v>
      </c>
      <c r="B345" s="28" t="s">
        <v>2664</v>
      </c>
      <c r="C345" s="28" t="s">
        <v>4011</v>
      </c>
      <c r="D345" s="28" t="s">
        <v>450</v>
      </c>
      <c r="E345" s="36" t="s">
        <v>226</v>
      </c>
      <c r="F345" s="28" t="s">
        <v>593</v>
      </c>
      <c r="G345" s="28" t="s">
        <v>358</v>
      </c>
      <c r="H345" s="28" t="s">
        <v>7724</v>
      </c>
      <c r="I345" s="28" t="s">
        <v>1859</v>
      </c>
      <c r="J345" s="28">
        <v>2.0</v>
      </c>
      <c r="K345" s="28">
        <v>20.0</v>
      </c>
      <c r="L345" s="28">
        <v>40.0</v>
      </c>
      <c r="M345" s="28" t="s">
        <v>546</v>
      </c>
      <c r="N345" s="28">
        <v>2.0</v>
      </c>
      <c r="O345" s="28" t="s">
        <v>3851</v>
      </c>
      <c r="P345" s="28" t="s">
        <v>2362</v>
      </c>
      <c r="Q345" s="28"/>
      <c r="R345" s="28" t="s">
        <v>1245</v>
      </c>
      <c r="S345" s="28">
        <v>50.0</v>
      </c>
      <c r="T345" s="50">
        <f t="shared" si="4"/>
        <v>0</v>
      </c>
      <c r="U345" s="28" t="str">
        <f>IF(R[0]C[-1]&lt;8,"KURANG 8JAM","DIATAS 8JAM")</f>
        <v>#ERROR!</v>
      </c>
      <c r="V345" s="52">
        <v>45292.0</v>
      </c>
      <c r="W345" s="28">
        <f t="shared" si="1"/>
        <v>1.002739726</v>
      </c>
      <c r="X345" s="28" t="s">
        <v>10331</v>
      </c>
      <c r="Y345" s="28"/>
      <c r="Z345" s="28"/>
      <c r="AA345" s="28"/>
      <c r="AB345" s="28"/>
      <c r="AC345" s="28"/>
      <c r="AD345" s="28"/>
      <c r="AE345" s="65" t="b">
        <v>0</v>
      </c>
      <c r="AF345" s="28" t="str">
        <f t="shared" si="2"/>
        <v>1</v>
      </c>
      <c r="AG345" s="485">
        <f t="shared" si="6"/>
        <v>50</v>
      </c>
      <c r="AH345" s="451">
        <v>50.0</v>
      </c>
      <c r="AI345" s="444">
        <v>1.0</v>
      </c>
      <c r="AJ345" s="451">
        <v>0.0</v>
      </c>
      <c r="AK345" s="453"/>
      <c r="AL345" s="451">
        <v>0.0</v>
      </c>
      <c r="AM345" s="453"/>
      <c r="AN345" s="451">
        <v>0.0</v>
      </c>
      <c r="AO345" s="453"/>
      <c r="AP345" s="451">
        <v>0.0</v>
      </c>
      <c r="AQ345" s="453"/>
      <c r="AR345" s="451">
        <v>0.0</v>
      </c>
      <c r="AS345" s="453"/>
      <c r="AT345" s="451">
        <v>0.0</v>
      </c>
      <c r="AU345" s="453"/>
      <c r="AV345" s="451">
        <v>0.0</v>
      </c>
      <c r="AW345" s="453"/>
      <c r="AX345" s="451">
        <v>0.0</v>
      </c>
      <c r="AY345" s="453"/>
    </row>
    <row r="346" ht="22.5" customHeight="1">
      <c r="A346" s="36">
        <v>344.0</v>
      </c>
      <c r="B346" s="28" t="s">
        <v>2667</v>
      </c>
      <c r="C346" s="28" t="s">
        <v>4018</v>
      </c>
      <c r="D346" s="28" t="s">
        <v>288</v>
      </c>
      <c r="E346" s="36" t="s">
        <v>226</v>
      </c>
      <c r="F346" s="28" t="s">
        <v>593</v>
      </c>
      <c r="G346" s="28" t="s">
        <v>358</v>
      </c>
      <c r="H346" s="28" t="s">
        <v>7724</v>
      </c>
      <c r="I346" s="28" t="s">
        <v>1859</v>
      </c>
      <c r="J346" s="28">
        <v>2.0</v>
      </c>
      <c r="K346" s="28">
        <v>20.0</v>
      </c>
      <c r="L346" s="28">
        <v>40.0</v>
      </c>
      <c r="M346" s="28" t="s">
        <v>546</v>
      </c>
      <c r="N346" s="28">
        <v>2.0</v>
      </c>
      <c r="O346" s="28" t="s">
        <v>3851</v>
      </c>
      <c r="P346" s="28" t="s">
        <v>2362</v>
      </c>
      <c r="Q346" s="28"/>
      <c r="R346" s="28" t="s">
        <v>1245</v>
      </c>
      <c r="S346" s="28">
        <v>50.0</v>
      </c>
      <c r="T346" s="50">
        <f t="shared" si="4"/>
        <v>0</v>
      </c>
      <c r="U346" s="28" t="str">
        <f>IF(R[0]C[-1]&lt;8,"KURANG 8JAM","DIATAS 8JAM")</f>
        <v>#ERROR!</v>
      </c>
      <c r="V346" s="52">
        <v>45292.0</v>
      </c>
      <c r="W346" s="28">
        <f t="shared" si="1"/>
        <v>1.002739726</v>
      </c>
      <c r="X346" s="28" t="s">
        <v>10331</v>
      </c>
      <c r="Y346" s="28"/>
      <c r="Z346" s="28"/>
      <c r="AA346" s="28"/>
      <c r="AB346" s="28"/>
      <c r="AC346" s="28"/>
      <c r="AD346" s="28"/>
      <c r="AE346" s="65" t="b">
        <v>0</v>
      </c>
      <c r="AF346" s="28" t="str">
        <f t="shared" si="2"/>
        <v>1</v>
      </c>
      <c r="AG346" s="484">
        <f t="shared" si="6"/>
        <v>50</v>
      </c>
      <c r="AH346" s="448">
        <v>50.0</v>
      </c>
      <c r="AI346" s="446">
        <v>1.0</v>
      </c>
      <c r="AJ346" s="448">
        <v>0.0</v>
      </c>
      <c r="AK346" s="449"/>
      <c r="AL346" s="448">
        <v>0.0</v>
      </c>
      <c r="AM346" s="449"/>
      <c r="AN346" s="448">
        <v>0.0</v>
      </c>
      <c r="AO346" s="449"/>
      <c r="AP346" s="448">
        <v>0.0</v>
      </c>
      <c r="AQ346" s="449"/>
      <c r="AR346" s="448">
        <v>0.0</v>
      </c>
      <c r="AS346" s="449"/>
      <c r="AT346" s="448">
        <v>0.0</v>
      </c>
      <c r="AU346" s="449"/>
      <c r="AV346" s="448">
        <v>0.0</v>
      </c>
      <c r="AW346" s="449"/>
      <c r="AX346" s="448">
        <v>0.0</v>
      </c>
      <c r="AY346" s="449"/>
    </row>
    <row r="347" ht="22.5" customHeight="1">
      <c r="A347" s="28">
        <v>345.0</v>
      </c>
      <c r="B347" s="28" t="s">
        <v>2670</v>
      </c>
      <c r="C347" s="28" t="s">
        <v>4025</v>
      </c>
      <c r="D347" s="28" t="s">
        <v>577</v>
      </c>
      <c r="E347" s="36" t="s">
        <v>16</v>
      </c>
      <c r="F347" s="28" t="s">
        <v>593</v>
      </c>
      <c r="G347" s="28" t="s">
        <v>358</v>
      </c>
      <c r="H347" s="28" t="s">
        <v>7724</v>
      </c>
      <c r="I347" s="28" t="s">
        <v>1859</v>
      </c>
      <c r="J347" s="28">
        <v>2.0</v>
      </c>
      <c r="K347" s="28">
        <v>20.0</v>
      </c>
      <c r="L347" s="28">
        <v>40.0</v>
      </c>
      <c r="M347" s="28" t="s">
        <v>546</v>
      </c>
      <c r="N347" s="28">
        <v>2.0</v>
      </c>
      <c r="O347" s="28" t="s">
        <v>3851</v>
      </c>
      <c r="P347" s="28" t="s">
        <v>2362</v>
      </c>
      <c r="Q347" s="28"/>
      <c r="R347" s="28" t="s">
        <v>1245</v>
      </c>
      <c r="S347" s="28">
        <v>50.0</v>
      </c>
      <c r="T347" s="50">
        <f t="shared" si="4"/>
        <v>0</v>
      </c>
      <c r="U347" s="28" t="str">
        <f>IF(R[0]C[-1]&lt;8,"KURANG 8JAM","DIATAS 8JAM")</f>
        <v>#ERROR!</v>
      </c>
      <c r="V347" s="52">
        <v>45292.0</v>
      </c>
      <c r="W347" s="28">
        <f t="shared" si="1"/>
        <v>1.002739726</v>
      </c>
      <c r="X347" s="28" t="s">
        <v>10331</v>
      </c>
      <c r="Y347" s="28"/>
      <c r="Z347" s="28"/>
      <c r="AA347" s="28"/>
      <c r="AB347" s="28"/>
      <c r="AC347" s="28"/>
      <c r="AD347" s="28"/>
      <c r="AE347" s="65" t="b">
        <v>0</v>
      </c>
      <c r="AF347" s="28" t="str">
        <f t="shared" si="2"/>
        <v>1</v>
      </c>
      <c r="AG347" s="485">
        <f t="shared" si="6"/>
        <v>50</v>
      </c>
      <c r="AH347" s="451">
        <v>50.0</v>
      </c>
      <c r="AI347" s="444">
        <v>1.0</v>
      </c>
      <c r="AJ347" s="451">
        <v>0.0</v>
      </c>
      <c r="AK347" s="453"/>
      <c r="AL347" s="451">
        <v>0.0</v>
      </c>
      <c r="AM347" s="453"/>
      <c r="AN347" s="451">
        <v>0.0</v>
      </c>
      <c r="AO347" s="453"/>
      <c r="AP347" s="451">
        <v>0.0</v>
      </c>
      <c r="AQ347" s="453"/>
      <c r="AR347" s="451">
        <v>0.0</v>
      </c>
      <c r="AS347" s="453"/>
      <c r="AT347" s="451">
        <v>0.0</v>
      </c>
      <c r="AU347" s="453"/>
      <c r="AV347" s="451">
        <v>0.0</v>
      </c>
      <c r="AW347" s="453"/>
      <c r="AX347" s="451">
        <v>0.0</v>
      </c>
      <c r="AY347" s="453"/>
    </row>
    <row r="348" ht="22.5" customHeight="1">
      <c r="A348" s="36">
        <v>346.0</v>
      </c>
      <c r="B348" s="28" t="s">
        <v>2673</v>
      </c>
      <c r="C348" s="28" t="s">
        <v>4032</v>
      </c>
      <c r="D348" s="28" t="s">
        <v>96</v>
      </c>
      <c r="E348" s="36" t="s">
        <v>96</v>
      </c>
      <c r="F348" s="28" t="s">
        <v>593</v>
      </c>
      <c r="G348" s="28" t="s">
        <v>358</v>
      </c>
      <c r="H348" s="28" t="s">
        <v>7724</v>
      </c>
      <c r="I348" s="28" t="s">
        <v>1859</v>
      </c>
      <c r="J348" s="28">
        <v>2.0</v>
      </c>
      <c r="K348" s="28">
        <v>20.0</v>
      </c>
      <c r="L348" s="28">
        <v>40.0</v>
      </c>
      <c r="M348" s="28" t="s">
        <v>546</v>
      </c>
      <c r="N348" s="28">
        <v>2.0</v>
      </c>
      <c r="O348" s="28" t="s">
        <v>3851</v>
      </c>
      <c r="P348" s="28" t="s">
        <v>2362</v>
      </c>
      <c r="Q348" s="28"/>
      <c r="R348" s="28" t="s">
        <v>1245</v>
      </c>
      <c r="S348" s="28">
        <v>50.0</v>
      </c>
      <c r="T348" s="50">
        <f t="shared" si="4"/>
        <v>0</v>
      </c>
      <c r="U348" s="28" t="str">
        <f>IF(R[0]C[-1]&lt;8,"KURANG 8JAM","DIATAS 8JAM")</f>
        <v>#ERROR!</v>
      </c>
      <c r="V348" s="52">
        <v>45292.0</v>
      </c>
      <c r="W348" s="28">
        <f t="shared" si="1"/>
        <v>1.002739726</v>
      </c>
      <c r="X348" s="28" t="s">
        <v>10331</v>
      </c>
      <c r="Y348" s="28"/>
      <c r="Z348" s="28"/>
      <c r="AA348" s="28"/>
      <c r="AB348" s="28"/>
      <c r="AC348" s="28"/>
      <c r="AD348" s="28"/>
      <c r="AE348" s="65" t="b">
        <v>0</v>
      </c>
      <c r="AF348" s="28" t="str">
        <f t="shared" si="2"/>
        <v>1</v>
      </c>
      <c r="AG348" s="484">
        <f t="shared" si="6"/>
        <v>50</v>
      </c>
      <c r="AH348" s="448">
        <v>50.0</v>
      </c>
      <c r="AI348" s="446">
        <v>1.0</v>
      </c>
      <c r="AJ348" s="448">
        <v>0.0</v>
      </c>
      <c r="AK348" s="449"/>
      <c r="AL348" s="448">
        <v>0.0</v>
      </c>
      <c r="AM348" s="449"/>
      <c r="AN348" s="448">
        <v>0.0</v>
      </c>
      <c r="AO348" s="449"/>
      <c r="AP348" s="448">
        <v>0.0</v>
      </c>
      <c r="AQ348" s="449"/>
      <c r="AR348" s="448">
        <v>0.0</v>
      </c>
      <c r="AS348" s="449"/>
      <c r="AT348" s="448">
        <v>0.0</v>
      </c>
      <c r="AU348" s="449"/>
      <c r="AV348" s="448">
        <v>0.0</v>
      </c>
      <c r="AW348" s="449"/>
      <c r="AX348" s="448">
        <v>0.0</v>
      </c>
      <c r="AY348" s="449"/>
    </row>
    <row r="349" ht="22.5" customHeight="1">
      <c r="A349" s="28">
        <v>347.0</v>
      </c>
      <c r="B349" s="28" t="s">
        <v>2678</v>
      </c>
      <c r="C349" s="28" t="s">
        <v>4037</v>
      </c>
      <c r="D349" s="28" t="s">
        <v>288</v>
      </c>
      <c r="E349" s="36" t="s">
        <v>226</v>
      </c>
      <c r="F349" s="28" t="s">
        <v>593</v>
      </c>
      <c r="G349" s="28" t="s">
        <v>358</v>
      </c>
      <c r="H349" s="28" t="s">
        <v>7724</v>
      </c>
      <c r="I349" s="28" t="s">
        <v>1859</v>
      </c>
      <c r="J349" s="28">
        <v>2.0</v>
      </c>
      <c r="K349" s="28">
        <v>20.0</v>
      </c>
      <c r="L349" s="28">
        <v>40.0</v>
      </c>
      <c r="M349" s="28" t="s">
        <v>546</v>
      </c>
      <c r="N349" s="28">
        <v>2.0</v>
      </c>
      <c r="O349" s="28" t="s">
        <v>3851</v>
      </c>
      <c r="P349" s="28" t="s">
        <v>2362</v>
      </c>
      <c r="Q349" s="28"/>
      <c r="R349" s="28" t="s">
        <v>1245</v>
      </c>
      <c r="S349" s="28">
        <v>50.0</v>
      </c>
      <c r="T349" s="50">
        <f t="shared" si="4"/>
        <v>0</v>
      </c>
      <c r="U349" s="28" t="str">
        <f>IF(R[0]C[-1]&lt;8,"KURANG 8JAM","DIATAS 8JAM")</f>
        <v>#ERROR!</v>
      </c>
      <c r="V349" s="52">
        <v>45292.0</v>
      </c>
      <c r="W349" s="28">
        <f t="shared" si="1"/>
        <v>1.002739726</v>
      </c>
      <c r="X349" s="28" t="s">
        <v>10331</v>
      </c>
      <c r="Y349" s="28"/>
      <c r="Z349" s="28"/>
      <c r="AA349" s="28"/>
      <c r="AB349" s="28"/>
      <c r="AC349" s="28"/>
      <c r="AD349" s="28"/>
      <c r="AE349" s="65" t="b">
        <v>0</v>
      </c>
      <c r="AF349" s="28" t="str">
        <f t="shared" si="2"/>
        <v>1</v>
      </c>
      <c r="AG349" s="485">
        <f t="shared" si="6"/>
        <v>50</v>
      </c>
      <c r="AH349" s="451">
        <v>50.0</v>
      </c>
      <c r="AI349" s="444">
        <v>1.0</v>
      </c>
      <c r="AJ349" s="451">
        <v>0.0</v>
      </c>
      <c r="AK349" s="453"/>
      <c r="AL349" s="451">
        <v>0.0</v>
      </c>
      <c r="AM349" s="453"/>
      <c r="AN349" s="451">
        <v>0.0</v>
      </c>
      <c r="AO349" s="453"/>
      <c r="AP349" s="451">
        <v>0.0</v>
      </c>
      <c r="AQ349" s="453"/>
      <c r="AR349" s="451">
        <v>0.0</v>
      </c>
      <c r="AS349" s="453"/>
      <c r="AT349" s="451">
        <v>0.0</v>
      </c>
      <c r="AU349" s="453"/>
      <c r="AV349" s="451">
        <v>0.0</v>
      </c>
      <c r="AW349" s="453"/>
      <c r="AX349" s="451">
        <v>0.0</v>
      </c>
      <c r="AY349" s="453"/>
    </row>
    <row r="350" ht="22.5" customHeight="1">
      <c r="A350" s="36">
        <v>348.0</v>
      </c>
      <c r="B350" s="28" t="s">
        <v>2681</v>
      </c>
      <c r="C350" s="28" t="s">
        <v>4049</v>
      </c>
      <c r="D350" s="28" t="s">
        <v>226</v>
      </c>
      <c r="E350" s="36" t="s">
        <v>226</v>
      </c>
      <c r="F350" s="28" t="s">
        <v>593</v>
      </c>
      <c r="G350" s="28" t="s">
        <v>358</v>
      </c>
      <c r="H350" s="28" t="s">
        <v>7724</v>
      </c>
      <c r="I350" s="28" t="s">
        <v>1859</v>
      </c>
      <c r="J350" s="28">
        <v>2.0</v>
      </c>
      <c r="K350" s="28">
        <v>20.0</v>
      </c>
      <c r="L350" s="28">
        <v>40.0</v>
      </c>
      <c r="M350" s="28" t="s">
        <v>546</v>
      </c>
      <c r="N350" s="28">
        <v>2.0</v>
      </c>
      <c r="O350" s="28" t="s">
        <v>3851</v>
      </c>
      <c r="P350" s="28" t="s">
        <v>2362</v>
      </c>
      <c r="Q350" s="28"/>
      <c r="R350" s="28" t="s">
        <v>1245</v>
      </c>
      <c r="S350" s="28">
        <v>50.0</v>
      </c>
      <c r="T350" s="50">
        <f t="shared" si="4"/>
        <v>0</v>
      </c>
      <c r="U350" s="28" t="str">
        <f>IF(R[0]C[-1]&lt;8,"KURANG 8JAM","DIATAS 8JAM")</f>
        <v>#ERROR!</v>
      </c>
      <c r="V350" s="52">
        <v>45292.0</v>
      </c>
      <c r="W350" s="28">
        <f t="shared" si="1"/>
        <v>1.002739726</v>
      </c>
      <c r="X350" s="28" t="s">
        <v>10331</v>
      </c>
      <c r="Y350" s="28"/>
      <c r="Z350" s="28"/>
      <c r="AA350" s="28"/>
      <c r="AB350" s="28"/>
      <c r="AC350" s="28"/>
      <c r="AD350" s="28"/>
      <c r="AE350" s="65" t="b">
        <v>0</v>
      </c>
      <c r="AF350" s="28" t="str">
        <f t="shared" si="2"/>
        <v>1</v>
      </c>
      <c r="AG350" s="484">
        <f t="shared" si="6"/>
        <v>50</v>
      </c>
      <c r="AH350" s="448">
        <v>50.0</v>
      </c>
      <c r="AI350" s="446">
        <v>1.0</v>
      </c>
      <c r="AJ350" s="448">
        <v>0.0</v>
      </c>
      <c r="AK350" s="449"/>
      <c r="AL350" s="448">
        <v>0.0</v>
      </c>
      <c r="AM350" s="449"/>
      <c r="AN350" s="448">
        <v>0.0</v>
      </c>
      <c r="AO350" s="449"/>
      <c r="AP350" s="448">
        <v>0.0</v>
      </c>
      <c r="AQ350" s="449"/>
      <c r="AR350" s="448">
        <v>0.0</v>
      </c>
      <c r="AS350" s="449"/>
      <c r="AT350" s="448">
        <v>0.0</v>
      </c>
      <c r="AU350" s="449"/>
      <c r="AV350" s="448">
        <v>0.0</v>
      </c>
      <c r="AW350" s="449"/>
      <c r="AX350" s="448">
        <v>0.0</v>
      </c>
      <c r="AY350" s="449"/>
    </row>
    <row r="351" ht="22.5" customHeight="1">
      <c r="A351" s="28">
        <v>349.0</v>
      </c>
      <c r="B351" s="28" t="s">
        <v>2686</v>
      </c>
      <c r="C351" s="28" t="s">
        <v>4058</v>
      </c>
      <c r="D351" s="28" t="s">
        <v>253</v>
      </c>
      <c r="E351" s="36" t="s">
        <v>181</v>
      </c>
      <c r="F351" s="28" t="s">
        <v>593</v>
      </c>
      <c r="G351" s="28" t="s">
        <v>358</v>
      </c>
      <c r="H351" s="28" t="s">
        <v>7724</v>
      </c>
      <c r="I351" s="28" t="s">
        <v>1859</v>
      </c>
      <c r="J351" s="28">
        <v>2.0</v>
      </c>
      <c r="K351" s="28">
        <v>20.0</v>
      </c>
      <c r="L351" s="28">
        <v>40.0</v>
      </c>
      <c r="M351" s="28" t="s">
        <v>546</v>
      </c>
      <c r="N351" s="28">
        <v>2.0</v>
      </c>
      <c r="O351" s="28" t="s">
        <v>3851</v>
      </c>
      <c r="P351" s="28" t="s">
        <v>2362</v>
      </c>
      <c r="Q351" s="28"/>
      <c r="R351" s="28" t="s">
        <v>1245</v>
      </c>
      <c r="S351" s="28">
        <v>50.0</v>
      </c>
      <c r="T351" s="50">
        <f t="shared" si="4"/>
        <v>0</v>
      </c>
      <c r="U351" s="28" t="str">
        <f>IF(R[0]C[-1]&lt;8,"KURANG 8JAM","DIATAS 8JAM")</f>
        <v>#ERROR!</v>
      </c>
      <c r="V351" s="52">
        <v>45292.0</v>
      </c>
      <c r="W351" s="28">
        <f t="shared" si="1"/>
        <v>1.002739726</v>
      </c>
      <c r="X351" s="28" t="s">
        <v>10331</v>
      </c>
      <c r="Y351" s="28"/>
      <c r="Z351" s="28"/>
      <c r="AA351" s="28"/>
      <c r="AB351" s="28"/>
      <c r="AC351" s="28"/>
      <c r="AD351" s="28"/>
      <c r="AE351" s="65" t="b">
        <v>0</v>
      </c>
      <c r="AF351" s="28" t="str">
        <f t="shared" si="2"/>
        <v>1</v>
      </c>
      <c r="AG351" s="485">
        <f t="shared" si="6"/>
        <v>50</v>
      </c>
      <c r="AH351" s="451">
        <v>50.0</v>
      </c>
      <c r="AI351" s="444">
        <v>1.0</v>
      </c>
      <c r="AJ351" s="451">
        <v>0.0</v>
      </c>
      <c r="AK351" s="453"/>
      <c r="AL351" s="451">
        <v>0.0</v>
      </c>
      <c r="AM351" s="453"/>
      <c r="AN351" s="451">
        <v>0.0</v>
      </c>
      <c r="AO351" s="453"/>
      <c r="AP351" s="451">
        <v>0.0</v>
      </c>
      <c r="AQ351" s="453"/>
      <c r="AR351" s="451">
        <v>0.0</v>
      </c>
      <c r="AS351" s="453"/>
      <c r="AT351" s="451">
        <v>0.0</v>
      </c>
      <c r="AU351" s="453"/>
      <c r="AV351" s="451">
        <v>0.0</v>
      </c>
      <c r="AW351" s="453"/>
      <c r="AX351" s="451">
        <v>0.0</v>
      </c>
      <c r="AY351" s="453"/>
    </row>
    <row r="352" ht="22.5" customHeight="1">
      <c r="A352" s="36">
        <v>350.0</v>
      </c>
      <c r="B352" s="28" t="s">
        <v>2689</v>
      </c>
      <c r="C352" s="28" t="s">
        <v>4068</v>
      </c>
      <c r="D352" s="28" t="s">
        <v>253</v>
      </c>
      <c r="E352" s="36" t="s">
        <v>181</v>
      </c>
      <c r="F352" s="28" t="s">
        <v>593</v>
      </c>
      <c r="G352" s="28" t="s">
        <v>358</v>
      </c>
      <c r="H352" s="28" t="s">
        <v>7724</v>
      </c>
      <c r="I352" s="28" t="s">
        <v>1859</v>
      </c>
      <c r="J352" s="28">
        <v>2.0</v>
      </c>
      <c r="K352" s="28">
        <v>20.0</v>
      </c>
      <c r="L352" s="28">
        <v>40.0</v>
      </c>
      <c r="M352" s="28" t="s">
        <v>546</v>
      </c>
      <c r="N352" s="28">
        <v>2.0</v>
      </c>
      <c r="O352" s="28" t="s">
        <v>3851</v>
      </c>
      <c r="P352" s="28" t="s">
        <v>2362</v>
      </c>
      <c r="Q352" s="28"/>
      <c r="R352" s="28" t="s">
        <v>1245</v>
      </c>
      <c r="S352" s="28">
        <v>50.0</v>
      </c>
      <c r="T352" s="50">
        <f t="shared" si="4"/>
        <v>0</v>
      </c>
      <c r="U352" s="28" t="str">
        <f>IF(R[0]C[-1]&lt;8,"KURANG 8JAM","DIATAS 8JAM")</f>
        <v>#ERROR!</v>
      </c>
      <c r="V352" s="52">
        <v>45292.0</v>
      </c>
      <c r="W352" s="28">
        <f t="shared" si="1"/>
        <v>1.002739726</v>
      </c>
      <c r="X352" s="28" t="s">
        <v>10331</v>
      </c>
      <c r="Y352" s="28"/>
      <c r="Z352" s="28"/>
      <c r="AA352" s="28"/>
      <c r="AB352" s="28"/>
      <c r="AC352" s="28"/>
      <c r="AD352" s="28"/>
      <c r="AE352" s="65" t="b">
        <v>0</v>
      </c>
      <c r="AF352" s="28" t="str">
        <f t="shared" si="2"/>
        <v>1</v>
      </c>
      <c r="AG352" s="484">
        <f t="shared" si="6"/>
        <v>50</v>
      </c>
      <c r="AH352" s="448">
        <v>50.0</v>
      </c>
      <c r="AI352" s="446">
        <v>1.0</v>
      </c>
      <c r="AJ352" s="448">
        <v>0.0</v>
      </c>
      <c r="AK352" s="449"/>
      <c r="AL352" s="448">
        <v>0.0</v>
      </c>
      <c r="AM352" s="449"/>
      <c r="AN352" s="448">
        <v>0.0</v>
      </c>
      <c r="AO352" s="449"/>
      <c r="AP352" s="448">
        <v>0.0</v>
      </c>
      <c r="AQ352" s="449"/>
      <c r="AR352" s="448">
        <v>0.0</v>
      </c>
      <c r="AS352" s="449"/>
      <c r="AT352" s="448">
        <v>0.0</v>
      </c>
      <c r="AU352" s="449"/>
      <c r="AV352" s="448">
        <v>0.0</v>
      </c>
      <c r="AW352" s="449"/>
      <c r="AX352" s="448">
        <v>0.0</v>
      </c>
      <c r="AY352" s="449"/>
    </row>
    <row r="353" ht="22.5" customHeight="1">
      <c r="A353" s="28">
        <v>351.0</v>
      </c>
      <c r="B353" s="28" t="s">
        <v>2694</v>
      </c>
      <c r="C353" s="28" t="s">
        <v>4078</v>
      </c>
      <c r="D353" s="28" t="s">
        <v>253</v>
      </c>
      <c r="E353" s="36" t="s">
        <v>181</v>
      </c>
      <c r="F353" s="28" t="s">
        <v>593</v>
      </c>
      <c r="G353" s="28" t="s">
        <v>358</v>
      </c>
      <c r="H353" s="28" t="s">
        <v>7724</v>
      </c>
      <c r="I353" s="28" t="s">
        <v>1859</v>
      </c>
      <c r="J353" s="28">
        <v>2.0</v>
      </c>
      <c r="K353" s="28">
        <v>20.0</v>
      </c>
      <c r="L353" s="28">
        <v>40.0</v>
      </c>
      <c r="M353" s="28" t="s">
        <v>546</v>
      </c>
      <c r="N353" s="28">
        <v>2.0</v>
      </c>
      <c r="O353" s="28" t="s">
        <v>3851</v>
      </c>
      <c r="P353" s="28" t="s">
        <v>2362</v>
      </c>
      <c r="Q353" s="28"/>
      <c r="R353" s="28" t="s">
        <v>1245</v>
      </c>
      <c r="S353" s="28">
        <v>50.0</v>
      </c>
      <c r="T353" s="50">
        <f t="shared" si="4"/>
        <v>0</v>
      </c>
      <c r="U353" s="28" t="str">
        <f>IF(R[0]C[-1]&lt;8,"KURANG 8JAM","DIATAS 8JAM")</f>
        <v>#ERROR!</v>
      </c>
      <c r="V353" s="52">
        <v>45292.0</v>
      </c>
      <c r="W353" s="28">
        <f t="shared" si="1"/>
        <v>1.002739726</v>
      </c>
      <c r="X353" s="28" t="s">
        <v>10331</v>
      </c>
      <c r="Y353" s="28"/>
      <c r="Z353" s="28"/>
      <c r="AA353" s="28"/>
      <c r="AB353" s="28"/>
      <c r="AC353" s="28"/>
      <c r="AD353" s="28"/>
      <c r="AE353" s="65" t="b">
        <v>0</v>
      </c>
      <c r="AF353" s="28" t="str">
        <f t="shared" si="2"/>
        <v>1</v>
      </c>
      <c r="AG353" s="485">
        <f t="shared" si="6"/>
        <v>50</v>
      </c>
      <c r="AH353" s="451">
        <v>50.0</v>
      </c>
      <c r="AI353" s="444">
        <v>1.0</v>
      </c>
      <c r="AJ353" s="451">
        <v>0.0</v>
      </c>
      <c r="AK353" s="453"/>
      <c r="AL353" s="451">
        <v>0.0</v>
      </c>
      <c r="AM353" s="453"/>
      <c r="AN353" s="451">
        <v>0.0</v>
      </c>
      <c r="AO353" s="453"/>
      <c r="AP353" s="451">
        <v>0.0</v>
      </c>
      <c r="AQ353" s="453"/>
      <c r="AR353" s="451">
        <v>0.0</v>
      </c>
      <c r="AS353" s="453"/>
      <c r="AT353" s="451">
        <v>0.0</v>
      </c>
      <c r="AU353" s="453"/>
      <c r="AV353" s="451">
        <v>0.0</v>
      </c>
      <c r="AW353" s="453"/>
      <c r="AX353" s="451">
        <v>0.0</v>
      </c>
      <c r="AY353" s="453"/>
    </row>
    <row r="354" ht="22.5" customHeight="1">
      <c r="A354" s="36">
        <v>352.0</v>
      </c>
      <c r="B354" s="28" t="s">
        <v>2696</v>
      </c>
      <c r="C354" s="28" t="s">
        <v>4085</v>
      </c>
      <c r="D354" s="28" t="s">
        <v>288</v>
      </c>
      <c r="E354" s="36" t="s">
        <v>226</v>
      </c>
      <c r="F354" s="28" t="s">
        <v>593</v>
      </c>
      <c r="G354" s="28" t="s">
        <v>358</v>
      </c>
      <c r="H354" s="28" t="s">
        <v>7724</v>
      </c>
      <c r="I354" s="28" t="s">
        <v>1859</v>
      </c>
      <c r="J354" s="28">
        <v>2.0</v>
      </c>
      <c r="K354" s="28">
        <v>20.0</v>
      </c>
      <c r="L354" s="28">
        <v>40.0</v>
      </c>
      <c r="M354" s="28" t="s">
        <v>546</v>
      </c>
      <c r="N354" s="28">
        <v>2.0</v>
      </c>
      <c r="O354" s="28" t="s">
        <v>3851</v>
      </c>
      <c r="P354" s="28" t="s">
        <v>2362</v>
      </c>
      <c r="Q354" s="28"/>
      <c r="R354" s="28" t="s">
        <v>1245</v>
      </c>
      <c r="S354" s="28">
        <v>50.0</v>
      </c>
      <c r="T354" s="50">
        <f t="shared" si="4"/>
        <v>0</v>
      </c>
      <c r="U354" s="28" t="str">
        <f>IF(R[0]C[-1]&lt;8,"KURANG 8JAM","DIATAS 8JAM")</f>
        <v>#ERROR!</v>
      </c>
      <c r="V354" s="52">
        <v>45292.0</v>
      </c>
      <c r="W354" s="28">
        <f t="shared" si="1"/>
        <v>1.002739726</v>
      </c>
      <c r="X354" s="28" t="s">
        <v>10331</v>
      </c>
      <c r="Y354" s="28"/>
      <c r="Z354" s="28"/>
      <c r="AA354" s="28"/>
      <c r="AB354" s="28"/>
      <c r="AC354" s="28"/>
      <c r="AD354" s="28"/>
      <c r="AE354" s="65" t="b">
        <v>0</v>
      </c>
      <c r="AF354" s="28" t="str">
        <f t="shared" si="2"/>
        <v>1</v>
      </c>
      <c r="AG354" s="484">
        <f t="shared" si="6"/>
        <v>50</v>
      </c>
      <c r="AH354" s="448">
        <v>50.0</v>
      </c>
      <c r="AI354" s="446">
        <v>1.0</v>
      </c>
      <c r="AJ354" s="448">
        <v>0.0</v>
      </c>
      <c r="AK354" s="449"/>
      <c r="AL354" s="448">
        <v>0.0</v>
      </c>
      <c r="AM354" s="449"/>
      <c r="AN354" s="448">
        <v>0.0</v>
      </c>
      <c r="AO354" s="449"/>
      <c r="AP354" s="448">
        <v>0.0</v>
      </c>
      <c r="AQ354" s="449"/>
      <c r="AR354" s="448">
        <v>0.0</v>
      </c>
      <c r="AS354" s="449"/>
      <c r="AT354" s="448">
        <v>0.0</v>
      </c>
      <c r="AU354" s="449"/>
      <c r="AV354" s="448">
        <v>0.0</v>
      </c>
      <c r="AW354" s="449"/>
      <c r="AX354" s="448">
        <v>0.0</v>
      </c>
      <c r="AY354" s="449"/>
    </row>
    <row r="355" ht="22.5" customHeight="1">
      <c r="A355" s="28">
        <v>353.0</v>
      </c>
      <c r="B355" s="28" t="s">
        <v>2700</v>
      </c>
      <c r="C355" s="28" t="s">
        <v>4093</v>
      </c>
      <c r="D355" s="28" t="s">
        <v>96</v>
      </c>
      <c r="E355" s="36" t="s">
        <v>96</v>
      </c>
      <c r="F355" s="28" t="s">
        <v>593</v>
      </c>
      <c r="G355" s="28" t="s">
        <v>358</v>
      </c>
      <c r="H355" s="28" t="s">
        <v>7724</v>
      </c>
      <c r="I355" s="28" t="s">
        <v>1859</v>
      </c>
      <c r="J355" s="28">
        <v>2.0</v>
      </c>
      <c r="K355" s="28">
        <v>20.0</v>
      </c>
      <c r="L355" s="28">
        <v>40.0</v>
      </c>
      <c r="M355" s="28" t="s">
        <v>546</v>
      </c>
      <c r="N355" s="28">
        <v>2.0</v>
      </c>
      <c r="O355" s="28" t="s">
        <v>3851</v>
      </c>
      <c r="P355" s="28" t="s">
        <v>2362</v>
      </c>
      <c r="Q355" s="28"/>
      <c r="R355" s="28" t="s">
        <v>1245</v>
      </c>
      <c r="S355" s="28">
        <v>50.0</v>
      </c>
      <c r="T355" s="50">
        <f t="shared" si="4"/>
        <v>0</v>
      </c>
      <c r="U355" s="28" t="str">
        <f>IF(R[0]C[-1]&lt;8,"KURANG 8JAM","DIATAS 8JAM")</f>
        <v>#ERROR!</v>
      </c>
      <c r="V355" s="52">
        <v>45292.0</v>
      </c>
      <c r="W355" s="28">
        <f t="shared" si="1"/>
        <v>1.002739726</v>
      </c>
      <c r="X355" s="28" t="s">
        <v>10331</v>
      </c>
      <c r="Y355" s="28"/>
      <c r="Z355" s="28"/>
      <c r="AA355" s="28"/>
      <c r="AB355" s="28"/>
      <c r="AC355" s="28"/>
      <c r="AD355" s="28"/>
      <c r="AE355" s="65" t="b">
        <v>0</v>
      </c>
      <c r="AF355" s="28" t="str">
        <f t="shared" si="2"/>
        <v>1</v>
      </c>
      <c r="AG355" s="485">
        <f t="shared" si="6"/>
        <v>50</v>
      </c>
      <c r="AH355" s="451">
        <v>50.0</v>
      </c>
      <c r="AI355" s="444">
        <v>1.0</v>
      </c>
      <c r="AJ355" s="451">
        <v>0.0</v>
      </c>
      <c r="AK355" s="453"/>
      <c r="AL355" s="451">
        <v>0.0</v>
      </c>
      <c r="AM355" s="453"/>
      <c r="AN355" s="451">
        <v>0.0</v>
      </c>
      <c r="AO355" s="453"/>
      <c r="AP355" s="451">
        <v>0.0</v>
      </c>
      <c r="AQ355" s="453"/>
      <c r="AR355" s="451">
        <v>0.0</v>
      </c>
      <c r="AS355" s="453"/>
      <c r="AT355" s="451">
        <v>0.0</v>
      </c>
      <c r="AU355" s="453"/>
      <c r="AV355" s="451">
        <v>0.0</v>
      </c>
      <c r="AW355" s="453"/>
      <c r="AX355" s="451">
        <v>0.0</v>
      </c>
      <c r="AY355" s="453"/>
    </row>
    <row r="356" ht="22.5" customHeight="1">
      <c r="A356" s="36">
        <v>354.0</v>
      </c>
      <c r="B356" s="28" t="s">
        <v>2703</v>
      </c>
      <c r="C356" s="28" t="s">
        <v>4099</v>
      </c>
      <c r="D356" s="28" t="s">
        <v>181</v>
      </c>
      <c r="E356" s="36" t="s">
        <v>181</v>
      </c>
      <c r="F356" s="28" t="s">
        <v>593</v>
      </c>
      <c r="G356" s="28" t="s">
        <v>358</v>
      </c>
      <c r="H356" s="28" t="s">
        <v>7724</v>
      </c>
      <c r="I356" s="28" t="s">
        <v>1859</v>
      </c>
      <c r="J356" s="28">
        <v>2.0</v>
      </c>
      <c r="K356" s="28">
        <v>20.0</v>
      </c>
      <c r="L356" s="28">
        <v>40.0</v>
      </c>
      <c r="M356" s="28" t="s">
        <v>546</v>
      </c>
      <c r="N356" s="28">
        <v>4.0</v>
      </c>
      <c r="O356" s="28" t="s">
        <v>1605</v>
      </c>
      <c r="P356" s="28" t="s">
        <v>1608</v>
      </c>
      <c r="Q356" s="28"/>
      <c r="R356" s="28" t="s">
        <v>368</v>
      </c>
      <c r="S356" s="28">
        <v>100.0</v>
      </c>
      <c r="T356" s="50">
        <f t="shared" si="4"/>
        <v>0</v>
      </c>
      <c r="U356" s="28" t="str">
        <f>IF(R[0]C[-1]&lt;8,"KURANG 8JAM","DIATAS 8JAM")</f>
        <v>#ERROR!</v>
      </c>
      <c r="V356" s="52">
        <v>44927.0</v>
      </c>
      <c r="W356" s="28">
        <f t="shared" si="1"/>
        <v>2.002739726</v>
      </c>
      <c r="X356" s="28" t="s">
        <v>10128</v>
      </c>
      <c r="Y356" s="28"/>
      <c r="Z356" s="28"/>
      <c r="AA356" s="28"/>
      <c r="AB356" s="28"/>
      <c r="AC356" s="28"/>
      <c r="AD356" s="28"/>
      <c r="AE356" s="65" t="b">
        <v>0</v>
      </c>
      <c r="AF356" s="28" t="str">
        <f t="shared" si="2"/>
        <v>1</v>
      </c>
      <c r="AG356" s="484">
        <f t="shared" si="6"/>
        <v>100</v>
      </c>
      <c r="AH356" s="448">
        <v>100.0</v>
      </c>
      <c r="AI356" s="446">
        <v>1.0</v>
      </c>
      <c r="AJ356" s="448">
        <v>0.0</v>
      </c>
      <c r="AK356" s="446">
        <v>0.0</v>
      </c>
      <c r="AL356" s="448">
        <v>0.0</v>
      </c>
      <c r="AM356" s="446">
        <v>0.0</v>
      </c>
      <c r="AN356" s="448">
        <v>0.0</v>
      </c>
      <c r="AO356" s="446">
        <v>0.0</v>
      </c>
      <c r="AP356" s="448">
        <v>0.0</v>
      </c>
      <c r="AQ356" s="446">
        <v>0.0</v>
      </c>
      <c r="AR356" s="448">
        <v>0.0</v>
      </c>
      <c r="AS356" s="446">
        <v>0.0</v>
      </c>
      <c r="AT356" s="448">
        <v>0.0</v>
      </c>
      <c r="AU356" s="446">
        <v>0.0</v>
      </c>
      <c r="AV356" s="448">
        <v>0.0</v>
      </c>
      <c r="AW356" s="446">
        <v>0.0</v>
      </c>
      <c r="AX356" s="448">
        <v>0.0</v>
      </c>
      <c r="AY356" s="446">
        <v>0.0</v>
      </c>
    </row>
    <row r="357" ht="22.5" customHeight="1">
      <c r="A357" s="28">
        <v>355.0</v>
      </c>
      <c r="B357" s="28" t="s">
        <v>2706</v>
      </c>
      <c r="C357" s="28" t="s">
        <v>4107</v>
      </c>
      <c r="D357" s="28" t="s">
        <v>232</v>
      </c>
      <c r="E357" s="36" t="s">
        <v>16</v>
      </c>
      <c r="F357" s="28" t="s">
        <v>593</v>
      </c>
      <c r="G357" s="28" t="s">
        <v>358</v>
      </c>
      <c r="H357" s="28" t="s">
        <v>7724</v>
      </c>
      <c r="I357" s="28" t="s">
        <v>1859</v>
      </c>
      <c r="J357" s="28">
        <v>2.0</v>
      </c>
      <c r="K357" s="28">
        <v>20.0</v>
      </c>
      <c r="L357" s="28">
        <v>40.0</v>
      </c>
      <c r="M357" s="28" t="s">
        <v>546</v>
      </c>
      <c r="N357" s="28">
        <v>4.0</v>
      </c>
      <c r="O357" s="28" t="s">
        <v>1605</v>
      </c>
      <c r="P357" s="28" t="s">
        <v>1608</v>
      </c>
      <c r="Q357" s="28"/>
      <c r="R357" s="28" t="s">
        <v>368</v>
      </c>
      <c r="S357" s="28">
        <v>100.0</v>
      </c>
      <c r="T357" s="50">
        <f t="shared" si="4"/>
        <v>0</v>
      </c>
      <c r="U357" s="28" t="str">
        <f>IF(R[0]C[-1]&lt;8,"KURANG 8JAM","DIATAS 8JAM")</f>
        <v>#ERROR!</v>
      </c>
      <c r="V357" s="52">
        <v>44927.0</v>
      </c>
      <c r="W357" s="28">
        <f t="shared" si="1"/>
        <v>2.002739726</v>
      </c>
      <c r="X357" s="28" t="s">
        <v>10128</v>
      </c>
      <c r="Y357" s="28"/>
      <c r="Z357" s="28"/>
      <c r="AA357" s="28"/>
      <c r="AB357" s="28"/>
      <c r="AC357" s="28"/>
      <c r="AD357" s="28"/>
      <c r="AE357" s="65" t="b">
        <v>0</v>
      </c>
      <c r="AF357" s="28" t="str">
        <f t="shared" si="2"/>
        <v>1</v>
      </c>
      <c r="AG357" s="485">
        <f t="shared" si="6"/>
        <v>100</v>
      </c>
      <c r="AH357" s="451">
        <v>100.0</v>
      </c>
      <c r="AI357" s="444">
        <v>1.0</v>
      </c>
      <c r="AJ357" s="451">
        <v>0.0</v>
      </c>
      <c r="AK357" s="444">
        <v>0.0</v>
      </c>
      <c r="AL357" s="451">
        <v>0.0</v>
      </c>
      <c r="AM357" s="444">
        <v>0.0</v>
      </c>
      <c r="AN357" s="451">
        <v>0.0</v>
      </c>
      <c r="AO357" s="444">
        <v>0.0</v>
      </c>
      <c r="AP357" s="451">
        <v>0.0</v>
      </c>
      <c r="AQ357" s="444">
        <v>0.0</v>
      </c>
      <c r="AR357" s="451">
        <v>0.0</v>
      </c>
      <c r="AS357" s="444">
        <v>0.0</v>
      </c>
      <c r="AT357" s="451">
        <v>0.0</v>
      </c>
      <c r="AU357" s="444">
        <v>0.0</v>
      </c>
      <c r="AV357" s="451">
        <v>0.0</v>
      </c>
      <c r="AW357" s="444">
        <v>0.0</v>
      </c>
      <c r="AX357" s="451">
        <v>0.0</v>
      </c>
      <c r="AY357" s="444">
        <v>0.0</v>
      </c>
    </row>
    <row r="358" ht="22.5" customHeight="1">
      <c r="A358" s="36">
        <v>356.0</v>
      </c>
      <c r="B358" s="28" t="s">
        <v>2711</v>
      </c>
      <c r="C358" s="28" t="s">
        <v>4115</v>
      </c>
      <c r="D358" s="28" t="s">
        <v>288</v>
      </c>
      <c r="E358" s="36" t="s">
        <v>226</v>
      </c>
      <c r="F358" s="28" t="s">
        <v>593</v>
      </c>
      <c r="G358" s="28" t="s">
        <v>358</v>
      </c>
      <c r="H358" s="28" t="s">
        <v>7724</v>
      </c>
      <c r="I358" s="28" t="s">
        <v>1859</v>
      </c>
      <c r="J358" s="28">
        <v>2.0</v>
      </c>
      <c r="K358" s="28">
        <v>20.0</v>
      </c>
      <c r="L358" s="28">
        <v>40.0</v>
      </c>
      <c r="M358" s="28" t="s">
        <v>546</v>
      </c>
      <c r="N358" s="28">
        <v>2.0</v>
      </c>
      <c r="O358" s="28" t="s">
        <v>3851</v>
      </c>
      <c r="P358" s="28" t="s">
        <v>2362</v>
      </c>
      <c r="Q358" s="28"/>
      <c r="R358" s="28" t="s">
        <v>1245</v>
      </c>
      <c r="S358" s="28">
        <v>50.0</v>
      </c>
      <c r="T358" s="50">
        <f t="shared" si="4"/>
        <v>0</v>
      </c>
      <c r="U358" s="28" t="str">
        <f>IF(R[0]C[-1]&lt;8,"KURANG 8JAM","DIATAS 8JAM")</f>
        <v>#ERROR!</v>
      </c>
      <c r="V358" s="52">
        <v>45292.0</v>
      </c>
      <c r="W358" s="28">
        <f t="shared" si="1"/>
        <v>1.002739726</v>
      </c>
      <c r="X358" s="28" t="s">
        <v>10331</v>
      </c>
      <c r="Y358" s="28"/>
      <c r="Z358" s="28"/>
      <c r="AA358" s="28"/>
      <c r="AB358" s="28"/>
      <c r="AC358" s="28"/>
      <c r="AD358" s="28"/>
      <c r="AE358" s="65" t="b">
        <v>0</v>
      </c>
      <c r="AF358" s="28" t="str">
        <f t="shared" si="2"/>
        <v>1</v>
      </c>
      <c r="AG358" s="484">
        <f t="shared" si="6"/>
        <v>50</v>
      </c>
      <c r="AH358" s="448">
        <v>50.0</v>
      </c>
      <c r="AI358" s="446">
        <v>1.0</v>
      </c>
      <c r="AJ358" s="448">
        <v>0.0</v>
      </c>
      <c r="AK358" s="449"/>
      <c r="AL358" s="448">
        <v>0.0</v>
      </c>
      <c r="AM358" s="449"/>
      <c r="AN358" s="448">
        <v>0.0</v>
      </c>
      <c r="AO358" s="449"/>
      <c r="AP358" s="448">
        <v>0.0</v>
      </c>
      <c r="AQ358" s="449"/>
      <c r="AR358" s="448">
        <v>0.0</v>
      </c>
      <c r="AS358" s="449"/>
      <c r="AT358" s="448">
        <v>0.0</v>
      </c>
      <c r="AU358" s="449"/>
      <c r="AV358" s="448">
        <v>0.0</v>
      </c>
      <c r="AW358" s="449"/>
      <c r="AX358" s="448">
        <v>0.0</v>
      </c>
      <c r="AY358" s="449"/>
    </row>
    <row r="359" ht="22.5" customHeight="1">
      <c r="A359" s="28">
        <v>357.0</v>
      </c>
      <c r="B359" s="28" t="s">
        <v>2714</v>
      </c>
      <c r="C359" s="28" t="s">
        <v>4125</v>
      </c>
      <c r="D359" s="28" t="s">
        <v>96</v>
      </c>
      <c r="E359" s="36" t="s">
        <v>96</v>
      </c>
      <c r="F359" s="28" t="s">
        <v>593</v>
      </c>
      <c r="G359" s="28" t="s">
        <v>358</v>
      </c>
      <c r="H359" s="28" t="s">
        <v>7724</v>
      </c>
      <c r="I359" s="28" t="s">
        <v>1859</v>
      </c>
      <c r="J359" s="28">
        <v>2.0</v>
      </c>
      <c r="K359" s="28">
        <v>20.0</v>
      </c>
      <c r="L359" s="28">
        <v>40.0</v>
      </c>
      <c r="M359" s="28" t="s">
        <v>546</v>
      </c>
      <c r="N359" s="28">
        <v>2.0</v>
      </c>
      <c r="O359" s="28" t="s">
        <v>3851</v>
      </c>
      <c r="P359" s="28" t="s">
        <v>2362</v>
      </c>
      <c r="Q359" s="28"/>
      <c r="R359" s="28" t="s">
        <v>1245</v>
      </c>
      <c r="S359" s="28">
        <v>50.0</v>
      </c>
      <c r="T359" s="50">
        <f t="shared" si="4"/>
        <v>0</v>
      </c>
      <c r="U359" s="28" t="str">
        <f>IF(R[0]C[-1]&lt;8,"KURANG 8JAM","DIATAS 8JAM")</f>
        <v>#ERROR!</v>
      </c>
      <c r="V359" s="52">
        <v>45292.0</v>
      </c>
      <c r="W359" s="28">
        <f t="shared" si="1"/>
        <v>1.002739726</v>
      </c>
      <c r="X359" s="28" t="s">
        <v>10331</v>
      </c>
      <c r="Y359" s="28"/>
      <c r="Z359" s="28"/>
      <c r="AA359" s="28"/>
      <c r="AB359" s="28"/>
      <c r="AC359" s="28"/>
      <c r="AD359" s="28"/>
      <c r="AE359" s="65" t="b">
        <v>0</v>
      </c>
      <c r="AF359" s="28" t="str">
        <f t="shared" si="2"/>
        <v>1</v>
      </c>
      <c r="AG359" s="485">
        <f t="shared" si="6"/>
        <v>50</v>
      </c>
      <c r="AH359" s="451">
        <v>50.0</v>
      </c>
      <c r="AI359" s="444">
        <v>1.0</v>
      </c>
      <c r="AJ359" s="451">
        <v>0.0</v>
      </c>
      <c r="AK359" s="453"/>
      <c r="AL359" s="451">
        <v>0.0</v>
      </c>
      <c r="AM359" s="453"/>
      <c r="AN359" s="451">
        <v>0.0</v>
      </c>
      <c r="AO359" s="453"/>
      <c r="AP359" s="451">
        <v>0.0</v>
      </c>
      <c r="AQ359" s="453"/>
      <c r="AR359" s="451">
        <v>0.0</v>
      </c>
      <c r="AS359" s="453"/>
      <c r="AT359" s="451">
        <v>0.0</v>
      </c>
      <c r="AU359" s="453"/>
      <c r="AV359" s="451">
        <v>0.0</v>
      </c>
      <c r="AW359" s="453"/>
      <c r="AX359" s="451">
        <v>0.0</v>
      </c>
      <c r="AY359" s="453"/>
    </row>
    <row r="360" ht="22.5" customHeight="1">
      <c r="A360" s="36">
        <v>358.0</v>
      </c>
      <c r="B360" s="28" t="s">
        <v>2717</v>
      </c>
      <c r="C360" s="28" t="s">
        <v>4134</v>
      </c>
      <c r="D360" s="28" t="s">
        <v>288</v>
      </c>
      <c r="E360" s="36" t="s">
        <v>226</v>
      </c>
      <c r="F360" s="28" t="s">
        <v>593</v>
      </c>
      <c r="G360" s="28" t="s">
        <v>358</v>
      </c>
      <c r="H360" s="28" t="s">
        <v>7724</v>
      </c>
      <c r="I360" s="28" t="s">
        <v>1859</v>
      </c>
      <c r="J360" s="28">
        <v>2.0</v>
      </c>
      <c r="K360" s="28">
        <v>20.0</v>
      </c>
      <c r="L360" s="28">
        <v>40.0</v>
      </c>
      <c r="M360" s="28" t="s">
        <v>546</v>
      </c>
      <c r="N360" s="28">
        <v>2.0</v>
      </c>
      <c r="O360" s="28" t="s">
        <v>3851</v>
      </c>
      <c r="P360" s="28" t="s">
        <v>2362</v>
      </c>
      <c r="Q360" s="28"/>
      <c r="R360" s="28" t="s">
        <v>1245</v>
      </c>
      <c r="S360" s="28">
        <v>50.0</v>
      </c>
      <c r="T360" s="50">
        <f t="shared" si="4"/>
        <v>0</v>
      </c>
      <c r="U360" s="28" t="str">
        <f>IF(R[0]C[-1]&lt;8,"KURANG 8JAM","DIATAS 8JAM")</f>
        <v>#ERROR!</v>
      </c>
      <c r="V360" s="52">
        <v>45292.0</v>
      </c>
      <c r="W360" s="28">
        <f t="shared" si="1"/>
        <v>1.002739726</v>
      </c>
      <c r="X360" s="28" t="s">
        <v>10331</v>
      </c>
      <c r="Y360" s="28"/>
      <c r="Z360" s="28"/>
      <c r="AA360" s="28"/>
      <c r="AB360" s="28"/>
      <c r="AC360" s="28"/>
      <c r="AD360" s="28"/>
      <c r="AE360" s="65" t="b">
        <v>0</v>
      </c>
      <c r="AF360" s="28" t="str">
        <f t="shared" si="2"/>
        <v>1</v>
      </c>
      <c r="AG360" s="484">
        <f t="shared" si="6"/>
        <v>50</v>
      </c>
      <c r="AH360" s="448">
        <v>50.0</v>
      </c>
      <c r="AI360" s="446">
        <v>1.0</v>
      </c>
      <c r="AJ360" s="448">
        <v>0.0</v>
      </c>
      <c r="AK360" s="449"/>
      <c r="AL360" s="448">
        <v>0.0</v>
      </c>
      <c r="AM360" s="449"/>
      <c r="AN360" s="448">
        <v>0.0</v>
      </c>
      <c r="AO360" s="449"/>
      <c r="AP360" s="448">
        <v>0.0</v>
      </c>
      <c r="AQ360" s="449"/>
      <c r="AR360" s="448">
        <v>0.0</v>
      </c>
      <c r="AS360" s="449"/>
      <c r="AT360" s="448">
        <v>0.0</v>
      </c>
      <c r="AU360" s="449"/>
      <c r="AV360" s="448">
        <v>0.0</v>
      </c>
      <c r="AW360" s="449"/>
      <c r="AX360" s="448">
        <v>0.0</v>
      </c>
      <c r="AY360" s="449"/>
    </row>
    <row r="361" ht="22.5" customHeight="1">
      <c r="A361" s="28">
        <v>359.0</v>
      </c>
      <c r="B361" s="28" t="s">
        <v>2720</v>
      </c>
      <c r="C361" s="28" t="s">
        <v>4142</v>
      </c>
      <c r="D361" s="28" t="s">
        <v>232</v>
      </c>
      <c r="E361" s="36" t="s">
        <v>16</v>
      </c>
      <c r="F361" s="28" t="s">
        <v>593</v>
      </c>
      <c r="G361" s="28" t="s">
        <v>358</v>
      </c>
      <c r="H361" s="28" t="s">
        <v>7724</v>
      </c>
      <c r="I361" s="28" t="s">
        <v>1859</v>
      </c>
      <c r="J361" s="28">
        <v>2.0</v>
      </c>
      <c r="K361" s="28">
        <v>20.0</v>
      </c>
      <c r="L361" s="28">
        <v>40.0</v>
      </c>
      <c r="M361" s="28" t="s">
        <v>546</v>
      </c>
      <c r="N361" s="28">
        <v>4.0</v>
      </c>
      <c r="O361" s="28" t="s">
        <v>1605</v>
      </c>
      <c r="P361" s="28" t="s">
        <v>1608</v>
      </c>
      <c r="Q361" s="28"/>
      <c r="R361" s="28" t="s">
        <v>368</v>
      </c>
      <c r="S361" s="28">
        <v>100.0</v>
      </c>
      <c r="T361" s="50">
        <f t="shared" si="4"/>
        <v>0</v>
      </c>
      <c r="U361" s="28" t="str">
        <f>IF(R[0]C[-1]&lt;8,"KURANG 8JAM","DIATAS 8JAM")</f>
        <v>#ERROR!</v>
      </c>
      <c r="V361" s="52">
        <v>44927.0</v>
      </c>
      <c r="W361" s="28">
        <f t="shared" si="1"/>
        <v>2.002739726</v>
      </c>
      <c r="X361" s="28" t="s">
        <v>10128</v>
      </c>
      <c r="Y361" s="28"/>
      <c r="Z361" s="28"/>
      <c r="AA361" s="28"/>
      <c r="AB361" s="28"/>
      <c r="AC361" s="28"/>
      <c r="AD361" s="28"/>
      <c r="AE361" s="65" t="b">
        <v>0</v>
      </c>
      <c r="AF361" s="28" t="str">
        <f t="shared" si="2"/>
        <v>1</v>
      </c>
      <c r="AG361" s="485">
        <f t="shared" si="6"/>
        <v>100</v>
      </c>
      <c r="AH361" s="451">
        <v>100.0</v>
      </c>
      <c r="AI361" s="444">
        <v>1.0</v>
      </c>
      <c r="AJ361" s="451">
        <v>0.0</v>
      </c>
      <c r="AK361" s="444">
        <v>0.0</v>
      </c>
      <c r="AL361" s="451">
        <v>0.0</v>
      </c>
      <c r="AM361" s="444">
        <v>0.0</v>
      </c>
      <c r="AN361" s="451">
        <v>0.0</v>
      </c>
      <c r="AO361" s="444">
        <v>0.0</v>
      </c>
      <c r="AP361" s="451">
        <v>0.0</v>
      </c>
      <c r="AQ361" s="444">
        <v>0.0</v>
      </c>
      <c r="AR361" s="451">
        <v>0.0</v>
      </c>
      <c r="AS361" s="444">
        <v>0.0</v>
      </c>
      <c r="AT361" s="451">
        <v>0.0</v>
      </c>
      <c r="AU361" s="444">
        <v>0.0</v>
      </c>
      <c r="AV361" s="451">
        <v>0.0</v>
      </c>
      <c r="AW361" s="444">
        <v>0.0</v>
      </c>
      <c r="AX361" s="451">
        <v>0.0</v>
      </c>
      <c r="AY361" s="444">
        <v>0.0</v>
      </c>
    </row>
    <row r="362" ht="22.5" customHeight="1">
      <c r="A362" s="36">
        <v>360.0</v>
      </c>
      <c r="B362" s="28" t="s">
        <v>2725</v>
      </c>
      <c r="C362" s="28" t="s">
        <v>4151</v>
      </c>
      <c r="D362" s="28" t="s">
        <v>253</v>
      </c>
      <c r="E362" s="36" t="s">
        <v>181</v>
      </c>
      <c r="F362" s="28" t="s">
        <v>593</v>
      </c>
      <c r="G362" s="28" t="s">
        <v>358</v>
      </c>
      <c r="H362" s="28" t="s">
        <v>7724</v>
      </c>
      <c r="I362" s="28" t="s">
        <v>1859</v>
      </c>
      <c r="J362" s="28">
        <v>2.0</v>
      </c>
      <c r="K362" s="28">
        <v>20.0</v>
      </c>
      <c r="L362" s="28">
        <v>40.0</v>
      </c>
      <c r="M362" s="28" t="s">
        <v>546</v>
      </c>
      <c r="N362" s="28">
        <v>2.0</v>
      </c>
      <c r="O362" s="28" t="s">
        <v>3851</v>
      </c>
      <c r="P362" s="28" t="s">
        <v>2362</v>
      </c>
      <c r="Q362" s="28"/>
      <c r="R362" s="28" t="s">
        <v>1245</v>
      </c>
      <c r="S362" s="28">
        <v>50.0</v>
      </c>
      <c r="T362" s="50">
        <f t="shared" si="4"/>
        <v>0</v>
      </c>
      <c r="U362" s="28" t="str">
        <f>IF(R[0]C[-1]&lt;8,"KURANG 8JAM","DIATAS 8JAM")</f>
        <v>#ERROR!</v>
      </c>
      <c r="V362" s="52">
        <v>45292.0</v>
      </c>
      <c r="W362" s="28">
        <f t="shared" si="1"/>
        <v>1.002739726</v>
      </c>
      <c r="X362" s="28" t="s">
        <v>10331</v>
      </c>
      <c r="Y362" s="28"/>
      <c r="Z362" s="28"/>
      <c r="AA362" s="28"/>
      <c r="AB362" s="28"/>
      <c r="AC362" s="28"/>
      <c r="AD362" s="28"/>
      <c r="AE362" s="65" t="b">
        <v>0</v>
      </c>
      <c r="AF362" s="28" t="str">
        <f t="shared" si="2"/>
        <v>1</v>
      </c>
      <c r="AG362" s="484">
        <f t="shared" si="6"/>
        <v>50</v>
      </c>
      <c r="AH362" s="448">
        <v>50.0</v>
      </c>
      <c r="AI362" s="446">
        <v>1.0</v>
      </c>
      <c r="AJ362" s="448">
        <v>0.0</v>
      </c>
      <c r="AK362" s="449"/>
      <c r="AL362" s="448">
        <v>0.0</v>
      </c>
      <c r="AM362" s="449"/>
      <c r="AN362" s="448">
        <v>0.0</v>
      </c>
      <c r="AO362" s="449"/>
      <c r="AP362" s="448">
        <v>0.0</v>
      </c>
      <c r="AQ362" s="449"/>
      <c r="AR362" s="448">
        <v>0.0</v>
      </c>
      <c r="AS362" s="449"/>
      <c r="AT362" s="448">
        <v>0.0</v>
      </c>
      <c r="AU362" s="449"/>
      <c r="AV362" s="448">
        <v>0.0</v>
      </c>
      <c r="AW362" s="449"/>
      <c r="AX362" s="448">
        <v>0.0</v>
      </c>
      <c r="AY362" s="449"/>
    </row>
    <row r="363" ht="22.5" customHeight="1">
      <c r="A363" s="28">
        <v>361.0</v>
      </c>
      <c r="B363" s="28" t="s">
        <v>2728</v>
      </c>
      <c r="C363" s="28" t="s">
        <v>4164</v>
      </c>
      <c r="D363" s="28" t="s">
        <v>253</v>
      </c>
      <c r="E363" s="36" t="s">
        <v>181</v>
      </c>
      <c r="F363" s="28" t="s">
        <v>593</v>
      </c>
      <c r="G363" s="28" t="s">
        <v>358</v>
      </c>
      <c r="H363" s="28" t="s">
        <v>7724</v>
      </c>
      <c r="I363" s="28" t="s">
        <v>1859</v>
      </c>
      <c r="J363" s="28">
        <v>2.0</v>
      </c>
      <c r="K363" s="28">
        <v>20.0</v>
      </c>
      <c r="L363" s="28">
        <v>40.0</v>
      </c>
      <c r="M363" s="28" t="s">
        <v>546</v>
      </c>
      <c r="N363" s="28">
        <v>2.0</v>
      </c>
      <c r="O363" s="28" t="s">
        <v>3851</v>
      </c>
      <c r="P363" s="28" t="s">
        <v>2362</v>
      </c>
      <c r="Q363" s="28"/>
      <c r="R363" s="28" t="s">
        <v>1245</v>
      </c>
      <c r="S363" s="28">
        <v>50.0</v>
      </c>
      <c r="T363" s="50">
        <f t="shared" si="4"/>
        <v>0</v>
      </c>
      <c r="U363" s="28" t="str">
        <f>IF(R[0]C[-1]&lt;8,"KURANG 8JAM","DIATAS 8JAM")</f>
        <v>#ERROR!</v>
      </c>
      <c r="V363" s="52">
        <v>45292.0</v>
      </c>
      <c r="W363" s="28">
        <f t="shared" si="1"/>
        <v>1.002739726</v>
      </c>
      <c r="X363" s="28" t="s">
        <v>10331</v>
      </c>
      <c r="Y363" s="28"/>
      <c r="Z363" s="28"/>
      <c r="AA363" s="28"/>
      <c r="AB363" s="28"/>
      <c r="AC363" s="28"/>
      <c r="AD363" s="28"/>
      <c r="AE363" s="65" t="b">
        <v>0</v>
      </c>
      <c r="AF363" s="28" t="str">
        <f t="shared" si="2"/>
        <v>1</v>
      </c>
      <c r="AG363" s="485">
        <f t="shared" si="6"/>
        <v>50</v>
      </c>
      <c r="AH363" s="451">
        <v>50.0</v>
      </c>
      <c r="AI363" s="444">
        <v>1.0</v>
      </c>
      <c r="AJ363" s="451">
        <v>0.0</v>
      </c>
      <c r="AK363" s="453"/>
      <c r="AL363" s="451">
        <v>0.0</v>
      </c>
      <c r="AM363" s="453"/>
      <c r="AN363" s="451">
        <v>0.0</v>
      </c>
      <c r="AO363" s="453"/>
      <c r="AP363" s="451">
        <v>0.0</v>
      </c>
      <c r="AQ363" s="453"/>
      <c r="AR363" s="451">
        <v>0.0</v>
      </c>
      <c r="AS363" s="453"/>
      <c r="AT363" s="451">
        <v>0.0</v>
      </c>
      <c r="AU363" s="453"/>
      <c r="AV363" s="451">
        <v>0.0</v>
      </c>
      <c r="AW363" s="453"/>
      <c r="AX363" s="451">
        <v>0.0</v>
      </c>
      <c r="AY363" s="453"/>
    </row>
    <row r="364" ht="22.5" customHeight="1">
      <c r="A364" s="36">
        <v>362.0</v>
      </c>
      <c r="B364" s="28" t="s">
        <v>2733</v>
      </c>
      <c r="C364" s="28" t="s">
        <v>4172</v>
      </c>
      <c r="D364" s="28" t="s">
        <v>96</v>
      </c>
      <c r="E364" s="36" t="s">
        <v>96</v>
      </c>
      <c r="F364" s="28" t="s">
        <v>593</v>
      </c>
      <c r="G364" s="28" t="s">
        <v>358</v>
      </c>
      <c r="H364" s="28" t="s">
        <v>7724</v>
      </c>
      <c r="I364" s="28" t="s">
        <v>1859</v>
      </c>
      <c r="J364" s="28">
        <v>2.0</v>
      </c>
      <c r="K364" s="28">
        <v>20.0</v>
      </c>
      <c r="L364" s="28">
        <v>40.0</v>
      </c>
      <c r="M364" s="28" t="s">
        <v>546</v>
      </c>
      <c r="N364" s="28">
        <v>2.0</v>
      </c>
      <c r="O364" s="28" t="s">
        <v>3851</v>
      </c>
      <c r="P364" s="28" t="s">
        <v>2362</v>
      </c>
      <c r="Q364" s="28"/>
      <c r="R364" s="28" t="s">
        <v>1245</v>
      </c>
      <c r="S364" s="28">
        <v>50.0</v>
      </c>
      <c r="T364" s="50">
        <f t="shared" si="4"/>
        <v>0</v>
      </c>
      <c r="U364" s="28" t="str">
        <f>IF(R[0]C[-1]&lt;8,"KURANG 8JAM","DIATAS 8JAM")</f>
        <v>#ERROR!</v>
      </c>
      <c r="V364" s="52">
        <v>45292.0</v>
      </c>
      <c r="W364" s="28">
        <f t="shared" si="1"/>
        <v>1.002739726</v>
      </c>
      <c r="X364" s="28" t="s">
        <v>10331</v>
      </c>
      <c r="Y364" s="28"/>
      <c r="Z364" s="28"/>
      <c r="AA364" s="28"/>
      <c r="AB364" s="28"/>
      <c r="AC364" s="28"/>
      <c r="AD364" s="28"/>
      <c r="AE364" s="65" t="b">
        <v>0</v>
      </c>
      <c r="AF364" s="28" t="str">
        <f t="shared" si="2"/>
        <v>1</v>
      </c>
      <c r="AG364" s="484">
        <f t="shared" si="6"/>
        <v>50</v>
      </c>
      <c r="AH364" s="448">
        <v>50.0</v>
      </c>
      <c r="AI364" s="446">
        <v>1.0</v>
      </c>
      <c r="AJ364" s="448">
        <v>0.0</v>
      </c>
      <c r="AK364" s="449"/>
      <c r="AL364" s="448">
        <v>0.0</v>
      </c>
      <c r="AM364" s="449"/>
      <c r="AN364" s="448">
        <v>0.0</v>
      </c>
      <c r="AO364" s="449"/>
      <c r="AP364" s="448">
        <v>0.0</v>
      </c>
      <c r="AQ364" s="449"/>
      <c r="AR364" s="448">
        <v>0.0</v>
      </c>
      <c r="AS364" s="449"/>
      <c r="AT364" s="448">
        <v>0.0</v>
      </c>
      <c r="AU364" s="449"/>
      <c r="AV364" s="448">
        <v>0.0</v>
      </c>
      <c r="AW364" s="449"/>
      <c r="AX364" s="448">
        <v>0.0</v>
      </c>
      <c r="AY364" s="449"/>
    </row>
    <row r="365" ht="22.5" customHeight="1">
      <c r="A365" s="28">
        <v>363.0</v>
      </c>
      <c r="B365" s="28" t="s">
        <v>2736</v>
      </c>
      <c r="C365" s="28" t="s">
        <v>4183</v>
      </c>
      <c r="D365" s="28" t="s">
        <v>577</v>
      </c>
      <c r="E365" s="36" t="s">
        <v>16</v>
      </c>
      <c r="F365" s="28" t="s">
        <v>593</v>
      </c>
      <c r="G365" s="28" t="s">
        <v>358</v>
      </c>
      <c r="H365" s="28" t="s">
        <v>7724</v>
      </c>
      <c r="I365" s="28" t="s">
        <v>1859</v>
      </c>
      <c r="J365" s="28">
        <v>2.0</v>
      </c>
      <c r="K365" s="28">
        <v>20.0</v>
      </c>
      <c r="L365" s="28">
        <v>40.0</v>
      </c>
      <c r="M365" s="28" t="s">
        <v>546</v>
      </c>
      <c r="N365" s="28">
        <v>2.0</v>
      </c>
      <c r="O365" s="28" t="s">
        <v>3851</v>
      </c>
      <c r="P365" s="28" t="s">
        <v>2362</v>
      </c>
      <c r="Q365" s="28"/>
      <c r="R365" s="28" t="s">
        <v>1245</v>
      </c>
      <c r="S365" s="28">
        <v>50.0</v>
      </c>
      <c r="T365" s="50">
        <f t="shared" si="4"/>
        <v>0</v>
      </c>
      <c r="U365" s="28" t="str">
        <f>IF(R[0]C[-1]&lt;8,"KURANG 8JAM","DIATAS 8JAM")</f>
        <v>#ERROR!</v>
      </c>
      <c r="V365" s="52">
        <v>45292.0</v>
      </c>
      <c r="W365" s="28">
        <f t="shared" si="1"/>
        <v>1.002739726</v>
      </c>
      <c r="X365" s="28" t="s">
        <v>10331</v>
      </c>
      <c r="Y365" s="28"/>
      <c r="Z365" s="28"/>
      <c r="AA365" s="28"/>
      <c r="AB365" s="28"/>
      <c r="AC365" s="28"/>
      <c r="AD365" s="28"/>
      <c r="AE365" s="65" t="b">
        <v>0</v>
      </c>
      <c r="AF365" s="28" t="str">
        <f t="shared" si="2"/>
        <v>1</v>
      </c>
      <c r="AG365" s="485">
        <f t="shared" si="6"/>
        <v>50</v>
      </c>
      <c r="AH365" s="451">
        <v>50.0</v>
      </c>
      <c r="AI365" s="444">
        <v>1.0</v>
      </c>
      <c r="AJ365" s="451">
        <v>0.0</v>
      </c>
      <c r="AK365" s="453"/>
      <c r="AL365" s="451">
        <v>0.0</v>
      </c>
      <c r="AM365" s="453"/>
      <c r="AN365" s="451">
        <v>0.0</v>
      </c>
      <c r="AO365" s="453"/>
      <c r="AP365" s="451">
        <v>0.0</v>
      </c>
      <c r="AQ365" s="453"/>
      <c r="AR365" s="451">
        <v>0.0</v>
      </c>
      <c r="AS365" s="453"/>
      <c r="AT365" s="451">
        <v>0.0</v>
      </c>
      <c r="AU365" s="453"/>
      <c r="AV365" s="451">
        <v>0.0</v>
      </c>
      <c r="AW365" s="453"/>
      <c r="AX365" s="451">
        <v>0.0</v>
      </c>
      <c r="AY365" s="453"/>
    </row>
    <row r="366" ht="22.5" customHeight="1">
      <c r="A366" s="36">
        <v>364.0</v>
      </c>
      <c r="B366" s="28" t="s">
        <v>2738</v>
      </c>
      <c r="C366" s="28" t="s">
        <v>4192</v>
      </c>
      <c r="D366" s="28" t="s">
        <v>96</v>
      </c>
      <c r="E366" s="36" t="s">
        <v>96</v>
      </c>
      <c r="F366" s="28" t="s">
        <v>593</v>
      </c>
      <c r="G366" s="28" t="s">
        <v>358</v>
      </c>
      <c r="H366" s="28" t="s">
        <v>7724</v>
      </c>
      <c r="I366" s="28" t="s">
        <v>1859</v>
      </c>
      <c r="J366" s="28">
        <v>2.0</v>
      </c>
      <c r="K366" s="28">
        <v>20.0</v>
      </c>
      <c r="L366" s="28">
        <v>40.0</v>
      </c>
      <c r="M366" s="28" t="s">
        <v>546</v>
      </c>
      <c r="N366" s="28">
        <v>2.0</v>
      </c>
      <c r="O366" s="28" t="s">
        <v>3851</v>
      </c>
      <c r="P366" s="28" t="s">
        <v>2362</v>
      </c>
      <c r="Q366" s="28"/>
      <c r="R366" s="28" t="s">
        <v>1245</v>
      </c>
      <c r="S366" s="28">
        <v>50.0</v>
      </c>
      <c r="T366" s="50">
        <f t="shared" si="4"/>
        <v>0</v>
      </c>
      <c r="U366" s="28" t="str">
        <f>IF(R[0]C[-1]&lt;8,"KURANG 8JAM","DIATAS 8JAM")</f>
        <v>#ERROR!</v>
      </c>
      <c r="V366" s="52">
        <v>45292.0</v>
      </c>
      <c r="W366" s="28">
        <f t="shared" si="1"/>
        <v>1.002739726</v>
      </c>
      <c r="X366" s="28" t="s">
        <v>10331</v>
      </c>
      <c r="Y366" s="28"/>
      <c r="Z366" s="28"/>
      <c r="AA366" s="28"/>
      <c r="AB366" s="28"/>
      <c r="AC366" s="28"/>
      <c r="AD366" s="28"/>
      <c r="AE366" s="65" t="b">
        <v>0</v>
      </c>
      <c r="AF366" s="28" t="str">
        <f t="shared" si="2"/>
        <v>1</v>
      </c>
      <c r="AG366" s="484">
        <f t="shared" si="6"/>
        <v>50</v>
      </c>
      <c r="AH366" s="448">
        <v>50.0</v>
      </c>
      <c r="AI366" s="446">
        <v>1.0</v>
      </c>
      <c r="AJ366" s="448">
        <v>0.0</v>
      </c>
      <c r="AK366" s="449"/>
      <c r="AL366" s="448">
        <v>0.0</v>
      </c>
      <c r="AM366" s="449"/>
      <c r="AN366" s="448">
        <v>0.0</v>
      </c>
      <c r="AO366" s="449"/>
      <c r="AP366" s="448">
        <v>0.0</v>
      </c>
      <c r="AQ366" s="449"/>
      <c r="AR366" s="448">
        <v>0.0</v>
      </c>
      <c r="AS366" s="449"/>
      <c r="AT366" s="448">
        <v>0.0</v>
      </c>
      <c r="AU366" s="449"/>
      <c r="AV366" s="448">
        <v>0.0</v>
      </c>
      <c r="AW366" s="449"/>
      <c r="AX366" s="448">
        <v>0.0</v>
      </c>
      <c r="AY366" s="449"/>
    </row>
    <row r="367" ht="22.5" customHeight="1">
      <c r="A367" s="28">
        <v>365.0</v>
      </c>
      <c r="B367" s="28" t="s">
        <v>2742</v>
      </c>
      <c r="C367" s="28" t="s">
        <v>4196</v>
      </c>
      <c r="D367" s="28" t="s">
        <v>96</v>
      </c>
      <c r="E367" s="36" t="s">
        <v>96</v>
      </c>
      <c r="F367" s="28" t="s">
        <v>593</v>
      </c>
      <c r="G367" s="28" t="s">
        <v>358</v>
      </c>
      <c r="H367" s="28" t="s">
        <v>7724</v>
      </c>
      <c r="I367" s="28" t="s">
        <v>1859</v>
      </c>
      <c r="J367" s="28">
        <v>2.0</v>
      </c>
      <c r="K367" s="28">
        <v>20.0</v>
      </c>
      <c r="L367" s="28">
        <v>40.0</v>
      </c>
      <c r="M367" s="28" t="s">
        <v>546</v>
      </c>
      <c r="N367" s="28">
        <v>2.0</v>
      </c>
      <c r="O367" s="28" t="s">
        <v>3851</v>
      </c>
      <c r="P367" s="28" t="s">
        <v>2362</v>
      </c>
      <c r="Q367" s="28"/>
      <c r="R367" s="28" t="s">
        <v>1245</v>
      </c>
      <c r="S367" s="28">
        <v>50.0</v>
      </c>
      <c r="T367" s="50">
        <f t="shared" si="4"/>
        <v>0</v>
      </c>
      <c r="U367" s="28" t="str">
        <f>IF(R[0]C[-1]&lt;8,"KURANG 8JAM","DIATAS 8JAM")</f>
        <v>#ERROR!</v>
      </c>
      <c r="V367" s="52">
        <v>45292.0</v>
      </c>
      <c r="W367" s="28">
        <f t="shared" si="1"/>
        <v>1.002739726</v>
      </c>
      <c r="X367" s="28" t="s">
        <v>10331</v>
      </c>
      <c r="Y367" s="28"/>
      <c r="Z367" s="28"/>
      <c r="AA367" s="28"/>
      <c r="AB367" s="28"/>
      <c r="AC367" s="28"/>
      <c r="AD367" s="28"/>
      <c r="AE367" s="65" t="b">
        <v>0</v>
      </c>
      <c r="AF367" s="28" t="str">
        <f t="shared" si="2"/>
        <v>1</v>
      </c>
      <c r="AG367" s="485">
        <f t="shared" si="6"/>
        <v>50</v>
      </c>
      <c r="AH367" s="451">
        <v>50.0</v>
      </c>
      <c r="AI367" s="444">
        <v>1.0</v>
      </c>
      <c r="AJ367" s="451">
        <v>0.0</v>
      </c>
      <c r="AK367" s="453"/>
      <c r="AL367" s="451">
        <v>0.0</v>
      </c>
      <c r="AM367" s="453"/>
      <c r="AN367" s="451">
        <v>0.0</v>
      </c>
      <c r="AO367" s="453"/>
      <c r="AP367" s="451">
        <v>0.0</v>
      </c>
      <c r="AQ367" s="453"/>
      <c r="AR367" s="451">
        <v>0.0</v>
      </c>
      <c r="AS367" s="453"/>
      <c r="AT367" s="451">
        <v>0.0</v>
      </c>
      <c r="AU367" s="453"/>
      <c r="AV367" s="451">
        <v>0.0</v>
      </c>
      <c r="AW367" s="453"/>
      <c r="AX367" s="451">
        <v>0.0</v>
      </c>
      <c r="AY367" s="453"/>
    </row>
    <row r="368" ht="22.5" customHeight="1">
      <c r="A368" s="36">
        <v>366.0</v>
      </c>
      <c r="B368" s="28" t="s">
        <v>2744</v>
      </c>
      <c r="C368" s="28" t="s">
        <v>4201</v>
      </c>
      <c r="D368" s="28" t="s">
        <v>434</v>
      </c>
      <c r="E368" s="36" t="s">
        <v>16</v>
      </c>
      <c r="F368" s="28" t="s">
        <v>593</v>
      </c>
      <c r="G368" s="28" t="s">
        <v>358</v>
      </c>
      <c r="H368" s="28" t="s">
        <v>7724</v>
      </c>
      <c r="I368" s="28" t="s">
        <v>1859</v>
      </c>
      <c r="J368" s="28">
        <v>2.0</v>
      </c>
      <c r="K368" s="28">
        <v>20.0</v>
      </c>
      <c r="L368" s="28">
        <v>40.0</v>
      </c>
      <c r="M368" s="28" t="s">
        <v>546</v>
      </c>
      <c r="N368" s="28">
        <v>2.0</v>
      </c>
      <c r="O368" s="28" t="s">
        <v>3851</v>
      </c>
      <c r="P368" s="28" t="s">
        <v>2362</v>
      </c>
      <c r="Q368" s="28"/>
      <c r="R368" s="28" t="s">
        <v>1245</v>
      </c>
      <c r="S368" s="28">
        <v>50.0</v>
      </c>
      <c r="T368" s="50">
        <f t="shared" si="4"/>
        <v>0</v>
      </c>
      <c r="U368" s="28" t="str">
        <f>IF(R[0]C[-1]&lt;8,"KURANG 8JAM","DIATAS 8JAM")</f>
        <v>#ERROR!</v>
      </c>
      <c r="V368" s="52">
        <v>45292.0</v>
      </c>
      <c r="W368" s="28">
        <f t="shared" si="1"/>
        <v>1.002739726</v>
      </c>
      <c r="X368" s="28" t="s">
        <v>10331</v>
      </c>
      <c r="Y368" s="28"/>
      <c r="Z368" s="28"/>
      <c r="AA368" s="28"/>
      <c r="AB368" s="28"/>
      <c r="AC368" s="28"/>
      <c r="AD368" s="28"/>
      <c r="AE368" s="65" t="b">
        <v>0</v>
      </c>
      <c r="AF368" s="28" t="str">
        <f t="shared" si="2"/>
        <v>1</v>
      </c>
      <c r="AG368" s="484">
        <f t="shared" si="6"/>
        <v>50</v>
      </c>
      <c r="AH368" s="448">
        <v>50.0</v>
      </c>
      <c r="AI368" s="446">
        <v>1.0</v>
      </c>
      <c r="AJ368" s="448">
        <v>0.0</v>
      </c>
      <c r="AK368" s="449"/>
      <c r="AL368" s="448">
        <v>0.0</v>
      </c>
      <c r="AM368" s="449"/>
      <c r="AN368" s="448">
        <v>0.0</v>
      </c>
      <c r="AO368" s="449"/>
      <c r="AP368" s="448">
        <v>0.0</v>
      </c>
      <c r="AQ368" s="449"/>
      <c r="AR368" s="448">
        <v>0.0</v>
      </c>
      <c r="AS368" s="449"/>
      <c r="AT368" s="448">
        <v>0.0</v>
      </c>
      <c r="AU368" s="449"/>
      <c r="AV368" s="448">
        <v>0.0</v>
      </c>
      <c r="AW368" s="449"/>
      <c r="AX368" s="448">
        <v>0.0</v>
      </c>
      <c r="AY368" s="449"/>
    </row>
    <row r="369" ht="22.5" customHeight="1">
      <c r="A369" s="28">
        <v>367.0</v>
      </c>
      <c r="B369" s="28" t="s">
        <v>2748</v>
      </c>
      <c r="C369" s="28" t="s">
        <v>4205</v>
      </c>
      <c r="D369" s="28" t="s">
        <v>96</v>
      </c>
      <c r="E369" s="36" t="s">
        <v>96</v>
      </c>
      <c r="F369" s="28" t="s">
        <v>593</v>
      </c>
      <c r="G369" s="28" t="s">
        <v>358</v>
      </c>
      <c r="H369" s="28" t="s">
        <v>7724</v>
      </c>
      <c r="I369" s="28" t="s">
        <v>1859</v>
      </c>
      <c r="J369" s="28">
        <v>2.0</v>
      </c>
      <c r="K369" s="28">
        <v>20.0</v>
      </c>
      <c r="L369" s="28">
        <v>40.0</v>
      </c>
      <c r="M369" s="28" t="s">
        <v>546</v>
      </c>
      <c r="N369" s="28">
        <v>2.0</v>
      </c>
      <c r="O369" s="28" t="s">
        <v>3851</v>
      </c>
      <c r="P369" s="28" t="s">
        <v>2362</v>
      </c>
      <c r="Q369" s="28"/>
      <c r="R369" s="28" t="s">
        <v>1245</v>
      </c>
      <c r="S369" s="28">
        <v>50.0</v>
      </c>
      <c r="T369" s="50">
        <f t="shared" si="4"/>
        <v>0</v>
      </c>
      <c r="U369" s="28" t="str">
        <f>IF(R[0]C[-1]&lt;8,"KURANG 8JAM","DIATAS 8JAM")</f>
        <v>#ERROR!</v>
      </c>
      <c r="V369" s="52">
        <v>45292.0</v>
      </c>
      <c r="W369" s="28">
        <f t="shared" si="1"/>
        <v>1.002739726</v>
      </c>
      <c r="X369" s="28" t="s">
        <v>10331</v>
      </c>
      <c r="Y369" s="28"/>
      <c r="Z369" s="28"/>
      <c r="AA369" s="28"/>
      <c r="AB369" s="28"/>
      <c r="AC369" s="28"/>
      <c r="AD369" s="28"/>
      <c r="AE369" s="65" t="b">
        <v>0</v>
      </c>
      <c r="AF369" s="28" t="str">
        <f t="shared" si="2"/>
        <v>1</v>
      </c>
      <c r="AG369" s="485">
        <f t="shared" si="6"/>
        <v>50</v>
      </c>
      <c r="AH369" s="451">
        <v>50.0</v>
      </c>
      <c r="AI369" s="444">
        <v>1.0</v>
      </c>
      <c r="AJ369" s="451">
        <v>0.0</v>
      </c>
      <c r="AK369" s="453"/>
      <c r="AL369" s="451">
        <v>0.0</v>
      </c>
      <c r="AM369" s="453"/>
      <c r="AN369" s="451">
        <v>0.0</v>
      </c>
      <c r="AO369" s="453"/>
      <c r="AP369" s="451">
        <v>0.0</v>
      </c>
      <c r="AQ369" s="453"/>
      <c r="AR369" s="451">
        <v>0.0</v>
      </c>
      <c r="AS369" s="453"/>
      <c r="AT369" s="451">
        <v>0.0</v>
      </c>
      <c r="AU369" s="453"/>
      <c r="AV369" s="451">
        <v>0.0</v>
      </c>
      <c r="AW369" s="453"/>
      <c r="AX369" s="451">
        <v>0.0</v>
      </c>
      <c r="AY369" s="453"/>
    </row>
    <row r="370" ht="22.5" customHeight="1">
      <c r="A370" s="36">
        <v>368.0</v>
      </c>
      <c r="B370" s="28" t="s">
        <v>2753</v>
      </c>
      <c r="C370" s="28" t="s">
        <v>4209</v>
      </c>
      <c r="D370" s="28" t="s">
        <v>288</v>
      </c>
      <c r="E370" s="36" t="s">
        <v>226</v>
      </c>
      <c r="F370" s="28" t="s">
        <v>593</v>
      </c>
      <c r="G370" s="28" t="s">
        <v>358</v>
      </c>
      <c r="H370" s="28" t="s">
        <v>7724</v>
      </c>
      <c r="I370" s="28" t="s">
        <v>1859</v>
      </c>
      <c r="J370" s="28">
        <v>2.0</v>
      </c>
      <c r="K370" s="28">
        <v>20.0</v>
      </c>
      <c r="L370" s="28">
        <v>40.0</v>
      </c>
      <c r="M370" s="28" t="s">
        <v>546</v>
      </c>
      <c r="N370" s="28">
        <v>2.0</v>
      </c>
      <c r="O370" s="28" t="s">
        <v>3851</v>
      </c>
      <c r="P370" s="28" t="s">
        <v>2362</v>
      </c>
      <c r="Q370" s="28"/>
      <c r="R370" s="28" t="s">
        <v>1245</v>
      </c>
      <c r="S370" s="28">
        <v>50.0</v>
      </c>
      <c r="T370" s="50">
        <f t="shared" si="4"/>
        <v>0</v>
      </c>
      <c r="U370" s="28" t="str">
        <f>IF(R[0]C[-1]&lt;8,"KURANG 8JAM","DIATAS 8JAM")</f>
        <v>#ERROR!</v>
      </c>
      <c r="V370" s="52">
        <v>45292.0</v>
      </c>
      <c r="W370" s="28">
        <f t="shared" si="1"/>
        <v>1.002739726</v>
      </c>
      <c r="X370" s="28" t="s">
        <v>10331</v>
      </c>
      <c r="Y370" s="28"/>
      <c r="Z370" s="28"/>
      <c r="AA370" s="28"/>
      <c r="AB370" s="28"/>
      <c r="AC370" s="28"/>
      <c r="AD370" s="28"/>
      <c r="AE370" s="65" t="b">
        <v>0</v>
      </c>
      <c r="AF370" s="28" t="str">
        <f t="shared" si="2"/>
        <v>1</v>
      </c>
      <c r="AG370" s="484">
        <f t="shared" si="6"/>
        <v>50</v>
      </c>
      <c r="AH370" s="448">
        <v>50.0</v>
      </c>
      <c r="AI370" s="446">
        <v>1.0</v>
      </c>
      <c r="AJ370" s="448">
        <v>0.0</v>
      </c>
      <c r="AK370" s="449"/>
      <c r="AL370" s="448">
        <v>0.0</v>
      </c>
      <c r="AM370" s="449"/>
      <c r="AN370" s="448">
        <v>0.0</v>
      </c>
      <c r="AO370" s="449"/>
      <c r="AP370" s="448">
        <v>0.0</v>
      </c>
      <c r="AQ370" s="449"/>
      <c r="AR370" s="448">
        <v>0.0</v>
      </c>
      <c r="AS370" s="449"/>
      <c r="AT370" s="448">
        <v>0.0</v>
      </c>
      <c r="AU370" s="449"/>
      <c r="AV370" s="448">
        <v>0.0</v>
      </c>
      <c r="AW370" s="449"/>
      <c r="AX370" s="448">
        <v>0.0</v>
      </c>
      <c r="AY370" s="449"/>
    </row>
    <row r="371" ht="22.5" customHeight="1">
      <c r="A371" s="28">
        <v>369.0</v>
      </c>
      <c r="B371" s="28" t="s">
        <v>2757</v>
      </c>
      <c r="C371" s="28" t="s">
        <v>4213</v>
      </c>
      <c r="D371" s="28" t="s">
        <v>232</v>
      </c>
      <c r="E371" s="36" t="s">
        <v>16</v>
      </c>
      <c r="F371" s="28" t="s">
        <v>593</v>
      </c>
      <c r="G371" s="28" t="s">
        <v>358</v>
      </c>
      <c r="H371" s="28" t="s">
        <v>1605</v>
      </c>
      <c r="I371" s="28" t="s">
        <v>1605</v>
      </c>
      <c r="J371" s="28">
        <v>2.0</v>
      </c>
      <c r="K371" s="28">
        <v>40.0</v>
      </c>
      <c r="L371" s="28">
        <v>80.0</v>
      </c>
      <c r="M371" s="28" t="s">
        <v>546</v>
      </c>
      <c r="N371" s="28">
        <v>5.0</v>
      </c>
      <c r="O371" s="28" t="s">
        <v>1607</v>
      </c>
      <c r="P371" s="28" t="s">
        <v>4214</v>
      </c>
      <c r="Q371" s="28" t="s">
        <v>4215</v>
      </c>
      <c r="R371" s="28" t="s">
        <v>368</v>
      </c>
      <c r="S371" s="28">
        <v>100.0</v>
      </c>
      <c r="T371" s="50">
        <f t="shared" si="4"/>
        <v>0</v>
      </c>
      <c r="U371" s="28" t="str">
        <f>IF(R[0]C[-1]&lt;8,"KURANG 8JAM","DIATAS 8JAM")</f>
        <v>#ERROR!</v>
      </c>
      <c r="V371" s="52">
        <v>44927.0</v>
      </c>
      <c r="W371" s="28">
        <f t="shared" si="1"/>
        <v>2.002739726</v>
      </c>
      <c r="X371" s="28" t="s">
        <v>10128</v>
      </c>
      <c r="Y371" s="28"/>
      <c r="Z371" s="28"/>
      <c r="AA371" s="28"/>
      <c r="AB371" s="28"/>
      <c r="AC371" s="28"/>
      <c r="AD371" s="28"/>
      <c r="AE371" s="65" t="b">
        <v>0</v>
      </c>
      <c r="AF371" s="28" t="str">
        <f t="shared" si="2"/>
        <v>1</v>
      </c>
      <c r="AG371" s="485">
        <f t="shared" si="6"/>
        <v>100</v>
      </c>
      <c r="AH371" s="451">
        <v>100.0</v>
      </c>
      <c r="AI371" s="444">
        <v>1.0</v>
      </c>
      <c r="AJ371" s="451">
        <v>0.0</v>
      </c>
      <c r="AK371" s="444">
        <v>0.0</v>
      </c>
      <c r="AL371" s="451">
        <v>0.0</v>
      </c>
      <c r="AM371" s="444">
        <v>0.0</v>
      </c>
      <c r="AN371" s="451">
        <v>0.0</v>
      </c>
      <c r="AO371" s="444">
        <v>0.0</v>
      </c>
      <c r="AP371" s="451">
        <v>0.0</v>
      </c>
      <c r="AQ371" s="444">
        <v>0.0</v>
      </c>
      <c r="AR371" s="451">
        <v>0.0</v>
      </c>
      <c r="AS371" s="444">
        <v>0.0</v>
      </c>
      <c r="AT371" s="451">
        <v>0.0</v>
      </c>
      <c r="AU371" s="444">
        <v>0.0</v>
      </c>
      <c r="AV371" s="451">
        <v>0.0</v>
      </c>
      <c r="AW371" s="444">
        <v>0.0</v>
      </c>
      <c r="AX371" s="451">
        <v>0.0</v>
      </c>
      <c r="AY371" s="444">
        <v>0.0</v>
      </c>
    </row>
    <row r="372" ht="22.5" customHeight="1">
      <c r="A372" s="36">
        <v>370.0</v>
      </c>
      <c r="B372" s="28" t="s">
        <v>2761</v>
      </c>
      <c r="C372" s="28" t="s">
        <v>4219</v>
      </c>
      <c r="D372" s="28" t="s">
        <v>288</v>
      </c>
      <c r="E372" s="36" t="s">
        <v>226</v>
      </c>
      <c r="F372" s="28" t="s">
        <v>593</v>
      </c>
      <c r="G372" s="28" t="s">
        <v>358</v>
      </c>
      <c r="H372" s="28" t="s">
        <v>7724</v>
      </c>
      <c r="I372" s="28" t="s">
        <v>1859</v>
      </c>
      <c r="J372" s="28">
        <v>2.0</v>
      </c>
      <c r="K372" s="28">
        <v>20.0</v>
      </c>
      <c r="L372" s="28">
        <v>40.0</v>
      </c>
      <c r="M372" s="28" t="s">
        <v>546</v>
      </c>
      <c r="N372" s="28">
        <v>2.0</v>
      </c>
      <c r="O372" s="28" t="s">
        <v>3851</v>
      </c>
      <c r="P372" s="28" t="s">
        <v>2362</v>
      </c>
      <c r="Q372" s="28"/>
      <c r="R372" s="28" t="s">
        <v>1245</v>
      </c>
      <c r="S372" s="28">
        <v>50.0</v>
      </c>
      <c r="T372" s="50">
        <f t="shared" si="4"/>
        <v>0</v>
      </c>
      <c r="U372" s="28" t="str">
        <f>IF(R[0]C[-1]&lt;8,"KURANG 8JAM","DIATAS 8JAM")</f>
        <v>#ERROR!</v>
      </c>
      <c r="V372" s="52">
        <v>45292.0</v>
      </c>
      <c r="W372" s="28">
        <f t="shared" si="1"/>
        <v>1.002739726</v>
      </c>
      <c r="X372" s="28" t="s">
        <v>10331</v>
      </c>
      <c r="Y372" s="28"/>
      <c r="Z372" s="28"/>
      <c r="AA372" s="28"/>
      <c r="AB372" s="28"/>
      <c r="AC372" s="28"/>
      <c r="AD372" s="28"/>
      <c r="AE372" s="65" t="b">
        <v>0</v>
      </c>
      <c r="AF372" s="28" t="str">
        <f t="shared" si="2"/>
        <v>1</v>
      </c>
      <c r="AG372" s="484">
        <f t="shared" si="6"/>
        <v>50</v>
      </c>
      <c r="AH372" s="448">
        <v>50.0</v>
      </c>
      <c r="AI372" s="446">
        <v>1.0</v>
      </c>
      <c r="AJ372" s="448">
        <v>0.0</v>
      </c>
      <c r="AK372" s="449"/>
      <c r="AL372" s="448">
        <v>0.0</v>
      </c>
      <c r="AM372" s="449"/>
      <c r="AN372" s="448">
        <v>0.0</v>
      </c>
      <c r="AO372" s="449"/>
      <c r="AP372" s="448">
        <v>0.0</v>
      </c>
      <c r="AQ372" s="449"/>
      <c r="AR372" s="448">
        <v>0.0</v>
      </c>
      <c r="AS372" s="449"/>
      <c r="AT372" s="448">
        <v>0.0</v>
      </c>
      <c r="AU372" s="449"/>
      <c r="AV372" s="448">
        <v>0.0</v>
      </c>
      <c r="AW372" s="449"/>
      <c r="AX372" s="448">
        <v>0.0</v>
      </c>
      <c r="AY372" s="449"/>
    </row>
    <row r="373" ht="22.5" customHeight="1">
      <c r="A373" s="28">
        <v>371.0</v>
      </c>
      <c r="B373" s="28" t="s">
        <v>2764</v>
      </c>
      <c r="C373" s="28" t="s">
        <v>4229</v>
      </c>
      <c r="D373" s="28" t="s">
        <v>96</v>
      </c>
      <c r="E373" s="36" t="s">
        <v>96</v>
      </c>
      <c r="F373" s="28" t="s">
        <v>593</v>
      </c>
      <c r="G373" s="28" t="s">
        <v>358</v>
      </c>
      <c r="H373" s="28" t="s">
        <v>7724</v>
      </c>
      <c r="I373" s="28" t="s">
        <v>1859</v>
      </c>
      <c r="J373" s="28">
        <v>2.0</v>
      </c>
      <c r="K373" s="28">
        <v>20.0</v>
      </c>
      <c r="L373" s="28">
        <v>40.0</v>
      </c>
      <c r="M373" s="28" t="s">
        <v>546</v>
      </c>
      <c r="N373" s="28">
        <v>2.0</v>
      </c>
      <c r="O373" s="28" t="s">
        <v>3851</v>
      </c>
      <c r="P373" s="28" t="s">
        <v>2362</v>
      </c>
      <c r="Q373" s="28"/>
      <c r="R373" s="28" t="s">
        <v>1245</v>
      </c>
      <c r="S373" s="28">
        <v>50.0</v>
      </c>
      <c r="T373" s="50">
        <f t="shared" si="4"/>
        <v>0</v>
      </c>
      <c r="U373" s="28" t="str">
        <f>IF(R[0]C[-1]&lt;8,"KURANG 8JAM","DIATAS 8JAM")</f>
        <v>#ERROR!</v>
      </c>
      <c r="V373" s="52">
        <v>45292.0</v>
      </c>
      <c r="W373" s="28">
        <f t="shared" si="1"/>
        <v>1.002739726</v>
      </c>
      <c r="X373" s="28" t="s">
        <v>10331</v>
      </c>
      <c r="Y373" s="28"/>
      <c r="Z373" s="28"/>
      <c r="AA373" s="28"/>
      <c r="AB373" s="28"/>
      <c r="AC373" s="28"/>
      <c r="AD373" s="28"/>
      <c r="AE373" s="65" t="b">
        <v>0</v>
      </c>
      <c r="AF373" s="28" t="str">
        <f t="shared" si="2"/>
        <v>1</v>
      </c>
      <c r="AG373" s="485">
        <f t="shared" si="6"/>
        <v>50</v>
      </c>
      <c r="AH373" s="451">
        <v>50.0</v>
      </c>
      <c r="AI373" s="444">
        <v>1.0</v>
      </c>
      <c r="AJ373" s="451">
        <v>0.0</v>
      </c>
      <c r="AK373" s="453"/>
      <c r="AL373" s="451">
        <v>0.0</v>
      </c>
      <c r="AM373" s="453"/>
      <c r="AN373" s="451">
        <v>0.0</v>
      </c>
      <c r="AO373" s="453"/>
      <c r="AP373" s="451">
        <v>0.0</v>
      </c>
      <c r="AQ373" s="453"/>
      <c r="AR373" s="451">
        <v>0.0</v>
      </c>
      <c r="AS373" s="453"/>
      <c r="AT373" s="451">
        <v>0.0</v>
      </c>
      <c r="AU373" s="453"/>
      <c r="AV373" s="451">
        <v>0.0</v>
      </c>
      <c r="AW373" s="453"/>
      <c r="AX373" s="451">
        <v>0.0</v>
      </c>
      <c r="AY373" s="453"/>
    </row>
    <row r="374" ht="22.5" customHeight="1">
      <c r="A374" s="36">
        <v>372.0</v>
      </c>
      <c r="B374" s="28" t="s">
        <v>2769</v>
      </c>
      <c r="C374" s="28" t="s">
        <v>4237</v>
      </c>
      <c r="D374" s="28" t="s">
        <v>288</v>
      </c>
      <c r="E374" s="36" t="s">
        <v>226</v>
      </c>
      <c r="F374" s="28" t="s">
        <v>593</v>
      </c>
      <c r="G374" s="28" t="s">
        <v>358</v>
      </c>
      <c r="H374" s="28" t="s">
        <v>7724</v>
      </c>
      <c r="I374" s="28" t="s">
        <v>1859</v>
      </c>
      <c r="J374" s="28">
        <v>2.0</v>
      </c>
      <c r="K374" s="28">
        <v>20.0</v>
      </c>
      <c r="L374" s="28">
        <v>40.0</v>
      </c>
      <c r="M374" s="28" t="s">
        <v>546</v>
      </c>
      <c r="N374" s="28">
        <v>2.0</v>
      </c>
      <c r="O374" s="28" t="s">
        <v>3851</v>
      </c>
      <c r="P374" s="28" t="s">
        <v>2362</v>
      </c>
      <c r="Q374" s="28"/>
      <c r="R374" s="28" t="s">
        <v>1245</v>
      </c>
      <c r="S374" s="28">
        <v>50.0</v>
      </c>
      <c r="T374" s="50">
        <f t="shared" si="4"/>
        <v>0</v>
      </c>
      <c r="U374" s="28" t="str">
        <f>IF(R[0]C[-1]&lt;8,"KURANG 8JAM","DIATAS 8JAM")</f>
        <v>#ERROR!</v>
      </c>
      <c r="V374" s="52">
        <v>45292.0</v>
      </c>
      <c r="W374" s="28">
        <f t="shared" si="1"/>
        <v>1.002739726</v>
      </c>
      <c r="X374" s="28" t="s">
        <v>10331</v>
      </c>
      <c r="Y374" s="28"/>
      <c r="Z374" s="28"/>
      <c r="AA374" s="28"/>
      <c r="AB374" s="28"/>
      <c r="AC374" s="28"/>
      <c r="AD374" s="28"/>
      <c r="AE374" s="65" t="b">
        <v>0</v>
      </c>
      <c r="AF374" s="28" t="str">
        <f t="shared" si="2"/>
        <v>1</v>
      </c>
      <c r="AG374" s="484">
        <f t="shared" si="6"/>
        <v>50</v>
      </c>
      <c r="AH374" s="448">
        <v>50.0</v>
      </c>
      <c r="AI374" s="446">
        <v>1.0</v>
      </c>
      <c r="AJ374" s="448">
        <v>0.0</v>
      </c>
      <c r="AK374" s="449"/>
      <c r="AL374" s="448">
        <v>0.0</v>
      </c>
      <c r="AM374" s="449"/>
      <c r="AN374" s="448">
        <v>0.0</v>
      </c>
      <c r="AO374" s="449"/>
      <c r="AP374" s="448">
        <v>0.0</v>
      </c>
      <c r="AQ374" s="449"/>
      <c r="AR374" s="448">
        <v>0.0</v>
      </c>
      <c r="AS374" s="449"/>
      <c r="AT374" s="448">
        <v>0.0</v>
      </c>
      <c r="AU374" s="449"/>
      <c r="AV374" s="448">
        <v>0.0</v>
      </c>
      <c r="AW374" s="449"/>
      <c r="AX374" s="448">
        <v>0.0</v>
      </c>
      <c r="AY374" s="449"/>
    </row>
    <row r="375" ht="22.5" customHeight="1">
      <c r="A375" s="28">
        <v>373.0</v>
      </c>
      <c r="B375" s="28" t="s">
        <v>2772</v>
      </c>
      <c r="C375" s="28" t="s">
        <v>4246</v>
      </c>
      <c r="D375" s="28" t="s">
        <v>96</v>
      </c>
      <c r="E375" s="36" t="s">
        <v>96</v>
      </c>
      <c r="F375" s="28" t="s">
        <v>593</v>
      </c>
      <c r="G375" s="28" t="s">
        <v>358</v>
      </c>
      <c r="H375" s="28" t="s">
        <v>7724</v>
      </c>
      <c r="I375" s="28" t="s">
        <v>1859</v>
      </c>
      <c r="J375" s="28">
        <v>2.0</v>
      </c>
      <c r="K375" s="28">
        <v>20.0</v>
      </c>
      <c r="L375" s="28">
        <v>40.0</v>
      </c>
      <c r="M375" s="28" t="s">
        <v>546</v>
      </c>
      <c r="N375" s="28">
        <v>2.0</v>
      </c>
      <c r="O375" s="28" t="s">
        <v>3851</v>
      </c>
      <c r="P375" s="28" t="s">
        <v>2362</v>
      </c>
      <c r="Q375" s="28"/>
      <c r="R375" s="28" t="s">
        <v>1245</v>
      </c>
      <c r="S375" s="28">
        <v>50.0</v>
      </c>
      <c r="T375" s="50">
        <f t="shared" si="4"/>
        <v>0</v>
      </c>
      <c r="U375" s="28" t="str">
        <f>IF(R[0]C[-1]&lt;8,"KURANG 8JAM","DIATAS 8JAM")</f>
        <v>#ERROR!</v>
      </c>
      <c r="V375" s="52">
        <v>45292.0</v>
      </c>
      <c r="W375" s="28">
        <f t="shared" si="1"/>
        <v>1.002739726</v>
      </c>
      <c r="X375" s="28" t="s">
        <v>10331</v>
      </c>
      <c r="Y375" s="28"/>
      <c r="Z375" s="28"/>
      <c r="AA375" s="28"/>
      <c r="AB375" s="28"/>
      <c r="AC375" s="28"/>
      <c r="AD375" s="28"/>
      <c r="AE375" s="65" t="b">
        <v>0</v>
      </c>
      <c r="AF375" s="28" t="str">
        <f t="shared" si="2"/>
        <v>1</v>
      </c>
      <c r="AG375" s="485">
        <f t="shared" si="6"/>
        <v>50</v>
      </c>
      <c r="AH375" s="451">
        <v>50.0</v>
      </c>
      <c r="AI375" s="444">
        <v>1.0</v>
      </c>
      <c r="AJ375" s="451">
        <v>0.0</v>
      </c>
      <c r="AK375" s="453"/>
      <c r="AL375" s="451">
        <v>0.0</v>
      </c>
      <c r="AM375" s="453"/>
      <c r="AN375" s="451">
        <v>0.0</v>
      </c>
      <c r="AO375" s="453"/>
      <c r="AP375" s="451">
        <v>0.0</v>
      </c>
      <c r="AQ375" s="453"/>
      <c r="AR375" s="451">
        <v>0.0</v>
      </c>
      <c r="AS375" s="453"/>
      <c r="AT375" s="451">
        <v>0.0</v>
      </c>
      <c r="AU375" s="453"/>
      <c r="AV375" s="451">
        <v>0.0</v>
      </c>
      <c r="AW375" s="453"/>
      <c r="AX375" s="451">
        <v>0.0</v>
      </c>
      <c r="AY375" s="453"/>
    </row>
    <row r="376" ht="22.5" customHeight="1">
      <c r="A376" s="36">
        <v>374.0</v>
      </c>
      <c r="B376" s="28" t="s">
        <v>2776</v>
      </c>
      <c r="C376" s="28" t="s">
        <v>4255</v>
      </c>
      <c r="D376" s="28" t="s">
        <v>577</v>
      </c>
      <c r="E376" s="36" t="s">
        <v>16</v>
      </c>
      <c r="F376" s="28" t="s">
        <v>593</v>
      </c>
      <c r="G376" s="28" t="s">
        <v>358</v>
      </c>
      <c r="H376" s="28" t="s">
        <v>7724</v>
      </c>
      <c r="I376" s="28" t="s">
        <v>1859</v>
      </c>
      <c r="J376" s="28">
        <v>2.0</v>
      </c>
      <c r="K376" s="28">
        <v>20.0</v>
      </c>
      <c r="L376" s="28">
        <v>40.0</v>
      </c>
      <c r="M376" s="28" t="s">
        <v>546</v>
      </c>
      <c r="N376" s="28">
        <v>2.0</v>
      </c>
      <c r="O376" s="28" t="s">
        <v>3851</v>
      </c>
      <c r="P376" s="28" t="s">
        <v>2362</v>
      </c>
      <c r="Q376" s="28"/>
      <c r="R376" s="28" t="s">
        <v>1245</v>
      </c>
      <c r="S376" s="28">
        <v>50.0</v>
      </c>
      <c r="T376" s="50">
        <f t="shared" si="4"/>
        <v>0</v>
      </c>
      <c r="U376" s="28" t="str">
        <f>IF(R[0]C[-1]&lt;8,"KURANG 8JAM","DIATAS 8JAM")</f>
        <v>#ERROR!</v>
      </c>
      <c r="V376" s="52">
        <v>45292.0</v>
      </c>
      <c r="W376" s="28">
        <f t="shared" si="1"/>
        <v>1.002739726</v>
      </c>
      <c r="X376" s="28" t="s">
        <v>10331</v>
      </c>
      <c r="Y376" s="28"/>
      <c r="Z376" s="28"/>
      <c r="AA376" s="28"/>
      <c r="AB376" s="28"/>
      <c r="AC376" s="28"/>
      <c r="AD376" s="28"/>
      <c r="AE376" s="65" t="b">
        <v>0</v>
      </c>
      <c r="AF376" s="28" t="str">
        <f t="shared" si="2"/>
        <v>1</v>
      </c>
      <c r="AG376" s="484">
        <f t="shared" si="6"/>
        <v>50</v>
      </c>
      <c r="AH376" s="448">
        <v>50.0</v>
      </c>
      <c r="AI376" s="446">
        <v>1.0</v>
      </c>
      <c r="AJ376" s="448">
        <v>0.0</v>
      </c>
      <c r="AK376" s="449"/>
      <c r="AL376" s="448">
        <v>0.0</v>
      </c>
      <c r="AM376" s="449"/>
      <c r="AN376" s="448">
        <v>0.0</v>
      </c>
      <c r="AO376" s="449"/>
      <c r="AP376" s="448">
        <v>0.0</v>
      </c>
      <c r="AQ376" s="449"/>
      <c r="AR376" s="448">
        <v>0.0</v>
      </c>
      <c r="AS376" s="449"/>
      <c r="AT376" s="448">
        <v>0.0</v>
      </c>
      <c r="AU376" s="449"/>
      <c r="AV376" s="448">
        <v>0.0</v>
      </c>
      <c r="AW376" s="449"/>
      <c r="AX376" s="448">
        <v>0.0</v>
      </c>
      <c r="AY376" s="449"/>
    </row>
    <row r="377" ht="22.5" customHeight="1">
      <c r="A377" s="28">
        <v>375.0</v>
      </c>
      <c r="B377" s="28" t="s">
        <v>2780</v>
      </c>
      <c r="C377" s="28" t="s">
        <v>4262</v>
      </c>
      <c r="D377" s="28" t="s">
        <v>577</v>
      </c>
      <c r="E377" s="36" t="s">
        <v>16</v>
      </c>
      <c r="F377" s="28" t="s">
        <v>593</v>
      </c>
      <c r="G377" s="28" t="s">
        <v>358</v>
      </c>
      <c r="H377" s="28" t="s">
        <v>7724</v>
      </c>
      <c r="I377" s="28" t="s">
        <v>1859</v>
      </c>
      <c r="J377" s="28">
        <v>2.0</v>
      </c>
      <c r="K377" s="28">
        <v>20.0</v>
      </c>
      <c r="L377" s="28">
        <v>40.0</v>
      </c>
      <c r="M377" s="28" t="s">
        <v>546</v>
      </c>
      <c r="N377" s="28">
        <v>2.0</v>
      </c>
      <c r="O377" s="28" t="s">
        <v>3851</v>
      </c>
      <c r="P377" s="28" t="s">
        <v>2362</v>
      </c>
      <c r="Q377" s="28"/>
      <c r="R377" s="28" t="s">
        <v>1245</v>
      </c>
      <c r="S377" s="28">
        <v>50.0</v>
      </c>
      <c r="T377" s="50">
        <f t="shared" si="4"/>
        <v>0</v>
      </c>
      <c r="U377" s="28" t="str">
        <f>IF(R[0]C[-1]&lt;8,"KURANG 8JAM","DIATAS 8JAM")</f>
        <v>#ERROR!</v>
      </c>
      <c r="V377" s="52">
        <v>45292.0</v>
      </c>
      <c r="W377" s="28">
        <f t="shared" si="1"/>
        <v>1.002739726</v>
      </c>
      <c r="X377" s="28" t="s">
        <v>10331</v>
      </c>
      <c r="Y377" s="28"/>
      <c r="Z377" s="28"/>
      <c r="AA377" s="28"/>
      <c r="AB377" s="28"/>
      <c r="AC377" s="28"/>
      <c r="AD377" s="28"/>
      <c r="AE377" s="65" t="b">
        <v>0</v>
      </c>
      <c r="AF377" s="28" t="str">
        <f t="shared" si="2"/>
        <v>1</v>
      </c>
      <c r="AG377" s="485">
        <f t="shared" si="6"/>
        <v>50</v>
      </c>
      <c r="AH377" s="451">
        <v>50.0</v>
      </c>
      <c r="AI377" s="444">
        <v>1.0</v>
      </c>
      <c r="AJ377" s="451">
        <v>0.0</v>
      </c>
      <c r="AK377" s="453"/>
      <c r="AL377" s="451">
        <v>0.0</v>
      </c>
      <c r="AM377" s="453"/>
      <c r="AN377" s="451">
        <v>0.0</v>
      </c>
      <c r="AO377" s="453"/>
      <c r="AP377" s="451">
        <v>0.0</v>
      </c>
      <c r="AQ377" s="453"/>
      <c r="AR377" s="451">
        <v>0.0</v>
      </c>
      <c r="AS377" s="453"/>
      <c r="AT377" s="451">
        <v>0.0</v>
      </c>
      <c r="AU377" s="453"/>
      <c r="AV377" s="451">
        <v>0.0</v>
      </c>
      <c r="AW377" s="453"/>
      <c r="AX377" s="451">
        <v>0.0</v>
      </c>
      <c r="AY377" s="453"/>
    </row>
    <row r="378" ht="22.5" customHeight="1">
      <c r="A378" s="36">
        <v>376.0</v>
      </c>
      <c r="B378" s="28" t="s">
        <v>2784</v>
      </c>
      <c r="C378" s="28" t="s">
        <v>4273</v>
      </c>
      <c r="D378" s="28" t="s">
        <v>96</v>
      </c>
      <c r="E378" s="36" t="s">
        <v>96</v>
      </c>
      <c r="F378" s="28" t="s">
        <v>593</v>
      </c>
      <c r="G378" s="28" t="s">
        <v>358</v>
      </c>
      <c r="H378" s="28" t="s">
        <v>7724</v>
      </c>
      <c r="I378" s="28" t="s">
        <v>1859</v>
      </c>
      <c r="J378" s="28">
        <v>2.0</v>
      </c>
      <c r="K378" s="28">
        <v>20.0</v>
      </c>
      <c r="L378" s="28">
        <v>40.0</v>
      </c>
      <c r="M378" s="28" t="s">
        <v>546</v>
      </c>
      <c r="N378" s="28">
        <v>2.0</v>
      </c>
      <c r="O378" s="28" t="s">
        <v>3851</v>
      </c>
      <c r="P378" s="28" t="s">
        <v>2362</v>
      </c>
      <c r="Q378" s="28"/>
      <c r="R378" s="28" t="s">
        <v>1245</v>
      </c>
      <c r="S378" s="28">
        <v>50.0</v>
      </c>
      <c r="T378" s="50">
        <f t="shared" si="4"/>
        <v>0</v>
      </c>
      <c r="U378" s="28" t="str">
        <f>IF(R[0]C[-1]&lt;8,"KURANG 8JAM","DIATAS 8JAM")</f>
        <v>#ERROR!</v>
      </c>
      <c r="V378" s="52">
        <v>45292.0</v>
      </c>
      <c r="W378" s="28">
        <f t="shared" si="1"/>
        <v>1.002739726</v>
      </c>
      <c r="X378" s="28" t="s">
        <v>10331</v>
      </c>
      <c r="Y378" s="28"/>
      <c r="Z378" s="28"/>
      <c r="AA378" s="28"/>
      <c r="AB378" s="28"/>
      <c r="AC378" s="28"/>
      <c r="AD378" s="28"/>
      <c r="AE378" s="65" t="b">
        <v>0</v>
      </c>
      <c r="AF378" s="28" t="str">
        <f t="shared" si="2"/>
        <v>1</v>
      </c>
      <c r="AG378" s="484">
        <f t="shared" si="6"/>
        <v>50</v>
      </c>
      <c r="AH378" s="448">
        <v>50.0</v>
      </c>
      <c r="AI378" s="446">
        <v>1.0</v>
      </c>
      <c r="AJ378" s="448">
        <v>0.0</v>
      </c>
      <c r="AK378" s="449"/>
      <c r="AL378" s="448">
        <v>0.0</v>
      </c>
      <c r="AM378" s="449"/>
      <c r="AN378" s="448">
        <v>0.0</v>
      </c>
      <c r="AO378" s="449"/>
      <c r="AP378" s="448">
        <v>0.0</v>
      </c>
      <c r="AQ378" s="449"/>
      <c r="AR378" s="448">
        <v>0.0</v>
      </c>
      <c r="AS378" s="449"/>
      <c r="AT378" s="448">
        <v>0.0</v>
      </c>
      <c r="AU378" s="449"/>
      <c r="AV378" s="448">
        <v>0.0</v>
      </c>
      <c r="AW378" s="449"/>
      <c r="AX378" s="448">
        <v>0.0</v>
      </c>
      <c r="AY378" s="449"/>
    </row>
    <row r="379" ht="22.5" customHeight="1">
      <c r="A379" s="28">
        <v>377.0</v>
      </c>
      <c r="B379" s="28" t="s">
        <v>2788</v>
      </c>
      <c r="C379" s="28" t="s">
        <v>4281</v>
      </c>
      <c r="D379" s="28" t="s">
        <v>577</v>
      </c>
      <c r="E379" s="36" t="s">
        <v>16</v>
      </c>
      <c r="F379" s="28" t="s">
        <v>593</v>
      </c>
      <c r="G379" s="28" t="s">
        <v>358</v>
      </c>
      <c r="H379" s="28" t="s">
        <v>4284</v>
      </c>
      <c r="I379" s="28" t="s">
        <v>4284</v>
      </c>
      <c r="J379" s="28">
        <v>2.0</v>
      </c>
      <c r="K379" s="28">
        <v>20.0</v>
      </c>
      <c r="L379" s="28">
        <v>40.0</v>
      </c>
      <c r="M379" s="28" t="s">
        <v>546</v>
      </c>
      <c r="N379" s="28">
        <v>2.0</v>
      </c>
      <c r="O379" s="28" t="s">
        <v>4286</v>
      </c>
      <c r="P379" s="28" t="s">
        <v>4286</v>
      </c>
      <c r="Q379" s="28"/>
      <c r="R379" s="28" t="s">
        <v>1245</v>
      </c>
      <c r="S379" s="28">
        <v>50.0</v>
      </c>
      <c r="T379" s="50">
        <f t="shared" si="4"/>
        <v>0</v>
      </c>
      <c r="U379" s="28" t="str">
        <f>IF(R[0]C[-1]&lt;8,"KURANG 8JAM","DIATAS 8JAM")</f>
        <v>#ERROR!</v>
      </c>
      <c r="V379" s="52">
        <v>45292.0</v>
      </c>
      <c r="W379" s="28">
        <f t="shared" si="1"/>
        <v>1.002739726</v>
      </c>
      <c r="X379" s="28" t="s">
        <v>10331</v>
      </c>
      <c r="Y379" s="28"/>
      <c r="Z379" s="28"/>
      <c r="AA379" s="28"/>
      <c r="AB379" s="28"/>
      <c r="AC379" s="28"/>
      <c r="AD379" s="28"/>
      <c r="AE379" s="65" t="b">
        <v>0</v>
      </c>
      <c r="AF379" s="28" t="str">
        <f t="shared" si="2"/>
        <v>1</v>
      </c>
      <c r="AG379" s="485">
        <f t="shared" si="6"/>
        <v>50</v>
      </c>
      <c r="AH379" s="451">
        <v>50.0</v>
      </c>
      <c r="AI379" s="444">
        <v>1.0</v>
      </c>
      <c r="AJ379" s="451">
        <v>0.0</v>
      </c>
      <c r="AK379" s="453"/>
      <c r="AL379" s="451">
        <v>0.0</v>
      </c>
      <c r="AM379" s="453"/>
      <c r="AN379" s="451">
        <v>0.0</v>
      </c>
      <c r="AO379" s="453"/>
      <c r="AP379" s="451">
        <v>0.0</v>
      </c>
      <c r="AQ379" s="453"/>
      <c r="AR379" s="451">
        <v>0.0</v>
      </c>
      <c r="AS379" s="453"/>
      <c r="AT379" s="451">
        <v>0.0</v>
      </c>
      <c r="AU379" s="453"/>
      <c r="AV379" s="451">
        <v>0.0</v>
      </c>
      <c r="AW379" s="453"/>
      <c r="AX379" s="451">
        <v>0.0</v>
      </c>
      <c r="AY379" s="453"/>
    </row>
    <row r="380" ht="22.5" customHeight="1">
      <c r="A380" s="36">
        <v>378.0</v>
      </c>
      <c r="B380" s="28" t="s">
        <v>2791</v>
      </c>
      <c r="C380" s="28" t="s">
        <v>4294</v>
      </c>
      <c r="D380" s="28" t="s">
        <v>253</v>
      </c>
      <c r="E380" s="36" t="s">
        <v>181</v>
      </c>
      <c r="F380" s="28" t="s">
        <v>593</v>
      </c>
      <c r="G380" s="28" t="s">
        <v>358</v>
      </c>
      <c r="H380" s="28" t="s">
        <v>7724</v>
      </c>
      <c r="I380" s="28" t="s">
        <v>1859</v>
      </c>
      <c r="J380" s="28">
        <v>2.0</v>
      </c>
      <c r="K380" s="28">
        <v>20.0</v>
      </c>
      <c r="L380" s="28">
        <v>40.0</v>
      </c>
      <c r="M380" s="28" t="s">
        <v>546</v>
      </c>
      <c r="N380" s="28">
        <v>2.0</v>
      </c>
      <c r="O380" s="28" t="s">
        <v>3851</v>
      </c>
      <c r="P380" s="28" t="s">
        <v>2362</v>
      </c>
      <c r="Q380" s="28"/>
      <c r="R380" s="28" t="s">
        <v>1245</v>
      </c>
      <c r="S380" s="28">
        <v>50.0</v>
      </c>
      <c r="T380" s="50">
        <f t="shared" si="4"/>
        <v>0</v>
      </c>
      <c r="U380" s="28" t="str">
        <f>IF(R[0]C[-1]&lt;8,"KURANG 8JAM","DIATAS 8JAM")</f>
        <v>#ERROR!</v>
      </c>
      <c r="V380" s="52">
        <v>45292.0</v>
      </c>
      <c r="W380" s="28">
        <f t="shared" si="1"/>
        <v>1.002739726</v>
      </c>
      <c r="X380" s="28" t="s">
        <v>10331</v>
      </c>
      <c r="Y380" s="28"/>
      <c r="Z380" s="28"/>
      <c r="AA380" s="28"/>
      <c r="AB380" s="28"/>
      <c r="AC380" s="28"/>
      <c r="AD380" s="28"/>
      <c r="AE380" s="65" t="b">
        <v>0</v>
      </c>
      <c r="AF380" s="28" t="str">
        <f t="shared" si="2"/>
        <v>1</v>
      </c>
      <c r="AG380" s="484">
        <f t="shared" si="6"/>
        <v>50</v>
      </c>
      <c r="AH380" s="448">
        <v>50.0</v>
      </c>
      <c r="AI380" s="446">
        <v>1.0</v>
      </c>
      <c r="AJ380" s="448">
        <v>0.0</v>
      </c>
      <c r="AK380" s="449"/>
      <c r="AL380" s="448">
        <v>0.0</v>
      </c>
      <c r="AM380" s="449"/>
      <c r="AN380" s="448">
        <v>0.0</v>
      </c>
      <c r="AO380" s="449"/>
      <c r="AP380" s="448">
        <v>0.0</v>
      </c>
      <c r="AQ380" s="449"/>
      <c r="AR380" s="448">
        <v>0.0</v>
      </c>
      <c r="AS380" s="449"/>
      <c r="AT380" s="448">
        <v>0.0</v>
      </c>
      <c r="AU380" s="449"/>
      <c r="AV380" s="448">
        <v>0.0</v>
      </c>
      <c r="AW380" s="449"/>
      <c r="AX380" s="448">
        <v>0.0</v>
      </c>
      <c r="AY380" s="449"/>
    </row>
    <row r="381" ht="22.5" customHeight="1">
      <c r="A381" s="28">
        <v>379.0</v>
      </c>
      <c r="B381" s="28" t="s">
        <v>2795</v>
      </c>
      <c r="C381" s="28" t="s">
        <v>4303</v>
      </c>
      <c r="D381" s="28" t="s">
        <v>181</v>
      </c>
      <c r="E381" s="36" t="s">
        <v>181</v>
      </c>
      <c r="F381" s="28" t="s">
        <v>593</v>
      </c>
      <c r="G381" s="28" t="s">
        <v>358</v>
      </c>
      <c r="H381" s="28" t="s">
        <v>7724</v>
      </c>
      <c r="I381" s="28" t="s">
        <v>1859</v>
      </c>
      <c r="J381" s="28">
        <v>2.0</v>
      </c>
      <c r="K381" s="28">
        <v>20.0</v>
      </c>
      <c r="L381" s="28">
        <v>40.0</v>
      </c>
      <c r="M381" s="28" t="s">
        <v>546</v>
      </c>
      <c r="N381" s="28">
        <v>4.0</v>
      </c>
      <c r="O381" s="28" t="s">
        <v>1605</v>
      </c>
      <c r="P381" s="28" t="s">
        <v>1608</v>
      </c>
      <c r="Q381" s="28"/>
      <c r="R381" s="28" t="s">
        <v>368</v>
      </c>
      <c r="S381" s="28">
        <v>100.0</v>
      </c>
      <c r="T381" s="50">
        <f t="shared" si="4"/>
        <v>0</v>
      </c>
      <c r="U381" s="28" t="str">
        <f>IF(R[0]C[-1]&lt;8,"KURANG 8JAM","DIATAS 8JAM")</f>
        <v>#ERROR!</v>
      </c>
      <c r="V381" s="52">
        <v>44927.0</v>
      </c>
      <c r="W381" s="28">
        <f t="shared" si="1"/>
        <v>2.002739726</v>
      </c>
      <c r="X381" s="28" t="s">
        <v>10128</v>
      </c>
      <c r="Y381" s="28"/>
      <c r="Z381" s="28"/>
      <c r="AA381" s="28"/>
      <c r="AB381" s="28"/>
      <c r="AC381" s="28"/>
      <c r="AD381" s="28"/>
      <c r="AE381" s="65" t="b">
        <v>0</v>
      </c>
      <c r="AF381" s="28" t="str">
        <f t="shared" si="2"/>
        <v>1</v>
      </c>
      <c r="AG381" s="485">
        <f t="shared" si="6"/>
        <v>100</v>
      </c>
      <c r="AH381" s="451">
        <v>100.0</v>
      </c>
      <c r="AI381" s="444">
        <v>1.0</v>
      </c>
      <c r="AJ381" s="451">
        <v>0.0</v>
      </c>
      <c r="AK381" s="444">
        <v>0.0</v>
      </c>
      <c r="AL381" s="451">
        <v>0.0</v>
      </c>
      <c r="AM381" s="444">
        <v>0.0</v>
      </c>
      <c r="AN381" s="451">
        <v>0.0</v>
      </c>
      <c r="AO381" s="444">
        <v>0.0</v>
      </c>
      <c r="AP381" s="451">
        <v>0.0</v>
      </c>
      <c r="AQ381" s="444">
        <v>0.0</v>
      </c>
      <c r="AR381" s="451">
        <v>0.0</v>
      </c>
      <c r="AS381" s="444">
        <v>0.0</v>
      </c>
      <c r="AT381" s="451">
        <v>0.0</v>
      </c>
      <c r="AU381" s="444">
        <v>0.0</v>
      </c>
      <c r="AV381" s="451">
        <v>0.0</v>
      </c>
      <c r="AW381" s="444">
        <v>0.0</v>
      </c>
      <c r="AX381" s="451">
        <v>0.0</v>
      </c>
      <c r="AY381" s="444">
        <v>0.0</v>
      </c>
    </row>
    <row r="382" ht="22.5" customHeight="1">
      <c r="A382" s="36">
        <v>380.0</v>
      </c>
      <c r="B382" s="28" t="s">
        <v>2798</v>
      </c>
      <c r="C382" s="28" t="s">
        <v>4313</v>
      </c>
      <c r="D382" s="28" t="s">
        <v>181</v>
      </c>
      <c r="E382" s="36" t="s">
        <v>181</v>
      </c>
      <c r="F382" s="28" t="s">
        <v>593</v>
      </c>
      <c r="G382" s="28" t="s">
        <v>358</v>
      </c>
      <c r="H382" s="28" t="s">
        <v>7724</v>
      </c>
      <c r="I382" s="28" t="s">
        <v>1859</v>
      </c>
      <c r="J382" s="28">
        <v>2.0</v>
      </c>
      <c r="K382" s="28">
        <v>20.0</v>
      </c>
      <c r="L382" s="28">
        <v>40.0</v>
      </c>
      <c r="M382" s="28" t="s">
        <v>546</v>
      </c>
      <c r="N382" s="28">
        <v>2.0</v>
      </c>
      <c r="O382" s="28" t="s">
        <v>3851</v>
      </c>
      <c r="P382" s="28" t="s">
        <v>2362</v>
      </c>
      <c r="Q382" s="28"/>
      <c r="R382" s="28" t="s">
        <v>1245</v>
      </c>
      <c r="S382" s="28">
        <v>50.0</v>
      </c>
      <c r="T382" s="50">
        <f t="shared" si="4"/>
        <v>0</v>
      </c>
      <c r="U382" s="28" t="str">
        <f>IF(R[0]C[-1]&lt;8,"KURANG 8JAM","DIATAS 8JAM")</f>
        <v>#ERROR!</v>
      </c>
      <c r="V382" s="52">
        <v>45292.0</v>
      </c>
      <c r="W382" s="28">
        <f t="shared" si="1"/>
        <v>1.002739726</v>
      </c>
      <c r="X382" s="28" t="s">
        <v>10331</v>
      </c>
      <c r="Y382" s="28"/>
      <c r="Z382" s="28"/>
      <c r="AA382" s="28"/>
      <c r="AB382" s="28"/>
      <c r="AC382" s="28"/>
      <c r="AD382" s="28"/>
      <c r="AE382" s="65" t="b">
        <v>0</v>
      </c>
      <c r="AF382" s="28" t="str">
        <f t="shared" si="2"/>
        <v>1</v>
      </c>
      <c r="AG382" s="484">
        <f t="shared" si="6"/>
        <v>50</v>
      </c>
      <c r="AH382" s="448">
        <v>50.0</v>
      </c>
      <c r="AI382" s="446">
        <v>1.0</v>
      </c>
      <c r="AJ382" s="448">
        <v>0.0</v>
      </c>
      <c r="AK382" s="449"/>
      <c r="AL382" s="448">
        <v>0.0</v>
      </c>
      <c r="AM382" s="449"/>
      <c r="AN382" s="448">
        <v>0.0</v>
      </c>
      <c r="AO382" s="449"/>
      <c r="AP382" s="448">
        <v>0.0</v>
      </c>
      <c r="AQ382" s="449"/>
      <c r="AR382" s="448">
        <v>0.0</v>
      </c>
      <c r="AS382" s="449"/>
      <c r="AT382" s="448">
        <v>0.0</v>
      </c>
      <c r="AU382" s="449"/>
      <c r="AV382" s="448">
        <v>0.0</v>
      </c>
      <c r="AW382" s="449"/>
      <c r="AX382" s="448">
        <v>0.0</v>
      </c>
      <c r="AY382" s="449"/>
    </row>
    <row r="383" ht="22.5" customHeight="1">
      <c r="A383" s="28">
        <v>381.0</v>
      </c>
      <c r="B383" s="28" t="s">
        <v>2802</v>
      </c>
      <c r="C383" s="28" t="s">
        <v>4320</v>
      </c>
      <c r="D383" s="28" t="s">
        <v>96</v>
      </c>
      <c r="E383" s="36" t="s">
        <v>96</v>
      </c>
      <c r="F383" s="28" t="s">
        <v>593</v>
      </c>
      <c r="G383" s="28" t="s">
        <v>358</v>
      </c>
      <c r="H383" s="28" t="s">
        <v>7724</v>
      </c>
      <c r="I383" s="28" t="s">
        <v>1859</v>
      </c>
      <c r="J383" s="28">
        <v>2.0</v>
      </c>
      <c r="K383" s="28">
        <v>20.0</v>
      </c>
      <c r="L383" s="28">
        <v>40.0</v>
      </c>
      <c r="M383" s="28" t="s">
        <v>546</v>
      </c>
      <c r="N383" s="28">
        <v>2.0</v>
      </c>
      <c r="O383" s="28" t="s">
        <v>3851</v>
      </c>
      <c r="P383" s="28" t="s">
        <v>2362</v>
      </c>
      <c r="Q383" s="28"/>
      <c r="R383" s="28" t="s">
        <v>1245</v>
      </c>
      <c r="S383" s="28">
        <v>50.0</v>
      </c>
      <c r="T383" s="50">
        <f t="shared" si="4"/>
        <v>0</v>
      </c>
      <c r="U383" s="28" t="str">
        <f>IF(R[0]C[-1]&lt;8,"KURANG 8JAM","DIATAS 8JAM")</f>
        <v>#ERROR!</v>
      </c>
      <c r="V383" s="52">
        <v>45292.0</v>
      </c>
      <c r="W383" s="28">
        <f t="shared" si="1"/>
        <v>1.002739726</v>
      </c>
      <c r="X383" s="28" t="s">
        <v>10331</v>
      </c>
      <c r="Y383" s="28"/>
      <c r="Z383" s="28"/>
      <c r="AA383" s="28"/>
      <c r="AB383" s="28"/>
      <c r="AC383" s="28"/>
      <c r="AD383" s="28"/>
      <c r="AE383" s="65" t="b">
        <v>0</v>
      </c>
      <c r="AF383" s="28" t="str">
        <f t="shared" si="2"/>
        <v>1</v>
      </c>
      <c r="AG383" s="485">
        <f t="shared" si="6"/>
        <v>50</v>
      </c>
      <c r="AH383" s="451">
        <v>50.0</v>
      </c>
      <c r="AI383" s="444">
        <v>1.0</v>
      </c>
      <c r="AJ383" s="451">
        <v>0.0</v>
      </c>
      <c r="AK383" s="453"/>
      <c r="AL383" s="451">
        <v>0.0</v>
      </c>
      <c r="AM383" s="453"/>
      <c r="AN383" s="451">
        <v>0.0</v>
      </c>
      <c r="AO383" s="453"/>
      <c r="AP383" s="451">
        <v>0.0</v>
      </c>
      <c r="AQ383" s="453"/>
      <c r="AR383" s="451">
        <v>0.0</v>
      </c>
      <c r="AS383" s="453"/>
      <c r="AT383" s="451">
        <v>0.0</v>
      </c>
      <c r="AU383" s="453"/>
      <c r="AV383" s="451">
        <v>0.0</v>
      </c>
      <c r="AW383" s="453"/>
      <c r="AX383" s="451">
        <v>0.0</v>
      </c>
      <c r="AY383" s="453"/>
    </row>
    <row r="384" ht="22.5" customHeight="1">
      <c r="A384" s="36">
        <v>382.0</v>
      </c>
      <c r="B384" s="28" t="s">
        <v>2806</v>
      </c>
      <c r="C384" s="28" t="s">
        <v>4327</v>
      </c>
      <c r="D384" s="28" t="s">
        <v>450</v>
      </c>
      <c r="E384" s="36" t="s">
        <v>226</v>
      </c>
      <c r="F384" s="28" t="s">
        <v>593</v>
      </c>
      <c r="G384" s="28" t="s">
        <v>358</v>
      </c>
      <c r="H384" s="28" t="s">
        <v>7724</v>
      </c>
      <c r="I384" s="28" t="s">
        <v>1859</v>
      </c>
      <c r="J384" s="28">
        <v>2.0</v>
      </c>
      <c r="K384" s="28">
        <v>20.0</v>
      </c>
      <c r="L384" s="28">
        <v>40.0</v>
      </c>
      <c r="M384" s="28" t="s">
        <v>546</v>
      </c>
      <c r="N384" s="28">
        <v>2.0</v>
      </c>
      <c r="O384" s="28" t="s">
        <v>3851</v>
      </c>
      <c r="P384" s="28" t="s">
        <v>2362</v>
      </c>
      <c r="Q384" s="28"/>
      <c r="R384" s="28" t="s">
        <v>1245</v>
      </c>
      <c r="S384" s="28">
        <v>50.0</v>
      </c>
      <c r="T384" s="50">
        <f t="shared" si="4"/>
        <v>0</v>
      </c>
      <c r="U384" s="28" t="str">
        <f>IF(R[0]C[-1]&lt;8,"KURANG 8JAM","DIATAS 8JAM")</f>
        <v>#ERROR!</v>
      </c>
      <c r="V384" s="52">
        <v>45292.0</v>
      </c>
      <c r="W384" s="28">
        <f t="shared" si="1"/>
        <v>1.002739726</v>
      </c>
      <c r="X384" s="28" t="s">
        <v>10331</v>
      </c>
      <c r="Y384" s="28"/>
      <c r="Z384" s="28"/>
      <c r="AA384" s="28"/>
      <c r="AB384" s="28"/>
      <c r="AC384" s="28"/>
      <c r="AD384" s="28"/>
      <c r="AE384" s="65" t="b">
        <v>0</v>
      </c>
      <c r="AF384" s="28" t="str">
        <f t="shared" si="2"/>
        <v>1</v>
      </c>
      <c r="AG384" s="484">
        <f t="shared" si="6"/>
        <v>50</v>
      </c>
      <c r="AH384" s="448">
        <v>50.0</v>
      </c>
      <c r="AI384" s="446">
        <v>1.0</v>
      </c>
      <c r="AJ384" s="448">
        <v>0.0</v>
      </c>
      <c r="AK384" s="449"/>
      <c r="AL384" s="448">
        <v>0.0</v>
      </c>
      <c r="AM384" s="449"/>
      <c r="AN384" s="448">
        <v>0.0</v>
      </c>
      <c r="AO384" s="449"/>
      <c r="AP384" s="448">
        <v>0.0</v>
      </c>
      <c r="AQ384" s="449"/>
      <c r="AR384" s="448">
        <v>0.0</v>
      </c>
      <c r="AS384" s="449"/>
      <c r="AT384" s="448">
        <v>0.0</v>
      </c>
      <c r="AU384" s="449"/>
      <c r="AV384" s="448">
        <v>0.0</v>
      </c>
      <c r="AW384" s="449"/>
      <c r="AX384" s="448">
        <v>0.0</v>
      </c>
      <c r="AY384" s="449"/>
    </row>
    <row r="385" ht="22.5" customHeight="1">
      <c r="A385" s="28">
        <v>383.0</v>
      </c>
      <c r="B385" s="28" t="s">
        <v>2811</v>
      </c>
      <c r="C385" s="28" t="s">
        <v>4336</v>
      </c>
      <c r="D385" s="28" t="s">
        <v>434</v>
      </c>
      <c r="E385" s="36" t="s">
        <v>16</v>
      </c>
      <c r="F385" s="28" t="s">
        <v>593</v>
      </c>
      <c r="G385" s="28" t="s">
        <v>358</v>
      </c>
      <c r="H385" s="28" t="s">
        <v>7724</v>
      </c>
      <c r="I385" s="28" t="s">
        <v>1859</v>
      </c>
      <c r="J385" s="28">
        <v>2.0</v>
      </c>
      <c r="K385" s="28">
        <v>20.0</v>
      </c>
      <c r="L385" s="28">
        <v>40.0</v>
      </c>
      <c r="M385" s="28" t="s">
        <v>546</v>
      </c>
      <c r="N385" s="28">
        <v>2.0</v>
      </c>
      <c r="O385" s="28" t="s">
        <v>3851</v>
      </c>
      <c r="P385" s="28" t="s">
        <v>2362</v>
      </c>
      <c r="Q385" s="28"/>
      <c r="R385" s="28" t="s">
        <v>1245</v>
      </c>
      <c r="S385" s="28">
        <v>50.0</v>
      </c>
      <c r="T385" s="50">
        <f t="shared" si="4"/>
        <v>0</v>
      </c>
      <c r="U385" s="28" t="str">
        <f>IF(R[0]C[-1]&lt;8,"KURANG 8JAM","DIATAS 8JAM")</f>
        <v>#ERROR!</v>
      </c>
      <c r="V385" s="52">
        <v>45292.0</v>
      </c>
      <c r="W385" s="28">
        <f t="shared" si="1"/>
        <v>1.002739726</v>
      </c>
      <c r="X385" s="28" t="s">
        <v>10331</v>
      </c>
      <c r="Y385" s="28"/>
      <c r="Z385" s="28"/>
      <c r="AA385" s="28"/>
      <c r="AB385" s="28"/>
      <c r="AC385" s="28"/>
      <c r="AD385" s="28"/>
      <c r="AE385" s="65" t="b">
        <v>0</v>
      </c>
      <c r="AF385" s="28" t="str">
        <f t="shared" si="2"/>
        <v>1</v>
      </c>
      <c r="AG385" s="485">
        <f t="shared" si="6"/>
        <v>50</v>
      </c>
      <c r="AH385" s="451">
        <v>50.0</v>
      </c>
      <c r="AI385" s="444">
        <v>1.0</v>
      </c>
      <c r="AJ385" s="451">
        <v>0.0</v>
      </c>
      <c r="AK385" s="453"/>
      <c r="AL385" s="451">
        <v>0.0</v>
      </c>
      <c r="AM385" s="453"/>
      <c r="AN385" s="451">
        <v>0.0</v>
      </c>
      <c r="AO385" s="453"/>
      <c r="AP385" s="451">
        <v>0.0</v>
      </c>
      <c r="AQ385" s="453"/>
      <c r="AR385" s="451">
        <v>0.0</v>
      </c>
      <c r="AS385" s="453"/>
      <c r="AT385" s="451">
        <v>0.0</v>
      </c>
      <c r="AU385" s="453"/>
      <c r="AV385" s="451">
        <v>0.0</v>
      </c>
      <c r="AW385" s="453"/>
      <c r="AX385" s="451">
        <v>0.0</v>
      </c>
      <c r="AY385" s="453"/>
    </row>
    <row r="386" ht="22.5" customHeight="1">
      <c r="A386" s="36">
        <v>384.0</v>
      </c>
      <c r="B386" s="28" t="s">
        <v>2814</v>
      </c>
      <c r="C386" s="28" t="s">
        <v>4346</v>
      </c>
      <c r="D386" s="28" t="s">
        <v>434</v>
      </c>
      <c r="E386" s="36" t="s">
        <v>16</v>
      </c>
      <c r="F386" s="28" t="s">
        <v>593</v>
      </c>
      <c r="G386" s="28" t="s">
        <v>358</v>
      </c>
      <c r="H386" s="28" t="s">
        <v>7724</v>
      </c>
      <c r="I386" s="28" t="s">
        <v>1859</v>
      </c>
      <c r="J386" s="28">
        <v>2.0</v>
      </c>
      <c r="K386" s="28">
        <v>20.0</v>
      </c>
      <c r="L386" s="28">
        <v>40.0</v>
      </c>
      <c r="M386" s="28" t="s">
        <v>546</v>
      </c>
      <c r="N386" s="28">
        <v>4.0</v>
      </c>
      <c r="O386" s="28" t="s">
        <v>1605</v>
      </c>
      <c r="P386" s="28" t="s">
        <v>1608</v>
      </c>
      <c r="Q386" s="28"/>
      <c r="R386" s="28" t="s">
        <v>368</v>
      </c>
      <c r="S386" s="28">
        <v>100.0</v>
      </c>
      <c r="T386" s="50">
        <f t="shared" si="4"/>
        <v>0</v>
      </c>
      <c r="U386" s="28" t="str">
        <f>IF(R[0]C[-1]&lt;8,"KURANG 8JAM","DIATAS 8JAM")</f>
        <v>#ERROR!</v>
      </c>
      <c r="V386" s="52">
        <v>44927.0</v>
      </c>
      <c r="W386" s="28">
        <f t="shared" si="1"/>
        <v>2.002739726</v>
      </c>
      <c r="X386" s="28" t="s">
        <v>10128</v>
      </c>
      <c r="Y386" s="28"/>
      <c r="Z386" s="28"/>
      <c r="AA386" s="28"/>
      <c r="AB386" s="28"/>
      <c r="AC386" s="28"/>
      <c r="AD386" s="28"/>
      <c r="AE386" s="65" t="b">
        <v>0</v>
      </c>
      <c r="AF386" s="28" t="str">
        <f t="shared" si="2"/>
        <v>1</v>
      </c>
      <c r="AG386" s="484">
        <f t="shared" si="6"/>
        <v>100</v>
      </c>
      <c r="AH386" s="448">
        <v>100.0</v>
      </c>
      <c r="AI386" s="446">
        <v>1.0</v>
      </c>
      <c r="AJ386" s="448">
        <v>0.0</v>
      </c>
      <c r="AK386" s="446">
        <v>0.0</v>
      </c>
      <c r="AL386" s="448">
        <v>0.0</v>
      </c>
      <c r="AM386" s="446">
        <v>0.0</v>
      </c>
      <c r="AN386" s="448">
        <v>0.0</v>
      </c>
      <c r="AO386" s="446">
        <v>0.0</v>
      </c>
      <c r="AP386" s="448">
        <v>0.0</v>
      </c>
      <c r="AQ386" s="446">
        <v>0.0</v>
      </c>
      <c r="AR386" s="448">
        <v>0.0</v>
      </c>
      <c r="AS386" s="446">
        <v>0.0</v>
      </c>
      <c r="AT386" s="448">
        <v>0.0</v>
      </c>
      <c r="AU386" s="446">
        <v>0.0</v>
      </c>
      <c r="AV386" s="448">
        <v>0.0</v>
      </c>
      <c r="AW386" s="446">
        <v>0.0</v>
      </c>
      <c r="AX386" s="448">
        <v>0.0</v>
      </c>
      <c r="AY386" s="446">
        <v>0.0</v>
      </c>
    </row>
    <row r="387" ht="22.5" customHeight="1">
      <c r="A387" s="28">
        <v>385.0</v>
      </c>
      <c r="B387" s="28" t="s">
        <v>2817</v>
      </c>
      <c r="C387" s="28" t="s">
        <v>4356</v>
      </c>
      <c r="D387" s="28" t="s">
        <v>253</v>
      </c>
      <c r="E387" s="36" t="s">
        <v>181</v>
      </c>
      <c r="F387" s="28" t="s">
        <v>593</v>
      </c>
      <c r="G387" s="28" t="s">
        <v>358</v>
      </c>
      <c r="H387" s="28" t="s">
        <v>7724</v>
      </c>
      <c r="I387" s="28" t="s">
        <v>1859</v>
      </c>
      <c r="J387" s="28">
        <v>2.0</v>
      </c>
      <c r="K387" s="28">
        <v>20.0</v>
      </c>
      <c r="L387" s="28">
        <v>40.0</v>
      </c>
      <c r="M387" s="28" t="s">
        <v>546</v>
      </c>
      <c r="N387" s="28">
        <v>2.0</v>
      </c>
      <c r="O387" s="28" t="s">
        <v>3851</v>
      </c>
      <c r="P387" s="28" t="s">
        <v>2362</v>
      </c>
      <c r="Q387" s="28"/>
      <c r="R387" s="28" t="s">
        <v>1245</v>
      </c>
      <c r="S387" s="28">
        <v>50.0</v>
      </c>
      <c r="T387" s="50">
        <f t="shared" si="4"/>
        <v>0</v>
      </c>
      <c r="U387" s="28" t="str">
        <f>IF(R[0]C[-1]&lt;8,"KURANG 8JAM","DIATAS 8JAM")</f>
        <v>#ERROR!</v>
      </c>
      <c r="V387" s="52">
        <v>45292.0</v>
      </c>
      <c r="W387" s="28">
        <f t="shared" si="1"/>
        <v>1.002739726</v>
      </c>
      <c r="X387" s="28" t="s">
        <v>10331</v>
      </c>
      <c r="Y387" s="28"/>
      <c r="Z387" s="28"/>
      <c r="AA387" s="28"/>
      <c r="AB387" s="28"/>
      <c r="AC387" s="28"/>
      <c r="AD387" s="28"/>
      <c r="AE387" s="65" t="b">
        <v>0</v>
      </c>
      <c r="AF387" s="28" t="str">
        <f t="shared" si="2"/>
        <v>1</v>
      </c>
      <c r="AG387" s="485">
        <f t="shared" si="6"/>
        <v>50</v>
      </c>
      <c r="AH387" s="451">
        <v>50.0</v>
      </c>
      <c r="AI387" s="444">
        <v>1.0</v>
      </c>
      <c r="AJ387" s="451">
        <v>0.0</v>
      </c>
      <c r="AK387" s="453"/>
      <c r="AL387" s="451">
        <v>0.0</v>
      </c>
      <c r="AM387" s="453"/>
      <c r="AN387" s="451">
        <v>0.0</v>
      </c>
      <c r="AO387" s="453"/>
      <c r="AP387" s="451">
        <v>0.0</v>
      </c>
      <c r="AQ387" s="453"/>
      <c r="AR387" s="451">
        <v>0.0</v>
      </c>
      <c r="AS387" s="453"/>
      <c r="AT387" s="451">
        <v>0.0</v>
      </c>
      <c r="AU387" s="453"/>
      <c r="AV387" s="451">
        <v>0.0</v>
      </c>
      <c r="AW387" s="453"/>
      <c r="AX387" s="451">
        <v>0.0</v>
      </c>
      <c r="AY387" s="453"/>
    </row>
    <row r="388" ht="22.5" customHeight="1">
      <c r="A388" s="36">
        <v>386.0</v>
      </c>
      <c r="B388" s="28" t="s">
        <v>2821</v>
      </c>
      <c r="C388" s="28" t="s">
        <v>4363</v>
      </c>
      <c r="D388" s="28" t="s">
        <v>288</v>
      </c>
      <c r="E388" s="36" t="s">
        <v>226</v>
      </c>
      <c r="F388" s="28" t="s">
        <v>593</v>
      </c>
      <c r="G388" s="28" t="s">
        <v>358</v>
      </c>
      <c r="H388" s="28" t="s">
        <v>7724</v>
      </c>
      <c r="I388" s="28" t="s">
        <v>1859</v>
      </c>
      <c r="J388" s="28">
        <v>2.0</v>
      </c>
      <c r="K388" s="28">
        <v>20.0</v>
      </c>
      <c r="L388" s="28">
        <v>40.0</v>
      </c>
      <c r="M388" s="28" t="s">
        <v>546</v>
      </c>
      <c r="N388" s="28">
        <v>2.0</v>
      </c>
      <c r="O388" s="28" t="s">
        <v>3851</v>
      </c>
      <c r="P388" s="28" t="s">
        <v>2362</v>
      </c>
      <c r="Q388" s="28"/>
      <c r="R388" s="28" t="s">
        <v>1245</v>
      </c>
      <c r="S388" s="28">
        <v>50.0</v>
      </c>
      <c r="T388" s="50">
        <f t="shared" si="4"/>
        <v>0</v>
      </c>
      <c r="U388" s="28" t="str">
        <f>IF(R[0]C[-1]&lt;8,"KURANG 8JAM","DIATAS 8JAM")</f>
        <v>#ERROR!</v>
      </c>
      <c r="V388" s="52">
        <v>45292.0</v>
      </c>
      <c r="W388" s="28">
        <f t="shared" si="1"/>
        <v>1.002739726</v>
      </c>
      <c r="X388" s="28" t="s">
        <v>10331</v>
      </c>
      <c r="Y388" s="28"/>
      <c r="Z388" s="28"/>
      <c r="AA388" s="28"/>
      <c r="AB388" s="28"/>
      <c r="AC388" s="28"/>
      <c r="AD388" s="28"/>
      <c r="AE388" s="65" t="b">
        <v>0</v>
      </c>
      <c r="AF388" s="28" t="str">
        <f t="shared" si="2"/>
        <v>1</v>
      </c>
      <c r="AG388" s="484">
        <f t="shared" si="6"/>
        <v>50</v>
      </c>
      <c r="AH388" s="448">
        <v>50.0</v>
      </c>
      <c r="AI388" s="446">
        <v>1.0</v>
      </c>
      <c r="AJ388" s="448">
        <v>0.0</v>
      </c>
      <c r="AK388" s="449"/>
      <c r="AL388" s="448">
        <v>0.0</v>
      </c>
      <c r="AM388" s="449"/>
      <c r="AN388" s="448">
        <v>0.0</v>
      </c>
      <c r="AO388" s="449"/>
      <c r="AP388" s="448">
        <v>0.0</v>
      </c>
      <c r="AQ388" s="449"/>
      <c r="AR388" s="448">
        <v>0.0</v>
      </c>
      <c r="AS388" s="449"/>
      <c r="AT388" s="448">
        <v>0.0</v>
      </c>
      <c r="AU388" s="449"/>
      <c r="AV388" s="448">
        <v>0.0</v>
      </c>
      <c r="AW388" s="449"/>
      <c r="AX388" s="448">
        <v>0.0</v>
      </c>
      <c r="AY388" s="449"/>
    </row>
    <row r="389" ht="22.5" customHeight="1">
      <c r="A389" s="28">
        <v>387.0</v>
      </c>
      <c r="B389" s="28" t="s">
        <v>2825</v>
      </c>
      <c r="C389" s="28" t="s">
        <v>4370</v>
      </c>
      <c r="D389" s="28" t="s">
        <v>577</v>
      </c>
      <c r="E389" s="36" t="s">
        <v>16</v>
      </c>
      <c r="F389" s="28" t="s">
        <v>593</v>
      </c>
      <c r="G389" s="28" t="s">
        <v>358</v>
      </c>
      <c r="H389" s="28" t="s">
        <v>7724</v>
      </c>
      <c r="I389" s="28" t="s">
        <v>1859</v>
      </c>
      <c r="J389" s="28">
        <v>2.0</v>
      </c>
      <c r="K389" s="28">
        <v>20.0</v>
      </c>
      <c r="L389" s="28">
        <v>40.0</v>
      </c>
      <c r="M389" s="28" t="s">
        <v>546</v>
      </c>
      <c r="N389" s="28">
        <v>2.0</v>
      </c>
      <c r="O389" s="28" t="s">
        <v>3851</v>
      </c>
      <c r="P389" s="28" t="s">
        <v>2362</v>
      </c>
      <c r="Q389" s="28"/>
      <c r="R389" s="28" t="s">
        <v>1245</v>
      </c>
      <c r="S389" s="28">
        <v>50.0</v>
      </c>
      <c r="T389" s="50">
        <f t="shared" si="4"/>
        <v>0</v>
      </c>
      <c r="U389" s="28" t="str">
        <f>IF(R[0]C[-1]&lt;8,"KURANG 8JAM","DIATAS 8JAM")</f>
        <v>#ERROR!</v>
      </c>
      <c r="V389" s="52">
        <v>45292.0</v>
      </c>
      <c r="W389" s="28">
        <f t="shared" si="1"/>
        <v>1.002739726</v>
      </c>
      <c r="X389" s="28" t="s">
        <v>10331</v>
      </c>
      <c r="Y389" s="28"/>
      <c r="Z389" s="28"/>
      <c r="AA389" s="28"/>
      <c r="AB389" s="28"/>
      <c r="AC389" s="28"/>
      <c r="AD389" s="28"/>
      <c r="AE389" s="65" t="b">
        <v>0</v>
      </c>
      <c r="AF389" s="28" t="str">
        <f t="shared" si="2"/>
        <v>1</v>
      </c>
      <c r="AG389" s="485">
        <f t="shared" si="6"/>
        <v>50</v>
      </c>
      <c r="AH389" s="451">
        <v>50.0</v>
      </c>
      <c r="AI389" s="444">
        <v>1.0</v>
      </c>
      <c r="AJ389" s="451">
        <v>0.0</v>
      </c>
      <c r="AK389" s="453"/>
      <c r="AL389" s="451">
        <v>0.0</v>
      </c>
      <c r="AM389" s="453"/>
      <c r="AN389" s="451">
        <v>0.0</v>
      </c>
      <c r="AO389" s="453"/>
      <c r="AP389" s="451">
        <v>0.0</v>
      </c>
      <c r="AQ389" s="453"/>
      <c r="AR389" s="451">
        <v>0.0</v>
      </c>
      <c r="AS389" s="453"/>
      <c r="AT389" s="451">
        <v>0.0</v>
      </c>
      <c r="AU389" s="453"/>
      <c r="AV389" s="451">
        <v>0.0</v>
      </c>
      <c r="AW389" s="453"/>
      <c r="AX389" s="451">
        <v>0.0</v>
      </c>
      <c r="AY389" s="453"/>
    </row>
    <row r="390" ht="22.5" customHeight="1">
      <c r="A390" s="36">
        <v>388.0</v>
      </c>
      <c r="B390" s="28" t="s">
        <v>2828</v>
      </c>
      <c r="C390" s="28" t="s">
        <v>4378</v>
      </c>
      <c r="D390" s="28" t="s">
        <v>253</v>
      </c>
      <c r="E390" s="36" t="s">
        <v>181</v>
      </c>
      <c r="F390" s="28" t="s">
        <v>593</v>
      </c>
      <c r="G390" s="28" t="s">
        <v>358</v>
      </c>
      <c r="H390" s="28" t="s">
        <v>7724</v>
      </c>
      <c r="I390" s="28" t="s">
        <v>1859</v>
      </c>
      <c r="J390" s="28">
        <v>2.0</v>
      </c>
      <c r="K390" s="28">
        <v>20.0</v>
      </c>
      <c r="L390" s="28">
        <v>40.0</v>
      </c>
      <c r="M390" s="28" t="s">
        <v>546</v>
      </c>
      <c r="N390" s="28">
        <v>2.0</v>
      </c>
      <c r="O390" s="28" t="s">
        <v>3851</v>
      </c>
      <c r="P390" s="28" t="s">
        <v>2362</v>
      </c>
      <c r="Q390" s="28"/>
      <c r="R390" s="28" t="s">
        <v>1245</v>
      </c>
      <c r="S390" s="28">
        <v>50.0</v>
      </c>
      <c r="T390" s="50">
        <f t="shared" si="4"/>
        <v>0</v>
      </c>
      <c r="U390" s="28" t="str">
        <f>IF(R[0]C[-1]&lt;8,"KURANG 8JAM","DIATAS 8JAM")</f>
        <v>#ERROR!</v>
      </c>
      <c r="V390" s="52">
        <v>45292.0</v>
      </c>
      <c r="W390" s="28">
        <f t="shared" si="1"/>
        <v>1.002739726</v>
      </c>
      <c r="X390" s="28" t="s">
        <v>10331</v>
      </c>
      <c r="Y390" s="28"/>
      <c r="Z390" s="28"/>
      <c r="AA390" s="28"/>
      <c r="AB390" s="28"/>
      <c r="AC390" s="28"/>
      <c r="AD390" s="28"/>
      <c r="AE390" s="65" t="b">
        <v>0</v>
      </c>
      <c r="AF390" s="28" t="str">
        <f t="shared" si="2"/>
        <v>1</v>
      </c>
      <c r="AG390" s="484">
        <f t="shared" si="6"/>
        <v>50</v>
      </c>
      <c r="AH390" s="448">
        <v>50.0</v>
      </c>
      <c r="AI390" s="446">
        <v>1.0</v>
      </c>
      <c r="AJ390" s="448">
        <v>0.0</v>
      </c>
      <c r="AK390" s="449"/>
      <c r="AL390" s="448">
        <v>0.0</v>
      </c>
      <c r="AM390" s="449"/>
      <c r="AN390" s="448">
        <v>0.0</v>
      </c>
      <c r="AO390" s="449"/>
      <c r="AP390" s="448">
        <v>0.0</v>
      </c>
      <c r="AQ390" s="449"/>
      <c r="AR390" s="448">
        <v>0.0</v>
      </c>
      <c r="AS390" s="449"/>
      <c r="AT390" s="448">
        <v>0.0</v>
      </c>
      <c r="AU390" s="449"/>
      <c r="AV390" s="448">
        <v>0.0</v>
      </c>
      <c r="AW390" s="449"/>
      <c r="AX390" s="448">
        <v>0.0</v>
      </c>
      <c r="AY390" s="449"/>
    </row>
    <row r="391" ht="22.5" customHeight="1">
      <c r="A391" s="28">
        <v>389.0</v>
      </c>
      <c r="B391" s="28" t="s">
        <v>2832</v>
      </c>
      <c r="C391" s="28" t="s">
        <v>4387</v>
      </c>
      <c r="D391" s="28" t="s">
        <v>288</v>
      </c>
      <c r="E391" s="36" t="s">
        <v>226</v>
      </c>
      <c r="F391" s="28" t="s">
        <v>593</v>
      </c>
      <c r="G391" s="28" t="s">
        <v>358</v>
      </c>
      <c r="H391" s="28" t="s">
        <v>7724</v>
      </c>
      <c r="I391" s="28" t="s">
        <v>1859</v>
      </c>
      <c r="J391" s="28">
        <v>2.0</v>
      </c>
      <c r="K391" s="28">
        <v>20.0</v>
      </c>
      <c r="L391" s="28">
        <v>40.0</v>
      </c>
      <c r="M391" s="28" t="s">
        <v>546</v>
      </c>
      <c r="N391" s="28">
        <v>2.0</v>
      </c>
      <c r="O391" s="28" t="s">
        <v>3851</v>
      </c>
      <c r="P391" s="28" t="s">
        <v>2362</v>
      </c>
      <c r="Q391" s="28"/>
      <c r="R391" s="28" t="s">
        <v>1245</v>
      </c>
      <c r="S391" s="28">
        <v>50.0</v>
      </c>
      <c r="T391" s="50">
        <f t="shared" si="4"/>
        <v>0</v>
      </c>
      <c r="U391" s="28" t="str">
        <f>IF(R[0]C[-1]&lt;8,"KURANG 8JAM","DIATAS 8JAM")</f>
        <v>#ERROR!</v>
      </c>
      <c r="V391" s="52">
        <v>45292.0</v>
      </c>
      <c r="W391" s="28">
        <f t="shared" si="1"/>
        <v>1.002739726</v>
      </c>
      <c r="X391" s="28" t="s">
        <v>10331</v>
      </c>
      <c r="Y391" s="28"/>
      <c r="Z391" s="28"/>
      <c r="AA391" s="28"/>
      <c r="AB391" s="28"/>
      <c r="AC391" s="28"/>
      <c r="AD391" s="28"/>
      <c r="AE391" s="65" t="b">
        <v>0</v>
      </c>
      <c r="AF391" s="28" t="str">
        <f t="shared" si="2"/>
        <v>1</v>
      </c>
      <c r="AG391" s="485">
        <f t="shared" si="6"/>
        <v>50</v>
      </c>
      <c r="AH391" s="451">
        <v>50.0</v>
      </c>
      <c r="AI391" s="444">
        <v>1.0</v>
      </c>
      <c r="AJ391" s="451">
        <v>0.0</v>
      </c>
      <c r="AK391" s="453"/>
      <c r="AL391" s="451">
        <v>0.0</v>
      </c>
      <c r="AM391" s="453"/>
      <c r="AN391" s="451">
        <v>0.0</v>
      </c>
      <c r="AO391" s="453"/>
      <c r="AP391" s="451">
        <v>0.0</v>
      </c>
      <c r="AQ391" s="453"/>
      <c r="AR391" s="451">
        <v>0.0</v>
      </c>
      <c r="AS391" s="453"/>
      <c r="AT391" s="451">
        <v>0.0</v>
      </c>
      <c r="AU391" s="453"/>
      <c r="AV391" s="451">
        <v>0.0</v>
      </c>
      <c r="AW391" s="453"/>
      <c r="AX391" s="451">
        <v>0.0</v>
      </c>
      <c r="AY391" s="453"/>
    </row>
    <row r="392" ht="22.5" customHeight="1">
      <c r="A392" s="36">
        <v>390.0</v>
      </c>
      <c r="B392" s="28" t="s">
        <v>2834</v>
      </c>
      <c r="C392" s="28" t="s">
        <v>4394</v>
      </c>
      <c r="D392" s="28" t="s">
        <v>253</v>
      </c>
      <c r="E392" s="36" t="s">
        <v>181</v>
      </c>
      <c r="F392" s="28" t="s">
        <v>593</v>
      </c>
      <c r="G392" s="28" t="s">
        <v>358</v>
      </c>
      <c r="H392" s="28" t="s">
        <v>7724</v>
      </c>
      <c r="I392" s="28" t="s">
        <v>1859</v>
      </c>
      <c r="J392" s="28">
        <v>2.0</v>
      </c>
      <c r="K392" s="28">
        <v>20.0</v>
      </c>
      <c r="L392" s="28">
        <v>40.0</v>
      </c>
      <c r="M392" s="28" t="s">
        <v>546</v>
      </c>
      <c r="N392" s="28">
        <v>2.0</v>
      </c>
      <c r="O392" s="28" t="s">
        <v>3851</v>
      </c>
      <c r="P392" s="28" t="s">
        <v>2362</v>
      </c>
      <c r="Q392" s="28"/>
      <c r="R392" s="28" t="s">
        <v>1245</v>
      </c>
      <c r="S392" s="28">
        <v>50.0</v>
      </c>
      <c r="T392" s="50">
        <f t="shared" si="4"/>
        <v>0</v>
      </c>
      <c r="U392" s="28" t="str">
        <f>IF(R[0]C[-1]&lt;8,"KURANG 8JAM","DIATAS 8JAM")</f>
        <v>#ERROR!</v>
      </c>
      <c r="V392" s="52">
        <v>45292.0</v>
      </c>
      <c r="W392" s="28">
        <f t="shared" si="1"/>
        <v>1.002739726</v>
      </c>
      <c r="X392" s="28" t="s">
        <v>10331</v>
      </c>
      <c r="Y392" s="28"/>
      <c r="Z392" s="28"/>
      <c r="AA392" s="28"/>
      <c r="AB392" s="28"/>
      <c r="AC392" s="28"/>
      <c r="AD392" s="28"/>
      <c r="AE392" s="65" t="b">
        <v>0</v>
      </c>
      <c r="AF392" s="28" t="str">
        <f t="shared" si="2"/>
        <v>1</v>
      </c>
      <c r="AG392" s="484">
        <f t="shared" si="6"/>
        <v>50</v>
      </c>
      <c r="AH392" s="448">
        <v>50.0</v>
      </c>
      <c r="AI392" s="446">
        <v>1.0</v>
      </c>
      <c r="AJ392" s="448">
        <v>0.0</v>
      </c>
      <c r="AK392" s="449"/>
      <c r="AL392" s="448">
        <v>0.0</v>
      </c>
      <c r="AM392" s="449"/>
      <c r="AN392" s="448">
        <v>0.0</v>
      </c>
      <c r="AO392" s="449"/>
      <c r="AP392" s="448">
        <v>0.0</v>
      </c>
      <c r="AQ392" s="449"/>
      <c r="AR392" s="448">
        <v>0.0</v>
      </c>
      <c r="AS392" s="449"/>
      <c r="AT392" s="448">
        <v>0.0</v>
      </c>
      <c r="AU392" s="449"/>
      <c r="AV392" s="448">
        <v>0.0</v>
      </c>
      <c r="AW392" s="449"/>
      <c r="AX392" s="448">
        <v>0.0</v>
      </c>
      <c r="AY392" s="449"/>
    </row>
    <row r="393" ht="22.5" customHeight="1">
      <c r="A393" s="28">
        <v>391.0</v>
      </c>
      <c r="B393" s="28" t="s">
        <v>2840</v>
      </c>
      <c r="C393" s="28" t="s">
        <v>4403</v>
      </c>
      <c r="D393" s="28" t="s">
        <v>253</v>
      </c>
      <c r="E393" s="36" t="s">
        <v>181</v>
      </c>
      <c r="F393" s="28" t="s">
        <v>593</v>
      </c>
      <c r="G393" s="28" t="s">
        <v>358</v>
      </c>
      <c r="H393" s="28" t="s">
        <v>7724</v>
      </c>
      <c r="I393" s="28" t="s">
        <v>1859</v>
      </c>
      <c r="J393" s="28">
        <v>2.0</v>
      </c>
      <c r="K393" s="28">
        <v>20.0</v>
      </c>
      <c r="L393" s="28">
        <v>40.0</v>
      </c>
      <c r="M393" s="28" t="s">
        <v>546</v>
      </c>
      <c r="N393" s="28">
        <v>2.0</v>
      </c>
      <c r="O393" s="28" t="s">
        <v>3851</v>
      </c>
      <c r="P393" s="28" t="s">
        <v>2362</v>
      </c>
      <c r="Q393" s="28"/>
      <c r="R393" s="28" t="s">
        <v>1245</v>
      </c>
      <c r="S393" s="28">
        <v>50.0</v>
      </c>
      <c r="T393" s="50">
        <f t="shared" si="4"/>
        <v>0</v>
      </c>
      <c r="U393" s="28" t="str">
        <f>IF(R[0]C[-1]&lt;8,"KURANG 8JAM","DIATAS 8JAM")</f>
        <v>#ERROR!</v>
      </c>
      <c r="V393" s="52">
        <v>45292.0</v>
      </c>
      <c r="W393" s="28">
        <f t="shared" si="1"/>
        <v>1.002739726</v>
      </c>
      <c r="X393" s="28" t="s">
        <v>10331</v>
      </c>
      <c r="Y393" s="28"/>
      <c r="Z393" s="28"/>
      <c r="AA393" s="28"/>
      <c r="AB393" s="28"/>
      <c r="AC393" s="28"/>
      <c r="AD393" s="28"/>
      <c r="AE393" s="65" t="b">
        <v>0</v>
      </c>
      <c r="AF393" s="28" t="str">
        <f t="shared" si="2"/>
        <v>1</v>
      </c>
      <c r="AG393" s="485">
        <f t="shared" si="6"/>
        <v>50</v>
      </c>
      <c r="AH393" s="451">
        <v>50.0</v>
      </c>
      <c r="AI393" s="444">
        <v>1.0</v>
      </c>
      <c r="AJ393" s="451">
        <v>0.0</v>
      </c>
      <c r="AK393" s="453"/>
      <c r="AL393" s="451">
        <v>0.0</v>
      </c>
      <c r="AM393" s="453"/>
      <c r="AN393" s="451">
        <v>0.0</v>
      </c>
      <c r="AO393" s="453"/>
      <c r="AP393" s="451">
        <v>0.0</v>
      </c>
      <c r="AQ393" s="453"/>
      <c r="AR393" s="451">
        <v>0.0</v>
      </c>
      <c r="AS393" s="453"/>
      <c r="AT393" s="451">
        <v>0.0</v>
      </c>
      <c r="AU393" s="453"/>
      <c r="AV393" s="451">
        <v>0.0</v>
      </c>
      <c r="AW393" s="453"/>
      <c r="AX393" s="451">
        <v>0.0</v>
      </c>
      <c r="AY393" s="453"/>
    </row>
    <row r="394" ht="22.5" customHeight="1">
      <c r="A394" s="36">
        <v>392.0</v>
      </c>
      <c r="B394" s="28" t="s">
        <v>2845</v>
      </c>
      <c r="C394" s="28" t="s">
        <v>4413</v>
      </c>
      <c r="D394" s="28" t="s">
        <v>577</v>
      </c>
      <c r="E394" s="36" t="s">
        <v>16</v>
      </c>
      <c r="F394" s="28" t="s">
        <v>593</v>
      </c>
      <c r="G394" s="28" t="s">
        <v>358</v>
      </c>
      <c r="H394" s="28" t="s">
        <v>7724</v>
      </c>
      <c r="I394" s="28" t="s">
        <v>1859</v>
      </c>
      <c r="J394" s="28">
        <v>2.0</v>
      </c>
      <c r="K394" s="28">
        <v>20.0</v>
      </c>
      <c r="L394" s="28">
        <v>40.0</v>
      </c>
      <c r="M394" s="28" t="s">
        <v>546</v>
      </c>
      <c r="N394" s="28">
        <v>2.0</v>
      </c>
      <c r="O394" s="28" t="s">
        <v>3851</v>
      </c>
      <c r="P394" s="28" t="s">
        <v>2362</v>
      </c>
      <c r="Q394" s="28"/>
      <c r="R394" s="28" t="s">
        <v>1245</v>
      </c>
      <c r="S394" s="28">
        <v>50.0</v>
      </c>
      <c r="T394" s="50">
        <f t="shared" si="4"/>
        <v>0</v>
      </c>
      <c r="U394" s="28" t="str">
        <f>IF(R[0]C[-1]&lt;8,"KURANG 8JAM","DIATAS 8JAM")</f>
        <v>#ERROR!</v>
      </c>
      <c r="V394" s="52">
        <v>45292.0</v>
      </c>
      <c r="W394" s="28">
        <f t="shared" si="1"/>
        <v>1.002739726</v>
      </c>
      <c r="X394" s="28" t="s">
        <v>10331</v>
      </c>
      <c r="Y394" s="28"/>
      <c r="Z394" s="28"/>
      <c r="AA394" s="28"/>
      <c r="AB394" s="28"/>
      <c r="AC394" s="28"/>
      <c r="AD394" s="28"/>
      <c r="AE394" s="65" t="b">
        <v>0</v>
      </c>
      <c r="AF394" s="28" t="str">
        <f t="shared" si="2"/>
        <v>1</v>
      </c>
      <c r="AG394" s="484">
        <f t="shared" si="6"/>
        <v>50</v>
      </c>
      <c r="AH394" s="448">
        <v>50.0</v>
      </c>
      <c r="AI394" s="446">
        <v>1.0</v>
      </c>
      <c r="AJ394" s="448">
        <v>0.0</v>
      </c>
      <c r="AK394" s="449"/>
      <c r="AL394" s="448">
        <v>0.0</v>
      </c>
      <c r="AM394" s="449"/>
      <c r="AN394" s="448">
        <v>0.0</v>
      </c>
      <c r="AO394" s="449"/>
      <c r="AP394" s="448">
        <v>0.0</v>
      </c>
      <c r="AQ394" s="449"/>
      <c r="AR394" s="448">
        <v>0.0</v>
      </c>
      <c r="AS394" s="449"/>
      <c r="AT394" s="448">
        <v>0.0</v>
      </c>
      <c r="AU394" s="449"/>
      <c r="AV394" s="448">
        <v>0.0</v>
      </c>
      <c r="AW394" s="449"/>
      <c r="AX394" s="448">
        <v>0.0</v>
      </c>
      <c r="AY394" s="449"/>
    </row>
    <row r="395" ht="22.5" customHeight="1">
      <c r="A395" s="28">
        <v>393.0</v>
      </c>
      <c r="B395" s="28" t="s">
        <v>2851</v>
      </c>
      <c r="C395" s="28" t="s">
        <v>4426</v>
      </c>
      <c r="D395" s="28" t="s">
        <v>96</v>
      </c>
      <c r="E395" s="36" t="s">
        <v>96</v>
      </c>
      <c r="F395" s="28" t="s">
        <v>593</v>
      </c>
      <c r="G395" s="28" t="s">
        <v>358</v>
      </c>
      <c r="H395" s="28" t="s">
        <v>7724</v>
      </c>
      <c r="I395" s="28" t="s">
        <v>1859</v>
      </c>
      <c r="J395" s="28">
        <v>2.0</v>
      </c>
      <c r="K395" s="28">
        <v>20.0</v>
      </c>
      <c r="L395" s="28">
        <v>40.0</v>
      </c>
      <c r="M395" s="28" t="s">
        <v>546</v>
      </c>
      <c r="N395" s="28">
        <v>2.0</v>
      </c>
      <c r="O395" s="28" t="s">
        <v>3851</v>
      </c>
      <c r="P395" s="28" t="s">
        <v>2362</v>
      </c>
      <c r="Q395" s="28"/>
      <c r="R395" s="28" t="s">
        <v>1245</v>
      </c>
      <c r="S395" s="28">
        <v>50.0</v>
      </c>
      <c r="T395" s="50">
        <f t="shared" si="4"/>
        <v>0</v>
      </c>
      <c r="U395" s="28" t="str">
        <f>IF(R[0]C[-1]&lt;8,"KURANG 8JAM","DIATAS 8JAM")</f>
        <v>#ERROR!</v>
      </c>
      <c r="V395" s="52">
        <v>45292.0</v>
      </c>
      <c r="W395" s="28">
        <f t="shared" si="1"/>
        <v>1.002739726</v>
      </c>
      <c r="X395" s="28" t="s">
        <v>10331</v>
      </c>
      <c r="Y395" s="28"/>
      <c r="Z395" s="28"/>
      <c r="AA395" s="28"/>
      <c r="AB395" s="28"/>
      <c r="AC395" s="28"/>
      <c r="AD395" s="28"/>
      <c r="AE395" s="65" t="b">
        <v>0</v>
      </c>
      <c r="AF395" s="28" t="str">
        <f t="shared" si="2"/>
        <v>1</v>
      </c>
      <c r="AG395" s="485">
        <f t="shared" si="6"/>
        <v>50</v>
      </c>
      <c r="AH395" s="451">
        <v>50.0</v>
      </c>
      <c r="AI395" s="444">
        <v>1.0</v>
      </c>
      <c r="AJ395" s="451">
        <v>0.0</v>
      </c>
      <c r="AK395" s="453"/>
      <c r="AL395" s="451">
        <v>0.0</v>
      </c>
      <c r="AM395" s="453"/>
      <c r="AN395" s="451">
        <v>0.0</v>
      </c>
      <c r="AO395" s="453"/>
      <c r="AP395" s="451">
        <v>0.0</v>
      </c>
      <c r="AQ395" s="453"/>
      <c r="AR395" s="451">
        <v>0.0</v>
      </c>
      <c r="AS395" s="453"/>
      <c r="AT395" s="451">
        <v>0.0</v>
      </c>
      <c r="AU395" s="453"/>
      <c r="AV395" s="451">
        <v>0.0</v>
      </c>
      <c r="AW395" s="453"/>
      <c r="AX395" s="451">
        <v>0.0</v>
      </c>
      <c r="AY395" s="453"/>
    </row>
    <row r="396" ht="22.5" customHeight="1">
      <c r="A396" s="36">
        <v>394.0</v>
      </c>
      <c r="B396" s="28" t="s">
        <v>2855</v>
      </c>
      <c r="C396" s="28" t="s">
        <v>4437</v>
      </c>
      <c r="D396" s="28" t="s">
        <v>253</v>
      </c>
      <c r="E396" s="36" t="s">
        <v>181</v>
      </c>
      <c r="F396" s="28" t="s">
        <v>593</v>
      </c>
      <c r="G396" s="28" t="s">
        <v>358</v>
      </c>
      <c r="H396" s="28" t="s">
        <v>7724</v>
      </c>
      <c r="I396" s="28" t="s">
        <v>1859</v>
      </c>
      <c r="J396" s="28">
        <v>2.0</v>
      </c>
      <c r="K396" s="28">
        <v>20.0</v>
      </c>
      <c r="L396" s="28">
        <v>40.0</v>
      </c>
      <c r="M396" s="28" t="s">
        <v>546</v>
      </c>
      <c r="N396" s="28">
        <v>2.0</v>
      </c>
      <c r="O396" s="28" t="s">
        <v>3851</v>
      </c>
      <c r="P396" s="28" t="s">
        <v>2362</v>
      </c>
      <c r="Q396" s="28"/>
      <c r="R396" s="28" t="s">
        <v>1245</v>
      </c>
      <c r="S396" s="28">
        <v>50.0</v>
      </c>
      <c r="T396" s="50">
        <f t="shared" si="4"/>
        <v>0</v>
      </c>
      <c r="U396" s="28" t="str">
        <f>IF(R[0]C[-1]&lt;8,"KURANG 8JAM","DIATAS 8JAM")</f>
        <v>#ERROR!</v>
      </c>
      <c r="V396" s="52">
        <v>45292.0</v>
      </c>
      <c r="W396" s="28">
        <f t="shared" si="1"/>
        <v>1.002739726</v>
      </c>
      <c r="X396" s="28" t="s">
        <v>10331</v>
      </c>
      <c r="Y396" s="28"/>
      <c r="Z396" s="28"/>
      <c r="AA396" s="28"/>
      <c r="AB396" s="28"/>
      <c r="AC396" s="28"/>
      <c r="AD396" s="28"/>
      <c r="AE396" s="65" t="b">
        <v>0</v>
      </c>
      <c r="AF396" s="28" t="str">
        <f t="shared" si="2"/>
        <v>1</v>
      </c>
      <c r="AG396" s="484">
        <f t="shared" si="6"/>
        <v>50</v>
      </c>
      <c r="AH396" s="448">
        <v>50.0</v>
      </c>
      <c r="AI396" s="446">
        <v>1.0</v>
      </c>
      <c r="AJ396" s="448">
        <v>0.0</v>
      </c>
      <c r="AK396" s="449"/>
      <c r="AL396" s="448">
        <v>0.0</v>
      </c>
      <c r="AM396" s="449"/>
      <c r="AN396" s="448">
        <v>0.0</v>
      </c>
      <c r="AO396" s="449"/>
      <c r="AP396" s="448">
        <v>0.0</v>
      </c>
      <c r="AQ396" s="449"/>
      <c r="AR396" s="448">
        <v>0.0</v>
      </c>
      <c r="AS396" s="449"/>
      <c r="AT396" s="448">
        <v>0.0</v>
      </c>
      <c r="AU396" s="449"/>
      <c r="AV396" s="448">
        <v>0.0</v>
      </c>
      <c r="AW396" s="449"/>
      <c r="AX396" s="448">
        <v>0.0</v>
      </c>
      <c r="AY396" s="449"/>
    </row>
    <row r="397" ht="22.5" customHeight="1">
      <c r="A397" s="28">
        <v>395.0</v>
      </c>
      <c r="B397" s="28" t="s">
        <v>2861</v>
      </c>
      <c r="C397" s="28" t="s">
        <v>4447</v>
      </c>
      <c r="D397" s="28" t="s">
        <v>577</v>
      </c>
      <c r="E397" s="36" t="s">
        <v>16</v>
      </c>
      <c r="F397" s="28" t="s">
        <v>593</v>
      </c>
      <c r="G397" s="28" t="s">
        <v>358</v>
      </c>
      <c r="H397" s="28" t="s">
        <v>7724</v>
      </c>
      <c r="I397" s="28" t="s">
        <v>1859</v>
      </c>
      <c r="J397" s="28">
        <v>2.0</v>
      </c>
      <c r="K397" s="28">
        <v>20.0</v>
      </c>
      <c r="L397" s="28">
        <v>40.0</v>
      </c>
      <c r="M397" s="28" t="s">
        <v>546</v>
      </c>
      <c r="N397" s="28">
        <v>2.0</v>
      </c>
      <c r="O397" s="28" t="s">
        <v>3851</v>
      </c>
      <c r="P397" s="28" t="s">
        <v>2362</v>
      </c>
      <c r="Q397" s="28"/>
      <c r="R397" s="28" t="s">
        <v>1245</v>
      </c>
      <c r="S397" s="28">
        <v>50.0</v>
      </c>
      <c r="T397" s="50">
        <f t="shared" si="4"/>
        <v>0</v>
      </c>
      <c r="U397" s="28" t="str">
        <f>IF(R[0]C[-1]&lt;8,"KURANG 8JAM","DIATAS 8JAM")</f>
        <v>#ERROR!</v>
      </c>
      <c r="V397" s="52">
        <v>45292.0</v>
      </c>
      <c r="W397" s="28">
        <f t="shared" si="1"/>
        <v>1.002739726</v>
      </c>
      <c r="X397" s="28" t="s">
        <v>10331</v>
      </c>
      <c r="Y397" s="28"/>
      <c r="Z397" s="28"/>
      <c r="AA397" s="28"/>
      <c r="AB397" s="28"/>
      <c r="AC397" s="28"/>
      <c r="AD397" s="28"/>
      <c r="AE397" s="65" t="b">
        <v>0</v>
      </c>
      <c r="AF397" s="28" t="str">
        <f t="shared" si="2"/>
        <v>1</v>
      </c>
      <c r="AG397" s="485">
        <f t="shared" si="6"/>
        <v>50</v>
      </c>
      <c r="AH397" s="451">
        <v>50.0</v>
      </c>
      <c r="AI397" s="444">
        <v>1.0</v>
      </c>
      <c r="AJ397" s="451">
        <v>0.0</v>
      </c>
      <c r="AK397" s="453"/>
      <c r="AL397" s="451">
        <v>0.0</v>
      </c>
      <c r="AM397" s="453"/>
      <c r="AN397" s="451">
        <v>0.0</v>
      </c>
      <c r="AO397" s="453"/>
      <c r="AP397" s="451">
        <v>0.0</v>
      </c>
      <c r="AQ397" s="453"/>
      <c r="AR397" s="451">
        <v>0.0</v>
      </c>
      <c r="AS397" s="453"/>
      <c r="AT397" s="451">
        <v>0.0</v>
      </c>
      <c r="AU397" s="453"/>
      <c r="AV397" s="451">
        <v>0.0</v>
      </c>
      <c r="AW397" s="453"/>
      <c r="AX397" s="451">
        <v>0.0</v>
      </c>
      <c r="AY397" s="453"/>
    </row>
    <row r="398" ht="22.5" customHeight="1">
      <c r="A398" s="36">
        <v>396.0</v>
      </c>
      <c r="B398" s="28" t="s">
        <v>2864</v>
      </c>
      <c r="C398" s="28" t="s">
        <v>4454</v>
      </c>
      <c r="D398" s="28" t="s">
        <v>96</v>
      </c>
      <c r="E398" s="36" t="s">
        <v>96</v>
      </c>
      <c r="F398" s="28" t="s">
        <v>593</v>
      </c>
      <c r="G398" s="28" t="s">
        <v>358</v>
      </c>
      <c r="H398" s="28" t="s">
        <v>7724</v>
      </c>
      <c r="I398" s="28" t="s">
        <v>1859</v>
      </c>
      <c r="J398" s="28">
        <v>2.0</v>
      </c>
      <c r="K398" s="28">
        <v>20.0</v>
      </c>
      <c r="L398" s="28">
        <v>40.0</v>
      </c>
      <c r="M398" s="28" t="s">
        <v>546</v>
      </c>
      <c r="N398" s="28">
        <v>2.0</v>
      </c>
      <c r="O398" s="28" t="s">
        <v>3851</v>
      </c>
      <c r="P398" s="28" t="s">
        <v>2362</v>
      </c>
      <c r="Q398" s="28"/>
      <c r="R398" s="28" t="s">
        <v>1245</v>
      </c>
      <c r="S398" s="28">
        <v>50.0</v>
      </c>
      <c r="T398" s="50">
        <f t="shared" si="4"/>
        <v>0</v>
      </c>
      <c r="U398" s="28" t="str">
        <f>IF(R[0]C[-1]&lt;8,"KURANG 8JAM","DIATAS 8JAM")</f>
        <v>#ERROR!</v>
      </c>
      <c r="V398" s="52">
        <v>45292.0</v>
      </c>
      <c r="W398" s="28">
        <f t="shared" si="1"/>
        <v>1.002739726</v>
      </c>
      <c r="X398" s="28" t="s">
        <v>10331</v>
      </c>
      <c r="Y398" s="28"/>
      <c r="Z398" s="28"/>
      <c r="AA398" s="28"/>
      <c r="AB398" s="28"/>
      <c r="AC398" s="28"/>
      <c r="AD398" s="28"/>
      <c r="AE398" s="65" t="b">
        <v>0</v>
      </c>
      <c r="AF398" s="28" t="str">
        <f t="shared" si="2"/>
        <v>1</v>
      </c>
      <c r="AG398" s="484">
        <f t="shared" si="6"/>
        <v>50</v>
      </c>
      <c r="AH398" s="448">
        <v>50.0</v>
      </c>
      <c r="AI398" s="446">
        <v>1.0</v>
      </c>
      <c r="AJ398" s="448">
        <v>0.0</v>
      </c>
      <c r="AK398" s="449"/>
      <c r="AL398" s="448">
        <v>0.0</v>
      </c>
      <c r="AM398" s="449"/>
      <c r="AN398" s="448">
        <v>0.0</v>
      </c>
      <c r="AO398" s="449"/>
      <c r="AP398" s="448">
        <v>0.0</v>
      </c>
      <c r="AQ398" s="449"/>
      <c r="AR398" s="448">
        <v>0.0</v>
      </c>
      <c r="AS398" s="449"/>
      <c r="AT398" s="448">
        <v>0.0</v>
      </c>
      <c r="AU398" s="449"/>
      <c r="AV398" s="448">
        <v>0.0</v>
      </c>
      <c r="AW398" s="449"/>
      <c r="AX398" s="448">
        <v>0.0</v>
      </c>
      <c r="AY398" s="449"/>
    </row>
    <row r="399" ht="22.5" customHeight="1">
      <c r="A399" s="28">
        <v>397.0</v>
      </c>
      <c r="B399" s="28" t="s">
        <v>2868</v>
      </c>
      <c r="C399" s="28" t="s">
        <v>4461</v>
      </c>
      <c r="D399" s="28" t="s">
        <v>181</v>
      </c>
      <c r="E399" s="36" t="s">
        <v>181</v>
      </c>
      <c r="F399" s="28" t="s">
        <v>593</v>
      </c>
      <c r="G399" s="28" t="s">
        <v>358</v>
      </c>
      <c r="H399" s="28" t="s">
        <v>7724</v>
      </c>
      <c r="I399" s="28" t="s">
        <v>1859</v>
      </c>
      <c r="J399" s="28">
        <v>2.0</v>
      </c>
      <c r="K399" s="28">
        <v>20.0</v>
      </c>
      <c r="L399" s="28">
        <v>40.0</v>
      </c>
      <c r="M399" s="28" t="s">
        <v>546</v>
      </c>
      <c r="N399" s="28">
        <v>4.0</v>
      </c>
      <c r="O399" s="28" t="s">
        <v>1605</v>
      </c>
      <c r="P399" s="28" t="s">
        <v>1608</v>
      </c>
      <c r="Q399" s="28"/>
      <c r="R399" s="28" t="s">
        <v>368</v>
      </c>
      <c r="S399" s="28">
        <v>100.0</v>
      </c>
      <c r="T399" s="50">
        <f t="shared" si="4"/>
        <v>0</v>
      </c>
      <c r="U399" s="28" t="str">
        <f>IF(R[0]C[-1]&lt;8,"KURANG 8JAM","DIATAS 8JAM")</f>
        <v>#ERROR!</v>
      </c>
      <c r="V399" s="52">
        <v>44927.0</v>
      </c>
      <c r="W399" s="28">
        <f t="shared" si="1"/>
        <v>2.002739726</v>
      </c>
      <c r="X399" s="28" t="s">
        <v>10128</v>
      </c>
      <c r="Y399" s="28"/>
      <c r="Z399" s="28"/>
      <c r="AA399" s="28"/>
      <c r="AB399" s="28"/>
      <c r="AC399" s="28"/>
      <c r="AD399" s="28"/>
      <c r="AE399" s="65" t="b">
        <v>0</v>
      </c>
      <c r="AF399" s="28" t="str">
        <f t="shared" si="2"/>
        <v>1</v>
      </c>
      <c r="AG399" s="485">
        <f t="shared" si="6"/>
        <v>100</v>
      </c>
      <c r="AH399" s="451">
        <v>100.0</v>
      </c>
      <c r="AI399" s="444">
        <v>1.0</v>
      </c>
      <c r="AJ399" s="451">
        <v>0.0</v>
      </c>
      <c r="AK399" s="444">
        <v>0.0</v>
      </c>
      <c r="AL399" s="451">
        <v>0.0</v>
      </c>
      <c r="AM399" s="444">
        <v>0.0</v>
      </c>
      <c r="AN399" s="451">
        <v>0.0</v>
      </c>
      <c r="AO399" s="444">
        <v>0.0</v>
      </c>
      <c r="AP399" s="451">
        <v>0.0</v>
      </c>
      <c r="AQ399" s="444">
        <v>0.0</v>
      </c>
      <c r="AR399" s="451">
        <v>0.0</v>
      </c>
      <c r="AS399" s="444">
        <v>0.0</v>
      </c>
      <c r="AT399" s="451">
        <v>0.0</v>
      </c>
      <c r="AU399" s="444">
        <v>0.0</v>
      </c>
      <c r="AV399" s="451">
        <v>0.0</v>
      </c>
      <c r="AW399" s="444">
        <v>0.0</v>
      </c>
      <c r="AX399" s="451">
        <v>0.0</v>
      </c>
      <c r="AY399" s="444">
        <v>0.0</v>
      </c>
    </row>
    <row r="400" ht="22.5" customHeight="1">
      <c r="A400" s="36">
        <v>398.0</v>
      </c>
      <c r="B400" s="28" t="s">
        <v>2870</v>
      </c>
      <c r="C400" s="28" t="s">
        <v>4467</v>
      </c>
      <c r="D400" s="28" t="s">
        <v>577</v>
      </c>
      <c r="E400" s="36" t="s">
        <v>16</v>
      </c>
      <c r="F400" s="28" t="s">
        <v>593</v>
      </c>
      <c r="G400" s="28" t="s">
        <v>358</v>
      </c>
      <c r="H400" s="28" t="s">
        <v>7724</v>
      </c>
      <c r="I400" s="28" t="s">
        <v>1859</v>
      </c>
      <c r="J400" s="28">
        <v>2.0</v>
      </c>
      <c r="K400" s="28">
        <v>20.0</v>
      </c>
      <c r="L400" s="28">
        <v>40.0</v>
      </c>
      <c r="M400" s="28" t="s">
        <v>546</v>
      </c>
      <c r="N400" s="28">
        <v>2.0</v>
      </c>
      <c r="O400" s="28" t="s">
        <v>3851</v>
      </c>
      <c r="P400" s="28" t="s">
        <v>2362</v>
      </c>
      <c r="Q400" s="28"/>
      <c r="R400" s="28" t="s">
        <v>1245</v>
      </c>
      <c r="S400" s="28">
        <v>50.0</v>
      </c>
      <c r="T400" s="50">
        <f t="shared" si="4"/>
        <v>0</v>
      </c>
      <c r="U400" s="28" t="str">
        <f>IF(R[0]C[-1]&lt;8,"KURANG 8JAM","DIATAS 8JAM")</f>
        <v>#ERROR!</v>
      </c>
      <c r="V400" s="52">
        <v>45292.0</v>
      </c>
      <c r="W400" s="28">
        <f t="shared" si="1"/>
        <v>1.002739726</v>
      </c>
      <c r="X400" s="28" t="s">
        <v>10331</v>
      </c>
      <c r="Y400" s="28"/>
      <c r="Z400" s="28"/>
      <c r="AA400" s="28"/>
      <c r="AB400" s="28"/>
      <c r="AC400" s="28"/>
      <c r="AD400" s="28"/>
      <c r="AE400" s="65" t="b">
        <v>0</v>
      </c>
      <c r="AF400" s="28" t="str">
        <f t="shared" si="2"/>
        <v>1</v>
      </c>
      <c r="AG400" s="484">
        <f t="shared" si="6"/>
        <v>50</v>
      </c>
      <c r="AH400" s="448">
        <v>50.0</v>
      </c>
      <c r="AI400" s="446">
        <v>1.0</v>
      </c>
      <c r="AJ400" s="448">
        <v>0.0</v>
      </c>
      <c r="AK400" s="449"/>
      <c r="AL400" s="448">
        <v>0.0</v>
      </c>
      <c r="AM400" s="449"/>
      <c r="AN400" s="448">
        <v>0.0</v>
      </c>
      <c r="AO400" s="449"/>
      <c r="AP400" s="448">
        <v>0.0</v>
      </c>
      <c r="AQ400" s="449"/>
      <c r="AR400" s="448">
        <v>0.0</v>
      </c>
      <c r="AS400" s="449"/>
      <c r="AT400" s="448">
        <v>0.0</v>
      </c>
      <c r="AU400" s="449"/>
      <c r="AV400" s="448">
        <v>0.0</v>
      </c>
      <c r="AW400" s="449"/>
      <c r="AX400" s="448">
        <v>0.0</v>
      </c>
      <c r="AY400" s="449"/>
    </row>
    <row r="401" ht="22.5" customHeight="1">
      <c r="A401" s="28">
        <v>399.0</v>
      </c>
      <c r="B401" s="28" t="s">
        <v>2874</v>
      </c>
      <c r="C401" s="28" t="s">
        <v>4475</v>
      </c>
      <c r="D401" s="28" t="s">
        <v>253</v>
      </c>
      <c r="E401" s="36" t="s">
        <v>181</v>
      </c>
      <c r="F401" s="28" t="s">
        <v>593</v>
      </c>
      <c r="G401" s="28" t="s">
        <v>358</v>
      </c>
      <c r="H401" s="28" t="s">
        <v>7724</v>
      </c>
      <c r="I401" s="28" t="s">
        <v>1859</v>
      </c>
      <c r="J401" s="28">
        <v>2.0</v>
      </c>
      <c r="K401" s="28">
        <v>20.0</v>
      </c>
      <c r="L401" s="28">
        <v>40.0</v>
      </c>
      <c r="M401" s="28" t="s">
        <v>546</v>
      </c>
      <c r="N401" s="28">
        <v>2.0</v>
      </c>
      <c r="O401" s="28" t="s">
        <v>3851</v>
      </c>
      <c r="P401" s="28" t="s">
        <v>2362</v>
      </c>
      <c r="Q401" s="28"/>
      <c r="R401" s="28" t="s">
        <v>1245</v>
      </c>
      <c r="S401" s="28">
        <v>50.0</v>
      </c>
      <c r="T401" s="50">
        <f t="shared" si="4"/>
        <v>0</v>
      </c>
      <c r="U401" s="28" t="str">
        <f>IF(R[0]C[-1]&lt;8,"KURANG 8JAM","DIATAS 8JAM")</f>
        <v>#ERROR!</v>
      </c>
      <c r="V401" s="52">
        <v>45292.0</v>
      </c>
      <c r="W401" s="28">
        <f t="shared" si="1"/>
        <v>1.002739726</v>
      </c>
      <c r="X401" s="28" t="s">
        <v>10331</v>
      </c>
      <c r="Y401" s="28"/>
      <c r="Z401" s="28"/>
      <c r="AA401" s="28"/>
      <c r="AB401" s="28"/>
      <c r="AC401" s="28"/>
      <c r="AD401" s="28"/>
      <c r="AE401" s="65" t="b">
        <v>0</v>
      </c>
      <c r="AF401" s="28" t="str">
        <f t="shared" si="2"/>
        <v>1</v>
      </c>
      <c r="AG401" s="485">
        <f t="shared" si="6"/>
        <v>50</v>
      </c>
      <c r="AH401" s="451">
        <v>50.0</v>
      </c>
      <c r="AI401" s="444">
        <v>1.0</v>
      </c>
      <c r="AJ401" s="451">
        <v>0.0</v>
      </c>
      <c r="AK401" s="453"/>
      <c r="AL401" s="451">
        <v>0.0</v>
      </c>
      <c r="AM401" s="453"/>
      <c r="AN401" s="451">
        <v>0.0</v>
      </c>
      <c r="AO401" s="453"/>
      <c r="AP401" s="451">
        <v>0.0</v>
      </c>
      <c r="AQ401" s="453"/>
      <c r="AR401" s="451">
        <v>0.0</v>
      </c>
      <c r="AS401" s="453"/>
      <c r="AT401" s="451">
        <v>0.0</v>
      </c>
      <c r="AU401" s="453"/>
      <c r="AV401" s="451">
        <v>0.0</v>
      </c>
      <c r="AW401" s="453"/>
      <c r="AX401" s="451">
        <v>0.0</v>
      </c>
      <c r="AY401" s="453"/>
    </row>
    <row r="402" ht="22.5" customHeight="1">
      <c r="A402" s="36">
        <v>400.0</v>
      </c>
      <c r="B402" s="28" t="s">
        <v>2878</v>
      </c>
      <c r="C402" s="28" t="s">
        <v>4482</v>
      </c>
      <c r="D402" s="28" t="s">
        <v>577</v>
      </c>
      <c r="E402" s="36" t="s">
        <v>16</v>
      </c>
      <c r="F402" s="28" t="s">
        <v>593</v>
      </c>
      <c r="G402" s="28" t="s">
        <v>358</v>
      </c>
      <c r="H402" s="28" t="s">
        <v>7724</v>
      </c>
      <c r="I402" s="28" t="s">
        <v>1859</v>
      </c>
      <c r="J402" s="28">
        <v>2.0</v>
      </c>
      <c r="K402" s="28">
        <v>20.0</v>
      </c>
      <c r="L402" s="28">
        <v>40.0</v>
      </c>
      <c r="M402" s="28" t="s">
        <v>546</v>
      </c>
      <c r="N402" s="28">
        <v>2.0</v>
      </c>
      <c r="O402" s="28" t="s">
        <v>3851</v>
      </c>
      <c r="P402" s="28" t="s">
        <v>2362</v>
      </c>
      <c r="Q402" s="28"/>
      <c r="R402" s="28" t="s">
        <v>1245</v>
      </c>
      <c r="S402" s="28">
        <v>50.0</v>
      </c>
      <c r="T402" s="50">
        <f t="shared" si="4"/>
        <v>0</v>
      </c>
      <c r="U402" s="28" t="str">
        <f>IF(R[0]C[-1]&lt;8,"KURANG 8JAM","DIATAS 8JAM")</f>
        <v>#ERROR!</v>
      </c>
      <c r="V402" s="52">
        <v>45292.0</v>
      </c>
      <c r="W402" s="28">
        <f t="shared" si="1"/>
        <v>1.002739726</v>
      </c>
      <c r="X402" s="28" t="s">
        <v>10331</v>
      </c>
      <c r="Y402" s="28"/>
      <c r="Z402" s="28"/>
      <c r="AA402" s="28"/>
      <c r="AB402" s="28"/>
      <c r="AC402" s="28"/>
      <c r="AD402" s="28"/>
      <c r="AE402" s="65" t="b">
        <v>0</v>
      </c>
      <c r="AF402" s="28" t="str">
        <f t="shared" si="2"/>
        <v>1</v>
      </c>
      <c r="AG402" s="484">
        <f t="shared" si="6"/>
        <v>50</v>
      </c>
      <c r="AH402" s="448">
        <v>50.0</v>
      </c>
      <c r="AI402" s="446">
        <v>1.0</v>
      </c>
      <c r="AJ402" s="448">
        <v>0.0</v>
      </c>
      <c r="AK402" s="449"/>
      <c r="AL402" s="448">
        <v>0.0</v>
      </c>
      <c r="AM402" s="449"/>
      <c r="AN402" s="448">
        <v>0.0</v>
      </c>
      <c r="AO402" s="449"/>
      <c r="AP402" s="448">
        <v>0.0</v>
      </c>
      <c r="AQ402" s="449"/>
      <c r="AR402" s="448">
        <v>0.0</v>
      </c>
      <c r="AS402" s="449"/>
      <c r="AT402" s="448">
        <v>0.0</v>
      </c>
      <c r="AU402" s="449"/>
      <c r="AV402" s="448">
        <v>0.0</v>
      </c>
      <c r="AW402" s="449"/>
      <c r="AX402" s="448">
        <v>0.0</v>
      </c>
      <c r="AY402" s="449"/>
    </row>
    <row r="403" ht="22.5" customHeight="1">
      <c r="A403" s="28">
        <v>401.0</v>
      </c>
      <c r="B403" s="28" t="s">
        <v>2882</v>
      </c>
      <c r="C403" s="28" t="s">
        <v>4487</v>
      </c>
      <c r="D403" s="28" t="s">
        <v>253</v>
      </c>
      <c r="E403" s="36" t="s">
        <v>181</v>
      </c>
      <c r="F403" s="28" t="s">
        <v>593</v>
      </c>
      <c r="G403" s="28" t="s">
        <v>358</v>
      </c>
      <c r="H403" s="28" t="s">
        <v>7724</v>
      </c>
      <c r="I403" s="28" t="s">
        <v>1859</v>
      </c>
      <c r="J403" s="28">
        <v>2.0</v>
      </c>
      <c r="K403" s="28">
        <v>20.0</v>
      </c>
      <c r="L403" s="28">
        <v>40.0</v>
      </c>
      <c r="M403" s="28" t="s">
        <v>546</v>
      </c>
      <c r="N403" s="28">
        <v>2.0</v>
      </c>
      <c r="O403" s="28" t="s">
        <v>3851</v>
      </c>
      <c r="P403" s="28" t="s">
        <v>2362</v>
      </c>
      <c r="Q403" s="28"/>
      <c r="R403" s="28" t="s">
        <v>1245</v>
      </c>
      <c r="S403" s="28">
        <v>50.0</v>
      </c>
      <c r="T403" s="50">
        <f t="shared" si="4"/>
        <v>0</v>
      </c>
      <c r="U403" s="28" t="str">
        <f>IF(R[0]C[-1]&lt;8,"KURANG 8JAM","DIATAS 8JAM")</f>
        <v>#ERROR!</v>
      </c>
      <c r="V403" s="52">
        <v>45292.0</v>
      </c>
      <c r="W403" s="28">
        <f t="shared" si="1"/>
        <v>1.002739726</v>
      </c>
      <c r="X403" s="28" t="s">
        <v>10331</v>
      </c>
      <c r="Y403" s="28"/>
      <c r="Z403" s="28"/>
      <c r="AA403" s="28"/>
      <c r="AB403" s="28"/>
      <c r="AC403" s="28"/>
      <c r="AD403" s="28"/>
      <c r="AE403" s="65" t="b">
        <v>0</v>
      </c>
      <c r="AF403" s="28" t="str">
        <f t="shared" si="2"/>
        <v>1</v>
      </c>
      <c r="AG403" s="485">
        <f t="shared" si="6"/>
        <v>50</v>
      </c>
      <c r="AH403" s="451">
        <v>50.0</v>
      </c>
      <c r="AI403" s="444">
        <v>1.0</v>
      </c>
      <c r="AJ403" s="451">
        <v>0.0</v>
      </c>
      <c r="AK403" s="453"/>
      <c r="AL403" s="451">
        <v>0.0</v>
      </c>
      <c r="AM403" s="453"/>
      <c r="AN403" s="451">
        <v>0.0</v>
      </c>
      <c r="AO403" s="453"/>
      <c r="AP403" s="451">
        <v>0.0</v>
      </c>
      <c r="AQ403" s="453"/>
      <c r="AR403" s="451">
        <v>0.0</v>
      </c>
      <c r="AS403" s="453"/>
      <c r="AT403" s="451">
        <v>0.0</v>
      </c>
      <c r="AU403" s="453"/>
      <c r="AV403" s="451">
        <v>0.0</v>
      </c>
      <c r="AW403" s="453"/>
      <c r="AX403" s="451">
        <v>0.0</v>
      </c>
      <c r="AY403" s="453"/>
    </row>
    <row r="404" ht="22.5" customHeight="1">
      <c r="A404" s="36">
        <v>402.0</v>
      </c>
      <c r="B404" s="28" t="s">
        <v>2885</v>
      </c>
      <c r="C404" s="28" t="s">
        <v>4496</v>
      </c>
      <c r="D404" s="28" t="s">
        <v>253</v>
      </c>
      <c r="E404" s="36" t="s">
        <v>181</v>
      </c>
      <c r="F404" s="28" t="s">
        <v>593</v>
      </c>
      <c r="G404" s="28" t="s">
        <v>358</v>
      </c>
      <c r="H404" s="28" t="s">
        <v>7724</v>
      </c>
      <c r="I404" s="28" t="s">
        <v>1859</v>
      </c>
      <c r="J404" s="28">
        <v>2.0</v>
      </c>
      <c r="K404" s="28">
        <v>20.0</v>
      </c>
      <c r="L404" s="28">
        <v>40.0</v>
      </c>
      <c r="M404" s="28" t="s">
        <v>546</v>
      </c>
      <c r="N404" s="28">
        <v>2.0</v>
      </c>
      <c r="O404" s="28" t="s">
        <v>3851</v>
      </c>
      <c r="P404" s="28" t="s">
        <v>2362</v>
      </c>
      <c r="Q404" s="28"/>
      <c r="R404" s="28" t="s">
        <v>1245</v>
      </c>
      <c r="S404" s="28">
        <v>50.0</v>
      </c>
      <c r="T404" s="50">
        <f t="shared" si="4"/>
        <v>0</v>
      </c>
      <c r="U404" s="28" t="str">
        <f>IF(R[0]C[-1]&lt;8,"KURANG 8JAM","DIATAS 8JAM")</f>
        <v>#ERROR!</v>
      </c>
      <c r="V404" s="52">
        <v>45292.0</v>
      </c>
      <c r="W404" s="28">
        <f t="shared" si="1"/>
        <v>1.002739726</v>
      </c>
      <c r="X404" s="28" t="s">
        <v>10331</v>
      </c>
      <c r="Y404" s="28"/>
      <c r="Z404" s="28"/>
      <c r="AA404" s="28"/>
      <c r="AB404" s="28"/>
      <c r="AC404" s="28"/>
      <c r="AD404" s="28"/>
      <c r="AE404" s="65" t="b">
        <v>0</v>
      </c>
      <c r="AF404" s="28" t="str">
        <f t="shared" si="2"/>
        <v>1</v>
      </c>
      <c r="AG404" s="484">
        <f t="shared" si="6"/>
        <v>50</v>
      </c>
      <c r="AH404" s="448">
        <v>50.0</v>
      </c>
      <c r="AI404" s="446">
        <v>1.0</v>
      </c>
      <c r="AJ404" s="448">
        <v>0.0</v>
      </c>
      <c r="AK404" s="449"/>
      <c r="AL404" s="448">
        <v>0.0</v>
      </c>
      <c r="AM404" s="449"/>
      <c r="AN404" s="448">
        <v>0.0</v>
      </c>
      <c r="AO404" s="449"/>
      <c r="AP404" s="448">
        <v>0.0</v>
      </c>
      <c r="AQ404" s="449"/>
      <c r="AR404" s="448">
        <v>0.0</v>
      </c>
      <c r="AS404" s="449"/>
      <c r="AT404" s="448">
        <v>0.0</v>
      </c>
      <c r="AU404" s="449"/>
      <c r="AV404" s="448">
        <v>0.0</v>
      </c>
      <c r="AW404" s="449"/>
      <c r="AX404" s="448">
        <v>0.0</v>
      </c>
      <c r="AY404" s="449"/>
    </row>
    <row r="405" ht="22.5" customHeight="1">
      <c r="A405" s="28">
        <v>403.0</v>
      </c>
      <c r="B405" s="28" t="s">
        <v>2890</v>
      </c>
      <c r="C405" s="28" t="s">
        <v>4501</v>
      </c>
      <c r="D405" s="28" t="s">
        <v>96</v>
      </c>
      <c r="E405" s="36" t="s">
        <v>96</v>
      </c>
      <c r="F405" s="28" t="s">
        <v>593</v>
      </c>
      <c r="G405" s="28" t="s">
        <v>358</v>
      </c>
      <c r="H405" s="28" t="s">
        <v>7724</v>
      </c>
      <c r="I405" s="28" t="s">
        <v>1859</v>
      </c>
      <c r="J405" s="28">
        <v>2.0</v>
      </c>
      <c r="K405" s="28">
        <v>20.0</v>
      </c>
      <c r="L405" s="28">
        <v>40.0</v>
      </c>
      <c r="M405" s="28" t="s">
        <v>546</v>
      </c>
      <c r="N405" s="28">
        <v>2.0</v>
      </c>
      <c r="O405" s="28" t="s">
        <v>3851</v>
      </c>
      <c r="P405" s="28" t="s">
        <v>2362</v>
      </c>
      <c r="Q405" s="28"/>
      <c r="R405" s="28" t="s">
        <v>1245</v>
      </c>
      <c r="S405" s="28">
        <v>50.0</v>
      </c>
      <c r="T405" s="50">
        <f t="shared" si="4"/>
        <v>0</v>
      </c>
      <c r="U405" s="28" t="str">
        <f>IF(R[0]C[-1]&lt;8,"KURANG 8JAM","DIATAS 8JAM")</f>
        <v>#ERROR!</v>
      </c>
      <c r="V405" s="52">
        <v>45292.0</v>
      </c>
      <c r="W405" s="28">
        <f t="shared" si="1"/>
        <v>1.002739726</v>
      </c>
      <c r="X405" s="28" t="s">
        <v>10331</v>
      </c>
      <c r="Y405" s="28"/>
      <c r="Z405" s="28"/>
      <c r="AA405" s="28"/>
      <c r="AB405" s="28"/>
      <c r="AC405" s="28"/>
      <c r="AD405" s="28"/>
      <c r="AE405" s="65" t="b">
        <v>0</v>
      </c>
      <c r="AF405" s="28" t="str">
        <f t="shared" si="2"/>
        <v>1</v>
      </c>
      <c r="AG405" s="485">
        <f t="shared" si="6"/>
        <v>50</v>
      </c>
      <c r="AH405" s="451">
        <v>50.0</v>
      </c>
      <c r="AI405" s="444">
        <v>1.0</v>
      </c>
      <c r="AJ405" s="451">
        <v>0.0</v>
      </c>
      <c r="AK405" s="453"/>
      <c r="AL405" s="451">
        <v>0.0</v>
      </c>
      <c r="AM405" s="453"/>
      <c r="AN405" s="451">
        <v>0.0</v>
      </c>
      <c r="AO405" s="453"/>
      <c r="AP405" s="451">
        <v>0.0</v>
      </c>
      <c r="AQ405" s="453"/>
      <c r="AR405" s="451">
        <v>0.0</v>
      </c>
      <c r="AS405" s="453"/>
      <c r="AT405" s="451">
        <v>0.0</v>
      </c>
      <c r="AU405" s="453"/>
      <c r="AV405" s="451">
        <v>0.0</v>
      </c>
      <c r="AW405" s="453"/>
      <c r="AX405" s="451">
        <v>0.0</v>
      </c>
      <c r="AY405" s="453"/>
    </row>
    <row r="406" ht="22.5" customHeight="1">
      <c r="A406" s="36">
        <v>404.0</v>
      </c>
      <c r="B406" s="28" t="s">
        <v>2894</v>
      </c>
      <c r="C406" s="28" t="s">
        <v>4509</v>
      </c>
      <c r="D406" s="28" t="s">
        <v>577</v>
      </c>
      <c r="E406" s="36" t="s">
        <v>16</v>
      </c>
      <c r="F406" s="28" t="s">
        <v>593</v>
      </c>
      <c r="G406" s="28" t="s">
        <v>358</v>
      </c>
      <c r="H406" s="28" t="s">
        <v>7724</v>
      </c>
      <c r="I406" s="28" t="s">
        <v>1859</v>
      </c>
      <c r="J406" s="28">
        <v>2.0</v>
      </c>
      <c r="K406" s="28">
        <v>20.0</v>
      </c>
      <c r="L406" s="28">
        <v>40.0</v>
      </c>
      <c r="M406" s="28" t="s">
        <v>546</v>
      </c>
      <c r="N406" s="28">
        <v>2.0</v>
      </c>
      <c r="O406" s="28" t="s">
        <v>3851</v>
      </c>
      <c r="P406" s="28" t="s">
        <v>2362</v>
      </c>
      <c r="Q406" s="28"/>
      <c r="R406" s="28" t="s">
        <v>1245</v>
      </c>
      <c r="S406" s="28">
        <v>50.0</v>
      </c>
      <c r="T406" s="50">
        <f t="shared" si="4"/>
        <v>0</v>
      </c>
      <c r="U406" s="28" t="str">
        <f>IF(R[0]C[-1]&lt;8,"KURANG 8JAM","DIATAS 8JAM")</f>
        <v>#ERROR!</v>
      </c>
      <c r="V406" s="52">
        <v>45292.0</v>
      </c>
      <c r="W406" s="28">
        <f t="shared" si="1"/>
        <v>1.002739726</v>
      </c>
      <c r="X406" s="28" t="s">
        <v>10331</v>
      </c>
      <c r="Y406" s="28"/>
      <c r="Z406" s="28"/>
      <c r="AA406" s="28"/>
      <c r="AB406" s="28"/>
      <c r="AC406" s="28"/>
      <c r="AD406" s="28"/>
      <c r="AE406" s="65" t="b">
        <v>0</v>
      </c>
      <c r="AF406" s="28" t="str">
        <f t="shared" si="2"/>
        <v>1</v>
      </c>
      <c r="AG406" s="484">
        <f t="shared" si="6"/>
        <v>50</v>
      </c>
      <c r="AH406" s="448">
        <v>50.0</v>
      </c>
      <c r="AI406" s="446">
        <v>1.0</v>
      </c>
      <c r="AJ406" s="448">
        <v>0.0</v>
      </c>
      <c r="AK406" s="449"/>
      <c r="AL406" s="448">
        <v>0.0</v>
      </c>
      <c r="AM406" s="449"/>
      <c r="AN406" s="448">
        <v>0.0</v>
      </c>
      <c r="AO406" s="449"/>
      <c r="AP406" s="448">
        <v>0.0</v>
      </c>
      <c r="AQ406" s="449"/>
      <c r="AR406" s="448">
        <v>0.0</v>
      </c>
      <c r="AS406" s="449"/>
      <c r="AT406" s="448">
        <v>0.0</v>
      </c>
      <c r="AU406" s="449"/>
      <c r="AV406" s="448">
        <v>0.0</v>
      </c>
      <c r="AW406" s="449"/>
      <c r="AX406" s="448">
        <v>0.0</v>
      </c>
      <c r="AY406" s="449"/>
    </row>
    <row r="407" ht="22.5" customHeight="1">
      <c r="A407" s="28">
        <v>405.0</v>
      </c>
      <c r="B407" s="28" t="s">
        <v>2898</v>
      </c>
      <c r="C407" s="28" t="s">
        <v>4516</v>
      </c>
      <c r="D407" s="28" t="s">
        <v>232</v>
      </c>
      <c r="E407" s="36" t="s">
        <v>16</v>
      </c>
      <c r="F407" s="28" t="s">
        <v>593</v>
      </c>
      <c r="G407" s="28" t="s">
        <v>358</v>
      </c>
      <c r="H407" s="28" t="s">
        <v>7724</v>
      </c>
      <c r="I407" s="28" t="s">
        <v>1859</v>
      </c>
      <c r="J407" s="28">
        <v>2.0</v>
      </c>
      <c r="K407" s="28">
        <v>20.0</v>
      </c>
      <c r="L407" s="28">
        <v>40.0</v>
      </c>
      <c r="M407" s="28" t="s">
        <v>546</v>
      </c>
      <c r="N407" s="28">
        <v>4.0</v>
      </c>
      <c r="O407" s="28" t="s">
        <v>1605</v>
      </c>
      <c r="P407" s="28" t="s">
        <v>1608</v>
      </c>
      <c r="Q407" s="28"/>
      <c r="R407" s="28" t="s">
        <v>368</v>
      </c>
      <c r="S407" s="28">
        <v>100.0</v>
      </c>
      <c r="T407" s="50">
        <f t="shared" si="4"/>
        <v>0</v>
      </c>
      <c r="U407" s="28" t="str">
        <f>IF(R[0]C[-1]&lt;8,"KURANG 8JAM","DIATAS 8JAM")</f>
        <v>#ERROR!</v>
      </c>
      <c r="V407" s="52">
        <v>44927.0</v>
      </c>
      <c r="W407" s="28">
        <f t="shared" si="1"/>
        <v>2.002739726</v>
      </c>
      <c r="X407" s="28" t="s">
        <v>10128</v>
      </c>
      <c r="Y407" s="28"/>
      <c r="Z407" s="28"/>
      <c r="AA407" s="28"/>
      <c r="AB407" s="28"/>
      <c r="AC407" s="28"/>
      <c r="AD407" s="28"/>
      <c r="AE407" s="65" t="b">
        <v>0</v>
      </c>
      <c r="AF407" s="28" t="str">
        <f t="shared" si="2"/>
        <v>1</v>
      </c>
      <c r="AG407" s="485">
        <f t="shared" si="6"/>
        <v>100</v>
      </c>
      <c r="AH407" s="451">
        <v>100.0</v>
      </c>
      <c r="AI407" s="444">
        <v>1.0</v>
      </c>
      <c r="AJ407" s="451">
        <v>0.0</v>
      </c>
      <c r="AK407" s="444">
        <v>0.0</v>
      </c>
      <c r="AL407" s="451">
        <v>0.0</v>
      </c>
      <c r="AM407" s="444">
        <v>0.0</v>
      </c>
      <c r="AN407" s="451">
        <v>0.0</v>
      </c>
      <c r="AO407" s="444">
        <v>0.0</v>
      </c>
      <c r="AP407" s="451">
        <v>0.0</v>
      </c>
      <c r="AQ407" s="444">
        <v>0.0</v>
      </c>
      <c r="AR407" s="451">
        <v>0.0</v>
      </c>
      <c r="AS407" s="444">
        <v>0.0</v>
      </c>
      <c r="AT407" s="451">
        <v>0.0</v>
      </c>
      <c r="AU407" s="444">
        <v>0.0</v>
      </c>
      <c r="AV407" s="451">
        <v>0.0</v>
      </c>
      <c r="AW407" s="444">
        <v>0.0</v>
      </c>
      <c r="AX407" s="451">
        <v>0.0</v>
      </c>
      <c r="AY407" s="444">
        <v>0.0</v>
      </c>
    </row>
    <row r="408" ht="22.5" customHeight="1">
      <c r="A408" s="36">
        <v>406.0</v>
      </c>
      <c r="B408" s="28" t="s">
        <v>2901</v>
      </c>
      <c r="C408" s="28" t="s">
        <v>4523</v>
      </c>
      <c r="D408" s="28" t="s">
        <v>96</v>
      </c>
      <c r="E408" s="36" t="s">
        <v>96</v>
      </c>
      <c r="F408" s="28" t="s">
        <v>593</v>
      </c>
      <c r="G408" s="28" t="s">
        <v>358</v>
      </c>
      <c r="H408" s="28" t="s">
        <v>7724</v>
      </c>
      <c r="I408" s="28" t="s">
        <v>1859</v>
      </c>
      <c r="J408" s="28">
        <v>2.0</v>
      </c>
      <c r="K408" s="28">
        <v>20.0</v>
      </c>
      <c r="L408" s="28">
        <v>40.0</v>
      </c>
      <c r="M408" s="28" t="s">
        <v>546</v>
      </c>
      <c r="N408" s="28">
        <v>2.0</v>
      </c>
      <c r="O408" s="28" t="s">
        <v>3851</v>
      </c>
      <c r="P408" s="28" t="s">
        <v>2362</v>
      </c>
      <c r="Q408" s="28"/>
      <c r="R408" s="28" t="s">
        <v>1245</v>
      </c>
      <c r="S408" s="28">
        <v>50.0</v>
      </c>
      <c r="T408" s="50">
        <f t="shared" si="4"/>
        <v>0</v>
      </c>
      <c r="U408" s="28" t="str">
        <f>IF(R[0]C[-1]&lt;8,"KURANG 8JAM","DIATAS 8JAM")</f>
        <v>#ERROR!</v>
      </c>
      <c r="V408" s="52">
        <v>45292.0</v>
      </c>
      <c r="W408" s="28">
        <f t="shared" si="1"/>
        <v>1.002739726</v>
      </c>
      <c r="X408" s="28" t="s">
        <v>10331</v>
      </c>
      <c r="Y408" s="28"/>
      <c r="Z408" s="28"/>
      <c r="AA408" s="28"/>
      <c r="AB408" s="28"/>
      <c r="AC408" s="28"/>
      <c r="AD408" s="28"/>
      <c r="AE408" s="65" t="b">
        <v>0</v>
      </c>
      <c r="AF408" s="28" t="str">
        <f t="shared" si="2"/>
        <v>1</v>
      </c>
      <c r="AG408" s="484">
        <f t="shared" si="6"/>
        <v>50</v>
      </c>
      <c r="AH408" s="448">
        <v>50.0</v>
      </c>
      <c r="AI408" s="446">
        <v>1.0</v>
      </c>
      <c r="AJ408" s="448">
        <v>0.0</v>
      </c>
      <c r="AK408" s="449"/>
      <c r="AL408" s="448">
        <v>0.0</v>
      </c>
      <c r="AM408" s="449"/>
      <c r="AN408" s="448">
        <v>0.0</v>
      </c>
      <c r="AO408" s="449"/>
      <c r="AP408" s="448">
        <v>0.0</v>
      </c>
      <c r="AQ408" s="449"/>
      <c r="AR408" s="448">
        <v>0.0</v>
      </c>
      <c r="AS408" s="449"/>
      <c r="AT408" s="448">
        <v>0.0</v>
      </c>
      <c r="AU408" s="449"/>
      <c r="AV408" s="448">
        <v>0.0</v>
      </c>
      <c r="AW408" s="449"/>
      <c r="AX408" s="448">
        <v>0.0</v>
      </c>
      <c r="AY408" s="449"/>
    </row>
    <row r="409" ht="22.5" customHeight="1">
      <c r="A409" s="28">
        <v>407.0</v>
      </c>
      <c r="B409" s="28" t="s">
        <v>2905</v>
      </c>
      <c r="C409" s="28" t="s">
        <v>4529</v>
      </c>
      <c r="D409" s="28" t="s">
        <v>181</v>
      </c>
      <c r="E409" s="36" t="s">
        <v>181</v>
      </c>
      <c r="F409" s="28" t="s">
        <v>593</v>
      </c>
      <c r="G409" s="28" t="s">
        <v>358</v>
      </c>
      <c r="H409" s="28" t="s">
        <v>7724</v>
      </c>
      <c r="I409" s="28" t="s">
        <v>1859</v>
      </c>
      <c r="J409" s="28">
        <v>2.0</v>
      </c>
      <c r="K409" s="28">
        <v>20.0</v>
      </c>
      <c r="L409" s="28">
        <v>40.0</v>
      </c>
      <c r="M409" s="28" t="s">
        <v>546</v>
      </c>
      <c r="N409" s="28">
        <v>4.0</v>
      </c>
      <c r="O409" s="28" t="s">
        <v>1605</v>
      </c>
      <c r="P409" s="28" t="s">
        <v>1608</v>
      </c>
      <c r="Q409" s="28"/>
      <c r="R409" s="28" t="s">
        <v>368</v>
      </c>
      <c r="S409" s="28">
        <v>100.0</v>
      </c>
      <c r="T409" s="50">
        <f t="shared" si="4"/>
        <v>0</v>
      </c>
      <c r="U409" s="28" t="str">
        <f>IF(R[0]C[-1]&lt;8,"KURANG 8JAM","DIATAS 8JAM")</f>
        <v>#ERROR!</v>
      </c>
      <c r="V409" s="52">
        <v>44927.0</v>
      </c>
      <c r="W409" s="28">
        <f t="shared" si="1"/>
        <v>2.002739726</v>
      </c>
      <c r="X409" s="28" t="s">
        <v>10128</v>
      </c>
      <c r="Y409" s="28"/>
      <c r="Z409" s="28"/>
      <c r="AA409" s="28"/>
      <c r="AB409" s="28"/>
      <c r="AC409" s="28"/>
      <c r="AD409" s="28"/>
      <c r="AE409" s="65" t="b">
        <v>0</v>
      </c>
      <c r="AF409" s="28" t="str">
        <f t="shared" si="2"/>
        <v>1</v>
      </c>
      <c r="AG409" s="485">
        <f t="shared" si="6"/>
        <v>100</v>
      </c>
      <c r="AH409" s="451">
        <v>100.0</v>
      </c>
      <c r="AI409" s="444">
        <v>1.0</v>
      </c>
      <c r="AJ409" s="451">
        <v>0.0</v>
      </c>
      <c r="AK409" s="444">
        <v>0.0</v>
      </c>
      <c r="AL409" s="451">
        <v>0.0</v>
      </c>
      <c r="AM409" s="444">
        <v>0.0</v>
      </c>
      <c r="AN409" s="451">
        <v>0.0</v>
      </c>
      <c r="AO409" s="444">
        <v>0.0</v>
      </c>
      <c r="AP409" s="451">
        <v>0.0</v>
      </c>
      <c r="AQ409" s="444">
        <v>0.0</v>
      </c>
      <c r="AR409" s="451">
        <v>0.0</v>
      </c>
      <c r="AS409" s="444">
        <v>0.0</v>
      </c>
      <c r="AT409" s="451">
        <v>0.0</v>
      </c>
      <c r="AU409" s="444">
        <v>0.0</v>
      </c>
      <c r="AV409" s="451">
        <v>0.0</v>
      </c>
      <c r="AW409" s="444">
        <v>0.0</v>
      </c>
      <c r="AX409" s="451">
        <v>0.0</v>
      </c>
      <c r="AY409" s="444">
        <v>0.0</v>
      </c>
    </row>
    <row r="410" ht="22.5" customHeight="1">
      <c r="A410" s="36">
        <v>408.0</v>
      </c>
      <c r="B410" s="28" t="s">
        <v>2908</v>
      </c>
      <c r="C410" s="28" t="s">
        <v>4535</v>
      </c>
      <c r="D410" s="28" t="s">
        <v>96</v>
      </c>
      <c r="E410" s="36" t="s">
        <v>96</v>
      </c>
      <c r="F410" s="28" t="s">
        <v>593</v>
      </c>
      <c r="G410" s="28" t="s">
        <v>358</v>
      </c>
      <c r="H410" s="28" t="s">
        <v>7724</v>
      </c>
      <c r="I410" s="28" t="s">
        <v>1859</v>
      </c>
      <c r="J410" s="28">
        <v>2.0</v>
      </c>
      <c r="K410" s="28">
        <v>20.0</v>
      </c>
      <c r="L410" s="28">
        <v>40.0</v>
      </c>
      <c r="M410" s="28" t="s">
        <v>546</v>
      </c>
      <c r="N410" s="28">
        <v>2.0</v>
      </c>
      <c r="O410" s="28" t="s">
        <v>3851</v>
      </c>
      <c r="P410" s="28" t="s">
        <v>2362</v>
      </c>
      <c r="Q410" s="28"/>
      <c r="R410" s="28" t="s">
        <v>1245</v>
      </c>
      <c r="S410" s="28">
        <v>50.0</v>
      </c>
      <c r="T410" s="50">
        <f t="shared" si="4"/>
        <v>0</v>
      </c>
      <c r="U410" s="28" t="str">
        <f>IF(R[0]C[-1]&lt;8,"KURANG 8JAM","DIATAS 8JAM")</f>
        <v>#ERROR!</v>
      </c>
      <c r="V410" s="52">
        <v>45292.0</v>
      </c>
      <c r="W410" s="28">
        <f t="shared" si="1"/>
        <v>1.002739726</v>
      </c>
      <c r="X410" s="28" t="s">
        <v>10331</v>
      </c>
      <c r="Y410" s="28"/>
      <c r="Z410" s="28"/>
      <c r="AA410" s="28"/>
      <c r="AB410" s="28"/>
      <c r="AC410" s="28"/>
      <c r="AD410" s="28"/>
      <c r="AE410" s="65" t="b">
        <v>0</v>
      </c>
      <c r="AF410" s="28" t="str">
        <f t="shared" si="2"/>
        <v>1</v>
      </c>
      <c r="AG410" s="484">
        <f t="shared" si="6"/>
        <v>50</v>
      </c>
      <c r="AH410" s="448">
        <v>50.0</v>
      </c>
      <c r="AI410" s="446">
        <v>1.0</v>
      </c>
      <c r="AJ410" s="448">
        <v>0.0</v>
      </c>
      <c r="AK410" s="449"/>
      <c r="AL410" s="448">
        <v>0.0</v>
      </c>
      <c r="AM410" s="449"/>
      <c r="AN410" s="448">
        <v>0.0</v>
      </c>
      <c r="AO410" s="449"/>
      <c r="AP410" s="448">
        <v>0.0</v>
      </c>
      <c r="AQ410" s="449"/>
      <c r="AR410" s="448">
        <v>0.0</v>
      </c>
      <c r="AS410" s="449"/>
      <c r="AT410" s="448">
        <v>0.0</v>
      </c>
      <c r="AU410" s="449"/>
      <c r="AV410" s="448">
        <v>0.0</v>
      </c>
      <c r="AW410" s="449"/>
      <c r="AX410" s="448">
        <v>0.0</v>
      </c>
      <c r="AY410" s="449"/>
    </row>
    <row r="411" ht="22.5" customHeight="1">
      <c r="A411" s="28">
        <v>409.0</v>
      </c>
      <c r="B411" s="28" t="s">
        <v>2913</v>
      </c>
      <c r="C411" s="28" t="s">
        <v>4542</v>
      </c>
      <c r="D411" s="28" t="s">
        <v>288</v>
      </c>
      <c r="E411" s="36" t="s">
        <v>226</v>
      </c>
      <c r="F411" s="28" t="s">
        <v>593</v>
      </c>
      <c r="G411" s="28" t="s">
        <v>358</v>
      </c>
      <c r="H411" s="28" t="s">
        <v>7724</v>
      </c>
      <c r="I411" s="28" t="s">
        <v>1859</v>
      </c>
      <c r="J411" s="28">
        <v>2.0</v>
      </c>
      <c r="K411" s="28">
        <v>20.0</v>
      </c>
      <c r="L411" s="28">
        <v>40.0</v>
      </c>
      <c r="M411" s="28" t="s">
        <v>546</v>
      </c>
      <c r="N411" s="28">
        <v>2.0</v>
      </c>
      <c r="O411" s="28" t="s">
        <v>3851</v>
      </c>
      <c r="P411" s="28" t="s">
        <v>2362</v>
      </c>
      <c r="Q411" s="28"/>
      <c r="R411" s="28" t="s">
        <v>1245</v>
      </c>
      <c r="S411" s="28">
        <v>50.0</v>
      </c>
      <c r="T411" s="50">
        <f t="shared" si="4"/>
        <v>0</v>
      </c>
      <c r="U411" s="28" t="str">
        <f>IF(R[0]C[-1]&lt;8,"KURANG 8JAM","DIATAS 8JAM")</f>
        <v>#ERROR!</v>
      </c>
      <c r="V411" s="52">
        <v>45292.0</v>
      </c>
      <c r="W411" s="28">
        <f t="shared" si="1"/>
        <v>1.002739726</v>
      </c>
      <c r="X411" s="28" t="s">
        <v>10331</v>
      </c>
      <c r="Y411" s="28"/>
      <c r="Z411" s="28"/>
      <c r="AA411" s="28"/>
      <c r="AB411" s="28"/>
      <c r="AC411" s="28"/>
      <c r="AD411" s="28"/>
      <c r="AE411" s="65" t="b">
        <v>0</v>
      </c>
      <c r="AF411" s="28" t="str">
        <f t="shared" si="2"/>
        <v>1</v>
      </c>
      <c r="AG411" s="485">
        <f t="shared" si="6"/>
        <v>50</v>
      </c>
      <c r="AH411" s="451">
        <v>50.0</v>
      </c>
      <c r="AI411" s="444">
        <v>1.0</v>
      </c>
      <c r="AJ411" s="451">
        <v>0.0</v>
      </c>
      <c r="AK411" s="453"/>
      <c r="AL411" s="451">
        <v>0.0</v>
      </c>
      <c r="AM411" s="453"/>
      <c r="AN411" s="451">
        <v>0.0</v>
      </c>
      <c r="AO411" s="453"/>
      <c r="AP411" s="451">
        <v>0.0</v>
      </c>
      <c r="AQ411" s="453"/>
      <c r="AR411" s="451">
        <v>0.0</v>
      </c>
      <c r="AS411" s="453"/>
      <c r="AT411" s="451">
        <v>0.0</v>
      </c>
      <c r="AU411" s="453"/>
      <c r="AV411" s="451">
        <v>0.0</v>
      </c>
      <c r="AW411" s="453"/>
      <c r="AX411" s="451">
        <v>0.0</v>
      </c>
      <c r="AY411" s="453"/>
    </row>
    <row r="412" ht="22.5" customHeight="1">
      <c r="A412" s="36">
        <v>410.0</v>
      </c>
      <c r="B412" s="28" t="s">
        <v>2916</v>
      </c>
      <c r="C412" s="28" t="s">
        <v>4549</v>
      </c>
      <c r="D412" s="28" t="s">
        <v>577</v>
      </c>
      <c r="E412" s="36" t="s">
        <v>16</v>
      </c>
      <c r="F412" s="28" t="s">
        <v>593</v>
      </c>
      <c r="G412" s="28" t="s">
        <v>358</v>
      </c>
      <c r="H412" s="28" t="s">
        <v>7724</v>
      </c>
      <c r="I412" s="28" t="s">
        <v>1859</v>
      </c>
      <c r="J412" s="28">
        <v>2.0</v>
      </c>
      <c r="K412" s="28">
        <v>20.0</v>
      </c>
      <c r="L412" s="28">
        <v>40.0</v>
      </c>
      <c r="M412" s="28" t="s">
        <v>546</v>
      </c>
      <c r="N412" s="28">
        <v>2.0</v>
      </c>
      <c r="O412" s="28" t="s">
        <v>3851</v>
      </c>
      <c r="P412" s="28" t="s">
        <v>2362</v>
      </c>
      <c r="Q412" s="28"/>
      <c r="R412" s="28" t="s">
        <v>1245</v>
      </c>
      <c r="S412" s="28">
        <v>50.0</v>
      </c>
      <c r="T412" s="50">
        <f t="shared" si="4"/>
        <v>0</v>
      </c>
      <c r="U412" s="28" t="str">
        <f>IF(R[0]C[-1]&lt;8,"KURANG 8JAM","DIATAS 8JAM")</f>
        <v>#ERROR!</v>
      </c>
      <c r="V412" s="52">
        <v>45292.0</v>
      </c>
      <c r="W412" s="28">
        <f t="shared" si="1"/>
        <v>1.002739726</v>
      </c>
      <c r="X412" s="28" t="s">
        <v>10331</v>
      </c>
      <c r="Y412" s="28"/>
      <c r="Z412" s="28"/>
      <c r="AA412" s="28"/>
      <c r="AB412" s="28"/>
      <c r="AC412" s="28"/>
      <c r="AD412" s="28"/>
      <c r="AE412" s="65" t="b">
        <v>0</v>
      </c>
      <c r="AF412" s="28" t="str">
        <f t="shared" si="2"/>
        <v>1</v>
      </c>
      <c r="AG412" s="484">
        <f t="shared" si="6"/>
        <v>50</v>
      </c>
      <c r="AH412" s="448">
        <v>50.0</v>
      </c>
      <c r="AI412" s="446">
        <v>1.0</v>
      </c>
      <c r="AJ412" s="448">
        <v>0.0</v>
      </c>
      <c r="AK412" s="449"/>
      <c r="AL412" s="448">
        <v>0.0</v>
      </c>
      <c r="AM412" s="449"/>
      <c r="AN412" s="448">
        <v>0.0</v>
      </c>
      <c r="AO412" s="449"/>
      <c r="AP412" s="448">
        <v>0.0</v>
      </c>
      <c r="AQ412" s="449"/>
      <c r="AR412" s="448">
        <v>0.0</v>
      </c>
      <c r="AS412" s="449"/>
      <c r="AT412" s="448">
        <v>0.0</v>
      </c>
      <c r="AU412" s="449"/>
      <c r="AV412" s="448">
        <v>0.0</v>
      </c>
      <c r="AW412" s="449"/>
      <c r="AX412" s="448">
        <v>0.0</v>
      </c>
      <c r="AY412" s="449"/>
    </row>
    <row r="413" ht="22.5" customHeight="1">
      <c r="A413" s="28">
        <v>411.0</v>
      </c>
      <c r="B413" s="28" t="s">
        <v>2923</v>
      </c>
      <c r="C413" s="28" t="s">
        <v>4556</v>
      </c>
      <c r="D413" s="28" t="s">
        <v>577</v>
      </c>
      <c r="E413" s="36" t="s">
        <v>16</v>
      </c>
      <c r="F413" s="28" t="s">
        <v>593</v>
      </c>
      <c r="G413" s="28" t="s">
        <v>358</v>
      </c>
      <c r="H413" s="28" t="s">
        <v>7724</v>
      </c>
      <c r="I413" s="28" t="s">
        <v>1859</v>
      </c>
      <c r="J413" s="28">
        <v>2.0</v>
      </c>
      <c r="K413" s="28">
        <v>20.0</v>
      </c>
      <c r="L413" s="28">
        <v>40.0</v>
      </c>
      <c r="M413" s="28" t="s">
        <v>546</v>
      </c>
      <c r="N413" s="28">
        <v>2.0</v>
      </c>
      <c r="O413" s="28" t="s">
        <v>3851</v>
      </c>
      <c r="P413" s="28" t="s">
        <v>2362</v>
      </c>
      <c r="Q413" s="28"/>
      <c r="R413" s="28" t="s">
        <v>1245</v>
      </c>
      <c r="S413" s="28">
        <v>50.0</v>
      </c>
      <c r="T413" s="50">
        <f t="shared" si="4"/>
        <v>0</v>
      </c>
      <c r="U413" s="28" t="str">
        <f>IF(R[0]C[-1]&lt;8,"KURANG 8JAM","DIATAS 8JAM")</f>
        <v>#ERROR!</v>
      </c>
      <c r="V413" s="52">
        <v>45292.0</v>
      </c>
      <c r="W413" s="28">
        <f t="shared" si="1"/>
        <v>1.002739726</v>
      </c>
      <c r="X413" s="28" t="s">
        <v>10331</v>
      </c>
      <c r="Y413" s="28"/>
      <c r="Z413" s="28"/>
      <c r="AA413" s="28"/>
      <c r="AB413" s="28"/>
      <c r="AC413" s="28"/>
      <c r="AD413" s="28"/>
      <c r="AE413" s="65" t="b">
        <v>0</v>
      </c>
      <c r="AF413" s="28" t="str">
        <f t="shared" si="2"/>
        <v>1</v>
      </c>
      <c r="AG413" s="485">
        <f t="shared" si="6"/>
        <v>50</v>
      </c>
      <c r="AH413" s="451">
        <v>50.0</v>
      </c>
      <c r="AI413" s="444">
        <v>1.0</v>
      </c>
      <c r="AJ413" s="451">
        <v>0.0</v>
      </c>
      <c r="AK413" s="453"/>
      <c r="AL413" s="451">
        <v>0.0</v>
      </c>
      <c r="AM413" s="453"/>
      <c r="AN413" s="451">
        <v>0.0</v>
      </c>
      <c r="AO413" s="453"/>
      <c r="AP413" s="451">
        <v>0.0</v>
      </c>
      <c r="AQ413" s="453"/>
      <c r="AR413" s="451">
        <v>0.0</v>
      </c>
      <c r="AS413" s="453"/>
      <c r="AT413" s="451">
        <v>0.0</v>
      </c>
      <c r="AU413" s="453"/>
      <c r="AV413" s="451">
        <v>0.0</v>
      </c>
      <c r="AW413" s="453"/>
      <c r="AX413" s="451">
        <v>0.0</v>
      </c>
      <c r="AY413" s="453"/>
    </row>
    <row r="414" ht="22.5" customHeight="1">
      <c r="A414" s="36">
        <v>412.0</v>
      </c>
      <c r="B414" s="28" t="s">
        <v>2927</v>
      </c>
      <c r="C414" s="28" t="s">
        <v>4564</v>
      </c>
      <c r="D414" s="28" t="s">
        <v>577</v>
      </c>
      <c r="E414" s="36" t="s">
        <v>16</v>
      </c>
      <c r="F414" s="28" t="s">
        <v>593</v>
      </c>
      <c r="G414" s="28" t="s">
        <v>358</v>
      </c>
      <c r="H414" s="28" t="s">
        <v>7724</v>
      </c>
      <c r="I414" s="28" t="s">
        <v>1859</v>
      </c>
      <c r="J414" s="28">
        <v>2.0</v>
      </c>
      <c r="K414" s="28">
        <v>20.0</v>
      </c>
      <c r="L414" s="28">
        <v>40.0</v>
      </c>
      <c r="M414" s="28" t="s">
        <v>546</v>
      </c>
      <c r="N414" s="28">
        <v>2.0</v>
      </c>
      <c r="O414" s="28" t="s">
        <v>3851</v>
      </c>
      <c r="P414" s="28" t="s">
        <v>2362</v>
      </c>
      <c r="Q414" s="28"/>
      <c r="R414" s="28" t="s">
        <v>1245</v>
      </c>
      <c r="S414" s="28">
        <v>50.0</v>
      </c>
      <c r="T414" s="50">
        <f t="shared" si="4"/>
        <v>0</v>
      </c>
      <c r="U414" s="28" t="str">
        <f>IF(R[0]C[-1]&lt;8,"KURANG 8JAM","DIATAS 8JAM")</f>
        <v>#ERROR!</v>
      </c>
      <c r="V414" s="52">
        <v>45292.0</v>
      </c>
      <c r="W414" s="28">
        <f t="shared" si="1"/>
        <v>1.002739726</v>
      </c>
      <c r="X414" s="28" t="s">
        <v>10331</v>
      </c>
      <c r="Y414" s="28"/>
      <c r="Z414" s="28"/>
      <c r="AA414" s="28"/>
      <c r="AB414" s="28"/>
      <c r="AC414" s="28"/>
      <c r="AD414" s="28"/>
      <c r="AE414" s="65" t="b">
        <v>0</v>
      </c>
      <c r="AF414" s="28" t="str">
        <f t="shared" si="2"/>
        <v>1</v>
      </c>
      <c r="AG414" s="484">
        <f t="shared" si="6"/>
        <v>50</v>
      </c>
      <c r="AH414" s="448">
        <v>50.0</v>
      </c>
      <c r="AI414" s="446">
        <v>1.0</v>
      </c>
      <c r="AJ414" s="448">
        <v>0.0</v>
      </c>
      <c r="AK414" s="449"/>
      <c r="AL414" s="448">
        <v>0.0</v>
      </c>
      <c r="AM414" s="449"/>
      <c r="AN414" s="448">
        <v>0.0</v>
      </c>
      <c r="AO414" s="449"/>
      <c r="AP414" s="448">
        <v>0.0</v>
      </c>
      <c r="AQ414" s="449"/>
      <c r="AR414" s="448">
        <v>0.0</v>
      </c>
      <c r="AS414" s="449"/>
      <c r="AT414" s="448">
        <v>0.0</v>
      </c>
      <c r="AU414" s="449"/>
      <c r="AV414" s="448">
        <v>0.0</v>
      </c>
      <c r="AW414" s="449"/>
      <c r="AX414" s="448">
        <v>0.0</v>
      </c>
      <c r="AY414" s="449"/>
    </row>
    <row r="415" ht="22.5" customHeight="1">
      <c r="A415" s="28">
        <v>413.0</v>
      </c>
      <c r="B415" s="28" t="s">
        <v>2931</v>
      </c>
      <c r="C415" s="28" t="s">
        <v>4574</v>
      </c>
      <c r="D415" s="28" t="s">
        <v>232</v>
      </c>
      <c r="E415" s="36" t="s">
        <v>16</v>
      </c>
      <c r="F415" s="28" t="s">
        <v>593</v>
      </c>
      <c r="G415" s="28" t="s">
        <v>358</v>
      </c>
      <c r="H415" s="28" t="s">
        <v>7724</v>
      </c>
      <c r="I415" s="28" t="s">
        <v>1859</v>
      </c>
      <c r="J415" s="28">
        <v>2.0</v>
      </c>
      <c r="K415" s="28">
        <v>20.0</v>
      </c>
      <c r="L415" s="28">
        <v>40.0</v>
      </c>
      <c r="M415" s="28" t="s">
        <v>546</v>
      </c>
      <c r="N415" s="28">
        <v>4.0</v>
      </c>
      <c r="O415" s="28" t="s">
        <v>1605</v>
      </c>
      <c r="P415" s="28" t="s">
        <v>1608</v>
      </c>
      <c r="Q415" s="28"/>
      <c r="R415" s="28" t="s">
        <v>368</v>
      </c>
      <c r="S415" s="28">
        <v>100.0</v>
      </c>
      <c r="T415" s="50">
        <f t="shared" si="4"/>
        <v>0</v>
      </c>
      <c r="U415" s="28" t="str">
        <f>IF(R[0]C[-1]&lt;8,"KURANG 8JAM","DIATAS 8JAM")</f>
        <v>#ERROR!</v>
      </c>
      <c r="V415" s="52">
        <v>44927.0</v>
      </c>
      <c r="W415" s="28">
        <f t="shared" si="1"/>
        <v>2.002739726</v>
      </c>
      <c r="X415" s="28" t="s">
        <v>10128</v>
      </c>
      <c r="Y415" s="28"/>
      <c r="Z415" s="28"/>
      <c r="AA415" s="28"/>
      <c r="AB415" s="28"/>
      <c r="AC415" s="28"/>
      <c r="AD415" s="28"/>
      <c r="AE415" s="65" t="b">
        <v>0</v>
      </c>
      <c r="AF415" s="28" t="str">
        <f t="shared" si="2"/>
        <v>1</v>
      </c>
      <c r="AG415" s="485">
        <f t="shared" si="6"/>
        <v>100</v>
      </c>
      <c r="AH415" s="451">
        <v>100.0</v>
      </c>
      <c r="AI415" s="444">
        <v>1.0</v>
      </c>
      <c r="AJ415" s="451">
        <v>0.0</v>
      </c>
      <c r="AK415" s="444">
        <v>0.0</v>
      </c>
      <c r="AL415" s="451">
        <v>0.0</v>
      </c>
      <c r="AM415" s="444">
        <v>0.0</v>
      </c>
      <c r="AN415" s="451">
        <v>0.0</v>
      </c>
      <c r="AO415" s="444">
        <v>0.0</v>
      </c>
      <c r="AP415" s="451">
        <v>0.0</v>
      </c>
      <c r="AQ415" s="444">
        <v>0.0</v>
      </c>
      <c r="AR415" s="451">
        <v>0.0</v>
      </c>
      <c r="AS415" s="444">
        <v>0.0</v>
      </c>
      <c r="AT415" s="451">
        <v>0.0</v>
      </c>
      <c r="AU415" s="444">
        <v>0.0</v>
      </c>
      <c r="AV415" s="451">
        <v>0.0</v>
      </c>
      <c r="AW415" s="444">
        <v>0.0</v>
      </c>
      <c r="AX415" s="451">
        <v>0.0</v>
      </c>
      <c r="AY415" s="444">
        <v>0.0</v>
      </c>
    </row>
    <row r="416" ht="22.5" customHeight="1">
      <c r="A416" s="36">
        <v>414.0</v>
      </c>
      <c r="B416" s="28" t="s">
        <v>2934</v>
      </c>
      <c r="C416" s="28" t="s">
        <v>4583</v>
      </c>
      <c r="D416" s="28" t="s">
        <v>226</v>
      </c>
      <c r="E416" s="36" t="s">
        <v>226</v>
      </c>
      <c r="F416" s="28" t="s">
        <v>593</v>
      </c>
      <c r="G416" s="28" t="s">
        <v>358</v>
      </c>
      <c r="H416" s="28" t="s">
        <v>7724</v>
      </c>
      <c r="I416" s="28" t="s">
        <v>1859</v>
      </c>
      <c r="J416" s="28">
        <v>2.0</v>
      </c>
      <c r="K416" s="28">
        <v>20.0</v>
      </c>
      <c r="L416" s="28">
        <v>40.0</v>
      </c>
      <c r="M416" s="28" t="s">
        <v>546</v>
      </c>
      <c r="N416" s="28">
        <v>2.0</v>
      </c>
      <c r="O416" s="28" t="s">
        <v>3851</v>
      </c>
      <c r="P416" s="28" t="s">
        <v>2362</v>
      </c>
      <c r="Q416" s="28"/>
      <c r="R416" s="28" t="s">
        <v>1245</v>
      </c>
      <c r="S416" s="28">
        <v>50.0</v>
      </c>
      <c r="T416" s="50">
        <f t="shared" si="4"/>
        <v>0</v>
      </c>
      <c r="U416" s="28" t="str">
        <f>IF(R[0]C[-1]&lt;8,"KURANG 8JAM","DIATAS 8JAM")</f>
        <v>#ERROR!</v>
      </c>
      <c r="V416" s="52">
        <v>45292.0</v>
      </c>
      <c r="W416" s="28">
        <f t="shared" si="1"/>
        <v>1.002739726</v>
      </c>
      <c r="X416" s="28" t="s">
        <v>10331</v>
      </c>
      <c r="Y416" s="28"/>
      <c r="Z416" s="28"/>
      <c r="AA416" s="28"/>
      <c r="AB416" s="28"/>
      <c r="AC416" s="28"/>
      <c r="AD416" s="28"/>
      <c r="AE416" s="65" t="b">
        <v>0</v>
      </c>
      <c r="AF416" s="28" t="str">
        <f t="shared" si="2"/>
        <v>1</v>
      </c>
      <c r="AG416" s="484">
        <f t="shared" si="6"/>
        <v>50</v>
      </c>
      <c r="AH416" s="448">
        <v>50.0</v>
      </c>
      <c r="AI416" s="446">
        <v>1.0</v>
      </c>
      <c r="AJ416" s="448">
        <v>0.0</v>
      </c>
      <c r="AK416" s="449"/>
      <c r="AL416" s="448">
        <v>0.0</v>
      </c>
      <c r="AM416" s="449"/>
      <c r="AN416" s="448">
        <v>0.0</v>
      </c>
      <c r="AO416" s="449"/>
      <c r="AP416" s="448">
        <v>0.0</v>
      </c>
      <c r="AQ416" s="449"/>
      <c r="AR416" s="448">
        <v>0.0</v>
      </c>
      <c r="AS416" s="449"/>
      <c r="AT416" s="448">
        <v>0.0</v>
      </c>
      <c r="AU416" s="449"/>
      <c r="AV416" s="448">
        <v>0.0</v>
      </c>
      <c r="AW416" s="449"/>
      <c r="AX416" s="448">
        <v>0.0</v>
      </c>
      <c r="AY416" s="449"/>
    </row>
    <row r="417" ht="22.5" customHeight="1">
      <c r="A417" s="28">
        <v>415.0</v>
      </c>
      <c r="B417" s="28" t="s">
        <v>2939</v>
      </c>
      <c r="C417" s="28" t="s">
        <v>4588</v>
      </c>
      <c r="D417" s="28" t="s">
        <v>253</v>
      </c>
      <c r="E417" s="36" t="s">
        <v>181</v>
      </c>
      <c r="F417" s="28" t="s">
        <v>593</v>
      </c>
      <c r="G417" s="28" t="s">
        <v>358</v>
      </c>
      <c r="H417" s="28" t="s">
        <v>7724</v>
      </c>
      <c r="I417" s="28" t="s">
        <v>1859</v>
      </c>
      <c r="J417" s="28">
        <v>2.0</v>
      </c>
      <c r="K417" s="28">
        <v>20.0</v>
      </c>
      <c r="L417" s="28">
        <v>40.0</v>
      </c>
      <c r="M417" s="28" t="s">
        <v>546</v>
      </c>
      <c r="N417" s="28">
        <v>2.0</v>
      </c>
      <c r="O417" s="28" t="s">
        <v>3851</v>
      </c>
      <c r="P417" s="28" t="s">
        <v>2362</v>
      </c>
      <c r="Q417" s="28"/>
      <c r="R417" s="28" t="s">
        <v>1245</v>
      </c>
      <c r="S417" s="28">
        <v>50.0</v>
      </c>
      <c r="T417" s="50">
        <f t="shared" si="4"/>
        <v>0</v>
      </c>
      <c r="U417" s="28" t="str">
        <f>IF(R[0]C[-1]&lt;8,"KURANG 8JAM","DIATAS 8JAM")</f>
        <v>#ERROR!</v>
      </c>
      <c r="V417" s="52">
        <v>45292.0</v>
      </c>
      <c r="W417" s="28">
        <f t="shared" si="1"/>
        <v>1.002739726</v>
      </c>
      <c r="X417" s="28" t="s">
        <v>10331</v>
      </c>
      <c r="Y417" s="28"/>
      <c r="Z417" s="28"/>
      <c r="AA417" s="28"/>
      <c r="AB417" s="28"/>
      <c r="AC417" s="28"/>
      <c r="AD417" s="28"/>
      <c r="AE417" s="65" t="b">
        <v>0</v>
      </c>
      <c r="AF417" s="28" t="str">
        <f t="shared" si="2"/>
        <v>1</v>
      </c>
      <c r="AG417" s="485">
        <f t="shared" si="6"/>
        <v>50</v>
      </c>
      <c r="AH417" s="451">
        <v>50.0</v>
      </c>
      <c r="AI417" s="444">
        <v>1.0</v>
      </c>
      <c r="AJ417" s="451">
        <v>0.0</v>
      </c>
      <c r="AK417" s="453"/>
      <c r="AL417" s="451">
        <v>0.0</v>
      </c>
      <c r="AM417" s="453"/>
      <c r="AN417" s="451">
        <v>0.0</v>
      </c>
      <c r="AO417" s="453"/>
      <c r="AP417" s="451">
        <v>0.0</v>
      </c>
      <c r="AQ417" s="453"/>
      <c r="AR417" s="451">
        <v>0.0</v>
      </c>
      <c r="AS417" s="453"/>
      <c r="AT417" s="451">
        <v>0.0</v>
      </c>
      <c r="AU417" s="453"/>
      <c r="AV417" s="451">
        <v>0.0</v>
      </c>
      <c r="AW417" s="453"/>
      <c r="AX417" s="451">
        <v>0.0</v>
      </c>
      <c r="AY417" s="453"/>
    </row>
    <row r="418" ht="22.5" customHeight="1">
      <c r="A418" s="36">
        <v>416.0</v>
      </c>
      <c r="B418" s="28" t="s">
        <v>2942</v>
      </c>
      <c r="C418" s="28" t="s">
        <v>4595</v>
      </c>
      <c r="D418" s="28" t="s">
        <v>96</v>
      </c>
      <c r="E418" s="36" t="s">
        <v>96</v>
      </c>
      <c r="F418" s="28" t="s">
        <v>593</v>
      </c>
      <c r="G418" s="28" t="s">
        <v>358</v>
      </c>
      <c r="H418" s="28" t="s">
        <v>7724</v>
      </c>
      <c r="I418" s="28" t="s">
        <v>1859</v>
      </c>
      <c r="J418" s="28">
        <v>2.0</v>
      </c>
      <c r="K418" s="28">
        <v>20.0</v>
      </c>
      <c r="L418" s="28">
        <v>40.0</v>
      </c>
      <c r="M418" s="28" t="s">
        <v>546</v>
      </c>
      <c r="N418" s="28">
        <v>2.0</v>
      </c>
      <c r="O418" s="28" t="s">
        <v>3851</v>
      </c>
      <c r="P418" s="28" t="s">
        <v>2362</v>
      </c>
      <c r="Q418" s="28"/>
      <c r="R418" s="28" t="s">
        <v>1245</v>
      </c>
      <c r="S418" s="28">
        <v>50.0</v>
      </c>
      <c r="T418" s="50">
        <f t="shared" si="4"/>
        <v>0</v>
      </c>
      <c r="U418" s="28" t="str">
        <f>IF(R[0]C[-1]&lt;8,"KURANG 8JAM","DIATAS 8JAM")</f>
        <v>#ERROR!</v>
      </c>
      <c r="V418" s="52">
        <v>45292.0</v>
      </c>
      <c r="W418" s="28">
        <f t="shared" si="1"/>
        <v>1.002739726</v>
      </c>
      <c r="X418" s="28" t="s">
        <v>10331</v>
      </c>
      <c r="Y418" s="28"/>
      <c r="Z418" s="28"/>
      <c r="AA418" s="28"/>
      <c r="AB418" s="28"/>
      <c r="AC418" s="28"/>
      <c r="AD418" s="28"/>
      <c r="AE418" s="65" t="b">
        <v>0</v>
      </c>
      <c r="AF418" s="28" t="str">
        <f t="shared" si="2"/>
        <v>1</v>
      </c>
      <c r="AG418" s="484">
        <f t="shared" si="6"/>
        <v>50</v>
      </c>
      <c r="AH418" s="448">
        <v>50.0</v>
      </c>
      <c r="AI418" s="446">
        <v>1.0</v>
      </c>
      <c r="AJ418" s="448">
        <v>0.0</v>
      </c>
      <c r="AK418" s="449"/>
      <c r="AL418" s="448">
        <v>0.0</v>
      </c>
      <c r="AM418" s="449"/>
      <c r="AN418" s="448">
        <v>0.0</v>
      </c>
      <c r="AO418" s="449"/>
      <c r="AP418" s="448">
        <v>0.0</v>
      </c>
      <c r="AQ418" s="449"/>
      <c r="AR418" s="448">
        <v>0.0</v>
      </c>
      <c r="AS418" s="449"/>
      <c r="AT418" s="448">
        <v>0.0</v>
      </c>
      <c r="AU418" s="449"/>
      <c r="AV418" s="448">
        <v>0.0</v>
      </c>
      <c r="AW418" s="449"/>
      <c r="AX418" s="448">
        <v>0.0</v>
      </c>
      <c r="AY418" s="449"/>
    </row>
    <row r="419" ht="22.5" customHeight="1">
      <c r="A419" s="28">
        <v>417.0</v>
      </c>
      <c r="B419" s="28" t="s">
        <v>2945</v>
      </c>
      <c r="C419" s="28" t="s">
        <v>4609</v>
      </c>
      <c r="D419" s="28" t="s">
        <v>288</v>
      </c>
      <c r="E419" s="36" t="s">
        <v>226</v>
      </c>
      <c r="F419" s="28" t="s">
        <v>593</v>
      </c>
      <c r="G419" s="28" t="s">
        <v>358</v>
      </c>
      <c r="H419" s="28" t="s">
        <v>7724</v>
      </c>
      <c r="I419" s="28" t="s">
        <v>1859</v>
      </c>
      <c r="J419" s="28">
        <v>2.0</v>
      </c>
      <c r="K419" s="28">
        <v>20.0</v>
      </c>
      <c r="L419" s="28">
        <v>40.0</v>
      </c>
      <c r="M419" s="28" t="s">
        <v>546</v>
      </c>
      <c r="N419" s="28">
        <v>2.0</v>
      </c>
      <c r="O419" s="28" t="s">
        <v>3851</v>
      </c>
      <c r="P419" s="28" t="s">
        <v>2362</v>
      </c>
      <c r="Q419" s="28"/>
      <c r="R419" s="28" t="s">
        <v>1245</v>
      </c>
      <c r="S419" s="28">
        <v>50.0</v>
      </c>
      <c r="T419" s="50">
        <f t="shared" si="4"/>
        <v>0</v>
      </c>
      <c r="U419" s="28" t="str">
        <f>IF(R[0]C[-1]&lt;8,"KURANG 8JAM","DIATAS 8JAM")</f>
        <v>#ERROR!</v>
      </c>
      <c r="V419" s="52">
        <v>45292.0</v>
      </c>
      <c r="W419" s="28">
        <f t="shared" si="1"/>
        <v>1.002739726</v>
      </c>
      <c r="X419" s="28" t="s">
        <v>10331</v>
      </c>
      <c r="Y419" s="28"/>
      <c r="Z419" s="28"/>
      <c r="AA419" s="28"/>
      <c r="AB419" s="28"/>
      <c r="AC419" s="28"/>
      <c r="AD419" s="28"/>
      <c r="AE419" s="65" t="b">
        <v>0</v>
      </c>
      <c r="AF419" s="28" t="str">
        <f t="shared" si="2"/>
        <v>1</v>
      </c>
      <c r="AG419" s="485">
        <f t="shared" si="6"/>
        <v>50</v>
      </c>
      <c r="AH419" s="451">
        <v>50.0</v>
      </c>
      <c r="AI419" s="444">
        <v>1.0</v>
      </c>
      <c r="AJ419" s="451">
        <v>0.0</v>
      </c>
      <c r="AK419" s="453"/>
      <c r="AL419" s="451">
        <v>0.0</v>
      </c>
      <c r="AM419" s="453"/>
      <c r="AN419" s="451">
        <v>0.0</v>
      </c>
      <c r="AO419" s="453"/>
      <c r="AP419" s="451">
        <v>0.0</v>
      </c>
      <c r="AQ419" s="453"/>
      <c r="AR419" s="451">
        <v>0.0</v>
      </c>
      <c r="AS419" s="453"/>
      <c r="AT419" s="451">
        <v>0.0</v>
      </c>
      <c r="AU419" s="453"/>
      <c r="AV419" s="451">
        <v>0.0</v>
      </c>
      <c r="AW419" s="453"/>
      <c r="AX419" s="451">
        <v>0.0</v>
      </c>
      <c r="AY419" s="453"/>
    </row>
    <row r="420" ht="22.5" customHeight="1">
      <c r="A420" s="36">
        <v>418.0</v>
      </c>
      <c r="B420" s="28" t="s">
        <v>2950</v>
      </c>
      <c r="C420" s="28" t="s">
        <v>4619</v>
      </c>
      <c r="D420" s="28" t="s">
        <v>253</v>
      </c>
      <c r="E420" s="36" t="s">
        <v>181</v>
      </c>
      <c r="F420" s="28" t="s">
        <v>593</v>
      </c>
      <c r="G420" s="28" t="s">
        <v>358</v>
      </c>
      <c r="H420" s="28" t="s">
        <v>7724</v>
      </c>
      <c r="I420" s="28" t="s">
        <v>1859</v>
      </c>
      <c r="J420" s="28">
        <v>2.0</v>
      </c>
      <c r="K420" s="28">
        <v>20.0</v>
      </c>
      <c r="L420" s="28">
        <v>40.0</v>
      </c>
      <c r="M420" s="28" t="s">
        <v>546</v>
      </c>
      <c r="N420" s="28">
        <v>2.0</v>
      </c>
      <c r="O420" s="28" t="s">
        <v>3851</v>
      </c>
      <c r="P420" s="28" t="s">
        <v>2362</v>
      </c>
      <c r="Q420" s="28"/>
      <c r="R420" s="28" t="s">
        <v>1245</v>
      </c>
      <c r="S420" s="28">
        <v>50.0</v>
      </c>
      <c r="T420" s="50">
        <f t="shared" si="4"/>
        <v>0</v>
      </c>
      <c r="U420" s="28" t="str">
        <f>IF(R[0]C[-1]&lt;8,"KURANG 8JAM","DIATAS 8JAM")</f>
        <v>#ERROR!</v>
      </c>
      <c r="V420" s="52">
        <v>45292.0</v>
      </c>
      <c r="W420" s="28">
        <f t="shared" si="1"/>
        <v>1.002739726</v>
      </c>
      <c r="X420" s="28" t="s">
        <v>10331</v>
      </c>
      <c r="Y420" s="28"/>
      <c r="Z420" s="28"/>
      <c r="AA420" s="28"/>
      <c r="AB420" s="28"/>
      <c r="AC420" s="28"/>
      <c r="AD420" s="28"/>
      <c r="AE420" s="65" t="b">
        <v>0</v>
      </c>
      <c r="AF420" s="28" t="str">
        <f t="shared" si="2"/>
        <v>1</v>
      </c>
      <c r="AG420" s="484">
        <f t="shared" si="6"/>
        <v>50</v>
      </c>
      <c r="AH420" s="448">
        <v>50.0</v>
      </c>
      <c r="AI420" s="446">
        <v>1.0</v>
      </c>
      <c r="AJ420" s="448">
        <v>0.0</v>
      </c>
      <c r="AK420" s="449"/>
      <c r="AL420" s="448">
        <v>0.0</v>
      </c>
      <c r="AM420" s="449"/>
      <c r="AN420" s="448">
        <v>0.0</v>
      </c>
      <c r="AO420" s="449"/>
      <c r="AP420" s="448">
        <v>0.0</v>
      </c>
      <c r="AQ420" s="449"/>
      <c r="AR420" s="448">
        <v>0.0</v>
      </c>
      <c r="AS420" s="449"/>
      <c r="AT420" s="448">
        <v>0.0</v>
      </c>
      <c r="AU420" s="449"/>
      <c r="AV420" s="448">
        <v>0.0</v>
      </c>
      <c r="AW420" s="449"/>
      <c r="AX420" s="448">
        <v>0.0</v>
      </c>
      <c r="AY420" s="449"/>
    </row>
    <row r="421" ht="22.5" customHeight="1">
      <c r="A421" s="28">
        <v>419.0</v>
      </c>
      <c r="B421" s="28" t="s">
        <v>2953</v>
      </c>
      <c r="C421" s="28" t="s">
        <v>4626</v>
      </c>
      <c r="D421" s="28" t="s">
        <v>288</v>
      </c>
      <c r="E421" s="36" t="s">
        <v>226</v>
      </c>
      <c r="F421" s="28" t="s">
        <v>593</v>
      </c>
      <c r="G421" s="28" t="s">
        <v>358</v>
      </c>
      <c r="H421" s="28" t="s">
        <v>7724</v>
      </c>
      <c r="I421" s="28" t="s">
        <v>1859</v>
      </c>
      <c r="J421" s="28">
        <v>2.0</v>
      </c>
      <c r="K421" s="28">
        <v>20.0</v>
      </c>
      <c r="L421" s="28">
        <v>40.0</v>
      </c>
      <c r="M421" s="28" t="s">
        <v>546</v>
      </c>
      <c r="N421" s="28">
        <v>2.0</v>
      </c>
      <c r="O421" s="28" t="s">
        <v>3851</v>
      </c>
      <c r="P421" s="28" t="s">
        <v>2362</v>
      </c>
      <c r="Q421" s="28"/>
      <c r="R421" s="28" t="s">
        <v>1245</v>
      </c>
      <c r="S421" s="28">
        <v>50.0</v>
      </c>
      <c r="T421" s="50">
        <f t="shared" si="4"/>
        <v>0</v>
      </c>
      <c r="U421" s="28" t="str">
        <f>IF(R[0]C[-1]&lt;8,"KURANG 8JAM","DIATAS 8JAM")</f>
        <v>#ERROR!</v>
      </c>
      <c r="V421" s="52">
        <v>45292.0</v>
      </c>
      <c r="W421" s="28">
        <f t="shared" si="1"/>
        <v>1.002739726</v>
      </c>
      <c r="X421" s="28" t="s">
        <v>10331</v>
      </c>
      <c r="Y421" s="28"/>
      <c r="Z421" s="28"/>
      <c r="AA421" s="28"/>
      <c r="AB421" s="28"/>
      <c r="AC421" s="28"/>
      <c r="AD421" s="28"/>
      <c r="AE421" s="65" t="b">
        <v>0</v>
      </c>
      <c r="AF421" s="28" t="str">
        <f t="shared" si="2"/>
        <v>1</v>
      </c>
      <c r="AG421" s="485">
        <f t="shared" si="6"/>
        <v>50</v>
      </c>
      <c r="AH421" s="451">
        <v>50.0</v>
      </c>
      <c r="AI421" s="444">
        <v>1.0</v>
      </c>
      <c r="AJ421" s="451">
        <v>0.0</v>
      </c>
      <c r="AK421" s="453"/>
      <c r="AL421" s="451">
        <v>0.0</v>
      </c>
      <c r="AM421" s="453"/>
      <c r="AN421" s="451">
        <v>0.0</v>
      </c>
      <c r="AO421" s="453"/>
      <c r="AP421" s="451">
        <v>0.0</v>
      </c>
      <c r="AQ421" s="453"/>
      <c r="AR421" s="451">
        <v>0.0</v>
      </c>
      <c r="AS421" s="453"/>
      <c r="AT421" s="451">
        <v>0.0</v>
      </c>
      <c r="AU421" s="453"/>
      <c r="AV421" s="451">
        <v>0.0</v>
      </c>
      <c r="AW421" s="453"/>
      <c r="AX421" s="451">
        <v>0.0</v>
      </c>
      <c r="AY421" s="453"/>
    </row>
    <row r="422" ht="22.5" customHeight="1">
      <c r="A422" s="36">
        <v>420.0</v>
      </c>
      <c r="B422" s="28" t="s">
        <v>2957</v>
      </c>
      <c r="C422" s="28" t="s">
        <v>4635</v>
      </c>
      <c r="D422" s="28" t="s">
        <v>232</v>
      </c>
      <c r="E422" s="36" t="s">
        <v>16</v>
      </c>
      <c r="F422" s="28" t="s">
        <v>593</v>
      </c>
      <c r="G422" s="28" t="s">
        <v>2343</v>
      </c>
      <c r="H422" s="28" t="s">
        <v>2343</v>
      </c>
      <c r="I422" s="28"/>
      <c r="J422" s="28"/>
      <c r="K422" s="28"/>
      <c r="L422" s="28">
        <v>0.0</v>
      </c>
      <c r="M422" s="28" t="s">
        <v>2343</v>
      </c>
      <c r="N422" s="28">
        <v>1.0</v>
      </c>
      <c r="O422" s="28" t="s">
        <v>2346</v>
      </c>
      <c r="P422" s="28" t="s">
        <v>1608</v>
      </c>
      <c r="Q422" s="28"/>
      <c r="R422" s="28">
        <v>0.0</v>
      </c>
      <c r="S422" s="28">
        <v>0.0</v>
      </c>
      <c r="T422" s="50">
        <f t="shared" si="4"/>
        <v>0</v>
      </c>
      <c r="U422" s="28" t="str">
        <f>IF(R[0]C[-1]&lt;8,"KURANG 8JAM","DIATAS 8JAM")</f>
        <v>#ERROR!</v>
      </c>
      <c r="V422" s="52">
        <v>44927.0</v>
      </c>
      <c r="W422" s="28">
        <f t="shared" si="1"/>
        <v>2.002739726</v>
      </c>
      <c r="X422" s="28" t="s">
        <v>10128</v>
      </c>
      <c r="Y422" s="28"/>
      <c r="Z422" s="28"/>
      <c r="AA422" s="28"/>
      <c r="AB422" s="28"/>
      <c r="AC422" s="28"/>
      <c r="AD422" s="28"/>
      <c r="AE422" s="65" t="b">
        <v>0</v>
      </c>
      <c r="AF422" s="28" t="str">
        <f t="shared" si="2"/>
        <v>0</v>
      </c>
      <c r="AG422" s="484">
        <f t="shared" si="6"/>
        <v>0</v>
      </c>
      <c r="AH422" s="448">
        <v>0.0</v>
      </c>
      <c r="AI422" s="446">
        <v>1.0</v>
      </c>
      <c r="AJ422" s="448">
        <v>0.0</v>
      </c>
      <c r="AK422" s="446">
        <v>0.0</v>
      </c>
      <c r="AL422" s="448">
        <v>0.0</v>
      </c>
      <c r="AM422" s="446">
        <v>0.0</v>
      </c>
      <c r="AN422" s="448">
        <v>0.0</v>
      </c>
      <c r="AO422" s="446">
        <v>0.0</v>
      </c>
      <c r="AP422" s="448">
        <v>0.0</v>
      </c>
      <c r="AQ422" s="446">
        <v>0.0</v>
      </c>
      <c r="AR422" s="448">
        <v>0.0</v>
      </c>
      <c r="AS422" s="446">
        <v>0.0</v>
      </c>
      <c r="AT422" s="448">
        <v>0.0</v>
      </c>
      <c r="AU422" s="446">
        <v>0.0</v>
      </c>
      <c r="AV422" s="448">
        <v>0.0</v>
      </c>
      <c r="AW422" s="446">
        <v>0.0</v>
      </c>
      <c r="AX422" s="448">
        <v>0.0</v>
      </c>
      <c r="AY422" s="446">
        <v>0.0</v>
      </c>
    </row>
    <row r="423" ht="22.5" customHeight="1">
      <c r="A423" s="28">
        <v>421.0</v>
      </c>
      <c r="B423" s="28" t="s">
        <v>4182</v>
      </c>
      <c r="C423" s="28" t="s">
        <v>4647</v>
      </c>
      <c r="D423" s="28" t="s">
        <v>232</v>
      </c>
      <c r="E423" s="36" t="s">
        <v>16</v>
      </c>
      <c r="F423" s="28" t="s">
        <v>593</v>
      </c>
      <c r="G423" s="28" t="s">
        <v>358</v>
      </c>
      <c r="H423" s="28" t="s">
        <v>7724</v>
      </c>
      <c r="I423" s="28" t="s">
        <v>1859</v>
      </c>
      <c r="J423" s="28">
        <v>2.0</v>
      </c>
      <c r="K423" s="28">
        <v>20.0</v>
      </c>
      <c r="L423" s="28">
        <v>40.0</v>
      </c>
      <c r="M423" s="28" t="s">
        <v>546</v>
      </c>
      <c r="N423" s="28">
        <v>2.0</v>
      </c>
      <c r="O423" s="28" t="s">
        <v>3851</v>
      </c>
      <c r="P423" s="28" t="s">
        <v>2362</v>
      </c>
      <c r="Q423" s="28"/>
      <c r="R423" s="28" t="s">
        <v>1245</v>
      </c>
      <c r="S423" s="28">
        <v>50.0</v>
      </c>
      <c r="T423" s="50">
        <f t="shared" si="4"/>
        <v>0</v>
      </c>
      <c r="U423" s="28" t="str">
        <f>IF(R[0]C[-1]&lt;8,"KURANG 8JAM","DIATAS 8JAM")</f>
        <v>#ERROR!</v>
      </c>
      <c r="V423" s="52">
        <v>45292.0</v>
      </c>
      <c r="W423" s="28">
        <f t="shared" si="1"/>
        <v>1.002739726</v>
      </c>
      <c r="X423" s="28" t="s">
        <v>10331</v>
      </c>
      <c r="Y423" s="28"/>
      <c r="Z423" s="28"/>
      <c r="AA423" s="28"/>
      <c r="AB423" s="28"/>
      <c r="AC423" s="28"/>
      <c r="AD423" s="28"/>
      <c r="AE423" s="65" t="b">
        <v>0</v>
      </c>
      <c r="AF423" s="28" t="str">
        <f t="shared" si="2"/>
        <v>1</v>
      </c>
      <c r="AG423" s="485">
        <f t="shared" si="6"/>
        <v>50</v>
      </c>
      <c r="AH423" s="451">
        <v>50.0</v>
      </c>
      <c r="AI423" s="444">
        <v>1.0</v>
      </c>
      <c r="AJ423" s="451">
        <v>0.0</v>
      </c>
      <c r="AK423" s="453"/>
      <c r="AL423" s="451">
        <v>0.0</v>
      </c>
      <c r="AM423" s="453"/>
      <c r="AN423" s="451">
        <v>0.0</v>
      </c>
      <c r="AO423" s="453"/>
      <c r="AP423" s="451">
        <v>0.0</v>
      </c>
      <c r="AQ423" s="453"/>
      <c r="AR423" s="451">
        <v>0.0</v>
      </c>
      <c r="AS423" s="453"/>
      <c r="AT423" s="451">
        <v>0.0</v>
      </c>
      <c r="AU423" s="453"/>
      <c r="AV423" s="451">
        <v>0.0</v>
      </c>
      <c r="AW423" s="453"/>
      <c r="AX423" s="451">
        <v>0.0</v>
      </c>
      <c r="AY423" s="453"/>
    </row>
    <row r="424" ht="22.5" customHeight="1">
      <c r="A424" s="36">
        <v>422.0</v>
      </c>
      <c r="B424" s="28" t="s">
        <v>2959</v>
      </c>
      <c r="C424" s="28" t="s">
        <v>4654</v>
      </c>
      <c r="D424" s="28" t="s">
        <v>253</v>
      </c>
      <c r="E424" s="36" t="s">
        <v>181</v>
      </c>
      <c r="F424" s="28" t="s">
        <v>593</v>
      </c>
      <c r="G424" s="28" t="s">
        <v>358</v>
      </c>
      <c r="H424" s="28" t="s">
        <v>7724</v>
      </c>
      <c r="I424" s="28" t="s">
        <v>1859</v>
      </c>
      <c r="J424" s="28">
        <v>2.0</v>
      </c>
      <c r="K424" s="28">
        <v>20.0</v>
      </c>
      <c r="L424" s="28">
        <v>40.0</v>
      </c>
      <c r="M424" s="28" t="s">
        <v>546</v>
      </c>
      <c r="N424" s="28">
        <v>2.0</v>
      </c>
      <c r="O424" s="28" t="s">
        <v>3851</v>
      </c>
      <c r="P424" s="28" t="s">
        <v>2362</v>
      </c>
      <c r="Q424" s="28"/>
      <c r="R424" s="28" t="s">
        <v>1245</v>
      </c>
      <c r="S424" s="28">
        <v>50.0</v>
      </c>
      <c r="T424" s="50">
        <f t="shared" si="4"/>
        <v>0</v>
      </c>
      <c r="U424" s="28" t="str">
        <f>IF(R[0]C[-1]&lt;8,"KURANG 8JAM","DIATAS 8JAM")</f>
        <v>#ERROR!</v>
      </c>
      <c r="V424" s="52">
        <v>45292.0</v>
      </c>
      <c r="W424" s="28">
        <f t="shared" si="1"/>
        <v>1.002739726</v>
      </c>
      <c r="X424" s="28" t="s">
        <v>10331</v>
      </c>
      <c r="Y424" s="28"/>
      <c r="Z424" s="28"/>
      <c r="AA424" s="28"/>
      <c r="AB424" s="28"/>
      <c r="AC424" s="28"/>
      <c r="AD424" s="28"/>
      <c r="AE424" s="65" t="b">
        <v>0</v>
      </c>
      <c r="AF424" s="28" t="str">
        <f t="shared" si="2"/>
        <v>1</v>
      </c>
      <c r="AG424" s="484">
        <f t="shared" si="6"/>
        <v>50</v>
      </c>
      <c r="AH424" s="448">
        <v>50.0</v>
      </c>
      <c r="AI424" s="446">
        <v>1.0</v>
      </c>
      <c r="AJ424" s="448">
        <v>0.0</v>
      </c>
      <c r="AK424" s="449"/>
      <c r="AL424" s="448">
        <v>0.0</v>
      </c>
      <c r="AM424" s="449"/>
      <c r="AN424" s="448">
        <v>0.0</v>
      </c>
      <c r="AO424" s="449"/>
      <c r="AP424" s="448">
        <v>0.0</v>
      </c>
      <c r="AQ424" s="449"/>
      <c r="AR424" s="448">
        <v>0.0</v>
      </c>
      <c r="AS424" s="449"/>
      <c r="AT424" s="448">
        <v>0.0</v>
      </c>
      <c r="AU424" s="449"/>
      <c r="AV424" s="448">
        <v>0.0</v>
      </c>
      <c r="AW424" s="449"/>
      <c r="AX424" s="448">
        <v>0.0</v>
      </c>
      <c r="AY424" s="449"/>
    </row>
    <row r="425" ht="22.5" customHeight="1">
      <c r="A425" s="28">
        <v>423.0</v>
      </c>
      <c r="B425" s="28" t="s">
        <v>2962</v>
      </c>
      <c r="C425" s="28" t="s">
        <v>4665</v>
      </c>
      <c r="D425" s="28" t="s">
        <v>181</v>
      </c>
      <c r="E425" s="36" t="s">
        <v>181</v>
      </c>
      <c r="F425" s="28" t="s">
        <v>593</v>
      </c>
      <c r="G425" s="28" t="s">
        <v>358</v>
      </c>
      <c r="H425" s="28" t="s">
        <v>7724</v>
      </c>
      <c r="I425" s="28" t="s">
        <v>1859</v>
      </c>
      <c r="J425" s="28">
        <v>2.0</v>
      </c>
      <c r="K425" s="28">
        <v>20.0</v>
      </c>
      <c r="L425" s="28">
        <v>40.0</v>
      </c>
      <c r="M425" s="28" t="s">
        <v>546</v>
      </c>
      <c r="N425" s="28">
        <v>4.0</v>
      </c>
      <c r="O425" s="28" t="s">
        <v>1605</v>
      </c>
      <c r="P425" s="28" t="s">
        <v>1608</v>
      </c>
      <c r="Q425" s="28"/>
      <c r="R425" s="28" t="s">
        <v>368</v>
      </c>
      <c r="S425" s="28">
        <v>100.0</v>
      </c>
      <c r="T425" s="50">
        <f t="shared" si="4"/>
        <v>0</v>
      </c>
      <c r="U425" s="28" t="str">
        <f>IF(R[0]C[-1]&lt;8,"KURANG 8JAM","DIATAS 8JAM")</f>
        <v>#ERROR!</v>
      </c>
      <c r="V425" s="52">
        <v>44927.0</v>
      </c>
      <c r="W425" s="28">
        <f t="shared" si="1"/>
        <v>2.002739726</v>
      </c>
      <c r="X425" s="28" t="s">
        <v>10128</v>
      </c>
      <c r="Y425" s="28"/>
      <c r="Z425" s="28"/>
      <c r="AA425" s="28"/>
      <c r="AB425" s="28"/>
      <c r="AC425" s="28"/>
      <c r="AD425" s="28"/>
      <c r="AE425" s="65" t="b">
        <v>0</v>
      </c>
      <c r="AF425" s="28" t="str">
        <f t="shared" si="2"/>
        <v>1</v>
      </c>
      <c r="AG425" s="485">
        <f t="shared" si="6"/>
        <v>100</v>
      </c>
      <c r="AH425" s="451">
        <v>100.0</v>
      </c>
      <c r="AI425" s="444">
        <v>1.0</v>
      </c>
      <c r="AJ425" s="451">
        <v>0.0</v>
      </c>
      <c r="AK425" s="444">
        <v>0.0</v>
      </c>
      <c r="AL425" s="451">
        <v>0.0</v>
      </c>
      <c r="AM425" s="444">
        <v>0.0</v>
      </c>
      <c r="AN425" s="451">
        <v>0.0</v>
      </c>
      <c r="AO425" s="444">
        <v>0.0</v>
      </c>
      <c r="AP425" s="451">
        <v>0.0</v>
      </c>
      <c r="AQ425" s="444">
        <v>0.0</v>
      </c>
      <c r="AR425" s="451">
        <v>0.0</v>
      </c>
      <c r="AS425" s="444">
        <v>0.0</v>
      </c>
      <c r="AT425" s="451">
        <v>0.0</v>
      </c>
      <c r="AU425" s="444">
        <v>0.0</v>
      </c>
      <c r="AV425" s="451">
        <v>0.0</v>
      </c>
      <c r="AW425" s="444">
        <v>0.0</v>
      </c>
      <c r="AX425" s="451">
        <v>0.0</v>
      </c>
      <c r="AY425" s="444">
        <v>0.0</v>
      </c>
    </row>
    <row r="426" ht="22.5" customHeight="1">
      <c r="A426" s="36">
        <v>424.0</v>
      </c>
      <c r="B426" s="28" t="s">
        <v>2966</v>
      </c>
      <c r="C426" s="28" t="s">
        <v>4673</v>
      </c>
      <c r="D426" s="28" t="s">
        <v>181</v>
      </c>
      <c r="E426" s="36" t="s">
        <v>181</v>
      </c>
      <c r="F426" s="28" t="s">
        <v>593</v>
      </c>
      <c r="G426" s="28" t="s">
        <v>358</v>
      </c>
      <c r="H426" s="28" t="s">
        <v>1605</v>
      </c>
      <c r="I426" s="28" t="s">
        <v>1605</v>
      </c>
      <c r="J426" s="28">
        <v>2.0</v>
      </c>
      <c r="K426" s="28">
        <v>60.0</v>
      </c>
      <c r="L426" s="28">
        <v>120.0</v>
      </c>
      <c r="M426" s="28" t="s">
        <v>546</v>
      </c>
      <c r="N426" s="28">
        <v>4.0</v>
      </c>
      <c r="O426" s="28" t="s">
        <v>1605</v>
      </c>
      <c r="P426" s="28" t="s">
        <v>1605</v>
      </c>
      <c r="Q426" s="28"/>
      <c r="R426" s="28" t="s">
        <v>368</v>
      </c>
      <c r="S426" s="28">
        <v>100.0</v>
      </c>
      <c r="T426" s="50">
        <f t="shared" si="4"/>
        <v>0</v>
      </c>
      <c r="U426" s="28" t="str">
        <f>IF(R[0]C[-1]&lt;8,"KURANG 8JAM","DIATAS 8JAM")</f>
        <v>#ERROR!</v>
      </c>
      <c r="V426" s="52">
        <v>44927.0</v>
      </c>
      <c r="W426" s="28">
        <f t="shared" si="1"/>
        <v>2.002739726</v>
      </c>
      <c r="X426" s="28" t="s">
        <v>10128</v>
      </c>
      <c r="Y426" s="28"/>
      <c r="Z426" s="28"/>
      <c r="AA426" s="28"/>
      <c r="AB426" s="28"/>
      <c r="AC426" s="28"/>
      <c r="AD426" s="28"/>
      <c r="AE426" s="65" t="b">
        <v>0</v>
      </c>
      <c r="AF426" s="28" t="str">
        <f t="shared" si="2"/>
        <v>1</v>
      </c>
      <c r="AG426" s="484">
        <f t="shared" si="6"/>
        <v>100</v>
      </c>
      <c r="AH426" s="448">
        <v>100.0</v>
      </c>
      <c r="AI426" s="446">
        <v>1.0</v>
      </c>
      <c r="AJ426" s="448">
        <v>0.0</v>
      </c>
      <c r="AK426" s="446">
        <v>0.0</v>
      </c>
      <c r="AL426" s="448">
        <v>0.0</v>
      </c>
      <c r="AM426" s="446">
        <v>0.0</v>
      </c>
      <c r="AN426" s="448">
        <v>0.0</v>
      </c>
      <c r="AO426" s="446">
        <v>0.0</v>
      </c>
      <c r="AP426" s="448">
        <v>0.0</v>
      </c>
      <c r="AQ426" s="446">
        <v>0.0</v>
      </c>
      <c r="AR426" s="448">
        <v>0.0</v>
      </c>
      <c r="AS426" s="446">
        <v>0.0</v>
      </c>
      <c r="AT426" s="448">
        <v>0.0</v>
      </c>
      <c r="AU426" s="446">
        <v>0.0</v>
      </c>
      <c r="AV426" s="448">
        <v>0.0</v>
      </c>
      <c r="AW426" s="446">
        <v>0.0</v>
      </c>
      <c r="AX426" s="448">
        <v>0.0</v>
      </c>
      <c r="AY426" s="446">
        <v>0.0</v>
      </c>
    </row>
    <row r="427" ht="22.5" customHeight="1">
      <c r="A427" s="28">
        <v>425.0</v>
      </c>
      <c r="B427" s="28" t="s">
        <v>2968</v>
      </c>
      <c r="C427" s="28" t="s">
        <v>4680</v>
      </c>
      <c r="D427" s="28" t="s">
        <v>253</v>
      </c>
      <c r="E427" s="36" t="s">
        <v>181</v>
      </c>
      <c r="F427" s="28" t="s">
        <v>593</v>
      </c>
      <c r="G427" s="28" t="s">
        <v>358</v>
      </c>
      <c r="H427" s="28" t="s">
        <v>7724</v>
      </c>
      <c r="I427" s="28" t="s">
        <v>1859</v>
      </c>
      <c r="J427" s="28">
        <v>2.0</v>
      </c>
      <c r="K427" s="28">
        <v>20.0</v>
      </c>
      <c r="L427" s="28">
        <v>40.0</v>
      </c>
      <c r="M427" s="28" t="s">
        <v>546</v>
      </c>
      <c r="N427" s="28">
        <v>2.0</v>
      </c>
      <c r="O427" s="28" t="s">
        <v>3851</v>
      </c>
      <c r="P427" s="28" t="s">
        <v>2362</v>
      </c>
      <c r="Q427" s="28"/>
      <c r="R427" s="28" t="s">
        <v>1245</v>
      </c>
      <c r="S427" s="28">
        <v>50.0</v>
      </c>
      <c r="T427" s="50">
        <f t="shared" si="4"/>
        <v>0</v>
      </c>
      <c r="U427" s="28" t="str">
        <f>IF(R[0]C[-1]&lt;8,"KURANG 8JAM","DIATAS 8JAM")</f>
        <v>#ERROR!</v>
      </c>
      <c r="V427" s="52">
        <v>45292.0</v>
      </c>
      <c r="W427" s="28">
        <f t="shared" si="1"/>
        <v>1.002739726</v>
      </c>
      <c r="X427" s="28" t="s">
        <v>10331</v>
      </c>
      <c r="Y427" s="28"/>
      <c r="Z427" s="28"/>
      <c r="AA427" s="28"/>
      <c r="AB427" s="28"/>
      <c r="AC427" s="28"/>
      <c r="AD427" s="28"/>
      <c r="AE427" s="65" t="b">
        <v>0</v>
      </c>
      <c r="AF427" s="28" t="str">
        <f t="shared" si="2"/>
        <v>1</v>
      </c>
      <c r="AG427" s="485">
        <f t="shared" si="6"/>
        <v>50</v>
      </c>
      <c r="AH427" s="451">
        <v>50.0</v>
      </c>
      <c r="AI427" s="444">
        <v>1.0</v>
      </c>
      <c r="AJ427" s="451">
        <v>0.0</v>
      </c>
      <c r="AK427" s="453"/>
      <c r="AL427" s="451">
        <v>0.0</v>
      </c>
      <c r="AM427" s="453"/>
      <c r="AN427" s="451">
        <v>0.0</v>
      </c>
      <c r="AO427" s="453"/>
      <c r="AP427" s="451">
        <v>0.0</v>
      </c>
      <c r="AQ427" s="453"/>
      <c r="AR427" s="451">
        <v>0.0</v>
      </c>
      <c r="AS427" s="453"/>
      <c r="AT427" s="451">
        <v>0.0</v>
      </c>
      <c r="AU427" s="453"/>
      <c r="AV427" s="451">
        <v>0.0</v>
      </c>
      <c r="AW427" s="453"/>
      <c r="AX427" s="451">
        <v>0.0</v>
      </c>
      <c r="AY427" s="453"/>
    </row>
    <row r="428" ht="22.5" customHeight="1">
      <c r="A428" s="36">
        <v>426.0</v>
      </c>
      <c r="B428" s="28" t="s">
        <v>2972</v>
      </c>
      <c r="C428" s="28" t="s">
        <v>4683</v>
      </c>
      <c r="D428" s="28" t="s">
        <v>288</v>
      </c>
      <c r="E428" s="36" t="s">
        <v>226</v>
      </c>
      <c r="F428" s="28" t="s">
        <v>593</v>
      </c>
      <c r="G428" s="28" t="s">
        <v>2343</v>
      </c>
      <c r="H428" s="28" t="s">
        <v>2343</v>
      </c>
      <c r="I428" s="28"/>
      <c r="J428" s="28"/>
      <c r="K428" s="28"/>
      <c r="L428" s="28">
        <v>0.0</v>
      </c>
      <c r="M428" s="28" t="s">
        <v>2343</v>
      </c>
      <c r="N428" s="28">
        <v>2.0</v>
      </c>
      <c r="O428" s="28" t="s">
        <v>2353</v>
      </c>
      <c r="P428" s="28"/>
      <c r="Q428" s="28"/>
      <c r="R428" s="28" t="s">
        <v>368</v>
      </c>
      <c r="S428" s="28">
        <v>100.0</v>
      </c>
      <c r="T428" s="50">
        <f t="shared" si="4"/>
        <v>0</v>
      </c>
      <c r="U428" s="28" t="str">
        <f>IF(R[0]C[-1]&lt;8,"KURANG 8JAM","DIATAS 8JAM")</f>
        <v>#ERROR!</v>
      </c>
      <c r="V428" s="52">
        <v>45292.0</v>
      </c>
      <c r="W428" s="28">
        <f t="shared" si="1"/>
        <v>1.002739726</v>
      </c>
      <c r="X428" s="28" t="s">
        <v>10331</v>
      </c>
      <c r="Y428" s="28"/>
      <c r="Z428" s="28"/>
      <c r="AA428" s="28"/>
      <c r="AB428" s="28"/>
      <c r="AC428" s="28"/>
      <c r="AD428" s="28"/>
      <c r="AE428" s="65" t="b">
        <v>0</v>
      </c>
      <c r="AF428" s="28" t="str">
        <f t="shared" si="2"/>
        <v>1</v>
      </c>
      <c r="AG428" s="484">
        <f t="shared" si="6"/>
        <v>100</v>
      </c>
      <c r="AH428" s="448">
        <v>100.0</v>
      </c>
      <c r="AI428" s="446">
        <v>1.0</v>
      </c>
      <c r="AJ428" s="448">
        <v>0.0</v>
      </c>
      <c r="AK428" s="449"/>
      <c r="AL428" s="448">
        <v>0.0</v>
      </c>
      <c r="AM428" s="449"/>
      <c r="AN428" s="448">
        <v>0.0</v>
      </c>
      <c r="AO428" s="449"/>
      <c r="AP428" s="448">
        <v>0.0</v>
      </c>
      <c r="AQ428" s="449"/>
      <c r="AR428" s="448">
        <v>0.0</v>
      </c>
      <c r="AS428" s="449"/>
      <c r="AT428" s="448">
        <v>0.0</v>
      </c>
      <c r="AU428" s="449"/>
      <c r="AV428" s="448">
        <v>0.0</v>
      </c>
      <c r="AW428" s="449"/>
      <c r="AX428" s="448">
        <v>0.0</v>
      </c>
      <c r="AY428" s="449"/>
    </row>
    <row r="429" ht="22.5" customHeight="1">
      <c r="A429" s="28">
        <v>427.0</v>
      </c>
      <c r="B429" s="28" t="s">
        <v>2975</v>
      </c>
      <c r="C429" s="28" t="s">
        <v>4692</v>
      </c>
      <c r="D429" s="28" t="s">
        <v>288</v>
      </c>
      <c r="E429" s="36" t="s">
        <v>226</v>
      </c>
      <c r="F429" s="28" t="s">
        <v>593</v>
      </c>
      <c r="G429" s="28" t="s">
        <v>358</v>
      </c>
      <c r="H429" s="28" t="s">
        <v>7724</v>
      </c>
      <c r="I429" s="28" t="s">
        <v>1859</v>
      </c>
      <c r="J429" s="28">
        <v>2.0</v>
      </c>
      <c r="K429" s="28">
        <v>20.0</v>
      </c>
      <c r="L429" s="28">
        <v>40.0</v>
      </c>
      <c r="M429" s="28" t="s">
        <v>546</v>
      </c>
      <c r="N429" s="28">
        <v>2.0</v>
      </c>
      <c r="O429" s="28" t="s">
        <v>3851</v>
      </c>
      <c r="P429" s="28" t="s">
        <v>2362</v>
      </c>
      <c r="Q429" s="28"/>
      <c r="R429" s="28" t="s">
        <v>1245</v>
      </c>
      <c r="S429" s="28">
        <v>50.0</v>
      </c>
      <c r="T429" s="50">
        <f t="shared" si="4"/>
        <v>0</v>
      </c>
      <c r="U429" s="28" t="str">
        <f>IF(R[0]C[-1]&lt;8,"KURANG 8JAM","DIATAS 8JAM")</f>
        <v>#ERROR!</v>
      </c>
      <c r="V429" s="52">
        <v>45292.0</v>
      </c>
      <c r="W429" s="28">
        <f t="shared" si="1"/>
        <v>1.002739726</v>
      </c>
      <c r="X429" s="28" t="s">
        <v>10331</v>
      </c>
      <c r="Y429" s="28"/>
      <c r="Z429" s="28"/>
      <c r="AA429" s="28"/>
      <c r="AB429" s="28"/>
      <c r="AC429" s="28"/>
      <c r="AD429" s="28"/>
      <c r="AE429" s="65" t="b">
        <v>0</v>
      </c>
      <c r="AF429" s="28" t="str">
        <f t="shared" si="2"/>
        <v>1</v>
      </c>
      <c r="AG429" s="485">
        <f t="shared" si="6"/>
        <v>50</v>
      </c>
      <c r="AH429" s="451">
        <v>50.0</v>
      </c>
      <c r="AI429" s="444">
        <v>1.0</v>
      </c>
      <c r="AJ429" s="451">
        <v>0.0</v>
      </c>
      <c r="AK429" s="453"/>
      <c r="AL429" s="451">
        <v>0.0</v>
      </c>
      <c r="AM429" s="453"/>
      <c r="AN429" s="451">
        <v>0.0</v>
      </c>
      <c r="AO429" s="453"/>
      <c r="AP429" s="451">
        <v>0.0</v>
      </c>
      <c r="AQ429" s="453"/>
      <c r="AR429" s="451">
        <v>0.0</v>
      </c>
      <c r="AS429" s="453"/>
      <c r="AT429" s="451">
        <v>0.0</v>
      </c>
      <c r="AU429" s="453"/>
      <c r="AV429" s="451">
        <v>0.0</v>
      </c>
      <c r="AW429" s="453"/>
      <c r="AX429" s="451">
        <v>0.0</v>
      </c>
      <c r="AY429" s="453"/>
    </row>
    <row r="430" ht="22.5" customHeight="1">
      <c r="A430" s="36">
        <v>428.0</v>
      </c>
      <c r="B430" s="28" t="s">
        <v>2979</v>
      </c>
      <c r="C430" s="28" t="s">
        <v>4702</v>
      </c>
      <c r="D430" s="28" t="s">
        <v>253</v>
      </c>
      <c r="E430" s="36" t="s">
        <v>181</v>
      </c>
      <c r="F430" s="28" t="s">
        <v>593</v>
      </c>
      <c r="G430" s="28" t="s">
        <v>358</v>
      </c>
      <c r="H430" s="28" t="s">
        <v>7724</v>
      </c>
      <c r="I430" s="28" t="s">
        <v>1859</v>
      </c>
      <c r="J430" s="28">
        <v>2.0</v>
      </c>
      <c r="K430" s="28">
        <v>20.0</v>
      </c>
      <c r="L430" s="28">
        <v>40.0</v>
      </c>
      <c r="M430" s="28" t="s">
        <v>546</v>
      </c>
      <c r="N430" s="28">
        <v>2.0</v>
      </c>
      <c r="O430" s="28" t="s">
        <v>3851</v>
      </c>
      <c r="P430" s="28" t="s">
        <v>2362</v>
      </c>
      <c r="Q430" s="28"/>
      <c r="R430" s="28" t="s">
        <v>1245</v>
      </c>
      <c r="S430" s="28">
        <v>50.0</v>
      </c>
      <c r="T430" s="50">
        <f t="shared" si="4"/>
        <v>0</v>
      </c>
      <c r="U430" s="28" t="str">
        <f>IF(R[0]C[-1]&lt;8,"KURANG 8JAM","DIATAS 8JAM")</f>
        <v>#ERROR!</v>
      </c>
      <c r="V430" s="52">
        <v>45292.0</v>
      </c>
      <c r="W430" s="28">
        <f t="shared" si="1"/>
        <v>1.002739726</v>
      </c>
      <c r="X430" s="28" t="s">
        <v>10331</v>
      </c>
      <c r="Y430" s="28"/>
      <c r="Z430" s="28"/>
      <c r="AA430" s="28"/>
      <c r="AB430" s="28"/>
      <c r="AC430" s="28"/>
      <c r="AD430" s="28"/>
      <c r="AE430" s="65" t="b">
        <v>0</v>
      </c>
      <c r="AF430" s="28" t="str">
        <f t="shared" si="2"/>
        <v>1</v>
      </c>
      <c r="AG430" s="484">
        <f t="shared" si="6"/>
        <v>50</v>
      </c>
      <c r="AH430" s="448">
        <v>50.0</v>
      </c>
      <c r="AI430" s="446">
        <v>1.0</v>
      </c>
      <c r="AJ430" s="448">
        <v>0.0</v>
      </c>
      <c r="AK430" s="449"/>
      <c r="AL430" s="448">
        <v>0.0</v>
      </c>
      <c r="AM430" s="449"/>
      <c r="AN430" s="448">
        <v>0.0</v>
      </c>
      <c r="AO430" s="449"/>
      <c r="AP430" s="448">
        <v>0.0</v>
      </c>
      <c r="AQ430" s="449"/>
      <c r="AR430" s="448">
        <v>0.0</v>
      </c>
      <c r="AS430" s="449"/>
      <c r="AT430" s="448">
        <v>0.0</v>
      </c>
      <c r="AU430" s="449"/>
      <c r="AV430" s="448">
        <v>0.0</v>
      </c>
      <c r="AW430" s="449"/>
      <c r="AX430" s="448">
        <v>0.0</v>
      </c>
      <c r="AY430" s="449"/>
    </row>
    <row r="431" ht="22.5" customHeight="1">
      <c r="A431" s="28">
        <v>429.0</v>
      </c>
      <c r="B431" s="28" t="s">
        <v>2982</v>
      </c>
      <c r="C431" s="28" t="s">
        <v>4710</v>
      </c>
      <c r="D431" s="28" t="s">
        <v>226</v>
      </c>
      <c r="E431" s="36" t="s">
        <v>226</v>
      </c>
      <c r="F431" s="28" t="s">
        <v>593</v>
      </c>
      <c r="G431" s="28" t="s">
        <v>358</v>
      </c>
      <c r="H431" s="28" t="s">
        <v>7724</v>
      </c>
      <c r="I431" s="28" t="s">
        <v>1859</v>
      </c>
      <c r="J431" s="28">
        <v>2.0</v>
      </c>
      <c r="K431" s="28">
        <v>20.0</v>
      </c>
      <c r="L431" s="28">
        <v>40.0</v>
      </c>
      <c r="M431" s="28" t="s">
        <v>546</v>
      </c>
      <c r="N431" s="28">
        <v>2.0</v>
      </c>
      <c r="O431" s="28" t="s">
        <v>3851</v>
      </c>
      <c r="P431" s="28" t="s">
        <v>2362</v>
      </c>
      <c r="Q431" s="28"/>
      <c r="R431" s="28" t="s">
        <v>1245</v>
      </c>
      <c r="S431" s="28">
        <v>50.0</v>
      </c>
      <c r="T431" s="50">
        <f t="shared" si="4"/>
        <v>0</v>
      </c>
      <c r="U431" s="28" t="str">
        <f>IF(R[0]C[-1]&lt;8,"KURANG 8JAM","DIATAS 8JAM")</f>
        <v>#ERROR!</v>
      </c>
      <c r="V431" s="52">
        <v>45292.0</v>
      </c>
      <c r="W431" s="28">
        <f t="shared" si="1"/>
        <v>1.002739726</v>
      </c>
      <c r="X431" s="28" t="s">
        <v>10331</v>
      </c>
      <c r="Y431" s="28"/>
      <c r="Z431" s="28"/>
      <c r="AA431" s="28"/>
      <c r="AB431" s="28"/>
      <c r="AC431" s="28"/>
      <c r="AD431" s="28"/>
      <c r="AE431" s="65" t="b">
        <v>0</v>
      </c>
      <c r="AF431" s="28" t="str">
        <f t="shared" si="2"/>
        <v>1</v>
      </c>
      <c r="AG431" s="485">
        <f t="shared" si="6"/>
        <v>50</v>
      </c>
      <c r="AH431" s="451">
        <v>50.0</v>
      </c>
      <c r="AI431" s="444">
        <v>1.0</v>
      </c>
      <c r="AJ431" s="451">
        <v>0.0</v>
      </c>
      <c r="AK431" s="453"/>
      <c r="AL431" s="451">
        <v>0.0</v>
      </c>
      <c r="AM431" s="453"/>
      <c r="AN431" s="451">
        <v>0.0</v>
      </c>
      <c r="AO431" s="453"/>
      <c r="AP431" s="451">
        <v>0.0</v>
      </c>
      <c r="AQ431" s="453"/>
      <c r="AR431" s="451">
        <v>0.0</v>
      </c>
      <c r="AS431" s="453"/>
      <c r="AT431" s="451">
        <v>0.0</v>
      </c>
      <c r="AU431" s="453"/>
      <c r="AV431" s="451">
        <v>0.0</v>
      </c>
      <c r="AW431" s="453"/>
      <c r="AX431" s="451">
        <v>0.0</v>
      </c>
      <c r="AY431" s="453"/>
    </row>
    <row r="432" ht="22.5" customHeight="1">
      <c r="A432" s="36">
        <v>430.0</v>
      </c>
      <c r="B432" s="28" t="s">
        <v>2986</v>
      </c>
      <c r="C432" s="28" t="s">
        <v>4718</v>
      </c>
      <c r="D432" s="28" t="s">
        <v>288</v>
      </c>
      <c r="E432" s="36" t="s">
        <v>226</v>
      </c>
      <c r="F432" s="28" t="s">
        <v>593</v>
      </c>
      <c r="G432" s="28" t="s">
        <v>358</v>
      </c>
      <c r="H432" s="28" t="s">
        <v>7724</v>
      </c>
      <c r="I432" s="28" t="s">
        <v>1859</v>
      </c>
      <c r="J432" s="28">
        <v>2.0</v>
      </c>
      <c r="K432" s="28">
        <v>20.0</v>
      </c>
      <c r="L432" s="28">
        <v>40.0</v>
      </c>
      <c r="M432" s="28" t="s">
        <v>546</v>
      </c>
      <c r="N432" s="28">
        <v>2.0</v>
      </c>
      <c r="O432" s="28" t="s">
        <v>3851</v>
      </c>
      <c r="P432" s="28" t="s">
        <v>2362</v>
      </c>
      <c r="Q432" s="28"/>
      <c r="R432" s="28" t="s">
        <v>1245</v>
      </c>
      <c r="S432" s="28">
        <v>50.0</v>
      </c>
      <c r="T432" s="50">
        <f t="shared" si="4"/>
        <v>0</v>
      </c>
      <c r="U432" s="28" t="str">
        <f>IF(R[0]C[-1]&lt;8,"KURANG 8JAM","DIATAS 8JAM")</f>
        <v>#ERROR!</v>
      </c>
      <c r="V432" s="52">
        <v>45292.0</v>
      </c>
      <c r="W432" s="28">
        <f t="shared" si="1"/>
        <v>1.002739726</v>
      </c>
      <c r="X432" s="28" t="s">
        <v>10331</v>
      </c>
      <c r="Y432" s="28"/>
      <c r="Z432" s="28"/>
      <c r="AA432" s="28"/>
      <c r="AB432" s="28"/>
      <c r="AC432" s="28"/>
      <c r="AD432" s="28"/>
      <c r="AE432" s="65" t="b">
        <v>0</v>
      </c>
      <c r="AF432" s="28" t="str">
        <f t="shared" si="2"/>
        <v>1</v>
      </c>
      <c r="AG432" s="484">
        <f t="shared" si="6"/>
        <v>50</v>
      </c>
      <c r="AH432" s="448">
        <v>50.0</v>
      </c>
      <c r="AI432" s="446">
        <v>1.0</v>
      </c>
      <c r="AJ432" s="448">
        <v>0.0</v>
      </c>
      <c r="AK432" s="449"/>
      <c r="AL432" s="448">
        <v>0.0</v>
      </c>
      <c r="AM432" s="449"/>
      <c r="AN432" s="448">
        <v>0.0</v>
      </c>
      <c r="AO432" s="449"/>
      <c r="AP432" s="448">
        <v>0.0</v>
      </c>
      <c r="AQ432" s="449"/>
      <c r="AR432" s="448">
        <v>0.0</v>
      </c>
      <c r="AS432" s="449"/>
      <c r="AT432" s="448">
        <v>0.0</v>
      </c>
      <c r="AU432" s="449"/>
      <c r="AV432" s="448">
        <v>0.0</v>
      </c>
      <c r="AW432" s="449"/>
      <c r="AX432" s="448">
        <v>0.0</v>
      </c>
      <c r="AY432" s="449"/>
    </row>
    <row r="433" ht="22.5" customHeight="1">
      <c r="A433" s="28">
        <v>431.0</v>
      </c>
      <c r="B433" s="28" t="s">
        <v>3743</v>
      </c>
      <c r="C433" s="28" t="s">
        <v>4725</v>
      </c>
      <c r="D433" s="36" t="s">
        <v>288</v>
      </c>
      <c r="E433" s="36" t="s">
        <v>226</v>
      </c>
      <c r="F433" s="36" t="s">
        <v>593</v>
      </c>
      <c r="G433" s="28" t="e">
        <v>#N/A</v>
      </c>
      <c r="H433" s="28" t="s">
        <v>10605</v>
      </c>
      <c r="I433" s="28"/>
      <c r="J433" s="28">
        <v>2.0</v>
      </c>
      <c r="K433" s="28">
        <v>20.0</v>
      </c>
      <c r="L433" s="28">
        <v>40.0</v>
      </c>
      <c r="M433" s="28" t="s">
        <v>546</v>
      </c>
      <c r="N433" s="28">
        <v>2.0</v>
      </c>
      <c r="O433" s="28" t="s">
        <v>2353</v>
      </c>
      <c r="P433" s="28"/>
      <c r="Q433" s="28"/>
      <c r="R433" s="28" t="s">
        <v>368</v>
      </c>
      <c r="S433" s="28">
        <v>100.0</v>
      </c>
      <c r="T433" s="50">
        <f t="shared" si="4"/>
        <v>0</v>
      </c>
      <c r="U433" s="28" t="str">
        <f>IF(R[0]C[-1]&lt;8,"KURANG 8JAM","DIATAS 8JAM")</f>
        <v>#ERROR!</v>
      </c>
      <c r="V433" s="52">
        <v>45292.0</v>
      </c>
      <c r="W433" s="28">
        <f t="shared" si="1"/>
        <v>1.002739726</v>
      </c>
      <c r="X433" s="28" t="s">
        <v>10331</v>
      </c>
      <c r="Y433" s="28"/>
      <c r="Z433" s="28"/>
      <c r="AA433" s="28"/>
      <c r="AB433" s="28"/>
      <c r="AC433" s="28"/>
      <c r="AD433" s="28"/>
      <c r="AE433" s="91" t="b">
        <v>1</v>
      </c>
      <c r="AF433" s="36" t="str">
        <f t="shared" si="2"/>
        <v>1</v>
      </c>
      <c r="AG433" s="490">
        <f t="shared" si="6"/>
        <v>100</v>
      </c>
      <c r="AH433" s="491">
        <v>100.0</v>
      </c>
      <c r="AI433" s="444">
        <v>1.0</v>
      </c>
      <c r="AJ433" s="491">
        <v>0.0</v>
      </c>
      <c r="AK433" s="492"/>
      <c r="AL433" s="491">
        <v>0.0</v>
      </c>
      <c r="AM433" s="492"/>
      <c r="AN433" s="491">
        <v>0.0</v>
      </c>
      <c r="AO433" s="492"/>
      <c r="AP433" s="491">
        <v>0.0</v>
      </c>
      <c r="AQ433" s="492"/>
      <c r="AR433" s="491">
        <v>0.0</v>
      </c>
      <c r="AS433" s="492"/>
      <c r="AT433" s="491">
        <v>0.0</v>
      </c>
      <c r="AU433" s="492"/>
      <c r="AV433" s="491">
        <v>0.0</v>
      </c>
      <c r="AW433" s="492"/>
      <c r="AX433" s="491">
        <v>0.0</v>
      </c>
      <c r="AY433" s="492"/>
    </row>
    <row r="434" ht="22.5" customHeight="1">
      <c r="A434" s="36">
        <v>432.0</v>
      </c>
      <c r="B434" s="28" t="s">
        <v>2989</v>
      </c>
      <c r="C434" s="28" t="s">
        <v>4733</v>
      </c>
      <c r="D434" s="28" t="s">
        <v>253</v>
      </c>
      <c r="E434" s="36" t="s">
        <v>181</v>
      </c>
      <c r="F434" s="28" t="s">
        <v>593</v>
      </c>
      <c r="G434" s="28" t="s">
        <v>358</v>
      </c>
      <c r="H434" s="28" t="s">
        <v>7724</v>
      </c>
      <c r="I434" s="28" t="s">
        <v>1859</v>
      </c>
      <c r="J434" s="28">
        <v>2.0</v>
      </c>
      <c r="K434" s="28">
        <v>20.0</v>
      </c>
      <c r="L434" s="28">
        <v>40.0</v>
      </c>
      <c r="M434" s="28" t="s">
        <v>546</v>
      </c>
      <c r="N434" s="28">
        <v>2.0</v>
      </c>
      <c r="O434" s="28" t="s">
        <v>3851</v>
      </c>
      <c r="P434" s="28" t="s">
        <v>2362</v>
      </c>
      <c r="Q434" s="28"/>
      <c r="R434" s="28" t="s">
        <v>1245</v>
      </c>
      <c r="S434" s="28">
        <v>50.0</v>
      </c>
      <c r="T434" s="50">
        <f t="shared" si="4"/>
        <v>0</v>
      </c>
      <c r="U434" s="28" t="str">
        <f>IF(R[0]C[-1]&lt;8,"KURANG 8JAM","DIATAS 8JAM")</f>
        <v>#ERROR!</v>
      </c>
      <c r="V434" s="52">
        <v>45292.0</v>
      </c>
      <c r="W434" s="28">
        <f t="shared" si="1"/>
        <v>1.002739726</v>
      </c>
      <c r="X434" s="28" t="s">
        <v>10331</v>
      </c>
      <c r="Y434" s="28"/>
      <c r="Z434" s="28"/>
      <c r="AA434" s="28"/>
      <c r="AB434" s="28"/>
      <c r="AC434" s="28"/>
      <c r="AD434" s="28"/>
      <c r="AE434" s="65" t="b">
        <v>0</v>
      </c>
      <c r="AF434" s="28" t="str">
        <f t="shared" si="2"/>
        <v>1</v>
      </c>
      <c r="AG434" s="484">
        <f t="shared" si="6"/>
        <v>50</v>
      </c>
      <c r="AH434" s="448">
        <v>50.0</v>
      </c>
      <c r="AI434" s="446">
        <v>1.0</v>
      </c>
      <c r="AJ434" s="448">
        <v>0.0</v>
      </c>
      <c r="AK434" s="449"/>
      <c r="AL434" s="448">
        <v>0.0</v>
      </c>
      <c r="AM434" s="449"/>
      <c r="AN434" s="448">
        <v>0.0</v>
      </c>
      <c r="AO434" s="449"/>
      <c r="AP434" s="448">
        <v>0.0</v>
      </c>
      <c r="AQ434" s="449"/>
      <c r="AR434" s="448">
        <v>0.0</v>
      </c>
      <c r="AS434" s="449"/>
      <c r="AT434" s="448">
        <v>0.0</v>
      </c>
      <c r="AU434" s="449"/>
      <c r="AV434" s="448">
        <v>0.0</v>
      </c>
      <c r="AW434" s="449"/>
      <c r="AX434" s="448">
        <v>0.0</v>
      </c>
      <c r="AY434" s="449"/>
    </row>
    <row r="435" ht="22.5" customHeight="1">
      <c r="A435" s="28">
        <v>433.0</v>
      </c>
      <c r="B435" s="28" t="s">
        <v>2992</v>
      </c>
      <c r="C435" s="28" t="s">
        <v>4744</v>
      </c>
      <c r="D435" s="28" t="s">
        <v>96</v>
      </c>
      <c r="E435" s="36" t="s">
        <v>96</v>
      </c>
      <c r="F435" s="28" t="s">
        <v>593</v>
      </c>
      <c r="G435" s="28" t="s">
        <v>358</v>
      </c>
      <c r="H435" s="28" t="s">
        <v>7724</v>
      </c>
      <c r="I435" s="28" t="s">
        <v>1859</v>
      </c>
      <c r="J435" s="28">
        <v>2.0</v>
      </c>
      <c r="K435" s="28">
        <v>20.0</v>
      </c>
      <c r="L435" s="28">
        <v>40.0</v>
      </c>
      <c r="M435" s="28" t="s">
        <v>546</v>
      </c>
      <c r="N435" s="28">
        <v>4.0</v>
      </c>
      <c r="O435" s="28" t="s">
        <v>1605</v>
      </c>
      <c r="P435" s="28" t="s">
        <v>1608</v>
      </c>
      <c r="Q435" s="28"/>
      <c r="R435" s="28" t="s">
        <v>368</v>
      </c>
      <c r="S435" s="28">
        <v>100.0</v>
      </c>
      <c r="T435" s="50">
        <f t="shared" si="4"/>
        <v>0</v>
      </c>
      <c r="U435" s="28" t="str">
        <f>IF(R[0]C[-1]&lt;8,"KURANG 8JAM","DIATAS 8JAM")</f>
        <v>#ERROR!</v>
      </c>
      <c r="V435" s="52">
        <v>44927.0</v>
      </c>
      <c r="W435" s="28">
        <f t="shared" si="1"/>
        <v>2.002739726</v>
      </c>
      <c r="X435" s="28" t="s">
        <v>10128</v>
      </c>
      <c r="Y435" s="28"/>
      <c r="Z435" s="28"/>
      <c r="AA435" s="28"/>
      <c r="AB435" s="28"/>
      <c r="AC435" s="28"/>
      <c r="AD435" s="28"/>
      <c r="AE435" s="65" t="b">
        <v>0</v>
      </c>
      <c r="AF435" s="28" t="str">
        <f t="shared" si="2"/>
        <v>1</v>
      </c>
      <c r="AG435" s="485">
        <f t="shared" si="6"/>
        <v>100</v>
      </c>
      <c r="AH435" s="451">
        <v>100.0</v>
      </c>
      <c r="AI435" s="444">
        <v>1.0</v>
      </c>
      <c r="AJ435" s="451">
        <v>0.0</v>
      </c>
      <c r="AK435" s="444">
        <v>0.0</v>
      </c>
      <c r="AL435" s="451">
        <v>0.0</v>
      </c>
      <c r="AM435" s="444">
        <v>0.0</v>
      </c>
      <c r="AN435" s="451">
        <v>0.0</v>
      </c>
      <c r="AO435" s="444">
        <v>0.0</v>
      </c>
      <c r="AP435" s="451">
        <v>0.0</v>
      </c>
      <c r="AQ435" s="444">
        <v>0.0</v>
      </c>
      <c r="AR435" s="451">
        <v>0.0</v>
      </c>
      <c r="AS435" s="444">
        <v>0.0</v>
      </c>
      <c r="AT435" s="451">
        <v>0.0</v>
      </c>
      <c r="AU435" s="444">
        <v>0.0</v>
      </c>
      <c r="AV435" s="451">
        <v>0.0</v>
      </c>
      <c r="AW435" s="444">
        <v>0.0</v>
      </c>
      <c r="AX435" s="451">
        <v>0.0</v>
      </c>
      <c r="AY435" s="444">
        <v>0.0</v>
      </c>
    </row>
    <row r="436" ht="22.5" customHeight="1">
      <c r="A436" s="36">
        <v>434.0</v>
      </c>
      <c r="B436" s="28" t="s">
        <v>3000</v>
      </c>
      <c r="C436" s="28" t="s">
        <v>4751</v>
      </c>
      <c r="D436" s="28" t="s">
        <v>96</v>
      </c>
      <c r="E436" s="36" t="s">
        <v>96</v>
      </c>
      <c r="F436" s="28" t="s">
        <v>593</v>
      </c>
      <c r="G436" s="28" t="s">
        <v>358</v>
      </c>
      <c r="H436" s="28" t="s">
        <v>7724</v>
      </c>
      <c r="I436" s="28" t="s">
        <v>1859</v>
      </c>
      <c r="J436" s="28">
        <v>2.0</v>
      </c>
      <c r="K436" s="28">
        <v>20.0</v>
      </c>
      <c r="L436" s="28">
        <v>40.0</v>
      </c>
      <c r="M436" s="28" t="s">
        <v>546</v>
      </c>
      <c r="N436" s="28">
        <v>4.0</v>
      </c>
      <c r="O436" s="28" t="s">
        <v>1605</v>
      </c>
      <c r="P436" s="28" t="s">
        <v>1608</v>
      </c>
      <c r="Q436" s="28"/>
      <c r="R436" s="28" t="s">
        <v>368</v>
      </c>
      <c r="S436" s="28">
        <v>100.0</v>
      </c>
      <c r="T436" s="50">
        <f t="shared" si="4"/>
        <v>0</v>
      </c>
      <c r="U436" s="28" t="str">
        <f>IF(R[0]C[-1]&lt;8,"KURANG 8JAM","DIATAS 8JAM")</f>
        <v>#ERROR!</v>
      </c>
      <c r="V436" s="52">
        <v>44927.0</v>
      </c>
      <c r="W436" s="28">
        <f t="shared" si="1"/>
        <v>2.002739726</v>
      </c>
      <c r="X436" s="28" t="s">
        <v>10128</v>
      </c>
      <c r="Y436" s="28"/>
      <c r="Z436" s="28"/>
      <c r="AA436" s="28"/>
      <c r="AB436" s="28"/>
      <c r="AC436" s="28"/>
      <c r="AD436" s="28"/>
      <c r="AE436" s="65" t="b">
        <v>0</v>
      </c>
      <c r="AF436" s="28" t="str">
        <f t="shared" si="2"/>
        <v>1</v>
      </c>
      <c r="AG436" s="484">
        <f t="shared" si="6"/>
        <v>100</v>
      </c>
      <c r="AH436" s="448">
        <v>100.0</v>
      </c>
      <c r="AI436" s="446">
        <v>1.0</v>
      </c>
      <c r="AJ436" s="448">
        <v>0.0</v>
      </c>
      <c r="AK436" s="446">
        <v>0.0</v>
      </c>
      <c r="AL436" s="448">
        <v>0.0</v>
      </c>
      <c r="AM436" s="446">
        <v>0.0</v>
      </c>
      <c r="AN436" s="448">
        <v>0.0</v>
      </c>
      <c r="AO436" s="446">
        <v>0.0</v>
      </c>
      <c r="AP436" s="448">
        <v>0.0</v>
      </c>
      <c r="AQ436" s="446">
        <v>0.0</v>
      </c>
      <c r="AR436" s="448">
        <v>0.0</v>
      </c>
      <c r="AS436" s="446">
        <v>0.0</v>
      </c>
      <c r="AT436" s="448">
        <v>0.0</v>
      </c>
      <c r="AU436" s="446">
        <v>0.0</v>
      </c>
      <c r="AV436" s="448">
        <v>0.0</v>
      </c>
      <c r="AW436" s="446">
        <v>0.0</v>
      </c>
      <c r="AX436" s="448">
        <v>0.0</v>
      </c>
      <c r="AY436" s="446">
        <v>0.0</v>
      </c>
    </row>
    <row r="437" ht="22.5" customHeight="1">
      <c r="A437" s="28">
        <v>435.0</v>
      </c>
      <c r="B437" s="28" t="s">
        <v>3003</v>
      </c>
      <c r="C437" s="28" t="s">
        <v>4759</v>
      </c>
      <c r="D437" s="28" t="s">
        <v>434</v>
      </c>
      <c r="E437" s="36" t="s">
        <v>16</v>
      </c>
      <c r="F437" s="28" t="s">
        <v>593</v>
      </c>
      <c r="G437" s="28" t="s">
        <v>358</v>
      </c>
      <c r="H437" s="28" t="s">
        <v>7724</v>
      </c>
      <c r="I437" s="28" t="s">
        <v>1859</v>
      </c>
      <c r="J437" s="28">
        <v>2.0</v>
      </c>
      <c r="K437" s="28">
        <v>20.0</v>
      </c>
      <c r="L437" s="28">
        <v>40.0</v>
      </c>
      <c r="M437" s="28" t="s">
        <v>546</v>
      </c>
      <c r="N437" s="28">
        <v>4.0</v>
      </c>
      <c r="O437" s="28" t="s">
        <v>1605</v>
      </c>
      <c r="P437" s="28" t="s">
        <v>1608</v>
      </c>
      <c r="Q437" s="28"/>
      <c r="R437" s="28" t="s">
        <v>368</v>
      </c>
      <c r="S437" s="28">
        <v>100.0</v>
      </c>
      <c r="T437" s="50">
        <f t="shared" si="4"/>
        <v>0</v>
      </c>
      <c r="U437" s="28" t="str">
        <f>IF(R[0]C[-1]&lt;8,"KURANG 8JAM","DIATAS 8JAM")</f>
        <v>#ERROR!</v>
      </c>
      <c r="V437" s="52">
        <v>44927.0</v>
      </c>
      <c r="W437" s="28">
        <f t="shared" si="1"/>
        <v>2.002739726</v>
      </c>
      <c r="X437" s="28" t="s">
        <v>10128</v>
      </c>
      <c r="Y437" s="28"/>
      <c r="Z437" s="28"/>
      <c r="AA437" s="28"/>
      <c r="AB437" s="28"/>
      <c r="AC437" s="28"/>
      <c r="AD437" s="28"/>
      <c r="AE437" s="65" t="b">
        <v>0</v>
      </c>
      <c r="AF437" s="28" t="str">
        <f t="shared" si="2"/>
        <v>1</v>
      </c>
      <c r="AG437" s="485">
        <f t="shared" si="6"/>
        <v>100</v>
      </c>
      <c r="AH437" s="451">
        <v>100.0</v>
      </c>
      <c r="AI437" s="444">
        <v>1.0</v>
      </c>
      <c r="AJ437" s="451">
        <v>0.0</v>
      </c>
      <c r="AK437" s="444">
        <v>0.0</v>
      </c>
      <c r="AL437" s="451">
        <v>0.0</v>
      </c>
      <c r="AM437" s="444">
        <v>0.0</v>
      </c>
      <c r="AN437" s="451">
        <v>0.0</v>
      </c>
      <c r="AO437" s="444">
        <v>0.0</v>
      </c>
      <c r="AP437" s="451">
        <v>0.0</v>
      </c>
      <c r="AQ437" s="444">
        <v>0.0</v>
      </c>
      <c r="AR437" s="451">
        <v>0.0</v>
      </c>
      <c r="AS437" s="444">
        <v>0.0</v>
      </c>
      <c r="AT437" s="451">
        <v>0.0</v>
      </c>
      <c r="AU437" s="444">
        <v>0.0</v>
      </c>
      <c r="AV437" s="451">
        <v>0.0</v>
      </c>
      <c r="AW437" s="444">
        <v>0.0</v>
      </c>
      <c r="AX437" s="451">
        <v>0.0</v>
      </c>
      <c r="AY437" s="444">
        <v>0.0</v>
      </c>
    </row>
    <row r="438" ht="22.5" customHeight="1">
      <c r="A438" s="36">
        <v>436.0</v>
      </c>
      <c r="B438" s="28" t="s">
        <v>3012</v>
      </c>
      <c r="C438" s="28" t="s">
        <v>4769</v>
      </c>
      <c r="D438" s="28" t="s">
        <v>434</v>
      </c>
      <c r="E438" s="36" t="s">
        <v>16</v>
      </c>
      <c r="F438" s="28" t="s">
        <v>593</v>
      </c>
      <c r="G438" s="28" t="s">
        <v>358</v>
      </c>
      <c r="H438" s="28" t="s">
        <v>7724</v>
      </c>
      <c r="I438" s="28" t="s">
        <v>1859</v>
      </c>
      <c r="J438" s="28">
        <v>2.0</v>
      </c>
      <c r="K438" s="28">
        <v>20.0</v>
      </c>
      <c r="L438" s="28">
        <v>40.0</v>
      </c>
      <c r="M438" s="28" t="s">
        <v>546</v>
      </c>
      <c r="N438" s="28">
        <v>4.0</v>
      </c>
      <c r="O438" s="28" t="s">
        <v>1605</v>
      </c>
      <c r="P438" s="28" t="s">
        <v>1608</v>
      </c>
      <c r="Q438" s="28"/>
      <c r="R438" s="28" t="s">
        <v>368</v>
      </c>
      <c r="S438" s="28">
        <v>100.0</v>
      </c>
      <c r="T438" s="50">
        <f t="shared" si="4"/>
        <v>0</v>
      </c>
      <c r="U438" s="28" t="str">
        <f>IF(R[0]C[-1]&lt;8,"KURANG 8JAM","DIATAS 8JAM")</f>
        <v>#ERROR!</v>
      </c>
      <c r="V438" s="52">
        <v>44927.0</v>
      </c>
      <c r="W438" s="28">
        <f t="shared" si="1"/>
        <v>2.002739726</v>
      </c>
      <c r="X438" s="28" t="s">
        <v>10128</v>
      </c>
      <c r="Y438" s="28"/>
      <c r="Z438" s="28"/>
      <c r="AA438" s="28"/>
      <c r="AB438" s="28"/>
      <c r="AC438" s="28"/>
      <c r="AD438" s="28"/>
      <c r="AE438" s="65" t="b">
        <v>0</v>
      </c>
      <c r="AF438" s="28" t="str">
        <f t="shared" si="2"/>
        <v>1</v>
      </c>
      <c r="AG438" s="484">
        <f t="shared" si="6"/>
        <v>100</v>
      </c>
      <c r="AH438" s="448">
        <v>100.0</v>
      </c>
      <c r="AI438" s="446">
        <v>1.0</v>
      </c>
      <c r="AJ438" s="448">
        <v>0.0</v>
      </c>
      <c r="AK438" s="446">
        <v>0.0</v>
      </c>
      <c r="AL438" s="448">
        <v>0.0</v>
      </c>
      <c r="AM438" s="446">
        <v>0.0</v>
      </c>
      <c r="AN438" s="448">
        <v>0.0</v>
      </c>
      <c r="AO438" s="446">
        <v>0.0</v>
      </c>
      <c r="AP438" s="448">
        <v>0.0</v>
      </c>
      <c r="AQ438" s="446">
        <v>0.0</v>
      </c>
      <c r="AR438" s="448">
        <v>0.0</v>
      </c>
      <c r="AS438" s="446">
        <v>0.0</v>
      </c>
      <c r="AT438" s="448">
        <v>0.0</v>
      </c>
      <c r="AU438" s="446">
        <v>0.0</v>
      </c>
      <c r="AV438" s="448">
        <v>0.0</v>
      </c>
      <c r="AW438" s="446">
        <v>0.0</v>
      </c>
      <c r="AX438" s="448">
        <v>0.0</v>
      </c>
      <c r="AY438" s="446">
        <v>0.0</v>
      </c>
    </row>
    <row r="439" ht="22.5" customHeight="1">
      <c r="A439" s="28">
        <v>437.0</v>
      </c>
      <c r="B439" s="28" t="s">
        <v>3022</v>
      </c>
      <c r="C439" s="28" t="s">
        <v>4777</v>
      </c>
      <c r="D439" s="28" t="s">
        <v>434</v>
      </c>
      <c r="E439" s="36" t="s">
        <v>16</v>
      </c>
      <c r="F439" s="28" t="s">
        <v>593</v>
      </c>
      <c r="G439" s="28" t="s">
        <v>358</v>
      </c>
      <c r="H439" s="28" t="s">
        <v>7724</v>
      </c>
      <c r="I439" s="28" t="s">
        <v>1859</v>
      </c>
      <c r="J439" s="28">
        <v>2.0</v>
      </c>
      <c r="K439" s="28">
        <v>20.0</v>
      </c>
      <c r="L439" s="28">
        <v>40.0</v>
      </c>
      <c r="M439" s="28" t="s">
        <v>546</v>
      </c>
      <c r="N439" s="28">
        <v>4.0</v>
      </c>
      <c r="O439" s="28" t="s">
        <v>1605</v>
      </c>
      <c r="P439" s="28" t="s">
        <v>1608</v>
      </c>
      <c r="Q439" s="28"/>
      <c r="R439" s="28" t="s">
        <v>368</v>
      </c>
      <c r="S439" s="28">
        <v>100.0</v>
      </c>
      <c r="T439" s="50">
        <f t="shared" si="4"/>
        <v>0</v>
      </c>
      <c r="U439" s="28" t="str">
        <f>IF(R[0]C[-1]&lt;8,"KURANG 8JAM","DIATAS 8JAM")</f>
        <v>#ERROR!</v>
      </c>
      <c r="V439" s="52">
        <v>44927.0</v>
      </c>
      <c r="W439" s="28">
        <f t="shared" si="1"/>
        <v>2.002739726</v>
      </c>
      <c r="X439" s="28" t="s">
        <v>10128</v>
      </c>
      <c r="Y439" s="28"/>
      <c r="Z439" s="28"/>
      <c r="AA439" s="28"/>
      <c r="AB439" s="28"/>
      <c r="AC439" s="28"/>
      <c r="AD439" s="28"/>
      <c r="AE439" s="65" t="b">
        <v>0</v>
      </c>
      <c r="AF439" s="28" t="str">
        <f t="shared" si="2"/>
        <v>1</v>
      </c>
      <c r="AG439" s="485">
        <f t="shared" si="6"/>
        <v>100</v>
      </c>
      <c r="AH439" s="451">
        <v>100.0</v>
      </c>
      <c r="AI439" s="444">
        <v>1.0</v>
      </c>
      <c r="AJ439" s="451">
        <v>0.0</v>
      </c>
      <c r="AK439" s="444">
        <v>0.0</v>
      </c>
      <c r="AL439" s="451">
        <v>0.0</v>
      </c>
      <c r="AM439" s="444">
        <v>0.0</v>
      </c>
      <c r="AN439" s="451">
        <v>0.0</v>
      </c>
      <c r="AO439" s="444">
        <v>0.0</v>
      </c>
      <c r="AP439" s="451">
        <v>0.0</v>
      </c>
      <c r="AQ439" s="444">
        <v>0.0</v>
      </c>
      <c r="AR439" s="451">
        <v>0.0</v>
      </c>
      <c r="AS439" s="444">
        <v>0.0</v>
      </c>
      <c r="AT439" s="451">
        <v>0.0</v>
      </c>
      <c r="AU439" s="444">
        <v>0.0</v>
      </c>
      <c r="AV439" s="451">
        <v>0.0</v>
      </c>
      <c r="AW439" s="444">
        <v>0.0</v>
      </c>
      <c r="AX439" s="451">
        <v>0.0</v>
      </c>
      <c r="AY439" s="444">
        <v>0.0</v>
      </c>
    </row>
    <row r="440" ht="22.5" customHeight="1">
      <c r="A440" s="36">
        <v>438.0</v>
      </c>
      <c r="B440" s="28" t="s">
        <v>3029</v>
      </c>
      <c r="C440" s="28" t="s">
        <v>4785</v>
      </c>
      <c r="D440" s="28" t="s">
        <v>463</v>
      </c>
      <c r="E440" s="36" t="s">
        <v>181</v>
      </c>
      <c r="F440" s="28" t="s">
        <v>593</v>
      </c>
      <c r="G440" s="28" t="s">
        <v>2343</v>
      </c>
      <c r="H440" s="28" t="s">
        <v>2343</v>
      </c>
      <c r="I440" s="28"/>
      <c r="J440" s="28"/>
      <c r="K440" s="28"/>
      <c r="L440" s="28">
        <v>0.0</v>
      </c>
      <c r="M440" s="28" t="s">
        <v>2343</v>
      </c>
      <c r="N440" s="28">
        <v>1.0</v>
      </c>
      <c r="O440" s="28" t="s">
        <v>2346</v>
      </c>
      <c r="P440" s="28" t="s">
        <v>1608</v>
      </c>
      <c r="Q440" s="28"/>
      <c r="R440" s="28">
        <v>0.0</v>
      </c>
      <c r="S440" s="28">
        <v>0.0</v>
      </c>
      <c r="T440" s="50">
        <f t="shared" si="4"/>
        <v>0</v>
      </c>
      <c r="U440" s="28" t="str">
        <f>IF(R[0]C[-1]&lt;8,"KURANG 8JAM","DIATAS 8JAM")</f>
        <v>#ERROR!</v>
      </c>
      <c r="V440" s="52">
        <v>44927.0</v>
      </c>
      <c r="W440" s="28">
        <f t="shared" si="1"/>
        <v>2.002739726</v>
      </c>
      <c r="X440" s="28" t="s">
        <v>10128</v>
      </c>
      <c r="Y440" s="28"/>
      <c r="Z440" s="28"/>
      <c r="AA440" s="28"/>
      <c r="AB440" s="28"/>
      <c r="AC440" s="28"/>
      <c r="AD440" s="28"/>
      <c r="AE440" s="65" t="b">
        <v>0</v>
      </c>
      <c r="AF440" s="28" t="str">
        <f t="shared" si="2"/>
        <v>0</v>
      </c>
      <c r="AG440" s="484">
        <f t="shared" si="6"/>
        <v>0</v>
      </c>
      <c r="AH440" s="448">
        <v>0.0</v>
      </c>
      <c r="AI440" s="446">
        <v>1.0</v>
      </c>
      <c r="AJ440" s="448">
        <v>0.0</v>
      </c>
      <c r="AK440" s="446">
        <v>0.0</v>
      </c>
      <c r="AL440" s="448">
        <v>0.0</v>
      </c>
      <c r="AM440" s="446">
        <v>0.0</v>
      </c>
      <c r="AN440" s="448">
        <v>0.0</v>
      </c>
      <c r="AO440" s="446">
        <v>0.0</v>
      </c>
      <c r="AP440" s="448">
        <v>0.0</v>
      </c>
      <c r="AQ440" s="446">
        <v>0.0</v>
      </c>
      <c r="AR440" s="448">
        <v>0.0</v>
      </c>
      <c r="AS440" s="446">
        <v>0.0</v>
      </c>
      <c r="AT440" s="448">
        <v>0.0</v>
      </c>
      <c r="AU440" s="446">
        <v>0.0</v>
      </c>
      <c r="AV440" s="448">
        <v>0.0</v>
      </c>
      <c r="AW440" s="446">
        <v>0.0</v>
      </c>
      <c r="AX440" s="448">
        <v>0.0</v>
      </c>
      <c r="AY440" s="446">
        <v>0.0</v>
      </c>
    </row>
    <row r="441" ht="22.5" customHeight="1">
      <c r="A441" s="28">
        <v>439.0</v>
      </c>
      <c r="B441" s="28" t="s">
        <v>3032</v>
      </c>
      <c r="C441" s="28" t="s">
        <v>4792</v>
      </c>
      <c r="D441" s="28" t="s">
        <v>434</v>
      </c>
      <c r="E441" s="36" t="s">
        <v>16</v>
      </c>
      <c r="F441" s="28" t="s">
        <v>593</v>
      </c>
      <c r="G441" s="28" t="s">
        <v>358</v>
      </c>
      <c r="H441" s="28" t="s">
        <v>7724</v>
      </c>
      <c r="I441" s="28" t="s">
        <v>1859</v>
      </c>
      <c r="J441" s="28">
        <v>2.0</v>
      </c>
      <c r="K441" s="28">
        <v>20.0</v>
      </c>
      <c r="L441" s="28">
        <v>40.0</v>
      </c>
      <c r="M441" s="28" t="s">
        <v>546</v>
      </c>
      <c r="N441" s="28">
        <v>4.0</v>
      </c>
      <c r="O441" s="28" t="s">
        <v>1605</v>
      </c>
      <c r="P441" s="28" t="s">
        <v>1608</v>
      </c>
      <c r="Q441" s="28"/>
      <c r="R441" s="28" t="s">
        <v>368</v>
      </c>
      <c r="S441" s="28">
        <v>100.0</v>
      </c>
      <c r="T441" s="50">
        <f t="shared" si="4"/>
        <v>0</v>
      </c>
      <c r="U441" s="28" t="str">
        <f>IF(R[0]C[-1]&lt;8,"KURANG 8JAM","DIATAS 8JAM")</f>
        <v>#ERROR!</v>
      </c>
      <c r="V441" s="52">
        <v>44927.0</v>
      </c>
      <c r="W441" s="28">
        <f t="shared" si="1"/>
        <v>2.002739726</v>
      </c>
      <c r="X441" s="28" t="s">
        <v>10128</v>
      </c>
      <c r="Y441" s="28"/>
      <c r="Z441" s="28"/>
      <c r="AA441" s="28"/>
      <c r="AB441" s="28"/>
      <c r="AC441" s="28"/>
      <c r="AD441" s="28"/>
      <c r="AE441" s="65" t="b">
        <v>0</v>
      </c>
      <c r="AF441" s="28" t="str">
        <f t="shared" si="2"/>
        <v>1</v>
      </c>
      <c r="AG441" s="485">
        <f t="shared" si="6"/>
        <v>100</v>
      </c>
      <c r="AH441" s="451">
        <v>100.0</v>
      </c>
      <c r="AI441" s="444">
        <v>1.0</v>
      </c>
      <c r="AJ441" s="451">
        <v>0.0</v>
      </c>
      <c r="AK441" s="444">
        <v>0.0</v>
      </c>
      <c r="AL441" s="451">
        <v>0.0</v>
      </c>
      <c r="AM441" s="444">
        <v>0.0</v>
      </c>
      <c r="AN441" s="451">
        <v>0.0</v>
      </c>
      <c r="AO441" s="444">
        <v>0.0</v>
      </c>
      <c r="AP441" s="451">
        <v>0.0</v>
      </c>
      <c r="AQ441" s="444">
        <v>0.0</v>
      </c>
      <c r="AR441" s="451">
        <v>0.0</v>
      </c>
      <c r="AS441" s="444">
        <v>0.0</v>
      </c>
      <c r="AT441" s="451">
        <v>0.0</v>
      </c>
      <c r="AU441" s="444">
        <v>0.0</v>
      </c>
      <c r="AV441" s="451">
        <v>0.0</v>
      </c>
      <c r="AW441" s="444">
        <v>0.0</v>
      </c>
      <c r="AX441" s="451">
        <v>0.0</v>
      </c>
      <c r="AY441" s="444">
        <v>0.0</v>
      </c>
    </row>
    <row r="442" ht="22.5" customHeight="1">
      <c r="A442" s="36">
        <v>440.0</v>
      </c>
      <c r="B442" s="28" t="s">
        <v>3036</v>
      </c>
      <c r="C442" s="28" t="s">
        <v>4800</v>
      </c>
      <c r="D442" s="28" t="s">
        <v>253</v>
      </c>
      <c r="E442" s="36" t="s">
        <v>181</v>
      </c>
      <c r="F442" s="28" t="s">
        <v>593</v>
      </c>
      <c r="G442" s="28" t="s">
        <v>358</v>
      </c>
      <c r="H442" s="28" t="s">
        <v>7724</v>
      </c>
      <c r="I442" s="28" t="s">
        <v>1859</v>
      </c>
      <c r="J442" s="28">
        <v>2.0</v>
      </c>
      <c r="K442" s="28">
        <v>20.0</v>
      </c>
      <c r="L442" s="28">
        <v>40.0</v>
      </c>
      <c r="M442" s="28" t="s">
        <v>546</v>
      </c>
      <c r="N442" s="28">
        <v>4.0</v>
      </c>
      <c r="O442" s="28" t="s">
        <v>1605</v>
      </c>
      <c r="P442" s="28" t="s">
        <v>1608</v>
      </c>
      <c r="Q442" s="28"/>
      <c r="R442" s="28" t="s">
        <v>368</v>
      </c>
      <c r="S442" s="28">
        <v>100.0</v>
      </c>
      <c r="T442" s="50">
        <f t="shared" si="4"/>
        <v>0</v>
      </c>
      <c r="U442" s="28" t="str">
        <f>IF(R[0]C[-1]&lt;8,"KURANG 8JAM","DIATAS 8JAM")</f>
        <v>#ERROR!</v>
      </c>
      <c r="V442" s="52">
        <v>44927.0</v>
      </c>
      <c r="W442" s="28">
        <f t="shared" si="1"/>
        <v>2.002739726</v>
      </c>
      <c r="X442" s="28" t="s">
        <v>10128</v>
      </c>
      <c r="Y442" s="28"/>
      <c r="Z442" s="28"/>
      <c r="AA442" s="28"/>
      <c r="AB442" s="28"/>
      <c r="AC442" s="28"/>
      <c r="AD442" s="28"/>
      <c r="AE442" s="65" t="b">
        <v>0</v>
      </c>
      <c r="AF442" s="28" t="str">
        <f t="shared" si="2"/>
        <v>1</v>
      </c>
      <c r="AG442" s="484">
        <f t="shared" si="6"/>
        <v>100</v>
      </c>
      <c r="AH442" s="448">
        <v>100.0</v>
      </c>
      <c r="AI442" s="446">
        <v>1.0</v>
      </c>
      <c r="AJ442" s="448">
        <v>0.0</v>
      </c>
      <c r="AK442" s="446">
        <v>0.0</v>
      </c>
      <c r="AL442" s="448">
        <v>0.0</v>
      </c>
      <c r="AM442" s="446">
        <v>0.0</v>
      </c>
      <c r="AN442" s="448">
        <v>0.0</v>
      </c>
      <c r="AO442" s="446">
        <v>0.0</v>
      </c>
      <c r="AP442" s="448">
        <v>0.0</v>
      </c>
      <c r="AQ442" s="446">
        <v>0.0</v>
      </c>
      <c r="AR442" s="448">
        <v>0.0</v>
      </c>
      <c r="AS442" s="446">
        <v>0.0</v>
      </c>
      <c r="AT442" s="448">
        <v>0.0</v>
      </c>
      <c r="AU442" s="446">
        <v>0.0</v>
      </c>
      <c r="AV442" s="448">
        <v>0.0</v>
      </c>
      <c r="AW442" s="446">
        <v>0.0</v>
      </c>
      <c r="AX442" s="448">
        <v>0.0</v>
      </c>
      <c r="AY442" s="446">
        <v>0.0</v>
      </c>
    </row>
    <row r="443" ht="22.5" customHeight="1">
      <c r="A443" s="28">
        <v>441.0</v>
      </c>
      <c r="B443" s="28" t="s">
        <v>3043</v>
      </c>
      <c r="C443" s="28" t="s">
        <v>4808</v>
      </c>
      <c r="D443" s="28" t="s">
        <v>434</v>
      </c>
      <c r="E443" s="36" t="s">
        <v>16</v>
      </c>
      <c r="F443" s="28" t="s">
        <v>593</v>
      </c>
      <c r="G443" s="28" t="s">
        <v>2343</v>
      </c>
      <c r="H443" s="28" t="s">
        <v>2343</v>
      </c>
      <c r="I443" s="28"/>
      <c r="J443" s="28"/>
      <c r="K443" s="28"/>
      <c r="L443" s="28">
        <v>0.0</v>
      </c>
      <c r="M443" s="28" t="s">
        <v>2343</v>
      </c>
      <c r="N443" s="28">
        <v>1.0</v>
      </c>
      <c r="O443" s="28" t="s">
        <v>2346</v>
      </c>
      <c r="P443" s="28" t="s">
        <v>1608</v>
      </c>
      <c r="Q443" s="28"/>
      <c r="R443" s="28">
        <v>0.0</v>
      </c>
      <c r="S443" s="28">
        <v>0.0</v>
      </c>
      <c r="T443" s="50">
        <f t="shared" si="4"/>
        <v>0</v>
      </c>
      <c r="U443" s="28" t="str">
        <f>IF(R[0]C[-1]&lt;8,"KURANG 8JAM","DIATAS 8JAM")</f>
        <v>#ERROR!</v>
      </c>
      <c r="V443" s="52">
        <v>44927.0</v>
      </c>
      <c r="W443" s="28">
        <f t="shared" si="1"/>
        <v>2.002739726</v>
      </c>
      <c r="X443" s="28" t="s">
        <v>10128</v>
      </c>
      <c r="Y443" s="28"/>
      <c r="Z443" s="28"/>
      <c r="AA443" s="28"/>
      <c r="AB443" s="28"/>
      <c r="AC443" s="28"/>
      <c r="AD443" s="28"/>
      <c r="AE443" s="65" t="b">
        <v>0</v>
      </c>
      <c r="AF443" s="28" t="str">
        <f t="shared" si="2"/>
        <v>0</v>
      </c>
      <c r="AG443" s="485">
        <f t="shared" si="6"/>
        <v>0</v>
      </c>
      <c r="AH443" s="451">
        <v>0.0</v>
      </c>
      <c r="AI443" s="444">
        <v>1.0</v>
      </c>
      <c r="AJ443" s="451">
        <v>0.0</v>
      </c>
      <c r="AK443" s="444">
        <v>0.0</v>
      </c>
      <c r="AL443" s="451">
        <v>0.0</v>
      </c>
      <c r="AM443" s="444">
        <v>0.0</v>
      </c>
      <c r="AN443" s="451">
        <v>0.0</v>
      </c>
      <c r="AO443" s="444">
        <v>0.0</v>
      </c>
      <c r="AP443" s="451">
        <v>0.0</v>
      </c>
      <c r="AQ443" s="444">
        <v>0.0</v>
      </c>
      <c r="AR443" s="451">
        <v>0.0</v>
      </c>
      <c r="AS443" s="444">
        <v>0.0</v>
      </c>
      <c r="AT443" s="451">
        <v>0.0</v>
      </c>
      <c r="AU443" s="444">
        <v>0.0</v>
      </c>
      <c r="AV443" s="451">
        <v>0.0</v>
      </c>
      <c r="AW443" s="444">
        <v>0.0</v>
      </c>
      <c r="AX443" s="451">
        <v>0.0</v>
      </c>
      <c r="AY443" s="444">
        <v>0.0</v>
      </c>
    </row>
    <row r="444" ht="22.5" customHeight="1">
      <c r="A444" s="36">
        <v>442.0</v>
      </c>
      <c r="B444" s="28" t="s">
        <v>3057</v>
      </c>
      <c r="C444" s="28" t="s">
        <v>4817</v>
      </c>
      <c r="D444" s="28" t="s">
        <v>434</v>
      </c>
      <c r="E444" s="36" t="s">
        <v>16</v>
      </c>
      <c r="F444" s="28" t="s">
        <v>593</v>
      </c>
      <c r="G444" s="28" t="s">
        <v>358</v>
      </c>
      <c r="H444" s="28" t="s">
        <v>7724</v>
      </c>
      <c r="I444" s="28" t="s">
        <v>1859</v>
      </c>
      <c r="J444" s="28">
        <v>2.0</v>
      </c>
      <c r="K444" s="28">
        <v>20.0</v>
      </c>
      <c r="L444" s="28">
        <v>40.0</v>
      </c>
      <c r="M444" s="28" t="s">
        <v>546</v>
      </c>
      <c r="N444" s="28">
        <v>4.0</v>
      </c>
      <c r="O444" s="28" t="s">
        <v>1605</v>
      </c>
      <c r="P444" s="28" t="s">
        <v>1608</v>
      </c>
      <c r="Q444" s="28"/>
      <c r="R444" s="28" t="s">
        <v>368</v>
      </c>
      <c r="S444" s="28">
        <v>100.0</v>
      </c>
      <c r="T444" s="50">
        <f t="shared" si="4"/>
        <v>0</v>
      </c>
      <c r="U444" s="28" t="str">
        <f>IF(R[0]C[-1]&lt;8,"KURANG 8JAM","DIATAS 8JAM")</f>
        <v>#ERROR!</v>
      </c>
      <c r="V444" s="52">
        <v>44927.0</v>
      </c>
      <c r="W444" s="28">
        <f t="shared" si="1"/>
        <v>2.002739726</v>
      </c>
      <c r="X444" s="28" t="s">
        <v>10128</v>
      </c>
      <c r="Y444" s="28"/>
      <c r="Z444" s="28"/>
      <c r="AA444" s="28"/>
      <c r="AB444" s="28"/>
      <c r="AC444" s="28"/>
      <c r="AD444" s="28"/>
      <c r="AE444" s="65" t="b">
        <v>0</v>
      </c>
      <c r="AF444" s="28" t="str">
        <f t="shared" si="2"/>
        <v>1</v>
      </c>
      <c r="AG444" s="484">
        <f t="shared" si="6"/>
        <v>100</v>
      </c>
      <c r="AH444" s="448">
        <v>100.0</v>
      </c>
      <c r="AI444" s="446">
        <v>1.0</v>
      </c>
      <c r="AJ444" s="448">
        <v>0.0</v>
      </c>
      <c r="AK444" s="446">
        <v>0.0</v>
      </c>
      <c r="AL444" s="448">
        <v>0.0</v>
      </c>
      <c r="AM444" s="446">
        <v>0.0</v>
      </c>
      <c r="AN444" s="448">
        <v>0.0</v>
      </c>
      <c r="AO444" s="446">
        <v>0.0</v>
      </c>
      <c r="AP444" s="448">
        <v>0.0</v>
      </c>
      <c r="AQ444" s="446">
        <v>0.0</v>
      </c>
      <c r="AR444" s="448">
        <v>0.0</v>
      </c>
      <c r="AS444" s="446">
        <v>0.0</v>
      </c>
      <c r="AT444" s="448">
        <v>0.0</v>
      </c>
      <c r="AU444" s="446">
        <v>0.0</v>
      </c>
      <c r="AV444" s="448">
        <v>0.0</v>
      </c>
      <c r="AW444" s="446">
        <v>0.0</v>
      </c>
      <c r="AX444" s="448">
        <v>0.0</v>
      </c>
      <c r="AY444" s="446">
        <v>0.0</v>
      </c>
    </row>
    <row r="445" ht="22.5" customHeight="1">
      <c r="A445" s="28">
        <v>443.0</v>
      </c>
      <c r="B445" s="28" t="s">
        <v>3062</v>
      </c>
      <c r="C445" s="28" t="s">
        <v>4823</v>
      </c>
      <c r="D445" s="28" t="s">
        <v>191</v>
      </c>
      <c r="E445" s="36" t="s">
        <v>96</v>
      </c>
      <c r="F445" s="28" t="s">
        <v>593</v>
      </c>
      <c r="G445" s="28" t="s">
        <v>2343</v>
      </c>
      <c r="H445" s="28" t="s">
        <v>2343</v>
      </c>
      <c r="I445" s="28"/>
      <c r="J445" s="28"/>
      <c r="K445" s="28"/>
      <c r="L445" s="28">
        <v>0.0</v>
      </c>
      <c r="M445" s="28" t="s">
        <v>2343</v>
      </c>
      <c r="N445" s="28">
        <v>1.0</v>
      </c>
      <c r="O445" s="28" t="s">
        <v>2346</v>
      </c>
      <c r="P445" s="28" t="s">
        <v>1608</v>
      </c>
      <c r="Q445" s="28"/>
      <c r="R445" s="28">
        <v>0.0</v>
      </c>
      <c r="S445" s="28">
        <v>0.0</v>
      </c>
      <c r="T445" s="50">
        <f t="shared" si="4"/>
        <v>0</v>
      </c>
      <c r="U445" s="28" t="str">
        <f>IF(R[0]C[-1]&lt;8,"KURANG 8JAM","DIATAS 8JAM")</f>
        <v>#ERROR!</v>
      </c>
      <c r="V445" s="52">
        <v>44927.0</v>
      </c>
      <c r="W445" s="28">
        <f t="shared" si="1"/>
        <v>2.002739726</v>
      </c>
      <c r="X445" s="28" t="s">
        <v>10128</v>
      </c>
      <c r="Y445" s="28"/>
      <c r="Z445" s="28"/>
      <c r="AA445" s="28"/>
      <c r="AB445" s="28"/>
      <c r="AC445" s="28"/>
      <c r="AD445" s="28"/>
      <c r="AE445" s="65" t="b">
        <v>0</v>
      </c>
      <c r="AF445" s="28" t="str">
        <f t="shared" si="2"/>
        <v>0</v>
      </c>
      <c r="AG445" s="485">
        <f t="shared" si="6"/>
        <v>0</v>
      </c>
      <c r="AH445" s="451">
        <v>0.0</v>
      </c>
      <c r="AI445" s="444">
        <v>1.0</v>
      </c>
      <c r="AJ445" s="451">
        <v>0.0</v>
      </c>
      <c r="AK445" s="444">
        <v>0.0</v>
      </c>
      <c r="AL445" s="451">
        <v>0.0</v>
      </c>
      <c r="AM445" s="444">
        <v>0.0</v>
      </c>
      <c r="AN445" s="451">
        <v>0.0</v>
      </c>
      <c r="AO445" s="444">
        <v>0.0</v>
      </c>
      <c r="AP445" s="451">
        <v>0.0</v>
      </c>
      <c r="AQ445" s="444">
        <v>0.0</v>
      </c>
      <c r="AR445" s="451">
        <v>0.0</v>
      </c>
      <c r="AS445" s="444">
        <v>0.0</v>
      </c>
      <c r="AT445" s="451">
        <v>0.0</v>
      </c>
      <c r="AU445" s="444">
        <v>0.0</v>
      </c>
      <c r="AV445" s="451">
        <v>0.0</v>
      </c>
      <c r="AW445" s="444">
        <v>0.0</v>
      </c>
      <c r="AX445" s="451">
        <v>0.0</v>
      </c>
      <c r="AY445" s="444">
        <v>0.0</v>
      </c>
    </row>
    <row r="446" ht="22.5" customHeight="1">
      <c r="A446" s="36">
        <v>444.0</v>
      </c>
      <c r="B446" s="28" t="s">
        <v>964</v>
      </c>
      <c r="C446" s="28" t="s">
        <v>965</v>
      </c>
      <c r="D446" s="28" t="s">
        <v>96</v>
      </c>
      <c r="E446" s="36" t="s">
        <v>96</v>
      </c>
      <c r="F446" s="28" t="s">
        <v>593</v>
      </c>
      <c r="G446" s="28" t="s">
        <v>2343</v>
      </c>
      <c r="H446" s="28" t="s">
        <v>7724</v>
      </c>
      <c r="I446" s="28" t="s">
        <v>1859</v>
      </c>
      <c r="J446" s="28">
        <v>2.0</v>
      </c>
      <c r="K446" s="28">
        <v>20.0</v>
      </c>
      <c r="L446" s="28">
        <v>40.0</v>
      </c>
      <c r="M446" s="28" t="s">
        <v>546</v>
      </c>
      <c r="N446" s="28">
        <v>4.0</v>
      </c>
      <c r="O446" s="28" t="s">
        <v>1605</v>
      </c>
      <c r="P446" s="28" t="s">
        <v>1608</v>
      </c>
      <c r="Q446" s="28"/>
      <c r="R446" s="28" t="s">
        <v>368</v>
      </c>
      <c r="S446" s="28">
        <v>100.0</v>
      </c>
      <c r="T446" s="50">
        <f t="shared" si="4"/>
        <v>0</v>
      </c>
      <c r="U446" s="28" t="str">
        <f>IF(R[0]C[-1]&lt;8,"KURANG 8JAM","DIATAS 8JAM")</f>
        <v>#ERROR!</v>
      </c>
      <c r="V446" s="52">
        <v>44927.0</v>
      </c>
      <c r="W446" s="28">
        <f t="shared" si="1"/>
        <v>2.002739726</v>
      </c>
      <c r="X446" s="28" t="s">
        <v>10128</v>
      </c>
      <c r="Y446" s="28"/>
      <c r="Z446" s="28"/>
      <c r="AA446" s="28"/>
      <c r="AB446" s="28"/>
      <c r="AC446" s="28"/>
      <c r="AD446" s="28"/>
      <c r="AE446" s="65" t="b">
        <v>0</v>
      </c>
      <c r="AF446" s="28" t="str">
        <f t="shared" si="2"/>
        <v>1</v>
      </c>
      <c r="AG446" s="484">
        <f t="shared" si="6"/>
        <v>100</v>
      </c>
      <c r="AH446" s="448">
        <v>100.0</v>
      </c>
      <c r="AI446" s="446">
        <v>1.0</v>
      </c>
      <c r="AJ446" s="448">
        <v>0.0</v>
      </c>
      <c r="AK446" s="446">
        <v>0.0</v>
      </c>
      <c r="AL446" s="448">
        <v>0.0</v>
      </c>
      <c r="AM446" s="446">
        <v>0.0</v>
      </c>
      <c r="AN446" s="448">
        <v>0.0</v>
      </c>
      <c r="AO446" s="446">
        <v>0.0</v>
      </c>
      <c r="AP446" s="448">
        <v>0.0</v>
      </c>
      <c r="AQ446" s="446">
        <v>0.0</v>
      </c>
      <c r="AR446" s="448">
        <v>0.0</v>
      </c>
      <c r="AS446" s="446">
        <v>0.0</v>
      </c>
      <c r="AT446" s="448">
        <v>0.0</v>
      </c>
      <c r="AU446" s="446">
        <v>0.0</v>
      </c>
      <c r="AV446" s="448">
        <v>0.0</v>
      </c>
      <c r="AW446" s="446">
        <v>0.0</v>
      </c>
      <c r="AX446" s="448">
        <v>0.0</v>
      </c>
      <c r="AY446" s="446">
        <v>0.0</v>
      </c>
    </row>
    <row r="447" ht="22.5" customHeight="1">
      <c r="A447" s="28">
        <v>445.0</v>
      </c>
      <c r="B447" s="28" t="s">
        <v>3071</v>
      </c>
      <c r="C447" s="28" t="s">
        <v>4837</v>
      </c>
      <c r="D447" s="28" t="s">
        <v>434</v>
      </c>
      <c r="E447" s="36" t="s">
        <v>16</v>
      </c>
      <c r="F447" s="28" t="s">
        <v>593</v>
      </c>
      <c r="G447" s="28" t="s">
        <v>358</v>
      </c>
      <c r="H447" s="28" t="s">
        <v>7724</v>
      </c>
      <c r="I447" s="28" t="s">
        <v>1859</v>
      </c>
      <c r="J447" s="28">
        <v>2.0</v>
      </c>
      <c r="K447" s="28">
        <v>20.0</v>
      </c>
      <c r="L447" s="28">
        <v>40.0</v>
      </c>
      <c r="M447" s="28" t="s">
        <v>546</v>
      </c>
      <c r="N447" s="28">
        <v>4.0</v>
      </c>
      <c r="O447" s="28" t="s">
        <v>1605</v>
      </c>
      <c r="P447" s="28" t="s">
        <v>1608</v>
      </c>
      <c r="Q447" s="28"/>
      <c r="R447" s="28" t="s">
        <v>368</v>
      </c>
      <c r="S447" s="28">
        <v>100.0</v>
      </c>
      <c r="T447" s="50">
        <f t="shared" si="4"/>
        <v>0</v>
      </c>
      <c r="U447" s="28" t="str">
        <f>IF(R[0]C[-1]&lt;8,"KURANG 8JAM","DIATAS 8JAM")</f>
        <v>#ERROR!</v>
      </c>
      <c r="V447" s="52">
        <v>44927.0</v>
      </c>
      <c r="W447" s="28">
        <f t="shared" si="1"/>
        <v>2.002739726</v>
      </c>
      <c r="X447" s="28" t="s">
        <v>10128</v>
      </c>
      <c r="Y447" s="28"/>
      <c r="Z447" s="28"/>
      <c r="AA447" s="28"/>
      <c r="AB447" s="28"/>
      <c r="AC447" s="28"/>
      <c r="AD447" s="28"/>
      <c r="AE447" s="65" t="b">
        <v>0</v>
      </c>
      <c r="AF447" s="28" t="str">
        <f t="shared" si="2"/>
        <v>1</v>
      </c>
      <c r="AG447" s="485">
        <f t="shared" si="6"/>
        <v>100</v>
      </c>
      <c r="AH447" s="451">
        <v>100.0</v>
      </c>
      <c r="AI447" s="444">
        <v>1.0</v>
      </c>
      <c r="AJ447" s="451">
        <v>0.0</v>
      </c>
      <c r="AK447" s="444">
        <v>0.0</v>
      </c>
      <c r="AL447" s="451">
        <v>0.0</v>
      </c>
      <c r="AM447" s="444">
        <v>0.0</v>
      </c>
      <c r="AN447" s="451">
        <v>0.0</v>
      </c>
      <c r="AO447" s="444">
        <v>0.0</v>
      </c>
      <c r="AP447" s="451">
        <v>0.0</v>
      </c>
      <c r="AQ447" s="444">
        <v>0.0</v>
      </c>
      <c r="AR447" s="451">
        <v>0.0</v>
      </c>
      <c r="AS447" s="444">
        <v>0.0</v>
      </c>
      <c r="AT447" s="451">
        <v>0.0</v>
      </c>
      <c r="AU447" s="444">
        <v>0.0</v>
      </c>
      <c r="AV447" s="451">
        <v>0.0</v>
      </c>
      <c r="AW447" s="444">
        <v>0.0</v>
      </c>
      <c r="AX447" s="451">
        <v>0.0</v>
      </c>
      <c r="AY447" s="444">
        <v>0.0</v>
      </c>
    </row>
    <row r="448" ht="22.5" customHeight="1">
      <c r="A448" s="36">
        <v>446.0</v>
      </c>
      <c r="B448" s="28" t="s">
        <v>4163</v>
      </c>
      <c r="C448" s="28" t="s">
        <v>4844</v>
      </c>
      <c r="D448" s="28" t="s">
        <v>96</v>
      </c>
      <c r="E448" s="36" t="s">
        <v>96</v>
      </c>
      <c r="F448" s="28" t="s">
        <v>593</v>
      </c>
      <c r="G448" s="28" t="s">
        <v>358</v>
      </c>
      <c r="H448" s="28" t="s">
        <v>7724</v>
      </c>
      <c r="I448" s="28" t="s">
        <v>1859</v>
      </c>
      <c r="J448" s="28">
        <v>2.0</v>
      </c>
      <c r="K448" s="28">
        <v>20.0</v>
      </c>
      <c r="L448" s="28">
        <v>40.0</v>
      </c>
      <c r="M448" s="28" t="s">
        <v>546</v>
      </c>
      <c r="N448" s="28">
        <v>4.0</v>
      </c>
      <c r="O448" s="28" t="s">
        <v>1605</v>
      </c>
      <c r="P448" s="28" t="s">
        <v>1608</v>
      </c>
      <c r="Q448" s="28"/>
      <c r="R448" s="28" t="s">
        <v>368</v>
      </c>
      <c r="S448" s="28">
        <v>100.0</v>
      </c>
      <c r="T448" s="50">
        <f t="shared" si="4"/>
        <v>0</v>
      </c>
      <c r="U448" s="28" t="str">
        <f>IF(R[0]C[-1]&lt;8,"KURANG 8JAM","DIATAS 8JAM")</f>
        <v>#ERROR!</v>
      </c>
      <c r="V448" s="52">
        <v>44927.0</v>
      </c>
      <c r="W448" s="28">
        <f t="shared" si="1"/>
        <v>2.002739726</v>
      </c>
      <c r="X448" s="28" t="s">
        <v>10128</v>
      </c>
      <c r="Y448" s="28"/>
      <c r="Z448" s="28"/>
      <c r="AA448" s="28"/>
      <c r="AB448" s="28"/>
      <c r="AC448" s="28"/>
      <c r="AD448" s="28"/>
      <c r="AE448" s="65" t="b">
        <v>0</v>
      </c>
      <c r="AF448" s="28" t="str">
        <f t="shared" si="2"/>
        <v>1</v>
      </c>
      <c r="AG448" s="484">
        <f t="shared" si="6"/>
        <v>100</v>
      </c>
      <c r="AH448" s="448">
        <v>100.0</v>
      </c>
      <c r="AI448" s="446">
        <v>1.0</v>
      </c>
      <c r="AJ448" s="448">
        <v>0.0</v>
      </c>
      <c r="AK448" s="446">
        <v>0.0</v>
      </c>
      <c r="AL448" s="448">
        <v>0.0</v>
      </c>
      <c r="AM448" s="446">
        <v>0.0</v>
      </c>
      <c r="AN448" s="448">
        <v>0.0</v>
      </c>
      <c r="AO448" s="446">
        <v>0.0</v>
      </c>
      <c r="AP448" s="448">
        <v>0.0</v>
      </c>
      <c r="AQ448" s="446">
        <v>0.0</v>
      </c>
      <c r="AR448" s="448">
        <v>0.0</v>
      </c>
      <c r="AS448" s="446">
        <v>0.0</v>
      </c>
      <c r="AT448" s="448">
        <v>0.0</v>
      </c>
      <c r="AU448" s="446">
        <v>0.0</v>
      </c>
      <c r="AV448" s="448">
        <v>0.0</v>
      </c>
      <c r="AW448" s="446">
        <v>0.0</v>
      </c>
      <c r="AX448" s="448">
        <v>0.0</v>
      </c>
      <c r="AY448" s="446">
        <v>0.0</v>
      </c>
    </row>
    <row r="449" ht="22.5" customHeight="1">
      <c r="A449" s="28">
        <v>447.0</v>
      </c>
      <c r="B449" s="28" t="s">
        <v>3087</v>
      </c>
      <c r="C449" s="28" t="s">
        <v>4850</v>
      </c>
      <c r="D449" s="28" t="s">
        <v>253</v>
      </c>
      <c r="E449" s="36" t="s">
        <v>181</v>
      </c>
      <c r="F449" s="28" t="s">
        <v>593</v>
      </c>
      <c r="G449" s="28" t="s">
        <v>358</v>
      </c>
      <c r="H449" s="28" t="s">
        <v>7724</v>
      </c>
      <c r="I449" s="28" t="s">
        <v>1859</v>
      </c>
      <c r="J449" s="28">
        <v>2.0</v>
      </c>
      <c r="K449" s="28">
        <v>20.0</v>
      </c>
      <c r="L449" s="28">
        <v>40.0</v>
      </c>
      <c r="M449" s="28" t="s">
        <v>546</v>
      </c>
      <c r="N449" s="28">
        <v>4.0</v>
      </c>
      <c r="O449" s="28" t="s">
        <v>1605</v>
      </c>
      <c r="P449" s="28" t="s">
        <v>1608</v>
      </c>
      <c r="Q449" s="28"/>
      <c r="R449" s="28" t="s">
        <v>368</v>
      </c>
      <c r="S449" s="28">
        <v>100.0</v>
      </c>
      <c r="T449" s="50">
        <f t="shared" si="4"/>
        <v>0</v>
      </c>
      <c r="U449" s="28" t="str">
        <f>IF(R[0]C[-1]&lt;8,"KURANG 8JAM","DIATAS 8JAM")</f>
        <v>#ERROR!</v>
      </c>
      <c r="V449" s="52">
        <v>44927.0</v>
      </c>
      <c r="W449" s="28">
        <f t="shared" si="1"/>
        <v>2.002739726</v>
      </c>
      <c r="X449" s="28" t="s">
        <v>10128</v>
      </c>
      <c r="Y449" s="28"/>
      <c r="Z449" s="28"/>
      <c r="AA449" s="28"/>
      <c r="AB449" s="28"/>
      <c r="AC449" s="28"/>
      <c r="AD449" s="28"/>
      <c r="AE449" s="65" t="b">
        <v>0</v>
      </c>
      <c r="AF449" s="28" t="str">
        <f t="shared" si="2"/>
        <v>1</v>
      </c>
      <c r="AG449" s="485">
        <f t="shared" si="6"/>
        <v>100</v>
      </c>
      <c r="AH449" s="451">
        <v>100.0</v>
      </c>
      <c r="AI449" s="444">
        <v>1.0</v>
      </c>
      <c r="AJ449" s="451">
        <v>0.0</v>
      </c>
      <c r="AK449" s="444">
        <v>0.0</v>
      </c>
      <c r="AL449" s="451">
        <v>0.0</v>
      </c>
      <c r="AM449" s="444">
        <v>0.0</v>
      </c>
      <c r="AN449" s="451">
        <v>0.0</v>
      </c>
      <c r="AO449" s="444">
        <v>0.0</v>
      </c>
      <c r="AP449" s="451">
        <v>0.0</v>
      </c>
      <c r="AQ449" s="444">
        <v>0.0</v>
      </c>
      <c r="AR449" s="451">
        <v>0.0</v>
      </c>
      <c r="AS449" s="444">
        <v>0.0</v>
      </c>
      <c r="AT449" s="451">
        <v>0.0</v>
      </c>
      <c r="AU449" s="444">
        <v>0.0</v>
      </c>
      <c r="AV449" s="451">
        <v>0.0</v>
      </c>
      <c r="AW449" s="444">
        <v>0.0</v>
      </c>
      <c r="AX449" s="451">
        <v>0.0</v>
      </c>
      <c r="AY449" s="444">
        <v>0.0</v>
      </c>
    </row>
    <row r="450" ht="22.5" customHeight="1">
      <c r="A450" s="36">
        <v>448.0</v>
      </c>
      <c r="B450" s="28" t="s">
        <v>3094</v>
      </c>
      <c r="C450" s="28" t="s">
        <v>4857</v>
      </c>
      <c r="D450" s="28" t="s">
        <v>96</v>
      </c>
      <c r="E450" s="36" t="s">
        <v>96</v>
      </c>
      <c r="F450" s="28" t="s">
        <v>593</v>
      </c>
      <c r="G450" s="28" t="s">
        <v>2343</v>
      </c>
      <c r="H450" s="28" t="s">
        <v>2343</v>
      </c>
      <c r="I450" s="28"/>
      <c r="J450" s="28"/>
      <c r="K450" s="28"/>
      <c r="L450" s="28">
        <v>0.0</v>
      </c>
      <c r="M450" s="28" t="s">
        <v>2343</v>
      </c>
      <c r="N450" s="28">
        <v>1.0</v>
      </c>
      <c r="O450" s="28" t="s">
        <v>2346</v>
      </c>
      <c r="P450" s="28" t="s">
        <v>1608</v>
      </c>
      <c r="Q450" s="28"/>
      <c r="R450" s="28">
        <v>0.0</v>
      </c>
      <c r="S450" s="28">
        <v>0.0</v>
      </c>
      <c r="T450" s="50">
        <f t="shared" si="4"/>
        <v>0</v>
      </c>
      <c r="U450" s="28" t="str">
        <f>IF(R[0]C[-1]&lt;8,"KURANG 8JAM","DIATAS 8JAM")</f>
        <v>#ERROR!</v>
      </c>
      <c r="V450" s="52">
        <v>44927.0</v>
      </c>
      <c r="W450" s="28">
        <f t="shared" si="1"/>
        <v>2.002739726</v>
      </c>
      <c r="X450" s="28" t="s">
        <v>10128</v>
      </c>
      <c r="Y450" s="28"/>
      <c r="Z450" s="28"/>
      <c r="AA450" s="28"/>
      <c r="AB450" s="28"/>
      <c r="AC450" s="28"/>
      <c r="AD450" s="28"/>
      <c r="AE450" s="65" t="b">
        <v>0</v>
      </c>
      <c r="AF450" s="28" t="str">
        <f t="shared" si="2"/>
        <v>0</v>
      </c>
      <c r="AG450" s="484">
        <f t="shared" si="6"/>
        <v>0</v>
      </c>
      <c r="AH450" s="448">
        <v>0.0</v>
      </c>
      <c r="AI450" s="446">
        <v>1.0</v>
      </c>
      <c r="AJ450" s="448">
        <v>0.0</v>
      </c>
      <c r="AK450" s="446">
        <v>0.0</v>
      </c>
      <c r="AL450" s="448">
        <v>0.0</v>
      </c>
      <c r="AM450" s="446">
        <v>0.0</v>
      </c>
      <c r="AN450" s="448">
        <v>0.0</v>
      </c>
      <c r="AO450" s="446">
        <v>0.0</v>
      </c>
      <c r="AP450" s="448">
        <v>0.0</v>
      </c>
      <c r="AQ450" s="446">
        <v>0.0</v>
      </c>
      <c r="AR450" s="448">
        <v>0.0</v>
      </c>
      <c r="AS450" s="446">
        <v>0.0</v>
      </c>
      <c r="AT450" s="448">
        <v>0.0</v>
      </c>
      <c r="AU450" s="446">
        <v>0.0</v>
      </c>
      <c r="AV450" s="448">
        <v>0.0</v>
      </c>
      <c r="AW450" s="446">
        <v>0.0</v>
      </c>
      <c r="AX450" s="448">
        <v>0.0</v>
      </c>
      <c r="AY450" s="446">
        <v>0.0</v>
      </c>
    </row>
    <row r="451" ht="22.5" customHeight="1">
      <c r="A451" s="28">
        <v>449.0</v>
      </c>
      <c r="B451" s="28" t="s">
        <v>3096</v>
      </c>
      <c r="C451" s="28" t="s">
        <v>4865</v>
      </c>
      <c r="D451" s="28" t="s">
        <v>253</v>
      </c>
      <c r="E451" s="36" t="s">
        <v>181</v>
      </c>
      <c r="F451" s="28" t="s">
        <v>593</v>
      </c>
      <c r="G451" s="28" t="s">
        <v>358</v>
      </c>
      <c r="H451" s="28" t="s">
        <v>7724</v>
      </c>
      <c r="I451" s="28" t="s">
        <v>1859</v>
      </c>
      <c r="J451" s="28">
        <v>2.0</v>
      </c>
      <c r="K451" s="28">
        <v>20.0</v>
      </c>
      <c r="L451" s="28">
        <v>40.0</v>
      </c>
      <c r="M451" s="28" t="s">
        <v>546</v>
      </c>
      <c r="N451" s="28">
        <v>4.0</v>
      </c>
      <c r="O451" s="28" t="s">
        <v>1605</v>
      </c>
      <c r="P451" s="28" t="s">
        <v>1608</v>
      </c>
      <c r="Q451" s="28"/>
      <c r="R451" s="28" t="s">
        <v>368</v>
      </c>
      <c r="S451" s="28">
        <v>100.0</v>
      </c>
      <c r="T451" s="50">
        <f t="shared" si="4"/>
        <v>0</v>
      </c>
      <c r="U451" s="28" t="str">
        <f>IF(R[0]C[-1]&lt;8,"KURANG 8JAM","DIATAS 8JAM")</f>
        <v>#ERROR!</v>
      </c>
      <c r="V451" s="52">
        <v>44927.0</v>
      </c>
      <c r="W451" s="28">
        <f t="shared" si="1"/>
        <v>2.002739726</v>
      </c>
      <c r="X451" s="28" t="s">
        <v>10128</v>
      </c>
      <c r="Y451" s="28"/>
      <c r="Z451" s="28"/>
      <c r="AA451" s="28"/>
      <c r="AB451" s="28"/>
      <c r="AC451" s="28"/>
      <c r="AD451" s="28"/>
      <c r="AE451" s="65" t="b">
        <v>0</v>
      </c>
      <c r="AF451" s="28" t="str">
        <f t="shared" si="2"/>
        <v>1</v>
      </c>
      <c r="AG451" s="485">
        <f t="shared" si="6"/>
        <v>100</v>
      </c>
      <c r="AH451" s="451">
        <v>100.0</v>
      </c>
      <c r="AI451" s="444">
        <v>1.0</v>
      </c>
      <c r="AJ451" s="451">
        <v>0.0</v>
      </c>
      <c r="AK451" s="444">
        <v>0.0</v>
      </c>
      <c r="AL451" s="451">
        <v>0.0</v>
      </c>
      <c r="AM451" s="444">
        <v>0.0</v>
      </c>
      <c r="AN451" s="451">
        <v>0.0</v>
      </c>
      <c r="AO451" s="444">
        <v>0.0</v>
      </c>
      <c r="AP451" s="451">
        <v>0.0</v>
      </c>
      <c r="AQ451" s="444">
        <v>0.0</v>
      </c>
      <c r="AR451" s="451">
        <v>0.0</v>
      </c>
      <c r="AS451" s="444">
        <v>0.0</v>
      </c>
      <c r="AT451" s="451">
        <v>0.0</v>
      </c>
      <c r="AU451" s="444">
        <v>0.0</v>
      </c>
      <c r="AV451" s="451">
        <v>0.0</v>
      </c>
      <c r="AW451" s="444">
        <v>0.0</v>
      </c>
      <c r="AX451" s="451">
        <v>0.0</v>
      </c>
      <c r="AY451" s="444">
        <v>0.0</v>
      </c>
    </row>
    <row r="452" ht="22.5" customHeight="1">
      <c r="A452" s="36">
        <v>450.0</v>
      </c>
      <c r="B452" s="28" t="s">
        <v>3100</v>
      </c>
      <c r="C452" s="28" t="s">
        <v>4873</v>
      </c>
      <c r="D452" s="28" t="s">
        <v>577</v>
      </c>
      <c r="E452" s="36" t="s">
        <v>16</v>
      </c>
      <c r="F452" s="28" t="s">
        <v>593</v>
      </c>
      <c r="G452" s="28" t="s">
        <v>2343</v>
      </c>
      <c r="H452" s="28" t="s">
        <v>2343</v>
      </c>
      <c r="I452" s="28"/>
      <c r="J452" s="28"/>
      <c r="K452" s="28"/>
      <c r="L452" s="28">
        <v>0.0</v>
      </c>
      <c r="M452" s="28" t="s">
        <v>2343</v>
      </c>
      <c r="N452" s="28">
        <v>1.0</v>
      </c>
      <c r="O452" s="28" t="s">
        <v>2346</v>
      </c>
      <c r="P452" s="28" t="s">
        <v>1608</v>
      </c>
      <c r="Q452" s="28"/>
      <c r="R452" s="28">
        <v>0.0</v>
      </c>
      <c r="S452" s="28">
        <v>0.0</v>
      </c>
      <c r="T452" s="50">
        <f t="shared" si="4"/>
        <v>0</v>
      </c>
      <c r="U452" s="28" t="str">
        <f>IF(R[0]C[-1]&lt;8,"KURANG 8JAM","DIATAS 8JAM")</f>
        <v>#ERROR!</v>
      </c>
      <c r="V452" s="52">
        <v>44927.0</v>
      </c>
      <c r="W452" s="28">
        <f t="shared" si="1"/>
        <v>2.002739726</v>
      </c>
      <c r="X452" s="28" t="s">
        <v>10128</v>
      </c>
      <c r="Y452" s="28"/>
      <c r="Z452" s="28"/>
      <c r="AA452" s="28"/>
      <c r="AB452" s="28"/>
      <c r="AC452" s="28"/>
      <c r="AD452" s="28"/>
      <c r="AE452" s="65" t="b">
        <v>0</v>
      </c>
      <c r="AF452" s="28" t="str">
        <f t="shared" si="2"/>
        <v>0</v>
      </c>
      <c r="AG452" s="484">
        <f t="shared" si="6"/>
        <v>0</v>
      </c>
      <c r="AH452" s="448">
        <v>0.0</v>
      </c>
      <c r="AI452" s="446">
        <v>1.0</v>
      </c>
      <c r="AJ452" s="448">
        <v>0.0</v>
      </c>
      <c r="AK452" s="446">
        <v>0.0</v>
      </c>
      <c r="AL452" s="448">
        <v>0.0</v>
      </c>
      <c r="AM452" s="446">
        <v>0.0</v>
      </c>
      <c r="AN452" s="448">
        <v>0.0</v>
      </c>
      <c r="AO452" s="446">
        <v>0.0</v>
      </c>
      <c r="AP452" s="448">
        <v>0.0</v>
      </c>
      <c r="AQ452" s="446">
        <v>0.0</v>
      </c>
      <c r="AR452" s="448">
        <v>0.0</v>
      </c>
      <c r="AS452" s="446">
        <v>0.0</v>
      </c>
      <c r="AT452" s="448">
        <v>0.0</v>
      </c>
      <c r="AU452" s="446">
        <v>0.0</v>
      </c>
      <c r="AV452" s="448">
        <v>0.0</v>
      </c>
      <c r="AW452" s="446">
        <v>0.0</v>
      </c>
      <c r="AX452" s="448">
        <v>0.0</v>
      </c>
      <c r="AY452" s="446">
        <v>0.0</v>
      </c>
    </row>
    <row r="453" ht="22.5" customHeight="1">
      <c r="A453" s="28">
        <v>451.0</v>
      </c>
      <c r="B453" s="28" t="s">
        <v>3104</v>
      </c>
      <c r="C453" s="28" t="s">
        <v>4883</v>
      </c>
      <c r="D453" s="28" t="s">
        <v>96</v>
      </c>
      <c r="E453" s="36" t="s">
        <v>96</v>
      </c>
      <c r="F453" s="28" t="s">
        <v>593</v>
      </c>
      <c r="G453" s="28" t="s">
        <v>358</v>
      </c>
      <c r="H453" s="28" t="s">
        <v>7724</v>
      </c>
      <c r="I453" s="28" t="s">
        <v>1859</v>
      </c>
      <c r="J453" s="28">
        <v>2.0</v>
      </c>
      <c r="K453" s="28">
        <v>20.0</v>
      </c>
      <c r="L453" s="28">
        <v>40.0</v>
      </c>
      <c r="M453" s="28" t="s">
        <v>546</v>
      </c>
      <c r="N453" s="28">
        <v>4.0</v>
      </c>
      <c r="O453" s="28" t="s">
        <v>1605</v>
      </c>
      <c r="P453" s="28" t="s">
        <v>1608</v>
      </c>
      <c r="Q453" s="28"/>
      <c r="R453" s="28" t="s">
        <v>368</v>
      </c>
      <c r="S453" s="28">
        <v>100.0</v>
      </c>
      <c r="T453" s="50">
        <f t="shared" si="4"/>
        <v>0</v>
      </c>
      <c r="U453" s="28" t="str">
        <f>IF(R[0]C[-1]&lt;8,"KURANG 8JAM","DIATAS 8JAM")</f>
        <v>#ERROR!</v>
      </c>
      <c r="V453" s="52">
        <v>44927.0</v>
      </c>
      <c r="W453" s="28">
        <f t="shared" si="1"/>
        <v>2.002739726</v>
      </c>
      <c r="X453" s="28" t="s">
        <v>10128</v>
      </c>
      <c r="Y453" s="28"/>
      <c r="Z453" s="28"/>
      <c r="AA453" s="28"/>
      <c r="AB453" s="28"/>
      <c r="AC453" s="28"/>
      <c r="AD453" s="28"/>
      <c r="AE453" s="65" t="b">
        <v>0</v>
      </c>
      <c r="AF453" s="28" t="str">
        <f t="shared" si="2"/>
        <v>1</v>
      </c>
      <c r="AG453" s="485">
        <f t="shared" si="6"/>
        <v>100</v>
      </c>
      <c r="AH453" s="451">
        <v>100.0</v>
      </c>
      <c r="AI453" s="444">
        <v>1.0</v>
      </c>
      <c r="AJ453" s="451">
        <v>0.0</v>
      </c>
      <c r="AK453" s="444">
        <v>0.0</v>
      </c>
      <c r="AL453" s="451">
        <v>0.0</v>
      </c>
      <c r="AM453" s="444">
        <v>0.0</v>
      </c>
      <c r="AN453" s="451">
        <v>0.0</v>
      </c>
      <c r="AO453" s="444">
        <v>0.0</v>
      </c>
      <c r="AP453" s="451">
        <v>0.0</v>
      </c>
      <c r="AQ453" s="444">
        <v>0.0</v>
      </c>
      <c r="AR453" s="451">
        <v>0.0</v>
      </c>
      <c r="AS453" s="444">
        <v>0.0</v>
      </c>
      <c r="AT453" s="451">
        <v>0.0</v>
      </c>
      <c r="AU453" s="444">
        <v>0.0</v>
      </c>
      <c r="AV453" s="451">
        <v>0.0</v>
      </c>
      <c r="AW453" s="444">
        <v>0.0</v>
      </c>
      <c r="AX453" s="451">
        <v>0.0</v>
      </c>
      <c r="AY453" s="444">
        <v>0.0</v>
      </c>
    </row>
    <row r="454" ht="22.5" customHeight="1">
      <c r="A454" s="36">
        <v>452.0</v>
      </c>
      <c r="B454" s="28" t="s">
        <v>3107</v>
      </c>
      <c r="C454" s="28" t="s">
        <v>4892</v>
      </c>
      <c r="D454" s="28" t="s">
        <v>96</v>
      </c>
      <c r="E454" s="36" t="s">
        <v>96</v>
      </c>
      <c r="F454" s="28" t="s">
        <v>593</v>
      </c>
      <c r="G454" s="28" t="s">
        <v>358</v>
      </c>
      <c r="H454" s="28" t="s">
        <v>7724</v>
      </c>
      <c r="I454" s="28" t="s">
        <v>1859</v>
      </c>
      <c r="J454" s="28">
        <v>2.0</v>
      </c>
      <c r="K454" s="28">
        <v>20.0</v>
      </c>
      <c r="L454" s="28">
        <v>40.0</v>
      </c>
      <c r="M454" s="28" t="s">
        <v>546</v>
      </c>
      <c r="N454" s="28">
        <v>4.0</v>
      </c>
      <c r="O454" s="28" t="s">
        <v>1605</v>
      </c>
      <c r="P454" s="28" t="s">
        <v>1608</v>
      </c>
      <c r="Q454" s="28"/>
      <c r="R454" s="28" t="s">
        <v>368</v>
      </c>
      <c r="S454" s="28">
        <v>100.0</v>
      </c>
      <c r="T454" s="50">
        <f t="shared" si="4"/>
        <v>0</v>
      </c>
      <c r="U454" s="28" t="str">
        <f>IF(R[0]C[-1]&lt;8,"KURANG 8JAM","DIATAS 8JAM")</f>
        <v>#ERROR!</v>
      </c>
      <c r="V454" s="52">
        <v>44927.0</v>
      </c>
      <c r="W454" s="28">
        <f t="shared" si="1"/>
        <v>2.002739726</v>
      </c>
      <c r="X454" s="28" t="s">
        <v>10128</v>
      </c>
      <c r="Y454" s="28"/>
      <c r="Z454" s="28"/>
      <c r="AA454" s="28"/>
      <c r="AB454" s="28"/>
      <c r="AC454" s="28"/>
      <c r="AD454" s="28"/>
      <c r="AE454" s="65" t="b">
        <v>0</v>
      </c>
      <c r="AF454" s="28" t="str">
        <f t="shared" si="2"/>
        <v>1</v>
      </c>
      <c r="AG454" s="484">
        <f t="shared" si="6"/>
        <v>100</v>
      </c>
      <c r="AH454" s="448">
        <v>100.0</v>
      </c>
      <c r="AI454" s="446">
        <v>1.0</v>
      </c>
      <c r="AJ454" s="448">
        <v>0.0</v>
      </c>
      <c r="AK454" s="446">
        <v>0.0</v>
      </c>
      <c r="AL454" s="448">
        <v>0.0</v>
      </c>
      <c r="AM454" s="446">
        <v>0.0</v>
      </c>
      <c r="AN454" s="448">
        <v>0.0</v>
      </c>
      <c r="AO454" s="446">
        <v>0.0</v>
      </c>
      <c r="AP454" s="448">
        <v>0.0</v>
      </c>
      <c r="AQ454" s="446">
        <v>0.0</v>
      </c>
      <c r="AR454" s="448">
        <v>0.0</v>
      </c>
      <c r="AS454" s="446">
        <v>0.0</v>
      </c>
      <c r="AT454" s="448">
        <v>0.0</v>
      </c>
      <c r="AU454" s="446">
        <v>0.0</v>
      </c>
      <c r="AV454" s="448">
        <v>0.0</v>
      </c>
      <c r="AW454" s="446">
        <v>0.0</v>
      </c>
      <c r="AX454" s="448">
        <v>0.0</v>
      </c>
      <c r="AY454" s="446">
        <v>0.0</v>
      </c>
    </row>
    <row r="455" ht="22.5" customHeight="1">
      <c r="A455" s="28">
        <v>453.0</v>
      </c>
      <c r="B455" s="28" t="s">
        <v>3110</v>
      </c>
      <c r="C455" s="28" t="s">
        <v>4900</v>
      </c>
      <c r="D455" s="28" t="s">
        <v>253</v>
      </c>
      <c r="E455" s="36" t="s">
        <v>181</v>
      </c>
      <c r="F455" s="28" t="s">
        <v>593</v>
      </c>
      <c r="G455" s="28" t="s">
        <v>358</v>
      </c>
      <c r="H455" s="28" t="s">
        <v>7724</v>
      </c>
      <c r="I455" s="28" t="s">
        <v>1859</v>
      </c>
      <c r="J455" s="28">
        <v>2.0</v>
      </c>
      <c r="K455" s="28">
        <v>20.0</v>
      </c>
      <c r="L455" s="28">
        <v>40.0</v>
      </c>
      <c r="M455" s="28" t="s">
        <v>546</v>
      </c>
      <c r="N455" s="28">
        <v>4.0</v>
      </c>
      <c r="O455" s="28" t="s">
        <v>1605</v>
      </c>
      <c r="P455" s="28" t="s">
        <v>1608</v>
      </c>
      <c r="Q455" s="28"/>
      <c r="R455" s="28" t="s">
        <v>368</v>
      </c>
      <c r="S455" s="28">
        <v>100.0</v>
      </c>
      <c r="T455" s="50">
        <f t="shared" si="4"/>
        <v>0</v>
      </c>
      <c r="U455" s="28" t="str">
        <f>IF(R[0]C[-1]&lt;8,"KURANG 8JAM","DIATAS 8JAM")</f>
        <v>#ERROR!</v>
      </c>
      <c r="V455" s="52">
        <v>44927.0</v>
      </c>
      <c r="W455" s="28">
        <f t="shared" si="1"/>
        <v>2.002739726</v>
      </c>
      <c r="X455" s="28" t="s">
        <v>10128</v>
      </c>
      <c r="Y455" s="28"/>
      <c r="Z455" s="28"/>
      <c r="AA455" s="28"/>
      <c r="AB455" s="28"/>
      <c r="AC455" s="28"/>
      <c r="AD455" s="28"/>
      <c r="AE455" s="65" t="b">
        <v>0</v>
      </c>
      <c r="AF455" s="28" t="str">
        <f t="shared" si="2"/>
        <v>1</v>
      </c>
      <c r="AG455" s="485">
        <f t="shared" si="6"/>
        <v>100</v>
      </c>
      <c r="AH455" s="451">
        <v>100.0</v>
      </c>
      <c r="AI455" s="444">
        <v>1.0</v>
      </c>
      <c r="AJ455" s="451">
        <v>0.0</v>
      </c>
      <c r="AK455" s="444">
        <v>0.0</v>
      </c>
      <c r="AL455" s="451">
        <v>0.0</v>
      </c>
      <c r="AM455" s="444">
        <v>0.0</v>
      </c>
      <c r="AN455" s="451">
        <v>0.0</v>
      </c>
      <c r="AO455" s="444">
        <v>0.0</v>
      </c>
      <c r="AP455" s="451">
        <v>0.0</v>
      </c>
      <c r="AQ455" s="444">
        <v>0.0</v>
      </c>
      <c r="AR455" s="451">
        <v>0.0</v>
      </c>
      <c r="AS455" s="444">
        <v>0.0</v>
      </c>
      <c r="AT455" s="451">
        <v>0.0</v>
      </c>
      <c r="AU455" s="444">
        <v>0.0</v>
      </c>
      <c r="AV455" s="451">
        <v>0.0</v>
      </c>
      <c r="AW455" s="444">
        <v>0.0</v>
      </c>
      <c r="AX455" s="451">
        <v>0.0</v>
      </c>
      <c r="AY455" s="444">
        <v>0.0</v>
      </c>
    </row>
    <row r="456" ht="22.5" customHeight="1">
      <c r="A456" s="36">
        <v>454.0</v>
      </c>
      <c r="B456" s="28" t="s">
        <v>3112</v>
      </c>
      <c r="C456" s="28" t="s">
        <v>4908</v>
      </c>
      <c r="D456" s="28" t="s">
        <v>96</v>
      </c>
      <c r="E456" s="36" t="s">
        <v>96</v>
      </c>
      <c r="F456" s="28" t="s">
        <v>593</v>
      </c>
      <c r="G456" s="28" t="s">
        <v>2343</v>
      </c>
      <c r="H456" s="28" t="s">
        <v>2343</v>
      </c>
      <c r="I456" s="28"/>
      <c r="J456" s="28"/>
      <c r="K456" s="28"/>
      <c r="L456" s="28">
        <v>0.0</v>
      </c>
      <c r="M456" s="28" t="s">
        <v>2343</v>
      </c>
      <c r="N456" s="28">
        <v>1.0</v>
      </c>
      <c r="O456" s="28" t="s">
        <v>2346</v>
      </c>
      <c r="P456" s="28" t="s">
        <v>1608</v>
      </c>
      <c r="Q456" s="28"/>
      <c r="R456" s="28">
        <v>0.0</v>
      </c>
      <c r="S456" s="28">
        <v>0.0</v>
      </c>
      <c r="T456" s="50">
        <f t="shared" si="4"/>
        <v>0</v>
      </c>
      <c r="U456" s="28" t="str">
        <f>IF(R[0]C[-1]&lt;8,"KURANG 8JAM","DIATAS 8JAM")</f>
        <v>#ERROR!</v>
      </c>
      <c r="V456" s="52">
        <v>44927.0</v>
      </c>
      <c r="W456" s="28">
        <f t="shared" si="1"/>
        <v>2.002739726</v>
      </c>
      <c r="X456" s="28" t="s">
        <v>10128</v>
      </c>
      <c r="Y456" s="28"/>
      <c r="Z456" s="28"/>
      <c r="AA456" s="28"/>
      <c r="AB456" s="28"/>
      <c r="AC456" s="28"/>
      <c r="AD456" s="28"/>
      <c r="AE456" s="65" t="b">
        <v>0</v>
      </c>
      <c r="AF456" s="28" t="str">
        <f t="shared" si="2"/>
        <v>0</v>
      </c>
      <c r="AG456" s="484">
        <f t="shared" si="6"/>
        <v>0</v>
      </c>
      <c r="AH456" s="448">
        <v>0.0</v>
      </c>
      <c r="AI456" s="446">
        <v>1.0</v>
      </c>
      <c r="AJ456" s="448">
        <v>0.0</v>
      </c>
      <c r="AK456" s="446">
        <v>0.0</v>
      </c>
      <c r="AL456" s="448">
        <v>0.0</v>
      </c>
      <c r="AM456" s="446">
        <v>0.0</v>
      </c>
      <c r="AN456" s="448">
        <v>0.0</v>
      </c>
      <c r="AO456" s="446">
        <v>0.0</v>
      </c>
      <c r="AP456" s="448">
        <v>0.0</v>
      </c>
      <c r="AQ456" s="446">
        <v>0.0</v>
      </c>
      <c r="AR456" s="448">
        <v>0.0</v>
      </c>
      <c r="AS456" s="446">
        <v>0.0</v>
      </c>
      <c r="AT456" s="448">
        <v>0.0</v>
      </c>
      <c r="AU456" s="446">
        <v>0.0</v>
      </c>
      <c r="AV456" s="448">
        <v>0.0</v>
      </c>
      <c r="AW456" s="446">
        <v>0.0</v>
      </c>
      <c r="AX456" s="448">
        <v>0.0</v>
      </c>
      <c r="AY456" s="446">
        <v>0.0</v>
      </c>
    </row>
    <row r="457" ht="22.5" customHeight="1">
      <c r="A457" s="28">
        <v>455.0</v>
      </c>
      <c r="B457" s="28" t="s">
        <v>3115</v>
      </c>
      <c r="C457" s="28" t="s">
        <v>4915</v>
      </c>
      <c r="D457" s="28" t="s">
        <v>253</v>
      </c>
      <c r="E457" s="36" t="s">
        <v>181</v>
      </c>
      <c r="F457" s="28" t="s">
        <v>593</v>
      </c>
      <c r="G457" s="28" t="s">
        <v>358</v>
      </c>
      <c r="H457" s="28" t="s">
        <v>1605</v>
      </c>
      <c r="I457" s="28" t="s">
        <v>1605</v>
      </c>
      <c r="J457" s="28">
        <v>2.0</v>
      </c>
      <c r="K457" s="28">
        <v>40.0</v>
      </c>
      <c r="L457" s="28">
        <v>80.0</v>
      </c>
      <c r="M457" s="28" t="s">
        <v>546</v>
      </c>
      <c r="N457" s="28">
        <v>4.0</v>
      </c>
      <c r="O457" s="28" t="s">
        <v>1607</v>
      </c>
      <c r="P457" s="28" t="s">
        <v>1607</v>
      </c>
      <c r="Q457" s="28"/>
      <c r="R457" s="28" t="s">
        <v>368</v>
      </c>
      <c r="S457" s="28">
        <v>100.0</v>
      </c>
      <c r="T457" s="50">
        <f t="shared" si="4"/>
        <v>0</v>
      </c>
      <c r="U457" s="28" t="str">
        <f>IF(R[0]C[-1]&lt;8,"KURANG 8JAM","DIATAS 8JAM")</f>
        <v>#ERROR!</v>
      </c>
      <c r="V457" s="52">
        <v>44927.0</v>
      </c>
      <c r="W457" s="28">
        <f t="shared" si="1"/>
        <v>2.002739726</v>
      </c>
      <c r="X457" s="28" t="s">
        <v>10128</v>
      </c>
      <c r="Y457" s="28"/>
      <c r="Z457" s="28"/>
      <c r="AA457" s="28"/>
      <c r="AB457" s="28"/>
      <c r="AC457" s="28"/>
      <c r="AD457" s="28"/>
      <c r="AE457" s="65" t="b">
        <v>0</v>
      </c>
      <c r="AF457" s="28" t="str">
        <f t="shared" si="2"/>
        <v>1</v>
      </c>
      <c r="AG457" s="485">
        <f t="shared" si="6"/>
        <v>100</v>
      </c>
      <c r="AH457" s="451">
        <v>100.0</v>
      </c>
      <c r="AI457" s="444">
        <v>1.0</v>
      </c>
      <c r="AJ457" s="451">
        <v>0.0</v>
      </c>
      <c r="AK457" s="444">
        <v>0.0</v>
      </c>
      <c r="AL457" s="451">
        <v>0.0</v>
      </c>
      <c r="AM457" s="444">
        <v>0.0</v>
      </c>
      <c r="AN457" s="451">
        <v>0.0</v>
      </c>
      <c r="AO457" s="444">
        <v>0.0</v>
      </c>
      <c r="AP457" s="451">
        <v>0.0</v>
      </c>
      <c r="AQ457" s="444">
        <v>0.0</v>
      </c>
      <c r="AR457" s="451">
        <v>0.0</v>
      </c>
      <c r="AS457" s="444">
        <v>0.0</v>
      </c>
      <c r="AT457" s="451">
        <v>0.0</v>
      </c>
      <c r="AU457" s="444">
        <v>0.0</v>
      </c>
      <c r="AV457" s="451">
        <v>0.0</v>
      </c>
      <c r="AW457" s="444">
        <v>0.0</v>
      </c>
      <c r="AX457" s="451">
        <v>0.0</v>
      </c>
      <c r="AY457" s="444">
        <v>0.0</v>
      </c>
    </row>
    <row r="458" ht="22.5" customHeight="1">
      <c r="A458" s="36">
        <v>456.0</v>
      </c>
      <c r="B458" s="28" t="s">
        <v>3121</v>
      </c>
      <c r="C458" s="28" t="s">
        <v>4922</v>
      </c>
      <c r="D458" s="28" t="s">
        <v>434</v>
      </c>
      <c r="E458" s="36" t="s">
        <v>16</v>
      </c>
      <c r="F458" s="28" t="s">
        <v>593</v>
      </c>
      <c r="G458" s="28" t="s">
        <v>2343</v>
      </c>
      <c r="H458" s="28" t="s">
        <v>2343</v>
      </c>
      <c r="I458" s="28"/>
      <c r="J458" s="28"/>
      <c r="K458" s="28"/>
      <c r="L458" s="28">
        <v>0.0</v>
      </c>
      <c r="M458" s="28" t="s">
        <v>2343</v>
      </c>
      <c r="N458" s="28">
        <v>1.0</v>
      </c>
      <c r="O458" s="28" t="s">
        <v>2346</v>
      </c>
      <c r="P458" s="28" t="s">
        <v>1608</v>
      </c>
      <c r="Q458" s="28"/>
      <c r="R458" s="28">
        <v>0.0</v>
      </c>
      <c r="S458" s="28">
        <v>0.0</v>
      </c>
      <c r="T458" s="50">
        <f t="shared" si="4"/>
        <v>0</v>
      </c>
      <c r="U458" s="28" t="str">
        <f>IF(R[0]C[-1]&lt;8,"KURANG 8JAM","DIATAS 8JAM")</f>
        <v>#ERROR!</v>
      </c>
      <c r="V458" s="52">
        <v>44927.0</v>
      </c>
      <c r="W458" s="28">
        <f t="shared" si="1"/>
        <v>2.002739726</v>
      </c>
      <c r="X458" s="28" t="s">
        <v>10128</v>
      </c>
      <c r="Y458" s="28"/>
      <c r="Z458" s="28"/>
      <c r="AA458" s="28"/>
      <c r="AB458" s="28"/>
      <c r="AC458" s="28"/>
      <c r="AD458" s="28"/>
      <c r="AE458" s="65" t="b">
        <v>0</v>
      </c>
      <c r="AF458" s="28" t="str">
        <f t="shared" si="2"/>
        <v>0</v>
      </c>
      <c r="AG458" s="484">
        <f t="shared" si="6"/>
        <v>0</v>
      </c>
      <c r="AH458" s="448">
        <v>0.0</v>
      </c>
      <c r="AI458" s="446">
        <v>1.0</v>
      </c>
      <c r="AJ458" s="448">
        <v>0.0</v>
      </c>
      <c r="AK458" s="446">
        <v>0.0</v>
      </c>
      <c r="AL458" s="448">
        <v>0.0</v>
      </c>
      <c r="AM458" s="446">
        <v>0.0</v>
      </c>
      <c r="AN458" s="448">
        <v>0.0</v>
      </c>
      <c r="AO458" s="446">
        <v>0.0</v>
      </c>
      <c r="AP458" s="448">
        <v>0.0</v>
      </c>
      <c r="AQ458" s="446">
        <v>0.0</v>
      </c>
      <c r="AR458" s="448">
        <v>0.0</v>
      </c>
      <c r="AS458" s="446">
        <v>0.0</v>
      </c>
      <c r="AT458" s="448">
        <v>0.0</v>
      </c>
      <c r="AU458" s="446">
        <v>0.0</v>
      </c>
      <c r="AV458" s="448">
        <v>0.0</v>
      </c>
      <c r="AW458" s="446">
        <v>0.0</v>
      </c>
      <c r="AX458" s="448">
        <v>0.0</v>
      </c>
      <c r="AY458" s="446">
        <v>0.0</v>
      </c>
    </row>
    <row r="459" ht="22.5" customHeight="1">
      <c r="A459" s="28">
        <v>457.0</v>
      </c>
      <c r="B459" s="28" t="s">
        <v>3123</v>
      </c>
      <c r="C459" s="28" t="s">
        <v>4930</v>
      </c>
      <c r="D459" s="28" t="s">
        <v>96</v>
      </c>
      <c r="E459" s="36" t="s">
        <v>96</v>
      </c>
      <c r="F459" s="28" t="s">
        <v>593</v>
      </c>
      <c r="G459" s="28" t="s">
        <v>358</v>
      </c>
      <c r="H459" s="28" t="s">
        <v>1605</v>
      </c>
      <c r="I459" s="28" t="s">
        <v>1605</v>
      </c>
      <c r="J459" s="28">
        <v>2.0</v>
      </c>
      <c r="K459" s="28">
        <v>60.0</v>
      </c>
      <c r="L459" s="28">
        <v>120.0</v>
      </c>
      <c r="M459" s="28" t="s">
        <v>546</v>
      </c>
      <c r="N459" s="28">
        <v>4.0</v>
      </c>
      <c r="O459" s="28" t="s">
        <v>1605</v>
      </c>
      <c r="P459" s="28" t="s">
        <v>1608</v>
      </c>
      <c r="Q459" s="28"/>
      <c r="R459" s="28" t="s">
        <v>368</v>
      </c>
      <c r="S459" s="28">
        <v>100.0</v>
      </c>
      <c r="T459" s="50">
        <f t="shared" si="4"/>
        <v>0</v>
      </c>
      <c r="U459" s="28" t="str">
        <f>IF(R[0]C[-1]&lt;8,"KURANG 8JAM","DIATAS 8JAM")</f>
        <v>#ERROR!</v>
      </c>
      <c r="V459" s="52">
        <v>44927.0</v>
      </c>
      <c r="W459" s="28">
        <f t="shared" si="1"/>
        <v>2.002739726</v>
      </c>
      <c r="X459" s="28" t="s">
        <v>10128</v>
      </c>
      <c r="Y459" s="28"/>
      <c r="Z459" s="28"/>
      <c r="AA459" s="28"/>
      <c r="AB459" s="28"/>
      <c r="AC459" s="28"/>
      <c r="AD459" s="28"/>
      <c r="AE459" s="65" t="b">
        <v>0</v>
      </c>
      <c r="AF459" s="28" t="str">
        <f t="shared" si="2"/>
        <v>1</v>
      </c>
      <c r="AG459" s="485">
        <f t="shared" si="6"/>
        <v>100</v>
      </c>
      <c r="AH459" s="451">
        <v>100.0</v>
      </c>
      <c r="AI459" s="444">
        <v>1.0</v>
      </c>
      <c r="AJ459" s="451">
        <v>0.0</v>
      </c>
      <c r="AK459" s="444">
        <v>0.0</v>
      </c>
      <c r="AL459" s="451">
        <v>0.0</v>
      </c>
      <c r="AM459" s="444">
        <v>0.0</v>
      </c>
      <c r="AN459" s="451">
        <v>0.0</v>
      </c>
      <c r="AO459" s="444">
        <v>0.0</v>
      </c>
      <c r="AP459" s="451">
        <v>0.0</v>
      </c>
      <c r="AQ459" s="444">
        <v>0.0</v>
      </c>
      <c r="AR459" s="451">
        <v>0.0</v>
      </c>
      <c r="AS459" s="444">
        <v>0.0</v>
      </c>
      <c r="AT459" s="451">
        <v>0.0</v>
      </c>
      <c r="AU459" s="444">
        <v>0.0</v>
      </c>
      <c r="AV459" s="451">
        <v>0.0</v>
      </c>
      <c r="AW459" s="444">
        <v>0.0</v>
      </c>
      <c r="AX459" s="451">
        <v>0.0</v>
      </c>
      <c r="AY459" s="444">
        <v>0.0</v>
      </c>
    </row>
    <row r="460" ht="22.5" customHeight="1">
      <c r="A460" s="36">
        <v>458.0</v>
      </c>
      <c r="B460" s="28" t="s">
        <v>3127</v>
      </c>
      <c r="C460" s="28" t="s">
        <v>4937</v>
      </c>
      <c r="D460" s="28" t="s">
        <v>577</v>
      </c>
      <c r="E460" s="36" t="s">
        <v>16</v>
      </c>
      <c r="F460" s="28" t="s">
        <v>593</v>
      </c>
      <c r="G460" s="28" t="s">
        <v>2343</v>
      </c>
      <c r="H460" s="28" t="s">
        <v>2343</v>
      </c>
      <c r="I460" s="28"/>
      <c r="J460" s="28"/>
      <c r="K460" s="28"/>
      <c r="L460" s="28">
        <v>0.0</v>
      </c>
      <c r="M460" s="28" t="s">
        <v>2343</v>
      </c>
      <c r="N460" s="28">
        <v>1.0</v>
      </c>
      <c r="O460" s="28" t="s">
        <v>2346</v>
      </c>
      <c r="P460" s="28" t="s">
        <v>1608</v>
      </c>
      <c r="Q460" s="28"/>
      <c r="R460" s="28">
        <v>0.0</v>
      </c>
      <c r="S460" s="28">
        <v>0.0</v>
      </c>
      <c r="T460" s="50">
        <f t="shared" si="4"/>
        <v>0</v>
      </c>
      <c r="U460" s="28" t="str">
        <f>IF(R[0]C[-1]&lt;8,"KURANG 8JAM","DIATAS 8JAM")</f>
        <v>#ERROR!</v>
      </c>
      <c r="V460" s="52">
        <v>44927.0</v>
      </c>
      <c r="W460" s="28">
        <f t="shared" si="1"/>
        <v>2.002739726</v>
      </c>
      <c r="X460" s="28" t="s">
        <v>10128</v>
      </c>
      <c r="Y460" s="28"/>
      <c r="Z460" s="28"/>
      <c r="AA460" s="28"/>
      <c r="AB460" s="28"/>
      <c r="AC460" s="28"/>
      <c r="AD460" s="28"/>
      <c r="AE460" s="65" t="b">
        <v>0</v>
      </c>
      <c r="AF460" s="28" t="str">
        <f t="shared" si="2"/>
        <v>0</v>
      </c>
      <c r="AG460" s="484">
        <f t="shared" si="6"/>
        <v>0</v>
      </c>
      <c r="AH460" s="448">
        <v>0.0</v>
      </c>
      <c r="AI460" s="446">
        <v>1.0</v>
      </c>
      <c r="AJ460" s="448">
        <v>0.0</v>
      </c>
      <c r="AK460" s="446">
        <v>0.0</v>
      </c>
      <c r="AL460" s="448">
        <v>0.0</v>
      </c>
      <c r="AM460" s="446">
        <v>0.0</v>
      </c>
      <c r="AN460" s="448">
        <v>0.0</v>
      </c>
      <c r="AO460" s="446">
        <v>0.0</v>
      </c>
      <c r="AP460" s="448">
        <v>0.0</v>
      </c>
      <c r="AQ460" s="446">
        <v>0.0</v>
      </c>
      <c r="AR460" s="448">
        <v>0.0</v>
      </c>
      <c r="AS460" s="446">
        <v>0.0</v>
      </c>
      <c r="AT460" s="448">
        <v>0.0</v>
      </c>
      <c r="AU460" s="446">
        <v>0.0</v>
      </c>
      <c r="AV460" s="448">
        <v>0.0</v>
      </c>
      <c r="AW460" s="446">
        <v>0.0</v>
      </c>
      <c r="AX460" s="448">
        <v>0.0</v>
      </c>
      <c r="AY460" s="446">
        <v>0.0</v>
      </c>
    </row>
    <row r="461" ht="22.5" customHeight="1">
      <c r="A461" s="28">
        <v>459.0</v>
      </c>
      <c r="B461" s="28" t="s">
        <v>3141</v>
      </c>
      <c r="C461" s="28" t="s">
        <v>4944</v>
      </c>
      <c r="D461" s="28" t="s">
        <v>463</v>
      </c>
      <c r="E461" s="36" t="s">
        <v>181</v>
      </c>
      <c r="F461" s="28" t="s">
        <v>593</v>
      </c>
      <c r="G461" s="28" t="s">
        <v>2343</v>
      </c>
      <c r="H461" s="28" t="s">
        <v>2343</v>
      </c>
      <c r="I461" s="28"/>
      <c r="J461" s="28"/>
      <c r="K461" s="28"/>
      <c r="L461" s="28">
        <v>0.0</v>
      </c>
      <c r="M461" s="28" t="s">
        <v>2343</v>
      </c>
      <c r="N461" s="28">
        <v>1.0</v>
      </c>
      <c r="O461" s="28" t="s">
        <v>2346</v>
      </c>
      <c r="P461" s="28" t="s">
        <v>1608</v>
      </c>
      <c r="Q461" s="28"/>
      <c r="R461" s="28">
        <v>0.0</v>
      </c>
      <c r="S461" s="28">
        <v>0.0</v>
      </c>
      <c r="T461" s="50">
        <f t="shared" si="4"/>
        <v>0</v>
      </c>
      <c r="U461" s="28" t="str">
        <f>IF(R[0]C[-1]&lt;8,"KURANG 8JAM","DIATAS 8JAM")</f>
        <v>#ERROR!</v>
      </c>
      <c r="V461" s="52">
        <v>44927.0</v>
      </c>
      <c r="W461" s="28">
        <f t="shared" si="1"/>
        <v>2.002739726</v>
      </c>
      <c r="X461" s="28" t="s">
        <v>10128</v>
      </c>
      <c r="Y461" s="28"/>
      <c r="Z461" s="28"/>
      <c r="AA461" s="28"/>
      <c r="AB461" s="28"/>
      <c r="AC461" s="28"/>
      <c r="AD461" s="28"/>
      <c r="AE461" s="65" t="b">
        <v>0</v>
      </c>
      <c r="AF461" s="28" t="str">
        <f t="shared" si="2"/>
        <v>0</v>
      </c>
      <c r="AG461" s="485">
        <f t="shared" si="6"/>
        <v>0</v>
      </c>
      <c r="AH461" s="451">
        <v>0.0</v>
      </c>
      <c r="AI461" s="444">
        <v>1.0</v>
      </c>
      <c r="AJ461" s="451">
        <v>0.0</v>
      </c>
      <c r="AK461" s="444">
        <v>0.0</v>
      </c>
      <c r="AL461" s="451">
        <v>0.0</v>
      </c>
      <c r="AM461" s="444">
        <v>0.0</v>
      </c>
      <c r="AN461" s="451">
        <v>0.0</v>
      </c>
      <c r="AO461" s="444">
        <v>0.0</v>
      </c>
      <c r="AP461" s="451">
        <v>0.0</v>
      </c>
      <c r="AQ461" s="444">
        <v>0.0</v>
      </c>
      <c r="AR461" s="451">
        <v>0.0</v>
      </c>
      <c r="AS461" s="444">
        <v>0.0</v>
      </c>
      <c r="AT461" s="451">
        <v>0.0</v>
      </c>
      <c r="AU461" s="444">
        <v>0.0</v>
      </c>
      <c r="AV461" s="451">
        <v>0.0</v>
      </c>
      <c r="AW461" s="444">
        <v>0.0</v>
      </c>
      <c r="AX461" s="451">
        <v>0.0</v>
      </c>
      <c r="AY461" s="444">
        <v>0.0</v>
      </c>
    </row>
    <row r="462" ht="22.5" customHeight="1">
      <c r="A462" s="36">
        <v>460.0</v>
      </c>
      <c r="B462" s="28" t="s">
        <v>3147</v>
      </c>
      <c r="C462" s="28" t="s">
        <v>4952</v>
      </c>
      <c r="D462" s="28" t="s">
        <v>226</v>
      </c>
      <c r="E462" s="36" t="s">
        <v>226</v>
      </c>
      <c r="F462" s="28" t="s">
        <v>593</v>
      </c>
      <c r="G462" s="28" t="s">
        <v>2343</v>
      </c>
      <c r="H462" s="28" t="s">
        <v>2343</v>
      </c>
      <c r="I462" s="28"/>
      <c r="J462" s="28"/>
      <c r="K462" s="28"/>
      <c r="L462" s="28">
        <v>0.0</v>
      </c>
      <c r="M462" s="28" t="s">
        <v>2343</v>
      </c>
      <c r="N462" s="28">
        <v>1.0</v>
      </c>
      <c r="O462" s="28" t="s">
        <v>2346</v>
      </c>
      <c r="P462" s="28" t="s">
        <v>1608</v>
      </c>
      <c r="Q462" s="28"/>
      <c r="R462" s="28">
        <v>0.0</v>
      </c>
      <c r="S462" s="28">
        <v>0.0</v>
      </c>
      <c r="T462" s="50">
        <f t="shared" si="4"/>
        <v>0</v>
      </c>
      <c r="U462" s="28" t="str">
        <f>IF(R[0]C[-1]&lt;8,"KURANG 8JAM","DIATAS 8JAM")</f>
        <v>#ERROR!</v>
      </c>
      <c r="V462" s="52">
        <v>44927.0</v>
      </c>
      <c r="W462" s="28">
        <f t="shared" si="1"/>
        <v>2.002739726</v>
      </c>
      <c r="X462" s="28" t="s">
        <v>10128</v>
      </c>
      <c r="Y462" s="28"/>
      <c r="Z462" s="28"/>
      <c r="AA462" s="28"/>
      <c r="AB462" s="28"/>
      <c r="AC462" s="28"/>
      <c r="AD462" s="28"/>
      <c r="AE462" s="65" t="b">
        <v>0</v>
      </c>
      <c r="AF462" s="28" t="str">
        <f t="shared" si="2"/>
        <v>0</v>
      </c>
      <c r="AG462" s="484">
        <f t="shared" si="6"/>
        <v>0</v>
      </c>
      <c r="AH462" s="448">
        <v>0.0</v>
      </c>
      <c r="AI462" s="446">
        <v>1.0</v>
      </c>
      <c r="AJ462" s="448">
        <v>0.0</v>
      </c>
      <c r="AK462" s="446">
        <v>0.0</v>
      </c>
      <c r="AL462" s="448">
        <v>0.0</v>
      </c>
      <c r="AM462" s="446">
        <v>0.0</v>
      </c>
      <c r="AN462" s="448">
        <v>0.0</v>
      </c>
      <c r="AO462" s="446">
        <v>0.0</v>
      </c>
      <c r="AP462" s="448">
        <v>0.0</v>
      </c>
      <c r="AQ462" s="446">
        <v>0.0</v>
      </c>
      <c r="AR462" s="448">
        <v>0.0</v>
      </c>
      <c r="AS462" s="446">
        <v>0.0</v>
      </c>
      <c r="AT462" s="448">
        <v>0.0</v>
      </c>
      <c r="AU462" s="446">
        <v>0.0</v>
      </c>
      <c r="AV462" s="448">
        <v>0.0</v>
      </c>
      <c r="AW462" s="446">
        <v>0.0</v>
      </c>
      <c r="AX462" s="448">
        <v>0.0</v>
      </c>
      <c r="AY462" s="446">
        <v>0.0</v>
      </c>
    </row>
    <row r="463" ht="22.5" customHeight="1">
      <c r="A463" s="28">
        <v>461.0</v>
      </c>
      <c r="B463" s="28" t="s">
        <v>3157</v>
      </c>
      <c r="C463" s="28" t="s">
        <v>4959</v>
      </c>
      <c r="D463" s="28" t="s">
        <v>253</v>
      </c>
      <c r="E463" s="36" t="s">
        <v>181</v>
      </c>
      <c r="F463" s="28" t="s">
        <v>593</v>
      </c>
      <c r="G463" s="28" t="s">
        <v>358</v>
      </c>
      <c r="H463" s="28" t="s">
        <v>7724</v>
      </c>
      <c r="I463" s="28" t="s">
        <v>1859</v>
      </c>
      <c r="J463" s="28">
        <v>2.0</v>
      </c>
      <c r="K463" s="28">
        <v>20.0</v>
      </c>
      <c r="L463" s="28">
        <v>40.0</v>
      </c>
      <c r="M463" s="28" t="s">
        <v>546</v>
      </c>
      <c r="N463" s="28">
        <v>4.0</v>
      </c>
      <c r="O463" s="28" t="s">
        <v>1605</v>
      </c>
      <c r="P463" s="28" t="s">
        <v>1608</v>
      </c>
      <c r="Q463" s="28"/>
      <c r="R463" s="28" t="s">
        <v>368</v>
      </c>
      <c r="S463" s="28">
        <v>100.0</v>
      </c>
      <c r="T463" s="50">
        <f t="shared" si="4"/>
        <v>0</v>
      </c>
      <c r="U463" s="28" t="str">
        <f>IF(R[0]C[-1]&lt;8,"KURANG 8JAM","DIATAS 8JAM")</f>
        <v>#ERROR!</v>
      </c>
      <c r="V463" s="52">
        <v>44927.0</v>
      </c>
      <c r="W463" s="28">
        <f t="shared" si="1"/>
        <v>2.002739726</v>
      </c>
      <c r="X463" s="28" t="s">
        <v>10128</v>
      </c>
      <c r="Y463" s="28"/>
      <c r="Z463" s="28"/>
      <c r="AA463" s="28"/>
      <c r="AB463" s="28"/>
      <c r="AC463" s="28"/>
      <c r="AD463" s="28"/>
      <c r="AE463" s="65" t="b">
        <v>0</v>
      </c>
      <c r="AF463" s="28" t="str">
        <f t="shared" si="2"/>
        <v>1</v>
      </c>
      <c r="AG463" s="485">
        <f t="shared" si="6"/>
        <v>100</v>
      </c>
      <c r="AH463" s="451">
        <v>100.0</v>
      </c>
      <c r="AI463" s="444">
        <v>1.0</v>
      </c>
      <c r="AJ463" s="451">
        <v>0.0</v>
      </c>
      <c r="AK463" s="444">
        <v>0.0</v>
      </c>
      <c r="AL463" s="451">
        <v>0.0</v>
      </c>
      <c r="AM463" s="444">
        <v>0.0</v>
      </c>
      <c r="AN463" s="451">
        <v>0.0</v>
      </c>
      <c r="AO463" s="444">
        <v>0.0</v>
      </c>
      <c r="AP463" s="451">
        <v>0.0</v>
      </c>
      <c r="AQ463" s="444">
        <v>0.0</v>
      </c>
      <c r="AR463" s="451">
        <v>0.0</v>
      </c>
      <c r="AS463" s="444">
        <v>0.0</v>
      </c>
      <c r="AT463" s="451">
        <v>0.0</v>
      </c>
      <c r="AU463" s="444">
        <v>0.0</v>
      </c>
      <c r="AV463" s="451">
        <v>0.0</v>
      </c>
      <c r="AW463" s="444">
        <v>0.0</v>
      </c>
      <c r="AX463" s="451">
        <v>0.0</v>
      </c>
      <c r="AY463" s="444">
        <v>0.0</v>
      </c>
    </row>
    <row r="464" ht="22.5" customHeight="1">
      <c r="A464" s="36">
        <v>462.0</v>
      </c>
      <c r="B464" s="28" t="s">
        <v>3160</v>
      </c>
      <c r="C464" s="28" t="s">
        <v>4968</v>
      </c>
      <c r="D464" s="28" t="s">
        <v>434</v>
      </c>
      <c r="E464" s="36" t="s">
        <v>16</v>
      </c>
      <c r="F464" s="28" t="s">
        <v>593</v>
      </c>
      <c r="G464" s="28" t="s">
        <v>2343</v>
      </c>
      <c r="H464" s="28" t="s">
        <v>2343</v>
      </c>
      <c r="I464" s="28"/>
      <c r="J464" s="28"/>
      <c r="K464" s="28"/>
      <c r="L464" s="28">
        <v>0.0</v>
      </c>
      <c r="M464" s="28" t="s">
        <v>2343</v>
      </c>
      <c r="N464" s="28">
        <v>1.0</v>
      </c>
      <c r="O464" s="28" t="s">
        <v>2346</v>
      </c>
      <c r="P464" s="28" t="s">
        <v>1608</v>
      </c>
      <c r="Q464" s="28"/>
      <c r="R464" s="28">
        <v>0.0</v>
      </c>
      <c r="S464" s="28">
        <v>0.0</v>
      </c>
      <c r="T464" s="50">
        <f t="shared" si="4"/>
        <v>0</v>
      </c>
      <c r="U464" s="28" t="str">
        <f>IF(R[0]C[-1]&lt;8,"KURANG 8JAM","DIATAS 8JAM")</f>
        <v>#ERROR!</v>
      </c>
      <c r="V464" s="52">
        <v>44927.0</v>
      </c>
      <c r="W464" s="28">
        <f t="shared" si="1"/>
        <v>2.002739726</v>
      </c>
      <c r="X464" s="28" t="s">
        <v>10128</v>
      </c>
      <c r="Y464" s="28"/>
      <c r="Z464" s="28"/>
      <c r="AA464" s="28"/>
      <c r="AB464" s="28"/>
      <c r="AC464" s="28"/>
      <c r="AD464" s="28"/>
      <c r="AE464" s="65" t="b">
        <v>0</v>
      </c>
      <c r="AF464" s="28" t="str">
        <f t="shared" si="2"/>
        <v>0</v>
      </c>
      <c r="AG464" s="484">
        <f t="shared" si="6"/>
        <v>0</v>
      </c>
      <c r="AH464" s="448">
        <v>0.0</v>
      </c>
      <c r="AI464" s="446">
        <v>1.0</v>
      </c>
      <c r="AJ464" s="448">
        <v>0.0</v>
      </c>
      <c r="AK464" s="446">
        <v>0.0</v>
      </c>
      <c r="AL464" s="448">
        <v>0.0</v>
      </c>
      <c r="AM464" s="446">
        <v>0.0</v>
      </c>
      <c r="AN464" s="448">
        <v>0.0</v>
      </c>
      <c r="AO464" s="446">
        <v>0.0</v>
      </c>
      <c r="AP464" s="448">
        <v>0.0</v>
      </c>
      <c r="AQ464" s="446">
        <v>0.0</v>
      </c>
      <c r="AR464" s="448">
        <v>0.0</v>
      </c>
      <c r="AS464" s="446">
        <v>0.0</v>
      </c>
      <c r="AT464" s="448">
        <v>0.0</v>
      </c>
      <c r="AU464" s="446">
        <v>0.0</v>
      </c>
      <c r="AV464" s="448">
        <v>0.0</v>
      </c>
      <c r="AW464" s="446">
        <v>0.0</v>
      </c>
      <c r="AX464" s="448">
        <v>0.0</v>
      </c>
      <c r="AY464" s="446">
        <v>0.0</v>
      </c>
    </row>
    <row r="465" ht="22.5" customHeight="1">
      <c r="A465" s="28">
        <v>463.0</v>
      </c>
      <c r="B465" s="28" t="s">
        <v>3164</v>
      </c>
      <c r="C465" s="28" t="s">
        <v>4973</v>
      </c>
      <c r="D465" s="28" t="s">
        <v>96</v>
      </c>
      <c r="E465" s="36" t="s">
        <v>96</v>
      </c>
      <c r="F465" s="28" t="s">
        <v>593</v>
      </c>
      <c r="G465" s="28" t="s">
        <v>358</v>
      </c>
      <c r="H465" s="28" t="s">
        <v>7724</v>
      </c>
      <c r="I465" s="28" t="s">
        <v>1859</v>
      </c>
      <c r="J465" s="28">
        <v>2.0</v>
      </c>
      <c r="K465" s="28">
        <v>20.0</v>
      </c>
      <c r="L465" s="28">
        <v>40.0</v>
      </c>
      <c r="M465" s="28" t="s">
        <v>546</v>
      </c>
      <c r="N465" s="28">
        <v>4.0</v>
      </c>
      <c r="O465" s="28" t="s">
        <v>1605</v>
      </c>
      <c r="P465" s="28" t="s">
        <v>1608</v>
      </c>
      <c r="Q465" s="28"/>
      <c r="R465" s="28" t="s">
        <v>368</v>
      </c>
      <c r="S465" s="28">
        <v>100.0</v>
      </c>
      <c r="T465" s="50">
        <f t="shared" si="4"/>
        <v>0</v>
      </c>
      <c r="U465" s="28" t="str">
        <f>IF(R[0]C[-1]&lt;8,"KURANG 8JAM","DIATAS 8JAM")</f>
        <v>#ERROR!</v>
      </c>
      <c r="V465" s="52">
        <v>44927.0</v>
      </c>
      <c r="W465" s="28">
        <f t="shared" si="1"/>
        <v>2.002739726</v>
      </c>
      <c r="X465" s="28" t="s">
        <v>10128</v>
      </c>
      <c r="Y465" s="28"/>
      <c r="Z465" s="28"/>
      <c r="AA465" s="28"/>
      <c r="AB465" s="28"/>
      <c r="AC465" s="28"/>
      <c r="AD465" s="28"/>
      <c r="AE465" s="65" t="b">
        <v>0</v>
      </c>
      <c r="AF465" s="28" t="str">
        <f t="shared" si="2"/>
        <v>1</v>
      </c>
      <c r="AG465" s="485">
        <f t="shared" si="6"/>
        <v>100</v>
      </c>
      <c r="AH465" s="451">
        <v>100.0</v>
      </c>
      <c r="AI465" s="444">
        <v>1.0</v>
      </c>
      <c r="AJ465" s="451">
        <v>0.0</v>
      </c>
      <c r="AK465" s="444">
        <v>0.0</v>
      </c>
      <c r="AL465" s="451">
        <v>0.0</v>
      </c>
      <c r="AM465" s="444">
        <v>0.0</v>
      </c>
      <c r="AN465" s="451">
        <v>0.0</v>
      </c>
      <c r="AO465" s="444">
        <v>0.0</v>
      </c>
      <c r="AP465" s="451">
        <v>0.0</v>
      </c>
      <c r="AQ465" s="444">
        <v>0.0</v>
      </c>
      <c r="AR465" s="451">
        <v>0.0</v>
      </c>
      <c r="AS465" s="444">
        <v>0.0</v>
      </c>
      <c r="AT465" s="451">
        <v>0.0</v>
      </c>
      <c r="AU465" s="444">
        <v>0.0</v>
      </c>
      <c r="AV465" s="451">
        <v>0.0</v>
      </c>
      <c r="AW465" s="444">
        <v>0.0</v>
      </c>
      <c r="AX465" s="451">
        <v>0.0</v>
      </c>
      <c r="AY465" s="444">
        <v>0.0</v>
      </c>
    </row>
    <row r="466" ht="22.5" customHeight="1">
      <c r="A466" s="36">
        <v>464.0</v>
      </c>
      <c r="B466" s="28" t="s">
        <v>3167</v>
      </c>
      <c r="C466" s="28" t="s">
        <v>4981</v>
      </c>
      <c r="D466" s="28" t="s">
        <v>434</v>
      </c>
      <c r="E466" s="36" t="s">
        <v>16</v>
      </c>
      <c r="F466" s="28" t="s">
        <v>593</v>
      </c>
      <c r="G466" s="28" t="s">
        <v>358</v>
      </c>
      <c r="H466" s="28" t="s">
        <v>7724</v>
      </c>
      <c r="I466" s="28" t="s">
        <v>1859</v>
      </c>
      <c r="J466" s="28">
        <v>2.0</v>
      </c>
      <c r="K466" s="28">
        <v>20.0</v>
      </c>
      <c r="L466" s="28">
        <v>40.0</v>
      </c>
      <c r="M466" s="28" t="s">
        <v>546</v>
      </c>
      <c r="N466" s="28">
        <v>4.0</v>
      </c>
      <c r="O466" s="28" t="s">
        <v>1605</v>
      </c>
      <c r="P466" s="28" t="s">
        <v>1608</v>
      </c>
      <c r="Q466" s="28"/>
      <c r="R466" s="28" t="s">
        <v>368</v>
      </c>
      <c r="S466" s="28">
        <v>100.0</v>
      </c>
      <c r="T466" s="50">
        <f t="shared" si="4"/>
        <v>0</v>
      </c>
      <c r="U466" s="28" t="str">
        <f>IF(R[0]C[-1]&lt;8,"KURANG 8JAM","DIATAS 8JAM")</f>
        <v>#ERROR!</v>
      </c>
      <c r="V466" s="52">
        <v>44927.0</v>
      </c>
      <c r="W466" s="28">
        <f t="shared" si="1"/>
        <v>2.002739726</v>
      </c>
      <c r="X466" s="28" t="s">
        <v>10128</v>
      </c>
      <c r="Y466" s="28"/>
      <c r="Z466" s="28"/>
      <c r="AA466" s="28"/>
      <c r="AB466" s="28"/>
      <c r="AC466" s="28"/>
      <c r="AD466" s="28"/>
      <c r="AE466" s="65" t="b">
        <v>0</v>
      </c>
      <c r="AF466" s="28" t="str">
        <f t="shared" si="2"/>
        <v>1</v>
      </c>
      <c r="AG466" s="484">
        <f t="shared" si="6"/>
        <v>100</v>
      </c>
      <c r="AH466" s="448">
        <v>100.0</v>
      </c>
      <c r="AI466" s="446">
        <v>1.0</v>
      </c>
      <c r="AJ466" s="448">
        <v>0.0</v>
      </c>
      <c r="AK466" s="446">
        <v>0.0</v>
      </c>
      <c r="AL466" s="448">
        <v>0.0</v>
      </c>
      <c r="AM466" s="446">
        <v>0.0</v>
      </c>
      <c r="AN466" s="448">
        <v>0.0</v>
      </c>
      <c r="AO466" s="446">
        <v>0.0</v>
      </c>
      <c r="AP466" s="448">
        <v>0.0</v>
      </c>
      <c r="AQ466" s="446">
        <v>0.0</v>
      </c>
      <c r="AR466" s="448">
        <v>0.0</v>
      </c>
      <c r="AS466" s="446">
        <v>0.0</v>
      </c>
      <c r="AT466" s="448">
        <v>0.0</v>
      </c>
      <c r="AU466" s="446">
        <v>0.0</v>
      </c>
      <c r="AV466" s="448">
        <v>0.0</v>
      </c>
      <c r="AW466" s="446">
        <v>0.0</v>
      </c>
      <c r="AX466" s="448">
        <v>0.0</v>
      </c>
      <c r="AY466" s="446">
        <v>0.0</v>
      </c>
    </row>
    <row r="467" ht="22.5" customHeight="1">
      <c r="A467" s="28">
        <v>465.0</v>
      </c>
      <c r="B467" s="28" t="s">
        <v>3172</v>
      </c>
      <c r="C467" s="28" t="s">
        <v>4989</v>
      </c>
      <c r="D467" s="28" t="s">
        <v>96</v>
      </c>
      <c r="E467" s="36" t="s">
        <v>96</v>
      </c>
      <c r="F467" s="28" t="s">
        <v>593</v>
      </c>
      <c r="G467" s="28" t="s">
        <v>150</v>
      </c>
      <c r="H467" s="28" t="s">
        <v>4990</v>
      </c>
      <c r="I467" s="28" t="s">
        <v>4990</v>
      </c>
      <c r="J467" s="28">
        <v>2.0</v>
      </c>
      <c r="K467" s="28">
        <v>20.0</v>
      </c>
      <c r="L467" s="28">
        <v>40.0</v>
      </c>
      <c r="M467" s="28" t="s">
        <v>546</v>
      </c>
      <c r="N467" s="28">
        <v>1.0</v>
      </c>
      <c r="O467" s="28" t="s">
        <v>1605</v>
      </c>
      <c r="P467" s="28" t="s">
        <v>1608</v>
      </c>
      <c r="Q467" s="28"/>
      <c r="R467" s="28" t="s">
        <v>368</v>
      </c>
      <c r="S467" s="28">
        <v>100.0</v>
      </c>
      <c r="T467" s="50">
        <f t="shared" si="4"/>
        <v>0</v>
      </c>
      <c r="U467" s="28" t="str">
        <f>IF(R[0]C[-1]&lt;8,"KURANG 8JAM","DIATAS 8JAM")</f>
        <v>#ERROR!</v>
      </c>
      <c r="V467" s="52">
        <v>44927.0</v>
      </c>
      <c r="W467" s="28">
        <f t="shared" si="1"/>
        <v>2.002739726</v>
      </c>
      <c r="X467" s="28" t="s">
        <v>10128</v>
      </c>
      <c r="Y467" s="28"/>
      <c r="Z467" s="28"/>
      <c r="AA467" s="28"/>
      <c r="AB467" s="28"/>
      <c r="AC467" s="28"/>
      <c r="AD467" s="28"/>
      <c r="AE467" s="65" t="b">
        <v>0</v>
      </c>
      <c r="AF467" s="28" t="str">
        <f t="shared" si="2"/>
        <v>1</v>
      </c>
      <c r="AG467" s="485">
        <f t="shared" si="6"/>
        <v>100</v>
      </c>
      <c r="AH467" s="451">
        <v>100.0</v>
      </c>
      <c r="AI467" s="444">
        <v>1.0</v>
      </c>
      <c r="AJ467" s="451">
        <v>0.0</v>
      </c>
      <c r="AK467" s="444">
        <v>0.0</v>
      </c>
      <c r="AL467" s="451">
        <v>0.0</v>
      </c>
      <c r="AM467" s="444">
        <v>0.0</v>
      </c>
      <c r="AN467" s="451">
        <v>0.0</v>
      </c>
      <c r="AO467" s="444">
        <v>0.0</v>
      </c>
      <c r="AP467" s="451">
        <v>0.0</v>
      </c>
      <c r="AQ467" s="444">
        <v>0.0</v>
      </c>
      <c r="AR467" s="451">
        <v>0.0</v>
      </c>
      <c r="AS467" s="444">
        <v>0.0</v>
      </c>
      <c r="AT467" s="451">
        <v>0.0</v>
      </c>
      <c r="AU467" s="444">
        <v>0.0</v>
      </c>
      <c r="AV467" s="451">
        <v>0.0</v>
      </c>
      <c r="AW467" s="444">
        <v>0.0</v>
      </c>
      <c r="AX467" s="451">
        <v>0.0</v>
      </c>
      <c r="AY467" s="444">
        <v>0.0</v>
      </c>
    </row>
    <row r="468" ht="22.5" customHeight="1">
      <c r="A468" s="36">
        <v>466.0</v>
      </c>
      <c r="B468" s="28" t="s">
        <v>3175</v>
      </c>
      <c r="C468" s="28" t="s">
        <v>4994</v>
      </c>
      <c r="D468" s="28" t="s">
        <v>253</v>
      </c>
      <c r="E468" s="36" t="s">
        <v>181</v>
      </c>
      <c r="F468" s="28" t="s">
        <v>593</v>
      </c>
      <c r="G468" s="28" t="s">
        <v>358</v>
      </c>
      <c r="H468" s="28" t="s">
        <v>7724</v>
      </c>
      <c r="I468" s="28" t="s">
        <v>1859</v>
      </c>
      <c r="J468" s="28">
        <v>2.0</v>
      </c>
      <c r="K468" s="28">
        <v>20.0</v>
      </c>
      <c r="L468" s="28">
        <v>40.0</v>
      </c>
      <c r="M468" s="28" t="s">
        <v>546</v>
      </c>
      <c r="N468" s="28">
        <v>4.0</v>
      </c>
      <c r="O468" s="28" t="s">
        <v>1605</v>
      </c>
      <c r="P468" s="28" t="s">
        <v>1608</v>
      </c>
      <c r="Q468" s="28"/>
      <c r="R468" s="28" t="s">
        <v>368</v>
      </c>
      <c r="S468" s="28">
        <v>100.0</v>
      </c>
      <c r="T468" s="50">
        <f t="shared" si="4"/>
        <v>0</v>
      </c>
      <c r="U468" s="28" t="str">
        <f>IF(R[0]C[-1]&lt;8,"KURANG 8JAM","DIATAS 8JAM")</f>
        <v>#ERROR!</v>
      </c>
      <c r="V468" s="52">
        <v>44927.0</v>
      </c>
      <c r="W468" s="28">
        <f t="shared" si="1"/>
        <v>2.002739726</v>
      </c>
      <c r="X468" s="28" t="s">
        <v>10128</v>
      </c>
      <c r="Y468" s="28"/>
      <c r="Z468" s="28"/>
      <c r="AA468" s="28"/>
      <c r="AB468" s="28"/>
      <c r="AC468" s="28"/>
      <c r="AD468" s="28"/>
      <c r="AE468" s="65" t="b">
        <v>0</v>
      </c>
      <c r="AF468" s="28" t="str">
        <f t="shared" si="2"/>
        <v>1</v>
      </c>
      <c r="AG468" s="484">
        <f t="shared" si="6"/>
        <v>100</v>
      </c>
      <c r="AH468" s="448">
        <v>100.0</v>
      </c>
      <c r="AI468" s="446">
        <v>1.0</v>
      </c>
      <c r="AJ468" s="448">
        <v>0.0</v>
      </c>
      <c r="AK468" s="446">
        <v>0.0</v>
      </c>
      <c r="AL468" s="448">
        <v>0.0</v>
      </c>
      <c r="AM468" s="446">
        <v>0.0</v>
      </c>
      <c r="AN468" s="448">
        <v>0.0</v>
      </c>
      <c r="AO468" s="446">
        <v>0.0</v>
      </c>
      <c r="AP468" s="448">
        <v>0.0</v>
      </c>
      <c r="AQ468" s="446">
        <v>0.0</v>
      </c>
      <c r="AR468" s="448">
        <v>0.0</v>
      </c>
      <c r="AS468" s="446">
        <v>0.0</v>
      </c>
      <c r="AT468" s="448">
        <v>0.0</v>
      </c>
      <c r="AU468" s="446">
        <v>0.0</v>
      </c>
      <c r="AV468" s="448">
        <v>0.0</v>
      </c>
      <c r="AW468" s="446">
        <v>0.0</v>
      </c>
      <c r="AX468" s="448">
        <v>0.0</v>
      </c>
      <c r="AY468" s="446">
        <v>0.0</v>
      </c>
    </row>
    <row r="469" ht="22.5" customHeight="1">
      <c r="A469" s="28">
        <v>467.0</v>
      </c>
      <c r="B469" s="28" t="s">
        <v>3180</v>
      </c>
      <c r="C469" s="28" t="s">
        <v>5000</v>
      </c>
      <c r="D469" s="28" t="s">
        <v>96</v>
      </c>
      <c r="E469" s="36" t="s">
        <v>96</v>
      </c>
      <c r="F469" s="28" t="s">
        <v>593</v>
      </c>
      <c r="G469" s="28" t="s">
        <v>358</v>
      </c>
      <c r="H469" s="28" t="s">
        <v>7724</v>
      </c>
      <c r="I469" s="28" t="s">
        <v>1859</v>
      </c>
      <c r="J469" s="28">
        <v>2.0</v>
      </c>
      <c r="K469" s="28">
        <v>20.0</v>
      </c>
      <c r="L469" s="28">
        <v>40.0</v>
      </c>
      <c r="M469" s="28" t="s">
        <v>546</v>
      </c>
      <c r="N469" s="28">
        <v>4.0</v>
      </c>
      <c r="O469" s="28" t="s">
        <v>1605</v>
      </c>
      <c r="P469" s="28" t="s">
        <v>1608</v>
      </c>
      <c r="Q469" s="28"/>
      <c r="R469" s="28" t="s">
        <v>368</v>
      </c>
      <c r="S469" s="28">
        <v>100.0</v>
      </c>
      <c r="T469" s="50">
        <f t="shared" si="4"/>
        <v>0</v>
      </c>
      <c r="U469" s="28" t="str">
        <f>IF(R[0]C[-1]&lt;8,"KURANG 8JAM","DIATAS 8JAM")</f>
        <v>#ERROR!</v>
      </c>
      <c r="V469" s="52">
        <v>44927.0</v>
      </c>
      <c r="W469" s="28">
        <f t="shared" si="1"/>
        <v>2.002739726</v>
      </c>
      <c r="X469" s="28" t="s">
        <v>10128</v>
      </c>
      <c r="Y469" s="28"/>
      <c r="Z469" s="28"/>
      <c r="AA469" s="28"/>
      <c r="AB469" s="28"/>
      <c r="AC469" s="28"/>
      <c r="AD469" s="28"/>
      <c r="AE469" s="65" t="b">
        <v>0</v>
      </c>
      <c r="AF469" s="28" t="str">
        <f t="shared" si="2"/>
        <v>1</v>
      </c>
      <c r="AG469" s="485">
        <f t="shared" si="6"/>
        <v>100</v>
      </c>
      <c r="AH469" s="451">
        <v>100.0</v>
      </c>
      <c r="AI469" s="444">
        <v>1.0</v>
      </c>
      <c r="AJ469" s="451">
        <v>0.0</v>
      </c>
      <c r="AK469" s="444">
        <v>0.0</v>
      </c>
      <c r="AL469" s="451">
        <v>0.0</v>
      </c>
      <c r="AM469" s="444">
        <v>0.0</v>
      </c>
      <c r="AN469" s="451">
        <v>0.0</v>
      </c>
      <c r="AO469" s="444">
        <v>0.0</v>
      </c>
      <c r="AP469" s="451">
        <v>0.0</v>
      </c>
      <c r="AQ469" s="444">
        <v>0.0</v>
      </c>
      <c r="AR469" s="451">
        <v>0.0</v>
      </c>
      <c r="AS469" s="444">
        <v>0.0</v>
      </c>
      <c r="AT469" s="451">
        <v>0.0</v>
      </c>
      <c r="AU469" s="444">
        <v>0.0</v>
      </c>
      <c r="AV469" s="451">
        <v>0.0</v>
      </c>
      <c r="AW469" s="444">
        <v>0.0</v>
      </c>
      <c r="AX469" s="451">
        <v>0.0</v>
      </c>
      <c r="AY469" s="444">
        <v>0.0</v>
      </c>
    </row>
    <row r="470" ht="22.5" customHeight="1">
      <c r="A470" s="36">
        <v>468.0</v>
      </c>
      <c r="B470" s="28" t="s">
        <v>3185</v>
      </c>
      <c r="C470" s="28" t="s">
        <v>5006</v>
      </c>
      <c r="D470" s="28" t="s">
        <v>191</v>
      </c>
      <c r="E470" s="36" t="s">
        <v>96</v>
      </c>
      <c r="F470" s="28" t="s">
        <v>593</v>
      </c>
      <c r="G470" s="28" t="s">
        <v>2343</v>
      </c>
      <c r="H470" s="28" t="s">
        <v>2343</v>
      </c>
      <c r="I470" s="28"/>
      <c r="J470" s="28"/>
      <c r="K470" s="28"/>
      <c r="L470" s="28">
        <v>0.0</v>
      </c>
      <c r="M470" s="28" t="s">
        <v>2343</v>
      </c>
      <c r="N470" s="28">
        <v>1.0</v>
      </c>
      <c r="O470" s="28" t="s">
        <v>2346</v>
      </c>
      <c r="P470" s="28" t="s">
        <v>1608</v>
      </c>
      <c r="Q470" s="28"/>
      <c r="R470" s="28">
        <v>0.0</v>
      </c>
      <c r="S470" s="28">
        <v>0.0</v>
      </c>
      <c r="T470" s="50">
        <f t="shared" si="4"/>
        <v>0</v>
      </c>
      <c r="U470" s="28" t="str">
        <f>IF(R[0]C[-1]&lt;8,"KURANG 8JAM","DIATAS 8JAM")</f>
        <v>#ERROR!</v>
      </c>
      <c r="V470" s="52">
        <v>44927.0</v>
      </c>
      <c r="W470" s="28">
        <f t="shared" si="1"/>
        <v>2.002739726</v>
      </c>
      <c r="X470" s="28" t="s">
        <v>10128</v>
      </c>
      <c r="Y470" s="28"/>
      <c r="Z470" s="28"/>
      <c r="AA470" s="28"/>
      <c r="AB470" s="28"/>
      <c r="AC470" s="28"/>
      <c r="AD470" s="28"/>
      <c r="AE470" s="65" t="b">
        <v>0</v>
      </c>
      <c r="AF470" s="28" t="str">
        <f t="shared" si="2"/>
        <v>0</v>
      </c>
      <c r="AG470" s="484">
        <f t="shared" si="6"/>
        <v>0</v>
      </c>
      <c r="AH470" s="448">
        <v>0.0</v>
      </c>
      <c r="AI470" s="446">
        <v>1.0</v>
      </c>
      <c r="AJ470" s="448">
        <v>0.0</v>
      </c>
      <c r="AK470" s="446">
        <v>0.0</v>
      </c>
      <c r="AL470" s="448">
        <v>0.0</v>
      </c>
      <c r="AM470" s="446">
        <v>0.0</v>
      </c>
      <c r="AN470" s="448">
        <v>0.0</v>
      </c>
      <c r="AO470" s="446">
        <v>0.0</v>
      </c>
      <c r="AP470" s="448">
        <v>0.0</v>
      </c>
      <c r="AQ470" s="446">
        <v>0.0</v>
      </c>
      <c r="AR470" s="448">
        <v>0.0</v>
      </c>
      <c r="AS470" s="446">
        <v>0.0</v>
      </c>
      <c r="AT470" s="448">
        <v>0.0</v>
      </c>
      <c r="AU470" s="446">
        <v>0.0</v>
      </c>
      <c r="AV470" s="448">
        <v>0.0</v>
      </c>
      <c r="AW470" s="446">
        <v>0.0</v>
      </c>
      <c r="AX470" s="448">
        <v>0.0</v>
      </c>
      <c r="AY470" s="446">
        <v>0.0</v>
      </c>
    </row>
    <row r="471" ht="22.5" customHeight="1">
      <c r="A471" s="28">
        <v>469.0</v>
      </c>
      <c r="B471" s="28" t="s">
        <v>3190</v>
      </c>
      <c r="C471" s="28" t="s">
        <v>5014</v>
      </c>
      <c r="D471" s="28" t="s">
        <v>253</v>
      </c>
      <c r="E471" s="36" t="s">
        <v>181</v>
      </c>
      <c r="F471" s="28" t="s">
        <v>593</v>
      </c>
      <c r="G471" s="28" t="s">
        <v>358</v>
      </c>
      <c r="H471" s="28" t="s">
        <v>7724</v>
      </c>
      <c r="I471" s="28" t="s">
        <v>1859</v>
      </c>
      <c r="J471" s="28">
        <v>2.0</v>
      </c>
      <c r="K471" s="28">
        <v>20.0</v>
      </c>
      <c r="L471" s="28">
        <v>40.0</v>
      </c>
      <c r="M471" s="28" t="s">
        <v>546</v>
      </c>
      <c r="N471" s="28">
        <v>4.0</v>
      </c>
      <c r="O471" s="28" t="s">
        <v>1605</v>
      </c>
      <c r="P471" s="28" t="s">
        <v>1608</v>
      </c>
      <c r="Q471" s="28"/>
      <c r="R471" s="28" t="s">
        <v>368</v>
      </c>
      <c r="S471" s="28">
        <v>100.0</v>
      </c>
      <c r="T471" s="50">
        <f t="shared" si="4"/>
        <v>0</v>
      </c>
      <c r="U471" s="28" t="str">
        <f>IF(R[0]C[-1]&lt;8,"KURANG 8JAM","DIATAS 8JAM")</f>
        <v>#ERROR!</v>
      </c>
      <c r="V471" s="52">
        <v>44927.0</v>
      </c>
      <c r="W471" s="28">
        <f t="shared" si="1"/>
        <v>2.002739726</v>
      </c>
      <c r="X471" s="28" t="s">
        <v>10128</v>
      </c>
      <c r="Y471" s="28"/>
      <c r="Z471" s="28"/>
      <c r="AA471" s="28"/>
      <c r="AB471" s="28"/>
      <c r="AC471" s="28"/>
      <c r="AD471" s="28"/>
      <c r="AE471" s="65" t="b">
        <v>0</v>
      </c>
      <c r="AF471" s="28" t="str">
        <f t="shared" si="2"/>
        <v>1</v>
      </c>
      <c r="AG471" s="485">
        <f t="shared" si="6"/>
        <v>100</v>
      </c>
      <c r="AH471" s="451">
        <v>100.0</v>
      </c>
      <c r="AI471" s="444">
        <v>1.0</v>
      </c>
      <c r="AJ471" s="451">
        <v>0.0</v>
      </c>
      <c r="AK471" s="444">
        <v>0.0</v>
      </c>
      <c r="AL471" s="451">
        <v>0.0</v>
      </c>
      <c r="AM471" s="444">
        <v>0.0</v>
      </c>
      <c r="AN471" s="451">
        <v>0.0</v>
      </c>
      <c r="AO471" s="444">
        <v>0.0</v>
      </c>
      <c r="AP471" s="451">
        <v>0.0</v>
      </c>
      <c r="AQ471" s="444">
        <v>0.0</v>
      </c>
      <c r="AR471" s="451">
        <v>0.0</v>
      </c>
      <c r="AS471" s="444">
        <v>0.0</v>
      </c>
      <c r="AT471" s="451">
        <v>0.0</v>
      </c>
      <c r="AU471" s="444">
        <v>0.0</v>
      </c>
      <c r="AV471" s="451">
        <v>0.0</v>
      </c>
      <c r="AW471" s="444">
        <v>0.0</v>
      </c>
      <c r="AX471" s="451">
        <v>0.0</v>
      </c>
      <c r="AY471" s="444">
        <v>0.0</v>
      </c>
    </row>
    <row r="472" ht="22.5" customHeight="1">
      <c r="A472" s="36">
        <v>470.0</v>
      </c>
      <c r="B472" s="28" t="s">
        <v>3193</v>
      </c>
      <c r="C472" s="28" t="s">
        <v>5023</v>
      </c>
      <c r="D472" s="28" t="s">
        <v>434</v>
      </c>
      <c r="E472" s="36" t="s">
        <v>16</v>
      </c>
      <c r="F472" s="28" t="s">
        <v>593</v>
      </c>
      <c r="G472" s="28" t="s">
        <v>358</v>
      </c>
      <c r="H472" s="28" t="s">
        <v>7724</v>
      </c>
      <c r="I472" s="28" t="s">
        <v>1859</v>
      </c>
      <c r="J472" s="28">
        <v>2.0</v>
      </c>
      <c r="K472" s="28">
        <v>20.0</v>
      </c>
      <c r="L472" s="28">
        <v>40.0</v>
      </c>
      <c r="M472" s="28" t="s">
        <v>546</v>
      </c>
      <c r="N472" s="28">
        <v>2.0</v>
      </c>
      <c r="O472" s="28" t="s">
        <v>3851</v>
      </c>
      <c r="P472" s="28" t="s">
        <v>2362</v>
      </c>
      <c r="Q472" s="28"/>
      <c r="R472" s="28" t="s">
        <v>1245</v>
      </c>
      <c r="S472" s="28">
        <v>50.0</v>
      </c>
      <c r="T472" s="50">
        <f t="shared" si="4"/>
        <v>0</v>
      </c>
      <c r="U472" s="28" t="str">
        <f>IF(R[0]C[-1]&lt;8,"KURANG 8JAM","DIATAS 8JAM")</f>
        <v>#ERROR!</v>
      </c>
      <c r="V472" s="52">
        <v>45292.0</v>
      </c>
      <c r="W472" s="28">
        <f t="shared" si="1"/>
        <v>1.002739726</v>
      </c>
      <c r="X472" s="28" t="s">
        <v>10331</v>
      </c>
      <c r="Y472" s="28"/>
      <c r="Z472" s="28"/>
      <c r="AA472" s="28"/>
      <c r="AB472" s="28"/>
      <c r="AC472" s="28"/>
      <c r="AD472" s="28"/>
      <c r="AE472" s="65" t="b">
        <v>0</v>
      </c>
      <c r="AF472" s="28" t="str">
        <f t="shared" si="2"/>
        <v>1</v>
      </c>
      <c r="AG472" s="484">
        <f t="shared" si="6"/>
        <v>50</v>
      </c>
      <c r="AH472" s="448">
        <v>50.0</v>
      </c>
      <c r="AI472" s="446">
        <v>1.0</v>
      </c>
      <c r="AJ472" s="448">
        <v>0.0</v>
      </c>
      <c r="AK472" s="449"/>
      <c r="AL472" s="448">
        <v>0.0</v>
      </c>
      <c r="AM472" s="449"/>
      <c r="AN472" s="448">
        <v>0.0</v>
      </c>
      <c r="AO472" s="449"/>
      <c r="AP472" s="448">
        <v>0.0</v>
      </c>
      <c r="AQ472" s="449"/>
      <c r="AR472" s="448">
        <v>0.0</v>
      </c>
      <c r="AS472" s="449"/>
      <c r="AT472" s="448">
        <v>0.0</v>
      </c>
      <c r="AU472" s="449"/>
      <c r="AV472" s="448">
        <v>0.0</v>
      </c>
      <c r="AW472" s="449"/>
      <c r="AX472" s="448">
        <v>0.0</v>
      </c>
      <c r="AY472" s="449"/>
    </row>
    <row r="473" ht="22.5" customHeight="1">
      <c r="A473" s="28">
        <v>471.0</v>
      </c>
      <c r="B473" s="28" t="s">
        <v>3196</v>
      </c>
      <c r="C473" s="28" t="s">
        <v>5029</v>
      </c>
      <c r="D473" s="28" t="s">
        <v>96</v>
      </c>
      <c r="E473" s="36" t="s">
        <v>96</v>
      </c>
      <c r="F473" s="28" t="s">
        <v>593</v>
      </c>
      <c r="G473" s="28" t="s">
        <v>358</v>
      </c>
      <c r="H473" s="28" t="s">
        <v>7724</v>
      </c>
      <c r="I473" s="28" t="s">
        <v>1859</v>
      </c>
      <c r="J473" s="28">
        <v>2.0</v>
      </c>
      <c r="K473" s="28">
        <v>20.0</v>
      </c>
      <c r="L473" s="28">
        <v>40.0</v>
      </c>
      <c r="M473" s="28" t="s">
        <v>546</v>
      </c>
      <c r="N473" s="28">
        <v>4.0</v>
      </c>
      <c r="O473" s="28" t="s">
        <v>1605</v>
      </c>
      <c r="P473" s="28" t="s">
        <v>1608</v>
      </c>
      <c r="Q473" s="28"/>
      <c r="R473" s="28" t="s">
        <v>368</v>
      </c>
      <c r="S473" s="28">
        <v>100.0</v>
      </c>
      <c r="T473" s="50">
        <f t="shared" si="4"/>
        <v>0</v>
      </c>
      <c r="U473" s="28" t="str">
        <f>IF(R[0]C[-1]&lt;8,"KURANG 8JAM","DIATAS 8JAM")</f>
        <v>#ERROR!</v>
      </c>
      <c r="V473" s="52">
        <v>44927.0</v>
      </c>
      <c r="W473" s="28">
        <f t="shared" si="1"/>
        <v>2.002739726</v>
      </c>
      <c r="X473" s="28" t="s">
        <v>10128</v>
      </c>
      <c r="Y473" s="28"/>
      <c r="Z473" s="28"/>
      <c r="AA473" s="28"/>
      <c r="AB473" s="28"/>
      <c r="AC473" s="28"/>
      <c r="AD473" s="28"/>
      <c r="AE473" s="65" t="b">
        <v>0</v>
      </c>
      <c r="AF473" s="28" t="str">
        <f t="shared" si="2"/>
        <v>1</v>
      </c>
      <c r="AG473" s="485">
        <f t="shared" si="6"/>
        <v>100</v>
      </c>
      <c r="AH473" s="451">
        <v>100.0</v>
      </c>
      <c r="AI473" s="444">
        <v>1.0</v>
      </c>
      <c r="AJ473" s="451">
        <v>0.0</v>
      </c>
      <c r="AK473" s="444">
        <v>0.0</v>
      </c>
      <c r="AL473" s="451">
        <v>0.0</v>
      </c>
      <c r="AM473" s="444">
        <v>0.0</v>
      </c>
      <c r="AN473" s="451">
        <v>0.0</v>
      </c>
      <c r="AO473" s="444">
        <v>0.0</v>
      </c>
      <c r="AP473" s="451">
        <v>0.0</v>
      </c>
      <c r="AQ473" s="444">
        <v>0.0</v>
      </c>
      <c r="AR473" s="451">
        <v>0.0</v>
      </c>
      <c r="AS473" s="444">
        <v>0.0</v>
      </c>
      <c r="AT473" s="451">
        <v>0.0</v>
      </c>
      <c r="AU473" s="444">
        <v>0.0</v>
      </c>
      <c r="AV473" s="451">
        <v>0.0</v>
      </c>
      <c r="AW473" s="444">
        <v>0.0</v>
      </c>
      <c r="AX473" s="451">
        <v>0.0</v>
      </c>
      <c r="AY473" s="444">
        <v>0.0</v>
      </c>
    </row>
    <row r="474" ht="22.5" customHeight="1">
      <c r="A474" s="36">
        <v>472.0</v>
      </c>
      <c r="B474" s="28" t="s">
        <v>3198</v>
      </c>
      <c r="C474" s="28" t="s">
        <v>5037</v>
      </c>
      <c r="D474" s="28" t="s">
        <v>434</v>
      </c>
      <c r="E474" s="36" t="s">
        <v>16</v>
      </c>
      <c r="F474" s="28" t="s">
        <v>593</v>
      </c>
      <c r="G474" s="28" t="s">
        <v>2343</v>
      </c>
      <c r="H474" s="28" t="s">
        <v>2343</v>
      </c>
      <c r="I474" s="28"/>
      <c r="J474" s="28"/>
      <c r="K474" s="28"/>
      <c r="L474" s="28">
        <v>0.0</v>
      </c>
      <c r="M474" s="28" t="s">
        <v>2343</v>
      </c>
      <c r="N474" s="28">
        <v>1.0</v>
      </c>
      <c r="O474" s="28" t="s">
        <v>2346</v>
      </c>
      <c r="P474" s="28" t="s">
        <v>1608</v>
      </c>
      <c r="Q474" s="28"/>
      <c r="R474" s="28">
        <v>0.0</v>
      </c>
      <c r="S474" s="28">
        <v>0.0</v>
      </c>
      <c r="T474" s="50">
        <f t="shared" si="4"/>
        <v>0</v>
      </c>
      <c r="U474" s="28" t="str">
        <f>IF(R[0]C[-1]&lt;8,"KURANG 8JAM","DIATAS 8JAM")</f>
        <v>#ERROR!</v>
      </c>
      <c r="V474" s="52">
        <v>44927.0</v>
      </c>
      <c r="W474" s="28">
        <f t="shared" si="1"/>
        <v>2.002739726</v>
      </c>
      <c r="X474" s="28" t="s">
        <v>10128</v>
      </c>
      <c r="Y474" s="28"/>
      <c r="Z474" s="28"/>
      <c r="AA474" s="28"/>
      <c r="AB474" s="28"/>
      <c r="AC474" s="28"/>
      <c r="AD474" s="28"/>
      <c r="AE474" s="65" t="b">
        <v>0</v>
      </c>
      <c r="AF474" s="28" t="str">
        <f t="shared" si="2"/>
        <v>0</v>
      </c>
      <c r="AG474" s="484">
        <f t="shared" si="6"/>
        <v>0</v>
      </c>
      <c r="AH474" s="448">
        <v>0.0</v>
      </c>
      <c r="AI474" s="446">
        <v>1.0</v>
      </c>
      <c r="AJ474" s="448">
        <v>0.0</v>
      </c>
      <c r="AK474" s="446">
        <v>0.0</v>
      </c>
      <c r="AL474" s="448">
        <v>0.0</v>
      </c>
      <c r="AM474" s="446">
        <v>0.0</v>
      </c>
      <c r="AN474" s="448">
        <v>0.0</v>
      </c>
      <c r="AO474" s="446">
        <v>0.0</v>
      </c>
      <c r="AP474" s="448">
        <v>0.0</v>
      </c>
      <c r="AQ474" s="446">
        <v>0.0</v>
      </c>
      <c r="AR474" s="448">
        <v>0.0</v>
      </c>
      <c r="AS474" s="446">
        <v>0.0</v>
      </c>
      <c r="AT474" s="448">
        <v>0.0</v>
      </c>
      <c r="AU474" s="446">
        <v>0.0</v>
      </c>
      <c r="AV474" s="448">
        <v>0.0</v>
      </c>
      <c r="AW474" s="446">
        <v>0.0</v>
      </c>
      <c r="AX474" s="448">
        <v>0.0</v>
      </c>
      <c r="AY474" s="446">
        <v>0.0</v>
      </c>
    </row>
    <row r="475" ht="22.5" customHeight="1">
      <c r="A475" s="28">
        <v>473.0</v>
      </c>
      <c r="B475" s="28" t="s">
        <v>1384</v>
      </c>
      <c r="C475" s="28" t="s">
        <v>1385</v>
      </c>
      <c r="D475" s="28" t="s">
        <v>253</v>
      </c>
      <c r="E475" s="36" t="s">
        <v>181</v>
      </c>
      <c r="F475" s="28" t="s">
        <v>593</v>
      </c>
      <c r="G475" s="28" t="s">
        <v>2343</v>
      </c>
      <c r="H475" s="28" t="s">
        <v>2343</v>
      </c>
      <c r="I475" s="28" t="s">
        <v>157</v>
      </c>
      <c r="J475" s="28">
        <v>2.0</v>
      </c>
      <c r="K475" s="28">
        <v>20.0</v>
      </c>
      <c r="L475" s="28">
        <v>40.0</v>
      </c>
      <c r="M475" s="28" t="s">
        <v>546</v>
      </c>
      <c r="N475" s="28">
        <v>1.0</v>
      </c>
      <c r="O475" s="28" t="s">
        <v>457</v>
      </c>
      <c r="P475" s="28" t="s">
        <v>5044</v>
      </c>
      <c r="Q475" s="28"/>
      <c r="R475" s="28" t="s">
        <v>1245</v>
      </c>
      <c r="S475" s="28">
        <v>50.0</v>
      </c>
      <c r="T475" s="50">
        <f t="shared" si="4"/>
        <v>0</v>
      </c>
      <c r="U475" s="28" t="str">
        <f>IF(R[0]C[-1]&lt;8,"KURANG 8JAM","DIATAS 8JAM")</f>
        <v>#ERROR!</v>
      </c>
      <c r="V475" s="52">
        <v>44927.0</v>
      </c>
      <c r="W475" s="28">
        <f t="shared" si="1"/>
        <v>2.002739726</v>
      </c>
      <c r="X475" s="28" t="s">
        <v>10128</v>
      </c>
      <c r="Y475" s="28"/>
      <c r="Z475" s="28"/>
      <c r="AA475" s="28"/>
      <c r="AB475" s="28"/>
      <c r="AC475" s="28"/>
      <c r="AD475" s="28"/>
      <c r="AE475" s="65" t="b">
        <v>0</v>
      </c>
      <c r="AF475" s="28" t="str">
        <f t="shared" si="2"/>
        <v>1</v>
      </c>
      <c r="AG475" s="485">
        <f t="shared" si="6"/>
        <v>50</v>
      </c>
      <c r="AH475" s="451">
        <v>50.0</v>
      </c>
      <c r="AI475" s="444">
        <v>1.0</v>
      </c>
      <c r="AJ475" s="451">
        <v>0.0</v>
      </c>
      <c r="AK475" s="444">
        <v>0.0</v>
      </c>
      <c r="AL475" s="451">
        <v>0.0</v>
      </c>
      <c r="AM475" s="444">
        <v>0.0</v>
      </c>
      <c r="AN475" s="451">
        <v>0.0</v>
      </c>
      <c r="AO475" s="444">
        <v>0.0</v>
      </c>
      <c r="AP475" s="451">
        <v>0.0</v>
      </c>
      <c r="AQ475" s="444">
        <v>0.0</v>
      </c>
      <c r="AR475" s="451">
        <v>0.0</v>
      </c>
      <c r="AS475" s="444">
        <v>0.0</v>
      </c>
      <c r="AT475" s="451">
        <v>0.0</v>
      </c>
      <c r="AU475" s="444">
        <v>0.0</v>
      </c>
      <c r="AV475" s="451">
        <v>0.0</v>
      </c>
      <c r="AW475" s="444">
        <v>0.0</v>
      </c>
      <c r="AX475" s="451">
        <v>0.0</v>
      </c>
      <c r="AY475" s="444">
        <v>0.0</v>
      </c>
    </row>
    <row r="476" ht="22.5" customHeight="1">
      <c r="A476" s="36">
        <v>474.0</v>
      </c>
      <c r="B476" s="28" t="s">
        <v>3204</v>
      </c>
      <c r="C476" s="28" t="s">
        <v>5047</v>
      </c>
      <c r="D476" s="28" t="s">
        <v>96</v>
      </c>
      <c r="E476" s="36" t="s">
        <v>96</v>
      </c>
      <c r="F476" s="28" t="s">
        <v>593</v>
      </c>
      <c r="G476" s="28" t="s">
        <v>2343</v>
      </c>
      <c r="H476" s="28" t="s">
        <v>2343</v>
      </c>
      <c r="I476" s="28"/>
      <c r="J476" s="28"/>
      <c r="K476" s="28"/>
      <c r="L476" s="28">
        <v>0.0</v>
      </c>
      <c r="M476" s="28" t="s">
        <v>2343</v>
      </c>
      <c r="N476" s="28">
        <v>1.0</v>
      </c>
      <c r="O476" s="28" t="s">
        <v>2346</v>
      </c>
      <c r="P476" s="28" t="s">
        <v>1608</v>
      </c>
      <c r="Q476" s="28"/>
      <c r="R476" s="28">
        <v>0.0</v>
      </c>
      <c r="S476" s="28">
        <v>0.0</v>
      </c>
      <c r="T476" s="50">
        <f t="shared" si="4"/>
        <v>0</v>
      </c>
      <c r="U476" s="28" t="str">
        <f>IF(R[0]C[-1]&lt;8,"KURANG 8JAM","DIATAS 8JAM")</f>
        <v>#ERROR!</v>
      </c>
      <c r="V476" s="52">
        <v>44927.0</v>
      </c>
      <c r="W476" s="28">
        <f t="shared" si="1"/>
        <v>2.002739726</v>
      </c>
      <c r="X476" s="28" t="s">
        <v>10128</v>
      </c>
      <c r="Y476" s="28"/>
      <c r="Z476" s="28"/>
      <c r="AA476" s="28"/>
      <c r="AB476" s="28"/>
      <c r="AC476" s="28"/>
      <c r="AD476" s="28"/>
      <c r="AE476" s="65" t="b">
        <v>0</v>
      </c>
      <c r="AF476" s="28" t="str">
        <f t="shared" si="2"/>
        <v>0</v>
      </c>
      <c r="AG476" s="484">
        <f t="shared" si="6"/>
        <v>0</v>
      </c>
      <c r="AH476" s="448">
        <v>0.0</v>
      </c>
      <c r="AI476" s="446">
        <v>1.0</v>
      </c>
      <c r="AJ476" s="448">
        <v>0.0</v>
      </c>
      <c r="AK476" s="446">
        <v>0.0</v>
      </c>
      <c r="AL476" s="448">
        <v>0.0</v>
      </c>
      <c r="AM476" s="446">
        <v>0.0</v>
      </c>
      <c r="AN476" s="448">
        <v>0.0</v>
      </c>
      <c r="AO476" s="446">
        <v>0.0</v>
      </c>
      <c r="AP476" s="448">
        <v>0.0</v>
      </c>
      <c r="AQ476" s="446">
        <v>0.0</v>
      </c>
      <c r="AR476" s="448">
        <v>0.0</v>
      </c>
      <c r="AS476" s="446">
        <v>0.0</v>
      </c>
      <c r="AT476" s="448">
        <v>0.0</v>
      </c>
      <c r="AU476" s="446">
        <v>0.0</v>
      </c>
      <c r="AV476" s="448">
        <v>0.0</v>
      </c>
      <c r="AW476" s="446">
        <v>0.0</v>
      </c>
      <c r="AX476" s="448">
        <v>0.0</v>
      </c>
      <c r="AY476" s="446">
        <v>0.0</v>
      </c>
    </row>
    <row r="477" ht="22.5" customHeight="1">
      <c r="A477" s="28">
        <v>475.0</v>
      </c>
      <c r="B477" s="28" t="s">
        <v>3207</v>
      </c>
      <c r="C477" s="28" t="s">
        <v>5052</v>
      </c>
      <c r="D477" s="28" t="s">
        <v>181</v>
      </c>
      <c r="E477" s="36" t="s">
        <v>181</v>
      </c>
      <c r="F477" s="28" t="s">
        <v>593</v>
      </c>
      <c r="G477" s="28" t="s">
        <v>358</v>
      </c>
      <c r="H477" s="28" t="s">
        <v>7724</v>
      </c>
      <c r="I477" s="28" t="s">
        <v>1859</v>
      </c>
      <c r="J477" s="28">
        <v>2.0</v>
      </c>
      <c r="K477" s="28">
        <v>20.0</v>
      </c>
      <c r="L477" s="28">
        <v>40.0</v>
      </c>
      <c r="M477" s="28" t="s">
        <v>546</v>
      </c>
      <c r="N477" s="28">
        <v>4.0</v>
      </c>
      <c r="O477" s="28" t="s">
        <v>1605</v>
      </c>
      <c r="P477" s="28" t="s">
        <v>1608</v>
      </c>
      <c r="Q477" s="28"/>
      <c r="R477" s="28" t="s">
        <v>368</v>
      </c>
      <c r="S477" s="28">
        <v>100.0</v>
      </c>
      <c r="T477" s="50">
        <f t="shared" si="4"/>
        <v>0</v>
      </c>
      <c r="U477" s="28" t="str">
        <f>IF(R[0]C[-1]&lt;8,"KURANG 8JAM","DIATAS 8JAM")</f>
        <v>#ERROR!</v>
      </c>
      <c r="V477" s="52">
        <v>44927.0</v>
      </c>
      <c r="W477" s="28">
        <f t="shared" si="1"/>
        <v>2.002739726</v>
      </c>
      <c r="X477" s="28" t="s">
        <v>10128</v>
      </c>
      <c r="Y477" s="28"/>
      <c r="Z477" s="28"/>
      <c r="AA477" s="28"/>
      <c r="AB477" s="28"/>
      <c r="AC477" s="28"/>
      <c r="AD477" s="28"/>
      <c r="AE477" s="65" t="b">
        <v>0</v>
      </c>
      <c r="AF477" s="28" t="str">
        <f t="shared" si="2"/>
        <v>1</v>
      </c>
      <c r="AG477" s="485">
        <f t="shared" si="6"/>
        <v>100</v>
      </c>
      <c r="AH477" s="451">
        <v>100.0</v>
      </c>
      <c r="AI477" s="444">
        <v>1.0</v>
      </c>
      <c r="AJ477" s="451">
        <v>0.0</v>
      </c>
      <c r="AK477" s="444">
        <v>0.0</v>
      </c>
      <c r="AL477" s="451">
        <v>0.0</v>
      </c>
      <c r="AM477" s="444">
        <v>0.0</v>
      </c>
      <c r="AN477" s="451">
        <v>0.0</v>
      </c>
      <c r="AO477" s="444">
        <v>0.0</v>
      </c>
      <c r="AP477" s="451">
        <v>0.0</v>
      </c>
      <c r="AQ477" s="444">
        <v>0.0</v>
      </c>
      <c r="AR477" s="451">
        <v>0.0</v>
      </c>
      <c r="AS477" s="444">
        <v>0.0</v>
      </c>
      <c r="AT477" s="451">
        <v>0.0</v>
      </c>
      <c r="AU477" s="444">
        <v>0.0</v>
      </c>
      <c r="AV477" s="451">
        <v>0.0</v>
      </c>
      <c r="AW477" s="444">
        <v>0.0</v>
      </c>
      <c r="AX477" s="451">
        <v>0.0</v>
      </c>
      <c r="AY477" s="444">
        <v>0.0</v>
      </c>
    </row>
    <row r="478" ht="22.5" customHeight="1">
      <c r="A478" s="36">
        <v>476.0</v>
      </c>
      <c r="B478" s="28" t="s">
        <v>3210</v>
      </c>
      <c r="C478" s="28" t="s">
        <v>5059</v>
      </c>
      <c r="D478" s="28" t="s">
        <v>253</v>
      </c>
      <c r="E478" s="36" t="s">
        <v>181</v>
      </c>
      <c r="F478" s="28" t="s">
        <v>593</v>
      </c>
      <c r="G478" s="28" t="s">
        <v>358</v>
      </c>
      <c r="H478" s="28" t="s">
        <v>7724</v>
      </c>
      <c r="I478" s="28" t="s">
        <v>1859</v>
      </c>
      <c r="J478" s="28">
        <v>2.0</v>
      </c>
      <c r="K478" s="28">
        <v>20.0</v>
      </c>
      <c r="L478" s="28">
        <v>40.0</v>
      </c>
      <c r="M478" s="28" t="s">
        <v>546</v>
      </c>
      <c r="N478" s="28">
        <v>4.0</v>
      </c>
      <c r="O478" s="28" t="s">
        <v>1605</v>
      </c>
      <c r="P478" s="28" t="s">
        <v>1608</v>
      </c>
      <c r="Q478" s="28"/>
      <c r="R478" s="28" t="s">
        <v>368</v>
      </c>
      <c r="S478" s="28">
        <v>100.0</v>
      </c>
      <c r="T478" s="50">
        <f t="shared" si="4"/>
        <v>0</v>
      </c>
      <c r="U478" s="28" t="str">
        <f>IF(R[0]C[-1]&lt;8,"KURANG 8JAM","DIATAS 8JAM")</f>
        <v>#ERROR!</v>
      </c>
      <c r="V478" s="52">
        <v>44927.0</v>
      </c>
      <c r="W478" s="28">
        <f t="shared" si="1"/>
        <v>2.002739726</v>
      </c>
      <c r="X478" s="28" t="s">
        <v>10128</v>
      </c>
      <c r="Y478" s="28"/>
      <c r="Z478" s="28"/>
      <c r="AA478" s="28"/>
      <c r="AB478" s="28"/>
      <c r="AC478" s="28"/>
      <c r="AD478" s="28"/>
      <c r="AE478" s="65" t="b">
        <v>0</v>
      </c>
      <c r="AF478" s="28" t="str">
        <f t="shared" si="2"/>
        <v>1</v>
      </c>
      <c r="AG478" s="484">
        <f t="shared" si="6"/>
        <v>100</v>
      </c>
      <c r="AH478" s="448">
        <v>100.0</v>
      </c>
      <c r="AI478" s="446">
        <v>1.0</v>
      </c>
      <c r="AJ478" s="448">
        <v>0.0</v>
      </c>
      <c r="AK478" s="446">
        <v>0.0</v>
      </c>
      <c r="AL478" s="448">
        <v>0.0</v>
      </c>
      <c r="AM478" s="446">
        <v>0.0</v>
      </c>
      <c r="AN478" s="448">
        <v>0.0</v>
      </c>
      <c r="AO478" s="446">
        <v>0.0</v>
      </c>
      <c r="AP478" s="448">
        <v>0.0</v>
      </c>
      <c r="AQ478" s="446">
        <v>0.0</v>
      </c>
      <c r="AR478" s="448">
        <v>0.0</v>
      </c>
      <c r="AS478" s="446">
        <v>0.0</v>
      </c>
      <c r="AT478" s="448">
        <v>0.0</v>
      </c>
      <c r="AU478" s="446">
        <v>0.0</v>
      </c>
      <c r="AV478" s="448">
        <v>0.0</v>
      </c>
      <c r="AW478" s="446">
        <v>0.0</v>
      </c>
      <c r="AX478" s="448">
        <v>0.0</v>
      </c>
      <c r="AY478" s="446">
        <v>0.0</v>
      </c>
    </row>
    <row r="479" ht="22.5" customHeight="1">
      <c r="A479" s="28">
        <v>477.0</v>
      </c>
      <c r="B479" s="28" t="s">
        <v>3213</v>
      </c>
      <c r="C479" s="28" t="s">
        <v>5066</v>
      </c>
      <c r="D479" s="28" t="s">
        <v>191</v>
      </c>
      <c r="E479" s="36" t="s">
        <v>96</v>
      </c>
      <c r="F479" s="28" t="s">
        <v>593</v>
      </c>
      <c r="G479" s="28" t="s">
        <v>358</v>
      </c>
      <c r="H479" s="28" t="s">
        <v>7724</v>
      </c>
      <c r="I479" s="28" t="s">
        <v>1859</v>
      </c>
      <c r="J479" s="28">
        <v>2.0</v>
      </c>
      <c r="K479" s="28">
        <v>20.0</v>
      </c>
      <c r="L479" s="28">
        <v>40.0</v>
      </c>
      <c r="M479" s="28" t="s">
        <v>546</v>
      </c>
      <c r="N479" s="28">
        <v>2.0</v>
      </c>
      <c r="O479" s="28" t="s">
        <v>3851</v>
      </c>
      <c r="P479" s="28" t="s">
        <v>2362</v>
      </c>
      <c r="Q479" s="28"/>
      <c r="R479" s="28" t="s">
        <v>1245</v>
      </c>
      <c r="S479" s="28">
        <v>50.0</v>
      </c>
      <c r="T479" s="50">
        <f t="shared" si="4"/>
        <v>0</v>
      </c>
      <c r="U479" s="28" t="str">
        <f>IF(R[0]C[-1]&lt;8,"KURANG 8JAM","DIATAS 8JAM")</f>
        <v>#ERROR!</v>
      </c>
      <c r="V479" s="52">
        <v>45292.0</v>
      </c>
      <c r="W479" s="28">
        <f t="shared" si="1"/>
        <v>1.002739726</v>
      </c>
      <c r="X479" s="28" t="s">
        <v>10331</v>
      </c>
      <c r="Y479" s="28"/>
      <c r="Z479" s="28"/>
      <c r="AA479" s="28"/>
      <c r="AB479" s="28"/>
      <c r="AC479" s="28"/>
      <c r="AD479" s="28"/>
      <c r="AE479" s="65" t="b">
        <v>0</v>
      </c>
      <c r="AF479" s="28" t="str">
        <f t="shared" si="2"/>
        <v>1</v>
      </c>
      <c r="AG479" s="485">
        <f t="shared" si="6"/>
        <v>50</v>
      </c>
      <c r="AH479" s="451">
        <v>50.0</v>
      </c>
      <c r="AI479" s="444">
        <v>1.0</v>
      </c>
      <c r="AJ479" s="451">
        <v>0.0</v>
      </c>
      <c r="AK479" s="453"/>
      <c r="AL479" s="451">
        <v>0.0</v>
      </c>
      <c r="AM479" s="453"/>
      <c r="AN479" s="451">
        <v>0.0</v>
      </c>
      <c r="AO479" s="453"/>
      <c r="AP479" s="451">
        <v>0.0</v>
      </c>
      <c r="AQ479" s="453"/>
      <c r="AR479" s="451">
        <v>0.0</v>
      </c>
      <c r="AS479" s="453"/>
      <c r="AT479" s="451">
        <v>0.0</v>
      </c>
      <c r="AU479" s="453"/>
      <c r="AV479" s="451">
        <v>0.0</v>
      </c>
      <c r="AW479" s="453"/>
      <c r="AX479" s="451">
        <v>0.0</v>
      </c>
      <c r="AY479" s="453"/>
    </row>
    <row r="480" ht="22.5" customHeight="1">
      <c r="A480" s="36">
        <v>478.0</v>
      </c>
      <c r="B480" s="28" t="s">
        <v>3216</v>
      </c>
      <c r="C480" s="28" t="s">
        <v>5074</v>
      </c>
      <c r="D480" s="28" t="s">
        <v>253</v>
      </c>
      <c r="E480" s="36" t="s">
        <v>181</v>
      </c>
      <c r="F480" s="28" t="s">
        <v>593</v>
      </c>
      <c r="G480" s="28" t="s">
        <v>358</v>
      </c>
      <c r="H480" s="28" t="s">
        <v>7724</v>
      </c>
      <c r="I480" s="28" t="s">
        <v>1859</v>
      </c>
      <c r="J480" s="28">
        <v>2.0</v>
      </c>
      <c r="K480" s="28">
        <v>20.0</v>
      </c>
      <c r="L480" s="28">
        <v>40.0</v>
      </c>
      <c r="M480" s="28" t="s">
        <v>546</v>
      </c>
      <c r="N480" s="28">
        <v>4.0</v>
      </c>
      <c r="O480" s="28" t="s">
        <v>1605</v>
      </c>
      <c r="P480" s="28" t="s">
        <v>1608</v>
      </c>
      <c r="Q480" s="28"/>
      <c r="R480" s="28" t="s">
        <v>368</v>
      </c>
      <c r="S480" s="28">
        <v>100.0</v>
      </c>
      <c r="T480" s="50">
        <f t="shared" si="4"/>
        <v>0</v>
      </c>
      <c r="U480" s="28" t="str">
        <f>IF(R[0]C[-1]&lt;8,"KURANG 8JAM","DIATAS 8JAM")</f>
        <v>#ERROR!</v>
      </c>
      <c r="V480" s="52">
        <v>44927.0</v>
      </c>
      <c r="W480" s="28">
        <f t="shared" si="1"/>
        <v>2.002739726</v>
      </c>
      <c r="X480" s="28" t="s">
        <v>10128</v>
      </c>
      <c r="Y480" s="28"/>
      <c r="Z480" s="28"/>
      <c r="AA480" s="28"/>
      <c r="AB480" s="28"/>
      <c r="AC480" s="28"/>
      <c r="AD480" s="28"/>
      <c r="AE480" s="65" t="b">
        <v>0</v>
      </c>
      <c r="AF480" s="28" t="str">
        <f t="shared" si="2"/>
        <v>1</v>
      </c>
      <c r="AG480" s="484">
        <f t="shared" si="6"/>
        <v>100</v>
      </c>
      <c r="AH480" s="448">
        <v>100.0</v>
      </c>
      <c r="AI480" s="446">
        <v>1.0</v>
      </c>
      <c r="AJ480" s="448">
        <v>0.0</v>
      </c>
      <c r="AK480" s="446">
        <v>0.0</v>
      </c>
      <c r="AL480" s="448">
        <v>0.0</v>
      </c>
      <c r="AM480" s="446">
        <v>0.0</v>
      </c>
      <c r="AN480" s="448">
        <v>0.0</v>
      </c>
      <c r="AO480" s="446">
        <v>0.0</v>
      </c>
      <c r="AP480" s="448">
        <v>0.0</v>
      </c>
      <c r="AQ480" s="446">
        <v>0.0</v>
      </c>
      <c r="AR480" s="448">
        <v>0.0</v>
      </c>
      <c r="AS480" s="446">
        <v>0.0</v>
      </c>
      <c r="AT480" s="448">
        <v>0.0</v>
      </c>
      <c r="AU480" s="446">
        <v>0.0</v>
      </c>
      <c r="AV480" s="448">
        <v>0.0</v>
      </c>
      <c r="AW480" s="446">
        <v>0.0</v>
      </c>
      <c r="AX480" s="448">
        <v>0.0</v>
      </c>
      <c r="AY480" s="446">
        <v>0.0</v>
      </c>
    </row>
    <row r="481" ht="22.5" customHeight="1">
      <c r="A481" s="28">
        <v>479.0</v>
      </c>
      <c r="B481" s="28" t="s">
        <v>3221</v>
      </c>
      <c r="C481" s="28" t="s">
        <v>5083</v>
      </c>
      <c r="D481" s="28" t="s">
        <v>577</v>
      </c>
      <c r="E481" s="36" t="s">
        <v>16</v>
      </c>
      <c r="F481" s="28" t="s">
        <v>593</v>
      </c>
      <c r="G481" s="28" t="s">
        <v>2343</v>
      </c>
      <c r="H481" s="28" t="s">
        <v>2343</v>
      </c>
      <c r="I481" s="28"/>
      <c r="J481" s="28"/>
      <c r="K481" s="28"/>
      <c r="L481" s="28">
        <v>0.0</v>
      </c>
      <c r="M481" s="28" t="s">
        <v>2343</v>
      </c>
      <c r="N481" s="28">
        <v>1.0</v>
      </c>
      <c r="O481" s="28" t="s">
        <v>2346</v>
      </c>
      <c r="P481" s="28" t="s">
        <v>1608</v>
      </c>
      <c r="Q481" s="28"/>
      <c r="R481" s="28">
        <v>0.0</v>
      </c>
      <c r="S481" s="28">
        <v>0.0</v>
      </c>
      <c r="T481" s="50">
        <f t="shared" si="4"/>
        <v>0</v>
      </c>
      <c r="U481" s="28" t="str">
        <f>IF(R[0]C[-1]&lt;8,"KURANG 8JAM","DIATAS 8JAM")</f>
        <v>#ERROR!</v>
      </c>
      <c r="V481" s="52">
        <v>44927.0</v>
      </c>
      <c r="W481" s="28">
        <f t="shared" si="1"/>
        <v>2.002739726</v>
      </c>
      <c r="X481" s="28" t="s">
        <v>10128</v>
      </c>
      <c r="Y481" s="28"/>
      <c r="Z481" s="28"/>
      <c r="AA481" s="28"/>
      <c r="AB481" s="28"/>
      <c r="AC481" s="28"/>
      <c r="AD481" s="28"/>
      <c r="AE481" s="65" t="b">
        <v>0</v>
      </c>
      <c r="AF481" s="28" t="str">
        <f t="shared" si="2"/>
        <v>0</v>
      </c>
      <c r="AG481" s="485">
        <f t="shared" si="6"/>
        <v>0</v>
      </c>
      <c r="AH481" s="451">
        <v>0.0</v>
      </c>
      <c r="AI481" s="444">
        <v>1.0</v>
      </c>
      <c r="AJ481" s="451">
        <v>0.0</v>
      </c>
      <c r="AK481" s="444">
        <v>0.0</v>
      </c>
      <c r="AL481" s="451">
        <v>0.0</v>
      </c>
      <c r="AM481" s="444">
        <v>0.0</v>
      </c>
      <c r="AN481" s="451">
        <v>0.0</v>
      </c>
      <c r="AO481" s="444">
        <v>0.0</v>
      </c>
      <c r="AP481" s="451">
        <v>0.0</v>
      </c>
      <c r="AQ481" s="444">
        <v>0.0</v>
      </c>
      <c r="AR481" s="451">
        <v>0.0</v>
      </c>
      <c r="AS481" s="444">
        <v>0.0</v>
      </c>
      <c r="AT481" s="451">
        <v>0.0</v>
      </c>
      <c r="AU481" s="444">
        <v>0.0</v>
      </c>
      <c r="AV481" s="451">
        <v>0.0</v>
      </c>
      <c r="AW481" s="444">
        <v>0.0</v>
      </c>
      <c r="AX481" s="451">
        <v>0.0</v>
      </c>
      <c r="AY481" s="444">
        <v>0.0</v>
      </c>
    </row>
    <row r="482" ht="22.5" customHeight="1">
      <c r="A482" s="36">
        <v>480.0</v>
      </c>
      <c r="B482" s="28" t="s">
        <v>3226</v>
      </c>
      <c r="C482" s="28" t="s">
        <v>5092</v>
      </c>
      <c r="D482" s="28" t="s">
        <v>434</v>
      </c>
      <c r="E482" s="36" t="s">
        <v>16</v>
      </c>
      <c r="F482" s="28" t="s">
        <v>593</v>
      </c>
      <c r="G482" s="28" t="s">
        <v>358</v>
      </c>
      <c r="H482" s="28" t="s">
        <v>7724</v>
      </c>
      <c r="I482" s="28" t="s">
        <v>1859</v>
      </c>
      <c r="J482" s="28">
        <v>2.0</v>
      </c>
      <c r="K482" s="28">
        <v>20.0</v>
      </c>
      <c r="L482" s="28">
        <v>40.0</v>
      </c>
      <c r="M482" s="28" t="s">
        <v>546</v>
      </c>
      <c r="N482" s="28">
        <v>4.0</v>
      </c>
      <c r="O482" s="28" t="s">
        <v>1605</v>
      </c>
      <c r="P482" s="28" t="s">
        <v>1608</v>
      </c>
      <c r="Q482" s="28"/>
      <c r="R482" s="28" t="s">
        <v>368</v>
      </c>
      <c r="S482" s="28">
        <v>100.0</v>
      </c>
      <c r="T482" s="50">
        <f t="shared" si="4"/>
        <v>0</v>
      </c>
      <c r="U482" s="28" t="str">
        <f>IF(R[0]C[-1]&lt;8,"KURANG 8JAM","DIATAS 8JAM")</f>
        <v>#ERROR!</v>
      </c>
      <c r="V482" s="52">
        <v>44927.0</v>
      </c>
      <c r="W482" s="28">
        <f t="shared" si="1"/>
        <v>2.002739726</v>
      </c>
      <c r="X482" s="28" t="s">
        <v>10128</v>
      </c>
      <c r="Y482" s="28"/>
      <c r="Z482" s="28"/>
      <c r="AA482" s="28"/>
      <c r="AB482" s="28"/>
      <c r="AC482" s="28"/>
      <c r="AD482" s="28"/>
      <c r="AE482" s="65" t="b">
        <v>0</v>
      </c>
      <c r="AF482" s="28" t="str">
        <f t="shared" si="2"/>
        <v>1</v>
      </c>
      <c r="AG482" s="484">
        <f t="shared" si="6"/>
        <v>100</v>
      </c>
      <c r="AH482" s="448">
        <v>100.0</v>
      </c>
      <c r="AI482" s="446">
        <v>1.0</v>
      </c>
      <c r="AJ482" s="448">
        <v>0.0</v>
      </c>
      <c r="AK482" s="446">
        <v>0.0</v>
      </c>
      <c r="AL482" s="448">
        <v>0.0</v>
      </c>
      <c r="AM482" s="446">
        <v>0.0</v>
      </c>
      <c r="AN482" s="448">
        <v>0.0</v>
      </c>
      <c r="AO482" s="446">
        <v>0.0</v>
      </c>
      <c r="AP482" s="448">
        <v>0.0</v>
      </c>
      <c r="AQ482" s="446">
        <v>0.0</v>
      </c>
      <c r="AR482" s="448">
        <v>0.0</v>
      </c>
      <c r="AS482" s="446">
        <v>0.0</v>
      </c>
      <c r="AT482" s="448">
        <v>0.0</v>
      </c>
      <c r="AU482" s="446">
        <v>0.0</v>
      </c>
      <c r="AV482" s="448">
        <v>0.0</v>
      </c>
      <c r="AW482" s="446">
        <v>0.0</v>
      </c>
      <c r="AX482" s="448">
        <v>0.0</v>
      </c>
      <c r="AY482" s="446">
        <v>0.0</v>
      </c>
    </row>
    <row r="483" ht="22.5" customHeight="1">
      <c r="A483" s="28">
        <v>481.0</v>
      </c>
      <c r="B483" s="28" t="s">
        <v>3235</v>
      </c>
      <c r="C483" s="28" t="s">
        <v>5100</v>
      </c>
      <c r="D483" s="28" t="s">
        <v>288</v>
      </c>
      <c r="E483" s="36" t="s">
        <v>226</v>
      </c>
      <c r="F483" s="28" t="s">
        <v>593</v>
      </c>
      <c r="G483" s="28" t="s">
        <v>2343</v>
      </c>
      <c r="H483" s="28" t="s">
        <v>2343</v>
      </c>
      <c r="I483" s="28"/>
      <c r="J483" s="28"/>
      <c r="K483" s="28"/>
      <c r="L483" s="28">
        <v>0.0</v>
      </c>
      <c r="M483" s="28" t="s">
        <v>2343</v>
      </c>
      <c r="N483" s="28">
        <v>1.0</v>
      </c>
      <c r="O483" s="28" t="s">
        <v>2346</v>
      </c>
      <c r="P483" s="28" t="s">
        <v>1608</v>
      </c>
      <c r="Q483" s="28"/>
      <c r="R483" s="28">
        <v>0.0</v>
      </c>
      <c r="S483" s="28">
        <v>0.0</v>
      </c>
      <c r="T483" s="50">
        <f t="shared" si="4"/>
        <v>0</v>
      </c>
      <c r="U483" s="28" t="str">
        <f>IF(R[0]C[-1]&lt;8,"KURANG 8JAM","DIATAS 8JAM")</f>
        <v>#ERROR!</v>
      </c>
      <c r="V483" s="52">
        <v>44927.0</v>
      </c>
      <c r="W483" s="28">
        <f t="shared" si="1"/>
        <v>2.002739726</v>
      </c>
      <c r="X483" s="28" t="s">
        <v>10128</v>
      </c>
      <c r="Y483" s="28"/>
      <c r="Z483" s="28"/>
      <c r="AA483" s="28"/>
      <c r="AB483" s="28"/>
      <c r="AC483" s="28"/>
      <c r="AD483" s="28"/>
      <c r="AE483" s="65" t="b">
        <v>0</v>
      </c>
      <c r="AF483" s="28" t="str">
        <f t="shared" si="2"/>
        <v>0</v>
      </c>
      <c r="AG483" s="485">
        <f t="shared" si="6"/>
        <v>0</v>
      </c>
      <c r="AH483" s="451">
        <v>0.0</v>
      </c>
      <c r="AI483" s="444">
        <v>1.0</v>
      </c>
      <c r="AJ483" s="451">
        <v>0.0</v>
      </c>
      <c r="AK483" s="444">
        <v>0.0</v>
      </c>
      <c r="AL483" s="451">
        <v>0.0</v>
      </c>
      <c r="AM483" s="444">
        <v>0.0</v>
      </c>
      <c r="AN483" s="451">
        <v>0.0</v>
      </c>
      <c r="AO483" s="444">
        <v>0.0</v>
      </c>
      <c r="AP483" s="451">
        <v>0.0</v>
      </c>
      <c r="AQ483" s="444">
        <v>0.0</v>
      </c>
      <c r="AR483" s="451">
        <v>0.0</v>
      </c>
      <c r="AS483" s="444">
        <v>0.0</v>
      </c>
      <c r="AT483" s="451">
        <v>0.0</v>
      </c>
      <c r="AU483" s="444">
        <v>0.0</v>
      </c>
      <c r="AV483" s="451">
        <v>0.0</v>
      </c>
      <c r="AW483" s="444">
        <v>0.0</v>
      </c>
      <c r="AX483" s="451">
        <v>0.0</v>
      </c>
      <c r="AY483" s="444">
        <v>0.0</v>
      </c>
    </row>
    <row r="484" ht="22.5" customHeight="1">
      <c r="A484" s="36">
        <v>482.0</v>
      </c>
      <c r="B484" s="28" t="s">
        <v>3239</v>
      </c>
      <c r="C484" s="28" t="s">
        <v>5109</v>
      </c>
      <c r="D484" s="28" t="s">
        <v>232</v>
      </c>
      <c r="E484" s="36" t="s">
        <v>16</v>
      </c>
      <c r="F484" s="28" t="s">
        <v>593</v>
      </c>
      <c r="G484" s="28" t="s">
        <v>358</v>
      </c>
      <c r="H484" s="28" t="s">
        <v>7724</v>
      </c>
      <c r="I484" s="28" t="s">
        <v>1859</v>
      </c>
      <c r="J484" s="28">
        <v>2.0</v>
      </c>
      <c r="K484" s="28">
        <v>20.0</v>
      </c>
      <c r="L484" s="28">
        <v>40.0</v>
      </c>
      <c r="M484" s="28" t="s">
        <v>546</v>
      </c>
      <c r="N484" s="28">
        <v>4.0</v>
      </c>
      <c r="O484" s="28" t="s">
        <v>1605</v>
      </c>
      <c r="P484" s="28" t="s">
        <v>1608</v>
      </c>
      <c r="Q484" s="28"/>
      <c r="R484" s="28" t="s">
        <v>368</v>
      </c>
      <c r="S484" s="28">
        <v>100.0</v>
      </c>
      <c r="T484" s="50">
        <f t="shared" si="4"/>
        <v>0</v>
      </c>
      <c r="U484" s="28" t="str">
        <f>IF(R[0]C[-1]&lt;8,"KURANG 8JAM","DIATAS 8JAM")</f>
        <v>#ERROR!</v>
      </c>
      <c r="V484" s="52">
        <v>44927.0</v>
      </c>
      <c r="W484" s="28">
        <f t="shared" si="1"/>
        <v>2.002739726</v>
      </c>
      <c r="X484" s="28" t="s">
        <v>10128</v>
      </c>
      <c r="Y484" s="28"/>
      <c r="Z484" s="28"/>
      <c r="AA484" s="28"/>
      <c r="AB484" s="28"/>
      <c r="AC484" s="28"/>
      <c r="AD484" s="28"/>
      <c r="AE484" s="65" t="b">
        <v>0</v>
      </c>
      <c r="AF484" s="28" t="str">
        <f t="shared" si="2"/>
        <v>1</v>
      </c>
      <c r="AG484" s="484">
        <f t="shared" si="6"/>
        <v>100</v>
      </c>
      <c r="AH484" s="448">
        <v>100.0</v>
      </c>
      <c r="AI484" s="446">
        <v>1.0</v>
      </c>
      <c r="AJ484" s="448">
        <v>0.0</v>
      </c>
      <c r="AK484" s="446">
        <v>0.0</v>
      </c>
      <c r="AL484" s="448">
        <v>0.0</v>
      </c>
      <c r="AM484" s="446">
        <v>0.0</v>
      </c>
      <c r="AN484" s="448">
        <v>0.0</v>
      </c>
      <c r="AO484" s="446">
        <v>0.0</v>
      </c>
      <c r="AP484" s="448">
        <v>0.0</v>
      </c>
      <c r="AQ484" s="446">
        <v>0.0</v>
      </c>
      <c r="AR484" s="448">
        <v>0.0</v>
      </c>
      <c r="AS484" s="446">
        <v>0.0</v>
      </c>
      <c r="AT484" s="448">
        <v>0.0</v>
      </c>
      <c r="AU484" s="446">
        <v>0.0</v>
      </c>
      <c r="AV484" s="448">
        <v>0.0</v>
      </c>
      <c r="AW484" s="446">
        <v>0.0</v>
      </c>
      <c r="AX484" s="448">
        <v>0.0</v>
      </c>
      <c r="AY484" s="446">
        <v>0.0</v>
      </c>
    </row>
    <row r="485" ht="22.5" customHeight="1">
      <c r="A485" s="28">
        <v>483.0</v>
      </c>
      <c r="B485" s="28" t="s">
        <v>3241</v>
      </c>
      <c r="C485" s="28" t="s">
        <v>5116</v>
      </c>
      <c r="D485" s="28" t="s">
        <v>253</v>
      </c>
      <c r="E485" s="36" t="s">
        <v>181</v>
      </c>
      <c r="F485" s="28" t="s">
        <v>593</v>
      </c>
      <c r="G485" s="28" t="s">
        <v>358</v>
      </c>
      <c r="H485" s="28" t="s">
        <v>7724</v>
      </c>
      <c r="I485" s="28" t="s">
        <v>1859</v>
      </c>
      <c r="J485" s="28">
        <v>2.0</v>
      </c>
      <c r="K485" s="28">
        <v>20.0</v>
      </c>
      <c r="L485" s="28">
        <v>40.0</v>
      </c>
      <c r="M485" s="28" t="s">
        <v>546</v>
      </c>
      <c r="N485" s="28">
        <v>4.0</v>
      </c>
      <c r="O485" s="28" t="s">
        <v>1605</v>
      </c>
      <c r="P485" s="28" t="s">
        <v>1608</v>
      </c>
      <c r="Q485" s="28"/>
      <c r="R485" s="28" t="s">
        <v>368</v>
      </c>
      <c r="S485" s="28">
        <v>100.0</v>
      </c>
      <c r="T485" s="50">
        <f t="shared" si="4"/>
        <v>0</v>
      </c>
      <c r="U485" s="28" t="str">
        <f>IF(R[0]C[-1]&lt;8,"KURANG 8JAM","DIATAS 8JAM")</f>
        <v>#ERROR!</v>
      </c>
      <c r="V485" s="52">
        <v>44927.0</v>
      </c>
      <c r="W485" s="28">
        <f t="shared" si="1"/>
        <v>2.002739726</v>
      </c>
      <c r="X485" s="28" t="s">
        <v>10128</v>
      </c>
      <c r="Y485" s="28"/>
      <c r="Z485" s="28"/>
      <c r="AA485" s="28"/>
      <c r="AB485" s="28"/>
      <c r="AC485" s="28"/>
      <c r="AD485" s="28"/>
      <c r="AE485" s="65" t="b">
        <v>0</v>
      </c>
      <c r="AF485" s="28" t="str">
        <f t="shared" si="2"/>
        <v>1</v>
      </c>
      <c r="AG485" s="485">
        <f t="shared" si="6"/>
        <v>100</v>
      </c>
      <c r="AH485" s="451">
        <v>100.0</v>
      </c>
      <c r="AI485" s="444">
        <v>1.0</v>
      </c>
      <c r="AJ485" s="451">
        <v>0.0</v>
      </c>
      <c r="AK485" s="444">
        <v>0.0</v>
      </c>
      <c r="AL485" s="451">
        <v>0.0</v>
      </c>
      <c r="AM485" s="444">
        <v>0.0</v>
      </c>
      <c r="AN485" s="451">
        <v>0.0</v>
      </c>
      <c r="AO485" s="444">
        <v>0.0</v>
      </c>
      <c r="AP485" s="451">
        <v>0.0</v>
      </c>
      <c r="AQ485" s="444">
        <v>0.0</v>
      </c>
      <c r="AR485" s="451">
        <v>0.0</v>
      </c>
      <c r="AS485" s="444">
        <v>0.0</v>
      </c>
      <c r="AT485" s="451">
        <v>0.0</v>
      </c>
      <c r="AU485" s="444">
        <v>0.0</v>
      </c>
      <c r="AV485" s="451">
        <v>0.0</v>
      </c>
      <c r="AW485" s="444">
        <v>0.0</v>
      </c>
      <c r="AX485" s="451">
        <v>0.0</v>
      </c>
      <c r="AY485" s="444">
        <v>0.0</v>
      </c>
    </row>
    <row r="486" ht="22.5" customHeight="1">
      <c r="A486" s="36">
        <v>484.0</v>
      </c>
      <c r="B486" s="28" t="s">
        <v>3244</v>
      </c>
      <c r="C486" s="28" t="s">
        <v>5122</v>
      </c>
      <c r="D486" s="28" t="s">
        <v>181</v>
      </c>
      <c r="E486" s="36" t="s">
        <v>181</v>
      </c>
      <c r="F486" s="28" t="s">
        <v>593</v>
      </c>
      <c r="G486" s="28" t="s">
        <v>358</v>
      </c>
      <c r="H486" s="28" t="s">
        <v>7724</v>
      </c>
      <c r="I486" s="28" t="s">
        <v>1859</v>
      </c>
      <c r="J486" s="28">
        <v>2.0</v>
      </c>
      <c r="K486" s="28">
        <v>20.0</v>
      </c>
      <c r="L486" s="28">
        <v>40.0</v>
      </c>
      <c r="M486" s="28" t="s">
        <v>546</v>
      </c>
      <c r="N486" s="28">
        <v>4.0</v>
      </c>
      <c r="O486" s="28" t="s">
        <v>1605</v>
      </c>
      <c r="P486" s="28" t="s">
        <v>1608</v>
      </c>
      <c r="Q486" s="28"/>
      <c r="R486" s="28" t="s">
        <v>368</v>
      </c>
      <c r="S486" s="28">
        <v>100.0</v>
      </c>
      <c r="T486" s="50">
        <f t="shared" si="4"/>
        <v>0</v>
      </c>
      <c r="U486" s="28" t="str">
        <f>IF(R[0]C[-1]&lt;8,"KURANG 8JAM","DIATAS 8JAM")</f>
        <v>#ERROR!</v>
      </c>
      <c r="V486" s="52">
        <v>44927.0</v>
      </c>
      <c r="W486" s="28">
        <f t="shared" si="1"/>
        <v>2.002739726</v>
      </c>
      <c r="X486" s="28" t="s">
        <v>10128</v>
      </c>
      <c r="Y486" s="28"/>
      <c r="Z486" s="28"/>
      <c r="AA486" s="28"/>
      <c r="AB486" s="28"/>
      <c r="AC486" s="28"/>
      <c r="AD486" s="28"/>
      <c r="AE486" s="65" t="b">
        <v>0</v>
      </c>
      <c r="AF486" s="28" t="str">
        <f t="shared" si="2"/>
        <v>1</v>
      </c>
      <c r="AG486" s="484">
        <f t="shared" si="6"/>
        <v>100</v>
      </c>
      <c r="AH486" s="448">
        <v>100.0</v>
      </c>
      <c r="AI486" s="446">
        <v>1.0</v>
      </c>
      <c r="AJ486" s="448">
        <v>0.0</v>
      </c>
      <c r="AK486" s="446">
        <v>0.0</v>
      </c>
      <c r="AL486" s="448">
        <v>0.0</v>
      </c>
      <c r="AM486" s="446">
        <v>0.0</v>
      </c>
      <c r="AN486" s="448">
        <v>0.0</v>
      </c>
      <c r="AO486" s="446">
        <v>0.0</v>
      </c>
      <c r="AP486" s="448">
        <v>0.0</v>
      </c>
      <c r="AQ486" s="446">
        <v>0.0</v>
      </c>
      <c r="AR486" s="448">
        <v>0.0</v>
      </c>
      <c r="AS486" s="446">
        <v>0.0</v>
      </c>
      <c r="AT486" s="448">
        <v>0.0</v>
      </c>
      <c r="AU486" s="446">
        <v>0.0</v>
      </c>
      <c r="AV486" s="448">
        <v>0.0</v>
      </c>
      <c r="AW486" s="446">
        <v>0.0</v>
      </c>
      <c r="AX486" s="448">
        <v>0.0</v>
      </c>
      <c r="AY486" s="446">
        <v>0.0</v>
      </c>
    </row>
    <row r="487" ht="22.5" customHeight="1">
      <c r="A487" s="28">
        <v>485.0</v>
      </c>
      <c r="B487" s="28" t="s">
        <v>3248</v>
      </c>
      <c r="C487" s="28" t="s">
        <v>5130</v>
      </c>
      <c r="D487" s="28" t="s">
        <v>96</v>
      </c>
      <c r="E487" s="36" t="s">
        <v>96</v>
      </c>
      <c r="F487" s="28" t="s">
        <v>593</v>
      </c>
      <c r="G487" s="28" t="s">
        <v>2343</v>
      </c>
      <c r="H487" s="28" t="s">
        <v>2343</v>
      </c>
      <c r="I487" s="28"/>
      <c r="J487" s="28"/>
      <c r="K487" s="28"/>
      <c r="L487" s="28">
        <v>0.0</v>
      </c>
      <c r="M487" s="28" t="s">
        <v>2343</v>
      </c>
      <c r="N487" s="28">
        <v>1.0</v>
      </c>
      <c r="O487" s="28" t="s">
        <v>2346</v>
      </c>
      <c r="P487" s="28" t="s">
        <v>1608</v>
      </c>
      <c r="Q487" s="28"/>
      <c r="R487" s="28">
        <v>0.0</v>
      </c>
      <c r="S487" s="28">
        <v>0.0</v>
      </c>
      <c r="T487" s="50">
        <f t="shared" si="4"/>
        <v>0</v>
      </c>
      <c r="U487" s="28" t="str">
        <f>IF(R[0]C[-1]&lt;8,"KURANG 8JAM","DIATAS 8JAM")</f>
        <v>#ERROR!</v>
      </c>
      <c r="V487" s="52">
        <v>44927.0</v>
      </c>
      <c r="W487" s="28">
        <f t="shared" si="1"/>
        <v>2.002739726</v>
      </c>
      <c r="X487" s="28" t="s">
        <v>10128</v>
      </c>
      <c r="Y487" s="28"/>
      <c r="Z487" s="28"/>
      <c r="AA487" s="28"/>
      <c r="AB487" s="28"/>
      <c r="AC487" s="28"/>
      <c r="AD487" s="28"/>
      <c r="AE487" s="65" t="b">
        <v>0</v>
      </c>
      <c r="AF487" s="28" t="str">
        <f t="shared" si="2"/>
        <v>0</v>
      </c>
      <c r="AG487" s="485">
        <f t="shared" si="6"/>
        <v>0</v>
      </c>
      <c r="AH487" s="451">
        <v>0.0</v>
      </c>
      <c r="AI487" s="444">
        <v>1.0</v>
      </c>
      <c r="AJ487" s="451">
        <v>0.0</v>
      </c>
      <c r="AK487" s="444">
        <v>0.0</v>
      </c>
      <c r="AL487" s="451">
        <v>0.0</v>
      </c>
      <c r="AM487" s="444">
        <v>0.0</v>
      </c>
      <c r="AN487" s="451">
        <v>0.0</v>
      </c>
      <c r="AO487" s="444">
        <v>0.0</v>
      </c>
      <c r="AP487" s="451">
        <v>0.0</v>
      </c>
      <c r="AQ487" s="444">
        <v>0.0</v>
      </c>
      <c r="AR487" s="451">
        <v>0.0</v>
      </c>
      <c r="AS487" s="444">
        <v>0.0</v>
      </c>
      <c r="AT487" s="451">
        <v>0.0</v>
      </c>
      <c r="AU487" s="444">
        <v>0.0</v>
      </c>
      <c r="AV487" s="451">
        <v>0.0</v>
      </c>
      <c r="AW487" s="444">
        <v>0.0</v>
      </c>
      <c r="AX487" s="451">
        <v>0.0</v>
      </c>
      <c r="AY487" s="444">
        <v>0.0</v>
      </c>
    </row>
    <row r="488" ht="22.5" customHeight="1">
      <c r="A488" s="36">
        <v>486.0</v>
      </c>
      <c r="B488" s="28" t="s">
        <v>3250</v>
      </c>
      <c r="C488" s="28" t="s">
        <v>5138</v>
      </c>
      <c r="D488" s="28" t="s">
        <v>16</v>
      </c>
      <c r="E488" s="36" t="s">
        <v>16</v>
      </c>
      <c r="F488" s="28" t="s">
        <v>593</v>
      </c>
      <c r="G488" s="28" t="s">
        <v>440</v>
      </c>
      <c r="H488" s="28" t="s">
        <v>7724</v>
      </c>
      <c r="I488" s="28" t="s">
        <v>1859</v>
      </c>
      <c r="J488" s="28">
        <v>2.0</v>
      </c>
      <c r="K488" s="28">
        <v>20.0</v>
      </c>
      <c r="L488" s="28">
        <v>40.0</v>
      </c>
      <c r="M488" s="28" t="s">
        <v>546</v>
      </c>
      <c r="N488" s="28">
        <v>1.0</v>
      </c>
      <c r="O488" s="28" t="s">
        <v>1605</v>
      </c>
      <c r="P488" s="28" t="s">
        <v>1608</v>
      </c>
      <c r="Q488" s="28"/>
      <c r="R488" s="28" t="s">
        <v>368</v>
      </c>
      <c r="S488" s="28">
        <v>100.0</v>
      </c>
      <c r="T488" s="50">
        <f t="shared" si="4"/>
        <v>0</v>
      </c>
      <c r="U488" s="28" t="str">
        <f>IF(R[0]C[-1]&lt;8,"KURANG 8JAM","DIATAS 8JAM")</f>
        <v>#ERROR!</v>
      </c>
      <c r="V488" s="52">
        <v>44927.0</v>
      </c>
      <c r="W488" s="28">
        <f t="shared" si="1"/>
        <v>2.002739726</v>
      </c>
      <c r="X488" s="28" t="s">
        <v>10128</v>
      </c>
      <c r="Y488" s="28"/>
      <c r="Z488" s="28"/>
      <c r="AA488" s="28"/>
      <c r="AB488" s="28"/>
      <c r="AC488" s="28"/>
      <c r="AD488" s="28"/>
      <c r="AE488" s="65" t="b">
        <v>0</v>
      </c>
      <c r="AF488" s="28" t="str">
        <f t="shared" si="2"/>
        <v>1</v>
      </c>
      <c r="AG488" s="484">
        <f t="shared" si="6"/>
        <v>100</v>
      </c>
      <c r="AH488" s="448">
        <v>100.0</v>
      </c>
      <c r="AI488" s="446">
        <v>1.0</v>
      </c>
      <c r="AJ488" s="448">
        <v>0.0</v>
      </c>
      <c r="AK488" s="446">
        <v>0.0</v>
      </c>
      <c r="AL488" s="448">
        <v>0.0</v>
      </c>
      <c r="AM488" s="446">
        <v>0.0</v>
      </c>
      <c r="AN488" s="448">
        <v>0.0</v>
      </c>
      <c r="AO488" s="446">
        <v>0.0</v>
      </c>
      <c r="AP488" s="448">
        <v>0.0</v>
      </c>
      <c r="AQ488" s="446">
        <v>0.0</v>
      </c>
      <c r="AR488" s="448">
        <v>0.0</v>
      </c>
      <c r="AS488" s="446">
        <v>0.0</v>
      </c>
      <c r="AT488" s="448">
        <v>0.0</v>
      </c>
      <c r="AU488" s="446">
        <v>0.0</v>
      </c>
      <c r="AV488" s="448">
        <v>0.0</v>
      </c>
      <c r="AW488" s="446">
        <v>0.0</v>
      </c>
      <c r="AX488" s="448">
        <v>0.0</v>
      </c>
      <c r="AY488" s="446">
        <v>0.0</v>
      </c>
    </row>
    <row r="489" ht="22.5" customHeight="1">
      <c r="A489" s="28">
        <v>487.0</v>
      </c>
      <c r="B489" s="28" t="s">
        <v>3253</v>
      </c>
      <c r="C489" s="28" t="s">
        <v>5147</v>
      </c>
      <c r="D489" s="28" t="s">
        <v>253</v>
      </c>
      <c r="E489" s="36" t="s">
        <v>181</v>
      </c>
      <c r="F489" s="28" t="s">
        <v>593</v>
      </c>
      <c r="G489" s="28" t="s">
        <v>358</v>
      </c>
      <c r="H489" s="28" t="s">
        <v>7724</v>
      </c>
      <c r="I489" s="28" t="s">
        <v>1859</v>
      </c>
      <c r="J489" s="28">
        <v>2.0</v>
      </c>
      <c r="K489" s="28">
        <v>20.0</v>
      </c>
      <c r="L489" s="28">
        <v>40.0</v>
      </c>
      <c r="M489" s="28" t="s">
        <v>546</v>
      </c>
      <c r="N489" s="28">
        <v>4.0</v>
      </c>
      <c r="O489" s="28" t="s">
        <v>1605</v>
      </c>
      <c r="P489" s="28" t="s">
        <v>1608</v>
      </c>
      <c r="Q489" s="28"/>
      <c r="R489" s="28" t="s">
        <v>368</v>
      </c>
      <c r="S489" s="28">
        <v>100.0</v>
      </c>
      <c r="T489" s="50">
        <f t="shared" si="4"/>
        <v>0</v>
      </c>
      <c r="U489" s="28" t="str">
        <f>IF(R[0]C[-1]&lt;8,"KURANG 8JAM","DIATAS 8JAM")</f>
        <v>#ERROR!</v>
      </c>
      <c r="V489" s="52">
        <v>44927.0</v>
      </c>
      <c r="W489" s="28">
        <f t="shared" si="1"/>
        <v>2.002739726</v>
      </c>
      <c r="X489" s="28" t="s">
        <v>10128</v>
      </c>
      <c r="Y489" s="28"/>
      <c r="Z489" s="28"/>
      <c r="AA489" s="28"/>
      <c r="AB489" s="28"/>
      <c r="AC489" s="28"/>
      <c r="AD489" s="28"/>
      <c r="AE489" s="65" t="b">
        <v>0</v>
      </c>
      <c r="AF489" s="28" t="str">
        <f t="shared" si="2"/>
        <v>1</v>
      </c>
      <c r="AG489" s="485">
        <f t="shared" si="6"/>
        <v>100</v>
      </c>
      <c r="AH489" s="451">
        <v>100.0</v>
      </c>
      <c r="AI489" s="444">
        <v>1.0</v>
      </c>
      <c r="AJ489" s="451">
        <v>0.0</v>
      </c>
      <c r="AK489" s="444">
        <v>0.0</v>
      </c>
      <c r="AL489" s="451">
        <v>0.0</v>
      </c>
      <c r="AM489" s="444">
        <v>0.0</v>
      </c>
      <c r="AN489" s="451">
        <v>0.0</v>
      </c>
      <c r="AO489" s="444">
        <v>0.0</v>
      </c>
      <c r="AP489" s="451">
        <v>0.0</v>
      </c>
      <c r="AQ489" s="444">
        <v>0.0</v>
      </c>
      <c r="AR489" s="451">
        <v>0.0</v>
      </c>
      <c r="AS489" s="444">
        <v>0.0</v>
      </c>
      <c r="AT489" s="451">
        <v>0.0</v>
      </c>
      <c r="AU489" s="444">
        <v>0.0</v>
      </c>
      <c r="AV489" s="451">
        <v>0.0</v>
      </c>
      <c r="AW489" s="444">
        <v>0.0</v>
      </c>
      <c r="AX489" s="451">
        <v>0.0</v>
      </c>
      <c r="AY489" s="444">
        <v>0.0</v>
      </c>
    </row>
    <row r="490" ht="22.5" customHeight="1">
      <c r="A490" s="36">
        <v>488.0</v>
      </c>
      <c r="B490" s="28" t="s">
        <v>3257</v>
      </c>
      <c r="C490" s="28" t="s">
        <v>5156</v>
      </c>
      <c r="D490" s="28" t="s">
        <v>463</v>
      </c>
      <c r="E490" s="36" t="s">
        <v>181</v>
      </c>
      <c r="F490" s="28" t="s">
        <v>593</v>
      </c>
      <c r="G490" s="28" t="s">
        <v>2343</v>
      </c>
      <c r="H490" s="28" t="s">
        <v>2343</v>
      </c>
      <c r="I490" s="28"/>
      <c r="J490" s="28"/>
      <c r="K490" s="28"/>
      <c r="L490" s="28">
        <v>0.0</v>
      </c>
      <c r="M490" s="28" t="s">
        <v>2343</v>
      </c>
      <c r="N490" s="28">
        <v>1.0</v>
      </c>
      <c r="O490" s="28" t="s">
        <v>2346</v>
      </c>
      <c r="P490" s="28" t="s">
        <v>1608</v>
      </c>
      <c r="Q490" s="28"/>
      <c r="R490" s="28">
        <v>0.0</v>
      </c>
      <c r="S490" s="28">
        <v>0.0</v>
      </c>
      <c r="T490" s="50">
        <f t="shared" si="4"/>
        <v>0</v>
      </c>
      <c r="U490" s="28" t="str">
        <f>IF(R[0]C[-1]&lt;8,"KURANG 8JAM","DIATAS 8JAM")</f>
        <v>#ERROR!</v>
      </c>
      <c r="V490" s="52">
        <v>44927.0</v>
      </c>
      <c r="W490" s="28">
        <f t="shared" si="1"/>
        <v>2.002739726</v>
      </c>
      <c r="X490" s="28" t="s">
        <v>10128</v>
      </c>
      <c r="Y490" s="28"/>
      <c r="Z490" s="28"/>
      <c r="AA490" s="28"/>
      <c r="AB490" s="28"/>
      <c r="AC490" s="28"/>
      <c r="AD490" s="28"/>
      <c r="AE490" s="65" t="b">
        <v>0</v>
      </c>
      <c r="AF490" s="28" t="str">
        <f t="shared" si="2"/>
        <v>0</v>
      </c>
      <c r="AG490" s="484">
        <f t="shared" si="6"/>
        <v>0</v>
      </c>
      <c r="AH490" s="448">
        <v>0.0</v>
      </c>
      <c r="AI490" s="446">
        <v>1.0</v>
      </c>
      <c r="AJ490" s="448">
        <v>0.0</v>
      </c>
      <c r="AK490" s="446">
        <v>0.0</v>
      </c>
      <c r="AL490" s="448">
        <v>0.0</v>
      </c>
      <c r="AM490" s="446">
        <v>0.0</v>
      </c>
      <c r="AN490" s="448">
        <v>0.0</v>
      </c>
      <c r="AO490" s="446">
        <v>0.0</v>
      </c>
      <c r="AP490" s="448">
        <v>0.0</v>
      </c>
      <c r="AQ490" s="446">
        <v>0.0</v>
      </c>
      <c r="AR490" s="448">
        <v>0.0</v>
      </c>
      <c r="AS490" s="446">
        <v>0.0</v>
      </c>
      <c r="AT490" s="448">
        <v>0.0</v>
      </c>
      <c r="AU490" s="446">
        <v>0.0</v>
      </c>
      <c r="AV490" s="448">
        <v>0.0</v>
      </c>
      <c r="AW490" s="446">
        <v>0.0</v>
      </c>
      <c r="AX490" s="448">
        <v>0.0</v>
      </c>
      <c r="AY490" s="446">
        <v>0.0</v>
      </c>
    </row>
    <row r="491" ht="22.5" customHeight="1">
      <c r="A491" s="28">
        <v>489.0</v>
      </c>
      <c r="B491" s="28" t="s">
        <v>3261</v>
      </c>
      <c r="C491" s="28" t="s">
        <v>5163</v>
      </c>
      <c r="D491" s="28" t="s">
        <v>434</v>
      </c>
      <c r="E491" s="36" t="s">
        <v>16</v>
      </c>
      <c r="F491" s="28" t="s">
        <v>593</v>
      </c>
      <c r="G491" s="28" t="s">
        <v>358</v>
      </c>
      <c r="H491" s="28" t="s">
        <v>7724</v>
      </c>
      <c r="I491" s="28" t="s">
        <v>1859</v>
      </c>
      <c r="J491" s="28">
        <v>2.0</v>
      </c>
      <c r="K491" s="28">
        <v>20.0</v>
      </c>
      <c r="L491" s="28">
        <v>40.0</v>
      </c>
      <c r="M491" s="28" t="s">
        <v>546</v>
      </c>
      <c r="N491" s="28">
        <v>4.0</v>
      </c>
      <c r="O491" s="28" t="s">
        <v>1605</v>
      </c>
      <c r="P491" s="28" t="s">
        <v>1608</v>
      </c>
      <c r="Q491" s="28"/>
      <c r="R491" s="28" t="s">
        <v>368</v>
      </c>
      <c r="S491" s="28">
        <v>100.0</v>
      </c>
      <c r="T491" s="50">
        <f t="shared" si="4"/>
        <v>0</v>
      </c>
      <c r="U491" s="28" t="str">
        <f>IF(R[0]C[-1]&lt;8,"KURANG 8JAM","DIATAS 8JAM")</f>
        <v>#ERROR!</v>
      </c>
      <c r="V491" s="52">
        <v>44927.0</v>
      </c>
      <c r="W491" s="28">
        <f t="shared" si="1"/>
        <v>2.002739726</v>
      </c>
      <c r="X491" s="28" t="s">
        <v>10128</v>
      </c>
      <c r="Y491" s="28"/>
      <c r="Z491" s="28"/>
      <c r="AA491" s="28"/>
      <c r="AB491" s="28"/>
      <c r="AC491" s="28"/>
      <c r="AD491" s="28"/>
      <c r="AE491" s="65" t="b">
        <v>0</v>
      </c>
      <c r="AF491" s="28" t="str">
        <f t="shared" si="2"/>
        <v>1</v>
      </c>
      <c r="AG491" s="485">
        <f t="shared" si="6"/>
        <v>100</v>
      </c>
      <c r="AH491" s="451">
        <v>100.0</v>
      </c>
      <c r="AI491" s="444">
        <v>1.0</v>
      </c>
      <c r="AJ491" s="451">
        <v>0.0</v>
      </c>
      <c r="AK491" s="444">
        <v>0.0</v>
      </c>
      <c r="AL491" s="451">
        <v>0.0</v>
      </c>
      <c r="AM491" s="444">
        <v>0.0</v>
      </c>
      <c r="AN491" s="451">
        <v>0.0</v>
      </c>
      <c r="AO491" s="444">
        <v>0.0</v>
      </c>
      <c r="AP491" s="451">
        <v>0.0</v>
      </c>
      <c r="AQ491" s="444">
        <v>0.0</v>
      </c>
      <c r="AR491" s="451">
        <v>0.0</v>
      </c>
      <c r="AS491" s="444">
        <v>0.0</v>
      </c>
      <c r="AT491" s="451">
        <v>0.0</v>
      </c>
      <c r="AU491" s="444">
        <v>0.0</v>
      </c>
      <c r="AV491" s="451">
        <v>0.0</v>
      </c>
      <c r="AW491" s="444">
        <v>0.0</v>
      </c>
      <c r="AX491" s="451">
        <v>0.0</v>
      </c>
      <c r="AY491" s="444">
        <v>0.0</v>
      </c>
    </row>
    <row r="492" ht="22.5" customHeight="1">
      <c r="A492" s="36">
        <v>490.0</v>
      </c>
      <c r="B492" s="28" t="s">
        <v>3267</v>
      </c>
      <c r="C492" s="28" t="s">
        <v>5170</v>
      </c>
      <c r="D492" s="28" t="s">
        <v>181</v>
      </c>
      <c r="E492" s="36" t="s">
        <v>181</v>
      </c>
      <c r="F492" s="28" t="s">
        <v>593</v>
      </c>
      <c r="G492" s="28" t="s">
        <v>358</v>
      </c>
      <c r="H492" s="28" t="s">
        <v>7724</v>
      </c>
      <c r="I492" s="28" t="s">
        <v>1859</v>
      </c>
      <c r="J492" s="28">
        <v>2.0</v>
      </c>
      <c r="K492" s="28">
        <v>20.0</v>
      </c>
      <c r="L492" s="28">
        <v>40.0</v>
      </c>
      <c r="M492" s="28" t="s">
        <v>546</v>
      </c>
      <c r="N492" s="28">
        <v>4.0</v>
      </c>
      <c r="O492" s="28" t="s">
        <v>1605</v>
      </c>
      <c r="P492" s="28" t="s">
        <v>1608</v>
      </c>
      <c r="Q492" s="28"/>
      <c r="R492" s="28" t="s">
        <v>368</v>
      </c>
      <c r="S492" s="28">
        <v>100.0</v>
      </c>
      <c r="T492" s="50">
        <f t="shared" si="4"/>
        <v>0</v>
      </c>
      <c r="U492" s="28" t="str">
        <f>IF(R[0]C[-1]&lt;8,"KURANG 8JAM","DIATAS 8JAM")</f>
        <v>#ERROR!</v>
      </c>
      <c r="V492" s="52">
        <v>44927.0</v>
      </c>
      <c r="W492" s="28">
        <f t="shared" si="1"/>
        <v>2.002739726</v>
      </c>
      <c r="X492" s="28" t="s">
        <v>10128</v>
      </c>
      <c r="Y492" s="28"/>
      <c r="Z492" s="28"/>
      <c r="AA492" s="28"/>
      <c r="AB492" s="28"/>
      <c r="AC492" s="28"/>
      <c r="AD492" s="28"/>
      <c r="AE492" s="65" t="b">
        <v>0</v>
      </c>
      <c r="AF492" s="28" t="str">
        <f t="shared" si="2"/>
        <v>1</v>
      </c>
      <c r="AG492" s="484">
        <f t="shared" si="6"/>
        <v>100</v>
      </c>
      <c r="AH492" s="448">
        <v>100.0</v>
      </c>
      <c r="AI492" s="446">
        <v>1.0</v>
      </c>
      <c r="AJ492" s="448">
        <v>0.0</v>
      </c>
      <c r="AK492" s="446">
        <v>0.0</v>
      </c>
      <c r="AL492" s="448">
        <v>0.0</v>
      </c>
      <c r="AM492" s="446">
        <v>0.0</v>
      </c>
      <c r="AN492" s="448">
        <v>0.0</v>
      </c>
      <c r="AO492" s="446">
        <v>0.0</v>
      </c>
      <c r="AP492" s="448">
        <v>0.0</v>
      </c>
      <c r="AQ492" s="446">
        <v>0.0</v>
      </c>
      <c r="AR492" s="448">
        <v>0.0</v>
      </c>
      <c r="AS492" s="446">
        <v>0.0</v>
      </c>
      <c r="AT492" s="448">
        <v>0.0</v>
      </c>
      <c r="AU492" s="446">
        <v>0.0</v>
      </c>
      <c r="AV492" s="448">
        <v>0.0</v>
      </c>
      <c r="AW492" s="446">
        <v>0.0</v>
      </c>
      <c r="AX492" s="448">
        <v>0.0</v>
      </c>
      <c r="AY492" s="446">
        <v>0.0</v>
      </c>
    </row>
    <row r="493" ht="22.5" customHeight="1">
      <c r="A493" s="28">
        <v>491.0</v>
      </c>
      <c r="B493" s="28" t="s">
        <v>3270</v>
      </c>
      <c r="C493" s="28" t="s">
        <v>5177</v>
      </c>
      <c r="D493" s="28" t="s">
        <v>434</v>
      </c>
      <c r="E493" s="36" t="s">
        <v>16</v>
      </c>
      <c r="F493" s="28" t="s">
        <v>593</v>
      </c>
      <c r="G493" s="28" t="s">
        <v>358</v>
      </c>
      <c r="H493" s="28" t="s">
        <v>7724</v>
      </c>
      <c r="I493" s="28" t="s">
        <v>1859</v>
      </c>
      <c r="J493" s="28">
        <v>2.0</v>
      </c>
      <c r="K493" s="28">
        <v>20.0</v>
      </c>
      <c r="L493" s="28">
        <v>40.0</v>
      </c>
      <c r="M493" s="28" t="s">
        <v>546</v>
      </c>
      <c r="N493" s="28">
        <v>4.0</v>
      </c>
      <c r="O493" s="28" t="s">
        <v>1605</v>
      </c>
      <c r="P493" s="28" t="s">
        <v>1608</v>
      </c>
      <c r="Q493" s="28"/>
      <c r="R493" s="28" t="s">
        <v>368</v>
      </c>
      <c r="S493" s="28">
        <v>100.0</v>
      </c>
      <c r="T493" s="50">
        <f t="shared" si="4"/>
        <v>0</v>
      </c>
      <c r="U493" s="28" t="str">
        <f>IF(R[0]C[-1]&lt;8,"KURANG 8JAM","DIATAS 8JAM")</f>
        <v>#ERROR!</v>
      </c>
      <c r="V493" s="52">
        <v>44927.0</v>
      </c>
      <c r="W493" s="28">
        <f t="shared" si="1"/>
        <v>2.002739726</v>
      </c>
      <c r="X493" s="28" t="s">
        <v>10128</v>
      </c>
      <c r="Y493" s="28"/>
      <c r="Z493" s="28"/>
      <c r="AA493" s="28"/>
      <c r="AB493" s="28"/>
      <c r="AC493" s="28"/>
      <c r="AD493" s="28"/>
      <c r="AE493" s="65" t="b">
        <v>0</v>
      </c>
      <c r="AF493" s="28" t="str">
        <f t="shared" si="2"/>
        <v>1</v>
      </c>
      <c r="AG493" s="485">
        <f t="shared" si="6"/>
        <v>100</v>
      </c>
      <c r="AH493" s="451">
        <v>100.0</v>
      </c>
      <c r="AI493" s="444">
        <v>1.0</v>
      </c>
      <c r="AJ493" s="451">
        <v>0.0</v>
      </c>
      <c r="AK493" s="444">
        <v>0.0</v>
      </c>
      <c r="AL493" s="451">
        <v>0.0</v>
      </c>
      <c r="AM493" s="444">
        <v>0.0</v>
      </c>
      <c r="AN493" s="451">
        <v>0.0</v>
      </c>
      <c r="AO493" s="444">
        <v>0.0</v>
      </c>
      <c r="AP493" s="451">
        <v>0.0</v>
      </c>
      <c r="AQ493" s="444">
        <v>0.0</v>
      </c>
      <c r="AR493" s="451">
        <v>0.0</v>
      </c>
      <c r="AS493" s="444">
        <v>0.0</v>
      </c>
      <c r="AT493" s="451">
        <v>0.0</v>
      </c>
      <c r="AU493" s="444">
        <v>0.0</v>
      </c>
      <c r="AV493" s="451">
        <v>0.0</v>
      </c>
      <c r="AW493" s="444">
        <v>0.0</v>
      </c>
      <c r="AX493" s="451">
        <v>0.0</v>
      </c>
      <c r="AY493" s="444">
        <v>0.0</v>
      </c>
    </row>
    <row r="494" ht="22.5" customHeight="1">
      <c r="A494" s="36">
        <v>492.0</v>
      </c>
      <c r="B494" s="28" t="s">
        <v>3274</v>
      </c>
      <c r="C494" s="28" t="s">
        <v>5185</v>
      </c>
      <c r="D494" s="28" t="s">
        <v>96</v>
      </c>
      <c r="E494" s="36" t="s">
        <v>96</v>
      </c>
      <c r="F494" s="28" t="s">
        <v>593</v>
      </c>
      <c r="G494" s="28" t="s">
        <v>358</v>
      </c>
      <c r="H494" s="28" t="s">
        <v>7724</v>
      </c>
      <c r="I494" s="28" t="s">
        <v>1859</v>
      </c>
      <c r="J494" s="28">
        <v>2.0</v>
      </c>
      <c r="K494" s="28">
        <v>20.0</v>
      </c>
      <c r="L494" s="28">
        <v>40.0</v>
      </c>
      <c r="M494" s="28" t="s">
        <v>546</v>
      </c>
      <c r="N494" s="28">
        <v>4.0</v>
      </c>
      <c r="O494" s="28" t="s">
        <v>1605</v>
      </c>
      <c r="P494" s="28" t="s">
        <v>1608</v>
      </c>
      <c r="Q494" s="28"/>
      <c r="R494" s="28" t="s">
        <v>368</v>
      </c>
      <c r="S494" s="28">
        <v>100.0</v>
      </c>
      <c r="T494" s="50">
        <f t="shared" si="4"/>
        <v>0</v>
      </c>
      <c r="U494" s="28" t="str">
        <f>IF(R[0]C[-1]&lt;8,"KURANG 8JAM","DIATAS 8JAM")</f>
        <v>#ERROR!</v>
      </c>
      <c r="V494" s="52">
        <v>44927.0</v>
      </c>
      <c r="W494" s="28">
        <f t="shared" si="1"/>
        <v>2.002739726</v>
      </c>
      <c r="X494" s="28" t="s">
        <v>10128</v>
      </c>
      <c r="Y494" s="28"/>
      <c r="Z494" s="28"/>
      <c r="AA494" s="28"/>
      <c r="AB494" s="28"/>
      <c r="AC494" s="28"/>
      <c r="AD494" s="28"/>
      <c r="AE494" s="65" t="b">
        <v>0</v>
      </c>
      <c r="AF494" s="28" t="str">
        <f t="shared" si="2"/>
        <v>1</v>
      </c>
      <c r="AG494" s="484">
        <f t="shared" si="6"/>
        <v>100</v>
      </c>
      <c r="AH494" s="448">
        <v>100.0</v>
      </c>
      <c r="AI494" s="446">
        <v>1.0</v>
      </c>
      <c r="AJ494" s="448">
        <v>0.0</v>
      </c>
      <c r="AK494" s="446">
        <v>0.0</v>
      </c>
      <c r="AL494" s="448">
        <v>0.0</v>
      </c>
      <c r="AM494" s="446">
        <v>0.0</v>
      </c>
      <c r="AN494" s="448">
        <v>0.0</v>
      </c>
      <c r="AO494" s="446">
        <v>0.0</v>
      </c>
      <c r="AP494" s="448">
        <v>0.0</v>
      </c>
      <c r="AQ494" s="446">
        <v>0.0</v>
      </c>
      <c r="AR494" s="448">
        <v>0.0</v>
      </c>
      <c r="AS494" s="446">
        <v>0.0</v>
      </c>
      <c r="AT494" s="448">
        <v>0.0</v>
      </c>
      <c r="AU494" s="446">
        <v>0.0</v>
      </c>
      <c r="AV494" s="448">
        <v>0.0</v>
      </c>
      <c r="AW494" s="446">
        <v>0.0</v>
      </c>
      <c r="AX494" s="448">
        <v>0.0</v>
      </c>
      <c r="AY494" s="446">
        <v>0.0</v>
      </c>
    </row>
    <row r="495" ht="22.5" customHeight="1">
      <c r="A495" s="28">
        <v>493.0</v>
      </c>
      <c r="B495" s="28" t="s">
        <v>3278</v>
      </c>
      <c r="C495" s="28" t="s">
        <v>5193</v>
      </c>
      <c r="D495" s="28" t="s">
        <v>253</v>
      </c>
      <c r="E495" s="36" t="s">
        <v>181</v>
      </c>
      <c r="F495" s="28" t="s">
        <v>593</v>
      </c>
      <c r="G495" s="28" t="s">
        <v>358</v>
      </c>
      <c r="H495" s="28" t="s">
        <v>7724</v>
      </c>
      <c r="I495" s="28" t="s">
        <v>1859</v>
      </c>
      <c r="J495" s="28">
        <v>2.0</v>
      </c>
      <c r="K495" s="28">
        <v>20.0</v>
      </c>
      <c r="L495" s="28">
        <v>40.0</v>
      </c>
      <c r="M495" s="28" t="s">
        <v>546</v>
      </c>
      <c r="N495" s="28">
        <v>4.0</v>
      </c>
      <c r="O495" s="28" t="s">
        <v>1605</v>
      </c>
      <c r="P495" s="28" t="s">
        <v>1608</v>
      </c>
      <c r="Q495" s="28"/>
      <c r="R495" s="28" t="s">
        <v>368</v>
      </c>
      <c r="S495" s="28">
        <v>100.0</v>
      </c>
      <c r="T495" s="50">
        <f t="shared" si="4"/>
        <v>0</v>
      </c>
      <c r="U495" s="28" t="str">
        <f>IF(R[0]C[-1]&lt;8,"KURANG 8JAM","DIATAS 8JAM")</f>
        <v>#ERROR!</v>
      </c>
      <c r="V495" s="52">
        <v>44927.0</v>
      </c>
      <c r="W495" s="28">
        <f t="shared" si="1"/>
        <v>2.002739726</v>
      </c>
      <c r="X495" s="28" t="s">
        <v>10128</v>
      </c>
      <c r="Y495" s="28"/>
      <c r="Z495" s="28"/>
      <c r="AA495" s="28"/>
      <c r="AB495" s="28"/>
      <c r="AC495" s="28"/>
      <c r="AD495" s="28"/>
      <c r="AE495" s="65" t="b">
        <v>0</v>
      </c>
      <c r="AF495" s="28" t="str">
        <f t="shared" si="2"/>
        <v>1</v>
      </c>
      <c r="AG495" s="485">
        <f t="shared" si="6"/>
        <v>100</v>
      </c>
      <c r="AH495" s="451">
        <v>100.0</v>
      </c>
      <c r="AI495" s="444">
        <v>1.0</v>
      </c>
      <c r="AJ495" s="451">
        <v>0.0</v>
      </c>
      <c r="AK495" s="444">
        <v>0.0</v>
      </c>
      <c r="AL495" s="451">
        <v>0.0</v>
      </c>
      <c r="AM495" s="444">
        <v>0.0</v>
      </c>
      <c r="AN495" s="451">
        <v>0.0</v>
      </c>
      <c r="AO495" s="444">
        <v>0.0</v>
      </c>
      <c r="AP495" s="451">
        <v>0.0</v>
      </c>
      <c r="AQ495" s="444">
        <v>0.0</v>
      </c>
      <c r="AR495" s="451">
        <v>0.0</v>
      </c>
      <c r="AS495" s="444">
        <v>0.0</v>
      </c>
      <c r="AT495" s="451">
        <v>0.0</v>
      </c>
      <c r="AU495" s="444">
        <v>0.0</v>
      </c>
      <c r="AV495" s="451">
        <v>0.0</v>
      </c>
      <c r="AW495" s="444">
        <v>0.0</v>
      </c>
      <c r="AX495" s="451">
        <v>0.0</v>
      </c>
      <c r="AY495" s="444">
        <v>0.0</v>
      </c>
    </row>
    <row r="496" ht="22.5" customHeight="1">
      <c r="A496" s="36">
        <v>494.0</v>
      </c>
      <c r="B496" s="28" t="s">
        <v>3281</v>
      </c>
      <c r="C496" s="28" t="s">
        <v>5202</v>
      </c>
      <c r="D496" s="28" t="s">
        <v>96</v>
      </c>
      <c r="E496" s="36" t="s">
        <v>96</v>
      </c>
      <c r="F496" s="28" t="s">
        <v>593</v>
      </c>
      <c r="G496" s="28" t="s">
        <v>358</v>
      </c>
      <c r="H496" s="28" t="s">
        <v>7724</v>
      </c>
      <c r="I496" s="28" t="s">
        <v>1859</v>
      </c>
      <c r="J496" s="28">
        <v>2.0</v>
      </c>
      <c r="K496" s="28">
        <v>20.0</v>
      </c>
      <c r="L496" s="28">
        <v>40.0</v>
      </c>
      <c r="M496" s="28" t="s">
        <v>546</v>
      </c>
      <c r="N496" s="28">
        <v>4.0</v>
      </c>
      <c r="O496" s="28" t="s">
        <v>1605</v>
      </c>
      <c r="P496" s="28" t="s">
        <v>1608</v>
      </c>
      <c r="Q496" s="28"/>
      <c r="R496" s="28" t="s">
        <v>368</v>
      </c>
      <c r="S496" s="28">
        <v>100.0</v>
      </c>
      <c r="T496" s="50">
        <f t="shared" si="4"/>
        <v>0</v>
      </c>
      <c r="U496" s="28" t="str">
        <f>IF(R[0]C[-1]&lt;8,"KURANG 8JAM","DIATAS 8JAM")</f>
        <v>#ERROR!</v>
      </c>
      <c r="V496" s="52">
        <v>44927.0</v>
      </c>
      <c r="W496" s="28">
        <f t="shared" si="1"/>
        <v>2.002739726</v>
      </c>
      <c r="X496" s="28" t="s">
        <v>10128</v>
      </c>
      <c r="Y496" s="28"/>
      <c r="Z496" s="28"/>
      <c r="AA496" s="28"/>
      <c r="AB496" s="28"/>
      <c r="AC496" s="28"/>
      <c r="AD496" s="28"/>
      <c r="AE496" s="65" t="b">
        <v>0</v>
      </c>
      <c r="AF496" s="28" t="str">
        <f t="shared" si="2"/>
        <v>1</v>
      </c>
      <c r="AG496" s="484">
        <f t="shared" si="6"/>
        <v>100</v>
      </c>
      <c r="AH496" s="448">
        <v>100.0</v>
      </c>
      <c r="AI496" s="446">
        <v>1.0</v>
      </c>
      <c r="AJ496" s="448">
        <v>0.0</v>
      </c>
      <c r="AK496" s="446">
        <v>0.0</v>
      </c>
      <c r="AL496" s="448">
        <v>0.0</v>
      </c>
      <c r="AM496" s="446">
        <v>0.0</v>
      </c>
      <c r="AN496" s="448">
        <v>0.0</v>
      </c>
      <c r="AO496" s="446">
        <v>0.0</v>
      </c>
      <c r="AP496" s="448">
        <v>0.0</v>
      </c>
      <c r="AQ496" s="446">
        <v>0.0</v>
      </c>
      <c r="AR496" s="448">
        <v>0.0</v>
      </c>
      <c r="AS496" s="446">
        <v>0.0</v>
      </c>
      <c r="AT496" s="448">
        <v>0.0</v>
      </c>
      <c r="AU496" s="446">
        <v>0.0</v>
      </c>
      <c r="AV496" s="448">
        <v>0.0</v>
      </c>
      <c r="AW496" s="446">
        <v>0.0</v>
      </c>
      <c r="AX496" s="448">
        <v>0.0</v>
      </c>
      <c r="AY496" s="446">
        <v>0.0</v>
      </c>
    </row>
    <row r="497" ht="22.5" customHeight="1">
      <c r="A497" s="28">
        <v>495.0</v>
      </c>
      <c r="B497" s="28" t="s">
        <v>3285</v>
      </c>
      <c r="C497" s="28" t="s">
        <v>5215</v>
      </c>
      <c r="D497" s="28" t="s">
        <v>181</v>
      </c>
      <c r="E497" s="36" t="s">
        <v>181</v>
      </c>
      <c r="F497" s="28" t="s">
        <v>593</v>
      </c>
      <c r="G497" s="28" t="s">
        <v>2343</v>
      </c>
      <c r="H497" s="28" t="s">
        <v>2343</v>
      </c>
      <c r="I497" s="28"/>
      <c r="J497" s="28"/>
      <c r="K497" s="28"/>
      <c r="L497" s="28">
        <v>0.0</v>
      </c>
      <c r="M497" s="28" t="s">
        <v>2343</v>
      </c>
      <c r="N497" s="28">
        <v>1.0</v>
      </c>
      <c r="O497" s="28" t="s">
        <v>2346</v>
      </c>
      <c r="P497" s="28" t="s">
        <v>1608</v>
      </c>
      <c r="Q497" s="28"/>
      <c r="R497" s="28">
        <v>0.0</v>
      </c>
      <c r="S497" s="28">
        <v>0.0</v>
      </c>
      <c r="T497" s="50">
        <f t="shared" si="4"/>
        <v>0</v>
      </c>
      <c r="U497" s="28" t="str">
        <f>IF(R[0]C[-1]&lt;8,"KURANG 8JAM","DIATAS 8JAM")</f>
        <v>#ERROR!</v>
      </c>
      <c r="V497" s="52">
        <v>44927.0</v>
      </c>
      <c r="W497" s="28">
        <f t="shared" si="1"/>
        <v>2.002739726</v>
      </c>
      <c r="X497" s="28" t="s">
        <v>10128</v>
      </c>
      <c r="Y497" s="28"/>
      <c r="Z497" s="28"/>
      <c r="AA497" s="28"/>
      <c r="AB497" s="28"/>
      <c r="AC497" s="28"/>
      <c r="AD497" s="28"/>
      <c r="AE497" s="65" t="b">
        <v>0</v>
      </c>
      <c r="AF497" s="28" t="str">
        <f t="shared" si="2"/>
        <v>0</v>
      </c>
      <c r="AG497" s="485">
        <f t="shared" si="6"/>
        <v>0</v>
      </c>
      <c r="AH497" s="451">
        <v>0.0</v>
      </c>
      <c r="AI497" s="444">
        <v>1.0</v>
      </c>
      <c r="AJ497" s="451">
        <v>0.0</v>
      </c>
      <c r="AK497" s="444">
        <v>0.0</v>
      </c>
      <c r="AL497" s="451">
        <v>0.0</v>
      </c>
      <c r="AM497" s="444">
        <v>0.0</v>
      </c>
      <c r="AN497" s="451">
        <v>0.0</v>
      </c>
      <c r="AO497" s="444">
        <v>0.0</v>
      </c>
      <c r="AP497" s="451">
        <v>0.0</v>
      </c>
      <c r="AQ497" s="444">
        <v>0.0</v>
      </c>
      <c r="AR497" s="451">
        <v>0.0</v>
      </c>
      <c r="AS497" s="444">
        <v>0.0</v>
      </c>
      <c r="AT497" s="451">
        <v>0.0</v>
      </c>
      <c r="AU497" s="444">
        <v>0.0</v>
      </c>
      <c r="AV497" s="451">
        <v>0.0</v>
      </c>
      <c r="AW497" s="444">
        <v>0.0</v>
      </c>
      <c r="AX497" s="451">
        <v>0.0</v>
      </c>
      <c r="AY497" s="444">
        <v>0.0</v>
      </c>
    </row>
    <row r="498" ht="22.5" customHeight="1">
      <c r="A498" s="36">
        <v>496.0</v>
      </c>
      <c r="B498" s="28" t="s">
        <v>3289</v>
      </c>
      <c r="C498" s="28" t="s">
        <v>5224</v>
      </c>
      <c r="D498" s="28" t="s">
        <v>181</v>
      </c>
      <c r="E498" s="36" t="s">
        <v>181</v>
      </c>
      <c r="F498" s="28" t="s">
        <v>593</v>
      </c>
      <c r="G498" s="28" t="s">
        <v>2343</v>
      </c>
      <c r="H498" s="28" t="s">
        <v>2343</v>
      </c>
      <c r="I498" s="28"/>
      <c r="J498" s="28"/>
      <c r="K498" s="28"/>
      <c r="L498" s="28">
        <v>0.0</v>
      </c>
      <c r="M498" s="28" t="s">
        <v>2343</v>
      </c>
      <c r="N498" s="28">
        <v>1.0</v>
      </c>
      <c r="O498" s="28" t="s">
        <v>2346</v>
      </c>
      <c r="P498" s="28" t="s">
        <v>1608</v>
      </c>
      <c r="Q498" s="28"/>
      <c r="R498" s="28">
        <v>0.0</v>
      </c>
      <c r="S498" s="28">
        <v>0.0</v>
      </c>
      <c r="T498" s="50">
        <f t="shared" si="4"/>
        <v>0</v>
      </c>
      <c r="U498" s="28" t="str">
        <f>IF(R[0]C[-1]&lt;8,"KURANG 8JAM","DIATAS 8JAM")</f>
        <v>#ERROR!</v>
      </c>
      <c r="V498" s="52">
        <v>44927.0</v>
      </c>
      <c r="W498" s="28">
        <f t="shared" si="1"/>
        <v>2.002739726</v>
      </c>
      <c r="X498" s="28" t="s">
        <v>10128</v>
      </c>
      <c r="Y498" s="28"/>
      <c r="Z498" s="28"/>
      <c r="AA498" s="28"/>
      <c r="AB498" s="28"/>
      <c r="AC498" s="28"/>
      <c r="AD498" s="28"/>
      <c r="AE498" s="65" t="b">
        <v>0</v>
      </c>
      <c r="AF498" s="28" t="str">
        <f t="shared" si="2"/>
        <v>0</v>
      </c>
      <c r="AG498" s="484">
        <f t="shared" si="6"/>
        <v>0</v>
      </c>
      <c r="AH498" s="448">
        <v>0.0</v>
      </c>
      <c r="AI498" s="446">
        <v>1.0</v>
      </c>
      <c r="AJ498" s="448">
        <v>0.0</v>
      </c>
      <c r="AK498" s="446">
        <v>0.0</v>
      </c>
      <c r="AL498" s="448">
        <v>0.0</v>
      </c>
      <c r="AM498" s="446">
        <v>0.0</v>
      </c>
      <c r="AN498" s="448">
        <v>0.0</v>
      </c>
      <c r="AO498" s="446">
        <v>0.0</v>
      </c>
      <c r="AP498" s="448">
        <v>0.0</v>
      </c>
      <c r="AQ498" s="446">
        <v>0.0</v>
      </c>
      <c r="AR498" s="448">
        <v>0.0</v>
      </c>
      <c r="AS498" s="446">
        <v>0.0</v>
      </c>
      <c r="AT498" s="448">
        <v>0.0</v>
      </c>
      <c r="AU498" s="446">
        <v>0.0</v>
      </c>
      <c r="AV498" s="448">
        <v>0.0</v>
      </c>
      <c r="AW498" s="446">
        <v>0.0</v>
      </c>
      <c r="AX498" s="448">
        <v>0.0</v>
      </c>
      <c r="AY498" s="446">
        <v>0.0</v>
      </c>
    </row>
    <row r="499" ht="22.5" customHeight="1">
      <c r="A499" s="28">
        <v>497.0</v>
      </c>
      <c r="B499" s="28" t="s">
        <v>3297</v>
      </c>
      <c r="C499" s="28" t="s">
        <v>5231</v>
      </c>
      <c r="D499" s="28" t="s">
        <v>181</v>
      </c>
      <c r="E499" s="36" t="s">
        <v>181</v>
      </c>
      <c r="F499" s="28" t="s">
        <v>593</v>
      </c>
      <c r="G499" s="28" t="s">
        <v>358</v>
      </c>
      <c r="H499" s="28" t="s">
        <v>7724</v>
      </c>
      <c r="I499" s="28" t="s">
        <v>1859</v>
      </c>
      <c r="J499" s="28">
        <v>2.0</v>
      </c>
      <c r="K499" s="28">
        <v>20.0</v>
      </c>
      <c r="L499" s="28">
        <v>40.0</v>
      </c>
      <c r="M499" s="28" t="s">
        <v>546</v>
      </c>
      <c r="N499" s="28">
        <v>4.0</v>
      </c>
      <c r="O499" s="28" t="s">
        <v>1605</v>
      </c>
      <c r="P499" s="28" t="s">
        <v>1608</v>
      </c>
      <c r="Q499" s="28"/>
      <c r="R499" s="28" t="s">
        <v>368</v>
      </c>
      <c r="S499" s="28">
        <v>100.0</v>
      </c>
      <c r="T499" s="50">
        <f t="shared" si="4"/>
        <v>0</v>
      </c>
      <c r="U499" s="28" t="str">
        <f>IF(R[0]C[-1]&lt;8,"KURANG 8JAM","DIATAS 8JAM")</f>
        <v>#ERROR!</v>
      </c>
      <c r="V499" s="52">
        <v>44927.0</v>
      </c>
      <c r="W499" s="28">
        <f t="shared" si="1"/>
        <v>2.002739726</v>
      </c>
      <c r="X499" s="28" t="s">
        <v>10128</v>
      </c>
      <c r="Y499" s="28"/>
      <c r="Z499" s="28"/>
      <c r="AA499" s="28"/>
      <c r="AB499" s="28"/>
      <c r="AC499" s="28"/>
      <c r="AD499" s="28"/>
      <c r="AE499" s="65" t="b">
        <v>0</v>
      </c>
      <c r="AF499" s="28" t="str">
        <f t="shared" si="2"/>
        <v>1</v>
      </c>
      <c r="AG499" s="485">
        <f t="shared" si="6"/>
        <v>100</v>
      </c>
      <c r="AH499" s="451">
        <v>100.0</v>
      </c>
      <c r="AI499" s="444">
        <v>1.0</v>
      </c>
      <c r="AJ499" s="451">
        <v>0.0</v>
      </c>
      <c r="AK499" s="444">
        <v>0.0</v>
      </c>
      <c r="AL499" s="451">
        <v>0.0</v>
      </c>
      <c r="AM499" s="444">
        <v>0.0</v>
      </c>
      <c r="AN499" s="451">
        <v>0.0</v>
      </c>
      <c r="AO499" s="444">
        <v>0.0</v>
      </c>
      <c r="AP499" s="451">
        <v>0.0</v>
      </c>
      <c r="AQ499" s="444">
        <v>0.0</v>
      </c>
      <c r="AR499" s="451">
        <v>0.0</v>
      </c>
      <c r="AS499" s="444">
        <v>0.0</v>
      </c>
      <c r="AT499" s="451">
        <v>0.0</v>
      </c>
      <c r="AU499" s="444">
        <v>0.0</v>
      </c>
      <c r="AV499" s="451">
        <v>0.0</v>
      </c>
      <c r="AW499" s="444">
        <v>0.0</v>
      </c>
      <c r="AX499" s="451">
        <v>0.0</v>
      </c>
      <c r="AY499" s="444">
        <v>0.0</v>
      </c>
    </row>
    <row r="500" ht="22.5" customHeight="1">
      <c r="A500" s="36">
        <v>498.0</v>
      </c>
      <c r="B500" s="28" t="s">
        <v>3300</v>
      </c>
      <c r="C500" s="28" t="s">
        <v>5236</v>
      </c>
      <c r="D500" s="28" t="s">
        <v>288</v>
      </c>
      <c r="E500" s="36" t="s">
        <v>226</v>
      </c>
      <c r="F500" s="28" t="s">
        <v>593</v>
      </c>
      <c r="G500" s="28" t="s">
        <v>2343</v>
      </c>
      <c r="H500" s="28" t="s">
        <v>2343</v>
      </c>
      <c r="I500" s="28"/>
      <c r="J500" s="28"/>
      <c r="K500" s="28"/>
      <c r="L500" s="28">
        <v>0.0</v>
      </c>
      <c r="M500" s="28" t="s">
        <v>2343</v>
      </c>
      <c r="N500" s="28">
        <v>1.0</v>
      </c>
      <c r="O500" s="28" t="s">
        <v>2346</v>
      </c>
      <c r="P500" s="28" t="s">
        <v>1608</v>
      </c>
      <c r="Q500" s="28"/>
      <c r="R500" s="28">
        <v>0.0</v>
      </c>
      <c r="S500" s="28">
        <v>0.0</v>
      </c>
      <c r="T500" s="50">
        <f t="shared" si="4"/>
        <v>0</v>
      </c>
      <c r="U500" s="28" t="str">
        <f>IF(R[0]C[-1]&lt;8,"KURANG 8JAM","DIATAS 8JAM")</f>
        <v>#ERROR!</v>
      </c>
      <c r="V500" s="52">
        <v>44927.0</v>
      </c>
      <c r="W500" s="28">
        <f t="shared" si="1"/>
        <v>2.002739726</v>
      </c>
      <c r="X500" s="28" t="s">
        <v>10128</v>
      </c>
      <c r="Y500" s="28"/>
      <c r="Z500" s="28"/>
      <c r="AA500" s="28"/>
      <c r="AB500" s="28"/>
      <c r="AC500" s="28"/>
      <c r="AD500" s="28"/>
      <c r="AE500" s="65" t="b">
        <v>0</v>
      </c>
      <c r="AF500" s="28" t="str">
        <f t="shared" si="2"/>
        <v>0</v>
      </c>
      <c r="AG500" s="484">
        <f t="shared" si="6"/>
        <v>0</v>
      </c>
      <c r="AH500" s="448">
        <v>0.0</v>
      </c>
      <c r="AI500" s="446">
        <v>1.0</v>
      </c>
      <c r="AJ500" s="448">
        <v>0.0</v>
      </c>
      <c r="AK500" s="446">
        <v>0.0</v>
      </c>
      <c r="AL500" s="448">
        <v>0.0</v>
      </c>
      <c r="AM500" s="446">
        <v>0.0</v>
      </c>
      <c r="AN500" s="448">
        <v>0.0</v>
      </c>
      <c r="AO500" s="446">
        <v>0.0</v>
      </c>
      <c r="AP500" s="448">
        <v>0.0</v>
      </c>
      <c r="AQ500" s="446">
        <v>0.0</v>
      </c>
      <c r="AR500" s="448">
        <v>0.0</v>
      </c>
      <c r="AS500" s="446">
        <v>0.0</v>
      </c>
      <c r="AT500" s="448">
        <v>0.0</v>
      </c>
      <c r="AU500" s="446">
        <v>0.0</v>
      </c>
      <c r="AV500" s="448">
        <v>0.0</v>
      </c>
      <c r="AW500" s="446">
        <v>0.0</v>
      </c>
      <c r="AX500" s="448">
        <v>0.0</v>
      </c>
      <c r="AY500" s="446">
        <v>0.0</v>
      </c>
    </row>
    <row r="501" ht="22.5" customHeight="1">
      <c r="A501" s="28">
        <v>499.0</v>
      </c>
      <c r="B501" s="28" t="s">
        <v>3304</v>
      </c>
      <c r="C501" s="28" t="s">
        <v>5244</v>
      </c>
      <c r="D501" s="28" t="s">
        <v>577</v>
      </c>
      <c r="E501" s="36" t="s">
        <v>16</v>
      </c>
      <c r="F501" s="28" t="s">
        <v>593</v>
      </c>
      <c r="G501" s="28" t="s">
        <v>2343</v>
      </c>
      <c r="H501" s="28" t="s">
        <v>2343</v>
      </c>
      <c r="I501" s="28"/>
      <c r="J501" s="28"/>
      <c r="K501" s="28"/>
      <c r="L501" s="28">
        <v>0.0</v>
      </c>
      <c r="M501" s="28" t="s">
        <v>2343</v>
      </c>
      <c r="N501" s="28">
        <v>1.0</v>
      </c>
      <c r="O501" s="28" t="s">
        <v>2346</v>
      </c>
      <c r="P501" s="28" t="s">
        <v>1608</v>
      </c>
      <c r="Q501" s="28"/>
      <c r="R501" s="28">
        <v>0.0</v>
      </c>
      <c r="S501" s="28">
        <v>0.0</v>
      </c>
      <c r="T501" s="50">
        <f t="shared" si="4"/>
        <v>0</v>
      </c>
      <c r="U501" s="28" t="str">
        <f>IF(R[0]C[-1]&lt;8,"KURANG 8JAM","DIATAS 8JAM")</f>
        <v>#ERROR!</v>
      </c>
      <c r="V501" s="52">
        <v>44927.0</v>
      </c>
      <c r="W501" s="28">
        <f t="shared" si="1"/>
        <v>2.002739726</v>
      </c>
      <c r="X501" s="28" t="s">
        <v>10128</v>
      </c>
      <c r="Y501" s="28"/>
      <c r="Z501" s="28"/>
      <c r="AA501" s="28"/>
      <c r="AB501" s="28"/>
      <c r="AC501" s="28"/>
      <c r="AD501" s="28"/>
      <c r="AE501" s="65" t="b">
        <v>0</v>
      </c>
      <c r="AF501" s="28" t="str">
        <f t="shared" si="2"/>
        <v>0</v>
      </c>
      <c r="AG501" s="485">
        <f t="shared" si="6"/>
        <v>0</v>
      </c>
      <c r="AH501" s="451">
        <v>0.0</v>
      </c>
      <c r="AI501" s="444">
        <v>1.0</v>
      </c>
      <c r="AJ501" s="451">
        <v>0.0</v>
      </c>
      <c r="AK501" s="444">
        <v>0.0</v>
      </c>
      <c r="AL501" s="451">
        <v>0.0</v>
      </c>
      <c r="AM501" s="444">
        <v>0.0</v>
      </c>
      <c r="AN501" s="451">
        <v>0.0</v>
      </c>
      <c r="AO501" s="444">
        <v>0.0</v>
      </c>
      <c r="AP501" s="451">
        <v>0.0</v>
      </c>
      <c r="AQ501" s="444">
        <v>0.0</v>
      </c>
      <c r="AR501" s="451">
        <v>0.0</v>
      </c>
      <c r="AS501" s="444">
        <v>0.0</v>
      </c>
      <c r="AT501" s="451">
        <v>0.0</v>
      </c>
      <c r="AU501" s="444">
        <v>0.0</v>
      </c>
      <c r="AV501" s="451">
        <v>0.0</v>
      </c>
      <c r="AW501" s="444">
        <v>0.0</v>
      </c>
      <c r="AX501" s="451">
        <v>0.0</v>
      </c>
      <c r="AY501" s="444">
        <v>0.0</v>
      </c>
    </row>
    <row r="502" ht="22.5" customHeight="1">
      <c r="A502" s="36">
        <v>500.0</v>
      </c>
      <c r="B502" s="28" t="s">
        <v>3307</v>
      </c>
      <c r="C502" s="28" t="s">
        <v>5253</v>
      </c>
      <c r="D502" s="28" t="s">
        <v>253</v>
      </c>
      <c r="E502" s="36" t="s">
        <v>181</v>
      </c>
      <c r="F502" s="28" t="s">
        <v>593</v>
      </c>
      <c r="G502" s="28" t="s">
        <v>358</v>
      </c>
      <c r="H502" s="28" t="s">
        <v>7724</v>
      </c>
      <c r="I502" s="28" t="s">
        <v>1859</v>
      </c>
      <c r="J502" s="28">
        <v>2.0</v>
      </c>
      <c r="K502" s="28">
        <v>20.0</v>
      </c>
      <c r="L502" s="28">
        <v>40.0</v>
      </c>
      <c r="M502" s="28" t="s">
        <v>546</v>
      </c>
      <c r="N502" s="28">
        <v>4.0</v>
      </c>
      <c r="O502" s="28" t="s">
        <v>1605</v>
      </c>
      <c r="P502" s="28" t="s">
        <v>1608</v>
      </c>
      <c r="Q502" s="28"/>
      <c r="R502" s="28" t="s">
        <v>368</v>
      </c>
      <c r="S502" s="28">
        <v>100.0</v>
      </c>
      <c r="T502" s="50">
        <f t="shared" si="4"/>
        <v>0</v>
      </c>
      <c r="U502" s="28" t="str">
        <f>IF(R[0]C[-1]&lt;8,"KURANG 8JAM","DIATAS 8JAM")</f>
        <v>#ERROR!</v>
      </c>
      <c r="V502" s="52">
        <v>44927.0</v>
      </c>
      <c r="W502" s="28">
        <f t="shared" si="1"/>
        <v>2.002739726</v>
      </c>
      <c r="X502" s="28" t="s">
        <v>10128</v>
      </c>
      <c r="Y502" s="28"/>
      <c r="Z502" s="28"/>
      <c r="AA502" s="28"/>
      <c r="AB502" s="28"/>
      <c r="AC502" s="28"/>
      <c r="AD502" s="28"/>
      <c r="AE502" s="65" t="b">
        <v>0</v>
      </c>
      <c r="AF502" s="28" t="str">
        <f t="shared" si="2"/>
        <v>1</v>
      </c>
      <c r="AG502" s="484">
        <f t="shared" si="6"/>
        <v>100</v>
      </c>
      <c r="AH502" s="448">
        <v>100.0</v>
      </c>
      <c r="AI502" s="446">
        <v>1.0</v>
      </c>
      <c r="AJ502" s="448">
        <v>0.0</v>
      </c>
      <c r="AK502" s="446">
        <v>0.0</v>
      </c>
      <c r="AL502" s="448">
        <v>0.0</v>
      </c>
      <c r="AM502" s="446">
        <v>0.0</v>
      </c>
      <c r="AN502" s="448">
        <v>0.0</v>
      </c>
      <c r="AO502" s="446">
        <v>0.0</v>
      </c>
      <c r="AP502" s="448">
        <v>0.0</v>
      </c>
      <c r="AQ502" s="446">
        <v>0.0</v>
      </c>
      <c r="AR502" s="448">
        <v>0.0</v>
      </c>
      <c r="AS502" s="446">
        <v>0.0</v>
      </c>
      <c r="AT502" s="448">
        <v>0.0</v>
      </c>
      <c r="AU502" s="446">
        <v>0.0</v>
      </c>
      <c r="AV502" s="448">
        <v>0.0</v>
      </c>
      <c r="AW502" s="446">
        <v>0.0</v>
      </c>
      <c r="AX502" s="448">
        <v>0.0</v>
      </c>
      <c r="AY502" s="446">
        <v>0.0</v>
      </c>
    </row>
    <row r="503" ht="22.5" customHeight="1">
      <c r="A503" s="28">
        <v>501.0</v>
      </c>
      <c r="B503" s="28" t="s">
        <v>3310</v>
      </c>
      <c r="C503" s="28" t="s">
        <v>5260</v>
      </c>
      <c r="D503" s="28" t="s">
        <v>253</v>
      </c>
      <c r="E503" s="36" t="s">
        <v>181</v>
      </c>
      <c r="F503" s="28" t="s">
        <v>593</v>
      </c>
      <c r="G503" s="28" t="s">
        <v>358</v>
      </c>
      <c r="H503" s="28" t="s">
        <v>7724</v>
      </c>
      <c r="I503" s="28" t="s">
        <v>1859</v>
      </c>
      <c r="J503" s="28">
        <v>2.0</v>
      </c>
      <c r="K503" s="28">
        <v>20.0</v>
      </c>
      <c r="L503" s="28">
        <v>40.0</v>
      </c>
      <c r="M503" s="28" t="s">
        <v>546</v>
      </c>
      <c r="N503" s="28">
        <v>4.0</v>
      </c>
      <c r="O503" s="28" t="s">
        <v>1605</v>
      </c>
      <c r="P503" s="28" t="s">
        <v>1608</v>
      </c>
      <c r="Q503" s="28"/>
      <c r="R503" s="28" t="s">
        <v>368</v>
      </c>
      <c r="S503" s="28">
        <v>100.0</v>
      </c>
      <c r="T503" s="50">
        <f t="shared" si="4"/>
        <v>0</v>
      </c>
      <c r="U503" s="28" t="str">
        <f>IF(R[0]C[-1]&lt;8,"KURANG 8JAM","DIATAS 8JAM")</f>
        <v>#ERROR!</v>
      </c>
      <c r="V503" s="52">
        <v>44927.0</v>
      </c>
      <c r="W503" s="28">
        <f t="shared" si="1"/>
        <v>2.002739726</v>
      </c>
      <c r="X503" s="28" t="s">
        <v>10128</v>
      </c>
      <c r="Y503" s="28"/>
      <c r="Z503" s="28"/>
      <c r="AA503" s="28"/>
      <c r="AB503" s="28"/>
      <c r="AC503" s="28"/>
      <c r="AD503" s="28"/>
      <c r="AE503" s="65" t="b">
        <v>0</v>
      </c>
      <c r="AF503" s="28" t="str">
        <f t="shared" si="2"/>
        <v>1</v>
      </c>
      <c r="AG503" s="485">
        <f t="shared" si="6"/>
        <v>100</v>
      </c>
      <c r="AH503" s="451">
        <v>100.0</v>
      </c>
      <c r="AI503" s="444">
        <v>1.0</v>
      </c>
      <c r="AJ503" s="451">
        <v>0.0</v>
      </c>
      <c r="AK503" s="444">
        <v>0.0</v>
      </c>
      <c r="AL503" s="451">
        <v>0.0</v>
      </c>
      <c r="AM503" s="444">
        <v>0.0</v>
      </c>
      <c r="AN503" s="451">
        <v>0.0</v>
      </c>
      <c r="AO503" s="444">
        <v>0.0</v>
      </c>
      <c r="AP503" s="451">
        <v>0.0</v>
      </c>
      <c r="AQ503" s="444">
        <v>0.0</v>
      </c>
      <c r="AR503" s="451">
        <v>0.0</v>
      </c>
      <c r="AS503" s="444">
        <v>0.0</v>
      </c>
      <c r="AT503" s="451">
        <v>0.0</v>
      </c>
      <c r="AU503" s="444">
        <v>0.0</v>
      </c>
      <c r="AV503" s="451">
        <v>0.0</v>
      </c>
      <c r="AW503" s="444">
        <v>0.0</v>
      </c>
      <c r="AX503" s="451">
        <v>0.0</v>
      </c>
      <c r="AY503" s="444">
        <v>0.0</v>
      </c>
    </row>
    <row r="504" ht="22.5" customHeight="1">
      <c r="A504" s="36">
        <v>502.0</v>
      </c>
      <c r="B504" s="28" t="s">
        <v>3312</v>
      </c>
      <c r="C504" s="28" t="s">
        <v>5267</v>
      </c>
      <c r="D504" s="28" t="s">
        <v>434</v>
      </c>
      <c r="E504" s="36" t="s">
        <v>16</v>
      </c>
      <c r="F504" s="28" t="s">
        <v>593</v>
      </c>
      <c r="G504" s="28" t="s">
        <v>358</v>
      </c>
      <c r="H504" s="28" t="s">
        <v>7724</v>
      </c>
      <c r="I504" s="28" t="s">
        <v>1859</v>
      </c>
      <c r="J504" s="28">
        <v>2.0</v>
      </c>
      <c r="K504" s="28">
        <v>20.0</v>
      </c>
      <c r="L504" s="28">
        <v>40.0</v>
      </c>
      <c r="M504" s="28" t="s">
        <v>546</v>
      </c>
      <c r="N504" s="28">
        <v>4.0</v>
      </c>
      <c r="O504" s="28" t="s">
        <v>1605</v>
      </c>
      <c r="P504" s="28" t="s">
        <v>1608</v>
      </c>
      <c r="Q504" s="28"/>
      <c r="R504" s="28" t="s">
        <v>368</v>
      </c>
      <c r="S504" s="28">
        <v>100.0</v>
      </c>
      <c r="T504" s="50">
        <f t="shared" si="4"/>
        <v>0</v>
      </c>
      <c r="U504" s="28" t="str">
        <f>IF(R[0]C[-1]&lt;8,"KURANG 8JAM","DIATAS 8JAM")</f>
        <v>#ERROR!</v>
      </c>
      <c r="V504" s="52">
        <v>44927.0</v>
      </c>
      <c r="W504" s="28">
        <f t="shared" si="1"/>
        <v>2.002739726</v>
      </c>
      <c r="X504" s="28" t="s">
        <v>10128</v>
      </c>
      <c r="Y504" s="28"/>
      <c r="Z504" s="28"/>
      <c r="AA504" s="28"/>
      <c r="AB504" s="28"/>
      <c r="AC504" s="28"/>
      <c r="AD504" s="28"/>
      <c r="AE504" s="65" t="b">
        <v>0</v>
      </c>
      <c r="AF504" s="28" t="str">
        <f t="shared" si="2"/>
        <v>1</v>
      </c>
      <c r="AG504" s="484">
        <f t="shared" si="6"/>
        <v>100</v>
      </c>
      <c r="AH504" s="448">
        <v>100.0</v>
      </c>
      <c r="AI504" s="446">
        <v>1.0</v>
      </c>
      <c r="AJ504" s="448">
        <v>0.0</v>
      </c>
      <c r="AK504" s="446">
        <v>0.0</v>
      </c>
      <c r="AL504" s="448">
        <v>0.0</v>
      </c>
      <c r="AM504" s="446">
        <v>0.0</v>
      </c>
      <c r="AN504" s="448">
        <v>0.0</v>
      </c>
      <c r="AO504" s="446">
        <v>0.0</v>
      </c>
      <c r="AP504" s="448">
        <v>0.0</v>
      </c>
      <c r="AQ504" s="446">
        <v>0.0</v>
      </c>
      <c r="AR504" s="448">
        <v>0.0</v>
      </c>
      <c r="AS504" s="446">
        <v>0.0</v>
      </c>
      <c r="AT504" s="448">
        <v>0.0</v>
      </c>
      <c r="AU504" s="446">
        <v>0.0</v>
      </c>
      <c r="AV504" s="448">
        <v>0.0</v>
      </c>
      <c r="AW504" s="446">
        <v>0.0</v>
      </c>
      <c r="AX504" s="448">
        <v>0.0</v>
      </c>
      <c r="AY504" s="446">
        <v>0.0</v>
      </c>
    </row>
    <row r="505" ht="22.5" customHeight="1">
      <c r="A505" s="28">
        <v>503.0</v>
      </c>
      <c r="B505" s="28" t="s">
        <v>3319</v>
      </c>
      <c r="C505" s="28" t="s">
        <v>5279</v>
      </c>
      <c r="D505" s="28" t="s">
        <v>288</v>
      </c>
      <c r="E505" s="36" t="s">
        <v>226</v>
      </c>
      <c r="F505" s="28" t="s">
        <v>593</v>
      </c>
      <c r="G505" s="28" t="s">
        <v>358</v>
      </c>
      <c r="H505" s="28" t="s">
        <v>7724</v>
      </c>
      <c r="I505" s="28" t="s">
        <v>1859</v>
      </c>
      <c r="J505" s="28">
        <v>2.0</v>
      </c>
      <c r="K505" s="28">
        <v>20.0</v>
      </c>
      <c r="L505" s="28">
        <v>40.0</v>
      </c>
      <c r="M505" s="28" t="s">
        <v>546</v>
      </c>
      <c r="N505" s="28">
        <v>2.0</v>
      </c>
      <c r="O505" s="28" t="s">
        <v>3851</v>
      </c>
      <c r="P505" s="28" t="s">
        <v>2362</v>
      </c>
      <c r="Q505" s="28"/>
      <c r="R505" s="28" t="s">
        <v>1245</v>
      </c>
      <c r="S505" s="28">
        <v>50.0</v>
      </c>
      <c r="T505" s="50">
        <f t="shared" si="4"/>
        <v>0</v>
      </c>
      <c r="U505" s="28" t="str">
        <f>IF(R[0]C[-1]&lt;8,"KURANG 8JAM","DIATAS 8JAM")</f>
        <v>#ERROR!</v>
      </c>
      <c r="V505" s="52">
        <v>45292.0</v>
      </c>
      <c r="W505" s="28">
        <f t="shared" si="1"/>
        <v>1.002739726</v>
      </c>
      <c r="X505" s="28" t="s">
        <v>10331</v>
      </c>
      <c r="Y505" s="28"/>
      <c r="Z505" s="28"/>
      <c r="AA505" s="28"/>
      <c r="AB505" s="28"/>
      <c r="AC505" s="28"/>
      <c r="AD505" s="28"/>
      <c r="AE505" s="65" t="b">
        <v>0</v>
      </c>
      <c r="AF505" s="28" t="str">
        <f t="shared" si="2"/>
        <v>1</v>
      </c>
      <c r="AG505" s="485">
        <f t="shared" si="6"/>
        <v>50</v>
      </c>
      <c r="AH505" s="451">
        <v>50.0</v>
      </c>
      <c r="AI505" s="444">
        <v>1.0</v>
      </c>
      <c r="AJ505" s="451">
        <v>0.0</v>
      </c>
      <c r="AK505" s="453"/>
      <c r="AL505" s="451">
        <v>0.0</v>
      </c>
      <c r="AM505" s="453"/>
      <c r="AN505" s="451">
        <v>0.0</v>
      </c>
      <c r="AO505" s="453"/>
      <c r="AP505" s="451">
        <v>0.0</v>
      </c>
      <c r="AQ505" s="453"/>
      <c r="AR505" s="451">
        <v>0.0</v>
      </c>
      <c r="AS505" s="453"/>
      <c r="AT505" s="451">
        <v>0.0</v>
      </c>
      <c r="AU505" s="453"/>
      <c r="AV505" s="451">
        <v>0.0</v>
      </c>
      <c r="AW505" s="453"/>
      <c r="AX505" s="451">
        <v>0.0</v>
      </c>
      <c r="AY505" s="453"/>
    </row>
    <row r="506" ht="22.5" customHeight="1">
      <c r="A506" s="36">
        <v>504.0</v>
      </c>
      <c r="B506" s="28" t="s">
        <v>3331</v>
      </c>
      <c r="C506" s="28" t="s">
        <v>5287</v>
      </c>
      <c r="D506" s="28" t="s">
        <v>96</v>
      </c>
      <c r="E506" s="36" t="s">
        <v>96</v>
      </c>
      <c r="F506" s="28" t="s">
        <v>593</v>
      </c>
      <c r="G506" s="28" t="s">
        <v>358</v>
      </c>
      <c r="H506" s="28" t="s">
        <v>7724</v>
      </c>
      <c r="I506" s="28" t="s">
        <v>1859</v>
      </c>
      <c r="J506" s="28">
        <v>2.0</v>
      </c>
      <c r="K506" s="28">
        <v>20.0</v>
      </c>
      <c r="L506" s="28">
        <v>40.0</v>
      </c>
      <c r="M506" s="28" t="s">
        <v>546</v>
      </c>
      <c r="N506" s="28">
        <v>4.0</v>
      </c>
      <c r="O506" s="28" t="s">
        <v>1605</v>
      </c>
      <c r="P506" s="28" t="s">
        <v>1608</v>
      </c>
      <c r="Q506" s="28"/>
      <c r="R506" s="28" t="s">
        <v>368</v>
      </c>
      <c r="S506" s="28">
        <v>100.0</v>
      </c>
      <c r="T506" s="50">
        <f t="shared" si="4"/>
        <v>0</v>
      </c>
      <c r="U506" s="28" t="str">
        <f>IF(R[0]C[-1]&lt;8,"KURANG 8JAM","DIATAS 8JAM")</f>
        <v>#ERROR!</v>
      </c>
      <c r="V506" s="52">
        <v>44927.0</v>
      </c>
      <c r="W506" s="28">
        <f t="shared" si="1"/>
        <v>2.002739726</v>
      </c>
      <c r="X506" s="28" t="s">
        <v>10128</v>
      </c>
      <c r="Y506" s="28"/>
      <c r="Z506" s="28"/>
      <c r="AA506" s="28"/>
      <c r="AB506" s="28"/>
      <c r="AC506" s="28"/>
      <c r="AD506" s="28"/>
      <c r="AE506" s="65" t="b">
        <v>0</v>
      </c>
      <c r="AF506" s="28" t="str">
        <f t="shared" si="2"/>
        <v>1</v>
      </c>
      <c r="AG506" s="484">
        <f t="shared" si="6"/>
        <v>100</v>
      </c>
      <c r="AH506" s="448">
        <v>100.0</v>
      </c>
      <c r="AI506" s="446">
        <v>1.0</v>
      </c>
      <c r="AJ506" s="448">
        <v>0.0</v>
      </c>
      <c r="AK506" s="446">
        <v>0.0</v>
      </c>
      <c r="AL506" s="448">
        <v>0.0</v>
      </c>
      <c r="AM506" s="446">
        <v>0.0</v>
      </c>
      <c r="AN506" s="448">
        <v>0.0</v>
      </c>
      <c r="AO506" s="446">
        <v>0.0</v>
      </c>
      <c r="AP506" s="448">
        <v>0.0</v>
      </c>
      <c r="AQ506" s="446">
        <v>0.0</v>
      </c>
      <c r="AR506" s="448">
        <v>0.0</v>
      </c>
      <c r="AS506" s="446">
        <v>0.0</v>
      </c>
      <c r="AT506" s="448">
        <v>0.0</v>
      </c>
      <c r="AU506" s="446">
        <v>0.0</v>
      </c>
      <c r="AV506" s="448">
        <v>0.0</v>
      </c>
      <c r="AW506" s="446">
        <v>0.0</v>
      </c>
      <c r="AX506" s="448">
        <v>0.0</v>
      </c>
      <c r="AY506" s="446">
        <v>0.0</v>
      </c>
    </row>
    <row r="507" ht="22.5" customHeight="1">
      <c r="A507" s="28">
        <v>505.0</v>
      </c>
      <c r="B507" s="28" t="s">
        <v>3333</v>
      </c>
      <c r="C507" s="28" t="s">
        <v>5297</v>
      </c>
      <c r="D507" s="28" t="s">
        <v>463</v>
      </c>
      <c r="E507" s="36" t="s">
        <v>181</v>
      </c>
      <c r="F507" s="28" t="s">
        <v>593</v>
      </c>
      <c r="G507" s="28" t="s">
        <v>2343</v>
      </c>
      <c r="H507" s="28" t="s">
        <v>2343</v>
      </c>
      <c r="I507" s="28"/>
      <c r="J507" s="28"/>
      <c r="K507" s="28"/>
      <c r="L507" s="28">
        <v>0.0</v>
      </c>
      <c r="M507" s="28" t="s">
        <v>2343</v>
      </c>
      <c r="N507" s="28">
        <v>1.0</v>
      </c>
      <c r="O507" s="28" t="s">
        <v>2346</v>
      </c>
      <c r="P507" s="28" t="s">
        <v>1608</v>
      </c>
      <c r="Q507" s="28"/>
      <c r="R507" s="28">
        <v>0.0</v>
      </c>
      <c r="S507" s="28">
        <v>0.0</v>
      </c>
      <c r="T507" s="50">
        <f t="shared" si="4"/>
        <v>0</v>
      </c>
      <c r="U507" s="28" t="str">
        <f>IF(R[0]C[-1]&lt;8,"KURANG 8JAM","DIATAS 8JAM")</f>
        <v>#ERROR!</v>
      </c>
      <c r="V507" s="52">
        <v>44927.0</v>
      </c>
      <c r="W507" s="28">
        <f t="shared" si="1"/>
        <v>2.002739726</v>
      </c>
      <c r="X507" s="28" t="s">
        <v>10128</v>
      </c>
      <c r="Y507" s="28"/>
      <c r="Z507" s="28"/>
      <c r="AA507" s="28"/>
      <c r="AB507" s="28"/>
      <c r="AC507" s="28"/>
      <c r="AD507" s="28"/>
      <c r="AE507" s="65" t="b">
        <v>0</v>
      </c>
      <c r="AF507" s="28" t="str">
        <f t="shared" si="2"/>
        <v>0</v>
      </c>
      <c r="AG507" s="485">
        <f t="shared" si="6"/>
        <v>0</v>
      </c>
      <c r="AH507" s="451">
        <v>0.0</v>
      </c>
      <c r="AI507" s="444">
        <v>1.0</v>
      </c>
      <c r="AJ507" s="451">
        <v>0.0</v>
      </c>
      <c r="AK507" s="444">
        <v>0.0</v>
      </c>
      <c r="AL507" s="451">
        <v>0.0</v>
      </c>
      <c r="AM507" s="444">
        <v>0.0</v>
      </c>
      <c r="AN507" s="451">
        <v>0.0</v>
      </c>
      <c r="AO507" s="444">
        <v>0.0</v>
      </c>
      <c r="AP507" s="451">
        <v>0.0</v>
      </c>
      <c r="AQ507" s="444">
        <v>0.0</v>
      </c>
      <c r="AR507" s="451">
        <v>0.0</v>
      </c>
      <c r="AS507" s="444">
        <v>0.0</v>
      </c>
      <c r="AT507" s="451">
        <v>0.0</v>
      </c>
      <c r="AU507" s="444">
        <v>0.0</v>
      </c>
      <c r="AV507" s="451">
        <v>0.0</v>
      </c>
      <c r="AW507" s="444">
        <v>0.0</v>
      </c>
      <c r="AX507" s="451">
        <v>0.0</v>
      </c>
      <c r="AY507" s="444">
        <v>0.0</v>
      </c>
    </row>
    <row r="508" ht="22.5" customHeight="1">
      <c r="A508" s="36">
        <v>506.0</v>
      </c>
      <c r="B508" s="28" t="s">
        <v>3346</v>
      </c>
      <c r="C508" s="28" t="s">
        <v>5303</v>
      </c>
      <c r="D508" s="28" t="s">
        <v>181</v>
      </c>
      <c r="E508" s="36" t="s">
        <v>181</v>
      </c>
      <c r="F508" s="28" t="s">
        <v>593</v>
      </c>
      <c r="G508" s="28" t="s">
        <v>2343</v>
      </c>
      <c r="H508" s="28" t="s">
        <v>2343</v>
      </c>
      <c r="I508" s="28"/>
      <c r="J508" s="28"/>
      <c r="K508" s="28"/>
      <c r="L508" s="28">
        <v>0.0</v>
      </c>
      <c r="M508" s="28" t="s">
        <v>2343</v>
      </c>
      <c r="N508" s="28">
        <v>1.0</v>
      </c>
      <c r="O508" s="28" t="s">
        <v>2346</v>
      </c>
      <c r="P508" s="28" t="s">
        <v>1608</v>
      </c>
      <c r="Q508" s="28"/>
      <c r="R508" s="28">
        <v>0.0</v>
      </c>
      <c r="S508" s="28">
        <v>0.0</v>
      </c>
      <c r="T508" s="50">
        <f t="shared" si="4"/>
        <v>0</v>
      </c>
      <c r="U508" s="28" t="str">
        <f>IF(R[0]C[-1]&lt;8,"KURANG 8JAM","DIATAS 8JAM")</f>
        <v>#ERROR!</v>
      </c>
      <c r="V508" s="52">
        <v>44927.0</v>
      </c>
      <c r="W508" s="28">
        <f t="shared" si="1"/>
        <v>2.002739726</v>
      </c>
      <c r="X508" s="28" t="s">
        <v>10128</v>
      </c>
      <c r="Y508" s="28"/>
      <c r="Z508" s="28"/>
      <c r="AA508" s="28"/>
      <c r="AB508" s="28"/>
      <c r="AC508" s="28"/>
      <c r="AD508" s="28"/>
      <c r="AE508" s="65" t="b">
        <v>0</v>
      </c>
      <c r="AF508" s="28" t="str">
        <f t="shared" si="2"/>
        <v>0</v>
      </c>
      <c r="AG508" s="484">
        <f t="shared" si="6"/>
        <v>0</v>
      </c>
      <c r="AH508" s="448">
        <v>0.0</v>
      </c>
      <c r="AI508" s="446">
        <v>1.0</v>
      </c>
      <c r="AJ508" s="448">
        <v>0.0</v>
      </c>
      <c r="AK508" s="446">
        <v>0.0</v>
      </c>
      <c r="AL508" s="448">
        <v>0.0</v>
      </c>
      <c r="AM508" s="446">
        <v>0.0</v>
      </c>
      <c r="AN508" s="448">
        <v>0.0</v>
      </c>
      <c r="AO508" s="446">
        <v>0.0</v>
      </c>
      <c r="AP508" s="448">
        <v>0.0</v>
      </c>
      <c r="AQ508" s="446">
        <v>0.0</v>
      </c>
      <c r="AR508" s="448">
        <v>0.0</v>
      </c>
      <c r="AS508" s="446">
        <v>0.0</v>
      </c>
      <c r="AT508" s="448">
        <v>0.0</v>
      </c>
      <c r="AU508" s="446">
        <v>0.0</v>
      </c>
      <c r="AV508" s="448">
        <v>0.0</v>
      </c>
      <c r="AW508" s="446">
        <v>0.0</v>
      </c>
      <c r="AX508" s="448">
        <v>0.0</v>
      </c>
      <c r="AY508" s="446">
        <v>0.0</v>
      </c>
    </row>
    <row r="509" ht="22.5" customHeight="1">
      <c r="A509" s="28">
        <v>507.0</v>
      </c>
      <c r="B509" s="28" t="s">
        <v>3354</v>
      </c>
      <c r="C509" s="28" t="s">
        <v>5312</v>
      </c>
      <c r="D509" s="28" t="s">
        <v>288</v>
      </c>
      <c r="E509" s="36" t="s">
        <v>226</v>
      </c>
      <c r="F509" s="28" t="s">
        <v>593</v>
      </c>
      <c r="G509" s="28" t="s">
        <v>2343</v>
      </c>
      <c r="H509" s="28" t="s">
        <v>2343</v>
      </c>
      <c r="I509" s="28"/>
      <c r="J509" s="28"/>
      <c r="K509" s="28"/>
      <c r="L509" s="28">
        <v>0.0</v>
      </c>
      <c r="M509" s="28" t="s">
        <v>2343</v>
      </c>
      <c r="N509" s="28">
        <v>1.0</v>
      </c>
      <c r="O509" s="28" t="s">
        <v>2346</v>
      </c>
      <c r="P509" s="28" t="s">
        <v>1608</v>
      </c>
      <c r="Q509" s="28"/>
      <c r="R509" s="28">
        <v>0.0</v>
      </c>
      <c r="S509" s="28">
        <v>0.0</v>
      </c>
      <c r="T509" s="50">
        <f t="shared" si="4"/>
        <v>0</v>
      </c>
      <c r="U509" s="28" t="str">
        <f>IF(R[0]C[-1]&lt;8,"KURANG 8JAM","DIATAS 8JAM")</f>
        <v>#ERROR!</v>
      </c>
      <c r="V509" s="52">
        <v>44927.0</v>
      </c>
      <c r="W509" s="28">
        <f t="shared" si="1"/>
        <v>2.002739726</v>
      </c>
      <c r="X509" s="28" t="s">
        <v>10128</v>
      </c>
      <c r="Y509" s="28"/>
      <c r="Z509" s="28"/>
      <c r="AA509" s="28"/>
      <c r="AB509" s="28"/>
      <c r="AC509" s="28"/>
      <c r="AD509" s="28"/>
      <c r="AE509" s="65" t="b">
        <v>0</v>
      </c>
      <c r="AF509" s="28" t="str">
        <f t="shared" si="2"/>
        <v>0</v>
      </c>
      <c r="AG509" s="485">
        <f t="shared" si="6"/>
        <v>0</v>
      </c>
      <c r="AH509" s="451">
        <v>0.0</v>
      </c>
      <c r="AI509" s="444">
        <v>1.0</v>
      </c>
      <c r="AJ509" s="451">
        <v>0.0</v>
      </c>
      <c r="AK509" s="444">
        <v>0.0</v>
      </c>
      <c r="AL509" s="451">
        <v>0.0</v>
      </c>
      <c r="AM509" s="444">
        <v>0.0</v>
      </c>
      <c r="AN509" s="451">
        <v>0.0</v>
      </c>
      <c r="AO509" s="444">
        <v>0.0</v>
      </c>
      <c r="AP509" s="451">
        <v>0.0</v>
      </c>
      <c r="AQ509" s="444">
        <v>0.0</v>
      </c>
      <c r="AR509" s="451">
        <v>0.0</v>
      </c>
      <c r="AS509" s="444">
        <v>0.0</v>
      </c>
      <c r="AT509" s="451">
        <v>0.0</v>
      </c>
      <c r="AU509" s="444">
        <v>0.0</v>
      </c>
      <c r="AV509" s="451">
        <v>0.0</v>
      </c>
      <c r="AW509" s="444">
        <v>0.0</v>
      </c>
      <c r="AX509" s="451">
        <v>0.0</v>
      </c>
      <c r="AY509" s="444">
        <v>0.0</v>
      </c>
    </row>
    <row r="510" ht="22.5" customHeight="1">
      <c r="A510" s="36">
        <v>508.0</v>
      </c>
      <c r="B510" s="28" t="s">
        <v>3358</v>
      </c>
      <c r="C510" s="28" t="s">
        <v>5322</v>
      </c>
      <c r="D510" s="28" t="s">
        <v>288</v>
      </c>
      <c r="E510" s="36" t="s">
        <v>226</v>
      </c>
      <c r="F510" s="28" t="s">
        <v>593</v>
      </c>
      <c r="G510" s="28" t="s">
        <v>2343</v>
      </c>
      <c r="H510" s="28" t="s">
        <v>2343</v>
      </c>
      <c r="I510" s="28"/>
      <c r="J510" s="28"/>
      <c r="K510" s="28"/>
      <c r="L510" s="28">
        <v>0.0</v>
      </c>
      <c r="M510" s="28" t="s">
        <v>2343</v>
      </c>
      <c r="N510" s="28">
        <v>1.0</v>
      </c>
      <c r="O510" s="28" t="s">
        <v>2346</v>
      </c>
      <c r="P510" s="28" t="s">
        <v>1608</v>
      </c>
      <c r="Q510" s="28"/>
      <c r="R510" s="28">
        <v>0.0</v>
      </c>
      <c r="S510" s="28">
        <v>0.0</v>
      </c>
      <c r="T510" s="50">
        <f t="shared" si="4"/>
        <v>0</v>
      </c>
      <c r="U510" s="28" t="str">
        <f>IF(R[0]C[-1]&lt;8,"KURANG 8JAM","DIATAS 8JAM")</f>
        <v>#ERROR!</v>
      </c>
      <c r="V510" s="52">
        <v>44927.0</v>
      </c>
      <c r="W510" s="28">
        <f t="shared" si="1"/>
        <v>2.002739726</v>
      </c>
      <c r="X510" s="28" t="s">
        <v>10128</v>
      </c>
      <c r="Y510" s="28"/>
      <c r="Z510" s="28"/>
      <c r="AA510" s="28"/>
      <c r="AB510" s="28"/>
      <c r="AC510" s="28"/>
      <c r="AD510" s="28"/>
      <c r="AE510" s="65" t="b">
        <v>0</v>
      </c>
      <c r="AF510" s="28" t="str">
        <f t="shared" si="2"/>
        <v>0</v>
      </c>
      <c r="AG510" s="484">
        <f t="shared" si="6"/>
        <v>0</v>
      </c>
      <c r="AH510" s="448">
        <v>0.0</v>
      </c>
      <c r="AI510" s="446">
        <v>1.0</v>
      </c>
      <c r="AJ510" s="448">
        <v>0.0</v>
      </c>
      <c r="AK510" s="446">
        <v>0.0</v>
      </c>
      <c r="AL510" s="448">
        <v>0.0</v>
      </c>
      <c r="AM510" s="446">
        <v>0.0</v>
      </c>
      <c r="AN510" s="448">
        <v>0.0</v>
      </c>
      <c r="AO510" s="446">
        <v>0.0</v>
      </c>
      <c r="AP510" s="448">
        <v>0.0</v>
      </c>
      <c r="AQ510" s="446">
        <v>0.0</v>
      </c>
      <c r="AR510" s="448">
        <v>0.0</v>
      </c>
      <c r="AS510" s="446">
        <v>0.0</v>
      </c>
      <c r="AT510" s="448">
        <v>0.0</v>
      </c>
      <c r="AU510" s="446">
        <v>0.0</v>
      </c>
      <c r="AV510" s="448">
        <v>0.0</v>
      </c>
      <c r="AW510" s="446">
        <v>0.0</v>
      </c>
      <c r="AX510" s="448">
        <v>0.0</v>
      </c>
      <c r="AY510" s="446">
        <v>0.0</v>
      </c>
    </row>
    <row r="511" ht="22.5" customHeight="1">
      <c r="A511" s="28">
        <v>509.0</v>
      </c>
      <c r="B511" s="28" t="s">
        <v>3366</v>
      </c>
      <c r="C511" s="28" t="s">
        <v>5330</v>
      </c>
      <c r="D511" s="28" t="s">
        <v>96</v>
      </c>
      <c r="E511" s="36" t="s">
        <v>96</v>
      </c>
      <c r="F511" s="28" t="s">
        <v>593</v>
      </c>
      <c r="G511" s="28" t="s">
        <v>358</v>
      </c>
      <c r="H511" s="28" t="s">
        <v>7724</v>
      </c>
      <c r="I511" s="28" t="s">
        <v>1859</v>
      </c>
      <c r="J511" s="28">
        <v>2.0</v>
      </c>
      <c r="K511" s="28">
        <v>20.0</v>
      </c>
      <c r="L511" s="28">
        <v>40.0</v>
      </c>
      <c r="M511" s="28" t="s">
        <v>546</v>
      </c>
      <c r="N511" s="28">
        <v>4.0</v>
      </c>
      <c r="O511" s="28" t="s">
        <v>1605</v>
      </c>
      <c r="P511" s="28" t="s">
        <v>1608</v>
      </c>
      <c r="Q511" s="28"/>
      <c r="R511" s="28" t="s">
        <v>368</v>
      </c>
      <c r="S511" s="28">
        <v>100.0</v>
      </c>
      <c r="T511" s="50">
        <f t="shared" si="4"/>
        <v>0</v>
      </c>
      <c r="U511" s="28" t="str">
        <f>IF(R[0]C[-1]&lt;8,"KURANG 8JAM","DIATAS 8JAM")</f>
        <v>#ERROR!</v>
      </c>
      <c r="V511" s="52">
        <v>44927.0</v>
      </c>
      <c r="W511" s="28">
        <f t="shared" si="1"/>
        <v>2.002739726</v>
      </c>
      <c r="X511" s="28" t="s">
        <v>10128</v>
      </c>
      <c r="Y511" s="28"/>
      <c r="Z511" s="28"/>
      <c r="AA511" s="28"/>
      <c r="AB511" s="28"/>
      <c r="AC511" s="28"/>
      <c r="AD511" s="28"/>
      <c r="AE511" s="65" t="b">
        <v>0</v>
      </c>
      <c r="AF511" s="28" t="str">
        <f t="shared" si="2"/>
        <v>1</v>
      </c>
      <c r="AG511" s="485">
        <f t="shared" si="6"/>
        <v>100</v>
      </c>
      <c r="AH511" s="451">
        <v>100.0</v>
      </c>
      <c r="AI511" s="444">
        <v>1.0</v>
      </c>
      <c r="AJ511" s="451">
        <v>0.0</v>
      </c>
      <c r="AK511" s="444">
        <v>0.0</v>
      </c>
      <c r="AL511" s="451">
        <v>0.0</v>
      </c>
      <c r="AM511" s="444">
        <v>0.0</v>
      </c>
      <c r="AN511" s="451">
        <v>0.0</v>
      </c>
      <c r="AO511" s="444">
        <v>0.0</v>
      </c>
      <c r="AP511" s="451">
        <v>0.0</v>
      </c>
      <c r="AQ511" s="444">
        <v>0.0</v>
      </c>
      <c r="AR511" s="451">
        <v>0.0</v>
      </c>
      <c r="AS511" s="444">
        <v>0.0</v>
      </c>
      <c r="AT511" s="451">
        <v>0.0</v>
      </c>
      <c r="AU511" s="444">
        <v>0.0</v>
      </c>
      <c r="AV511" s="451">
        <v>0.0</v>
      </c>
      <c r="AW511" s="444">
        <v>0.0</v>
      </c>
      <c r="AX511" s="451">
        <v>0.0</v>
      </c>
      <c r="AY511" s="444">
        <v>0.0</v>
      </c>
    </row>
    <row r="512" ht="22.5" customHeight="1">
      <c r="A512" s="36">
        <v>510.0</v>
      </c>
      <c r="B512" s="28" t="s">
        <v>3370</v>
      </c>
      <c r="C512" s="28" t="s">
        <v>5337</v>
      </c>
      <c r="D512" s="28" t="s">
        <v>434</v>
      </c>
      <c r="E512" s="36" t="s">
        <v>16</v>
      </c>
      <c r="F512" s="28" t="s">
        <v>593</v>
      </c>
      <c r="G512" s="28" t="s">
        <v>358</v>
      </c>
      <c r="H512" s="28" t="s">
        <v>7724</v>
      </c>
      <c r="I512" s="28" t="s">
        <v>1859</v>
      </c>
      <c r="J512" s="28">
        <v>2.0</v>
      </c>
      <c r="K512" s="28">
        <v>20.0</v>
      </c>
      <c r="L512" s="28">
        <v>40.0</v>
      </c>
      <c r="M512" s="28" t="s">
        <v>546</v>
      </c>
      <c r="N512" s="28">
        <v>4.0</v>
      </c>
      <c r="O512" s="28" t="s">
        <v>1605</v>
      </c>
      <c r="P512" s="28" t="s">
        <v>1608</v>
      </c>
      <c r="Q512" s="28"/>
      <c r="R512" s="28" t="s">
        <v>368</v>
      </c>
      <c r="S512" s="28">
        <v>100.0</v>
      </c>
      <c r="T512" s="50">
        <f t="shared" si="4"/>
        <v>0</v>
      </c>
      <c r="U512" s="28" t="str">
        <f>IF(R[0]C[-1]&lt;8,"KURANG 8JAM","DIATAS 8JAM")</f>
        <v>#ERROR!</v>
      </c>
      <c r="V512" s="52">
        <v>44927.0</v>
      </c>
      <c r="W512" s="28">
        <f t="shared" si="1"/>
        <v>2.002739726</v>
      </c>
      <c r="X512" s="28" t="s">
        <v>10128</v>
      </c>
      <c r="Y512" s="28"/>
      <c r="Z512" s="28"/>
      <c r="AA512" s="28"/>
      <c r="AB512" s="28"/>
      <c r="AC512" s="28"/>
      <c r="AD512" s="28"/>
      <c r="AE512" s="65" t="b">
        <v>0</v>
      </c>
      <c r="AF512" s="28" t="str">
        <f t="shared" si="2"/>
        <v>1</v>
      </c>
      <c r="AG512" s="484">
        <f t="shared" si="6"/>
        <v>100</v>
      </c>
      <c r="AH512" s="448">
        <v>100.0</v>
      </c>
      <c r="AI512" s="446">
        <v>1.0</v>
      </c>
      <c r="AJ512" s="448">
        <v>0.0</v>
      </c>
      <c r="AK512" s="446">
        <v>0.0</v>
      </c>
      <c r="AL512" s="448">
        <v>0.0</v>
      </c>
      <c r="AM512" s="446">
        <v>0.0</v>
      </c>
      <c r="AN512" s="448">
        <v>0.0</v>
      </c>
      <c r="AO512" s="446">
        <v>0.0</v>
      </c>
      <c r="AP512" s="448">
        <v>0.0</v>
      </c>
      <c r="AQ512" s="446">
        <v>0.0</v>
      </c>
      <c r="AR512" s="448">
        <v>0.0</v>
      </c>
      <c r="AS512" s="446">
        <v>0.0</v>
      </c>
      <c r="AT512" s="448">
        <v>0.0</v>
      </c>
      <c r="AU512" s="446">
        <v>0.0</v>
      </c>
      <c r="AV512" s="448">
        <v>0.0</v>
      </c>
      <c r="AW512" s="446">
        <v>0.0</v>
      </c>
      <c r="AX512" s="448">
        <v>0.0</v>
      </c>
      <c r="AY512" s="446">
        <v>0.0</v>
      </c>
    </row>
    <row r="513" ht="22.5" customHeight="1">
      <c r="A513" s="28">
        <v>511.0</v>
      </c>
      <c r="B513" s="28" t="s">
        <v>3393</v>
      </c>
      <c r="C513" s="28" t="s">
        <v>5342</v>
      </c>
      <c r="D513" s="28" t="s">
        <v>96</v>
      </c>
      <c r="E513" s="36" t="s">
        <v>96</v>
      </c>
      <c r="F513" s="28" t="s">
        <v>593</v>
      </c>
      <c r="G513" s="28" t="s">
        <v>2343</v>
      </c>
      <c r="H513" s="28" t="s">
        <v>2343</v>
      </c>
      <c r="I513" s="28"/>
      <c r="J513" s="28"/>
      <c r="K513" s="28"/>
      <c r="L513" s="28">
        <v>0.0</v>
      </c>
      <c r="M513" s="28" t="s">
        <v>2343</v>
      </c>
      <c r="N513" s="28">
        <v>1.0</v>
      </c>
      <c r="O513" s="28" t="s">
        <v>2346</v>
      </c>
      <c r="P513" s="28" t="s">
        <v>1608</v>
      </c>
      <c r="Q513" s="28"/>
      <c r="R513" s="28">
        <v>0.0</v>
      </c>
      <c r="S513" s="28">
        <v>0.0</v>
      </c>
      <c r="T513" s="50">
        <f t="shared" si="4"/>
        <v>0</v>
      </c>
      <c r="U513" s="28" t="str">
        <f>IF(R[0]C[-1]&lt;8,"KURANG 8JAM","DIATAS 8JAM")</f>
        <v>#ERROR!</v>
      </c>
      <c r="V513" s="52">
        <v>44927.0</v>
      </c>
      <c r="W513" s="28">
        <f t="shared" si="1"/>
        <v>2.002739726</v>
      </c>
      <c r="X513" s="28" t="s">
        <v>10128</v>
      </c>
      <c r="Y513" s="28"/>
      <c r="Z513" s="28"/>
      <c r="AA513" s="28"/>
      <c r="AB513" s="28"/>
      <c r="AC513" s="28"/>
      <c r="AD513" s="28"/>
      <c r="AE513" s="65" t="b">
        <v>0</v>
      </c>
      <c r="AF513" s="28" t="str">
        <f t="shared" si="2"/>
        <v>0</v>
      </c>
      <c r="AG513" s="485">
        <f t="shared" si="6"/>
        <v>0</v>
      </c>
      <c r="AH513" s="451">
        <v>0.0</v>
      </c>
      <c r="AI513" s="444">
        <v>1.0</v>
      </c>
      <c r="AJ513" s="451">
        <v>0.0</v>
      </c>
      <c r="AK513" s="444">
        <v>0.0</v>
      </c>
      <c r="AL513" s="451">
        <v>0.0</v>
      </c>
      <c r="AM513" s="444">
        <v>0.0</v>
      </c>
      <c r="AN513" s="451">
        <v>0.0</v>
      </c>
      <c r="AO513" s="444">
        <v>0.0</v>
      </c>
      <c r="AP513" s="451">
        <v>0.0</v>
      </c>
      <c r="AQ513" s="444">
        <v>0.0</v>
      </c>
      <c r="AR513" s="451">
        <v>0.0</v>
      </c>
      <c r="AS513" s="444">
        <v>0.0</v>
      </c>
      <c r="AT513" s="451">
        <v>0.0</v>
      </c>
      <c r="AU513" s="444">
        <v>0.0</v>
      </c>
      <c r="AV513" s="451">
        <v>0.0</v>
      </c>
      <c r="AW513" s="444">
        <v>0.0</v>
      </c>
      <c r="AX513" s="451">
        <v>0.0</v>
      </c>
      <c r="AY513" s="444">
        <v>0.0</v>
      </c>
    </row>
    <row r="514" ht="22.5" customHeight="1">
      <c r="A514" s="36">
        <v>512.0</v>
      </c>
      <c r="B514" s="28" t="s">
        <v>3414</v>
      </c>
      <c r="C514" s="28" t="s">
        <v>5350</v>
      </c>
      <c r="D514" s="28" t="s">
        <v>463</v>
      </c>
      <c r="E514" s="36" t="s">
        <v>181</v>
      </c>
      <c r="F514" s="28" t="s">
        <v>593</v>
      </c>
      <c r="G514" s="28" t="s">
        <v>358</v>
      </c>
      <c r="H514" s="28" t="s">
        <v>7724</v>
      </c>
      <c r="I514" s="28" t="s">
        <v>1859</v>
      </c>
      <c r="J514" s="28">
        <v>2.0</v>
      </c>
      <c r="K514" s="28">
        <v>20.0</v>
      </c>
      <c r="L514" s="28">
        <v>40.0</v>
      </c>
      <c r="M514" s="28" t="s">
        <v>546</v>
      </c>
      <c r="N514" s="28">
        <v>4.0</v>
      </c>
      <c r="O514" s="28" t="s">
        <v>1605</v>
      </c>
      <c r="P514" s="28" t="s">
        <v>1608</v>
      </c>
      <c r="Q514" s="28"/>
      <c r="R514" s="28" t="s">
        <v>368</v>
      </c>
      <c r="S514" s="28">
        <v>100.0</v>
      </c>
      <c r="T514" s="50">
        <f t="shared" si="4"/>
        <v>0</v>
      </c>
      <c r="U514" s="28" t="str">
        <f>IF(R[0]C[-1]&lt;8,"KURANG 8JAM","DIATAS 8JAM")</f>
        <v>#ERROR!</v>
      </c>
      <c r="V514" s="52">
        <v>44927.0</v>
      </c>
      <c r="W514" s="28">
        <f t="shared" si="1"/>
        <v>2.002739726</v>
      </c>
      <c r="X514" s="28" t="s">
        <v>10128</v>
      </c>
      <c r="Y514" s="28"/>
      <c r="Z514" s="28"/>
      <c r="AA514" s="28"/>
      <c r="AB514" s="28"/>
      <c r="AC514" s="28"/>
      <c r="AD514" s="28"/>
      <c r="AE514" s="65" t="b">
        <v>0</v>
      </c>
      <c r="AF514" s="28" t="str">
        <f t="shared" si="2"/>
        <v>1</v>
      </c>
      <c r="AG514" s="484">
        <f t="shared" si="6"/>
        <v>100</v>
      </c>
      <c r="AH514" s="448">
        <v>100.0</v>
      </c>
      <c r="AI514" s="446">
        <v>1.0</v>
      </c>
      <c r="AJ514" s="448">
        <v>0.0</v>
      </c>
      <c r="AK514" s="446">
        <v>0.0</v>
      </c>
      <c r="AL514" s="448">
        <v>0.0</v>
      </c>
      <c r="AM514" s="446">
        <v>0.0</v>
      </c>
      <c r="AN514" s="448">
        <v>0.0</v>
      </c>
      <c r="AO514" s="446">
        <v>0.0</v>
      </c>
      <c r="AP514" s="448">
        <v>0.0</v>
      </c>
      <c r="AQ514" s="446">
        <v>0.0</v>
      </c>
      <c r="AR514" s="448">
        <v>0.0</v>
      </c>
      <c r="AS514" s="446">
        <v>0.0</v>
      </c>
      <c r="AT514" s="448">
        <v>0.0</v>
      </c>
      <c r="AU514" s="446">
        <v>0.0</v>
      </c>
      <c r="AV514" s="448">
        <v>0.0</v>
      </c>
      <c r="AW514" s="446">
        <v>0.0</v>
      </c>
      <c r="AX514" s="448">
        <v>0.0</v>
      </c>
      <c r="AY514" s="446">
        <v>0.0</v>
      </c>
    </row>
    <row r="515" ht="22.5" customHeight="1">
      <c r="A515" s="28">
        <v>513.0</v>
      </c>
      <c r="B515" s="28" t="s">
        <v>3418</v>
      </c>
      <c r="C515" s="28" t="s">
        <v>5357</v>
      </c>
      <c r="D515" s="28" t="s">
        <v>232</v>
      </c>
      <c r="E515" s="36" t="s">
        <v>16</v>
      </c>
      <c r="F515" s="28" t="s">
        <v>593</v>
      </c>
      <c r="G515" s="28" t="s">
        <v>358</v>
      </c>
      <c r="H515" s="28" t="s">
        <v>1607</v>
      </c>
      <c r="I515" s="28" t="s">
        <v>5358</v>
      </c>
      <c r="J515" s="28">
        <v>2.0</v>
      </c>
      <c r="K515" s="28">
        <v>30.0</v>
      </c>
      <c r="L515" s="28">
        <v>60.0</v>
      </c>
      <c r="M515" s="28" t="s">
        <v>546</v>
      </c>
      <c r="N515" s="28">
        <v>2.0</v>
      </c>
      <c r="O515" s="28" t="s">
        <v>1607</v>
      </c>
      <c r="P515" s="28" t="s">
        <v>5359</v>
      </c>
      <c r="Q515" s="28"/>
      <c r="R515" s="28" t="s">
        <v>368</v>
      </c>
      <c r="S515" s="28">
        <v>100.0</v>
      </c>
      <c r="T515" s="50">
        <f t="shared" si="4"/>
        <v>0</v>
      </c>
      <c r="U515" s="28" t="str">
        <f>IF(R[0]C[-1]&lt;8,"KURANG 8JAM","DIATAS 8JAM")</f>
        <v>#ERROR!</v>
      </c>
      <c r="V515" s="52">
        <v>44927.0</v>
      </c>
      <c r="W515" s="28">
        <f t="shared" si="1"/>
        <v>2.002739726</v>
      </c>
      <c r="X515" s="28" t="s">
        <v>10128</v>
      </c>
      <c r="Y515" s="28"/>
      <c r="Z515" s="28"/>
      <c r="AA515" s="28"/>
      <c r="AB515" s="28"/>
      <c r="AC515" s="28"/>
      <c r="AD515" s="28"/>
      <c r="AE515" s="65" t="b">
        <v>0</v>
      </c>
      <c r="AF515" s="28" t="str">
        <f t="shared" si="2"/>
        <v>1</v>
      </c>
      <c r="AG515" s="485">
        <f t="shared" si="6"/>
        <v>100</v>
      </c>
      <c r="AH515" s="451">
        <v>100.0</v>
      </c>
      <c r="AI515" s="444">
        <v>1.0</v>
      </c>
      <c r="AJ515" s="451">
        <v>0.0</v>
      </c>
      <c r="AK515" s="444">
        <v>0.0</v>
      </c>
      <c r="AL515" s="451">
        <v>0.0</v>
      </c>
      <c r="AM515" s="444">
        <v>0.0</v>
      </c>
      <c r="AN515" s="451">
        <v>0.0</v>
      </c>
      <c r="AO515" s="444">
        <v>0.0</v>
      </c>
      <c r="AP515" s="451">
        <v>0.0</v>
      </c>
      <c r="AQ515" s="444">
        <v>0.0</v>
      </c>
      <c r="AR515" s="451">
        <v>0.0</v>
      </c>
      <c r="AS515" s="444">
        <v>0.0</v>
      </c>
      <c r="AT515" s="451">
        <v>0.0</v>
      </c>
      <c r="AU515" s="444">
        <v>0.0</v>
      </c>
      <c r="AV515" s="451">
        <v>0.0</v>
      </c>
      <c r="AW515" s="444">
        <v>0.0</v>
      </c>
      <c r="AX515" s="451">
        <v>0.0</v>
      </c>
      <c r="AY515" s="444">
        <v>0.0</v>
      </c>
    </row>
    <row r="516" ht="22.5" customHeight="1">
      <c r="A516" s="36">
        <v>514.0</v>
      </c>
      <c r="B516" s="28" t="s">
        <v>3421</v>
      </c>
      <c r="C516" s="28" t="s">
        <v>5366</v>
      </c>
      <c r="D516" s="28" t="s">
        <v>232</v>
      </c>
      <c r="E516" s="36" t="s">
        <v>16</v>
      </c>
      <c r="F516" s="28" t="s">
        <v>593</v>
      </c>
      <c r="G516" s="28" t="s">
        <v>358</v>
      </c>
      <c r="H516" s="28" t="s">
        <v>7724</v>
      </c>
      <c r="I516" s="28" t="s">
        <v>1859</v>
      </c>
      <c r="J516" s="28">
        <v>2.0</v>
      </c>
      <c r="K516" s="28">
        <v>20.0</v>
      </c>
      <c r="L516" s="28">
        <v>40.0</v>
      </c>
      <c r="M516" s="28" t="s">
        <v>546</v>
      </c>
      <c r="N516" s="28">
        <v>4.0</v>
      </c>
      <c r="O516" s="28" t="s">
        <v>1605</v>
      </c>
      <c r="P516" s="28" t="s">
        <v>1608</v>
      </c>
      <c r="Q516" s="28"/>
      <c r="R516" s="28" t="s">
        <v>368</v>
      </c>
      <c r="S516" s="28">
        <v>100.0</v>
      </c>
      <c r="T516" s="50">
        <f t="shared" si="4"/>
        <v>0</v>
      </c>
      <c r="U516" s="28" t="str">
        <f>IF(R[0]C[-1]&lt;8,"KURANG 8JAM","DIATAS 8JAM")</f>
        <v>#ERROR!</v>
      </c>
      <c r="V516" s="52">
        <v>44927.0</v>
      </c>
      <c r="W516" s="28">
        <f t="shared" si="1"/>
        <v>2.002739726</v>
      </c>
      <c r="X516" s="28" t="s">
        <v>10128</v>
      </c>
      <c r="Y516" s="28"/>
      <c r="Z516" s="28"/>
      <c r="AA516" s="28"/>
      <c r="AB516" s="28"/>
      <c r="AC516" s="28"/>
      <c r="AD516" s="28"/>
      <c r="AE516" s="65" t="b">
        <v>0</v>
      </c>
      <c r="AF516" s="28" t="str">
        <f t="shared" si="2"/>
        <v>1</v>
      </c>
      <c r="AG516" s="484">
        <f t="shared" si="6"/>
        <v>100</v>
      </c>
      <c r="AH516" s="448">
        <v>100.0</v>
      </c>
      <c r="AI516" s="446">
        <v>1.0</v>
      </c>
      <c r="AJ516" s="448">
        <v>0.0</v>
      </c>
      <c r="AK516" s="446">
        <v>0.0</v>
      </c>
      <c r="AL516" s="448">
        <v>0.0</v>
      </c>
      <c r="AM516" s="446">
        <v>0.0</v>
      </c>
      <c r="AN516" s="448">
        <v>0.0</v>
      </c>
      <c r="AO516" s="446">
        <v>0.0</v>
      </c>
      <c r="AP516" s="448">
        <v>0.0</v>
      </c>
      <c r="AQ516" s="446">
        <v>0.0</v>
      </c>
      <c r="AR516" s="448">
        <v>0.0</v>
      </c>
      <c r="AS516" s="446">
        <v>0.0</v>
      </c>
      <c r="AT516" s="448">
        <v>0.0</v>
      </c>
      <c r="AU516" s="446">
        <v>0.0</v>
      </c>
      <c r="AV516" s="448">
        <v>0.0</v>
      </c>
      <c r="AW516" s="446">
        <v>0.0</v>
      </c>
      <c r="AX516" s="448">
        <v>0.0</v>
      </c>
      <c r="AY516" s="446">
        <v>0.0</v>
      </c>
    </row>
    <row r="517" ht="22.5" customHeight="1">
      <c r="A517" s="28">
        <v>515.0</v>
      </c>
      <c r="B517" s="28" t="s">
        <v>3424</v>
      </c>
      <c r="C517" s="28" t="s">
        <v>5376</v>
      </c>
      <c r="D517" s="28" t="s">
        <v>232</v>
      </c>
      <c r="E517" s="36" t="s">
        <v>16</v>
      </c>
      <c r="F517" s="28" t="s">
        <v>593</v>
      </c>
      <c r="G517" s="28" t="s">
        <v>358</v>
      </c>
      <c r="H517" s="28" t="s">
        <v>7724</v>
      </c>
      <c r="I517" s="28" t="s">
        <v>1859</v>
      </c>
      <c r="J517" s="28">
        <v>2.0</v>
      </c>
      <c r="K517" s="28">
        <v>20.0</v>
      </c>
      <c r="L517" s="28">
        <v>40.0</v>
      </c>
      <c r="M517" s="28" t="s">
        <v>546</v>
      </c>
      <c r="N517" s="28">
        <v>4.0</v>
      </c>
      <c r="O517" s="28" t="s">
        <v>1605</v>
      </c>
      <c r="P517" s="28" t="s">
        <v>1608</v>
      </c>
      <c r="Q517" s="28"/>
      <c r="R517" s="28" t="s">
        <v>368</v>
      </c>
      <c r="S517" s="28">
        <v>100.0</v>
      </c>
      <c r="T517" s="50">
        <f t="shared" si="4"/>
        <v>0</v>
      </c>
      <c r="U517" s="28" t="str">
        <f>IF(R[0]C[-1]&lt;8,"KURANG 8JAM","DIATAS 8JAM")</f>
        <v>#ERROR!</v>
      </c>
      <c r="V517" s="52">
        <v>44927.0</v>
      </c>
      <c r="W517" s="28">
        <f t="shared" si="1"/>
        <v>2.002739726</v>
      </c>
      <c r="X517" s="28" t="s">
        <v>10128</v>
      </c>
      <c r="Y517" s="28"/>
      <c r="Z517" s="28"/>
      <c r="AA517" s="28"/>
      <c r="AB517" s="28"/>
      <c r="AC517" s="28"/>
      <c r="AD517" s="28"/>
      <c r="AE517" s="65" t="b">
        <v>0</v>
      </c>
      <c r="AF517" s="28" t="str">
        <f t="shared" si="2"/>
        <v>1</v>
      </c>
      <c r="AG517" s="485">
        <f t="shared" si="6"/>
        <v>100</v>
      </c>
      <c r="AH517" s="451">
        <v>100.0</v>
      </c>
      <c r="AI517" s="444">
        <v>1.0</v>
      </c>
      <c r="AJ517" s="451">
        <v>0.0</v>
      </c>
      <c r="AK517" s="444">
        <v>0.0</v>
      </c>
      <c r="AL517" s="451">
        <v>0.0</v>
      </c>
      <c r="AM517" s="444">
        <v>0.0</v>
      </c>
      <c r="AN517" s="451">
        <v>0.0</v>
      </c>
      <c r="AO517" s="444">
        <v>0.0</v>
      </c>
      <c r="AP517" s="451">
        <v>0.0</v>
      </c>
      <c r="AQ517" s="444">
        <v>0.0</v>
      </c>
      <c r="AR517" s="451">
        <v>0.0</v>
      </c>
      <c r="AS517" s="444">
        <v>0.0</v>
      </c>
      <c r="AT517" s="451">
        <v>0.0</v>
      </c>
      <c r="AU517" s="444">
        <v>0.0</v>
      </c>
      <c r="AV517" s="451">
        <v>0.0</v>
      </c>
      <c r="AW517" s="444">
        <v>0.0</v>
      </c>
      <c r="AX517" s="451">
        <v>0.0</v>
      </c>
      <c r="AY517" s="444">
        <v>0.0</v>
      </c>
    </row>
    <row r="518" ht="22.5" customHeight="1">
      <c r="A518" s="36">
        <v>516.0</v>
      </c>
      <c r="B518" s="28" t="s">
        <v>3428</v>
      </c>
      <c r="C518" s="28" t="s">
        <v>5384</v>
      </c>
      <c r="D518" s="28" t="s">
        <v>191</v>
      </c>
      <c r="E518" s="36" t="s">
        <v>96</v>
      </c>
      <c r="F518" s="28" t="s">
        <v>593</v>
      </c>
      <c r="G518" s="28" t="s">
        <v>358</v>
      </c>
      <c r="H518" s="28" t="s">
        <v>7724</v>
      </c>
      <c r="I518" s="28" t="s">
        <v>1859</v>
      </c>
      <c r="J518" s="28">
        <v>2.0</v>
      </c>
      <c r="K518" s="28">
        <v>20.0</v>
      </c>
      <c r="L518" s="28">
        <v>40.0</v>
      </c>
      <c r="M518" s="28" t="s">
        <v>546</v>
      </c>
      <c r="N518" s="28">
        <v>2.0</v>
      </c>
      <c r="O518" s="28" t="s">
        <v>3851</v>
      </c>
      <c r="P518" s="28" t="s">
        <v>2362</v>
      </c>
      <c r="Q518" s="28"/>
      <c r="R518" s="28" t="s">
        <v>1245</v>
      </c>
      <c r="S518" s="28">
        <v>50.0</v>
      </c>
      <c r="T518" s="50">
        <f t="shared" si="4"/>
        <v>0</v>
      </c>
      <c r="U518" s="28" t="str">
        <f>IF(R[0]C[-1]&lt;8,"KURANG 8JAM","DIATAS 8JAM")</f>
        <v>#ERROR!</v>
      </c>
      <c r="V518" s="52">
        <v>45292.0</v>
      </c>
      <c r="W518" s="28">
        <f t="shared" si="1"/>
        <v>1.002739726</v>
      </c>
      <c r="X518" s="28" t="s">
        <v>10331</v>
      </c>
      <c r="Y518" s="28"/>
      <c r="Z518" s="28"/>
      <c r="AA518" s="28"/>
      <c r="AB518" s="28"/>
      <c r="AC518" s="28"/>
      <c r="AD518" s="28"/>
      <c r="AE518" s="65" t="b">
        <v>0</v>
      </c>
      <c r="AF518" s="28" t="str">
        <f t="shared" si="2"/>
        <v>1</v>
      </c>
      <c r="AG518" s="484">
        <f t="shared" si="6"/>
        <v>50</v>
      </c>
      <c r="AH518" s="448">
        <v>50.0</v>
      </c>
      <c r="AI518" s="446">
        <v>1.0</v>
      </c>
      <c r="AJ518" s="448">
        <v>0.0</v>
      </c>
      <c r="AK518" s="449"/>
      <c r="AL518" s="448">
        <v>0.0</v>
      </c>
      <c r="AM518" s="449"/>
      <c r="AN518" s="448">
        <v>0.0</v>
      </c>
      <c r="AO518" s="449"/>
      <c r="AP518" s="448">
        <v>0.0</v>
      </c>
      <c r="AQ518" s="449"/>
      <c r="AR518" s="448">
        <v>0.0</v>
      </c>
      <c r="AS518" s="449"/>
      <c r="AT518" s="448">
        <v>0.0</v>
      </c>
      <c r="AU518" s="449"/>
      <c r="AV518" s="448">
        <v>0.0</v>
      </c>
      <c r="AW518" s="449"/>
      <c r="AX518" s="448">
        <v>0.0</v>
      </c>
      <c r="AY518" s="449"/>
    </row>
    <row r="519" ht="22.5" customHeight="1">
      <c r="A519" s="28">
        <v>517.0</v>
      </c>
      <c r="B519" s="28" t="s">
        <v>3434</v>
      </c>
      <c r="C519" s="28" t="s">
        <v>5388</v>
      </c>
      <c r="D519" s="28" t="s">
        <v>96</v>
      </c>
      <c r="E519" s="36" t="s">
        <v>96</v>
      </c>
      <c r="F519" s="28" t="s">
        <v>593</v>
      </c>
      <c r="G519" s="28" t="s">
        <v>358</v>
      </c>
      <c r="H519" s="28" t="s">
        <v>7724</v>
      </c>
      <c r="I519" s="28" t="s">
        <v>1859</v>
      </c>
      <c r="J519" s="28">
        <v>2.0</v>
      </c>
      <c r="K519" s="28">
        <v>20.0</v>
      </c>
      <c r="L519" s="28">
        <v>40.0</v>
      </c>
      <c r="M519" s="28" t="s">
        <v>546</v>
      </c>
      <c r="N519" s="28">
        <v>2.0</v>
      </c>
      <c r="O519" s="28" t="s">
        <v>3851</v>
      </c>
      <c r="P519" s="28" t="s">
        <v>2362</v>
      </c>
      <c r="Q519" s="28"/>
      <c r="R519" s="28" t="s">
        <v>1245</v>
      </c>
      <c r="S519" s="28">
        <v>50.0</v>
      </c>
      <c r="T519" s="50">
        <f t="shared" si="4"/>
        <v>0</v>
      </c>
      <c r="U519" s="28" t="str">
        <f>IF(R[0]C[-1]&lt;8,"KURANG 8JAM","DIATAS 8JAM")</f>
        <v>#ERROR!</v>
      </c>
      <c r="V519" s="52">
        <v>45292.0</v>
      </c>
      <c r="W519" s="28">
        <f t="shared" si="1"/>
        <v>1.002739726</v>
      </c>
      <c r="X519" s="28" t="s">
        <v>10331</v>
      </c>
      <c r="Y519" s="28"/>
      <c r="Z519" s="28"/>
      <c r="AA519" s="28"/>
      <c r="AB519" s="28"/>
      <c r="AC519" s="28"/>
      <c r="AD519" s="28"/>
      <c r="AE519" s="65" t="b">
        <v>0</v>
      </c>
      <c r="AF519" s="28" t="str">
        <f t="shared" si="2"/>
        <v>1</v>
      </c>
      <c r="AG519" s="485">
        <f t="shared" si="6"/>
        <v>50</v>
      </c>
      <c r="AH519" s="451">
        <v>50.0</v>
      </c>
      <c r="AI519" s="444">
        <v>1.0</v>
      </c>
      <c r="AJ519" s="451">
        <v>0.0</v>
      </c>
      <c r="AK519" s="453"/>
      <c r="AL519" s="451">
        <v>0.0</v>
      </c>
      <c r="AM519" s="453"/>
      <c r="AN519" s="451">
        <v>0.0</v>
      </c>
      <c r="AO519" s="453"/>
      <c r="AP519" s="451">
        <v>0.0</v>
      </c>
      <c r="AQ519" s="453"/>
      <c r="AR519" s="451">
        <v>0.0</v>
      </c>
      <c r="AS519" s="453"/>
      <c r="AT519" s="451">
        <v>0.0</v>
      </c>
      <c r="AU519" s="453"/>
      <c r="AV519" s="451">
        <v>0.0</v>
      </c>
      <c r="AW519" s="453"/>
      <c r="AX519" s="451">
        <v>0.0</v>
      </c>
      <c r="AY519" s="453"/>
    </row>
    <row r="520" ht="22.5" customHeight="1">
      <c r="A520" s="36">
        <v>518.0</v>
      </c>
      <c r="B520" s="28" t="s">
        <v>3437</v>
      </c>
      <c r="C520" s="28" t="s">
        <v>5394</v>
      </c>
      <c r="D520" s="28" t="s">
        <v>181</v>
      </c>
      <c r="E520" s="36" t="s">
        <v>181</v>
      </c>
      <c r="F520" s="28" t="s">
        <v>593</v>
      </c>
      <c r="G520" s="28" t="s">
        <v>1641</v>
      </c>
      <c r="H520" s="28" t="s">
        <v>7724</v>
      </c>
      <c r="I520" s="28" t="s">
        <v>1859</v>
      </c>
      <c r="J520" s="28">
        <v>2.0</v>
      </c>
      <c r="K520" s="28">
        <v>20.0</v>
      </c>
      <c r="L520" s="28">
        <v>40.0</v>
      </c>
      <c r="M520" s="28" t="s">
        <v>546</v>
      </c>
      <c r="N520" s="28">
        <v>4.0</v>
      </c>
      <c r="O520" s="28" t="s">
        <v>1605</v>
      </c>
      <c r="P520" s="28" t="s">
        <v>1608</v>
      </c>
      <c r="Q520" s="28"/>
      <c r="R520" s="28" t="s">
        <v>368</v>
      </c>
      <c r="S520" s="28">
        <v>100.0</v>
      </c>
      <c r="T520" s="50">
        <f t="shared" si="4"/>
        <v>0</v>
      </c>
      <c r="U520" s="28" t="str">
        <f>IF(R[0]C[-1]&lt;8,"KURANG 8JAM","DIATAS 8JAM")</f>
        <v>#ERROR!</v>
      </c>
      <c r="V520" s="52">
        <v>44927.0</v>
      </c>
      <c r="W520" s="28">
        <f t="shared" si="1"/>
        <v>2.002739726</v>
      </c>
      <c r="X520" s="28" t="s">
        <v>10128</v>
      </c>
      <c r="Y520" s="28"/>
      <c r="Z520" s="28"/>
      <c r="AA520" s="28"/>
      <c r="AB520" s="28"/>
      <c r="AC520" s="28"/>
      <c r="AD520" s="28"/>
      <c r="AE520" s="65" t="b">
        <v>0</v>
      </c>
      <c r="AF520" s="28" t="str">
        <f t="shared" si="2"/>
        <v>1</v>
      </c>
      <c r="AG520" s="484">
        <f t="shared" si="6"/>
        <v>100</v>
      </c>
      <c r="AH520" s="448">
        <v>100.0</v>
      </c>
      <c r="AI520" s="446">
        <v>1.0</v>
      </c>
      <c r="AJ520" s="448">
        <v>0.0</v>
      </c>
      <c r="AK520" s="446">
        <v>0.0</v>
      </c>
      <c r="AL520" s="448">
        <v>0.0</v>
      </c>
      <c r="AM520" s="446">
        <v>0.0</v>
      </c>
      <c r="AN520" s="448">
        <v>0.0</v>
      </c>
      <c r="AO520" s="446">
        <v>0.0</v>
      </c>
      <c r="AP520" s="448">
        <v>0.0</v>
      </c>
      <c r="AQ520" s="446">
        <v>0.0</v>
      </c>
      <c r="AR520" s="448">
        <v>0.0</v>
      </c>
      <c r="AS520" s="446">
        <v>0.0</v>
      </c>
      <c r="AT520" s="448">
        <v>0.0</v>
      </c>
      <c r="AU520" s="446">
        <v>0.0</v>
      </c>
      <c r="AV520" s="448">
        <v>0.0</v>
      </c>
      <c r="AW520" s="446">
        <v>0.0</v>
      </c>
      <c r="AX520" s="448">
        <v>0.0</v>
      </c>
      <c r="AY520" s="446">
        <v>0.0</v>
      </c>
    </row>
    <row r="521" ht="22.5" customHeight="1">
      <c r="A521" s="28">
        <v>519.0</v>
      </c>
      <c r="B521" s="28" t="s">
        <v>3440</v>
      </c>
      <c r="C521" s="28" t="s">
        <v>5404</v>
      </c>
      <c r="D521" s="28" t="s">
        <v>181</v>
      </c>
      <c r="E521" s="36" t="s">
        <v>181</v>
      </c>
      <c r="F521" s="28" t="s">
        <v>593</v>
      </c>
      <c r="G521" s="28" t="s">
        <v>358</v>
      </c>
      <c r="H521" s="28" t="s">
        <v>7724</v>
      </c>
      <c r="I521" s="28" t="s">
        <v>1859</v>
      </c>
      <c r="J521" s="28">
        <v>2.0</v>
      </c>
      <c r="K521" s="28">
        <v>20.0</v>
      </c>
      <c r="L521" s="28">
        <v>40.0</v>
      </c>
      <c r="M521" s="28" t="s">
        <v>546</v>
      </c>
      <c r="N521" s="28">
        <v>4.0</v>
      </c>
      <c r="O521" s="28" t="s">
        <v>1605</v>
      </c>
      <c r="P521" s="28" t="s">
        <v>1608</v>
      </c>
      <c r="Q521" s="28"/>
      <c r="R521" s="28" t="s">
        <v>368</v>
      </c>
      <c r="S521" s="28">
        <v>100.0</v>
      </c>
      <c r="T521" s="50">
        <f t="shared" si="4"/>
        <v>0</v>
      </c>
      <c r="U521" s="28" t="str">
        <f>IF(R[0]C[-1]&lt;8,"KURANG 8JAM","DIATAS 8JAM")</f>
        <v>#ERROR!</v>
      </c>
      <c r="V521" s="52">
        <v>44927.0</v>
      </c>
      <c r="W521" s="28">
        <f t="shared" si="1"/>
        <v>2.002739726</v>
      </c>
      <c r="X521" s="28" t="s">
        <v>10128</v>
      </c>
      <c r="Y521" s="28"/>
      <c r="Z521" s="28"/>
      <c r="AA521" s="28"/>
      <c r="AB521" s="28"/>
      <c r="AC521" s="28"/>
      <c r="AD521" s="28"/>
      <c r="AE521" s="65" t="b">
        <v>0</v>
      </c>
      <c r="AF521" s="28" t="str">
        <f t="shared" si="2"/>
        <v>1</v>
      </c>
      <c r="AG521" s="485">
        <f t="shared" si="6"/>
        <v>100</v>
      </c>
      <c r="AH521" s="451">
        <v>100.0</v>
      </c>
      <c r="AI521" s="444">
        <v>1.0</v>
      </c>
      <c r="AJ521" s="451">
        <v>0.0</v>
      </c>
      <c r="AK521" s="444">
        <v>0.0</v>
      </c>
      <c r="AL521" s="451">
        <v>0.0</v>
      </c>
      <c r="AM521" s="444">
        <v>0.0</v>
      </c>
      <c r="AN521" s="451">
        <v>0.0</v>
      </c>
      <c r="AO521" s="444">
        <v>0.0</v>
      </c>
      <c r="AP521" s="451">
        <v>0.0</v>
      </c>
      <c r="AQ521" s="444">
        <v>0.0</v>
      </c>
      <c r="AR521" s="451">
        <v>0.0</v>
      </c>
      <c r="AS521" s="444">
        <v>0.0</v>
      </c>
      <c r="AT521" s="451">
        <v>0.0</v>
      </c>
      <c r="AU521" s="444">
        <v>0.0</v>
      </c>
      <c r="AV521" s="451">
        <v>0.0</v>
      </c>
      <c r="AW521" s="444">
        <v>0.0</v>
      </c>
      <c r="AX521" s="451">
        <v>0.0</v>
      </c>
      <c r="AY521" s="444">
        <v>0.0</v>
      </c>
    </row>
    <row r="522" ht="22.5" customHeight="1">
      <c r="A522" s="36">
        <v>520.0</v>
      </c>
      <c r="B522" s="28" t="s">
        <v>3442</v>
      </c>
      <c r="C522" s="28" t="s">
        <v>5407</v>
      </c>
      <c r="D522" s="28" t="s">
        <v>191</v>
      </c>
      <c r="E522" s="36" t="s">
        <v>96</v>
      </c>
      <c r="F522" s="28" t="s">
        <v>593</v>
      </c>
      <c r="G522" s="28" t="s">
        <v>358</v>
      </c>
      <c r="H522" s="28" t="s">
        <v>7724</v>
      </c>
      <c r="I522" s="28" t="s">
        <v>1859</v>
      </c>
      <c r="J522" s="28">
        <v>2.0</v>
      </c>
      <c r="K522" s="28">
        <v>20.0</v>
      </c>
      <c r="L522" s="28">
        <v>40.0</v>
      </c>
      <c r="M522" s="28" t="s">
        <v>546</v>
      </c>
      <c r="N522" s="28">
        <v>2.0</v>
      </c>
      <c r="O522" s="28" t="s">
        <v>3851</v>
      </c>
      <c r="P522" s="28" t="s">
        <v>2362</v>
      </c>
      <c r="Q522" s="28"/>
      <c r="R522" s="28" t="s">
        <v>1245</v>
      </c>
      <c r="S522" s="28">
        <v>50.0</v>
      </c>
      <c r="T522" s="50">
        <f t="shared" si="4"/>
        <v>0</v>
      </c>
      <c r="U522" s="28" t="str">
        <f>IF(R[0]C[-1]&lt;8,"KURANG 8JAM","DIATAS 8JAM")</f>
        <v>#ERROR!</v>
      </c>
      <c r="V522" s="52">
        <v>45292.0</v>
      </c>
      <c r="W522" s="28">
        <f t="shared" si="1"/>
        <v>1.002739726</v>
      </c>
      <c r="X522" s="28" t="s">
        <v>10331</v>
      </c>
      <c r="Y522" s="28"/>
      <c r="Z522" s="28"/>
      <c r="AA522" s="28"/>
      <c r="AB522" s="28"/>
      <c r="AC522" s="28"/>
      <c r="AD522" s="28"/>
      <c r="AE522" s="65" t="b">
        <v>0</v>
      </c>
      <c r="AF522" s="28" t="str">
        <f t="shared" si="2"/>
        <v>1</v>
      </c>
      <c r="AG522" s="484">
        <f t="shared" si="6"/>
        <v>50</v>
      </c>
      <c r="AH522" s="448">
        <v>50.0</v>
      </c>
      <c r="AI522" s="446">
        <v>1.0</v>
      </c>
      <c r="AJ522" s="448">
        <v>0.0</v>
      </c>
      <c r="AK522" s="449"/>
      <c r="AL522" s="448">
        <v>0.0</v>
      </c>
      <c r="AM522" s="449"/>
      <c r="AN522" s="448">
        <v>0.0</v>
      </c>
      <c r="AO522" s="449"/>
      <c r="AP522" s="448">
        <v>0.0</v>
      </c>
      <c r="AQ522" s="449"/>
      <c r="AR522" s="448">
        <v>0.0</v>
      </c>
      <c r="AS522" s="449"/>
      <c r="AT522" s="448">
        <v>0.0</v>
      </c>
      <c r="AU522" s="449"/>
      <c r="AV522" s="448">
        <v>0.0</v>
      </c>
      <c r="AW522" s="449"/>
      <c r="AX522" s="448">
        <v>0.0</v>
      </c>
      <c r="AY522" s="449"/>
    </row>
    <row r="523" ht="22.5" customHeight="1">
      <c r="A523" s="28">
        <v>521.0</v>
      </c>
      <c r="B523" s="28" t="s">
        <v>3446</v>
      </c>
      <c r="C523" s="28" t="s">
        <v>5414</v>
      </c>
      <c r="D523" s="28" t="s">
        <v>96</v>
      </c>
      <c r="E523" s="36" t="s">
        <v>96</v>
      </c>
      <c r="F523" s="28" t="s">
        <v>593</v>
      </c>
      <c r="G523" s="28" t="s">
        <v>358</v>
      </c>
      <c r="H523" s="28" t="s">
        <v>7724</v>
      </c>
      <c r="I523" s="28" t="s">
        <v>1859</v>
      </c>
      <c r="J523" s="28">
        <v>2.0</v>
      </c>
      <c r="K523" s="28">
        <v>20.0</v>
      </c>
      <c r="L523" s="28">
        <v>40.0</v>
      </c>
      <c r="M523" s="28" t="s">
        <v>546</v>
      </c>
      <c r="N523" s="28">
        <v>2.0</v>
      </c>
      <c r="O523" s="28" t="s">
        <v>3851</v>
      </c>
      <c r="P523" s="28" t="s">
        <v>2362</v>
      </c>
      <c r="Q523" s="28"/>
      <c r="R523" s="28" t="s">
        <v>1245</v>
      </c>
      <c r="S523" s="28">
        <v>50.0</v>
      </c>
      <c r="T523" s="50">
        <f t="shared" si="4"/>
        <v>0</v>
      </c>
      <c r="U523" s="28" t="str">
        <f>IF(R[0]C[-1]&lt;8,"KURANG 8JAM","DIATAS 8JAM")</f>
        <v>#ERROR!</v>
      </c>
      <c r="V523" s="52">
        <v>45292.0</v>
      </c>
      <c r="W523" s="28">
        <f t="shared" si="1"/>
        <v>1.002739726</v>
      </c>
      <c r="X523" s="28" t="s">
        <v>10331</v>
      </c>
      <c r="Y523" s="28"/>
      <c r="Z523" s="28"/>
      <c r="AA523" s="28"/>
      <c r="AB523" s="28"/>
      <c r="AC523" s="28"/>
      <c r="AD523" s="28"/>
      <c r="AE523" s="65" t="b">
        <v>0</v>
      </c>
      <c r="AF523" s="28" t="str">
        <f t="shared" si="2"/>
        <v>1</v>
      </c>
      <c r="AG523" s="485">
        <f t="shared" si="6"/>
        <v>50</v>
      </c>
      <c r="AH523" s="451">
        <v>50.0</v>
      </c>
      <c r="AI523" s="444">
        <v>1.0</v>
      </c>
      <c r="AJ523" s="451">
        <v>0.0</v>
      </c>
      <c r="AK523" s="453"/>
      <c r="AL523" s="451">
        <v>0.0</v>
      </c>
      <c r="AM523" s="453"/>
      <c r="AN523" s="451">
        <v>0.0</v>
      </c>
      <c r="AO523" s="453"/>
      <c r="AP523" s="451">
        <v>0.0</v>
      </c>
      <c r="AQ523" s="453"/>
      <c r="AR523" s="451">
        <v>0.0</v>
      </c>
      <c r="AS523" s="453"/>
      <c r="AT523" s="451">
        <v>0.0</v>
      </c>
      <c r="AU523" s="453"/>
      <c r="AV523" s="451">
        <v>0.0</v>
      </c>
      <c r="AW523" s="453"/>
      <c r="AX523" s="451">
        <v>0.0</v>
      </c>
      <c r="AY523" s="453"/>
    </row>
    <row r="524" ht="22.5" customHeight="1">
      <c r="A524" s="36">
        <v>522.0</v>
      </c>
      <c r="B524" s="28" t="s">
        <v>3449</v>
      </c>
      <c r="C524" s="28" t="s">
        <v>5423</v>
      </c>
      <c r="D524" s="28" t="s">
        <v>191</v>
      </c>
      <c r="E524" s="36" t="s">
        <v>96</v>
      </c>
      <c r="F524" s="28" t="s">
        <v>593</v>
      </c>
      <c r="G524" s="28" t="s">
        <v>358</v>
      </c>
      <c r="H524" s="28" t="s">
        <v>7724</v>
      </c>
      <c r="I524" s="28" t="s">
        <v>1859</v>
      </c>
      <c r="J524" s="28">
        <v>2.0</v>
      </c>
      <c r="K524" s="28">
        <v>20.0</v>
      </c>
      <c r="L524" s="28">
        <v>40.0</v>
      </c>
      <c r="M524" s="28" t="s">
        <v>546</v>
      </c>
      <c r="N524" s="28">
        <v>2.0</v>
      </c>
      <c r="O524" s="28" t="s">
        <v>3851</v>
      </c>
      <c r="P524" s="28" t="s">
        <v>2362</v>
      </c>
      <c r="Q524" s="28"/>
      <c r="R524" s="28" t="s">
        <v>1245</v>
      </c>
      <c r="S524" s="28">
        <v>50.0</v>
      </c>
      <c r="T524" s="50">
        <f t="shared" si="4"/>
        <v>0</v>
      </c>
      <c r="U524" s="28" t="str">
        <f>IF(R[0]C[-1]&lt;8,"KURANG 8JAM","DIATAS 8JAM")</f>
        <v>#ERROR!</v>
      </c>
      <c r="V524" s="52">
        <v>45292.0</v>
      </c>
      <c r="W524" s="28">
        <f t="shared" si="1"/>
        <v>1.002739726</v>
      </c>
      <c r="X524" s="28" t="s">
        <v>10331</v>
      </c>
      <c r="Y524" s="28"/>
      <c r="Z524" s="28"/>
      <c r="AA524" s="28"/>
      <c r="AB524" s="28"/>
      <c r="AC524" s="28"/>
      <c r="AD524" s="28"/>
      <c r="AE524" s="65" t="b">
        <v>0</v>
      </c>
      <c r="AF524" s="28" t="str">
        <f t="shared" si="2"/>
        <v>1</v>
      </c>
      <c r="AG524" s="484">
        <f t="shared" si="6"/>
        <v>50</v>
      </c>
      <c r="AH524" s="448">
        <v>50.0</v>
      </c>
      <c r="AI524" s="446">
        <v>1.0</v>
      </c>
      <c r="AJ524" s="448">
        <v>0.0</v>
      </c>
      <c r="AK524" s="449"/>
      <c r="AL524" s="448">
        <v>0.0</v>
      </c>
      <c r="AM524" s="449"/>
      <c r="AN524" s="448">
        <v>0.0</v>
      </c>
      <c r="AO524" s="449"/>
      <c r="AP524" s="448">
        <v>0.0</v>
      </c>
      <c r="AQ524" s="449"/>
      <c r="AR524" s="448">
        <v>0.0</v>
      </c>
      <c r="AS524" s="449"/>
      <c r="AT524" s="448">
        <v>0.0</v>
      </c>
      <c r="AU524" s="449"/>
      <c r="AV524" s="448">
        <v>0.0</v>
      </c>
      <c r="AW524" s="449"/>
      <c r="AX524" s="448">
        <v>0.0</v>
      </c>
      <c r="AY524" s="449"/>
    </row>
    <row r="525" ht="22.5" customHeight="1">
      <c r="A525" s="28">
        <v>523.0</v>
      </c>
      <c r="B525" s="28" t="s">
        <v>3453</v>
      </c>
      <c r="C525" s="28" t="s">
        <v>5425</v>
      </c>
      <c r="D525" s="28" t="s">
        <v>181</v>
      </c>
      <c r="E525" s="36" t="s">
        <v>181</v>
      </c>
      <c r="F525" s="28" t="s">
        <v>593</v>
      </c>
      <c r="G525" s="28" t="s">
        <v>358</v>
      </c>
      <c r="H525" s="28" t="s">
        <v>7724</v>
      </c>
      <c r="I525" s="28" t="s">
        <v>1859</v>
      </c>
      <c r="J525" s="28">
        <v>2.0</v>
      </c>
      <c r="K525" s="28">
        <v>20.0</v>
      </c>
      <c r="L525" s="28">
        <v>40.0</v>
      </c>
      <c r="M525" s="28" t="s">
        <v>546</v>
      </c>
      <c r="N525" s="28">
        <v>4.0</v>
      </c>
      <c r="O525" s="28" t="s">
        <v>1605</v>
      </c>
      <c r="P525" s="28" t="s">
        <v>1608</v>
      </c>
      <c r="Q525" s="28"/>
      <c r="R525" s="28" t="s">
        <v>368</v>
      </c>
      <c r="S525" s="28">
        <v>100.0</v>
      </c>
      <c r="T525" s="50">
        <f t="shared" si="4"/>
        <v>0</v>
      </c>
      <c r="U525" s="28" t="str">
        <f>IF(R[0]C[-1]&lt;8,"KURANG 8JAM","DIATAS 8JAM")</f>
        <v>#ERROR!</v>
      </c>
      <c r="V525" s="52">
        <v>44927.0</v>
      </c>
      <c r="W525" s="28">
        <f t="shared" si="1"/>
        <v>2.002739726</v>
      </c>
      <c r="X525" s="28" t="s">
        <v>10128</v>
      </c>
      <c r="Y525" s="28"/>
      <c r="Z525" s="28"/>
      <c r="AA525" s="28"/>
      <c r="AB525" s="28"/>
      <c r="AC525" s="28"/>
      <c r="AD525" s="28"/>
      <c r="AE525" s="65" t="b">
        <v>0</v>
      </c>
      <c r="AF525" s="28" t="str">
        <f t="shared" si="2"/>
        <v>1</v>
      </c>
      <c r="AG525" s="485">
        <f t="shared" si="6"/>
        <v>100</v>
      </c>
      <c r="AH525" s="451">
        <v>100.0</v>
      </c>
      <c r="AI525" s="444">
        <v>1.0</v>
      </c>
      <c r="AJ525" s="451">
        <v>0.0</v>
      </c>
      <c r="AK525" s="444">
        <v>0.0</v>
      </c>
      <c r="AL525" s="451">
        <v>0.0</v>
      </c>
      <c r="AM525" s="444">
        <v>0.0</v>
      </c>
      <c r="AN525" s="451">
        <v>0.0</v>
      </c>
      <c r="AO525" s="444">
        <v>0.0</v>
      </c>
      <c r="AP525" s="451">
        <v>0.0</v>
      </c>
      <c r="AQ525" s="444">
        <v>0.0</v>
      </c>
      <c r="AR525" s="451">
        <v>0.0</v>
      </c>
      <c r="AS525" s="444">
        <v>0.0</v>
      </c>
      <c r="AT525" s="451">
        <v>0.0</v>
      </c>
      <c r="AU525" s="444">
        <v>0.0</v>
      </c>
      <c r="AV525" s="451">
        <v>0.0</v>
      </c>
      <c r="AW525" s="444">
        <v>0.0</v>
      </c>
      <c r="AX525" s="451">
        <v>0.0</v>
      </c>
      <c r="AY525" s="444">
        <v>0.0</v>
      </c>
    </row>
    <row r="526" ht="22.5" customHeight="1">
      <c r="A526" s="36">
        <v>524.0</v>
      </c>
      <c r="B526" s="28" t="s">
        <v>3457</v>
      </c>
      <c r="C526" s="28" t="s">
        <v>5428</v>
      </c>
      <c r="D526" s="28" t="s">
        <v>463</v>
      </c>
      <c r="E526" s="36" t="s">
        <v>181</v>
      </c>
      <c r="F526" s="28" t="s">
        <v>593</v>
      </c>
      <c r="G526" s="28" t="s">
        <v>358</v>
      </c>
      <c r="H526" s="28" t="s">
        <v>7724</v>
      </c>
      <c r="I526" s="28" t="s">
        <v>1859</v>
      </c>
      <c r="J526" s="28">
        <v>2.0</v>
      </c>
      <c r="K526" s="28">
        <v>20.0</v>
      </c>
      <c r="L526" s="28">
        <v>40.0</v>
      </c>
      <c r="M526" s="28" t="s">
        <v>546</v>
      </c>
      <c r="N526" s="28">
        <v>4.0</v>
      </c>
      <c r="O526" s="28" t="s">
        <v>1605</v>
      </c>
      <c r="P526" s="28" t="s">
        <v>1608</v>
      </c>
      <c r="Q526" s="28"/>
      <c r="R526" s="28" t="s">
        <v>368</v>
      </c>
      <c r="S526" s="28">
        <v>100.0</v>
      </c>
      <c r="T526" s="50">
        <f t="shared" si="4"/>
        <v>0</v>
      </c>
      <c r="U526" s="28" t="str">
        <f>IF(R[0]C[-1]&lt;8,"KURANG 8JAM","DIATAS 8JAM")</f>
        <v>#ERROR!</v>
      </c>
      <c r="V526" s="52">
        <v>44927.0</v>
      </c>
      <c r="W526" s="28">
        <f t="shared" si="1"/>
        <v>2.002739726</v>
      </c>
      <c r="X526" s="28" t="s">
        <v>10128</v>
      </c>
      <c r="Y526" s="28"/>
      <c r="Z526" s="28"/>
      <c r="AA526" s="28"/>
      <c r="AB526" s="28"/>
      <c r="AC526" s="28"/>
      <c r="AD526" s="28"/>
      <c r="AE526" s="65" t="b">
        <v>0</v>
      </c>
      <c r="AF526" s="28" t="str">
        <f t="shared" si="2"/>
        <v>1</v>
      </c>
      <c r="AG526" s="484">
        <f t="shared" si="6"/>
        <v>100</v>
      </c>
      <c r="AH526" s="448">
        <v>100.0</v>
      </c>
      <c r="AI526" s="446">
        <v>1.0</v>
      </c>
      <c r="AJ526" s="448">
        <v>0.0</v>
      </c>
      <c r="AK526" s="446">
        <v>0.0</v>
      </c>
      <c r="AL526" s="448">
        <v>0.0</v>
      </c>
      <c r="AM526" s="446">
        <v>0.0</v>
      </c>
      <c r="AN526" s="448">
        <v>0.0</v>
      </c>
      <c r="AO526" s="446">
        <v>0.0</v>
      </c>
      <c r="AP526" s="448">
        <v>0.0</v>
      </c>
      <c r="AQ526" s="446">
        <v>0.0</v>
      </c>
      <c r="AR526" s="448">
        <v>0.0</v>
      </c>
      <c r="AS526" s="446">
        <v>0.0</v>
      </c>
      <c r="AT526" s="448">
        <v>0.0</v>
      </c>
      <c r="AU526" s="446">
        <v>0.0</v>
      </c>
      <c r="AV526" s="448">
        <v>0.0</v>
      </c>
      <c r="AW526" s="446">
        <v>0.0</v>
      </c>
      <c r="AX526" s="448">
        <v>0.0</v>
      </c>
      <c r="AY526" s="446">
        <v>0.0</v>
      </c>
    </row>
    <row r="527" ht="22.5" customHeight="1">
      <c r="A527" s="28">
        <v>525.0</v>
      </c>
      <c r="B527" s="28" t="s">
        <v>3460</v>
      </c>
      <c r="C527" s="28" t="s">
        <v>5431</v>
      </c>
      <c r="D527" s="28" t="s">
        <v>226</v>
      </c>
      <c r="E527" s="36" t="s">
        <v>226</v>
      </c>
      <c r="F527" s="28" t="s">
        <v>593</v>
      </c>
      <c r="G527" s="28" t="s">
        <v>358</v>
      </c>
      <c r="H527" s="28" t="s">
        <v>7724</v>
      </c>
      <c r="I527" s="28" t="s">
        <v>1859</v>
      </c>
      <c r="J527" s="28">
        <v>2.0</v>
      </c>
      <c r="K527" s="28">
        <v>20.0</v>
      </c>
      <c r="L527" s="28">
        <v>40.0</v>
      </c>
      <c r="M527" s="28" t="s">
        <v>546</v>
      </c>
      <c r="N527" s="28">
        <v>2.0</v>
      </c>
      <c r="O527" s="28" t="s">
        <v>3851</v>
      </c>
      <c r="P527" s="28" t="s">
        <v>2362</v>
      </c>
      <c r="Q527" s="28"/>
      <c r="R527" s="28" t="s">
        <v>1245</v>
      </c>
      <c r="S527" s="28">
        <v>50.0</v>
      </c>
      <c r="T527" s="50">
        <f t="shared" si="4"/>
        <v>0</v>
      </c>
      <c r="U527" s="28" t="str">
        <f>IF(R[0]C[-1]&lt;8,"KURANG 8JAM","DIATAS 8JAM")</f>
        <v>#ERROR!</v>
      </c>
      <c r="V527" s="52">
        <v>45292.0</v>
      </c>
      <c r="W527" s="28">
        <f t="shared" si="1"/>
        <v>1.002739726</v>
      </c>
      <c r="X527" s="28" t="s">
        <v>10331</v>
      </c>
      <c r="Y527" s="28"/>
      <c r="Z527" s="28"/>
      <c r="AA527" s="28"/>
      <c r="AB527" s="28"/>
      <c r="AC527" s="28"/>
      <c r="AD527" s="28"/>
      <c r="AE527" s="65" t="b">
        <v>0</v>
      </c>
      <c r="AF527" s="28" t="str">
        <f t="shared" si="2"/>
        <v>1</v>
      </c>
      <c r="AG527" s="485">
        <f t="shared" si="6"/>
        <v>50</v>
      </c>
      <c r="AH527" s="451">
        <v>50.0</v>
      </c>
      <c r="AI527" s="444">
        <v>1.0</v>
      </c>
      <c r="AJ527" s="451">
        <v>0.0</v>
      </c>
      <c r="AK527" s="453"/>
      <c r="AL527" s="451">
        <v>0.0</v>
      </c>
      <c r="AM527" s="453"/>
      <c r="AN527" s="451">
        <v>0.0</v>
      </c>
      <c r="AO527" s="453"/>
      <c r="AP527" s="451">
        <v>0.0</v>
      </c>
      <c r="AQ527" s="453"/>
      <c r="AR527" s="451">
        <v>0.0</v>
      </c>
      <c r="AS527" s="453"/>
      <c r="AT527" s="451">
        <v>0.0</v>
      </c>
      <c r="AU527" s="453"/>
      <c r="AV527" s="451">
        <v>0.0</v>
      </c>
      <c r="AW527" s="453"/>
      <c r="AX527" s="451">
        <v>0.0</v>
      </c>
      <c r="AY527" s="453"/>
    </row>
    <row r="528" ht="22.5" customHeight="1">
      <c r="A528" s="36">
        <v>526.0</v>
      </c>
      <c r="B528" s="28" t="s">
        <v>3466</v>
      </c>
      <c r="C528" s="28" t="s">
        <v>5435</v>
      </c>
      <c r="D528" s="28" t="s">
        <v>232</v>
      </c>
      <c r="E528" s="36" t="s">
        <v>16</v>
      </c>
      <c r="F528" s="28" t="s">
        <v>593</v>
      </c>
      <c r="G528" s="28" t="s">
        <v>358</v>
      </c>
      <c r="H528" s="28" t="s">
        <v>1607</v>
      </c>
      <c r="I528" s="28" t="s">
        <v>5358</v>
      </c>
      <c r="J528" s="28">
        <v>2.0</v>
      </c>
      <c r="K528" s="28">
        <v>30.0</v>
      </c>
      <c r="L528" s="28">
        <v>60.0</v>
      </c>
      <c r="M528" s="28" t="s">
        <v>546</v>
      </c>
      <c r="N528" s="28">
        <v>2.0</v>
      </c>
      <c r="O528" s="28" t="s">
        <v>1607</v>
      </c>
      <c r="P528" s="28" t="s">
        <v>5359</v>
      </c>
      <c r="Q528" s="28"/>
      <c r="R528" s="28" t="s">
        <v>368</v>
      </c>
      <c r="S528" s="28">
        <v>100.0</v>
      </c>
      <c r="T528" s="50">
        <f t="shared" si="4"/>
        <v>0</v>
      </c>
      <c r="U528" s="28" t="str">
        <f>IF(R[0]C[-1]&lt;8,"KURANG 8JAM","DIATAS 8JAM")</f>
        <v>#ERROR!</v>
      </c>
      <c r="V528" s="52">
        <v>44927.0</v>
      </c>
      <c r="W528" s="28">
        <f t="shared" si="1"/>
        <v>2.002739726</v>
      </c>
      <c r="X528" s="28" t="s">
        <v>10128</v>
      </c>
      <c r="Y528" s="28"/>
      <c r="Z528" s="28"/>
      <c r="AA528" s="28"/>
      <c r="AB528" s="28"/>
      <c r="AC528" s="28"/>
      <c r="AD528" s="28"/>
      <c r="AE528" s="65" t="b">
        <v>0</v>
      </c>
      <c r="AF528" s="28" t="str">
        <f t="shared" si="2"/>
        <v>1</v>
      </c>
      <c r="AG528" s="484">
        <f t="shared" si="6"/>
        <v>100</v>
      </c>
      <c r="AH528" s="448">
        <v>100.0</v>
      </c>
      <c r="AI528" s="446">
        <v>1.0</v>
      </c>
      <c r="AJ528" s="448">
        <v>0.0</v>
      </c>
      <c r="AK528" s="446">
        <v>0.0</v>
      </c>
      <c r="AL528" s="448">
        <v>0.0</v>
      </c>
      <c r="AM528" s="446">
        <v>0.0</v>
      </c>
      <c r="AN528" s="448">
        <v>0.0</v>
      </c>
      <c r="AO528" s="446">
        <v>0.0</v>
      </c>
      <c r="AP528" s="448">
        <v>0.0</v>
      </c>
      <c r="AQ528" s="446">
        <v>0.0</v>
      </c>
      <c r="AR528" s="448">
        <v>0.0</v>
      </c>
      <c r="AS528" s="446">
        <v>0.0</v>
      </c>
      <c r="AT528" s="448">
        <v>0.0</v>
      </c>
      <c r="AU528" s="446">
        <v>0.0</v>
      </c>
      <c r="AV528" s="448">
        <v>0.0</v>
      </c>
      <c r="AW528" s="446">
        <v>0.0</v>
      </c>
      <c r="AX528" s="448">
        <v>0.0</v>
      </c>
      <c r="AY528" s="446">
        <v>0.0</v>
      </c>
    </row>
    <row r="529" ht="22.5" customHeight="1">
      <c r="A529" s="28">
        <v>527.0</v>
      </c>
      <c r="B529" s="28" t="s">
        <v>3471</v>
      </c>
      <c r="C529" s="28" t="s">
        <v>5439</v>
      </c>
      <c r="D529" s="28" t="s">
        <v>434</v>
      </c>
      <c r="E529" s="36" t="s">
        <v>16</v>
      </c>
      <c r="F529" s="28" t="s">
        <v>593</v>
      </c>
      <c r="G529" s="28" t="s">
        <v>358</v>
      </c>
      <c r="H529" s="28" t="s">
        <v>7724</v>
      </c>
      <c r="I529" s="28" t="s">
        <v>1859</v>
      </c>
      <c r="J529" s="28">
        <v>2.0</v>
      </c>
      <c r="K529" s="28">
        <v>20.0</v>
      </c>
      <c r="L529" s="28">
        <v>40.0</v>
      </c>
      <c r="M529" s="28" t="s">
        <v>546</v>
      </c>
      <c r="N529" s="28">
        <v>2.0</v>
      </c>
      <c r="O529" s="28" t="s">
        <v>3851</v>
      </c>
      <c r="P529" s="28" t="s">
        <v>2362</v>
      </c>
      <c r="Q529" s="28"/>
      <c r="R529" s="28" t="s">
        <v>1245</v>
      </c>
      <c r="S529" s="28">
        <v>50.0</v>
      </c>
      <c r="T529" s="50">
        <f t="shared" si="4"/>
        <v>0</v>
      </c>
      <c r="U529" s="28" t="str">
        <f>IF(R[0]C[-1]&lt;8,"KURANG 8JAM","DIATAS 8JAM")</f>
        <v>#ERROR!</v>
      </c>
      <c r="V529" s="52">
        <v>45292.0</v>
      </c>
      <c r="W529" s="28">
        <f t="shared" si="1"/>
        <v>1.002739726</v>
      </c>
      <c r="X529" s="28" t="s">
        <v>10331</v>
      </c>
      <c r="Y529" s="28"/>
      <c r="Z529" s="28"/>
      <c r="AA529" s="28"/>
      <c r="AB529" s="28"/>
      <c r="AC529" s="28"/>
      <c r="AD529" s="28"/>
      <c r="AE529" s="65" t="b">
        <v>0</v>
      </c>
      <c r="AF529" s="28" t="str">
        <f t="shared" si="2"/>
        <v>1</v>
      </c>
      <c r="AG529" s="485">
        <f t="shared" si="6"/>
        <v>50</v>
      </c>
      <c r="AH529" s="451">
        <v>50.0</v>
      </c>
      <c r="AI529" s="444">
        <v>1.0</v>
      </c>
      <c r="AJ529" s="451">
        <v>0.0</v>
      </c>
      <c r="AK529" s="453"/>
      <c r="AL529" s="451">
        <v>0.0</v>
      </c>
      <c r="AM529" s="453"/>
      <c r="AN529" s="451">
        <v>0.0</v>
      </c>
      <c r="AO529" s="453"/>
      <c r="AP529" s="451">
        <v>0.0</v>
      </c>
      <c r="AQ529" s="453"/>
      <c r="AR529" s="451">
        <v>0.0</v>
      </c>
      <c r="AS529" s="453"/>
      <c r="AT529" s="451">
        <v>0.0</v>
      </c>
      <c r="AU529" s="453"/>
      <c r="AV529" s="451">
        <v>0.0</v>
      </c>
      <c r="AW529" s="453"/>
      <c r="AX529" s="451">
        <v>0.0</v>
      </c>
      <c r="AY529" s="453"/>
    </row>
    <row r="530" ht="22.5" customHeight="1">
      <c r="A530" s="36">
        <v>528.0</v>
      </c>
      <c r="B530" s="28" t="s">
        <v>3479</v>
      </c>
      <c r="C530" s="28" t="s">
        <v>5442</v>
      </c>
      <c r="D530" s="28" t="s">
        <v>463</v>
      </c>
      <c r="E530" s="36" t="s">
        <v>181</v>
      </c>
      <c r="F530" s="28" t="s">
        <v>593</v>
      </c>
      <c r="G530" s="28" t="s">
        <v>2343</v>
      </c>
      <c r="H530" s="28" t="s">
        <v>2343</v>
      </c>
      <c r="I530" s="28"/>
      <c r="J530" s="28"/>
      <c r="K530" s="28"/>
      <c r="L530" s="28">
        <v>0.0</v>
      </c>
      <c r="M530" s="28" t="s">
        <v>2343</v>
      </c>
      <c r="N530" s="28">
        <v>1.0</v>
      </c>
      <c r="O530" s="28" t="s">
        <v>2346</v>
      </c>
      <c r="P530" s="28" t="s">
        <v>1608</v>
      </c>
      <c r="Q530" s="28"/>
      <c r="R530" s="28">
        <v>0.0</v>
      </c>
      <c r="S530" s="28">
        <v>0.0</v>
      </c>
      <c r="T530" s="50">
        <f t="shared" si="4"/>
        <v>0</v>
      </c>
      <c r="U530" s="28" t="str">
        <f>IF(R[0]C[-1]&lt;8,"KURANG 8JAM","DIATAS 8JAM")</f>
        <v>#ERROR!</v>
      </c>
      <c r="V530" s="52">
        <v>44927.0</v>
      </c>
      <c r="W530" s="28">
        <f t="shared" si="1"/>
        <v>2.002739726</v>
      </c>
      <c r="X530" s="28" t="s">
        <v>10128</v>
      </c>
      <c r="Y530" s="28"/>
      <c r="Z530" s="28"/>
      <c r="AA530" s="28"/>
      <c r="AB530" s="28"/>
      <c r="AC530" s="28"/>
      <c r="AD530" s="28"/>
      <c r="AE530" s="65" t="b">
        <v>0</v>
      </c>
      <c r="AF530" s="28" t="str">
        <f t="shared" si="2"/>
        <v>0</v>
      </c>
      <c r="AG530" s="484">
        <f t="shared" si="6"/>
        <v>0</v>
      </c>
      <c r="AH530" s="448">
        <v>0.0</v>
      </c>
      <c r="AI530" s="446">
        <v>1.0</v>
      </c>
      <c r="AJ530" s="448">
        <v>0.0</v>
      </c>
      <c r="AK530" s="446">
        <v>0.0</v>
      </c>
      <c r="AL530" s="448">
        <v>0.0</v>
      </c>
      <c r="AM530" s="446">
        <v>0.0</v>
      </c>
      <c r="AN530" s="448">
        <v>0.0</v>
      </c>
      <c r="AO530" s="446">
        <v>0.0</v>
      </c>
      <c r="AP530" s="448">
        <v>0.0</v>
      </c>
      <c r="AQ530" s="446">
        <v>0.0</v>
      </c>
      <c r="AR530" s="448">
        <v>0.0</v>
      </c>
      <c r="AS530" s="446">
        <v>0.0</v>
      </c>
      <c r="AT530" s="448">
        <v>0.0</v>
      </c>
      <c r="AU530" s="446">
        <v>0.0</v>
      </c>
      <c r="AV530" s="448">
        <v>0.0</v>
      </c>
      <c r="AW530" s="446">
        <v>0.0</v>
      </c>
      <c r="AX530" s="448">
        <v>0.0</v>
      </c>
      <c r="AY530" s="446">
        <v>0.0</v>
      </c>
    </row>
    <row r="531" ht="22.5" customHeight="1">
      <c r="A531" s="28">
        <v>529.0</v>
      </c>
      <c r="B531" s="28" t="s">
        <v>3481</v>
      </c>
      <c r="C531" s="28" t="s">
        <v>5446</v>
      </c>
      <c r="D531" s="28" t="s">
        <v>434</v>
      </c>
      <c r="E531" s="36" t="s">
        <v>16</v>
      </c>
      <c r="F531" s="28" t="s">
        <v>593</v>
      </c>
      <c r="G531" s="28" t="s">
        <v>2343</v>
      </c>
      <c r="H531" s="28" t="s">
        <v>2343</v>
      </c>
      <c r="I531" s="28"/>
      <c r="J531" s="28"/>
      <c r="K531" s="28"/>
      <c r="L531" s="28">
        <v>0.0</v>
      </c>
      <c r="M531" s="28" t="s">
        <v>2343</v>
      </c>
      <c r="N531" s="28">
        <v>1.0</v>
      </c>
      <c r="O531" s="28" t="s">
        <v>2346</v>
      </c>
      <c r="P531" s="28" t="s">
        <v>1608</v>
      </c>
      <c r="Q531" s="28"/>
      <c r="R531" s="28">
        <v>0.0</v>
      </c>
      <c r="S531" s="28">
        <v>0.0</v>
      </c>
      <c r="T531" s="50">
        <f t="shared" si="4"/>
        <v>0</v>
      </c>
      <c r="U531" s="28" t="str">
        <f>IF(R[0]C[-1]&lt;8,"KURANG 8JAM","DIATAS 8JAM")</f>
        <v>#ERROR!</v>
      </c>
      <c r="V531" s="52">
        <v>44927.0</v>
      </c>
      <c r="W531" s="28">
        <f t="shared" si="1"/>
        <v>2.002739726</v>
      </c>
      <c r="X531" s="28" t="s">
        <v>10128</v>
      </c>
      <c r="Y531" s="28"/>
      <c r="Z531" s="28"/>
      <c r="AA531" s="28"/>
      <c r="AB531" s="28"/>
      <c r="AC531" s="28"/>
      <c r="AD531" s="28"/>
      <c r="AE531" s="65" t="b">
        <v>0</v>
      </c>
      <c r="AF531" s="28" t="str">
        <f t="shared" si="2"/>
        <v>0</v>
      </c>
      <c r="AG531" s="485">
        <f t="shared" si="6"/>
        <v>0</v>
      </c>
      <c r="AH531" s="451">
        <v>0.0</v>
      </c>
      <c r="AI531" s="444">
        <v>1.0</v>
      </c>
      <c r="AJ531" s="451">
        <v>0.0</v>
      </c>
      <c r="AK531" s="444">
        <v>0.0</v>
      </c>
      <c r="AL531" s="451">
        <v>0.0</v>
      </c>
      <c r="AM531" s="444">
        <v>0.0</v>
      </c>
      <c r="AN531" s="451">
        <v>0.0</v>
      </c>
      <c r="AO531" s="444">
        <v>0.0</v>
      </c>
      <c r="AP531" s="451">
        <v>0.0</v>
      </c>
      <c r="AQ531" s="444">
        <v>0.0</v>
      </c>
      <c r="AR531" s="451">
        <v>0.0</v>
      </c>
      <c r="AS531" s="444">
        <v>0.0</v>
      </c>
      <c r="AT531" s="451">
        <v>0.0</v>
      </c>
      <c r="AU531" s="444">
        <v>0.0</v>
      </c>
      <c r="AV531" s="451">
        <v>0.0</v>
      </c>
      <c r="AW531" s="444">
        <v>0.0</v>
      </c>
      <c r="AX531" s="451">
        <v>0.0</v>
      </c>
      <c r="AY531" s="444">
        <v>0.0</v>
      </c>
    </row>
    <row r="532" ht="22.5" customHeight="1">
      <c r="A532" s="36">
        <v>530.0</v>
      </c>
      <c r="B532" s="28" t="s">
        <v>3485</v>
      </c>
      <c r="C532" s="28" t="s">
        <v>5450</v>
      </c>
      <c r="D532" s="28" t="s">
        <v>434</v>
      </c>
      <c r="E532" s="36" t="s">
        <v>16</v>
      </c>
      <c r="F532" s="28" t="s">
        <v>593</v>
      </c>
      <c r="G532" s="28" t="s">
        <v>358</v>
      </c>
      <c r="H532" s="28" t="s">
        <v>7724</v>
      </c>
      <c r="I532" s="28" t="s">
        <v>1859</v>
      </c>
      <c r="J532" s="28">
        <v>2.0</v>
      </c>
      <c r="K532" s="28">
        <v>20.0</v>
      </c>
      <c r="L532" s="28">
        <v>40.0</v>
      </c>
      <c r="M532" s="28" t="s">
        <v>546</v>
      </c>
      <c r="N532" s="28">
        <v>2.0</v>
      </c>
      <c r="O532" s="28" t="s">
        <v>3851</v>
      </c>
      <c r="P532" s="28" t="s">
        <v>2362</v>
      </c>
      <c r="Q532" s="28"/>
      <c r="R532" s="28" t="s">
        <v>1245</v>
      </c>
      <c r="S532" s="28">
        <v>50.0</v>
      </c>
      <c r="T532" s="50">
        <f t="shared" si="4"/>
        <v>0</v>
      </c>
      <c r="U532" s="28" t="str">
        <f>IF(R[0]C[-1]&lt;8,"KURANG 8JAM","DIATAS 8JAM")</f>
        <v>#ERROR!</v>
      </c>
      <c r="V532" s="52">
        <v>45292.0</v>
      </c>
      <c r="W532" s="28">
        <f t="shared" si="1"/>
        <v>1.002739726</v>
      </c>
      <c r="X532" s="28" t="s">
        <v>10331</v>
      </c>
      <c r="Y532" s="28"/>
      <c r="Z532" s="28"/>
      <c r="AA532" s="28"/>
      <c r="AB532" s="28"/>
      <c r="AC532" s="28"/>
      <c r="AD532" s="28"/>
      <c r="AE532" s="65" t="b">
        <v>0</v>
      </c>
      <c r="AF532" s="28" t="str">
        <f t="shared" si="2"/>
        <v>1</v>
      </c>
      <c r="AG532" s="484">
        <f t="shared" si="6"/>
        <v>50</v>
      </c>
      <c r="AH532" s="448">
        <v>50.0</v>
      </c>
      <c r="AI532" s="446">
        <v>1.0</v>
      </c>
      <c r="AJ532" s="448">
        <v>0.0</v>
      </c>
      <c r="AK532" s="449"/>
      <c r="AL532" s="448">
        <v>0.0</v>
      </c>
      <c r="AM532" s="449"/>
      <c r="AN532" s="448">
        <v>0.0</v>
      </c>
      <c r="AO532" s="449"/>
      <c r="AP532" s="448">
        <v>0.0</v>
      </c>
      <c r="AQ532" s="449"/>
      <c r="AR532" s="448">
        <v>0.0</v>
      </c>
      <c r="AS532" s="449"/>
      <c r="AT532" s="448">
        <v>0.0</v>
      </c>
      <c r="AU532" s="449"/>
      <c r="AV532" s="448">
        <v>0.0</v>
      </c>
      <c r="AW532" s="449"/>
      <c r="AX532" s="448">
        <v>0.0</v>
      </c>
      <c r="AY532" s="449"/>
    </row>
    <row r="533" ht="22.5" customHeight="1">
      <c r="A533" s="28">
        <v>531.0</v>
      </c>
      <c r="B533" s="28" t="s">
        <v>3489</v>
      </c>
      <c r="C533" s="28" t="s">
        <v>5454</v>
      </c>
      <c r="D533" s="28" t="s">
        <v>232</v>
      </c>
      <c r="E533" s="36" t="s">
        <v>16</v>
      </c>
      <c r="F533" s="28" t="s">
        <v>593</v>
      </c>
      <c r="G533" s="28" t="s">
        <v>358</v>
      </c>
      <c r="H533" s="28" t="s">
        <v>7724</v>
      </c>
      <c r="I533" s="28" t="s">
        <v>1859</v>
      </c>
      <c r="J533" s="28">
        <v>2.0</v>
      </c>
      <c r="K533" s="28">
        <v>20.0</v>
      </c>
      <c r="L533" s="28">
        <v>40.0</v>
      </c>
      <c r="M533" s="28" t="s">
        <v>546</v>
      </c>
      <c r="N533" s="28">
        <v>4.0</v>
      </c>
      <c r="O533" s="28" t="s">
        <v>1605</v>
      </c>
      <c r="P533" s="28" t="s">
        <v>1608</v>
      </c>
      <c r="Q533" s="28"/>
      <c r="R533" s="28" t="s">
        <v>368</v>
      </c>
      <c r="S533" s="28">
        <v>100.0</v>
      </c>
      <c r="T533" s="50">
        <f t="shared" si="4"/>
        <v>0</v>
      </c>
      <c r="U533" s="28" t="str">
        <f>IF(R[0]C[-1]&lt;8,"KURANG 8JAM","DIATAS 8JAM")</f>
        <v>#ERROR!</v>
      </c>
      <c r="V533" s="52">
        <v>44927.0</v>
      </c>
      <c r="W533" s="28">
        <f t="shared" si="1"/>
        <v>2.002739726</v>
      </c>
      <c r="X533" s="28" t="s">
        <v>10128</v>
      </c>
      <c r="Y533" s="28"/>
      <c r="Z533" s="28"/>
      <c r="AA533" s="28"/>
      <c r="AB533" s="28"/>
      <c r="AC533" s="28"/>
      <c r="AD533" s="28"/>
      <c r="AE533" s="65" t="b">
        <v>0</v>
      </c>
      <c r="AF533" s="28" t="str">
        <f t="shared" si="2"/>
        <v>1</v>
      </c>
      <c r="AG533" s="485">
        <f t="shared" si="6"/>
        <v>100</v>
      </c>
      <c r="AH533" s="451">
        <v>100.0</v>
      </c>
      <c r="AI533" s="444">
        <v>1.0</v>
      </c>
      <c r="AJ533" s="451">
        <v>0.0</v>
      </c>
      <c r="AK533" s="444">
        <v>0.0</v>
      </c>
      <c r="AL533" s="451">
        <v>0.0</v>
      </c>
      <c r="AM533" s="444">
        <v>0.0</v>
      </c>
      <c r="AN533" s="451">
        <v>0.0</v>
      </c>
      <c r="AO533" s="444">
        <v>0.0</v>
      </c>
      <c r="AP533" s="451">
        <v>0.0</v>
      </c>
      <c r="AQ533" s="444">
        <v>0.0</v>
      </c>
      <c r="AR533" s="451">
        <v>0.0</v>
      </c>
      <c r="AS533" s="444">
        <v>0.0</v>
      </c>
      <c r="AT533" s="451">
        <v>0.0</v>
      </c>
      <c r="AU533" s="444">
        <v>0.0</v>
      </c>
      <c r="AV533" s="451">
        <v>0.0</v>
      </c>
      <c r="AW533" s="444">
        <v>0.0</v>
      </c>
      <c r="AX533" s="451">
        <v>0.0</v>
      </c>
      <c r="AY533" s="444">
        <v>0.0</v>
      </c>
    </row>
    <row r="534" ht="22.5" customHeight="1">
      <c r="A534" s="36">
        <v>532.0</v>
      </c>
      <c r="B534" s="28" t="s">
        <v>3491</v>
      </c>
      <c r="C534" s="28" t="s">
        <v>5457</v>
      </c>
      <c r="D534" s="28" t="s">
        <v>181</v>
      </c>
      <c r="E534" s="36" t="s">
        <v>181</v>
      </c>
      <c r="F534" s="28" t="s">
        <v>593</v>
      </c>
      <c r="G534" s="28" t="s">
        <v>358</v>
      </c>
      <c r="H534" s="28" t="s">
        <v>7724</v>
      </c>
      <c r="I534" s="28" t="s">
        <v>1859</v>
      </c>
      <c r="J534" s="28">
        <v>2.0</v>
      </c>
      <c r="K534" s="28">
        <v>20.0</v>
      </c>
      <c r="L534" s="28">
        <v>40.0</v>
      </c>
      <c r="M534" s="28" t="s">
        <v>546</v>
      </c>
      <c r="N534" s="28">
        <v>4.0</v>
      </c>
      <c r="O534" s="28" t="s">
        <v>1605</v>
      </c>
      <c r="P534" s="28" t="s">
        <v>1608</v>
      </c>
      <c r="Q534" s="28"/>
      <c r="R534" s="28" t="s">
        <v>368</v>
      </c>
      <c r="S534" s="28">
        <v>100.0</v>
      </c>
      <c r="T534" s="50">
        <f t="shared" si="4"/>
        <v>0</v>
      </c>
      <c r="U534" s="28" t="str">
        <f>IF(R[0]C[-1]&lt;8,"KURANG 8JAM","DIATAS 8JAM")</f>
        <v>#ERROR!</v>
      </c>
      <c r="V534" s="52">
        <v>44927.0</v>
      </c>
      <c r="W534" s="28">
        <f t="shared" si="1"/>
        <v>2.002739726</v>
      </c>
      <c r="X534" s="28" t="s">
        <v>10128</v>
      </c>
      <c r="Y534" s="28"/>
      <c r="Z534" s="28"/>
      <c r="AA534" s="28"/>
      <c r="AB534" s="28"/>
      <c r="AC534" s="28"/>
      <c r="AD534" s="28"/>
      <c r="AE534" s="65" t="b">
        <v>0</v>
      </c>
      <c r="AF534" s="28" t="str">
        <f t="shared" si="2"/>
        <v>1</v>
      </c>
      <c r="AG534" s="484">
        <f t="shared" si="6"/>
        <v>100</v>
      </c>
      <c r="AH534" s="448">
        <v>100.0</v>
      </c>
      <c r="AI534" s="446">
        <v>1.0</v>
      </c>
      <c r="AJ534" s="448">
        <v>0.0</v>
      </c>
      <c r="AK534" s="446">
        <v>0.0</v>
      </c>
      <c r="AL534" s="448">
        <v>0.0</v>
      </c>
      <c r="AM534" s="446">
        <v>0.0</v>
      </c>
      <c r="AN534" s="448">
        <v>0.0</v>
      </c>
      <c r="AO534" s="446">
        <v>0.0</v>
      </c>
      <c r="AP534" s="448">
        <v>0.0</v>
      </c>
      <c r="AQ534" s="446">
        <v>0.0</v>
      </c>
      <c r="AR534" s="448">
        <v>0.0</v>
      </c>
      <c r="AS534" s="446">
        <v>0.0</v>
      </c>
      <c r="AT534" s="448">
        <v>0.0</v>
      </c>
      <c r="AU534" s="446">
        <v>0.0</v>
      </c>
      <c r="AV534" s="448">
        <v>0.0</v>
      </c>
      <c r="AW534" s="446">
        <v>0.0</v>
      </c>
      <c r="AX534" s="448">
        <v>0.0</v>
      </c>
      <c r="AY534" s="446">
        <v>0.0</v>
      </c>
    </row>
    <row r="535" ht="22.5" customHeight="1">
      <c r="A535" s="28">
        <v>533.0</v>
      </c>
      <c r="B535" s="28" t="s">
        <v>3495</v>
      </c>
      <c r="C535" s="28" t="s">
        <v>5460</v>
      </c>
      <c r="D535" s="28" t="s">
        <v>434</v>
      </c>
      <c r="E535" s="36" t="s">
        <v>16</v>
      </c>
      <c r="F535" s="28" t="s">
        <v>593</v>
      </c>
      <c r="G535" s="28" t="s">
        <v>358</v>
      </c>
      <c r="H535" s="28" t="s">
        <v>7724</v>
      </c>
      <c r="I535" s="28" t="s">
        <v>1859</v>
      </c>
      <c r="J535" s="28">
        <v>2.0</v>
      </c>
      <c r="K535" s="28">
        <v>20.0</v>
      </c>
      <c r="L535" s="28">
        <v>40.0</v>
      </c>
      <c r="M535" s="28" t="s">
        <v>546</v>
      </c>
      <c r="N535" s="28">
        <v>4.0</v>
      </c>
      <c r="O535" s="28" t="s">
        <v>1605</v>
      </c>
      <c r="P535" s="28" t="s">
        <v>1608</v>
      </c>
      <c r="Q535" s="28"/>
      <c r="R535" s="28" t="s">
        <v>368</v>
      </c>
      <c r="S535" s="28">
        <v>100.0</v>
      </c>
      <c r="T535" s="50">
        <f t="shared" si="4"/>
        <v>0</v>
      </c>
      <c r="U535" s="28" t="str">
        <f>IF(R[0]C[-1]&lt;8,"KURANG 8JAM","DIATAS 8JAM")</f>
        <v>#ERROR!</v>
      </c>
      <c r="V535" s="52">
        <v>44927.0</v>
      </c>
      <c r="W535" s="28">
        <f t="shared" si="1"/>
        <v>2.002739726</v>
      </c>
      <c r="X535" s="28" t="s">
        <v>10128</v>
      </c>
      <c r="Y535" s="28"/>
      <c r="Z535" s="28"/>
      <c r="AA535" s="28"/>
      <c r="AB535" s="28"/>
      <c r="AC535" s="28"/>
      <c r="AD535" s="28"/>
      <c r="AE535" s="65" t="b">
        <v>0</v>
      </c>
      <c r="AF535" s="28" t="str">
        <f t="shared" si="2"/>
        <v>1</v>
      </c>
      <c r="AG535" s="485">
        <f t="shared" si="6"/>
        <v>100</v>
      </c>
      <c r="AH535" s="451">
        <v>100.0</v>
      </c>
      <c r="AI535" s="444">
        <v>1.0</v>
      </c>
      <c r="AJ535" s="451">
        <v>0.0</v>
      </c>
      <c r="AK535" s="444">
        <v>0.0</v>
      </c>
      <c r="AL535" s="451">
        <v>0.0</v>
      </c>
      <c r="AM535" s="444">
        <v>0.0</v>
      </c>
      <c r="AN535" s="451">
        <v>0.0</v>
      </c>
      <c r="AO535" s="444">
        <v>0.0</v>
      </c>
      <c r="AP535" s="451">
        <v>0.0</v>
      </c>
      <c r="AQ535" s="444">
        <v>0.0</v>
      </c>
      <c r="AR535" s="451">
        <v>0.0</v>
      </c>
      <c r="AS535" s="444">
        <v>0.0</v>
      </c>
      <c r="AT535" s="451">
        <v>0.0</v>
      </c>
      <c r="AU535" s="444">
        <v>0.0</v>
      </c>
      <c r="AV535" s="451">
        <v>0.0</v>
      </c>
      <c r="AW535" s="444">
        <v>0.0</v>
      </c>
      <c r="AX535" s="451">
        <v>0.0</v>
      </c>
      <c r="AY535" s="444">
        <v>0.0</v>
      </c>
    </row>
    <row r="536" ht="22.5" customHeight="1">
      <c r="A536" s="36">
        <v>534.0</v>
      </c>
      <c r="B536" s="28" t="s">
        <v>3503</v>
      </c>
      <c r="C536" s="28" t="s">
        <v>5464</v>
      </c>
      <c r="D536" s="28" t="s">
        <v>232</v>
      </c>
      <c r="E536" s="36" t="s">
        <v>16</v>
      </c>
      <c r="F536" s="28" t="s">
        <v>593</v>
      </c>
      <c r="G536" s="28" t="s">
        <v>358</v>
      </c>
      <c r="H536" s="28" t="s">
        <v>7724</v>
      </c>
      <c r="I536" s="28" t="s">
        <v>1859</v>
      </c>
      <c r="J536" s="28">
        <v>2.0</v>
      </c>
      <c r="K536" s="28">
        <v>20.0</v>
      </c>
      <c r="L536" s="28">
        <v>40.0</v>
      </c>
      <c r="M536" s="28" t="s">
        <v>546</v>
      </c>
      <c r="N536" s="28">
        <v>4.0</v>
      </c>
      <c r="O536" s="28" t="s">
        <v>1605</v>
      </c>
      <c r="P536" s="28" t="s">
        <v>1608</v>
      </c>
      <c r="Q536" s="28"/>
      <c r="R536" s="28" t="s">
        <v>368</v>
      </c>
      <c r="S536" s="28">
        <v>100.0</v>
      </c>
      <c r="T536" s="50">
        <f t="shared" si="4"/>
        <v>0</v>
      </c>
      <c r="U536" s="28" t="str">
        <f>IF(R[0]C[-1]&lt;8,"KURANG 8JAM","DIATAS 8JAM")</f>
        <v>#ERROR!</v>
      </c>
      <c r="V536" s="52">
        <v>44927.0</v>
      </c>
      <c r="W536" s="28">
        <f t="shared" si="1"/>
        <v>2.002739726</v>
      </c>
      <c r="X536" s="28" t="s">
        <v>10128</v>
      </c>
      <c r="Y536" s="28"/>
      <c r="Z536" s="28"/>
      <c r="AA536" s="28"/>
      <c r="AB536" s="28"/>
      <c r="AC536" s="28"/>
      <c r="AD536" s="28"/>
      <c r="AE536" s="65" t="b">
        <v>0</v>
      </c>
      <c r="AF536" s="28" t="str">
        <f t="shared" si="2"/>
        <v>1</v>
      </c>
      <c r="AG536" s="484">
        <f t="shared" si="6"/>
        <v>100</v>
      </c>
      <c r="AH536" s="448">
        <v>100.0</v>
      </c>
      <c r="AI536" s="446">
        <v>1.0</v>
      </c>
      <c r="AJ536" s="448">
        <v>0.0</v>
      </c>
      <c r="AK536" s="446">
        <v>0.0</v>
      </c>
      <c r="AL536" s="448">
        <v>0.0</v>
      </c>
      <c r="AM536" s="446">
        <v>0.0</v>
      </c>
      <c r="AN536" s="448">
        <v>0.0</v>
      </c>
      <c r="AO536" s="446">
        <v>0.0</v>
      </c>
      <c r="AP536" s="448">
        <v>0.0</v>
      </c>
      <c r="AQ536" s="446">
        <v>0.0</v>
      </c>
      <c r="AR536" s="448">
        <v>0.0</v>
      </c>
      <c r="AS536" s="446">
        <v>0.0</v>
      </c>
      <c r="AT536" s="448">
        <v>0.0</v>
      </c>
      <c r="AU536" s="446">
        <v>0.0</v>
      </c>
      <c r="AV536" s="448">
        <v>0.0</v>
      </c>
      <c r="AW536" s="446">
        <v>0.0</v>
      </c>
      <c r="AX536" s="448">
        <v>0.0</v>
      </c>
      <c r="AY536" s="446">
        <v>0.0</v>
      </c>
    </row>
    <row r="537" ht="22.5" customHeight="1">
      <c r="A537" s="28">
        <v>535.0</v>
      </c>
      <c r="B537" s="28" t="s">
        <v>3505</v>
      </c>
      <c r="C537" s="28" t="s">
        <v>5466</v>
      </c>
      <c r="D537" s="28" t="s">
        <v>232</v>
      </c>
      <c r="E537" s="36" t="s">
        <v>16</v>
      </c>
      <c r="F537" s="28" t="s">
        <v>593</v>
      </c>
      <c r="G537" s="28" t="s">
        <v>358</v>
      </c>
      <c r="H537" s="28" t="s">
        <v>7724</v>
      </c>
      <c r="I537" s="28" t="s">
        <v>1859</v>
      </c>
      <c r="J537" s="28">
        <v>2.0</v>
      </c>
      <c r="K537" s="28">
        <v>20.0</v>
      </c>
      <c r="L537" s="28">
        <v>40.0</v>
      </c>
      <c r="M537" s="28" t="s">
        <v>546</v>
      </c>
      <c r="N537" s="28">
        <v>4.0</v>
      </c>
      <c r="O537" s="28" t="s">
        <v>1605</v>
      </c>
      <c r="P537" s="28" t="s">
        <v>1608</v>
      </c>
      <c r="Q537" s="28"/>
      <c r="R537" s="28" t="s">
        <v>368</v>
      </c>
      <c r="S537" s="28">
        <v>100.0</v>
      </c>
      <c r="T537" s="50">
        <f t="shared" si="4"/>
        <v>0</v>
      </c>
      <c r="U537" s="28" t="str">
        <f>IF(R[0]C[-1]&lt;8,"KURANG 8JAM","DIATAS 8JAM")</f>
        <v>#ERROR!</v>
      </c>
      <c r="V537" s="52">
        <v>44927.0</v>
      </c>
      <c r="W537" s="28">
        <f t="shared" si="1"/>
        <v>2.002739726</v>
      </c>
      <c r="X537" s="28" t="s">
        <v>10128</v>
      </c>
      <c r="Y537" s="28"/>
      <c r="Z537" s="28"/>
      <c r="AA537" s="28"/>
      <c r="AB537" s="28"/>
      <c r="AC537" s="28"/>
      <c r="AD537" s="28"/>
      <c r="AE537" s="65" t="b">
        <v>0</v>
      </c>
      <c r="AF537" s="28" t="str">
        <f t="shared" si="2"/>
        <v>1</v>
      </c>
      <c r="AG537" s="485">
        <f t="shared" si="6"/>
        <v>100</v>
      </c>
      <c r="AH537" s="451">
        <v>100.0</v>
      </c>
      <c r="AI537" s="444">
        <v>1.0</v>
      </c>
      <c r="AJ537" s="451">
        <v>0.0</v>
      </c>
      <c r="AK537" s="444">
        <v>0.0</v>
      </c>
      <c r="AL537" s="451">
        <v>0.0</v>
      </c>
      <c r="AM537" s="444">
        <v>0.0</v>
      </c>
      <c r="AN537" s="451">
        <v>0.0</v>
      </c>
      <c r="AO537" s="444">
        <v>0.0</v>
      </c>
      <c r="AP537" s="451">
        <v>0.0</v>
      </c>
      <c r="AQ537" s="444">
        <v>0.0</v>
      </c>
      <c r="AR537" s="451">
        <v>0.0</v>
      </c>
      <c r="AS537" s="444">
        <v>0.0</v>
      </c>
      <c r="AT537" s="451">
        <v>0.0</v>
      </c>
      <c r="AU537" s="444">
        <v>0.0</v>
      </c>
      <c r="AV537" s="451">
        <v>0.0</v>
      </c>
      <c r="AW537" s="444">
        <v>0.0</v>
      </c>
      <c r="AX537" s="451">
        <v>0.0</v>
      </c>
      <c r="AY537" s="444">
        <v>0.0</v>
      </c>
    </row>
    <row r="538" ht="22.5" customHeight="1">
      <c r="A538" s="36">
        <v>536.0</v>
      </c>
      <c r="B538" s="28" t="s">
        <v>3508</v>
      </c>
      <c r="C538" s="28" t="s">
        <v>5468</v>
      </c>
      <c r="D538" s="28" t="s">
        <v>434</v>
      </c>
      <c r="E538" s="36" t="s">
        <v>16</v>
      </c>
      <c r="F538" s="28" t="s">
        <v>593</v>
      </c>
      <c r="G538" s="28" t="s">
        <v>2343</v>
      </c>
      <c r="H538" s="28" t="s">
        <v>2343</v>
      </c>
      <c r="I538" s="28"/>
      <c r="J538" s="28"/>
      <c r="K538" s="28"/>
      <c r="L538" s="28">
        <v>0.0</v>
      </c>
      <c r="M538" s="28" t="s">
        <v>2343</v>
      </c>
      <c r="N538" s="28">
        <v>1.0</v>
      </c>
      <c r="O538" s="28" t="s">
        <v>2346</v>
      </c>
      <c r="P538" s="28" t="s">
        <v>1608</v>
      </c>
      <c r="Q538" s="28"/>
      <c r="R538" s="28">
        <v>0.0</v>
      </c>
      <c r="S538" s="28">
        <v>0.0</v>
      </c>
      <c r="T538" s="50">
        <f t="shared" si="4"/>
        <v>0</v>
      </c>
      <c r="U538" s="28" t="str">
        <f>IF(R[0]C[-1]&lt;8,"KURANG 8JAM","DIATAS 8JAM")</f>
        <v>#ERROR!</v>
      </c>
      <c r="V538" s="52">
        <v>44927.0</v>
      </c>
      <c r="W538" s="28">
        <f t="shared" si="1"/>
        <v>2.002739726</v>
      </c>
      <c r="X538" s="28" t="s">
        <v>10128</v>
      </c>
      <c r="Y538" s="28"/>
      <c r="Z538" s="28"/>
      <c r="AA538" s="28"/>
      <c r="AB538" s="28"/>
      <c r="AC538" s="28"/>
      <c r="AD538" s="28"/>
      <c r="AE538" s="65" t="b">
        <v>0</v>
      </c>
      <c r="AF538" s="28" t="str">
        <f t="shared" si="2"/>
        <v>0</v>
      </c>
      <c r="AG538" s="484">
        <f t="shared" si="6"/>
        <v>0</v>
      </c>
      <c r="AH538" s="448">
        <v>0.0</v>
      </c>
      <c r="AI538" s="446">
        <v>1.0</v>
      </c>
      <c r="AJ538" s="448">
        <v>0.0</v>
      </c>
      <c r="AK538" s="446">
        <v>0.0</v>
      </c>
      <c r="AL538" s="448">
        <v>0.0</v>
      </c>
      <c r="AM538" s="446">
        <v>0.0</v>
      </c>
      <c r="AN538" s="448">
        <v>0.0</v>
      </c>
      <c r="AO538" s="446">
        <v>0.0</v>
      </c>
      <c r="AP538" s="448">
        <v>0.0</v>
      </c>
      <c r="AQ538" s="446">
        <v>0.0</v>
      </c>
      <c r="AR538" s="448">
        <v>0.0</v>
      </c>
      <c r="AS538" s="446">
        <v>0.0</v>
      </c>
      <c r="AT538" s="448">
        <v>0.0</v>
      </c>
      <c r="AU538" s="446">
        <v>0.0</v>
      </c>
      <c r="AV538" s="448">
        <v>0.0</v>
      </c>
      <c r="AW538" s="446">
        <v>0.0</v>
      </c>
      <c r="AX538" s="448">
        <v>0.0</v>
      </c>
      <c r="AY538" s="446">
        <v>0.0</v>
      </c>
    </row>
    <row r="539" ht="22.5" customHeight="1">
      <c r="A539" s="28">
        <v>537.0</v>
      </c>
      <c r="B539" s="28" t="s">
        <v>3512</v>
      </c>
      <c r="C539" s="28" t="s">
        <v>5471</v>
      </c>
      <c r="D539" s="28" t="s">
        <v>226</v>
      </c>
      <c r="E539" s="36" t="s">
        <v>226</v>
      </c>
      <c r="F539" s="28" t="s">
        <v>593</v>
      </c>
      <c r="G539" s="28" t="s">
        <v>358</v>
      </c>
      <c r="H539" s="28" t="s">
        <v>7724</v>
      </c>
      <c r="I539" s="28" t="s">
        <v>1859</v>
      </c>
      <c r="J539" s="28">
        <v>2.0</v>
      </c>
      <c r="K539" s="28">
        <v>20.0</v>
      </c>
      <c r="L539" s="28">
        <v>40.0</v>
      </c>
      <c r="M539" s="28" t="s">
        <v>546</v>
      </c>
      <c r="N539" s="28">
        <v>2.0</v>
      </c>
      <c r="O539" s="28" t="s">
        <v>3851</v>
      </c>
      <c r="P539" s="28" t="s">
        <v>2362</v>
      </c>
      <c r="Q539" s="28"/>
      <c r="R539" s="28" t="s">
        <v>1245</v>
      </c>
      <c r="S539" s="28">
        <v>50.0</v>
      </c>
      <c r="T539" s="50">
        <f t="shared" si="4"/>
        <v>0</v>
      </c>
      <c r="U539" s="28" t="str">
        <f>IF(R[0]C[-1]&lt;8,"KURANG 8JAM","DIATAS 8JAM")</f>
        <v>#ERROR!</v>
      </c>
      <c r="V539" s="52">
        <v>45292.0</v>
      </c>
      <c r="W539" s="28">
        <f t="shared" si="1"/>
        <v>1.002739726</v>
      </c>
      <c r="X539" s="28" t="s">
        <v>10331</v>
      </c>
      <c r="Y539" s="28"/>
      <c r="Z539" s="28"/>
      <c r="AA539" s="28"/>
      <c r="AB539" s="28"/>
      <c r="AC539" s="28"/>
      <c r="AD539" s="28"/>
      <c r="AE539" s="65" t="b">
        <v>0</v>
      </c>
      <c r="AF539" s="28" t="str">
        <f t="shared" si="2"/>
        <v>1</v>
      </c>
      <c r="AG539" s="485">
        <f t="shared" si="6"/>
        <v>50</v>
      </c>
      <c r="AH539" s="451">
        <v>50.0</v>
      </c>
      <c r="AI539" s="444">
        <v>1.0</v>
      </c>
      <c r="AJ539" s="451">
        <v>0.0</v>
      </c>
      <c r="AK539" s="453"/>
      <c r="AL539" s="451">
        <v>0.0</v>
      </c>
      <c r="AM539" s="453"/>
      <c r="AN539" s="451">
        <v>0.0</v>
      </c>
      <c r="AO539" s="453"/>
      <c r="AP539" s="451">
        <v>0.0</v>
      </c>
      <c r="AQ539" s="453"/>
      <c r="AR539" s="451">
        <v>0.0</v>
      </c>
      <c r="AS539" s="453"/>
      <c r="AT539" s="451">
        <v>0.0</v>
      </c>
      <c r="AU539" s="453"/>
      <c r="AV539" s="451">
        <v>0.0</v>
      </c>
      <c r="AW539" s="453"/>
      <c r="AX539" s="451">
        <v>0.0</v>
      </c>
      <c r="AY539" s="453"/>
    </row>
    <row r="540" ht="22.5" customHeight="1">
      <c r="A540" s="36">
        <v>538.0</v>
      </c>
      <c r="B540" s="28" t="s">
        <v>3523</v>
      </c>
      <c r="C540" s="28" t="s">
        <v>5474</v>
      </c>
      <c r="D540" s="28" t="s">
        <v>226</v>
      </c>
      <c r="E540" s="36" t="s">
        <v>226</v>
      </c>
      <c r="F540" s="28" t="s">
        <v>593</v>
      </c>
      <c r="G540" s="28" t="s">
        <v>358</v>
      </c>
      <c r="H540" s="28" t="s">
        <v>7724</v>
      </c>
      <c r="I540" s="28" t="s">
        <v>1859</v>
      </c>
      <c r="J540" s="28">
        <v>2.0</v>
      </c>
      <c r="K540" s="28">
        <v>20.0</v>
      </c>
      <c r="L540" s="28">
        <v>40.0</v>
      </c>
      <c r="M540" s="28" t="s">
        <v>546</v>
      </c>
      <c r="N540" s="28">
        <v>2.0</v>
      </c>
      <c r="O540" s="28" t="s">
        <v>3851</v>
      </c>
      <c r="P540" s="28" t="s">
        <v>2362</v>
      </c>
      <c r="Q540" s="28"/>
      <c r="R540" s="28" t="s">
        <v>1245</v>
      </c>
      <c r="S540" s="28">
        <v>50.0</v>
      </c>
      <c r="T540" s="50">
        <f t="shared" si="4"/>
        <v>0</v>
      </c>
      <c r="U540" s="28" t="str">
        <f>IF(R[0]C[-1]&lt;8,"KURANG 8JAM","DIATAS 8JAM")</f>
        <v>#ERROR!</v>
      </c>
      <c r="V540" s="52">
        <v>45292.0</v>
      </c>
      <c r="W540" s="28">
        <f t="shared" si="1"/>
        <v>1.002739726</v>
      </c>
      <c r="X540" s="28" t="s">
        <v>10331</v>
      </c>
      <c r="Y540" s="28"/>
      <c r="Z540" s="28"/>
      <c r="AA540" s="28"/>
      <c r="AB540" s="28"/>
      <c r="AC540" s="28"/>
      <c r="AD540" s="28"/>
      <c r="AE540" s="65" t="b">
        <v>0</v>
      </c>
      <c r="AF540" s="28" t="str">
        <f t="shared" si="2"/>
        <v>1</v>
      </c>
      <c r="AG540" s="484">
        <f t="shared" si="6"/>
        <v>50</v>
      </c>
      <c r="AH540" s="448">
        <v>50.0</v>
      </c>
      <c r="AI540" s="446">
        <v>1.0</v>
      </c>
      <c r="AJ540" s="448">
        <v>0.0</v>
      </c>
      <c r="AK540" s="449"/>
      <c r="AL540" s="448">
        <v>0.0</v>
      </c>
      <c r="AM540" s="449"/>
      <c r="AN540" s="448">
        <v>0.0</v>
      </c>
      <c r="AO540" s="449"/>
      <c r="AP540" s="448">
        <v>0.0</v>
      </c>
      <c r="AQ540" s="449"/>
      <c r="AR540" s="448">
        <v>0.0</v>
      </c>
      <c r="AS540" s="449"/>
      <c r="AT540" s="448">
        <v>0.0</v>
      </c>
      <c r="AU540" s="449"/>
      <c r="AV540" s="448">
        <v>0.0</v>
      </c>
      <c r="AW540" s="449"/>
      <c r="AX540" s="448">
        <v>0.0</v>
      </c>
      <c r="AY540" s="449"/>
    </row>
    <row r="541" ht="22.5" customHeight="1">
      <c r="A541" s="28">
        <v>539.0</v>
      </c>
      <c r="B541" s="28" t="s">
        <v>3535</v>
      </c>
      <c r="C541" s="28" t="s">
        <v>5477</v>
      </c>
      <c r="D541" s="28" t="s">
        <v>96</v>
      </c>
      <c r="E541" s="36" t="s">
        <v>96</v>
      </c>
      <c r="F541" s="28" t="s">
        <v>593</v>
      </c>
      <c r="G541" s="28" t="s">
        <v>358</v>
      </c>
      <c r="H541" s="28" t="s">
        <v>7724</v>
      </c>
      <c r="I541" s="28" t="s">
        <v>1859</v>
      </c>
      <c r="J541" s="28">
        <v>2.0</v>
      </c>
      <c r="K541" s="28">
        <v>20.0</v>
      </c>
      <c r="L541" s="28">
        <v>40.0</v>
      </c>
      <c r="M541" s="28" t="s">
        <v>546</v>
      </c>
      <c r="N541" s="28">
        <v>2.0</v>
      </c>
      <c r="O541" s="28" t="s">
        <v>3851</v>
      </c>
      <c r="P541" s="28" t="s">
        <v>2362</v>
      </c>
      <c r="Q541" s="28"/>
      <c r="R541" s="28" t="s">
        <v>1245</v>
      </c>
      <c r="S541" s="28">
        <v>50.0</v>
      </c>
      <c r="T541" s="50">
        <f t="shared" si="4"/>
        <v>0</v>
      </c>
      <c r="U541" s="28" t="str">
        <f>IF(R[0]C[-1]&lt;8,"KURANG 8JAM","DIATAS 8JAM")</f>
        <v>#ERROR!</v>
      </c>
      <c r="V541" s="52">
        <v>45292.0</v>
      </c>
      <c r="W541" s="28">
        <f t="shared" si="1"/>
        <v>1.002739726</v>
      </c>
      <c r="X541" s="28" t="s">
        <v>10331</v>
      </c>
      <c r="Y541" s="28"/>
      <c r="Z541" s="28"/>
      <c r="AA541" s="28"/>
      <c r="AB541" s="28"/>
      <c r="AC541" s="28"/>
      <c r="AD541" s="28"/>
      <c r="AE541" s="65" t="b">
        <v>0</v>
      </c>
      <c r="AF541" s="28" t="str">
        <f t="shared" si="2"/>
        <v>1</v>
      </c>
      <c r="AG541" s="485">
        <f t="shared" si="6"/>
        <v>50</v>
      </c>
      <c r="AH541" s="451">
        <v>50.0</v>
      </c>
      <c r="AI541" s="444">
        <v>1.0</v>
      </c>
      <c r="AJ541" s="451">
        <v>0.0</v>
      </c>
      <c r="AK541" s="453"/>
      <c r="AL541" s="451">
        <v>0.0</v>
      </c>
      <c r="AM541" s="453"/>
      <c r="AN541" s="451">
        <v>0.0</v>
      </c>
      <c r="AO541" s="453"/>
      <c r="AP541" s="451">
        <v>0.0</v>
      </c>
      <c r="AQ541" s="453"/>
      <c r="AR541" s="451">
        <v>0.0</v>
      </c>
      <c r="AS541" s="453"/>
      <c r="AT541" s="451">
        <v>0.0</v>
      </c>
      <c r="AU541" s="453"/>
      <c r="AV541" s="451">
        <v>0.0</v>
      </c>
      <c r="AW541" s="453"/>
      <c r="AX541" s="451">
        <v>0.0</v>
      </c>
      <c r="AY541" s="453"/>
    </row>
    <row r="542" ht="22.5" customHeight="1">
      <c r="A542" s="36">
        <v>540.0</v>
      </c>
      <c r="B542" s="28" t="s">
        <v>3541</v>
      </c>
      <c r="C542" s="28" t="s">
        <v>5480</v>
      </c>
      <c r="D542" s="28" t="s">
        <v>434</v>
      </c>
      <c r="E542" s="36" t="s">
        <v>16</v>
      </c>
      <c r="F542" s="28" t="s">
        <v>593</v>
      </c>
      <c r="G542" s="28" t="s">
        <v>358</v>
      </c>
      <c r="H542" s="28" t="s">
        <v>7724</v>
      </c>
      <c r="I542" s="28" t="s">
        <v>1859</v>
      </c>
      <c r="J542" s="28">
        <v>2.0</v>
      </c>
      <c r="K542" s="28">
        <v>20.0</v>
      </c>
      <c r="L542" s="28">
        <v>40.0</v>
      </c>
      <c r="M542" s="28" t="s">
        <v>546</v>
      </c>
      <c r="N542" s="28">
        <v>2.0</v>
      </c>
      <c r="O542" s="28" t="s">
        <v>3851</v>
      </c>
      <c r="P542" s="28" t="s">
        <v>2362</v>
      </c>
      <c r="Q542" s="28"/>
      <c r="R542" s="28" t="s">
        <v>1245</v>
      </c>
      <c r="S542" s="28">
        <v>50.0</v>
      </c>
      <c r="T542" s="50">
        <f t="shared" si="4"/>
        <v>0</v>
      </c>
      <c r="U542" s="28" t="str">
        <f>IF(R[0]C[-1]&lt;8,"KURANG 8JAM","DIATAS 8JAM")</f>
        <v>#ERROR!</v>
      </c>
      <c r="V542" s="52">
        <v>45292.0</v>
      </c>
      <c r="W542" s="28">
        <f t="shared" si="1"/>
        <v>1.002739726</v>
      </c>
      <c r="X542" s="28" t="s">
        <v>10331</v>
      </c>
      <c r="Y542" s="28"/>
      <c r="Z542" s="28"/>
      <c r="AA542" s="28"/>
      <c r="AB542" s="28"/>
      <c r="AC542" s="28"/>
      <c r="AD542" s="28"/>
      <c r="AE542" s="65" t="b">
        <v>0</v>
      </c>
      <c r="AF542" s="28" t="str">
        <f t="shared" si="2"/>
        <v>1</v>
      </c>
      <c r="AG542" s="484">
        <f t="shared" si="6"/>
        <v>50</v>
      </c>
      <c r="AH542" s="448">
        <v>50.0</v>
      </c>
      <c r="AI542" s="446">
        <v>1.0</v>
      </c>
      <c r="AJ542" s="448">
        <v>0.0</v>
      </c>
      <c r="AK542" s="449"/>
      <c r="AL542" s="448">
        <v>0.0</v>
      </c>
      <c r="AM542" s="449"/>
      <c r="AN542" s="448">
        <v>0.0</v>
      </c>
      <c r="AO542" s="449"/>
      <c r="AP542" s="448">
        <v>0.0</v>
      </c>
      <c r="AQ542" s="449"/>
      <c r="AR542" s="448">
        <v>0.0</v>
      </c>
      <c r="AS542" s="449"/>
      <c r="AT542" s="448">
        <v>0.0</v>
      </c>
      <c r="AU542" s="449"/>
      <c r="AV542" s="448">
        <v>0.0</v>
      </c>
      <c r="AW542" s="449"/>
      <c r="AX542" s="448">
        <v>0.0</v>
      </c>
      <c r="AY542" s="449"/>
    </row>
    <row r="543" ht="22.5" customHeight="1">
      <c r="A543" s="28">
        <v>541.0</v>
      </c>
      <c r="B543" s="28" t="s">
        <v>3544</v>
      </c>
      <c r="C543" s="28" t="s">
        <v>5482</v>
      </c>
      <c r="D543" s="28" t="s">
        <v>434</v>
      </c>
      <c r="E543" s="36" t="s">
        <v>16</v>
      </c>
      <c r="F543" s="28" t="s">
        <v>593</v>
      </c>
      <c r="G543" s="28" t="s">
        <v>358</v>
      </c>
      <c r="H543" s="28" t="s">
        <v>7724</v>
      </c>
      <c r="I543" s="28" t="s">
        <v>1859</v>
      </c>
      <c r="J543" s="28">
        <v>2.0</v>
      </c>
      <c r="K543" s="28">
        <v>20.0</v>
      </c>
      <c r="L543" s="28">
        <v>40.0</v>
      </c>
      <c r="M543" s="28" t="s">
        <v>546</v>
      </c>
      <c r="N543" s="28">
        <v>2.0</v>
      </c>
      <c r="O543" s="28" t="s">
        <v>3851</v>
      </c>
      <c r="P543" s="28" t="s">
        <v>2362</v>
      </c>
      <c r="Q543" s="28"/>
      <c r="R543" s="28" t="s">
        <v>1245</v>
      </c>
      <c r="S543" s="28">
        <v>50.0</v>
      </c>
      <c r="T543" s="50">
        <f t="shared" si="4"/>
        <v>0</v>
      </c>
      <c r="U543" s="28" t="str">
        <f>IF(R[0]C[-1]&lt;8,"KURANG 8JAM","DIATAS 8JAM")</f>
        <v>#ERROR!</v>
      </c>
      <c r="V543" s="52">
        <v>45292.0</v>
      </c>
      <c r="W543" s="28">
        <f t="shared" si="1"/>
        <v>1.002739726</v>
      </c>
      <c r="X543" s="28" t="s">
        <v>10331</v>
      </c>
      <c r="Y543" s="28"/>
      <c r="Z543" s="28"/>
      <c r="AA543" s="28"/>
      <c r="AB543" s="28"/>
      <c r="AC543" s="28"/>
      <c r="AD543" s="28"/>
      <c r="AE543" s="65" t="b">
        <v>0</v>
      </c>
      <c r="AF543" s="28" t="str">
        <f t="shared" si="2"/>
        <v>1</v>
      </c>
      <c r="AG543" s="485">
        <f t="shared" si="6"/>
        <v>50</v>
      </c>
      <c r="AH543" s="451">
        <v>50.0</v>
      </c>
      <c r="AI543" s="444">
        <v>1.0</v>
      </c>
      <c r="AJ543" s="451">
        <v>0.0</v>
      </c>
      <c r="AK543" s="453"/>
      <c r="AL543" s="451">
        <v>0.0</v>
      </c>
      <c r="AM543" s="453"/>
      <c r="AN543" s="451">
        <v>0.0</v>
      </c>
      <c r="AO543" s="453"/>
      <c r="AP543" s="451">
        <v>0.0</v>
      </c>
      <c r="AQ543" s="453"/>
      <c r="AR543" s="451">
        <v>0.0</v>
      </c>
      <c r="AS543" s="453"/>
      <c r="AT543" s="451">
        <v>0.0</v>
      </c>
      <c r="AU543" s="453"/>
      <c r="AV543" s="451">
        <v>0.0</v>
      </c>
      <c r="AW543" s="453"/>
      <c r="AX543" s="451">
        <v>0.0</v>
      </c>
      <c r="AY543" s="453"/>
    </row>
    <row r="544" ht="22.5" customHeight="1">
      <c r="A544" s="36">
        <v>542.0</v>
      </c>
      <c r="B544" s="28" t="s">
        <v>3548</v>
      </c>
      <c r="C544" s="28" t="s">
        <v>5485</v>
      </c>
      <c r="D544" s="28" t="s">
        <v>577</v>
      </c>
      <c r="E544" s="36" t="s">
        <v>16</v>
      </c>
      <c r="F544" s="28" t="s">
        <v>593</v>
      </c>
      <c r="G544" s="28" t="s">
        <v>150</v>
      </c>
      <c r="H544" s="28" t="s">
        <v>4990</v>
      </c>
      <c r="I544" s="28" t="s">
        <v>5486</v>
      </c>
      <c r="J544" s="28">
        <v>2.0</v>
      </c>
      <c r="K544" s="28">
        <v>20.0</v>
      </c>
      <c r="L544" s="28">
        <v>40.0</v>
      </c>
      <c r="M544" s="28" t="s">
        <v>546</v>
      </c>
      <c r="N544" s="28">
        <v>1.0</v>
      </c>
      <c r="O544" s="28" t="s">
        <v>1605</v>
      </c>
      <c r="P544" s="28" t="s">
        <v>1608</v>
      </c>
      <c r="Q544" s="28"/>
      <c r="R544" s="28" t="s">
        <v>368</v>
      </c>
      <c r="S544" s="28">
        <v>100.0</v>
      </c>
      <c r="T544" s="50">
        <f t="shared" si="4"/>
        <v>0</v>
      </c>
      <c r="U544" s="28" t="str">
        <f>IF(R[0]C[-1]&lt;8,"KURANG 8JAM","DIATAS 8JAM")</f>
        <v>#ERROR!</v>
      </c>
      <c r="V544" s="52">
        <v>44927.0</v>
      </c>
      <c r="W544" s="28">
        <f t="shared" si="1"/>
        <v>2.002739726</v>
      </c>
      <c r="X544" s="28" t="s">
        <v>10128</v>
      </c>
      <c r="Y544" s="28"/>
      <c r="Z544" s="28"/>
      <c r="AA544" s="28"/>
      <c r="AB544" s="28"/>
      <c r="AC544" s="28"/>
      <c r="AD544" s="28"/>
      <c r="AE544" s="65" t="b">
        <v>0</v>
      </c>
      <c r="AF544" s="28" t="str">
        <f t="shared" si="2"/>
        <v>1</v>
      </c>
      <c r="AG544" s="484">
        <f t="shared" si="6"/>
        <v>100</v>
      </c>
      <c r="AH544" s="448">
        <v>100.0</v>
      </c>
      <c r="AI544" s="446">
        <v>1.0</v>
      </c>
      <c r="AJ544" s="448">
        <v>0.0</v>
      </c>
      <c r="AK544" s="446">
        <v>0.0</v>
      </c>
      <c r="AL544" s="448">
        <v>0.0</v>
      </c>
      <c r="AM544" s="446">
        <v>0.0</v>
      </c>
      <c r="AN544" s="448">
        <v>0.0</v>
      </c>
      <c r="AO544" s="446">
        <v>0.0</v>
      </c>
      <c r="AP544" s="448">
        <v>0.0</v>
      </c>
      <c r="AQ544" s="446">
        <v>0.0</v>
      </c>
      <c r="AR544" s="448">
        <v>0.0</v>
      </c>
      <c r="AS544" s="446">
        <v>0.0</v>
      </c>
      <c r="AT544" s="448">
        <v>0.0</v>
      </c>
      <c r="AU544" s="446">
        <v>0.0</v>
      </c>
      <c r="AV544" s="448">
        <v>0.0</v>
      </c>
      <c r="AW544" s="446">
        <v>0.0</v>
      </c>
      <c r="AX544" s="448">
        <v>0.0</v>
      </c>
      <c r="AY544" s="446">
        <v>0.0</v>
      </c>
    </row>
    <row r="545" ht="22.5" customHeight="1">
      <c r="A545" s="28">
        <v>543.0</v>
      </c>
      <c r="B545" s="28" t="s">
        <v>3554</v>
      </c>
      <c r="C545" s="28" t="s">
        <v>5488</v>
      </c>
      <c r="D545" s="28" t="s">
        <v>181</v>
      </c>
      <c r="E545" s="36" t="s">
        <v>181</v>
      </c>
      <c r="F545" s="28" t="s">
        <v>593</v>
      </c>
      <c r="G545" s="28" t="s">
        <v>358</v>
      </c>
      <c r="H545" s="28" t="s">
        <v>7724</v>
      </c>
      <c r="I545" s="28" t="s">
        <v>1859</v>
      </c>
      <c r="J545" s="28">
        <v>2.0</v>
      </c>
      <c r="K545" s="28">
        <v>20.0</v>
      </c>
      <c r="L545" s="28">
        <v>40.0</v>
      </c>
      <c r="M545" s="28" t="s">
        <v>546</v>
      </c>
      <c r="N545" s="28">
        <v>4.0</v>
      </c>
      <c r="O545" s="28" t="s">
        <v>1605</v>
      </c>
      <c r="P545" s="28" t="s">
        <v>1608</v>
      </c>
      <c r="Q545" s="28"/>
      <c r="R545" s="28" t="s">
        <v>368</v>
      </c>
      <c r="S545" s="28">
        <v>100.0</v>
      </c>
      <c r="T545" s="50">
        <f t="shared" si="4"/>
        <v>0</v>
      </c>
      <c r="U545" s="28" t="str">
        <f>IF(R[0]C[-1]&lt;8,"KURANG 8JAM","DIATAS 8JAM")</f>
        <v>#ERROR!</v>
      </c>
      <c r="V545" s="52">
        <v>44927.0</v>
      </c>
      <c r="W545" s="28">
        <f t="shared" si="1"/>
        <v>2.002739726</v>
      </c>
      <c r="X545" s="28" t="s">
        <v>10128</v>
      </c>
      <c r="Y545" s="28"/>
      <c r="Z545" s="28"/>
      <c r="AA545" s="28"/>
      <c r="AB545" s="28"/>
      <c r="AC545" s="28"/>
      <c r="AD545" s="28"/>
      <c r="AE545" s="65" t="b">
        <v>0</v>
      </c>
      <c r="AF545" s="28" t="str">
        <f t="shared" si="2"/>
        <v>1</v>
      </c>
      <c r="AG545" s="485">
        <f t="shared" si="6"/>
        <v>100</v>
      </c>
      <c r="AH545" s="451">
        <v>100.0</v>
      </c>
      <c r="AI545" s="444">
        <v>1.0</v>
      </c>
      <c r="AJ545" s="451">
        <v>0.0</v>
      </c>
      <c r="AK545" s="444">
        <v>0.0</v>
      </c>
      <c r="AL545" s="451">
        <v>0.0</v>
      </c>
      <c r="AM545" s="444">
        <v>0.0</v>
      </c>
      <c r="AN545" s="451">
        <v>0.0</v>
      </c>
      <c r="AO545" s="444">
        <v>0.0</v>
      </c>
      <c r="AP545" s="451">
        <v>0.0</v>
      </c>
      <c r="AQ545" s="444">
        <v>0.0</v>
      </c>
      <c r="AR545" s="451">
        <v>0.0</v>
      </c>
      <c r="AS545" s="444">
        <v>0.0</v>
      </c>
      <c r="AT545" s="451">
        <v>0.0</v>
      </c>
      <c r="AU545" s="444">
        <v>0.0</v>
      </c>
      <c r="AV545" s="451">
        <v>0.0</v>
      </c>
      <c r="AW545" s="444">
        <v>0.0</v>
      </c>
      <c r="AX545" s="451">
        <v>0.0</v>
      </c>
      <c r="AY545" s="444">
        <v>0.0</v>
      </c>
    </row>
    <row r="546" ht="22.5" customHeight="1">
      <c r="A546" s="36">
        <v>544.0</v>
      </c>
      <c r="B546" s="28" t="s">
        <v>3558</v>
      </c>
      <c r="C546" s="28" t="s">
        <v>5490</v>
      </c>
      <c r="D546" s="28" t="s">
        <v>288</v>
      </c>
      <c r="E546" s="36" t="s">
        <v>226</v>
      </c>
      <c r="F546" s="28" t="s">
        <v>593</v>
      </c>
      <c r="G546" s="28" t="s">
        <v>358</v>
      </c>
      <c r="H546" s="28" t="s">
        <v>7724</v>
      </c>
      <c r="I546" s="28" t="s">
        <v>1859</v>
      </c>
      <c r="J546" s="28">
        <v>2.0</v>
      </c>
      <c r="K546" s="28">
        <v>20.0</v>
      </c>
      <c r="L546" s="28">
        <v>40.0</v>
      </c>
      <c r="M546" s="28" t="s">
        <v>546</v>
      </c>
      <c r="N546" s="28">
        <v>2.0</v>
      </c>
      <c r="O546" s="28" t="s">
        <v>3851</v>
      </c>
      <c r="P546" s="28" t="s">
        <v>2362</v>
      </c>
      <c r="Q546" s="28"/>
      <c r="R546" s="28" t="s">
        <v>1245</v>
      </c>
      <c r="S546" s="28">
        <v>50.0</v>
      </c>
      <c r="T546" s="50">
        <f t="shared" si="4"/>
        <v>0</v>
      </c>
      <c r="U546" s="28" t="str">
        <f>IF(R[0]C[-1]&lt;8,"KURANG 8JAM","DIATAS 8JAM")</f>
        <v>#ERROR!</v>
      </c>
      <c r="V546" s="52">
        <v>45292.0</v>
      </c>
      <c r="W546" s="28">
        <f t="shared" si="1"/>
        <v>1.002739726</v>
      </c>
      <c r="X546" s="28" t="s">
        <v>10331</v>
      </c>
      <c r="Y546" s="28"/>
      <c r="Z546" s="28"/>
      <c r="AA546" s="28"/>
      <c r="AB546" s="28"/>
      <c r="AC546" s="28"/>
      <c r="AD546" s="28"/>
      <c r="AE546" s="65" t="b">
        <v>0</v>
      </c>
      <c r="AF546" s="28" t="str">
        <f t="shared" si="2"/>
        <v>1</v>
      </c>
      <c r="AG546" s="484">
        <f t="shared" si="6"/>
        <v>50</v>
      </c>
      <c r="AH546" s="448">
        <v>50.0</v>
      </c>
      <c r="AI546" s="446">
        <v>1.0</v>
      </c>
      <c r="AJ546" s="448">
        <v>0.0</v>
      </c>
      <c r="AK546" s="449"/>
      <c r="AL546" s="448">
        <v>0.0</v>
      </c>
      <c r="AM546" s="449"/>
      <c r="AN546" s="448">
        <v>0.0</v>
      </c>
      <c r="AO546" s="449"/>
      <c r="AP546" s="448">
        <v>0.0</v>
      </c>
      <c r="AQ546" s="449"/>
      <c r="AR546" s="448">
        <v>0.0</v>
      </c>
      <c r="AS546" s="449"/>
      <c r="AT546" s="448">
        <v>0.0</v>
      </c>
      <c r="AU546" s="449"/>
      <c r="AV546" s="448">
        <v>0.0</v>
      </c>
      <c r="AW546" s="449"/>
      <c r="AX546" s="448">
        <v>0.0</v>
      </c>
      <c r="AY546" s="449"/>
    </row>
    <row r="547" ht="22.5" customHeight="1">
      <c r="A547" s="28">
        <v>545.0</v>
      </c>
      <c r="B547" s="28" t="s">
        <v>3574</v>
      </c>
      <c r="C547" s="28" t="s">
        <v>5492</v>
      </c>
      <c r="D547" s="28" t="s">
        <v>434</v>
      </c>
      <c r="E547" s="36" t="s">
        <v>16</v>
      </c>
      <c r="F547" s="28" t="s">
        <v>593</v>
      </c>
      <c r="G547" s="28" t="s">
        <v>2343</v>
      </c>
      <c r="H547" s="28" t="s">
        <v>2343</v>
      </c>
      <c r="I547" s="28"/>
      <c r="J547" s="28"/>
      <c r="K547" s="28"/>
      <c r="L547" s="28">
        <v>0.0</v>
      </c>
      <c r="M547" s="28" t="s">
        <v>2343</v>
      </c>
      <c r="N547" s="28">
        <v>1.0</v>
      </c>
      <c r="O547" s="28" t="s">
        <v>2346</v>
      </c>
      <c r="P547" s="28" t="s">
        <v>1608</v>
      </c>
      <c r="Q547" s="28"/>
      <c r="R547" s="28">
        <v>0.0</v>
      </c>
      <c r="S547" s="28">
        <v>0.0</v>
      </c>
      <c r="T547" s="50">
        <f t="shared" si="4"/>
        <v>0</v>
      </c>
      <c r="U547" s="28" t="str">
        <f>IF(R[0]C[-1]&lt;8,"KURANG 8JAM","DIATAS 8JAM")</f>
        <v>#ERROR!</v>
      </c>
      <c r="V547" s="52">
        <v>44927.0</v>
      </c>
      <c r="W547" s="28">
        <f t="shared" si="1"/>
        <v>2.002739726</v>
      </c>
      <c r="X547" s="28" t="s">
        <v>10128</v>
      </c>
      <c r="Y547" s="28"/>
      <c r="Z547" s="28"/>
      <c r="AA547" s="28"/>
      <c r="AB547" s="28"/>
      <c r="AC547" s="28"/>
      <c r="AD547" s="28"/>
      <c r="AE547" s="65" t="b">
        <v>0</v>
      </c>
      <c r="AF547" s="28" t="str">
        <f t="shared" si="2"/>
        <v>0</v>
      </c>
      <c r="AG547" s="485">
        <f t="shared" si="6"/>
        <v>0</v>
      </c>
      <c r="AH547" s="451">
        <v>0.0</v>
      </c>
      <c r="AI547" s="444">
        <v>1.0</v>
      </c>
      <c r="AJ547" s="451">
        <v>0.0</v>
      </c>
      <c r="AK547" s="444">
        <v>0.0</v>
      </c>
      <c r="AL547" s="451">
        <v>0.0</v>
      </c>
      <c r="AM547" s="444">
        <v>0.0</v>
      </c>
      <c r="AN547" s="451">
        <v>0.0</v>
      </c>
      <c r="AO547" s="444">
        <v>0.0</v>
      </c>
      <c r="AP547" s="451">
        <v>0.0</v>
      </c>
      <c r="AQ547" s="444">
        <v>0.0</v>
      </c>
      <c r="AR547" s="451">
        <v>0.0</v>
      </c>
      <c r="AS547" s="444">
        <v>0.0</v>
      </c>
      <c r="AT547" s="451">
        <v>0.0</v>
      </c>
      <c r="AU547" s="444">
        <v>0.0</v>
      </c>
      <c r="AV547" s="451">
        <v>0.0</v>
      </c>
      <c r="AW547" s="444">
        <v>0.0</v>
      </c>
      <c r="AX547" s="451">
        <v>0.0</v>
      </c>
      <c r="AY547" s="444">
        <v>0.0</v>
      </c>
    </row>
    <row r="548" ht="22.5" customHeight="1">
      <c r="A548" s="36">
        <v>546.0</v>
      </c>
      <c r="B548" s="28" t="s">
        <v>3578</v>
      </c>
      <c r="C548" s="28" t="s">
        <v>5495</v>
      </c>
      <c r="D548" s="28" t="s">
        <v>434</v>
      </c>
      <c r="E548" s="36" t="s">
        <v>16</v>
      </c>
      <c r="F548" s="28" t="s">
        <v>593</v>
      </c>
      <c r="G548" s="28" t="s">
        <v>2343</v>
      </c>
      <c r="H548" s="28" t="s">
        <v>2343</v>
      </c>
      <c r="I548" s="28"/>
      <c r="J548" s="28"/>
      <c r="K548" s="28"/>
      <c r="L548" s="28">
        <v>0.0</v>
      </c>
      <c r="M548" s="28" t="s">
        <v>2343</v>
      </c>
      <c r="N548" s="28">
        <v>1.0</v>
      </c>
      <c r="O548" s="28" t="s">
        <v>2346</v>
      </c>
      <c r="P548" s="28" t="s">
        <v>1608</v>
      </c>
      <c r="Q548" s="28"/>
      <c r="R548" s="28">
        <v>0.0</v>
      </c>
      <c r="S548" s="28">
        <v>0.0</v>
      </c>
      <c r="T548" s="50">
        <f t="shared" si="4"/>
        <v>0</v>
      </c>
      <c r="U548" s="28" t="str">
        <f>IF(R[0]C[-1]&lt;8,"KURANG 8JAM","DIATAS 8JAM")</f>
        <v>#ERROR!</v>
      </c>
      <c r="V548" s="52">
        <v>44927.0</v>
      </c>
      <c r="W548" s="28">
        <f t="shared" si="1"/>
        <v>2.002739726</v>
      </c>
      <c r="X548" s="28" t="s">
        <v>10128</v>
      </c>
      <c r="Y548" s="28"/>
      <c r="Z548" s="28"/>
      <c r="AA548" s="28"/>
      <c r="AB548" s="28"/>
      <c r="AC548" s="28"/>
      <c r="AD548" s="28"/>
      <c r="AE548" s="65" t="b">
        <v>0</v>
      </c>
      <c r="AF548" s="28" t="str">
        <f t="shared" si="2"/>
        <v>0</v>
      </c>
      <c r="AG548" s="484">
        <f t="shared" si="6"/>
        <v>0</v>
      </c>
      <c r="AH548" s="448">
        <v>0.0</v>
      </c>
      <c r="AI548" s="446">
        <v>1.0</v>
      </c>
      <c r="AJ548" s="448">
        <v>0.0</v>
      </c>
      <c r="AK548" s="446">
        <v>0.0</v>
      </c>
      <c r="AL548" s="448">
        <v>0.0</v>
      </c>
      <c r="AM548" s="446">
        <v>0.0</v>
      </c>
      <c r="AN548" s="448">
        <v>0.0</v>
      </c>
      <c r="AO548" s="446">
        <v>0.0</v>
      </c>
      <c r="AP548" s="448">
        <v>0.0</v>
      </c>
      <c r="AQ548" s="446">
        <v>0.0</v>
      </c>
      <c r="AR548" s="448">
        <v>0.0</v>
      </c>
      <c r="AS548" s="446">
        <v>0.0</v>
      </c>
      <c r="AT548" s="448">
        <v>0.0</v>
      </c>
      <c r="AU548" s="446">
        <v>0.0</v>
      </c>
      <c r="AV548" s="448">
        <v>0.0</v>
      </c>
      <c r="AW548" s="446">
        <v>0.0</v>
      </c>
      <c r="AX548" s="448">
        <v>0.0</v>
      </c>
      <c r="AY548" s="446">
        <v>0.0</v>
      </c>
    </row>
    <row r="549" ht="22.5" customHeight="1">
      <c r="A549" s="28">
        <v>547.0</v>
      </c>
      <c r="B549" s="28" t="s">
        <v>3582</v>
      </c>
      <c r="C549" s="28" t="s">
        <v>5498</v>
      </c>
      <c r="D549" s="28" t="s">
        <v>232</v>
      </c>
      <c r="E549" s="36" t="s">
        <v>16</v>
      </c>
      <c r="F549" s="28" t="s">
        <v>593</v>
      </c>
      <c r="G549" s="28" t="s">
        <v>2343</v>
      </c>
      <c r="H549" s="28" t="s">
        <v>2343</v>
      </c>
      <c r="I549" s="28"/>
      <c r="J549" s="28"/>
      <c r="K549" s="28"/>
      <c r="L549" s="28">
        <v>0.0</v>
      </c>
      <c r="M549" s="28" t="s">
        <v>2343</v>
      </c>
      <c r="N549" s="28">
        <v>1.0</v>
      </c>
      <c r="O549" s="28" t="s">
        <v>2346</v>
      </c>
      <c r="P549" s="28" t="s">
        <v>1608</v>
      </c>
      <c r="Q549" s="28"/>
      <c r="R549" s="28">
        <v>0.0</v>
      </c>
      <c r="S549" s="28">
        <v>0.0</v>
      </c>
      <c r="T549" s="50">
        <f t="shared" si="4"/>
        <v>0</v>
      </c>
      <c r="U549" s="28" t="str">
        <f>IF(R[0]C[-1]&lt;8,"KURANG 8JAM","DIATAS 8JAM")</f>
        <v>#ERROR!</v>
      </c>
      <c r="V549" s="52">
        <v>44927.0</v>
      </c>
      <c r="W549" s="28">
        <f t="shared" si="1"/>
        <v>2.002739726</v>
      </c>
      <c r="X549" s="28" t="s">
        <v>10128</v>
      </c>
      <c r="Y549" s="28"/>
      <c r="Z549" s="28"/>
      <c r="AA549" s="28"/>
      <c r="AB549" s="28"/>
      <c r="AC549" s="28"/>
      <c r="AD549" s="28"/>
      <c r="AE549" s="65" t="b">
        <v>0</v>
      </c>
      <c r="AF549" s="28" t="str">
        <f t="shared" si="2"/>
        <v>0</v>
      </c>
      <c r="AG549" s="485">
        <f t="shared" si="6"/>
        <v>0</v>
      </c>
      <c r="AH549" s="451">
        <v>0.0</v>
      </c>
      <c r="AI549" s="444">
        <v>1.0</v>
      </c>
      <c r="AJ549" s="451">
        <v>0.0</v>
      </c>
      <c r="AK549" s="444">
        <v>0.0</v>
      </c>
      <c r="AL549" s="451">
        <v>0.0</v>
      </c>
      <c r="AM549" s="444">
        <v>0.0</v>
      </c>
      <c r="AN549" s="451">
        <v>0.0</v>
      </c>
      <c r="AO549" s="444">
        <v>0.0</v>
      </c>
      <c r="AP549" s="451">
        <v>0.0</v>
      </c>
      <c r="AQ549" s="444">
        <v>0.0</v>
      </c>
      <c r="AR549" s="451">
        <v>0.0</v>
      </c>
      <c r="AS549" s="444">
        <v>0.0</v>
      </c>
      <c r="AT549" s="451">
        <v>0.0</v>
      </c>
      <c r="AU549" s="444">
        <v>0.0</v>
      </c>
      <c r="AV549" s="451">
        <v>0.0</v>
      </c>
      <c r="AW549" s="444">
        <v>0.0</v>
      </c>
      <c r="AX549" s="451">
        <v>0.0</v>
      </c>
      <c r="AY549" s="444">
        <v>0.0</v>
      </c>
    </row>
    <row r="550" ht="22.5" customHeight="1">
      <c r="A550" s="36">
        <v>548.0</v>
      </c>
      <c r="B550" s="28" t="s">
        <v>3585</v>
      </c>
      <c r="C550" s="28" t="s">
        <v>5502</v>
      </c>
      <c r="D550" s="28" t="s">
        <v>232</v>
      </c>
      <c r="E550" s="36" t="s">
        <v>16</v>
      </c>
      <c r="F550" s="28" t="s">
        <v>593</v>
      </c>
      <c r="G550" s="28" t="s">
        <v>2343</v>
      </c>
      <c r="H550" s="28" t="s">
        <v>2343</v>
      </c>
      <c r="I550" s="28"/>
      <c r="J550" s="28"/>
      <c r="K550" s="28"/>
      <c r="L550" s="28">
        <v>0.0</v>
      </c>
      <c r="M550" s="28" t="s">
        <v>2343</v>
      </c>
      <c r="N550" s="28">
        <v>1.0</v>
      </c>
      <c r="O550" s="28" t="s">
        <v>2346</v>
      </c>
      <c r="P550" s="28" t="s">
        <v>1608</v>
      </c>
      <c r="Q550" s="28"/>
      <c r="R550" s="28">
        <v>0.0</v>
      </c>
      <c r="S550" s="28">
        <v>0.0</v>
      </c>
      <c r="T550" s="50">
        <f t="shared" si="4"/>
        <v>0</v>
      </c>
      <c r="U550" s="28" t="str">
        <f>IF(R[0]C[-1]&lt;8,"KURANG 8JAM","DIATAS 8JAM")</f>
        <v>#ERROR!</v>
      </c>
      <c r="V550" s="52">
        <v>44927.0</v>
      </c>
      <c r="W550" s="28">
        <f t="shared" si="1"/>
        <v>2.002739726</v>
      </c>
      <c r="X550" s="28" t="s">
        <v>10128</v>
      </c>
      <c r="Y550" s="28"/>
      <c r="Z550" s="28"/>
      <c r="AA550" s="28"/>
      <c r="AB550" s="28"/>
      <c r="AC550" s="28"/>
      <c r="AD550" s="28"/>
      <c r="AE550" s="65" t="b">
        <v>0</v>
      </c>
      <c r="AF550" s="28" t="str">
        <f t="shared" si="2"/>
        <v>0</v>
      </c>
      <c r="AG550" s="484">
        <f t="shared" si="6"/>
        <v>0</v>
      </c>
      <c r="AH550" s="448">
        <v>0.0</v>
      </c>
      <c r="AI550" s="446">
        <v>1.0</v>
      </c>
      <c r="AJ550" s="448">
        <v>0.0</v>
      </c>
      <c r="AK550" s="446">
        <v>0.0</v>
      </c>
      <c r="AL550" s="448">
        <v>0.0</v>
      </c>
      <c r="AM550" s="446">
        <v>0.0</v>
      </c>
      <c r="AN550" s="448">
        <v>0.0</v>
      </c>
      <c r="AO550" s="446">
        <v>0.0</v>
      </c>
      <c r="AP550" s="448">
        <v>0.0</v>
      </c>
      <c r="AQ550" s="446">
        <v>0.0</v>
      </c>
      <c r="AR550" s="448">
        <v>0.0</v>
      </c>
      <c r="AS550" s="446">
        <v>0.0</v>
      </c>
      <c r="AT550" s="448">
        <v>0.0</v>
      </c>
      <c r="AU550" s="446">
        <v>0.0</v>
      </c>
      <c r="AV550" s="448">
        <v>0.0</v>
      </c>
      <c r="AW550" s="446">
        <v>0.0</v>
      </c>
      <c r="AX550" s="448">
        <v>0.0</v>
      </c>
      <c r="AY550" s="446">
        <v>0.0</v>
      </c>
    </row>
    <row r="551" ht="22.5" customHeight="1">
      <c r="A551" s="28">
        <v>549.0</v>
      </c>
      <c r="B551" s="28" t="s">
        <v>3593</v>
      </c>
      <c r="C551" s="28" t="s">
        <v>5506</v>
      </c>
      <c r="D551" s="28" t="s">
        <v>434</v>
      </c>
      <c r="E551" s="36" t="s">
        <v>16</v>
      </c>
      <c r="F551" s="28" t="s">
        <v>593</v>
      </c>
      <c r="G551" s="28" t="s">
        <v>2343</v>
      </c>
      <c r="H551" s="28" t="s">
        <v>2343</v>
      </c>
      <c r="I551" s="28"/>
      <c r="J551" s="28"/>
      <c r="K551" s="28"/>
      <c r="L551" s="28">
        <v>0.0</v>
      </c>
      <c r="M551" s="28" t="s">
        <v>2343</v>
      </c>
      <c r="N551" s="28">
        <v>1.0</v>
      </c>
      <c r="O551" s="28" t="s">
        <v>2346</v>
      </c>
      <c r="P551" s="28" t="s">
        <v>1608</v>
      </c>
      <c r="Q551" s="28"/>
      <c r="R551" s="28">
        <v>0.0</v>
      </c>
      <c r="S551" s="28">
        <v>0.0</v>
      </c>
      <c r="T551" s="50">
        <f t="shared" si="4"/>
        <v>0</v>
      </c>
      <c r="U551" s="28" t="str">
        <f>IF(R[0]C[-1]&lt;8,"KURANG 8JAM","DIATAS 8JAM")</f>
        <v>#ERROR!</v>
      </c>
      <c r="V551" s="52">
        <v>44927.0</v>
      </c>
      <c r="W551" s="28">
        <f t="shared" si="1"/>
        <v>2.002739726</v>
      </c>
      <c r="X551" s="28" t="s">
        <v>10128</v>
      </c>
      <c r="Y551" s="28"/>
      <c r="Z551" s="28"/>
      <c r="AA551" s="28"/>
      <c r="AB551" s="28"/>
      <c r="AC551" s="28"/>
      <c r="AD551" s="28"/>
      <c r="AE551" s="65" t="b">
        <v>0</v>
      </c>
      <c r="AF551" s="28" t="str">
        <f t="shared" si="2"/>
        <v>0</v>
      </c>
      <c r="AG551" s="485">
        <f t="shared" si="6"/>
        <v>0</v>
      </c>
      <c r="AH551" s="451">
        <v>0.0</v>
      </c>
      <c r="AI551" s="444">
        <v>1.0</v>
      </c>
      <c r="AJ551" s="451">
        <v>0.0</v>
      </c>
      <c r="AK551" s="444">
        <v>0.0</v>
      </c>
      <c r="AL551" s="451">
        <v>0.0</v>
      </c>
      <c r="AM551" s="444">
        <v>0.0</v>
      </c>
      <c r="AN551" s="451">
        <v>0.0</v>
      </c>
      <c r="AO551" s="444">
        <v>0.0</v>
      </c>
      <c r="AP551" s="451">
        <v>0.0</v>
      </c>
      <c r="AQ551" s="444">
        <v>0.0</v>
      </c>
      <c r="AR551" s="451">
        <v>0.0</v>
      </c>
      <c r="AS551" s="444">
        <v>0.0</v>
      </c>
      <c r="AT551" s="451">
        <v>0.0</v>
      </c>
      <c r="AU551" s="444">
        <v>0.0</v>
      </c>
      <c r="AV551" s="451">
        <v>0.0</v>
      </c>
      <c r="AW551" s="444">
        <v>0.0</v>
      </c>
      <c r="AX551" s="451">
        <v>0.0</v>
      </c>
      <c r="AY551" s="444">
        <v>0.0</v>
      </c>
    </row>
    <row r="552" ht="22.5" customHeight="1">
      <c r="A552" s="36">
        <v>550.0</v>
      </c>
      <c r="B552" s="28" t="s">
        <v>3597</v>
      </c>
      <c r="C552" s="28" t="s">
        <v>5508</v>
      </c>
      <c r="D552" s="28" t="s">
        <v>253</v>
      </c>
      <c r="E552" s="36" t="s">
        <v>181</v>
      </c>
      <c r="F552" s="28" t="s">
        <v>593</v>
      </c>
      <c r="G552" s="28" t="s">
        <v>2343</v>
      </c>
      <c r="H552" s="28" t="s">
        <v>2343</v>
      </c>
      <c r="I552" s="28"/>
      <c r="J552" s="28"/>
      <c r="K552" s="28"/>
      <c r="L552" s="28">
        <v>0.0</v>
      </c>
      <c r="M552" s="28" t="s">
        <v>2343</v>
      </c>
      <c r="N552" s="28">
        <v>1.0</v>
      </c>
      <c r="O552" s="28" t="s">
        <v>2346</v>
      </c>
      <c r="P552" s="28" t="s">
        <v>1608</v>
      </c>
      <c r="Q552" s="28"/>
      <c r="R552" s="28">
        <v>0.0</v>
      </c>
      <c r="S552" s="28">
        <v>0.0</v>
      </c>
      <c r="T552" s="50">
        <f t="shared" si="4"/>
        <v>0</v>
      </c>
      <c r="U552" s="28" t="str">
        <f>IF(R[0]C[-1]&lt;8,"KURANG 8JAM","DIATAS 8JAM")</f>
        <v>#ERROR!</v>
      </c>
      <c r="V552" s="52">
        <v>44927.0</v>
      </c>
      <c r="W552" s="28">
        <f t="shared" si="1"/>
        <v>2.002739726</v>
      </c>
      <c r="X552" s="28" t="s">
        <v>10128</v>
      </c>
      <c r="Y552" s="28"/>
      <c r="Z552" s="28"/>
      <c r="AA552" s="28"/>
      <c r="AB552" s="28"/>
      <c r="AC552" s="28"/>
      <c r="AD552" s="28"/>
      <c r="AE552" s="65" t="b">
        <v>0</v>
      </c>
      <c r="AF552" s="28" t="str">
        <f t="shared" si="2"/>
        <v>0</v>
      </c>
      <c r="AG552" s="484">
        <f t="shared" si="6"/>
        <v>0</v>
      </c>
      <c r="AH552" s="448">
        <v>0.0</v>
      </c>
      <c r="AI552" s="446">
        <v>1.0</v>
      </c>
      <c r="AJ552" s="448">
        <v>0.0</v>
      </c>
      <c r="AK552" s="446">
        <v>0.0</v>
      </c>
      <c r="AL552" s="448">
        <v>0.0</v>
      </c>
      <c r="AM552" s="446">
        <v>0.0</v>
      </c>
      <c r="AN552" s="448">
        <v>0.0</v>
      </c>
      <c r="AO552" s="446">
        <v>0.0</v>
      </c>
      <c r="AP552" s="448">
        <v>0.0</v>
      </c>
      <c r="AQ552" s="446">
        <v>0.0</v>
      </c>
      <c r="AR552" s="448">
        <v>0.0</v>
      </c>
      <c r="AS552" s="446">
        <v>0.0</v>
      </c>
      <c r="AT552" s="448">
        <v>0.0</v>
      </c>
      <c r="AU552" s="446">
        <v>0.0</v>
      </c>
      <c r="AV552" s="448">
        <v>0.0</v>
      </c>
      <c r="AW552" s="446">
        <v>0.0</v>
      </c>
      <c r="AX552" s="448">
        <v>0.0</v>
      </c>
      <c r="AY552" s="446">
        <v>0.0</v>
      </c>
    </row>
    <row r="553" ht="22.5" customHeight="1">
      <c r="A553" s="28">
        <v>551.0</v>
      </c>
      <c r="B553" s="28" t="s">
        <v>3605</v>
      </c>
      <c r="C553" s="28" t="s">
        <v>5511</v>
      </c>
      <c r="D553" s="28" t="s">
        <v>232</v>
      </c>
      <c r="E553" s="36" t="s">
        <v>16</v>
      </c>
      <c r="F553" s="28" t="s">
        <v>593</v>
      </c>
      <c r="G553" s="28" t="s">
        <v>2343</v>
      </c>
      <c r="H553" s="28" t="s">
        <v>2343</v>
      </c>
      <c r="I553" s="28"/>
      <c r="J553" s="28"/>
      <c r="K553" s="28"/>
      <c r="L553" s="28">
        <v>0.0</v>
      </c>
      <c r="M553" s="28" t="s">
        <v>2343</v>
      </c>
      <c r="N553" s="28">
        <v>1.0</v>
      </c>
      <c r="O553" s="28" t="s">
        <v>2346</v>
      </c>
      <c r="P553" s="28" t="s">
        <v>1608</v>
      </c>
      <c r="Q553" s="28"/>
      <c r="R553" s="28">
        <v>0.0</v>
      </c>
      <c r="S553" s="28">
        <v>0.0</v>
      </c>
      <c r="T553" s="50">
        <f t="shared" si="4"/>
        <v>0</v>
      </c>
      <c r="U553" s="28" t="str">
        <f>IF(R[0]C[-1]&lt;8,"KURANG 8JAM","DIATAS 8JAM")</f>
        <v>#ERROR!</v>
      </c>
      <c r="V553" s="52">
        <v>44927.0</v>
      </c>
      <c r="W553" s="28">
        <f t="shared" si="1"/>
        <v>2.002739726</v>
      </c>
      <c r="X553" s="28" t="s">
        <v>10128</v>
      </c>
      <c r="Y553" s="28"/>
      <c r="Z553" s="28"/>
      <c r="AA553" s="28"/>
      <c r="AB553" s="28"/>
      <c r="AC553" s="28"/>
      <c r="AD553" s="28"/>
      <c r="AE553" s="65" t="b">
        <v>0</v>
      </c>
      <c r="AF553" s="28" t="str">
        <f t="shared" si="2"/>
        <v>0</v>
      </c>
      <c r="AG553" s="485">
        <f t="shared" si="6"/>
        <v>0</v>
      </c>
      <c r="AH553" s="451">
        <v>0.0</v>
      </c>
      <c r="AI553" s="444">
        <v>1.0</v>
      </c>
      <c r="AJ553" s="451">
        <v>0.0</v>
      </c>
      <c r="AK553" s="444">
        <v>0.0</v>
      </c>
      <c r="AL553" s="451">
        <v>0.0</v>
      </c>
      <c r="AM553" s="444">
        <v>0.0</v>
      </c>
      <c r="AN553" s="451">
        <v>0.0</v>
      </c>
      <c r="AO553" s="444">
        <v>0.0</v>
      </c>
      <c r="AP553" s="451">
        <v>0.0</v>
      </c>
      <c r="AQ553" s="444">
        <v>0.0</v>
      </c>
      <c r="AR553" s="451">
        <v>0.0</v>
      </c>
      <c r="AS553" s="444">
        <v>0.0</v>
      </c>
      <c r="AT553" s="451">
        <v>0.0</v>
      </c>
      <c r="AU553" s="444">
        <v>0.0</v>
      </c>
      <c r="AV553" s="451">
        <v>0.0</v>
      </c>
      <c r="AW553" s="444">
        <v>0.0</v>
      </c>
      <c r="AX553" s="451">
        <v>0.0</v>
      </c>
      <c r="AY553" s="444">
        <v>0.0</v>
      </c>
    </row>
    <row r="554" ht="22.5" customHeight="1">
      <c r="A554" s="36">
        <v>552.0</v>
      </c>
      <c r="B554" s="28" t="s">
        <v>3608</v>
      </c>
      <c r="C554" s="28" t="s">
        <v>5514</v>
      </c>
      <c r="D554" s="28" t="s">
        <v>232</v>
      </c>
      <c r="E554" s="36" t="s">
        <v>16</v>
      </c>
      <c r="F554" s="28" t="s">
        <v>593</v>
      </c>
      <c r="G554" s="28" t="s">
        <v>2343</v>
      </c>
      <c r="H554" s="28" t="s">
        <v>2343</v>
      </c>
      <c r="I554" s="28"/>
      <c r="J554" s="28"/>
      <c r="K554" s="28"/>
      <c r="L554" s="28">
        <v>0.0</v>
      </c>
      <c r="M554" s="28" t="s">
        <v>2343</v>
      </c>
      <c r="N554" s="28">
        <v>1.0</v>
      </c>
      <c r="O554" s="28" t="s">
        <v>2346</v>
      </c>
      <c r="P554" s="28" t="s">
        <v>1608</v>
      </c>
      <c r="Q554" s="28"/>
      <c r="R554" s="28">
        <v>0.0</v>
      </c>
      <c r="S554" s="28">
        <v>0.0</v>
      </c>
      <c r="T554" s="50">
        <f t="shared" si="4"/>
        <v>0</v>
      </c>
      <c r="U554" s="28" t="str">
        <f>IF(R[0]C[-1]&lt;8,"KURANG 8JAM","DIATAS 8JAM")</f>
        <v>#ERROR!</v>
      </c>
      <c r="V554" s="52">
        <v>44927.0</v>
      </c>
      <c r="W554" s="28">
        <f t="shared" si="1"/>
        <v>2.002739726</v>
      </c>
      <c r="X554" s="28" t="s">
        <v>10128</v>
      </c>
      <c r="Y554" s="28"/>
      <c r="Z554" s="28"/>
      <c r="AA554" s="28"/>
      <c r="AB554" s="28"/>
      <c r="AC554" s="28"/>
      <c r="AD554" s="28"/>
      <c r="AE554" s="65" t="b">
        <v>0</v>
      </c>
      <c r="AF554" s="28" t="str">
        <f t="shared" si="2"/>
        <v>0</v>
      </c>
      <c r="AG554" s="484">
        <f t="shared" si="6"/>
        <v>0</v>
      </c>
      <c r="AH554" s="448">
        <v>0.0</v>
      </c>
      <c r="AI554" s="446">
        <v>1.0</v>
      </c>
      <c r="AJ554" s="448">
        <v>0.0</v>
      </c>
      <c r="AK554" s="446">
        <v>0.0</v>
      </c>
      <c r="AL554" s="448">
        <v>0.0</v>
      </c>
      <c r="AM554" s="446">
        <v>0.0</v>
      </c>
      <c r="AN554" s="448">
        <v>0.0</v>
      </c>
      <c r="AO554" s="446">
        <v>0.0</v>
      </c>
      <c r="AP554" s="448">
        <v>0.0</v>
      </c>
      <c r="AQ554" s="446">
        <v>0.0</v>
      </c>
      <c r="AR554" s="448">
        <v>0.0</v>
      </c>
      <c r="AS554" s="446">
        <v>0.0</v>
      </c>
      <c r="AT554" s="448">
        <v>0.0</v>
      </c>
      <c r="AU554" s="446">
        <v>0.0</v>
      </c>
      <c r="AV554" s="448">
        <v>0.0</v>
      </c>
      <c r="AW554" s="446">
        <v>0.0</v>
      </c>
      <c r="AX554" s="448">
        <v>0.0</v>
      </c>
      <c r="AY554" s="446">
        <v>0.0</v>
      </c>
    </row>
    <row r="555" ht="22.5" customHeight="1">
      <c r="A555" s="28">
        <v>553.0</v>
      </c>
      <c r="B555" s="28" t="s">
        <v>3612</v>
      </c>
      <c r="C555" s="28" t="s">
        <v>5518</v>
      </c>
      <c r="D555" s="28" t="s">
        <v>232</v>
      </c>
      <c r="E555" s="36" t="s">
        <v>16</v>
      </c>
      <c r="F555" s="28" t="s">
        <v>593</v>
      </c>
      <c r="G555" s="28" t="s">
        <v>2343</v>
      </c>
      <c r="H555" s="28" t="s">
        <v>2343</v>
      </c>
      <c r="I555" s="28"/>
      <c r="J555" s="28"/>
      <c r="K555" s="28"/>
      <c r="L555" s="28">
        <v>0.0</v>
      </c>
      <c r="M555" s="28" t="s">
        <v>2343</v>
      </c>
      <c r="N555" s="28">
        <v>1.0</v>
      </c>
      <c r="O555" s="28" t="s">
        <v>2346</v>
      </c>
      <c r="P555" s="28" t="s">
        <v>1608</v>
      </c>
      <c r="Q555" s="28"/>
      <c r="R555" s="28">
        <v>0.0</v>
      </c>
      <c r="S555" s="28">
        <v>0.0</v>
      </c>
      <c r="T555" s="50">
        <f t="shared" si="4"/>
        <v>0</v>
      </c>
      <c r="U555" s="28" t="str">
        <f>IF(R[0]C[-1]&lt;8,"KURANG 8JAM","DIATAS 8JAM")</f>
        <v>#ERROR!</v>
      </c>
      <c r="V555" s="52">
        <v>44927.0</v>
      </c>
      <c r="W555" s="28">
        <f t="shared" si="1"/>
        <v>2.002739726</v>
      </c>
      <c r="X555" s="28" t="s">
        <v>10128</v>
      </c>
      <c r="Y555" s="28"/>
      <c r="Z555" s="28"/>
      <c r="AA555" s="28"/>
      <c r="AB555" s="28"/>
      <c r="AC555" s="28"/>
      <c r="AD555" s="28"/>
      <c r="AE555" s="65" t="b">
        <v>0</v>
      </c>
      <c r="AF555" s="28" t="str">
        <f t="shared" si="2"/>
        <v>0</v>
      </c>
      <c r="AG555" s="485">
        <f t="shared" si="6"/>
        <v>0</v>
      </c>
      <c r="AH555" s="451">
        <v>0.0</v>
      </c>
      <c r="AI555" s="444">
        <v>1.0</v>
      </c>
      <c r="AJ555" s="451">
        <v>0.0</v>
      </c>
      <c r="AK555" s="444">
        <v>0.0</v>
      </c>
      <c r="AL555" s="451">
        <v>0.0</v>
      </c>
      <c r="AM555" s="444">
        <v>0.0</v>
      </c>
      <c r="AN555" s="451">
        <v>0.0</v>
      </c>
      <c r="AO555" s="444">
        <v>0.0</v>
      </c>
      <c r="AP555" s="451">
        <v>0.0</v>
      </c>
      <c r="AQ555" s="444">
        <v>0.0</v>
      </c>
      <c r="AR555" s="451">
        <v>0.0</v>
      </c>
      <c r="AS555" s="444">
        <v>0.0</v>
      </c>
      <c r="AT555" s="451">
        <v>0.0</v>
      </c>
      <c r="AU555" s="444">
        <v>0.0</v>
      </c>
      <c r="AV555" s="451">
        <v>0.0</v>
      </c>
      <c r="AW555" s="444">
        <v>0.0</v>
      </c>
      <c r="AX555" s="451">
        <v>0.0</v>
      </c>
      <c r="AY555" s="444">
        <v>0.0</v>
      </c>
    </row>
    <row r="556" ht="22.5" customHeight="1">
      <c r="A556" s="36">
        <v>554.0</v>
      </c>
      <c r="B556" s="28" t="s">
        <v>3615</v>
      </c>
      <c r="C556" s="28" t="s">
        <v>5522</v>
      </c>
      <c r="D556" s="28" t="s">
        <v>232</v>
      </c>
      <c r="E556" s="36" t="s">
        <v>16</v>
      </c>
      <c r="F556" s="28" t="s">
        <v>593</v>
      </c>
      <c r="G556" s="28" t="s">
        <v>2343</v>
      </c>
      <c r="H556" s="28" t="s">
        <v>2343</v>
      </c>
      <c r="I556" s="28"/>
      <c r="J556" s="28"/>
      <c r="K556" s="28"/>
      <c r="L556" s="28">
        <v>0.0</v>
      </c>
      <c r="M556" s="28" t="s">
        <v>2343</v>
      </c>
      <c r="N556" s="28">
        <v>1.0</v>
      </c>
      <c r="O556" s="28" t="s">
        <v>2346</v>
      </c>
      <c r="P556" s="28" t="s">
        <v>1608</v>
      </c>
      <c r="Q556" s="28"/>
      <c r="R556" s="28">
        <v>0.0</v>
      </c>
      <c r="S556" s="28">
        <v>0.0</v>
      </c>
      <c r="T556" s="50">
        <f t="shared" si="4"/>
        <v>0</v>
      </c>
      <c r="U556" s="28" t="str">
        <f>IF(R[0]C[-1]&lt;8,"KURANG 8JAM","DIATAS 8JAM")</f>
        <v>#ERROR!</v>
      </c>
      <c r="V556" s="52">
        <v>44927.0</v>
      </c>
      <c r="W556" s="28">
        <f t="shared" si="1"/>
        <v>2.002739726</v>
      </c>
      <c r="X556" s="28" t="s">
        <v>10128</v>
      </c>
      <c r="Y556" s="28"/>
      <c r="Z556" s="28"/>
      <c r="AA556" s="28"/>
      <c r="AB556" s="28"/>
      <c r="AC556" s="28"/>
      <c r="AD556" s="28"/>
      <c r="AE556" s="65" t="b">
        <v>0</v>
      </c>
      <c r="AF556" s="28" t="str">
        <f t="shared" si="2"/>
        <v>0</v>
      </c>
      <c r="AG556" s="484">
        <f t="shared" si="6"/>
        <v>0</v>
      </c>
      <c r="AH556" s="448">
        <v>0.0</v>
      </c>
      <c r="AI556" s="446">
        <v>1.0</v>
      </c>
      <c r="AJ556" s="448">
        <v>0.0</v>
      </c>
      <c r="AK556" s="446">
        <v>0.0</v>
      </c>
      <c r="AL556" s="448">
        <v>0.0</v>
      </c>
      <c r="AM556" s="446">
        <v>0.0</v>
      </c>
      <c r="AN556" s="448">
        <v>0.0</v>
      </c>
      <c r="AO556" s="446">
        <v>0.0</v>
      </c>
      <c r="AP556" s="448">
        <v>0.0</v>
      </c>
      <c r="AQ556" s="446">
        <v>0.0</v>
      </c>
      <c r="AR556" s="448">
        <v>0.0</v>
      </c>
      <c r="AS556" s="446">
        <v>0.0</v>
      </c>
      <c r="AT556" s="448">
        <v>0.0</v>
      </c>
      <c r="AU556" s="446">
        <v>0.0</v>
      </c>
      <c r="AV556" s="448">
        <v>0.0</v>
      </c>
      <c r="AW556" s="446">
        <v>0.0</v>
      </c>
      <c r="AX556" s="448">
        <v>0.0</v>
      </c>
      <c r="AY556" s="446">
        <v>0.0</v>
      </c>
    </row>
    <row r="557" ht="22.5" customHeight="1">
      <c r="A557" s="28">
        <v>555.0</v>
      </c>
      <c r="B557" s="28" t="s">
        <v>3620</v>
      </c>
      <c r="C557" s="28" t="s">
        <v>5526</v>
      </c>
      <c r="D557" s="28" t="s">
        <v>232</v>
      </c>
      <c r="E557" s="36" t="s">
        <v>16</v>
      </c>
      <c r="F557" s="28" t="s">
        <v>593</v>
      </c>
      <c r="G557" s="28" t="s">
        <v>2343</v>
      </c>
      <c r="H557" s="28" t="s">
        <v>2343</v>
      </c>
      <c r="I557" s="28"/>
      <c r="J557" s="28"/>
      <c r="K557" s="28"/>
      <c r="L557" s="28">
        <v>0.0</v>
      </c>
      <c r="M557" s="28" t="s">
        <v>2343</v>
      </c>
      <c r="N557" s="28">
        <v>1.0</v>
      </c>
      <c r="O557" s="28" t="s">
        <v>2346</v>
      </c>
      <c r="P557" s="28" t="s">
        <v>1608</v>
      </c>
      <c r="Q557" s="28"/>
      <c r="R557" s="28">
        <v>0.0</v>
      </c>
      <c r="S557" s="28">
        <v>0.0</v>
      </c>
      <c r="T557" s="50">
        <f t="shared" si="4"/>
        <v>0</v>
      </c>
      <c r="U557" s="28" t="str">
        <f>IF(R[0]C[-1]&lt;8,"KURANG 8JAM","DIATAS 8JAM")</f>
        <v>#ERROR!</v>
      </c>
      <c r="V557" s="52">
        <v>44927.0</v>
      </c>
      <c r="W557" s="28">
        <f t="shared" si="1"/>
        <v>2.002739726</v>
      </c>
      <c r="X557" s="28" t="s">
        <v>10128</v>
      </c>
      <c r="Y557" s="28"/>
      <c r="Z557" s="28"/>
      <c r="AA557" s="28"/>
      <c r="AB557" s="28"/>
      <c r="AC557" s="28"/>
      <c r="AD557" s="28"/>
      <c r="AE557" s="65" t="b">
        <v>0</v>
      </c>
      <c r="AF557" s="28" t="str">
        <f t="shared" si="2"/>
        <v>0</v>
      </c>
      <c r="AG557" s="485">
        <f t="shared" si="6"/>
        <v>0</v>
      </c>
      <c r="AH557" s="451">
        <v>0.0</v>
      </c>
      <c r="AI557" s="444">
        <v>1.0</v>
      </c>
      <c r="AJ557" s="451">
        <v>0.0</v>
      </c>
      <c r="AK557" s="444">
        <v>0.0</v>
      </c>
      <c r="AL557" s="451">
        <v>0.0</v>
      </c>
      <c r="AM557" s="444">
        <v>0.0</v>
      </c>
      <c r="AN557" s="451">
        <v>0.0</v>
      </c>
      <c r="AO557" s="444">
        <v>0.0</v>
      </c>
      <c r="AP557" s="451">
        <v>0.0</v>
      </c>
      <c r="AQ557" s="444">
        <v>0.0</v>
      </c>
      <c r="AR557" s="451">
        <v>0.0</v>
      </c>
      <c r="AS557" s="444">
        <v>0.0</v>
      </c>
      <c r="AT557" s="451">
        <v>0.0</v>
      </c>
      <c r="AU557" s="444">
        <v>0.0</v>
      </c>
      <c r="AV557" s="451">
        <v>0.0</v>
      </c>
      <c r="AW557" s="444">
        <v>0.0</v>
      </c>
      <c r="AX557" s="451">
        <v>0.0</v>
      </c>
      <c r="AY557" s="444">
        <v>0.0</v>
      </c>
    </row>
    <row r="558" ht="22.5" customHeight="1">
      <c r="A558" s="36">
        <v>556.0</v>
      </c>
      <c r="B558" s="28" t="s">
        <v>3624</v>
      </c>
      <c r="C558" s="28" t="s">
        <v>5528</v>
      </c>
      <c r="D558" s="28" t="s">
        <v>232</v>
      </c>
      <c r="E558" s="36" t="s">
        <v>16</v>
      </c>
      <c r="F558" s="28" t="s">
        <v>593</v>
      </c>
      <c r="G558" s="28" t="s">
        <v>2343</v>
      </c>
      <c r="H558" s="28" t="s">
        <v>2343</v>
      </c>
      <c r="I558" s="28"/>
      <c r="J558" s="28"/>
      <c r="K558" s="28"/>
      <c r="L558" s="28">
        <v>0.0</v>
      </c>
      <c r="M558" s="28" t="s">
        <v>2343</v>
      </c>
      <c r="N558" s="28">
        <v>1.0</v>
      </c>
      <c r="O558" s="28" t="s">
        <v>2346</v>
      </c>
      <c r="P558" s="28" t="s">
        <v>1608</v>
      </c>
      <c r="Q558" s="28"/>
      <c r="R558" s="28">
        <v>0.0</v>
      </c>
      <c r="S558" s="28">
        <v>0.0</v>
      </c>
      <c r="T558" s="50">
        <f t="shared" si="4"/>
        <v>0</v>
      </c>
      <c r="U558" s="28" t="str">
        <f>IF(R[0]C[-1]&lt;8,"KURANG 8JAM","DIATAS 8JAM")</f>
        <v>#ERROR!</v>
      </c>
      <c r="V558" s="52">
        <v>44927.0</v>
      </c>
      <c r="W558" s="28">
        <f t="shared" si="1"/>
        <v>2.002739726</v>
      </c>
      <c r="X558" s="28" t="s">
        <v>10128</v>
      </c>
      <c r="Y558" s="28"/>
      <c r="Z558" s="28"/>
      <c r="AA558" s="28"/>
      <c r="AB558" s="28"/>
      <c r="AC558" s="28"/>
      <c r="AD558" s="28"/>
      <c r="AE558" s="65" t="b">
        <v>0</v>
      </c>
      <c r="AF558" s="28" t="str">
        <f t="shared" si="2"/>
        <v>0</v>
      </c>
      <c r="AG558" s="484">
        <f t="shared" si="6"/>
        <v>0</v>
      </c>
      <c r="AH558" s="448">
        <v>0.0</v>
      </c>
      <c r="AI558" s="446">
        <v>1.0</v>
      </c>
      <c r="AJ558" s="448">
        <v>0.0</v>
      </c>
      <c r="AK558" s="446">
        <v>0.0</v>
      </c>
      <c r="AL558" s="448">
        <v>0.0</v>
      </c>
      <c r="AM558" s="446">
        <v>0.0</v>
      </c>
      <c r="AN558" s="448">
        <v>0.0</v>
      </c>
      <c r="AO558" s="446">
        <v>0.0</v>
      </c>
      <c r="AP558" s="448">
        <v>0.0</v>
      </c>
      <c r="AQ558" s="446">
        <v>0.0</v>
      </c>
      <c r="AR558" s="448">
        <v>0.0</v>
      </c>
      <c r="AS558" s="446">
        <v>0.0</v>
      </c>
      <c r="AT558" s="448">
        <v>0.0</v>
      </c>
      <c r="AU558" s="446">
        <v>0.0</v>
      </c>
      <c r="AV558" s="448">
        <v>0.0</v>
      </c>
      <c r="AW558" s="446">
        <v>0.0</v>
      </c>
      <c r="AX558" s="448">
        <v>0.0</v>
      </c>
      <c r="AY558" s="446">
        <v>0.0</v>
      </c>
    </row>
    <row r="559" ht="22.5" customHeight="1">
      <c r="A559" s="28">
        <v>557.0</v>
      </c>
      <c r="B559" s="28" t="s">
        <v>3627</v>
      </c>
      <c r="C559" s="28" t="s">
        <v>5531</v>
      </c>
      <c r="D559" s="28" t="s">
        <v>232</v>
      </c>
      <c r="E559" s="36" t="s">
        <v>16</v>
      </c>
      <c r="F559" s="28" t="s">
        <v>593</v>
      </c>
      <c r="G559" s="28" t="s">
        <v>2343</v>
      </c>
      <c r="H559" s="28" t="s">
        <v>2343</v>
      </c>
      <c r="I559" s="28"/>
      <c r="J559" s="28"/>
      <c r="K559" s="28"/>
      <c r="L559" s="28">
        <v>0.0</v>
      </c>
      <c r="M559" s="28" t="s">
        <v>2343</v>
      </c>
      <c r="N559" s="28">
        <v>1.0</v>
      </c>
      <c r="O559" s="28" t="s">
        <v>2346</v>
      </c>
      <c r="P559" s="28" t="s">
        <v>1608</v>
      </c>
      <c r="Q559" s="28"/>
      <c r="R559" s="28">
        <v>0.0</v>
      </c>
      <c r="S559" s="28">
        <v>0.0</v>
      </c>
      <c r="T559" s="50">
        <f t="shared" si="4"/>
        <v>0</v>
      </c>
      <c r="U559" s="28" t="str">
        <f>IF(R[0]C[-1]&lt;8,"KURANG 8JAM","DIATAS 8JAM")</f>
        <v>#ERROR!</v>
      </c>
      <c r="V559" s="52">
        <v>44927.0</v>
      </c>
      <c r="W559" s="28">
        <f t="shared" si="1"/>
        <v>2.002739726</v>
      </c>
      <c r="X559" s="28" t="s">
        <v>10128</v>
      </c>
      <c r="Y559" s="28"/>
      <c r="Z559" s="28"/>
      <c r="AA559" s="28"/>
      <c r="AB559" s="28"/>
      <c r="AC559" s="28"/>
      <c r="AD559" s="28"/>
      <c r="AE559" s="65" t="b">
        <v>0</v>
      </c>
      <c r="AF559" s="28" t="str">
        <f t="shared" si="2"/>
        <v>0</v>
      </c>
      <c r="AG559" s="485">
        <f t="shared" si="6"/>
        <v>0</v>
      </c>
      <c r="AH559" s="451">
        <v>0.0</v>
      </c>
      <c r="AI559" s="444">
        <v>1.0</v>
      </c>
      <c r="AJ559" s="451">
        <v>0.0</v>
      </c>
      <c r="AK559" s="444">
        <v>0.0</v>
      </c>
      <c r="AL559" s="451">
        <v>0.0</v>
      </c>
      <c r="AM559" s="444">
        <v>0.0</v>
      </c>
      <c r="AN559" s="451">
        <v>0.0</v>
      </c>
      <c r="AO559" s="444">
        <v>0.0</v>
      </c>
      <c r="AP559" s="451">
        <v>0.0</v>
      </c>
      <c r="AQ559" s="444">
        <v>0.0</v>
      </c>
      <c r="AR559" s="451">
        <v>0.0</v>
      </c>
      <c r="AS559" s="444">
        <v>0.0</v>
      </c>
      <c r="AT559" s="451">
        <v>0.0</v>
      </c>
      <c r="AU559" s="444">
        <v>0.0</v>
      </c>
      <c r="AV559" s="451">
        <v>0.0</v>
      </c>
      <c r="AW559" s="444">
        <v>0.0</v>
      </c>
      <c r="AX559" s="451">
        <v>0.0</v>
      </c>
      <c r="AY559" s="444">
        <v>0.0</v>
      </c>
    </row>
    <row r="560" ht="22.5" customHeight="1">
      <c r="A560" s="36">
        <v>558.0</v>
      </c>
      <c r="B560" s="28" t="s">
        <v>3632</v>
      </c>
      <c r="C560" s="28" t="s">
        <v>5533</v>
      </c>
      <c r="D560" s="28" t="s">
        <v>232</v>
      </c>
      <c r="E560" s="36" t="s">
        <v>16</v>
      </c>
      <c r="F560" s="28" t="s">
        <v>593</v>
      </c>
      <c r="G560" s="28" t="s">
        <v>2343</v>
      </c>
      <c r="H560" s="28" t="s">
        <v>2343</v>
      </c>
      <c r="I560" s="28"/>
      <c r="J560" s="28"/>
      <c r="K560" s="28"/>
      <c r="L560" s="28">
        <v>0.0</v>
      </c>
      <c r="M560" s="28" t="s">
        <v>2343</v>
      </c>
      <c r="N560" s="28">
        <v>1.0</v>
      </c>
      <c r="O560" s="28" t="s">
        <v>2346</v>
      </c>
      <c r="P560" s="28" t="s">
        <v>1608</v>
      </c>
      <c r="Q560" s="28"/>
      <c r="R560" s="28">
        <v>0.0</v>
      </c>
      <c r="S560" s="28">
        <v>0.0</v>
      </c>
      <c r="T560" s="50">
        <f t="shared" si="4"/>
        <v>0</v>
      </c>
      <c r="U560" s="28" t="str">
        <f>IF(R[0]C[-1]&lt;8,"KURANG 8JAM","DIATAS 8JAM")</f>
        <v>#ERROR!</v>
      </c>
      <c r="V560" s="52">
        <v>44927.0</v>
      </c>
      <c r="W560" s="28">
        <f t="shared" si="1"/>
        <v>2.002739726</v>
      </c>
      <c r="X560" s="28" t="s">
        <v>10128</v>
      </c>
      <c r="Y560" s="28"/>
      <c r="Z560" s="28"/>
      <c r="AA560" s="28"/>
      <c r="AB560" s="28"/>
      <c r="AC560" s="28"/>
      <c r="AD560" s="28"/>
      <c r="AE560" s="65" t="b">
        <v>0</v>
      </c>
      <c r="AF560" s="28" t="str">
        <f t="shared" si="2"/>
        <v>0</v>
      </c>
      <c r="AG560" s="484">
        <f t="shared" si="6"/>
        <v>0</v>
      </c>
      <c r="AH560" s="448">
        <v>0.0</v>
      </c>
      <c r="AI560" s="446">
        <v>1.0</v>
      </c>
      <c r="AJ560" s="448">
        <v>0.0</v>
      </c>
      <c r="AK560" s="446">
        <v>0.0</v>
      </c>
      <c r="AL560" s="448">
        <v>0.0</v>
      </c>
      <c r="AM560" s="446">
        <v>0.0</v>
      </c>
      <c r="AN560" s="448">
        <v>0.0</v>
      </c>
      <c r="AO560" s="446">
        <v>0.0</v>
      </c>
      <c r="AP560" s="448">
        <v>0.0</v>
      </c>
      <c r="AQ560" s="446">
        <v>0.0</v>
      </c>
      <c r="AR560" s="448">
        <v>0.0</v>
      </c>
      <c r="AS560" s="446">
        <v>0.0</v>
      </c>
      <c r="AT560" s="448">
        <v>0.0</v>
      </c>
      <c r="AU560" s="446">
        <v>0.0</v>
      </c>
      <c r="AV560" s="448">
        <v>0.0</v>
      </c>
      <c r="AW560" s="446">
        <v>0.0</v>
      </c>
      <c r="AX560" s="448">
        <v>0.0</v>
      </c>
      <c r="AY560" s="446">
        <v>0.0</v>
      </c>
    </row>
    <row r="561" ht="22.5" customHeight="1">
      <c r="A561" s="28">
        <v>559.0</v>
      </c>
      <c r="B561" s="28" t="s">
        <v>5535</v>
      </c>
      <c r="C561" s="28" t="s">
        <v>5536</v>
      </c>
      <c r="D561" s="36" t="s">
        <v>1526</v>
      </c>
      <c r="E561" s="36" t="s">
        <v>96</v>
      </c>
      <c r="F561" s="36" t="s">
        <v>240</v>
      </c>
      <c r="G561" s="28" t="e">
        <v>#N/A</v>
      </c>
      <c r="H561" s="28" t="s">
        <v>9184</v>
      </c>
      <c r="I561" s="28"/>
      <c r="J561" s="28"/>
      <c r="K561" s="28"/>
      <c r="L561" s="28">
        <v>0.0</v>
      </c>
      <c r="M561" s="28" t="e">
        <v>#DIV/0!</v>
      </c>
      <c r="N561" s="28">
        <v>2.0</v>
      </c>
      <c r="O561" s="28" t="s">
        <v>2353</v>
      </c>
      <c r="P561" s="28"/>
      <c r="Q561" s="28"/>
      <c r="R561" s="28" t="s">
        <v>368</v>
      </c>
      <c r="S561" s="28">
        <v>100.0</v>
      </c>
      <c r="T561" s="50">
        <f t="shared" si="4"/>
        <v>0</v>
      </c>
      <c r="U561" s="28" t="str">
        <f>IF(R[0]C[-1]&lt;8,"KURANG 8JAM","DIATAS 8JAM")</f>
        <v>#ERROR!</v>
      </c>
      <c r="V561" s="52">
        <v>45292.0</v>
      </c>
      <c r="W561" s="28">
        <f t="shared" si="1"/>
        <v>1.002739726</v>
      </c>
      <c r="X561" s="28" t="s">
        <v>10331</v>
      </c>
      <c r="Y561" s="28"/>
      <c r="Z561" s="28"/>
      <c r="AA561" s="28"/>
      <c r="AB561" s="28"/>
      <c r="AC561" s="28"/>
      <c r="AD561" s="28"/>
      <c r="AE561" s="91" t="b">
        <v>1</v>
      </c>
      <c r="AF561" s="36" t="str">
        <f t="shared" si="2"/>
        <v>1</v>
      </c>
      <c r="AG561" s="442">
        <f t="shared" si="6"/>
        <v>100</v>
      </c>
      <c r="AH561" s="444">
        <v>100.0</v>
      </c>
      <c r="AI561" s="444">
        <v>1.0</v>
      </c>
      <c r="AJ561" s="491">
        <v>0.0</v>
      </c>
      <c r="AK561" s="492"/>
      <c r="AL561" s="491">
        <v>0.0</v>
      </c>
      <c r="AM561" s="492"/>
      <c r="AN561" s="491">
        <v>0.0</v>
      </c>
      <c r="AO561" s="492"/>
      <c r="AP561" s="491">
        <v>0.0</v>
      </c>
      <c r="AQ561" s="492"/>
      <c r="AR561" s="491">
        <v>0.0</v>
      </c>
      <c r="AS561" s="492"/>
      <c r="AT561" s="491">
        <v>0.0</v>
      </c>
      <c r="AU561" s="492"/>
      <c r="AV561" s="491">
        <v>0.0</v>
      </c>
      <c r="AW561" s="492"/>
      <c r="AX561" s="491">
        <v>0.0</v>
      </c>
      <c r="AY561" s="492"/>
    </row>
    <row r="562" ht="22.5" customHeight="1">
      <c r="A562" s="36">
        <v>560.0</v>
      </c>
      <c r="B562" s="28" t="s">
        <v>3640</v>
      </c>
      <c r="C562" s="28" t="s">
        <v>5540</v>
      </c>
      <c r="D562" s="28" t="s">
        <v>253</v>
      </c>
      <c r="E562" s="36" t="s">
        <v>181</v>
      </c>
      <c r="F562" s="28" t="s">
        <v>593</v>
      </c>
      <c r="G562" s="28" t="s">
        <v>2343</v>
      </c>
      <c r="H562" s="28" t="s">
        <v>2343</v>
      </c>
      <c r="I562" s="28" t="s">
        <v>157</v>
      </c>
      <c r="J562" s="28" t="e">
        <v>#N/A</v>
      </c>
      <c r="K562" s="28">
        <v>20.0</v>
      </c>
      <c r="L562" s="28" t="e">
        <v>#N/A</v>
      </c>
      <c r="M562" s="28" t="e">
        <v>#N/A</v>
      </c>
      <c r="N562" s="28">
        <v>1.5</v>
      </c>
      <c r="O562" s="28" t="s">
        <v>457</v>
      </c>
      <c r="P562" s="28" t="s">
        <v>1608</v>
      </c>
      <c r="Q562" s="28"/>
      <c r="R562" s="28" t="s">
        <v>1245</v>
      </c>
      <c r="S562" s="28">
        <v>50.0</v>
      </c>
      <c r="T562" s="50">
        <f t="shared" si="4"/>
        <v>0</v>
      </c>
      <c r="U562" s="28" t="str">
        <f>IF(R[0]C[-1]&lt;8,"KURANG 8JAM","DIATAS 8JAM")</f>
        <v>#ERROR!</v>
      </c>
      <c r="V562" s="52">
        <v>44927.0</v>
      </c>
      <c r="W562" s="28">
        <f t="shared" si="1"/>
        <v>2.002739726</v>
      </c>
      <c r="X562" s="28" t="s">
        <v>10128</v>
      </c>
      <c r="Y562" s="28"/>
      <c r="Z562" s="28"/>
      <c r="AA562" s="28"/>
      <c r="AB562" s="28"/>
      <c r="AC562" s="28"/>
      <c r="AD562" s="28"/>
      <c r="AE562" s="65" t="b">
        <v>0</v>
      </c>
      <c r="AF562" s="28" t="str">
        <f t="shared" si="2"/>
        <v>1</v>
      </c>
      <c r="AG562" s="484">
        <f t="shared" si="6"/>
        <v>50</v>
      </c>
      <c r="AH562" s="448">
        <v>50.0</v>
      </c>
      <c r="AI562" s="446">
        <v>1.0</v>
      </c>
      <c r="AJ562" s="448">
        <v>0.0</v>
      </c>
      <c r="AK562" s="446">
        <v>0.0</v>
      </c>
      <c r="AL562" s="448">
        <v>0.0</v>
      </c>
      <c r="AM562" s="446">
        <v>0.0</v>
      </c>
      <c r="AN562" s="448">
        <v>0.0</v>
      </c>
      <c r="AO562" s="446">
        <v>0.0</v>
      </c>
      <c r="AP562" s="448">
        <v>0.0</v>
      </c>
      <c r="AQ562" s="446">
        <v>0.0</v>
      </c>
      <c r="AR562" s="448">
        <v>0.0</v>
      </c>
      <c r="AS562" s="446">
        <v>0.0</v>
      </c>
      <c r="AT562" s="448">
        <v>0.0</v>
      </c>
      <c r="AU562" s="446">
        <v>0.0</v>
      </c>
      <c r="AV562" s="448">
        <v>0.0</v>
      </c>
      <c r="AW562" s="446">
        <v>0.0</v>
      </c>
      <c r="AX562" s="448">
        <v>0.0</v>
      </c>
      <c r="AY562" s="446">
        <v>0.0</v>
      </c>
    </row>
    <row r="563" ht="22.5" customHeight="1">
      <c r="A563" s="28">
        <v>561.0</v>
      </c>
      <c r="B563" s="28" t="s">
        <v>3650</v>
      </c>
      <c r="C563" s="28" t="s">
        <v>5544</v>
      </c>
      <c r="D563" s="28" t="s">
        <v>288</v>
      </c>
      <c r="E563" s="36" t="s">
        <v>226</v>
      </c>
      <c r="F563" s="28" t="s">
        <v>593</v>
      </c>
      <c r="G563" s="28" t="s">
        <v>2343</v>
      </c>
      <c r="H563" s="28" t="s">
        <v>2343</v>
      </c>
      <c r="I563" s="28"/>
      <c r="J563" s="28"/>
      <c r="K563" s="28"/>
      <c r="L563" s="28">
        <v>0.0</v>
      </c>
      <c r="M563" s="28" t="s">
        <v>2343</v>
      </c>
      <c r="N563" s="28">
        <v>1.0</v>
      </c>
      <c r="O563" s="28" t="s">
        <v>2346</v>
      </c>
      <c r="P563" s="28" t="s">
        <v>1608</v>
      </c>
      <c r="Q563" s="28"/>
      <c r="R563" s="28">
        <v>0.0</v>
      </c>
      <c r="S563" s="28">
        <v>0.0</v>
      </c>
      <c r="T563" s="50">
        <f t="shared" si="4"/>
        <v>0</v>
      </c>
      <c r="U563" s="28" t="str">
        <f>IF(R[0]C[-1]&lt;8,"KURANG 8JAM","DIATAS 8JAM")</f>
        <v>#ERROR!</v>
      </c>
      <c r="V563" s="52">
        <v>44927.0</v>
      </c>
      <c r="W563" s="28">
        <f t="shared" si="1"/>
        <v>2.002739726</v>
      </c>
      <c r="X563" s="28" t="s">
        <v>10128</v>
      </c>
      <c r="Y563" s="28"/>
      <c r="Z563" s="28"/>
      <c r="AA563" s="28"/>
      <c r="AB563" s="28"/>
      <c r="AC563" s="28"/>
      <c r="AD563" s="28"/>
      <c r="AE563" s="65" t="b">
        <v>0</v>
      </c>
      <c r="AF563" s="28" t="str">
        <f t="shared" si="2"/>
        <v>0</v>
      </c>
      <c r="AG563" s="485">
        <f t="shared" si="6"/>
        <v>0</v>
      </c>
      <c r="AH563" s="451">
        <v>0.0</v>
      </c>
      <c r="AI563" s="444">
        <v>1.0</v>
      </c>
      <c r="AJ563" s="451">
        <v>0.0</v>
      </c>
      <c r="AK563" s="444">
        <v>0.0</v>
      </c>
      <c r="AL563" s="451">
        <v>0.0</v>
      </c>
      <c r="AM563" s="444">
        <v>0.0</v>
      </c>
      <c r="AN563" s="451">
        <v>0.0</v>
      </c>
      <c r="AO563" s="444">
        <v>0.0</v>
      </c>
      <c r="AP563" s="451">
        <v>0.0</v>
      </c>
      <c r="AQ563" s="444">
        <v>0.0</v>
      </c>
      <c r="AR563" s="451">
        <v>0.0</v>
      </c>
      <c r="AS563" s="444">
        <v>0.0</v>
      </c>
      <c r="AT563" s="451">
        <v>0.0</v>
      </c>
      <c r="AU563" s="444">
        <v>0.0</v>
      </c>
      <c r="AV563" s="451">
        <v>0.0</v>
      </c>
      <c r="AW563" s="444">
        <v>0.0</v>
      </c>
      <c r="AX563" s="451">
        <v>0.0</v>
      </c>
      <c r="AY563" s="444">
        <v>0.0</v>
      </c>
    </row>
    <row r="564" ht="22.5" customHeight="1">
      <c r="A564" s="36">
        <v>562.0</v>
      </c>
      <c r="B564" s="28" t="s">
        <v>1225</v>
      </c>
      <c r="C564" s="28" t="s">
        <v>1226</v>
      </c>
      <c r="D564" s="28" t="s">
        <v>288</v>
      </c>
      <c r="E564" s="36" t="s">
        <v>226</v>
      </c>
      <c r="F564" s="28" t="s">
        <v>593</v>
      </c>
      <c r="G564" s="28" t="s">
        <v>358</v>
      </c>
      <c r="H564" s="28" t="s">
        <v>10155</v>
      </c>
      <c r="I564" s="28" t="s">
        <v>1703</v>
      </c>
      <c r="J564" s="28">
        <v>2.0</v>
      </c>
      <c r="K564" s="28">
        <v>40.0</v>
      </c>
      <c r="L564" s="28">
        <v>80.0</v>
      </c>
      <c r="M564" s="28" t="s">
        <v>546</v>
      </c>
      <c r="N564" s="28">
        <v>3.0</v>
      </c>
      <c r="O564" s="28" t="s">
        <v>2353</v>
      </c>
      <c r="P564" s="28"/>
      <c r="Q564" s="28"/>
      <c r="R564" s="28" t="s">
        <v>368</v>
      </c>
      <c r="S564" s="28">
        <v>100.0</v>
      </c>
      <c r="T564" s="50">
        <f t="shared" si="4"/>
        <v>0</v>
      </c>
      <c r="U564" s="28" t="str">
        <f>IF(R[0]C[-1]&lt;8,"KURANG 8JAM","DIATAS 8JAM")</f>
        <v>#ERROR!</v>
      </c>
      <c r="V564" s="52">
        <v>45292.0</v>
      </c>
      <c r="W564" s="28">
        <f t="shared" si="1"/>
        <v>1.002739726</v>
      </c>
      <c r="X564" s="28" t="s">
        <v>10331</v>
      </c>
      <c r="Y564" s="28"/>
      <c r="Z564" s="28"/>
      <c r="AA564" s="28"/>
      <c r="AB564" s="28"/>
      <c r="AC564" s="28"/>
      <c r="AD564" s="28"/>
      <c r="AE564" s="65" t="b">
        <v>0</v>
      </c>
      <c r="AF564" s="28" t="str">
        <f t="shared" si="2"/>
        <v>1</v>
      </c>
      <c r="AG564" s="484">
        <f t="shared" si="6"/>
        <v>100</v>
      </c>
      <c r="AH564" s="448">
        <v>100.0</v>
      </c>
      <c r="AI564" s="446">
        <v>1.0</v>
      </c>
      <c r="AJ564" s="448">
        <v>0.0</v>
      </c>
      <c r="AK564" s="449"/>
      <c r="AL564" s="448">
        <v>0.0</v>
      </c>
      <c r="AM564" s="449"/>
      <c r="AN564" s="448">
        <v>0.0</v>
      </c>
      <c r="AO564" s="449"/>
      <c r="AP564" s="448">
        <v>0.0</v>
      </c>
      <c r="AQ564" s="449"/>
      <c r="AR564" s="448">
        <v>0.0</v>
      </c>
      <c r="AS564" s="449"/>
      <c r="AT564" s="448">
        <v>0.0</v>
      </c>
      <c r="AU564" s="449"/>
      <c r="AV564" s="448">
        <v>0.0</v>
      </c>
      <c r="AW564" s="449"/>
      <c r="AX564" s="448">
        <v>0.0</v>
      </c>
      <c r="AY564" s="449"/>
    </row>
    <row r="565" ht="22.5" customHeight="1">
      <c r="A565" s="28">
        <v>563.0</v>
      </c>
      <c r="B565" s="28" t="s">
        <v>3653</v>
      </c>
      <c r="C565" s="28" t="s">
        <v>5550</v>
      </c>
      <c r="D565" s="28" t="s">
        <v>288</v>
      </c>
      <c r="E565" s="36" t="s">
        <v>226</v>
      </c>
      <c r="F565" s="28" t="s">
        <v>593</v>
      </c>
      <c r="G565" s="28" t="s">
        <v>2343</v>
      </c>
      <c r="H565" s="28" t="s">
        <v>2343</v>
      </c>
      <c r="I565" s="28"/>
      <c r="J565" s="28"/>
      <c r="K565" s="28"/>
      <c r="L565" s="28">
        <v>0.0</v>
      </c>
      <c r="M565" s="28" t="s">
        <v>2343</v>
      </c>
      <c r="N565" s="28">
        <v>1.0</v>
      </c>
      <c r="O565" s="28" t="s">
        <v>2346</v>
      </c>
      <c r="P565" s="28" t="s">
        <v>1608</v>
      </c>
      <c r="Q565" s="28"/>
      <c r="R565" s="28">
        <v>0.0</v>
      </c>
      <c r="S565" s="28">
        <v>0.0</v>
      </c>
      <c r="T565" s="50">
        <f t="shared" si="4"/>
        <v>0</v>
      </c>
      <c r="U565" s="28" t="str">
        <f>IF(R[0]C[-1]&lt;8,"KURANG 8JAM","DIATAS 8JAM")</f>
        <v>#ERROR!</v>
      </c>
      <c r="V565" s="52">
        <v>44927.0</v>
      </c>
      <c r="W565" s="28">
        <f t="shared" si="1"/>
        <v>2.002739726</v>
      </c>
      <c r="X565" s="28" t="s">
        <v>10128</v>
      </c>
      <c r="Y565" s="28"/>
      <c r="Z565" s="28"/>
      <c r="AA565" s="28"/>
      <c r="AB565" s="28"/>
      <c r="AC565" s="28"/>
      <c r="AD565" s="28"/>
      <c r="AE565" s="65" t="b">
        <v>0</v>
      </c>
      <c r="AF565" s="28" t="str">
        <f t="shared" si="2"/>
        <v>0</v>
      </c>
      <c r="AG565" s="485">
        <f t="shared" si="6"/>
        <v>0</v>
      </c>
      <c r="AH565" s="451">
        <v>0.0</v>
      </c>
      <c r="AI565" s="444">
        <v>1.0</v>
      </c>
      <c r="AJ565" s="451">
        <v>0.0</v>
      </c>
      <c r="AK565" s="444">
        <v>0.0</v>
      </c>
      <c r="AL565" s="451">
        <v>0.0</v>
      </c>
      <c r="AM565" s="444">
        <v>0.0</v>
      </c>
      <c r="AN565" s="451">
        <v>0.0</v>
      </c>
      <c r="AO565" s="444">
        <v>0.0</v>
      </c>
      <c r="AP565" s="451">
        <v>0.0</v>
      </c>
      <c r="AQ565" s="444">
        <v>0.0</v>
      </c>
      <c r="AR565" s="451">
        <v>0.0</v>
      </c>
      <c r="AS565" s="444">
        <v>0.0</v>
      </c>
      <c r="AT565" s="451">
        <v>0.0</v>
      </c>
      <c r="AU565" s="444">
        <v>0.0</v>
      </c>
      <c r="AV565" s="451">
        <v>0.0</v>
      </c>
      <c r="AW565" s="444">
        <v>0.0</v>
      </c>
      <c r="AX565" s="451">
        <v>0.0</v>
      </c>
      <c r="AY565" s="444">
        <v>0.0</v>
      </c>
    </row>
    <row r="566" ht="22.5" customHeight="1">
      <c r="A566" s="36">
        <v>564.0</v>
      </c>
      <c r="B566" s="28" t="s">
        <v>3658</v>
      </c>
      <c r="C566" s="28" t="s">
        <v>5552</v>
      </c>
      <c r="D566" s="28" t="s">
        <v>96</v>
      </c>
      <c r="E566" s="36" t="s">
        <v>96</v>
      </c>
      <c r="F566" s="28" t="s">
        <v>593</v>
      </c>
      <c r="G566" s="28" t="s">
        <v>358</v>
      </c>
      <c r="H566" s="28" t="s">
        <v>7724</v>
      </c>
      <c r="I566" s="28" t="s">
        <v>1859</v>
      </c>
      <c r="J566" s="28">
        <v>2.0</v>
      </c>
      <c r="K566" s="28">
        <v>20.0</v>
      </c>
      <c r="L566" s="28">
        <v>40.0</v>
      </c>
      <c r="M566" s="28" t="s">
        <v>546</v>
      </c>
      <c r="N566" s="28">
        <v>4.0</v>
      </c>
      <c r="O566" s="28" t="s">
        <v>1605</v>
      </c>
      <c r="P566" s="28" t="s">
        <v>1608</v>
      </c>
      <c r="Q566" s="28"/>
      <c r="R566" s="28" t="s">
        <v>368</v>
      </c>
      <c r="S566" s="28">
        <v>100.0</v>
      </c>
      <c r="T566" s="50">
        <f t="shared" si="4"/>
        <v>0</v>
      </c>
      <c r="U566" s="28" t="str">
        <f>IF(R[0]C[-1]&lt;8,"KURANG 8JAM","DIATAS 8JAM")</f>
        <v>#ERROR!</v>
      </c>
      <c r="V566" s="52">
        <v>44927.0</v>
      </c>
      <c r="W566" s="28">
        <f t="shared" si="1"/>
        <v>2.002739726</v>
      </c>
      <c r="X566" s="28" t="s">
        <v>10128</v>
      </c>
      <c r="Y566" s="28"/>
      <c r="Z566" s="28"/>
      <c r="AA566" s="28"/>
      <c r="AB566" s="28"/>
      <c r="AC566" s="28"/>
      <c r="AD566" s="28"/>
      <c r="AE566" s="65" t="b">
        <v>0</v>
      </c>
      <c r="AF566" s="28" t="str">
        <f t="shared" si="2"/>
        <v>1</v>
      </c>
      <c r="AG566" s="484">
        <f t="shared" si="6"/>
        <v>100</v>
      </c>
      <c r="AH566" s="448">
        <v>100.0</v>
      </c>
      <c r="AI566" s="446">
        <v>1.0</v>
      </c>
      <c r="AJ566" s="448">
        <v>0.0</v>
      </c>
      <c r="AK566" s="446">
        <v>0.0</v>
      </c>
      <c r="AL566" s="448">
        <v>0.0</v>
      </c>
      <c r="AM566" s="446">
        <v>0.0</v>
      </c>
      <c r="AN566" s="448">
        <v>0.0</v>
      </c>
      <c r="AO566" s="446">
        <v>0.0</v>
      </c>
      <c r="AP566" s="448">
        <v>0.0</v>
      </c>
      <c r="AQ566" s="446">
        <v>0.0</v>
      </c>
      <c r="AR566" s="448">
        <v>0.0</v>
      </c>
      <c r="AS566" s="446">
        <v>0.0</v>
      </c>
      <c r="AT566" s="448">
        <v>0.0</v>
      </c>
      <c r="AU566" s="446">
        <v>0.0</v>
      </c>
      <c r="AV566" s="448">
        <v>0.0</v>
      </c>
      <c r="AW566" s="446">
        <v>0.0</v>
      </c>
      <c r="AX566" s="448">
        <v>0.0</v>
      </c>
      <c r="AY566" s="446">
        <v>0.0</v>
      </c>
    </row>
    <row r="567" ht="22.5" customHeight="1">
      <c r="A567" s="28">
        <v>565.0</v>
      </c>
      <c r="B567" s="28" t="s">
        <v>3661</v>
      </c>
      <c r="C567" s="28" t="s">
        <v>5555</v>
      </c>
      <c r="D567" s="28" t="s">
        <v>96</v>
      </c>
      <c r="E567" s="36" t="s">
        <v>96</v>
      </c>
      <c r="F567" s="28" t="s">
        <v>593</v>
      </c>
      <c r="G567" s="28" t="s">
        <v>358</v>
      </c>
      <c r="H567" s="28" t="s">
        <v>7724</v>
      </c>
      <c r="I567" s="28" t="s">
        <v>1859</v>
      </c>
      <c r="J567" s="28">
        <v>2.0</v>
      </c>
      <c r="K567" s="28">
        <v>20.0</v>
      </c>
      <c r="L567" s="28">
        <v>40.0</v>
      </c>
      <c r="M567" s="28" t="s">
        <v>546</v>
      </c>
      <c r="N567" s="28">
        <v>4.0</v>
      </c>
      <c r="O567" s="28" t="s">
        <v>1605</v>
      </c>
      <c r="P567" s="28" t="s">
        <v>1608</v>
      </c>
      <c r="Q567" s="28"/>
      <c r="R567" s="28" t="s">
        <v>368</v>
      </c>
      <c r="S567" s="28">
        <v>100.0</v>
      </c>
      <c r="T567" s="50">
        <f t="shared" si="4"/>
        <v>0</v>
      </c>
      <c r="U567" s="28" t="str">
        <f>IF(R[0]C[-1]&lt;8,"KURANG 8JAM","DIATAS 8JAM")</f>
        <v>#ERROR!</v>
      </c>
      <c r="V567" s="52">
        <v>44927.0</v>
      </c>
      <c r="W567" s="28">
        <f t="shared" si="1"/>
        <v>2.002739726</v>
      </c>
      <c r="X567" s="28" t="s">
        <v>10128</v>
      </c>
      <c r="Y567" s="28"/>
      <c r="Z567" s="28"/>
      <c r="AA567" s="28"/>
      <c r="AB567" s="28"/>
      <c r="AC567" s="28"/>
      <c r="AD567" s="28"/>
      <c r="AE567" s="65" t="b">
        <v>0</v>
      </c>
      <c r="AF567" s="28" t="str">
        <f t="shared" si="2"/>
        <v>1</v>
      </c>
      <c r="AG567" s="485">
        <f t="shared" si="6"/>
        <v>100</v>
      </c>
      <c r="AH567" s="451">
        <v>100.0</v>
      </c>
      <c r="AI567" s="444">
        <v>1.0</v>
      </c>
      <c r="AJ567" s="451">
        <v>0.0</v>
      </c>
      <c r="AK567" s="444">
        <v>0.0</v>
      </c>
      <c r="AL567" s="451">
        <v>0.0</v>
      </c>
      <c r="AM567" s="444">
        <v>0.0</v>
      </c>
      <c r="AN567" s="451">
        <v>0.0</v>
      </c>
      <c r="AO567" s="444">
        <v>0.0</v>
      </c>
      <c r="AP567" s="451">
        <v>0.0</v>
      </c>
      <c r="AQ567" s="444">
        <v>0.0</v>
      </c>
      <c r="AR567" s="451">
        <v>0.0</v>
      </c>
      <c r="AS567" s="444">
        <v>0.0</v>
      </c>
      <c r="AT567" s="451">
        <v>0.0</v>
      </c>
      <c r="AU567" s="444">
        <v>0.0</v>
      </c>
      <c r="AV567" s="451">
        <v>0.0</v>
      </c>
      <c r="AW567" s="444">
        <v>0.0</v>
      </c>
      <c r="AX567" s="451">
        <v>0.0</v>
      </c>
      <c r="AY567" s="444">
        <v>0.0</v>
      </c>
    </row>
    <row r="568" ht="22.5" customHeight="1">
      <c r="A568" s="36">
        <v>566.0</v>
      </c>
      <c r="B568" s="28" t="s">
        <v>3665</v>
      </c>
      <c r="C568" s="28" t="s">
        <v>5559</v>
      </c>
      <c r="D568" s="28" t="s">
        <v>96</v>
      </c>
      <c r="E568" s="36" t="s">
        <v>96</v>
      </c>
      <c r="F568" s="28" t="s">
        <v>593</v>
      </c>
      <c r="G568" s="28" t="s">
        <v>358</v>
      </c>
      <c r="H568" s="28" t="s">
        <v>7724</v>
      </c>
      <c r="I568" s="28" t="s">
        <v>1859</v>
      </c>
      <c r="J568" s="28">
        <v>2.0</v>
      </c>
      <c r="K568" s="28">
        <v>20.0</v>
      </c>
      <c r="L568" s="28">
        <v>40.0</v>
      </c>
      <c r="M568" s="28" t="s">
        <v>546</v>
      </c>
      <c r="N568" s="28">
        <v>2.0</v>
      </c>
      <c r="O568" s="28" t="s">
        <v>3851</v>
      </c>
      <c r="P568" s="28" t="s">
        <v>2362</v>
      </c>
      <c r="Q568" s="28"/>
      <c r="R568" s="28" t="s">
        <v>1245</v>
      </c>
      <c r="S568" s="28">
        <v>50.0</v>
      </c>
      <c r="T568" s="50">
        <f t="shared" si="4"/>
        <v>0</v>
      </c>
      <c r="U568" s="28" t="str">
        <f>IF(R[0]C[-1]&lt;8,"KURANG 8JAM","DIATAS 8JAM")</f>
        <v>#ERROR!</v>
      </c>
      <c r="V568" s="52">
        <v>45292.0</v>
      </c>
      <c r="W568" s="28">
        <f t="shared" si="1"/>
        <v>1.002739726</v>
      </c>
      <c r="X568" s="28" t="s">
        <v>10331</v>
      </c>
      <c r="Y568" s="28"/>
      <c r="Z568" s="28"/>
      <c r="AA568" s="28"/>
      <c r="AB568" s="28"/>
      <c r="AC568" s="28"/>
      <c r="AD568" s="28"/>
      <c r="AE568" s="65" t="b">
        <v>0</v>
      </c>
      <c r="AF568" s="28" t="str">
        <f t="shared" si="2"/>
        <v>1</v>
      </c>
      <c r="AG568" s="484">
        <f t="shared" si="6"/>
        <v>50</v>
      </c>
      <c r="AH568" s="448">
        <v>50.0</v>
      </c>
      <c r="AI568" s="446">
        <v>1.0</v>
      </c>
      <c r="AJ568" s="448">
        <v>0.0</v>
      </c>
      <c r="AK568" s="449"/>
      <c r="AL568" s="448">
        <v>0.0</v>
      </c>
      <c r="AM568" s="449"/>
      <c r="AN568" s="448">
        <v>0.0</v>
      </c>
      <c r="AO568" s="449"/>
      <c r="AP568" s="448">
        <v>0.0</v>
      </c>
      <c r="AQ568" s="449"/>
      <c r="AR568" s="448">
        <v>0.0</v>
      </c>
      <c r="AS568" s="449"/>
      <c r="AT568" s="448">
        <v>0.0</v>
      </c>
      <c r="AU568" s="449"/>
      <c r="AV568" s="448">
        <v>0.0</v>
      </c>
      <c r="AW568" s="449"/>
      <c r="AX568" s="448">
        <v>0.0</v>
      </c>
      <c r="AY568" s="449"/>
    </row>
    <row r="569" ht="22.5" customHeight="1">
      <c r="A569" s="28">
        <v>567.0</v>
      </c>
      <c r="B569" s="28" t="s">
        <v>3670</v>
      </c>
      <c r="C569" s="28" t="s">
        <v>5562</v>
      </c>
      <c r="D569" s="28" t="s">
        <v>232</v>
      </c>
      <c r="E569" s="36" t="s">
        <v>16</v>
      </c>
      <c r="F569" s="28" t="s">
        <v>593</v>
      </c>
      <c r="G569" s="28" t="s">
        <v>358</v>
      </c>
      <c r="H569" s="28" t="s">
        <v>7724</v>
      </c>
      <c r="I569" s="28" t="s">
        <v>1859</v>
      </c>
      <c r="J569" s="28">
        <v>2.0</v>
      </c>
      <c r="K569" s="28">
        <v>20.0</v>
      </c>
      <c r="L569" s="28">
        <v>40.0</v>
      </c>
      <c r="M569" s="28" t="s">
        <v>546</v>
      </c>
      <c r="N569" s="28">
        <v>4.0</v>
      </c>
      <c r="O569" s="28" t="s">
        <v>1605</v>
      </c>
      <c r="P569" s="28" t="s">
        <v>1608</v>
      </c>
      <c r="Q569" s="28"/>
      <c r="R569" s="28" t="s">
        <v>368</v>
      </c>
      <c r="S569" s="28">
        <v>100.0</v>
      </c>
      <c r="T569" s="50">
        <f t="shared" si="4"/>
        <v>0</v>
      </c>
      <c r="U569" s="28" t="str">
        <f>IF(R[0]C[-1]&lt;8,"KURANG 8JAM","DIATAS 8JAM")</f>
        <v>#ERROR!</v>
      </c>
      <c r="V569" s="52">
        <v>44927.0</v>
      </c>
      <c r="W569" s="28">
        <f t="shared" si="1"/>
        <v>2.002739726</v>
      </c>
      <c r="X569" s="28" t="s">
        <v>10128</v>
      </c>
      <c r="Y569" s="28"/>
      <c r="Z569" s="28"/>
      <c r="AA569" s="28"/>
      <c r="AB569" s="28"/>
      <c r="AC569" s="28"/>
      <c r="AD569" s="28"/>
      <c r="AE569" s="65" t="b">
        <v>0</v>
      </c>
      <c r="AF569" s="28" t="str">
        <f t="shared" si="2"/>
        <v>1</v>
      </c>
      <c r="AG569" s="485">
        <f t="shared" si="6"/>
        <v>100</v>
      </c>
      <c r="AH569" s="451">
        <v>100.0</v>
      </c>
      <c r="AI569" s="444">
        <v>1.0</v>
      </c>
      <c r="AJ569" s="451">
        <v>0.0</v>
      </c>
      <c r="AK569" s="444">
        <v>0.0</v>
      </c>
      <c r="AL569" s="451">
        <v>0.0</v>
      </c>
      <c r="AM569" s="444">
        <v>0.0</v>
      </c>
      <c r="AN569" s="451">
        <v>0.0</v>
      </c>
      <c r="AO569" s="444">
        <v>0.0</v>
      </c>
      <c r="AP569" s="451">
        <v>0.0</v>
      </c>
      <c r="AQ569" s="444">
        <v>0.0</v>
      </c>
      <c r="AR569" s="451">
        <v>0.0</v>
      </c>
      <c r="AS569" s="444">
        <v>0.0</v>
      </c>
      <c r="AT569" s="451">
        <v>0.0</v>
      </c>
      <c r="AU569" s="444">
        <v>0.0</v>
      </c>
      <c r="AV569" s="451">
        <v>0.0</v>
      </c>
      <c r="AW569" s="444">
        <v>0.0</v>
      </c>
      <c r="AX569" s="451">
        <v>0.0</v>
      </c>
      <c r="AY569" s="444">
        <v>0.0</v>
      </c>
    </row>
    <row r="570" ht="22.5" customHeight="1">
      <c r="A570" s="36">
        <v>568.0</v>
      </c>
      <c r="B570" s="28" t="s">
        <v>1393</v>
      </c>
      <c r="C570" s="28" t="s">
        <v>1394</v>
      </c>
      <c r="D570" s="28" t="s">
        <v>191</v>
      </c>
      <c r="E570" s="36" t="s">
        <v>96</v>
      </c>
      <c r="F570" s="36" t="s">
        <v>240</v>
      </c>
      <c r="G570" s="28" t="e">
        <v>#N/A</v>
      </c>
      <c r="H570" s="28" t="s">
        <v>10606</v>
      </c>
      <c r="I570" s="28"/>
      <c r="J570" s="28">
        <v>2.0</v>
      </c>
      <c r="K570" s="28">
        <v>40.0</v>
      </c>
      <c r="L570" s="28">
        <v>80.0</v>
      </c>
      <c r="M570" s="28" t="s">
        <v>546</v>
      </c>
      <c r="N570" s="28">
        <v>2.0</v>
      </c>
      <c r="O570" s="28" t="s">
        <v>2353</v>
      </c>
      <c r="P570" s="28"/>
      <c r="Q570" s="28"/>
      <c r="R570" s="28" t="s">
        <v>368</v>
      </c>
      <c r="S570" s="28">
        <v>100.0</v>
      </c>
      <c r="T570" s="50">
        <f t="shared" si="4"/>
        <v>0</v>
      </c>
      <c r="U570" s="28" t="str">
        <f>IF(R[0]C[-1]&lt;8,"KURANG 8JAM","DIATAS 8JAM")</f>
        <v>#ERROR!</v>
      </c>
      <c r="V570" s="52">
        <v>45292.0</v>
      </c>
      <c r="W570" s="28">
        <f t="shared" si="1"/>
        <v>1.002739726</v>
      </c>
      <c r="X570" s="28" t="s">
        <v>10331</v>
      </c>
      <c r="Y570" s="28"/>
      <c r="Z570" s="28"/>
      <c r="AA570" s="28"/>
      <c r="AB570" s="28"/>
      <c r="AC570" s="28"/>
      <c r="AD570" s="28"/>
      <c r="AE570" s="91" t="b">
        <v>1</v>
      </c>
      <c r="AF570" s="36" t="str">
        <f t="shared" si="2"/>
        <v>1</v>
      </c>
      <c r="AG570" s="445">
        <f t="shared" si="6"/>
        <v>100</v>
      </c>
      <c r="AH570" s="446">
        <v>100.0</v>
      </c>
      <c r="AI570" s="446">
        <v>1.0</v>
      </c>
      <c r="AJ570" s="446">
        <v>0.0</v>
      </c>
      <c r="AK570" s="493"/>
      <c r="AL570" s="494">
        <v>0.0</v>
      </c>
      <c r="AM570" s="493"/>
      <c r="AN570" s="494">
        <v>0.0</v>
      </c>
      <c r="AO570" s="493"/>
      <c r="AP570" s="494">
        <v>0.0</v>
      </c>
      <c r="AQ570" s="493"/>
      <c r="AR570" s="494">
        <v>0.0</v>
      </c>
      <c r="AS570" s="493"/>
      <c r="AT570" s="494">
        <v>0.0</v>
      </c>
      <c r="AU570" s="493"/>
      <c r="AV570" s="494">
        <v>0.0</v>
      </c>
      <c r="AW570" s="493"/>
      <c r="AX570" s="494">
        <v>0.0</v>
      </c>
      <c r="AY570" s="493"/>
    </row>
    <row r="571" ht="22.5" customHeight="1">
      <c r="A571" s="28">
        <v>569.0</v>
      </c>
      <c r="B571" s="28" t="s">
        <v>3695</v>
      </c>
      <c r="C571" s="28" t="s">
        <v>5567</v>
      </c>
      <c r="D571" s="28" t="s">
        <v>191</v>
      </c>
      <c r="E571" s="36" t="s">
        <v>96</v>
      </c>
      <c r="F571" s="28" t="s">
        <v>593</v>
      </c>
      <c r="G571" s="28" t="s">
        <v>358</v>
      </c>
      <c r="H571" s="28" t="s">
        <v>7724</v>
      </c>
      <c r="I571" s="28" t="s">
        <v>1859</v>
      </c>
      <c r="J571" s="28">
        <v>2.0</v>
      </c>
      <c r="K571" s="28">
        <v>20.0</v>
      </c>
      <c r="L571" s="28">
        <v>40.0</v>
      </c>
      <c r="M571" s="28" t="s">
        <v>546</v>
      </c>
      <c r="N571" s="28">
        <v>2.0</v>
      </c>
      <c r="O571" s="28" t="s">
        <v>3851</v>
      </c>
      <c r="P571" s="28" t="s">
        <v>2362</v>
      </c>
      <c r="Q571" s="28"/>
      <c r="R571" s="28" t="s">
        <v>1245</v>
      </c>
      <c r="S571" s="28">
        <v>50.0</v>
      </c>
      <c r="T571" s="50">
        <f t="shared" si="4"/>
        <v>0</v>
      </c>
      <c r="U571" s="28" t="str">
        <f>IF(R[0]C[-1]&lt;8,"KURANG 8JAM","DIATAS 8JAM")</f>
        <v>#ERROR!</v>
      </c>
      <c r="V571" s="52">
        <v>45292.0</v>
      </c>
      <c r="W571" s="28">
        <f t="shared" si="1"/>
        <v>1.002739726</v>
      </c>
      <c r="X571" s="28" t="s">
        <v>10331</v>
      </c>
      <c r="Y571" s="28"/>
      <c r="Z571" s="28"/>
      <c r="AA571" s="28"/>
      <c r="AB571" s="28"/>
      <c r="AC571" s="28"/>
      <c r="AD571" s="28"/>
      <c r="AE571" s="65" t="b">
        <v>0</v>
      </c>
      <c r="AF571" s="28" t="str">
        <f t="shared" si="2"/>
        <v>1</v>
      </c>
      <c r="AG571" s="485">
        <f t="shared" si="6"/>
        <v>50</v>
      </c>
      <c r="AH571" s="451">
        <v>50.0</v>
      </c>
      <c r="AI571" s="444">
        <v>1.0</v>
      </c>
      <c r="AJ571" s="451">
        <v>0.0</v>
      </c>
      <c r="AK571" s="453"/>
      <c r="AL571" s="451">
        <v>0.0</v>
      </c>
      <c r="AM571" s="453"/>
      <c r="AN571" s="451">
        <v>0.0</v>
      </c>
      <c r="AO571" s="453"/>
      <c r="AP571" s="451">
        <v>0.0</v>
      </c>
      <c r="AQ571" s="453"/>
      <c r="AR571" s="451">
        <v>0.0</v>
      </c>
      <c r="AS571" s="453"/>
      <c r="AT571" s="451">
        <v>0.0</v>
      </c>
      <c r="AU571" s="453"/>
      <c r="AV571" s="451">
        <v>0.0</v>
      </c>
      <c r="AW571" s="453"/>
      <c r="AX571" s="451">
        <v>0.0</v>
      </c>
      <c r="AY571" s="453"/>
    </row>
    <row r="572" ht="22.5" customHeight="1">
      <c r="A572" s="36">
        <v>570.0</v>
      </c>
      <c r="B572" s="28" t="s">
        <v>3711</v>
      </c>
      <c r="C572" s="28" t="s">
        <v>5569</v>
      </c>
      <c r="D572" s="28" t="s">
        <v>191</v>
      </c>
      <c r="E572" s="36" t="s">
        <v>96</v>
      </c>
      <c r="F572" s="28" t="s">
        <v>593</v>
      </c>
      <c r="G572" s="28" t="s">
        <v>358</v>
      </c>
      <c r="H572" s="28" t="s">
        <v>7724</v>
      </c>
      <c r="I572" s="28" t="s">
        <v>1859</v>
      </c>
      <c r="J572" s="28">
        <v>2.0</v>
      </c>
      <c r="K572" s="28">
        <v>20.0</v>
      </c>
      <c r="L572" s="28">
        <v>40.0</v>
      </c>
      <c r="M572" s="28" t="s">
        <v>546</v>
      </c>
      <c r="N572" s="28">
        <v>2.0</v>
      </c>
      <c r="O572" s="28" t="s">
        <v>3851</v>
      </c>
      <c r="P572" s="28" t="s">
        <v>2362</v>
      </c>
      <c r="Q572" s="28"/>
      <c r="R572" s="28" t="s">
        <v>1245</v>
      </c>
      <c r="S572" s="28">
        <v>50.0</v>
      </c>
      <c r="T572" s="50">
        <f t="shared" si="4"/>
        <v>0</v>
      </c>
      <c r="U572" s="28" t="str">
        <f>IF(R[0]C[-1]&lt;8,"KURANG 8JAM","DIATAS 8JAM")</f>
        <v>#ERROR!</v>
      </c>
      <c r="V572" s="52">
        <v>45292.0</v>
      </c>
      <c r="W572" s="28">
        <f t="shared" si="1"/>
        <v>1.002739726</v>
      </c>
      <c r="X572" s="28" t="s">
        <v>10331</v>
      </c>
      <c r="Y572" s="28"/>
      <c r="Z572" s="28"/>
      <c r="AA572" s="28"/>
      <c r="AB572" s="28"/>
      <c r="AC572" s="28"/>
      <c r="AD572" s="28"/>
      <c r="AE572" s="65" t="b">
        <v>0</v>
      </c>
      <c r="AF572" s="28" t="str">
        <f t="shared" si="2"/>
        <v>1</v>
      </c>
      <c r="AG572" s="484">
        <f t="shared" si="6"/>
        <v>50</v>
      </c>
      <c r="AH572" s="448">
        <v>50.0</v>
      </c>
      <c r="AI572" s="446">
        <v>1.0</v>
      </c>
      <c r="AJ572" s="448">
        <v>0.0</v>
      </c>
      <c r="AK572" s="449"/>
      <c r="AL572" s="448">
        <v>0.0</v>
      </c>
      <c r="AM572" s="449"/>
      <c r="AN572" s="448">
        <v>0.0</v>
      </c>
      <c r="AO572" s="449"/>
      <c r="AP572" s="448">
        <v>0.0</v>
      </c>
      <c r="AQ572" s="449"/>
      <c r="AR572" s="448">
        <v>0.0</v>
      </c>
      <c r="AS572" s="449"/>
      <c r="AT572" s="448">
        <v>0.0</v>
      </c>
      <c r="AU572" s="449"/>
      <c r="AV572" s="448">
        <v>0.0</v>
      </c>
      <c r="AW572" s="449"/>
      <c r="AX572" s="448">
        <v>0.0</v>
      </c>
      <c r="AY572" s="449"/>
    </row>
    <row r="573" ht="22.5" customHeight="1">
      <c r="A573" s="28">
        <v>571.0</v>
      </c>
      <c r="B573" s="28" t="s">
        <v>3673</v>
      </c>
      <c r="C573" s="28" t="s">
        <v>5572</v>
      </c>
      <c r="D573" s="28" t="s">
        <v>191</v>
      </c>
      <c r="E573" s="36" t="s">
        <v>96</v>
      </c>
      <c r="F573" s="28" t="s">
        <v>593</v>
      </c>
      <c r="G573" s="28" t="s">
        <v>358</v>
      </c>
      <c r="H573" s="28" t="s">
        <v>7724</v>
      </c>
      <c r="I573" s="28" t="s">
        <v>1859</v>
      </c>
      <c r="J573" s="28">
        <v>2.0</v>
      </c>
      <c r="K573" s="28">
        <v>20.0</v>
      </c>
      <c r="L573" s="28">
        <v>40.0</v>
      </c>
      <c r="M573" s="28" t="s">
        <v>546</v>
      </c>
      <c r="N573" s="28">
        <v>2.0</v>
      </c>
      <c r="O573" s="28" t="s">
        <v>3851</v>
      </c>
      <c r="P573" s="28" t="s">
        <v>2362</v>
      </c>
      <c r="Q573" s="28"/>
      <c r="R573" s="28" t="s">
        <v>1245</v>
      </c>
      <c r="S573" s="28">
        <v>50.0</v>
      </c>
      <c r="T573" s="50">
        <f t="shared" si="4"/>
        <v>0</v>
      </c>
      <c r="U573" s="28" t="str">
        <f>IF(R[0]C[-1]&lt;8,"KURANG 8JAM","DIATAS 8JAM")</f>
        <v>#ERROR!</v>
      </c>
      <c r="V573" s="52">
        <v>45292.0</v>
      </c>
      <c r="W573" s="28">
        <f t="shared" si="1"/>
        <v>1.002739726</v>
      </c>
      <c r="X573" s="28" t="s">
        <v>10331</v>
      </c>
      <c r="Y573" s="28"/>
      <c r="Z573" s="28"/>
      <c r="AA573" s="28"/>
      <c r="AB573" s="28"/>
      <c r="AC573" s="28"/>
      <c r="AD573" s="28"/>
      <c r="AE573" s="65" t="b">
        <v>0</v>
      </c>
      <c r="AF573" s="28" t="str">
        <f t="shared" si="2"/>
        <v>1</v>
      </c>
      <c r="AG573" s="485">
        <f t="shared" si="6"/>
        <v>50</v>
      </c>
      <c r="AH573" s="451">
        <v>50.0</v>
      </c>
      <c r="AI573" s="444">
        <v>1.0</v>
      </c>
      <c r="AJ573" s="451">
        <v>0.0</v>
      </c>
      <c r="AK573" s="453"/>
      <c r="AL573" s="451">
        <v>0.0</v>
      </c>
      <c r="AM573" s="453"/>
      <c r="AN573" s="451">
        <v>0.0</v>
      </c>
      <c r="AO573" s="453"/>
      <c r="AP573" s="451">
        <v>0.0</v>
      </c>
      <c r="AQ573" s="453"/>
      <c r="AR573" s="451">
        <v>0.0</v>
      </c>
      <c r="AS573" s="453"/>
      <c r="AT573" s="451">
        <v>0.0</v>
      </c>
      <c r="AU573" s="453"/>
      <c r="AV573" s="451">
        <v>0.0</v>
      </c>
      <c r="AW573" s="453"/>
      <c r="AX573" s="451">
        <v>0.0</v>
      </c>
      <c r="AY573" s="453"/>
    </row>
    <row r="574" ht="22.5" customHeight="1">
      <c r="A574" s="36">
        <v>572.0</v>
      </c>
      <c r="B574" s="28" t="s">
        <v>3699</v>
      </c>
      <c r="C574" s="28" t="s">
        <v>5574</v>
      </c>
      <c r="D574" s="28" t="s">
        <v>191</v>
      </c>
      <c r="E574" s="36" t="s">
        <v>96</v>
      </c>
      <c r="F574" s="28" t="s">
        <v>593</v>
      </c>
      <c r="G574" s="28" t="s">
        <v>358</v>
      </c>
      <c r="H574" s="28" t="s">
        <v>7724</v>
      </c>
      <c r="I574" s="28" t="s">
        <v>1859</v>
      </c>
      <c r="J574" s="28">
        <v>2.0</v>
      </c>
      <c r="K574" s="28">
        <v>20.0</v>
      </c>
      <c r="L574" s="28">
        <v>40.0</v>
      </c>
      <c r="M574" s="28" t="s">
        <v>546</v>
      </c>
      <c r="N574" s="28">
        <v>2.0</v>
      </c>
      <c r="O574" s="28" t="s">
        <v>3851</v>
      </c>
      <c r="P574" s="28" t="s">
        <v>2362</v>
      </c>
      <c r="Q574" s="28"/>
      <c r="R574" s="28" t="s">
        <v>1245</v>
      </c>
      <c r="S574" s="28">
        <v>50.0</v>
      </c>
      <c r="T574" s="50">
        <f t="shared" si="4"/>
        <v>0</v>
      </c>
      <c r="U574" s="28" t="str">
        <f>IF(R[0]C[-1]&lt;8,"KURANG 8JAM","DIATAS 8JAM")</f>
        <v>#ERROR!</v>
      </c>
      <c r="V574" s="52">
        <v>45292.0</v>
      </c>
      <c r="W574" s="28">
        <f t="shared" si="1"/>
        <v>1.002739726</v>
      </c>
      <c r="X574" s="28" t="s">
        <v>10331</v>
      </c>
      <c r="Y574" s="28"/>
      <c r="Z574" s="28"/>
      <c r="AA574" s="28"/>
      <c r="AB574" s="28"/>
      <c r="AC574" s="28"/>
      <c r="AD574" s="28"/>
      <c r="AE574" s="65" t="b">
        <v>0</v>
      </c>
      <c r="AF574" s="28" t="str">
        <f t="shared" si="2"/>
        <v>1</v>
      </c>
      <c r="AG574" s="484">
        <f t="shared" si="6"/>
        <v>50</v>
      </c>
      <c r="AH574" s="448">
        <v>50.0</v>
      </c>
      <c r="AI574" s="446">
        <v>1.0</v>
      </c>
      <c r="AJ574" s="448">
        <v>0.0</v>
      </c>
      <c r="AK574" s="449"/>
      <c r="AL574" s="448">
        <v>0.0</v>
      </c>
      <c r="AM574" s="449"/>
      <c r="AN574" s="448">
        <v>0.0</v>
      </c>
      <c r="AO574" s="449"/>
      <c r="AP574" s="448">
        <v>0.0</v>
      </c>
      <c r="AQ574" s="449"/>
      <c r="AR574" s="448">
        <v>0.0</v>
      </c>
      <c r="AS574" s="449"/>
      <c r="AT574" s="448">
        <v>0.0</v>
      </c>
      <c r="AU574" s="449"/>
      <c r="AV574" s="448">
        <v>0.0</v>
      </c>
      <c r="AW574" s="449"/>
      <c r="AX574" s="448">
        <v>0.0</v>
      </c>
      <c r="AY574" s="449"/>
    </row>
    <row r="575" ht="22.5" customHeight="1">
      <c r="A575" s="28">
        <v>573.0</v>
      </c>
      <c r="B575" s="28" t="s">
        <v>3717</v>
      </c>
      <c r="C575" s="28" t="s">
        <v>5577</v>
      </c>
      <c r="D575" s="28" t="s">
        <v>191</v>
      </c>
      <c r="E575" s="36" t="s">
        <v>96</v>
      </c>
      <c r="F575" s="28" t="s">
        <v>593</v>
      </c>
      <c r="G575" s="28" t="s">
        <v>358</v>
      </c>
      <c r="H575" s="28" t="s">
        <v>7724</v>
      </c>
      <c r="I575" s="28" t="s">
        <v>1859</v>
      </c>
      <c r="J575" s="28">
        <v>2.0</v>
      </c>
      <c r="K575" s="28">
        <v>20.0</v>
      </c>
      <c r="L575" s="28">
        <v>40.0</v>
      </c>
      <c r="M575" s="28" t="s">
        <v>546</v>
      </c>
      <c r="N575" s="28">
        <v>2.0</v>
      </c>
      <c r="O575" s="28" t="s">
        <v>3851</v>
      </c>
      <c r="P575" s="28" t="s">
        <v>2362</v>
      </c>
      <c r="Q575" s="28"/>
      <c r="R575" s="28" t="s">
        <v>1245</v>
      </c>
      <c r="S575" s="28">
        <v>50.0</v>
      </c>
      <c r="T575" s="50">
        <f t="shared" si="4"/>
        <v>0</v>
      </c>
      <c r="U575" s="28" t="str">
        <f>IF(R[0]C[-1]&lt;8,"KURANG 8JAM","DIATAS 8JAM")</f>
        <v>#ERROR!</v>
      </c>
      <c r="V575" s="52">
        <v>45292.0</v>
      </c>
      <c r="W575" s="28">
        <f t="shared" si="1"/>
        <v>1.002739726</v>
      </c>
      <c r="X575" s="28" t="s">
        <v>10331</v>
      </c>
      <c r="Y575" s="28"/>
      <c r="Z575" s="28"/>
      <c r="AA575" s="28"/>
      <c r="AB575" s="28"/>
      <c r="AC575" s="28"/>
      <c r="AD575" s="28"/>
      <c r="AE575" s="65" t="b">
        <v>0</v>
      </c>
      <c r="AF575" s="28" t="str">
        <f t="shared" si="2"/>
        <v>1</v>
      </c>
      <c r="AG575" s="485">
        <f t="shared" si="6"/>
        <v>50</v>
      </c>
      <c r="AH575" s="451">
        <v>50.0</v>
      </c>
      <c r="AI575" s="444">
        <v>1.0</v>
      </c>
      <c r="AJ575" s="451">
        <v>0.0</v>
      </c>
      <c r="AK575" s="453"/>
      <c r="AL575" s="451">
        <v>0.0</v>
      </c>
      <c r="AM575" s="453"/>
      <c r="AN575" s="451">
        <v>0.0</v>
      </c>
      <c r="AO575" s="453"/>
      <c r="AP575" s="451">
        <v>0.0</v>
      </c>
      <c r="AQ575" s="453"/>
      <c r="AR575" s="451">
        <v>0.0</v>
      </c>
      <c r="AS575" s="453"/>
      <c r="AT575" s="451">
        <v>0.0</v>
      </c>
      <c r="AU575" s="453"/>
      <c r="AV575" s="451">
        <v>0.0</v>
      </c>
      <c r="AW575" s="453"/>
      <c r="AX575" s="451">
        <v>0.0</v>
      </c>
      <c r="AY575" s="453"/>
    </row>
    <row r="576" ht="22.5" customHeight="1">
      <c r="A576" s="36">
        <v>574.0</v>
      </c>
      <c r="B576" s="28" t="s">
        <v>3706</v>
      </c>
      <c r="C576" s="28" t="s">
        <v>5579</v>
      </c>
      <c r="D576" s="28" t="s">
        <v>191</v>
      </c>
      <c r="E576" s="36" t="s">
        <v>96</v>
      </c>
      <c r="F576" s="28" t="s">
        <v>593</v>
      </c>
      <c r="G576" s="28" t="s">
        <v>358</v>
      </c>
      <c r="H576" s="28" t="s">
        <v>7724</v>
      </c>
      <c r="I576" s="28" t="s">
        <v>1859</v>
      </c>
      <c r="J576" s="28">
        <v>2.0</v>
      </c>
      <c r="K576" s="28">
        <v>20.0</v>
      </c>
      <c r="L576" s="28">
        <v>40.0</v>
      </c>
      <c r="M576" s="28" t="s">
        <v>546</v>
      </c>
      <c r="N576" s="28">
        <v>2.0</v>
      </c>
      <c r="O576" s="28" t="s">
        <v>3851</v>
      </c>
      <c r="P576" s="28" t="s">
        <v>2362</v>
      </c>
      <c r="Q576" s="28"/>
      <c r="R576" s="28" t="s">
        <v>1245</v>
      </c>
      <c r="S576" s="28">
        <v>50.0</v>
      </c>
      <c r="T576" s="50">
        <f t="shared" si="4"/>
        <v>0</v>
      </c>
      <c r="U576" s="28" t="str">
        <f>IF(R[0]C[-1]&lt;8,"KURANG 8JAM","DIATAS 8JAM")</f>
        <v>#ERROR!</v>
      </c>
      <c r="V576" s="52">
        <v>45292.0</v>
      </c>
      <c r="W576" s="28">
        <f t="shared" si="1"/>
        <v>1.002739726</v>
      </c>
      <c r="X576" s="28" t="s">
        <v>10331</v>
      </c>
      <c r="Y576" s="28"/>
      <c r="Z576" s="28"/>
      <c r="AA576" s="28"/>
      <c r="AB576" s="28"/>
      <c r="AC576" s="28"/>
      <c r="AD576" s="28"/>
      <c r="AE576" s="65" t="b">
        <v>0</v>
      </c>
      <c r="AF576" s="28" t="str">
        <f t="shared" si="2"/>
        <v>1</v>
      </c>
      <c r="AG576" s="484">
        <f t="shared" si="6"/>
        <v>50</v>
      </c>
      <c r="AH576" s="448">
        <v>50.0</v>
      </c>
      <c r="AI576" s="446">
        <v>1.0</v>
      </c>
      <c r="AJ576" s="448">
        <v>0.0</v>
      </c>
      <c r="AK576" s="449"/>
      <c r="AL576" s="448">
        <v>0.0</v>
      </c>
      <c r="AM576" s="449"/>
      <c r="AN576" s="448">
        <v>0.0</v>
      </c>
      <c r="AO576" s="449"/>
      <c r="AP576" s="448">
        <v>0.0</v>
      </c>
      <c r="AQ576" s="449"/>
      <c r="AR576" s="448">
        <v>0.0</v>
      </c>
      <c r="AS576" s="449"/>
      <c r="AT576" s="448">
        <v>0.0</v>
      </c>
      <c r="AU576" s="449"/>
      <c r="AV576" s="448">
        <v>0.0</v>
      </c>
      <c r="AW576" s="449"/>
      <c r="AX576" s="448">
        <v>0.0</v>
      </c>
      <c r="AY576" s="449"/>
    </row>
    <row r="577" ht="22.5" customHeight="1">
      <c r="A577" s="28">
        <v>575.0</v>
      </c>
      <c r="B577" s="28" t="s">
        <v>3678</v>
      </c>
      <c r="C577" s="28" t="s">
        <v>5582</v>
      </c>
      <c r="D577" s="28" t="s">
        <v>288</v>
      </c>
      <c r="E577" s="36" t="s">
        <v>226</v>
      </c>
      <c r="F577" s="28" t="s">
        <v>593</v>
      </c>
      <c r="G577" s="28" t="s">
        <v>358</v>
      </c>
      <c r="H577" s="28" t="s">
        <v>7724</v>
      </c>
      <c r="I577" s="28" t="s">
        <v>1859</v>
      </c>
      <c r="J577" s="28">
        <v>2.0</v>
      </c>
      <c r="K577" s="28">
        <v>20.0</v>
      </c>
      <c r="L577" s="28">
        <v>40.0</v>
      </c>
      <c r="M577" s="28" t="s">
        <v>546</v>
      </c>
      <c r="N577" s="28">
        <v>2.0</v>
      </c>
      <c r="O577" s="28" t="s">
        <v>3851</v>
      </c>
      <c r="P577" s="28" t="s">
        <v>2362</v>
      </c>
      <c r="Q577" s="28"/>
      <c r="R577" s="28" t="s">
        <v>1245</v>
      </c>
      <c r="S577" s="28">
        <v>50.0</v>
      </c>
      <c r="T577" s="50">
        <f t="shared" si="4"/>
        <v>0</v>
      </c>
      <c r="U577" s="28" t="str">
        <f>IF(R[0]C[-1]&lt;8,"KURANG 8JAM","DIATAS 8JAM")</f>
        <v>#ERROR!</v>
      </c>
      <c r="V577" s="52">
        <v>45292.0</v>
      </c>
      <c r="W577" s="28">
        <f t="shared" si="1"/>
        <v>1.002739726</v>
      </c>
      <c r="X577" s="28" t="s">
        <v>10331</v>
      </c>
      <c r="Y577" s="28"/>
      <c r="Z577" s="28"/>
      <c r="AA577" s="28"/>
      <c r="AB577" s="28"/>
      <c r="AC577" s="28"/>
      <c r="AD577" s="28"/>
      <c r="AE577" s="65" t="b">
        <v>0</v>
      </c>
      <c r="AF577" s="28" t="str">
        <f t="shared" si="2"/>
        <v>1</v>
      </c>
      <c r="AG577" s="485">
        <f t="shared" si="6"/>
        <v>50</v>
      </c>
      <c r="AH577" s="451">
        <v>50.0</v>
      </c>
      <c r="AI577" s="444">
        <v>1.0</v>
      </c>
      <c r="AJ577" s="451">
        <v>0.0</v>
      </c>
      <c r="AK577" s="453"/>
      <c r="AL577" s="451">
        <v>0.0</v>
      </c>
      <c r="AM577" s="453"/>
      <c r="AN577" s="451">
        <v>0.0</v>
      </c>
      <c r="AO577" s="453"/>
      <c r="AP577" s="451">
        <v>0.0</v>
      </c>
      <c r="AQ577" s="453"/>
      <c r="AR577" s="451">
        <v>0.0</v>
      </c>
      <c r="AS577" s="453"/>
      <c r="AT577" s="451">
        <v>0.0</v>
      </c>
      <c r="AU577" s="453"/>
      <c r="AV577" s="451">
        <v>0.0</v>
      </c>
      <c r="AW577" s="453"/>
      <c r="AX577" s="451">
        <v>0.0</v>
      </c>
      <c r="AY577" s="453"/>
    </row>
    <row r="578" ht="22.5" customHeight="1">
      <c r="A578" s="36">
        <v>576.0</v>
      </c>
      <c r="B578" s="28" t="s">
        <v>4187</v>
      </c>
      <c r="C578" s="28" t="s">
        <v>5584</v>
      </c>
      <c r="D578" s="28" t="s">
        <v>191</v>
      </c>
      <c r="E578" s="36" t="s">
        <v>96</v>
      </c>
      <c r="F578" s="28" t="s">
        <v>593</v>
      </c>
      <c r="G578" s="28" t="s">
        <v>358</v>
      </c>
      <c r="H578" s="28" t="s">
        <v>10130</v>
      </c>
      <c r="I578" s="28" t="s">
        <v>362</v>
      </c>
      <c r="J578" s="28">
        <v>2.0</v>
      </c>
      <c r="K578" s="28">
        <v>32.0</v>
      </c>
      <c r="L578" s="28">
        <v>64.0</v>
      </c>
      <c r="M578" s="28" t="s">
        <v>546</v>
      </c>
      <c r="N578" s="28">
        <v>1.0</v>
      </c>
      <c r="O578" s="28" t="s">
        <v>234</v>
      </c>
      <c r="P578" s="28" t="s">
        <v>235</v>
      </c>
      <c r="Q578" s="28"/>
      <c r="R578" s="28" t="s">
        <v>532</v>
      </c>
      <c r="S578" s="28">
        <v>200.0</v>
      </c>
      <c r="T578" s="50">
        <f t="shared" si="4"/>
        <v>0</v>
      </c>
      <c r="U578" s="28" t="str">
        <f>IF(R[0]C[-1]&lt;8,"KURANG 8JAM","DIATAS 8JAM")</f>
        <v>#ERROR!</v>
      </c>
      <c r="V578" s="52">
        <v>45187.0</v>
      </c>
      <c r="W578" s="28">
        <f t="shared" si="1"/>
        <v>1.290410959</v>
      </c>
      <c r="X578" s="28" t="s">
        <v>10331</v>
      </c>
      <c r="Y578" s="28"/>
      <c r="Z578" s="28"/>
      <c r="AA578" s="28"/>
      <c r="AB578" s="28"/>
      <c r="AC578" s="28"/>
      <c r="AD578" s="28"/>
      <c r="AE578" s="65" t="b">
        <v>0</v>
      </c>
      <c r="AF578" s="28" t="str">
        <f t="shared" si="2"/>
        <v>2</v>
      </c>
      <c r="AG578" s="484">
        <f t="shared" si="6"/>
        <v>200</v>
      </c>
      <c r="AH578" s="448">
        <v>100.0</v>
      </c>
      <c r="AI578" s="446">
        <v>1.0</v>
      </c>
      <c r="AJ578" s="448">
        <v>100.0</v>
      </c>
      <c r="AK578" s="446">
        <v>1.0</v>
      </c>
      <c r="AL578" s="448">
        <v>0.0</v>
      </c>
      <c r="AM578" s="449"/>
      <c r="AN578" s="448">
        <v>0.0</v>
      </c>
      <c r="AO578" s="449"/>
      <c r="AP578" s="448">
        <v>0.0</v>
      </c>
      <c r="AQ578" s="449"/>
      <c r="AR578" s="448">
        <v>0.0</v>
      </c>
      <c r="AS578" s="449"/>
      <c r="AT578" s="448">
        <v>0.0</v>
      </c>
      <c r="AU578" s="449"/>
      <c r="AV578" s="448">
        <v>0.0</v>
      </c>
      <c r="AW578" s="449"/>
      <c r="AX578" s="448">
        <v>0.0</v>
      </c>
      <c r="AY578" s="449"/>
    </row>
    <row r="579" ht="22.5" customHeight="1">
      <c r="A579" s="28">
        <v>577.0</v>
      </c>
      <c r="B579" s="28" t="s">
        <v>3721</v>
      </c>
      <c r="C579" s="28" t="s">
        <v>5587</v>
      </c>
      <c r="D579" s="28" t="s">
        <v>226</v>
      </c>
      <c r="E579" s="36" t="s">
        <v>226</v>
      </c>
      <c r="F579" s="28" t="s">
        <v>593</v>
      </c>
      <c r="G579" s="28" t="s">
        <v>358</v>
      </c>
      <c r="H579" s="28" t="s">
        <v>7724</v>
      </c>
      <c r="I579" s="28" t="s">
        <v>1859</v>
      </c>
      <c r="J579" s="28">
        <v>2.0</v>
      </c>
      <c r="K579" s="28">
        <v>20.0</v>
      </c>
      <c r="L579" s="28">
        <v>40.0</v>
      </c>
      <c r="M579" s="28" t="s">
        <v>546</v>
      </c>
      <c r="N579" s="28">
        <v>2.0</v>
      </c>
      <c r="O579" s="28" t="s">
        <v>3851</v>
      </c>
      <c r="P579" s="28" t="s">
        <v>2362</v>
      </c>
      <c r="Q579" s="28"/>
      <c r="R579" s="28" t="s">
        <v>1245</v>
      </c>
      <c r="S579" s="28">
        <v>50.0</v>
      </c>
      <c r="T579" s="50">
        <f t="shared" si="4"/>
        <v>0</v>
      </c>
      <c r="U579" s="28" t="str">
        <f>IF(R[0]C[-1]&lt;8,"KURANG 8JAM","DIATAS 8JAM")</f>
        <v>#ERROR!</v>
      </c>
      <c r="V579" s="52">
        <v>45292.0</v>
      </c>
      <c r="W579" s="28">
        <f t="shared" si="1"/>
        <v>1.002739726</v>
      </c>
      <c r="X579" s="28" t="s">
        <v>10331</v>
      </c>
      <c r="Y579" s="28"/>
      <c r="Z579" s="28"/>
      <c r="AA579" s="28"/>
      <c r="AB579" s="28"/>
      <c r="AC579" s="28"/>
      <c r="AD579" s="28"/>
      <c r="AE579" s="65" t="b">
        <v>0</v>
      </c>
      <c r="AF579" s="28" t="str">
        <f t="shared" si="2"/>
        <v>1</v>
      </c>
      <c r="AG579" s="485">
        <f t="shared" si="6"/>
        <v>50</v>
      </c>
      <c r="AH579" s="451">
        <v>50.0</v>
      </c>
      <c r="AI579" s="444">
        <v>1.0</v>
      </c>
      <c r="AJ579" s="451">
        <v>0.0</v>
      </c>
      <c r="AK579" s="453"/>
      <c r="AL579" s="451">
        <v>0.0</v>
      </c>
      <c r="AM579" s="453"/>
      <c r="AN579" s="451">
        <v>0.0</v>
      </c>
      <c r="AO579" s="453"/>
      <c r="AP579" s="451">
        <v>0.0</v>
      </c>
      <c r="AQ579" s="453"/>
      <c r="AR579" s="451">
        <v>0.0</v>
      </c>
      <c r="AS579" s="453"/>
      <c r="AT579" s="451">
        <v>0.0</v>
      </c>
      <c r="AU579" s="453"/>
      <c r="AV579" s="451">
        <v>0.0</v>
      </c>
      <c r="AW579" s="453"/>
      <c r="AX579" s="451">
        <v>0.0</v>
      </c>
      <c r="AY579" s="453"/>
    </row>
    <row r="580" ht="22.5" customHeight="1">
      <c r="A580" s="36">
        <v>578.0</v>
      </c>
      <c r="B580" s="28" t="s">
        <v>3723</v>
      </c>
      <c r="C580" s="28" t="s">
        <v>5590</v>
      </c>
      <c r="D580" s="28" t="s">
        <v>226</v>
      </c>
      <c r="E580" s="36" t="s">
        <v>226</v>
      </c>
      <c r="F580" s="28" t="s">
        <v>593</v>
      </c>
      <c r="G580" s="28" t="s">
        <v>358</v>
      </c>
      <c r="H580" s="28" t="s">
        <v>7724</v>
      </c>
      <c r="I580" s="28" t="s">
        <v>1859</v>
      </c>
      <c r="J580" s="28">
        <v>2.0</v>
      </c>
      <c r="K580" s="28">
        <v>20.0</v>
      </c>
      <c r="L580" s="28">
        <v>40.0</v>
      </c>
      <c r="M580" s="28" t="s">
        <v>546</v>
      </c>
      <c r="N580" s="28">
        <v>2.0</v>
      </c>
      <c r="O580" s="28" t="s">
        <v>3851</v>
      </c>
      <c r="P580" s="28" t="s">
        <v>2362</v>
      </c>
      <c r="Q580" s="28"/>
      <c r="R580" s="28" t="s">
        <v>1245</v>
      </c>
      <c r="S580" s="28">
        <v>50.0</v>
      </c>
      <c r="T580" s="50">
        <f t="shared" si="4"/>
        <v>0</v>
      </c>
      <c r="U580" s="28" t="str">
        <f>IF(R[0]C[-1]&lt;8,"KURANG 8JAM","DIATAS 8JAM")</f>
        <v>#ERROR!</v>
      </c>
      <c r="V580" s="52">
        <v>45292.0</v>
      </c>
      <c r="W580" s="28">
        <f t="shared" si="1"/>
        <v>1.002739726</v>
      </c>
      <c r="X580" s="28" t="s">
        <v>10331</v>
      </c>
      <c r="Y580" s="28"/>
      <c r="Z580" s="28"/>
      <c r="AA580" s="28"/>
      <c r="AB580" s="28"/>
      <c r="AC580" s="28"/>
      <c r="AD580" s="28"/>
      <c r="AE580" s="65" t="b">
        <v>0</v>
      </c>
      <c r="AF580" s="28" t="str">
        <f t="shared" si="2"/>
        <v>1</v>
      </c>
      <c r="AG580" s="484">
        <f t="shared" si="6"/>
        <v>50</v>
      </c>
      <c r="AH580" s="448">
        <v>50.0</v>
      </c>
      <c r="AI580" s="446">
        <v>1.0</v>
      </c>
      <c r="AJ580" s="448">
        <v>0.0</v>
      </c>
      <c r="AK580" s="449"/>
      <c r="AL580" s="448">
        <v>0.0</v>
      </c>
      <c r="AM580" s="449"/>
      <c r="AN580" s="448">
        <v>0.0</v>
      </c>
      <c r="AO580" s="449"/>
      <c r="AP580" s="448">
        <v>0.0</v>
      </c>
      <c r="AQ580" s="449"/>
      <c r="AR580" s="448">
        <v>0.0</v>
      </c>
      <c r="AS580" s="449"/>
      <c r="AT580" s="448">
        <v>0.0</v>
      </c>
      <c r="AU580" s="449"/>
      <c r="AV580" s="448">
        <v>0.0</v>
      </c>
      <c r="AW580" s="449"/>
      <c r="AX580" s="448">
        <v>0.0</v>
      </c>
      <c r="AY580" s="449"/>
    </row>
    <row r="581" ht="22.5" customHeight="1">
      <c r="A581" s="28">
        <v>579.0</v>
      </c>
      <c r="B581" s="28" t="s">
        <v>3727</v>
      </c>
      <c r="C581" s="28" t="s">
        <v>5593</v>
      </c>
      <c r="D581" s="28" t="s">
        <v>226</v>
      </c>
      <c r="E581" s="36" t="s">
        <v>226</v>
      </c>
      <c r="F581" s="28" t="s">
        <v>593</v>
      </c>
      <c r="G581" s="28" t="s">
        <v>358</v>
      </c>
      <c r="H581" s="28" t="s">
        <v>7724</v>
      </c>
      <c r="I581" s="28" t="s">
        <v>1859</v>
      </c>
      <c r="J581" s="28">
        <v>2.0</v>
      </c>
      <c r="K581" s="28">
        <v>20.0</v>
      </c>
      <c r="L581" s="28">
        <v>40.0</v>
      </c>
      <c r="M581" s="28" t="s">
        <v>546</v>
      </c>
      <c r="N581" s="28">
        <v>2.0</v>
      </c>
      <c r="O581" s="28" t="s">
        <v>3851</v>
      </c>
      <c r="P581" s="28" t="s">
        <v>2362</v>
      </c>
      <c r="Q581" s="28"/>
      <c r="R581" s="28" t="s">
        <v>1245</v>
      </c>
      <c r="S581" s="28">
        <v>50.0</v>
      </c>
      <c r="T581" s="50">
        <f t="shared" si="4"/>
        <v>0</v>
      </c>
      <c r="U581" s="28" t="str">
        <f>IF(R[0]C[-1]&lt;8,"KURANG 8JAM","DIATAS 8JAM")</f>
        <v>#ERROR!</v>
      </c>
      <c r="V581" s="52">
        <v>45292.0</v>
      </c>
      <c r="W581" s="28">
        <f t="shared" si="1"/>
        <v>1.002739726</v>
      </c>
      <c r="X581" s="28" t="s">
        <v>10331</v>
      </c>
      <c r="Y581" s="28"/>
      <c r="Z581" s="28"/>
      <c r="AA581" s="28"/>
      <c r="AB581" s="28"/>
      <c r="AC581" s="28"/>
      <c r="AD581" s="28"/>
      <c r="AE581" s="65" t="b">
        <v>0</v>
      </c>
      <c r="AF581" s="28" t="str">
        <f t="shared" si="2"/>
        <v>1</v>
      </c>
      <c r="AG581" s="485">
        <f t="shared" si="6"/>
        <v>50</v>
      </c>
      <c r="AH581" s="451">
        <v>50.0</v>
      </c>
      <c r="AI581" s="444">
        <v>1.0</v>
      </c>
      <c r="AJ581" s="451">
        <v>0.0</v>
      </c>
      <c r="AK581" s="453"/>
      <c r="AL581" s="451">
        <v>0.0</v>
      </c>
      <c r="AM581" s="453"/>
      <c r="AN581" s="451">
        <v>0.0</v>
      </c>
      <c r="AO581" s="453"/>
      <c r="AP581" s="451">
        <v>0.0</v>
      </c>
      <c r="AQ581" s="453"/>
      <c r="AR581" s="451">
        <v>0.0</v>
      </c>
      <c r="AS581" s="453"/>
      <c r="AT581" s="451">
        <v>0.0</v>
      </c>
      <c r="AU581" s="453"/>
      <c r="AV581" s="451">
        <v>0.0</v>
      </c>
      <c r="AW581" s="453"/>
      <c r="AX581" s="451">
        <v>0.0</v>
      </c>
      <c r="AY581" s="453"/>
    </row>
    <row r="582" ht="22.5" customHeight="1">
      <c r="A582" s="36">
        <v>580.0</v>
      </c>
      <c r="B582" s="28" t="s">
        <v>3732</v>
      </c>
      <c r="C582" s="28" t="s">
        <v>5595</v>
      </c>
      <c r="D582" s="28" t="s">
        <v>191</v>
      </c>
      <c r="E582" s="36" t="s">
        <v>96</v>
      </c>
      <c r="F582" s="28" t="s">
        <v>593</v>
      </c>
      <c r="G582" s="28" t="s">
        <v>358</v>
      </c>
      <c r="H582" s="28" t="s">
        <v>7724</v>
      </c>
      <c r="I582" s="28" t="s">
        <v>1859</v>
      </c>
      <c r="J582" s="28">
        <v>2.0</v>
      </c>
      <c r="K582" s="28">
        <v>20.0</v>
      </c>
      <c r="L582" s="28">
        <v>40.0</v>
      </c>
      <c r="M582" s="28" t="s">
        <v>546</v>
      </c>
      <c r="N582" s="28">
        <v>2.0</v>
      </c>
      <c r="O582" s="28" t="s">
        <v>3851</v>
      </c>
      <c r="P582" s="28" t="s">
        <v>2362</v>
      </c>
      <c r="Q582" s="28"/>
      <c r="R582" s="28" t="s">
        <v>1245</v>
      </c>
      <c r="S582" s="28">
        <v>50.0</v>
      </c>
      <c r="T582" s="50">
        <f t="shared" si="4"/>
        <v>0</v>
      </c>
      <c r="U582" s="28" t="str">
        <f>IF(R[0]C[-1]&lt;8,"KURANG 8JAM","DIATAS 8JAM")</f>
        <v>#ERROR!</v>
      </c>
      <c r="V582" s="52">
        <v>45292.0</v>
      </c>
      <c r="W582" s="28">
        <f t="shared" si="1"/>
        <v>1.002739726</v>
      </c>
      <c r="X582" s="28" t="s">
        <v>10331</v>
      </c>
      <c r="Y582" s="28"/>
      <c r="Z582" s="28"/>
      <c r="AA582" s="28"/>
      <c r="AB582" s="28"/>
      <c r="AC582" s="28"/>
      <c r="AD582" s="28"/>
      <c r="AE582" s="65" t="b">
        <v>0</v>
      </c>
      <c r="AF582" s="28" t="str">
        <f t="shared" si="2"/>
        <v>1</v>
      </c>
      <c r="AG582" s="484">
        <f t="shared" si="6"/>
        <v>50</v>
      </c>
      <c r="AH582" s="448">
        <v>50.0</v>
      </c>
      <c r="AI582" s="446">
        <v>1.0</v>
      </c>
      <c r="AJ582" s="448">
        <v>0.0</v>
      </c>
      <c r="AK582" s="449"/>
      <c r="AL582" s="448">
        <v>0.0</v>
      </c>
      <c r="AM582" s="449"/>
      <c r="AN582" s="448">
        <v>0.0</v>
      </c>
      <c r="AO582" s="449"/>
      <c r="AP582" s="448">
        <v>0.0</v>
      </c>
      <c r="AQ582" s="449"/>
      <c r="AR582" s="448">
        <v>0.0</v>
      </c>
      <c r="AS582" s="449"/>
      <c r="AT582" s="448">
        <v>0.0</v>
      </c>
      <c r="AU582" s="449"/>
      <c r="AV582" s="448">
        <v>0.0</v>
      </c>
      <c r="AW582" s="449"/>
      <c r="AX582" s="448">
        <v>0.0</v>
      </c>
      <c r="AY582" s="449"/>
    </row>
    <row r="583" ht="22.5" customHeight="1">
      <c r="A583" s="28">
        <v>581.0</v>
      </c>
      <c r="B583" s="28" t="s">
        <v>3736</v>
      </c>
      <c r="C583" s="28" t="s">
        <v>5599</v>
      </c>
      <c r="D583" s="28" t="s">
        <v>96</v>
      </c>
      <c r="E583" s="36" t="s">
        <v>96</v>
      </c>
      <c r="F583" s="28" t="s">
        <v>593</v>
      </c>
      <c r="G583" s="28" t="s">
        <v>358</v>
      </c>
      <c r="H583" s="28" t="s">
        <v>7724</v>
      </c>
      <c r="I583" s="28" t="s">
        <v>1859</v>
      </c>
      <c r="J583" s="28">
        <v>2.0</v>
      </c>
      <c r="K583" s="28">
        <v>20.0</v>
      </c>
      <c r="L583" s="28">
        <v>40.0</v>
      </c>
      <c r="M583" s="28" t="s">
        <v>546</v>
      </c>
      <c r="N583" s="28">
        <v>2.0</v>
      </c>
      <c r="O583" s="28" t="s">
        <v>3851</v>
      </c>
      <c r="P583" s="28" t="s">
        <v>2362</v>
      </c>
      <c r="Q583" s="28"/>
      <c r="R583" s="28" t="s">
        <v>1245</v>
      </c>
      <c r="S583" s="28">
        <v>50.0</v>
      </c>
      <c r="T583" s="50">
        <f t="shared" si="4"/>
        <v>0</v>
      </c>
      <c r="U583" s="28" t="str">
        <f>IF(R[0]C[-1]&lt;8,"KURANG 8JAM","DIATAS 8JAM")</f>
        <v>#ERROR!</v>
      </c>
      <c r="V583" s="52">
        <v>45292.0</v>
      </c>
      <c r="W583" s="28">
        <f t="shared" si="1"/>
        <v>1.002739726</v>
      </c>
      <c r="X583" s="28" t="s">
        <v>10331</v>
      </c>
      <c r="Y583" s="28"/>
      <c r="Z583" s="28"/>
      <c r="AA583" s="28"/>
      <c r="AB583" s="28"/>
      <c r="AC583" s="28"/>
      <c r="AD583" s="28"/>
      <c r="AE583" s="65" t="b">
        <v>0</v>
      </c>
      <c r="AF583" s="28" t="str">
        <f t="shared" si="2"/>
        <v>1</v>
      </c>
      <c r="AG583" s="485">
        <f t="shared" si="6"/>
        <v>50</v>
      </c>
      <c r="AH583" s="451">
        <v>50.0</v>
      </c>
      <c r="AI583" s="444">
        <v>1.0</v>
      </c>
      <c r="AJ583" s="451">
        <v>0.0</v>
      </c>
      <c r="AK583" s="453"/>
      <c r="AL583" s="451">
        <v>0.0</v>
      </c>
      <c r="AM583" s="453"/>
      <c r="AN583" s="451">
        <v>0.0</v>
      </c>
      <c r="AO583" s="453"/>
      <c r="AP583" s="451">
        <v>0.0</v>
      </c>
      <c r="AQ583" s="453"/>
      <c r="AR583" s="451">
        <v>0.0</v>
      </c>
      <c r="AS583" s="453"/>
      <c r="AT583" s="451">
        <v>0.0</v>
      </c>
      <c r="AU583" s="453"/>
      <c r="AV583" s="451">
        <v>0.0</v>
      </c>
      <c r="AW583" s="453"/>
      <c r="AX583" s="451">
        <v>0.0</v>
      </c>
      <c r="AY583" s="453"/>
    </row>
    <row r="584" ht="22.5" customHeight="1">
      <c r="A584" s="36">
        <v>582.0</v>
      </c>
      <c r="B584" s="28" t="s">
        <v>3680</v>
      </c>
      <c r="C584" s="28" t="s">
        <v>5601</v>
      </c>
      <c r="D584" s="28" t="s">
        <v>450</v>
      </c>
      <c r="E584" s="36" t="s">
        <v>226</v>
      </c>
      <c r="F584" s="28" t="s">
        <v>593</v>
      </c>
      <c r="G584" s="28" t="s">
        <v>358</v>
      </c>
      <c r="H584" s="28" t="s">
        <v>7724</v>
      </c>
      <c r="I584" s="28" t="s">
        <v>1859</v>
      </c>
      <c r="J584" s="28">
        <v>2.0</v>
      </c>
      <c r="K584" s="28">
        <v>20.0</v>
      </c>
      <c r="L584" s="28">
        <v>40.0</v>
      </c>
      <c r="M584" s="28" t="s">
        <v>546</v>
      </c>
      <c r="N584" s="28">
        <v>2.0</v>
      </c>
      <c r="O584" s="28" t="s">
        <v>3851</v>
      </c>
      <c r="P584" s="28" t="s">
        <v>2362</v>
      </c>
      <c r="Q584" s="28"/>
      <c r="R584" s="28" t="s">
        <v>1245</v>
      </c>
      <c r="S584" s="28">
        <v>50.0</v>
      </c>
      <c r="T584" s="50">
        <f t="shared" si="4"/>
        <v>0</v>
      </c>
      <c r="U584" s="28" t="str">
        <f>IF(R[0]C[-1]&lt;8,"KURANG 8JAM","DIATAS 8JAM")</f>
        <v>#ERROR!</v>
      </c>
      <c r="V584" s="52">
        <v>45292.0</v>
      </c>
      <c r="W584" s="28">
        <f t="shared" si="1"/>
        <v>1.002739726</v>
      </c>
      <c r="X584" s="28" t="s">
        <v>10331</v>
      </c>
      <c r="Y584" s="28"/>
      <c r="Z584" s="28"/>
      <c r="AA584" s="28"/>
      <c r="AB584" s="28"/>
      <c r="AC584" s="28"/>
      <c r="AD584" s="28"/>
      <c r="AE584" s="65" t="b">
        <v>0</v>
      </c>
      <c r="AF584" s="28" t="str">
        <f t="shared" si="2"/>
        <v>1</v>
      </c>
      <c r="AG584" s="484">
        <f t="shared" si="6"/>
        <v>50</v>
      </c>
      <c r="AH584" s="448">
        <v>50.0</v>
      </c>
      <c r="AI584" s="446">
        <v>1.0</v>
      </c>
      <c r="AJ584" s="448">
        <v>0.0</v>
      </c>
      <c r="AK584" s="449"/>
      <c r="AL584" s="448">
        <v>0.0</v>
      </c>
      <c r="AM584" s="449"/>
      <c r="AN584" s="448">
        <v>0.0</v>
      </c>
      <c r="AO584" s="449"/>
      <c r="AP584" s="448">
        <v>0.0</v>
      </c>
      <c r="AQ584" s="449"/>
      <c r="AR584" s="448">
        <v>0.0</v>
      </c>
      <c r="AS584" s="449"/>
      <c r="AT584" s="448">
        <v>0.0</v>
      </c>
      <c r="AU584" s="449"/>
      <c r="AV584" s="448">
        <v>0.0</v>
      </c>
      <c r="AW584" s="449"/>
      <c r="AX584" s="448">
        <v>0.0</v>
      </c>
      <c r="AY584" s="449"/>
    </row>
    <row r="585" ht="22.5" customHeight="1">
      <c r="A585" s="28">
        <v>583.0</v>
      </c>
      <c r="B585" s="28" t="s">
        <v>3685</v>
      </c>
      <c r="C585" s="28" t="s">
        <v>5604</v>
      </c>
      <c r="D585" s="28" t="s">
        <v>96</v>
      </c>
      <c r="E585" s="36" t="s">
        <v>96</v>
      </c>
      <c r="F585" s="28" t="s">
        <v>593</v>
      </c>
      <c r="G585" s="28" t="s">
        <v>358</v>
      </c>
      <c r="H585" s="28" t="s">
        <v>7724</v>
      </c>
      <c r="I585" s="28" t="s">
        <v>1859</v>
      </c>
      <c r="J585" s="28">
        <v>2.0</v>
      </c>
      <c r="K585" s="28">
        <v>20.0</v>
      </c>
      <c r="L585" s="28">
        <v>40.0</v>
      </c>
      <c r="M585" s="28" t="s">
        <v>546</v>
      </c>
      <c r="N585" s="28">
        <v>2.0</v>
      </c>
      <c r="O585" s="28" t="s">
        <v>3851</v>
      </c>
      <c r="P585" s="28" t="s">
        <v>2362</v>
      </c>
      <c r="Q585" s="28"/>
      <c r="R585" s="28" t="s">
        <v>1245</v>
      </c>
      <c r="S585" s="28">
        <v>50.0</v>
      </c>
      <c r="T585" s="50">
        <f t="shared" si="4"/>
        <v>0</v>
      </c>
      <c r="U585" s="28" t="str">
        <f>IF(R[0]C[-1]&lt;8,"KURANG 8JAM","DIATAS 8JAM")</f>
        <v>#ERROR!</v>
      </c>
      <c r="V585" s="52">
        <v>45292.0</v>
      </c>
      <c r="W585" s="28">
        <f t="shared" si="1"/>
        <v>1.002739726</v>
      </c>
      <c r="X585" s="28" t="s">
        <v>10331</v>
      </c>
      <c r="Y585" s="28"/>
      <c r="Z585" s="28"/>
      <c r="AA585" s="28"/>
      <c r="AB585" s="28"/>
      <c r="AC585" s="28"/>
      <c r="AD585" s="28"/>
      <c r="AE585" s="65" t="b">
        <v>0</v>
      </c>
      <c r="AF585" s="28" t="str">
        <f t="shared" si="2"/>
        <v>1</v>
      </c>
      <c r="AG585" s="485">
        <f t="shared" si="6"/>
        <v>50</v>
      </c>
      <c r="AH585" s="451">
        <v>50.0</v>
      </c>
      <c r="AI585" s="444">
        <v>1.0</v>
      </c>
      <c r="AJ585" s="451">
        <v>0.0</v>
      </c>
      <c r="AK585" s="453"/>
      <c r="AL585" s="451">
        <v>0.0</v>
      </c>
      <c r="AM585" s="453"/>
      <c r="AN585" s="451">
        <v>0.0</v>
      </c>
      <c r="AO585" s="453"/>
      <c r="AP585" s="451">
        <v>0.0</v>
      </c>
      <c r="AQ585" s="453"/>
      <c r="AR585" s="451">
        <v>0.0</v>
      </c>
      <c r="AS585" s="453"/>
      <c r="AT585" s="451">
        <v>0.0</v>
      </c>
      <c r="AU585" s="453"/>
      <c r="AV585" s="451">
        <v>0.0</v>
      </c>
      <c r="AW585" s="453"/>
      <c r="AX585" s="451">
        <v>0.0</v>
      </c>
      <c r="AY585" s="453"/>
    </row>
    <row r="586" ht="22.5" customHeight="1">
      <c r="A586" s="36">
        <v>584.0</v>
      </c>
      <c r="B586" s="28" t="s">
        <v>3689</v>
      </c>
      <c r="C586" s="28" t="s">
        <v>5606</v>
      </c>
      <c r="D586" s="28" t="s">
        <v>96</v>
      </c>
      <c r="E586" s="36" t="s">
        <v>96</v>
      </c>
      <c r="F586" s="28" t="s">
        <v>593</v>
      </c>
      <c r="G586" s="28" t="s">
        <v>358</v>
      </c>
      <c r="H586" s="28" t="s">
        <v>7724</v>
      </c>
      <c r="I586" s="28" t="s">
        <v>1859</v>
      </c>
      <c r="J586" s="28">
        <v>2.0</v>
      </c>
      <c r="K586" s="28">
        <v>20.0</v>
      </c>
      <c r="L586" s="28">
        <v>40.0</v>
      </c>
      <c r="M586" s="28" t="s">
        <v>546</v>
      </c>
      <c r="N586" s="28">
        <v>2.0</v>
      </c>
      <c r="O586" s="28" t="s">
        <v>3851</v>
      </c>
      <c r="P586" s="28" t="s">
        <v>2362</v>
      </c>
      <c r="Q586" s="28"/>
      <c r="R586" s="28" t="s">
        <v>1245</v>
      </c>
      <c r="S586" s="28">
        <v>50.0</v>
      </c>
      <c r="T586" s="50">
        <f t="shared" si="4"/>
        <v>0</v>
      </c>
      <c r="U586" s="28" t="str">
        <f>IF(R[0]C[-1]&lt;8,"KURANG 8JAM","DIATAS 8JAM")</f>
        <v>#ERROR!</v>
      </c>
      <c r="V586" s="52">
        <v>45292.0</v>
      </c>
      <c r="W586" s="28">
        <f t="shared" si="1"/>
        <v>1.002739726</v>
      </c>
      <c r="X586" s="28" t="s">
        <v>10331</v>
      </c>
      <c r="Y586" s="28"/>
      <c r="Z586" s="28"/>
      <c r="AA586" s="28"/>
      <c r="AB586" s="28"/>
      <c r="AC586" s="28"/>
      <c r="AD586" s="28"/>
      <c r="AE586" s="65" t="b">
        <v>0</v>
      </c>
      <c r="AF586" s="28" t="str">
        <f t="shared" si="2"/>
        <v>1</v>
      </c>
      <c r="AG586" s="484">
        <f t="shared" si="6"/>
        <v>50</v>
      </c>
      <c r="AH586" s="448">
        <v>50.0</v>
      </c>
      <c r="AI586" s="446">
        <v>1.0</v>
      </c>
      <c r="AJ586" s="448">
        <v>0.0</v>
      </c>
      <c r="AK586" s="449"/>
      <c r="AL586" s="448">
        <v>0.0</v>
      </c>
      <c r="AM586" s="449"/>
      <c r="AN586" s="448">
        <v>0.0</v>
      </c>
      <c r="AO586" s="449"/>
      <c r="AP586" s="448">
        <v>0.0</v>
      </c>
      <c r="AQ586" s="449"/>
      <c r="AR586" s="448">
        <v>0.0</v>
      </c>
      <c r="AS586" s="449"/>
      <c r="AT586" s="448">
        <v>0.0</v>
      </c>
      <c r="AU586" s="449"/>
      <c r="AV586" s="448">
        <v>0.0</v>
      </c>
      <c r="AW586" s="449"/>
      <c r="AX586" s="448">
        <v>0.0</v>
      </c>
      <c r="AY586" s="449"/>
    </row>
    <row r="587" ht="22.5" customHeight="1">
      <c r="A587" s="28">
        <v>585.0</v>
      </c>
      <c r="B587" s="28" t="s">
        <v>3746</v>
      </c>
      <c r="C587" s="28" t="s">
        <v>5609</v>
      </c>
      <c r="D587" s="28" t="s">
        <v>288</v>
      </c>
      <c r="E587" s="36" t="s">
        <v>226</v>
      </c>
      <c r="F587" s="28" t="s">
        <v>593</v>
      </c>
      <c r="G587" s="28" t="s">
        <v>2343</v>
      </c>
      <c r="H587" s="28" t="s">
        <v>2343</v>
      </c>
      <c r="I587" s="28"/>
      <c r="J587" s="28"/>
      <c r="K587" s="28"/>
      <c r="L587" s="28">
        <v>0.0</v>
      </c>
      <c r="M587" s="28" t="s">
        <v>2343</v>
      </c>
      <c r="N587" s="28">
        <v>2.0</v>
      </c>
      <c r="O587" s="28" t="s">
        <v>2353</v>
      </c>
      <c r="P587" s="28"/>
      <c r="Q587" s="28"/>
      <c r="R587" s="28" t="s">
        <v>368</v>
      </c>
      <c r="S587" s="28">
        <v>100.0</v>
      </c>
      <c r="T587" s="50">
        <f t="shared" si="4"/>
        <v>0</v>
      </c>
      <c r="U587" s="28" t="str">
        <f>IF(R[0]C[-1]&lt;8,"KURANG 8JAM","DIATAS 8JAM")</f>
        <v>#ERROR!</v>
      </c>
      <c r="V587" s="52">
        <v>45292.0</v>
      </c>
      <c r="W587" s="28">
        <f t="shared" si="1"/>
        <v>1.002739726</v>
      </c>
      <c r="X587" s="28" t="s">
        <v>10331</v>
      </c>
      <c r="Y587" s="28"/>
      <c r="Z587" s="28"/>
      <c r="AA587" s="28"/>
      <c r="AB587" s="28"/>
      <c r="AC587" s="28"/>
      <c r="AD587" s="28"/>
      <c r="AE587" s="65" t="b">
        <v>0</v>
      </c>
      <c r="AF587" s="28" t="str">
        <f t="shared" si="2"/>
        <v>1</v>
      </c>
      <c r="AG587" s="485">
        <f t="shared" si="6"/>
        <v>100</v>
      </c>
      <c r="AH587" s="451">
        <v>100.0</v>
      </c>
      <c r="AI587" s="444">
        <v>1.0</v>
      </c>
      <c r="AJ587" s="451">
        <v>0.0</v>
      </c>
      <c r="AK587" s="453"/>
      <c r="AL587" s="451">
        <v>0.0</v>
      </c>
      <c r="AM587" s="453"/>
      <c r="AN587" s="451">
        <v>0.0</v>
      </c>
      <c r="AO587" s="453"/>
      <c r="AP587" s="451">
        <v>0.0</v>
      </c>
      <c r="AQ587" s="453"/>
      <c r="AR587" s="451">
        <v>0.0</v>
      </c>
      <c r="AS587" s="453"/>
      <c r="AT587" s="451">
        <v>0.0</v>
      </c>
      <c r="AU587" s="453"/>
      <c r="AV587" s="451">
        <v>0.0</v>
      </c>
      <c r="AW587" s="453"/>
      <c r="AX587" s="451">
        <v>0.0</v>
      </c>
      <c r="AY587" s="453"/>
    </row>
    <row r="588" ht="22.5" customHeight="1">
      <c r="A588" s="36">
        <v>586.0</v>
      </c>
      <c r="B588" s="28" t="s">
        <v>3751</v>
      </c>
      <c r="C588" s="28" t="s">
        <v>5612</v>
      </c>
      <c r="D588" s="28" t="s">
        <v>288</v>
      </c>
      <c r="E588" s="36" t="s">
        <v>226</v>
      </c>
      <c r="F588" s="28" t="s">
        <v>593</v>
      </c>
      <c r="G588" s="28" t="s">
        <v>358</v>
      </c>
      <c r="H588" s="28" t="s">
        <v>7724</v>
      </c>
      <c r="I588" s="28" t="s">
        <v>1859</v>
      </c>
      <c r="J588" s="28">
        <v>2.0</v>
      </c>
      <c r="K588" s="28">
        <v>20.0</v>
      </c>
      <c r="L588" s="28">
        <v>40.0</v>
      </c>
      <c r="M588" s="28" t="s">
        <v>546</v>
      </c>
      <c r="N588" s="28">
        <v>2.0</v>
      </c>
      <c r="O588" s="28" t="s">
        <v>3851</v>
      </c>
      <c r="P588" s="28" t="s">
        <v>2362</v>
      </c>
      <c r="Q588" s="28"/>
      <c r="R588" s="28" t="s">
        <v>1245</v>
      </c>
      <c r="S588" s="28">
        <v>50.0</v>
      </c>
      <c r="T588" s="50">
        <f t="shared" si="4"/>
        <v>0</v>
      </c>
      <c r="U588" s="28" t="str">
        <f>IF(R[0]C[-1]&lt;8,"KURANG 8JAM","DIATAS 8JAM")</f>
        <v>#ERROR!</v>
      </c>
      <c r="V588" s="52">
        <v>45292.0</v>
      </c>
      <c r="W588" s="28">
        <f t="shared" si="1"/>
        <v>1.002739726</v>
      </c>
      <c r="X588" s="28" t="s">
        <v>10331</v>
      </c>
      <c r="Y588" s="28"/>
      <c r="Z588" s="28"/>
      <c r="AA588" s="28"/>
      <c r="AB588" s="28"/>
      <c r="AC588" s="28"/>
      <c r="AD588" s="28"/>
      <c r="AE588" s="65" t="b">
        <v>0</v>
      </c>
      <c r="AF588" s="28" t="str">
        <f t="shared" si="2"/>
        <v>1</v>
      </c>
      <c r="AG588" s="484">
        <f t="shared" si="6"/>
        <v>50</v>
      </c>
      <c r="AH588" s="448">
        <v>50.0</v>
      </c>
      <c r="AI588" s="446">
        <v>1.0</v>
      </c>
      <c r="AJ588" s="448">
        <v>0.0</v>
      </c>
      <c r="AK588" s="449"/>
      <c r="AL588" s="448">
        <v>0.0</v>
      </c>
      <c r="AM588" s="449"/>
      <c r="AN588" s="448">
        <v>0.0</v>
      </c>
      <c r="AO588" s="449"/>
      <c r="AP588" s="448">
        <v>0.0</v>
      </c>
      <c r="AQ588" s="449"/>
      <c r="AR588" s="448">
        <v>0.0</v>
      </c>
      <c r="AS588" s="449"/>
      <c r="AT588" s="448">
        <v>0.0</v>
      </c>
      <c r="AU588" s="449"/>
      <c r="AV588" s="448">
        <v>0.0</v>
      </c>
      <c r="AW588" s="449"/>
      <c r="AX588" s="448">
        <v>0.0</v>
      </c>
      <c r="AY588" s="449"/>
    </row>
    <row r="589" ht="22.5" customHeight="1">
      <c r="A589" s="28">
        <v>587.0</v>
      </c>
      <c r="B589" s="28" t="s">
        <v>1410</v>
      </c>
      <c r="C589" s="28" t="s">
        <v>5614</v>
      </c>
      <c r="D589" s="28" t="s">
        <v>450</v>
      </c>
      <c r="E589" s="36" t="s">
        <v>226</v>
      </c>
      <c r="F589" s="28" t="s">
        <v>593</v>
      </c>
      <c r="G589" s="28" t="s">
        <v>358</v>
      </c>
      <c r="H589" s="28" t="s">
        <v>7724</v>
      </c>
      <c r="I589" s="28" t="s">
        <v>1859</v>
      </c>
      <c r="J589" s="28">
        <v>2.0</v>
      </c>
      <c r="K589" s="28">
        <v>20.0</v>
      </c>
      <c r="L589" s="28">
        <v>40.0</v>
      </c>
      <c r="M589" s="28" t="s">
        <v>546</v>
      </c>
      <c r="N589" s="28">
        <v>4.0</v>
      </c>
      <c r="O589" s="28" t="s">
        <v>1283</v>
      </c>
      <c r="P589" s="28" t="s">
        <v>5616</v>
      </c>
      <c r="Q589" s="28" t="s">
        <v>4215</v>
      </c>
      <c r="R589" s="28" t="s">
        <v>368</v>
      </c>
      <c r="S589" s="28">
        <v>100.0</v>
      </c>
      <c r="T589" s="50">
        <f t="shared" si="4"/>
        <v>0</v>
      </c>
      <c r="U589" s="28" t="str">
        <f>IF(R[0]C[-1]&lt;8,"KURANG 8JAM","DIATAS 8JAM")</f>
        <v>#ERROR!</v>
      </c>
      <c r="V589" s="52">
        <v>44927.0</v>
      </c>
      <c r="W589" s="28">
        <f t="shared" si="1"/>
        <v>2.002739726</v>
      </c>
      <c r="X589" s="28" t="s">
        <v>10128</v>
      </c>
      <c r="Y589" s="28"/>
      <c r="Z589" s="28"/>
      <c r="AA589" s="28"/>
      <c r="AB589" s="28"/>
      <c r="AC589" s="28"/>
      <c r="AD589" s="28"/>
      <c r="AE589" s="65" t="b">
        <v>0</v>
      </c>
      <c r="AF589" s="28" t="str">
        <f t="shared" si="2"/>
        <v>1</v>
      </c>
      <c r="AG589" s="485">
        <f t="shared" si="6"/>
        <v>100</v>
      </c>
      <c r="AH589" s="451">
        <v>100.0</v>
      </c>
      <c r="AI589" s="444">
        <v>1.0</v>
      </c>
      <c r="AJ589" s="451">
        <v>0.0</v>
      </c>
      <c r="AK589" s="453"/>
      <c r="AL589" s="451">
        <v>0.0</v>
      </c>
      <c r="AM589" s="453"/>
      <c r="AN589" s="451">
        <v>0.0</v>
      </c>
      <c r="AO589" s="453"/>
      <c r="AP589" s="451">
        <v>0.0</v>
      </c>
      <c r="AQ589" s="453"/>
      <c r="AR589" s="451">
        <v>0.0</v>
      </c>
      <c r="AS589" s="453"/>
      <c r="AT589" s="451">
        <v>0.0</v>
      </c>
      <c r="AU589" s="453"/>
      <c r="AV589" s="451">
        <v>0.0</v>
      </c>
      <c r="AW589" s="453"/>
      <c r="AX589" s="451">
        <v>0.0</v>
      </c>
      <c r="AY589" s="453"/>
    </row>
    <row r="590" ht="22.5" customHeight="1">
      <c r="A590" s="36">
        <v>588.0</v>
      </c>
      <c r="B590" s="28" t="s">
        <v>3754</v>
      </c>
      <c r="C590" s="28" t="s">
        <v>5618</v>
      </c>
      <c r="D590" s="28" t="s">
        <v>450</v>
      </c>
      <c r="E590" s="36" t="s">
        <v>226</v>
      </c>
      <c r="F590" s="28" t="s">
        <v>593</v>
      </c>
      <c r="G590" s="28" t="s">
        <v>358</v>
      </c>
      <c r="H590" s="28" t="s">
        <v>7724</v>
      </c>
      <c r="I590" s="28" t="s">
        <v>1859</v>
      </c>
      <c r="J590" s="28">
        <v>2.0</v>
      </c>
      <c r="K590" s="28">
        <v>20.0</v>
      </c>
      <c r="L590" s="28">
        <v>40.0</v>
      </c>
      <c r="M590" s="28" t="s">
        <v>546</v>
      </c>
      <c r="N590" s="28">
        <v>2.0</v>
      </c>
      <c r="O590" s="28" t="s">
        <v>3851</v>
      </c>
      <c r="P590" s="28" t="s">
        <v>2362</v>
      </c>
      <c r="Q590" s="28"/>
      <c r="R590" s="28" t="s">
        <v>1245</v>
      </c>
      <c r="S590" s="28">
        <v>50.0</v>
      </c>
      <c r="T590" s="50">
        <f t="shared" si="4"/>
        <v>0</v>
      </c>
      <c r="U590" s="28" t="str">
        <f>IF(R[0]C[-1]&lt;8,"KURANG 8JAM","DIATAS 8JAM")</f>
        <v>#ERROR!</v>
      </c>
      <c r="V590" s="52">
        <v>45292.0</v>
      </c>
      <c r="W590" s="28">
        <f t="shared" si="1"/>
        <v>1.002739726</v>
      </c>
      <c r="X590" s="28" t="s">
        <v>10331</v>
      </c>
      <c r="Y590" s="28"/>
      <c r="Z590" s="28"/>
      <c r="AA590" s="28"/>
      <c r="AB590" s="28"/>
      <c r="AC590" s="28"/>
      <c r="AD590" s="28"/>
      <c r="AE590" s="65" t="b">
        <v>0</v>
      </c>
      <c r="AF590" s="28" t="str">
        <f t="shared" si="2"/>
        <v>1</v>
      </c>
      <c r="AG590" s="484">
        <f t="shared" si="6"/>
        <v>50</v>
      </c>
      <c r="AH590" s="448">
        <v>50.0</v>
      </c>
      <c r="AI590" s="446">
        <v>1.0</v>
      </c>
      <c r="AJ590" s="448">
        <v>0.0</v>
      </c>
      <c r="AK590" s="449"/>
      <c r="AL590" s="448">
        <v>0.0</v>
      </c>
      <c r="AM590" s="449"/>
      <c r="AN590" s="448">
        <v>0.0</v>
      </c>
      <c r="AO590" s="449"/>
      <c r="AP590" s="448">
        <v>0.0</v>
      </c>
      <c r="AQ590" s="449"/>
      <c r="AR590" s="448">
        <v>0.0</v>
      </c>
      <c r="AS590" s="449"/>
      <c r="AT590" s="448">
        <v>0.0</v>
      </c>
      <c r="AU590" s="449"/>
      <c r="AV590" s="448">
        <v>0.0</v>
      </c>
      <c r="AW590" s="449"/>
      <c r="AX590" s="448">
        <v>0.0</v>
      </c>
      <c r="AY590" s="449"/>
    </row>
    <row r="591" ht="22.5" customHeight="1">
      <c r="A591" s="28">
        <v>589.0</v>
      </c>
      <c r="B591" s="28" t="s">
        <v>3760</v>
      </c>
      <c r="C591" s="28" t="s">
        <v>5621</v>
      </c>
      <c r="D591" s="28" t="s">
        <v>191</v>
      </c>
      <c r="E591" s="36" t="s">
        <v>96</v>
      </c>
      <c r="F591" s="28" t="s">
        <v>593</v>
      </c>
      <c r="G591" s="28" t="s">
        <v>358</v>
      </c>
      <c r="H591" s="28" t="s">
        <v>7724</v>
      </c>
      <c r="I591" s="28" t="s">
        <v>1859</v>
      </c>
      <c r="J591" s="28">
        <v>2.0</v>
      </c>
      <c r="K591" s="28">
        <v>20.0</v>
      </c>
      <c r="L591" s="28">
        <v>40.0</v>
      </c>
      <c r="M591" s="28" t="s">
        <v>546</v>
      </c>
      <c r="N591" s="28">
        <v>2.0</v>
      </c>
      <c r="O591" s="28" t="s">
        <v>3851</v>
      </c>
      <c r="P591" s="28" t="s">
        <v>2362</v>
      </c>
      <c r="Q591" s="28"/>
      <c r="R591" s="28" t="s">
        <v>1245</v>
      </c>
      <c r="S591" s="28">
        <v>50.0</v>
      </c>
      <c r="T591" s="50">
        <f t="shared" si="4"/>
        <v>0</v>
      </c>
      <c r="U591" s="28" t="str">
        <f>IF(R[0]C[-1]&lt;8,"KURANG 8JAM","DIATAS 8JAM")</f>
        <v>#ERROR!</v>
      </c>
      <c r="V591" s="52">
        <v>45292.0</v>
      </c>
      <c r="W591" s="28">
        <f t="shared" si="1"/>
        <v>1.002739726</v>
      </c>
      <c r="X591" s="28" t="s">
        <v>10331</v>
      </c>
      <c r="Y591" s="28"/>
      <c r="Z591" s="28"/>
      <c r="AA591" s="28"/>
      <c r="AB591" s="28"/>
      <c r="AC591" s="28"/>
      <c r="AD591" s="28"/>
      <c r="AE591" s="65" t="b">
        <v>0</v>
      </c>
      <c r="AF591" s="28" t="str">
        <f t="shared" si="2"/>
        <v>1</v>
      </c>
      <c r="AG591" s="485">
        <f t="shared" si="6"/>
        <v>50</v>
      </c>
      <c r="AH591" s="451">
        <v>50.0</v>
      </c>
      <c r="AI591" s="444">
        <v>1.0</v>
      </c>
      <c r="AJ591" s="451">
        <v>0.0</v>
      </c>
      <c r="AK591" s="453"/>
      <c r="AL591" s="451">
        <v>0.0</v>
      </c>
      <c r="AM591" s="453"/>
      <c r="AN591" s="451">
        <v>0.0</v>
      </c>
      <c r="AO591" s="453"/>
      <c r="AP591" s="451">
        <v>0.0</v>
      </c>
      <c r="AQ591" s="453"/>
      <c r="AR591" s="451">
        <v>0.0</v>
      </c>
      <c r="AS591" s="453"/>
      <c r="AT591" s="451">
        <v>0.0</v>
      </c>
      <c r="AU591" s="453"/>
      <c r="AV591" s="451">
        <v>0.0</v>
      </c>
      <c r="AW591" s="453"/>
      <c r="AX591" s="451">
        <v>0.0</v>
      </c>
      <c r="AY591" s="453"/>
    </row>
    <row r="592" ht="22.5" customHeight="1">
      <c r="A592" s="36">
        <v>590.0</v>
      </c>
      <c r="B592" s="28" t="s">
        <v>3764</v>
      </c>
      <c r="C592" s="28" t="s">
        <v>5623</v>
      </c>
      <c r="D592" s="28" t="s">
        <v>191</v>
      </c>
      <c r="E592" s="36" t="s">
        <v>96</v>
      </c>
      <c r="F592" s="28" t="s">
        <v>593</v>
      </c>
      <c r="G592" s="28" t="s">
        <v>358</v>
      </c>
      <c r="H592" s="28" t="s">
        <v>7724</v>
      </c>
      <c r="I592" s="28" t="s">
        <v>1859</v>
      </c>
      <c r="J592" s="28">
        <v>2.0</v>
      </c>
      <c r="K592" s="28">
        <v>20.0</v>
      </c>
      <c r="L592" s="28">
        <v>40.0</v>
      </c>
      <c r="M592" s="28" t="s">
        <v>546</v>
      </c>
      <c r="N592" s="28">
        <v>2.0</v>
      </c>
      <c r="O592" s="28" t="s">
        <v>3851</v>
      </c>
      <c r="P592" s="28" t="s">
        <v>2362</v>
      </c>
      <c r="Q592" s="28"/>
      <c r="R592" s="28" t="s">
        <v>1245</v>
      </c>
      <c r="S592" s="28">
        <v>50.0</v>
      </c>
      <c r="T592" s="50">
        <f t="shared" si="4"/>
        <v>0</v>
      </c>
      <c r="U592" s="28" t="str">
        <f>IF(R[0]C[-1]&lt;8,"KURANG 8JAM","DIATAS 8JAM")</f>
        <v>#ERROR!</v>
      </c>
      <c r="V592" s="52">
        <v>45292.0</v>
      </c>
      <c r="W592" s="28">
        <f t="shared" si="1"/>
        <v>1.002739726</v>
      </c>
      <c r="X592" s="28" t="s">
        <v>10331</v>
      </c>
      <c r="Y592" s="28"/>
      <c r="Z592" s="28"/>
      <c r="AA592" s="28"/>
      <c r="AB592" s="28"/>
      <c r="AC592" s="28"/>
      <c r="AD592" s="28"/>
      <c r="AE592" s="65" t="b">
        <v>0</v>
      </c>
      <c r="AF592" s="28" t="str">
        <f t="shared" si="2"/>
        <v>1</v>
      </c>
      <c r="AG592" s="484">
        <f t="shared" si="6"/>
        <v>50</v>
      </c>
      <c r="AH592" s="448">
        <v>50.0</v>
      </c>
      <c r="AI592" s="446">
        <v>1.0</v>
      </c>
      <c r="AJ592" s="448">
        <v>0.0</v>
      </c>
      <c r="AK592" s="449"/>
      <c r="AL592" s="448">
        <v>0.0</v>
      </c>
      <c r="AM592" s="449"/>
      <c r="AN592" s="448">
        <v>0.0</v>
      </c>
      <c r="AO592" s="449"/>
      <c r="AP592" s="448">
        <v>0.0</v>
      </c>
      <c r="AQ592" s="449"/>
      <c r="AR592" s="448">
        <v>0.0</v>
      </c>
      <c r="AS592" s="449"/>
      <c r="AT592" s="448">
        <v>0.0</v>
      </c>
      <c r="AU592" s="449"/>
      <c r="AV592" s="448">
        <v>0.0</v>
      </c>
      <c r="AW592" s="449"/>
      <c r="AX592" s="448">
        <v>0.0</v>
      </c>
      <c r="AY592" s="449"/>
    </row>
    <row r="593" ht="22.5" customHeight="1">
      <c r="A593" s="28">
        <v>591.0</v>
      </c>
      <c r="B593" s="28" t="s">
        <v>3768</v>
      </c>
      <c r="C593" s="28" t="s">
        <v>5628</v>
      </c>
      <c r="D593" s="28" t="s">
        <v>191</v>
      </c>
      <c r="E593" s="36" t="s">
        <v>96</v>
      </c>
      <c r="F593" s="28" t="s">
        <v>593</v>
      </c>
      <c r="G593" s="28" t="s">
        <v>358</v>
      </c>
      <c r="H593" s="28" t="s">
        <v>7724</v>
      </c>
      <c r="I593" s="28" t="s">
        <v>1859</v>
      </c>
      <c r="J593" s="28">
        <v>2.0</v>
      </c>
      <c r="K593" s="28">
        <v>20.0</v>
      </c>
      <c r="L593" s="28">
        <v>40.0</v>
      </c>
      <c r="M593" s="28" t="s">
        <v>546</v>
      </c>
      <c r="N593" s="28">
        <v>2.0</v>
      </c>
      <c r="O593" s="28" t="s">
        <v>3851</v>
      </c>
      <c r="P593" s="28" t="s">
        <v>2362</v>
      </c>
      <c r="Q593" s="28"/>
      <c r="R593" s="28" t="s">
        <v>1245</v>
      </c>
      <c r="S593" s="28">
        <v>50.0</v>
      </c>
      <c r="T593" s="50">
        <f t="shared" si="4"/>
        <v>0</v>
      </c>
      <c r="U593" s="28" t="str">
        <f>IF(R[0]C[-1]&lt;8,"KURANG 8JAM","DIATAS 8JAM")</f>
        <v>#ERROR!</v>
      </c>
      <c r="V593" s="52">
        <v>45292.0</v>
      </c>
      <c r="W593" s="28">
        <f t="shared" si="1"/>
        <v>1.002739726</v>
      </c>
      <c r="X593" s="28" t="s">
        <v>10331</v>
      </c>
      <c r="Y593" s="28"/>
      <c r="Z593" s="28"/>
      <c r="AA593" s="28"/>
      <c r="AB593" s="28"/>
      <c r="AC593" s="28"/>
      <c r="AD593" s="28"/>
      <c r="AE593" s="65" t="b">
        <v>0</v>
      </c>
      <c r="AF593" s="28" t="str">
        <f t="shared" si="2"/>
        <v>1</v>
      </c>
      <c r="AG593" s="485">
        <f t="shared" si="6"/>
        <v>50</v>
      </c>
      <c r="AH593" s="451">
        <v>50.0</v>
      </c>
      <c r="AI593" s="444">
        <v>1.0</v>
      </c>
      <c r="AJ593" s="451">
        <v>0.0</v>
      </c>
      <c r="AK593" s="453"/>
      <c r="AL593" s="451">
        <v>0.0</v>
      </c>
      <c r="AM593" s="453"/>
      <c r="AN593" s="451">
        <v>0.0</v>
      </c>
      <c r="AO593" s="453"/>
      <c r="AP593" s="451">
        <v>0.0</v>
      </c>
      <c r="AQ593" s="453"/>
      <c r="AR593" s="451">
        <v>0.0</v>
      </c>
      <c r="AS593" s="453"/>
      <c r="AT593" s="451">
        <v>0.0</v>
      </c>
      <c r="AU593" s="453"/>
      <c r="AV593" s="451">
        <v>0.0</v>
      </c>
      <c r="AW593" s="453"/>
      <c r="AX593" s="451">
        <v>0.0</v>
      </c>
      <c r="AY593" s="453"/>
    </row>
    <row r="594" ht="22.5" customHeight="1">
      <c r="A594" s="36">
        <v>592.0</v>
      </c>
      <c r="B594" s="28" t="s">
        <v>3771</v>
      </c>
      <c r="C594" s="28" t="s">
        <v>5631</v>
      </c>
      <c r="D594" s="28" t="s">
        <v>191</v>
      </c>
      <c r="E594" s="36" t="s">
        <v>96</v>
      </c>
      <c r="F594" s="28" t="s">
        <v>593</v>
      </c>
      <c r="G594" s="28" t="s">
        <v>358</v>
      </c>
      <c r="H594" s="28" t="s">
        <v>7724</v>
      </c>
      <c r="I594" s="28" t="s">
        <v>1859</v>
      </c>
      <c r="J594" s="28">
        <v>2.0</v>
      </c>
      <c r="K594" s="28">
        <v>20.0</v>
      </c>
      <c r="L594" s="28">
        <v>40.0</v>
      </c>
      <c r="M594" s="28" t="s">
        <v>546</v>
      </c>
      <c r="N594" s="28">
        <v>2.0</v>
      </c>
      <c r="O594" s="28" t="s">
        <v>3851</v>
      </c>
      <c r="P594" s="28" t="s">
        <v>2362</v>
      </c>
      <c r="Q594" s="28"/>
      <c r="R594" s="28" t="s">
        <v>1245</v>
      </c>
      <c r="S594" s="28">
        <v>50.0</v>
      </c>
      <c r="T594" s="50">
        <f t="shared" si="4"/>
        <v>0</v>
      </c>
      <c r="U594" s="28" t="str">
        <f>IF(R[0]C[-1]&lt;8,"KURANG 8JAM","DIATAS 8JAM")</f>
        <v>#ERROR!</v>
      </c>
      <c r="V594" s="52">
        <v>45292.0</v>
      </c>
      <c r="W594" s="28">
        <f t="shared" si="1"/>
        <v>1.002739726</v>
      </c>
      <c r="X594" s="28" t="s">
        <v>10331</v>
      </c>
      <c r="Y594" s="28"/>
      <c r="Z594" s="28"/>
      <c r="AA594" s="28"/>
      <c r="AB594" s="28"/>
      <c r="AC594" s="28"/>
      <c r="AD594" s="28"/>
      <c r="AE594" s="65" t="b">
        <v>0</v>
      </c>
      <c r="AF594" s="28" t="str">
        <f t="shared" si="2"/>
        <v>1</v>
      </c>
      <c r="AG594" s="484">
        <f t="shared" si="6"/>
        <v>50</v>
      </c>
      <c r="AH594" s="448">
        <v>50.0</v>
      </c>
      <c r="AI594" s="446">
        <v>1.0</v>
      </c>
      <c r="AJ594" s="448">
        <v>0.0</v>
      </c>
      <c r="AK594" s="449"/>
      <c r="AL594" s="448">
        <v>0.0</v>
      </c>
      <c r="AM594" s="449"/>
      <c r="AN594" s="448">
        <v>0.0</v>
      </c>
      <c r="AO594" s="449"/>
      <c r="AP594" s="448">
        <v>0.0</v>
      </c>
      <c r="AQ594" s="449"/>
      <c r="AR594" s="448">
        <v>0.0</v>
      </c>
      <c r="AS594" s="449"/>
      <c r="AT594" s="448">
        <v>0.0</v>
      </c>
      <c r="AU594" s="449"/>
      <c r="AV594" s="448">
        <v>0.0</v>
      </c>
      <c r="AW594" s="449"/>
      <c r="AX594" s="448">
        <v>0.0</v>
      </c>
      <c r="AY594" s="449"/>
    </row>
    <row r="595" ht="22.5" customHeight="1">
      <c r="A595" s="28">
        <v>593.0</v>
      </c>
      <c r="B595" s="28" t="s">
        <v>3776</v>
      </c>
      <c r="C595" s="28" t="s">
        <v>5635</v>
      </c>
      <c r="D595" s="28" t="s">
        <v>191</v>
      </c>
      <c r="E595" s="36" t="s">
        <v>96</v>
      </c>
      <c r="F595" s="28" t="s">
        <v>593</v>
      </c>
      <c r="G595" s="28" t="s">
        <v>358</v>
      </c>
      <c r="H595" s="28" t="s">
        <v>7724</v>
      </c>
      <c r="I595" s="28" t="s">
        <v>1859</v>
      </c>
      <c r="J595" s="28">
        <v>2.0</v>
      </c>
      <c r="K595" s="28">
        <v>20.0</v>
      </c>
      <c r="L595" s="28">
        <v>40.0</v>
      </c>
      <c r="M595" s="28" t="s">
        <v>546</v>
      </c>
      <c r="N595" s="28">
        <v>2.0</v>
      </c>
      <c r="O595" s="28" t="s">
        <v>3851</v>
      </c>
      <c r="P595" s="28" t="s">
        <v>2362</v>
      </c>
      <c r="Q595" s="28"/>
      <c r="R595" s="28" t="s">
        <v>1245</v>
      </c>
      <c r="S595" s="28">
        <v>50.0</v>
      </c>
      <c r="T595" s="50">
        <f t="shared" si="4"/>
        <v>0</v>
      </c>
      <c r="U595" s="28" t="str">
        <f>IF(R[0]C[-1]&lt;8,"KURANG 8JAM","DIATAS 8JAM")</f>
        <v>#ERROR!</v>
      </c>
      <c r="V595" s="52">
        <v>45292.0</v>
      </c>
      <c r="W595" s="28">
        <f t="shared" si="1"/>
        <v>1.002739726</v>
      </c>
      <c r="X595" s="28" t="s">
        <v>10331</v>
      </c>
      <c r="Y595" s="28"/>
      <c r="Z595" s="28"/>
      <c r="AA595" s="28"/>
      <c r="AB595" s="28"/>
      <c r="AC595" s="28"/>
      <c r="AD595" s="28"/>
      <c r="AE595" s="65" t="b">
        <v>0</v>
      </c>
      <c r="AF595" s="28" t="str">
        <f t="shared" si="2"/>
        <v>1</v>
      </c>
      <c r="AG595" s="485">
        <f t="shared" si="6"/>
        <v>50</v>
      </c>
      <c r="AH595" s="451">
        <v>50.0</v>
      </c>
      <c r="AI595" s="444">
        <v>1.0</v>
      </c>
      <c r="AJ595" s="451">
        <v>0.0</v>
      </c>
      <c r="AK595" s="453"/>
      <c r="AL595" s="451">
        <v>0.0</v>
      </c>
      <c r="AM595" s="453"/>
      <c r="AN595" s="451">
        <v>0.0</v>
      </c>
      <c r="AO595" s="453"/>
      <c r="AP595" s="451">
        <v>0.0</v>
      </c>
      <c r="AQ595" s="453"/>
      <c r="AR595" s="451">
        <v>0.0</v>
      </c>
      <c r="AS595" s="453"/>
      <c r="AT595" s="451">
        <v>0.0</v>
      </c>
      <c r="AU595" s="453"/>
      <c r="AV595" s="451">
        <v>0.0</v>
      </c>
      <c r="AW595" s="453"/>
      <c r="AX595" s="451">
        <v>0.0</v>
      </c>
      <c r="AY595" s="453"/>
    </row>
    <row r="596" ht="22.5" customHeight="1">
      <c r="A596" s="36">
        <v>594.0</v>
      </c>
      <c r="B596" s="28" t="s">
        <v>3779</v>
      </c>
      <c r="C596" s="28" t="s">
        <v>5638</v>
      </c>
      <c r="D596" s="28" t="s">
        <v>191</v>
      </c>
      <c r="E596" s="36" t="s">
        <v>96</v>
      </c>
      <c r="F596" s="28" t="s">
        <v>593</v>
      </c>
      <c r="G596" s="28" t="s">
        <v>358</v>
      </c>
      <c r="H596" s="28" t="s">
        <v>7724</v>
      </c>
      <c r="I596" s="28" t="s">
        <v>1859</v>
      </c>
      <c r="J596" s="28">
        <v>2.0</v>
      </c>
      <c r="K596" s="28">
        <v>20.0</v>
      </c>
      <c r="L596" s="28">
        <v>40.0</v>
      </c>
      <c r="M596" s="28" t="s">
        <v>546</v>
      </c>
      <c r="N596" s="28">
        <v>2.0</v>
      </c>
      <c r="O596" s="28" t="s">
        <v>3851</v>
      </c>
      <c r="P596" s="28" t="s">
        <v>2362</v>
      </c>
      <c r="Q596" s="28"/>
      <c r="R596" s="28" t="s">
        <v>1245</v>
      </c>
      <c r="S596" s="28">
        <v>50.0</v>
      </c>
      <c r="T596" s="50">
        <f t="shared" si="4"/>
        <v>0</v>
      </c>
      <c r="U596" s="28" t="str">
        <f>IF(R[0]C[-1]&lt;8,"KURANG 8JAM","DIATAS 8JAM")</f>
        <v>#ERROR!</v>
      </c>
      <c r="V596" s="52">
        <v>45292.0</v>
      </c>
      <c r="W596" s="28">
        <f t="shared" si="1"/>
        <v>1.002739726</v>
      </c>
      <c r="X596" s="28" t="s">
        <v>10331</v>
      </c>
      <c r="Y596" s="28"/>
      <c r="Z596" s="28"/>
      <c r="AA596" s="28"/>
      <c r="AB596" s="28"/>
      <c r="AC596" s="28"/>
      <c r="AD596" s="28"/>
      <c r="AE596" s="65" t="b">
        <v>0</v>
      </c>
      <c r="AF596" s="28" t="str">
        <f t="shared" si="2"/>
        <v>1</v>
      </c>
      <c r="AG596" s="484">
        <f t="shared" si="6"/>
        <v>50</v>
      </c>
      <c r="AH596" s="448">
        <v>50.0</v>
      </c>
      <c r="AI596" s="446">
        <v>1.0</v>
      </c>
      <c r="AJ596" s="448">
        <v>0.0</v>
      </c>
      <c r="AK596" s="449"/>
      <c r="AL596" s="448">
        <v>0.0</v>
      </c>
      <c r="AM596" s="449"/>
      <c r="AN596" s="448">
        <v>0.0</v>
      </c>
      <c r="AO596" s="449"/>
      <c r="AP596" s="448">
        <v>0.0</v>
      </c>
      <c r="AQ596" s="449"/>
      <c r="AR596" s="448">
        <v>0.0</v>
      </c>
      <c r="AS596" s="449"/>
      <c r="AT596" s="448">
        <v>0.0</v>
      </c>
      <c r="AU596" s="449"/>
      <c r="AV596" s="448">
        <v>0.0</v>
      </c>
      <c r="AW596" s="449"/>
      <c r="AX596" s="448">
        <v>0.0</v>
      </c>
      <c r="AY596" s="449"/>
    </row>
    <row r="597" ht="22.5" customHeight="1">
      <c r="A597" s="28">
        <v>595.0</v>
      </c>
      <c r="B597" s="28" t="s">
        <v>3781</v>
      </c>
      <c r="C597" s="28" t="s">
        <v>5641</v>
      </c>
      <c r="D597" s="28" t="s">
        <v>191</v>
      </c>
      <c r="E597" s="36" t="s">
        <v>96</v>
      </c>
      <c r="F597" s="28" t="s">
        <v>593</v>
      </c>
      <c r="G597" s="28" t="s">
        <v>358</v>
      </c>
      <c r="H597" s="28" t="s">
        <v>7724</v>
      </c>
      <c r="I597" s="28" t="s">
        <v>1859</v>
      </c>
      <c r="J597" s="28">
        <v>2.0</v>
      </c>
      <c r="K597" s="28">
        <v>20.0</v>
      </c>
      <c r="L597" s="28">
        <v>40.0</v>
      </c>
      <c r="M597" s="28" t="s">
        <v>546</v>
      </c>
      <c r="N597" s="28">
        <v>2.0</v>
      </c>
      <c r="O597" s="28" t="s">
        <v>3851</v>
      </c>
      <c r="P597" s="28" t="s">
        <v>2362</v>
      </c>
      <c r="Q597" s="28"/>
      <c r="R597" s="28" t="s">
        <v>1245</v>
      </c>
      <c r="S597" s="28">
        <v>50.0</v>
      </c>
      <c r="T597" s="50">
        <f t="shared" si="4"/>
        <v>0</v>
      </c>
      <c r="U597" s="28" t="str">
        <f>IF(R[0]C[-1]&lt;8,"KURANG 8JAM","DIATAS 8JAM")</f>
        <v>#ERROR!</v>
      </c>
      <c r="V597" s="52">
        <v>45292.0</v>
      </c>
      <c r="W597" s="28">
        <f t="shared" si="1"/>
        <v>1.002739726</v>
      </c>
      <c r="X597" s="28" t="s">
        <v>10331</v>
      </c>
      <c r="Y597" s="28"/>
      <c r="Z597" s="28"/>
      <c r="AA597" s="28"/>
      <c r="AB597" s="28"/>
      <c r="AC597" s="28"/>
      <c r="AD597" s="28"/>
      <c r="AE597" s="65" t="b">
        <v>0</v>
      </c>
      <c r="AF597" s="28" t="str">
        <f t="shared" si="2"/>
        <v>1</v>
      </c>
      <c r="AG597" s="485">
        <f t="shared" si="6"/>
        <v>50</v>
      </c>
      <c r="AH597" s="451">
        <v>50.0</v>
      </c>
      <c r="AI597" s="444">
        <v>1.0</v>
      </c>
      <c r="AJ597" s="451">
        <v>0.0</v>
      </c>
      <c r="AK597" s="453"/>
      <c r="AL597" s="451">
        <v>0.0</v>
      </c>
      <c r="AM597" s="453"/>
      <c r="AN597" s="451">
        <v>0.0</v>
      </c>
      <c r="AO597" s="453"/>
      <c r="AP597" s="451">
        <v>0.0</v>
      </c>
      <c r="AQ597" s="453"/>
      <c r="AR597" s="451">
        <v>0.0</v>
      </c>
      <c r="AS597" s="453"/>
      <c r="AT597" s="451">
        <v>0.0</v>
      </c>
      <c r="AU597" s="453"/>
      <c r="AV597" s="451">
        <v>0.0</v>
      </c>
      <c r="AW597" s="453"/>
      <c r="AX597" s="451">
        <v>0.0</v>
      </c>
      <c r="AY597" s="453"/>
    </row>
    <row r="598" ht="22.5" customHeight="1">
      <c r="A598" s="36">
        <v>596.0</v>
      </c>
      <c r="B598" s="28" t="s">
        <v>3788</v>
      </c>
      <c r="C598" s="28" t="s">
        <v>5644</v>
      </c>
      <c r="D598" s="28" t="s">
        <v>253</v>
      </c>
      <c r="E598" s="36" t="s">
        <v>181</v>
      </c>
      <c r="F598" s="28" t="s">
        <v>593</v>
      </c>
      <c r="G598" s="28" t="s">
        <v>358</v>
      </c>
      <c r="H598" s="28" t="s">
        <v>7724</v>
      </c>
      <c r="I598" s="28" t="s">
        <v>1859</v>
      </c>
      <c r="J598" s="28">
        <v>2.0</v>
      </c>
      <c r="K598" s="28">
        <v>20.0</v>
      </c>
      <c r="L598" s="28">
        <v>40.0</v>
      </c>
      <c r="M598" s="28" t="s">
        <v>546</v>
      </c>
      <c r="N598" s="28">
        <v>2.0</v>
      </c>
      <c r="O598" s="28" t="s">
        <v>3851</v>
      </c>
      <c r="P598" s="28" t="s">
        <v>2362</v>
      </c>
      <c r="Q598" s="28"/>
      <c r="R598" s="28" t="s">
        <v>1245</v>
      </c>
      <c r="S598" s="28">
        <v>50.0</v>
      </c>
      <c r="T598" s="50">
        <f t="shared" si="4"/>
        <v>0</v>
      </c>
      <c r="U598" s="28" t="str">
        <f>IF(R[0]C[-1]&lt;8,"KURANG 8JAM","DIATAS 8JAM")</f>
        <v>#ERROR!</v>
      </c>
      <c r="V598" s="52">
        <v>45292.0</v>
      </c>
      <c r="W598" s="28">
        <f t="shared" si="1"/>
        <v>1.002739726</v>
      </c>
      <c r="X598" s="28" t="s">
        <v>10331</v>
      </c>
      <c r="Y598" s="28"/>
      <c r="Z598" s="28"/>
      <c r="AA598" s="28"/>
      <c r="AB598" s="28"/>
      <c r="AC598" s="28"/>
      <c r="AD598" s="28"/>
      <c r="AE598" s="65" t="b">
        <v>0</v>
      </c>
      <c r="AF598" s="28" t="str">
        <f t="shared" si="2"/>
        <v>1</v>
      </c>
      <c r="AG598" s="484">
        <f t="shared" si="6"/>
        <v>50</v>
      </c>
      <c r="AH598" s="448">
        <v>50.0</v>
      </c>
      <c r="AI598" s="446">
        <v>1.0</v>
      </c>
      <c r="AJ598" s="448">
        <v>0.0</v>
      </c>
      <c r="AK598" s="449"/>
      <c r="AL598" s="448">
        <v>0.0</v>
      </c>
      <c r="AM598" s="449"/>
      <c r="AN598" s="448">
        <v>0.0</v>
      </c>
      <c r="AO598" s="449"/>
      <c r="AP598" s="448">
        <v>0.0</v>
      </c>
      <c r="AQ598" s="449"/>
      <c r="AR598" s="448">
        <v>0.0</v>
      </c>
      <c r="AS598" s="449"/>
      <c r="AT598" s="448">
        <v>0.0</v>
      </c>
      <c r="AU598" s="449"/>
      <c r="AV598" s="448">
        <v>0.0</v>
      </c>
      <c r="AW598" s="449"/>
      <c r="AX598" s="448">
        <v>0.0</v>
      </c>
      <c r="AY598" s="449"/>
    </row>
    <row r="599" ht="22.5" customHeight="1">
      <c r="A599" s="28">
        <v>597.0</v>
      </c>
      <c r="B599" s="28" t="s">
        <v>3797</v>
      </c>
      <c r="C599" s="28" t="s">
        <v>5647</v>
      </c>
      <c r="D599" s="28" t="s">
        <v>288</v>
      </c>
      <c r="E599" s="36" t="s">
        <v>226</v>
      </c>
      <c r="F599" s="28" t="s">
        <v>593</v>
      </c>
      <c r="G599" s="28" t="s">
        <v>2343</v>
      </c>
      <c r="H599" s="28" t="s">
        <v>2343</v>
      </c>
      <c r="I599" s="28"/>
      <c r="J599" s="28"/>
      <c r="K599" s="28"/>
      <c r="L599" s="28">
        <v>0.0</v>
      </c>
      <c r="M599" s="28" t="s">
        <v>2343</v>
      </c>
      <c r="N599" s="28">
        <v>1.0</v>
      </c>
      <c r="O599" s="28" t="s">
        <v>2346</v>
      </c>
      <c r="P599" s="28" t="s">
        <v>1608</v>
      </c>
      <c r="Q599" s="28"/>
      <c r="R599" s="28">
        <v>0.0</v>
      </c>
      <c r="S599" s="28">
        <v>0.0</v>
      </c>
      <c r="T599" s="50">
        <f t="shared" si="4"/>
        <v>0</v>
      </c>
      <c r="U599" s="28" t="str">
        <f>IF(R[0]C[-1]&lt;8,"KURANG 8JAM","DIATAS 8JAM")</f>
        <v>#ERROR!</v>
      </c>
      <c r="V599" s="52">
        <v>44927.0</v>
      </c>
      <c r="W599" s="28">
        <f t="shared" si="1"/>
        <v>2.002739726</v>
      </c>
      <c r="X599" s="28" t="s">
        <v>10128</v>
      </c>
      <c r="Y599" s="28"/>
      <c r="Z599" s="28"/>
      <c r="AA599" s="28"/>
      <c r="AB599" s="28"/>
      <c r="AC599" s="28"/>
      <c r="AD599" s="28"/>
      <c r="AE599" s="65" t="b">
        <v>0</v>
      </c>
      <c r="AF599" s="28" t="str">
        <f t="shared" si="2"/>
        <v>0</v>
      </c>
      <c r="AG599" s="485">
        <f t="shared" si="6"/>
        <v>0</v>
      </c>
      <c r="AH599" s="451">
        <v>0.0</v>
      </c>
      <c r="AI599" s="444">
        <v>1.0</v>
      </c>
      <c r="AJ599" s="451">
        <v>0.0</v>
      </c>
      <c r="AK599" s="444">
        <v>0.0</v>
      </c>
      <c r="AL599" s="451">
        <v>0.0</v>
      </c>
      <c r="AM599" s="444">
        <v>0.0</v>
      </c>
      <c r="AN599" s="451">
        <v>0.0</v>
      </c>
      <c r="AO599" s="444">
        <v>0.0</v>
      </c>
      <c r="AP599" s="451">
        <v>0.0</v>
      </c>
      <c r="AQ599" s="444">
        <v>0.0</v>
      </c>
      <c r="AR599" s="451">
        <v>0.0</v>
      </c>
      <c r="AS599" s="444">
        <v>0.0</v>
      </c>
      <c r="AT599" s="451">
        <v>0.0</v>
      </c>
      <c r="AU599" s="444">
        <v>0.0</v>
      </c>
      <c r="AV599" s="451">
        <v>0.0</v>
      </c>
      <c r="AW599" s="444">
        <v>0.0</v>
      </c>
      <c r="AX599" s="451">
        <v>0.0</v>
      </c>
      <c r="AY599" s="444">
        <v>0.0</v>
      </c>
    </row>
    <row r="600" ht="22.5" customHeight="1">
      <c r="A600" s="36">
        <v>598.0</v>
      </c>
      <c r="B600" s="28" t="s">
        <v>3807</v>
      </c>
      <c r="C600" s="28" t="s">
        <v>5651</v>
      </c>
      <c r="D600" s="28" t="s">
        <v>253</v>
      </c>
      <c r="E600" s="36" t="s">
        <v>181</v>
      </c>
      <c r="F600" s="28" t="s">
        <v>593</v>
      </c>
      <c r="G600" s="28" t="s">
        <v>358</v>
      </c>
      <c r="H600" s="28" t="s">
        <v>7724</v>
      </c>
      <c r="I600" s="28" t="s">
        <v>1859</v>
      </c>
      <c r="J600" s="28">
        <v>2.0</v>
      </c>
      <c r="K600" s="28">
        <v>20.0</v>
      </c>
      <c r="L600" s="28">
        <v>40.0</v>
      </c>
      <c r="M600" s="28" t="s">
        <v>546</v>
      </c>
      <c r="N600" s="28">
        <v>4.0</v>
      </c>
      <c r="O600" s="28" t="s">
        <v>1605</v>
      </c>
      <c r="P600" s="28" t="s">
        <v>1608</v>
      </c>
      <c r="Q600" s="28"/>
      <c r="R600" s="28" t="s">
        <v>368</v>
      </c>
      <c r="S600" s="28">
        <v>100.0</v>
      </c>
      <c r="T600" s="50">
        <f t="shared" si="4"/>
        <v>0</v>
      </c>
      <c r="U600" s="28" t="str">
        <f>IF(R[0]C[-1]&lt;8,"KURANG 8JAM","DIATAS 8JAM")</f>
        <v>#ERROR!</v>
      </c>
      <c r="V600" s="52">
        <v>44927.0</v>
      </c>
      <c r="W600" s="28">
        <f t="shared" si="1"/>
        <v>2.002739726</v>
      </c>
      <c r="X600" s="28" t="s">
        <v>10128</v>
      </c>
      <c r="Y600" s="28"/>
      <c r="Z600" s="28"/>
      <c r="AA600" s="28"/>
      <c r="AB600" s="28"/>
      <c r="AC600" s="28"/>
      <c r="AD600" s="28"/>
      <c r="AE600" s="65" t="b">
        <v>0</v>
      </c>
      <c r="AF600" s="28" t="str">
        <f t="shared" si="2"/>
        <v>1</v>
      </c>
      <c r="AG600" s="484">
        <f t="shared" si="6"/>
        <v>100</v>
      </c>
      <c r="AH600" s="448">
        <v>100.0</v>
      </c>
      <c r="AI600" s="446">
        <v>1.0</v>
      </c>
      <c r="AJ600" s="448">
        <v>0.0</v>
      </c>
      <c r="AK600" s="446">
        <v>0.0</v>
      </c>
      <c r="AL600" s="448">
        <v>0.0</v>
      </c>
      <c r="AM600" s="446">
        <v>0.0</v>
      </c>
      <c r="AN600" s="448">
        <v>0.0</v>
      </c>
      <c r="AO600" s="446">
        <v>0.0</v>
      </c>
      <c r="AP600" s="448">
        <v>0.0</v>
      </c>
      <c r="AQ600" s="446">
        <v>0.0</v>
      </c>
      <c r="AR600" s="448">
        <v>0.0</v>
      </c>
      <c r="AS600" s="446">
        <v>0.0</v>
      </c>
      <c r="AT600" s="448">
        <v>0.0</v>
      </c>
      <c r="AU600" s="446">
        <v>0.0</v>
      </c>
      <c r="AV600" s="448">
        <v>0.0</v>
      </c>
      <c r="AW600" s="446">
        <v>0.0</v>
      </c>
      <c r="AX600" s="448">
        <v>0.0</v>
      </c>
      <c r="AY600" s="446">
        <v>0.0</v>
      </c>
    </row>
    <row r="601" ht="22.5" customHeight="1">
      <c r="A601" s="28">
        <v>599.0</v>
      </c>
      <c r="B601" s="28" t="s">
        <v>3810</v>
      </c>
      <c r="C601" s="28" t="s">
        <v>5653</v>
      </c>
      <c r="D601" s="28" t="s">
        <v>226</v>
      </c>
      <c r="E601" s="36" t="s">
        <v>226</v>
      </c>
      <c r="F601" s="28" t="s">
        <v>593</v>
      </c>
      <c r="G601" s="28" t="s">
        <v>358</v>
      </c>
      <c r="H601" s="28" t="s">
        <v>7724</v>
      </c>
      <c r="I601" s="28" t="s">
        <v>1859</v>
      </c>
      <c r="J601" s="28">
        <v>2.0</v>
      </c>
      <c r="K601" s="28">
        <v>20.0</v>
      </c>
      <c r="L601" s="28">
        <v>40.0</v>
      </c>
      <c r="M601" s="28" t="s">
        <v>546</v>
      </c>
      <c r="N601" s="28">
        <v>2.0</v>
      </c>
      <c r="O601" s="28" t="s">
        <v>3851</v>
      </c>
      <c r="P601" s="28" t="s">
        <v>2362</v>
      </c>
      <c r="Q601" s="28"/>
      <c r="R601" s="28" t="s">
        <v>1245</v>
      </c>
      <c r="S601" s="28">
        <v>50.0</v>
      </c>
      <c r="T601" s="50">
        <f t="shared" si="4"/>
        <v>0</v>
      </c>
      <c r="U601" s="28" t="str">
        <f>IF(R[0]C[-1]&lt;8,"KURANG 8JAM","DIATAS 8JAM")</f>
        <v>#ERROR!</v>
      </c>
      <c r="V601" s="52">
        <v>45292.0</v>
      </c>
      <c r="W601" s="28">
        <f t="shared" si="1"/>
        <v>1.002739726</v>
      </c>
      <c r="X601" s="28" t="s">
        <v>10331</v>
      </c>
      <c r="Y601" s="28"/>
      <c r="Z601" s="28"/>
      <c r="AA601" s="28"/>
      <c r="AB601" s="28"/>
      <c r="AC601" s="28"/>
      <c r="AD601" s="28"/>
      <c r="AE601" s="65" t="b">
        <v>0</v>
      </c>
      <c r="AF601" s="28" t="str">
        <f t="shared" si="2"/>
        <v>1</v>
      </c>
      <c r="AG601" s="485">
        <f t="shared" si="6"/>
        <v>50</v>
      </c>
      <c r="AH601" s="451">
        <v>50.0</v>
      </c>
      <c r="AI601" s="444">
        <v>1.0</v>
      </c>
      <c r="AJ601" s="451">
        <v>0.0</v>
      </c>
      <c r="AK601" s="453"/>
      <c r="AL601" s="451">
        <v>0.0</v>
      </c>
      <c r="AM601" s="453"/>
      <c r="AN601" s="451">
        <v>0.0</v>
      </c>
      <c r="AO601" s="453"/>
      <c r="AP601" s="451">
        <v>0.0</v>
      </c>
      <c r="AQ601" s="453"/>
      <c r="AR601" s="451">
        <v>0.0</v>
      </c>
      <c r="AS601" s="453"/>
      <c r="AT601" s="451">
        <v>0.0</v>
      </c>
      <c r="AU601" s="453"/>
      <c r="AV601" s="451">
        <v>0.0</v>
      </c>
      <c r="AW601" s="453"/>
      <c r="AX601" s="451">
        <v>0.0</v>
      </c>
      <c r="AY601" s="453"/>
    </row>
    <row r="602" ht="22.5" customHeight="1">
      <c r="A602" s="36">
        <v>600.0</v>
      </c>
      <c r="B602" s="28" t="s">
        <v>3813</v>
      </c>
      <c r="C602" s="28" t="s">
        <v>5656</v>
      </c>
      <c r="D602" s="28" t="s">
        <v>253</v>
      </c>
      <c r="E602" s="36" t="s">
        <v>181</v>
      </c>
      <c r="F602" s="28" t="s">
        <v>593</v>
      </c>
      <c r="G602" s="28" t="s">
        <v>358</v>
      </c>
      <c r="H602" s="28" t="s">
        <v>1605</v>
      </c>
      <c r="I602" s="28"/>
      <c r="J602" s="28">
        <v>2.0</v>
      </c>
      <c r="K602" s="28">
        <v>40.0</v>
      </c>
      <c r="L602" s="28">
        <v>80.0</v>
      </c>
      <c r="M602" s="28" t="s">
        <v>546</v>
      </c>
      <c r="N602" s="28">
        <v>2.0</v>
      </c>
      <c r="O602" s="28" t="s">
        <v>2353</v>
      </c>
      <c r="P602" s="28"/>
      <c r="Q602" s="28"/>
      <c r="R602" s="28" t="s">
        <v>368</v>
      </c>
      <c r="S602" s="28">
        <v>100.0</v>
      </c>
      <c r="T602" s="50">
        <f t="shared" si="4"/>
        <v>0</v>
      </c>
      <c r="U602" s="28" t="str">
        <f>IF(R[0]C[-1]&lt;8,"KURANG 8JAM","DIATAS 8JAM")</f>
        <v>#ERROR!</v>
      </c>
      <c r="V602" s="52">
        <v>45292.0</v>
      </c>
      <c r="W602" s="28">
        <f t="shared" si="1"/>
        <v>1.002739726</v>
      </c>
      <c r="X602" s="28" t="s">
        <v>10331</v>
      </c>
      <c r="Y602" s="28"/>
      <c r="Z602" s="28"/>
      <c r="AA602" s="28"/>
      <c r="AB602" s="28"/>
      <c r="AC602" s="28"/>
      <c r="AD602" s="28"/>
      <c r="AE602" s="65" t="b">
        <v>0</v>
      </c>
      <c r="AF602" s="28" t="str">
        <f t="shared" si="2"/>
        <v>1</v>
      </c>
      <c r="AG602" s="484">
        <f t="shared" si="6"/>
        <v>100</v>
      </c>
      <c r="AH602" s="448">
        <v>100.0</v>
      </c>
      <c r="AI602" s="446">
        <v>1.0</v>
      </c>
      <c r="AJ602" s="448">
        <v>0.0</v>
      </c>
      <c r="AK602" s="449"/>
      <c r="AL602" s="448">
        <v>0.0</v>
      </c>
      <c r="AM602" s="449"/>
      <c r="AN602" s="448">
        <v>0.0</v>
      </c>
      <c r="AO602" s="449"/>
      <c r="AP602" s="448">
        <v>0.0</v>
      </c>
      <c r="AQ602" s="449"/>
      <c r="AR602" s="448">
        <v>0.0</v>
      </c>
      <c r="AS602" s="449"/>
      <c r="AT602" s="448">
        <v>0.0</v>
      </c>
      <c r="AU602" s="449"/>
      <c r="AV602" s="448">
        <v>0.0</v>
      </c>
      <c r="AW602" s="449"/>
      <c r="AX602" s="448">
        <v>0.0</v>
      </c>
      <c r="AY602" s="449"/>
    </row>
    <row r="603" ht="22.5" customHeight="1">
      <c r="A603" s="28">
        <v>601.0</v>
      </c>
      <c r="B603" s="28" t="s">
        <v>3937</v>
      </c>
      <c r="C603" s="28" t="s">
        <v>5658</v>
      </c>
      <c r="D603" s="28" t="s">
        <v>253</v>
      </c>
      <c r="E603" s="36" t="s">
        <v>181</v>
      </c>
      <c r="F603" s="28" t="s">
        <v>593</v>
      </c>
      <c r="G603" s="28" t="s">
        <v>358</v>
      </c>
      <c r="H603" s="28" t="s">
        <v>1605</v>
      </c>
      <c r="I603" s="28"/>
      <c r="J603" s="28">
        <v>2.0</v>
      </c>
      <c r="K603" s="28">
        <v>40.0</v>
      </c>
      <c r="L603" s="28">
        <v>80.0</v>
      </c>
      <c r="M603" s="28" t="s">
        <v>546</v>
      </c>
      <c r="N603" s="28">
        <v>2.0</v>
      </c>
      <c r="O603" s="28" t="s">
        <v>2353</v>
      </c>
      <c r="P603" s="28"/>
      <c r="Q603" s="28"/>
      <c r="R603" s="28" t="s">
        <v>368</v>
      </c>
      <c r="S603" s="28">
        <v>100.0</v>
      </c>
      <c r="T603" s="50">
        <f t="shared" si="4"/>
        <v>0</v>
      </c>
      <c r="U603" s="28" t="str">
        <f>IF(R[0]C[-1]&lt;8,"KURANG 8JAM","DIATAS 8JAM")</f>
        <v>#ERROR!</v>
      </c>
      <c r="V603" s="52">
        <v>45292.0</v>
      </c>
      <c r="W603" s="28">
        <f t="shared" si="1"/>
        <v>1.002739726</v>
      </c>
      <c r="X603" s="28" t="s">
        <v>10331</v>
      </c>
      <c r="Y603" s="28"/>
      <c r="Z603" s="28"/>
      <c r="AA603" s="28"/>
      <c r="AB603" s="28"/>
      <c r="AC603" s="28"/>
      <c r="AD603" s="28"/>
      <c r="AE603" s="65" t="b">
        <v>0</v>
      </c>
      <c r="AF603" s="28" t="str">
        <f t="shared" si="2"/>
        <v>1</v>
      </c>
      <c r="AG603" s="485">
        <f t="shared" si="6"/>
        <v>100</v>
      </c>
      <c r="AH603" s="451">
        <v>100.0</v>
      </c>
      <c r="AI603" s="444">
        <v>1.0</v>
      </c>
      <c r="AJ603" s="451">
        <v>0.0</v>
      </c>
      <c r="AK603" s="453"/>
      <c r="AL603" s="451">
        <v>0.0</v>
      </c>
      <c r="AM603" s="453"/>
      <c r="AN603" s="451">
        <v>0.0</v>
      </c>
      <c r="AO603" s="453"/>
      <c r="AP603" s="451">
        <v>0.0</v>
      </c>
      <c r="AQ603" s="453"/>
      <c r="AR603" s="451">
        <v>0.0</v>
      </c>
      <c r="AS603" s="453"/>
      <c r="AT603" s="451">
        <v>0.0</v>
      </c>
      <c r="AU603" s="453"/>
      <c r="AV603" s="451">
        <v>0.0</v>
      </c>
      <c r="AW603" s="453"/>
      <c r="AX603" s="451">
        <v>0.0</v>
      </c>
      <c r="AY603" s="453"/>
    </row>
    <row r="604" ht="22.5" customHeight="1">
      <c r="A604" s="36">
        <v>602.0</v>
      </c>
      <c r="B604" s="28" t="s">
        <v>3816</v>
      </c>
      <c r="C604" s="28" t="s">
        <v>5660</v>
      </c>
      <c r="D604" s="28" t="s">
        <v>253</v>
      </c>
      <c r="E604" s="36" t="s">
        <v>181</v>
      </c>
      <c r="F604" s="28" t="s">
        <v>593</v>
      </c>
      <c r="G604" s="28" t="s">
        <v>358</v>
      </c>
      <c r="H604" s="28" t="s">
        <v>1605</v>
      </c>
      <c r="I604" s="28"/>
      <c r="J604" s="28">
        <v>2.0</v>
      </c>
      <c r="K604" s="28">
        <v>40.0</v>
      </c>
      <c r="L604" s="28">
        <v>80.0</v>
      </c>
      <c r="M604" s="28" t="s">
        <v>546</v>
      </c>
      <c r="N604" s="28">
        <v>2.0</v>
      </c>
      <c r="O604" s="28" t="s">
        <v>2353</v>
      </c>
      <c r="P604" s="28"/>
      <c r="Q604" s="28"/>
      <c r="R604" s="28" t="s">
        <v>368</v>
      </c>
      <c r="S604" s="28">
        <v>100.0</v>
      </c>
      <c r="T604" s="50">
        <f t="shared" si="4"/>
        <v>0</v>
      </c>
      <c r="U604" s="28" t="str">
        <f>IF(R[0]C[-1]&lt;8,"KURANG 8JAM","DIATAS 8JAM")</f>
        <v>#ERROR!</v>
      </c>
      <c r="V604" s="52">
        <v>45292.0</v>
      </c>
      <c r="W604" s="28">
        <f t="shared" si="1"/>
        <v>1.002739726</v>
      </c>
      <c r="X604" s="28" t="s">
        <v>10331</v>
      </c>
      <c r="Y604" s="28"/>
      <c r="Z604" s="28"/>
      <c r="AA604" s="28"/>
      <c r="AB604" s="28"/>
      <c r="AC604" s="28"/>
      <c r="AD604" s="28"/>
      <c r="AE604" s="65" t="b">
        <v>0</v>
      </c>
      <c r="AF604" s="28" t="str">
        <f t="shared" si="2"/>
        <v>1</v>
      </c>
      <c r="AG604" s="484">
        <f t="shared" si="6"/>
        <v>100</v>
      </c>
      <c r="AH604" s="448">
        <v>100.0</v>
      </c>
      <c r="AI604" s="446">
        <v>1.0</v>
      </c>
      <c r="AJ604" s="448">
        <v>0.0</v>
      </c>
      <c r="AK604" s="449"/>
      <c r="AL604" s="448">
        <v>0.0</v>
      </c>
      <c r="AM604" s="449"/>
      <c r="AN604" s="448">
        <v>0.0</v>
      </c>
      <c r="AO604" s="449"/>
      <c r="AP604" s="448">
        <v>0.0</v>
      </c>
      <c r="AQ604" s="449"/>
      <c r="AR604" s="448">
        <v>0.0</v>
      </c>
      <c r="AS604" s="449"/>
      <c r="AT604" s="448">
        <v>0.0</v>
      </c>
      <c r="AU604" s="449"/>
      <c r="AV604" s="448">
        <v>0.0</v>
      </c>
      <c r="AW604" s="449"/>
      <c r="AX604" s="448">
        <v>0.0</v>
      </c>
      <c r="AY604" s="449"/>
    </row>
    <row r="605" ht="22.5" customHeight="1">
      <c r="A605" s="28">
        <v>603.0</v>
      </c>
      <c r="B605" s="28" t="s">
        <v>3820</v>
      </c>
      <c r="C605" s="28" t="s">
        <v>5662</v>
      </c>
      <c r="D605" s="28" t="s">
        <v>253</v>
      </c>
      <c r="E605" s="36" t="s">
        <v>181</v>
      </c>
      <c r="F605" s="28" t="s">
        <v>593</v>
      </c>
      <c r="G605" s="28" t="s">
        <v>358</v>
      </c>
      <c r="H605" s="28" t="s">
        <v>1605</v>
      </c>
      <c r="I605" s="28"/>
      <c r="J605" s="28">
        <v>2.0</v>
      </c>
      <c r="K605" s="28">
        <v>40.0</v>
      </c>
      <c r="L605" s="28">
        <v>80.0</v>
      </c>
      <c r="M605" s="28" t="s">
        <v>546</v>
      </c>
      <c r="N605" s="28">
        <v>2.0</v>
      </c>
      <c r="O605" s="28" t="s">
        <v>2353</v>
      </c>
      <c r="P605" s="28"/>
      <c r="Q605" s="28"/>
      <c r="R605" s="28" t="s">
        <v>368</v>
      </c>
      <c r="S605" s="28">
        <v>100.0</v>
      </c>
      <c r="T605" s="50">
        <f t="shared" si="4"/>
        <v>0</v>
      </c>
      <c r="U605" s="28" t="str">
        <f>IF(R[0]C[-1]&lt;8,"KURANG 8JAM","DIATAS 8JAM")</f>
        <v>#ERROR!</v>
      </c>
      <c r="V605" s="52">
        <v>45292.0</v>
      </c>
      <c r="W605" s="28">
        <f t="shared" si="1"/>
        <v>1.002739726</v>
      </c>
      <c r="X605" s="28" t="s">
        <v>10331</v>
      </c>
      <c r="Y605" s="28"/>
      <c r="Z605" s="28"/>
      <c r="AA605" s="28"/>
      <c r="AB605" s="28"/>
      <c r="AC605" s="28"/>
      <c r="AD605" s="28"/>
      <c r="AE605" s="65" t="b">
        <v>0</v>
      </c>
      <c r="AF605" s="28" t="str">
        <f t="shared" si="2"/>
        <v>1</v>
      </c>
      <c r="AG605" s="485">
        <f t="shared" si="6"/>
        <v>100</v>
      </c>
      <c r="AH605" s="451">
        <v>100.0</v>
      </c>
      <c r="AI605" s="444">
        <v>1.0</v>
      </c>
      <c r="AJ605" s="451">
        <v>0.0</v>
      </c>
      <c r="AK605" s="453"/>
      <c r="AL605" s="451">
        <v>0.0</v>
      </c>
      <c r="AM605" s="453"/>
      <c r="AN605" s="451">
        <v>0.0</v>
      </c>
      <c r="AO605" s="453"/>
      <c r="AP605" s="451">
        <v>0.0</v>
      </c>
      <c r="AQ605" s="453"/>
      <c r="AR605" s="451">
        <v>0.0</v>
      </c>
      <c r="AS605" s="453"/>
      <c r="AT605" s="451">
        <v>0.0</v>
      </c>
      <c r="AU605" s="453"/>
      <c r="AV605" s="451">
        <v>0.0</v>
      </c>
      <c r="AW605" s="453"/>
      <c r="AX605" s="451">
        <v>0.0</v>
      </c>
      <c r="AY605" s="453"/>
    </row>
    <row r="606" ht="22.5" customHeight="1">
      <c r="A606" s="36">
        <v>604.0</v>
      </c>
      <c r="B606" s="28" t="s">
        <v>3824</v>
      </c>
      <c r="C606" s="28" t="s">
        <v>5664</v>
      </c>
      <c r="D606" s="28" t="s">
        <v>253</v>
      </c>
      <c r="E606" s="36" t="s">
        <v>181</v>
      </c>
      <c r="F606" s="28" t="s">
        <v>593</v>
      </c>
      <c r="G606" s="28" t="s">
        <v>358</v>
      </c>
      <c r="H606" s="28" t="s">
        <v>1605</v>
      </c>
      <c r="I606" s="28"/>
      <c r="J606" s="28">
        <v>2.0</v>
      </c>
      <c r="K606" s="28">
        <v>40.0</v>
      </c>
      <c r="L606" s="28">
        <v>80.0</v>
      </c>
      <c r="M606" s="28" t="s">
        <v>546</v>
      </c>
      <c r="N606" s="28">
        <v>2.0</v>
      </c>
      <c r="O606" s="28" t="s">
        <v>2353</v>
      </c>
      <c r="P606" s="28"/>
      <c r="Q606" s="28"/>
      <c r="R606" s="28" t="s">
        <v>368</v>
      </c>
      <c r="S606" s="28">
        <v>100.0</v>
      </c>
      <c r="T606" s="50">
        <f t="shared" si="4"/>
        <v>0</v>
      </c>
      <c r="U606" s="28" t="str">
        <f>IF(R[0]C[-1]&lt;8,"KURANG 8JAM","DIATAS 8JAM")</f>
        <v>#ERROR!</v>
      </c>
      <c r="V606" s="52">
        <v>45292.0</v>
      </c>
      <c r="W606" s="28">
        <f t="shared" si="1"/>
        <v>1.002739726</v>
      </c>
      <c r="X606" s="28" t="s">
        <v>10331</v>
      </c>
      <c r="Y606" s="28"/>
      <c r="Z606" s="28"/>
      <c r="AA606" s="28"/>
      <c r="AB606" s="28"/>
      <c r="AC606" s="28"/>
      <c r="AD606" s="28"/>
      <c r="AE606" s="65" t="b">
        <v>0</v>
      </c>
      <c r="AF606" s="28" t="str">
        <f t="shared" si="2"/>
        <v>1</v>
      </c>
      <c r="AG606" s="484">
        <f t="shared" si="6"/>
        <v>100</v>
      </c>
      <c r="AH606" s="448">
        <v>100.0</v>
      </c>
      <c r="AI606" s="446">
        <v>1.0</v>
      </c>
      <c r="AJ606" s="448">
        <v>0.0</v>
      </c>
      <c r="AK606" s="449"/>
      <c r="AL606" s="448">
        <v>0.0</v>
      </c>
      <c r="AM606" s="449"/>
      <c r="AN606" s="448">
        <v>0.0</v>
      </c>
      <c r="AO606" s="449"/>
      <c r="AP606" s="448">
        <v>0.0</v>
      </c>
      <c r="AQ606" s="449"/>
      <c r="AR606" s="448">
        <v>0.0</v>
      </c>
      <c r="AS606" s="449"/>
      <c r="AT606" s="448">
        <v>0.0</v>
      </c>
      <c r="AU606" s="449"/>
      <c r="AV606" s="448">
        <v>0.0</v>
      </c>
      <c r="AW606" s="449"/>
      <c r="AX606" s="448">
        <v>0.0</v>
      </c>
      <c r="AY606" s="449"/>
    </row>
    <row r="607" ht="22.5" customHeight="1">
      <c r="A607" s="28">
        <v>605.0</v>
      </c>
      <c r="B607" s="28" t="s">
        <v>3826</v>
      </c>
      <c r="C607" s="28" t="s">
        <v>5667</v>
      </c>
      <c r="D607" s="28" t="s">
        <v>253</v>
      </c>
      <c r="E607" s="36" t="s">
        <v>181</v>
      </c>
      <c r="F607" s="28" t="s">
        <v>593</v>
      </c>
      <c r="G607" s="28" t="s">
        <v>358</v>
      </c>
      <c r="H607" s="28" t="s">
        <v>1605</v>
      </c>
      <c r="I607" s="28"/>
      <c r="J607" s="28">
        <v>2.0</v>
      </c>
      <c r="K607" s="28">
        <v>40.0</v>
      </c>
      <c r="L607" s="28">
        <v>80.0</v>
      </c>
      <c r="M607" s="28" t="s">
        <v>546</v>
      </c>
      <c r="N607" s="28">
        <v>2.0</v>
      </c>
      <c r="O607" s="28" t="s">
        <v>2353</v>
      </c>
      <c r="P607" s="28"/>
      <c r="Q607" s="28"/>
      <c r="R607" s="28" t="s">
        <v>368</v>
      </c>
      <c r="S607" s="28">
        <v>100.0</v>
      </c>
      <c r="T607" s="50">
        <f t="shared" si="4"/>
        <v>0</v>
      </c>
      <c r="U607" s="28" t="str">
        <f>IF(R[0]C[-1]&lt;8,"KURANG 8JAM","DIATAS 8JAM")</f>
        <v>#ERROR!</v>
      </c>
      <c r="V607" s="52">
        <v>45292.0</v>
      </c>
      <c r="W607" s="28">
        <f t="shared" si="1"/>
        <v>1.002739726</v>
      </c>
      <c r="X607" s="28" t="s">
        <v>10331</v>
      </c>
      <c r="Y607" s="28"/>
      <c r="Z607" s="28"/>
      <c r="AA607" s="28"/>
      <c r="AB607" s="28"/>
      <c r="AC607" s="28"/>
      <c r="AD607" s="28"/>
      <c r="AE607" s="65" t="b">
        <v>0</v>
      </c>
      <c r="AF607" s="28" t="str">
        <f t="shared" si="2"/>
        <v>1</v>
      </c>
      <c r="AG607" s="485">
        <f t="shared" si="6"/>
        <v>100</v>
      </c>
      <c r="AH607" s="451">
        <v>100.0</v>
      </c>
      <c r="AI607" s="444">
        <v>1.0</v>
      </c>
      <c r="AJ607" s="451">
        <v>0.0</v>
      </c>
      <c r="AK607" s="453"/>
      <c r="AL607" s="451">
        <v>0.0</v>
      </c>
      <c r="AM607" s="453"/>
      <c r="AN607" s="451">
        <v>0.0</v>
      </c>
      <c r="AO607" s="453"/>
      <c r="AP607" s="451">
        <v>0.0</v>
      </c>
      <c r="AQ607" s="453"/>
      <c r="AR607" s="451">
        <v>0.0</v>
      </c>
      <c r="AS607" s="453"/>
      <c r="AT607" s="451">
        <v>0.0</v>
      </c>
      <c r="AU607" s="453"/>
      <c r="AV607" s="451">
        <v>0.0</v>
      </c>
      <c r="AW607" s="453"/>
      <c r="AX607" s="451">
        <v>0.0</v>
      </c>
      <c r="AY607" s="453"/>
    </row>
    <row r="608" ht="22.5" customHeight="1">
      <c r="A608" s="36">
        <v>606.0</v>
      </c>
      <c r="B608" s="28" t="s">
        <v>3830</v>
      </c>
      <c r="C608" s="28" t="s">
        <v>5671</v>
      </c>
      <c r="D608" s="28" t="s">
        <v>253</v>
      </c>
      <c r="E608" s="36" t="s">
        <v>181</v>
      </c>
      <c r="F608" s="28" t="s">
        <v>593</v>
      </c>
      <c r="G608" s="28" t="s">
        <v>358</v>
      </c>
      <c r="H608" s="28" t="s">
        <v>1605</v>
      </c>
      <c r="I608" s="28"/>
      <c r="J608" s="28">
        <v>2.0</v>
      </c>
      <c r="K608" s="28">
        <v>40.0</v>
      </c>
      <c r="L608" s="28">
        <v>80.0</v>
      </c>
      <c r="M608" s="28" t="s">
        <v>546</v>
      </c>
      <c r="N608" s="28">
        <v>2.0</v>
      </c>
      <c r="O608" s="28" t="s">
        <v>2353</v>
      </c>
      <c r="P608" s="28"/>
      <c r="Q608" s="28"/>
      <c r="R608" s="28" t="s">
        <v>368</v>
      </c>
      <c r="S608" s="28">
        <v>100.0</v>
      </c>
      <c r="T608" s="50">
        <f t="shared" si="4"/>
        <v>0</v>
      </c>
      <c r="U608" s="28" t="str">
        <f>IF(R[0]C[-1]&lt;8,"KURANG 8JAM","DIATAS 8JAM")</f>
        <v>#ERROR!</v>
      </c>
      <c r="V608" s="52">
        <v>45292.0</v>
      </c>
      <c r="W608" s="28">
        <f t="shared" si="1"/>
        <v>1.002739726</v>
      </c>
      <c r="X608" s="28" t="s">
        <v>10331</v>
      </c>
      <c r="Y608" s="28"/>
      <c r="Z608" s="28"/>
      <c r="AA608" s="28"/>
      <c r="AB608" s="28"/>
      <c r="AC608" s="28"/>
      <c r="AD608" s="28"/>
      <c r="AE608" s="65" t="b">
        <v>0</v>
      </c>
      <c r="AF608" s="28" t="str">
        <f t="shared" si="2"/>
        <v>1</v>
      </c>
      <c r="AG608" s="484">
        <f t="shared" si="6"/>
        <v>100</v>
      </c>
      <c r="AH608" s="448">
        <v>100.0</v>
      </c>
      <c r="AI608" s="446">
        <v>1.0</v>
      </c>
      <c r="AJ608" s="448">
        <v>0.0</v>
      </c>
      <c r="AK608" s="449"/>
      <c r="AL608" s="448">
        <v>0.0</v>
      </c>
      <c r="AM608" s="449"/>
      <c r="AN608" s="448">
        <v>0.0</v>
      </c>
      <c r="AO608" s="449"/>
      <c r="AP608" s="448">
        <v>0.0</v>
      </c>
      <c r="AQ608" s="449"/>
      <c r="AR608" s="448">
        <v>0.0</v>
      </c>
      <c r="AS608" s="449"/>
      <c r="AT608" s="448">
        <v>0.0</v>
      </c>
      <c r="AU608" s="449"/>
      <c r="AV608" s="448">
        <v>0.0</v>
      </c>
      <c r="AW608" s="449"/>
      <c r="AX608" s="448">
        <v>0.0</v>
      </c>
      <c r="AY608" s="449"/>
    </row>
    <row r="609" ht="22.5" customHeight="1">
      <c r="A609" s="28">
        <v>607.0</v>
      </c>
      <c r="B609" s="28" t="s">
        <v>3836</v>
      </c>
      <c r="C609" s="28" t="s">
        <v>5673</v>
      </c>
      <c r="D609" s="28" t="s">
        <v>253</v>
      </c>
      <c r="E609" s="36" t="s">
        <v>181</v>
      </c>
      <c r="F609" s="28" t="s">
        <v>593</v>
      </c>
      <c r="G609" s="28" t="s">
        <v>358</v>
      </c>
      <c r="H609" s="28" t="s">
        <v>1605</v>
      </c>
      <c r="I609" s="28"/>
      <c r="J609" s="28">
        <v>2.0</v>
      </c>
      <c r="K609" s="28">
        <v>40.0</v>
      </c>
      <c r="L609" s="28">
        <v>80.0</v>
      </c>
      <c r="M609" s="28" t="s">
        <v>546</v>
      </c>
      <c r="N609" s="28">
        <v>2.0</v>
      </c>
      <c r="O609" s="28" t="s">
        <v>2353</v>
      </c>
      <c r="P609" s="28"/>
      <c r="Q609" s="28"/>
      <c r="R609" s="28" t="s">
        <v>368</v>
      </c>
      <c r="S609" s="28">
        <v>100.0</v>
      </c>
      <c r="T609" s="50">
        <f t="shared" si="4"/>
        <v>0</v>
      </c>
      <c r="U609" s="28" t="str">
        <f>IF(R[0]C[-1]&lt;8,"KURANG 8JAM","DIATAS 8JAM")</f>
        <v>#ERROR!</v>
      </c>
      <c r="V609" s="52">
        <v>45292.0</v>
      </c>
      <c r="W609" s="28">
        <f t="shared" si="1"/>
        <v>1.002739726</v>
      </c>
      <c r="X609" s="28" t="s">
        <v>10331</v>
      </c>
      <c r="Y609" s="28"/>
      <c r="Z609" s="28"/>
      <c r="AA609" s="28"/>
      <c r="AB609" s="28"/>
      <c r="AC609" s="28"/>
      <c r="AD609" s="28"/>
      <c r="AE609" s="65" t="b">
        <v>0</v>
      </c>
      <c r="AF609" s="28" t="str">
        <f t="shared" si="2"/>
        <v>1</v>
      </c>
      <c r="AG609" s="485">
        <f t="shared" si="6"/>
        <v>100</v>
      </c>
      <c r="AH609" s="451">
        <v>100.0</v>
      </c>
      <c r="AI609" s="444">
        <v>1.0</v>
      </c>
      <c r="AJ609" s="451">
        <v>0.0</v>
      </c>
      <c r="AK609" s="453"/>
      <c r="AL609" s="451">
        <v>0.0</v>
      </c>
      <c r="AM609" s="453"/>
      <c r="AN609" s="451">
        <v>0.0</v>
      </c>
      <c r="AO609" s="453"/>
      <c r="AP609" s="451">
        <v>0.0</v>
      </c>
      <c r="AQ609" s="453"/>
      <c r="AR609" s="451">
        <v>0.0</v>
      </c>
      <c r="AS609" s="453"/>
      <c r="AT609" s="451">
        <v>0.0</v>
      </c>
      <c r="AU609" s="453"/>
      <c r="AV609" s="451">
        <v>0.0</v>
      </c>
      <c r="AW609" s="453"/>
      <c r="AX609" s="451">
        <v>0.0</v>
      </c>
      <c r="AY609" s="453"/>
    </row>
    <row r="610" ht="22.5" customHeight="1">
      <c r="A610" s="36">
        <v>608.0</v>
      </c>
      <c r="B610" s="28" t="s">
        <v>4113</v>
      </c>
      <c r="C610" s="28" t="s">
        <v>5675</v>
      </c>
      <c r="D610" s="28" t="s">
        <v>181</v>
      </c>
      <c r="E610" s="36" t="s">
        <v>181</v>
      </c>
      <c r="F610" s="28" t="s">
        <v>593</v>
      </c>
      <c r="G610" s="28" t="s">
        <v>358</v>
      </c>
      <c r="H610" s="28" t="s">
        <v>1605</v>
      </c>
      <c r="I610" s="28"/>
      <c r="J610" s="28">
        <v>2.0</v>
      </c>
      <c r="K610" s="28">
        <v>40.0</v>
      </c>
      <c r="L610" s="28">
        <v>80.0</v>
      </c>
      <c r="M610" s="28" t="s">
        <v>546</v>
      </c>
      <c r="N610" s="28">
        <v>2.0</v>
      </c>
      <c r="O610" s="28" t="s">
        <v>2353</v>
      </c>
      <c r="P610" s="28"/>
      <c r="Q610" s="28"/>
      <c r="R610" s="28" t="s">
        <v>368</v>
      </c>
      <c r="S610" s="28">
        <v>100.0</v>
      </c>
      <c r="T610" s="50">
        <f t="shared" si="4"/>
        <v>0</v>
      </c>
      <c r="U610" s="28" t="str">
        <f>IF(R[0]C[-1]&lt;8,"KURANG 8JAM","DIATAS 8JAM")</f>
        <v>#ERROR!</v>
      </c>
      <c r="V610" s="52">
        <v>45292.0</v>
      </c>
      <c r="W610" s="28">
        <f t="shared" si="1"/>
        <v>1.002739726</v>
      </c>
      <c r="X610" s="28" t="s">
        <v>10331</v>
      </c>
      <c r="Y610" s="28"/>
      <c r="Z610" s="28"/>
      <c r="AA610" s="28"/>
      <c r="AB610" s="28"/>
      <c r="AC610" s="28"/>
      <c r="AD610" s="28"/>
      <c r="AE610" s="65" t="b">
        <v>0</v>
      </c>
      <c r="AF610" s="28" t="str">
        <f t="shared" si="2"/>
        <v>1</v>
      </c>
      <c r="AG610" s="484">
        <f t="shared" si="6"/>
        <v>100</v>
      </c>
      <c r="AH610" s="448">
        <v>100.0</v>
      </c>
      <c r="AI610" s="446">
        <v>1.0</v>
      </c>
      <c r="AJ610" s="448">
        <v>0.0</v>
      </c>
      <c r="AK610" s="449"/>
      <c r="AL610" s="448">
        <v>0.0</v>
      </c>
      <c r="AM610" s="449"/>
      <c r="AN610" s="448">
        <v>0.0</v>
      </c>
      <c r="AO610" s="449"/>
      <c r="AP610" s="448">
        <v>0.0</v>
      </c>
      <c r="AQ610" s="449"/>
      <c r="AR610" s="448">
        <v>0.0</v>
      </c>
      <c r="AS610" s="449"/>
      <c r="AT610" s="448">
        <v>0.0</v>
      </c>
      <c r="AU610" s="449"/>
      <c r="AV610" s="448">
        <v>0.0</v>
      </c>
      <c r="AW610" s="449"/>
      <c r="AX610" s="448">
        <v>0.0</v>
      </c>
      <c r="AY610" s="449"/>
    </row>
    <row r="611" ht="22.5" customHeight="1">
      <c r="A611" s="28">
        <v>609.0</v>
      </c>
      <c r="B611" s="28" t="s">
        <v>3840</v>
      </c>
      <c r="C611" s="28" t="s">
        <v>5678</v>
      </c>
      <c r="D611" s="28" t="s">
        <v>191</v>
      </c>
      <c r="E611" s="36" t="s">
        <v>96</v>
      </c>
      <c r="F611" s="28" t="s">
        <v>593</v>
      </c>
      <c r="G611" s="28" t="s">
        <v>358</v>
      </c>
      <c r="H611" s="28" t="s">
        <v>1605</v>
      </c>
      <c r="I611" s="28"/>
      <c r="J611" s="28">
        <v>2.0</v>
      </c>
      <c r="K611" s="28">
        <v>40.0</v>
      </c>
      <c r="L611" s="28">
        <v>80.0</v>
      </c>
      <c r="M611" s="28" t="s">
        <v>546</v>
      </c>
      <c r="N611" s="28">
        <v>2.0</v>
      </c>
      <c r="O611" s="28" t="s">
        <v>2353</v>
      </c>
      <c r="P611" s="28"/>
      <c r="Q611" s="28"/>
      <c r="R611" s="28" t="s">
        <v>368</v>
      </c>
      <c r="S611" s="28">
        <v>100.0</v>
      </c>
      <c r="T611" s="50">
        <f t="shared" si="4"/>
        <v>0</v>
      </c>
      <c r="U611" s="28" t="str">
        <f>IF(R[0]C[-1]&lt;8,"KURANG 8JAM","DIATAS 8JAM")</f>
        <v>#ERROR!</v>
      </c>
      <c r="V611" s="52">
        <v>45292.0</v>
      </c>
      <c r="W611" s="28">
        <f t="shared" si="1"/>
        <v>1.002739726</v>
      </c>
      <c r="X611" s="28" t="s">
        <v>10331</v>
      </c>
      <c r="Y611" s="28"/>
      <c r="Z611" s="28"/>
      <c r="AA611" s="28"/>
      <c r="AB611" s="28"/>
      <c r="AC611" s="28"/>
      <c r="AD611" s="28"/>
      <c r="AE611" s="65" t="b">
        <v>0</v>
      </c>
      <c r="AF611" s="28" t="str">
        <f t="shared" si="2"/>
        <v>1</v>
      </c>
      <c r="AG611" s="485">
        <f t="shared" si="6"/>
        <v>100</v>
      </c>
      <c r="AH611" s="451">
        <v>100.0</v>
      </c>
      <c r="AI611" s="444">
        <v>1.0</v>
      </c>
      <c r="AJ611" s="451">
        <v>0.0</v>
      </c>
      <c r="AK611" s="453"/>
      <c r="AL611" s="451">
        <v>0.0</v>
      </c>
      <c r="AM611" s="453"/>
      <c r="AN611" s="451">
        <v>0.0</v>
      </c>
      <c r="AO611" s="453"/>
      <c r="AP611" s="451">
        <v>0.0</v>
      </c>
      <c r="AQ611" s="453"/>
      <c r="AR611" s="451">
        <v>0.0</v>
      </c>
      <c r="AS611" s="453"/>
      <c r="AT611" s="451">
        <v>0.0</v>
      </c>
      <c r="AU611" s="453"/>
      <c r="AV611" s="451">
        <v>0.0</v>
      </c>
      <c r="AW611" s="453"/>
      <c r="AX611" s="451">
        <v>0.0</v>
      </c>
      <c r="AY611" s="453"/>
    </row>
    <row r="612" ht="22.5" customHeight="1">
      <c r="A612" s="36">
        <v>610.0</v>
      </c>
      <c r="B612" s="28" t="s">
        <v>3842</v>
      </c>
      <c r="C612" s="28" t="s">
        <v>5681</v>
      </c>
      <c r="D612" s="28" t="s">
        <v>191</v>
      </c>
      <c r="E612" s="36" t="s">
        <v>96</v>
      </c>
      <c r="F612" s="28" t="s">
        <v>593</v>
      </c>
      <c r="G612" s="28" t="s">
        <v>358</v>
      </c>
      <c r="H612" s="28" t="s">
        <v>1605</v>
      </c>
      <c r="I612" s="28"/>
      <c r="J612" s="28">
        <v>2.0</v>
      </c>
      <c r="K612" s="28">
        <v>40.0</v>
      </c>
      <c r="L612" s="28">
        <v>80.0</v>
      </c>
      <c r="M612" s="28" t="s">
        <v>546</v>
      </c>
      <c r="N612" s="28">
        <v>2.0</v>
      </c>
      <c r="O612" s="28" t="s">
        <v>2353</v>
      </c>
      <c r="P612" s="28"/>
      <c r="Q612" s="28"/>
      <c r="R612" s="28" t="s">
        <v>368</v>
      </c>
      <c r="S612" s="28">
        <v>100.0</v>
      </c>
      <c r="T612" s="50">
        <f t="shared" si="4"/>
        <v>0</v>
      </c>
      <c r="U612" s="28" t="str">
        <f>IF(R[0]C[-1]&lt;8,"KURANG 8JAM","DIATAS 8JAM")</f>
        <v>#ERROR!</v>
      </c>
      <c r="V612" s="52">
        <v>45292.0</v>
      </c>
      <c r="W612" s="28">
        <f t="shared" si="1"/>
        <v>1.002739726</v>
      </c>
      <c r="X612" s="28" t="s">
        <v>10331</v>
      </c>
      <c r="Y612" s="28"/>
      <c r="Z612" s="28"/>
      <c r="AA612" s="28"/>
      <c r="AB612" s="28"/>
      <c r="AC612" s="28"/>
      <c r="AD612" s="28"/>
      <c r="AE612" s="65" t="b">
        <v>0</v>
      </c>
      <c r="AF612" s="28" t="str">
        <f t="shared" si="2"/>
        <v>1</v>
      </c>
      <c r="AG612" s="484">
        <f t="shared" si="6"/>
        <v>100</v>
      </c>
      <c r="AH612" s="448">
        <v>100.0</v>
      </c>
      <c r="AI612" s="446">
        <v>1.0</v>
      </c>
      <c r="AJ612" s="448">
        <v>0.0</v>
      </c>
      <c r="AK612" s="449"/>
      <c r="AL612" s="448">
        <v>0.0</v>
      </c>
      <c r="AM612" s="449"/>
      <c r="AN612" s="448">
        <v>0.0</v>
      </c>
      <c r="AO612" s="449"/>
      <c r="AP612" s="448">
        <v>0.0</v>
      </c>
      <c r="AQ612" s="449"/>
      <c r="AR612" s="448">
        <v>0.0</v>
      </c>
      <c r="AS612" s="449"/>
      <c r="AT612" s="448">
        <v>0.0</v>
      </c>
      <c r="AU612" s="449"/>
      <c r="AV612" s="448">
        <v>0.0</v>
      </c>
      <c r="AW612" s="449"/>
      <c r="AX612" s="448">
        <v>0.0</v>
      </c>
      <c r="AY612" s="449"/>
    </row>
    <row r="613" ht="22.5" customHeight="1">
      <c r="A613" s="28">
        <v>611.0</v>
      </c>
      <c r="B613" s="28" t="s">
        <v>3845</v>
      </c>
      <c r="C613" s="28" t="s">
        <v>5684</v>
      </c>
      <c r="D613" s="28" t="s">
        <v>191</v>
      </c>
      <c r="E613" s="36" t="s">
        <v>96</v>
      </c>
      <c r="F613" s="28" t="s">
        <v>593</v>
      </c>
      <c r="G613" s="28" t="s">
        <v>358</v>
      </c>
      <c r="H613" s="28" t="s">
        <v>1605</v>
      </c>
      <c r="I613" s="28"/>
      <c r="J613" s="28">
        <v>2.0</v>
      </c>
      <c r="K613" s="28">
        <v>40.0</v>
      </c>
      <c r="L613" s="28">
        <v>80.0</v>
      </c>
      <c r="M613" s="28" t="s">
        <v>546</v>
      </c>
      <c r="N613" s="28">
        <v>2.0</v>
      </c>
      <c r="O613" s="28" t="s">
        <v>2353</v>
      </c>
      <c r="P613" s="28"/>
      <c r="Q613" s="28"/>
      <c r="R613" s="28" t="s">
        <v>368</v>
      </c>
      <c r="S613" s="28">
        <v>100.0</v>
      </c>
      <c r="T613" s="50">
        <f t="shared" si="4"/>
        <v>0</v>
      </c>
      <c r="U613" s="28" t="str">
        <f>IF(R[0]C[-1]&lt;8,"KURANG 8JAM","DIATAS 8JAM")</f>
        <v>#ERROR!</v>
      </c>
      <c r="V613" s="52">
        <v>45292.0</v>
      </c>
      <c r="W613" s="28">
        <f t="shared" si="1"/>
        <v>1.002739726</v>
      </c>
      <c r="X613" s="28" t="s">
        <v>10331</v>
      </c>
      <c r="Y613" s="28"/>
      <c r="Z613" s="28"/>
      <c r="AA613" s="28"/>
      <c r="AB613" s="28"/>
      <c r="AC613" s="28"/>
      <c r="AD613" s="28"/>
      <c r="AE613" s="65" t="b">
        <v>0</v>
      </c>
      <c r="AF613" s="28" t="str">
        <f t="shared" si="2"/>
        <v>1</v>
      </c>
      <c r="AG613" s="485">
        <f t="shared" si="6"/>
        <v>100</v>
      </c>
      <c r="AH613" s="451">
        <v>100.0</v>
      </c>
      <c r="AI613" s="444">
        <v>1.0</v>
      </c>
      <c r="AJ613" s="451">
        <v>0.0</v>
      </c>
      <c r="AK613" s="453"/>
      <c r="AL613" s="451">
        <v>0.0</v>
      </c>
      <c r="AM613" s="453"/>
      <c r="AN613" s="451">
        <v>0.0</v>
      </c>
      <c r="AO613" s="453"/>
      <c r="AP613" s="451">
        <v>0.0</v>
      </c>
      <c r="AQ613" s="453"/>
      <c r="AR613" s="451">
        <v>0.0</v>
      </c>
      <c r="AS613" s="453"/>
      <c r="AT613" s="451">
        <v>0.0</v>
      </c>
      <c r="AU613" s="453"/>
      <c r="AV613" s="451">
        <v>0.0</v>
      </c>
      <c r="AW613" s="453"/>
      <c r="AX613" s="451">
        <v>0.0</v>
      </c>
      <c r="AY613" s="453"/>
    </row>
    <row r="614" ht="22.5" customHeight="1">
      <c r="A614" s="36">
        <v>612.0</v>
      </c>
      <c r="B614" s="28" t="s">
        <v>3847</v>
      </c>
      <c r="C614" s="28" t="s">
        <v>5687</v>
      </c>
      <c r="D614" s="28" t="s">
        <v>191</v>
      </c>
      <c r="E614" s="36" t="s">
        <v>96</v>
      </c>
      <c r="F614" s="28" t="s">
        <v>593</v>
      </c>
      <c r="G614" s="28" t="s">
        <v>358</v>
      </c>
      <c r="H614" s="28" t="s">
        <v>1605</v>
      </c>
      <c r="I614" s="28"/>
      <c r="J614" s="28">
        <v>2.0</v>
      </c>
      <c r="K614" s="28">
        <v>40.0</v>
      </c>
      <c r="L614" s="28">
        <v>80.0</v>
      </c>
      <c r="M614" s="28" t="s">
        <v>546</v>
      </c>
      <c r="N614" s="28">
        <v>2.0</v>
      </c>
      <c r="O614" s="28" t="s">
        <v>2353</v>
      </c>
      <c r="P614" s="28"/>
      <c r="Q614" s="28"/>
      <c r="R614" s="28" t="s">
        <v>368</v>
      </c>
      <c r="S614" s="28">
        <v>100.0</v>
      </c>
      <c r="T614" s="50">
        <f t="shared" si="4"/>
        <v>0</v>
      </c>
      <c r="U614" s="28" t="str">
        <f>IF(R[0]C[-1]&lt;8,"KURANG 8JAM","DIATAS 8JAM")</f>
        <v>#ERROR!</v>
      </c>
      <c r="V614" s="52">
        <v>45292.0</v>
      </c>
      <c r="W614" s="28">
        <f t="shared" si="1"/>
        <v>1.002739726</v>
      </c>
      <c r="X614" s="28" t="s">
        <v>10331</v>
      </c>
      <c r="Y614" s="28"/>
      <c r="Z614" s="28"/>
      <c r="AA614" s="28"/>
      <c r="AB614" s="28"/>
      <c r="AC614" s="28"/>
      <c r="AD614" s="28"/>
      <c r="AE614" s="65" t="b">
        <v>0</v>
      </c>
      <c r="AF614" s="28" t="str">
        <f t="shared" si="2"/>
        <v>1</v>
      </c>
      <c r="AG614" s="484">
        <f t="shared" si="6"/>
        <v>100</v>
      </c>
      <c r="AH614" s="448">
        <v>100.0</v>
      </c>
      <c r="AI614" s="446">
        <v>1.0</v>
      </c>
      <c r="AJ614" s="448">
        <v>0.0</v>
      </c>
      <c r="AK614" s="449"/>
      <c r="AL614" s="448">
        <v>0.0</v>
      </c>
      <c r="AM614" s="449"/>
      <c r="AN614" s="448">
        <v>0.0</v>
      </c>
      <c r="AO614" s="449"/>
      <c r="AP614" s="448">
        <v>0.0</v>
      </c>
      <c r="AQ614" s="449"/>
      <c r="AR614" s="448">
        <v>0.0</v>
      </c>
      <c r="AS614" s="449"/>
      <c r="AT614" s="448">
        <v>0.0</v>
      </c>
      <c r="AU614" s="449"/>
      <c r="AV614" s="448">
        <v>0.0</v>
      </c>
      <c r="AW614" s="449"/>
      <c r="AX614" s="448">
        <v>0.0</v>
      </c>
      <c r="AY614" s="449"/>
    </row>
    <row r="615" ht="22.5" customHeight="1">
      <c r="A615" s="28">
        <v>613.0</v>
      </c>
      <c r="B615" s="28" t="s">
        <v>3852</v>
      </c>
      <c r="C615" s="28" t="s">
        <v>5691</v>
      </c>
      <c r="D615" s="28" t="s">
        <v>191</v>
      </c>
      <c r="E615" s="36" t="s">
        <v>96</v>
      </c>
      <c r="F615" s="28" t="s">
        <v>593</v>
      </c>
      <c r="G615" s="28" t="s">
        <v>358</v>
      </c>
      <c r="H615" s="28" t="s">
        <v>1605</v>
      </c>
      <c r="I615" s="28"/>
      <c r="J615" s="28">
        <v>2.0</v>
      </c>
      <c r="K615" s="28">
        <v>40.0</v>
      </c>
      <c r="L615" s="28">
        <v>80.0</v>
      </c>
      <c r="M615" s="28" t="s">
        <v>546</v>
      </c>
      <c r="N615" s="28">
        <v>2.0</v>
      </c>
      <c r="O615" s="28" t="s">
        <v>2353</v>
      </c>
      <c r="P615" s="28"/>
      <c r="Q615" s="28"/>
      <c r="R615" s="28" t="s">
        <v>368</v>
      </c>
      <c r="S615" s="28">
        <v>100.0</v>
      </c>
      <c r="T615" s="50">
        <f t="shared" si="4"/>
        <v>0</v>
      </c>
      <c r="U615" s="28" t="str">
        <f>IF(R[0]C[-1]&lt;8,"KURANG 8JAM","DIATAS 8JAM")</f>
        <v>#ERROR!</v>
      </c>
      <c r="V615" s="52">
        <v>45292.0</v>
      </c>
      <c r="W615" s="28">
        <f t="shared" si="1"/>
        <v>1.002739726</v>
      </c>
      <c r="X615" s="28" t="s">
        <v>10331</v>
      </c>
      <c r="Y615" s="28"/>
      <c r="Z615" s="28"/>
      <c r="AA615" s="28"/>
      <c r="AB615" s="28"/>
      <c r="AC615" s="28"/>
      <c r="AD615" s="28"/>
      <c r="AE615" s="65" t="b">
        <v>0</v>
      </c>
      <c r="AF615" s="28" t="str">
        <f t="shared" si="2"/>
        <v>1</v>
      </c>
      <c r="AG615" s="485">
        <f t="shared" si="6"/>
        <v>100</v>
      </c>
      <c r="AH615" s="451">
        <v>100.0</v>
      </c>
      <c r="AI615" s="444">
        <v>1.0</v>
      </c>
      <c r="AJ615" s="451">
        <v>0.0</v>
      </c>
      <c r="AK615" s="453"/>
      <c r="AL615" s="451">
        <v>0.0</v>
      </c>
      <c r="AM615" s="453"/>
      <c r="AN615" s="451">
        <v>0.0</v>
      </c>
      <c r="AO615" s="453"/>
      <c r="AP615" s="451">
        <v>0.0</v>
      </c>
      <c r="AQ615" s="453"/>
      <c r="AR615" s="451">
        <v>0.0</v>
      </c>
      <c r="AS615" s="453"/>
      <c r="AT615" s="451">
        <v>0.0</v>
      </c>
      <c r="AU615" s="453"/>
      <c r="AV615" s="451">
        <v>0.0</v>
      </c>
      <c r="AW615" s="453"/>
      <c r="AX615" s="451">
        <v>0.0</v>
      </c>
      <c r="AY615" s="453"/>
    </row>
    <row r="616" ht="22.5" customHeight="1">
      <c r="A616" s="36">
        <v>614.0</v>
      </c>
      <c r="B616" s="28" t="s">
        <v>3854</v>
      </c>
      <c r="C616" s="28" t="s">
        <v>5693</v>
      </c>
      <c r="D616" s="28" t="s">
        <v>191</v>
      </c>
      <c r="E616" s="36" t="s">
        <v>96</v>
      </c>
      <c r="F616" s="28" t="s">
        <v>593</v>
      </c>
      <c r="G616" s="28" t="s">
        <v>358</v>
      </c>
      <c r="H616" s="28" t="s">
        <v>1605</v>
      </c>
      <c r="I616" s="28"/>
      <c r="J616" s="28">
        <v>2.0</v>
      </c>
      <c r="K616" s="28">
        <v>40.0</v>
      </c>
      <c r="L616" s="28">
        <v>80.0</v>
      </c>
      <c r="M616" s="28" t="s">
        <v>546</v>
      </c>
      <c r="N616" s="28">
        <v>2.0</v>
      </c>
      <c r="O616" s="28" t="s">
        <v>2353</v>
      </c>
      <c r="P616" s="28"/>
      <c r="Q616" s="28"/>
      <c r="R616" s="28" t="s">
        <v>368</v>
      </c>
      <c r="S616" s="28">
        <v>100.0</v>
      </c>
      <c r="T616" s="50">
        <f t="shared" si="4"/>
        <v>0</v>
      </c>
      <c r="U616" s="28" t="str">
        <f>IF(R[0]C[-1]&lt;8,"KURANG 8JAM","DIATAS 8JAM")</f>
        <v>#ERROR!</v>
      </c>
      <c r="V616" s="52">
        <v>45292.0</v>
      </c>
      <c r="W616" s="28">
        <f t="shared" si="1"/>
        <v>1.002739726</v>
      </c>
      <c r="X616" s="28" t="s">
        <v>10331</v>
      </c>
      <c r="Y616" s="28"/>
      <c r="Z616" s="28"/>
      <c r="AA616" s="28"/>
      <c r="AB616" s="28"/>
      <c r="AC616" s="28"/>
      <c r="AD616" s="28"/>
      <c r="AE616" s="65" t="b">
        <v>0</v>
      </c>
      <c r="AF616" s="28" t="str">
        <f t="shared" si="2"/>
        <v>1</v>
      </c>
      <c r="AG616" s="484">
        <f t="shared" si="6"/>
        <v>100</v>
      </c>
      <c r="AH616" s="448">
        <v>100.0</v>
      </c>
      <c r="AI616" s="446">
        <v>1.0</v>
      </c>
      <c r="AJ616" s="448">
        <v>0.0</v>
      </c>
      <c r="AK616" s="449"/>
      <c r="AL616" s="448">
        <v>0.0</v>
      </c>
      <c r="AM616" s="449"/>
      <c r="AN616" s="448">
        <v>0.0</v>
      </c>
      <c r="AO616" s="449"/>
      <c r="AP616" s="448">
        <v>0.0</v>
      </c>
      <c r="AQ616" s="449"/>
      <c r="AR616" s="448">
        <v>0.0</v>
      </c>
      <c r="AS616" s="449"/>
      <c r="AT616" s="448">
        <v>0.0</v>
      </c>
      <c r="AU616" s="449"/>
      <c r="AV616" s="448">
        <v>0.0</v>
      </c>
      <c r="AW616" s="449"/>
      <c r="AX616" s="448">
        <v>0.0</v>
      </c>
      <c r="AY616" s="449"/>
    </row>
    <row r="617" ht="22.5" customHeight="1">
      <c r="A617" s="28">
        <v>615.0</v>
      </c>
      <c r="B617" s="28" t="s">
        <v>3857</v>
      </c>
      <c r="C617" s="28" t="s">
        <v>5696</v>
      </c>
      <c r="D617" s="28" t="s">
        <v>434</v>
      </c>
      <c r="E617" s="36" t="s">
        <v>16</v>
      </c>
      <c r="F617" s="28" t="s">
        <v>593</v>
      </c>
      <c r="G617" s="28" t="s">
        <v>358</v>
      </c>
      <c r="H617" s="28" t="s">
        <v>1605</v>
      </c>
      <c r="I617" s="28"/>
      <c r="J617" s="28">
        <v>2.0</v>
      </c>
      <c r="K617" s="28">
        <v>40.0</v>
      </c>
      <c r="L617" s="28">
        <v>80.0</v>
      </c>
      <c r="M617" s="28" t="s">
        <v>546</v>
      </c>
      <c r="N617" s="28">
        <v>2.0</v>
      </c>
      <c r="O617" s="28" t="s">
        <v>2353</v>
      </c>
      <c r="P617" s="28"/>
      <c r="Q617" s="28"/>
      <c r="R617" s="28" t="s">
        <v>368</v>
      </c>
      <c r="S617" s="28">
        <v>100.0</v>
      </c>
      <c r="T617" s="50">
        <f t="shared" si="4"/>
        <v>0</v>
      </c>
      <c r="U617" s="28" t="str">
        <f>IF(R[0]C[-1]&lt;8,"KURANG 8JAM","DIATAS 8JAM")</f>
        <v>#ERROR!</v>
      </c>
      <c r="V617" s="52">
        <v>45292.0</v>
      </c>
      <c r="W617" s="28">
        <f t="shared" si="1"/>
        <v>1.002739726</v>
      </c>
      <c r="X617" s="28" t="s">
        <v>10331</v>
      </c>
      <c r="Y617" s="28"/>
      <c r="Z617" s="28"/>
      <c r="AA617" s="28"/>
      <c r="AB617" s="28"/>
      <c r="AC617" s="28"/>
      <c r="AD617" s="28"/>
      <c r="AE617" s="65" t="b">
        <v>0</v>
      </c>
      <c r="AF617" s="28" t="str">
        <f t="shared" si="2"/>
        <v>1</v>
      </c>
      <c r="AG617" s="485">
        <f t="shared" si="6"/>
        <v>100</v>
      </c>
      <c r="AH617" s="451">
        <v>100.0</v>
      </c>
      <c r="AI617" s="444">
        <v>1.0</v>
      </c>
      <c r="AJ617" s="451">
        <v>0.0</v>
      </c>
      <c r="AK617" s="453"/>
      <c r="AL617" s="451">
        <v>0.0</v>
      </c>
      <c r="AM617" s="453"/>
      <c r="AN617" s="451">
        <v>0.0</v>
      </c>
      <c r="AO617" s="453"/>
      <c r="AP617" s="451">
        <v>0.0</v>
      </c>
      <c r="AQ617" s="453"/>
      <c r="AR617" s="451">
        <v>0.0</v>
      </c>
      <c r="AS617" s="453"/>
      <c r="AT617" s="451">
        <v>0.0</v>
      </c>
      <c r="AU617" s="453"/>
      <c r="AV617" s="451">
        <v>0.0</v>
      </c>
      <c r="AW617" s="453"/>
      <c r="AX617" s="451">
        <v>0.0</v>
      </c>
      <c r="AY617" s="453"/>
    </row>
    <row r="618" ht="22.5" customHeight="1">
      <c r="A618" s="36">
        <v>616.0</v>
      </c>
      <c r="B618" s="28" t="s">
        <v>3860</v>
      </c>
      <c r="C618" s="28" t="s">
        <v>5698</v>
      </c>
      <c r="D618" s="28" t="s">
        <v>434</v>
      </c>
      <c r="E618" s="36" t="s">
        <v>16</v>
      </c>
      <c r="F618" s="28" t="s">
        <v>593</v>
      </c>
      <c r="G618" s="28" t="s">
        <v>358</v>
      </c>
      <c r="H618" s="28" t="s">
        <v>1605</v>
      </c>
      <c r="I618" s="28"/>
      <c r="J618" s="28">
        <v>2.0</v>
      </c>
      <c r="K618" s="28">
        <v>40.0</v>
      </c>
      <c r="L618" s="28">
        <v>80.0</v>
      </c>
      <c r="M618" s="28" t="s">
        <v>546</v>
      </c>
      <c r="N618" s="28">
        <v>2.0</v>
      </c>
      <c r="O618" s="28" t="s">
        <v>2353</v>
      </c>
      <c r="P618" s="28"/>
      <c r="Q618" s="28"/>
      <c r="R618" s="28" t="s">
        <v>368</v>
      </c>
      <c r="S618" s="28">
        <v>100.0</v>
      </c>
      <c r="T618" s="50">
        <f t="shared" si="4"/>
        <v>0</v>
      </c>
      <c r="U618" s="28" t="str">
        <f>IF(R[0]C[-1]&lt;8,"KURANG 8JAM","DIATAS 8JAM")</f>
        <v>#ERROR!</v>
      </c>
      <c r="V618" s="52">
        <v>45292.0</v>
      </c>
      <c r="W618" s="28">
        <f t="shared" si="1"/>
        <v>1.002739726</v>
      </c>
      <c r="X618" s="28" t="s">
        <v>10331</v>
      </c>
      <c r="Y618" s="28"/>
      <c r="Z618" s="28"/>
      <c r="AA618" s="28"/>
      <c r="AB618" s="28"/>
      <c r="AC618" s="28"/>
      <c r="AD618" s="28"/>
      <c r="AE618" s="65" t="b">
        <v>0</v>
      </c>
      <c r="AF618" s="28" t="str">
        <f t="shared" si="2"/>
        <v>1</v>
      </c>
      <c r="AG618" s="484">
        <f t="shared" si="6"/>
        <v>100</v>
      </c>
      <c r="AH618" s="448">
        <v>100.0</v>
      </c>
      <c r="AI618" s="446">
        <v>1.0</v>
      </c>
      <c r="AJ618" s="448">
        <v>0.0</v>
      </c>
      <c r="AK618" s="449"/>
      <c r="AL618" s="448">
        <v>0.0</v>
      </c>
      <c r="AM618" s="449"/>
      <c r="AN618" s="448">
        <v>0.0</v>
      </c>
      <c r="AO618" s="449"/>
      <c r="AP618" s="448">
        <v>0.0</v>
      </c>
      <c r="AQ618" s="449"/>
      <c r="AR618" s="448">
        <v>0.0</v>
      </c>
      <c r="AS618" s="449"/>
      <c r="AT618" s="448">
        <v>0.0</v>
      </c>
      <c r="AU618" s="449"/>
      <c r="AV618" s="448">
        <v>0.0</v>
      </c>
      <c r="AW618" s="449"/>
      <c r="AX618" s="448">
        <v>0.0</v>
      </c>
      <c r="AY618" s="449"/>
    </row>
    <row r="619" ht="22.5" customHeight="1">
      <c r="A619" s="28">
        <v>617.0</v>
      </c>
      <c r="B619" s="28" t="s">
        <v>3863</v>
      </c>
      <c r="C619" s="28" t="s">
        <v>5701</v>
      </c>
      <c r="D619" s="28" t="s">
        <v>434</v>
      </c>
      <c r="E619" s="36" t="s">
        <v>16</v>
      </c>
      <c r="F619" s="28" t="s">
        <v>593</v>
      </c>
      <c r="G619" s="28" t="s">
        <v>358</v>
      </c>
      <c r="H619" s="28" t="s">
        <v>1605</v>
      </c>
      <c r="I619" s="28"/>
      <c r="J619" s="28">
        <v>2.0</v>
      </c>
      <c r="K619" s="28">
        <v>40.0</v>
      </c>
      <c r="L619" s="28">
        <v>80.0</v>
      </c>
      <c r="M619" s="28" t="s">
        <v>546</v>
      </c>
      <c r="N619" s="28">
        <v>2.0</v>
      </c>
      <c r="O619" s="28" t="s">
        <v>2353</v>
      </c>
      <c r="P619" s="28"/>
      <c r="Q619" s="28"/>
      <c r="R619" s="28" t="s">
        <v>368</v>
      </c>
      <c r="S619" s="28">
        <v>100.0</v>
      </c>
      <c r="T619" s="50">
        <f t="shared" si="4"/>
        <v>0</v>
      </c>
      <c r="U619" s="28" t="str">
        <f>IF(R[0]C[-1]&lt;8,"KURANG 8JAM","DIATAS 8JAM")</f>
        <v>#ERROR!</v>
      </c>
      <c r="V619" s="52">
        <v>45292.0</v>
      </c>
      <c r="W619" s="28">
        <f t="shared" si="1"/>
        <v>1.002739726</v>
      </c>
      <c r="X619" s="28" t="s">
        <v>10331</v>
      </c>
      <c r="Y619" s="28"/>
      <c r="Z619" s="28"/>
      <c r="AA619" s="28"/>
      <c r="AB619" s="28"/>
      <c r="AC619" s="28"/>
      <c r="AD619" s="28"/>
      <c r="AE619" s="65" t="b">
        <v>0</v>
      </c>
      <c r="AF619" s="28" t="str">
        <f t="shared" si="2"/>
        <v>1</v>
      </c>
      <c r="AG619" s="485">
        <f t="shared" si="6"/>
        <v>100</v>
      </c>
      <c r="AH619" s="451">
        <v>100.0</v>
      </c>
      <c r="AI619" s="444">
        <v>1.0</v>
      </c>
      <c r="AJ619" s="451">
        <v>0.0</v>
      </c>
      <c r="AK619" s="453"/>
      <c r="AL619" s="451">
        <v>0.0</v>
      </c>
      <c r="AM619" s="453"/>
      <c r="AN619" s="451">
        <v>0.0</v>
      </c>
      <c r="AO619" s="453"/>
      <c r="AP619" s="451">
        <v>0.0</v>
      </c>
      <c r="AQ619" s="453"/>
      <c r="AR619" s="451">
        <v>0.0</v>
      </c>
      <c r="AS619" s="453"/>
      <c r="AT619" s="451">
        <v>0.0</v>
      </c>
      <c r="AU619" s="453"/>
      <c r="AV619" s="451">
        <v>0.0</v>
      </c>
      <c r="AW619" s="453"/>
      <c r="AX619" s="451">
        <v>0.0</v>
      </c>
      <c r="AY619" s="453"/>
    </row>
    <row r="620" ht="22.5" customHeight="1">
      <c r="A620" s="36">
        <v>618.0</v>
      </c>
      <c r="B620" s="28" t="s">
        <v>3866</v>
      </c>
      <c r="C620" s="28" t="s">
        <v>5704</v>
      </c>
      <c r="D620" s="28" t="s">
        <v>434</v>
      </c>
      <c r="E620" s="36" t="s">
        <v>16</v>
      </c>
      <c r="F620" s="28" t="s">
        <v>593</v>
      </c>
      <c r="G620" s="28" t="s">
        <v>358</v>
      </c>
      <c r="H620" s="28" t="s">
        <v>1605</v>
      </c>
      <c r="I620" s="28"/>
      <c r="J620" s="28">
        <v>2.0</v>
      </c>
      <c r="K620" s="28">
        <v>40.0</v>
      </c>
      <c r="L620" s="28">
        <v>80.0</v>
      </c>
      <c r="M620" s="28" t="s">
        <v>546</v>
      </c>
      <c r="N620" s="28">
        <v>2.0</v>
      </c>
      <c r="O620" s="28" t="s">
        <v>2353</v>
      </c>
      <c r="P620" s="28"/>
      <c r="Q620" s="28"/>
      <c r="R620" s="28" t="s">
        <v>368</v>
      </c>
      <c r="S620" s="28">
        <v>100.0</v>
      </c>
      <c r="T620" s="50">
        <f t="shared" si="4"/>
        <v>0</v>
      </c>
      <c r="U620" s="28" t="str">
        <f>IF(R[0]C[-1]&lt;8,"KURANG 8JAM","DIATAS 8JAM")</f>
        <v>#ERROR!</v>
      </c>
      <c r="V620" s="52">
        <v>45292.0</v>
      </c>
      <c r="W620" s="28">
        <f t="shared" si="1"/>
        <v>1.002739726</v>
      </c>
      <c r="X620" s="28" t="s">
        <v>10331</v>
      </c>
      <c r="Y620" s="28"/>
      <c r="Z620" s="28"/>
      <c r="AA620" s="28"/>
      <c r="AB620" s="28"/>
      <c r="AC620" s="28"/>
      <c r="AD620" s="28"/>
      <c r="AE620" s="65" t="b">
        <v>0</v>
      </c>
      <c r="AF620" s="28" t="str">
        <f t="shared" si="2"/>
        <v>1</v>
      </c>
      <c r="AG620" s="484">
        <f t="shared" si="6"/>
        <v>100</v>
      </c>
      <c r="AH620" s="448">
        <v>100.0</v>
      </c>
      <c r="AI620" s="446">
        <v>1.0</v>
      </c>
      <c r="AJ620" s="448">
        <v>0.0</v>
      </c>
      <c r="AK620" s="449"/>
      <c r="AL620" s="448">
        <v>0.0</v>
      </c>
      <c r="AM620" s="449"/>
      <c r="AN620" s="448">
        <v>0.0</v>
      </c>
      <c r="AO620" s="449"/>
      <c r="AP620" s="448">
        <v>0.0</v>
      </c>
      <c r="AQ620" s="449"/>
      <c r="AR620" s="448">
        <v>0.0</v>
      </c>
      <c r="AS620" s="449"/>
      <c r="AT620" s="448">
        <v>0.0</v>
      </c>
      <c r="AU620" s="449"/>
      <c r="AV620" s="448">
        <v>0.0</v>
      </c>
      <c r="AW620" s="449"/>
      <c r="AX620" s="448">
        <v>0.0</v>
      </c>
      <c r="AY620" s="449"/>
    </row>
    <row r="621" ht="22.5" customHeight="1">
      <c r="A621" s="28">
        <v>619.0</v>
      </c>
      <c r="B621" s="28" t="s">
        <v>4118</v>
      </c>
      <c r="C621" s="28" t="s">
        <v>5707</v>
      </c>
      <c r="D621" s="28" t="s">
        <v>288</v>
      </c>
      <c r="E621" s="36" t="s">
        <v>226</v>
      </c>
      <c r="F621" s="28" t="s">
        <v>593</v>
      </c>
      <c r="G621" s="28" t="s">
        <v>358</v>
      </c>
      <c r="H621" s="28" t="s">
        <v>1605</v>
      </c>
      <c r="I621" s="28"/>
      <c r="J621" s="28">
        <v>2.0</v>
      </c>
      <c r="K621" s="28">
        <v>40.0</v>
      </c>
      <c r="L621" s="28">
        <v>80.0</v>
      </c>
      <c r="M621" s="28" t="s">
        <v>546</v>
      </c>
      <c r="N621" s="28">
        <v>2.0</v>
      </c>
      <c r="O621" s="28" t="s">
        <v>2353</v>
      </c>
      <c r="P621" s="28"/>
      <c r="Q621" s="28"/>
      <c r="R621" s="28" t="s">
        <v>368</v>
      </c>
      <c r="S621" s="28">
        <v>100.0</v>
      </c>
      <c r="T621" s="50">
        <f t="shared" si="4"/>
        <v>0</v>
      </c>
      <c r="U621" s="28" t="str">
        <f>IF(R[0]C[-1]&lt;8,"KURANG 8JAM","DIATAS 8JAM")</f>
        <v>#ERROR!</v>
      </c>
      <c r="V621" s="52">
        <v>45292.0</v>
      </c>
      <c r="W621" s="28">
        <f t="shared" si="1"/>
        <v>1.002739726</v>
      </c>
      <c r="X621" s="28" t="s">
        <v>10331</v>
      </c>
      <c r="Y621" s="28"/>
      <c r="Z621" s="28"/>
      <c r="AA621" s="28"/>
      <c r="AB621" s="28"/>
      <c r="AC621" s="28"/>
      <c r="AD621" s="28"/>
      <c r="AE621" s="65" t="b">
        <v>0</v>
      </c>
      <c r="AF621" s="28" t="str">
        <f t="shared" si="2"/>
        <v>1</v>
      </c>
      <c r="AG621" s="485">
        <f t="shared" si="6"/>
        <v>100</v>
      </c>
      <c r="AH621" s="451">
        <v>100.0</v>
      </c>
      <c r="AI621" s="444">
        <v>1.0</v>
      </c>
      <c r="AJ621" s="451">
        <v>0.0</v>
      </c>
      <c r="AK621" s="453"/>
      <c r="AL621" s="451">
        <v>0.0</v>
      </c>
      <c r="AM621" s="453"/>
      <c r="AN621" s="451">
        <v>0.0</v>
      </c>
      <c r="AO621" s="453"/>
      <c r="AP621" s="451">
        <v>0.0</v>
      </c>
      <c r="AQ621" s="453"/>
      <c r="AR621" s="451">
        <v>0.0</v>
      </c>
      <c r="AS621" s="453"/>
      <c r="AT621" s="451">
        <v>0.0</v>
      </c>
      <c r="AU621" s="453"/>
      <c r="AV621" s="451">
        <v>0.0</v>
      </c>
      <c r="AW621" s="453"/>
      <c r="AX621" s="451">
        <v>0.0</v>
      </c>
      <c r="AY621" s="453"/>
    </row>
    <row r="622" ht="22.5" customHeight="1">
      <c r="A622" s="36">
        <v>620.0</v>
      </c>
      <c r="B622" s="28" t="s">
        <v>3869</v>
      </c>
      <c r="C622" s="28" t="s">
        <v>5711</v>
      </c>
      <c r="D622" s="28" t="s">
        <v>226</v>
      </c>
      <c r="E622" s="36" t="s">
        <v>226</v>
      </c>
      <c r="F622" s="28" t="s">
        <v>593</v>
      </c>
      <c r="G622" s="28" t="s">
        <v>358</v>
      </c>
      <c r="H622" s="28" t="s">
        <v>1605</v>
      </c>
      <c r="I622" s="28"/>
      <c r="J622" s="28">
        <v>2.0</v>
      </c>
      <c r="K622" s="28">
        <v>40.0</v>
      </c>
      <c r="L622" s="28">
        <v>80.0</v>
      </c>
      <c r="M622" s="28" t="s">
        <v>546</v>
      </c>
      <c r="N622" s="28">
        <v>2.0</v>
      </c>
      <c r="O622" s="28" t="s">
        <v>2353</v>
      </c>
      <c r="P622" s="28"/>
      <c r="Q622" s="28"/>
      <c r="R622" s="28" t="s">
        <v>368</v>
      </c>
      <c r="S622" s="28">
        <v>100.0</v>
      </c>
      <c r="T622" s="50">
        <f t="shared" si="4"/>
        <v>0</v>
      </c>
      <c r="U622" s="28" t="str">
        <f>IF(R[0]C[-1]&lt;8,"KURANG 8JAM","DIATAS 8JAM")</f>
        <v>#ERROR!</v>
      </c>
      <c r="V622" s="52">
        <v>45292.0</v>
      </c>
      <c r="W622" s="28">
        <f t="shared" si="1"/>
        <v>1.002739726</v>
      </c>
      <c r="X622" s="28" t="s">
        <v>10331</v>
      </c>
      <c r="Y622" s="28"/>
      <c r="Z622" s="28"/>
      <c r="AA622" s="28"/>
      <c r="AB622" s="28"/>
      <c r="AC622" s="28"/>
      <c r="AD622" s="28"/>
      <c r="AE622" s="65" t="b">
        <v>0</v>
      </c>
      <c r="AF622" s="28" t="str">
        <f t="shared" si="2"/>
        <v>1</v>
      </c>
      <c r="AG622" s="484">
        <f t="shared" si="6"/>
        <v>100</v>
      </c>
      <c r="AH622" s="448">
        <v>100.0</v>
      </c>
      <c r="AI622" s="446">
        <v>1.0</v>
      </c>
      <c r="AJ622" s="448">
        <v>0.0</v>
      </c>
      <c r="AK622" s="449"/>
      <c r="AL622" s="448">
        <v>0.0</v>
      </c>
      <c r="AM622" s="449"/>
      <c r="AN622" s="448">
        <v>0.0</v>
      </c>
      <c r="AO622" s="449"/>
      <c r="AP622" s="448">
        <v>0.0</v>
      </c>
      <c r="AQ622" s="449"/>
      <c r="AR622" s="448">
        <v>0.0</v>
      </c>
      <c r="AS622" s="449"/>
      <c r="AT622" s="448">
        <v>0.0</v>
      </c>
      <c r="AU622" s="449"/>
      <c r="AV622" s="448">
        <v>0.0</v>
      </c>
      <c r="AW622" s="449"/>
      <c r="AX622" s="448">
        <v>0.0</v>
      </c>
      <c r="AY622" s="449"/>
    </row>
    <row r="623" ht="22.5" customHeight="1">
      <c r="A623" s="28">
        <v>621.0</v>
      </c>
      <c r="B623" s="28" t="s">
        <v>3872</v>
      </c>
      <c r="C623" s="28" t="s">
        <v>5715</v>
      </c>
      <c r="D623" s="28" t="s">
        <v>226</v>
      </c>
      <c r="E623" s="36" t="s">
        <v>226</v>
      </c>
      <c r="F623" s="28" t="s">
        <v>593</v>
      </c>
      <c r="G623" s="28" t="s">
        <v>358</v>
      </c>
      <c r="H623" s="28" t="s">
        <v>1605</v>
      </c>
      <c r="I623" s="28"/>
      <c r="J623" s="28">
        <v>2.0</v>
      </c>
      <c r="K623" s="28">
        <v>40.0</v>
      </c>
      <c r="L623" s="28">
        <v>80.0</v>
      </c>
      <c r="M623" s="28" t="s">
        <v>546</v>
      </c>
      <c r="N623" s="28">
        <v>2.0</v>
      </c>
      <c r="O623" s="28" t="s">
        <v>2353</v>
      </c>
      <c r="P623" s="28"/>
      <c r="Q623" s="28"/>
      <c r="R623" s="28" t="s">
        <v>368</v>
      </c>
      <c r="S623" s="28">
        <v>100.0</v>
      </c>
      <c r="T623" s="50">
        <f t="shared" si="4"/>
        <v>0</v>
      </c>
      <c r="U623" s="28" t="str">
        <f>IF(R[0]C[-1]&lt;8,"KURANG 8JAM","DIATAS 8JAM")</f>
        <v>#ERROR!</v>
      </c>
      <c r="V623" s="52">
        <v>45292.0</v>
      </c>
      <c r="W623" s="28">
        <f t="shared" si="1"/>
        <v>1.002739726</v>
      </c>
      <c r="X623" s="28" t="s">
        <v>10331</v>
      </c>
      <c r="Y623" s="28"/>
      <c r="Z623" s="28"/>
      <c r="AA623" s="28"/>
      <c r="AB623" s="28"/>
      <c r="AC623" s="28"/>
      <c r="AD623" s="28"/>
      <c r="AE623" s="65" t="b">
        <v>0</v>
      </c>
      <c r="AF623" s="28" t="str">
        <f t="shared" si="2"/>
        <v>1</v>
      </c>
      <c r="AG623" s="485">
        <f t="shared" si="6"/>
        <v>100</v>
      </c>
      <c r="AH623" s="451">
        <v>100.0</v>
      </c>
      <c r="AI623" s="444">
        <v>1.0</v>
      </c>
      <c r="AJ623" s="451">
        <v>0.0</v>
      </c>
      <c r="AK623" s="453"/>
      <c r="AL623" s="451">
        <v>0.0</v>
      </c>
      <c r="AM623" s="453"/>
      <c r="AN623" s="451">
        <v>0.0</v>
      </c>
      <c r="AO623" s="453"/>
      <c r="AP623" s="451">
        <v>0.0</v>
      </c>
      <c r="AQ623" s="453"/>
      <c r="AR623" s="451">
        <v>0.0</v>
      </c>
      <c r="AS623" s="453"/>
      <c r="AT623" s="451">
        <v>0.0</v>
      </c>
      <c r="AU623" s="453"/>
      <c r="AV623" s="451">
        <v>0.0</v>
      </c>
      <c r="AW623" s="453"/>
      <c r="AX623" s="451">
        <v>0.0</v>
      </c>
      <c r="AY623" s="453"/>
    </row>
    <row r="624" ht="22.5" customHeight="1">
      <c r="A624" s="36">
        <v>622.0</v>
      </c>
      <c r="B624" s="28" t="s">
        <v>3875</v>
      </c>
      <c r="C624" s="28" t="s">
        <v>5718</v>
      </c>
      <c r="D624" s="28" t="s">
        <v>226</v>
      </c>
      <c r="E624" s="36" t="s">
        <v>226</v>
      </c>
      <c r="F624" s="28" t="s">
        <v>593</v>
      </c>
      <c r="G624" s="28" t="s">
        <v>358</v>
      </c>
      <c r="H624" s="28" t="s">
        <v>1605</v>
      </c>
      <c r="I624" s="28"/>
      <c r="J624" s="28">
        <v>2.0</v>
      </c>
      <c r="K624" s="28">
        <v>40.0</v>
      </c>
      <c r="L624" s="28">
        <v>80.0</v>
      </c>
      <c r="M624" s="28" t="s">
        <v>546</v>
      </c>
      <c r="N624" s="28">
        <v>2.0</v>
      </c>
      <c r="O624" s="28" t="s">
        <v>2353</v>
      </c>
      <c r="P624" s="28"/>
      <c r="Q624" s="28"/>
      <c r="R624" s="28" t="s">
        <v>368</v>
      </c>
      <c r="S624" s="28">
        <v>100.0</v>
      </c>
      <c r="T624" s="50">
        <f t="shared" si="4"/>
        <v>0</v>
      </c>
      <c r="U624" s="28" t="str">
        <f>IF(R[0]C[-1]&lt;8,"KURANG 8JAM","DIATAS 8JAM")</f>
        <v>#ERROR!</v>
      </c>
      <c r="V624" s="52">
        <v>45292.0</v>
      </c>
      <c r="W624" s="28">
        <f t="shared" si="1"/>
        <v>1.002739726</v>
      </c>
      <c r="X624" s="28" t="s">
        <v>10331</v>
      </c>
      <c r="Y624" s="28"/>
      <c r="Z624" s="28"/>
      <c r="AA624" s="28"/>
      <c r="AB624" s="28"/>
      <c r="AC624" s="28"/>
      <c r="AD624" s="28"/>
      <c r="AE624" s="65" t="b">
        <v>0</v>
      </c>
      <c r="AF624" s="28" t="str">
        <f t="shared" si="2"/>
        <v>1</v>
      </c>
      <c r="AG624" s="484">
        <f t="shared" si="6"/>
        <v>100</v>
      </c>
      <c r="AH624" s="448">
        <v>100.0</v>
      </c>
      <c r="AI624" s="446">
        <v>1.0</v>
      </c>
      <c r="AJ624" s="448">
        <v>0.0</v>
      </c>
      <c r="AK624" s="449"/>
      <c r="AL624" s="448">
        <v>0.0</v>
      </c>
      <c r="AM624" s="449"/>
      <c r="AN624" s="448">
        <v>0.0</v>
      </c>
      <c r="AO624" s="449"/>
      <c r="AP624" s="448">
        <v>0.0</v>
      </c>
      <c r="AQ624" s="449"/>
      <c r="AR624" s="448">
        <v>0.0</v>
      </c>
      <c r="AS624" s="449"/>
      <c r="AT624" s="448">
        <v>0.0</v>
      </c>
      <c r="AU624" s="449"/>
      <c r="AV624" s="448">
        <v>0.0</v>
      </c>
      <c r="AW624" s="449"/>
      <c r="AX624" s="448">
        <v>0.0</v>
      </c>
      <c r="AY624" s="449"/>
    </row>
    <row r="625" ht="22.5" customHeight="1">
      <c r="A625" s="28">
        <v>623.0</v>
      </c>
      <c r="B625" s="28" t="s">
        <v>3879</v>
      </c>
      <c r="C625" s="28" t="s">
        <v>5721</v>
      </c>
      <c r="D625" s="28" t="s">
        <v>226</v>
      </c>
      <c r="E625" s="36" t="s">
        <v>226</v>
      </c>
      <c r="F625" s="28" t="s">
        <v>593</v>
      </c>
      <c r="G625" s="28" t="s">
        <v>358</v>
      </c>
      <c r="H625" s="28" t="s">
        <v>1605</v>
      </c>
      <c r="I625" s="28"/>
      <c r="J625" s="28">
        <v>2.0</v>
      </c>
      <c r="K625" s="28">
        <v>40.0</v>
      </c>
      <c r="L625" s="28">
        <v>80.0</v>
      </c>
      <c r="M625" s="28" t="s">
        <v>546</v>
      </c>
      <c r="N625" s="28">
        <v>2.0</v>
      </c>
      <c r="O625" s="28" t="s">
        <v>2353</v>
      </c>
      <c r="P625" s="28"/>
      <c r="Q625" s="28"/>
      <c r="R625" s="28" t="s">
        <v>368</v>
      </c>
      <c r="S625" s="28">
        <v>100.0</v>
      </c>
      <c r="T625" s="50">
        <f t="shared" si="4"/>
        <v>0</v>
      </c>
      <c r="U625" s="28" t="str">
        <f>IF(R[0]C[-1]&lt;8,"KURANG 8JAM","DIATAS 8JAM")</f>
        <v>#ERROR!</v>
      </c>
      <c r="V625" s="52">
        <v>45292.0</v>
      </c>
      <c r="W625" s="28">
        <f t="shared" si="1"/>
        <v>1.002739726</v>
      </c>
      <c r="X625" s="28" t="s">
        <v>10331</v>
      </c>
      <c r="Y625" s="28"/>
      <c r="Z625" s="28"/>
      <c r="AA625" s="28"/>
      <c r="AB625" s="28"/>
      <c r="AC625" s="28"/>
      <c r="AD625" s="28"/>
      <c r="AE625" s="65" t="b">
        <v>0</v>
      </c>
      <c r="AF625" s="28" t="str">
        <f t="shared" si="2"/>
        <v>1</v>
      </c>
      <c r="AG625" s="485">
        <f t="shared" si="6"/>
        <v>100</v>
      </c>
      <c r="AH625" s="451">
        <v>100.0</v>
      </c>
      <c r="AI625" s="444">
        <v>1.0</v>
      </c>
      <c r="AJ625" s="451">
        <v>0.0</v>
      </c>
      <c r="AK625" s="453"/>
      <c r="AL625" s="451">
        <v>0.0</v>
      </c>
      <c r="AM625" s="453"/>
      <c r="AN625" s="451">
        <v>0.0</v>
      </c>
      <c r="AO625" s="453"/>
      <c r="AP625" s="451">
        <v>0.0</v>
      </c>
      <c r="AQ625" s="453"/>
      <c r="AR625" s="451">
        <v>0.0</v>
      </c>
      <c r="AS625" s="453"/>
      <c r="AT625" s="451">
        <v>0.0</v>
      </c>
      <c r="AU625" s="453"/>
      <c r="AV625" s="451">
        <v>0.0</v>
      </c>
      <c r="AW625" s="453"/>
      <c r="AX625" s="451">
        <v>0.0</v>
      </c>
      <c r="AY625" s="453"/>
    </row>
    <row r="626" ht="22.5" customHeight="1">
      <c r="A626" s="36">
        <v>624.0</v>
      </c>
      <c r="B626" s="28" t="s">
        <v>3882</v>
      </c>
      <c r="C626" s="28" t="s">
        <v>5723</v>
      </c>
      <c r="D626" s="28" t="s">
        <v>226</v>
      </c>
      <c r="E626" s="36" t="s">
        <v>226</v>
      </c>
      <c r="F626" s="28" t="s">
        <v>593</v>
      </c>
      <c r="G626" s="28" t="s">
        <v>358</v>
      </c>
      <c r="H626" s="28" t="s">
        <v>1605</v>
      </c>
      <c r="I626" s="28"/>
      <c r="J626" s="28">
        <v>2.0</v>
      </c>
      <c r="K626" s="28">
        <v>40.0</v>
      </c>
      <c r="L626" s="28">
        <v>80.0</v>
      </c>
      <c r="M626" s="28" t="s">
        <v>546</v>
      </c>
      <c r="N626" s="28">
        <v>2.0</v>
      </c>
      <c r="O626" s="28" t="s">
        <v>2353</v>
      </c>
      <c r="P626" s="28"/>
      <c r="Q626" s="28"/>
      <c r="R626" s="28" t="s">
        <v>368</v>
      </c>
      <c r="S626" s="28">
        <v>100.0</v>
      </c>
      <c r="T626" s="50">
        <f t="shared" si="4"/>
        <v>0</v>
      </c>
      <c r="U626" s="28" t="str">
        <f>IF(R[0]C[-1]&lt;8,"KURANG 8JAM","DIATAS 8JAM")</f>
        <v>#ERROR!</v>
      </c>
      <c r="V626" s="52">
        <v>45292.0</v>
      </c>
      <c r="W626" s="28">
        <f t="shared" si="1"/>
        <v>1.002739726</v>
      </c>
      <c r="X626" s="28" t="s">
        <v>10331</v>
      </c>
      <c r="Y626" s="28"/>
      <c r="Z626" s="28"/>
      <c r="AA626" s="28"/>
      <c r="AB626" s="28"/>
      <c r="AC626" s="28"/>
      <c r="AD626" s="28"/>
      <c r="AE626" s="65" t="b">
        <v>0</v>
      </c>
      <c r="AF626" s="28" t="str">
        <f t="shared" si="2"/>
        <v>1</v>
      </c>
      <c r="AG626" s="484">
        <f t="shared" si="6"/>
        <v>100</v>
      </c>
      <c r="AH626" s="448">
        <v>100.0</v>
      </c>
      <c r="AI626" s="446">
        <v>1.0</v>
      </c>
      <c r="AJ626" s="448">
        <v>0.0</v>
      </c>
      <c r="AK626" s="449"/>
      <c r="AL626" s="448">
        <v>0.0</v>
      </c>
      <c r="AM626" s="449"/>
      <c r="AN626" s="448">
        <v>0.0</v>
      </c>
      <c r="AO626" s="449"/>
      <c r="AP626" s="448">
        <v>0.0</v>
      </c>
      <c r="AQ626" s="449"/>
      <c r="AR626" s="448">
        <v>0.0</v>
      </c>
      <c r="AS626" s="449"/>
      <c r="AT626" s="448">
        <v>0.0</v>
      </c>
      <c r="AU626" s="449"/>
      <c r="AV626" s="448">
        <v>0.0</v>
      </c>
      <c r="AW626" s="449"/>
      <c r="AX626" s="448">
        <v>0.0</v>
      </c>
      <c r="AY626" s="449"/>
    </row>
    <row r="627" ht="22.5" customHeight="1">
      <c r="A627" s="28">
        <v>625.0</v>
      </c>
      <c r="B627" s="28" t="s">
        <v>3885</v>
      </c>
      <c r="C627" s="28" t="s">
        <v>5726</v>
      </c>
      <c r="D627" s="28" t="s">
        <v>226</v>
      </c>
      <c r="E627" s="36" t="s">
        <v>226</v>
      </c>
      <c r="F627" s="28" t="s">
        <v>593</v>
      </c>
      <c r="G627" s="28" t="s">
        <v>358</v>
      </c>
      <c r="H627" s="28" t="s">
        <v>1605</v>
      </c>
      <c r="I627" s="28"/>
      <c r="J627" s="28">
        <v>2.0</v>
      </c>
      <c r="K627" s="28">
        <v>40.0</v>
      </c>
      <c r="L627" s="28">
        <v>80.0</v>
      </c>
      <c r="M627" s="28" t="s">
        <v>546</v>
      </c>
      <c r="N627" s="28">
        <v>2.0</v>
      </c>
      <c r="O627" s="28" t="s">
        <v>2353</v>
      </c>
      <c r="P627" s="28"/>
      <c r="Q627" s="28"/>
      <c r="R627" s="28" t="s">
        <v>368</v>
      </c>
      <c r="S627" s="28">
        <v>100.0</v>
      </c>
      <c r="T627" s="50">
        <f t="shared" si="4"/>
        <v>0</v>
      </c>
      <c r="U627" s="28" t="str">
        <f>IF(R[0]C[-1]&lt;8,"KURANG 8JAM","DIATAS 8JAM")</f>
        <v>#ERROR!</v>
      </c>
      <c r="V627" s="52">
        <v>45292.0</v>
      </c>
      <c r="W627" s="28">
        <f t="shared" si="1"/>
        <v>1.002739726</v>
      </c>
      <c r="X627" s="28" t="s">
        <v>10331</v>
      </c>
      <c r="Y627" s="28"/>
      <c r="Z627" s="28"/>
      <c r="AA627" s="28"/>
      <c r="AB627" s="28"/>
      <c r="AC627" s="28"/>
      <c r="AD627" s="28"/>
      <c r="AE627" s="65" t="b">
        <v>0</v>
      </c>
      <c r="AF627" s="28" t="str">
        <f t="shared" si="2"/>
        <v>1</v>
      </c>
      <c r="AG627" s="485">
        <f t="shared" si="6"/>
        <v>100</v>
      </c>
      <c r="AH627" s="451">
        <v>100.0</v>
      </c>
      <c r="AI627" s="444">
        <v>1.0</v>
      </c>
      <c r="AJ627" s="451">
        <v>0.0</v>
      </c>
      <c r="AK627" s="453"/>
      <c r="AL627" s="451">
        <v>0.0</v>
      </c>
      <c r="AM627" s="453"/>
      <c r="AN627" s="451">
        <v>0.0</v>
      </c>
      <c r="AO627" s="453"/>
      <c r="AP627" s="451">
        <v>0.0</v>
      </c>
      <c r="AQ627" s="453"/>
      <c r="AR627" s="451">
        <v>0.0</v>
      </c>
      <c r="AS627" s="453"/>
      <c r="AT627" s="451">
        <v>0.0</v>
      </c>
      <c r="AU627" s="453"/>
      <c r="AV627" s="451">
        <v>0.0</v>
      </c>
      <c r="AW627" s="453"/>
      <c r="AX627" s="451">
        <v>0.0</v>
      </c>
      <c r="AY627" s="453"/>
    </row>
    <row r="628" ht="22.5" customHeight="1">
      <c r="A628" s="36">
        <v>626.0</v>
      </c>
      <c r="B628" s="28" t="s">
        <v>3888</v>
      </c>
      <c r="C628" s="28" t="s">
        <v>5729</v>
      </c>
      <c r="D628" s="28" t="s">
        <v>226</v>
      </c>
      <c r="E628" s="36" t="s">
        <v>226</v>
      </c>
      <c r="F628" s="28" t="s">
        <v>593</v>
      </c>
      <c r="G628" s="28" t="s">
        <v>358</v>
      </c>
      <c r="H628" s="28" t="s">
        <v>1605</v>
      </c>
      <c r="I628" s="28"/>
      <c r="J628" s="28">
        <v>2.0</v>
      </c>
      <c r="K628" s="28">
        <v>40.0</v>
      </c>
      <c r="L628" s="28">
        <v>80.0</v>
      </c>
      <c r="M628" s="28" t="s">
        <v>546</v>
      </c>
      <c r="N628" s="28">
        <v>2.0</v>
      </c>
      <c r="O628" s="28" t="s">
        <v>2353</v>
      </c>
      <c r="P628" s="28"/>
      <c r="Q628" s="28"/>
      <c r="R628" s="28" t="s">
        <v>368</v>
      </c>
      <c r="S628" s="28">
        <v>100.0</v>
      </c>
      <c r="T628" s="50">
        <f t="shared" si="4"/>
        <v>0</v>
      </c>
      <c r="U628" s="28" t="str">
        <f>IF(R[0]C[-1]&lt;8,"KURANG 8JAM","DIATAS 8JAM")</f>
        <v>#ERROR!</v>
      </c>
      <c r="V628" s="52">
        <v>45292.0</v>
      </c>
      <c r="W628" s="28">
        <f t="shared" si="1"/>
        <v>1.002739726</v>
      </c>
      <c r="X628" s="28" t="s">
        <v>10331</v>
      </c>
      <c r="Y628" s="28"/>
      <c r="Z628" s="28"/>
      <c r="AA628" s="28"/>
      <c r="AB628" s="28"/>
      <c r="AC628" s="28"/>
      <c r="AD628" s="28"/>
      <c r="AE628" s="65" t="b">
        <v>0</v>
      </c>
      <c r="AF628" s="28" t="str">
        <f t="shared" si="2"/>
        <v>1</v>
      </c>
      <c r="AG628" s="484">
        <f t="shared" si="6"/>
        <v>100</v>
      </c>
      <c r="AH628" s="448">
        <v>100.0</v>
      </c>
      <c r="AI628" s="446">
        <v>1.0</v>
      </c>
      <c r="AJ628" s="448">
        <v>0.0</v>
      </c>
      <c r="AK628" s="449"/>
      <c r="AL628" s="448">
        <v>0.0</v>
      </c>
      <c r="AM628" s="449"/>
      <c r="AN628" s="448">
        <v>0.0</v>
      </c>
      <c r="AO628" s="449"/>
      <c r="AP628" s="448">
        <v>0.0</v>
      </c>
      <c r="AQ628" s="449"/>
      <c r="AR628" s="448">
        <v>0.0</v>
      </c>
      <c r="AS628" s="449"/>
      <c r="AT628" s="448">
        <v>0.0</v>
      </c>
      <c r="AU628" s="449"/>
      <c r="AV628" s="448">
        <v>0.0</v>
      </c>
      <c r="AW628" s="449"/>
      <c r="AX628" s="448">
        <v>0.0</v>
      </c>
      <c r="AY628" s="449"/>
    </row>
    <row r="629" ht="22.5" customHeight="1">
      <c r="A629" s="28">
        <v>627.0</v>
      </c>
      <c r="B629" s="28" t="s">
        <v>3891</v>
      </c>
      <c r="C629" s="28" t="s">
        <v>5731</v>
      </c>
      <c r="D629" s="28" t="s">
        <v>226</v>
      </c>
      <c r="E629" s="36" t="s">
        <v>226</v>
      </c>
      <c r="F629" s="28" t="s">
        <v>593</v>
      </c>
      <c r="G629" s="28" t="s">
        <v>358</v>
      </c>
      <c r="H629" s="28" t="s">
        <v>1605</v>
      </c>
      <c r="I629" s="28"/>
      <c r="J629" s="28">
        <v>2.0</v>
      </c>
      <c r="K629" s="28">
        <v>40.0</v>
      </c>
      <c r="L629" s="28">
        <v>80.0</v>
      </c>
      <c r="M629" s="28" t="s">
        <v>546</v>
      </c>
      <c r="N629" s="28">
        <v>2.0</v>
      </c>
      <c r="O629" s="28" t="s">
        <v>2353</v>
      </c>
      <c r="P629" s="28"/>
      <c r="Q629" s="28"/>
      <c r="R629" s="28" t="s">
        <v>368</v>
      </c>
      <c r="S629" s="28">
        <v>100.0</v>
      </c>
      <c r="T629" s="50">
        <f t="shared" si="4"/>
        <v>0</v>
      </c>
      <c r="U629" s="28" t="str">
        <f>IF(R[0]C[-1]&lt;8,"KURANG 8JAM","DIATAS 8JAM")</f>
        <v>#ERROR!</v>
      </c>
      <c r="V629" s="52">
        <v>45292.0</v>
      </c>
      <c r="W629" s="28">
        <f t="shared" si="1"/>
        <v>1.002739726</v>
      </c>
      <c r="X629" s="28" t="s">
        <v>10331</v>
      </c>
      <c r="Y629" s="28"/>
      <c r="Z629" s="28"/>
      <c r="AA629" s="28"/>
      <c r="AB629" s="28"/>
      <c r="AC629" s="28"/>
      <c r="AD629" s="28"/>
      <c r="AE629" s="65" t="b">
        <v>0</v>
      </c>
      <c r="AF629" s="28" t="str">
        <f t="shared" si="2"/>
        <v>1</v>
      </c>
      <c r="AG629" s="485">
        <f t="shared" si="6"/>
        <v>100</v>
      </c>
      <c r="AH629" s="451">
        <v>100.0</v>
      </c>
      <c r="AI629" s="444">
        <v>1.0</v>
      </c>
      <c r="AJ629" s="451">
        <v>0.0</v>
      </c>
      <c r="AK629" s="453"/>
      <c r="AL629" s="451">
        <v>0.0</v>
      </c>
      <c r="AM629" s="453"/>
      <c r="AN629" s="451">
        <v>0.0</v>
      </c>
      <c r="AO629" s="453"/>
      <c r="AP629" s="451">
        <v>0.0</v>
      </c>
      <c r="AQ629" s="453"/>
      <c r="AR629" s="451">
        <v>0.0</v>
      </c>
      <c r="AS629" s="453"/>
      <c r="AT629" s="451">
        <v>0.0</v>
      </c>
      <c r="AU629" s="453"/>
      <c r="AV629" s="451">
        <v>0.0</v>
      </c>
      <c r="AW629" s="453"/>
      <c r="AX629" s="451">
        <v>0.0</v>
      </c>
      <c r="AY629" s="453"/>
    </row>
    <row r="630" ht="22.5" customHeight="1">
      <c r="A630" s="36">
        <v>628.0</v>
      </c>
      <c r="B630" s="28" t="s">
        <v>3895</v>
      </c>
      <c r="C630" s="28" t="s">
        <v>5734</v>
      </c>
      <c r="D630" s="28" t="s">
        <v>226</v>
      </c>
      <c r="E630" s="36" t="s">
        <v>226</v>
      </c>
      <c r="F630" s="28" t="s">
        <v>593</v>
      </c>
      <c r="G630" s="28" t="s">
        <v>358</v>
      </c>
      <c r="H630" s="28" t="s">
        <v>1605</v>
      </c>
      <c r="I630" s="28"/>
      <c r="J630" s="28">
        <v>2.0</v>
      </c>
      <c r="K630" s="28">
        <v>40.0</v>
      </c>
      <c r="L630" s="28">
        <v>80.0</v>
      </c>
      <c r="M630" s="28" t="s">
        <v>546</v>
      </c>
      <c r="N630" s="28">
        <v>2.0</v>
      </c>
      <c r="O630" s="28" t="s">
        <v>2353</v>
      </c>
      <c r="P630" s="28"/>
      <c r="Q630" s="28"/>
      <c r="R630" s="28" t="s">
        <v>368</v>
      </c>
      <c r="S630" s="28">
        <v>100.0</v>
      </c>
      <c r="T630" s="50">
        <f t="shared" si="4"/>
        <v>0</v>
      </c>
      <c r="U630" s="28" t="str">
        <f>IF(R[0]C[-1]&lt;8,"KURANG 8JAM","DIATAS 8JAM")</f>
        <v>#ERROR!</v>
      </c>
      <c r="V630" s="52">
        <v>45292.0</v>
      </c>
      <c r="W630" s="28">
        <f t="shared" si="1"/>
        <v>1.002739726</v>
      </c>
      <c r="X630" s="28" t="s">
        <v>10331</v>
      </c>
      <c r="Y630" s="28"/>
      <c r="Z630" s="28"/>
      <c r="AA630" s="28"/>
      <c r="AB630" s="28"/>
      <c r="AC630" s="28"/>
      <c r="AD630" s="28"/>
      <c r="AE630" s="65" t="b">
        <v>0</v>
      </c>
      <c r="AF630" s="28" t="str">
        <f t="shared" si="2"/>
        <v>1</v>
      </c>
      <c r="AG630" s="484">
        <f t="shared" si="6"/>
        <v>100</v>
      </c>
      <c r="AH630" s="448">
        <v>100.0</v>
      </c>
      <c r="AI630" s="446">
        <v>1.0</v>
      </c>
      <c r="AJ630" s="448">
        <v>0.0</v>
      </c>
      <c r="AK630" s="449"/>
      <c r="AL630" s="448">
        <v>0.0</v>
      </c>
      <c r="AM630" s="449"/>
      <c r="AN630" s="448">
        <v>0.0</v>
      </c>
      <c r="AO630" s="449"/>
      <c r="AP630" s="448">
        <v>0.0</v>
      </c>
      <c r="AQ630" s="449"/>
      <c r="AR630" s="448">
        <v>0.0</v>
      </c>
      <c r="AS630" s="449"/>
      <c r="AT630" s="448">
        <v>0.0</v>
      </c>
      <c r="AU630" s="449"/>
      <c r="AV630" s="448">
        <v>0.0</v>
      </c>
      <c r="AW630" s="449"/>
      <c r="AX630" s="448">
        <v>0.0</v>
      </c>
      <c r="AY630" s="449"/>
    </row>
    <row r="631" ht="22.5" customHeight="1">
      <c r="A631" s="28">
        <v>629.0</v>
      </c>
      <c r="B631" s="28" t="s">
        <v>3897</v>
      </c>
      <c r="C631" s="28" t="s">
        <v>5737</v>
      </c>
      <c r="D631" s="28" t="s">
        <v>253</v>
      </c>
      <c r="E631" s="36" t="s">
        <v>181</v>
      </c>
      <c r="F631" s="28" t="s">
        <v>593</v>
      </c>
      <c r="G631" s="28" t="s">
        <v>358</v>
      </c>
      <c r="H631" s="28" t="s">
        <v>1605</v>
      </c>
      <c r="I631" s="28"/>
      <c r="J631" s="28">
        <v>2.0</v>
      </c>
      <c r="K631" s="28">
        <v>40.0</v>
      </c>
      <c r="L631" s="28">
        <v>80.0</v>
      </c>
      <c r="M631" s="28" t="s">
        <v>546</v>
      </c>
      <c r="N631" s="28">
        <v>2.0</v>
      </c>
      <c r="O631" s="28" t="s">
        <v>2353</v>
      </c>
      <c r="P631" s="28"/>
      <c r="Q631" s="28"/>
      <c r="R631" s="28" t="s">
        <v>368</v>
      </c>
      <c r="S631" s="28">
        <v>100.0</v>
      </c>
      <c r="T631" s="50">
        <f t="shared" si="4"/>
        <v>0</v>
      </c>
      <c r="U631" s="28" t="str">
        <f>IF(R[0]C[-1]&lt;8,"KURANG 8JAM","DIATAS 8JAM")</f>
        <v>#ERROR!</v>
      </c>
      <c r="V631" s="52">
        <v>45292.0</v>
      </c>
      <c r="W631" s="28">
        <f t="shared" si="1"/>
        <v>1.002739726</v>
      </c>
      <c r="X631" s="28" t="s">
        <v>10331</v>
      </c>
      <c r="Y631" s="28"/>
      <c r="Z631" s="28"/>
      <c r="AA631" s="28"/>
      <c r="AB631" s="28"/>
      <c r="AC631" s="28"/>
      <c r="AD631" s="28"/>
      <c r="AE631" s="65" t="b">
        <v>0</v>
      </c>
      <c r="AF631" s="28" t="str">
        <f t="shared" si="2"/>
        <v>1</v>
      </c>
      <c r="AG631" s="485">
        <f t="shared" si="6"/>
        <v>100</v>
      </c>
      <c r="AH631" s="451">
        <v>100.0</v>
      </c>
      <c r="AI631" s="444">
        <v>1.0</v>
      </c>
      <c r="AJ631" s="451">
        <v>0.0</v>
      </c>
      <c r="AK631" s="453"/>
      <c r="AL631" s="451">
        <v>0.0</v>
      </c>
      <c r="AM631" s="453"/>
      <c r="AN631" s="451">
        <v>0.0</v>
      </c>
      <c r="AO631" s="453"/>
      <c r="AP631" s="451">
        <v>0.0</v>
      </c>
      <c r="AQ631" s="453"/>
      <c r="AR631" s="451">
        <v>0.0</v>
      </c>
      <c r="AS631" s="453"/>
      <c r="AT631" s="451">
        <v>0.0</v>
      </c>
      <c r="AU631" s="453"/>
      <c r="AV631" s="451">
        <v>0.0</v>
      </c>
      <c r="AW631" s="453"/>
      <c r="AX631" s="451">
        <v>0.0</v>
      </c>
      <c r="AY631" s="453"/>
    </row>
    <row r="632" ht="22.5" customHeight="1">
      <c r="A632" s="36">
        <v>630.0</v>
      </c>
      <c r="B632" s="28" t="s">
        <v>3901</v>
      </c>
      <c r="C632" s="28" t="s">
        <v>5873</v>
      </c>
      <c r="D632" s="28" t="s">
        <v>253</v>
      </c>
      <c r="E632" s="36" t="s">
        <v>181</v>
      </c>
      <c r="F632" s="28" t="s">
        <v>593</v>
      </c>
      <c r="G632" s="28" t="s">
        <v>358</v>
      </c>
      <c r="H632" s="28" t="s">
        <v>1605</v>
      </c>
      <c r="I632" s="28"/>
      <c r="J632" s="28">
        <v>2.0</v>
      </c>
      <c r="K632" s="28">
        <v>40.0</v>
      </c>
      <c r="L632" s="28">
        <v>80.0</v>
      </c>
      <c r="M632" s="28" t="s">
        <v>546</v>
      </c>
      <c r="N632" s="28">
        <v>2.0</v>
      </c>
      <c r="O632" s="28" t="s">
        <v>2353</v>
      </c>
      <c r="P632" s="28"/>
      <c r="Q632" s="28"/>
      <c r="R632" s="28" t="s">
        <v>368</v>
      </c>
      <c r="S632" s="28">
        <v>100.0</v>
      </c>
      <c r="T632" s="50">
        <f t="shared" si="4"/>
        <v>0</v>
      </c>
      <c r="U632" s="28" t="str">
        <f>IF(R[0]C[-1]&lt;8,"KURANG 8JAM","DIATAS 8JAM")</f>
        <v>#ERROR!</v>
      </c>
      <c r="V632" s="52">
        <v>45292.0</v>
      </c>
      <c r="W632" s="28">
        <f t="shared" si="1"/>
        <v>1.002739726</v>
      </c>
      <c r="X632" s="28" t="s">
        <v>10331</v>
      </c>
      <c r="Y632" s="28"/>
      <c r="Z632" s="28"/>
      <c r="AA632" s="28"/>
      <c r="AB632" s="28"/>
      <c r="AC632" s="28"/>
      <c r="AD632" s="28"/>
      <c r="AE632" s="65" t="b">
        <v>0</v>
      </c>
      <c r="AF632" s="28" t="str">
        <f t="shared" si="2"/>
        <v>1</v>
      </c>
      <c r="AG632" s="484">
        <f t="shared" si="6"/>
        <v>100</v>
      </c>
      <c r="AH632" s="448">
        <v>100.0</v>
      </c>
      <c r="AI632" s="446">
        <v>1.0</v>
      </c>
      <c r="AJ632" s="448">
        <v>0.0</v>
      </c>
      <c r="AK632" s="449"/>
      <c r="AL632" s="448">
        <v>0.0</v>
      </c>
      <c r="AM632" s="449"/>
      <c r="AN632" s="448">
        <v>0.0</v>
      </c>
      <c r="AO632" s="449"/>
      <c r="AP632" s="448">
        <v>0.0</v>
      </c>
      <c r="AQ632" s="449"/>
      <c r="AR632" s="448">
        <v>0.0</v>
      </c>
      <c r="AS632" s="449"/>
      <c r="AT632" s="448">
        <v>0.0</v>
      </c>
      <c r="AU632" s="449"/>
      <c r="AV632" s="448">
        <v>0.0</v>
      </c>
      <c r="AW632" s="449"/>
      <c r="AX632" s="448">
        <v>0.0</v>
      </c>
      <c r="AY632" s="449"/>
    </row>
    <row r="633" ht="22.5" customHeight="1">
      <c r="A633" s="28">
        <v>631.0</v>
      </c>
      <c r="B633" s="28" t="s">
        <v>3903</v>
      </c>
      <c r="C633" s="28" t="s">
        <v>6047</v>
      </c>
      <c r="D633" s="28" t="s">
        <v>253</v>
      </c>
      <c r="E633" s="36" t="s">
        <v>181</v>
      </c>
      <c r="F633" s="28" t="s">
        <v>593</v>
      </c>
      <c r="G633" s="28" t="s">
        <v>358</v>
      </c>
      <c r="H633" s="28" t="s">
        <v>1605</v>
      </c>
      <c r="I633" s="28"/>
      <c r="J633" s="28">
        <v>2.0</v>
      </c>
      <c r="K633" s="28">
        <v>40.0</v>
      </c>
      <c r="L633" s="28">
        <v>80.0</v>
      </c>
      <c r="M633" s="28" t="s">
        <v>546</v>
      </c>
      <c r="N633" s="28">
        <v>2.0</v>
      </c>
      <c r="O633" s="28" t="s">
        <v>2353</v>
      </c>
      <c r="P633" s="28"/>
      <c r="Q633" s="28"/>
      <c r="R633" s="28" t="s">
        <v>368</v>
      </c>
      <c r="S633" s="28">
        <v>100.0</v>
      </c>
      <c r="T633" s="50">
        <f t="shared" si="4"/>
        <v>0</v>
      </c>
      <c r="U633" s="28" t="str">
        <f>IF(R[0]C[-1]&lt;8,"KURANG 8JAM","DIATAS 8JAM")</f>
        <v>#ERROR!</v>
      </c>
      <c r="V633" s="52">
        <v>45292.0</v>
      </c>
      <c r="W633" s="28">
        <f t="shared" si="1"/>
        <v>1.002739726</v>
      </c>
      <c r="X633" s="28" t="s">
        <v>10331</v>
      </c>
      <c r="Y633" s="28"/>
      <c r="Z633" s="28"/>
      <c r="AA633" s="28"/>
      <c r="AB633" s="28"/>
      <c r="AC633" s="28"/>
      <c r="AD633" s="28"/>
      <c r="AE633" s="65" t="b">
        <v>0</v>
      </c>
      <c r="AF633" s="28" t="str">
        <f t="shared" si="2"/>
        <v>1</v>
      </c>
      <c r="AG633" s="485">
        <f t="shared" si="6"/>
        <v>100</v>
      </c>
      <c r="AH633" s="451">
        <v>100.0</v>
      </c>
      <c r="AI633" s="444">
        <v>1.0</v>
      </c>
      <c r="AJ633" s="451">
        <v>0.0</v>
      </c>
      <c r="AK633" s="453"/>
      <c r="AL633" s="451">
        <v>0.0</v>
      </c>
      <c r="AM633" s="453"/>
      <c r="AN633" s="451">
        <v>0.0</v>
      </c>
      <c r="AO633" s="453"/>
      <c r="AP633" s="451">
        <v>0.0</v>
      </c>
      <c r="AQ633" s="453"/>
      <c r="AR633" s="451">
        <v>0.0</v>
      </c>
      <c r="AS633" s="453"/>
      <c r="AT633" s="451">
        <v>0.0</v>
      </c>
      <c r="AU633" s="453"/>
      <c r="AV633" s="451">
        <v>0.0</v>
      </c>
      <c r="AW633" s="453"/>
      <c r="AX633" s="451">
        <v>0.0</v>
      </c>
      <c r="AY633" s="453"/>
    </row>
    <row r="634" ht="22.5" customHeight="1">
      <c r="A634" s="36">
        <v>632.0</v>
      </c>
      <c r="B634" s="28" t="s">
        <v>3907</v>
      </c>
      <c r="C634" s="28" t="s">
        <v>6076</v>
      </c>
      <c r="D634" s="28" t="s">
        <v>253</v>
      </c>
      <c r="E634" s="36" t="s">
        <v>181</v>
      </c>
      <c r="F634" s="28" t="s">
        <v>593</v>
      </c>
      <c r="G634" s="28" t="s">
        <v>358</v>
      </c>
      <c r="H634" s="28" t="s">
        <v>1605</v>
      </c>
      <c r="I634" s="28"/>
      <c r="J634" s="28">
        <v>2.0</v>
      </c>
      <c r="K634" s="28">
        <v>40.0</v>
      </c>
      <c r="L634" s="28">
        <v>80.0</v>
      </c>
      <c r="M634" s="28" t="s">
        <v>546</v>
      </c>
      <c r="N634" s="28">
        <v>2.0</v>
      </c>
      <c r="O634" s="28" t="s">
        <v>2353</v>
      </c>
      <c r="P634" s="28"/>
      <c r="Q634" s="28"/>
      <c r="R634" s="28" t="s">
        <v>368</v>
      </c>
      <c r="S634" s="28">
        <v>100.0</v>
      </c>
      <c r="T634" s="50">
        <f t="shared" si="4"/>
        <v>0</v>
      </c>
      <c r="U634" s="28" t="str">
        <f>IF(R[0]C[-1]&lt;8,"KURANG 8JAM","DIATAS 8JAM")</f>
        <v>#ERROR!</v>
      </c>
      <c r="V634" s="52">
        <v>45292.0</v>
      </c>
      <c r="W634" s="28">
        <f t="shared" si="1"/>
        <v>1.002739726</v>
      </c>
      <c r="X634" s="28" t="s">
        <v>10331</v>
      </c>
      <c r="Y634" s="28"/>
      <c r="Z634" s="28"/>
      <c r="AA634" s="28"/>
      <c r="AB634" s="28"/>
      <c r="AC634" s="28"/>
      <c r="AD634" s="28"/>
      <c r="AE634" s="65" t="b">
        <v>0</v>
      </c>
      <c r="AF634" s="28" t="str">
        <f t="shared" si="2"/>
        <v>1</v>
      </c>
      <c r="AG634" s="484">
        <f t="shared" si="6"/>
        <v>100</v>
      </c>
      <c r="AH634" s="448">
        <v>100.0</v>
      </c>
      <c r="AI634" s="446">
        <v>1.0</v>
      </c>
      <c r="AJ634" s="448">
        <v>0.0</v>
      </c>
      <c r="AK634" s="449"/>
      <c r="AL634" s="448">
        <v>0.0</v>
      </c>
      <c r="AM634" s="449"/>
      <c r="AN634" s="448">
        <v>0.0</v>
      </c>
      <c r="AO634" s="449"/>
      <c r="AP634" s="448">
        <v>0.0</v>
      </c>
      <c r="AQ634" s="449"/>
      <c r="AR634" s="448">
        <v>0.0</v>
      </c>
      <c r="AS634" s="449"/>
      <c r="AT634" s="448">
        <v>0.0</v>
      </c>
      <c r="AU634" s="449"/>
      <c r="AV634" s="448">
        <v>0.0</v>
      </c>
      <c r="AW634" s="449"/>
      <c r="AX634" s="448">
        <v>0.0</v>
      </c>
      <c r="AY634" s="449"/>
    </row>
    <row r="635" ht="22.5" customHeight="1">
      <c r="A635" s="28">
        <v>633.0</v>
      </c>
      <c r="B635" s="28" t="s">
        <v>3909</v>
      </c>
      <c r="C635" s="28" t="s">
        <v>6078</v>
      </c>
      <c r="D635" s="28" t="s">
        <v>253</v>
      </c>
      <c r="E635" s="36" t="s">
        <v>181</v>
      </c>
      <c r="F635" s="28" t="s">
        <v>593</v>
      </c>
      <c r="G635" s="28" t="s">
        <v>358</v>
      </c>
      <c r="H635" s="28" t="s">
        <v>1605</v>
      </c>
      <c r="I635" s="28"/>
      <c r="J635" s="28">
        <v>2.0</v>
      </c>
      <c r="K635" s="28">
        <v>40.0</v>
      </c>
      <c r="L635" s="28">
        <v>80.0</v>
      </c>
      <c r="M635" s="28" t="s">
        <v>546</v>
      </c>
      <c r="N635" s="28">
        <v>2.0</v>
      </c>
      <c r="O635" s="28" t="s">
        <v>2353</v>
      </c>
      <c r="P635" s="28"/>
      <c r="Q635" s="28"/>
      <c r="R635" s="28" t="s">
        <v>368</v>
      </c>
      <c r="S635" s="28">
        <v>100.0</v>
      </c>
      <c r="T635" s="50">
        <f t="shared" si="4"/>
        <v>0</v>
      </c>
      <c r="U635" s="28" t="str">
        <f>IF(R[0]C[-1]&lt;8,"KURANG 8JAM","DIATAS 8JAM")</f>
        <v>#ERROR!</v>
      </c>
      <c r="V635" s="52">
        <v>45292.0</v>
      </c>
      <c r="W635" s="28">
        <f t="shared" si="1"/>
        <v>1.002739726</v>
      </c>
      <c r="X635" s="28" t="s">
        <v>10331</v>
      </c>
      <c r="Y635" s="28"/>
      <c r="Z635" s="28"/>
      <c r="AA635" s="28"/>
      <c r="AB635" s="28"/>
      <c r="AC635" s="28"/>
      <c r="AD635" s="28"/>
      <c r="AE635" s="65" t="b">
        <v>0</v>
      </c>
      <c r="AF635" s="28" t="str">
        <f t="shared" si="2"/>
        <v>1</v>
      </c>
      <c r="AG635" s="485">
        <f t="shared" si="6"/>
        <v>100</v>
      </c>
      <c r="AH635" s="451">
        <v>100.0</v>
      </c>
      <c r="AI635" s="444">
        <v>1.0</v>
      </c>
      <c r="AJ635" s="451">
        <v>0.0</v>
      </c>
      <c r="AK635" s="453"/>
      <c r="AL635" s="451">
        <v>0.0</v>
      </c>
      <c r="AM635" s="453"/>
      <c r="AN635" s="451">
        <v>0.0</v>
      </c>
      <c r="AO635" s="453"/>
      <c r="AP635" s="451">
        <v>0.0</v>
      </c>
      <c r="AQ635" s="453"/>
      <c r="AR635" s="451">
        <v>0.0</v>
      </c>
      <c r="AS635" s="453"/>
      <c r="AT635" s="451">
        <v>0.0</v>
      </c>
      <c r="AU635" s="453"/>
      <c r="AV635" s="451">
        <v>0.0</v>
      </c>
      <c r="AW635" s="453"/>
      <c r="AX635" s="451">
        <v>0.0</v>
      </c>
      <c r="AY635" s="453"/>
    </row>
    <row r="636" ht="22.5" customHeight="1">
      <c r="A636" s="36">
        <v>634.0</v>
      </c>
      <c r="B636" s="28" t="s">
        <v>3912</v>
      </c>
      <c r="C636" s="28" t="s">
        <v>6082</v>
      </c>
      <c r="D636" s="28" t="s">
        <v>253</v>
      </c>
      <c r="E636" s="36" t="s">
        <v>181</v>
      </c>
      <c r="F636" s="28" t="s">
        <v>593</v>
      </c>
      <c r="G636" s="28" t="s">
        <v>358</v>
      </c>
      <c r="H636" s="28" t="s">
        <v>1605</v>
      </c>
      <c r="I636" s="28"/>
      <c r="J636" s="28">
        <v>2.0</v>
      </c>
      <c r="K636" s="28">
        <v>40.0</v>
      </c>
      <c r="L636" s="28">
        <v>80.0</v>
      </c>
      <c r="M636" s="28" t="s">
        <v>546</v>
      </c>
      <c r="N636" s="28">
        <v>2.0</v>
      </c>
      <c r="O636" s="28" t="s">
        <v>2353</v>
      </c>
      <c r="P636" s="28"/>
      <c r="Q636" s="28"/>
      <c r="R636" s="28" t="s">
        <v>368</v>
      </c>
      <c r="S636" s="28">
        <v>100.0</v>
      </c>
      <c r="T636" s="50">
        <f t="shared" si="4"/>
        <v>0</v>
      </c>
      <c r="U636" s="28" t="str">
        <f>IF(R[0]C[-1]&lt;8,"KURANG 8JAM","DIATAS 8JAM")</f>
        <v>#ERROR!</v>
      </c>
      <c r="V636" s="52">
        <v>45292.0</v>
      </c>
      <c r="W636" s="28">
        <f t="shared" si="1"/>
        <v>1.002739726</v>
      </c>
      <c r="X636" s="28" t="s">
        <v>10331</v>
      </c>
      <c r="Y636" s="28"/>
      <c r="Z636" s="28"/>
      <c r="AA636" s="28"/>
      <c r="AB636" s="28"/>
      <c r="AC636" s="28"/>
      <c r="AD636" s="28"/>
      <c r="AE636" s="65" t="b">
        <v>0</v>
      </c>
      <c r="AF636" s="28" t="str">
        <f t="shared" si="2"/>
        <v>1</v>
      </c>
      <c r="AG636" s="484">
        <f t="shared" si="6"/>
        <v>100</v>
      </c>
      <c r="AH636" s="448">
        <v>100.0</v>
      </c>
      <c r="AI636" s="446">
        <v>1.0</v>
      </c>
      <c r="AJ636" s="448">
        <v>0.0</v>
      </c>
      <c r="AK636" s="449"/>
      <c r="AL636" s="448">
        <v>0.0</v>
      </c>
      <c r="AM636" s="449"/>
      <c r="AN636" s="448">
        <v>0.0</v>
      </c>
      <c r="AO636" s="449"/>
      <c r="AP636" s="448">
        <v>0.0</v>
      </c>
      <c r="AQ636" s="449"/>
      <c r="AR636" s="448">
        <v>0.0</v>
      </c>
      <c r="AS636" s="449"/>
      <c r="AT636" s="448">
        <v>0.0</v>
      </c>
      <c r="AU636" s="449"/>
      <c r="AV636" s="448">
        <v>0.0</v>
      </c>
      <c r="AW636" s="449"/>
      <c r="AX636" s="448">
        <v>0.0</v>
      </c>
      <c r="AY636" s="449"/>
    </row>
    <row r="637" ht="22.5" customHeight="1">
      <c r="A637" s="28">
        <v>635.0</v>
      </c>
      <c r="B637" s="28" t="s">
        <v>3915</v>
      </c>
      <c r="C637" s="28" t="s">
        <v>6085</v>
      </c>
      <c r="D637" s="28" t="s">
        <v>253</v>
      </c>
      <c r="E637" s="36" t="s">
        <v>181</v>
      </c>
      <c r="F637" s="28" t="s">
        <v>593</v>
      </c>
      <c r="G637" s="28" t="s">
        <v>358</v>
      </c>
      <c r="H637" s="28" t="s">
        <v>1605</v>
      </c>
      <c r="I637" s="28"/>
      <c r="J637" s="28">
        <v>2.0</v>
      </c>
      <c r="K637" s="28">
        <v>40.0</v>
      </c>
      <c r="L637" s="28">
        <v>80.0</v>
      </c>
      <c r="M637" s="28" t="s">
        <v>546</v>
      </c>
      <c r="N637" s="28">
        <v>2.0</v>
      </c>
      <c r="O637" s="28" t="s">
        <v>2353</v>
      </c>
      <c r="P637" s="28"/>
      <c r="Q637" s="28"/>
      <c r="R637" s="28" t="s">
        <v>368</v>
      </c>
      <c r="S637" s="28">
        <v>100.0</v>
      </c>
      <c r="T637" s="50">
        <f t="shared" si="4"/>
        <v>0</v>
      </c>
      <c r="U637" s="28" t="str">
        <f>IF(R[0]C[-1]&lt;8,"KURANG 8JAM","DIATAS 8JAM")</f>
        <v>#ERROR!</v>
      </c>
      <c r="V637" s="52">
        <v>45292.0</v>
      </c>
      <c r="W637" s="28">
        <f t="shared" si="1"/>
        <v>1.002739726</v>
      </c>
      <c r="X637" s="28" t="s">
        <v>10331</v>
      </c>
      <c r="Y637" s="28"/>
      <c r="Z637" s="28"/>
      <c r="AA637" s="28"/>
      <c r="AB637" s="28"/>
      <c r="AC637" s="28"/>
      <c r="AD637" s="28"/>
      <c r="AE637" s="65" t="b">
        <v>0</v>
      </c>
      <c r="AF637" s="28" t="str">
        <f t="shared" si="2"/>
        <v>1</v>
      </c>
      <c r="AG637" s="485">
        <f t="shared" si="6"/>
        <v>100</v>
      </c>
      <c r="AH637" s="451">
        <v>100.0</v>
      </c>
      <c r="AI637" s="444">
        <v>1.0</v>
      </c>
      <c r="AJ637" s="451">
        <v>0.0</v>
      </c>
      <c r="AK637" s="453"/>
      <c r="AL637" s="451">
        <v>0.0</v>
      </c>
      <c r="AM637" s="453"/>
      <c r="AN637" s="451">
        <v>0.0</v>
      </c>
      <c r="AO637" s="453"/>
      <c r="AP637" s="451">
        <v>0.0</v>
      </c>
      <c r="AQ637" s="453"/>
      <c r="AR637" s="451">
        <v>0.0</v>
      </c>
      <c r="AS637" s="453"/>
      <c r="AT637" s="451">
        <v>0.0</v>
      </c>
      <c r="AU637" s="453"/>
      <c r="AV637" s="451">
        <v>0.0</v>
      </c>
      <c r="AW637" s="453"/>
      <c r="AX637" s="451">
        <v>0.0</v>
      </c>
      <c r="AY637" s="453"/>
    </row>
    <row r="638" ht="22.5" customHeight="1">
      <c r="A638" s="36">
        <v>636.0</v>
      </c>
      <c r="B638" s="28" t="s">
        <v>3918</v>
      </c>
      <c r="C638" s="28" t="s">
        <v>6089</v>
      </c>
      <c r="D638" s="28" t="s">
        <v>253</v>
      </c>
      <c r="E638" s="36" t="s">
        <v>181</v>
      </c>
      <c r="F638" s="28" t="s">
        <v>593</v>
      </c>
      <c r="G638" s="28" t="s">
        <v>358</v>
      </c>
      <c r="H638" s="28" t="s">
        <v>1605</v>
      </c>
      <c r="I638" s="28"/>
      <c r="J638" s="28">
        <v>2.0</v>
      </c>
      <c r="K638" s="28">
        <v>40.0</v>
      </c>
      <c r="L638" s="28">
        <v>80.0</v>
      </c>
      <c r="M638" s="28" t="s">
        <v>546</v>
      </c>
      <c r="N638" s="28">
        <v>2.0</v>
      </c>
      <c r="O638" s="28" t="s">
        <v>2353</v>
      </c>
      <c r="P638" s="28"/>
      <c r="Q638" s="28"/>
      <c r="R638" s="28" t="s">
        <v>368</v>
      </c>
      <c r="S638" s="28">
        <v>100.0</v>
      </c>
      <c r="T638" s="50">
        <f t="shared" si="4"/>
        <v>0</v>
      </c>
      <c r="U638" s="28" t="str">
        <f>IF(R[0]C[-1]&lt;8,"KURANG 8JAM","DIATAS 8JAM")</f>
        <v>#ERROR!</v>
      </c>
      <c r="V638" s="52">
        <v>45292.0</v>
      </c>
      <c r="W638" s="28">
        <f t="shared" si="1"/>
        <v>1.002739726</v>
      </c>
      <c r="X638" s="28" t="s">
        <v>10331</v>
      </c>
      <c r="Y638" s="28"/>
      <c r="Z638" s="28"/>
      <c r="AA638" s="28"/>
      <c r="AB638" s="28"/>
      <c r="AC638" s="28"/>
      <c r="AD638" s="28"/>
      <c r="AE638" s="65" t="b">
        <v>0</v>
      </c>
      <c r="AF638" s="28" t="str">
        <f t="shared" si="2"/>
        <v>1</v>
      </c>
      <c r="AG638" s="484">
        <f t="shared" si="6"/>
        <v>100</v>
      </c>
      <c r="AH638" s="448">
        <v>100.0</v>
      </c>
      <c r="AI638" s="446">
        <v>1.0</v>
      </c>
      <c r="AJ638" s="448">
        <v>0.0</v>
      </c>
      <c r="AK638" s="449"/>
      <c r="AL638" s="448">
        <v>0.0</v>
      </c>
      <c r="AM638" s="449"/>
      <c r="AN638" s="448">
        <v>0.0</v>
      </c>
      <c r="AO638" s="449"/>
      <c r="AP638" s="448">
        <v>0.0</v>
      </c>
      <c r="AQ638" s="449"/>
      <c r="AR638" s="448">
        <v>0.0</v>
      </c>
      <c r="AS638" s="449"/>
      <c r="AT638" s="448">
        <v>0.0</v>
      </c>
      <c r="AU638" s="449"/>
      <c r="AV638" s="448">
        <v>0.0</v>
      </c>
      <c r="AW638" s="449"/>
      <c r="AX638" s="448">
        <v>0.0</v>
      </c>
      <c r="AY638" s="449"/>
    </row>
    <row r="639" ht="22.5" customHeight="1">
      <c r="A639" s="28">
        <v>637.0</v>
      </c>
      <c r="B639" s="28" t="s">
        <v>3926</v>
      </c>
      <c r="C639" s="28" t="s">
        <v>6092</v>
      </c>
      <c r="D639" s="28" t="s">
        <v>96</v>
      </c>
      <c r="E639" s="36" t="s">
        <v>96</v>
      </c>
      <c r="F639" s="28" t="s">
        <v>593</v>
      </c>
      <c r="G639" s="28" t="s">
        <v>358</v>
      </c>
      <c r="H639" s="28" t="s">
        <v>1605</v>
      </c>
      <c r="I639" s="28"/>
      <c r="J639" s="28">
        <v>2.0</v>
      </c>
      <c r="K639" s="28">
        <v>40.0</v>
      </c>
      <c r="L639" s="28">
        <v>80.0</v>
      </c>
      <c r="M639" s="28" t="s">
        <v>546</v>
      </c>
      <c r="N639" s="28">
        <v>2.0</v>
      </c>
      <c r="O639" s="28" t="s">
        <v>2353</v>
      </c>
      <c r="P639" s="28"/>
      <c r="Q639" s="28"/>
      <c r="R639" s="28" t="s">
        <v>368</v>
      </c>
      <c r="S639" s="28">
        <v>100.0</v>
      </c>
      <c r="T639" s="50">
        <f t="shared" si="4"/>
        <v>0</v>
      </c>
      <c r="U639" s="28" t="str">
        <f>IF(R[0]C[-1]&lt;8,"KURANG 8JAM","DIATAS 8JAM")</f>
        <v>#ERROR!</v>
      </c>
      <c r="V639" s="52">
        <v>45292.0</v>
      </c>
      <c r="W639" s="28">
        <f t="shared" si="1"/>
        <v>1.002739726</v>
      </c>
      <c r="X639" s="28" t="s">
        <v>10331</v>
      </c>
      <c r="Y639" s="28"/>
      <c r="Z639" s="28"/>
      <c r="AA639" s="28"/>
      <c r="AB639" s="28"/>
      <c r="AC639" s="28"/>
      <c r="AD639" s="28"/>
      <c r="AE639" s="65" t="b">
        <v>0</v>
      </c>
      <c r="AF639" s="28" t="str">
        <f t="shared" si="2"/>
        <v>1</v>
      </c>
      <c r="AG639" s="485">
        <f t="shared" si="6"/>
        <v>100</v>
      </c>
      <c r="AH639" s="451">
        <v>100.0</v>
      </c>
      <c r="AI639" s="444">
        <v>1.0</v>
      </c>
      <c r="AJ639" s="451">
        <v>0.0</v>
      </c>
      <c r="AK639" s="453"/>
      <c r="AL639" s="451">
        <v>0.0</v>
      </c>
      <c r="AM639" s="453"/>
      <c r="AN639" s="451">
        <v>0.0</v>
      </c>
      <c r="AO639" s="453"/>
      <c r="AP639" s="451">
        <v>0.0</v>
      </c>
      <c r="AQ639" s="453"/>
      <c r="AR639" s="451">
        <v>0.0</v>
      </c>
      <c r="AS639" s="453"/>
      <c r="AT639" s="451">
        <v>0.0</v>
      </c>
      <c r="AU639" s="453"/>
      <c r="AV639" s="451">
        <v>0.0</v>
      </c>
      <c r="AW639" s="453"/>
      <c r="AX639" s="451">
        <v>0.0</v>
      </c>
      <c r="AY639" s="453"/>
    </row>
    <row r="640" ht="22.5" customHeight="1">
      <c r="A640" s="36">
        <v>638.0</v>
      </c>
      <c r="B640" s="28" t="s">
        <v>3928</v>
      </c>
      <c r="C640" s="28" t="s">
        <v>6095</v>
      </c>
      <c r="D640" s="28" t="s">
        <v>96</v>
      </c>
      <c r="E640" s="36" t="s">
        <v>96</v>
      </c>
      <c r="F640" s="28" t="s">
        <v>593</v>
      </c>
      <c r="G640" s="28" t="s">
        <v>358</v>
      </c>
      <c r="H640" s="28" t="s">
        <v>1605</v>
      </c>
      <c r="I640" s="28"/>
      <c r="J640" s="28">
        <v>2.0</v>
      </c>
      <c r="K640" s="28">
        <v>40.0</v>
      </c>
      <c r="L640" s="28">
        <v>80.0</v>
      </c>
      <c r="M640" s="28" t="s">
        <v>546</v>
      </c>
      <c r="N640" s="28">
        <v>2.0</v>
      </c>
      <c r="O640" s="28" t="s">
        <v>2353</v>
      </c>
      <c r="P640" s="28"/>
      <c r="Q640" s="28"/>
      <c r="R640" s="28" t="s">
        <v>368</v>
      </c>
      <c r="S640" s="28">
        <v>100.0</v>
      </c>
      <c r="T640" s="50">
        <f t="shared" si="4"/>
        <v>0</v>
      </c>
      <c r="U640" s="28" t="str">
        <f>IF(R[0]C[-1]&lt;8,"KURANG 8JAM","DIATAS 8JAM")</f>
        <v>#ERROR!</v>
      </c>
      <c r="V640" s="52">
        <v>45292.0</v>
      </c>
      <c r="W640" s="28">
        <f t="shared" si="1"/>
        <v>1.002739726</v>
      </c>
      <c r="X640" s="28" t="s">
        <v>10331</v>
      </c>
      <c r="Y640" s="28"/>
      <c r="Z640" s="28"/>
      <c r="AA640" s="28"/>
      <c r="AB640" s="28"/>
      <c r="AC640" s="28"/>
      <c r="AD640" s="28"/>
      <c r="AE640" s="65" t="b">
        <v>0</v>
      </c>
      <c r="AF640" s="28" t="str">
        <f t="shared" si="2"/>
        <v>1</v>
      </c>
      <c r="AG640" s="484">
        <f t="shared" si="6"/>
        <v>100</v>
      </c>
      <c r="AH640" s="448">
        <v>100.0</v>
      </c>
      <c r="AI640" s="446">
        <v>1.0</v>
      </c>
      <c r="AJ640" s="448">
        <v>0.0</v>
      </c>
      <c r="AK640" s="449"/>
      <c r="AL640" s="448">
        <v>0.0</v>
      </c>
      <c r="AM640" s="449"/>
      <c r="AN640" s="448">
        <v>0.0</v>
      </c>
      <c r="AO640" s="449"/>
      <c r="AP640" s="448">
        <v>0.0</v>
      </c>
      <c r="AQ640" s="449"/>
      <c r="AR640" s="448">
        <v>0.0</v>
      </c>
      <c r="AS640" s="449"/>
      <c r="AT640" s="448">
        <v>0.0</v>
      </c>
      <c r="AU640" s="449"/>
      <c r="AV640" s="448">
        <v>0.0</v>
      </c>
      <c r="AW640" s="449"/>
      <c r="AX640" s="448">
        <v>0.0</v>
      </c>
      <c r="AY640" s="449"/>
    </row>
    <row r="641" ht="22.5" customHeight="1">
      <c r="A641" s="28">
        <v>639.0</v>
      </c>
      <c r="B641" s="28" t="s">
        <v>3931</v>
      </c>
      <c r="C641" s="28" t="s">
        <v>6113</v>
      </c>
      <c r="D641" s="28" t="s">
        <v>96</v>
      </c>
      <c r="E641" s="36" t="s">
        <v>96</v>
      </c>
      <c r="F641" s="28" t="s">
        <v>593</v>
      </c>
      <c r="G641" s="28" t="s">
        <v>358</v>
      </c>
      <c r="H641" s="28" t="s">
        <v>1605</v>
      </c>
      <c r="I641" s="28"/>
      <c r="J641" s="28">
        <v>2.0</v>
      </c>
      <c r="K641" s="28">
        <v>40.0</v>
      </c>
      <c r="L641" s="28">
        <v>80.0</v>
      </c>
      <c r="M641" s="28" t="s">
        <v>546</v>
      </c>
      <c r="N641" s="28">
        <v>2.0</v>
      </c>
      <c r="O641" s="28" t="s">
        <v>2353</v>
      </c>
      <c r="P641" s="28"/>
      <c r="Q641" s="28"/>
      <c r="R641" s="28" t="s">
        <v>368</v>
      </c>
      <c r="S641" s="28">
        <v>100.0</v>
      </c>
      <c r="T641" s="50">
        <f t="shared" si="4"/>
        <v>0</v>
      </c>
      <c r="U641" s="28" t="str">
        <f>IF(R[0]C[-1]&lt;8,"KURANG 8JAM","DIATAS 8JAM")</f>
        <v>#ERROR!</v>
      </c>
      <c r="V641" s="52">
        <v>45292.0</v>
      </c>
      <c r="W641" s="28">
        <f t="shared" si="1"/>
        <v>1.002739726</v>
      </c>
      <c r="X641" s="28" t="s">
        <v>10331</v>
      </c>
      <c r="Y641" s="28"/>
      <c r="Z641" s="28"/>
      <c r="AA641" s="28"/>
      <c r="AB641" s="28"/>
      <c r="AC641" s="28"/>
      <c r="AD641" s="28"/>
      <c r="AE641" s="65" t="b">
        <v>0</v>
      </c>
      <c r="AF641" s="28" t="str">
        <f t="shared" si="2"/>
        <v>1</v>
      </c>
      <c r="AG641" s="485">
        <f t="shared" si="6"/>
        <v>100</v>
      </c>
      <c r="AH641" s="451">
        <v>100.0</v>
      </c>
      <c r="AI641" s="444">
        <v>1.0</v>
      </c>
      <c r="AJ641" s="451">
        <v>0.0</v>
      </c>
      <c r="AK641" s="453"/>
      <c r="AL641" s="451">
        <v>0.0</v>
      </c>
      <c r="AM641" s="453"/>
      <c r="AN641" s="451">
        <v>0.0</v>
      </c>
      <c r="AO641" s="453"/>
      <c r="AP641" s="451">
        <v>0.0</v>
      </c>
      <c r="AQ641" s="453"/>
      <c r="AR641" s="451">
        <v>0.0</v>
      </c>
      <c r="AS641" s="453"/>
      <c r="AT641" s="451">
        <v>0.0</v>
      </c>
      <c r="AU641" s="453"/>
      <c r="AV641" s="451">
        <v>0.0</v>
      </c>
      <c r="AW641" s="453"/>
      <c r="AX641" s="451">
        <v>0.0</v>
      </c>
      <c r="AY641" s="453"/>
    </row>
    <row r="642" ht="22.5" customHeight="1">
      <c r="A642" s="36">
        <v>640.0</v>
      </c>
      <c r="B642" s="28" t="s">
        <v>3922</v>
      </c>
      <c r="C642" s="28" t="s">
        <v>6139</v>
      </c>
      <c r="D642" s="28" t="s">
        <v>96</v>
      </c>
      <c r="E642" s="36" t="s">
        <v>96</v>
      </c>
      <c r="F642" s="28" t="s">
        <v>593</v>
      </c>
      <c r="G642" s="28" t="s">
        <v>358</v>
      </c>
      <c r="H642" s="28" t="s">
        <v>1605</v>
      </c>
      <c r="I642" s="28"/>
      <c r="J642" s="28">
        <v>2.0</v>
      </c>
      <c r="K642" s="28">
        <v>40.0</v>
      </c>
      <c r="L642" s="28">
        <v>80.0</v>
      </c>
      <c r="M642" s="28" t="s">
        <v>546</v>
      </c>
      <c r="N642" s="28">
        <v>2.0</v>
      </c>
      <c r="O642" s="28" t="s">
        <v>2353</v>
      </c>
      <c r="P642" s="28"/>
      <c r="Q642" s="28"/>
      <c r="R642" s="28" t="s">
        <v>368</v>
      </c>
      <c r="S642" s="28">
        <v>100.0</v>
      </c>
      <c r="T642" s="50">
        <f t="shared" si="4"/>
        <v>0</v>
      </c>
      <c r="U642" s="28" t="str">
        <f>IF(R[0]C[-1]&lt;8,"KURANG 8JAM","DIATAS 8JAM")</f>
        <v>#ERROR!</v>
      </c>
      <c r="V642" s="52">
        <v>45292.0</v>
      </c>
      <c r="W642" s="28">
        <f t="shared" si="1"/>
        <v>1.002739726</v>
      </c>
      <c r="X642" s="28" t="s">
        <v>10331</v>
      </c>
      <c r="Y642" s="28"/>
      <c r="Z642" s="28"/>
      <c r="AA642" s="28"/>
      <c r="AB642" s="28"/>
      <c r="AC642" s="28"/>
      <c r="AD642" s="28"/>
      <c r="AE642" s="65" t="b">
        <v>0</v>
      </c>
      <c r="AF642" s="28" t="str">
        <f t="shared" si="2"/>
        <v>1</v>
      </c>
      <c r="AG642" s="484">
        <f t="shared" si="6"/>
        <v>100</v>
      </c>
      <c r="AH642" s="448">
        <v>100.0</v>
      </c>
      <c r="AI642" s="446">
        <v>1.0</v>
      </c>
      <c r="AJ642" s="448">
        <v>0.0</v>
      </c>
      <c r="AK642" s="449"/>
      <c r="AL642" s="448">
        <v>0.0</v>
      </c>
      <c r="AM642" s="449"/>
      <c r="AN642" s="448">
        <v>0.0</v>
      </c>
      <c r="AO642" s="449"/>
      <c r="AP642" s="448">
        <v>0.0</v>
      </c>
      <c r="AQ642" s="449"/>
      <c r="AR642" s="448">
        <v>0.0</v>
      </c>
      <c r="AS642" s="449"/>
      <c r="AT642" s="448">
        <v>0.0</v>
      </c>
      <c r="AU642" s="449"/>
      <c r="AV642" s="448">
        <v>0.0</v>
      </c>
      <c r="AW642" s="449"/>
      <c r="AX642" s="448">
        <v>0.0</v>
      </c>
      <c r="AY642" s="449"/>
    </row>
    <row r="643" ht="22.5" customHeight="1">
      <c r="A643" s="28">
        <v>641.0</v>
      </c>
      <c r="B643" s="28" t="s">
        <v>4121</v>
      </c>
      <c r="C643" s="28" t="s">
        <v>6171</v>
      </c>
      <c r="D643" s="28" t="s">
        <v>96</v>
      </c>
      <c r="E643" s="36" t="s">
        <v>96</v>
      </c>
      <c r="F643" s="28" t="s">
        <v>593</v>
      </c>
      <c r="G643" s="28" t="s">
        <v>358</v>
      </c>
      <c r="H643" s="28" t="s">
        <v>1605</v>
      </c>
      <c r="I643" s="28"/>
      <c r="J643" s="28">
        <v>2.0</v>
      </c>
      <c r="K643" s="28">
        <v>40.0</v>
      </c>
      <c r="L643" s="28">
        <v>80.0</v>
      </c>
      <c r="M643" s="28" t="s">
        <v>546</v>
      </c>
      <c r="N643" s="28">
        <v>2.0</v>
      </c>
      <c r="O643" s="28" t="s">
        <v>2353</v>
      </c>
      <c r="P643" s="28"/>
      <c r="Q643" s="28"/>
      <c r="R643" s="28" t="s">
        <v>368</v>
      </c>
      <c r="S643" s="28">
        <v>100.0</v>
      </c>
      <c r="T643" s="50">
        <f t="shared" si="4"/>
        <v>0</v>
      </c>
      <c r="U643" s="28" t="str">
        <f>IF(R[0]C[-1]&lt;8,"KURANG 8JAM","DIATAS 8JAM")</f>
        <v>#ERROR!</v>
      </c>
      <c r="V643" s="52">
        <v>45292.0</v>
      </c>
      <c r="W643" s="28">
        <f t="shared" si="1"/>
        <v>1.002739726</v>
      </c>
      <c r="X643" s="28" t="s">
        <v>10331</v>
      </c>
      <c r="Y643" s="28"/>
      <c r="Z643" s="28"/>
      <c r="AA643" s="28"/>
      <c r="AB643" s="28"/>
      <c r="AC643" s="28"/>
      <c r="AD643" s="28"/>
      <c r="AE643" s="65" t="b">
        <v>0</v>
      </c>
      <c r="AF643" s="28" t="str">
        <f t="shared" si="2"/>
        <v>1</v>
      </c>
      <c r="AG643" s="485">
        <f t="shared" si="6"/>
        <v>100</v>
      </c>
      <c r="AH643" s="451">
        <v>100.0</v>
      </c>
      <c r="AI643" s="444">
        <v>1.0</v>
      </c>
      <c r="AJ643" s="451">
        <v>0.0</v>
      </c>
      <c r="AK643" s="453"/>
      <c r="AL643" s="451">
        <v>0.0</v>
      </c>
      <c r="AM643" s="453"/>
      <c r="AN643" s="451">
        <v>0.0</v>
      </c>
      <c r="AO643" s="453"/>
      <c r="AP643" s="451">
        <v>0.0</v>
      </c>
      <c r="AQ643" s="453"/>
      <c r="AR643" s="451">
        <v>0.0</v>
      </c>
      <c r="AS643" s="453"/>
      <c r="AT643" s="451">
        <v>0.0</v>
      </c>
      <c r="AU643" s="453"/>
      <c r="AV643" s="451">
        <v>0.0</v>
      </c>
      <c r="AW643" s="453"/>
      <c r="AX643" s="451">
        <v>0.0</v>
      </c>
      <c r="AY643" s="453"/>
    </row>
    <row r="644" ht="22.5" customHeight="1">
      <c r="A644" s="36">
        <v>642.0</v>
      </c>
      <c r="B644" s="28" t="s">
        <v>3934</v>
      </c>
      <c r="C644" s="28" t="s">
        <v>6211</v>
      </c>
      <c r="D644" s="28" t="s">
        <v>181</v>
      </c>
      <c r="E644" s="36" t="s">
        <v>181</v>
      </c>
      <c r="F644" s="28" t="s">
        <v>593</v>
      </c>
      <c r="G644" s="28" t="s">
        <v>358</v>
      </c>
      <c r="H644" s="28" t="s">
        <v>1605</v>
      </c>
      <c r="I644" s="28"/>
      <c r="J644" s="28">
        <v>2.0</v>
      </c>
      <c r="K644" s="28">
        <v>40.0</v>
      </c>
      <c r="L644" s="28">
        <v>80.0</v>
      </c>
      <c r="M644" s="28" t="s">
        <v>546</v>
      </c>
      <c r="N644" s="28">
        <v>2.0</v>
      </c>
      <c r="O644" s="28" t="s">
        <v>2353</v>
      </c>
      <c r="P644" s="28"/>
      <c r="Q644" s="28"/>
      <c r="R644" s="28" t="s">
        <v>368</v>
      </c>
      <c r="S644" s="28">
        <v>100.0</v>
      </c>
      <c r="T644" s="50">
        <f t="shared" si="4"/>
        <v>0</v>
      </c>
      <c r="U644" s="28" t="str">
        <f>IF(R[0]C[-1]&lt;8,"KURANG 8JAM","DIATAS 8JAM")</f>
        <v>#ERROR!</v>
      </c>
      <c r="V644" s="52">
        <v>45292.0</v>
      </c>
      <c r="W644" s="28">
        <f t="shared" si="1"/>
        <v>1.002739726</v>
      </c>
      <c r="X644" s="28" t="s">
        <v>10331</v>
      </c>
      <c r="Y644" s="28"/>
      <c r="Z644" s="28"/>
      <c r="AA644" s="28"/>
      <c r="AB644" s="28"/>
      <c r="AC644" s="28"/>
      <c r="AD644" s="28"/>
      <c r="AE644" s="65" t="b">
        <v>0</v>
      </c>
      <c r="AF644" s="28" t="str">
        <f t="shared" si="2"/>
        <v>1</v>
      </c>
      <c r="AG644" s="484">
        <f t="shared" si="6"/>
        <v>100</v>
      </c>
      <c r="AH644" s="448">
        <v>100.0</v>
      </c>
      <c r="AI644" s="446">
        <v>1.0</v>
      </c>
      <c r="AJ644" s="448">
        <v>0.0</v>
      </c>
      <c r="AK644" s="449"/>
      <c r="AL644" s="448">
        <v>0.0</v>
      </c>
      <c r="AM644" s="449"/>
      <c r="AN644" s="448">
        <v>0.0</v>
      </c>
      <c r="AO644" s="449"/>
      <c r="AP644" s="448">
        <v>0.0</v>
      </c>
      <c r="AQ644" s="449"/>
      <c r="AR644" s="448">
        <v>0.0</v>
      </c>
      <c r="AS644" s="449"/>
      <c r="AT644" s="448">
        <v>0.0</v>
      </c>
      <c r="AU644" s="449"/>
      <c r="AV644" s="448">
        <v>0.0</v>
      </c>
      <c r="AW644" s="449"/>
      <c r="AX644" s="448">
        <v>0.0</v>
      </c>
      <c r="AY644" s="449"/>
    </row>
    <row r="645" ht="22.5" customHeight="1">
      <c r="A645" s="28">
        <v>643.0</v>
      </c>
      <c r="B645" s="28" t="s">
        <v>2055</v>
      </c>
      <c r="C645" s="28" t="s">
        <v>6234</v>
      </c>
      <c r="D645" s="28" t="s">
        <v>181</v>
      </c>
      <c r="E645" s="36" t="s">
        <v>181</v>
      </c>
      <c r="F645" s="28" t="s">
        <v>593</v>
      </c>
      <c r="G645" s="28" t="s">
        <v>358</v>
      </c>
      <c r="H645" s="28" t="s">
        <v>1605</v>
      </c>
      <c r="I645" s="28"/>
      <c r="J645" s="28">
        <v>2.0</v>
      </c>
      <c r="K645" s="28">
        <v>40.0</v>
      </c>
      <c r="L645" s="28">
        <v>80.0</v>
      </c>
      <c r="M645" s="28" t="s">
        <v>546</v>
      </c>
      <c r="N645" s="28">
        <v>2.0</v>
      </c>
      <c r="O645" s="28" t="s">
        <v>2353</v>
      </c>
      <c r="P645" s="28"/>
      <c r="Q645" s="28"/>
      <c r="R645" s="28" t="s">
        <v>368</v>
      </c>
      <c r="S645" s="28">
        <v>100.0</v>
      </c>
      <c r="T645" s="50">
        <f t="shared" si="4"/>
        <v>0</v>
      </c>
      <c r="U645" s="28" t="str">
        <f>IF(R[0]C[-1]&lt;8,"KURANG 8JAM","DIATAS 8JAM")</f>
        <v>#ERROR!</v>
      </c>
      <c r="V645" s="52">
        <v>45292.0</v>
      </c>
      <c r="W645" s="28">
        <f t="shared" si="1"/>
        <v>1.002739726</v>
      </c>
      <c r="X645" s="28" t="s">
        <v>10331</v>
      </c>
      <c r="Y645" s="28"/>
      <c r="Z645" s="28"/>
      <c r="AA645" s="28"/>
      <c r="AB645" s="28"/>
      <c r="AC645" s="28"/>
      <c r="AD645" s="28"/>
      <c r="AE645" s="65" t="b">
        <v>0</v>
      </c>
      <c r="AF645" s="28" t="str">
        <f t="shared" si="2"/>
        <v>1</v>
      </c>
      <c r="AG645" s="485">
        <f t="shared" si="6"/>
        <v>100</v>
      </c>
      <c r="AH645" s="451">
        <v>100.0</v>
      </c>
      <c r="AI645" s="444">
        <v>1.0</v>
      </c>
      <c r="AJ645" s="451">
        <v>0.0</v>
      </c>
      <c r="AK645" s="453"/>
      <c r="AL645" s="451">
        <v>0.0</v>
      </c>
      <c r="AM645" s="453"/>
      <c r="AN645" s="451">
        <v>0.0</v>
      </c>
      <c r="AO645" s="453"/>
      <c r="AP645" s="451">
        <v>0.0</v>
      </c>
      <c r="AQ645" s="453"/>
      <c r="AR645" s="451">
        <v>0.0</v>
      </c>
      <c r="AS645" s="453"/>
      <c r="AT645" s="451">
        <v>0.0</v>
      </c>
      <c r="AU645" s="453"/>
      <c r="AV645" s="451">
        <v>0.0</v>
      </c>
      <c r="AW645" s="453"/>
      <c r="AX645" s="451">
        <v>0.0</v>
      </c>
      <c r="AY645" s="453"/>
    </row>
    <row r="646" ht="22.5" customHeight="1">
      <c r="A646" s="36">
        <v>644.0</v>
      </c>
      <c r="B646" s="28" t="s">
        <v>3941</v>
      </c>
      <c r="C646" s="28" t="s">
        <v>6245</v>
      </c>
      <c r="D646" s="28" t="s">
        <v>181</v>
      </c>
      <c r="E646" s="36" t="s">
        <v>181</v>
      </c>
      <c r="F646" s="28" t="s">
        <v>593</v>
      </c>
      <c r="G646" s="28" t="s">
        <v>358</v>
      </c>
      <c r="H646" s="28" t="s">
        <v>1605</v>
      </c>
      <c r="I646" s="28"/>
      <c r="J646" s="28">
        <v>2.0</v>
      </c>
      <c r="K646" s="28">
        <v>40.0</v>
      </c>
      <c r="L646" s="28">
        <v>80.0</v>
      </c>
      <c r="M646" s="28" t="s">
        <v>546</v>
      </c>
      <c r="N646" s="28">
        <v>2.0</v>
      </c>
      <c r="O646" s="28" t="s">
        <v>2353</v>
      </c>
      <c r="P646" s="28"/>
      <c r="Q646" s="28"/>
      <c r="R646" s="28" t="s">
        <v>368</v>
      </c>
      <c r="S646" s="28">
        <v>100.0</v>
      </c>
      <c r="T646" s="50">
        <f t="shared" si="4"/>
        <v>0</v>
      </c>
      <c r="U646" s="28" t="str">
        <f>IF(R[0]C[-1]&lt;8,"KURANG 8JAM","DIATAS 8JAM")</f>
        <v>#ERROR!</v>
      </c>
      <c r="V646" s="52">
        <v>45292.0</v>
      </c>
      <c r="W646" s="28">
        <f t="shared" si="1"/>
        <v>1.002739726</v>
      </c>
      <c r="X646" s="28" t="s">
        <v>10331</v>
      </c>
      <c r="Y646" s="28"/>
      <c r="Z646" s="28"/>
      <c r="AA646" s="28"/>
      <c r="AB646" s="28"/>
      <c r="AC646" s="28"/>
      <c r="AD646" s="28"/>
      <c r="AE646" s="65" t="b">
        <v>0</v>
      </c>
      <c r="AF646" s="28" t="str">
        <f t="shared" si="2"/>
        <v>1</v>
      </c>
      <c r="AG646" s="484">
        <f t="shared" si="6"/>
        <v>100</v>
      </c>
      <c r="AH646" s="448">
        <v>100.0</v>
      </c>
      <c r="AI646" s="446">
        <v>1.0</v>
      </c>
      <c r="AJ646" s="448">
        <v>0.0</v>
      </c>
      <c r="AK646" s="449"/>
      <c r="AL646" s="448">
        <v>0.0</v>
      </c>
      <c r="AM646" s="449"/>
      <c r="AN646" s="448">
        <v>0.0</v>
      </c>
      <c r="AO646" s="449"/>
      <c r="AP646" s="448">
        <v>0.0</v>
      </c>
      <c r="AQ646" s="449"/>
      <c r="AR646" s="448">
        <v>0.0</v>
      </c>
      <c r="AS646" s="449"/>
      <c r="AT646" s="448">
        <v>0.0</v>
      </c>
      <c r="AU646" s="449"/>
      <c r="AV646" s="448">
        <v>0.0</v>
      </c>
      <c r="AW646" s="449"/>
      <c r="AX646" s="448">
        <v>0.0</v>
      </c>
      <c r="AY646" s="449"/>
    </row>
    <row r="647" ht="22.5" customHeight="1">
      <c r="A647" s="28">
        <v>645.0</v>
      </c>
      <c r="B647" s="28" t="s">
        <v>3944</v>
      </c>
      <c r="C647" s="28" t="s">
        <v>6249</v>
      </c>
      <c r="D647" s="28" t="s">
        <v>181</v>
      </c>
      <c r="E647" s="36" t="s">
        <v>181</v>
      </c>
      <c r="F647" s="28" t="s">
        <v>593</v>
      </c>
      <c r="G647" s="28" t="s">
        <v>358</v>
      </c>
      <c r="H647" s="28" t="s">
        <v>1605</v>
      </c>
      <c r="I647" s="28"/>
      <c r="J647" s="28">
        <v>2.0</v>
      </c>
      <c r="K647" s="28">
        <v>40.0</v>
      </c>
      <c r="L647" s="28">
        <v>80.0</v>
      </c>
      <c r="M647" s="28" t="s">
        <v>546</v>
      </c>
      <c r="N647" s="28">
        <v>2.0</v>
      </c>
      <c r="O647" s="28" t="s">
        <v>2353</v>
      </c>
      <c r="P647" s="28"/>
      <c r="Q647" s="28"/>
      <c r="R647" s="28" t="s">
        <v>368</v>
      </c>
      <c r="S647" s="28">
        <v>100.0</v>
      </c>
      <c r="T647" s="50">
        <f t="shared" si="4"/>
        <v>0</v>
      </c>
      <c r="U647" s="28" t="str">
        <f>IF(R[0]C[-1]&lt;8,"KURANG 8JAM","DIATAS 8JAM")</f>
        <v>#ERROR!</v>
      </c>
      <c r="V647" s="52">
        <v>45292.0</v>
      </c>
      <c r="W647" s="28">
        <f t="shared" si="1"/>
        <v>1.002739726</v>
      </c>
      <c r="X647" s="28" t="s">
        <v>10331</v>
      </c>
      <c r="Y647" s="28"/>
      <c r="Z647" s="28"/>
      <c r="AA647" s="28"/>
      <c r="AB647" s="28"/>
      <c r="AC647" s="28"/>
      <c r="AD647" s="28"/>
      <c r="AE647" s="65" t="b">
        <v>0</v>
      </c>
      <c r="AF647" s="28" t="str">
        <f t="shared" si="2"/>
        <v>1</v>
      </c>
      <c r="AG647" s="485">
        <f t="shared" si="6"/>
        <v>100</v>
      </c>
      <c r="AH647" s="451">
        <v>100.0</v>
      </c>
      <c r="AI647" s="444">
        <v>1.0</v>
      </c>
      <c r="AJ647" s="451">
        <v>0.0</v>
      </c>
      <c r="AK647" s="453"/>
      <c r="AL647" s="451">
        <v>0.0</v>
      </c>
      <c r="AM647" s="453"/>
      <c r="AN647" s="451">
        <v>0.0</v>
      </c>
      <c r="AO647" s="453"/>
      <c r="AP647" s="451">
        <v>0.0</v>
      </c>
      <c r="AQ647" s="453"/>
      <c r="AR647" s="451">
        <v>0.0</v>
      </c>
      <c r="AS647" s="453"/>
      <c r="AT647" s="451">
        <v>0.0</v>
      </c>
      <c r="AU647" s="453"/>
      <c r="AV647" s="451">
        <v>0.0</v>
      </c>
      <c r="AW647" s="453"/>
      <c r="AX647" s="451">
        <v>0.0</v>
      </c>
      <c r="AY647" s="453"/>
    </row>
    <row r="648" ht="22.5" customHeight="1">
      <c r="A648" s="36">
        <v>646.0</v>
      </c>
      <c r="B648" s="28" t="s">
        <v>3948</v>
      </c>
      <c r="C648" s="28" t="s">
        <v>6253</v>
      </c>
      <c r="D648" s="28" t="s">
        <v>181</v>
      </c>
      <c r="E648" s="36" t="s">
        <v>181</v>
      </c>
      <c r="F648" s="28" t="s">
        <v>593</v>
      </c>
      <c r="G648" s="28" t="s">
        <v>358</v>
      </c>
      <c r="H648" s="28" t="s">
        <v>1605</v>
      </c>
      <c r="I648" s="28"/>
      <c r="J648" s="28">
        <v>2.0</v>
      </c>
      <c r="K648" s="28">
        <v>40.0</v>
      </c>
      <c r="L648" s="28">
        <v>80.0</v>
      </c>
      <c r="M648" s="28" t="s">
        <v>546</v>
      </c>
      <c r="N648" s="28">
        <v>2.0</v>
      </c>
      <c r="O648" s="28" t="s">
        <v>2353</v>
      </c>
      <c r="P648" s="28"/>
      <c r="Q648" s="28"/>
      <c r="R648" s="28" t="s">
        <v>368</v>
      </c>
      <c r="S648" s="28">
        <v>100.0</v>
      </c>
      <c r="T648" s="50">
        <f t="shared" si="4"/>
        <v>0</v>
      </c>
      <c r="U648" s="28" t="str">
        <f>IF(R[0]C[-1]&lt;8,"KURANG 8JAM","DIATAS 8JAM")</f>
        <v>#ERROR!</v>
      </c>
      <c r="V648" s="52">
        <v>45292.0</v>
      </c>
      <c r="W648" s="28">
        <f t="shared" si="1"/>
        <v>1.002739726</v>
      </c>
      <c r="X648" s="28" t="s">
        <v>10331</v>
      </c>
      <c r="Y648" s="28"/>
      <c r="Z648" s="28"/>
      <c r="AA648" s="28"/>
      <c r="AB648" s="28"/>
      <c r="AC648" s="28"/>
      <c r="AD648" s="28"/>
      <c r="AE648" s="65" t="b">
        <v>0</v>
      </c>
      <c r="AF648" s="28" t="str">
        <f t="shared" si="2"/>
        <v>1</v>
      </c>
      <c r="AG648" s="484">
        <f t="shared" si="6"/>
        <v>100</v>
      </c>
      <c r="AH648" s="448">
        <v>100.0</v>
      </c>
      <c r="AI648" s="446">
        <v>1.0</v>
      </c>
      <c r="AJ648" s="448">
        <v>0.0</v>
      </c>
      <c r="AK648" s="449"/>
      <c r="AL648" s="448">
        <v>0.0</v>
      </c>
      <c r="AM648" s="449"/>
      <c r="AN648" s="448">
        <v>0.0</v>
      </c>
      <c r="AO648" s="449"/>
      <c r="AP648" s="448">
        <v>0.0</v>
      </c>
      <c r="AQ648" s="449"/>
      <c r="AR648" s="448">
        <v>0.0</v>
      </c>
      <c r="AS648" s="449"/>
      <c r="AT648" s="448">
        <v>0.0</v>
      </c>
      <c r="AU648" s="449"/>
      <c r="AV648" s="448">
        <v>0.0</v>
      </c>
      <c r="AW648" s="449"/>
      <c r="AX648" s="448">
        <v>0.0</v>
      </c>
      <c r="AY648" s="449"/>
    </row>
    <row r="649" ht="22.5" customHeight="1">
      <c r="A649" s="28">
        <v>647.0</v>
      </c>
      <c r="B649" s="28" t="s">
        <v>3952</v>
      </c>
      <c r="C649" s="28" t="s">
        <v>6261</v>
      </c>
      <c r="D649" s="28" t="s">
        <v>181</v>
      </c>
      <c r="E649" s="36" t="s">
        <v>181</v>
      </c>
      <c r="F649" s="28" t="s">
        <v>593</v>
      </c>
      <c r="G649" s="28" t="s">
        <v>358</v>
      </c>
      <c r="H649" s="28" t="s">
        <v>1605</v>
      </c>
      <c r="I649" s="28"/>
      <c r="J649" s="28">
        <v>2.0</v>
      </c>
      <c r="K649" s="28">
        <v>40.0</v>
      </c>
      <c r="L649" s="28">
        <v>80.0</v>
      </c>
      <c r="M649" s="28" t="s">
        <v>546</v>
      </c>
      <c r="N649" s="28">
        <v>2.0</v>
      </c>
      <c r="O649" s="28" t="s">
        <v>2353</v>
      </c>
      <c r="P649" s="28"/>
      <c r="Q649" s="28"/>
      <c r="R649" s="28" t="s">
        <v>368</v>
      </c>
      <c r="S649" s="28">
        <v>100.0</v>
      </c>
      <c r="T649" s="50">
        <f t="shared" si="4"/>
        <v>0</v>
      </c>
      <c r="U649" s="28" t="str">
        <f>IF(R[0]C[-1]&lt;8,"KURANG 8JAM","DIATAS 8JAM")</f>
        <v>#ERROR!</v>
      </c>
      <c r="V649" s="52">
        <v>45292.0</v>
      </c>
      <c r="W649" s="28">
        <f t="shared" si="1"/>
        <v>1.002739726</v>
      </c>
      <c r="X649" s="28" t="s">
        <v>10331</v>
      </c>
      <c r="Y649" s="28"/>
      <c r="Z649" s="28"/>
      <c r="AA649" s="28"/>
      <c r="AB649" s="28"/>
      <c r="AC649" s="28"/>
      <c r="AD649" s="28"/>
      <c r="AE649" s="65" t="b">
        <v>0</v>
      </c>
      <c r="AF649" s="28" t="str">
        <f t="shared" si="2"/>
        <v>1</v>
      </c>
      <c r="AG649" s="485">
        <f t="shared" si="6"/>
        <v>100</v>
      </c>
      <c r="AH649" s="451">
        <v>100.0</v>
      </c>
      <c r="AI649" s="444">
        <v>1.0</v>
      </c>
      <c r="AJ649" s="451">
        <v>0.0</v>
      </c>
      <c r="AK649" s="453"/>
      <c r="AL649" s="451">
        <v>0.0</v>
      </c>
      <c r="AM649" s="453"/>
      <c r="AN649" s="451">
        <v>0.0</v>
      </c>
      <c r="AO649" s="453"/>
      <c r="AP649" s="451">
        <v>0.0</v>
      </c>
      <c r="AQ649" s="453"/>
      <c r="AR649" s="451">
        <v>0.0</v>
      </c>
      <c r="AS649" s="453"/>
      <c r="AT649" s="451">
        <v>0.0</v>
      </c>
      <c r="AU649" s="453"/>
      <c r="AV649" s="451">
        <v>0.0</v>
      </c>
      <c r="AW649" s="453"/>
      <c r="AX649" s="451">
        <v>0.0</v>
      </c>
      <c r="AY649" s="453"/>
    </row>
    <row r="650" ht="22.5" customHeight="1">
      <c r="A650" s="36">
        <v>648.0</v>
      </c>
      <c r="B650" s="28" t="s">
        <v>3954</v>
      </c>
      <c r="C650" s="28" t="s">
        <v>6263</v>
      </c>
      <c r="D650" s="28" t="s">
        <v>181</v>
      </c>
      <c r="E650" s="36" t="s">
        <v>181</v>
      </c>
      <c r="F650" s="28" t="s">
        <v>593</v>
      </c>
      <c r="G650" s="28" t="s">
        <v>358</v>
      </c>
      <c r="H650" s="28" t="s">
        <v>1605</v>
      </c>
      <c r="I650" s="28"/>
      <c r="J650" s="28">
        <v>2.0</v>
      </c>
      <c r="K650" s="28">
        <v>40.0</v>
      </c>
      <c r="L650" s="28">
        <v>80.0</v>
      </c>
      <c r="M650" s="28" t="s">
        <v>546</v>
      </c>
      <c r="N650" s="28">
        <v>2.0</v>
      </c>
      <c r="O650" s="28" t="s">
        <v>2353</v>
      </c>
      <c r="P650" s="28"/>
      <c r="Q650" s="28"/>
      <c r="R650" s="28" t="s">
        <v>368</v>
      </c>
      <c r="S650" s="28">
        <v>100.0</v>
      </c>
      <c r="T650" s="50">
        <f t="shared" si="4"/>
        <v>0</v>
      </c>
      <c r="U650" s="28" t="str">
        <f>IF(R[0]C[-1]&lt;8,"KURANG 8JAM","DIATAS 8JAM")</f>
        <v>#ERROR!</v>
      </c>
      <c r="V650" s="52">
        <v>45292.0</v>
      </c>
      <c r="W650" s="28">
        <f t="shared" si="1"/>
        <v>1.002739726</v>
      </c>
      <c r="X650" s="28" t="s">
        <v>10331</v>
      </c>
      <c r="Y650" s="28"/>
      <c r="Z650" s="28"/>
      <c r="AA650" s="28"/>
      <c r="AB650" s="28"/>
      <c r="AC650" s="28"/>
      <c r="AD650" s="28"/>
      <c r="AE650" s="65" t="b">
        <v>0</v>
      </c>
      <c r="AF650" s="28" t="str">
        <f t="shared" si="2"/>
        <v>1</v>
      </c>
      <c r="AG650" s="484">
        <f t="shared" si="6"/>
        <v>100</v>
      </c>
      <c r="AH650" s="448">
        <v>100.0</v>
      </c>
      <c r="AI650" s="446">
        <v>1.0</v>
      </c>
      <c r="AJ650" s="448">
        <v>0.0</v>
      </c>
      <c r="AK650" s="449"/>
      <c r="AL650" s="448">
        <v>0.0</v>
      </c>
      <c r="AM650" s="449"/>
      <c r="AN650" s="448">
        <v>0.0</v>
      </c>
      <c r="AO650" s="449"/>
      <c r="AP650" s="448">
        <v>0.0</v>
      </c>
      <c r="AQ650" s="449"/>
      <c r="AR650" s="448">
        <v>0.0</v>
      </c>
      <c r="AS650" s="449"/>
      <c r="AT650" s="448">
        <v>0.0</v>
      </c>
      <c r="AU650" s="449"/>
      <c r="AV650" s="448">
        <v>0.0</v>
      </c>
      <c r="AW650" s="449"/>
      <c r="AX650" s="448">
        <v>0.0</v>
      </c>
      <c r="AY650" s="449"/>
    </row>
    <row r="651" ht="22.5" customHeight="1">
      <c r="A651" s="28">
        <v>649.0</v>
      </c>
      <c r="B651" s="28" t="s">
        <v>3958</v>
      </c>
      <c r="C651" s="28" t="s">
        <v>6266</v>
      </c>
      <c r="D651" s="28" t="s">
        <v>181</v>
      </c>
      <c r="E651" s="36" t="s">
        <v>181</v>
      </c>
      <c r="F651" s="28" t="s">
        <v>593</v>
      </c>
      <c r="G651" s="28" t="s">
        <v>358</v>
      </c>
      <c r="H651" s="28" t="s">
        <v>1605</v>
      </c>
      <c r="I651" s="28"/>
      <c r="J651" s="28">
        <v>2.0</v>
      </c>
      <c r="K651" s="28">
        <v>40.0</v>
      </c>
      <c r="L651" s="28">
        <v>80.0</v>
      </c>
      <c r="M651" s="28" t="s">
        <v>546</v>
      </c>
      <c r="N651" s="28">
        <v>2.0</v>
      </c>
      <c r="O651" s="28" t="s">
        <v>2353</v>
      </c>
      <c r="P651" s="28"/>
      <c r="Q651" s="28"/>
      <c r="R651" s="28" t="s">
        <v>368</v>
      </c>
      <c r="S651" s="28">
        <v>100.0</v>
      </c>
      <c r="T651" s="50">
        <f t="shared" si="4"/>
        <v>0</v>
      </c>
      <c r="U651" s="28" t="str">
        <f>IF(R[0]C[-1]&lt;8,"KURANG 8JAM","DIATAS 8JAM")</f>
        <v>#ERROR!</v>
      </c>
      <c r="V651" s="52">
        <v>45292.0</v>
      </c>
      <c r="W651" s="28">
        <f t="shared" si="1"/>
        <v>1.002739726</v>
      </c>
      <c r="X651" s="28" t="s">
        <v>10331</v>
      </c>
      <c r="Y651" s="28"/>
      <c r="Z651" s="28"/>
      <c r="AA651" s="28"/>
      <c r="AB651" s="28"/>
      <c r="AC651" s="28"/>
      <c r="AD651" s="28"/>
      <c r="AE651" s="65" t="b">
        <v>0</v>
      </c>
      <c r="AF651" s="28" t="str">
        <f t="shared" si="2"/>
        <v>1</v>
      </c>
      <c r="AG651" s="485">
        <f t="shared" si="6"/>
        <v>100</v>
      </c>
      <c r="AH651" s="451">
        <v>100.0</v>
      </c>
      <c r="AI651" s="444">
        <v>1.0</v>
      </c>
      <c r="AJ651" s="451">
        <v>0.0</v>
      </c>
      <c r="AK651" s="453"/>
      <c r="AL651" s="451">
        <v>0.0</v>
      </c>
      <c r="AM651" s="453"/>
      <c r="AN651" s="451">
        <v>0.0</v>
      </c>
      <c r="AO651" s="453"/>
      <c r="AP651" s="451">
        <v>0.0</v>
      </c>
      <c r="AQ651" s="453"/>
      <c r="AR651" s="451">
        <v>0.0</v>
      </c>
      <c r="AS651" s="453"/>
      <c r="AT651" s="451">
        <v>0.0</v>
      </c>
      <c r="AU651" s="453"/>
      <c r="AV651" s="451">
        <v>0.0</v>
      </c>
      <c r="AW651" s="453"/>
      <c r="AX651" s="451">
        <v>0.0</v>
      </c>
      <c r="AY651" s="453"/>
    </row>
    <row r="652" ht="22.5" customHeight="1">
      <c r="A652" s="36">
        <v>650.0</v>
      </c>
      <c r="B652" s="28" t="s">
        <v>3960</v>
      </c>
      <c r="C652" s="28" t="s">
        <v>6269</v>
      </c>
      <c r="D652" s="28" t="s">
        <v>181</v>
      </c>
      <c r="E652" s="36" t="s">
        <v>181</v>
      </c>
      <c r="F652" s="28" t="s">
        <v>593</v>
      </c>
      <c r="G652" s="28" t="s">
        <v>358</v>
      </c>
      <c r="H652" s="28" t="s">
        <v>1605</v>
      </c>
      <c r="I652" s="28"/>
      <c r="J652" s="28">
        <v>2.0</v>
      </c>
      <c r="K652" s="28">
        <v>40.0</v>
      </c>
      <c r="L652" s="28">
        <v>80.0</v>
      </c>
      <c r="M652" s="28" t="s">
        <v>546</v>
      </c>
      <c r="N652" s="28">
        <v>2.0</v>
      </c>
      <c r="O652" s="28" t="s">
        <v>2353</v>
      </c>
      <c r="P652" s="28"/>
      <c r="Q652" s="28"/>
      <c r="R652" s="28" t="s">
        <v>368</v>
      </c>
      <c r="S652" s="28">
        <v>100.0</v>
      </c>
      <c r="T652" s="50">
        <f t="shared" si="4"/>
        <v>0</v>
      </c>
      <c r="U652" s="28" t="str">
        <f>IF(R[0]C[-1]&lt;8,"KURANG 8JAM","DIATAS 8JAM")</f>
        <v>#ERROR!</v>
      </c>
      <c r="V652" s="52">
        <v>45292.0</v>
      </c>
      <c r="W652" s="28">
        <f t="shared" si="1"/>
        <v>1.002739726</v>
      </c>
      <c r="X652" s="28" t="s">
        <v>10331</v>
      </c>
      <c r="Y652" s="28"/>
      <c r="Z652" s="28"/>
      <c r="AA652" s="28"/>
      <c r="AB652" s="28"/>
      <c r="AC652" s="28"/>
      <c r="AD652" s="28"/>
      <c r="AE652" s="65" t="b">
        <v>0</v>
      </c>
      <c r="AF652" s="28" t="str">
        <f t="shared" si="2"/>
        <v>1</v>
      </c>
      <c r="AG652" s="484">
        <f t="shared" si="6"/>
        <v>100</v>
      </c>
      <c r="AH652" s="448">
        <v>100.0</v>
      </c>
      <c r="AI652" s="446">
        <v>1.0</v>
      </c>
      <c r="AJ652" s="448">
        <v>0.0</v>
      </c>
      <c r="AK652" s="449"/>
      <c r="AL652" s="448">
        <v>0.0</v>
      </c>
      <c r="AM652" s="449"/>
      <c r="AN652" s="448">
        <v>0.0</v>
      </c>
      <c r="AO652" s="449"/>
      <c r="AP652" s="448">
        <v>0.0</v>
      </c>
      <c r="AQ652" s="449"/>
      <c r="AR652" s="448">
        <v>0.0</v>
      </c>
      <c r="AS652" s="449"/>
      <c r="AT652" s="448">
        <v>0.0</v>
      </c>
      <c r="AU652" s="449"/>
      <c r="AV652" s="448">
        <v>0.0</v>
      </c>
      <c r="AW652" s="449"/>
      <c r="AX652" s="448">
        <v>0.0</v>
      </c>
      <c r="AY652" s="449"/>
    </row>
    <row r="653" ht="22.5" customHeight="1">
      <c r="A653" s="28">
        <v>651.0</v>
      </c>
      <c r="B653" s="28" t="s">
        <v>3963</v>
      </c>
      <c r="C653" s="28" t="s">
        <v>6271</v>
      </c>
      <c r="D653" s="28" t="s">
        <v>181</v>
      </c>
      <c r="E653" s="36" t="s">
        <v>181</v>
      </c>
      <c r="F653" s="28" t="s">
        <v>593</v>
      </c>
      <c r="G653" s="28" t="s">
        <v>358</v>
      </c>
      <c r="H653" s="28" t="s">
        <v>1605</v>
      </c>
      <c r="I653" s="28"/>
      <c r="J653" s="28">
        <v>2.0</v>
      </c>
      <c r="K653" s="28">
        <v>40.0</v>
      </c>
      <c r="L653" s="28">
        <v>80.0</v>
      </c>
      <c r="M653" s="28" t="s">
        <v>546</v>
      </c>
      <c r="N653" s="28">
        <v>2.0</v>
      </c>
      <c r="O653" s="28" t="s">
        <v>2353</v>
      </c>
      <c r="P653" s="28"/>
      <c r="Q653" s="28"/>
      <c r="R653" s="28" t="s">
        <v>368</v>
      </c>
      <c r="S653" s="28">
        <v>100.0</v>
      </c>
      <c r="T653" s="50">
        <f t="shared" si="4"/>
        <v>0</v>
      </c>
      <c r="U653" s="28" t="str">
        <f>IF(R[0]C[-1]&lt;8,"KURANG 8JAM","DIATAS 8JAM")</f>
        <v>#ERROR!</v>
      </c>
      <c r="V653" s="52">
        <v>45292.0</v>
      </c>
      <c r="W653" s="28">
        <f t="shared" si="1"/>
        <v>1.002739726</v>
      </c>
      <c r="X653" s="28" t="s">
        <v>10331</v>
      </c>
      <c r="Y653" s="28"/>
      <c r="Z653" s="28"/>
      <c r="AA653" s="28"/>
      <c r="AB653" s="28"/>
      <c r="AC653" s="28"/>
      <c r="AD653" s="28"/>
      <c r="AE653" s="65" t="b">
        <v>0</v>
      </c>
      <c r="AF653" s="28" t="str">
        <f t="shared" si="2"/>
        <v>1</v>
      </c>
      <c r="AG653" s="485">
        <f t="shared" si="6"/>
        <v>100</v>
      </c>
      <c r="AH653" s="451">
        <v>100.0</v>
      </c>
      <c r="AI653" s="444">
        <v>1.0</v>
      </c>
      <c r="AJ653" s="451">
        <v>0.0</v>
      </c>
      <c r="AK653" s="453"/>
      <c r="AL653" s="451">
        <v>0.0</v>
      </c>
      <c r="AM653" s="453"/>
      <c r="AN653" s="451">
        <v>0.0</v>
      </c>
      <c r="AO653" s="453"/>
      <c r="AP653" s="451">
        <v>0.0</v>
      </c>
      <c r="AQ653" s="453"/>
      <c r="AR653" s="451">
        <v>0.0</v>
      </c>
      <c r="AS653" s="453"/>
      <c r="AT653" s="451">
        <v>0.0</v>
      </c>
      <c r="AU653" s="453"/>
      <c r="AV653" s="451">
        <v>0.0</v>
      </c>
      <c r="AW653" s="453"/>
      <c r="AX653" s="451">
        <v>0.0</v>
      </c>
      <c r="AY653" s="453"/>
    </row>
    <row r="654" ht="22.5" customHeight="1">
      <c r="A654" s="36">
        <v>652.0</v>
      </c>
      <c r="B654" s="28" t="s">
        <v>3967</v>
      </c>
      <c r="C654" s="28" t="s">
        <v>6273</v>
      </c>
      <c r="D654" s="28" t="s">
        <v>181</v>
      </c>
      <c r="E654" s="36" t="s">
        <v>181</v>
      </c>
      <c r="F654" s="28" t="s">
        <v>593</v>
      </c>
      <c r="G654" s="28" t="s">
        <v>358</v>
      </c>
      <c r="H654" s="28" t="s">
        <v>1605</v>
      </c>
      <c r="I654" s="28"/>
      <c r="J654" s="28">
        <v>2.0</v>
      </c>
      <c r="K654" s="28">
        <v>40.0</v>
      </c>
      <c r="L654" s="28">
        <v>80.0</v>
      </c>
      <c r="M654" s="28" t="s">
        <v>546</v>
      </c>
      <c r="N654" s="28">
        <v>2.0</v>
      </c>
      <c r="O654" s="28" t="s">
        <v>2353</v>
      </c>
      <c r="P654" s="28"/>
      <c r="Q654" s="28"/>
      <c r="R654" s="28" t="s">
        <v>368</v>
      </c>
      <c r="S654" s="28">
        <v>100.0</v>
      </c>
      <c r="T654" s="50">
        <f t="shared" si="4"/>
        <v>0</v>
      </c>
      <c r="U654" s="28" t="str">
        <f>IF(R[0]C[-1]&lt;8,"KURANG 8JAM","DIATAS 8JAM")</f>
        <v>#ERROR!</v>
      </c>
      <c r="V654" s="52">
        <v>45292.0</v>
      </c>
      <c r="W654" s="28">
        <f t="shared" si="1"/>
        <v>1.002739726</v>
      </c>
      <c r="X654" s="28" t="s">
        <v>10331</v>
      </c>
      <c r="Y654" s="28"/>
      <c r="Z654" s="28"/>
      <c r="AA654" s="28"/>
      <c r="AB654" s="28"/>
      <c r="AC654" s="28"/>
      <c r="AD654" s="28"/>
      <c r="AE654" s="65" t="b">
        <v>0</v>
      </c>
      <c r="AF654" s="28" t="str">
        <f t="shared" si="2"/>
        <v>1</v>
      </c>
      <c r="AG654" s="484">
        <f t="shared" si="6"/>
        <v>100</v>
      </c>
      <c r="AH654" s="448">
        <v>100.0</v>
      </c>
      <c r="AI654" s="446">
        <v>1.0</v>
      </c>
      <c r="AJ654" s="448">
        <v>0.0</v>
      </c>
      <c r="AK654" s="449"/>
      <c r="AL654" s="448">
        <v>0.0</v>
      </c>
      <c r="AM654" s="449"/>
      <c r="AN654" s="448">
        <v>0.0</v>
      </c>
      <c r="AO654" s="449"/>
      <c r="AP654" s="448">
        <v>0.0</v>
      </c>
      <c r="AQ654" s="449"/>
      <c r="AR654" s="448">
        <v>0.0</v>
      </c>
      <c r="AS654" s="449"/>
      <c r="AT654" s="448">
        <v>0.0</v>
      </c>
      <c r="AU654" s="449"/>
      <c r="AV654" s="448">
        <v>0.0</v>
      </c>
      <c r="AW654" s="449"/>
      <c r="AX654" s="448">
        <v>0.0</v>
      </c>
      <c r="AY654" s="449"/>
    </row>
    <row r="655" ht="22.5" customHeight="1">
      <c r="A655" s="28">
        <v>653.0</v>
      </c>
      <c r="B655" s="28" t="s">
        <v>3972</v>
      </c>
      <c r="C655" s="28" t="s">
        <v>6276</v>
      </c>
      <c r="D655" s="28" t="s">
        <v>181</v>
      </c>
      <c r="E655" s="36" t="s">
        <v>181</v>
      </c>
      <c r="F655" s="28" t="s">
        <v>593</v>
      </c>
      <c r="G655" s="28" t="s">
        <v>358</v>
      </c>
      <c r="H655" s="28" t="s">
        <v>1605</v>
      </c>
      <c r="I655" s="28"/>
      <c r="J655" s="28">
        <v>2.0</v>
      </c>
      <c r="K655" s="28">
        <v>40.0</v>
      </c>
      <c r="L655" s="28">
        <v>80.0</v>
      </c>
      <c r="M655" s="28" t="s">
        <v>546</v>
      </c>
      <c r="N655" s="28">
        <v>2.0</v>
      </c>
      <c r="O655" s="28" t="s">
        <v>2353</v>
      </c>
      <c r="P655" s="28"/>
      <c r="Q655" s="28"/>
      <c r="R655" s="28" t="s">
        <v>368</v>
      </c>
      <c r="S655" s="28">
        <v>100.0</v>
      </c>
      <c r="T655" s="50">
        <f t="shared" si="4"/>
        <v>0</v>
      </c>
      <c r="U655" s="28" t="str">
        <f>IF(R[0]C[-1]&lt;8,"KURANG 8JAM","DIATAS 8JAM")</f>
        <v>#ERROR!</v>
      </c>
      <c r="V655" s="52">
        <v>45292.0</v>
      </c>
      <c r="W655" s="28">
        <f t="shared" si="1"/>
        <v>1.002739726</v>
      </c>
      <c r="X655" s="28" t="s">
        <v>10331</v>
      </c>
      <c r="Y655" s="28"/>
      <c r="Z655" s="28"/>
      <c r="AA655" s="28"/>
      <c r="AB655" s="28"/>
      <c r="AC655" s="28"/>
      <c r="AD655" s="28"/>
      <c r="AE655" s="65" t="b">
        <v>0</v>
      </c>
      <c r="AF655" s="28" t="str">
        <f t="shared" si="2"/>
        <v>1</v>
      </c>
      <c r="AG655" s="485">
        <f t="shared" si="6"/>
        <v>100</v>
      </c>
      <c r="AH655" s="451">
        <v>100.0</v>
      </c>
      <c r="AI655" s="444">
        <v>1.0</v>
      </c>
      <c r="AJ655" s="451">
        <v>0.0</v>
      </c>
      <c r="AK655" s="453"/>
      <c r="AL655" s="451">
        <v>0.0</v>
      </c>
      <c r="AM655" s="453"/>
      <c r="AN655" s="451">
        <v>0.0</v>
      </c>
      <c r="AO655" s="453"/>
      <c r="AP655" s="451">
        <v>0.0</v>
      </c>
      <c r="AQ655" s="453"/>
      <c r="AR655" s="451">
        <v>0.0</v>
      </c>
      <c r="AS655" s="453"/>
      <c r="AT655" s="451">
        <v>0.0</v>
      </c>
      <c r="AU655" s="453"/>
      <c r="AV655" s="451">
        <v>0.0</v>
      </c>
      <c r="AW655" s="453"/>
      <c r="AX655" s="451">
        <v>0.0</v>
      </c>
      <c r="AY655" s="453"/>
    </row>
    <row r="656" ht="22.5" customHeight="1">
      <c r="A656" s="36">
        <v>654.0</v>
      </c>
      <c r="B656" s="28" t="s">
        <v>3975</v>
      </c>
      <c r="C656" s="28" t="s">
        <v>6278</v>
      </c>
      <c r="D656" s="28" t="s">
        <v>577</v>
      </c>
      <c r="E656" s="36" t="s">
        <v>16</v>
      </c>
      <c r="F656" s="28" t="s">
        <v>593</v>
      </c>
      <c r="G656" s="28" t="s">
        <v>358</v>
      </c>
      <c r="H656" s="28" t="s">
        <v>1605</v>
      </c>
      <c r="I656" s="28"/>
      <c r="J656" s="28">
        <v>2.0</v>
      </c>
      <c r="K656" s="28">
        <v>40.0</v>
      </c>
      <c r="L656" s="28">
        <v>80.0</v>
      </c>
      <c r="M656" s="28" t="s">
        <v>546</v>
      </c>
      <c r="N656" s="28">
        <v>2.0</v>
      </c>
      <c r="O656" s="28" t="s">
        <v>2353</v>
      </c>
      <c r="P656" s="28"/>
      <c r="Q656" s="28"/>
      <c r="R656" s="28" t="s">
        <v>368</v>
      </c>
      <c r="S656" s="28">
        <v>100.0</v>
      </c>
      <c r="T656" s="50">
        <f t="shared" si="4"/>
        <v>0</v>
      </c>
      <c r="U656" s="28" t="str">
        <f>IF(R[0]C[-1]&lt;8,"KURANG 8JAM","DIATAS 8JAM")</f>
        <v>#ERROR!</v>
      </c>
      <c r="V656" s="52">
        <v>45292.0</v>
      </c>
      <c r="W656" s="28">
        <f t="shared" si="1"/>
        <v>1.002739726</v>
      </c>
      <c r="X656" s="28" t="s">
        <v>10331</v>
      </c>
      <c r="Y656" s="28"/>
      <c r="Z656" s="28"/>
      <c r="AA656" s="28"/>
      <c r="AB656" s="28"/>
      <c r="AC656" s="28"/>
      <c r="AD656" s="28"/>
      <c r="AE656" s="65" t="b">
        <v>0</v>
      </c>
      <c r="AF656" s="28" t="str">
        <f t="shared" si="2"/>
        <v>1</v>
      </c>
      <c r="AG656" s="484">
        <f t="shared" si="6"/>
        <v>100</v>
      </c>
      <c r="AH656" s="448">
        <v>100.0</v>
      </c>
      <c r="AI656" s="446">
        <v>1.0</v>
      </c>
      <c r="AJ656" s="448">
        <v>0.0</v>
      </c>
      <c r="AK656" s="449"/>
      <c r="AL656" s="448">
        <v>0.0</v>
      </c>
      <c r="AM656" s="449"/>
      <c r="AN656" s="448">
        <v>0.0</v>
      </c>
      <c r="AO656" s="449"/>
      <c r="AP656" s="448">
        <v>0.0</v>
      </c>
      <c r="AQ656" s="449"/>
      <c r="AR656" s="448">
        <v>0.0</v>
      </c>
      <c r="AS656" s="449"/>
      <c r="AT656" s="448">
        <v>0.0</v>
      </c>
      <c r="AU656" s="449"/>
      <c r="AV656" s="448">
        <v>0.0</v>
      </c>
      <c r="AW656" s="449"/>
      <c r="AX656" s="448">
        <v>0.0</v>
      </c>
      <c r="AY656" s="449"/>
    </row>
    <row r="657" ht="22.5" customHeight="1">
      <c r="A657" s="28">
        <v>655.0</v>
      </c>
      <c r="B657" s="28" t="s">
        <v>3978</v>
      </c>
      <c r="C657" s="28" t="s">
        <v>6281</v>
      </c>
      <c r="D657" s="28" t="s">
        <v>577</v>
      </c>
      <c r="E657" s="36" t="s">
        <v>16</v>
      </c>
      <c r="F657" s="28" t="s">
        <v>593</v>
      </c>
      <c r="G657" s="28" t="s">
        <v>358</v>
      </c>
      <c r="H657" s="28" t="s">
        <v>1605</v>
      </c>
      <c r="I657" s="28"/>
      <c r="J657" s="28">
        <v>2.0</v>
      </c>
      <c r="K657" s="28">
        <v>40.0</v>
      </c>
      <c r="L657" s="28">
        <v>80.0</v>
      </c>
      <c r="M657" s="28" t="s">
        <v>546</v>
      </c>
      <c r="N657" s="28">
        <v>2.0</v>
      </c>
      <c r="O657" s="28" t="s">
        <v>2353</v>
      </c>
      <c r="P657" s="28"/>
      <c r="Q657" s="28"/>
      <c r="R657" s="28" t="s">
        <v>368</v>
      </c>
      <c r="S657" s="28">
        <v>100.0</v>
      </c>
      <c r="T657" s="50">
        <f t="shared" si="4"/>
        <v>0</v>
      </c>
      <c r="U657" s="28" t="str">
        <f>IF(R[0]C[-1]&lt;8,"KURANG 8JAM","DIATAS 8JAM")</f>
        <v>#ERROR!</v>
      </c>
      <c r="V657" s="52">
        <v>45292.0</v>
      </c>
      <c r="W657" s="28">
        <f t="shared" si="1"/>
        <v>1.002739726</v>
      </c>
      <c r="X657" s="28" t="s">
        <v>10331</v>
      </c>
      <c r="Y657" s="28"/>
      <c r="Z657" s="28"/>
      <c r="AA657" s="28"/>
      <c r="AB657" s="28"/>
      <c r="AC657" s="28"/>
      <c r="AD657" s="28"/>
      <c r="AE657" s="65" t="b">
        <v>0</v>
      </c>
      <c r="AF657" s="28" t="str">
        <f t="shared" si="2"/>
        <v>1</v>
      </c>
      <c r="AG657" s="485">
        <f t="shared" si="6"/>
        <v>100</v>
      </c>
      <c r="AH657" s="451">
        <v>100.0</v>
      </c>
      <c r="AI657" s="444">
        <v>1.0</v>
      </c>
      <c r="AJ657" s="451">
        <v>0.0</v>
      </c>
      <c r="AK657" s="453"/>
      <c r="AL657" s="451">
        <v>0.0</v>
      </c>
      <c r="AM657" s="453"/>
      <c r="AN657" s="451">
        <v>0.0</v>
      </c>
      <c r="AO657" s="453"/>
      <c r="AP657" s="451">
        <v>0.0</v>
      </c>
      <c r="AQ657" s="453"/>
      <c r="AR657" s="451">
        <v>0.0</v>
      </c>
      <c r="AS657" s="453"/>
      <c r="AT657" s="451">
        <v>0.0</v>
      </c>
      <c r="AU657" s="453"/>
      <c r="AV657" s="451">
        <v>0.0</v>
      </c>
      <c r="AW657" s="453"/>
      <c r="AX657" s="451">
        <v>0.0</v>
      </c>
      <c r="AY657" s="453"/>
    </row>
    <row r="658" ht="22.5" customHeight="1">
      <c r="A658" s="36">
        <v>656.0</v>
      </c>
      <c r="B658" s="28" t="s">
        <v>3981</v>
      </c>
      <c r="C658" s="28" t="s">
        <v>6283</v>
      </c>
      <c r="D658" s="28" t="s">
        <v>577</v>
      </c>
      <c r="E658" s="36" t="s">
        <v>16</v>
      </c>
      <c r="F658" s="28" t="s">
        <v>593</v>
      </c>
      <c r="G658" s="28" t="s">
        <v>358</v>
      </c>
      <c r="H658" s="28" t="s">
        <v>1605</v>
      </c>
      <c r="I658" s="28"/>
      <c r="J658" s="28">
        <v>2.0</v>
      </c>
      <c r="K658" s="28">
        <v>40.0</v>
      </c>
      <c r="L658" s="28">
        <v>80.0</v>
      </c>
      <c r="M658" s="28" t="s">
        <v>546</v>
      </c>
      <c r="N658" s="28">
        <v>2.0</v>
      </c>
      <c r="O658" s="28" t="s">
        <v>2353</v>
      </c>
      <c r="P658" s="28"/>
      <c r="Q658" s="28"/>
      <c r="R658" s="28" t="s">
        <v>368</v>
      </c>
      <c r="S658" s="28">
        <v>100.0</v>
      </c>
      <c r="T658" s="50">
        <f t="shared" si="4"/>
        <v>0</v>
      </c>
      <c r="U658" s="28" t="str">
        <f>IF(R[0]C[-1]&lt;8,"KURANG 8JAM","DIATAS 8JAM")</f>
        <v>#ERROR!</v>
      </c>
      <c r="V658" s="52">
        <v>45292.0</v>
      </c>
      <c r="W658" s="28">
        <f t="shared" si="1"/>
        <v>1.002739726</v>
      </c>
      <c r="X658" s="28" t="s">
        <v>10331</v>
      </c>
      <c r="Y658" s="28"/>
      <c r="Z658" s="28"/>
      <c r="AA658" s="28"/>
      <c r="AB658" s="28"/>
      <c r="AC658" s="28"/>
      <c r="AD658" s="28"/>
      <c r="AE658" s="65" t="b">
        <v>0</v>
      </c>
      <c r="AF658" s="28" t="str">
        <f t="shared" si="2"/>
        <v>1</v>
      </c>
      <c r="AG658" s="484">
        <f t="shared" si="6"/>
        <v>100</v>
      </c>
      <c r="AH658" s="448">
        <v>100.0</v>
      </c>
      <c r="AI658" s="446">
        <v>1.0</v>
      </c>
      <c r="AJ658" s="448">
        <v>0.0</v>
      </c>
      <c r="AK658" s="449"/>
      <c r="AL658" s="448">
        <v>0.0</v>
      </c>
      <c r="AM658" s="449"/>
      <c r="AN658" s="448">
        <v>0.0</v>
      </c>
      <c r="AO658" s="449"/>
      <c r="AP658" s="448">
        <v>0.0</v>
      </c>
      <c r="AQ658" s="449"/>
      <c r="AR658" s="448">
        <v>0.0</v>
      </c>
      <c r="AS658" s="449"/>
      <c r="AT658" s="448">
        <v>0.0</v>
      </c>
      <c r="AU658" s="449"/>
      <c r="AV658" s="448">
        <v>0.0</v>
      </c>
      <c r="AW658" s="449"/>
      <c r="AX658" s="448">
        <v>0.0</v>
      </c>
      <c r="AY658" s="449"/>
    </row>
    <row r="659" ht="22.5" customHeight="1">
      <c r="A659" s="28">
        <v>657.0</v>
      </c>
      <c r="B659" s="28" t="s">
        <v>3985</v>
      </c>
      <c r="C659" s="28" t="s">
        <v>6286</v>
      </c>
      <c r="D659" s="28" t="s">
        <v>577</v>
      </c>
      <c r="E659" s="36" t="s">
        <v>16</v>
      </c>
      <c r="F659" s="28" t="s">
        <v>593</v>
      </c>
      <c r="G659" s="28" t="s">
        <v>358</v>
      </c>
      <c r="H659" s="28" t="s">
        <v>1605</v>
      </c>
      <c r="I659" s="28"/>
      <c r="J659" s="28">
        <v>2.0</v>
      </c>
      <c r="K659" s="28">
        <v>40.0</v>
      </c>
      <c r="L659" s="28">
        <v>80.0</v>
      </c>
      <c r="M659" s="28" t="s">
        <v>546</v>
      </c>
      <c r="N659" s="28">
        <v>2.0</v>
      </c>
      <c r="O659" s="28" t="s">
        <v>2353</v>
      </c>
      <c r="P659" s="28"/>
      <c r="Q659" s="28"/>
      <c r="R659" s="28" t="s">
        <v>368</v>
      </c>
      <c r="S659" s="28">
        <v>100.0</v>
      </c>
      <c r="T659" s="50">
        <f t="shared" si="4"/>
        <v>0</v>
      </c>
      <c r="U659" s="28" t="str">
        <f>IF(R[0]C[-1]&lt;8,"KURANG 8JAM","DIATAS 8JAM")</f>
        <v>#ERROR!</v>
      </c>
      <c r="V659" s="52">
        <v>45292.0</v>
      </c>
      <c r="W659" s="28">
        <f t="shared" si="1"/>
        <v>1.002739726</v>
      </c>
      <c r="X659" s="28" t="s">
        <v>10331</v>
      </c>
      <c r="Y659" s="28"/>
      <c r="Z659" s="28"/>
      <c r="AA659" s="28"/>
      <c r="AB659" s="28"/>
      <c r="AC659" s="28"/>
      <c r="AD659" s="28"/>
      <c r="AE659" s="65" t="b">
        <v>0</v>
      </c>
      <c r="AF659" s="28" t="str">
        <f t="shared" si="2"/>
        <v>1</v>
      </c>
      <c r="AG659" s="485">
        <f t="shared" si="6"/>
        <v>100</v>
      </c>
      <c r="AH659" s="451">
        <v>100.0</v>
      </c>
      <c r="AI659" s="444">
        <v>1.0</v>
      </c>
      <c r="AJ659" s="451">
        <v>0.0</v>
      </c>
      <c r="AK659" s="453"/>
      <c r="AL659" s="451">
        <v>0.0</v>
      </c>
      <c r="AM659" s="453"/>
      <c r="AN659" s="451">
        <v>0.0</v>
      </c>
      <c r="AO659" s="453"/>
      <c r="AP659" s="451">
        <v>0.0</v>
      </c>
      <c r="AQ659" s="453"/>
      <c r="AR659" s="451">
        <v>0.0</v>
      </c>
      <c r="AS659" s="453"/>
      <c r="AT659" s="451">
        <v>0.0</v>
      </c>
      <c r="AU659" s="453"/>
      <c r="AV659" s="451">
        <v>0.0</v>
      </c>
      <c r="AW659" s="453"/>
      <c r="AX659" s="451">
        <v>0.0</v>
      </c>
      <c r="AY659" s="453"/>
    </row>
    <row r="660" ht="22.5" customHeight="1">
      <c r="A660" s="36">
        <v>658.0</v>
      </c>
      <c r="B660" s="28" t="s">
        <v>3989</v>
      </c>
      <c r="C660" s="28" t="s">
        <v>6288</v>
      </c>
      <c r="D660" s="28" t="s">
        <v>577</v>
      </c>
      <c r="E660" s="36" t="s">
        <v>16</v>
      </c>
      <c r="F660" s="28" t="s">
        <v>593</v>
      </c>
      <c r="G660" s="28" t="s">
        <v>358</v>
      </c>
      <c r="H660" s="28" t="s">
        <v>1605</v>
      </c>
      <c r="I660" s="28"/>
      <c r="J660" s="28">
        <v>2.0</v>
      </c>
      <c r="K660" s="28">
        <v>40.0</v>
      </c>
      <c r="L660" s="28">
        <v>80.0</v>
      </c>
      <c r="M660" s="28" t="s">
        <v>546</v>
      </c>
      <c r="N660" s="28">
        <v>2.0</v>
      </c>
      <c r="O660" s="28" t="s">
        <v>2353</v>
      </c>
      <c r="P660" s="28"/>
      <c r="Q660" s="28"/>
      <c r="R660" s="28" t="s">
        <v>368</v>
      </c>
      <c r="S660" s="28">
        <v>100.0</v>
      </c>
      <c r="T660" s="50">
        <f t="shared" si="4"/>
        <v>0</v>
      </c>
      <c r="U660" s="28" t="str">
        <f>IF(R[0]C[-1]&lt;8,"KURANG 8JAM","DIATAS 8JAM")</f>
        <v>#ERROR!</v>
      </c>
      <c r="V660" s="52">
        <v>45292.0</v>
      </c>
      <c r="W660" s="28">
        <f t="shared" si="1"/>
        <v>1.002739726</v>
      </c>
      <c r="X660" s="28" t="s">
        <v>10331</v>
      </c>
      <c r="Y660" s="28"/>
      <c r="Z660" s="28"/>
      <c r="AA660" s="28"/>
      <c r="AB660" s="28"/>
      <c r="AC660" s="28"/>
      <c r="AD660" s="28"/>
      <c r="AE660" s="65" t="b">
        <v>0</v>
      </c>
      <c r="AF660" s="28" t="str">
        <f t="shared" si="2"/>
        <v>1</v>
      </c>
      <c r="AG660" s="484">
        <f t="shared" si="6"/>
        <v>100</v>
      </c>
      <c r="AH660" s="448">
        <v>100.0</v>
      </c>
      <c r="AI660" s="446">
        <v>1.0</v>
      </c>
      <c r="AJ660" s="448">
        <v>0.0</v>
      </c>
      <c r="AK660" s="449"/>
      <c r="AL660" s="448">
        <v>0.0</v>
      </c>
      <c r="AM660" s="449"/>
      <c r="AN660" s="448">
        <v>0.0</v>
      </c>
      <c r="AO660" s="449"/>
      <c r="AP660" s="448">
        <v>0.0</v>
      </c>
      <c r="AQ660" s="449"/>
      <c r="AR660" s="448">
        <v>0.0</v>
      </c>
      <c r="AS660" s="449"/>
      <c r="AT660" s="448">
        <v>0.0</v>
      </c>
      <c r="AU660" s="449"/>
      <c r="AV660" s="448">
        <v>0.0</v>
      </c>
      <c r="AW660" s="449"/>
      <c r="AX660" s="448">
        <v>0.0</v>
      </c>
      <c r="AY660" s="449"/>
    </row>
    <row r="661" ht="22.5" customHeight="1">
      <c r="A661" s="28">
        <v>659.0</v>
      </c>
      <c r="B661" s="28" t="s">
        <v>3991</v>
      </c>
      <c r="C661" s="28" t="s">
        <v>6291</v>
      </c>
      <c r="D661" s="28" t="s">
        <v>577</v>
      </c>
      <c r="E661" s="36" t="s">
        <v>16</v>
      </c>
      <c r="F661" s="28" t="s">
        <v>593</v>
      </c>
      <c r="G661" s="28" t="s">
        <v>358</v>
      </c>
      <c r="H661" s="28" t="s">
        <v>1605</v>
      </c>
      <c r="I661" s="28"/>
      <c r="J661" s="28">
        <v>2.0</v>
      </c>
      <c r="K661" s="28">
        <v>40.0</v>
      </c>
      <c r="L661" s="28">
        <v>80.0</v>
      </c>
      <c r="M661" s="28" t="s">
        <v>546</v>
      </c>
      <c r="N661" s="28">
        <v>2.0</v>
      </c>
      <c r="O661" s="28" t="s">
        <v>2353</v>
      </c>
      <c r="P661" s="28"/>
      <c r="Q661" s="28"/>
      <c r="R661" s="28" t="s">
        <v>368</v>
      </c>
      <c r="S661" s="28">
        <v>100.0</v>
      </c>
      <c r="T661" s="50">
        <f t="shared" si="4"/>
        <v>0</v>
      </c>
      <c r="U661" s="28" t="str">
        <f>IF(R[0]C[-1]&lt;8,"KURANG 8JAM","DIATAS 8JAM")</f>
        <v>#ERROR!</v>
      </c>
      <c r="V661" s="52">
        <v>45292.0</v>
      </c>
      <c r="W661" s="28">
        <f t="shared" si="1"/>
        <v>1.002739726</v>
      </c>
      <c r="X661" s="28" t="s">
        <v>10331</v>
      </c>
      <c r="Y661" s="28"/>
      <c r="Z661" s="28"/>
      <c r="AA661" s="28"/>
      <c r="AB661" s="28"/>
      <c r="AC661" s="28"/>
      <c r="AD661" s="28"/>
      <c r="AE661" s="65" t="b">
        <v>0</v>
      </c>
      <c r="AF661" s="28" t="str">
        <f t="shared" si="2"/>
        <v>1</v>
      </c>
      <c r="AG661" s="485">
        <f t="shared" si="6"/>
        <v>100</v>
      </c>
      <c r="AH661" s="451">
        <v>100.0</v>
      </c>
      <c r="AI661" s="444">
        <v>1.0</v>
      </c>
      <c r="AJ661" s="451">
        <v>0.0</v>
      </c>
      <c r="AK661" s="453"/>
      <c r="AL661" s="451">
        <v>0.0</v>
      </c>
      <c r="AM661" s="453"/>
      <c r="AN661" s="451">
        <v>0.0</v>
      </c>
      <c r="AO661" s="453"/>
      <c r="AP661" s="451">
        <v>0.0</v>
      </c>
      <c r="AQ661" s="453"/>
      <c r="AR661" s="451">
        <v>0.0</v>
      </c>
      <c r="AS661" s="453"/>
      <c r="AT661" s="451">
        <v>0.0</v>
      </c>
      <c r="AU661" s="453"/>
      <c r="AV661" s="451">
        <v>0.0</v>
      </c>
      <c r="AW661" s="453"/>
      <c r="AX661" s="451">
        <v>0.0</v>
      </c>
      <c r="AY661" s="453"/>
    </row>
    <row r="662" ht="22.5" customHeight="1">
      <c r="A662" s="36">
        <v>660.0</v>
      </c>
      <c r="B662" s="28" t="s">
        <v>4148</v>
      </c>
      <c r="C662" s="28" t="s">
        <v>6331</v>
      </c>
      <c r="D662" s="28" t="s">
        <v>577</v>
      </c>
      <c r="E662" s="36" t="s">
        <v>16</v>
      </c>
      <c r="F662" s="28" t="s">
        <v>593</v>
      </c>
      <c r="G662" s="28" t="s">
        <v>358</v>
      </c>
      <c r="H662" s="28" t="s">
        <v>1605</v>
      </c>
      <c r="I662" s="28"/>
      <c r="J662" s="28">
        <v>2.0</v>
      </c>
      <c r="K662" s="28">
        <v>40.0</v>
      </c>
      <c r="L662" s="28">
        <v>80.0</v>
      </c>
      <c r="M662" s="28" t="s">
        <v>546</v>
      </c>
      <c r="N662" s="28">
        <v>2.0</v>
      </c>
      <c r="O662" s="28" t="s">
        <v>2353</v>
      </c>
      <c r="P662" s="28"/>
      <c r="Q662" s="28"/>
      <c r="R662" s="28" t="s">
        <v>368</v>
      </c>
      <c r="S662" s="28">
        <v>100.0</v>
      </c>
      <c r="T662" s="50">
        <f t="shared" si="4"/>
        <v>0</v>
      </c>
      <c r="U662" s="28" t="str">
        <f>IF(R[0]C[-1]&lt;8,"KURANG 8JAM","DIATAS 8JAM")</f>
        <v>#ERROR!</v>
      </c>
      <c r="V662" s="52">
        <v>45292.0</v>
      </c>
      <c r="W662" s="28">
        <f t="shared" si="1"/>
        <v>1.002739726</v>
      </c>
      <c r="X662" s="28" t="s">
        <v>10331</v>
      </c>
      <c r="Y662" s="28"/>
      <c r="Z662" s="28"/>
      <c r="AA662" s="28"/>
      <c r="AB662" s="28"/>
      <c r="AC662" s="28"/>
      <c r="AD662" s="28"/>
      <c r="AE662" s="65" t="b">
        <v>0</v>
      </c>
      <c r="AF662" s="28" t="str">
        <f t="shared" si="2"/>
        <v>1</v>
      </c>
      <c r="AG662" s="484">
        <f t="shared" si="6"/>
        <v>100</v>
      </c>
      <c r="AH662" s="448">
        <v>100.0</v>
      </c>
      <c r="AI662" s="446">
        <v>1.0</v>
      </c>
      <c r="AJ662" s="448">
        <v>0.0</v>
      </c>
      <c r="AK662" s="449"/>
      <c r="AL662" s="448">
        <v>0.0</v>
      </c>
      <c r="AM662" s="449"/>
      <c r="AN662" s="448">
        <v>0.0</v>
      </c>
      <c r="AO662" s="449"/>
      <c r="AP662" s="448">
        <v>0.0</v>
      </c>
      <c r="AQ662" s="449"/>
      <c r="AR662" s="448">
        <v>0.0</v>
      </c>
      <c r="AS662" s="449"/>
      <c r="AT662" s="448">
        <v>0.0</v>
      </c>
      <c r="AU662" s="449"/>
      <c r="AV662" s="448">
        <v>0.0</v>
      </c>
      <c r="AW662" s="449"/>
      <c r="AX662" s="448">
        <v>0.0</v>
      </c>
      <c r="AY662" s="449"/>
    </row>
    <row r="663" ht="22.5" customHeight="1">
      <c r="A663" s="28">
        <v>661.0</v>
      </c>
      <c r="B663" s="28" t="s">
        <v>3994</v>
      </c>
      <c r="C663" s="28" t="s">
        <v>6333</v>
      </c>
      <c r="D663" s="28" t="s">
        <v>577</v>
      </c>
      <c r="E663" s="36" t="s">
        <v>16</v>
      </c>
      <c r="F663" s="28" t="s">
        <v>593</v>
      </c>
      <c r="G663" s="28" t="s">
        <v>358</v>
      </c>
      <c r="H663" s="28" t="s">
        <v>1605</v>
      </c>
      <c r="I663" s="28"/>
      <c r="J663" s="28">
        <v>2.0</v>
      </c>
      <c r="K663" s="28">
        <v>40.0</v>
      </c>
      <c r="L663" s="28">
        <v>80.0</v>
      </c>
      <c r="M663" s="28" t="s">
        <v>546</v>
      </c>
      <c r="N663" s="28">
        <v>2.0</v>
      </c>
      <c r="O663" s="28" t="s">
        <v>2353</v>
      </c>
      <c r="P663" s="28"/>
      <c r="Q663" s="28"/>
      <c r="R663" s="28" t="s">
        <v>368</v>
      </c>
      <c r="S663" s="28">
        <v>100.0</v>
      </c>
      <c r="T663" s="50">
        <f t="shared" si="4"/>
        <v>0</v>
      </c>
      <c r="U663" s="28" t="str">
        <f>IF(R[0]C[-1]&lt;8,"KURANG 8JAM","DIATAS 8JAM")</f>
        <v>#ERROR!</v>
      </c>
      <c r="V663" s="52">
        <v>45292.0</v>
      </c>
      <c r="W663" s="28">
        <f t="shared" si="1"/>
        <v>1.002739726</v>
      </c>
      <c r="X663" s="28" t="s">
        <v>10331</v>
      </c>
      <c r="Y663" s="28"/>
      <c r="Z663" s="28"/>
      <c r="AA663" s="28"/>
      <c r="AB663" s="28"/>
      <c r="AC663" s="28"/>
      <c r="AD663" s="28"/>
      <c r="AE663" s="65" t="b">
        <v>0</v>
      </c>
      <c r="AF663" s="28" t="str">
        <f t="shared" si="2"/>
        <v>1</v>
      </c>
      <c r="AG663" s="485">
        <f t="shared" si="6"/>
        <v>100</v>
      </c>
      <c r="AH663" s="451">
        <v>100.0</v>
      </c>
      <c r="AI663" s="444">
        <v>1.0</v>
      </c>
      <c r="AJ663" s="451">
        <v>0.0</v>
      </c>
      <c r="AK663" s="453"/>
      <c r="AL663" s="451">
        <v>0.0</v>
      </c>
      <c r="AM663" s="453"/>
      <c r="AN663" s="451">
        <v>0.0</v>
      </c>
      <c r="AO663" s="453"/>
      <c r="AP663" s="451">
        <v>0.0</v>
      </c>
      <c r="AQ663" s="453"/>
      <c r="AR663" s="451">
        <v>0.0</v>
      </c>
      <c r="AS663" s="453"/>
      <c r="AT663" s="451">
        <v>0.0</v>
      </c>
      <c r="AU663" s="453"/>
      <c r="AV663" s="451">
        <v>0.0</v>
      </c>
      <c r="AW663" s="453"/>
      <c r="AX663" s="451">
        <v>0.0</v>
      </c>
      <c r="AY663" s="453"/>
    </row>
    <row r="664" ht="22.5" customHeight="1">
      <c r="A664" s="36">
        <v>662.0</v>
      </c>
      <c r="B664" s="28" t="s">
        <v>3997</v>
      </c>
      <c r="C664" s="28" t="s">
        <v>6354</v>
      </c>
      <c r="D664" s="28" t="s">
        <v>253</v>
      </c>
      <c r="E664" s="36" t="s">
        <v>181</v>
      </c>
      <c r="F664" s="28" t="s">
        <v>593</v>
      </c>
      <c r="G664" s="28" t="s">
        <v>358</v>
      </c>
      <c r="H664" s="28" t="s">
        <v>1605</v>
      </c>
      <c r="I664" s="28"/>
      <c r="J664" s="28">
        <v>2.0</v>
      </c>
      <c r="K664" s="28">
        <v>40.0</v>
      </c>
      <c r="L664" s="28">
        <v>80.0</v>
      </c>
      <c r="M664" s="28" t="s">
        <v>546</v>
      </c>
      <c r="N664" s="28">
        <v>2.0</v>
      </c>
      <c r="O664" s="28" t="s">
        <v>2353</v>
      </c>
      <c r="P664" s="28"/>
      <c r="Q664" s="28"/>
      <c r="R664" s="28" t="s">
        <v>368</v>
      </c>
      <c r="S664" s="28">
        <v>100.0</v>
      </c>
      <c r="T664" s="50">
        <f t="shared" si="4"/>
        <v>0</v>
      </c>
      <c r="U664" s="28" t="str">
        <f>IF(R[0]C[-1]&lt;8,"KURANG 8JAM","DIATAS 8JAM")</f>
        <v>#ERROR!</v>
      </c>
      <c r="V664" s="52">
        <v>45292.0</v>
      </c>
      <c r="W664" s="28">
        <f t="shared" si="1"/>
        <v>1.002739726</v>
      </c>
      <c r="X664" s="28" t="s">
        <v>10331</v>
      </c>
      <c r="Y664" s="28"/>
      <c r="Z664" s="28"/>
      <c r="AA664" s="28"/>
      <c r="AB664" s="28"/>
      <c r="AC664" s="28"/>
      <c r="AD664" s="28"/>
      <c r="AE664" s="65" t="b">
        <v>0</v>
      </c>
      <c r="AF664" s="28" t="str">
        <f t="shared" si="2"/>
        <v>1</v>
      </c>
      <c r="AG664" s="484">
        <f t="shared" si="6"/>
        <v>100</v>
      </c>
      <c r="AH664" s="448">
        <v>100.0</v>
      </c>
      <c r="AI664" s="446">
        <v>1.0</v>
      </c>
      <c r="AJ664" s="448">
        <v>0.0</v>
      </c>
      <c r="AK664" s="449"/>
      <c r="AL664" s="448">
        <v>0.0</v>
      </c>
      <c r="AM664" s="449"/>
      <c r="AN664" s="448">
        <v>0.0</v>
      </c>
      <c r="AO664" s="449"/>
      <c r="AP664" s="448">
        <v>0.0</v>
      </c>
      <c r="AQ664" s="449"/>
      <c r="AR664" s="448">
        <v>0.0</v>
      </c>
      <c r="AS664" s="449"/>
      <c r="AT664" s="448">
        <v>0.0</v>
      </c>
      <c r="AU664" s="449"/>
      <c r="AV664" s="448">
        <v>0.0</v>
      </c>
      <c r="AW664" s="449"/>
      <c r="AX664" s="448">
        <v>0.0</v>
      </c>
      <c r="AY664" s="449"/>
    </row>
    <row r="665" ht="22.5" customHeight="1">
      <c r="A665" s="28">
        <v>663.0</v>
      </c>
      <c r="B665" s="28" t="s">
        <v>4005</v>
      </c>
      <c r="C665" s="28" t="s">
        <v>6411</v>
      </c>
      <c r="D665" s="28" t="s">
        <v>253</v>
      </c>
      <c r="E665" s="36" t="s">
        <v>181</v>
      </c>
      <c r="F665" s="28" t="s">
        <v>593</v>
      </c>
      <c r="G665" s="28" t="s">
        <v>358</v>
      </c>
      <c r="H665" s="28" t="s">
        <v>1605</v>
      </c>
      <c r="I665" s="28"/>
      <c r="J665" s="28">
        <v>2.0</v>
      </c>
      <c r="K665" s="28">
        <v>40.0</v>
      </c>
      <c r="L665" s="28">
        <v>80.0</v>
      </c>
      <c r="M665" s="28" t="s">
        <v>546</v>
      </c>
      <c r="N665" s="28">
        <v>2.0</v>
      </c>
      <c r="O665" s="28" t="s">
        <v>2353</v>
      </c>
      <c r="P665" s="28"/>
      <c r="Q665" s="28"/>
      <c r="R665" s="28" t="s">
        <v>368</v>
      </c>
      <c r="S665" s="28">
        <v>100.0</v>
      </c>
      <c r="T665" s="50">
        <f t="shared" si="4"/>
        <v>0</v>
      </c>
      <c r="U665" s="28" t="str">
        <f>IF(R[0]C[-1]&lt;8,"KURANG 8JAM","DIATAS 8JAM")</f>
        <v>#ERROR!</v>
      </c>
      <c r="V665" s="52">
        <v>45292.0</v>
      </c>
      <c r="W665" s="28">
        <f t="shared" si="1"/>
        <v>1.002739726</v>
      </c>
      <c r="X665" s="28" t="s">
        <v>10331</v>
      </c>
      <c r="Y665" s="28"/>
      <c r="Z665" s="28"/>
      <c r="AA665" s="28"/>
      <c r="AB665" s="28"/>
      <c r="AC665" s="28"/>
      <c r="AD665" s="28"/>
      <c r="AE665" s="65" t="b">
        <v>0</v>
      </c>
      <c r="AF665" s="28" t="str">
        <f t="shared" si="2"/>
        <v>1</v>
      </c>
      <c r="AG665" s="485">
        <f t="shared" si="6"/>
        <v>100</v>
      </c>
      <c r="AH665" s="451">
        <v>100.0</v>
      </c>
      <c r="AI665" s="444">
        <v>1.0</v>
      </c>
      <c r="AJ665" s="451">
        <v>0.0</v>
      </c>
      <c r="AK665" s="453"/>
      <c r="AL665" s="451">
        <v>0.0</v>
      </c>
      <c r="AM665" s="453"/>
      <c r="AN665" s="451">
        <v>0.0</v>
      </c>
      <c r="AO665" s="453"/>
      <c r="AP665" s="451">
        <v>0.0</v>
      </c>
      <c r="AQ665" s="453"/>
      <c r="AR665" s="451">
        <v>0.0</v>
      </c>
      <c r="AS665" s="453"/>
      <c r="AT665" s="451">
        <v>0.0</v>
      </c>
      <c r="AU665" s="453"/>
      <c r="AV665" s="451">
        <v>0.0</v>
      </c>
      <c r="AW665" s="453"/>
      <c r="AX665" s="451">
        <v>0.0</v>
      </c>
      <c r="AY665" s="453"/>
    </row>
    <row r="666" ht="22.5" customHeight="1">
      <c r="A666" s="36">
        <v>664.0</v>
      </c>
      <c r="B666" s="28" t="s">
        <v>4009</v>
      </c>
      <c r="C666" s="28" t="s">
        <v>6533</v>
      </c>
      <c r="D666" s="28" t="s">
        <v>253</v>
      </c>
      <c r="E666" s="36" t="s">
        <v>181</v>
      </c>
      <c r="F666" s="28" t="s">
        <v>593</v>
      </c>
      <c r="G666" s="28" t="s">
        <v>358</v>
      </c>
      <c r="H666" s="28" t="s">
        <v>1605</v>
      </c>
      <c r="I666" s="28"/>
      <c r="J666" s="28">
        <v>2.0</v>
      </c>
      <c r="K666" s="28">
        <v>40.0</v>
      </c>
      <c r="L666" s="28">
        <v>80.0</v>
      </c>
      <c r="M666" s="28" t="s">
        <v>546</v>
      </c>
      <c r="N666" s="28">
        <v>2.0</v>
      </c>
      <c r="O666" s="28" t="s">
        <v>2353</v>
      </c>
      <c r="P666" s="28"/>
      <c r="Q666" s="28"/>
      <c r="R666" s="28" t="s">
        <v>368</v>
      </c>
      <c r="S666" s="28">
        <v>100.0</v>
      </c>
      <c r="T666" s="50">
        <f t="shared" si="4"/>
        <v>0</v>
      </c>
      <c r="U666" s="28" t="str">
        <f>IF(R[0]C[-1]&lt;8,"KURANG 8JAM","DIATAS 8JAM")</f>
        <v>#ERROR!</v>
      </c>
      <c r="V666" s="52">
        <v>45292.0</v>
      </c>
      <c r="W666" s="28">
        <f t="shared" si="1"/>
        <v>1.002739726</v>
      </c>
      <c r="X666" s="28" t="s">
        <v>10331</v>
      </c>
      <c r="Y666" s="28"/>
      <c r="Z666" s="28"/>
      <c r="AA666" s="28"/>
      <c r="AB666" s="28"/>
      <c r="AC666" s="28"/>
      <c r="AD666" s="28"/>
      <c r="AE666" s="65" t="b">
        <v>0</v>
      </c>
      <c r="AF666" s="28" t="str">
        <f t="shared" si="2"/>
        <v>1</v>
      </c>
      <c r="AG666" s="484">
        <f t="shared" si="6"/>
        <v>100</v>
      </c>
      <c r="AH666" s="448">
        <v>100.0</v>
      </c>
      <c r="AI666" s="446">
        <v>1.0</v>
      </c>
      <c r="AJ666" s="448">
        <v>0.0</v>
      </c>
      <c r="AK666" s="449"/>
      <c r="AL666" s="448">
        <v>0.0</v>
      </c>
      <c r="AM666" s="449"/>
      <c r="AN666" s="448">
        <v>0.0</v>
      </c>
      <c r="AO666" s="449"/>
      <c r="AP666" s="448">
        <v>0.0</v>
      </c>
      <c r="AQ666" s="449"/>
      <c r="AR666" s="448">
        <v>0.0</v>
      </c>
      <c r="AS666" s="449"/>
      <c r="AT666" s="448">
        <v>0.0</v>
      </c>
      <c r="AU666" s="449"/>
      <c r="AV666" s="448">
        <v>0.0</v>
      </c>
      <c r="AW666" s="449"/>
      <c r="AX666" s="448">
        <v>0.0</v>
      </c>
      <c r="AY666" s="449"/>
    </row>
    <row r="667" ht="22.5" customHeight="1">
      <c r="A667" s="28">
        <v>665.0</v>
      </c>
      <c r="B667" s="28" t="s">
        <v>4013</v>
      </c>
      <c r="C667" s="28" t="s">
        <v>6601</v>
      </c>
      <c r="D667" s="28" t="s">
        <v>253</v>
      </c>
      <c r="E667" s="36" t="s">
        <v>181</v>
      </c>
      <c r="F667" s="28" t="s">
        <v>593</v>
      </c>
      <c r="G667" s="28" t="s">
        <v>358</v>
      </c>
      <c r="H667" s="28" t="s">
        <v>1605</v>
      </c>
      <c r="I667" s="28"/>
      <c r="J667" s="28">
        <v>2.0</v>
      </c>
      <c r="K667" s="28">
        <v>40.0</v>
      </c>
      <c r="L667" s="28">
        <v>80.0</v>
      </c>
      <c r="M667" s="28" t="s">
        <v>546</v>
      </c>
      <c r="N667" s="28">
        <v>2.0</v>
      </c>
      <c r="O667" s="28" t="s">
        <v>2353</v>
      </c>
      <c r="P667" s="28"/>
      <c r="Q667" s="28"/>
      <c r="R667" s="28" t="s">
        <v>368</v>
      </c>
      <c r="S667" s="28">
        <v>100.0</v>
      </c>
      <c r="T667" s="50">
        <f t="shared" si="4"/>
        <v>0</v>
      </c>
      <c r="U667" s="28" t="str">
        <f>IF(R[0]C[-1]&lt;8,"KURANG 8JAM","DIATAS 8JAM")</f>
        <v>#ERROR!</v>
      </c>
      <c r="V667" s="52">
        <v>45292.0</v>
      </c>
      <c r="W667" s="28">
        <f t="shared" si="1"/>
        <v>1.002739726</v>
      </c>
      <c r="X667" s="28" t="s">
        <v>10331</v>
      </c>
      <c r="Y667" s="28"/>
      <c r="Z667" s="28"/>
      <c r="AA667" s="28"/>
      <c r="AB667" s="28"/>
      <c r="AC667" s="28"/>
      <c r="AD667" s="28"/>
      <c r="AE667" s="65" t="b">
        <v>0</v>
      </c>
      <c r="AF667" s="28" t="str">
        <f t="shared" si="2"/>
        <v>1</v>
      </c>
      <c r="AG667" s="485">
        <f t="shared" si="6"/>
        <v>100</v>
      </c>
      <c r="AH667" s="451">
        <v>100.0</v>
      </c>
      <c r="AI667" s="444">
        <v>1.0</v>
      </c>
      <c r="AJ667" s="451">
        <v>0.0</v>
      </c>
      <c r="AK667" s="453"/>
      <c r="AL667" s="451">
        <v>0.0</v>
      </c>
      <c r="AM667" s="453"/>
      <c r="AN667" s="451">
        <v>0.0</v>
      </c>
      <c r="AO667" s="453"/>
      <c r="AP667" s="451">
        <v>0.0</v>
      </c>
      <c r="AQ667" s="453"/>
      <c r="AR667" s="451">
        <v>0.0</v>
      </c>
      <c r="AS667" s="453"/>
      <c r="AT667" s="451">
        <v>0.0</v>
      </c>
      <c r="AU667" s="453"/>
      <c r="AV667" s="451">
        <v>0.0</v>
      </c>
      <c r="AW667" s="453"/>
      <c r="AX667" s="451">
        <v>0.0</v>
      </c>
      <c r="AY667" s="453"/>
    </row>
    <row r="668" ht="22.5" customHeight="1">
      <c r="A668" s="36">
        <v>666.0</v>
      </c>
      <c r="B668" s="28" t="s">
        <v>4016</v>
      </c>
      <c r="C668" s="28" t="s">
        <v>6632</v>
      </c>
      <c r="D668" s="28" t="s">
        <v>96</v>
      </c>
      <c r="E668" s="36" t="s">
        <v>96</v>
      </c>
      <c r="F668" s="28" t="s">
        <v>593</v>
      </c>
      <c r="G668" s="28" t="s">
        <v>358</v>
      </c>
      <c r="H668" s="28" t="s">
        <v>1605</v>
      </c>
      <c r="I668" s="28"/>
      <c r="J668" s="28">
        <v>2.0</v>
      </c>
      <c r="K668" s="28">
        <v>40.0</v>
      </c>
      <c r="L668" s="28">
        <v>80.0</v>
      </c>
      <c r="M668" s="28" t="s">
        <v>546</v>
      </c>
      <c r="N668" s="28">
        <v>2.0</v>
      </c>
      <c r="O668" s="28" t="s">
        <v>2353</v>
      </c>
      <c r="P668" s="28"/>
      <c r="Q668" s="28"/>
      <c r="R668" s="28" t="s">
        <v>368</v>
      </c>
      <c r="S668" s="28">
        <v>100.0</v>
      </c>
      <c r="T668" s="50">
        <f t="shared" si="4"/>
        <v>0</v>
      </c>
      <c r="U668" s="28" t="str">
        <f>IF(R[0]C[-1]&lt;8,"KURANG 8JAM","DIATAS 8JAM")</f>
        <v>#ERROR!</v>
      </c>
      <c r="V668" s="52">
        <v>45292.0</v>
      </c>
      <c r="W668" s="28">
        <f t="shared" si="1"/>
        <v>1.002739726</v>
      </c>
      <c r="X668" s="28" t="s">
        <v>10331</v>
      </c>
      <c r="Y668" s="28"/>
      <c r="Z668" s="28"/>
      <c r="AA668" s="28"/>
      <c r="AB668" s="28"/>
      <c r="AC668" s="28"/>
      <c r="AD668" s="28"/>
      <c r="AE668" s="65" t="b">
        <v>0</v>
      </c>
      <c r="AF668" s="28" t="str">
        <f t="shared" si="2"/>
        <v>1</v>
      </c>
      <c r="AG668" s="484">
        <f t="shared" si="6"/>
        <v>100</v>
      </c>
      <c r="AH668" s="448">
        <v>100.0</v>
      </c>
      <c r="AI668" s="446">
        <v>1.0</v>
      </c>
      <c r="AJ668" s="448">
        <v>0.0</v>
      </c>
      <c r="AK668" s="449"/>
      <c r="AL668" s="448">
        <v>0.0</v>
      </c>
      <c r="AM668" s="449"/>
      <c r="AN668" s="448">
        <v>0.0</v>
      </c>
      <c r="AO668" s="449"/>
      <c r="AP668" s="448">
        <v>0.0</v>
      </c>
      <c r="AQ668" s="449"/>
      <c r="AR668" s="448">
        <v>0.0</v>
      </c>
      <c r="AS668" s="449"/>
      <c r="AT668" s="448">
        <v>0.0</v>
      </c>
      <c r="AU668" s="449"/>
      <c r="AV668" s="448">
        <v>0.0</v>
      </c>
      <c r="AW668" s="449"/>
      <c r="AX668" s="448">
        <v>0.0</v>
      </c>
      <c r="AY668" s="449"/>
    </row>
    <row r="669" ht="22.5" customHeight="1">
      <c r="A669" s="28">
        <v>667.0</v>
      </c>
      <c r="B669" s="28" t="s">
        <v>4020</v>
      </c>
      <c r="C669" s="28" t="s">
        <v>6655</v>
      </c>
      <c r="D669" s="28" t="s">
        <v>253</v>
      </c>
      <c r="E669" s="36" t="s">
        <v>181</v>
      </c>
      <c r="F669" s="28" t="s">
        <v>593</v>
      </c>
      <c r="G669" s="28" t="s">
        <v>358</v>
      </c>
      <c r="H669" s="28" t="s">
        <v>1605</v>
      </c>
      <c r="I669" s="28"/>
      <c r="J669" s="28">
        <v>2.0</v>
      </c>
      <c r="K669" s="28">
        <v>40.0</v>
      </c>
      <c r="L669" s="28">
        <v>80.0</v>
      </c>
      <c r="M669" s="28" t="s">
        <v>546</v>
      </c>
      <c r="N669" s="28">
        <v>2.0</v>
      </c>
      <c r="O669" s="28" t="s">
        <v>2353</v>
      </c>
      <c r="P669" s="28"/>
      <c r="Q669" s="28"/>
      <c r="R669" s="28" t="s">
        <v>368</v>
      </c>
      <c r="S669" s="28">
        <v>100.0</v>
      </c>
      <c r="T669" s="50">
        <f t="shared" si="4"/>
        <v>0</v>
      </c>
      <c r="U669" s="28" t="str">
        <f>IF(R[0]C[-1]&lt;8,"KURANG 8JAM","DIATAS 8JAM")</f>
        <v>#ERROR!</v>
      </c>
      <c r="V669" s="52">
        <v>45292.0</v>
      </c>
      <c r="W669" s="28">
        <f t="shared" si="1"/>
        <v>1.002739726</v>
      </c>
      <c r="X669" s="28" t="s">
        <v>10331</v>
      </c>
      <c r="Y669" s="28"/>
      <c r="Z669" s="28"/>
      <c r="AA669" s="28"/>
      <c r="AB669" s="28"/>
      <c r="AC669" s="28"/>
      <c r="AD669" s="28"/>
      <c r="AE669" s="65" t="b">
        <v>0</v>
      </c>
      <c r="AF669" s="28" t="str">
        <f t="shared" si="2"/>
        <v>1</v>
      </c>
      <c r="AG669" s="485">
        <f t="shared" si="6"/>
        <v>100</v>
      </c>
      <c r="AH669" s="451">
        <v>100.0</v>
      </c>
      <c r="AI669" s="444">
        <v>1.0</v>
      </c>
      <c r="AJ669" s="451">
        <v>0.0</v>
      </c>
      <c r="AK669" s="453"/>
      <c r="AL669" s="451">
        <v>0.0</v>
      </c>
      <c r="AM669" s="453"/>
      <c r="AN669" s="451">
        <v>0.0</v>
      </c>
      <c r="AO669" s="453"/>
      <c r="AP669" s="451">
        <v>0.0</v>
      </c>
      <c r="AQ669" s="453"/>
      <c r="AR669" s="451">
        <v>0.0</v>
      </c>
      <c r="AS669" s="453"/>
      <c r="AT669" s="451">
        <v>0.0</v>
      </c>
      <c r="AU669" s="453"/>
      <c r="AV669" s="451">
        <v>0.0</v>
      </c>
      <c r="AW669" s="453"/>
      <c r="AX669" s="451">
        <v>0.0</v>
      </c>
      <c r="AY669" s="453"/>
    </row>
    <row r="670" ht="22.5" customHeight="1">
      <c r="A670" s="36">
        <v>668.0</v>
      </c>
      <c r="B670" s="28" t="s">
        <v>3999</v>
      </c>
      <c r="C670" s="28" t="s">
        <v>6688</v>
      </c>
      <c r="D670" s="28" t="s">
        <v>253</v>
      </c>
      <c r="E670" s="36" t="s">
        <v>181</v>
      </c>
      <c r="F670" s="28" t="s">
        <v>593</v>
      </c>
      <c r="G670" s="28" t="s">
        <v>358</v>
      </c>
      <c r="H670" s="28" t="s">
        <v>1605</v>
      </c>
      <c r="I670" s="28"/>
      <c r="J670" s="28">
        <v>2.0</v>
      </c>
      <c r="K670" s="28">
        <v>40.0</v>
      </c>
      <c r="L670" s="28">
        <v>80.0</v>
      </c>
      <c r="M670" s="28" t="s">
        <v>546</v>
      </c>
      <c r="N670" s="28">
        <v>2.0</v>
      </c>
      <c r="O670" s="28" t="s">
        <v>2353</v>
      </c>
      <c r="P670" s="28"/>
      <c r="Q670" s="28"/>
      <c r="R670" s="28" t="s">
        <v>368</v>
      </c>
      <c r="S670" s="28">
        <v>100.0</v>
      </c>
      <c r="T670" s="50">
        <f t="shared" si="4"/>
        <v>0</v>
      </c>
      <c r="U670" s="28" t="str">
        <f>IF(R[0]C[-1]&lt;8,"KURANG 8JAM","DIATAS 8JAM")</f>
        <v>#ERROR!</v>
      </c>
      <c r="V670" s="52">
        <v>45292.0</v>
      </c>
      <c r="W670" s="28">
        <f t="shared" si="1"/>
        <v>1.002739726</v>
      </c>
      <c r="X670" s="28" t="s">
        <v>10331</v>
      </c>
      <c r="Y670" s="28"/>
      <c r="Z670" s="28"/>
      <c r="AA670" s="28"/>
      <c r="AB670" s="28"/>
      <c r="AC670" s="28"/>
      <c r="AD670" s="28"/>
      <c r="AE670" s="65" t="b">
        <v>0</v>
      </c>
      <c r="AF670" s="28" t="str">
        <f t="shared" si="2"/>
        <v>1</v>
      </c>
      <c r="AG670" s="484">
        <f t="shared" si="6"/>
        <v>100</v>
      </c>
      <c r="AH670" s="448">
        <v>100.0</v>
      </c>
      <c r="AI670" s="446">
        <v>1.0</v>
      </c>
      <c r="AJ670" s="448">
        <v>0.0</v>
      </c>
      <c r="AK670" s="449"/>
      <c r="AL670" s="448">
        <v>0.0</v>
      </c>
      <c r="AM670" s="449"/>
      <c r="AN670" s="448">
        <v>0.0</v>
      </c>
      <c r="AO670" s="449"/>
      <c r="AP670" s="448">
        <v>0.0</v>
      </c>
      <c r="AQ670" s="449"/>
      <c r="AR670" s="448">
        <v>0.0</v>
      </c>
      <c r="AS670" s="449"/>
      <c r="AT670" s="448">
        <v>0.0</v>
      </c>
      <c r="AU670" s="449"/>
      <c r="AV670" s="448">
        <v>0.0</v>
      </c>
      <c r="AW670" s="449"/>
      <c r="AX670" s="448">
        <v>0.0</v>
      </c>
      <c r="AY670" s="449"/>
    </row>
    <row r="671" ht="22.5" customHeight="1">
      <c r="A671" s="28">
        <v>669.0</v>
      </c>
      <c r="B671" s="28" t="s">
        <v>4023</v>
      </c>
      <c r="C671" s="28" t="s">
        <v>6701</v>
      </c>
      <c r="D671" s="28" t="s">
        <v>253</v>
      </c>
      <c r="E671" s="36" t="s">
        <v>181</v>
      </c>
      <c r="F671" s="28" t="s">
        <v>593</v>
      </c>
      <c r="G671" s="28" t="s">
        <v>358</v>
      </c>
      <c r="H671" s="28" t="s">
        <v>1605</v>
      </c>
      <c r="I671" s="28"/>
      <c r="J671" s="28">
        <v>2.0</v>
      </c>
      <c r="K671" s="28">
        <v>40.0</v>
      </c>
      <c r="L671" s="28">
        <v>80.0</v>
      </c>
      <c r="M671" s="28" t="s">
        <v>546</v>
      </c>
      <c r="N671" s="28">
        <v>2.0</v>
      </c>
      <c r="O671" s="28" t="s">
        <v>2353</v>
      </c>
      <c r="P671" s="28"/>
      <c r="Q671" s="28"/>
      <c r="R671" s="28" t="s">
        <v>368</v>
      </c>
      <c r="S671" s="28">
        <v>100.0</v>
      </c>
      <c r="T671" s="50">
        <f t="shared" si="4"/>
        <v>0</v>
      </c>
      <c r="U671" s="28" t="str">
        <f>IF(R[0]C[-1]&lt;8,"KURANG 8JAM","DIATAS 8JAM")</f>
        <v>#ERROR!</v>
      </c>
      <c r="V671" s="52">
        <v>45292.0</v>
      </c>
      <c r="W671" s="28">
        <f t="shared" si="1"/>
        <v>1.002739726</v>
      </c>
      <c r="X671" s="28" t="s">
        <v>10331</v>
      </c>
      <c r="Y671" s="28"/>
      <c r="Z671" s="28"/>
      <c r="AA671" s="28"/>
      <c r="AB671" s="28"/>
      <c r="AC671" s="28"/>
      <c r="AD671" s="28"/>
      <c r="AE671" s="65" t="b">
        <v>0</v>
      </c>
      <c r="AF671" s="28" t="str">
        <f t="shared" si="2"/>
        <v>1</v>
      </c>
      <c r="AG671" s="485">
        <f t="shared" si="6"/>
        <v>100</v>
      </c>
      <c r="AH671" s="451">
        <v>100.0</v>
      </c>
      <c r="AI671" s="444">
        <v>1.0</v>
      </c>
      <c r="AJ671" s="451">
        <v>0.0</v>
      </c>
      <c r="AK671" s="453"/>
      <c r="AL671" s="451">
        <v>0.0</v>
      </c>
      <c r="AM671" s="453"/>
      <c r="AN671" s="451">
        <v>0.0</v>
      </c>
      <c r="AO671" s="453"/>
      <c r="AP671" s="451">
        <v>0.0</v>
      </c>
      <c r="AQ671" s="453"/>
      <c r="AR671" s="451">
        <v>0.0</v>
      </c>
      <c r="AS671" s="453"/>
      <c r="AT671" s="451">
        <v>0.0</v>
      </c>
      <c r="AU671" s="453"/>
      <c r="AV671" s="451">
        <v>0.0</v>
      </c>
      <c r="AW671" s="453"/>
      <c r="AX671" s="451">
        <v>0.0</v>
      </c>
      <c r="AY671" s="453"/>
    </row>
    <row r="672" ht="22.5" customHeight="1">
      <c r="A672" s="36">
        <v>670.0</v>
      </c>
      <c r="B672" s="28" t="s">
        <v>4027</v>
      </c>
      <c r="C672" s="28" t="s">
        <v>6718</v>
      </c>
      <c r="D672" s="28" t="s">
        <v>253</v>
      </c>
      <c r="E672" s="36" t="s">
        <v>181</v>
      </c>
      <c r="F672" s="28" t="s">
        <v>593</v>
      </c>
      <c r="G672" s="28" t="s">
        <v>358</v>
      </c>
      <c r="H672" s="28" t="s">
        <v>1605</v>
      </c>
      <c r="I672" s="28"/>
      <c r="J672" s="28">
        <v>2.0</v>
      </c>
      <c r="K672" s="28">
        <v>40.0</v>
      </c>
      <c r="L672" s="28">
        <v>80.0</v>
      </c>
      <c r="M672" s="28" t="s">
        <v>546</v>
      </c>
      <c r="N672" s="28">
        <v>2.0</v>
      </c>
      <c r="O672" s="28" t="s">
        <v>2353</v>
      </c>
      <c r="P672" s="28"/>
      <c r="Q672" s="28"/>
      <c r="R672" s="28" t="s">
        <v>368</v>
      </c>
      <c r="S672" s="28">
        <v>100.0</v>
      </c>
      <c r="T672" s="50">
        <f t="shared" si="4"/>
        <v>0</v>
      </c>
      <c r="U672" s="28" t="str">
        <f>IF(R[0]C[-1]&lt;8,"KURANG 8JAM","DIATAS 8JAM")</f>
        <v>#ERROR!</v>
      </c>
      <c r="V672" s="52">
        <v>45292.0</v>
      </c>
      <c r="W672" s="28">
        <f t="shared" si="1"/>
        <v>1.002739726</v>
      </c>
      <c r="X672" s="28" t="s">
        <v>10331</v>
      </c>
      <c r="Y672" s="28"/>
      <c r="Z672" s="28"/>
      <c r="AA672" s="28"/>
      <c r="AB672" s="28"/>
      <c r="AC672" s="28"/>
      <c r="AD672" s="28"/>
      <c r="AE672" s="65" t="b">
        <v>0</v>
      </c>
      <c r="AF672" s="28" t="str">
        <f t="shared" si="2"/>
        <v>1</v>
      </c>
      <c r="AG672" s="484">
        <f t="shared" si="6"/>
        <v>100</v>
      </c>
      <c r="AH672" s="448">
        <v>100.0</v>
      </c>
      <c r="AI672" s="446">
        <v>1.0</v>
      </c>
      <c r="AJ672" s="448">
        <v>0.0</v>
      </c>
      <c r="AK672" s="449"/>
      <c r="AL672" s="448">
        <v>0.0</v>
      </c>
      <c r="AM672" s="449"/>
      <c r="AN672" s="448">
        <v>0.0</v>
      </c>
      <c r="AO672" s="449"/>
      <c r="AP672" s="448">
        <v>0.0</v>
      </c>
      <c r="AQ672" s="449"/>
      <c r="AR672" s="448">
        <v>0.0</v>
      </c>
      <c r="AS672" s="449"/>
      <c r="AT672" s="448">
        <v>0.0</v>
      </c>
      <c r="AU672" s="449"/>
      <c r="AV672" s="448">
        <v>0.0</v>
      </c>
      <c r="AW672" s="449"/>
      <c r="AX672" s="448">
        <v>0.0</v>
      </c>
      <c r="AY672" s="449"/>
    </row>
    <row r="673" ht="22.5" customHeight="1">
      <c r="A673" s="28">
        <v>671.0</v>
      </c>
      <c r="B673" s="28" t="s">
        <v>4031</v>
      </c>
      <c r="C673" s="28" t="s">
        <v>6739</v>
      </c>
      <c r="D673" s="28" t="s">
        <v>288</v>
      </c>
      <c r="E673" s="36" t="s">
        <v>226</v>
      </c>
      <c r="F673" s="28" t="s">
        <v>593</v>
      </c>
      <c r="G673" s="28" t="s">
        <v>358</v>
      </c>
      <c r="H673" s="28" t="s">
        <v>1605</v>
      </c>
      <c r="I673" s="28"/>
      <c r="J673" s="28">
        <v>2.0</v>
      </c>
      <c r="K673" s="28">
        <v>40.0</v>
      </c>
      <c r="L673" s="28">
        <v>80.0</v>
      </c>
      <c r="M673" s="28" t="s">
        <v>546</v>
      </c>
      <c r="N673" s="28">
        <v>2.0</v>
      </c>
      <c r="O673" s="28" t="s">
        <v>2353</v>
      </c>
      <c r="P673" s="28"/>
      <c r="Q673" s="28"/>
      <c r="R673" s="28" t="s">
        <v>368</v>
      </c>
      <c r="S673" s="28">
        <v>100.0</v>
      </c>
      <c r="T673" s="50">
        <f t="shared" si="4"/>
        <v>0</v>
      </c>
      <c r="U673" s="28" t="str">
        <f>IF(R[0]C[-1]&lt;8,"KURANG 8JAM","DIATAS 8JAM")</f>
        <v>#ERROR!</v>
      </c>
      <c r="V673" s="52">
        <v>45292.0</v>
      </c>
      <c r="W673" s="28">
        <f t="shared" si="1"/>
        <v>1.002739726</v>
      </c>
      <c r="X673" s="28" t="s">
        <v>10331</v>
      </c>
      <c r="Y673" s="28"/>
      <c r="Z673" s="28"/>
      <c r="AA673" s="28"/>
      <c r="AB673" s="28"/>
      <c r="AC673" s="28"/>
      <c r="AD673" s="28"/>
      <c r="AE673" s="65" t="b">
        <v>0</v>
      </c>
      <c r="AF673" s="28" t="str">
        <f t="shared" si="2"/>
        <v>1</v>
      </c>
      <c r="AG673" s="485">
        <f t="shared" si="6"/>
        <v>100</v>
      </c>
      <c r="AH673" s="451">
        <v>100.0</v>
      </c>
      <c r="AI673" s="444">
        <v>1.0</v>
      </c>
      <c r="AJ673" s="451">
        <v>0.0</v>
      </c>
      <c r="AK673" s="453"/>
      <c r="AL673" s="451">
        <v>0.0</v>
      </c>
      <c r="AM673" s="453"/>
      <c r="AN673" s="451">
        <v>0.0</v>
      </c>
      <c r="AO673" s="453"/>
      <c r="AP673" s="451">
        <v>0.0</v>
      </c>
      <c r="AQ673" s="453"/>
      <c r="AR673" s="451">
        <v>0.0</v>
      </c>
      <c r="AS673" s="453"/>
      <c r="AT673" s="451">
        <v>0.0</v>
      </c>
      <c r="AU673" s="453"/>
      <c r="AV673" s="451">
        <v>0.0</v>
      </c>
      <c r="AW673" s="453"/>
      <c r="AX673" s="451">
        <v>0.0</v>
      </c>
      <c r="AY673" s="453"/>
    </row>
    <row r="674" ht="22.5" customHeight="1">
      <c r="A674" s="36">
        <v>672.0</v>
      </c>
      <c r="B674" s="28" t="s">
        <v>4035</v>
      </c>
      <c r="C674" s="28" t="s">
        <v>6763</v>
      </c>
      <c r="D674" s="28" t="s">
        <v>288</v>
      </c>
      <c r="E674" s="36" t="s">
        <v>226</v>
      </c>
      <c r="F674" s="28" t="s">
        <v>593</v>
      </c>
      <c r="G674" s="28" t="s">
        <v>358</v>
      </c>
      <c r="H674" s="28" t="s">
        <v>1605</v>
      </c>
      <c r="I674" s="28"/>
      <c r="J674" s="28">
        <v>2.0</v>
      </c>
      <c r="K674" s="28">
        <v>40.0</v>
      </c>
      <c r="L674" s="28">
        <v>80.0</v>
      </c>
      <c r="M674" s="28" t="s">
        <v>546</v>
      </c>
      <c r="N674" s="28">
        <v>2.0</v>
      </c>
      <c r="O674" s="28" t="s">
        <v>2353</v>
      </c>
      <c r="P674" s="28"/>
      <c r="Q674" s="28"/>
      <c r="R674" s="28" t="s">
        <v>368</v>
      </c>
      <c r="S674" s="28">
        <v>100.0</v>
      </c>
      <c r="T674" s="50">
        <f t="shared" si="4"/>
        <v>0</v>
      </c>
      <c r="U674" s="28" t="str">
        <f>IF(R[0]C[-1]&lt;8,"KURANG 8JAM","DIATAS 8JAM")</f>
        <v>#ERROR!</v>
      </c>
      <c r="V674" s="52">
        <v>45292.0</v>
      </c>
      <c r="W674" s="28">
        <f t="shared" si="1"/>
        <v>1.002739726</v>
      </c>
      <c r="X674" s="28" t="s">
        <v>10331</v>
      </c>
      <c r="Y674" s="28"/>
      <c r="Z674" s="28"/>
      <c r="AA674" s="28"/>
      <c r="AB674" s="28"/>
      <c r="AC674" s="28"/>
      <c r="AD674" s="28"/>
      <c r="AE674" s="65" t="b">
        <v>0</v>
      </c>
      <c r="AF674" s="28" t="str">
        <f t="shared" si="2"/>
        <v>1</v>
      </c>
      <c r="AG674" s="484">
        <f t="shared" si="6"/>
        <v>100</v>
      </c>
      <c r="AH674" s="448">
        <v>100.0</v>
      </c>
      <c r="AI674" s="446">
        <v>1.0</v>
      </c>
      <c r="AJ674" s="448">
        <v>0.0</v>
      </c>
      <c r="AK674" s="449"/>
      <c r="AL674" s="448">
        <v>0.0</v>
      </c>
      <c r="AM674" s="449"/>
      <c r="AN674" s="448">
        <v>0.0</v>
      </c>
      <c r="AO674" s="449"/>
      <c r="AP674" s="448">
        <v>0.0</v>
      </c>
      <c r="AQ674" s="449"/>
      <c r="AR674" s="448">
        <v>0.0</v>
      </c>
      <c r="AS674" s="449"/>
      <c r="AT674" s="448">
        <v>0.0</v>
      </c>
      <c r="AU674" s="449"/>
      <c r="AV674" s="448">
        <v>0.0</v>
      </c>
      <c r="AW674" s="449"/>
      <c r="AX674" s="448">
        <v>0.0</v>
      </c>
      <c r="AY674" s="449"/>
    </row>
    <row r="675" ht="22.5" customHeight="1">
      <c r="A675" s="28">
        <v>673.0</v>
      </c>
      <c r="B675" s="28" t="s">
        <v>4039</v>
      </c>
      <c r="C675" s="28" t="s">
        <v>6784</v>
      </c>
      <c r="D675" s="28" t="s">
        <v>288</v>
      </c>
      <c r="E675" s="36" t="s">
        <v>226</v>
      </c>
      <c r="F675" s="28" t="s">
        <v>593</v>
      </c>
      <c r="G675" s="28" t="s">
        <v>358</v>
      </c>
      <c r="H675" s="28" t="s">
        <v>1605</v>
      </c>
      <c r="I675" s="28"/>
      <c r="J675" s="28">
        <v>2.0</v>
      </c>
      <c r="K675" s="28">
        <v>40.0</v>
      </c>
      <c r="L675" s="28">
        <v>80.0</v>
      </c>
      <c r="M675" s="28" t="s">
        <v>546</v>
      </c>
      <c r="N675" s="28">
        <v>2.0</v>
      </c>
      <c r="O675" s="28" t="s">
        <v>2353</v>
      </c>
      <c r="P675" s="28"/>
      <c r="Q675" s="28"/>
      <c r="R675" s="28" t="s">
        <v>368</v>
      </c>
      <c r="S675" s="28">
        <v>100.0</v>
      </c>
      <c r="T675" s="50">
        <f t="shared" si="4"/>
        <v>0</v>
      </c>
      <c r="U675" s="28" t="str">
        <f>IF(R[0]C[-1]&lt;8,"KURANG 8JAM","DIATAS 8JAM")</f>
        <v>#ERROR!</v>
      </c>
      <c r="V675" s="52">
        <v>45292.0</v>
      </c>
      <c r="W675" s="28">
        <f t="shared" si="1"/>
        <v>1.002739726</v>
      </c>
      <c r="X675" s="28" t="s">
        <v>10331</v>
      </c>
      <c r="Y675" s="28"/>
      <c r="Z675" s="28"/>
      <c r="AA675" s="28"/>
      <c r="AB675" s="28"/>
      <c r="AC675" s="28"/>
      <c r="AD675" s="28"/>
      <c r="AE675" s="65" t="b">
        <v>0</v>
      </c>
      <c r="AF675" s="28" t="str">
        <f t="shared" si="2"/>
        <v>1</v>
      </c>
      <c r="AG675" s="485">
        <f t="shared" si="6"/>
        <v>100</v>
      </c>
      <c r="AH675" s="451">
        <v>100.0</v>
      </c>
      <c r="AI675" s="444">
        <v>1.0</v>
      </c>
      <c r="AJ675" s="451">
        <v>0.0</v>
      </c>
      <c r="AK675" s="453"/>
      <c r="AL675" s="451">
        <v>0.0</v>
      </c>
      <c r="AM675" s="453"/>
      <c r="AN675" s="451">
        <v>0.0</v>
      </c>
      <c r="AO675" s="453"/>
      <c r="AP675" s="451">
        <v>0.0</v>
      </c>
      <c r="AQ675" s="453"/>
      <c r="AR675" s="451">
        <v>0.0</v>
      </c>
      <c r="AS675" s="453"/>
      <c r="AT675" s="451">
        <v>0.0</v>
      </c>
      <c r="AU675" s="453"/>
      <c r="AV675" s="451">
        <v>0.0</v>
      </c>
      <c r="AW675" s="453"/>
      <c r="AX675" s="451">
        <v>0.0</v>
      </c>
      <c r="AY675" s="453"/>
    </row>
    <row r="676" ht="22.5" customHeight="1">
      <c r="A676" s="36">
        <v>674.0</v>
      </c>
      <c r="B676" s="28" t="s">
        <v>4042</v>
      </c>
      <c r="C676" s="28" t="s">
        <v>6801</v>
      </c>
      <c r="D676" s="28" t="s">
        <v>288</v>
      </c>
      <c r="E676" s="36" t="s">
        <v>226</v>
      </c>
      <c r="F676" s="28" t="s">
        <v>593</v>
      </c>
      <c r="G676" s="28" t="s">
        <v>358</v>
      </c>
      <c r="H676" s="28" t="s">
        <v>1605</v>
      </c>
      <c r="I676" s="28"/>
      <c r="J676" s="28">
        <v>2.0</v>
      </c>
      <c r="K676" s="28">
        <v>40.0</v>
      </c>
      <c r="L676" s="28">
        <v>80.0</v>
      </c>
      <c r="M676" s="28" t="s">
        <v>546</v>
      </c>
      <c r="N676" s="28">
        <v>2.0</v>
      </c>
      <c r="O676" s="28" t="s">
        <v>2353</v>
      </c>
      <c r="P676" s="28"/>
      <c r="Q676" s="28"/>
      <c r="R676" s="28" t="s">
        <v>368</v>
      </c>
      <c r="S676" s="28">
        <v>100.0</v>
      </c>
      <c r="T676" s="50">
        <f t="shared" si="4"/>
        <v>0</v>
      </c>
      <c r="U676" s="28" t="str">
        <f>IF(R[0]C[-1]&lt;8,"KURANG 8JAM","DIATAS 8JAM")</f>
        <v>#ERROR!</v>
      </c>
      <c r="V676" s="52">
        <v>45292.0</v>
      </c>
      <c r="W676" s="28">
        <f t="shared" si="1"/>
        <v>1.002739726</v>
      </c>
      <c r="X676" s="28" t="s">
        <v>10331</v>
      </c>
      <c r="Y676" s="28"/>
      <c r="Z676" s="28"/>
      <c r="AA676" s="28"/>
      <c r="AB676" s="28"/>
      <c r="AC676" s="28"/>
      <c r="AD676" s="28"/>
      <c r="AE676" s="65" t="b">
        <v>0</v>
      </c>
      <c r="AF676" s="28" t="str">
        <f t="shared" si="2"/>
        <v>1</v>
      </c>
      <c r="AG676" s="484">
        <f t="shared" si="6"/>
        <v>100</v>
      </c>
      <c r="AH676" s="448">
        <v>100.0</v>
      </c>
      <c r="AI676" s="446">
        <v>1.0</v>
      </c>
      <c r="AJ676" s="448">
        <v>0.0</v>
      </c>
      <c r="AK676" s="449"/>
      <c r="AL676" s="448">
        <v>0.0</v>
      </c>
      <c r="AM676" s="449"/>
      <c r="AN676" s="448">
        <v>0.0</v>
      </c>
      <c r="AO676" s="449"/>
      <c r="AP676" s="448">
        <v>0.0</v>
      </c>
      <c r="AQ676" s="449"/>
      <c r="AR676" s="448">
        <v>0.0</v>
      </c>
      <c r="AS676" s="449"/>
      <c r="AT676" s="448">
        <v>0.0</v>
      </c>
      <c r="AU676" s="449"/>
      <c r="AV676" s="448">
        <v>0.0</v>
      </c>
      <c r="AW676" s="449"/>
      <c r="AX676" s="448">
        <v>0.0</v>
      </c>
      <c r="AY676" s="449"/>
    </row>
    <row r="677" ht="22.5" customHeight="1">
      <c r="A677" s="28">
        <v>675.0</v>
      </c>
      <c r="B677" s="28" t="s">
        <v>4046</v>
      </c>
      <c r="C677" s="28" t="s">
        <v>6824</v>
      </c>
      <c r="D677" s="28" t="s">
        <v>288</v>
      </c>
      <c r="E677" s="36" t="s">
        <v>226</v>
      </c>
      <c r="F677" s="28" t="s">
        <v>593</v>
      </c>
      <c r="G677" s="28" t="s">
        <v>358</v>
      </c>
      <c r="H677" s="28" t="s">
        <v>1605</v>
      </c>
      <c r="I677" s="28"/>
      <c r="J677" s="28">
        <v>2.0</v>
      </c>
      <c r="K677" s="28">
        <v>40.0</v>
      </c>
      <c r="L677" s="28">
        <v>80.0</v>
      </c>
      <c r="M677" s="28" t="s">
        <v>546</v>
      </c>
      <c r="N677" s="28">
        <v>2.0</v>
      </c>
      <c r="O677" s="28" t="s">
        <v>2353</v>
      </c>
      <c r="P677" s="28"/>
      <c r="Q677" s="28"/>
      <c r="R677" s="28" t="s">
        <v>368</v>
      </c>
      <c r="S677" s="28">
        <v>100.0</v>
      </c>
      <c r="T677" s="50">
        <f t="shared" si="4"/>
        <v>0</v>
      </c>
      <c r="U677" s="28" t="str">
        <f>IF(R[0]C[-1]&lt;8,"KURANG 8JAM","DIATAS 8JAM")</f>
        <v>#ERROR!</v>
      </c>
      <c r="V677" s="52">
        <v>45292.0</v>
      </c>
      <c r="W677" s="28">
        <f t="shared" si="1"/>
        <v>1.002739726</v>
      </c>
      <c r="X677" s="28" t="s">
        <v>10331</v>
      </c>
      <c r="Y677" s="28"/>
      <c r="Z677" s="28"/>
      <c r="AA677" s="28"/>
      <c r="AB677" s="28"/>
      <c r="AC677" s="28"/>
      <c r="AD677" s="28"/>
      <c r="AE677" s="65" t="b">
        <v>0</v>
      </c>
      <c r="AF677" s="28" t="str">
        <f t="shared" si="2"/>
        <v>1</v>
      </c>
      <c r="AG677" s="485">
        <f t="shared" si="6"/>
        <v>100</v>
      </c>
      <c r="AH677" s="451">
        <v>100.0</v>
      </c>
      <c r="AI677" s="444">
        <v>1.0</v>
      </c>
      <c r="AJ677" s="451">
        <v>0.0</v>
      </c>
      <c r="AK677" s="453"/>
      <c r="AL677" s="451">
        <v>0.0</v>
      </c>
      <c r="AM677" s="453"/>
      <c r="AN677" s="451">
        <v>0.0</v>
      </c>
      <c r="AO677" s="453"/>
      <c r="AP677" s="451">
        <v>0.0</v>
      </c>
      <c r="AQ677" s="453"/>
      <c r="AR677" s="451">
        <v>0.0</v>
      </c>
      <c r="AS677" s="453"/>
      <c r="AT677" s="451">
        <v>0.0</v>
      </c>
      <c r="AU677" s="453"/>
      <c r="AV677" s="451">
        <v>0.0</v>
      </c>
      <c r="AW677" s="453"/>
      <c r="AX677" s="451">
        <v>0.0</v>
      </c>
      <c r="AY677" s="453"/>
    </row>
    <row r="678" ht="22.5" customHeight="1">
      <c r="A678" s="36">
        <v>676.0</v>
      </c>
      <c r="B678" s="28" t="s">
        <v>4048</v>
      </c>
      <c r="C678" s="28" t="s">
        <v>6845</v>
      </c>
      <c r="D678" s="28" t="s">
        <v>288</v>
      </c>
      <c r="E678" s="36" t="s">
        <v>226</v>
      </c>
      <c r="F678" s="28" t="s">
        <v>593</v>
      </c>
      <c r="G678" s="28" t="s">
        <v>358</v>
      </c>
      <c r="H678" s="28" t="s">
        <v>1605</v>
      </c>
      <c r="I678" s="28"/>
      <c r="J678" s="28">
        <v>2.0</v>
      </c>
      <c r="K678" s="28">
        <v>40.0</v>
      </c>
      <c r="L678" s="28">
        <v>80.0</v>
      </c>
      <c r="M678" s="28" t="s">
        <v>546</v>
      </c>
      <c r="N678" s="28">
        <v>2.0</v>
      </c>
      <c r="O678" s="28" t="s">
        <v>2353</v>
      </c>
      <c r="P678" s="28"/>
      <c r="Q678" s="28"/>
      <c r="R678" s="28" t="s">
        <v>368</v>
      </c>
      <c r="S678" s="28">
        <v>100.0</v>
      </c>
      <c r="T678" s="50">
        <f t="shared" si="4"/>
        <v>0</v>
      </c>
      <c r="U678" s="28" t="str">
        <f>IF(R[0]C[-1]&lt;8,"KURANG 8JAM","DIATAS 8JAM")</f>
        <v>#ERROR!</v>
      </c>
      <c r="V678" s="52">
        <v>45292.0</v>
      </c>
      <c r="W678" s="28">
        <f t="shared" si="1"/>
        <v>1.002739726</v>
      </c>
      <c r="X678" s="28" t="s">
        <v>10331</v>
      </c>
      <c r="Y678" s="28"/>
      <c r="Z678" s="28"/>
      <c r="AA678" s="28"/>
      <c r="AB678" s="28"/>
      <c r="AC678" s="28"/>
      <c r="AD678" s="28"/>
      <c r="AE678" s="65" t="b">
        <v>0</v>
      </c>
      <c r="AF678" s="28" t="str">
        <f t="shared" si="2"/>
        <v>1</v>
      </c>
      <c r="AG678" s="484">
        <f t="shared" si="6"/>
        <v>100</v>
      </c>
      <c r="AH678" s="448">
        <v>100.0</v>
      </c>
      <c r="AI678" s="446">
        <v>1.0</v>
      </c>
      <c r="AJ678" s="448">
        <v>0.0</v>
      </c>
      <c r="AK678" s="449"/>
      <c r="AL678" s="448">
        <v>0.0</v>
      </c>
      <c r="AM678" s="449"/>
      <c r="AN678" s="448">
        <v>0.0</v>
      </c>
      <c r="AO678" s="449"/>
      <c r="AP678" s="448">
        <v>0.0</v>
      </c>
      <c r="AQ678" s="449"/>
      <c r="AR678" s="448">
        <v>0.0</v>
      </c>
      <c r="AS678" s="449"/>
      <c r="AT678" s="448">
        <v>0.0</v>
      </c>
      <c r="AU678" s="449"/>
      <c r="AV678" s="448">
        <v>0.0</v>
      </c>
      <c r="AW678" s="449"/>
      <c r="AX678" s="448">
        <v>0.0</v>
      </c>
      <c r="AY678" s="449"/>
    </row>
    <row r="679" ht="22.5" customHeight="1">
      <c r="A679" s="28">
        <v>677.0</v>
      </c>
      <c r="B679" s="28" t="s">
        <v>4054</v>
      </c>
      <c r="C679" s="28" t="s">
        <v>6871</v>
      </c>
      <c r="D679" s="28" t="s">
        <v>288</v>
      </c>
      <c r="E679" s="36" t="s">
        <v>226</v>
      </c>
      <c r="F679" s="28" t="s">
        <v>593</v>
      </c>
      <c r="G679" s="28" t="s">
        <v>358</v>
      </c>
      <c r="H679" s="28" t="s">
        <v>1605</v>
      </c>
      <c r="I679" s="28"/>
      <c r="J679" s="28">
        <v>2.0</v>
      </c>
      <c r="K679" s="28">
        <v>40.0</v>
      </c>
      <c r="L679" s="28">
        <v>80.0</v>
      </c>
      <c r="M679" s="28" t="s">
        <v>546</v>
      </c>
      <c r="N679" s="28">
        <v>2.0</v>
      </c>
      <c r="O679" s="28" t="s">
        <v>2353</v>
      </c>
      <c r="P679" s="28"/>
      <c r="Q679" s="28"/>
      <c r="R679" s="28" t="s">
        <v>368</v>
      </c>
      <c r="S679" s="28">
        <v>100.0</v>
      </c>
      <c r="T679" s="50">
        <f t="shared" si="4"/>
        <v>0</v>
      </c>
      <c r="U679" s="28" t="str">
        <f>IF(R[0]C[-1]&lt;8,"KURANG 8JAM","DIATAS 8JAM")</f>
        <v>#ERROR!</v>
      </c>
      <c r="V679" s="52">
        <v>45292.0</v>
      </c>
      <c r="W679" s="28">
        <f t="shared" si="1"/>
        <v>1.002739726</v>
      </c>
      <c r="X679" s="28" t="s">
        <v>10331</v>
      </c>
      <c r="Y679" s="28"/>
      <c r="Z679" s="28"/>
      <c r="AA679" s="28"/>
      <c r="AB679" s="28"/>
      <c r="AC679" s="28"/>
      <c r="AD679" s="28"/>
      <c r="AE679" s="65" t="b">
        <v>0</v>
      </c>
      <c r="AF679" s="28" t="str">
        <f t="shared" si="2"/>
        <v>1</v>
      </c>
      <c r="AG679" s="485">
        <f t="shared" si="6"/>
        <v>100</v>
      </c>
      <c r="AH679" s="451">
        <v>100.0</v>
      </c>
      <c r="AI679" s="444">
        <v>1.0</v>
      </c>
      <c r="AJ679" s="451">
        <v>0.0</v>
      </c>
      <c r="AK679" s="453"/>
      <c r="AL679" s="451">
        <v>0.0</v>
      </c>
      <c r="AM679" s="453"/>
      <c r="AN679" s="451">
        <v>0.0</v>
      </c>
      <c r="AO679" s="453"/>
      <c r="AP679" s="451">
        <v>0.0</v>
      </c>
      <c r="AQ679" s="453"/>
      <c r="AR679" s="451">
        <v>0.0</v>
      </c>
      <c r="AS679" s="453"/>
      <c r="AT679" s="451">
        <v>0.0</v>
      </c>
      <c r="AU679" s="453"/>
      <c r="AV679" s="451">
        <v>0.0</v>
      </c>
      <c r="AW679" s="453"/>
      <c r="AX679" s="451">
        <v>0.0</v>
      </c>
      <c r="AY679" s="453"/>
    </row>
    <row r="680" ht="22.5" customHeight="1">
      <c r="A680" s="36">
        <v>678.0</v>
      </c>
      <c r="B680" s="28" t="s">
        <v>4057</v>
      </c>
      <c r="C680" s="28" t="s">
        <v>6888</v>
      </c>
      <c r="D680" s="28" t="s">
        <v>288</v>
      </c>
      <c r="E680" s="36" t="s">
        <v>226</v>
      </c>
      <c r="F680" s="28" t="s">
        <v>593</v>
      </c>
      <c r="G680" s="28" t="s">
        <v>358</v>
      </c>
      <c r="H680" s="28" t="s">
        <v>1605</v>
      </c>
      <c r="I680" s="28"/>
      <c r="J680" s="28">
        <v>2.0</v>
      </c>
      <c r="K680" s="28">
        <v>40.0</v>
      </c>
      <c r="L680" s="28">
        <v>80.0</v>
      </c>
      <c r="M680" s="28" t="s">
        <v>546</v>
      </c>
      <c r="N680" s="28">
        <v>2.0</v>
      </c>
      <c r="O680" s="28" t="s">
        <v>2353</v>
      </c>
      <c r="P680" s="28"/>
      <c r="Q680" s="28"/>
      <c r="R680" s="28" t="s">
        <v>368</v>
      </c>
      <c r="S680" s="28">
        <v>100.0</v>
      </c>
      <c r="T680" s="50">
        <f t="shared" si="4"/>
        <v>0</v>
      </c>
      <c r="U680" s="28" t="str">
        <f>IF(R[0]C[-1]&lt;8,"KURANG 8JAM","DIATAS 8JAM")</f>
        <v>#ERROR!</v>
      </c>
      <c r="V680" s="52">
        <v>45292.0</v>
      </c>
      <c r="W680" s="28">
        <f t="shared" si="1"/>
        <v>1.002739726</v>
      </c>
      <c r="X680" s="28" t="s">
        <v>10331</v>
      </c>
      <c r="Y680" s="28"/>
      <c r="Z680" s="28"/>
      <c r="AA680" s="28"/>
      <c r="AB680" s="28"/>
      <c r="AC680" s="28"/>
      <c r="AD680" s="28"/>
      <c r="AE680" s="65" t="b">
        <v>0</v>
      </c>
      <c r="AF680" s="28" t="str">
        <f t="shared" si="2"/>
        <v>1</v>
      </c>
      <c r="AG680" s="484">
        <f t="shared" si="6"/>
        <v>100</v>
      </c>
      <c r="AH680" s="448">
        <v>100.0</v>
      </c>
      <c r="AI680" s="446">
        <v>1.0</v>
      </c>
      <c r="AJ680" s="448">
        <v>0.0</v>
      </c>
      <c r="AK680" s="449"/>
      <c r="AL680" s="448">
        <v>0.0</v>
      </c>
      <c r="AM680" s="449"/>
      <c r="AN680" s="448">
        <v>0.0</v>
      </c>
      <c r="AO680" s="449"/>
      <c r="AP680" s="448">
        <v>0.0</v>
      </c>
      <c r="AQ680" s="449"/>
      <c r="AR680" s="448">
        <v>0.0</v>
      </c>
      <c r="AS680" s="449"/>
      <c r="AT680" s="448">
        <v>0.0</v>
      </c>
      <c r="AU680" s="449"/>
      <c r="AV680" s="448">
        <v>0.0</v>
      </c>
      <c r="AW680" s="449"/>
      <c r="AX680" s="448">
        <v>0.0</v>
      </c>
      <c r="AY680" s="449"/>
    </row>
    <row r="681" ht="22.5" customHeight="1">
      <c r="A681" s="28">
        <v>679.0</v>
      </c>
      <c r="B681" s="28" t="s">
        <v>4061</v>
      </c>
      <c r="C681" s="28" t="s">
        <v>6904</v>
      </c>
      <c r="D681" s="28" t="s">
        <v>288</v>
      </c>
      <c r="E681" s="36" t="s">
        <v>226</v>
      </c>
      <c r="F681" s="28" t="s">
        <v>593</v>
      </c>
      <c r="G681" s="28" t="s">
        <v>358</v>
      </c>
      <c r="H681" s="28" t="s">
        <v>1605</v>
      </c>
      <c r="I681" s="28"/>
      <c r="J681" s="28">
        <v>2.0</v>
      </c>
      <c r="K681" s="28">
        <v>40.0</v>
      </c>
      <c r="L681" s="28">
        <v>80.0</v>
      </c>
      <c r="M681" s="28" t="s">
        <v>546</v>
      </c>
      <c r="N681" s="28">
        <v>2.0</v>
      </c>
      <c r="O681" s="28" t="s">
        <v>2353</v>
      </c>
      <c r="P681" s="28"/>
      <c r="Q681" s="28"/>
      <c r="R681" s="28" t="s">
        <v>368</v>
      </c>
      <c r="S681" s="28">
        <v>100.0</v>
      </c>
      <c r="T681" s="50">
        <f t="shared" si="4"/>
        <v>0</v>
      </c>
      <c r="U681" s="28" t="str">
        <f>IF(R[0]C[-1]&lt;8,"KURANG 8JAM","DIATAS 8JAM")</f>
        <v>#ERROR!</v>
      </c>
      <c r="V681" s="52">
        <v>45292.0</v>
      </c>
      <c r="W681" s="28">
        <f t="shared" si="1"/>
        <v>1.002739726</v>
      </c>
      <c r="X681" s="28" t="s">
        <v>10331</v>
      </c>
      <c r="Y681" s="28"/>
      <c r="Z681" s="28"/>
      <c r="AA681" s="28"/>
      <c r="AB681" s="28"/>
      <c r="AC681" s="28"/>
      <c r="AD681" s="28"/>
      <c r="AE681" s="65" t="b">
        <v>0</v>
      </c>
      <c r="AF681" s="28" t="str">
        <f t="shared" si="2"/>
        <v>1</v>
      </c>
      <c r="AG681" s="485">
        <f t="shared" si="6"/>
        <v>100</v>
      </c>
      <c r="AH681" s="451">
        <v>100.0</v>
      </c>
      <c r="AI681" s="444">
        <v>1.0</v>
      </c>
      <c r="AJ681" s="451">
        <v>0.0</v>
      </c>
      <c r="AK681" s="453"/>
      <c r="AL681" s="451">
        <v>0.0</v>
      </c>
      <c r="AM681" s="453"/>
      <c r="AN681" s="451">
        <v>0.0</v>
      </c>
      <c r="AO681" s="453"/>
      <c r="AP681" s="451">
        <v>0.0</v>
      </c>
      <c r="AQ681" s="453"/>
      <c r="AR681" s="451">
        <v>0.0</v>
      </c>
      <c r="AS681" s="453"/>
      <c r="AT681" s="451">
        <v>0.0</v>
      </c>
      <c r="AU681" s="453"/>
      <c r="AV681" s="451">
        <v>0.0</v>
      </c>
      <c r="AW681" s="453"/>
      <c r="AX681" s="451">
        <v>0.0</v>
      </c>
      <c r="AY681" s="453"/>
    </row>
    <row r="682" ht="22.5" customHeight="1">
      <c r="A682" s="36">
        <v>680.0</v>
      </c>
      <c r="B682" s="28" t="s">
        <v>4063</v>
      </c>
      <c r="C682" s="28" t="s">
        <v>6920</v>
      </c>
      <c r="D682" s="28" t="s">
        <v>288</v>
      </c>
      <c r="E682" s="36" t="s">
        <v>226</v>
      </c>
      <c r="F682" s="28" t="s">
        <v>593</v>
      </c>
      <c r="G682" s="28" t="s">
        <v>358</v>
      </c>
      <c r="H682" s="28" t="s">
        <v>1605</v>
      </c>
      <c r="I682" s="28"/>
      <c r="J682" s="28">
        <v>2.0</v>
      </c>
      <c r="K682" s="28">
        <v>40.0</v>
      </c>
      <c r="L682" s="28">
        <v>80.0</v>
      </c>
      <c r="M682" s="28" t="s">
        <v>546</v>
      </c>
      <c r="N682" s="28">
        <v>2.0</v>
      </c>
      <c r="O682" s="28" t="s">
        <v>2353</v>
      </c>
      <c r="P682" s="28"/>
      <c r="Q682" s="28"/>
      <c r="R682" s="28" t="s">
        <v>368</v>
      </c>
      <c r="S682" s="28">
        <v>100.0</v>
      </c>
      <c r="T682" s="50">
        <f t="shared" si="4"/>
        <v>0</v>
      </c>
      <c r="U682" s="28" t="str">
        <f>IF(R[0]C[-1]&lt;8,"KURANG 8JAM","DIATAS 8JAM")</f>
        <v>#ERROR!</v>
      </c>
      <c r="V682" s="52">
        <v>45292.0</v>
      </c>
      <c r="W682" s="28">
        <f t="shared" si="1"/>
        <v>1.002739726</v>
      </c>
      <c r="X682" s="28" t="s">
        <v>10331</v>
      </c>
      <c r="Y682" s="28"/>
      <c r="Z682" s="28"/>
      <c r="AA682" s="28"/>
      <c r="AB682" s="28"/>
      <c r="AC682" s="28"/>
      <c r="AD682" s="28"/>
      <c r="AE682" s="65" t="b">
        <v>0</v>
      </c>
      <c r="AF682" s="28" t="str">
        <f t="shared" si="2"/>
        <v>1</v>
      </c>
      <c r="AG682" s="484">
        <f t="shared" si="6"/>
        <v>100</v>
      </c>
      <c r="AH682" s="448">
        <v>100.0</v>
      </c>
      <c r="AI682" s="446">
        <v>1.0</v>
      </c>
      <c r="AJ682" s="448">
        <v>0.0</v>
      </c>
      <c r="AK682" s="449"/>
      <c r="AL682" s="448">
        <v>0.0</v>
      </c>
      <c r="AM682" s="449"/>
      <c r="AN682" s="448">
        <v>0.0</v>
      </c>
      <c r="AO682" s="449"/>
      <c r="AP682" s="448">
        <v>0.0</v>
      </c>
      <c r="AQ682" s="449"/>
      <c r="AR682" s="448">
        <v>0.0</v>
      </c>
      <c r="AS682" s="449"/>
      <c r="AT682" s="448">
        <v>0.0</v>
      </c>
      <c r="AU682" s="449"/>
      <c r="AV682" s="448">
        <v>0.0</v>
      </c>
      <c r="AW682" s="449"/>
      <c r="AX682" s="448">
        <v>0.0</v>
      </c>
      <c r="AY682" s="449"/>
    </row>
    <row r="683" ht="22.5" customHeight="1">
      <c r="A683" s="28">
        <v>681.0</v>
      </c>
      <c r="B683" s="28" t="s">
        <v>4066</v>
      </c>
      <c r="C683" s="28" t="s">
        <v>6940</v>
      </c>
      <c r="D683" s="28" t="s">
        <v>288</v>
      </c>
      <c r="E683" s="36" t="s">
        <v>226</v>
      </c>
      <c r="F683" s="28" t="s">
        <v>593</v>
      </c>
      <c r="G683" s="28" t="s">
        <v>358</v>
      </c>
      <c r="H683" s="28" t="s">
        <v>1605</v>
      </c>
      <c r="I683" s="28"/>
      <c r="J683" s="28">
        <v>2.0</v>
      </c>
      <c r="K683" s="28">
        <v>40.0</v>
      </c>
      <c r="L683" s="28">
        <v>80.0</v>
      </c>
      <c r="M683" s="28" t="s">
        <v>546</v>
      </c>
      <c r="N683" s="28">
        <v>2.0</v>
      </c>
      <c r="O683" s="28" t="s">
        <v>2353</v>
      </c>
      <c r="P683" s="28"/>
      <c r="Q683" s="28"/>
      <c r="R683" s="28" t="s">
        <v>368</v>
      </c>
      <c r="S683" s="28">
        <v>100.0</v>
      </c>
      <c r="T683" s="50">
        <f t="shared" si="4"/>
        <v>0</v>
      </c>
      <c r="U683" s="28" t="str">
        <f>IF(R[0]C[-1]&lt;8,"KURANG 8JAM","DIATAS 8JAM")</f>
        <v>#ERROR!</v>
      </c>
      <c r="V683" s="52">
        <v>45292.0</v>
      </c>
      <c r="W683" s="28">
        <f t="shared" si="1"/>
        <v>1.002739726</v>
      </c>
      <c r="X683" s="28" t="s">
        <v>10331</v>
      </c>
      <c r="Y683" s="28"/>
      <c r="Z683" s="28"/>
      <c r="AA683" s="28"/>
      <c r="AB683" s="28"/>
      <c r="AC683" s="28"/>
      <c r="AD683" s="28"/>
      <c r="AE683" s="65" t="b">
        <v>0</v>
      </c>
      <c r="AF683" s="28" t="str">
        <f t="shared" si="2"/>
        <v>1</v>
      </c>
      <c r="AG683" s="485">
        <f t="shared" si="6"/>
        <v>100</v>
      </c>
      <c r="AH683" s="451">
        <v>100.0</v>
      </c>
      <c r="AI683" s="444">
        <v>1.0</v>
      </c>
      <c r="AJ683" s="451">
        <v>0.0</v>
      </c>
      <c r="AK683" s="453"/>
      <c r="AL683" s="451">
        <v>0.0</v>
      </c>
      <c r="AM683" s="453"/>
      <c r="AN683" s="451">
        <v>0.0</v>
      </c>
      <c r="AO683" s="453"/>
      <c r="AP683" s="451">
        <v>0.0</v>
      </c>
      <c r="AQ683" s="453"/>
      <c r="AR683" s="451">
        <v>0.0</v>
      </c>
      <c r="AS683" s="453"/>
      <c r="AT683" s="451">
        <v>0.0</v>
      </c>
      <c r="AU683" s="453"/>
      <c r="AV683" s="451">
        <v>0.0</v>
      </c>
      <c r="AW683" s="453"/>
      <c r="AX683" s="451">
        <v>0.0</v>
      </c>
      <c r="AY683" s="453"/>
    </row>
    <row r="684" ht="22.5" customHeight="1">
      <c r="A684" s="36">
        <v>682.0</v>
      </c>
      <c r="B684" s="28" t="s">
        <v>4070</v>
      </c>
      <c r="C684" s="28" t="s">
        <v>6959</v>
      </c>
      <c r="D684" s="28" t="s">
        <v>288</v>
      </c>
      <c r="E684" s="36" t="s">
        <v>226</v>
      </c>
      <c r="F684" s="28" t="s">
        <v>593</v>
      </c>
      <c r="G684" s="28" t="s">
        <v>358</v>
      </c>
      <c r="H684" s="28" t="s">
        <v>1605</v>
      </c>
      <c r="I684" s="28"/>
      <c r="J684" s="28">
        <v>2.0</v>
      </c>
      <c r="K684" s="28">
        <v>40.0</v>
      </c>
      <c r="L684" s="28">
        <v>80.0</v>
      </c>
      <c r="M684" s="28" t="s">
        <v>546</v>
      </c>
      <c r="N684" s="28">
        <v>2.0</v>
      </c>
      <c r="O684" s="28" t="s">
        <v>2353</v>
      </c>
      <c r="P684" s="28"/>
      <c r="Q684" s="28"/>
      <c r="R684" s="28" t="s">
        <v>368</v>
      </c>
      <c r="S684" s="28">
        <v>100.0</v>
      </c>
      <c r="T684" s="50">
        <f t="shared" si="4"/>
        <v>0</v>
      </c>
      <c r="U684" s="28" t="str">
        <f>IF(R[0]C[-1]&lt;8,"KURANG 8JAM","DIATAS 8JAM")</f>
        <v>#ERROR!</v>
      </c>
      <c r="V684" s="52">
        <v>45292.0</v>
      </c>
      <c r="W684" s="28">
        <f t="shared" si="1"/>
        <v>1.002739726</v>
      </c>
      <c r="X684" s="28" t="s">
        <v>10331</v>
      </c>
      <c r="Y684" s="28"/>
      <c r="Z684" s="28"/>
      <c r="AA684" s="28"/>
      <c r="AB684" s="28"/>
      <c r="AC684" s="28"/>
      <c r="AD684" s="28"/>
      <c r="AE684" s="65" t="b">
        <v>0</v>
      </c>
      <c r="AF684" s="28" t="str">
        <f t="shared" si="2"/>
        <v>1</v>
      </c>
      <c r="AG684" s="484">
        <f t="shared" si="6"/>
        <v>100</v>
      </c>
      <c r="AH684" s="448">
        <v>100.0</v>
      </c>
      <c r="AI684" s="446">
        <v>1.0</v>
      </c>
      <c r="AJ684" s="448">
        <v>0.0</v>
      </c>
      <c r="AK684" s="449"/>
      <c r="AL684" s="448">
        <v>0.0</v>
      </c>
      <c r="AM684" s="449"/>
      <c r="AN684" s="448">
        <v>0.0</v>
      </c>
      <c r="AO684" s="449"/>
      <c r="AP684" s="448">
        <v>0.0</v>
      </c>
      <c r="AQ684" s="449"/>
      <c r="AR684" s="448">
        <v>0.0</v>
      </c>
      <c r="AS684" s="449"/>
      <c r="AT684" s="448">
        <v>0.0</v>
      </c>
      <c r="AU684" s="449"/>
      <c r="AV684" s="448">
        <v>0.0</v>
      </c>
      <c r="AW684" s="449"/>
      <c r="AX684" s="448">
        <v>0.0</v>
      </c>
      <c r="AY684" s="449"/>
    </row>
    <row r="685" ht="22.5" customHeight="1">
      <c r="A685" s="28">
        <v>683.0</v>
      </c>
      <c r="B685" s="28" t="s">
        <v>4076</v>
      </c>
      <c r="C685" s="28" t="s">
        <v>6981</v>
      </c>
      <c r="D685" s="28" t="s">
        <v>232</v>
      </c>
      <c r="E685" s="36" t="s">
        <v>16</v>
      </c>
      <c r="F685" s="28" t="s">
        <v>593</v>
      </c>
      <c r="G685" s="28" t="s">
        <v>358</v>
      </c>
      <c r="H685" s="28" t="s">
        <v>1605</v>
      </c>
      <c r="I685" s="28"/>
      <c r="J685" s="28">
        <v>2.0</v>
      </c>
      <c r="K685" s="28">
        <v>40.0</v>
      </c>
      <c r="L685" s="28">
        <v>80.0</v>
      </c>
      <c r="M685" s="28" t="s">
        <v>546</v>
      </c>
      <c r="N685" s="28">
        <v>2.0</v>
      </c>
      <c r="O685" s="28" t="s">
        <v>2353</v>
      </c>
      <c r="P685" s="28"/>
      <c r="Q685" s="28"/>
      <c r="R685" s="28" t="s">
        <v>368</v>
      </c>
      <c r="S685" s="28">
        <v>100.0</v>
      </c>
      <c r="T685" s="50">
        <f t="shared" si="4"/>
        <v>0</v>
      </c>
      <c r="U685" s="28" t="str">
        <f>IF(R[0]C[-1]&lt;8,"KURANG 8JAM","DIATAS 8JAM")</f>
        <v>#ERROR!</v>
      </c>
      <c r="V685" s="52">
        <v>45292.0</v>
      </c>
      <c r="W685" s="28">
        <f t="shared" si="1"/>
        <v>1.002739726</v>
      </c>
      <c r="X685" s="28" t="s">
        <v>10331</v>
      </c>
      <c r="Y685" s="28"/>
      <c r="Z685" s="28"/>
      <c r="AA685" s="28"/>
      <c r="AB685" s="28"/>
      <c r="AC685" s="28"/>
      <c r="AD685" s="28"/>
      <c r="AE685" s="65" t="b">
        <v>0</v>
      </c>
      <c r="AF685" s="28" t="str">
        <f t="shared" si="2"/>
        <v>1</v>
      </c>
      <c r="AG685" s="485">
        <f t="shared" si="6"/>
        <v>100</v>
      </c>
      <c r="AH685" s="451">
        <v>100.0</v>
      </c>
      <c r="AI685" s="444">
        <v>1.0</v>
      </c>
      <c r="AJ685" s="451">
        <v>0.0</v>
      </c>
      <c r="AK685" s="453"/>
      <c r="AL685" s="451">
        <v>0.0</v>
      </c>
      <c r="AM685" s="453"/>
      <c r="AN685" s="451">
        <v>0.0</v>
      </c>
      <c r="AO685" s="453"/>
      <c r="AP685" s="451">
        <v>0.0</v>
      </c>
      <c r="AQ685" s="453"/>
      <c r="AR685" s="451">
        <v>0.0</v>
      </c>
      <c r="AS685" s="453"/>
      <c r="AT685" s="451">
        <v>0.0</v>
      </c>
      <c r="AU685" s="453"/>
      <c r="AV685" s="451">
        <v>0.0</v>
      </c>
      <c r="AW685" s="453"/>
      <c r="AX685" s="451">
        <v>0.0</v>
      </c>
      <c r="AY685" s="453"/>
    </row>
    <row r="686" ht="22.5" customHeight="1">
      <c r="A686" s="36">
        <v>684.0</v>
      </c>
      <c r="B686" s="28" t="s">
        <v>4081</v>
      </c>
      <c r="C686" s="28" t="s">
        <v>6998</v>
      </c>
      <c r="D686" s="28" t="s">
        <v>232</v>
      </c>
      <c r="E686" s="36" t="s">
        <v>16</v>
      </c>
      <c r="F686" s="28" t="s">
        <v>593</v>
      </c>
      <c r="G686" s="28" t="s">
        <v>358</v>
      </c>
      <c r="H686" s="28" t="s">
        <v>1605</v>
      </c>
      <c r="I686" s="28"/>
      <c r="J686" s="28">
        <v>2.0</v>
      </c>
      <c r="K686" s="28">
        <v>40.0</v>
      </c>
      <c r="L686" s="28">
        <v>80.0</v>
      </c>
      <c r="M686" s="28" t="s">
        <v>546</v>
      </c>
      <c r="N686" s="28">
        <v>2.0</v>
      </c>
      <c r="O686" s="28" t="s">
        <v>2353</v>
      </c>
      <c r="P686" s="28"/>
      <c r="Q686" s="28"/>
      <c r="R686" s="28" t="s">
        <v>368</v>
      </c>
      <c r="S686" s="28">
        <v>100.0</v>
      </c>
      <c r="T686" s="50">
        <f t="shared" si="4"/>
        <v>0</v>
      </c>
      <c r="U686" s="28" t="str">
        <f>IF(R[0]C[-1]&lt;8,"KURANG 8JAM","DIATAS 8JAM")</f>
        <v>#ERROR!</v>
      </c>
      <c r="V686" s="52">
        <v>45292.0</v>
      </c>
      <c r="W686" s="28">
        <f t="shared" si="1"/>
        <v>1.002739726</v>
      </c>
      <c r="X686" s="28" t="s">
        <v>10331</v>
      </c>
      <c r="Y686" s="28"/>
      <c r="Z686" s="28"/>
      <c r="AA686" s="28"/>
      <c r="AB686" s="28"/>
      <c r="AC686" s="28"/>
      <c r="AD686" s="28"/>
      <c r="AE686" s="65" t="b">
        <v>0</v>
      </c>
      <c r="AF686" s="28" t="str">
        <f t="shared" si="2"/>
        <v>1</v>
      </c>
      <c r="AG686" s="484">
        <f t="shared" si="6"/>
        <v>100</v>
      </c>
      <c r="AH686" s="448">
        <v>100.0</v>
      </c>
      <c r="AI686" s="446">
        <v>1.0</v>
      </c>
      <c r="AJ686" s="448">
        <v>0.0</v>
      </c>
      <c r="AK686" s="449"/>
      <c r="AL686" s="448">
        <v>0.0</v>
      </c>
      <c r="AM686" s="449"/>
      <c r="AN686" s="448">
        <v>0.0</v>
      </c>
      <c r="AO686" s="449"/>
      <c r="AP686" s="448">
        <v>0.0</v>
      </c>
      <c r="AQ686" s="449"/>
      <c r="AR686" s="448">
        <v>0.0</v>
      </c>
      <c r="AS686" s="449"/>
      <c r="AT686" s="448">
        <v>0.0</v>
      </c>
      <c r="AU686" s="449"/>
      <c r="AV686" s="448">
        <v>0.0</v>
      </c>
      <c r="AW686" s="449"/>
      <c r="AX686" s="448">
        <v>0.0</v>
      </c>
      <c r="AY686" s="449"/>
    </row>
    <row r="687" ht="22.5" customHeight="1">
      <c r="A687" s="28">
        <v>685.0</v>
      </c>
      <c r="B687" s="28" t="s">
        <v>4084</v>
      </c>
      <c r="C687" s="28" t="s">
        <v>7018</v>
      </c>
      <c r="D687" s="28" t="s">
        <v>232</v>
      </c>
      <c r="E687" s="36" t="s">
        <v>16</v>
      </c>
      <c r="F687" s="28" t="s">
        <v>593</v>
      </c>
      <c r="G687" s="28" t="s">
        <v>358</v>
      </c>
      <c r="H687" s="28" t="s">
        <v>1605</v>
      </c>
      <c r="I687" s="28"/>
      <c r="J687" s="28">
        <v>2.0</v>
      </c>
      <c r="K687" s="28">
        <v>40.0</v>
      </c>
      <c r="L687" s="28">
        <v>80.0</v>
      </c>
      <c r="M687" s="28" t="s">
        <v>546</v>
      </c>
      <c r="N687" s="28">
        <v>2.0</v>
      </c>
      <c r="O687" s="28" t="s">
        <v>2353</v>
      </c>
      <c r="P687" s="28"/>
      <c r="Q687" s="28"/>
      <c r="R687" s="28" t="s">
        <v>368</v>
      </c>
      <c r="S687" s="28">
        <v>100.0</v>
      </c>
      <c r="T687" s="50">
        <f t="shared" si="4"/>
        <v>0</v>
      </c>
      <c r="U687" s="28" t="str">
        <f>IF(R[0]C[-1]&lt;8,"KURANG 8JAM","DIATAS 8JAM")</f>
        <v>#ERROR!</v>
      </c>
      <c r="V687" s="52">
        <v>45292.0</v>
      </c>
      <c r="W687" s="28">
        <f t="shared" si="1"/>
        <v>1.002739726</v>
      </c>
      <c r="X687" s="28" t="s">
        <v>10331</v>
      </c>
      <c r="Y687" s="28"/>
      <c r="Z687" s="28"/>
      <c r="AA687" s="28"/>
      <c r="AB687" s="28"/>
      <c r="AC687" s="28"/>
      <c r="AD687" s="28"/>
      <c r="AE687" s="65" t="b">
        <v>0</v>
      </c>
      <c r="AF687" s="28" t="str">
        <f t="shared" si="2"/>
        <v>1</v>
      </c>
      <c r="AG687" s="485">
        <f t="shared" si="6"/>
        <v>100</v>
      </c>
      <c r="AH687" s="451">
        <v>100.0</v>
      </c>
      <c r="AI687" s="444">
        <v>1.0</v>
      </c>
      <c r="AJ687" s="451">
        <v>0.0</v>
      </c>
      <c r="AK687" s="453"/>
      <c r="AL687" s="451">
        <v>0.0</v>
      </c>
      <c r="AM687" s="453"/>
      <c r="AN687" s="451">
        <v>0.0</v>
      </c>
      <c r="AO687" s="453"/>
      <c r="AP687" s="451">
        <v>0.0</v>
      </c>
      <c r="AQ687" s="453"/>
      <c r="AR687" s="451">
        <v>0.0</v>
      </c>
      <c r="AS687" s="453"/>
      <c r="AT687" s="451">
        <v>0.0</v>
      </c>
      <c r="AU687" s="453"/>
      <c r="AV687" s="451">
        <v>0.0</v>
      </c>
      <c r="AW687" s="453"/>
      <c r="AX687" s="451">
        <v>0.0</v>
      </c>
      <c r="AY687" s="453"/>
    </row>
    <row r="688" ht="22.5" customHeight="1">
      <c r="A688" s="36">
        <v>686.0</v>
      </c>
      <c r="B688" s="28" t="s">
        <v>4087</v>
      </c>
      <c r="C688" s="28" t="s">
        <v>7030</v>
      </c>
      <c r="D688" s="28" t="s">
        <v>232</v>
      </c>
      <c r="E688" s="36" t="s">
        <v>16</v>
      </c>
      <c r="F688" s="28" t="s">
        <v>593</v>
      </c>
      <c r="G688" s="28" t="s">
        <v>358</v>
      </c>
      <c r="H688" s="28" t="s">
        <v>1605</v>
      </c>
      <c r="I688" s="28"/>
      <c r="J688" s="28">
        <v>2.0</v>
      </c>
      <c r="K688" s="28">
        <v>40.0</v>
      </c>
      <c r="L688" s="28">
        <v>80.0</v>
      </c>
      <c r="M688" s="28" t="s">
        <v>546</v>
      </c>
      <c r="N688" s="28">
        <v>2.0</v>
      </c>
      <c r="O688" s="28" t="s">
        <v>2353</v>
      </c>
      <c r="P688" s="28"/>
      <c r="Q688" s="28"/>
      <c r="R688" s="28" t="s">
        <v>368</v>
      </c>
      <c r="S688" s="28">
        <v>100.0</v>
      </c>
      <c r="T688" s="50">
        <f t="shared" si="4"/>
        <v>0</v>
      </c>
      <c r="U688" s="28" t="str">
        <f>IF(R[0]C[-1]&lt;8,"KURANG 8JAM","DIATAS 8JAM")</f>
        <v>#ERROR!</v>
      </c>
      <c r="V688" s="52">
        <v>45292.0</v>
      </c>
      <c r="W688" s="28">
        <f t="shared" si="1"/>
        <v>1.002739726</v>
      </c>
      <c r="X688" s="28" t="s">
        <v>10331</v>
      </c>
      <c r="Y688" s="28"/>
      <c r="Z688" s="28"/>
      <c r="AA688" s="28"/>
      <c r="AB688" s="28"/>
      <c r="AC688" s="28"/>
      <c r="AD688" s="28"/>
      <c r="AE688" s="65" t="b">
        <v>0</v>
      </c>
      <c r="AF688" s="28" t="str">
        <f t="shared" si="2"/>
        <v>1</v>
      </c>
      <c r="AG688" s="484">
        <f t="shared" si="6"/>
        <v>100</v>
      </c>
      <c r="AH688" s="448">
        <v>100.0</v>
      </c>
      <c r="AI688" s="446">
        <v>1.0</v>
      </c>
      <c r="AJ688" s="448">
        <v>0.0</v>
      </c>
      <c r="AK688" s="449"/>
      <c r="AL688" s="448">
        <v>0.0</v>
      </c>
      <c r="AM688" s="449"/>
      <c r="AN688" s="448">
        <v>0.0</v>
      </c>
      <c r="AO688" s="449"/>
      <c r="AP688" s="448">
        <v>0.0</v>
      </c>
      <c r="AQ688" s="449"/>
      <c r="AR688" s="448">
        <v>0.0</v>
      </c>
      <c r="AS688" s="449"/>
      <c r="AT688" s="448">
        <v>0.0</v>
      </c>
      <c r="AU688" s="449"/>
      <c r="AV688" s="448">
        <v>0.0</v>
      </c>
      <c r="AW688" s="449"/>
      <c r="AX688" s="448">
        <v>0.0</v>
      </c>
      <c r="AY688" s="449"/>
    </row>
    <row r="689" ht="22.5" customHeight="1">
      <c r="A689" s="28">
        <v>687.0</v>
      </c>
      <c r="B689" s="28" t="s">
        <v>4090</v>
      </c>
      <c r="C689" s="28" t="s">
        <v>7049</v>
      </c>
      <c r="D689" s="28" t="s">
        <v>232</v>
      </c>
      <c r="E689" s="36" t="s">
        <v>16</v>
      </c>
      <c r="F689" s="28" t="s">
        <v>593</v>
      </c>
      <c r="G689" s="28" t="s">
        <v>358</v>
      </c>
      <c r="H689" s="28" t="s">
        <v>1605</v>
      </c>
      <c r="I689" s="28"/>
      <c r="J689" s="28">
        <v>2.0</v>
      </c>
      <c r="K689" s="28">
        <v>40.0</v>
      </c>
      <c r="L689" s="28">
        <v>80.0</v>
      </c>
      <c r="M689" s="28" t="s">
        <v>546</v>
      </c>
      <c r="N689" s="28">
        <v>2.0</v>
      </c>
      <c r="O689" s="28" t="s">
        <v>2353</v>
      </c>
      <c r="P689" s="28"/>
      <c r="Q689" s="28"/>
      <c r="R689" s="28" t="s">
        <v>368</v>
      </c>
      <c r="S689" s="28">
        <v>100.0</v>
      </c>
      <c r="T689" s="50">
        <f t="shared" si="4"/>
        <v>0</v>
      </c>
      <c r="U689" s="28" t="str">
        <f>IF(R[0]C[-1]&lt;8,"KURANG 8JAM","DIATAS 8JAM")</f>
        <v>#ERROR!</v>
      </c>
      <c r="V689" s="52">
        <v>45292.0</v>
      </c>
      <c r="W689" s="28">
        <f t="shared" si="1"/>
        <v>1.002739726</v>
      </c>
      <c r="X689" s="28" t="s">
        <v>10331</v>
      </c>
      <c r="Y689" s="28"/>
      <c r="Z689" s="28"/>
      <c r="AA689" s="28"/>
      <c r="AB689" s="28"/>
      <c r="AC689" s="28"/>
      <c r="AD689" s="28"/>
      <c r="AE689" s="65" t="b">
        <v>0</v>
      </c>
      <c r="AF689" s="28" t="str">
        <f t="shared" si="2"/>
        <v>1</v>
      </c>
      <c r="AG689" s="485">
        <f t="shared" si="6"/>
        <v>100</v>
      </c>
      <c r="AH689" s="451">
        <v>100.0</v>
      </c>
      <c r="AI689" s="444">
        <v>1.0</v>
      </c>
      <c r="AJ689" s="451">
        <v>0.0</v>
      </c>
      <c r="AK689" s="453"/>
      <c r="AL689" s="451">
        <v>0.0</v>
      </c>
      <c r="AM689" s="453"/>
      <c r="AN689" s="451">
        <v>0.0</v>
      </c>
      <c r="AO689" s="453"/>
      <c r="AP689" s="451">
        <v>0.0</v>
      </c>
      <c r="AQ689" s="453"/>
      <c r="AR689" s="451">
        <v>0.0</v>
      </c>
      <c r="AS689" s="453"/>
      <c r="AT689" s="451">
        <v>0.0</v>
      </c>
      <c r="AU689" s="453"/>
      <c r="AV689" s="451">
        <v>0.0</v>
      </c>
      <c r="AW689" s="453"/>
      <c r="AX689" s="451">
        <v>0.0</v>
      </c>
      <c r="AY689" s="453"/>
    </row>
    <row r="690" ht="22.5" customHeight="1">
      <c r="A690" s="36">
        <v>688.0</v>
      </c>
      <c r="B690" s="28" t="s">
        <v>4092</v>
      </c>
      <c r="C690" s="28" t="s">
        <v>7068</v>
      </c>
      <c r="D690" s="28" t="s">
        <v>232</v>
      </c>
      <c r="E690" s="36" t="s">
        <v>16</v>
      </c>
      <c r="F690" s="28" t="s">
        <v>593</v>
      </c>
      <c r="G690" s="28" t="s">
        <v>358</v>
      </c>
      <c r="H690" s="28" t="s">
        <v>1605</v>
      </c>
      <c r="I690" s="28"/>
      <c r="J690" s="28">
        <v>2.0</v>
      </c>
      <c r="K690" s="28">
        <v>40.0</v>
      </c>
      <c r="L690" s="28">
        <v>80.0</v>
      </c>
      <c r="M690" s="28" t="s">
        <v>546</v>
      </c>
      <c r="N690" s="28">
        <v>2.0</v>
      </c>
      <c r="O690" s="28" t="s">
        <v>2353</v>
      </c>
      <c r="P690" s="28"/>
      <c r="Q690" s="28"/>
      <c r="R690" s="28" t="s">
        <v>368</v>
      </c>
      <c r="S690" s="28">
        <v>100.0</v>
      </c>
      <c r="T690" s="50">
        <f t="shared" si="4"/>
        <v>0</v>
      </c>
      <c r="U690" s="28" t="str">
        <f>IF(R[0]C[-1]&lt;8,"KURANG 8JAM","DIATAS 8JAM")</f>
        <v>#ERROR!</v>
      </c>
      <c r="V690" s="52">
        <v>45292.0</v>
      </c>
      <c r="W690" s="28">
        <f t="shared" si="1"/>
        <v>1.002739726</v>
      </c>
      <c r="X690" s="28" t="s">
        <v>10331</v>
      </c>
      <c r="Y690" s="28"/>
      <c r="Z690" s="28"/>
      <c r="AA690" s="28"/>
      <c r="AB690" s="28"/>
      <c r="AC690" s="28"/>
      <c r="AD690" s="28"/>
      <c r="AE690" s="65" t="b">
        <v>0</v>
      </c>
      <c r="AF690" s="28" t="str">
        <f t="shared" si="2"/>
        <v>1</v>
      </c>
      <c r="AG690" s="484">
        <f t="shared" si="6"/>
        <v>100</v>
      </c>
      <c r="AH690" s="448">
        <v>100.0</v>
      </c>
      <c r="AI690" s="446">
        <v>1.0</v>
      </c>
      <c r="AJ690" s="448">
        <v>0.0</v>
      </c>
      <c r="AK690" s="449"/>
      <c r="AL690" s="448">
        <v>0.0</v>
      </c>
      <c r="AM690" s="449"/>
      <c r="AN690" s="448">
        <v>0.0</v>
      </c>
      <c r="AO690" s="449"/>
      <c r="AP690" s="448">
        <v>0.0</v>
      </c>
      <c r="AQ690" s="449"/>
      <c r="AR690" s="448">
        <v>0.0</v>
      </c>
      <c r="AS690" s="449"/>
      <c r="AT690" s="448">
        <v>0.0</v>
      </c>
      <c r="AU690" s="449"/>
      <c r="AV690" s="448">
        <v>0.0</v>
      </c>
      <c r="AW690" s="449"/>
      <c r="AX690" s="448">
        <v>0.0</v>
      </c>
      <c r="AY690" s="449"/>
    </row>
    <row r="691" ht="22.5" customHeight="1">
      <c r="A691" s="28">
        <v>689.0</v>
      </c>
      <c r="B691" s="28" t="s">
        <v>4096</v>
      </c>
      <c r="C691" s="28" t="s">
        <v>7089</v>
      </c>
      <c r="D691" s="28" t="s">
        <v>232</v>
      </c>
      <c r="E691" s="36" t="s">
        <v>16</v>
      </c>
      <c r="F691" s="28" t="s">
        <v>593</v>
      </c>
      <c r="G691" s="28" t="s">
        <v>358</v>
      </c>
      <c r="H691" s="28" t="s">
        <v>1605</v>
      </c>
      <c r="I691" s="28"/>
      <c r="J691" s="28">
        <v>2.0</v>
      </c>
      <c r="K691" s="28">
        <v>40.0</v>
      </c>
      <c r="L691" s="28">
        <v>80.0</v>
      </c>
      <c r="M691" s="28" t="s">
        <v>546</v>
      </c>
      <c r="N691" s="28">
        <v>2.0</v>
      </c>
      <c r="O691" s="28" t="s">
        <v>2353</v>
      </c>
      <c r="P691" s="28"/>
      <c r="Q691" s="28"/>
      <c r="R691" s="28" t="s">
        <v>368</v>
      </c>
      <c r="S691" s="28">
        <v>100.0</v>
      </c>
      <c r="T691" s="50">
        <f t="shared" si="4"/>
        <v>0</v>
      </c>
      <c r="U691" s="28" t="str">
        <f>IF(R[0]C[-1]&lt;8,"KURANG 8JAM","DIATAS 8JAM")</f>
        <v>#ERROR!</v>
      </c>
      <c r="V691" s="52">
        <v>45292.0</v>
      </c>
      <c r="W691" s="28">
        <f t="shared" si="1"/>
        <v>1.002739726</v>
      </c>
      <c r="X691" s="28" t="s">
        <v>10331</v>
      </c>
      <c r="Y691" s="28"/>
      <c r="Z691" s="28"/>
      <c r="AA691" s="28"/>
      <c r="AB691" s="28"/>
      <c r="AC691" s="28"/>
      <c r="AD691" s="28"/>
      <c r="AE691" s="65" t="b">
        <v>0</v>
      </c>
      <c r="AF691" s="28" t="str">
        <f t="shared" si="2"/>
        <v>1</v>
      </c>
      <c r="AG691" s="485">
        <f t="shared" si="6"/>
        <v>100</v>
      </c>
      <c r="AH691" s="451">
        <v>100.0</v>
      </c>
      <c r="AI691" s="444">
        <v>1.0</v>
      </c>
      <c r="AJ691" s="451">
        <v>0.0</v>
      </c>
      <c r="AK691" s="453"/>
      <c r="AL691" s="451">
        <v>0.0</v>
      </c>
      <c r="AM691" s="453"/>
      <c r="AN691" s="451">
        <v>0.0</v>
      </c>
      <c r="AO691" s="453"/>
      <c r="AP691" s="451">
        <v>0.0</v>
      </c>
      <c r="AQ691" s="453"/>
      <c r="AR691" s="451">
        <v>0.0</v>
      </c>
      <c r="AS691" s="453"/>
      <c r="AT691" s="451">
        <v>0.0</v>
      </c>
      <c r="AU691" s="453"/>
      <c r="AV691" s="451">
        <v>0.0</v>
      </c>
      <c r="AW691" s="453"/>
      <c r="AX691" s="451">
        <v>0.0</v>
      </c>
      <c r="AY691" s="453"/>
    </row>
    <row r="692" ht="22.5" customHeight="1">
      <c r="A692" s="36">
        <v>690.0</v>
      </c>
      <c r="B692" s="28" t="s">
        <v>4101</v>
      </c>
      <c r="C692" s="28" t="s">
        <v>7105</v>
      </c>
      <c r="D692" s="28" t="s">
        <v>232</v>
      </c>
      <c r="E692" s="36" t="s">
        <v>16</v>
      </c>
      <c r="F692" s="28" t="s">
        <v>593</v>
      </c>
      <c r="G692" s="28" t="s">
        <v>358</v>
      </c>
      <c r="H692" s="28" t="s">
        <v>1605</v>
      </c>
      <c r="I692" s="28"/>
      <c r="J692" s="28">
        <v>2.0</v>
      </c>
      <c r="K692" s="28">
        <v>40.0</v>
      </c>
      <c r="L692" s="28">
        <v>80.0</v>
      </c>
      <c r="M692" s="28" t="s">
        <v>546</v>
      </c>
      <c r="N692" s="28">
        <v>2.0</v>
      </c>
      <c r="O692" s="28" t="s">
        <v>2353</v>
      </c>
      <c r="P692" s="28"/>
      <c r="Q692" s="28"/>
      <c r="R692" s="28" t="s">
        <v>368</v>
      </c>
      <c r="S692" s="28">
        <v>100.0</v>
      </c>
      <c r="T692" s="50">
        <f t="shared" si="4"/>
        <v>0</v>
      </c>
      <c r="U692" s="28" t="str">
        <f>IF(R[0]C[-1]&lt;8,"KURANG 8JAM","DIATAS 8JAM")</f>
        <v>#ERROR!</v>
      </c>
      <c r="V692" s="52">
        <v>45292.0</v>
      </c>
      <c r="W692" s="28">
        <f t="shared" si="1"/>
        <v>1.002739726</v>
      </c>
      <c r="X692" s="28" t="s">
        <v>10331</v>
      </c>
      <c r="Y692" s="28"/>
      <c r="Z692" s="28"/>
      <c r="AA692" s="28"/>
      <c r="AB692" s="28"/>
      <c r="AC692" s="28"/>
      <c r="AD692" s="28"/>
      <c r="AE692" s="65" t="b">
        <v>0</v>
      </c>
      <c r="AF692" s="28" t="str">
        <f t="shared" si="2"/>
        <v>1</v>
      </c>
      <c r="AG692" s="484">
        <f t="shared" si="6"/>
        <v>100</v>
      </c>
      <c r="AH692" s="448">
        <v>100.0</v>
      </c>
      <c r="AI692" s="446">
        <v>1.0</v>
      </c>
      <c r="AJ692" s="448">
        <v>0.0</v>
      </c>
      <c r="AK692" s="449"/>
      <c r="AL692" s="448">
        <v>0.0</v>
      </c>
      <c r="AM692" s="449"/>
      <c r="AN692" s="448">
        <v>0.0</v>
      </c>
      <c r="AO692" s="449"/>
      <c r="AP692" s="448">
        <v>0.0</v>
      </c>
      <c r="AQ692" s="449"/>
      <c r="AR692" s="448">
        <v>0.0</v>
      </c>
      <c r="AS692" s="449"/>
      <c r="AT692" s="448">
        <v>0.0</v>
      </c>
      <c r="AU692" s="449"/>
      <c r="AV692" s="448">
        <v>0.0</v>
      </c>
      <c r="AW692" s="449"/>
      <c r="AX692" s="448">
        <v>0.0</v>
      </c>
      <c r="AY692" s="449"/>
    </row>
    <row r="693" ht="22.5" customHeight="1">
      <c r="A693" s="28">
        <v>691.0</v>
      </c>
      <c r="B693" s="28" t="s">
        <v>4110</v>
      </c>
      <c r="C693" s="28" t="s">
        <v>7120</v>
      </c>
      <c r="D693" s="28" t="s">
        <v>232</v>
      </c>
      <c r="E693" s="36" t="s">
        <v>16</v>
      </c>
      <c r="F693" s="28" t="s">
        <v>593</v>
      </c>
      <c r="G693" s="28" t="s">
        <v>358</v>
      </c>
      <c r="H693" s="28" t="s">
        <v>1605</v>
      </c>
      <c r="I693" s="28"/>
      <c r="J693" s="28">
        <v>2.0</v>
      </c>
      <c r="K693" s="28">
        <v>40.0</v>
      </c>
      <c r="L693" s="28">
        <v>80.0</v>
      </c>
      <c r="M693" s="28" t="s">
        <v>546</v>
      </c>
      <c r="N693" s="28">
        <v>2.0</v>
      </c>
      <c r="O693" s="28" t="s">
        <v>2353</v>
      </c>
      <c r="P693" s="28"/>
      <c r="Q693" s="28"/>
      <c r="R693" s="28" t="s">
        <v>368</v>
      </c>
      <c r="S693" s="28">
        <v>100.0</v>
      </c>
      <c r="T693" s="50">
        <f t="shared" si="4"/>
        <v>0</v>
      </c>
      <c r="U693" s="28" t="str">
        <f>IF(R[0]C[-1]&lt;8,"KURANG 8JAM","DIATAS 8JAM")</f>
        <v>#ERROR!</v>
      </c>
      <c r="V693" s="52">
        <v>45292.0</v>
      </c>
      <c r="W693" s="28">
        <f t="shared" si="1"/>
        <v>1.002739726</v>
      </c>
      <c r="X693" s="28" t="s">
        <v>10331</v>
      </c>
      <c r="Y693" s="28"/>
      <c r="Z693" s="28"/>
      <c r="AA693" s="28"/>
      <c r="AB693" s="28"/>
      <c r="AC693" s="28"/>
      <c r="AD693" s="28"/>
      <c r="AE693" s="65" t="b">
        <v>0</v>
      </c>
      <c r="AF693" s="28" t="str">
        <f t="shared" si="2"/>
        <v>1</v>
      </c>
      <c r="AG693" s="485">
        <f t="shared" si="6"/>
        <v>100</v>
      </c>
      <c r="AH693" s="451">
        <v>100.0</v>
      </c>
      <c r="AI693" s="444">
        <v>1.0</v>
      </c>
      <c r="AJ693" s="451">
        <v>0.0</v>
      </c>
      <c r="AK693" s="453"/>
      <c r="AL693" s="451">
        <v>0.0</v>
      </c>
      <c r="AM693" s="453"/>
      <c r="AN693" s="451">
        <v>0.0</v>
      </c>
      <c r="AO693" s="453"/>
      <c r="AP693" s="451">
        <v>0.0</v>
      </c>
      <c r="AQ693" s="453"/>
      <c r="AR693" s="451">
        <v>0.0</v>
      </c>
      <c r="AS693" s="453"/>
      <c r="AT693" s="451">
        <v>0.0</v>
      </c>
      <c r="AU693" s="453"/>
      <c r="AV693" s="451">
        <v>0.0</v>
      </c>
      <c r="AW693" s="453"/>
      <c r="AX693" s="451">
        <v>0.0</v>
      </c>
      <c r="AY693" s="453"/>
    </row>
    <row r="694" ht="22.5" customHeight="1">
      <c r="A694" s="36">
        <v>692.0</v>
      </c>
      <c r="B694" s="28" t="s">
        <v>4130</v>
      </c>
      <c r="C694" s="28" t="s">
        <v>7136</v>
      </c>
      <c r="D694" s="28" t="s">
        <v>434</v>
      </c>
      <c r="E694" s="36" t="s">
        <v>16</v>
      </c>
      <c r="F694" s="28" t="s">
        <v>593</v>
      </c>
      <c r="G694" s="28" t="s">
        <v>358</v>
      </c>
      <c r="H694" s="28" t="s">
        <v>7724</v>
      </c>
      <c r="I694" s="28" t="s">
        <v>1859</v>
      </c>
      <c r="J694" s="28">
        <v>2.0</v>
      </c>
      <c r="K694" s="28">
        <v>20.0</v>
      </c>
      <c r="L694" s="28">
        <v>40.0</v>
      </c>
      <c r="M694" s="28" t="s">
        <v>546</v>
      </c>
      <c r="N694" s="28">
        <v>2.0</v>
      </c>
      <c r="O694" s="28" t="s">
        <v>3851</v>
      </c>
      <c r="P694" s="28" t="s">
        <v>2362</v>
      </c>
      <c r="Q694" s="28"/>
      <c r="R694" s="28" t="s">
        <v>1245</v>
      </c>
      <c r="S694" s="28">
        <v>50.0</v>
      </c>
      <c r="T694" s="50">
        <f t="shared" si="4"/>
        <v>0</v>
      </c>
      <c r="U694" s="28" t="str">
        <f>IF(R[0]C[-1]&lt;8,"KURANG 8JAM","DIATAS 8JAM")</f>
        <v>#ERROR!</v>
      </c>
      <c r="V694" s="52">
        <v>45292.0</v>
      </c>
      <c r="W694" s="28">
        <f t="shared" si="1"/>
        <v>1.002739726</v>
      </c>
      <c r="X694" s="28" t="s">
        <v>10331</v>
      </c>
      <c r="Y694" s="28"/>
      <c r="Z694" s="28"/>
      <c r="AA694" s="28"/>
      <c r="AB694" s="28"/>
      <c r="AC694" s="28"/>
      <c r="AD694" s="28"/>
      <c r="AE694" s="65" t="b">
        <v>0</v>
      </c>
      <c r="AF694" s="28" t="str">
        <f t="shared" si="2"/>
        <v>1</v>
      </c>
      <c r="AG694" s="484">
        <f t="shared" si="6"/>
        <v>50</v>
      </c>
      <c r="AH694" s="448">
        <v>50.0</v>
      </c>
      <c r="AI694" s="446">
        <v>1.0</v>
      </c>
      <c r="AJ694" s="448">
        <v>0.0</v>
      </c>
      <c r="AK694" s="449"/>
      <c r="AL694" s="448">
        <v>0.0</v>
      </c>
      <c r="AM694" s="449"/>
      <c r="AN694" s="448">
        <v>0.0</v>
      </c>
      <c r="AO694" s="449"/>
      <c r="AP694" s="448">
        <v>0.0</v>
      </c>
      <c r="AQ694" s="449"/>
      <c r="AR694" s="448">
        <v>0.0</v>
      </c>
      <c r="AS694" s="449"/>
      <c r="AT694" s="448">
        <v>0.0</v>
      </c>
      <c r="AU694" s="449"/>
      <c r="AV694" s="448">
        <v>0.0</v>
      </c>
      <c r="AW694" s="449"/>
      <c r="AX694" s="448">
        <v>0.0</v>
      </c>
      <c r="AY694" s="449"/>
    </row>
    <row r="695" ht="22.5" customHeight="1">
      <c r="A695" s="28">
        <v>693.0</v>
      </c>
      <c r="B695" s="28" t="s">
        <v>4144</v>
      </c>
      <c r="C695" s="28" t="s">
        <v>7151</v>
      </c>
      <c r="D695" s="28" t="s">
        <v>253</v>
      </c>
      <c r="E695" s="36" t="s">
        <v>181</v>
      </c>
      <c r="F695" s="28" t="s">
        <v>593</v>
      </c>
      <c r="G695" s="28" t="s">
        <v>358</v>
      </c>
      <c r="H695" s="28" t="s">
        <v>7724</v>
      </c>
      <c r="I695" s="28" t="s">
        <v>1859</v>
      </c>
      <c r="J695" s="28">
        <v>2.0</v>
      </c>
      <c r="K695" s="28">
        <v>20.0</v>
      </c>
      <c r="L695" s="28">
        <v>40.0</v>
      </c>
      <c r="M695" s="28" t="s">
        <v>546</v>
      </c>
      <c r="N695" s="28">
        <v>2.0</v>
      </c>
      <c r="O695" s="28" t="s">
        <v>3851</v>
      </c>
      <c r="P695" s="28" t="s">
        <v>2362</v>
      </c>
      <c r="Q695" s="28"/>
      <c r="R695" s="28" t="s">
        <v>1245</v>
      </c>
      <c r="S695" s="28">
        <v>50.0</v>
      </c>
      <c r="T695" s="50">
        <f t="shared" si="4"/>
        <v>0</v>
      </c>
      <c r="U695" s="28" t="str">
        <f>IF(R[0]C[-1]&lt;8,"KURANG 8JAM","DIATAS 8JAM")</f>
        <v>#ERROR!</v>
      </c>
      <c r="V695" s="52">
        <v>45292.0</v>
      </c>
      <c r="W695" s="28">
        <f t="shared" si="1"/>
        <v>1.002739726</v>
      </c>
      <c r="X695" s="28" t="s">
        <v>10331</v>
      </c>
      <c r="Y695" s="28"/>
      <c r="Z695" s="28"/>
      <c r="AA695" s="28"/>
      <c r="AB695" s="28"/>
      <c r="AC695" s="28"/>
      <c r="AD695" s="28"/>
      <c r="AE695" s="65" t="b">
        <v>0</v>
      </c>
      <c r="AF695" s="28" t="str">
        <f t="shared" si="2"/>
        <v>1</v>
      </c>
      <c r="AG695" s="485">
        <f t="shared" si="6"/>
        <v>50</v>
      </c>
      <c r="AH695" s="451">
        <v>50.0</v>
      </c>
      <c r="AI695" s="444">
        <v>1.0</v>
      </c>
      <c r="AJ695" s="451">
        <v>0.0</v>
      </c>
      <c r="AK695" s="453"/>
      <c r="AL695" s="451">
        <v>0.0</v>
      </c>
      <c r="AM695" s="453"/>
      <c r="AN695" s="451">
        <v>0.0</v>
      </c>
      <c r="AO695" s="453"/>
      <c r="AP695" s="451">
        <v>0.0</v>
      </c>
      <c r="AQ695" s="453"/>
      <c r="AR695" s="451">
        <v>0.0</v>
      </c>
      <c r="AS695" s="453"/>
      <c r="AT695" s="451">
        <v>0.0</v>
      </c>
      <c r="AU695" s="453"/>
      <c r="AV695" s="451">
        <v>0.0</v>
      </c>
      <c r="AW695" s="453"/>
      <c r="AX695" s="451">
        <v>0.0</v>
      </c>
      <c r="AY695" s="453"/>
    </row>
    <row r="696" ht="22.5" customHeight="1">
      <c r="A696" s="36">
        <v>694.0</v>
      </c>
      <c r="B696" s="28" t="s">
        <v>4133</v>
      </c>
      <c r="C696" s="28" t="s">
        <v>7164</v>
      </c>
      <c r="D696" s="28" t="s">
        <v>226</v>
      </c>
      <c r="E696" s="36" t="s">
        <v>226</v>
      </c>
      <c r="F696" s="28" t="s">
        <v>593</v>
      </c>
      <c r="G696" s="28" t="s">
        <v>358</v>
      </c>
      <c r="H696" s="28" t="s">
        <v>7724</v>
      </c>
      <c r="I696" s="28" t="s">
        <v>1859</v>
      </c>
      <c r="J696" s="28">
        <v>2.0</v>
      </c>
      <c r="K696" s="28">
        <v>20.0</v>
      </c>
      <c r="L696" s="28">
        <v>40.0</v>
      </c>
      <c r="M696" s="28" t="s">
        <v>546</v>
      </c>
      <c r="N696" s="28">
        <v>2.0</v>
      </c>
      <c r="O696" s="28" t="s">
        <v>3851</v>
      </c>
      <c r="P696" s="28" t="s">
        <v>2362</v>
      </c>
      <c r="Q696" s="28"/>
      <c r="R696" s="28" t="s">
        <v>1245</v>
      </c>
      <c r="S696" s="28">
        <v>50.0</v>
      </c>
      <c r="T696" s="50">
        <f t="shared" si="4"/>
        <v>0</v>
      </c>
      <c r="U696" s="28" t="str">
        <f>IF(R[0]C[-1]&lt;8,"KURANG 8JAM","DIATAS 8JAM")</f>
        <v>#ERROR!</v>
      </c>
      <c r="V696" s="52">
        <v>45292.0</v>
      </c>
      <c r="W696" s="28">
        <f t="shared" si="1"/>
        <v>1.002739726</v>
      </c>
      <c r="X696" s="28" t="s">
        <v>10331</v>
      </c>
      <c r="Y696" s="28"/>
      <c r="Z696" s="28"/>
      <c r="AA696" s="28"/>
      <c r="AB696" s="28"/>
      <c r="AC696" s="28"/>
      <c r="AD696" s="28"/>
      <c r="AE696" s="65" t="b">
        <v>0</v>
      </c>
      <c r="AF696" s="28" t="str">
        <f t="shared" si="2"/>
        <v>1</v>
      </c>
      <c r="AG696" s="484">
        <f t="shared" si="6"/>
        <v>50</v>
      </c>
      <c r="AH696" s="448">
        <v>50.0</v>
      </c>
      <c r="AI696" s="446">
        <v>1.0</v>
      </c>
      <c r="AJ696" s="448">
        <v>0.0</v>
      </c>
      <c r="AK696" s="449"/>
      <c r="AL696" s="448">
        <v>0.0</v>
      </c>
      <c r="AM696" s="449"/>
      <c r="AN696" s="448">
        <v>0.0</v>
      </c>
      <c r="AO696" s="449"/>
      <c r="AP696" s="448">
        <v>0.0</v>
      </c>
      <c r="AQ696" s="449"/>
      <c r="AR696" s="448">
        <v>0.0</v>
      </c>
      <c r="AS696" s="449"/>
      <c r="AT696" s="448">
        <v>0.0</v>
      </c>
      <c r="AU696" s="449"/>
      <c r="AV696" s="448">
        <v>0.0</v>
      </c>
      <c r="AW696" s="449"/>
      <c r="AX696" s="448">
        <v>0.0</v>
      </c>
      <c r="AY696" s="449"/>
    </row>
    <row r="697" ht="22.5" customHeight="1">
      <c r="A697" s="36"/>
      <c r="B697" s="28"/>
      <c r="C697" s="28"/>
      <c r="D697" s="28"/>
      <c r="E697" s="36"/>
      <c r="F697" s="28"/>
      <c r="G697" s="28"/>
      <c r="H697" s="28"/>
      <c r="I697" s="28"/>
      <c r="J697" s="28"/>
      <c r="K697" s="28"/>
      <c r="L697" s="28"/>
      <c r="M697" s="28"/>
      <c r="N697" s="28"/>
      <c r="O697" s="28"/>
      <c r="P697" s="28"/>
      <c r="Q697" s="28"/>
      <c r="R697" s="28"/>
      <c r="S697" s="28"/>
      <c r="T697" s="50"/>
      <c r="U697" s="28"/>
      <c r="V697" s="52"/>
      <c r="W697" s="28"/>
      <c r="X697" s="28"/>
      <c r="Y697" s="28"/>
      <c r="Z697" s="28"/>
      <c r="AA697" s="28"/>
      <c r="AB697" s="28"/>
      <c r="AC697" s="28"/>
      <c r="AD697" s="28"/>
      <c r="AE697" s="65" t="b">
        <v>0</v>
      </c>
      <c r="AF697" s="28" t="str">
        <f t="shared" si="2"/>
        <v/>
      </c>
      <c r="AG697" s="495"/>
      <c r="AH697" s="496"/>
      <c r="AI697" s="495"/>
      <c r="AJ697" s="495"/>
      <c r="AK697" s="495"/>
      <c r="AL697" s="495"/>
      <c r="AM697" s="495"/>
      <c r="AN697" s="495"/>
      <c r="AO697" s="495"/>
      <c r="AP697" s="495"/>
      <c r="AQ697" s="495"/>
      <c r="AR697" s="495"/>
      <c r="AS697" s="495"/>
      <c r="AT697" s="495"/>
      <c r="AU697" s="495"/>
      <c r="AV697" s="495"/>
      <c r="AW697" s="495"/>
      <c r="AX697" s="495"/>
      <c r="AY697" s="495"/>
    </row>
    <row r="698" ht="22.5" customHeight="1">
      <c r="A698" s="36"/>
      <c r="B698" s="28"/>
      <c r="C698" s="28"/>
      <c r="D698" s="28"/>
      <c r="E698" s="36"/>
      <c r="F698" s="28"/>
      <c r="G698" s="28"/>
      <c r="H698" s="28"/>
      <c r="I698" s="28"/>
      <c r="J698" s="28"/>
      <c r="K698" s="28"/>
      <c r="L698" s="28"/>
      <c r="M698" s="28"/>
      <c r="N698" s="28"/>
      <c r="O698" s="28"/>
      <c r="P698" s="28"/>
      <c r="Q698" s="28"/>
      <c r="R698" s="28"/>
      <c r="S698" s="28"/>
      <c r="T698" s="50"/>
      <c r="U698" s="28"/>
      <c r="V698" s="52"/>
      <c r="W698" s="28"/>
      <c r="X698" s="28"/>
      <c r="Y698" s="28"/>
      <c r="Z698" s="28"/>
      <c r="AA698" s="28"/>
      <c r="AB698" s="28"/>
      <c r="AC698" s="28"/>
      <c r="AD698" s="28"/>
      <c r="AE698" s="65" t="b">
        <v>0</v>
      </c>
      <c r="AF698" s="28" t="str">
        <f t="shared" si="2"/>
        <v/>
      </c>
      <c r="AG698" s="495"/>
      <c r="AH698" s="496"/>
      <c r="AI698" s="495"/>
      <c r="AJ698" s="495"/>
      <c r="AK698" s="495"/>
      <c r="AL698" s="495"/>
      <c r="AM698" s="495"/>
      <c r="AN698" s="495"/>
      <c r="AO698" s="495"/>
      <c r="AP698" s="495"/>
      <c r="AQ698" s="495"/>
      <c r="AR698" s="495"/>
      <c r="AS698" s="495"/>
      <c r="AT698" s="495"/>
      <c r="AU698" s="495"/>
      <c r="AV698" s="495"/>
      <c r="AW698" s="495"/>
      <c r="AX698" s="495"/>
      <c r="AY698" s="495"/>
    </row>
    <row r="699" ht="22.5" customHeight="1">
      <c r="A699" s="36"/>
      <c r="B699" s="28"/>
      <c r="C699" s="28"/>
      <c r="D699" s="28"/>
      <c r="E699" s="36"/>
      <c r="F699" s="28"/>
      <c r="G699" s="28"/>
      <c r="H699" s="28"/>
      <c r="I699" s="28"/>
      <c r="J699" s="28"/>
      <c r="K699" s="28"/>
      <c r="L699" s="28"/>
      <c r="M699" s="28"/>
      <c r="N699" s="28"/>
      <c r="O699" s="28"/>
      <c r="P699" s="28"/>
      <c r="Q699" s="28"/>
      <c r="R699" s="28"/>
      <c r="S699" s="28"/>
      <c r="T699" s="50"/>
      <c r="U699" s="28"/>
      <c r="V699" s="52"/>
      <c r="W699" s="28"/>
      <c r="X699" s="28"/>
      <c r="Y699" s="28"/>
      <c r="Z699" s="28"/>
      <c r="AA699" s="28"/>
      <c r="AB699" s="28"/>
      <c r="AC699" s="28"/>
      <c r="AD699" s="28"/>
      <c r="AE699" s="65" t="b">
        <v>0</v>
      </c>
      <c r="AF699" s="28" t="str">
        <f t="shared" si="2"/>
        <v/>
      </c>
      <c r="AG699" s="495"/>
      <c r="AH699" s="496"/>
      <c r="AI699" s="495"/>
      <c r="AJ699" s="495"/>
      <c r="AK699" s="495"/>
      <c r="AL699" s="495"/>
      <c r="AM699" s="495"/>
      <c r="AN699" s="495"/>
      <c r="AO699" s="495"/>
      <c r="AP699" s="495"/>
      <c r="AQ699" s="495"/>
      <c r="AR699" s="495"/>
      <c r="AS699" s="495"/>
      <c r="AT699" s="495"/>
      <c r="AU699" s="495"/>
      <c r="AV699" s="495"/>
      <c r="AW699" s="495"/>
      <c r="AX699" s="495"/>
      <c r="AY699" s="495"/>
    </row>
    <row r="700" ht="22.5" customHeight="1">
      <c r="A700" s="36"/>
      <c r="B700" s="28"/>
      <c r="C700" s="28"/>
      <c r="D700" s="28"/>
      <c r="E700" s="36"/>
      <c r="F700" s="28"/>
      <c r="G700" s="28"/>
      <c r="H700" s="28"/>
      <c r="I700" s="28"/>
      <c r="J700" s="28"/>
      <c r="K700" s="28"/>
      <c r="L700" s="28"/>
      <c r="M700" s="28"/>
      <c r="N700" s="28"/>
      <c r="O700" s="28"/>
      <c r="P700" s="28"/>
      <c r="Q700" s="28"/>
      <c r="R700" s="28"/>
      <c r="S700" s="28"/>
      <c r="T700" s="50"/>
      <c r="U700" s="28"/>
      <c r="V700" s="52"/>
      <c r="W700" s="28"/>
      <c r="X700" s="28"/>
      <c r="Y700" s="28"/>
      <c r="Z700" s="28"/>
      <c r="AA700" s="28"/>
      <c r="AB700" s="28"/>
      <c r="AC700" s="28"/>
      <c r="AD700" s="28"/>
      <c r="AE700" s="65" t="b">
        <v>0</v>
      </c>
      <c r="AF700" s="28" t="str">
        <f t="shared" si="2"/>
        <v/>
      </c>
      <c r="AG700" s="495"/>
      <c r="AH700" s="496"/>
      <c r="AI700" s="495"/>
      <c r="AJ700" s="495"/>
      <c r="AK700" s="495"/>
      <c r="AL700" s="495"/>
      <c r="AM700" s="495"/>
      <c r="AN700" s="495"/>
      <c r="AO700" s="495"/>
      <c r="AP700" s="495"/>
      <c r="AQ700" s="495"/>
      <c r="AR700" s="495"/>
      <c r="AS700" s="495"/>
      <c r="AT700" s="495"/>
      <c r="AU700" s="495"/>
      <c r="AV700" s="495"/>
      <c r="AW700" s="495"/>
      <c r="AX700" s="495"/>
      <c r="AY700" s="495"/>
    </row>
    <row r="701" ht="22.5" customHeight="1">
      <c r="A701" s="36"/>
      <c r="B701" s="28"/>
      <c r="C701" s="28"/>
      <c r="D701" s="28"/>
      <c r="E701" s="36"/>
      <c r="F701" s="28"/>
      <c r="G701" s="28"/>
      <c r="H701" s="28"/>
      <c r="I701" s="28"/>
      <c r="J701" s="28"/>
      <c r="K701" s="28"/>
      <c r="L701" s="28"/>
      <c r="M701" s="28"/>
      <c r="N701" s="28"/>
      <c r="O701" s="28"/>
      <c r="P701" s="28"/>
      <c r="Q701" s="28"/>
      <c r="R701" s="28"/>
      <c r="S701" s="28"/>
      <c r="T701" s="50"/>
      <c r="U701" s="28"/>
      <c r="V701" s="52"/>
      <c r="W701" s="28"/>
      <c r="X701" s="28"/>
      <c r="Y701" s="28"/>
      <c r="Z701" s="28"/>
      <c r="AA701" s="28"/>
      <c r="AB701" s="28"/>
      <c r="AC701" s="28"/>
      <c r="AD701" s="28"/>
      <c r="AE701" s="65" t="b">
        <v>0</v>
      </c>
      <c r="AF701" s="28" t="str">
        <f t="shared" si="2"/>
        <v/>
      </c>
      <c r="AG701" s="495"/>
      <c r="AH701" s="496"/>
      <c r="AI701" s="495"/>
      <c r="AJ701" s="495"/>
      <c r="AK701" s="495"/>
      <c r="AL701" s="495"/>
      <c r="AM701" s="495"/>
      <c r="AN701" s="495"/>
      <c r="AO701" s="495"/>
      <c r="AP701" s="495"/>
      <c r="AQ701" s="495"/>
      <c r="AR701" s="495"/>
      <c r="AS701" s="495"/>
      <c r="AT701" s="495"/>
      <c r="AU701" s="495"/>
      <c r="AV701" s="495"/>
      <c r="AW701" s="495"/>
      <c r="AX701" s="495"/>
      <c r="AY701" s="495"/>
    </row>
    <row r="702" ht="22.5" customHeight="1">
      <c r="A702" s="36"/>
      <c r="B702" s="28"/>
      <c r="C702" s="28"/>
      <c r="D702" s="28"/>
      <c r="E702" s="36"/>
      <c r="F702" s="28"/>
      <c r="G702" s="28"/>
      <c r="H702" s="28"/>
      <c r="I702" s="28"/>
      <c r="J702" s="28"/>
      <c r="K702" s="28"/>
      <c r="L702" s="28"/>
      <c r="M702" s="28"/>
      <c r="N702" s="28"/>
      <c r="O702" s="28"/>
      <c r="P702" s="28"/>
      <c r="Q702" s="28"/>
      <c r="R702" s="28"/>
      <c r="S702" s="28"/>
      <c r="T702" s="50"/>
      <c r="U702" s="28"/>
      <c r="V702" s="52"/>
      <c r="W702" s="28"/>
      <c r="X702" s="28"/>
      <c r="Y702" s="28"/>
      <c r="Z702" s="28"/>
      <c r="AA702" s="28"/>
      <c r="AB702" s="28"/>
      <c r="AC702" s="28"/>
      <c r="AD702" s="28"/>
      <c r="AE702" s="65" t="b">
        <v>0</v>
      </c>
      <c r="AF702" s="28" t="str">
        <f t="shared" si="2"/>
        <v/>
      </c>
      <c r="AG702" s="495"/>
      <c r="AH702" s="496"/>
      <c r="AI702" s="495"/>
      <c r="AJ702" s="495"/>
      <c r="AK702" s="495"/>
      <c r="AL702" s="495"/>
      <c r="AM702" s="495"/>
      <c r="AN702" s="495"/>
      <c r="AO702" s="495"/>
      <c r="AP702" s="495"/>
      <c r="AQ702" s="495"/>
      <c r="AR702" s="495"/>
      <c r="AS702" s="495"/>
      <c r="AT702" s="495"/>
      <c r="AU702" s="495"/>
      <c r="AV702" s="495"/>
      <c r="AW702" s="495"/>
      <c r="AX702" s="495"/>
      <c r="AY702" s="495"/>
    </row>
    <row r="703" ht="22.5" customHeight="1">
      <c r="A703" s="36"/>
      <c r="B703" s="28"/>
      <c r="C703" s="28"/>
      <c r="D703" s="28"/>
      <c r="E703" s="36"/>
      <c r="F703" s="28"/>
      <c r="G703" s="28"/>
      <c r="H703" s="28"/>
      <c r="I703" s="28"/>
      <c r="J703" s="28"/>
      <c r="K703" s="28"/>
      <c r="L703" s="28"/>
      <c r="M703" s="28"/>
      <c r="N703" s="28"/>
      <c r="O703" s="28"/>
      <c r="P703" s="28"/>
      <c r="Q703" s="28"/>
      <c r="R703" s="28"/>
      <c r="S703" s="28"/>
      <c r="T703" s="50"/>
      <c r="U703" s="28"/>
      <c r="V703" s="52"/>
      <c r="W703" s="28"/>
      <c r="X703" s="28"/>
      <c r="Y703" s="28"/>
      <c r="Z703" s="28"/>
      <c r="AA703" s="28"/>
      <c r="AB703" s="28"/>
      <c r="AC703" s="28"/>
      <c r="AD703" s="28"/>
      <c r="AE703" s="65" t="b">
        <v>0</v>
      </c>
      <c r="AF703" s="28" t="str">
        <f t="shared" si="2"/>
        <v/>
      </c>
      <c r="AG703" s="495"/>
      <c r="AH703" s="496"/>
      <c r="AI703" s="495"/>
      <c r="AJ703" s="495"/>
      <c r="AK703" s="495"/>
      <c r="AL703" s="495"/>
      <c r="AM703" s="495"/>
      <c r="AN703" s="495"/>
      <c r="AO703" s="495"/>
      <c r="AP703" s="495"/>
      <c r="AQ703" s="495"/>
      <c r="AR703" s="495"/>
      <c r="AS703" s="495"/>
      <c r="AT703" s="495"/>
      <c r="AU703" s="495"/>
      <c r="AV703" s="495"/>
      <c r="AW703" s="495"/>
      <c r="AX703" s="495"/>
      <c r="AY703" s="495"/>
    </row>
    <row r="704" ht="22.5" customHeight="1">
      <c r="A704" s="36"/>
      <c r="B704" s="28"/>
      <c r="C704" s="28"/>
      <c r="D704" s="28"/>
      <c r="E704" s="36"/>
      <c r="F704" s="28"/>
      <c r="G704" s="28"/>
      <c r="H704" s="28"/>
      <c r="I704" s="28"/>
      <c r="J704" s="28"/>
      <c r="K704" s="28"/>
      <c r="L704" s="28"/>
      <c r="M704" s="28"/>
      <c r="N704" s="28"/>
      <c r="O704" s="28"/>
      <c r="P704" s="28"/>
      <c r="Q704" s="28"/>
      <c r="R704" s="28"/>
      <c r="S704" s="28"/>
      <c r="T704" s="50"/>
      <c r="U704" s="28"/>
      <c r="V704" s="52"/>
      <c r="W704" s="28"/>
      <c r="X704" s="28"/>
      <c r="Y704" s="28"/>
      <c r="Z704" s="28"/>
      <c r="AA704" s="28"/>
      <c r="AB704" s="28"/>
      <c r="AC704" s="28"/>
      <c r="AD704" s="28"/>
      <c r="AE704" s="65" t="b">
        <v>0</v>
      </c>
      <c r="AF704" s="28" t="str">
        <f t="shared" si="2"/>
        <v/>
      </c>
      <c r="AG704" s="495"/>
      <c r="AH704" s="496"/>
      <c r="AI704" s="495"/>
      <c r="AJ704" s="495"/>
      <c r="AK704" s="495"/>
      <c r="AL704" s="495"/>
      <c r="AM704" s="495"/>
      <c r="AN704" s="495"/>
      <c r="AO704" s="495"/>
      <c r="AP704" s="495"/>
      <c r="AQ704" s="495"/>
      <c r="AR704" s="495"/>
      <c r="AS704" s="495"/>
      <c r="AT704" s="495"/>
      <c r="AU704" s="495"/>
      <c r="AV704" s="495"/>
      <c r="AW704" s="495"/>
      <c r="AX704" s="495"/>
      <c r="AY704" s="495"/>
    </row>
    <row r="705" ht="22.5" customHeight="1">
      <c r="A705" s="36"/>
      <c r="B705" s="28"/>
      <c r="C705" s="28"/>
      <c r="D705" s="28"/>
      <c r="E705" s="36"/>
      <c r="F705" s="28"/>
      <c r="G705" s="28"/>
      <c r="H705" s="28"/>
      <c r="I705" s="28"/>
      <c r="J705" s="28"/>
      <c r="K705" s="28"/>
      <c r="L705" s="28"/>
      <c r="M705" s="28"/>
      <c r="N705" s="28"/>
      <c r="O705" s="28"/>
      <c r="P705" s="28"/>
      <c r="Q705" s="28"/>
      <c r="R705" s="28"/>
      <c r="S705" s="28"/>
      <c r="T705" s="50"/>
      <c r="U705" s="28"/>
      <c r="V705" s="52"/>
      <c r="W705" s="28"/>
      <c r="X705" s="28"/>
      <c r="Y705" s="28"/>
      <c r="Z705" s="28"/>
      <c r="AA705" s="28"/>
      <c r="AB705" s="28"/>
      <c r="AC705" s="28"/>
      <c r="AD705" s="28"/>
      <c r="AE705" s="65" t="b">
        <v>0</v>
      </c>
      <c r="AF705" s="28" t="str">
        <f t="shared" si="2"/>
        <v/>
      </c>
      <c r="AG705" s="495"/>
      <c r="AH705" s="496"/>
      <c r="AI705" s="495"/>
      <c r="AJ705" s="495"/>
      <c r="AK705" s="495"/>
      <c r="AL705" s="495"/>
      <c r="AM705" s="495"/>
      <c r="AN705" s="495"/>
      <c r="AO705" s="495"/>
      <c r="AP705" s="495"/>
      <c r="AQ705" s="495"/>
      <c r="AR705" s="495"/>
      <c r="AS705" s="495"/>
      <c r="AT705" s="495"/>
      <c r="AU705" s="495"/>
      <c r="AV705" s="495"/>
      <c r="AW705" s="495"/>
      <c r="AX705" s="495"/>
      <c r="AY705" s="495"/>
    </row>
    <row r="706" ht="22.5" customHeight="1">
      <c r="A706" s="36"/>
      <c r="B706" s="28"/>
      <c r="C706" s="28"/>
      <c r="D706" s="28"/>
      <c r="E706" s="36"/>
      <c r="F706" s="28"/>
      <c r="G706" s="28"/>
      <c r="H706" s="28"/>
      <c r="I706" s="28"/>
      <c r="J706" s="28"/>
      <c r="K706" s="28"/>
      <c r="L706" s="28"/>
      <c r="M706" s="28"/>
      <c r="N706" s="28"/>
      <c r="O706" s="28"/>
      <c r="P706" s="28"/>
      <c r="Q706" s="28"/>
      <c r="R706" s="28"/>
      <c r="S706" s="28"/>
      <c r="T706" s="50"/>
      <c r="U706" s="28"/>
      <c r="V706" s="52"/>
      <c r="W706" s="28"/>
      <c r="X706" s="28"/>
      <c r="Y706" s="28"/>
      <c r="Z706" s="28"/>
      <c r="AA706" s="28"/>
      <c r="AB706" s="28"/>
      <c r="AC706" s="28"/>
      <c r="AD706" s="28"/>
      <c r="AE706" s="65" t="b">
        <v>0</v>
      </c>
      <c r="AF706" s="28" t="str">
        <f t="shared" si="2"/>
        <v/>
      </c>
      <c r="AG706" s="495"/>
      <c r="AH706" s="496"/>
      <c r="AI706" s="495"/>
      <c r="AJ706" s="495"/>
      <c r="AK706" s="495"/>
      <c r="AL706" s="495"/>
      <c r="AM706" s="495"/>
      <c r="AN706" s="495"/>
      <c r="AO706" s="495"/>
      <c r="AP706" s="495"/>
      <c r="AQ706" s="495"/>
      <c r="AR706" s="495"/>
      <c r="AS706" s="495"/>
      <c r="AT706" s="495"/>
      <c r="AU706" s="495"/>
      <c r="AV706" s="495"/>
      <c r="AW706" s="495"/>
      <c r="AX706" s="495"/>
      <c r="AY706" s="495"/>
    </row>
    <row r="707" ht="22.5" customHeight="1">
      <c r="A707" s="36"/>
      <c r="B707" s="28"/>
      <c r="C707" s="28"/>
      <c r="D707" s="28"/>
      <c r="E707" s="36"/>
      <c r="F707" s="28"/>
      <c r="G707" s="28"/>
      <c r="H707" s="28"/>
      <c r="I707" s="28"/>
      <c r="J707" s="28"/>
      <c r="K707" s="28"/>
      <c r="L707" s="28"/>
      <c r="M707" s="28"/>
      <c r="N707" s="28"/>
      <c r="O707" s="28"/>
      <c r="P707" s="28"/>
      <c r="Q707" s="28"/>
      <c r="R707" s="28"/>
      <c r="S707" s="28"/>
      <c r="T707" s="50"/>
      <c r="U707" s="28"/>
      <c r="V707" s="52"/>
      <c r="W707" s="28"/>
      <c r="X707" s="28"/>
      <c r="Y707" s="28"/>
      <c r="Z707" s="28"/>
      <c r="AA707" s="28"/>
      <c r="AB707" s="28"/>
      <c r="AC707" s="28"/>
      <c r="AD707" s="28"/>
      <c r="AE707" s="65" t="b">
        <v>0</v>
      </c>
      <c r="AF707" s="28" t="str">
        <f t="shared" si="2"/>
        <v/>
      </c>
      <c r="AG707" s="495"/>
      <c r="AH707" s="496"/>
      <c r="AI707" s="495"/>
      <c r="AJ707" s="495"/>
      <c r="AK707" s="495"/>
      <c r="AL707" s="495"/>
      <c r="AM707" s="495"/>
      <c r="AN707" s="495"/>
      <c r="AO707" s="495"/>
      <c r="AP707" s="495"/>
      <c r="AQ707" s="495"/>
      <c r="AR707" s="495"/>
      <c r="AS707" s="495"/>
      <c r="AT707" s="495"/>
      <c r="AU707" s="495"/>
      <c r="AV707" s="495"/>
      <c r="AW707" s="495"/>
      <c r="AX707" s="495"/>
      <c r="AY707" s="495"/>
    </row>
    <row r="708" ht="22.5" customHeight="1">
      <c r="A708" s="36"/>
      <c r="B708" s="28"/>
      <c r="C708" s="28"/>
      <c r="D708" s="28"/>
      <c r="E708" s="36"/>
      <c r="F708" s="28"/>
      <c r="G708" s="28"/>
      <c r="H708" s="28"/>
      <c r="I708" s="28"/>
      <c r="J708" s="28"/>
      <c r="K708" s="28"/>
      <c r="L708" s="28"/>
      <c r="M708" s="28"/>
      <c r="N708" s="28"/>
      <c r="O708" s="28"/>
      <c r="P708" s="28"/>
      <c r="Q708" s="28"/>
      <c r="R708" s="28"/>
      <c r="S708" s="28"/>
      <c r="T708" s="50"/>
      <c r="U708" s="28"/>
      <c r="V708" s="52"/>
      <c r="W708" s="28"/>
      <c r="X708" s="28"/>
      <c r="Y708" s="28"/>
      <c r="Z708" s="28"/>
      <c r="AA708" s="28"/>
      <c r="AB708" s="28"/>
      <c r="AC708" s="28"/>
      <c r="AD708" s="28"/>
      <c r="AE708" s="65" t="b">
        <v>0</v>
      </c>
      <c r="AF708" s="28" t="str">
        <f t="shared" si="2"/>
        <v/>
      </c>
      <c r="AG708" s="495"/>
      <c r="AH708" s="496"/>
      <c r="AI708" s="495"/>
      <c r="AJ708" s="495"/>
      <c r="AK708" s="495"/>
      <c r="AL708" s="495"/>
      <c r="AM708" s="495"/>
      <c r="AN708" s="495"/>
      <c r="AO708" s="495"/>
      <c r="AP708" s="495"/>
      <c r="AQ708" s="495"/>
      <c r="AR708" s="495"/>
      <c r="AS708" s="495"/>
      <c r="AT708" s="495"/>
      <c r="AU708" s="495"/>
      <c r="AV708" s="495"/>
      <c r="AW708" s="495"/>
      <c r="AX708" s="495"/>
      <c r="AY708" s="495"/>
    </row>
    <row r="709" ht="22.5" customHeight="1">
      <c r="A709" s="36"/>
      <c r="B709" s="28"/>
      <c r="C709" s="28"/>
      <c r="D709" s="28"/>
      <c r="E709" s="36"/>
      <c r="F709" s="28"/>
      <c r="G709" s="28"/>
      <c r="H709" s="28"/>
      <c r="I709" s="28"/>
      <c r="J709" s="28"/>
      <c r="K709" s="28"/>
      <c r="L709" s="28"/>
      <c r="M709" s="28"/>
      <c r="N709" s="28"/>
      <c r="O709" s="28"/>
      <c r="P709" s="28"/>
      <c r="Q709" s="28"/>
      <c r="R709" s="28"/>
      <c r="S709" s="28"/>
      <c r="T709" s="50"/>
      <c r="U709" s="28"/>
      <c r="V709" s="52"/>
      <c r="W709" s="28"/>
      <c r="X709" s="28"/>
      <c r="Y709" s="28"/>
      <c r="Z709" s="28"/>
      <c r="AA709" s="28"/>
      <c r="AB709" s="28"/>
      <c r="AC709" s="28"/>
      <c r="AD709" s="28"/>
      <c r="AE709" s="65" t="b">
        <v>0</v>
      </c>
      <c r="AF709" s="28" t="str">
        <f t="shared" si="2"/>
        <v/>
      </c>
      <c r="AG709" s="495"/>
      <c r="AH709" s="496"/>
      <c r="AI709" s="495"/>
      <c r="AJ709" s="495"/>
      <c r="AK709" s="495"/>
      <c r="AL709" s="495"/>
      <c r="AM709" s="495"/>
      <c r="AN709" s="495"/>
      <c r="AO709" s="495"/>
      <c r="AP709" s="495"/>
      <c r="AQ709" s="495"/>
      <c r="AR709" s="495"/>
      <c r="AS709" s="495"/>
      <c r="AT709" s="495"/>
      <c r="AU709" s="495"/>
      <c r="AV709" s="495"/>
      <c r="AW709" s="495"/>
      <c r="AX709" s="495"/>
      <c r="AY709" s="495"/>
    </row>
    <row r="710" ht="22.5" customHeight="1">
      <c r="A710" s="36"/>
      <c r="B710" s="28"/>
      <c r="C710" s="28"/>
      <c r="D710" s="28"/>
      <c r="E710" s="36"/>
      <c r="F710" s="28"/>
      <c r="G710" s="28"/>
      <c r="H710" s="28"/>
      <c r="I710" s="28"/>
      <c r="J710" s="28"/>
      <c r="K710" s="28"/>
      <c r="L710" s="28"/>
      <c r="M710" s="28"/>
      <c r="N710" s="28"/>
      <c r="O710" s="28"/>
      <c r="P710" s="28"/>
      <c r="Q710" s="28"/>
      <c r="R710" s="28"/>
      <c r="S710" s="28"/>
      <c r="T710" s="50"/>
      <c r="U710" s="28"/>
      <c r="V710" s="52"/>
      <c r="W710" s="28"/>
      <c r="X710" s="28"/>
      <c r="Y710" s="28"/>
      <c r="Z710" s="28"/>
      <c r="AA710" s="28"/>
      <c r="AB710" s="28"/>
      <c r="AC710" s="28"/>
      <c r="AD710" s="28"/>
      <c r="AE710" s="65" t="b">
        <v>0</v>
      </c>
      <c r="AF710" s="28" t="str">
        <f t="shared" si="2"/>
        <v/>
      </c>
      <c r="AG710" s="495"/>
      <c r="AH710" s="496"/>
      <c r="AI710" s="495"/>
      <c r="AJ710" s="495"/>
      <c r="AK710" s="495"/>
      <c r="AL710" s="495"/>
      <c r="AM710" s="495"/>
      <c r="AN710" s="495"/>
      <c r="AO710" s="495"/>
      <c r="AP710" s="495"/>
      <c r="AQ710" s="495"/>
      <c r="AR710" s="495"/>
      <c r="AS710" s="495"/>
      <c r="AT710" s="495"/>
      <c r="AU710" s="495"/>
      <c r="AV710" s="495"/>
      <c r="AW710" s="495"/>
      <c r="AX710" s="495"/>
      <c r="AY710" s="495"/>
    </row>
    <row r="711" ht="22.5" customHeight="1">
      <c r="A711" s="36"/>
      <c r="B711" s="28"/>
      <c r="C711" s="28"/>
      <c r="D711" s="28"/>
      <c r="E711" s="36"/>
      <c r="F711" s="28"/>
      <c r="G711" s="28"/>
      <c r="H711" s="28"/>
      <c r="I711" s="28"/>
      <c r="J711" s="28"/>
      <c r="K711" s="28"/>
      <c r="L711" s="28"/>
      <c r="M711" s="28"/>
      <c r="N711" s="28"/>
      <c r="O711" s="28"/>
      <c r="P711" s="28"/>
      <c r="Q711" s="28"/>
      <c r="R711" s="28"/>
      <c r="S711" s="28"/>
      <c r="T711" s="50"/>
      <c r="U711" s="28"/>
      <c r="V711" s="52"/>
      <c r="W711" s="28"/>
      <c r="X711" s="28"/>
      <c r="Y711" s="28"/>
      <c r="Z711" s="28"/>
      <c r="AA711" s="28"/>
      <c r="AB711" s="28"/>
      <c r="AC711" s="28"/>
      <c r="AD711" s="28"/>
      <c r="AE711" s="65" t="b">
        <v>0</v>
      </c>
      <c r="AF711" s="28" t="str">
        <f t="shared" si="2"/>
        <v/>
      </c>
      <c r="AG711" s="495"/>
      <c r="AH711" s="496"/>
      <c r="AI711" s="495"/>
      <c r="AJ711" s="495"/>
      <c r="AK711" s="495"/>
      <c r="AL711" s="495"/>
      <c r="AM711" s="495"/>
      <c r="AN711" s="495"/>
      <c r="AO711" s="495"/>
      <c r="AP711" s="495"/>
      <c r="AQ711" s="495"/>
      <c r="AR711" s="495"/>
      <c r="AS711" s="495"/>
      <c r="AT711" s="495"/>
      <c r="AU711" s="495"/>
      <c r="AV711" s="495"/>
      <c r="AW711" s="495"/>
      <c r="AX711" s="495"/>
      <c r="AY711" s="495"/>
    </row>
    <row r="712" ht="22.5" customHeight="1">
      <c r="A712" s="36"/>
      <c r="B712" s="28"/>
      <c r="C712" s="28"/>
      <c r="D712" s="28"/>
      <c r="E712" s="36"/>
      <c r="F712" s="28"/>
      <c r="G712" s="28"/>
      <c r="H712" s="28"/>
      <c r="I712" s="28"/>
      <c r="J712" s="28"/>
      <c r="K712" s="28"/>
      <c r="L712" s="28"/>
      <c r="M712" s="28"/>
      <c r="N712" s="28"/>
      <c r="O712" s="28"/>
      <c r="P712" s="28"/>
      <c r="Q712" s="28"/>
      <c r="R712" s="28"/>
      <c r="S712" s="28"/>
      <c r="T712" s="50"/>
      <c r="U712" s="28"/>
      <c r="V712" s="52"/>
      <c r="W712" s="28"/>
      <c r="X712" s="28"/>
      <c r="Y712" s="28"/>
      <c r="Z712" s="28"/>
      <c r="AA712" s="28"/>
      <c r="AB712" s="28"/>
      <c r="AC712" s="28"/>
      <c r="AD712" s="28"/>
      <c r="AE712" s="65" t="b">
        <v>0</v>
      </c>
      <c r="AF712" s="28" t="str">
        <f t="shared" si="2"/>
        <v/>
      </c>
      <c r="AG712" s="495"/>
      <c r="AH712" s="496"/>
      <c r="AI712" s="495"/>
      <c r="AJ712" s="495"/>
      <c r="AK712" s="495"/>
      <c r="AL712" s="495"/>
      <c r="AM712" s="495"/>
      <c r="AN712" s="495"/>
      <c r="AO712" s="495"/>
      <c r="AP712" s="495"/>
      <c r="AQ712" s="495"/>
      <c r="AR712" s="495"/>
      <c r="AS712" s="495"/>
      <c r="AT712" s="495"/>
      <c r="AU712" s="495"/>
      <c r="AV712" s="495"/>
      <c r="AW712" s="495"/>
      <c r="AX712" s="495"/>
      <c r="AY712" s="495"/>
    </row>
    <row r="713" ht="22.5" customHeight="1">
      <c r="A713" s="36"/>
      <c r="B713" s="28"/>
      <c r="C713" s="28"/>
      <c r="D713" s="28"/>
      <c r="E713" s="36"/>
      <c r="F713" s="28"/>
      <c r="G713" s="28"/>
      <c r="H713" s="28"/>
      <c r="I713" s="28"/>
      <c r="J713" s="28"/>
      <c r="K713" s="28"/>
      <c r="L713" s="28"/>
      <c r="M713" s="28"/>
      <c r="N713" s="28"/>
      <c r="O713" s="28"/>
      <c r="P713" s="28"/>
      <c r="Q713" s="28"/>
      <c r="R713" s="28"/>
      <c r="S713" s="28"/>
      <c r="T713" s="50"/>
      <c r="U713" s="28"/>
      <c r="V713" s="52"/>
      <c r="W713" s="28"/>
      <c r="X713" s="28"/>
      <c r="Y713" s="28"/>
      <c r="Z713" s="28"/>
      <c r="AA713" s="28"/>
      <c r="AB713" s="28"/>
      <c r="AC713" s="28"/>
      <c r="AD713" s="28"/>
      <c r="AE713" s="65" t="b">
        <v>0</v>
      </c>
      <c r="AF713" s="28" t="str">
        <f t="shared" si="2"/>
        <v/>
      </c>
      <c r="AG713" s="495"/>
      <c r="AH713" s="496"/>
      <c r="AI713" s="495"/>
      <c r="AJ713" s="495"/>
      <c r="AK713" s="495"/>
      <c r="AL713" s="495"/>
      <c r="AM713" s="495"/>
      <c r="AN713" s="495"/>
      <c r="AO713" s="495"/>
      <c r="AP713" s="495"/>
      <c r="AQ713" s="495"/>
      <c r="AR713" s="495"/>
      <c r="AS713" s="495"/>
      <c r="AT713" s="495"/>
      <c r="AU713" s="495"/>
      <c r="AV713" s="495"/>
      <c r="AW713" s="495"/>
      <c r="AX713" s="495"/>
      <c r="AY713" s="495"/>
    </row>
    <row r="714" ht="22.5" customHeight="1">
      <c r="A714" s="36"/>
      <c r="B714" s="28"/>
      <c r="C714" s="28"/>
      <c r="D714" s="28"/>
      <c r="E714" s="36"/>
      <c r="F714" s="28"/>
      <c r="G714" s="28"/>
      <c r="H714" s="28"/>
      <c r="I714" s="28"/>
      <c r="J714" s="28"/>
      <c r="K714" s="28"/>
      <c r="L714" s="28"/>
      <c r="M714" s="28"/>
      <c r="N714" s="28"/>
      <c r="O714" s="28"/>
      <c r="P714" s="28"/>
      <c r="Q714" s="28"/>
      <c r="R714" s="28"/>
      <c r="S714" s="28"/>
      <c r="T714" s="50"/>
      <c r="U714" s="28"/>
      <c r="V714" s="52"/>
      <c r="W714" s="28"/>
      <c r="X714" s="28"/>
      <c r="Y714" s="28"/>
      <c r="Z714" s="28"/>
      <c r="AA714" s="28"/>
      <c r="AB714" s="28"/>
      <c r="AC714" s="28"/>
      <c r="AD714" s="28"/>
      <c r="AE714" s="65" t="b">
        <v>0</v>
      </c>
      <c r="AF714" s="28" t="str">
        <f t="shared" si="2"/>
        <v/>
      </c>
      <c r="AG714" s="495"/>
      <c r="AH714" s="496"/>
      <c r="AI714" s="495"/>
      <c r="AJ714" s="495"/>
      <c r="AK714" s="495"/>
      <c r="AL714" s="495"/>
      <c r="AM714" s="495"/>
      <c r="AN714" s="495"/>
      <c r="AO714" s="495"/>
      <c r="AP714" s="495"/>
      <c r="AQ714" s="495"/>
      <c r="AR714" s="495"/>
      <c r="AS714" s="495"/>
      <c r="AT714" s="495"/>
      <c r="AU714" s="495"/>
      <c r="AV714" s="495"/>
      <c r="AW714" s="495"/>
      <c r="AX714" s="495"/>
      <c r="AY714" s="495"/>
    </row>
    <row r="715" ht="22.5" customHeight="1">
      <c r="A715" s="36"/>
      <c r="B715" s="28"/>
      <c r="C715" s="28"/>
      <c r="D715" s="28"/>
      <c r="E715" s="36"/>
      <c r="F715" s="28"/>
      <c r="G715" s="28"/>
      <c r="H715" s="28"/>
      <c r="I715" s="28"/>
      <c r="J715" s="28"/>
      <c r="K715" s="28"/>
      <c r="L715" s="28"/>
      <c r="M715" s="28"/>
      <c r="N715" s="28"/>
      <c r="O715" s="28"/>
      <c r="P715" s="28"/>
      <c r="Q715" s="28"/>
      <c r="R715" s="28"/>
      <c r="S715" s="28"/>
      <c r="T715" s="50"/>
      <c r="U715" s="28"/>
      <c r="V715" s="52"/>
      <c r="W715" s="28"/>
      <c r="X715" s="28"/>
      <c r="Y715" s="28"/>
      <c r="Z715" s="28"/>
      <c r="AA715" s="28"/>
      <c r="AB715" s="28"/>
      <c r="AC715" s="28"/>
      <c r="AD715" s="28"/>
      <c r="AE715" s="65" t="b">
        <v>0</v>
      </c>
      <c r="AF715" s="28" t="str">
        <f t="shared" si="2"/>
        <v/>
      </c>
      <c r="AG715" s="495"/>
      <c r="AH715" s="496"/>
      <c r="AI715" s="495"/>
      <c r="AJ715" s="495"/>
      <c r="AK715" s="495"/>
      <c r="AL715" s="495"/>
      <c r="AM715" s="495"/>
      <c r="AN715" s="495"/>
      <c r="AO715" s="495"/>
      <c r="AP715" s="495"/>
      <c r="AQ715" s="495"/>
      <c r="AR715" s="495"/>
      <c r="AS715" s="495"/>
      <c r="AT715" s="495"/>
      <c r="AU715" s="495"/>
      <c r="AV715" s="495"/>
      <c r="AW715" s="495"/>
      <c r="AX715" s="495"/>
      <c r="AY715" s="495"/>
    </row>
    <row r="716" ht="22.5" customHeight="1">
      <c r="A716" s="36"/>
      <c r="B716" s="28"/>
      <c r="C716" s="28"/>
      <c r="D716" s="28"/>
      <c r="E716" s="36"/>
      <c r="F716" s="28"/>
      <c r="G716" s="28"/>
      <c r="H716" s="28"/>
      <c r="I716" s="28"/>
      <c r="J716" s="28"/>
      <c r="K716" s="28"/>
      <c r="L716" s="28"/>
      <c r="M716" s="28"/>
      <c r="N716" s="28"/>
      <c r="O716" s="28"/>
      <c r="P716" s="28"/>
      <c r="Q716" s="28"/>
      <c r="R716" s="28"/>
      <c r="S716" s="28"/>
      <c r="T716" s="50"/>
      <c r="U716" s="28"/>
      <c r="V716" s="52"/>
      <c r="W716" s="28"/>
      <c r="X716" s="28"/>
      <c r="Y716" s="28"/>
      <c r="Z716" s="28"/>
      <c r="AA716" s="28"/>
      <c r="AB716" s="28"/>
      <c r="AC716" s="28"/>
      <c r="AD716" s="28"/>
      <c r="AE716" s="65" t="b">
        <v>0</v>
      </c>
      <c r="AF716" s="28" t="str">
        <f t="shared" si="2"/>
        <v/>
      </c>
      <c r="AG716" s="495"/>
      <c r="AH716" s="496"/>
      <c r="AI716" s="495"/>
      <c r="AJ716" s="495"/>
      <c r="AK716" s="495"/>
      <c r="AL716" s="495"/>
      <c r="AM716" s="495"/>
      <c r="AN716" s="495"/>
      <c r="AO716" s="495"/>
      <c r="AP716" s="495"/>
      <c r="AQ716" s="495"/>
      <c r="AR716" s="495"/>
      <c r="AS716" s="495"/>
      <c r="AT716" s="495"/>
      <c r="AU716" s="495"/>
      <c r="AV716" s="495"/>
      <c r="AW716" s="495"/>
      <c r="AX716" s="495"/>
      <c r="AY716" s="495"/>
    </row>
    <row r="717" ht="22.5" customHeight="1">
      <c r="A717" s="36"/>
      <c r="B717" s="28"/>
      <c r="C717" s="28"/>
      <c r="D717" s="28"/>
      <c r="E717" s="36"/>
      <c r="F717" s="28"/>
      <c r="G717" s="28"/>
      <c r="H717" s="28"/>
      <c r="I717" s="28"/>
      <c r="J717" s="28"/>
      <c r="K717" s="28"/>
      <c r="L717" s="28"/>
      <c r="M717" s="28"/>
      <c r="N717" s="28"/>
      <c r="O717" s="28"/>
      <c r="P717" s="28"/>
      <c r="Q717" s="28"/>
      <c r="R717" s="28"/>
      <c r="S717" s="28"/>
      <c r="T717" s="50"/>
      <c r="U717" s="28"/>
      <c r="V717" s="52"/>
      <c r="W717" s="28"/>
      <c r="X717" s="28"/>
      <c r="Y717" s="28"/>
      <c r="Z717" s="28"/>
      <c r="AA717" s="28"/>
      <c r="AB717" s="28"/>
      <c r="AC717" s="28"/>
      <c r="AD717" s="28"/>
      <c r="AE717" s="65" t="b">
        <v>0</v>
      </c>
      <c r="AF717" s="28" t="str">
        <f t="shared" si="2"/>
        <v/>
      </c>
      <c r="AG717" s="495"/>
      <c r="AH717" s="496"/>
      <c r="AI717" s="495"/>
      <c r="AJ717" s="495"/>
      <c r="AK717" s="495"/>
      <c r="AL717" s="495"/>
      <c r="AM717" s="495"/>
      <c r="AN717" s="495"/>
      <c r="AO717" s="495"/>
      <c r="AP717" s="495"/>
      <c r="AQ717" s="495"/>
      <c r="AR717" s="495"/>
      <c r="AS717" s="495"/>
      <c r="AT717" s="495"/>
      <c r="AU717" s="495"/>
      <c r="AV717" s="495"/>
      <c r="AW717" s="495"/>
      <c r="AX717" s="495"/>
      <c r="AY717" s="495"/>
    </row>
    <row r="718" ht="22.5" customHeight="1">
      <c r="A718" s="36"/>
      <c r="B718" s="28"/>
      <c r="C718" s="28"/>
      <c r="D718" s="28"/>
      <c r="E718" s="36"/>
      <c r="F718" s="28"/>
      <c r="G718" s="28"/>
      <c r="H718" s="28"/>
      <c r="I718" s="28"/>
      <c r="J718" s="28"/>
      <c r="K718" s="28"/>
      <c r="L718" s="28"/>
      <c r="M718" s="28"/>
      <c r="N718" s="28"/>
      <c r="O718" s="28"/>
      <c r="P718" s="28"/>
      <c r="Q718" s="28"/>
      <c r="R718" s="28"/>
      <c r="S718" s="28"/>
      <c r="T718" s="50"/>
      <c r="U718" s="28"/>
      <c r="V718" s="52"/>
      <c r="W718" s="28"/>
      <c r="X718" s="28"/>
      <c r="Y718" s="28"/>
      <c r="Z718" s="28"/>
      <c r="AA718" s="28"/>
      <c r="AB718" s="28"/>
      <c r="AC718" s="28"/>
      <c r="AD718" s="28"/>
      <c r="AE718" s="65" t="b">
        <v>0</v>
      </c>
      <c r="AF718" s="28" t="str">
        <f t="shared" si="2"/>
        <v/>
      </c>
      <c r="AG718" s="495"/>
      <c r="AH718" s="496"/>
      <c r="AI718" s="495"/>
      <c r="AJ718" s="495"/>
      <c r="AK718" s="495"/>
      <c r="AL718" s="495"/>
      <c r="AM718" s="495"/>
      <c r="AN718" s="495"/>
      <c r="AO718" s="495"/>
      <c r="AP718" s="495"/>
      <c r="AQ718" s="495"/>
      <c r="AR718" s="495"/>
      <c r="AS718" s="495"/>
      <c r="AT718" s="495"/>
      <c r="AU718" s="495"/>
      <c r="AV718" s="495"/>
      <c r="AW718" s="495"/>
      <c r="AX718" s="495"/>
      <c r="AY718" s="495"/>
    </row>
    <row r="719" ht="22.5" customHeight="1">
      <c r="A719" s="36"/>
      <c r="B719" s="28"/>
      <c r="C719" s="28"/>
      <c r="D719" s="28"/>
      <c r="E719" s="36"/>
      <c r="F719" s="28"/>
      <c r="G719" s="28"/>
      <c r="H719" s="28"/>
      <c r="I719" s="28"/>
      <c r="J719" s="28"/>
      <c r="K719" s="28"/>
      <c r="L719" s="28"/>
      <c r="M719" s="28"/>
      <c r="N719" s="28"/>
      <c r="O719" s="28"/>
      <c r="P719" s="28"/>
      <c r="Q719" s="28"/>
      <c r="R719" s="28"/>
      <c r="S719" s="28"/>
      <c r="T719" s="50"/>
      <c r="U719" s="28"/>
      <c r="V719" s="52"/>
      <c r="W719" s="28"/>
      <c r="X719" s="28"/>
      <c r="Y719" s="28"/>
      <c r="Z719" s="28"/>
      <c r="AA719" s="28"/>
      <c r="AB719" s="28"/>
      <c r="AC719" s="28"/>
      <c r="AD719" s="28"/>
      <c r="AE719" s="65" t="b">
        <v>0</v>
      </c>
      <c r="AF719" s="28" t="str">
        <f t="shared" si="2"/>
        <v/>
      </c>
      <c r="AG719" s="495"/>
      <c r="AH719" s="496"/>
      <c r="AI719" s="495"/>
      <c r="AJ719" s="495"/>
      <c r="AK719" s="495"/>
      <c r="AL719" s="495"/>
      <c r="AM719" s="495"/>
      <c r="AN719" s="495"/>
      <c r="AO719" s="495"/>
      <c r="AP719" s="495"/>
      <c r="AQ719" s="495"/>
      <c r="AR719" s="495"/>
      <c r="AS719" s="495"/>
      <c r="AT719" s="495"/>
      <c r="AU719" s="495"/>
      <c r="AV719" s="495"/>
      <c r="AW719" s="495"/>
      <c r="AX719" s="495"/>
      <c r="AY719" s="495"/>
    </row>
    <row r="720" ht="22.5" customHeight="1">
      <c r="A720" s="36"/>
      <c r="B720" s="28"/>
      <c r="C720" s="28"/>
      <c r="D720" s="28"/>
      <c r="E720" s="36"/>
      <c r="F720" s="28"/>
      <c r="G720" s="28"/>
      <c r="H720" s="28"/>
      <c r="I720" s="28"/>
      <c r="J720" s="28"/>
      <c r="K720" s="28"/>
      <c r="L720" s="28"/>
      <c r="M720" s="28"/>
      <c r="N720" s="28"/>
      <c r="O720" s="28"/>
      <c r="P720" s="28"/>
      <c r="Q720" s="28"/>
      <c r="R720" s="28"/>
      <c r="S720" s="28"/>
      <c r="T720" s="50"/>
      <c r="U720" s="28"/>
      <c r="V720" s="52"/>
      <c r="W720" s="28"/>
      <c r="X720" s="28"/>
      <c r="Y720" s="28"/>
      <c r="Z720" s="28"/>
      <c r="AA720" s="28"/>
      <c r="AB720" s="28"/>
      <c r="AC720" s="28"/>
      <c r="AD720" s="28"/>
      <c r="AE720" s="65" t="b">
        <v>0</v>
      </c>
      <c r="AF720" s="28" t="str">
        <f t="shared" si="2"/>
        <v/>
      </c>
      <c r="AG720" s="495"/>
      <c r="AH720" s="496"/>
      <c r="AI720" s="495"/>
      <c r="AJ720" s="495"/>
      <c r="AK720" s="495"/>
      <c r="AL720" s="495"/>
      <c r="AM720" s="495"/>
      <c r="AN720" s="495"/>
      <c r="AO720" s="495"/>
      <c r="AP720" s="495"/>
      <c r="AQ720" s="495"/>
      <c r="AR720" s="495"/>
      <c r="AS720" s="495"/>
      <c r="AT720" s="495"/>
      <c r="AU720" s="495"/>
      <c r="AV720" s="495"/>
      <c r="AW720" s="495"/>
      <c r="AX720" s="495"/>
      <c r="AY720" s="495"/>
    </row>
    <row r="721" ht="22.5" customHeight="1">
      <c r="A721" s="36"/>
      <c r="B721" s="28"/>
      <c r="C721" s="28"/>
      <c r="D721" s="28"/>
      <c r="E721" s="36"/>
      <c r="F721" s="28"/>
      <c r="G721" s="28"/>
      <c r="H721" s="28"/>
      <c r="I721" s="28"/>
      <c r="J721" s="28"/>
      <c r="K721" s="28"/>
      <c r="L721" s="28"/>
      <c r="M721" s="28"/>
      <c r="N721" s="28"/>
      <c r="O721" s="28"/>
      <c r="P721" s="28"/>
      <c r="Q721" s="28"/>
      <c r="R721" s="28"/>
      <c r="S721" s="28"/>
      <c r="T721" s="50"/>
      <c r="U721" s="28"/>
      <c r="V721" s="52"/>
      <c r="W721" s="28"/>
      <c r="X721" s="28"/>
      <c r="Y721" s="28"/>
      <c r="Z721" s="28"/>
      <c r="AA721" s="28"/>
      <c r="AB721" s="28"/>
      <c r="AC721" s="28"/>
      <c r="AD721" s="28"/>
      <c r="AE721" s="65" t="b">
        <v>0</v>
      </c>
      <c r="AF721" s="28" t="str">
        <f t="shared" si="2"/>
        <v/>
      </c>
      <c r="AG721" s="495"/>
      <c r="AH721" s="496"/>
      <c r="AI721" s="495"/>
      <c r="AJ721" s="495"/>
      <c r="AK721" s="495"/>
      <c r="AL721" s="495"/>
      <c r="AM721" s="495"/>
      <c r="AN721" s="495"/>
      <c r="AO721" s="495"/>
      <c r="AP721" s="495"/>
      <c r="AQ721" s="495"/>
      <c r="AR721" s="495"/>
      <c r="AS721" s="495"/>
      <c r="AT721" s="495"/>
      <c r="AU721" s="495"/>
      <c r="AV721" s="495"/>
      <c r="AW721" s="495"/>
      <c r="AX721" s="495"/>
      <c r="AY721" s="495"/>
    </row>
    <row r="722" ht="22.5" customHeight="1">
      <c r="A722" s="36"/>
      <c r="B722" s="28"/>
      <c r="C722" s="28"/>
      <c r="D722" s="28"/>
      <c r="E722" s="36"/>
      <c r="F722" s="28"/>
      <c r="G722" s="28"/>
      <c r="H722" s="28"/>
      <c r="I722" s="28"/>
      <c r="J722" s="28"/>
      <c r="K722" s="28"/>
      <c r="L722" s="28"/>
      <c r="M722" s="28"/>
      <c r="N722" s="28"/>
      <c r="O722" s="28"/>
      <c r="P722" s="28"/>
      <c r="Q722" s="28"/>
      <c r="R722" s="28"/>
      <c r="S722" s="28"/>
      <c r="T722" s="50"/>
      <c r="U722" s="28"/>
      <c r="V722" s="52"/>
      <c r="W722" s="28"/>
      <c r="X722" s="28"/>
      <c r="Y722" s="28"/>
      <c r="Z722" s="28"/>
      <c r="AA722" s="28"/>
      <c r="AB722" s="28"/>
      <c r="AC722" s="28"/>
      <c r="AD722" s="28"/>
      <c r="AE722" s="65" t="b">
        <v>0</v>
      </c>
      <c r="AF722" s="28" t="str">
        <f t="shared" si="2"/>
        <v/>
      </c>
      <c r="AG722" s="495"/>
      <c r="AH722" s="496"/>
      <c r="AI722" s="495"/>
      <c r="AJ722" s="495"/>
      <c r="AK722" s="495"/>
      <c r="AL722" s="495"/>
      <c r="AM722" s="495"/>
      <c r="AN722" s="495"/>
      <c r="AO722" s="495"/>
      <c r="AP722" s="495"/>
      <c r="AQ722" s="495"/>
      <c r="AR722" s="495"/>
      <c r="AS722" s="495"/>
      <c r="AT722" s="495"/>
      <c r="AU722" s="495"/>
      <c r="AV722" s="495"/>
      <c r="AW722" s="495"/>
      <c r="AX722" s="495"/>
      <c r="AY722" s="495"/>
    </row>
    <row r="723" ht="22.5" customHeight="1">
      <c r="A723" s="36"/>
      <c r="B723" s="28"/>
      <c r="C723" s="28"/>
      <c r="D723" s="28"/>
      <c r="E723" s="36"/>
      <c r="F723" s="28"/>
      <c r="G723" s="28"/>
      <c r="H723" s="28"/>
      <c r="I723" s="28"/>
      <c r="J723" s="28"/>
      <c r="K723" s="28"/>
      <c r="L723" s="28"/>
      <c r="M723" s="28"/>
      <c r="N723" s="28"/>
      <c r="O723" s="28"/>
      <c r="P723" s="28"/>
      <c r="Q723" s="28"/>
      <c r="R723" s="28"/>
      <c r="S723" s="28"/>
      <c r="T723" s="50"/>
      <c r="U723" s="28"/>
      <c r="V723" s="52"/>
      <c r="W723" s="28"/>
      <c r="X723" s="28"/>
      <c r="Y723" s="28"/>
      <c r="Z723" s="28"/>
      <c r="AA723" s="28"/>
      <c r="AB723" s="28"/>
      <c r="AC723" s="28"/>
      <c r="AD723" s="28"/>
      <c r="AE723" s="65" t="b">
        <v>0</v>
      </c>
      <c r="AF723" s="28" t="str">
        <f t="shared" si="2"/>
        <v/>
      </c>
      <c r="AG723" s="495"/>
      <c r="AH723" s="496"/>
      <c r="AI723" s="495"/>
      <c r="AJ723" s="495"/>
      <c r="AK723" s="495"/>
      <c r="AL723" s="495"/>
      <c r="AM723" s="495"/>
      <c r="AN723" s="495"/>
      <c r="AO723" s="495"/>
      <c r="AP723" s="495"/>
      <c r="AQ723" s="495"/>
      <c r="AR723" s="495"/>
      <c r="AS723" s="495"/>
      <c r="AT723" s="495"/>
      <c r="AU723" s="495"/>
      <c r="AV723" s="495"/>
      <c r="AW723" s="495"/>
      <c r="AX723" s="495"/>
      <c r="AY723" s="495"/>
    </row>
    <row r="724" ht="22.5" customHeight="1">
      <c r="A724" s="36"/>
      <c r="B724" s="28"/>
      <c r="C724" s="28"/>
      <c r="D724" s="28"/>
      <c r="E724" s="36"/>
      <c r="F724" s="28"/>
      <c r="G724" s="28"/>
      <c r="H724" s="28"/>
      <c r="I724" s="28"/>
      <c r="J724" s="28"/>
      <c r="K724" s="28"/>
      <c r="L724" s="28"/>
      <c r="M724" s="28"/>
      <c r="N724" s="28"/>
      <c r="O724" s="28"/>
      <c r="P724" s="28"/>
      <c r="Q724" s="28"/>
      <c r="R724" s="28"/>
      <c r="S724" s="28"/>
      <c r="T724" s="50"/>
      <c r="U724" s="28"/>
      <c r="V724" s="52"/>
      <c r="W724" s="28"/>
      <c r="X724" s="28"/>
      <c r="Y724" s="28"/>
      <c r="Z724" s="28"/>
      <c r="AA724" s="28"/>
      <c r="AB724" s="28"/>
      <c r="AC724" s="28"/>
      <c r="AD724" s="28"/>
      <c r="AE724" s="65" t="b">
        <v>0</v>
      </c>
      <c r="AF724" s="28" t="str">
        <f t="shared" si="2"/>
        <v/>
      </c>
      <c r="AG724" s="495"/>
      <c r="AH724" s="496"/>
      <c r="AI724" s="495"/>
      <c r="AJ724" s="495"/>
      <c r="AK724" s="495"/>
      <c r="AL724" s="495"/>
      <c r="AM724" s="495"/>
      <c r="AN724" s="495"/>
      <c r="AO724" s="495"/>
      <c r="AP724" s="495"/>
      <c r="AQ724" s="495"/>
      <c r="AR724" s="495"/>
      <c r="AS724" s="495"/>
      <c r="AT724" s="495"/>
      <c r="AU724" s="495"/>
      <c r="AV724" s="495"/>
      <c r="AW724" s="495"/>
      <c r="AX724" s="495"/>
      <c r="AY724" s="495"/>
    </row>
    <row r="725" ht="22.5" customHeight="1">
      <c r="A725" s="36"/>
      <c r="B725" s="28"/>
      <c r="C725" s="28"/>
      <c r="D725" s="28"/>
      <c r="E725" s="36"/>
      <c r="F725" s="28"/>
      <c r="G725" s="28"/>
      <c r="H725" s="28"/>
      <c r="I725" s="28"/>
      <c r="J725" s="28"/>
      <c r="K725" s="28"/>
      <c r="L725" s="28"/>
      <c r="M725" s="28"/>
      <c r="N725" s="28"/>
      <c r="O725" s="28"/>
      <c r="P725" s="28"/>
      <c r="Q725" s="28"/>
      <c r="R725" s="28"/>
      <c r="S725" s="28"/>
      <c r="T725" s="50"/>
      <c r="U725" s="28"/>
      <c r="V725" s="52"/>
      <c r="W725" s="28"/>
      <c r="X725" s="28"/>
      <c r="Y725" s="28"/>
      <c r="Z725" s="28"/>
      <c r="AA725" s="28"/>
      <c r="AB725" s="28"/>
      <c r="AC725" s="28"/>
      <c r="AD725" s="28"/>
      <c r="AE725" s="65" t="b">
        <v>0</v>
      </c>
      <c r="AF725" s="28" t="str">
        <f t="shared" si="2"/>
        <v/>
      </c>
      <c r="AG725" s="495"/>
      <c r="AH725" s="496"/>
      <c r="AI725" s="495"/>
      <c r="AJ725" s="495"/>
      <c r="AK725" s="495"/>
      <c r="AL725" s="495"/>
      <c r="AM725" s="495"/>
      <c r="AN725" s="495"/>
      <c r="AO725" s="495"/>
      <c r="AP725" s="495"/>
      <c r="AQ725" s="495"/>
      <c r="AR725" s="495"/>
      <c r="AS725" s="495"/>
      <c r="AT725" s="495"/>
      <c r="AU725" s="495"/>
      <c r="AV725" s="495"/>
      <c r="AW725" s="495"/>
      <c r="AX725" s="495"/>
      <c r="AY725" s="495"/>
    </row>
    <row r="726" ht="22.5" customHeight="1">
      <c r="A726" s="36"/>
      <c r="B726" s="28"/>
      <c r="C726" s="28"/>
      <c r="D726" s="28"/>
      <c r="E726" s="36"/>
      <c r="F726" s="28"/>
      <c r="G726" s="28"/>
      <c r="H726" s="28"/>
      <c r="I726" s="28"/>
      <c r="J726" s="28"/>
      <c r="K726" s="28"/>
      <c r="L726" s="28"/>
      <c r="M726" s="28"/>
      <c r="N726" s="28"/>
      <c r="O726" s="28"/>
      <c r="P726" s="28"/>
      <c r="Q726" s="28"/>
      <c r="R726" s="28"/>
      <c r="S726" s="28"/>
      <c r="T726" s="50"/>
      <c r="U726" s="28"/>
      <c r="V726" s="52"/>
      <c r="W726" s="28"/>
      <c r="X726" s="28"/>
      <c r="Y726" s="28"/>
      <c r="Z726" s="28"/>
      <c r="AA726" s="28"/>
      <c r="AB726" s="28"/>
      <c r="AC726" s="28"/>
      <c r="AD726" s="28"/>
      <c r="AE726" s="65" t="b">
        <v>0</v>
      </c>
      <c r="AF726" s="28" t="str">
        <f t="shared" si="2"/>
        <v/>
      </c>
      <c r="AG726" s="495"/>
      <c r="AH726" s="496"/>
      <c r="AI726" s="495"/>
      <c r="AJ726" s="495"/>
      <c r="AK726" s="495"/>
      <c r="AL726" s="495"/>
      <c r="AM726" s="495"/>
      <c r="AN726" s="495"/>
      <c r="AO726" s="495"/>
      <c r="AP726" s="495"/>
      <c r="AQ726" s="495"/>
      <c r="AR726" s="495"/>
      <c r="AS726" s="495"/>
      <c r="AT726" s="495"/>
      <c r="AU726" s="495"/>
      <c r="AV726" s="495"/>
      <c r="AW726" s="495"/>
      <c r="AX726" s="495"/>
      <c r="AY726" s="495"/>
    </row>
    <row r="727" ht="22.5" customHeight="1">
      <c r="A727" s="36"/>
      <c r="B727" s="28"/>
      <c r="C727" s="28"/>
      <c r="D727" s="28"/>
      <c r="E727" s="36"/>
      <c r="F727" s="28"/>
      <c r="G727" s="28"/>
      <c r="H727" s="28"/>
      <c r="I727" s="28"/>
      <c r="J727" s="28"/>
      <c r="K727" s="28"/>
      <c r="L727" s="28"/>
      <c r="M727" s="28"/>
      <c r="N727" s="28"/>
      <c r="O727" s="28"/>
      <c r="P727" s="28"/>
      <c r="Q727" s="28"/>
      <c r="R727" s="28"/>
      <c r="S727" s="28"/>
      <c r="T727" s="50"/>
      <c r="U727" s="28"/>
      <c r="V727" s="52"/>
      <c r="W727" s="28"/>
      <c r="X727" s="28"/>
      <c r="Y727" s="28"/>
      <c r="Z727" s="28"/>
      <c r="AA727" s="28"/>
      <c r="AB727" s="28"/>
      <c r="AC727" s="28"/>
      <c r="AD727" s="28"/>
      <c r="AE727" s="65" t="b">
        <v>0</v>
      </c>
      <c r="AF727" s="28" t="str">
        <f t="shared" si="2"/>
        <v/>
      </c>
      <c r="AG727" s="495"/>
      <c r="AH727" s="496"/>
      <c r="AI727" s="495"/>
      <c r="AJ727" s="495"/>
      <c r="AK727" s="495"/>
      <c r="AL727" s="495"/>
      <c r="AM727" s="495"/>
      <c r="AN727" s="495"/>
      <c r="AO727" s="495"/>
      <c r="AP727" s="495"/>
      <c r="AQ727" s="495"/>
      <c r="AR727" s="495"/>
      <c r="AS727" s="495"/>
      <c r="AT727" s="495"/>
      <c r="AU727" s="495"/>
      <c r="AV727" s="495"/>
      <c r="AW727" s="495"/>
      <c r="AX727" s="495"/>
      <c r="AY727" s="495"/>
    </row>
    <row r="728" ht="22.5" customHeight="1">
      <c r="A728" s="36"/>
      <c r="B728" s="28"/>
      <c r="C728" s="28"/>
      <c r="D728" s="28"/>
      <c r="E728" s="36"/>
      <c r="F728" s="28"/>
      <c r="G728" s="28"/>
      <c r="H728" s="28"/>
      <c r="I728" s="28"/>
      <c r="J728" s="28"/>
      <c r="K728" s="28"/>
      <c r="L728" s="28"/>
      <c r="M728" s="28"/>
      <c r="N728" s="28"/>
      <c r="O728" s="28"/>
      <c r="P728" s="28"/>
      <c r="Q728" s="28"/>
      <c r="R728" s="28"/>
      <c r="S728" s="28"/>
      <c r="T728" s="50"/>
      <c r="U728" s="28"/>
      <c r="V728" s="52"/>
      <c r="W728" s="28"/>
      <c r="X728" s="28"/>
      <c r="Y728" s="28"/>
      <c r="Z728" s="28"/>
      <c r="AA728" s="28"/>
      <c r="AB728" s="28"/>
      <c r="AC728" s="28"/>
      <c r="AD728" s="28"/>
      <c r="AE728" s="65" t="b">
        <v>0</v>
      </c>
      <c r="AF728" s="28" t="str">
        <f t="shared" si="2"/>
        <v/>
      </c>
      <c r="AG728" s="495"/>
      <c r="AH728" s="496"/>
      <c r="AI728" s="495"/>
      <c r="AJ728" s="495"/>
      <c r="AK728" s="495"/>
      <c r="AL728" s="495"/>
      <c r="AM728" s="495"/>
      <c r="AN728" s="495"/>
      <c r="AO728" s="495"/>
      <c r="AP728" s="495"/>
      <c r="AQ728" s="495"/>
      <c r="AR728" s="495"/>
      <c r="AS728" s="495"/>
      <c r="AT728" s="495"/>
      <c r="AU728" s="495"/>
      <c r="AV728" s="495"/>
      <c r="AW728" s="495"/>
      <c r="AX728" s="495"/>
      <c r="AY728" s="495"/>
    </row>
    <row r="729" ht="22.5" customHeight="1">
      <c r="A729" s="36"/>
      <c r="B729" s="28"/>
      <c r="C729" s="28"/>
      <c r="D729" s="28"/>
      <c r="E729" s="36"/>
      <c r="F729" s="28"/>
      <c r="G729" s="28"/>
      <c r="H729" s="28"/>
      <c r="I729" s="28"/>
      <c r="J729" s="28"/>
      <c r="K729" s="28"/>
      <c r="L729" s="28"/>
      <c r="M729" s="28"/>
      <c r="N729" s="28"/>
      <c r="O729" s="28"/>
      <c r="P729" s="28"/>
      <c r="Q729" s="28"/>
      <c r="R729" s="28"/>
      <c r="S729" s="28"/>
      <c r="T729" s="50"/>
      <c r="U729" s="28"/>
      <c r="V729" s="52"/>
      <c r="W729" s="28"/>
      <c r="X729" s="28"/>
      <c r="Y729" s="28"/>
      <c r="Z729" s="28"/>
      <c r="AA729" s="28"/>
      <c r="AB729" s="28"/>
      <c r="AC729" s="28"/>
      <c r="AD729" s="28"/>
      <c r="AE729" s="65" t="b">
        <v>0</v>
      </c>
      <c r="AF729" s="28" t="str">
        <f t="shared" si="2"/>
        <v/>
      </c>
      <c r="AG729" s="495"/>
      <c r="AH729" s="496"/>
      <c r="AI729" s="495"/>
      <c r="AJ729" s="495"/>
      <c r="AK729" s="495"/>
      <c r="AL729" s="495"/>
      <c r="AM729" s="495"/>
      <c r="AN729" s="495"/>
      <c r="AO729" s="495"/>
      <c r="AP729" s="495"/>
      <c r="AQ729" s="495"/>
      <c r="AR729" s="495"/>
      <c r="AS729" s="495"/>
      <c r="AT729" s="495"/>
      <c r="AU729" s="495"/>
      <c r="AV729" s="495"/>
      <c r="AW729" s="495"/>
      <c r="AX729" s="495"/>
      <c r="AY729" s="495"/>
    </row>
    <row r="730" ht="22.5" customHeight="1">
      <c r="A730" s="36"/>
      <c r="B730" s="28"/>
      <c r="C730" s="28"/>
      <c r="D730" s="28"/>
      <c r="E730" s="36"/>
      <c r="F730" s="28"/>
      <c r="G730" s="28"/>
      <c r="H730" s="28"/>
      <c r="I730" s="28"/>
      <c r="J730" s="28"/>
      <c r="K730" s="28"/>
      <c r="L730" s="28"/>
      <c r="M730" s="28"/>
      <c r="N730" s="28"/>
      <c r="O730" s="28"/>
      <c r="P730" s="28"/>
      <c r="Q730" s="28"/>
      <c r="R730" s="28"/>
      <c r="S730" s="28"/>
      <c r="T730" s="50"/>
      <c r="U730" s="28"/>
      <c r="V730" s="52"/>
      <c r="W730" s="28"/>
      <c r="X730" s="28"/>
      <c r="Y730" s="28"/>
      <c r="Z730" s="28"/>
      <c r="AA730" s="28"/>
      <c r="AB730" s="28"/>
      <c r="AC730" s="28"/>
      <c r="AD730" s="28"/>
      <c r="AE730" s="65" t="b">
        <v>0</v>
      </c>
      <c r="AF730" s="28" t="str">
        <f t="shared" si="2"/>
        <v/>
      </c>
      <c r="AG730" s="495"/>
      <c r="AH730" s="496"/>
      <c r="AI730" s="495"/>
      <c r="AJ730" s="495"/>
      <c r="AK730" s="495"/>
      <c r="AL730" s="495"/>
      <c r="AM730" s="495"/>
      <c r="AN730" s="495"/>
      <c r="AO730" s="495"/>
      <c r="AP730" s="495"/>
      <c r="AQ730" s="495"/>
      <c r="AR730" s="495"/>
      <c r="AS730" s="495"/>
      <c r="AT730" s="495"/>
      <c r="AU730" s="495"/>
      <c r="AV730" s="495"/>
      <c r="AW730" s="495"/>
      <c r="AX730" s="495"/>
      <c r="AY730" s="495"/>
    </row>
    <row r="731" ht="22.5" customHeight="1">
      <c r="A731" s="36"/>
      <c r="B731" s="28"/>
      <c r="C731" s="28"/>
      <c r="D731" s="28"/>
      <c r="E731" s="36"/>
      <c r="F731" s="28"/>
      <c r="G731" s="28"/>
      <c r="H731" s="28"/>
      <c r="I731" s="28"/>
      <c r="J731" s="28"/>
      <c r="K731" s="28"/>
      <c r="L731" s="28"/>
      <c r="M731" s="28"/>
      <c r="N731" s="28"/>
      <c r="O731" s="28"/>
      <c r="P731" s="28"/>
      <c r="Q731" s="28"/>
      <c r="R731" s="28"/>
      <c r="S731" s="28"/>
      <c r="T731" s="50"/>
      <c r="U731" s="28"/>
      <c r="V731" s="52"/>
      <c r="W731" s="28"/>
      <c r="X731" s="28"/>
      <c r="Y731" s="28"/>
      <c r="Z731" s="28"/>
      <c r="AA731" s="28"/>
      <c r="AB731" s="28"/>
      <c r="AC731" s="28"/>
      <c r="AD731" s="28"/>
      <c r="AE731" s="65" t="b">
        <v>0</v>
      </c>
      <c r="AF731" s="28" t="str">
        <f t="shared" si="2"/>
        <v/>
      </c>
      <c r="AG731" s="495"/>
      <c r="AH731" s="496"/>
      <c r="AI731" s="495"/>
      <c r="AJ731" s="495"/>
      <c r="AK731" s="495"/>
      <c r="AL731" s="495"/>
      <c r="AM731" s="495"/>
      <c r="AN731" s="495"/>
      <c r="AO731" s="495"/>
      <c r="AP731" s="495"/>
      <c r="AQ731" s="495"/>
      <c r="AR731" s="495"/>
      <c r="AS731" s="495"/>
      <c r="AT731" s="495"/>
      <c r="AU731" s="495"/>
      <c r="AV731" s="495"/>
      <c r="AW731" s="495"/>
      <c r="AX731" s="495"/>
      <c r="AY731" s="495"/>
    </row>
    <row r="732" ht="22.5" customHeight="1">
      <c r="A732" s="36"/>
      <c r="B732" s="28"/>
      <c r="C732" s="28"/>
      <c r="D732" s="28"/>
      <c r="E732" s="36"/>
      <c r="F732" s="28"/>
      <c r="G732" s="28"/>
      <c r="H732" s="28"/>
      <c r="I732" s="28"/>
      <c r="J732" s="28"/>
      <c r="K732" s="28"/>
      <c r="L732" s="28"/>
      <c r="M732" s="28"/>
      <c r="N732" s="28"/>
      <c r="O732" s="28"/>
      <c r="P732" s="28"/>
      <c r="Q732" s="28"/>
      <c r="R732" s="28"/>
      <c r="S732" s="28"/>
      <c r="T732" s="50"/>
      <c r="U732" s="28"/>
      <c r="V732" s="52"/>
      <c r="W732" s="28"/>
      <c r="X732" s="28"/>
      <c r="Y732" s="28"/>
      <c r="Z732" s="28"/>
      <c r="AA732" s="28"/>
      <c r="AB732" s="28"/>
      <c r="AC732" s="28"/>
      <c r="AD732" s="28"/>
      <c r="AE732" s="65" t="b">
        <v>0</v>
      </c>
      <c r="AF732" s="28" t="str">
        <f t="shared" si="2"/>
        <v/>
      </c>
      <c r="AG732" s="495"/>
      <c r="AH732" s="496"/>
      <c r="AI732" s="495"/>
      <c r="AJ732" s="495"/>
      <c r="AK732" s="495"/>
      <c r="AL732" s="495"/>
      <c r="AM732" s="495"/>
      <c r="AN732" s="495"/>
      <c r="AO732" s="495"/>
      <c r="AP732" s="495"/>
      <c r="AQ732" s="495"/>
      <c r="AR732" s="495"/>
      <c r="AS732" s="495"/>
      <c r="AT732" s="495"/>
      <c r="AU732" s="495"/>
      <c r="AV732" s="495"/>
      <c r="AW732" s="495"/>
      <c r="AX732" s="495"/>
      <c r="AY732" s="495"/>
    </row>
    <row r="733" ht="22.5" customHeight="1">
      <c r="A733" s="36"/>
      <c r="B733" s="28"/>
      <c r="C733" s="28"/>
      <c r="D733" s="28"/>
      <c r="E733" s="36"/>
      <c r="F733" s="28"/>
      <c r="G733" s="28"/>
      <c r="H733" s="28"/>
      <c r="I733" s="28"/>
      <c r="J733" s="28"/>
      <c r="K733" s="28"/>
      <c r="L733" s="28"/>
      <c r="M733" s="28"/>
      <c r="N733" s="28"/>
      <c r="O733" s="28"/>
      <c r="P733" s="28"/>
      <c r="Q733" s="28"/>
      <c r="R733" s="28"/>
      <c r="S733" s="28"/>
      <c r="T733" s="50"/>
      <c r="U733" s="28"/>
      <c r="V733" s="52"/>
      <c r="W733" s="28"/>
      <c r="X733" s="28"/>
      <c r="Y733" s="28"/>
      <c r="Z733" s="28"/>
      <c r="AA733" s="28"/>
      <c r="AB733" s="28"/>
      <c r="AC733" s="28"/>
      <c r="AD733" s="28"/>
      <c r="AE733" s="65" t="b">
        <v>0</v>
      </c>
      <c r="AF733" s="28" t="str">
        <f t="shared" si="2"/>
        <v/>
      </c>
      <c r="AG733" s="495"/>
      <c r="AH733" s="496"/>
      <c r="AI733" s="495"/>
      <c r="AJ733" s="495"/>
      <c r="AK733" s="495"/>
      <c r="AL733" s="495"/>
      <c r="AM733" s="495"/>
      <c r="AN733" s="495"/>
      <c r="AO733" s="495"/>
      <c r="AP733" s="495"/>
      <c r="AQ733" s="495"/>
      <c r="AR733" s="495"/>
      <c r="AS733" s="495"/>
      <c r="AT733" s="495"/>
      <c r="AU733" s="495"/>
      <c r="AV733" s="495"/>
      <c r="AW733" s="495"/>
      <c r="AX733" s="495"/>
      <c r="AY733" s="495"/>
    </row>
    <row r="734" ht="22.5" customHeight="1">
      <c r="A734" s="36"/>
      <c r="B734" s="28"/>
      <c r="C734" s="28"/>
      <c r="D734" s="28"/>
      <c r="E734" s="36"/>
      <c r="F734" s="28"/>
      <c r="G734" s="28"/>
      <c r="H734" s="28"/>
      <c r="I734" s="28"/>
      <c r="J734" s="28"/>
      <c r="K734" s="28"/>
      <c r="L734" s="28"/>
      <c r="M734" s="28"/>
      <c r="N734" s="28"/>
      <c r="O734" s="28"/>
      <c r="P734" s="28"/>
      <c r="Q734" s="28"/>
      <c r="R734" s="28"/>
      <c r="S734" s="28"/>
      <c r="T734" s="50"/>
      <c r="U734" s="28"/>
      <c r="V734" s="52"/>
      <c r="W734" s="28"/>
      <c r="X734" s="28"/>
      <c r="Y734" s="28"/>
      <c r="Z734" s="28"/>
      <c r="AA734" s="28"/>
      <c r="AB734" s="28"/>
      <c r="AC734" s="28"/>
      <c r="AD734" s="28"/>
      <c r="AE734" s="65" t="b">
        <v>0</v>
      </c>
      <c r="AF734" s="28" t="str">
        <f t="shared" si="2"/>
        <v/>
      </c>
      <c r="AG734" s="495"/>
      <c r="AH734" s="496"/>
      <c r="AI734" s="495"/>
      <c r="AJ734" s="495"/>
      <c r="AK734" s="495"/>
      <c r="AL734" s="495"/>
      <c r="AM734" s="495"/>
      <c r="AN734" s="495"/>
      <c r="AO734" s="495"/>
      <c r="AP734" s="495"/>
      <c r="AQ734" s="495"/>
      <c r="AR734" s="495"/>
      <c r="AS734" s="495"/>
      <c r="AT734" s="495"/>
      <c r="AU734" s="495"/>
      <c r="AV734" s="495"/>
      <c r="AW734" s="495"/>
      <c r="AX734" s="495"/>
      <c r="AY734" s="495"/>
    </row>
    <row r="735" ht="22.5" customHeight="1">
      <c r="A735" s="36"/>
      <c r="B735" s="28"/>
      <c r="C735" s="28"/>
      <c r="D735" s="28"/>
      <c r="E735" s="36"/>
      <c r="F735" s="28"/>
      <c r="G735" s="28"/>
      <c r="H735" s="28"/>
      <c r="I735" s="28"/>
      <c r="J735" s="28"/>
      <c r="K735" s="28"/>
      <c r="L735" s="28"/>
      <c r="M735" s="28"/>
      <c r="N735" s="28"/>
      <c r="O735" s="28"/>
      <c r="P735" s="28"/>
      <c r="Q735" s="28"/>
      <c r="R735" s="28"/>
      <c r="S735" s="28"/>
      <c r="T735" s="50"/>
      <c r="U735" s="28"/>
      <c r="V735" s="52"/>
      <c r="W735" s="28"/>
      <c r="X735" s="28"/>
      <c r="Y735" s="28"/>
      <c r="Z735" s="28"/>
      <c r="AA735" s="28"/>
      <c r="AB735" s="28"/>
      <c r="AC735" s="28"/>
      <c r="AD735" s="28"/>
      <c r="AE735" s="65" t="b">
        <v>0</v>
      </c>
      <c r="AF735" s="28" t="str">
        <f t="shared" si="2"/>
        <v/>
      </c>
      <c r="AG735" s="495"/>
      <c r="AH735" s="496"/>
      <c r="AI735" s="495"/>
      <c r="AJ735" s="495"/>
      <c r="AK735" s="495"/>
      <c r="AL735" s="495"/>
      <c r="AM735" s="495"/>
      <c r="AN735" s="495"/>
      <c r="AO735" s="495"/>
      <c r="AP735" s="495"/>
      <c r="AQ735" s="495"/>
      <c r="AR735" s="495"/>
      <c r="AS735" s="495"/>
      <c r="AT735" s="495"/>
      <c r="AU735" s="495"/>
      <c r="AV735" s="495"/>
      <c r="AW735" s="495"/>
      <c r="AX735" s="495"/>
      <c r="AY735" s="495"/>
    </row>
    <row r="736" ht="22.5" customHeight="1">
      <c r="A736" s="36"/>
      <c r="B736" s="28"/>
      <c r="C736" s="28"/>
      <c r="D736" s="28"/>
      <c r="E736" s="36"/>
      <c r="F736" s="28"/>
      <c r="G736" s="28"/>
      <c r="H736" s="28"/>
      <c r="I736" s="28"/>
      <c r="J736" s="28"/>
      <c r="K736" s="28"/>
      <c r="L736" s="28"/>
      <c r="M736" s="28"/>
      <c r="N736" s="28"/>
      <c r="O736" s="28"/>
      <c r="P736" s="28"/>
      <c r="Q736" s="28"/>
      <c r="R736" s="28"/>
      <c r="S736" s="28"/>
      <c r="T736" s="50"/>
      <c r="U736" s="28"/>
      <c r="V736" s="52"/>
      <c r="W736" s="28"/>
      <c r="X736" s="28"/>
      <c r="Y736" s="28"/>
      <c r="Z736" s="28"/>
      <c r="AA736" s="28"/>
      <c r="AB736" s="28"/>
      <c r="AC736" s="28"/>
      <c r="AD736" s="28"/>
      <c r="AE736" s="65" t="b">
        <v>0</v>
      </c>
      <c r="AF736" s="28" t="str">
        <f t="shared" si="2"/>
        <v/>
      </c>
      <c r="AG736" s="495"/>
      <c r="AH736" s="496"/>
      <c r="AI736" s="495"/>
      <c r="AJ736" s="495"/>
      <c r="AK736" s="495"/>
      <c r="AL736" s="495"/>
      <c r="AM736" s="495"/>
      <c r="AN736" s="495"/>
      <c r="AO736" s="495"/>
      <c r="AP736" s="495"/>
      <c r="AQ736" s="495"/>
      <c r="AR736" s="495"/>
      <c r="AS736" s="495"/>
      <c r="AT736" s="495"/>
      <c r="AU736" s="495"/>
      <c r="AV736" s="495"/>
      <c r="AW736" s="495"/>
      <c r="AX736" s="495"/>
      <c r="AY736" s="495"/>
    </row>
    <row r="737" ht="22.5" customHeight="1">
      <c r="A737" s="36"/>
      <c r="B737" s="28"/>
      <c r="C737" s="28"/>
      <c r="D737" s="28"/>
      <c r="E737" s="36"/>
      <c r="F737" s="28"/>
      <c r="G737" s="28"/>
      <c r="H737" s="28"/>
      <c r="I737" s="28"/>
      <c r="J737" s="28"/>
      <c r="K737" s="28"/>
      <c r="L737" s="28"/>
      <c r="M737" s="28"/>
      <c r="N737" s="28"/>
      <c r="O737" s="28"/>
      <c r="P737" s="28"/>
      <c r="Q737" s="28"/>
      <c r="R737" s="28"/>
      <c r="S737" s="28"/>
      <c r="T737" s="50"/>
      <c r="U737" s="28"/>
      <c r="V737" s="52"/>
      <c r="W737" s="28"/>
      <c r="X737" s="28"/>
      <c r="Y737" s="28"/>
      <c r="Z737" s="28"/>
      <c r="AA737" s="28"/>
      <c r="AB737" s="28"/>
      <c r="AC737" s="28"/>
      <c r="AD737" s="28"/>
      <c r="AE737" s="65" t="b">
        <v>0</v>
      </c>
      <c r="AF737" s="28" t="str">
        <f t="shared" si="2"/>
        <v/>
      </c>
      <c r="AG737" s="495"/>
      <c r="AH737" s="496"/>
      <c r="AI737" s="495"/>
      <c r="AJ737" s="495"/>
      <c r="AK737" s="495"/>
      <c r="AL737" s="495"/>
      <c r="AM737" s="495"/>
      <c r="AN737" s="495"/>
      <c r="AO737" s="495"/>
      <c r="AP737" s="495"/>
      <c r="AQ737" s="495"/>
      <c r="AR737" s="495"/>
      <c r="AS737" s="495"/>
      <c r="AT737" s="495"/>
      <c r="AU737" s="495"/>
      <c r="AV737" s="495"/>
      <c r="AW737" s="495"/>
      <c r="AX737" s="495"/>
      <c r="AY737" s="495"/>
    </row>
    <row r="738" ht="22.5" customHeight="1">
      <c r="A738" s="36"/>
      <c r="B738" s="28"/>
      <c r="C738" s="28"/>
      <c r="D738" s="28"/>
      <c r="E738" s="36"/>
      <c r="F738" s="28"/>
      <c r="G738" s="28"/>
      <c r="H738" s="28"/>
      <c r="I738" s="28"/>
      <c r="J738" s="28"/>
      <c r="K738" s="28"/>
      <c r="L738" s="28"/>
      <c r="M738" s="28"/>
      <c r="N738" s="28"/>
      <c r="O738" s="28"/>
      <c r="P738" s="28"/>
      <c r="Q738" s="28"/>
      <c r="R738" s="28"/>
      <c r="S738" s="28"/>
      <c r="T738" s="50"/>
      <c r="U738" s="28"/>
      <c r="V738" s="52"/>
      <c r="W738" s="28"/>
      <c r="X738" s="28"/>
      <c r="Y738" s="28"/>
      <c r="Z738" s="28"/>
      <c r="AA738" s="28"/>
      <c r="AB738" s="28"/>
      <c r="AC738" s="28"/>
      <c r="AD738" s="28"/>
      <c r="AE738" s="65" t="b">
        <v>0</v>
      </c>
      <c r="AF738" s="28" t="str">
        <f t="shared" si="2"/>
        <v/>
      </c>
      <c r="AG738" s="495"/>
      <c r="AH738" s="496"/>
      <c r="AI738" s="495"/>
      <c r="AJ738" s="495"/>
      <c r="AK738" s="495"/>
      <c r="AL738" s="495"/>
      <c r="AM738" s="495"/>
      <c r="AN738" s="495"/>
      <c r="AO738" s="495"/>
      <c r="AP738" s="495"/>
      <c r="AQ738" s="495"/>
      <c r="AR738" s="495"/>
      <c r="AS738" s="495"/>
      <c r="AT738" s="495"/>
      <c r="AU738" s="495"/>
      <c r="AV738" s="495"/>
      <c r="AW738" s="495"/>
      <c r="AX738" s="495"/>
      <c r="AY738" s="495"/>
    </row>
    <row r="739" ht="22.5" customHeight="1">
      <c r="A739" s="36"/>
      <c r="B739" s="28"/>
      <c r="C739" s="28"/>
      <c r="D739" s="28"/>
      <c r="E739" s="36"/>
      <c r="F739" s="28"/>
      <c r="G739" s="28"/>
      <c r="H739" s="28"/>
      <c r="I739" s="28"/>
      <c r="J739" s="28"/>
      <c r="K739" s="28"/>
      <c r="L739" s="28"/>
      <c r="M739" s="28"/>
      <c r="N739" s="28"/>
      <c r="O739" s="28"/>
      <c r="P739" s="28"/>
      <c r="Q739" s="28"/>
      <c r="R739" s="28"/>
      <c r="S739" s="28"/>
      <c r="T739" s="50"/>
      <c r="U739" s="28"/>
      <c r="V739" s="52"/>
      <c r="W739" s="28"/>
      <c r="X739" s="28"/>
      <c r="Y739" s="28"/>
      <c r="Z739" s="28"/>
      <c r="AA739" s="28"/>
      <c r="AB739" s="28"/>
      <c r="AC739" s="28"/>
      <c r="AD739" s="28"/>
      <c r="AE739" s="65" t="b">
        <v>0</v>
      </c>
      <c r="AF739" s="28" t="str">
        <f t="shared" si="2"/>
        <v/>
      </c>
      <c r="AG739" s="495"/>
      <c r="AH739" s="496"/>
      <c r="AI739" s="495"/>
      <c r="AJ739" s="495"/>
      <c r="AK739" s="495"/>
      <c r="AL739" s="495"/>
      <c r="AM739" s="495"/>
      <c r="AN739" s="495"/>
      <c r="AO739" s="495"/>
      <c r="AP739" s="495"/>
      <c r="AQ739" s="495"/>
      <c r="AR739" s="495"/>
      <c r="AS739" s="495"/>
      <c r="AT739" s="495"/>
      <c r="AU739" s="495"/>
      <c r="AV739" s="495"/>
      <c r="AW739" s="495"/>
      <c r="AX739" s="495"/>
      <c r="AY739" s="495"/>
    </row>
    <row r="740" ht="22.5" customHeight="1">
      <c r="A740" s="36"/>
      <c r="B740" s="28"/>
      <c r="C740" s="28"/>
      <c r="D740" s="28"/>
      <c r="E740" s="36"/>
      <c r="F740" s="28"/>
      <c r="G740" s="28"/>
      <c r="H740" s="28"/>
      <c r="I740" s="28"/>
      <c r="J740" s="28"/>
      <c r="K740" s="28"/>
      <c r="L740" s="28"/>
      <c r="M740" s="28"/>
      <c r="N740" s="28"/>
      <c r="O740" s="28"/>
      <c r="P740" s="28"/>
      <c r="Q740" s="28"/>
      <c r="R740" s="28"/>
      <c r="S740" s="28"/>
      <c r="T740" s="50"/>
      <c r="U740" s="28"/>
      <c r="V740" s="52"/>
      <c r="W740" s="28"/>
      <c r="X740" s="28"/>
      <c r="Y740" s="28"/>
      <c r="Z740" s="28"/>
      <c r="AA740" s="28"/>
      <c r="AB740" s="28"/>
      <c r="AC740" s="28"/>
      <c r="AD740" s="28"/>
      <c r="AE740" s="65" t="b">
        <v>0</v>
      </c>
      <c r="AF740" s="28" t="str">
        <f t="shared" si="2"/>
        <v/>
      </c>
      <c r="AG740" s="495"/>
      <c r="AH740" s="496"/>
      <c r="AI740" s="495"/>
      <c r="AJ740" s="495"/>
      <c r="AK740" s="495"/>
      <c r="AL740" s="495"/>
      <c r="AM740" s="495"/>
      <c r="AN740" s="495"/>
      <c r="AO740" s="495"/>
      <c r="AP740" s="495"/>
      <c r="AQ740" s="495"/>
      <c r="AR740" s="495"/>
      <c r="AS740" s="495"/>
      <c r="AT740" s="495"/>
      <c r="AU740" s="495"/>
      <c r="AV740" s="495"/>
      <c r="AW740" s="495"/>
      <c r="AX740" s="495"/>
      <c r="AY740" s="495"/>
    </row>
    <row r="741" ht="22.5" customHeight="1">
      <c r="A741" s="36"/>
      <c r="B741" s="28"/>
      <c r="C741" s="28"/>
      <c r="D741" s="28"/>
      <c r="E741" s="36"/>
      <c r="F741" s="28"/>
      <c r="G741" s="28"/>
      <c r="H741" s="28"/>
      <c r="I741" s="28"/>
      <c r="J741" s="28"/>
      <c r="K741" s="28"/>
      <c r="L741" s="28"/>
      <c r="M741" s="28"/>
      <c r="N741" s="28"/>
      <c r="O741" s="28"/>
      <c r="P741" s="28"/>
      <c r="Q741" s="28"/>
      <c r="R741" s="28"/>
      <c r="S741" s="28"/>
      <c r="T741" s="50"/>
      <c r="U741" s="28"/>
      <c r="V741" s="52"/>
      <c r="W741" s="28"/>
      <c r="X741" s="28"/>
      <c r="Y741" s="28"/>
      <c r="Z741" s="28"/>
      <c r="AA741" s="28"/>
      <c r="AB741" s="28"/>
      <c r="AC741" s="28"/>
      <c r="AD741" s="28"/>
      <c r="AE741" s="65" t="b">
        <v>0</v>
      </c>
      <c r="AF741" s="28" t="str">
        <f t="shared" si="2"/>
        <v/>
      </c>
      <c r="AG741" s="495"/>
      <c r="AH741" s="496"/>
      <c r="AI741" s="495"/>
      <c r="AJ741" s="495"/>
      <c r="AK741" s="495"/>
      <c r="AL741" s="495"/>
      <c r="AM741" s="495"/>
      <c r="AN741" s="495"/>
      <c r="AO741" s="495"/>
      <c r="AP741" s="495"/>
      <c r="AQ741" s="495"/>
      <c r="AR741" s="495"/>
      <c r="AS741" s="495"/>
      <c r="AT741" s="495"/>
      <c r="AU741" s="495"/>
      <c r="AV741" s="495"/>
      <c r="AW741" s="495"/>
      <c r="AX741" s="495"/>
      <c r="AY741" s="495"/>
    </row>
    <row r="742" ht="22.5" customHeight="1">
      <c r="A742" s="36"/>
      <c r="B742" s="28"/>
      <c r="C742" s="28"/>
      <c r="D742" s="28"/>
      <c r="E742" s="36"/>
      <c r="F742" s="28"/>
      <c r="G742" s="28"/>
      <c r="H742" s="28"/>
      <c r="I742" s="28"/>
      <c r="J742" s="28"/>
      <c r="K742" s="28"/>
      <c r="L742" s="28"/>
      <c r="M742" s="28"/>
      <c r="N742" s="28"/>
      <c r="O742" s="28"/>
      <c r="P742" s="28"/>
      <c r="Q742" s="28"/>
      <c r="R742" s="28"/>
      <c r="S742" s="28"/>
      <c r="T742" s="50"/>
      <c r="U742" s="28"/>
      <c r="V742" s="52"/>
      <c r="W742" s="28"/>
      <c r="X742" s="28"/>
      <c r="Y742" s="28"/>
      <c r="Z742" s="28"/>
      <c r="AA742" s="28"/>
      <c r="AB742" s="28"/>
      <c r="AC742" s="28"/>
      <c r="AD742" s="28"/>
      <c r="AE742" s="65" t="b">
        <v>0</v>
      </c>
      <c r="AF742" s="28" t="str">
        <f t="shared" si="2"/>
        <v/>
      </c>
      <c r="AG742" s="495"/>
      <c r="AH742" s="496"/>
      <c r="AI742" s="495"/>
      <c r="AJ742" s="495"/>
      <c r="AK742" s="495"/>
      <c r="AL742" s="495"/>
      <c r="AM742" s="495"/>
      <c r="AN742" s="495"/>
      <c r="AO742" s="495"/>
      <c r="AP742" s="495"/>
      <c r="AQ742" s="495"/>
      <c r="AR742" s="495"/>
      <c r="AS742" s="495"/>
      <c r="AT742" s="495"/>
      <c r="AU742" s="495"/>
      <c r="AV742" s="495"/>
      <c r="AW742" s="495"/>
      <c r="AX742" s="495"/>
      <c r="AY742" s="495"/>
    </row>
    <row r="743" ht="22.5" customHeight="1">
      <c r="A743" s="36"/>
      <c r="B743" s="28"/>
      <c r="C743" s="28"/>
      <c r="D743" s="28"/>
      <c r="E743" s="36"/>
      <c r="F743" s="28"/>
      <c r="G743" s="28"/>
      <c r="H743" s="28"/>
      <c r="I743" s="28"/>
      <c r="J743" s="28"/>
      <c r="K743" s="28"/>
      <c r="L743" s="28"/>
      <c r="M743" s="28"/>
      <c r="N743" s="28"/>
      <c r="O743" s="28"/>
      <c r="P743" s="28"/>
      <c r="Q743" s="28"/>
      <c r="R743" s="28"/>
      <c r="S743" s="28"/>
      <c r="T743" s="50"/>
      <c r="U743" s="28"/>
      <c r="V743" s="52"/>
      <c r="W743" s="28"/>
      <c r="X743" s="28"/>
      <c r="Y743" s="28"/>
      <c r="Z743" s="28"/>
      <c r="AA743" s="28"/>
      <c r="AB743" s="28"/>
      <c r="AC743" s="28"/>
      <c r="AD743" s="28"/>
      <c r="AE743" s="65" t="b">
        <v>0</v>
      </c>
      <c r="AF743" s="28" t="str">
        <f t="shared" si="2"/>
        <v/>
      </c>
      <c r="AG743" s="495"/>
      <c r="AH743" s="496"/>
      <c r="AI743" s="495"/>
      <c r="AJ743" s="495"/>
      <c r="AK743" s="495"/>
      <c r="AL743" s="495"/>
      <c r="AM743" s="495"/>
      <c r="AN743" s="495"/>
      <c r="AO743" s="495"/>
      <c r="AP743" s="495"/>
      <c r="AQ743" s="495"/>
      <c r="AR743" s="495"/>
      <c r="AS743" s="495"/>
      <c r="AT743" s="495"/>
      <c r="AU743" s="495"/>
      <c r="AV743" s="495"/>
      <c r="AW743" s="495"/>
      <c r="AX743" s="495"/>
      <c r="AY743" s="495"/>
    </row>
    <row r="744" ht="22.5" customHeight="1">
      <c r="A744" s="36"/>
      <c r="B744" s="28"/>
      <c r="C744" s="28"/>
      <c r="D744" s="28"/>
      <c r="E744" s="36"/>
      <c r="F744" s="28"/>
      <c r="G744" s="28"/>
      <c r="H744" s="28"/>
      <c r="I744" s="28"/>
      <c r="J744" s="28"/>
      <c r="K744" s="28"/>
      <c r="L744" s="28"/>
      <c r="M744" s="28"/>
      <c r="N744" s="28"/>
      <c r="O744" s="28"/>
      <c r="P744" s="28"/>
      <c r="Q744" s="28"/>
      <c r="R744" s="28"/>
      <c r="S744" s="28"/>
      <c r="T744" s="50"/>
      <c r="U744" s="28"/>
      <c r="V744" s="52"/>
      <c r="W744" s="28"/>
      <c r="X744" s="28"/>
      <c r="Y744" s="28"/>
      <c r="Z744" s="28"/>
      <c r="AA744" s="28"/>
      <c r="AB744" s="28"/>
      <c r="AC744" s="28"/>
      <c r="AD744" s="28"/>
      <c r="AE744" s="65" t="b">
        <v>0</v>
      </c>
      <c r="AF744" s="28" t="str">
        <f t="shared" si="2"/>
        <v/>
      </c>
      <c r="AG744" s="495"/>
      <c r="AH744" s="496"/>
      <c r="AI744" s="495"/>
      <c r="AJ744" s="495"/>
      <c r="AK744" s="495"/>
      <c r="AL744" s="495"/>
      <c r="AM744" s="495"/>
      <c r="AN744" s="495"/>
      <c r="AO744" s="495"/>
      <c r="AP744" s="495"/>
      <c r="AQ744" s="495"/>
      <c r="AR744" s="495"/>
      <c r="AS744" s="495"/>
      <c r="AT744" s="495"/>
      <c r="AU744" s="495"/>
      <c r="AV744" s="495"/>
      <c r="AW744" s="495"/>
      <c r="AX744" s="495"/>
      <c r="AY744" s="495"/>
    </row>
    <row r="745" ht="22.5" customHeight="1">
      <c r="A745" s="36"/>
      <c r="B745" s="28"/>
      <c r="C745" s="28"/>
      <c r="D745" s="28"/>
      <c r="E745" s="36"/>
      <c r="F745" s="28"/>
      <c r="G745" s="28"/>
      <c r="H745" s="28"/>
      <c r="I745" s="28"/>
      <c r="J745" s="28"/>
      <c r="K745" s="28"/>
      <c r="L745" s="28"/>
      <c r="M745" s="28"/>
      <c r="N745" s="28"/>
      <c r="O745" s="28"/>
      <c r="P745" s="28"/>
      <c r="Q745" s="28"/>
      <c r="R745" s="28"/>
      <c r="S745" s="28"/>
      <c r="T745" s="50"/>
      <c r="U745" s="28"/>
      <c r="V745" s="52"/>
      <c r="W745" s="28"/>
      <c r="X745" s="28"/>
      <c r="Y745" s="28"/>
      <c r="Z745" s="28"/>
      <c r="AA745" s="28"/>
      <c r="AB745" s="28"/>
      <c r="AC745" s="28"/>
      <c r="AD745" s="28"/>
      <c r="AE745" s="65" t="b">
        <v>0</v>
      </c>
      <c r="AF745" s="28" t="str">
        <f t="shared" si="2"/>
        <v/>
      </c>
      <c r="AG745" s="495"/>
      <c r="AH745" s="496"/>
      <c r="AI745" s="495"/>
      <c r="AJ745" s="495"/>
      <c r="AK745" s="495"/>
      <c r="AL745" s="495"/>
      <c r="AM745" s="495"/>
      <c r="AN745" s="495"/>
      <c r="AO745" s="495"/>
      <c r="AP745" s="495"/>
      <c r="AQ745" s="495"/>
      <c r="AR745" s="495"/>
      <c r="AS745" s="495"/>
      <c r="AT745" s="495"/>
      <c r="AU745" s="495"/>
      <c r="AV745" s="495"/>
      <c r="AW745" s="495"/>
      <c r="AX745" s="495"/>
      <c r="AY745" s="495"/>
    </row>
    <row r="746" ht="22.5" customHeight="1">
      <c r="A746" s="36"/>
      <c r="B746" s="28"/>
      <c r="C746" s="28"/>
      <c r="D746" s="28"/>
      <c r="E746" s="36"/>
      <c r="F746" s="28"/>
      <c r="G746" s="28"/>
      <c r="H746" s="28"/>
      <c r="I746" s="28"/>
      <c r="J746" s="28"/>
      <c r="K746" s="28"/>
      <c r="L746" s="28"/>
      <c r="M746" s="28"/>
      <c r="N746" s="28"/>
      <c r="O746" s="28"/>
      <c r="P746" s="28"/>
      <c r="Q746" s="28"/>
      <c r="R746" s="28"/>
      <c r="S746" s="28"/>
      <c r="T746" s="50"/>
      <c r="U746" s="28"/>
      <c r="V746" s="52"/>
      <c r="W746" s="28"/>
      <c r="X746" s="28"/>
      <c r="Y746" s="28"/>
      <c r="Z746" s="28"/>
      <c r="AA746" s="28"/>
      <c r="AB746" s="28"/>
      <c r="AC746" s="28"/>
      <c r="AD746" s="28"/>
      <c r="AE746" s="65" t="b">
        <v>0</v>
      </c>
      <c r="AF746" s="28" t="str">
        <f t="shared" si="2"/>
        <v/>
      </c>
      <c r="AG746" s="495"/>
      <c r="AH746" s="496"/>
      <c r="AI746" s="495"/>
      <c r="AJ746" s="495"/>
      <c r="AK746" s="495"/>
      <c r="AL746" s="495"/>
      <c r="AM746" s="495"/>
      <c r="AN746" s="495"/>
      <c r="AO746" s="495"/>
      <c r="AP746" s="495"/>
      <c r="AQ746" s="495"/>
      <c r="AR746" s="495"/>
      <c r="AS746" s="495"/>
      <c r="AT746" s="495"/>
      <c r="AU746" s="495"/>
      <c r="AV746" s="495"/>
      <c r="AW746" s="495"/>
      <c r="AX746" s="495"/>
      <c r="AY746" s="495"/>
    </row>
    <row r="747" ht="22.5" customHeight="1">
      <c r="A747" s="36"/>
      <c r="B747" s="28"/>
      <c r="C747" s="28"/>
      <c r="D747" s="28"/>
      <c r="E747" s="36"/>
      <c r="F747" s="28"/>
      <c r="G747" s="28"/>
      <c r="H747" s="28"/>
      <c r="I747" s="28"/>
      <c r="J747" s="28"/>
      <c r="K747" s="28"/>
      <c r="L747" s="28"/>
      <c r="M747" s="28"/>
      <c r="N747" s="28"/>
      <c r="O747" s="28"/>
      <c r="P747" s="28"/>
      <c r="Q747" s="28"/>
      <c r="R747" s="28"/>
      <c r="S747" s="28"/>
      <c r="T747" s="50"/>
      <c r="U747" s="28"/>
      <c r="V747" s="52"/>
      <c r="W747" s="28"/>
      <c r="X747" s="28"/>
      <c r="Y747" s="28"/>
      <c r="Z747" s="28"/>
      <c r="AA747" s="28"/>
      <c r="AB747" s="28"/>
      <c r="AC747" s="28"/>
      <c r="AD747" s="28"/>
      <c r="AE747" s="65" t="b">
        <v>0</v>
      </c>
      <c r="AF747" s="28" t="str">
        <f t="shared" si="2"/>
        <v/>
      </c>
      <c r="AG747" s="495"/>
      <c r="AH747" s="496"/>
      <c r="AI747" s="495"/>
      <c r="AJ747" s="495"/>
      <c r="AK747" s="495"/>
      <c r="AL747" s="495"/>
      <c r="AM747" s="495"/>
      <c r="AN747" s="495"/>
      <c r="AO747" s="495"/>
      <c r="AP747" s="495"/>
      <c r="AQ747" s="495"/>
      <c r="AR747" s="495"/>
      <c r="AS747" s="495"/>
      <c r="AT747" s="495"/>
      <c r="AU747" s="495"/>
      <c r="AV747" s="495"/>
      <c r="AW747" s="495"/>
      <c r="AX747" s="495"/>
      <c r="AY747" s="495"/>
    </row>
    <row r="748" ht="22.5" customHeight="1">
      <c r="A748" s="36"/>
      <c r="B748" s="28"/>
      <c r="C748" s="28"/>
      <c r="D748" s="28"/>
      <c r="E748" s="36"/>
      <c r="F748" s="28"/>
      <c r="G748" s="28"/>
      <c r="H748" s="28"/>
      <c r="I748" s="28"/>
      <c r="J748" s="28"/>
      <c r="K748" s="28"/>
      <c r="L748" s="28"/>
      <c r="M748" s="28"/>
      <c r="N748" s="28"/>
      <c r="O748" s="28"/>
      <c r="P748" s="28"/>
      <c r="Q748" s="28"/>
      <c r="R748" s="28"/>
      <c r="S748" s="28"/>
      <c r="T748" s="50"/>
      <c r="U748" s="28"/>
      <c r="V748" s="52"/>
      <c r="W748" s="28"/>
      <c r="X748" s="28"/>
      <c r="Y748" s="28"/>
      <c r="Z748" s="28"/>
      <c r="AA748" s="28"/>
      <c r="AB748" s="28"/>
      <c r="AC748" s="28"/>
      <c r="AD748" s="28"/>
      <c r="AE748" s="65" t="b">
        <v>0</v>
      </c>
      <c r="AF748" s="28" t="str">
        <f t="shared" si="2"/>
        <v/>
      </c>
      <c r="AG748" s="495"/>
      <c r="AH748" s="496"/>
      <c r="AI748" s="495"/>
      <c r="AJ748" s="495"/>
      <c r="AK748" s="495"/>
      <c r="AL748" s="495"/>
      <c r="AM748" s="495"/>
      <c r="AN748" s="495"/>
      <c r="AO748" s="495"/>
      <c r="AP748" s="495"/>
      <c r="AQ748" s="495"/>
      <c r="AR748" s="495"/>
      <c r="AS748" s="495"/>
      <c r="AT748" s="495"/>
      <c r="AU748" s="495"/>
      <c r="AV748" s="495"/>
      <c r="AW748" s="495"/>
      <c r="AX748" s="495"/>
      <c r="AY748" s="495"/>
    </row>
    <row r="749" ht="22.5" customHeight="1">
      <c r="A749" s="36"/>
      <c r="B749" s="28"/>
      <c r="C749" s="28"/>
      <c r="D749" s="28"/>
      <c r="E749" s="36"/>
      <c r="F749" s="28"/>
      <c r="G749" s="28"/>
      <c r="H749" s="28"/>
      <c r="I749" s="28"/>
      <c r="J749" s="28"/>
      <c r="K749" s="28"/>
      <c r="L749" s="28"/>
      <c r="M749" s="28"/>
      <c r="N749" s="28"/>
      <c r="O749" s="28"/>
      <c r="P749" s="28"/>
      <c r="Q749" s="28"/>
      <c r="R749" s="28"/>
      <c r="S749" s="28"/>
      <c r="T749" s="50"/>
      <c r="U749" s="28"/>
      <c r="V749" s="52"/>
      <c r="W749" s="28"/>
      <c r="X749" s="28"/>
      <c r="Y749" s="28"/>
      <c r="Z749" s="28"/>
      <c r="AA749" s="28"/>
      <c r="AB749" s="28"/>
      <c r="AC749" s="28"/>
      <c r="AD749" s="28"/>
      <c r="AE749" s="65" t="b">
        <v>0</v>
      </c>
      <c r="AF749" s="28" t="str">
        <f t="shared" si="2"/>
        <v/>
      </c>
      <c r="AG749" s="495"/>
      <c r="AH749" s="496"/>
      <c r="AI749" s="495"/>
      <c r="AJ749" s="495"/>
      <c r="AK749" s="495"/>
      <c r="AL749" s="495"/>
      <c r="AM749" s="495"/>
      <c r="AN749" s="495"/>
      <c r="AO749" s="495"/>
      <c r="AP749" s="495"/>
      <c r="AQ749" s="495"/>
      <c r="AR749" s="495"/>
      <c r="AS749" s="495"/>
      <c r="AT749" s="495"/>
      <c r="AU749" s="495"/>
      <c r="AV749" s="495"/>
      <c r="AW749" s="495"/>
      <c r="AX749" s="495"/>
      <c r="AY749" s="495"/>
    </row>
    <row r="750" ht="22.5" customHeight="1">
      <c r="A750" s="36"/>
      <c r="B750" s="28"/>
      <c r="C750" s="28"/>
      <c r="D750" s="28"/>
      <c r="E750" s="36"/>
      <c r="F750" s="28"/>
      <c r="G750" s="28"/>
      <c r="H750" s="28"/>
      <c r="I750" s="28"/>
      <c r="J750" s="28"/>
      <c r="K750" s="28"/>
      <c r="L750" s="28"/>
      <c r="M750" s="28"/>
      <c r="N750" s="28"/>
      <c r="O750" s="28"/>
      <c r="P750" s="28"/>
      <c r="Q750" s="28"/>
      <c r="R750" s="28"/>
      <c r="S750" s="28"/>
      <c r="T750" s="50"/>
      <c r="U750" s="28"/>
      <c r="V750" s="52"/>
      <c r="W750" s="28"/>
      <c r="X750" s="28"/>
      <c r="Y750" s="28"/>
      <c r="Z750" s="28"/>
      <c r="AA750" s="28"/>
      <c r="AB750" s="28"/>
      <c r="AC750" s="28"/>
      <c r="AD750" s="28"/>
      <c r="AE750" s="65" t="b">
        <v>0</v>
      </c>
      <c r="AF750" s="28" t="str">
        <f t="shared" si="2"/>
        <v/>
      </c>
      <c r="AG750" s="495"/>
      <c r="AH750" s="496"/>
      <c r="AI750" s="495"/>
      <c r="AJ750" s="495"/>
      <c r="AK750" s="495"/>
      <c r="AL750" s="495"/>
      <c r="AM750" s="495"/>
      <c r="AN750" s="495"/>
      <c r="AO750" s="495"/>
      <c r="AP750" s="495"/>
      <c r="AQ750" s="495"/>
      <c r="AR750" s="495"/>
      <c r="AS750" s="495"/>
      <c r="AT750" s="495"/>
      <c r="AU750" s="495"/>
      <c r="AV750" s="495"/>
      <c r="AW750" s="495"/>
      <c r="AX750" s="495"/>
      <c r="AY750" s="495"/>
    </row>
    <row r="751" ht="22.5" customHeight="1">
      <c r="A751" s="36"/>
      <c r="B751" s="28"/>
      <c r="C751" s="28"/>
      <c r="D751" s="28"/>
      <c r="E751" s="36"/>
      <c r="F751" s="28"/>
      <c r="G751" s="28"/>
      <c r="H751" s="28"/>
      <c r="I751" s="28"/>
      <c r="J751" s="28"/>
      <c r="K751" s="28"/>
      <c r="L751" s="28"/>
      <c r="M751" s="28"/>
      <c r="N751" s="28"/>
      <c r="O751" s="28"/>
      <c r="P751" s="28"/>
      <c r="Q751" s="28"/>
      <c r="R751" s="28"/>
      <c r="S751" s="28"/>
      <c r="T751" s="50"/>
      <c r="U751" s="28"/>
      <c r="V751" s="52"/>
      <c r="W751" s="28"/>
      <c r="X751" s="28"/>
      <c r="Y751" s="28"/>
      <c r="Z751" s="28"/>
      <c r="AA751" s="28"/>
      <c r="AB751" s="28"/>
      <c r="AC751" s="28"/>
      <c r="AD751" s="28"/>
      <c r="AE751" s="65" t="b">
        <v>0</v>
      </c>
      <c r="AF751" s="28" t="str">
        <f t="shared" si="2"/>
        <v/>
      </c>
      <c r="AG751" s="495"/>
      <c r="AH751" s="496"/>
      <c r="AI751" s="495"/>
      <c r="AJ751" s="495"/>
      <c r="AK751" s="495"/>
      <c r="AL751" s="495"/>
      <c r="AM751" s="495"/>
      <c r="AN751" s="495"/>
      <c r="AO751" s="495"/>
      <c r="AP751" s="495"/>
      <c r="AQ751" s="495"/>
      <c r="AR751" s="495"/>
      <c r="AS751" s="495"/>
      <c r="AT751" s="495"/>
      <c r="AU751" s="495"/>
      <c r="AV751" s="495"/>
      <c r="AW751" s="495"/>
      <c r="AX751" s="495"/>
      <c r="AY751" s="495"/>
    </row>
    <row r="752" ht="22.5" customHeight="1">
      <c r="A752" s="36"/>
      <c r="B752" s="28"/>
      <c r="C752" s="28"/>
      <c r="D752" s="28"/>
      <c r="E752" s="36"/>
      <c r="F752" s="28"/>
      <c r="G752" s="28"/>
      <c r="H752" s="28"/>
      <c r="I752" s="28"/>
      <c r="J752" s="28"/>
      <c r="K752" s="28"/>
      <c r="L752" s="28"/>
      <c r="M752" s="28"/>
      <c r="N752" s="28"/>
      <c r="O752" s="28"/>
      <c r="P752" s="28"/>
      <c r="Q752" s="28"/>
      <c r="R752" s="28"/>
      <c r="S752" s="28"/>
      <c r="T752" s="50"/>
      <c r="U752" s="28"/>
      <c r="V752" s="52"/>
      <c r="W752" s="28"/>
      <c r="X752" s="28"/>
      <c r="Y752" s="28"/>
      <c r="Z752" s="28"/>
      <c r="AA752" s="28"/>
      <c r="AB752" s="28"/>
      <c r="AC752" s="28"/>
      <c r="AD752" s="28"/>
      <c r="AE752" s="65" t="b">
        <v>0</v>
      </c>
      <c r="AF752" s="28" t="str">
        <f t="shared" si="2"/>
        <v/>
      </c>
      <c r="AG752" s="495"/>
      <c r="AH752" s="496"/>
      <c r="AI752" s="495"/>
      <c r="AJ752" s="495"/>
      <c r="AK752" s="495"/>
      <c r="AL752" s="495"/>
      <c r="AM752" s="495"/>
      <c r="AN752" s="495"/>
      <c r="AO752" s="495"/>
      <c r="AP752" s="495"/>
      <c r="AQ752" s="495"/>
      <c r="AR752" s="495"/>
      <c r="AS752" s="495"/>
      <c r="AT752" s="495"/>
      <c r="AU752" s="495"/>
      <c r="AV752" s="495"/>
      <c r="AW752" s="495"/>
      <c r="AX752" s="495"/>
      <c r="AY752" s="495"/>
    </row>
    <row r="753" ht="22.5" customHeight="1">
      <c r="A753" s="36"/>
      <c r="B753" s="28"/>
      <c r="C753" s="28"/>
      <c r="D753" s="28"/>
      <c r="E753" s="36"/>
      <c r="F753" s="28"/>
      <c r="G753" s="28"/>
      <c r="H753" s="28"/>
      <c r="I753" s="28"/>
      <c r="J753" s="28"/>
      <c r="K753" s="28"/>
      <c r="L753" s="28"/>
      <c r="M753" s="28"/>
      <c r="N753" s="28"/>
      <c r="O753" s="28"/>
      <c r="P753" s="28"/>
      <c r="Q753" s="28"/>
      <c r="R753" s="28"/>
      <c r="S753" s="28"/>
      <c r="T753" s="50"/>
      <c r="U753" s="28"/>
      <c r="V753" s="52"/>
      <c r="W753" s="28"/>
      <c r="X753" s="28"/>
      <c r="Y753" s="28"/>
      <c r="Z753" s="28"/>
      <c r="AA753" s="28"/>
      <c r="AB753" s="28"/>
      <c r="AC753" s="28"/>
      <c r="AD753" s="28"/>
      <c r="AE753" s="65" t="b">
        <v>0</v>
      </c>
      <c r="AF753" s="28" t="str">
        <f t="shared" si="2"/>
        <v/>
      </c>
      <c r="AG753" s="495"/>
      <c r="AH753" s="496"/>
      <c r="AI753" s="495"/>
      <c r="AJ753" s="495"/>
      <c r="AK753" s="495"/>
      <c r="AL753" s="495"/>
      <c r="AM753" s="495"/>
      <c r="AN753" s="495"/>
      <c r="AO753" s="495"/>
      <c r="AP753" s="495"/>
      <c r="AQ753" s="495"/>
      <c r="AR753" s="495"/>
      <c r="AS753" s="495"/>
      <c r="AT753" s="495"/>
      <c r="AU753" s="495"/>
      <c r="AV753" s="495"/>
      <c r="AW753" s="495"/>
      <c r="AX753" s="495"/>
      <c r="AY753" s="495"/>
    </row>
    <row r="754" ht="22.5" customHeight="1">
      <c r="A754" s="36"/>
      <c r="B754" s="28"/>
      <c r="C754" s="28"/>
      <c r="D754" s="28"/>
      <c r="E754" s="36"/>
      <c r="F754" s="28"/>
      <c r="G754" s="28"/>
      <c r="H754" s="28"/>
      <c r="I754" s="28"/>
      <c r="J754" s="28"/>
      <c r="K754" s="28"/>
      <c r="L754" s="28"/>
      <c r="M754" s="28"/>
      <c r="N754" s="28"/>
      <c r="O754" s="28"/>
      <c r="P754" s="28"/>
      <c r="Q754" s="28"/>
      <c r="R754" s="28"/>
      <c r="S754" s="28"/>
      <c r="T754" s="50"/>
      <c r="U754" s="28"/>
      <c r="V754" s="52"/>
      <c r="W754" s="28"/>
      <c r="X754" s="28"/>
      <c r="Y754" s="28"/>
      <c r="Z754" s="28"/>
      <c r="AA754" s="28"/>
      <c r="AB754" s="28"/>
      <c r="AC754" s="28"/>
      <c r="AD754" s="28"/>
      <c r="AE754" s="65" t="b">
        <v>0</v>
      </c>
      <c r="AF754" s="28" t="str">
        <f t="shared" si="2"/>
        <v/>
      </c>
      <c r="AG754" s="495"/>
      <c r="AH754" s="496"/>
      <c r="AI754" s="495"/>
      <c r="AJ754" s="495"/>
      <c r="AK754" s="495"/>
      <c r="AL754" s="495"/>
      <c r="AM754" s="495"/>
      <c r="AN754" s="495"/>
      <c r="AO754" s="495"/>
      <c r="AP754" s="495"/>
      <c r="AQ754" s="495"/>
      <c r="AR754" s="495"/>
      <c r="AS754" s="495"/>
      <c r="AT754" s="495"/>
      <c r="AU754" s="495"/>
      <c r="AV754" s="495"/>
      <c r="AW754" s="495"/>
      <c r="AX754" s="495"/>
      <c r="AY754" s="495"/>
    </row>
    <row r="755" ht="22.5" customHeight="1">
      <c r="A755" s="36"/>
      <c r="B755" s="28"/>
      <c r="C755" s="28"/>
      <c r="D755" s="28"/>
      <c r="E755" s="36"/>
      <c r="F755" s="28"/>
      <c r="G755" s="28"/>
      <c r="H755" s="28"/>
      <c r="I755" s="28"/>
      <c r="J755" s="28"/>
      <c r="K755" s="28"/>
      <c r="L755" s="28"/>
      <c r="M755" s="28"/>
      <c r="N755" s="28"/>
      <c r="O755" s="28"/>
      <c r="P755" s="28"/>
      <c r="Q755" s="28"/>
      <c r="R755" s="28"/>
      <c r="S755" s="28"/>
      <c r="T755" s="50"/>
      <c r="U755" s="28"/>
      <c r="V755" s="52"/>
      <c r="W755" s="28"/>
      <c r="X755" s="28"/>
      <c r="Y755" s="28"/>
      <c r="Z755" s="28"/>
      <c r="AA755" s="28"/>
      <c r="AB755" s="28"/>
      <c r="AC755" s="28"/>
      <c r="AD755" s="28"/>
      <c r="AE755" s="65" t="b">
        <v>0</v>
      </c>
      <c r="AF755" s="28" t="str">
        <f t="shared" si="2"/>
        <v/>
      </c>
      <c r="AG755" s="495"/>
      <c r="AH755" s="496"/>
      <c r="AI755" s="495"/>
      <c r="AJ755" s="495"/>
      <c r="AK755" s="495"/>
      <c r="AL755" s="495"/>
      <c r="AM755" s="495"/>
      <c r="AN755" s="495"/>
      <c r="AO755" s="495"/>
      <c r="AP755" s="495"/>
      <c r="AQ755" s="495"/>
      <c r="AR755" s="495"/>
      <c r="AS755" s="495"/>
      <c r="AT755" s="495"/>
      <c r="AU755" s="495"/>
      <c r="AV755" s="495"/>
      <c r="AW755" s="495"/>
      <c r="AX755" s="495"/>
      <c r="AY755" s="495"/>
    </row>
    <row r="756" ht="22.5" customHeight="1">
      <c r="A756" s="36"/>
      <c r="B756" s="28"/>
      <c r="C756" s="28"/>
      <c r="D756" s="28"/>
      <c r="E756" s="36"/>
      <c r="F756" s="28"/>
      <c r="G756" s="28"/>
      <c r="H756" s="28"/>
      <c r="I756" s="28"/>
      <c r="J756" s="28"/>
      <c r="K756" s="28"/>
      <c r="L756" s="28"/>
      <c r="M756" s="28"/>
      <c r="N756" s="28"/>
      <c r="O756" s="28"/>
      <c r="P756" s="28"/>
      <c r="Q756" s="28"/>
      <c r="R756" s="28"/>
      <c r="S756" s="28"/>
      <c r="T756" s="50"/>
      <c r="U756" s="28"/>
      <c r="V756" s="52"/>
      <c r="W756" s="28"/>
      <c r="X756" s="28"/>
      <c r="Y756" s="28"/>
      <c r="Z756" s="28"/>
      <c r="AA756" s="28"/>
      <c r="AB756" s="28"/>
      <c r="AC756" s="28"/>
      <c r="AD756" s="28"/>
      <c r="AE756" s="65" t="b">
        <v>0</v>
      </c>
      <c r="AF756" s="28" t="str">
        <f t="shared" si="2"/>
        <v/>
      </c>
      <c r="AG756" s="495"/>
      <c r="AH756" s="496"/>
      <c r="AI756" s="495"/>
      <c r="AJ756" s="495"/>
      <c r="AK756" s="495"/>
      <c r="AL756" s="495"/>
      <c r="AM756" s="495"/>
      <c r="AN756" s="495"/>
      <c r="AO756" s="495"/>
      <c r="AP756" s="495"/>
      <c r="AQ756" s="495"/>
      <c r="AR756" s="495"/>
      <c r="AS756" s="495"/>
      <c r="AT756" s="495"/>
      <c r="AU756" s="495"/>
      <c r="AV756" s="495"/>
      <c r="AW756" s="495"/>
      <c r="AX756" s="495"/>
      <c r="AY756" s="495"/>
    </row>
    <row r="757" ht="22.5" customHeight="1">
      <c r="A757" s="36"/>
      <c r="B757" s="28"/>
      <c r="C757" s="28"/>
      <c r="D757" s="28"/>
      <c r="E757" s="36"/>
      <c r="F757" s="28"/>
      <c r="G757" s="28"/>
      <c r="H757" s="28"/>
      <c r="I757" s="28"/>
      <c r="J757" s="28"/>
      <c r="K757" s="28"/>
      <c r="L757" s="28"/>
      <c r="M757" s="28"/>
      <c r="N757" s="28"/>
      <c r="O757" s="28"/>
      <c r="P757" s="28"/>
      <c r="Q757" s="28"/>
      <c r="R757" s="28"/>
      <c r="S757" s="28"/>
      <c r="T757" s="50"/>
      <c r="U757" s="28"/>
      <c r="V757" s="52"/>
      <c r="W757" s="28"/>
      <c r="X757" s="28"/>
      <c r="Y757" s="28"/>
      <c r="Z757" s="28"/>
      <c r="AA757" s="28"/>
      <c r="AB757" s="28"/>
      <c r="AC757" s="28"/>
      <c r="AD757" s="28"/>
      <c r="AE757" s="65" t="b">
        <v>0</v>
      </c>
      <c r="AF757" s="28" t="str">
        <f t="shared" si="2"/>
        <v/>
      </c>
      <c r="AG757" s="495"/>
      <c r="AH757" s="496"/>
      <c r="AI757" s="495"/>
      <c r="AJ757" s="495"/>
      <c r="AK757" s="495"/>
      <c r="AL757" s="495"/>
      <c r="AM757" s="495"/>
      <c r="AN757" s="495"/>
      <c r="AO757" s="495"/>
      <c r="AP757" s="495"/>
      <c r="AQ757" s="495"/>
      <c r="AR757" s="495"/>
      <c r="AS757" s="495"/>
      <c r="AT757" s="495"/>
      <c r="AU757" s="495"/>
      <c r="AV757" s="495"/>
      <c r="AW757" s="495"/>
      <c r="AX757" s="495"/>
      <c r="AY757" s="495"/>
    </row>
    <row r="758" ht="22.5" customHeight="1">
      <c r="A758" s="36"/>
      <c r="B758" s="28"/>
      <c r="C758" s="28"/>
      <c r="D758" s="28"/>
      <c r="E758" s="36"/>
      <c r="F758" s="28"/>
      <c r="G758" s="28"/>
      <c r="H758" s="28"/>
      <c r="I758" s="28"/>
      <c r="J758" s="28"/>
      <c r="K758" s="28"/>
      <c r="L758" s="28"/>
      <c r="M758" s="28"/>
      <c r="N758" s="28"/>
      <c r="O758" s="28"/>
      <c r="P758" s="28"/>
      <c r="Q758" s="28"/>
      <c r="R758" s="28"/>
      <c r="S758" s="28"/>
      <c r="T758" s="50"/>
      <c r="U758" s="28"/>
      <c r="V758" s="52"/>
      <c r="W758" s="28"/>
      <c r="X758" s="28"/>
      <c r="Y758" s="28"/>
      <c r="Z758" s="28"/>
      <c r="AA758" s="28"/>
      <c r="AB758" s="28"/>
      <c r="AC758" s="28"/>
      <c r="AD758" s="28"/>
      <c r="AE758" s="65" t="b">
        <v>0</v>
      </c>
      <c r="AF758" s="28" t="str">
        <f t="shared" si="2"/>
        <v/>
      </c>
      <c r="AG758" s="495"/>
      <c r="AH758" s="496"/>
      <c r="AI758" s="495"/>
      <c r="AJ758" s="495"/>
      <c r="AK758" s="495"/>
      <c r="AL758" s="495"/>
      <c r="AM758" s="495"/>
      <c r="AN758" s="495"/>
      <c r="AO758" s="495"/>
      <c r="AP758" s="495"/>
      <c r="AQ758" s="495"/>
      <c r="AR758" s="495"/>
      <c r="AS758" s="495"/>
      <c r="AT758" s="495"/>
      <c r="AU758" s="495"/>
      <c r="AV758" s="495"/>
      <c r="AW758" s="495"/>
      <c r="AX758" s="495"/>
      <c r="AY758" s="495"/>
    </row>
    <row r="759" ht="22.5" customHeight="1">
      <c r="A759" s="36"/>
      <c r="B759" s="28"/>
      <c r="C759" s="28"/>
      <c r="D759" s="28"/>
      <c r="E759" s="36"/>
      <c r="F759" s="28"/>
      <c r="G759" s="28"/>
      <c r="H759" s="28"/>
      <c r="I759" s="28"/>
      <c r="J759" s="28"/>
      <c r="K759" s="28"/>
      <c r="L759" s="28"/>
      <c r="M759" s="28"/>
      <c r="N759" s="28"/>
      <c r="O759" s="28"/>
      <c r="P759" s="28"/>
      <c r="Q759" s="28"/>
      <c r="R759" s="28"/>
      <c r="S759" s="28"/>
      <c r="T759" s="50"/>
      <c r="U759" s="28"/>
      <c r="V759" s="52"/>
      <c r="W759" s="28"/>
      <c r="X759" s="28"/>
      <c r="Y759" s="28"/>
      <c r="Z759" s="28"/>
      <c r="AA759" s="28"/>
      <c r="AB759" s="28"/>
      <c r="AC759" s="28"/>
      <c r="AD759" s="28"/>
      <c r="AE759" s="65" t="b">
        <v>0</v>
      </c>
      <c r="AF759" s="28" t="str">
        <f t="shared" si="2"/>
        <v/>
      </c>
      <c r="AG759" s="495"/>
      <c r="AH759" s="496"/>
      <c r="AI759" s="495"/>
      <c r="AJ759" s="495"/>
      <c r="AK759" s="495"/>
      <c r="AL759" s="495"/>
      <c r="AM759" s="495"/>
      <c r="AN759" s="495"/>
      <c r="AO759" s="495"/>
      <c r="AP759" s="495"/>
      <c r="AQ759" s="495"/>
      <c r="AR759" s="495"/>
      <c r="AS759" s="495"/>
      <c r="AT759" s="495"/>
      <c r="AU759" s="495"/>
      <c r="AV759" s="495"/>
      <c r="AW759" s="495"/>
      <c r="AX759" s="495"/>
      <c r="AY759" s="495"/>
    </row>
    <row r="760" ht="22.5" customHeight="1">
      <c r="A760" s="36"/>
      <c r="B760" s="28"/>
      <c r="C760" s="28"/>
      <c r="D760" s="28"/>
      <c r="E760" s="36"/>
      <c r="F760" s="28"/>
      <c r="G760" s="28"/>
      <c r="H760" s="28"/>
      <c r="I760" s="28"/>
      <c r="J760" s="28"/>
      <c r="K760" s="28"/>
      <c r="L760" s="28"/>
      <c r="M760" s="28"/>
      <c r="N760" s="28"/>
      <c r="O760" s="28"/>
      <c r="P760" s="28"/>
      <c r="Q760" s="28"/>
      <c r="R760" s="28"/>
      <c r="S760" s="28"/>
      <c r="T760" s="50"/>
      <c r="U760" s="28"/>
      <c r="V760" s="52"/>
      <c r="W760" s="28"/>
      <c r="X760" s="28"/>
      <c r="Y760" s="28"/>
      <c r="Z760" s="28"/>
      <c r="AA760" s="28"/>
      <c r="AB760" s="28"/>
      <c r="AC760" s="28"/>
      <c r="AD760" s="28"/>
      <c r="AE760" s="65" t="b">
        <v>0</v>
      </c>
      <c r="AF760" s="28" t="str">
        <f t="shared" si="2"/>
        <v/>
      </c>
      <c r="AG760" s="495"/>
      <c r="AH760" s="496"/>
      <c r="AI760" s="495"/>
      <c r="AJ760" s="495"/>
      <c r="AK760" s="495"/>
      <c r="AL760" s="495"/>
      <c r="AM760" s="495"/>
      <c r="AN760" s="495"/>
      <c r="AO760" s="495"/>
      <c r="AP760" s="495"/>
      <c r="AQ760" s="495"/>
      <c r="AR760" s="495"/>
      <c r="AS760" s="495"/>
      <c r="AT760" s="495"/>
      <c r="AU760" s="495"/>
      <c r="AV760" s="495"/>
      <c r="AW760" s="495"/>
      <c r="AX760" s="495"/>
      <c r="AY760" s="495"/>
    </row>
    <row r="761" ht="22.5" customHeight="1">
      <c r="A761" s="36"/>
      <c r="B761" s="28"/>
      <c r="C761" s="28"/>
      <c r="D761" s="28"/>
      <c r="E761" s="36"/>
      <c r="F761" s="28"/>
      <c r="G761" s="28"/>
      <c r="H761" s="28"/>
      <c r="I761" s="28"/>
      <c r="J761" s="28"/>
      <c r="K761" s="28"/>
      <c r="L761" s="28"/>
      <c r="M761" s="28"/>
      <c r="N761" s="28"/>
      <c r="O761" s="28"/>
      <c r="P761" s="28"/>
      <c r="Q761" s="28"/>
      <c r="R761" s="28"/>
      <c r="S761" s="28"/>
      <c r="T761" s="50"/>
      <c r="U761" s="28"/>
      <c r="V761" s="52"/>
      <c r="W761" s="28"/>
      <c r="X761" s="28"/>
      <c r="Y761" s="28"/>
      <c r="Z761" s="28"/>
      <c r="AA761" s="28"/>
      <c r="AB761" s="28"/>
      <c r="AC761" s="28"/>
      <c r="AD761" s="28"/>
      <c r="AE761" s="65" t="b">
        <v>0</v>
      </c>
      <c r="AF761" s="28" t="str">
        <f t="shared" si="2"/>
        <v/>
      </c>
      <c r="AG761" s="495"/>
      <c r="AH761" s="496"/>
      <c r="AI761" s="495"/>
      <c r="AJ761" s="495"/>
      <c r="AK761" s="495"/>
      <c r="AL761" s="495"/>
      <c r="AM761" s="495"/>
      <c r="AN761" s="495"/>
      <c r="AO761" s="495"/>
      <c r="AP761" s="495"/>
      <c r="AQ761" s="495"/>
      <c r="AR761" s="495"/>
      <c r="AS761" s="495"/>
      <c r="AT761" s="495"/>
      <c r="AU761" s="495"/>
      <c r="AV761" s="495"/>
      <c r="AW761" s="495"/>
      <c r="AX761" s="495"/>
      <c r="AY761" s="495"/>
    </row>
    <row r="762" ht="22.5" customHeight="1">
      <c r="A762" s="36"/>
      <c r="B762" s="28"/>
      <c r="C762" s="28"/>
      <c r="D762" s="28"/>
      <c r="E762" s="36"/>
      <c r="F762" s="28"/>
      <c r="G762" s="28"/>
      <c r="H762" s="28"/>
      <c r="I762" s="28"/>
      <c r="J762" s="28"/>
      <c r="K762" s="28"/>
      <c r="L762" s="28"/>
      <c r="M762" s="28"/>
      <c r="N762" s="28"/>
      <c r="O762" s="28"/>
      <c r="P762" s="28"/>
      <c r="Q762" s="28"/>
      <c r="R762" s="28"/>
      <c r="S762" s="28"/>
      <c r="T762" s="50"/>
      <c r="U762" s="28"/>
      <c r="V762" s="52"/>
      <c r="W762" s="28"/>
      <c r="X762" s="28"/>
      <c r="Y762" s="28"/>
      <c r="Z762" s="28"/>
      <c r="AA762" s="28"/>
      <c r="AB762" s="28"/>
      <c r="AC762" s="28"/>
      <c r="AD762" s="28"/>
      <c r="AE762" s="65" t="b">
        <v>0</v>
      </c>
      <c r="AF762" s="28" t="str">
        <f t="shared" si="2"/>
        <v/>
      </c>
      <c r="AG762" s="495"/>
      <c r="AH762" s="496"/>
      <c r="AI762" s="495"/>
      <c r="AJ762" s="495"/>
      <c r="AK762" s="495"/>
      <c r="AL762" s="495"/>
      <c r="AM762" s="495"/>
      <c r="AN762" s="495"/>
      <c r="AO762" s="495"/>
      <c r="AP762" s="495"/>
      <c r="AQ762" s="495"/>
      <c r="AR762" s="495"/>
      <c r="AS762" s="495"/>
      <c r="AT762" s="495"/>
      <c r="AU762" s="495"/>
      <c r="AV762" s="495"/>
      <c r="AW762" s="495"/>
      <c r="AX762" s="495"/>
      <c r="AY762" s="495"/>
    </row>
    <row r="763" ht="22.5" customHeight="1">
      <c r="A763" s="36"/>
      <c r="B763" s="28"/>
      <c r="C763" s="28"/>
      <c r="D763" s="28"/>
      <c r="E763" s="36"/>
      <c r="F763" s="28"/>
      <c r="G763" s="28"/>
      <c r="H763" s="28"/>
      <c r="I763" s="28"/>
      <c r="J763" s="28"/>
      <c r="K763" s="28"/>
      <c r="L763" s="28"/>
      <c r="M763" s="28"/>
      <c r="N763" s="28"/>
      <c r="O763" s="28"/>
      <c r="P763" s="28"/>
      <c r="Q763" s="28"/>
      <c r="R763" s="28"/>
      <c r="S763" s="28"/>
      <c r="T763" s="50"/>
      <c r="U763" s="28"/>
      <c r="V763" s="52"/>
      <c r="W763" s="28"/>
      <c r="X763" s="28"/>
      <c r="Y763" s="28"/>
      <c r="Z763" s="28"/>
      <c r="AA763" s="28"/>
      <c r="AB763" s="28"/>
      <c r="AC763" s="28"/>
      <c r="AD763" s="28"/>
      <c r="AE763" s="65" t="b">
        <v>0</v>
      </c>
      <c r="AF763" s="28" t="str">
        <f t="shared" si="2"/>
        <v/>
      </c>
      <c r="AG763" s="495"/>
      <c r="AH763" s="496"/>
      <c r="AI763" s="495"/>
      <c r="AJ763" s="495"/>
      <c r="AK763" s="495"/>
      <c r="AL763" s="495"/>
      <c r="AM763" s="495"/>
      <c r="AN763" s="495"/>
      <c r="AO763" s="495"/>
      <c r="AP763" s="495"/>
      <c r="AQ763" s="495"/>
      <c r="AR763" s="495"/>
      <c r="AS763" s="495"/>
      <c r="AT763" s="495"/>
      <c r="AU763" s="495"/>
      <c r="AV763" s="495"/>
      <c r="AW763" s="495"/>
      <c r="AX763" s="495"/>
      <c r="AY763" s="495"/>
    </row>
    <row r="764" ht="22.5" customHeight="1">
      <c r="A764" s="36"/>
      <c r="B764" s="28"/>
      <c r="C764" s="28"/>
      <c r="D764" s="28"/>
      <c r="E764" s="36"/>
      <c r="F764" s="28"/>
      <c r="G764" s="28"/>
      <c r="H764" s="28"/>
      <c r="I764" s="28"/>
      <c r="J764" s="28"/>
      <c r="K764" s="28"/>
      <c r="L764" s="28"/>
      <c r="M764" s="28"/>
      <c r="N764" s="28"/>
      <c r="O764" s="28"/>
      <c r="P764" s="28"/>
      <c r="Q764" s="28"/>
      <c r="R764" s="28"/>
      <c r="S764" s="28"/>
      <c r="T764" s="50"/>
      <c r="U764" s="28"/>
      <c r="V764" s="52"/>
      <c r="W764" s="28"/>
      <c r="X764" s="28"/>
      <c r="Y764" s="28"/>
      <c r="Z764" s="28"/>
      <c r="AA764" s="28"/>
      <c r="AB764" s="28"/>
      <c r="AC764" s="28"/>
      <c r="AD764" s="28"/>
      <c r="AE764" s="65" t="b">
        <v>0</v>
      </c>
      <c r="AF764" s="28" t="str">
        <f t="shared" si="2"/>
        <v/>
      </c>
      <c r="AG764" s="495"/>
      <c r="AH764" s="496"/>
      <c r="AI764" s="495"/>
      <c r="AJ764" s="495"/>
      <c r="AK764" s="495"/>
      <c r="AL764" s="495"/>
      <c r="AM764" s="495"/>
      <c r="AN764" s="495"/>
      <c r="AO764" s="495"/>
      <c r="AP764" s="495"/>
      <c r="AQ764" s="495"/>
      <c r="AR764" s="495"/>
      <c r="AS764" s="495"/>
      <c r="AT764" s="495"/>
      <c r="AU764" s="495"/>
      <c r="AV764" s="495"/>
      <c r="AW764" s="495"/>
      <c r="AX764" s="495"/>
      <c r="AY764" s="495"/>
    </row>
    <row r="765" ht="22.5" customHeight="1">
      <c r="A765" s="36"/>
      <c r="B765" s="28"/>
      <c r="C765" s="28"/>
      <c r="D765" s="28"/>
      <c r="E765" s="36"/>
      <c r="F765" s="28"/>
      <c r="G765" s="28"/>
      <c r="H765" s="28"/>
      <c r="I765" s="28"/>
      <c r="J765" s="28"/>
      <c r="K765" s="28"/>
      <c r="L765" s="28"/>
      <c r="M765" s="28"/>
      <c r="N765" s="28"/>
      <c r="O765" s="28"/>
      <c r="P765" s="28"/>
      <c r="Q765" s="28"/>
      <c r="R765" s="28"/>
      <c r="S765" s="28"/>
      <c r="T765" s="50"/>
      <c r="U765" s="28"/>
      <c r="V765" s="52"/>
      <c r="W765" s="28"/>
      <c r="X765" s="28"/>
      <c r="Y765" s="28"/>
      <c r="Z765" s="28"/>
      <c r="AA765" s="28"/>
      <c r="AB765" s="28"/>
      <c r="AC765" s="28"/>
      <c r="AD765" s="28"/>
      <c r="AE765" s="65" t="b">
        <v>0</v>
      </c>
      <c r="AF765" s="28" t="str">
        <f t="shared" si="2"/>
        <v/>
      </c>
      <c r="AG765" s="495"/>
      <c r="AH765" s="496"/>
      <c r="AI765" s="495"/>
      <c r="AJ765" s="495"/>
      <c r="AK765" s="495"/>
      <c r="AL765" s="495"/>
      <c r="AM765" s="495"/>
      <c r="AN765" s="495"/>
      <c r="AO765" s="495"/>
      <c r="AP765" s="495"/>
      <c r="AQ765" s="495"/>
      <c r="AR765" s="495"/>
      <c r="AS765" s="495"/>
      <c r="AT765" s="495"/>
      <c r="AU765" s="495"/>
      <c r="AV765" s="495"/>
      <c r="AW765" s="495"/>
      <c r="AX765" s="495"/>
      <c r="AY765" s="495"/>
    </row>
    <row r="766" ht="22.5" customHeight="1">
      <c r="A766" s="36"/>
      <c r="B766" s="28"/>
      <c r="C766" s="28"/>
      <c r="D766" s="28"/>
      <c r="E766" s="36"/>
      <c r="F766" s="28"/>
      <c r="G766" s="28"/>
      <c r="H766" s="28"/>
      <c r="I766" s="28"/>
      <c r="J766" s="28"/>
      <c r="K766" s="28"/>
      <c r="L766" s="28"/>
      <c r="M766" s="28"/>
      <c r="N766" s="28"/>
      <c r="O766" s="28"/>
      <c r="P766" s="28"/>
      <c r="Q766" s="28"/>
      <c r="R766" s="28"/>
      <c r="S766" s="28"/>
      <c r="T766" s="50"/>
      <c r="U766" s="28"/>
      <c r="V766" s="52"/>
      <c r="W766" s="28"/>
      <c r="X766" s="28"/>
      <c r="Y766" s="28"/>
      <c r="Z766" s="28"/>
      <c r="AA766" s="28"/>
      <c r="AB766" s="28"/>
      <c r="AC766" s="28"/>
      <c r="AD766" s="28"/>
      <c r="AE766" s="65" t="b">
        <v>0</v>
      </c>
      <c r="AF766" s="28" t="str">
        <f t="shared" si="2"/>
        <v/>
      </c>
      <c r="AG766" s="495"/>
      <c r="AH766" s="496"/>
      <c r="AI766" s="495"/>
      <c r="AJ766" s="495"/>
      <c r="AK766" s="495"/>
      <c r="AL766" s="495"/>
      <c r="AM766" s="495"/>
      <c r="AN766" s="495"/>
      <c r="AO766" s="495"/>
      <c r="AP766" s="495"/>
      <c r="AQ766" s="495"/>
      <c r="AR766" s="495"/>
      <c r="AS766" s="495"/>
      <c r="AT766" s="495"/>
      <c r="AU766" s="495"/>
      <c r="AV766" s="495"/>
      <c r="AW766" s="495"/>
      <c r="AX766" s="495"/>
      <c r="AY766" s="495"/>
    </row>
    <row r="767" ht="22.5" customHeight="1">
      <c r="A767" s="36"/>
      <c r="B767" s="28"/>
      <c r="C767" s="28"/>
      <c r="D767" s="28"/>
      <c r="E767" s="36"/>
      <c r="F767" s="28"/>
      <c r="G767" s="28"/>
      <c r="H767" s="28"/>
      <c r="I767" s="28"/>
      <c r="J767" s="28"/>
      <c r="K767" s="28"/>
      <c r="L767" s="28"/>
      <c r="M767" s="28"/>
      <c r="N767" s="28"/>
      <c r="O767" s="28"/>
      <c r="P767" s="28"/>
      <c r="Q767" s="28"/>
      <c r="R767" s="28"/>
      <c r="S767" s="28"/>
      <c r="T767" s="50"/>
      <c r="U767" s="28"/>
      <c r="V767" s="52"/>
      <c r="W767" s="28"/>
      <c r="X767" s="28"/>
      <c r="Y767" s="28"/>
      <c r="Z767" s="28"/>
      <c r="AA767" s="28"/>
      <c r="AB767" s="28"/>
      <c r="AC767" s="28"/>
      <c r="AD767" s="28"/>
      <c r="AE767" s="65" t="b">
        <v>0</v>
      </c>
      <c r="AF767" s="28" t="str">
        <f t="shared" si="2"/>
        <v/>
      </c>
      <c r="AG767" s="495"/>
      <c r="AH767" s="496"/>
      <c r="AI767" s="495"/>
      <c r="AJ767" s="495"/>
      <c r="AK767" s="495"/>
      <c r="AL767" s="495"/>
      <c r="AM767" s="495"/>
      <c r="AN767" s="495"/>
      <c r="AO767" s="495"/>
      <c r="AP767" s="495"/>
      <c r="AQ767" s="495"/>
      <c r="AR767" s="495"/>
      <c r="AS767" s="495"/>
      <c r="AT767" s="495"/>
      <c r="AU767" s="495"/>
      <c r="AV767" s="495"/>
      <c r="AW767" s="495"/>
      <c r="AX767" s="495"/>
      <c r="AY767" s="495"/>
    </row>
    <row r="768" ht="22.5" customHeight="1">
      <c r="A768" s="36"/>
      <c r="B768" s="28"/>
      <c r="C768" s="28"/>
      <c r="D768" s="28"/>
      <c r="E768" s="36"/>
      <c r="F768" s="28"/>
      <c r="G768" s="28"/>
      <c r="H768" s="28"/>
      <c r="I768" s="28"/>
      <c r="J768" s="28"/>
      <c r="K768" s="28"/>
      <c r="L768" s="28"/>
      <c r="M768" s="28"/>
      <c r="N768" s="28"/>
      <c r="O768" s="28"/>
      <c r="P768" s="28"/>
      <c r="Q768" s="28"/>
      <c r="R768" s="28"/>
      <c r="S768" s="28"/>
      <c r="T768" s="50"/>
      <c r="U768" s="28"/>
      <c r="V768" s="52"/>
      <c r="W768" s="28"/>
      <c r="X768" s="28"/>
      <c r="Y768" s="28"/>
      <c r="Z768" s="28"/>
      <c r="AA768" s="28"/>
      <c r="AB768" s="28"/>
      <c r="AC768" s="28"/>
      <c r="AD768" s="28"/>
      <c r="AE768" s="65" t="b">
        <v>0</v>
      </c>
      <c r="AF768" s="28" t="str">
        <f t="shared" si="2"/>
        <v/>
      </c>
      <c r="AG768" s="495"/>
      <c r="AH768" s="496"/>
      <c r="AI768" s="495"/>
      <c r="AJ768" s="495"/>
      <c r="AK768" s="495"/>
      <c r="AL768" s="495"/>
      <c r="AM768" s="495"/>
      <c r="AN768" s="495"/>
      <c r="AO768" s="495"/>
      <c r="AP768" s="495"/>
      <c r="AQ768" s="495"/>
      <c r="AR768" s="495"/>
      <c r="AS768" s="495"/>
      <c r="AT768" s="495"/>
      <c r="AU768" s="495"/>
      <c r="AV768" s="495"/>
      <c r="AW768" s="495"/>
      <c r="AX768" s="495"/>
      <c r="AY768" s="495"/>
    </row>
    <row r="769" ht="22.5" customHeight="1">
      <c r="A769" s="36"/>
      <c r="B769" s="28"/>
      <c r="C769" s="28"/>
      <c r="D769" s="28"/>
      <c r="E769" s="36"/>
      <c r="F769" s="28"/>
      <c r="G769" s="28"/>
      <c r="H769" s="28"/>
      <c r="I769" s="28"/>
      <c r="J769" s="28"/>
      <c r="K769" s="28"/>
      <c r="L769" s="28"/>
      <c r="M769" s="28"/>
      <c r="N769" s="28"/>
      <c r="O769" s="28"/>
      <c r="P769" s="28"/>
      <c r="Q769" s="28"/>
      <c r="R769" s="28"/>
      <c r="S769" s="28"/>
      <c r="T769" s="50"/>
      <c r="U769" s="28"/>
      <c r="V769" s="52"/>
      <c r="W769" s="28"/>
      <c r="X769" s="28"/>
      <c r="Y769" s="28"/>
      <c r="Z769" s="28"/>
      <c r="AA769" s="28"/>
      <c r="AB769" s="28"/>
      <c r="AC769" s="28"/>
      <c r="AD769" s="28"/>
      <c r="AE769" s="65" t="b">
        <v>0</v>
      </c>
      <c r="AF769" s="28" t="str">
        <f t="shared" si="2"/>
        <v/>
      </c>
      <c r="AG769" s="495"/>
      <c r="AH769" s="496"/>
      <c r="AI769" s="495"/>
      <c r="AJ769" s="495"/>
      <c r="AK769" s="495"/>
      <c r="AL769" s="495"/>
      <c r="AM769" s="495"/>
      <c r="AN769" s="495"/>
      <c r="AO769" s="495"/>
      <c r="AP769" s="495"/>
      <c r="AQ769" s="495"/>
      <c r="AR769" s="495"/>
      <c r="AS769" s="495"/>
      <c r="AT769" s="495"/>
      <c r="AU769" s="495"/>
      <c r="AV769" s="495"/>
      <c r="AW769" s="495"/>
      <c r="AX769" s="495"/>
      <c r="AY769" s="495"/>
    </row>
    <row r="770" ht="22.5" customHeight="1">
      <c r="A770" s="36"/>
      <c r="B770" s="28"/>
      <c r="C770" s="28"/>
      <c r="D770" s="28"/>
      <c r="E770" s="36"/>
      <c r="F770" s="28"/>
      <c r="G770" s="28"/>
      <c r="H770" s="28"/>
      <c r="I770" s="28"/>
      <c r="J770" s="28"/>
      <c r="K770" s="28"/>
      <c r="L770" s="28"/>
      <c r="M770" s="28"/>
      <c r="N770" s="28"/>
      <c r="O770" s="28"/>
      <c r="P770" s="28"/>
      <c r="Q770" s="28"/>
      <c r="R770" s="28"/>
      <c r="S770" s="28"/>
      <c r="T770" s="50"/>
      <c r="U770" s="28"/>
      <c r="V770" s="52"/>
      <c r="W770" s="28"/>
      <c r="X770" s="28"/>
      <c r="Y770" s="28"/>
      <c r="Z770" s="28"/>
      <c r="AA770" s="28"/>
      <c r="AB770" s="28"/>
      <c r="AC770" s="28"/>
      <c r="AD770" s="28"/>
      <c r="AE770" s="65" t="b">
        <v>0</v>
      </c>
      <c r="AF770" s="28" t="str">
        <f t="shared" si="2"/>
        <v/>
      </c>
      <c r="AG770" s="495"/>
      <c r="AH770" s="496"/>
      <c r="AI770" s="495"/>
      <c r="AJ770" s="495"/>
      <c r="AK770" s="495"/>
      <c r="AL770" s="495"/>
      <c r="AM770" s="495"/>
      <c r="AN770" s="495"/>
      <c r="AO770" s="495"/>
      <c r="AP770" s="495"/>
      <c r="AQ770" s="495"/>
      <c r="AR770" s="495"/>
      <c r="AS770" s="495"/>
      <c r="AT770" s="495"/>
      <c r="AU770" s="495"/>
      <c r="AV770" s="495"/>
      <c r="AW770" s="495"/>
      <c r="AX770" s="495"/>
      <c r="AY770" s="495"/>
    </row>
    <row r="771" ht="22.5" customHeight="1">
      <c r="A771" s="36"/>
      <c r="B771" s="28"/>
      <c r="C771" s="28"/>
      <c r="D771" s="28"/>
      <c r="E771" s="36"/>
      <c r="F771" s="28"/>
      <c r="G771" s="28"/>
      <c r="H771" s="28"/>
      <c r="I771" s="28"/>
      <c r="J771" s="28"/>
      <c r="K771" s="28"/>
      <c r="L771" s="28"/>
      <c r="M771" s="28"/>
      <c r="N771" s="28"/>
      <c r="O771" s="28"/>
      <c r="P771" s="28"/>
      <c r="Q771" s="28"/>
      <c r="R771" s="28"/>
      <c r="S771" s="28"/>
      <c r="T771" s="50"/>
      <c r="U771" s="28"/>
      <c r="V771" s="52"/>
      <c r="W771" s="28"/>
      <c r="X771" s="28"/>
      <c r="Y771" s="28"/>
      <c r="Z771" s="28"/>
      <c r="AA771" s="28"/>
      <c r="AB771" s="28"/>
      <c r="AC771" s="28"/>
      <c r="AD771" s="28"/>
      <c r="AE771" s="65" t="b">
        <v>0</v>
      </c>
      <c r="AF771" s="28" t="str">
        <f t="shared" si="2"/>
        <v/>
      </c>
      <c r="AG771" s="495"/>
      <c r="AH771" s="496"/>
      <c r="AI771" s="495"/>
      <c r="AJ771" s="495"/>
      <c r="AK771" s="495"/>
      <c r="AL771" s="495"/>
      <c r="AM771" s="495"/>
      <c r="AN771" s="495"/>
      <c r="AO771" s="495"/>
      <c r="AP771" s="495"/>
      <c r="AQ771" s="495"/>
      <c r="AR771" s="495"/>
      <c r="AS771" s="495"/>
      <c r="AT771" s="495"/>
      <c r="AU771" s="495"/>
      <c r="AV771" s="495"/>
      <c r="AW771" s="495"/>
      <c r="AX771" s="495"/>
      <c r="AY771" s="495"/>
    </row>
    <row r="772" ht="22.5" customHeight="1">
      <c r="A772" s="36"/>
      <c r="B772" s="28"/>
      <c r="C772" s="28"/>
      <c r="D772" s="28"/>
      <c r="E772" s="36"/>
      <c r="F772" s="28"/>
      <c r="G772" s="28"/>
      <c r="H772" s="28"/>
      <c r="I772" s="28"/>
      <c r="J772" s="28"/>
      <c r="K772" s="28"/>
      <c r="L772" s="28"/>
      <c r="M772" s="28"/>
      <c r="N772" s="28"/>
      <c r="O772" s="28"/>
      <c r="P772" s="28"/>
      <c r="Q772" s="28"/>
      <c r="R772" s="28"/>
      <c r="S772" s="28"/>
      <c r="T772" s="50"/>
      <c r="U772" s="28"/>
      <c r="V772" s="52"/>
      <c r="W772" s="28"/>
      <c r="X772" s="28"/>
      <c r="Y772" s="28"/>
      <c r="Z772" s="28"/>
      <c r="AA772" s="28"/>
      <c r="AB772" s="28"/>
      <c r="AC772" s="28"/>
      <c r="AD772" s="28"/>
      <c r="AE772" s="65" t="b">
        <v>0</v>
      </c>
      <c r="AF772" s="28" t="str">
        <f t="shared" si="2"/>
        <v/>
      </c>
      <c r="AG772" s="495"/>
      <c r="AH772" s="496"/>
      <c r="AI772" s="495"/>
      <c r="AJ772" s="495"/>
      <c r="AK772" s="495"/>
      <c r="AL772" s="495"/>
      <c r="AM772" s="495"/>
      <c r="AN772" s="495"/>
      <c r="AO772" s="495"/>
      <c r="AP772" s="495"/>
      <c r="AQ772" s="495"/>
      <c r="AR772" s="495"/>
      <c r="AS772" s="495"/>
      <c r="AT772" s="495"/>
      <c r="AU772" s="495"/>
      <c r="AV772" s="495"/>
      <c r="AW772" s="495"/>
      <c r="AX772" s="495"/>
      <c r="AY772" s="495"/>
    </row>
    <row r="773" ht="22.5" customHeight="1">
      <c r="A773" s="36"/>
      <c r="B773" s="28"/>
      <c r="C773" s="28"/>
      <c r="D773" s="28"/>
      <c r="E773" s="36"/>
      <c r="F773" s="28"/>
      <c r="G773" s="28"/>
      <c r="H773" s="28"/>
      <c r="I773" s="28"/>
      <c r="J773" s="28"/>
      <c r="K773" s="28"/>
      <c r="L773" s="28"/>
      <c r="M773" s="28"/>
      <c r="N773" s="28"/>
      <c r="O773" s="28"/>
      <c r="P773" s="28"/>
      <c r="Q773" s="28"/>
      <c r="R773" s="28"/>
      <c r="S773" s="28"/>
      <c r="T773" s="50"/>
      <c r="U773" s="28"/>
      <c r="V773" s="52"/>
      <c r="W773" s="28"/>
      <c r="X773" s="28"/>
      <c r="Y773" s="28"/>
      <c r="Z773" s="28"/>
      <c r="AA773" s="28"/>
      <c r="AB773" s="28"/>
      <c r="AC773" s="28"/>
      <c r="AD773" s="28"/>
      <c r="AE773" s="65" t="b">
        <v>0</v>
      </c>
      <c r="AF773" s="28" t="str">
        <f t="shared" si="2"/>
        <v/>
      </c>
      <c r="AG773" s="495"/>
      <c r="AH773" s="496"/>
      <c r="AI773" s="495"/>
      <c r="AJ773" s="495"/>
      <c r="AK773" s="495"/>
      <c r="AL773" s="495"/>
      <c r="AM773" s="495"/>
      <c r="AN773" s="495"/>
      <c r="AO773" s="495"/>
      <c r="AP773" s="495"/>
      <c r="AQ773" s="495"/>
      <c r="AR773" s="495"/>
      <c r="AS773" s="495"/>
      <c r="AT773" s="495"/>
      <c r="AU773" s="495"/>
      <c r="AV773" s="495"/>
      <c r="AW773" s="495"/>
      <c r="AX773" s="495"/>
      <c r="AY773" s="495"/>
    </row>
    <row r="774" ht="22.5" customHeight="1">
      <c r="A774" s="36"/>
      <c r="B774" s="28"/>
      <c r="C774" s="28"/>
      <c r="D774" s="28"/>
      <c r="E774" s="36"/>
      <c r="F774" s="28"/>
      <c r="G774" s="28"/>
      <c r="H774" s="28"/>
      <c r="I774" s="28"/>
      <c r="J774" s="28"/>
      <c r="K774" s="28"/>
      <c r="L774" s="28"/>
      <c r="M774" s="28"/>
      <c r="N774" s="28"/>
      <c r="O774" s="28"/>
      <c r="P774" s="28"/>
      <c r="Q774" s="28"/>
      <c r="R774" s="28"/>
      <c r="S774" s="28"/>
      <c r="T774" s="50"/>
      <c r="U774" s="28"/>
      <c r="V774" s="52"/>
      <c r="W774" s="28"/>
      <c r="X774" s="28"/>
      <c r="Y774" s="28"/>
      <c r="Z774" s="28"/>
      <c r="AA774" s="28"/>
      <c r="AB774" s="28"/>
      <c r="AC774" s="28"/>
      <c r="AD774" s="28"/>
      <c r="AE774" s="65" t="b">
        <v>0</v>
      </c>
      <c r="AF774" s="28" t="str">
        <f t="shared" si="2"/>
        <v/>
      </c>
      <c r="AG774" s="495"/>
      <c r="AH774" s="496"/>
      <c r="AI774" s="495"/>
      <c r="AJ774" s="495"/>
      <c r="AK774" s="495"/>
      <c r="AL774" s="495"/>
      <c r="AM774" s="495"/>
      <c r="AN774" s="495"/>
      <c r="AO774" s="495"/>
      <c r="AP774" s="495"/>
      <c r="AQ774" s="495"/>
      <c r="AR774" s="495"/>
      <c r="AS774" s="495"/>
      <c r="AT774" s="495"/>
      <c r="AU774" s="495"/>
      <c r="AV774" s="495"/>
      <c r="AW774" s="495"/>
      <c r="AX774" s="495"/>
      <c r="AY774" s="495"/>
    </row>
    <row r="775" ht="22.5" customHeight="1">
      <c r="A775" s="36"/>
      <c r="B775" s="28"/>
      <c r="C775" s="28"/>
      <c r="D775" s="28"/>
      <c r="E775" s="36"/>
      <c r="F775" s="28"/>
      <c r="G775" s="28"/>
      <c r="H775" s="28"/>
      <c r="I775" s="28"/>
      <c r="J775" s="28"/>
      <c r="K775" s="28"/>
      <c r="L775" s="28"/>
      <c r="M775" s="28"/>
      <c r="N775" s="28"/>
      <c r="O775" s="28"/>
      <c r="P775" s="28"/>
      <c r="Q775" s="28"/>
      <c r="R775" s="28"/>
      <c r="S775" s="28"/>
      <c r="T775" s="50"/>
      <c r="U775" s="28"/>
      <c r="V775" s="52"/>
      <c r="W775" s="28"/>
      <c r="X775" s="28"/>
      <c r="Y775" s="28"/>
      <c r="Z775" s="28"/>
      <c r="AA775" s="28"/>
      <c r="AB775" s="28"/>
      <c r="AC775" s="28"/>
      <c r="AD775" s="28"/>
      <c r="AE775" s="65" t="b">
        <v>0</v>
      </c>
      <c r="AF775" s="28" t="str">
        <f t="shared" si="2"/>
        <v/>
      </c>
      <c r="AG775" s="495"/>
      <c r="AH775" s="496"/>
      <c r="AI775" s="495"/>
      <c r="AJ775" s="495"/>
      <c r="AK775" s="495"/>
      <c r="AL775" s="495"/>
      <c r="AM775" s="495"/>
      <c r="AN775" s="495"/>
      <c r="AO775" s="495"/>
      <c r="AP775" s="495"/>
      <c r="AQ775" s="495"/>
      <c r="AR775" s="495"/>
      <c r="AS775" s="495"/>
      <c r="AT775" s="495"/>
      <c r="AU775" s="495"/>
      <c r="AV775" s="495"/>
      <c r="AW775" s="495"/>
      <c r="AX775" s="495"/>
      <c r="AY775" s="495"/>
    </row>
    <row r="776" ht="22.5" customHeight="1">
      <c r="A776" s="36"/>
      <c r="B776" s="28"/>
      <c r="C776" s="28"/>
      <c r="D776" s="28"/>
      <c r="E776" s="36"/>
      <c r="F776" s="28"/>
      <c r="G776" s="28"/>
      <c r="H776" s="28"/>
      <c r="I776" s="28"/>
      <c r="J776" s="28"/>
      <c r="K776" s="28"/>
      <c r="L776" s="28"/>
      <c r="M776" s="28"/>
      <c r="N776" s="28"/>
      <c r="O776" s="28"/>
      <c r="P776" s="28"/>
      <c r="Q776" s="28"/>
      <c r="R776" s="28"/>
      <c r="S776" s="28"/>
      <c r="T776" s="50"/>
      <c r="U776" s="28"/>
      <c r="V776" s="52"/>
      <c r="W776" s="28"/>
      <c r="X776" s="28"/>
      <c r="Y776" s="28"/>
      <c r="Z776" s="28"/>
      <c r="AA776" s="28"/>
      <c r="AB776" s="28"/>
      <c r="AC776" s="28"/>
      <c r="AD776" s="28"/>
      <c r="AE776" s="65" t="b">
        <v>0</v>
      </c>
      <c r="AF776" s="28" t="str">
        <f t="shared" si="2"/>
        <v/>
      </c>
      <c r="AG776" s="495"/>
      <c r="AH776" s="496"/>
      <c r="AI776" s="495"/>
      <c r="AJ776" s="495"/>
      <c r="AK776" s="495"/>
      <c r="AL776" s="495"/>
      <c r="AM776" s="495"/>
      <c r="AN776" s="495"/>
      <c r="AO776" s="495"/>
      <c r="AP776" s="495"/>
      <c r="AQ776" s="495"/>
      <c r="AR776" s="495"/>
      <c r="AS776" s="495"/>
      <c r="AT776" s="495"/>
      <c r="AU776" s="495"/>
      <c r="AV776" s="495"/>
      <c r="AW776" s="495"/>
      <c r="AX776" s="495"/>
      <c r="AY776" s="495"/>
    </row>
    <row r="777" ht="22.5" customHeight="1">
      <c r="A777" s="36"/>
      <c r="B777" s="28"/>
      <c r="C777" s="28"/>
      <c r="D777" s="28"/>
      <c r="E777" s="36"/>
      <c r="F777" s="28"/>
      <c r="G777" s="28"/>
      <c r="H777" s="28"/>
      <c r="I777" s="28"/>
      <c r="J777" s="28"/>
      <c r="K777" s="28"/>
      <c r="L777" s="28"/>
      <c r="M777" s="28"/>
      <c r="N777" s="28"/>
      <c r="O777" s="28"/>
      <c r="P777" s="28"/>
      <c r="Q777" s="28"/>
      <c r="R777" s="28"/>
      <c r="S777" s="28"/>
      <c r="T777" s="50"/>
      <c r="U777" s="28"/>
      <c r="V777" s="52"/>
      <c r="W777" s="28"/>
      <c r="X777" s="28"/>
      <c r="Y777" s="28"/>
      <c r="Z777" s="28"/>
      <c r="AA777" s="28"/>
      <c r="AB777" s="28"/>
      <c r="AC777" s="28"/>
      <c r="AD777" s="28"/>
      <c r="AE777" s="65" t="b">
        <v>0</v>
      </c>
      <c r="AF777" s="28" t="str">
        <f t="shared" si="2"/>
        <v/>
      </c>
      <c r="AG777" s="495"/>
      <c r="AH777" s="496"/>
      <c r="AI777" s="495"/>
      <c r="AJ777" s="495"/>
      <c r="AK777" s="495"/>
      <c r="AL777" s="495"/>
      <c r="AM777" s="495"/>
      <c r="AN777" s="495"/>
      <c r="AO777" s="495"/>
      <c r="AP777" s="495"/>
      <c r="AQ777" s="495"/>
      <c r="AR777" s="495"/>
      <c r="AS777" s="495"/>
      <c r="AT777" s="495"/>
      <c r="AU777" s="495"/>
      <c r="AV777" s="495"/>
      <c r="AW777" s="495"/>
      <c r="AX777" s="495"/>
      <c r="AY777" s="495"/>
    </row>
    <row r="778" ht="22.5" customHeight="1">
      <c r="A778" s="36"/>
      <c r="B778" s="28"/>
      <c r="C778" s="28"/>
      <c r="D778" s="28"/>
      <c r="E778" s="36"/>
      <c r="F778" s="28"/>
      <c r="G778" s="28"/>
      <c r="H778" s="28"/>
      <c r="I778" s="28"/>
      <c r="J778" s="28"/>
      <c r="K778" s="28"/>
      <c r="L778" s="28"/>
      <c r="M778" s="28"/>
      <c r="N778" s="28"/>
      <c r="O778" s="28"/>
      <c r="P778" s="28"/>
      <c r="Q778" s="28"/>
      <c r="R778" s="28"/>
      <c r="S778" s="28"/>
      <c r="T778" s="50"/>
      <c r="U778" s="28"/>
      <c r="V778" s="52"/>
      <c r="W778" s="28"/>
      <c r="X778" s="28"/>
      <c r="Y778" s="28"/>
      <c r="Z778" s="28"/>
      <c r="AA778" s="28"/>
      <c r="AB778" s="28"/>
      <c r="AC778" s="28"/>
      <c r="AD778" s="28"/>
      <c r="AE778" s="65" t="b">
        <v>0</v>
      </c>
      <c r="AF778" s="28" t="str">
        <f t="shared" si="2"/>
        <v/>
      </c>
      <c r="AG778" s="495"/>
      <c r="AH778" s="496"/>
      <c r="AI778" s="495"/>
      <c r="AJ778" s="495"/>
      <c r="AK778" s="495"/>
      <c r="AL778" s="495"/>
      <c r="AM778" s="495"/>
      <c r="AN778" s="495"/>
      <c r="AO778" s="495"/>
      <c r="AP778" s="495"/>
      <c r="AQ778" s="495"/>
      <c r="AR778" s="495"/>
      <c r="AS778" s="495"/>
      <c r="AT778" s="495"/>
      <c r="AU778" s="495"/>
      <c r="AV778" s="495"/>
      <c r="AW778" s="495"/>
      <c r="AX778" s="495"/>
      <c r="AY778" s="495"/>
    </row>
    <row r="779" ht="22.5" customHeight="1">
      <c r="A779" s="36"/>
      <c r="B779" s="28"/>
      <c r="C779" s="28"/>
      <c r="D779" s="28"/>
      <c r="E779" s="36"/>
      <c r="F779" s="28"/>
      <c r="G779" s="28"/>
      <c r="H779" s="28"/>
      <c r="I779" s="28"/>
      <c r="J779" s="28"/>
      <c r="K779" s="28"/>
      <c r="L779" s="28"/>
      <c r="M779" s="28"/>
      <c r="N779" s="28"/>
      <c r="O779" s="28"/>
      <c r="P779" s="28"/>
      <c r="Q779" s="28"/>
      <c r="R779" s="28"/>
      <c r="S779" s="28"/>
      <c r="T779" s="50"/>
      <c r="U779" s="28"/>
      <c r="V779" s="52"/>
      <c r="W779" s="28"/>
      <c r="X779" s="28"/>
      <c r="Y779" s="28"/>
      <c r="Z779" s="28"/>
      <c r="AA779" s="28"/>
      <c r="AB779" s="28"/>
      <c r="AC779" s="28"/>
      <c r="AD779" s="28"/>
      <c r="AE779" s="65" t="b">
        <v>0</v>
      </c>
      <c r="AF779" s="28" t="str">
        <f t="shared" si="2"/>
        <v/>
      </c>
      <c r="AG779" s="495"/>
      <c r="AH779" s="496"/>
      <c r="AI779" s="495"/>
      <c r="AJ779" s="495"/>
      <c r="AK779" s="495"/>
      <c r="AL779" s="495"/>
      <c r="AM779" s="495"/>
      <c r="AN779" s="495"/>
      <c r="AO779" s="495"/>
      <c r="AP779" s="495"/>
      <c r="AQ779" s="495"/>
      <c r="AR779" s="495"/>
      <c r="AS779" s="495"/>
      <c r="AT779" s="495"/>
      <c r="AU779" s="495"/>
      <c r="AV779" s="495"/>
      <c r="AW779" s="495"/>
      <c r="AX779" s="495"/>
      <c r="AY779" s="495"/>
    </row>
    <row r="780" ht="22.5" customHeight="1">
      <c r="A780" s="36"/>
      <c r="B780" s="28"/>
      <c r="C780" s="28"/>
      <c r="D780" s="28"/>
      <c r="E780" s="36"/>
      <c r="F780" s="28"/>
      <c r="G780" s="28"/>
      <c r="H780" s="28"/>
      <c r="I780" s="28"/>
      <c r="J780" s="28"/>
      <c r="K780" s="28"/>
      <c r="L780" s="28"/>
      <c r="M780" s="28"/>
      <c r="N780" s="28"/>
      <c r="O780" s="28"/>
      <c r="P780" s="28"/>
      <c r="Q780" s="28"/>
      <c r="R780" s="28"/>
      <c r="S780" s="28"/>
      <c r="T780" s="50"/>
      <c r="U780" s="28"/>
      <c r="V780" s="52"/>
      <c r="W780" s="28"/>
      <c r="X780" s="28"/>
      <c r="Y780" s="28"/>
      <c r="Z780" s="28"/>
      <c r="AA780" s="28"/>
      <c r="AB780" s="28"/>
      <c r="AC780" s="28"/>
      <c r="AD780" s="28"/>
      <c r="AE780" s="65" t="b">
        <v>0</v>
      </c>
      <c r="AF780" s="28" t="str">
        <f t="shared" si="2"/>
        <v/>
      </c>
      <c r="AG780" s="495"/>
      <c r="AH780" s="496"/>
      <c r="AI780" s="495"/>
      <c r="AJ780" s="495"/>
      <c r="AK780" s="495"/>
      <c r="AL780" s="495"/>
      <c r="AM780" s="495"/>
      <c r="AN780" s="495"/>
      <c r="AO780" s="495"/>
      <c r="AP780" s="495"/>
      <c r="AQ780" s="495"/>
      <c r="AR780" s="495"/>
      <c r="AS780" s="495"/>
      <c r="AT780" s="495"/>
      <c r="AU780" s="495"/>
      <c r="AV780" s="495"/>
      <c r="AW780" s="495"/>
      <c r="AX780" s="495"/>
      <c r="AY780" s="495"/>
    </row>
    <row r="781" ht="22.5" customHeight="1">
      <c r="A781" s="36"/>
      <c r="B781" s="28"/>
      <c r="C781" s="28"/>
      <c r="D781" s="28"/>
      <c r="E781" s="36"/>
      <c r="F781" s="28"/>
      <c r="G781" s="28"/>
      <c r="H781" s="28"/>
      <c r="I781" s="28"/>
      <c r="J781" s="28"/>
      <c r="K781" s="28"/>
      <c r="L781" s="28"/>
      <c r="M781" s="28"/>
      <c r="N781" s="28"/>
      <c r="O781" s="28"/>
      <c r="P781" s="28"/>
      <c r="Q781" s="28"/>
      <c r="R781" s="28"/>
      <c r="S781" s="28"/>
      <c r="T781" s="50"/>
      <c r="U781" s="28"/>
      <c r="V781" s="52"/>
      <c r="W781" s="28"/>
      <c r="X781" s="28"/>
      <c r="Y781" s="28"/>
      <c r="Z781" s="28"/>
      <c r="AA781" s="28"/>
      <c r="AB781" s="28"/>
      <c r="AC781" s="28"/>
      <c r="AD781" s="28"/>
      <c r="AE781" s="65" t="b">
        <v>0</v>
      </c>
      <c r="AF781" s="28" t="str">
        <f t="shared" si="2"/>
        <v/>
      </c>
      <c r="AG781" s="495"/>
      <c r="AH781" s="496"/>
      <c r="AI781" s="495"/>
      <c r="AJ781" s="495"/>
      <c r="AK781" s="495"/>
      <c r="AL781" s="495"/>
      <c r="AM781" s="495"/>
      <c r="AN781" s="495"/>
      <c r="AO781" s="495"/>
      <c r="AP781" s="495"/>
      <c r="AQ781" s="495"/>
      <c r="AR781" s="495"/>
      <c r="AS781" s="495"/>
      <c r="AT781" s="495"/>
      <c r="AU781" s="495"/>
      <c r="AV781" s="495"/>
      <c r="AW781" s="495"/>
      <c r="AX781" s="495"/>
      <c r="AY781" s="495"/>
    </row>
    <row r="782" ht="22.5" customHeight="1">
      <c r="A782" s="36"/>
      <c r="B782" s="28"/>
      <c r="C782" s="28"/>
      <c r="D782" s="28"/>
      <c r="E782" s="36"/>
      <c r="F782" s="28"/>
      <c r="G782" s="28"/>
      <c r="H782" s="28"/>
      <c r="I782" s="28"/>
      <c r="J782" s="28"/>
      <c r="K782" s="28"/>
      <c r="L782" s="28"/>
      <c r="M782" s="28"/>
      <c r="N782" s="28"/>
      <c r="O782" s="28"/>
      <c r="P782" s="28"/>
      <c r="Q782" s="28"/>
      <c r="R782" s="28"/>
      <c r="S782" s="28"/>
      <c r="T782" s="50"/>
      <c r="U782" s="28"/>
      <c r="V782" s="52"/>
      <c r="W782" s="28"/>
      <c r="X782" s="28"/>
      <c r="Y782" s="28"/>
      <c r="Z782" s="28"/>
      <c r="AA782" s="28"/>
      <c r="AB782" s="28"/>
      <c r="AC782" s="28"/>
      <c r="AD782" s="28"/>
      <c r="AE782" s="65" t="b">
        <v>0</v>
      </c>
      <c r="AF782" s="28" t="str">
        <f t="shared" si="2"/>
        <v/>
      </c>
      <c r="AG782" s="495"/>
      <c r="AH782" s="496"/>
      <c r="AI782" s="495"/>
      <c r="AJ782" s="495"/>
      <c r="AK782" s="495"/>
      <c r="AL782" s="495"/>
      <c r="AM782" s="495"/>
      <c r="AN782" s="495"/>
      <c r="AO782" s="495"/>
      <c r="AP782" s="495"/>
      <c r="AQ782" s="495"/>
      <c r="AR782" s="495"/>
      <c r="AS782" s="495"/>
      <c r="AT782" s="495"/>
      <c r="AU782" s="495"/>
      <c r="AV782" s="495"/>
      <c r="AW782" s="495"/>
      <c r="AX782" s="495"/>
      <c r="AY782" s="495"/>
    </row>
    <row r="783" ht="22.5" customHeight="1">
      <c r="A783" s="36"/>
      <c r="B783" s="28"/>
      <c r="C783" s="28"/>
      <c r="D783" s="28"/>
      <c r="E783" s="36"/>
      <c r="F783" s="28"/>
      <c r="G783" s="28"/>
      <c r="H783" s="28"/>
      <c r="I783" s="28"/>
      <c r="J783" s="28"/>
      <c r="K783" s="28"/>
      <c r="L783" s="28"/>
      <c r="M783" s="28"/>
      <c r="N783" s="28"/>
      <c r="O783" s="28"/>
      <c r="P783" s="28"/>
      <c r="Q783" s="28"/>
      <c r="R783" s="28"/>
      <c r="S783" s="28"/>
      <c r="T783" s="50"/>
      <c r="U783" s="28"/>
      <c r="V783" s="52"/>
      <c r="W783" s="28"/>
      <c r="X783" s="28"/>
      <c r="Y783" s="28"/>
      <c r="Z783" s="28"/>
      <c r="AA783" s="28"/>
      <c r="AB783" s="28"/>
      <c r="AC783" s="28"/>
      <c r="AD783" s="28"/>
      <c r="AE783" s="65" t="b">
        <v>0</v>
      </c>
      <c r="AF783" s="28" t="str">
        <f t="shared" si="2"/>
        <v/>
      </c>
      <c r="AG783" s="495"/>
      <c r="AH783" s="496"/>
      <c r="AI783" s="495"/>
      <c r="AJ783" s="495"/>
      <c r="AK783" s="495"/>
      <c r="AL783" s="495"/>
      <c r="AM783" s="495"/>
      <c r="AN783" s="495"/>
      <c r="AO783" s="495"/>
      <c r="AP783" s="495"/>
      <c r="AQ783" s="495"/>
      <c r="AR783" s="495"/>
      <c r="AS783" s="495"/>
      <c r="AT783" s="495"/>
      <c r="AU783" s="495"/>
      <c r="AV783" s="495"/>
      <c r="AW783" s="495"/>
      <c r="AX783" s="495"/>
      <c r="AY783" s="495"/>
    </row>
    <row r="784" ht="22.5" customHeight="1">
      <c r="A784" s="36"/>
      <c r="B784" s="28"/>
      <c r="C784" s="28"/>
      <c r="D784" s="28"/>
      <c r="E784" s="36"/>
      <c r="F784" s="28"/>
      <c r="G784" s="28"/>
      <c r="H784" s="28"/>
      <c r="I784" s="28"/>
      <c r="J784" s="28"/>
      <c r="K784" s="28"/>
      <c r="L784" s="28"/>
      <c r="M784" s="28"/>
      <c r="N784" s="28"/>
      <c r="O784" s="28"/>
      <c r="P784" s="28"/>
      <c r="Q784" s="28"/>
      <c r="R784" s="28"/>
      <c r="S784" s="28"/>
      <c r="T784" s="50"/>
      <c r="U784" s="28"/>
      <c r="V784" s="52"/>
      <c r="W784" s="28"/>
      <c r="X784" s="28"/>
      <c r="Y784" s="28"/>
      <c r="Z784" s="28"/>
      <c r="AA784" s="28"/>
      <c r="AB784" s="28"/>
      <c r="AC784" s="28"/>
      <c r="AD784" s="28"/>
      <c r="AE784" s="65" t="b">
        <v>0</v>
      </c>
      <c r="AF784" s="28" t="str">
        <f t="shared" si="2"/>
        <v/>
      </c>
      <c r="AG784" s="495"/>
      <c r="AH784" s="496"/>
      <c r="AI784" s="495"/>
      <c r="AJ784" s="495"/>
      <c r="AK784" s="495"/>
      <c r="AL784" s="495"/>
      <c r="AM784" s="495"/>
      <c r="AN784" s="495"/>
      <c r="AO784" s="495"/>
      <c r="AP784" s="495"/>
      <c r="AQ784" s="495"/>
      <c r="AR784" s="495"/>
      <c r="AS784" s="495"/>
      <c r="AT784" s="495"/>
      <c r="AU784" s="495"/>
      <c r="AV784" s="495"/>
      <c r="AW784" s="495"/>
      <c r="AX784" s="495"/>
      <c r="AY784" s="495"/>
    </row>
    <row r="785" ht="22.5" customHeight="1">
      <c r="A785" s="36"/>
      <c r="B785" s="28"/>
      <c r="C785" s="28"/>
      <c r="D785" s="28"/>
      <c r="E785" s="36"/>
      <c r="F785" s="28"/>
      <c r="G785" s="28"/>
      <c r="H785" s="28"/>
      <c r="I785" s="28"/>
      <c r="J785" s="28"/>
      <c r="K785" s="28"/>
      <c r="L785" s="28"/>
      <c r="M785" s="28"/>
      <c r="N785" s="28"/>
      <c r="O785" s="28"/>
      <c r="P785" s="28"/>
      <c r="Q785" s="28"/>
      <c r="R785" s="28"/>
      <c r="S785" s="28"/>
      <c r="T785" s="50"/>
      <c r="U785" s="28"/>
      <c r="V785" s="52"/>
      <c r="W785" s="28"/>
      <c r="X785" s="28"/>
      <c r="Y785" s="28"/>
      <c r="Z785" s="28"/>
      <c r="AA785" s="28"/>
      <c r="AB785" s="28"/>
      <c r="AC785" s="28"/>
      <c r="AD785" s="28"/>
      <c r="AE785" s="65" t="b">
        <v>0</v>
      </c>
      <c r="AF785" s="28" t="str">
        <f t="shared" si="2"/>
        <v/>
      </c>
      <c r="AG785" s="495"/>
      <c r="AH785" s="496"/>
      <c r="AI785" s="495"/>
      <c r="AJ785" s="495"/>
      <c r="AK785" s="495"/>
      <c r="AL785" s="495"/>
      <c r="AM785" s="495"/>
      <c r="AN785" s="495"/>
      <c r="AO785" s="495"/>
      <c r="AP785" s="495"/>
      <c r="AQ785" s="495"/>
      <c r="AR785" s="495"/>
      <c r="AS785" s="495"/>
      <c r="AT785" s="495"/>
      <c r="AU785" s="495"/>
      <c r="AV785" s="495"/>
      <c r="AW785" s="495"/>
      <c r="AX785" s="495"/>
      <c r="AY785" s="495"/>
    </row>
    <row r="786" ht="22.5" customHeight="1">
      <c r="A786" s="36"/>
      <c r="B786" s="28"/>
      <c r="C786" s="28"/>
      <c r="D786" s="28"/>
      <c r="E786" s="36"/>
      <c r="F786" s="28"/>
      <c r="G786" s="28"/>
      <c r="H786" s="28"/>
      <c r="I786" s="28"/>
      <c r="J786" s="28"/>
      <c r="K786" s="28"/>
      <c r="L786" s="28"/>
      <c r="M786" s="28"/>
      <c r="N786" s="28"/>
      <c r="O786" s="28"/>
      <c r="P786" s="28"/>
      <c r="Q786" s="28"/>
      <c r="R786" s="28"/>
      <c r="S786" s="28"/>
      <c r="T786" s="50"/>
      <c r="U786" s="28"/>
      <c r="V786" s="52"/>
      <c r="W786" s="28"/>
      <c r="X786" s="28"/>
      <c r="Y786" s="28"/>
      <c r="Z786" s="28"/>
      <c r="AA786" s="28"/>
      <c r="AB786" s="28"/>
      <c r="AC786" s="28"/>
      <c r="AD786" s="28"/>
      <c r="AE786" s="65" t="b">
        <v>0</v>
      </c>
      <c r="AF786" s="28" t="str">
        <f t="shared" si="2"/>
        <v/>
      </c>
      <c r="AG786" s="495"/>
      <c r="AH786" s="496"/>
      <c r="AI786" s="495"/>
      <c r="AJ786" s="495"/>
      <c r="AK786" s="495"/>
      <c r="AL786" s="495"/>
      <c r="AM786" s="495"/>
      <c r="AN786" s="495"/>
      <c r="AO786" s="495"/>
      <c r="AP786" s="495"/>
      <c r="AQ786" s="495"/>
      <c r="AR786" s="495"/>
      <c r="AS786" s="495"/>
      <c r="AT786" s="495"/>
      <c r="AU786" s="495"/>
      <c r="AV786" s="495"/>
      <c r="AW786" s="495"/>
      <c r="AX786" s="495"/>
      <c r="AY786" s="495"/>
    </row>
    <row r="787" ht="22.5" customHeight="1">
      <c r="A787" s="36"/>
      <c r="B787" s="28"/>
      <c r="C787" s="28"/>
      <c r="D787" s="28"/>
      <c r="E787" s="36"/>
      <c r="F787" s="28"/>
      <c r="G787" s="28"/>
      <c r="H787" s="28"/>
      <c r="I787" s="28"/>
      <c r="J787" s="28"/>
      <c r="K787" s="28"/>
      <c r="L787" s="28"/>
      <c r="M787" s="28"/>
      <c r="N787" s="28"/>
      <c r="O787" s="28"/>
      <c r="P787" s="28"/>
      <c r="Q787" s="28"/>
      <c r="R787" s="28"/>
      <c r="S787" s="28"/>
      <c r="T787" s="50"/>
      <c r="U787" s="28"/>
      <c r="V787" s="52"/>
      <c r="W787" s="28"/>
      <c r="X787" s="28"/>
      <c r="Y787" s="28"/>
      <c r="Z787" s="28"/>
      <c r="AA787" s="28"/>
      <c r="AB787" s="28"/>
      <c r="AC787" s="28"/>
      <c r="AD787" s="28"/>
      <c r="AE787" s="65" t="b">
        <v>0</v>
      </c>
      <c r="AF787" s="28" t="str">
        <f t="shared" si="2"/>
        <v/>
      </c>
      <c r="AG787" s="495"/>
      <c r="AH787" s="496"/>
      <c r="AI787" s="495"/>
      <c r="AJ787" s="495"/>
      <c r="AK787" s="495"/>
      <c r="AL787" s="495"/>
      <c r="AM787" s="495"/>
      <c r="AN787" s="495"/>
      <c r="AO787" s="495"/>
      <c r="AP787" s="495"/>
      <c r="AQ787" s="495"/>
      <c r="AR787" s="495"/>
      <c r="AS787" s="495"/>
      <c r="AT787" s="495"/>
      <c r="AU787" s="495"/>
      <c r="AV787" s="495"/>
      <c r="AW787" s="495"/>
      <c r="AX787" s="495"/>
      <c r="AY787" s="495"/>
    </row>
    <row r="788" ht="22.5" customHeight="1">
      <c r="A788" s="36"/>
      <c r="B788" s="28"/>
      <c r="C788" s="28"/>
      <c r="D788" s="28"/>
      <c r="E788" s="36"/>
      <c r="F788" s="28"/>
      <c r="G788" s="28"/>
      <c r="H788" s="28"/>
      <c r="I788" s="28"/>
      <c r="J788" s="28"/>
      <c r="K788" s="28"/>
      <c r="L788" s="28"/>
      <c r="M788" s="28"/>
      <c r="N788" s="28"/>
      <c r="O788" s="28"/>
      <c r="P788" s="28"/>
      <c r="Q788" s="28"/>
      <c r="R788" s="28"/>
      <c r="S788" s="28"/>
      <c r="T788" s="50"/>
      <c r="U788" s="28"/>
      <c r="V788" s="52"/>
      <c r="W788" s="28"/>
      <c r="X788" s="28"/>
      <c r="Y788" s="28"/>
      <c r="Z788" s="28"/>
      <c r="AA788" s="28"/>
      <c r="AB788" s="28"/>
      <c r="AC788" s="28"/>
      <c r="AD788" s="28"/>
      <c r="AE788" s="65" t="b">
        <v>0</v>
      </c>
      <c r="AF788" s="28" t="str">
        <f t="shared" si="2"/>
        <v/>
      </c>
      <c r="AG788" s="495"/>
      <c r="AH788" s="496"/>
      <c r="AI788" s="495"/>
      <c r="AJ788" s="495"/>
      <c r="AK788" s="495"/>
      <c r="AL788" s="495"/>
      <c r="AM788" s="495"/>
      <c r="AN788" s="495"/>
      <c r="AO788" s="495"/>
      <c r="AP788" s="495"/>
      <c r="AQ788" s="495"/>
      <c r="AR788" s="495"/>
      <c r="AS788" s="495"/>
      <c r="AT788" s="495"/>
      <c r="AU788" s="495"/>
      <c r="AV788" s="495"/>
      <c r="AW788" s="495"/>
      <c r="AX788" s="495"/>
      <c r="AY788" s="495"/>
    </row>
    <row r="789" ht="22.5" customHeight="1">
      <c r="A789" s="36"/>
      <c r="B789" s="28"/>
      <c r="C789" s="28"/>
      <c r="D789" s="28"/>
      <c r="E789" s="36"/>
      <c r="F789" s="28"/>
      <c r="G789" s="28"/>
      <c r="H789" s="28"/>
      <c r="I789" s="28"/>
      <c r="J789" s="28"/>
      <c r="K789" s="28"/>
      <c r="L789" s="28"/>
      <c r="M789" s="28"/>
      <c r="N789" s="28"/>
      <c r="O789" s="28"/>
      <c r="P789" s="28"/>
      <c r="Q789" s="28"/>
      <c r="R789" s="28"/>
      <c r="S789" s="28"/>
      <c r="T789" s="50"/>
      <c r="U789" s="28"/>
      <c r="V789" s="52"/>
      <c r="W789" s="28"/>
      <c r="X789" s="28"/>
      <c r="Y789" s="28"/>
      <c r="Z789" s="28"/>
      <c r="AA789" s="28"/>
      <c r="AB789" s="28"/>
      <c r="AC789" s="28"/>
      <c r="AD789" s="28"/>
      <c r="AE789" s="65" t="b">
        <v>0</v>
      </c>
      <c r="AF789" s="28" t="str">
        <f t="shared" si="2"/>
        <v/>
      </c>
      <c r="AG789" s="495"/>
      <c r="AH789" s="496"/>
      <c r="AI789" s="495"/>
      <c r="AJ789" s="495"/>
      <c r="AK789" s="495"/>
      <c r="AL789" s="495"/>
      <c r="AM789" s="495"/>
      <c r="AN789" s="495"/>
      <c r="AO789" s="495"/>
      <c r="AP789" s="495"/>
      <c r="AQ789" s="495"/>
      <c r="AR789" s="495"/>
      <c r="AS789" s="495"/>
      <c r="AT789" s="495"/>
      <c r="AU789" s="495"/>
      <c r="AV789" s="495"/>
      <c r="AW789" s="495"/>
      <c r="AX789" s="495"/>
      <c r="AY789" s="495"/>
    </row>
    <row r="790" ht="22.5" customHeight="1">
      <c r="A790" s="36"/>
      <c r="B790" s="28"/>
      <c r="C790" s="28"/>
      <c r="D790" s="28"/>
      <c r="E790" s="36"/>
      <c r="F790" s="28"/>
      <c r="G790" s="28"/>
      <c r="H790" s="28"/>
      <c r="I790" s="28"/>
      <c r="J790" s="28"/>
      <c r="K790" s="28"/>
      <c r="L790" s="28"/>
      <c r="M790" s="28"/>
      <c r="N790" s="28"/>
      <c r="O790" s="28"/>
      <c r="P790" s="28"/>
      <c r="Q790" s="28"/>
      <c r="R790" s="28"/>
      <c r="S790" s="28"/>
      <c r="T790" s="50"/>
      <c r="U790" s="28"/>
      <c r="V790" s="52"/>
      <c r="W790" s="28"/>
      <c r="X790" s="28"/>
      <c r="Y790" s="28"/>
      <c r="Z790" s="28"/>
      <c r="AA790" s="28"/>
      <c r="AB790" s="28"/>
      <c r="AC790" s="28"/>
      <c r="AD790" s="28"/>
      <c r="AE790" s="65" t="b">
        <v>0</v>
      </c>
      <c r="AF790" s="28" t="str">
        <f t="shared" si="2"/>
        <v/>
      </c>
      <c r="AG790" s="495"/>
      <c r="AH790" s="496"/>
      <c r="AI790" s="495"/>
      <c r="AJ790" s="495"/>
      <c r="AK790" s="495"/>
      <c r="AL790" s="495"/>
      <c r="AM790" s="495"/>
      <c r="AN790" s="495"/>
      <c r="AO790" s="495"/>
      <c r="AP790" s="495"/>
      <c r="AQ790" s="495"/>
      <c r="AR790" s="495"/>
      <c r="AS790" s="495"/>
      <c r="AT790" s="495"/>
      <c r="AU790" s="495"/>
      <c r="AV790" s="495"/>
      <c r="AW790" s="495"/>
      <c r="AX790" s="495"/>
      <c r="AY790" s="495"/>
    </row>
    <row r="791" ht="22.5" customHeight="1">
      <c r="A791" s="36"/>
      <c r="B791" s="28"/>
      <c r="C791" s="28"/>
      <c r="D791" s="28"/>
      <c r="E791" s="36"/>
      <c r="F791" s="28"/>
      <c r="G791" s="28"/>
      <c r="H791" s="28"/>
      <c r="I791" s="28"/>
      <c r="J791" s="28"/>
      <c r="K791" s="28"/>
      <c r="L791" s="28"/>
      <c r="M791" s="28"/>
      <c r="N791" s="28"/>
      <c r="O791" s="28"/>
      <c r="P791" s="28"/>
      <c r="Q791" s="28"/>
      <c r="R791" s="28"/>
      <c r="S791" s="28"/>
      <c r="T791" s="50"/>
      <c r="U791" s="28"/>
      <c r="V791" s="52"/>
      <c r="W791" s="28"/>
      <c r="X791" s="28"/>
      <c r="Y791" s="28"/>
      <c r="Z791" s="28"/>
      <c r="AA791" s="28"/>
      <c r="AB791" s="28"/>
      <c r="AC791" s="28"/>
      <c r="AD791" s="28"/>
      <c r="AE791" s="65" t="b">
        <v>0</v>
      </c>
      <c r="AF791" s="28" t="str">
        <f t="shared" si="2"/>
        <v/>
      </c>
      <c r="AG791" s="495"/>
      <c r="AH791" s="496"/>
      <c r="AI791" s="495"/>
      <c r="AJ791" s="495"/>
      <c r="AK791" s="495"/>
      <c r="AL791" s="495"/>
      <c r="AM791" s="495"/>
      <c r="AN791" s="495"/>
      <c r="AO791" s="495"/>
      <c r="AP791" s="495"/>
      <c r="AQ791" s="495"/>
      <c r="AR791" s="495"/>
      <c r="AS791" s="495"/>
      <c r="AT791" s="495"/>
      <c r="AU791" s="495"/>
      <c r="AV791" s="495"/>
      <c r="AW791" s="495"/>
      <c r="AX791" s="495"/>
      <c r="AY791" s="495"/>
    </row>
    <row r="792" ht="22.5" customHeight="1">
      <c r="A792" s="36"/>
      <c r="B792" s="28"/>
      <c r="C792" s="28"/>
      <c r="D792" s="28"/>
      <c r="E792" s="36"/>
      <c r="F792" s="28"/>
      <c r="G792" s="28"/>
      <c r="H792" s="28"/>
      <c r="I792" s="28"/>
      <c r="J792" s="28"/>
      <c r="K792" s="28"/>
      <c r="L792" s="28"/>
      <c r="M792" s="28"/>
      <c r="N792" s="28"/>
      <c r="O792" s="28"/>
      <c r="P792" s="28"/>
      <c r="Q792" s="28"/>
      <c r="R792" s="28"/>
      <c r="S792" s="28"/>
      <c r="T792" s="50"/>
      <c r="U792" s="28"/>
      <c r="V792" s="52"/>
      <c r="W792" s="28"/>
      <c r="X792" s="28"/>
      <c r="Y792" s="28"/>
      <c r="Z792" s="28"/>
      <c r="AA792" s="28"/>
      <c r="AB792" s="28"/>
      <c r="AC792" s="28"/>
      <c r="AD792" s="28"/>
      <c r="AE792" s="65" t="b">
        <v>0</v>
      </c>
      <c r="AF792" s="28" t="str">
        <f t="shared" si="2"/>
        <v/>
      </c>
      <c r="AG792" s="495"/>
      <c r="AH792" s="496"/>
      <c r="AI792" s="495"/>
      <c r="AJ792" s="495"/>
      <c r="AK792" s="495"/>
      <c r="AL792" s="495"/>
      <c r="AM792" s="495"/>
      <c r="AN792" s="495"/>
      <c r="AO792" s="495"/>
      <c r="AP792" s="495"/>
      <c r="AQ792" s="495"/>
      <c r="AR792" s="495"/>
      <c r="AS792" s="495"/>
      <c r="AT792" s="495"/>
      <c r="AU792" s="495"/>
      <c r="AV792" s="495"/>
      <c r="AW792" s="495"/>
      <c r="AX792" s="495"/>
      <c r="AY792" s="495"/>
    </row>
    <row r="793" ht="22.5" customHeight="1">
      <c r="A793" s="36"/>
      <c r="B793" s="28"/>
      <c r="C793" s="28"/>
      <c r="D793" s="28"/>
      <c r="E793" s="36"/>
      <c r="F793" s="28"/>
      <c r="G793" s="28"/>
      <c r="H793" s="28"/>
      <c r="I793" s="28"/>
      <c r="J793" s="28"/>
      <c r="K793" s="28"/>
      <c r="L793" s="28"/>
      <c r="M793" s="28"/>
      <c r="N793" s="28"/>
      <c r="O793" s="28"/>
      <c r="P793" s="28"/>
      <c r="Q793" s="28"/>
      <c r="R793" s="28"/>
      <c r="S793" s="28"/>
      <c r="T793" s="50"/>
      <c r="U793" s="28"/>
      <c r="V793" s="52"/>
      <c r="W793" s="28"/>
      <c r="X793" s="28"/>
      <c r="Y793" s="28"/>
      <c r="Z793" s="28"/>
      <c r="AA793" s="28"/>
      <c r="AB793" s="28"/>
      <c r="AC793" s="28"/>
      <c r="AD793" s="28"/>
      <c r="AE793" s="65" t="b">
        <v>0</v>
      </c>
      <c r="AF793" s="28" t="str">
        <f t="shared" si="2"/>
        <v/>
      </c>
      <c r="AG793" s="495"/>
      <c r="AH793" s="496"/>
      <c r="AI793" s="495"/>
      <c r="AJ793" s="495"/>
      <c r="AK793" s="495"/>
      <c r="AL793" s="495"/>
      <c r="AM793" s="495"/>
      <c r="AN793" s="495"/>
      <c r="AO793" s="495"/>
      <c r="AP793" s="495"/>
      <c r="AQ793" s="495"/>
      <c r="AR793" s="495"/>
      <c r="AS793" s="495"/>
      <c r="AT793" s="495"/>
      <c r="AU793" s="495"/>
      <c r="AV793" s="495"/>
      <c r="AW793" s="495"/>
      <c r="AX793" s="495"/>
      <c r="AY793" s="495"/>
    </row>
    <row r="794" ht="22.5" customHeight="1">
      <c r="A794" s="36"/>
      <c r="B794" s="28"/>
      <c r="C794" s="28"/>
      <c r="D794" s="28"/>
      <c r="E794" s="36"/>
      <c r="F794" s="28"/>
      <c r="G794" s="28"/>
      <c r="H794" s="28"/>
      <c r="I794" s="28"/>
      <c r="J794" s="28"/>
      <c r="K794" s="28"/>
      <c r="L794" s="28"/>
      <c r="M794" s="28"/>
      <c r="N794" s="28"/>
      <c r="O794" s="28"/>
      <c r="P794" s="28"/>
      <c r="Q794" s="28"/>
      <c r="R794" s="28"/>
      <c r="S794" s="28"/>
      <c r="T794" s="50"/>
      <c r="U794" s="28"/>
      <c r="V794" s="52"/>
      <c r="W794" s="28"/>
      <c r="X794" s="28"/>
      <c r="Y794" s="28"/>
      <c r="Z794" s="28"/>
      <c r="AA794" s="28"/>
      <c r="AB794" s="28"/>
      <c r="AC794" s="28"/>
      <c r="AD794" s="28"/>
      <c r="AE794" s="65" t="b">
        <v>0</v>
      </c>
      <c r="AF794" s="28" t="str">
        <f t="shared" si="2"/>
        <v/>
      </c>
      <c r="AG794" s="495"/>
      <c r="AH794" s="496"/>
      <c r="AI794" s="495"/>
      <c r="AJ794" s="495"/>
      <c r="AK794" s="495"/>
      <c r="AL794" s="495"/>
      <c r="AM794" s="495"/>
      <c r="AN794" s="495"/>
      <c r="AO794" s="495"/>
      <c r="AP794" s="495"/>
      <c r="AQ794" s="495"/>
      <c r="AR794" s="495"/>
      <c r="AS794" s="495"/>
      <c r="AT794" s="495"/>
      <c r="AU794" s="495"/>
      <c r="AV794" s="495"/>
      <c r="AW794" s="495"/>
      <c r="AX794" s="495"/>
      <c r="AY794" s="495"/>
    </row>
    <row r="795" ht="22.5" customHeight="1">
      <c r="A795" s="36"/>
      <c r="B795" s="28"/>
      <c r="C795" s="28"/>
      <c r="D795" s="28"/>
      <c r="E795" s="36"/>
      <c r="F795" s="28"/>
      <c r="G795" s="28"/>
      <c r="H795" s="28"/>
      <c r="I795" s="28"/>
      <c r="J795" s="28"/>
      <c r="K795" s="28"/>
      <c r="L795" s="28"/>
      <c r="M795" s="28"/>
      <c r="N795" s="28"/>
      <c r="O795" s="28"/>
      <c r="P795" s="28"/>
      <c r="Q795" s="28"/>
      <c r="R795" s="28"/>
      <c r="S795" s="28"/>
      <c r="T795" s="50"/>
      <c r="U795" s="28"/>
      <c r="V795" s="52"/>
      <c r="W795" s="28"/>
      <c r="X795" s="28"/>
      <c r="Y795" s="28"/>
      <c r="Z795" s="28"/>
      <c r="AA795" s="28"/>
      <c r="AB795" s="28"/>
      <c r="AC795" s="28"/>
      <c r="AD795" s="28"/>
      <c r="AE795" s="65" t="b">
        <v>0</v>
      </c>
      <c r="AF795" s="28" t="str">
        <f t="shared" si="2"/>
        <v/>
      </c>
      <c r="AG795" s="495"/>
      <c r="AH795" s="496"/>
      <c r="AI795" s="495"/>
      <c r="AJ795" s="495"/>
      <c r="AK795" s="495"/>
      <c r="AL795" s="495"/>
      <c r="AM795" s="495"/>
      <c r="AN795" s="495"/>
      <c r="AO795" s="495"/>
      <c r="AP795" s="495"/>
      <c r="AQ795" s="495"/>
      <c r="AR795" s="495"/>
      <c r="AS795" s="495"/>
      <c r="AT795" s="495"/>
      <c r="AU795" s="495"/>
      <c r="AV795" s="495"/>
      <c r="AW795" s="495"/>
      <c r="AX795" s="495"/>
      <c r="AY795" s="495"/>
    </row>
    <row r="796" ht="22.5" customHeight="1">
      <c r="A796" s="36"/>
      <c r="B796" s="28"/>
      <c r="C796" s="28"/>
      <c r="D796" s="28"/>
      <c r="E796" s="36"/>
      <c r="F796" s="28"/>
      <c r="G796" s="28"/>
      <c r="H796" s="28"/>
      <c r="I796" s="28"/>
      <c r="J796" s="28"/>
      <c r="K796" s="28"/>
      <c r="L796" s="28"/>
      <c r="M796" s="28"/>
      <c r="N796" s="28"/>
      <c r="O796" s="28"/>
      <c r="P796" s="28"/>
      <c r="Q796" s="28"/>
      <c r="R796" s="28"/>
      <c r="S796" s="28"/>
      <c r="T796" s="50"/>
      <c r="U796" s="28"/>
      <c r="V796" s="52"/>
      <c r="W796" s="28"/>
      <c r="X796" s="28"/>
      <c r="Y796" s="28"/>
      <c r="Z796" s="28"/>
      <c r="AA796" s="28"/>
      <c r="AB796" s="28"/>
      <c r="AC796" s="28"/>
      <c r="AD796" s="28"/>
      <c r="AE796" s="65" t="b">
        <v>0</v>
      </c>
      <c r="AF796" s="28" t="str">
        <f t="shared" si="2"/>
        <v/>
      </c>
      <c r="AG796" s="495"/>
      <c r="AH796" s="496"/>
      <c r="AI796" s="495"/>
      <c r="AJ796" s="495"/>
      <c r="AK796" s="495"/>
      <c r="AL796" s="495"/>
      <c r="AM796" s="495"/>
      <c r="AN796" s="495"/>
      <c r="AO796" s="495"/>
      <c r="AP796" s="495"/>
      <c r="AQ796" s="495"/>
      <c r="AR796" s="495"/>
      <c r="AS796" s="495"/>
      <c r="AT796" s="495"/>
      <c r="AU796" s="495"/>
      <c r="AV796" s="495"/>
      <c r="AW796" s="495"/>
      <c r="AX796" s="495"/>
      <c r="AY796" s="495"/>
    </row>
    <row r="797" ht="22.5" customHeight="1">
      <c r="A797" s="36"/>
      <c r="B797" s="28"/>
      <c r="C797" s="28"/>
      <c r="D797" s="28"/>
      <c r="E797" s="36"/>
      <c r="F797" s="28"/>
      <c r="G797" s="28"/>
      <c r="H797" s="28"/>
      <c r="I797" s="28"/>
      <c r="J797" s="28"/>
      <c r="K797" s="28"/>
      <c r="L797" s="28"/>
      <c r="M797" s="28"/>
      <c r="N797" s="28"/>
      <c r="O797" s="28"/>
      <c r="P797" s="28"/>
      <c r="Q797" s="28"/>
      <c r="R797" s="28"/>
      <c r="S797" s="28"/>
      <c r="T797" s="50"/>
      <c r="U797" s="28"/>
      <c r="V797" s="52"/>
      <c r="W797" s="28"/>
      <c r="X797" s="28"/>
      <c r="Y797" s="28"/>
      <c r="Z797" s="28"/>
      <c r="AA797" s="28"/>
      <c r="AB797" s="28"/>
      <c r="AC797" s="28"/>
      <c r="AD797" s="28"/>
      <c r="AE797" s="65" t="b">
        <v>0</v>
      </c>
      <c r="AF797" s="28" t="str">
        <f t="shared" si="2"/>
        <v/>
      </c>
      <c r="AG797" s="495"/>
      <c r="AH797" s="496"/>
      <c r="AI797" s="495"/>
      <c r="AJ797" s="495"/>
      <c r="AK797" s="495"/>
      <c r="AL797" s="495"/>
      <c r="AM797" s="495"/>
      <c r="AN797" s="495"/>
      <c r="AO797" s="495"/>
      <c r="AP797" s="495"/>
      <c r="AQ797" s="495"/>
      <c r="AR797" s="495"/>
      <c r="AS797" s="495"/>
      <c r="AT797" s="495"/>
      <c r="AU797" s="495"/>
      <c r="AV797" s="495"/>
      <c r="AW797" s="495"/>
      <c r="AX797" s="495"/>
      <c r="AY797" s="495"/>
    </row>
    <row r="798" ht="22.5" customHeight="1">
      <c r="A798" s="36"/>
      <c r="B798" s="28"/>
      <c r="C798" s="28"/>
      <c r="D798" s="28"/>
      <c r="E798" s="36"/>
      <c r="F798" s="28"/>
      <c r="G798" s="28"/>
      <c r="H798" s="28"/>
      <c r="I798" s="28"/>
      <c r="J798" s="28"/>
      <c r="K798" s="28"/>
      <c r="L798" s="28"/>
      <c r="M798" s="28"/>
      <c r="N798" s="28"/>
      <c r="O798" s="28"/>
      <c r="P798" s="28"/>
      <c r="Q798" s="28"/>
      <c r="R798" s="28"/>
      <c r="S798" s="28"/>
      <c r="T798" s="50"/>
      <c r="U798" s="28"/>
      <c r="V798" s="52"/>
      <c r="W798" s="28"/>
      <c r="X798" s="28"/>
      <c r="Y798" s="28"/>
      <c r="Z798" s="28"/>
      <c r="AA798" s="28"/>
      <c r="AB798" s="28"/>
      <c r="AC798" s="28"/>
      <c r="AD798" s="28"/>
      <c r="AE798" s="65" t="b">
        <v>0</v>
      </c>
      <c r="AF798" s="28" t="str">
        <f t="shared" si="2"/>
        <v/>
      </c>
      <c r="AG798" s="495"/>
      <c r="AH798" s="496"/>
      <c r="AI798" s="495"/>
      <c r="AJ798" s="495"/>
      <c r="AK798" s="495"/>
      <c r="AL798" s="495"/>
      <c r="AM798" s="495"/>
      <c r="AN798" s="495"/>
      <c r="AO798" s="495"/>
      <c r="AP798" s="495"/>
      <c r="AQ798" s="495"/>
      <c r="AR798" s="495"/>
      <c r="AS798" s="495"/>
      <c r="AT798" s="495"/>
      <c r="AU798" s="495"/>
      <c r="AV798" s="495"/>
      <c r="AW798" s="495"/>
      <c r="AX798" s="495"/>
      <c r="AY798" s="495"/>
    </row>
    <row r="799" ht="22.5" customHeight="1">
      <c r="A799" s="36"/>
      <c r="B799" s="28"/>
      <c r="C799" s="28"/>
      <c r="D799" s="28"/>
      <c r="E799" s="36"/>
      <c r="F799" s="28"/>
      <c r="G799" s="28"/>
      <c r="H799" s="28"/>
      <c r="I799" s="28"/>
      <c r="J799" s="28"/>
      <c r="K799" s="28"/>
      <c r="L799" s="28"/>
      <c r="M799" s="28"/>
      <c r="N799" s="28"/>
      <c r="O799" s="28"/>
      <c r="P799" s="28"/>
      <c r="Q799" s="28"/>
      <c r="R799" s="28"/>
      <c r="S799" s="28"/>
      <c r="T799" s="50"/>
      <c r="U799" s="28"/>
      <c r="V799" s="52"/>
      <c r="W799" s="28"/>
      <c r="X799" s="28"/>
      <c r="Y799" s="28"/>
      <c r="Z799" s="28"/>
      <c r="AA799" s="28"/>
      <c r="AB799" s="28"/>
      <c r="AC799" s="28"/>
      <c r="AD799" s="28"/>
      <c r="AE799" s="65" t="b">
        <v>0</v>
      </c>
      <c r="AF799" s="28" t="str">
        <f t="shared" si="2"/>
        <v/>
      </c>
      <c r="AG799" s="495"/>
      <c r="AH799" s="496"/>
      <c r="AI799" s="495"/>
      <c r="AJ799" s="495"/>
      <c r="AK799" s="495"/>
      <c r="AL799" s="495"/>
      <c r="AM799" s="495"/>
      <c r="AN799" s="495"/>
      <c r="AO799" s="495"/>
      <c r="AP799" s="495"/>
      <c r="AQ799" s="495"/>
      <c r="AR799" s="495"/>
      <c r="AS799" s="495"/>
      <c r="AT799" s="495"/>
      <c r="AU799" s="495"/>
      <c r="AV799" s="495"/>
      <c r="AW799" s="495"/>
      <c r="AX799" s="495"/>
      <c r="AY799" s="495"/>
    </row>
    <row r="800" ht="22.5" customHeight="1">
      <c r="A800" s="36"/>
      <c r="B800" s="28"/>
      <c r="C800" s="28"/>
      <c r="D800" s="28"/>
      <c r="E800" s="36"/>
      <c r="F800" s="28"/>
      <c r="G800" s="28"/>
      <c r="H800" s="28"/>
      <c r="I800" s="28"/>
      <c r="J800" s="28"/>
      <c r="K800" s="28"/>
      <c r="L800" s="28"/>
      <c r="M800" s="28"/>
      <c r="N800" s="28"/>
      <c r="O800" s="28"/>
      <c r="P800" s="28"/>
      <c r="Q800" s="28"/>
      <c r="R800" s="28"/>
      <c r="S800" s="28"/>
      <c r="T800" s="50"/>
      <c r="U800" s="28"/>
      <c r="V800" s="52"/>
      <c r="W800" s="28"/>
      <c r="X800" s="28"/>
      <c r="Y800" s="28"/>
      <c r="Z800" s="28"/>
      <c r="AA800" s="28"/>
      <c r="AB800" s="28"/>
      <c r="AC800" s="28"/>
      <c r="AD800" s="28"/>
      <c r="AE800" s="65" t="b">
        <v>0</v>
      </c>
      <c r="AF800" s="28" t="str">
        <f t="shared" si="2"/>
        <v/>
      </c>
      <c r="AG800" s="495"/>
      <c r="AH800" s="496"/>
      <c r="AI800" s="495"/>
      <c r="AJ800" s="495"/>
      <c r="AK800" s="495"/>
      <c r="AL800" s="495"/>
      <c r="AM800" s="495"/>
      <c r="AN800" s="495"/>
      <c r="AO800" s="495"/>
      <c r="AP800" s="495"/>
      <c r="AQ800" s="495"/>
      <c r="AR800" s="495"/>
      <c r="AS800" s="495"/>
      <c r="AT800" s="495"/>
      <c r="AU800" s="495"/>
      <c r="AV800" s="495"/>
      <c r="AW800" s="495"/>
      <c r="AX800" s="495"/>
      <c r="AY800" s="495"/>
    </row>
    <row r="801" ht="22.5" customHeight="1">
      <c r="A801" s="36"/>
      <c r="B801" s="28"/>
      <c r="C801" s="28"/>
      <c r="D801" s="28"/>
      <c r="E801" s="36"/>
      <c r="F801" s="28"/>
      <c r="G801" s="28"/>
      <c r="H801" s="28"/>
      <c r="I801" s="28"/>
      <c r="J801" s="28"/>
      <c r="K801" s="28"/>
      <c r="L801" s="28"/>
      <c r="M801" s="28"/>
      <c r="N801" s="28"/>
      <c r="O801" s="28"/>
      <c r="P801" s="28"/>
      <c r="Q801" s="28"/>
      <c r="R801" s="28"/>
      <c r="S801" s="28"/>
      <c r="T801" s="50"/>
      <c r="U801" s="28"/>
      <c r="V801" s="52"/>
      <c r="W801" s="28"/>
      <c r="X801" s="28"/>
      <c r="Y801" s="28"/>
      <c r="Z801" s="28"/>
      <c r="AA801" s="28"/>
      <c r="AB801" s="28"/>
      <c r="AC801" s="28"/>
      <c r="AD801" s="28"/>
      <c r="AE801" s="65" t="b">
        <v>0</v>
      </c>
      <c r="AF801" s="28" t="str">
        <f t="shared" si="2"/>
        <v/>
      </c>
      <c r="AG801" s="495"/>
      <c r="AH801" s="496"/>
      <c r="AI801" s="495"/>
      <c r="AJ801" s="495"/>
      <c r="AK801" s="495"/>
      <c r="AL801" s="495"/>
      <c r="AM801" s="495"/>
      <c r="AN801" s="495"/>
      <c r="AO801" s="495"/>
      <c r="AP801" s="495"/>
      <c r="AQ801" s="495"/>
      <c r="AR801" s="495"/>
      <c r="AS801" s="495"/>
      <c r="AT801" s="495"/>
      <c r="AU801" s="495"/>
      <c r="AV801" s="495"/>
      <c r="AW801" s="495"/>
      <c r="AX801" s="495"/>
      <c r="AY801" s="495"/>
    </row>
    <row r="802" ht="22.5" customHeight="1">
      <c r="A802" s="36"/>
      <c r="B802" s="28"/>
      <c r="C802" s="28"/>
      <c r="D802" s="28"/>
      <c r="E802" s="36"/>
      <c r="F802" s="28"/>
      <c r="G802" s="28"/>
      <c r="H802" s="28"/>
      <c r="I802" s="28"/>
      <c r="J802" s="28"/>
      <c r="K802" s="28"/>
      <c r="L802" s="28"/>
      <c r="M802" s="28"/>
      <c r="N802" s="28"/>
      <c r="O802" s="28"/>
      <c r="P802" s="28"/>
      <c r="Q802" s="28"/>
      <c r="R802" s="28"/>
      <c r="S802" s="28"/>
      <c r="T802" s="50"/>
      <c r="U802" s="28"/>
      <c r="V802" s="52"/>
      <c r="W802" s="28"/>
      <c r="X802" s="28"/>
      <c r="Y802" s="28"/>
      <c r="Z802" s="28"/>
      <c r="AA802" s="28"/>
      <c r="AB802" s="28"/>
      <c r="AC802" s="28"/>
      <c r="AD802" s="28"/>
      <c r="AE802" s="65" t="b">
        <v>0</v>
      </c>
      <c r="AF802" s="28" t="str">
        <f t="shared" si="2"/>
        <v/>
      </c>
      <c r="AG802" s="495"/>
      <c r="AH802" s="496"/>
      <c r="AI802" s="495"/>
      <c r="AJ802" s="495"/>
      <c r="AK802" s="495"/>
      <c r="AL802" s="495"/>
      <c r="AM802" s="495"/>
      <c r="AN802" s="495"/>
      <c r="AO802" s="495"/>
      <c r="AP802" s="495"/>
      <c r="AQ802" s="495"/>
      <c r="AR802" s="495"/>
      <c r="AS802" s="495"/>
      <c r="AT802" s="495"/>
      <c r="AU802" s="495"/>
      <c r="AV802" s="495"/>
      <c r="AW802" s="495"/>
      <c r="AX802" s="495"/>
      <c r="AY802" s="495"/>
    </row>
    <row r="803" ht="22.5" customHeight="1">
      <c r="A803" s="36"/>
      <c r="B803" s="28"/>
      <c r="C803" s="28"/>
      <c r="D803" s="28"/>
      <c r="E803" s="36"/>
      <c r="F803" s="28"/>
      <c r="G803" s="28"/>
      <c r="H803" s="28"/>
      <c r="I803" s="28"/>
      <c r="J803" s="28"/>
      <c r="K803" s="28"/>
      <c r="L803" s="28"/>
      <c r="M803" s="28"/>
      <c r="N803" s="28"/>
      <c r="O803" s="28"/>
      <c r="P803" s="28"/>
      <c r="Q803" s="28"/>
      <c r="R803" s="28"/>
      <c r="S803" s="28"/>
      <c r="T803" s="50"/>
      <c r="U803" s="28"/>
      <c r="V803" s="52"/>
      <c r="W803" s="28"/>
      <c r="X803" s="28"/>
      <c r="Y803" s="28"/>
      <c r="Z803" s="28"/>
      <c r="AA803" s="28"/>
      <c r="AB803" s="28"/>
      <c r="AC803" s="28"/>
      <c r="AD803" s="28"/>
      <c r="AE803" s="65" t="b">
        <v>0</v>
      </c>
      <c r="AF803" s="28" t="str">
        <f t="shared" si="2"/>
        <v/>
      </c>
      <c r="AG803" s="495"/>
      <c r="AH803" s="496"/>
      <c r="AI803" s="495"/>
      <c r="AJ803" s="495"/>
      <c r="AK803" s="495"/>
      <c r="AL803" s="495"/>
      <c r="AM803" s="495"/>
      <c r="AN803" s="495"/>
      <c r="AO803" s="495"/>
      <c r="AP803" s="495"/>
      <c r="AQ803" s="495"/>
      <c r="AR803" s="495"/>
      <c r="AS803" s="495"/>
      <c r="AT803" s="495"/>
      <c r="AU803" s="495"/>
      <c r="AV803" s="495"/>
      <c r="AW803" s="495"/>
      <c r="AX803" s="495"/>
      <c r="AY803" s="495"/>
    </row>
    <row r="804" ht="22.5" customHeight="1">
      <c r="A804" s="36"/>
      <c r="B804" s="28"/>
      <c r="C804" s="28"/>
      <c r="D804" s="28"/>
      <c r="E804" s="36"/>
      <c r="F804" s="28"/>
      <c r="G804" s="28"/>
      <c r="H804" s="28"/>
      <c r="I804" s="28"/>
      <c r="J804" s="28"/>
      <c r="K804" s="28"/>
      <c r="L804" s="28"/>
      <c r="M804" s="28"/>
      <c r="N804" s="28"/>
      <c r="O804" s="28"/>
      <c r="P804" s="28"/>
      <c r="Q804" s="28"/>
      <c r="R804" s="28"/>
      <c r="S804" s="28"/>
      <c r="T804" s="50"/>
      <c r="U804" s="28"/>
      <c r="V804" s="52"/>
      <c r="W804" s="28"/>
      <c r="X804" s="28"/>
      <c r="Y804" s="28"/>
      <c r="Z804" s="28"/>
      <c r="AA804" s="28"/>
      <c r="AB804" s="28"/>
      <c r="AC804" s="28"/>
      <c r="AD804" s="28"/>
      <c r="AE804" s="65" t="b">
        <v>0</v>
      </c>
      <c r="AF804" s="28" t="str">
        <f t="shared" si="2"/>
        <v/>
      </c>
      <c r="AG804" s="495"/>
      <c r="AH804" s="496"/>
      <c r="AI804" s="495"/>
      <c r="AJ804" s="495"/>
      <c r="AK804" s="495"/>
      <c r="AL804" s="495"/>
      <c r="AM804" s="495"/>
      <c r="AN804" s="495"/>
      <c r="AO804" s="495"/>
      <c r="AP804" s="495"/>
      <c r="AQ804" s="495"/>
      <c r="AR804" s="495"/>
      <c r="AS804" s="495"/>
      <c r="AT804" s="495"/>
      <c r="AU804" s="495"/>
      <c r="AV804" s="495"/>
      <c r="AW804" s="495"/>
      <c r="AX804" s="495"/>
      <c r="AY804" s="495"/>
    </row>
    <row r="805" ht="22.5" customHeight="1">
      <c r="A805" s="36"/>
      <c r="B805" s="28"/>
      <c r="C805" s="28"/>
      <c r="D805" s="28"/>
      <c r="E805" s="36"/>
      <c r="F805" s="28"/>
      <c r="G805" s="28"/>
      <c r="H805" s="28"/>
      <c r="I805" s="28"/>
      <c r="J805" s="28"/>
      <c r="K805" s="28"/>
      <c r="L805" s="28"/>
      <c r="M805" s="28"/>
      <c r="N805" s="28"/>
      <c r="O805" s="28"/>
      <c r="P805" s="28"/>
      <c r="Q805" s="28"/>
      <c r="R805" s="28"/>
      <c r="S805" s="28"/>
      <c r="T805" s="50"/>
      <c r="U805" s="28"/>
      <c r="V805" s="52"/>
      <c r="W805" s="28"/>
      <c r="X805" s="28"/>
      <c r="Y805" s="28"/>
      <c r="Z805" s="28"/>
      <c r="AA805" s="28"/>
      <c r="AB805" s="28"/>
      <c r="AC805" s="28"/>
      <c r="AD805" s="28"/>
      <c r="AE805" s="65" t="b">
        <v>0</v>
      </c>
      <c r="AF805" s="28" t="str">
        <f t="shared" si="2"/>
        <v/>
      </c>
      <c r="AG805" s="495"/>
      <c r="AH805" s="496"/>
      <c r="AI805" s="495"/>
      <c r="AJ805" s="495"/>
      <c r="AK805" s="495"/>
      <c r="AL805" s="495"/>
      <c r="AM805" s="495"/>
      <c r="AN805" s="495"/>
      <c r="AO805" s="495"/>
      <c r="AP805" s="495"/>
      <c r="AQ805" s="495"/>
      <c r="AR805" s="495"/>
      <c r="AS805" s="495"/>
      <c r="AT805" s="495"/>
      <c r="AU805" s="495"/>
      <c r="AV805" s="495"/>
      <c r="AW805" s="495"/>
      <c r="AX805" s="495"/>
      <c r="AY805" s="495"/>
    </row>
    <row r="806" ht="22.5" customHeight="1">
      <c r="A806" s="36"/>
      <c r="B806" s="28"/>
      <c r="C806" s="28"/>
      <c r="D806" s="28"/>
      <c r="E806" s="36"/>
      <c r="F806" s="28"/>
      <c r="G806" s="28"/>
      <c r="H806" s="28"/>
      <c r="I806" s="28"/>
      <c r="J806" s="28"/>
      <c r="K806" s="28"/>
      <c r="L806" s="28"/>
      <c r="M806" s="28"/>
      <c r="N806" s="28"/>
      <c r="O806" s="28"/>
      <c r="P806" s="28"/>
      <c r="Q806" s="28"/>
      <c r="R806" s="28"/>
      <c r="S806" s="28"/>
      <c r="T806" s="50"/>
      <c r="U806" s="28"/>
      <c r="V806" s="52"/>
      <c r="W806" s="28"/>
      <c r="X806" s="28"/>
      <c r="Y806" s="28"/>
      <c r="Z806" s="28"/>
      <c r="AA806" s="28"/>
      <c r="AB806" s="28"/>
      <c r="AC806" s="28"/>
      <c r="AD806" s="28"/>
      <c r="AE806" s="65" t="b">
        <v>0</v>
      </c>
      <c r="AF806" s="28" t="str">
        <f t="shared" si="2"/>
        <v/>
      </c>
      <c r="AG806" s="495"/>
      <c r="AH806" s="496"/>
      <c r="AI806" s="495"/>
      <c r="AJ806" s="495"/>
      <c r="AK806" s="495"/>
      <c r="AL806" s="495"/>
      <c r="AM806" s="495"/>
      <c r="AN806" s="495"/>
      <c r="AO806" s="495"/>
      <c r="AP806" s="495"/>
      <c r="AQ806" s="495"/>
      <c r="AR806" s="495"/>
      <c r="AS806" s="495"/>
      <c r="AT806" s="495"/>
      <c r="AU806" s="495"/>
      <c r="AV806" s="495"/>
      <c r="AW806" s="495"/>
      <c r="AX806" s="495"/>
      <c r="AY806" s="495"/>
    </row>
    <row r="807" ht="22.5" customHeight="1">
      <c r="A807" s="36"/>
      <c r="B807" s="28"/>
      <c r="C807" s="28"/>
      <c r="D807" s="28"/>
      <c r="E807" s="36"/>
      <c r="F807" s="28"/>
      <c r="G807" s="28"/>
      <c r="H807" s="28"/>
      <c r="I807" s="28"/>
      <c r="J807" s="28"/>
      <c r="K807" s="28"/>
      <c r="L807" s="28"/>
      <c r="M807" s="28"/>
      <c r="N807" s="28"/>
      <c r="O807" s="28"/>
      <c r="P807" s="28"/>
      <c r="Q807" s="28"/>
      <c r="R807" s="28"/>
      <c r="S807" s="28"/>
      <c r="T807" s="50"/>
      <c r="U807" s="28"/>
      <c r="V807" s="52"/>
      <c r="W807" s="28"/>
      <c r="X807" s="28"/>
      <c r="Y807" s="28"/>
      <c r="Z807" s="28"/>
      <c r="AA807" s="28"/>
      <c r="AB807" s="28"/>
      <c r="AC807" s="28"/>
      <c r="AD807" s="28"/>
      <c r="AE807" s="65" t="b">
        <v>0</v>
      </c>
      <c r="AF807" s="28" t="str">
        <f t="shared" si="2"/>
        <v/>
      </c>
      <c r="AG807" s="495"/>
      <c r="AH807" s="496"/>
      <c r="AI807" s="495"/>
      <c r="AJ807" s="495"/>
      <c r="AK807" s="495"/>
      <c r="AL807" s="495"/>
      <c r="AM807" s="495"/>
      <c r="AN807" s="495"/>
      <c r="AO807" s="495"/>
      <c r="AP807" s="495"/>
      <c r="AQ807" s="495"/>
      <c r="AR807" s="495"/>
      <c r="AS807" s="495"/>
      <c r="AT807" s="495"/>
      <c r="AU807" s="495"/>
      <c r="AV807" s="495"/>
      <c r="AW807" s="495"/>
      <c r="AX807" s="495"/>
      <c r="AY807" s="495"/>
    </row>
    <row r="808" ht="22.5" customHeight="1">
      <c r="A808" s="36"/>
      <c r="B808" s="28"/>
      <c r="C808" s="28"/>
      <c r="D808" s="28"/>
      <c r="E808" s="36"/>
      <c r="F808" s="28"/>
      <c r="G808" s="28"/>
      <c r="H808" s="28"/>
      <c r="I808" s="28"/>
      <c r="J808" s="28"/>
      <c r="K808" s="28"/>
      <c r="L808" s="28"/>
      <c r="M808" s="28"/>
      <c r="N808" s="28"/>
      <c r="O808" s="28"/>
      <c r="P808" s="28"/>
      <c r="Q808" s="28"/>
      <c r="R808" s="28"/>
      <c r="S808" s="28"/>
      <c r="T808" s="50"/>
      <c r="U808" s="28"/>
      <c r="V808" s="52"/>
      <c r="W808" s="28"/>
      <c r="X808" s="28"/>
      <c r="Y808" s="28"/>
      <c r="Z808" s="28"/>
      <c r="AA808" s="28"/>
      <c r="AB808" s="28"/>
      <c r="AC808" s="28"/>
      <c r="AD808" s="28"/>
      <c r="AE808" s="65" t="b">
        <v>0</v>
      </c>
      <c r="AF808" s="28" t="str">
        <f t="shared" si="2"/>
        <v/>
      </c>
      <c r="AG808" s="495"/>
      <c r="AH808" s="496"/>
      <c r="AI808" s="495"/>
      <c r="AJ808" s="495"/>
      <c r="AK808" s="495"/>
      <c r="AL808" s="495"/>
      <c r="AM808" s="495"/>
      <c r="AN808" s="495"/>
      <c r="AO808" s="495"/>
      <c r="AP808" s="495"/>
      <c r="AQ808" s="495"/>
      <c r="AR808" s="495"/>
      <c r="AS808" s="495"/>
      <c r="AT808" s="495"/>
      <c r="AU808" s="495"/>
      <c r="AV808" s="495"/>
      <c r="AW808" s="495"/>
      <c r="AX808" s="495"/>
      <c r="AY808" s="495"/>
    </row>
    <row r="809" ht="22.5" customHeight="1">
      <c r="A809" s="36"/>
      <c r="B809" s="28"/>
      <c r="C809" s="28"/>
      <c r="D809" s="28"/>
      <c r="E809" s="36"/>
      <c r="F809" s="28"/>
      <c r="G809" s="28"/>
      <c r="H809" s="28"/>
      <c r="I809" s="28"/>
      <c r="J809" s="28"/>
      <c r="K809" s="28"/>
      <c r="L809" s="28"/>
      <c r="M809" s="28"/>
      <c r="N809" s="28"/>
      <c r="O809" s="28"/>
      <c r="P809" s="28"/>
      <c r="Q809" s="28"/>
      <c r="R809" s="28"/>
      <c r="S809" s="28"/>
      <c r="T809" s="50"/>
      <c r="U809" s="28"/>
      <c r="V809" s="52"/>
      <c r="W809" s="28"/>
      <c r="X809" s="28"/>
      <c r="Y809" s="28"/>
      <c r="Z809" s="28"/>
      <c r="AA809" s="28"/>
      <c r="AB809" s="28"/>
      <c r="AC809" s="28"/>
      <c r="AD809" s="28"/>
      <c r="AE809" s="65" t="b">
        <v>0</v>
      </c>
      <c r="AF809" s="28" t="str">
        <f t="shared" si="2"/>
        <v/>
      </c>
      <c r="AG809" s="495"/>
      <c r="AH809" s="496"/>
      <c r="AI809" s="495"/>
      <c r="AJ809" s="495"/>
      <c r="AK809" s="495"/>
      <c r="AL809" s="495"/>
      <c r="AM809" s="495"/>
      <c r="AN809" s="495"/>
      <c r="AO809" s="495"/>
      <c r="AP809" s="495"/>
      <c r="AQ809" s="495"/>
      <c r="AR809" s="495"/>
      <c r="AS809" s="495"/>
      <c r="AT809" s="495"/>
      <c r="AU809" s="495"/>
      <c r="AV809" s="495"/>
      <c r="AW809" s="495"/>
      <c r="AX809" s="495"/>
      <c r="AY809" s="495"/>
    </row>
    <row r="810" ht="22.5" customHeight="1">
      <c r="A810" s="36"/>
      <c r="B810" s="28"/>
      <c r="C810" s="28"/>
      <c r="D810" s="28"/>
      <c r="E810" s="36"/>
      <c r="F810" s="28"/>
      <c r="G810" s="28"/>
      <c r="H810" s="28"/>
      <c r="I810" s="28"/>
      <c r="J810" s="28"/>
      <c r="K810" s="28"/>
      <c r="L810" s="28"/>
      <c r="M810" s="28"/>
      <c r="N810" s="28"/>
      <c r="O810" s="28"/>
      <c r="P810" s="28"/>
      <c r="Q810" s="28"/>
      <c r="R810" s="28"/>
      <c r="S810" s="28"/>
      <c r="T810" s="50"/>
      <c r="U810" s="28"/>
      <c r="V810" s="52"/>
      <c r="W810" s="28"/>
      <c r="X810" s="28"/>
      <c r="Y810" s="28"/>
      <c r="Z810" s="28"/>
      <c r="AA810" s="28"/>
      <c r="AB810" s="28"/>
      <c r="AC810" s="28"/>
      <c r="AD810" s="28"/>
      <c r="AE810" s="65" t="b">
        <v>0</v>
      </c>
      <c r="AF810" s="28" t="str">
        <f t="shared" si="2"/>
        <v/>
      </c>
      <c r="AG810" s="495"/>
      <c r="AH810" s="496"/>
      <c r="AI810" s="495"/>
      <c r="AJ810" s="495"/>
      <c r="AK810" s="495"/>
      <c r="AL810" s="495"/>
      <c r="AM810" s="495"/>
      <c r="AN810" s="495"/>
      <c r="AO810" s="495"/>
      <c r="AP810" s="495"/>
      <c r="AQ810" s="495"/>
      <c r="AR810" s="495"/>
      <c r="AS810" s="495"/>
      <c r="AT810" s="495"/>
      <c r="AU810" s="495"/>
      <c r="AV810" s="495"/>
      <c r="AW810" s="495"/>
      <c r="AX810" s="495"/>
      <c r="AY810" s="495"/>
    </row>
    <row r="811" ht="22.5" customHeight="1">
      <c r="A811" s="36"/>
      <c r="B811" s="28"/>
      <c r="C811" s="28"/>
      <c r="D811" s="28"/>
      <c r="E811" s="36"/>
      <c r="F811" s="28"/>
      <c r="G811" s="28"/>
      <c r="H811" s="28"/>
      <c r="I811" s="28"/>
      <c r="J811" s="28"/>
      <c r="K811" s="28"/>
      <c r="L811" s="28"/>
      <c r="M811" s="28"/>
      <c r="N811" s="28"/>
      <c r="O811" s="28"/>
      <c r="P811" s="28"/>
      <c r="Q811" s="28"/>
      <c r="R811" s="28"/>
      <c r="S811" s="28"/>
      <c r="T811" s="50"/>
      <c r="U811" s="28"/>
      <c r="V811" s="52"/>
      <c r="W811" s="28"/>
      <c r="X811" s="28"/>
      <c r="Y811" s="28"/>
      <c r="Z811" s="28"/>
      <c r="AA811" s="28"/>
      <c r="AB811" s="28"/>
      <c r="AC811" s="28"/>
      <c r="AD811" s="28"/>
      <c r="AE811" s="65" t="b">
        <v>0</v>
      </c>
      <c r="AF811" s="28" t="str">
        <f t="shared" si="2"/>
        <v/>
      </c>
      <c r="AG811" s="495"/>
      <c r="AH811" s="496"/>
      <c r="AI811" s="495"/>
      <c r="AJ811" s="495"/>
      <c r="AK811" s="495"/>
      <c r="AL811" s="495"/>
      <c r="AM811" s="495"/>
      <c r="AN811" s="495"/>
      <c r="AO811" s="495"/>
      <c r="AP811" s="495"/>
      <c r="AQ811" s="495"/>
      <c r="AR811" s="495"/>
      <c r="AS811" s="495"/>
      <c r="AT811" s="495"/>
      <c r="AU811" s="495"/>
      <c r="AV811" s="495"/>
      <c r="AW811" s="495"/>
      <c r="AX811" s="495"/>
      <c r="AY811" s="495"/>
    </row>
    <row r="812" ht="22.5" customHeight="1">
      <c r="A812" s="36"/>
      <c r="B812" s="28"/>
      <c r="C812" s="28"/>
      <c r="D812" s="28"/>
      <c r="E812" s="36"/>
      <c r="F812" s="28"/>
      <c r="G812" s="28"/>
      <c r="H812" s="28"/>
      <c r="I812" s="28"/>
      <c r="J812" s="28"/>
      <c r="K812" s="28"/>
      <c r="L812" s="28"/>
      <c r="M812" s="28"/>
      <c r="N812" s="28"/>
      <c r="O812" s="28"/>
      <c r="P812" s="28"/>
      <c r="Q812" s="28"/>
      <c r="R812" s="28"/>
      <c r="S812" s="28"/>
      <c r="T812" s="50"/>
      <c r="U812" s="28"/>
      <c r="V812" s="52"/>
      <c r="W812" s="28"/>
      <c r="X812" s="28"/>
      <c r="Y812" s="28"/>
      <c r="Z812" s="28"/>
      <c r="AA812" s="28"/>
      <c r="AB812" s="28"/>
      <c r="AC812" s="28"/>
      <c r="AD812" s="28"/>
      <c r="AE812" s="65" t="b">
        <v>0</v>
      </c>
      <c r="AF812" s="28" t="str">
        <f t="shared" si="2"/>
        <v/>
      </c>
      <c r="AG812" s="495"/>
      <c r="AH812" s="496"/>
      <c r="AI812" s="495"/>
      <c r="AJ812" s="495"/>
      <c r="AK812" s="495"/>
      <c r="AL812" s="495"/>
      <c r="AM812" s="495"/>
      <c r="AN812" s="495"/>
      <c r="AO812" s="495"/>
      <c r="AP812" s="495"/>
      <c r="AQ812" s="495"/>
      <c r="AR812" s="495"/>
      <c r="AS812" s="495"/>
      <c r="AT812" s="495"/>
      <c r="AU812" s="495"/>
      <c r="AV812" s="495"/>
      <c r="AW812" s="495"/>
      <c r="AX812" s="495"/>
      <c r="AY812" s="495"/>
    </row>
    <row r="813" ht="22.5" customHeight="1">
      <c r="A813" s="36"/>
      <c r="B813" s="28"/>
      <c r="C813" s="28"/>
      <c r="D813" s="28"/>
      <c r="E813" s="36"/>
      <c r="F813" s="28"/>
      <c r="G813" s="28"/>
      <c r="H813" s="28"/>
      <c r="I813" s="28"/>
      <c r="J813" s="28"/>
      <c r="K813" s="28"/>
      <c r="L813" s="28"/>
      <c r="M813" s="28"/>
      <c r="N813" s="28"/>
      <c r="O813" s="28"/>
      <c r="P813" s="28"/>
      <c r="Q813" s="28"/>
      <c r="R813" s="28"/>
      <c r="S813" s="28"/>
      <c r="T813" s="50"/>
      <c r="U813" s="28"/>
      <c r="V813" s="52"/>
      <c r="W813" s="28"/>
      <c r="X813" s="28"/>
      <c r="Y813" s="28"/>
      <c r="Z813" s="28"/>
      <c r="AA813" s="28"/>
      <c r="AB813" s="28"/>
      <c r="AC813" s="28"/>
      <c r="AD813" s="28"/>
      <c r="AE813" s="65" t="b">
        <v>0</v>
      </c>
      <c r="AF813" s="28" t="str">
        <f t="shared" si="2"/>
        <v/>
      </c>
      <c r="AG813" s="495"/>
      <c r="AH813" s="496"/>
      <c r="AI813" s="495"/>
      <c r="AJ813" s="495"/>
      <c r="AK813" s="495"/>
      <c r="AL813" s="495"/>
      <c r="AM813" s="495"/>
      <c r="AN813" s="495"/>
      <c r="AO813" s="495"/>
      <c r="AP813" s="495"/>
      <c r="AQ813" s="495"/>
      <c r="AR813" s="495"/>
      <c r="AS813" s="495"/>
      <c r="AT813" s="495"/>
      <c r="AU813" s="495"/>
      <c r="AV813" s="495"/>
      <c r="AW813" s="495"/>
      <c r="AX813" s="495"/>
      <c r="AY813" s="495"/>
    </row>
    <row r="814" ht="22.5" customHeight="1">
      <c r="A814" s="36"/>
      <c r="B814" s="28"/>
      <c r="C814" s="28"/>
      <c r="D814" s="28"/>
      <c r="E814" s="36"/>
      <c r="F814" s="28"/>
      <c r="G814" s="28"/>
      <c r="H814" s="28"/>
      <c r="I814" s="28"/>
      <c r="J814" s="28"/>
      <c r="K814" s="28"/>
      <c r="L814" s="28"/>
      <c r="M814" s="28"/>
      <c r="N814" s="28"/>
      <c r="O814" s="28"/>
      <c r="P814" s="28"/>
      <c r="Q814" s="28"/>
      <c r="R814" s="28"/>
      <c r="S814" s="28"/>
      <c r="T814" s="50"/>
      <c r="U814" s="28"/>
      <c r="V814" s="52"/>
      <c r="W814" s="28"/>
      <c r="X814" s="28"/>
      <c r="Y814" s="28"/>
      <c r="Z814" s="28"/>
      <c r="AA814" s="28"/>
      <c r="AB814" s="28"/>
      <c r="AC814" s="28"/>
      <c r="AD814" s="28"/>
      <c r="AE814" s="65" t="b">
        <v>0</v>
      </c>
      <c r="AF814" s="28" t="str">
        <f t="shared" si="2"/>
        <v/>
      </c>
      <c r="AG814" s="495"/>
      <c r="AH814" s="496"/>
      <c r="AI814" s="495"/>
      <c r="AJ814" s="495"/>
      <c r="AK814" s="495"/>
      <c r="AL814" s="495"/>
      <c r="AM814" s="495"/>
      <c r="AN814" s="495"/>
      <c r="AO814" s="495"/>
      <c r="AP814" s="495"/>
      <c r="AQ814" s="495"/>
      <c r="AR814" s="495"/>
      <c r="AS814" s="495"/>
      <c r="AT814" s="495"/>
      <c r="AU814" s="495"/>
      <c r="AV814" s="495"/>
      <c r="AW814" s="495"/>
      <c r="AX814" s="495"/>
      <c r="AY814" s="495"/>
    </row>
    <row r="815" ht="22.5" customHeight="1">
      <c r="A815" s="36"/>
      <c r="B815" s="28"/>
      <c r="C815" s="28"/>
      <c r="D815" s="28"/>
      <c r="E815" s="36"/>
      <c r="F815" s="28"/>
      <c r="G815" s="28"/>
      <c r="H815" s="28"/>
      <c r="I815" s="28"/>
      <c r="J815" s="28"/>
      <c r="K815" s="28"/>
      <c r="L815" s="28"/>
      <c r="M815" s="28"/>
      <c r="N815" s="28"/>
      <c r="O815" s="28"/>
      <c r="P815" s="28"/>
      <c r="Q815" s="28"/>
      <c r="R815" s="28"/>
      <c r="S815" s="28"/>
      <c r="T815" s="50"/>
      <c r="U815" s="28"/>
      <c r="V815" s="52"/>
      <c r="W815" s="28"/>
      <c r="X815" s="28"/>
      <c r="Y815" s="28"/>
      <c r="Z815" s="28"/>
      <c r="AA815" s="28"/>
      <c r="AB815" s="28"/>
      <c r="AC815" s="28"/>
      <c r="AD815" s="28"/>
      <c r="AE815" s="65" t="b">
        <v>0</v>
      </c>
      <c r="AF815" s="28" t="str">
        <f t="shared" si="2"/>
        <v/>
      </c>
      <c r="AG815" s="495"/>
      <c r="AH815" s="496"/>
      <c r="AI815" s="495"/>
      <c r="AJ815" s="495"/>
      <c r="AK815" s="495"/>
      <c r="AL815" s="495"/>
      <c r="AM815" s="495"/>
      <c r="AN815" s="495"/>
      <c r="AO815" s="495"/>
      <c r="AP815" s="495"/>
      <c r="AQ815" s="495"/>
      <c r="AR815" s="495"/>
      <c r="AS815" s="495"/>
      <c r="AT815" s="495"/>
      <c r="AU815" s="495"/>
      <c r="AV815" s="495"/>
      <c r="AW815" s="495"/>
      <c r="AX815" s="495"/>
      <c r="AY815" s="495"/>
    </row>
    <row r="816" ht="22.5" customHeight="1">
      <c r="A816" s="36"/>
      <c r="B816" s="28"/>
      <c r="C816" s="28"/>
      <c r="D816" s="28"/>
      <c r="E816" s="36"/>
      <c r="F816" s="28"/>
      <c r="G816" s="28"/>
      <c r="H816" s="28"/>
      <c r="I816" s="28"/>
      <c r="J816" s="28"/>
      <c r="K816" s="28"/>
      <c r="L816" s="28"/>
      <c r="M816" s="28"/>
      <c r="N816" s="28"/>
      <c r="O816" s="28"/>
      <c r="P816" s="28"/>
      <c r="Q816" s="28"/>
      <c r="R816" s="28"/>
      <c r="S816" s="28"/>
      <c r="T816" s="50"/>
      <c r="U816" s="28"/>
      <c r="V816" s="52"/>
      <c r="W816" s="28"/>
      <c r="X816" s="28"/>
      <c r="Y816" s="28"/>
      <c r="Z816" s="28"/>
      <c r="AA816" s="28"/>
      <c r="AB816" s="28"/>
      <c r="AC816" s="28"/>
      <c r="AD816" s="28"/>
      <c r="AE816" s="65" t="b">
        <v>0</v>
      </c>
      <c r="AF816" s="28" t="str">
        <f t="shared" si="2"/>
        <v/>
      </c>
      <c r="AG816" s="495"/>
      <c r="AH816" s="496"/>
      <c r="AI816" s="495"/>
      <c r="AJ816" s="495"/>
      <c r="AK816" s="495"/>
      <c r="AL816" s="495"/>
      <c r="AM816" s="495"/>
      <c r="AN816" s="495"/>
      <c r="AO816" s="495"/>
      <c r="AP816" s="495"/>
      <c r="AQ816" s="495"/>
      <c r="AR816" s="495"/>
      <c r="AS816" s="495"/>
      <c r="AT816" s="495"/>
      <c r="AU816" s="495"/>
      <c r="AV816" s="495"/>
      <c r="AW816" s="495"/>
      <c r="AX816" s="495"/>
      <c r="AY816" s="495"/>
    </row>
    <row r="817" ht="22.5" customHeight="1">
      <c r="A817" s="36"/>
      <c r="B817" s="28"/>
      <c r="C817" s="28"/>
      <c r="D817" s="28"/>
      <c r="E817" s="36"/>
      <c r="F817" s="28"/>
      <c r="G817" s="28"/>
      <c r="H817" s="28"/>
      <c r="I817" s="28"/>
      <c r="J817" s="28"/>
      <c r="K817" s="28"/>
      <c r="L817" s="28"/>
      <c r="M817" s="28"/>
      <c r="N817" s="28"/>
      <c r="O817" s="28"/>
      <c r="P817" s="28"/>
      <c r="Q817" s="28"/>
      <c r="R817" s="28"/>
      <c r="S817" s="28"/>
      <c r="T817" s="50"/>
      <c r="U817" s="28"/>
      <c r="V817" s="52"/>
      <c r="W817" s="28"/>
      <c r="X817" s="28"/>
      <c r="Y817" s="28"/>
      <c r="Z817" s="28"/>
      <c r="AA817" s="28"/>
      <c r="AB817" s="28"/>
      <c r="AC817" s="28"/>
      <c r="AD817" s="28"/>
      <c r="AE817" s="65" t="b">
        <v>0</v>
      </c>
      <c r="AF817" s="28" t="str">
        <f t="shared" si="2"/>
        <v/>
      </c>
      <c r="AG817" s="495"/>
      <c r="AH817" s="496"/>
      <c r="AI817" s="495"/>
      <c r="AJ817" s="495"/>
      <c r="AK817" s="495"/>
      <c r="AL817" s="495"/>
      <c r="AM817" s="495"/>
      <c r="AN817" s="495"/>
      <c r="AO817" s="495"/>
      <c r="AP817" s="495"/>
      <c r="AQ817" s="495"/>
      <c r="AR817" s="495"/>
      <c r="AS817" s="495"/>
      <c r="AT817" s="495"/>
      <c r="AU817" s="495"/>
      <c r="AV817" s="495"/>
      <c r="AW817" s="495"/>
      <c r="AX817" s="495"/>
      <c r="AY817" s="495"/>
    </row>
    <row r="818" ht="22.5" customHeight="1">
      <c r="A818" s="36"/>
      <c r="B818" s="28"/>
      <c r="C818" s="28"/>
      <c r="D818" s="28"/>
      <c r="E818" s="36"/>
      <c r="F818" s="28"/>
      <c r="G818" s="28"/>
      <c r="H818" s="28"/>
      <c r="I818" s="28"/>
      <c r="J818" s="28"/>
      <c r="K818" s="28"/>
      <c r="L818" s="28"/>
      <c r="M818" s="28"/>
      <c r="N818" s="28"/>
      <c r="O818" s="28"/>
      <c r="P818" s="28"/>
      <c r="Q818" s="28"/>
      <c r="R818" s="28"/>
      <c r="S818" s="28"/>
      <c r="T818" s="50"/>
      <c r="U818" s="28"/>
      <c r="V818" s="52"/>
      <c r="W818" s="28"/>
      <c r="X818" s="28"/>
      <c r="Y818" s="28"/>
      <c r="Z818" s="28"/>
      <c r="AA818" s="28"/>
      <c r="AB818" s="28"/>
      <c r="AC818" s="28"/>
      <c r="AD818" s="28"/>
      <c r="AE818" s="65" t="b">
        <v>0</v>
      </c>
      <c r="AF818" s="28" t="str">
        <f t="shared" si="2"/>
        <v/>
      </c>
      <c r="AG818" s="495"/>
      <c r="AH818" s="496"/>
      <c r="AI818" s="495"/>
      <c r="AJ818" s="495"/>
      <c r="AK818" s="495"/>
      <c r="AL818" s="495"/>
      <c r="AM818" s="495"/>
      <c r="AN818" s="495"/>
      <c r="AO818" s="495"/>
      <c r="AP818" s="495"/>
      <c r="AQ818" s="495"/>
      <c r="AR818" s="495"/>
      <c r="AS818" s="495"/>
      <c r="AT818" s="495"/>
      <c r="AU818" s="495"/>
      <c r="AV818" s="495"/>
      <c r="AW818" s="495"/>
      <c r="AX818" s="495"/>
      <c r="AY818" s="495"/>
    </row>
    <row r="819" ht="22.5" customHeight="1">
      <c r="A819" s="36"/>
      <c r="B819" s="28"/>
      <c r="C819" s="28"/>
      <c r="D819" s="28"/>
      <c r="E819" s="36"/>
      <c r="F819" s="28"/>
      <c r="G819" s="28"/>
      <c r="H819" s="28"/>
      <c r="I819" s="28"/>
      <c r="J819" s="28"/>
      <c r="K819" s="28"/>
      <c r="L819" s="28"/>
      <c r="M819" s="28"/>
      <c r="N819" s="28"/>
      <c r="O819" s="28"/>
      <c r="P819" s="28"/>
      <c r="Q819" s="28"/>
      <c r="R819" s="28"/>
      <c r="S819" s="28"/>
      <c r="T819" s="50"/>
      <c r="U819" s="28"/>
      <c r="V819" s="52"/>
      <c r="W819" s="28"/>
      <c r="X819" s="28"/>
      <c r="Y819" s="28"/>
      <c r="Z819" s="28"/>
      <c r="AA819" s="28"/>
      <c r="AB819" s="28"/>
      <c r="AC819" s="28"/>
      <c r="AD819" s="28"/>
      <c r="AE819" s="65" t="b">
        <v>0</v>
      </c>
      <c r="AF819" s="28" t="str">
        <f t="shared" si="2"/>
        <v/>
      </c>
      <c r="AG819" s="495"/>
      <c r="AH819" s="496"/>
      <c r="AI819" s="495"/>
      <c r="AJ819" s="495"/>
      <c r="AK819" s="495"/>
      <c r="AL819" s="495"/>
      <c r="AM819" s="495"/>
      <c r="AN819" s="495"/>
      <c r="AO819" s="495"/>
      <c r="AP819" s="495"/>
      <c r="AQ819" s="495"/>
      <c r="AR819" s="495"/>
      <c r="AS819" s="495"/>
      <c r="AT819" s="495"/>
      <c r="AU819" s="495"/>
      <c r="AV819" s="495"/>
      <c r="AW819" s="495"/>
      <c r="AX819" s="495"/>
      <c r="AY819" s="495"/>
    </row>
    <row r="820" ht="22.5" customHeight="1">
      <c r="A820" s="36"/>
      <c r="B820" s="28"/>
      <c r="C820" s="28"/>
      <c r="D820" s="28"/>
      <c r="E820" s="36"/>
      <c r="F820" s="28"/>
      <c r="G820" s="28"/>
      <c r="H820" s="28"/>
      <c r="I820" s="28"/>
      <c r="J820" s="28"/>
      <c r="K820" s="28"/>
      <c r="L820" s="28"/>
      <c r="M820" s="28"/>
      <c r="N820" s="28"/>
      <c r="O820" s="28"/>
      <c r="P820" s="28"/>
      <c r="Q820" s="28"/>
      <c r="R820" s="28"/>
      <c r="S820" s="28"/>
      <c r="T820" s="50"/>
      <c r="U820" s="28"/>
      <c r="V820" s="52"/>
      <c r="W820" s="28"/>
      <c r="X820" s="28"/>
      <c r="Y820" s="28"/>
      <c r="Z820" s="28"/>
      <c r="AA820" s="28"/>
      <c r="AB820" s="28"/>
      <c r="AC820" s="28"/>
      <c r="AD820" s="28"/>
      <c r="AE820" s="65" t="b">
        <v>0</v>
      </c>
      <c r="AF820" s="28" t="str">
        <f t="shared" si="2"/>
        <v/>
      </c>
      <c r="AG820" s="495"/>
      <c r="AH820" s="496"/>
      <c r="AI820" s="495"/>
      <c r="AJ820" s="495"/>
      <c r="AK820" s="495"/>
      <c r="AL820" s="495"/>
      <c r="AM820" s="495"/>
      <c r="AN820" s="495"/>
      <c r="AO820" s="495"/>
      <c r="AP820" s="495"/>
      <c r="AQ820" s="495"/>
      <c r="AR820" s="495"/>
      <c r="AS820" s="495"/>
      <c r="AT820" s="495"/>
      <c r="AU820" s="495"/>
      <c r="AV820" s="495"/>
      <c r="AW820" s="495"/>
      <c r="AX820" s="495"/>
      <c r="AY820" s="495"/>
    </row>
    <row r="821" ht="22.5" customHeight="1">
      <c r="A821" s="36"/>
      <c r="B821" s="28"/>
      <c r="C821" s="28"/>
      <c r="D821" s="28"/>
      <c r="E821" s="36"/>
      <c r="F821" s="28"/>
      <c r="G821" s="28"/>
      <c r="H821" s="28"/>
      <c r="I821" s="28"/>
      <c r="J821" s="28"/>
      <c r="K821" s="28"/>
      <c r="L821" s="28"/>
      <c r="M821" s="28"/>
      <c r="N821" s="28"/>
      <c r="O821" s="28"/>
      <c r="P821" s="28"/>
      <c r="Q821" s="28"/>
      <c r="R821" s="28"/>
      <c r="S821" s="28"/>
      <c r="T821" s="50"/>
      <c r="U821" s="28"/>
      <c r="V821" s="52"/>
      <c r="W821" s="28"/>
      <c r="X821" s="28"/>
      <c r="Y821" s="28"/>
      <c r="Z821" s="28"/>
      <c r="AA821" s="28"/>
      <c r="AB821" s="28"/>
      <c r="AC821" s="28"/>
      <c r="AD821" s="28"/>
      <c r="AE821" s="65" t="b">
        <v>0</v>
      </c>
      <c r="AF821" s="28" t="str">
        <f t="shared" si="2"/>
        <v/>
      </c>
      <c r="AG821" s="495"/>
      <c r="AH821" s="496"/>
      <c r="AI821" s="495"/>
      <c r="AJ821" s="495"/>
      <c r="AK821" s="495"/>
      <c r="AL821" s="495"/>
      <c r="AM821" s="495"/>
      <c r="AN821" s="495"/>
      <c r="AO821" s="495"/>
      <c r="AP821" s="495"/>
      <c r="AQ821" s="495"/>
      <c r="AR821" s="495"/>
      <c r="AS821" s="495"/>
      <c r="AT821" s="495"/>
      <c r="AU821" s="495"/>
      <c r="AV821" s="495"/>
      <c r="AW821" s="495"/>
      <c r="AX821" s="495"/>
      <c r="AY821" s="495"/>
    </row>
    <row r="822" ht="22.5" customHeight="1">
      <c r="A822" s="36"/>
      <c r="B822" s="28"/>
      <c r="C822" s="28"/>
      <c r="D822" s="28"/>
      <c r="E822" s="36"/>
      <c r="F822" s="28"/>
      <c r="G822" s="28"/>
      <c r="H822" s="28"/>
      <c r="I822" s="28"/>
      <c r="J822" s="28"/>
      <c r="K822" s="28"/>
      <c r="L822" s="28"/>
      <c r="M822" s="28"/>
      <c r="N822" s="28"/>
      <c r="O822" s="28"/>
      <c r="P822" s="28"/>
      <c r="Q822" s="28"/>
      <c r="R822" s="28"/>
      <c r="S822" s="28"/>
      <c r="T822" s="50"/>
      <c r="U822" s="28"/>
      <c r="V822" s="52"/>
      <c r="W822" s="28"/>
      <c r="X822" s="28"/>
      <c r="Y822" s="28"/>
      <c r="Z822" s="28"/>
      <c r="AA822" s="28"/>
      <c r="AB822" s="28"/>
      <c r="AC822" s="28"/>
      <c r="AD822" s="28"/>
      <c r="AE822" s="65" t="b">
        <v>0</v>
      </c>
      <c r="AF822" s="28" t="str">
        <f t="shared" si="2"/>
        <v/>
      </c>
      <c r="AG822" s="495"/>
      <c r="AH822" s="496"/>
      <c r="AI822" s="495"/>
      <c r="AJ822" s="495"/>
      <c r="AK822" s="495"/>
      <c r="AL822" s="495"/>
      <c r="AM822" s="495"/>
      <c r="AN822" s="495"/>
      <c r="AO822" s="495"/>
      <c r="AP822" s="495"/>
      <c r="AQ822" s="495"/>
      <c r="AR822" s="495"/>
      <c r="AS822" s="495"/>
      <c r="AT822" s="495"/>
      <c r="AU822" s="495"/>
      <c r="AV822" s="495"/>
      <c r="AW822" s="495"/>
      <c r="AX822" s="495"/>
      <c r="AY822" s="495"/>
    </row>
    <row r="823" ht="22.5" customHeight="1">
      <c r="A823" s="36"/>
      <c r="B823" s="28"/>
      <c r="C823" s="28"/>
      <c r="D823" s="28"/>
      <c r="E823" s="36"/>
      <c r="F823" s="28"/>
      <c r="G823" s="28"/>
      <c r="H823" s="28"/>
      <c r="I823" s="28"/>
      <c r="J823" s="28"/>
      <c r="K823" s="28"/>
      <c r="L823" s="28"/>
      <c r="M823" s="28"/>
      <c r="N823" s="28"/>
      <c r="O823" s="28"/>
      <c r="P823" s="28"/>
      <c r="Q823" s="28"/>
      <c r="R823" s="28"/>
      <c r="S823" s="28"/>
      <c r="T823" s="50"/>
      <c r="U823" s="28"/>
      <c r="V823" s="52"/>
      <c r="W823" s="28"/>
      <c r="X823" s="28"/>
      <c r="Y823" s="28"/>
      <c r="Z823" s="28"/>
      <c r="AA823" s="28"/>
      <c r="AB823" s="28"/>
      <c r="AC823" s="28"/>
      <c r="AD823" s="28"/>
      <c r="AE823" s="65" t="b">
        <v>0</v>
      </c>
      <c r="AF823" s="28" t="str">
        <f t="shared" si="2"/>
        <v/>
      </c>
      <c r="AG823" s="495"/>
      <c r="AH823" s="496"/>
      <c r="AI823" s="495"/>
      <c r="AJ823" s="495"/>
      <c r="AK823" s="495"/>
      <c r="AL823" s="495"/>
      <c r="AM823" s="495"/>
      <c r="AN823" s="495"/>
      <c r="AO823" s="495"/>
      <c r="AP823" s="495"/>
      <c r="AQ823" s="495"/>
      <c r="AR823" s="495"/>
      <c r="AS823" s="495"/>
      <c r="AT823" s="495"/>
      <c r="AU823" s="495"/>
      <c r="AV823" s="495"/>
      <c r="AW823" s="495"/>
      <c r="AX823" s="495"/>
      <c r="AY823" s="495"/>
    </row>
    <row r="824" ht="22.5" customHeight="1">
      <c r="A824" s="36"/>
      <c r="B824" s="28"/>
      <c r="C824" s="28"/>
      <c r="D824" s="28"/>
      <c r="E824" s="36"/>
      <c r="F824" s="28"/>
      <c r="G824" s="28"/>
      <c r="H824" s="28"/>
      <c r="I824" s="28"/>
      <c r="J824" s="28"/>
      <c r="K824" s="28"/>
      <c r="L824" s="28"/>
      <c r="M824" s="28"/>
      <c r="N824" s="28"/>
      <c r="O824" s="28"/>
      <c r="P824" s="28"/>
      <c r="Q824" s="28"/>
      <c r="R824" s="28"/>
      <c r="S824" s="28"/>
      <c r="T824" s="50"/>
      <c r="U824" s="28"/>
      <c r="V824" s="52"/>
      <c r="W824" s="28"/>
      <c r="X824" s="28"/>
      <c r="Y824" s="28"/>
      <c r="Z824" s="28"/>
      <c r="AA824" s="28"/>
      <c r="AB824" s="28"/>
      <c r="AC824" s="28"/>
      <c r="AD824" s="28"/>
      <c r="AE824" s="65" t="b">
        <v>0</v>
      </c>
      <c r="AF824" s="28" t="str">
        <f t="shared" si="2"/>
        <v/>
      </c>
      <c r="AG824" s="495"/>
      <c r="AH824" s="496"/>
      <c r="AI824" s="495"/>
      <c r="AJ824" s="495"/>
      <c r="AK824" s="495"/>
      <c r="AL824" s="495"/>
      <c r="AM824" s="495"/>
      <c r="AN824" s="495"/>
      <c r="AO824" s="495"/>
      <c r="AP824" s="495"/>
      <c r="AQ824" s="495"/>
      <c r="AR824" s="495"/>
      <c r="AS824" s="495"/>
      <c r="AT824" s="495"/>
      <c r="AU824" s="495"/>
      <c r="AV824" s="495"/>
      <c r="AW824" s="495"/>
      <c r="AX824" s="495"/>
      <c r="AY824" s="495"/>
    </row>
    <row r="825" ht="22.5" customHeight="1">
      <c r="A825" s="36"/>
      <c r="B825" s="28"/>
      <c r="C825" s="28"/>
      <c r="D825" s="28"/>
      <c r="E825" s="36"/>
      <c r="F825" s="28"/>
      <c r="G825" s="28"/>
      <c r="H825" s="28"/>
      <c r="I825" s="28"/>
      <c r="J825" s="28"/>
      <c r="K825" s="28"/>
      <c r="L825" s="28"/>
      <c r="M825" s="28"/>
      <c r="N825" s="28"/>
      <c r="O825" s="28"/>
      <c r="P825" s="28"/>
      <c r="Q825" s="28"/>
      <c r="R825" s="28"/>
      <c r="S825" s="28"/>
      <c r="T825" s="50"/>
      <c r="U825" s="28"/>
      <c r="V825" s="52"/>
      <c r="W825" s="28"/>
      <c r="X825" s="28"/>
      <c r="Y825" s="28"/>
      <c r="Z825" s="28"/>
      <c r="AA825" s="28"/>
      <c r="AB825" s="28"/>
      <c r="AC825" s="28"/>
      <c r="AD825" s="28"/>
      <c r="AE825" s="65" t="b">
        <v>0</v>
      </c>
      <c r="AF825" s="28" t="str">
        <f t="shared" si="2"/>
        <v/>
      </c>
      <c r="AG825" s="495"/>
      <c r="AH825" s="496"/>
      <c r="AI825" s="495"/>
      <c r="AJ825" s="495"/>
      <c r="AK825" s="495"/>
      <c r="AL825" s="495"/>
      <c r="AM825" s="495"/>
      <c r="AN825" s="495"/>
      <c r="AO825" s="495"/>
      <c r="AP825" s="495"/>
      <c r="AQ825" s="495"/>
      <c r="AR825" s="495"/>
      <c r="AS825" s="495"/>
      <c r="AT825" s="495"/>
      <c r="AU825" s="495"/>
      <c r="AV825" s="495"/>
      <c r="AW825" s="495"/>
      <c r="AX825" s="495"/>
      <c r="AY825" s="495"/>
    </row>
    <row r="826" ht="22.5" customHeight="1">
      <c r="A826" s="36"/>
      <c r="B826" s="28"/>
      <c r="C826" s="28"/>
      <c r="D826" s="28"/>
      <c r="E826" s="36"/>
      <c r="F826" s="28"/>
      <c r="G826" s="28"/>
      <c r="H826" s="28"/>
      <c r="I826" s="28"/>
      <c r="J826" s="28"/>
      <c r="K826" s="28"/>
      <c r="L826" s="28"/>
      <c r="M826" s="28"/>
      <c r="N826" s="28"/>
      <c r="O826" s="28"/>
      <c r="P826" s="28"/>
      <c r="Q826" s="28"/>
      <c r="R826" s="28"/>
      <c r="S826" s="28"/>
      <c r="T826" s="50"/>
      <c r="U826" s="28"/>
      <c r="V826" s="52"/>
      <c r="W826" s="28"/>
      <c r="X826" s="28"/>
      <c r="Y826" s="28"/>
      <c r="Z826" s="28"/>
      <c r="AA826" s="28"/>
      <c r="AB826" s="28"/>
      <c r="AC826" s="28"/>
      <c r="AD826" s="28"/>
      <c r="AE826" s="65" t="b">
        <v>0</v>
      </c>
      <c r="AF826" s="28" t="str">
        <f t="shared" si="2"/>
        <v/>
      </c>
      <c r="AG826" s="495"/>
      <c r="AH826" s="496"/>
      <c r="AI826" s="495"/>
      <c r="AJ826" s="495"/>
      <c r="AK826" s="495"/>
      <c r="AL826" s="495"/>
      <c r="AM826" s="495"/>
      <c r="AN826" s="495"/>
      <c r="AO826" s="495"/>
      <c r="AP826" s="495"/>
      <c r="AQ826" s="495"/>
      <c r="AR826" s="495"/>
      <c r="AS826" s="495"/>
      <c r="AT826" s="495"/>
      <c r="AU826" s="495"/>
      <c r="AV826" s="495"/>
      <c r="AW826" s="495"/>
      <c r="AX826" s="495"/>
      <c r="AY826" s="495"/>
    </row>
    <row r="827" ht="22.5" customHeight="1">
      <c r="A827" s="36"/>
      <c r="B827" s="28"/>
      <c r="C827" s="28"/>
      <c r="D827" s="28"/>
      <c r="E827" s="36"/>
      <c r="F827" s="28"/>
      <c r="G827" s="28"/>
      <c r="H827" s="28"/>
      <c r="I827" s="28"/>
      <c r="J827" s="28"/>
      <c r="K827" s="28"/>
      <c r="L827" s="28"/>
      <c r="M827" s="28"/>
      <c r="N827" s="28"/>
      <c r="O827" s="28"/>
      <c r="P827" s="28"/>
      <c r="Q827" s="28"/>
      <c r="R827" s="28"/>
      <c r="S827" s="28"/>
      <c r="T827" s="50"/>
      <c r="U827" s="28"/>
      <c r="V827" s="52"/>
      <c r="W827" s="28"/>
      <c r="X827" s="28"/>
      <c r="Y827" s="28"/>
      <c r="Z827" s="28"/>
      <c r="AA827" s="28"/>
      <c r="AB827" s="28"/>
      <c r="AC827" s="28"/>
      <c r="AD827" s="28"/>
      <c r="AE827" s="65" t="b">
        <v>0</v>
      </c>
      <c r="AF827" s="28" t="str">
        <f t="shared" si="2"/>
        <v/>
      </c>
      <c r="AG827" s="495"/>
      <c r="AH827" s="496"/>
      <c r="AI827" s="495"/>
      <c r="AJ827" s="495"/>
      <c r="AK827" s="495"/>
      <c r="AL827" s="495"/>
      <c r="AM827" s="495"/>
      <c r="AN827" s="495"/>
      <c r="AO827" s="495"/>
      <c r="AP827" s="495"/>
      <c r="AQ827" s="495"/>
      <c r="AR827" s="495"/>
      <c r="AS827" s="495"/>
      <c r="AT827" s="495"/>
      <c r="AU827" s="495"/>
      <c r="AV827" s="495"/>
      <c r="AW827" s="495"/>
      <c r="AX827" s="495"/>
      <c r="AY827" s="495"/>
    </row>
    <row r="828" ht="22.5" customHeight="1">
      <c r="A828" s="36"/>
      <c r="B828" s="28"/>
      <c r="C828" s="28"/>
      <c r="D828" s="28"/>
      <c r="E828" s="36"/>
      <c r="F828" s="28"/>
      <c r="G828" s="28"/>
      <c r="H828" s="28"/>
      <c r="I828" s="28"/>
      <c r="J828" s="28"/>
      <c r="K828" s="28"/>
      <c r="L828" s="28"/>
      <c r="M828" s="28"/>
      <c r="N828" s="28"/>
      <c r="O828" s="28"/>
      <c r="P828" s="28"/>
      <c r="Q828" s="28"/>
      <c r="R828" s="28"/>
      <c r="S828" s="28"/>
      <c r="T828" s="50"/>
      <c r="U828" s="28"/>
      <c r="V828" s="52"/>
      <c r="W828" s="28"/>
      <c r="X828" s="28"/>
      <c r="Y828" s="28"/>
      <c r="Z828" s="28"/>
      <c r="AA828" s="28"/>
      <c r="AB828" s="28"/>
      <c r="AC828" s="28"/>
      <c r="AD828" s="28"/>
      <c r="AE828" s="65" t="b">
        <v>0</v>
      </c>
      <c r="AF828" s="28" t="str">
        <f t="shared" si="2"/>
        <v/>
      </c>
      <c r="AG828" s="495"/>
      <c r="AH828" s="496"/>
      <c r="AI828" s="495"/>
      <c r="AJ828" s="495"/>
      <c r="AK828" s="495"/>
      <c r="AL828" s="495"/>
      <c r="AM828" s="495"/>
      <c r="AN828" s="495"/>
      <c r="AO828" s="495"/>
      <c r="AP828" s="495"/>
      <c r="AQ828" s="495"/>
      <c r="AR828" s="495"/>
      <c r="AS828" s="495"/>
      <c r="AT828" s="495"/>
      <c r="AU828" s="495"/>
      <c r="AV828" s="495"/>
      <c r="AW828" s="495"/>
      <c r="AX828" s="495"/>
      <c r="AY828" s="495"/>
    </row>
    <row r="829" ht="22.5" customHeight="1">
      <c r="A829" s="36"/>
      <c r="B829" s="28"/>
      <c r="C829" s="28"/>
      <c r="D829" s="28"/>
      <c r="E829" s="36"/>
      <c r="F829" s="28"/>
      <c r="G829" s="28"/>
      <c r="H829" s="28"/>
      <c r="I829" s="28"/>
      <c r="J829" s="28"/>
      <c r="K829" s="28"/>
      <c r="L829" s="28"/>
      <c r="M829" s="28"/>
      <c r="N829" s="28"/>
      <c r="O829" s="28"/>
      <c r="P829" s="28"/>
      <c r="Q829" s="28"/>
      <c r="R829" s="28"/>
      <c r="S829" s="28"/>
      <c r="T829" s="50"/>
      <c r="U829" s="28"/>
      <c r="V829" s="52"/>
      <c r="W829" s="28"/>
      <c r="X829" s="28"/>
      <c r="Y829" s="28"/>
      <c r="Z829" s="28"/>
      <c r="AA829" s="28"/>
      <c r="AB829" s="28"/>
      <c r="AC829" s="28"/>
      <c r="AD829" s="28"/>
      <c r="AE829" s="65" t="b">
        <v>0</v>
      </c>
      <c r="AF829" s="28" t="str">
        <f t="shared" si="2"/>
        <v/>
      </c>
      <c r="AG829" s="495"/>
      <c r="AH829" s="496"/>
      <c r="AI829" s="495"/>
      <c r="AJ829" s="495"/>
      <c r="AK829" s="495"/>
      <c r="AL829" s="495"/>
      <c r="AM829" s="495"/>
      <c r="AN829" s="495"/>
      <c r="AO829" s="495"/>
      <c r="AP829" s="495"/>
      <c r="AQ829" s="495"/>
      <c r="AR829" s="495"/>
      <c r="AS829" s="495"/>
      <c r="AT829" s="495"/>
      <c r="AU829" s="495"/>
      <c r="AV829" s="495"/>
      <c r="AW829" s="495"/>
      <c r="AX829" s="495"/>
      <c r="AY829" s="495"/>
    </row>
    <row r="830" ht="22.5" customHeight="1">
      <c r="A830" s="36"/>
      <c r="B830" s="28"/>
      <c r="C830" s="28"/>
      <c r="D830" s="28"/>
      <c r="E830" s="36"/>
      <c r="F830" s="28"/>
      <c r="G830" s="28"/>
      <c r="H830" s="28"/>
      <c r="I830" s="28"/>
      <c r="J830" s="28"/>
      <c r="K830" s="28"/>
      <c r="L830" s="28"/>
      <c r="M830" s="28"/>
      <c r="N830" s="28"/>
      <c r="O830" s="28"/>
      <c r="P830" s="28"/>
      <c r="Q830" s="28"/>
      <c r="R830" s="28"/>
      <c r="S830" s="28"/>
      <c r="T830" s="50"/>
      <c r="U830" s="28"/>
      <c r="V830" s="52"/>
      <c r="W830" s="28"/>
      <c r="X830" s="28"/>
      <c r="Y830" s="28"/>
      <c r="Z830" s="28"/>
      <c r="AA830" s="28"/>
      <c r="AB830" s="28"/>
      <c r="AC830" s="28"/>
      <c r="AD830" s="28"/>
      <c r="AE830" s="65" t="b">
        <v>0</v>
      </c>
      <c r="AF830" s="28" t="str">
        <f t="shared" si="2"/>
        <v/>
      </c>
      <c r="AG830" s="495"/>
      <c r="AH830" s="496"/>
      <c r="AI830" s="495"/>
      <c r="AJ830" s="495"/>
      <c r="AK830" s="495"/>
      <c r="AL830" s="495"/>
      <c r="AM830" s="495"/>
      <c r="AN830" s="495"/>
      <c r="AO830" s="495"/>
      <c r="AP830" s="495"/>
      <c r="AQ830" s="495"/>
      <c r="AR830" s="495"/>
      <c r="AS830" s="495"/>
      <c r="AT830" s="495"/>
      <c r="AU830" s="495"/>
      <c r="AV830" s="495"/>
      <c r="AW830" s="495"/>
      <c r="AX830" s="495"/>
      <c r="AY830" s="495"/>
    </row>
    <row r="831" ht="22.5" customHeight="1">
      <c r="A831" s="36"/>
      <c r="B831" s="28"/>
      <c r="C831" s="28"/>
      <c r="D831" s="28"/>
      <c r="E831" s="36"/>
      <c r="F831" s="28"/>
      <c r="G831" s="28"/>
      <c r="H831" s="28"/>
      <c r="I831" s="28"/>
      <c r="J831" s="28"/>
      <c r="K831" s="28"/>
      <c r="L831" s="28"/>
      <c r="M831" s="28"/>
      <c r="N831" s="28"/>
      <c r="O831" s="28"/>
      <c r="P831" s="28"/>
      <c r="Q831" s="28"/>
      <c r="R831" s="28"/>
      <c r="S831" s="28"/>
      <c r="T831" s="50"/>
      <c r="U831" s="28"/>
      <c r="V831" s="52"/>
      <c r="W831" s="28"/>
      <c r="X831" s="28"/>
      <c r="Y831" s="28"/>
      <c r="Z831" s="28"/>
      <c r="AA831" s="28"/>
      <c r="AB831" s="28"/>
      <c r="AC831" s="28"/>
      <c r="AD831" s="28"/>
      <c r="AE831" s="65" t="b">
        <v>0</v>
      </c>
      <c r="AF831" s="28" t="str">
        <f t="shared" si="2"/>
        <v/>
      </c>
      <c r="AG831" s="495"/>
      <c r="AH831" s="496"/>
      <c r="AI831" s="495"/>
      <c r="AJ831" s="495"/>
      <c r="AK831" s="495"/>
      <c r="AL831" s="495"/>
      <c r="AM831" s="495"/>
      <c r="AN831" s="495"/>
      <c r="AO831" s="495"/>
      <c r="AP831" s="495"/>
      <c r="AQ831" s="495"/>
      <c r="AR831" s="495"/>
      <c r="AS831" s="495"/>
      <c r="AT831" s="495"/>
      <c r="AU831" s="495"/>
      <c r="AV831" s="495"/>
      <c r="AW831" s="495"/>
      <c r="AX831" s="495"/>
      <c r="AY831" s="495"/>
    </row>
    <row r="832" ht="22.5" customHeight="1">
      <c r="A832" s="36"/>
      <c r="B832" s="28"/>
      <c r="C832" s="28"/>
      <c r="D832" s="28"/>
      <c r="E832" s="36"/>
      <c r="F832" s="28"/>
      <c r="G832" s="28"/>
      <c r="H832" s="28"/>
      <c r="I832" s="28"/>
      <c r="J832" s="28"/>
      <c r="K832" s="28"/>
      <c r="L832" s="28"/>
      <c r="M832" s="28"/>
      <c r="N832" s="28"/>
      <c r="O832" s="28"/>
      <c r="P832" s="28"/>
      <c r="Q832" s="28"/>
      <c r="R832" s="28"/>
      <c r="S832" s="28"/>
      <c r="T832" s="50"/>
      <c r="U832" s="28"/>
      <c r="V832" s="52"/>
      <c r="W832" s="28"/>
      <c r="X832" s="28"/>
      <c r="Y832" s="28"/>
      <c r="Z832" s="28"/>
      <c r="AA832" s="28"/>
      <c r="AB832" s="28"/>
      <c r="AC832" s="28"/>
      <c r="AD832" s="28"/>
      <c r="AE832" s="65" t="b">
        <v>0</v>
      </c>
      <c r="AF832" s="28" t="str">
        <f t="shared" si="2"/>
        <v/>
      </c>
      <c r="AG832" s="495"/>
      <c r="AH832" s="496"/>
      <c r="AI832" s="495"/>
      <c r="AJ832" s="495"/>
      <c r="AK832" s="495"/>
      <c r="AL832" s="495"/>
      <c r="AM832" s="495"/>
      <c r="AN832" s="495"/>
      <c r="AO832" s="495"/>
      <c r="AP832" s="495"/>
      <c r="AQ832" s="495"/>
      <c r="AR832" s="495"/>
      <c r="AS832" s="495"/>
      <c r="AT832" s="495"/>
      <c r="AU832" s="495"/>
      <c r="AV832" s="495"/>
      <c r="AW832" s="495"/>
      <c r="AX832" s="495"/>
      <c r="AY832" s="495"/>
    </row>
    <row r="833" ht="22.5" customHeight="1">
      <c r="A833" s="36"/>
      <c r="B833" s="28"/>
      <c r="C833" s="28"/>
      <c r="D833" s="28"/>
      <c r="E833" s="36"/>
      <c r="F833" s="28"/>
      <c r="G833" s="28"/>
      <c r="H833" s="28"/>
      <c r="I833" s="28"/>
      <c r="J833" s="28"/>
      <c r="K833" s="28"/>
      <c r="L833" s="28"/>
      <c r="M833" s="28"/>
      <c r="N833" s="28"/>
      <c r="O833" s="28"/>
      <c r="P833" s="28"/>
      <c r="Q833" s="28"/>
      <c r="R833" s="28"/>
      <c r="S833" s="28"/>
      <c r="T833" s="50"/>
      <c r="U833" s="28"/>
      <c r="V833" s="52"/>
      <c r="W833" s="28"/>
      <c r="X833" s="28"/>
      <c r="Y833" s="28"/>
      <c r="Z833" s="28"/>
      <c r="AA833" s="28"/>
      <c r="AB833" s="28"/>
      <c r="AC833" s="28"/>
      <c r="AD833" s="28"/>
      <c r="AE833" s="65" t="b">
        <v>0</v>
      </c>
      <c r="AF833" s="28" t="str">
        <f t="shared" si="2"/>
        <v/>
      </c>
      <c r="AG833" s="495"/>
      <c r="AH833" s="496"/>
      <c r="AI833" s="495"/>
      <c r="AJ833" s="495"/>
      <c r="AK833" s="495"/>
      <c r="AL833" s="495"/>
      <c r="AM833" s="495"/>
      <c r="AN833" s="495"/>
      <c r="AO833" s="495"/>
      <c r="AP833" s="495"/>
      <c r="AQ833" s="495"/>
      <c r="AR833" s="495"/>
      <c r="AS833" s="495"/>
      <c r="AT833" s="495"/>
      <c r="AU833" s="495"/>
      <c r="AV833" s="495"/>
      <c r="AW833" s="495"/>
      <c r="AX833" s="495"/>
      <c r="AY833" s="495"/>
    </row>
    <row r="834" ht="22.5" customHeight="1">
      <c r="A834" s="36"/>
      <c r="B834" s="28"/>
      <c r="C834" s="28"/>
      <c r="D834" s="28"/>
      <c r="E834" s="36"/>
      <c r="F834" s="28"/>
      <c r="G834" s="28"/>
      <c r="H834" s="28"/>
      <c r="I834" s="28"/>
      <c r="J834" s="28"/>
      <c r="K834" s="28"/>
      <c r="L834" s="28"/>
      <c r="M834" s="28"/>
      <c r="N834" s="28"/>
      <c r="O834" s="28"/>
      <c r="P834" s="28"/>
      <c r="Q834" s="28"/>
      <c r="R834" s="28"/>
      <c r="S834" s="28"/>
      <c r="T834" s="50"/>
      <c r="U834" s="28"/>
      <c r="V834" s="52"/>
      <c r="W834" s="28"/>
      <c r="X834" s="28"/>
      <c r="Y834" s="28"/>
      <c r="Z834" s="28"/>
      <c r="AA834" s="28"/>
      <c r="AB834" s="28"/>
      <c r="AC834" s="28"/>
      <c r="AD834" s="28"/>
      <c r="AE834" s="65" t="b">
        <v>0</v>
      </c>
      <c r="AF834" s="28" t="str">
        <f t="shared" si="2"/>
        <v/>
      </c>
      <c r="AG834" s="495"/>
      <c r="AH834" s="496"/>
      <c r="AI834" s="495"/>
      <c r="AJ834" s="495"/>
      <c r="AK834" s="495"/>
      <c r="AL834" s="495"/>
      <c r="AM834" s="495"/>
      <c r="AN834" s="495"/>
      <c r="AO834" s="495"/>
      <c r="AP834" s="495"/>
      <c r="AQ834" s="495"/>
      <c r="AR834" s="495"/>
      <c r="AS834" s="495"/>
      <c r="AT834" s="495"/>
      <c r="AU834" s="495"/>
      <c r="AV834" s="495"/>
      <c r="AW834" s="495"/>
      <c r="AX834" s="495"/>
      <c r="AY834" s="495"/>
    </row>
    <row r="835" ht="22.5" customHeight="1">
      <c r="A835" s="36"/>
      <c r="B835" s="28"/>
      <c r="C835" s="28"/>
      <c r="D835" s="28"/>
      <c r="E835" s="36"/>
      <c r="F835" s="28"/>
      <c r="G835" s="28"/>
      <c r="H835" s="28"/>
      <c r="I835" s="28"/>
      <c r="J835" s="28"/>
      <c r="K835" s="28"/>
      <c r="L835" s="28"/>
      <c r="M835" s="28"/>
      <c r="N835" s="28"/>
      <c r="O835" s="28"/>
      <c r="P835" s="28"/>
      <c r="Q835" s="28"/>
      <c r="R835" s="28"/>
      <c r="S835" s="28"/>
      <c r="T835" s="50"/>
      <c r="U835" s="28"/>
      <c r="V835" s="52"/>
      <c r="W835" s="28"/>
      <c r="X835" s="28"/>
      <c r="Y835" s="28"/>
      <c r="Z835" s="28"/>
      <c r="AA835" s="28"/>
      <c r="AB835" s="28"/>
      <c r="AC835" s="28"/>
      <c r="AD835" s="28"/>
      <c r="AE835" s="65" t="b">
        <v>0</v>
      </c>
      <c r="AF835" s="28" t="str">
        <f t="shared" si="2"/>
        <v/>
      </c>
      <c r="AG835" s="495"/>
      <c r="AH835" s="496"/>
      <c r="AI835" s="495"/>
      <c r="AJ835" s="495"/>
      <c r="AK835" s="495"/>
      <c r="AL835" s="495"/>
      <c r="AM835" s="495"/>
      <c r="AN835" s="495"/>
      <c r="AO835" s="495"/>
      <c r="AP835" s="495"/>
      <c r="AQ835" s="495"/>
      <c r="AR835" s="495"/>
      <c r="AS835" s="495"/>
      <c r="AT835" s="495"/>
      <c r="AU835" s="495"/>
      <c r="AV835" s="495"/>
      <c r="AW835" s="495"/>
      <c r="AX835" s="495"/>
      <c r="AY835" s="495"/>
    </row>
    <row r="836" ht="22.5" customHeight="1">
      <c r="A836" s="36"/>
      <c r="B836" s="28"/>
      <c r="C836" s="28"/>
      <c r="D836" s="28"/>
      <c r="E836" s="36"/>
      <c r="F836" s="28"/>
      <c r="G836" s="28"/>
      <c r="H836" s="28"/>
      <c r="I836" s="28"/>
      <c r="J836" s="28"/>
      <c r="K836" s="28"/>
      <c r="L836" s="28"/>
      <c r="M836" s="28"/>
      <c r="N836" s="28"/>
      <c r="O836" s="28"/>
      <c r="P836" s="28"/>
      <c r="Q836" s="28"/>
      <c r="R836" s="28"/>
      <c r="S836" s="28"/>
      <c r="T836" s="50"/>
      <c r="U836" s="28"/>
      <c r="V836" s="52"/>
      <c r="W836" s="28"/>
      <c r="X836" s="28"/>
      <c r="Y836" s="28"/>
      <c r="Z836" s="28"/>
      <c r="AA836" s="28"/>
      <c r="AB836" s="28"/>
      <c r="AC836" s="28"/>
      <c r="AD836" s="28"/>
      <c r="AE836" s="65" t="b">
        <v>0</v>
      </c>
      <c r="AF836" s="28" t="str">
        <f t="shared" si="2"/>
        <v/>
      </c>
      <c r="AG836" s="497"/>
      <c r="AH836" s="498"/>
      <c r="AI836" s="497"/>
      <c r="AJ836" s="499"/>
      <c r="AK836" s="497"/>
      <c r="AL836" s="499"/>
      <c r="AM836" s="497"/>
      <c r="AN836" s="499"/>
      <c r="AO836" s="497"/>
      <c r="AP836" s="499"/>
      <c r="AQ836" s="497"/>
      <c r="AR836" s="499"/>
      <c r="AS836" s="497"/>
      <c r="AT836" s="499"/>
      <c r="AU836" s="497"/>
      <c r="AV836" s="499"/>
      <c r="AW836" s="497"/>
      <c r="AX836" s="499"/>
      <c r="AY836" s="500"/>
    </row>
    <row r="837" ht="22.5" customHeight="1">
      <c r="A837" s="36"/>
      <c r="B837" s="28"/>
      <c r="C837" s="28"/>
      <c r="D837" s="28"/>
      <c r="E837" s="36"/>
      <c r="F837" s="28"/>
      <c r="G837" s="28"/>
      <c r="H837" s="28"/>
      <c r="I837" s="28"/>
      <c r="J837" s="28"/>
      <c r="K837" s="28"/>
      <c r="L837" s="28"/>
      <c r="M837" s="28"/>
      <c r="N837" s="28"/>
      <c r="O837" s="28"/>
      <c r="P837" s="28"/>
      <c r="Q837" s="28"/>
      <c r="R837" s="28"/>
      <c r="S837" s="28"/>
      <c r="T837" s="50"/>
      <c r="U837" s="28"/>
      <c r="V837" s="52"/>
      <c r="W837" s="28"/>
      <c r="X837" s="28"/>
      <c r="Y837" s="28"/>
      <c r="Z837" s="28"/>
      <c r="AA837" s="28"/>
      <c r="AB837" s="28"/>
      <c r="AC837" s="28"/>
      <c r="AD837" s="28"/>
      <c r="AE837" s="65" t="b">
        <v>0</v>
      </c>
      <c r="AF837" s="28" t="str">
        <f t="shared" si="2"/>
        <v/>
      </c>
      <c r="AG837" s="501"/>
      <c r="AH837" s="502"/>
      <c r="AI837" s="501"/>
      <c r="AJ837" s="503"/>
      <c r="AK837" s="501"/>
      <c r="AL837" s="503"/>
      <c r="AM837" s="501"/>
      <c r="AN837" s="503"/>
      <c r="AO837" s="501"/>
      <c r="AP837" s="503"/>
      <c r="AQ837" s="501"/>
      <c r="AR837" s="503"/>
      <c r="AS837" s="501"/>
      <c r="AT837" s="503"/>
      <c r="AU837" s="501"/>
      <c r="AV837" s="503"/>
      <c r="AW837" s="501"/>
      <c r="AX837" s="503"/>
      <c r="AY837" s="504"/>
    </row>
    <row r="838" ht="22.5" customHeight="1">
      <c r="A838" s="36"/>
      <c r="B838" s="28"/>
      <c r="C838" s="28"/>
      <c r="D838" s="28"/>
      <c r="E838" s="36"/>
      <c r="F838" s="28"/>
      <c r="G838" s="28"/>
      <c r="H838" s="28"/>
      <c r="I838" s="28"/>
      <c r="J838" s="28"/>
      <c r="K838" s="28"/>
      <c r="L838" s="28"/>
      <c r="M838" s="28"/>
      <c r="N838" s="28"/>
      <c r="O838" s="28"/>
      <c r="P838" s="28"/>
      <c r="Q838" s="28"/>
      <c r="R838" s="28"/>
      <c r="S838" s="28"/>
      <c r="T838" s="50"/>
      <c r="U838" s="28"/>
      <c r="V838" s="52"/>
      <c r="W838" s="28"/>
      <c r="X838" s="28"/>
      <c r="Y838" s="28"/>
      <c r="Z838" s="28"/>
      <c r="AA838" s="28"/>
      <c r="AB838" s="28"/>
      <c r="AC838" s="28"/>
      <c r="AD838" s="28"/>
      <c r="AE838" s="65" t="b">
        <v>0</v>
      </c>
      <c r="AF838" s="28" t="str">
        <f t="shared" si="2"/>
        <v/>
      </c>
      <c r="AG838" s="497"/>
      <c r="AH838" s="498"/>
      <c r="AI838" s="497"/>
      <c r="AJ838" s="499"/>
      <c r="AK838" s="497"/>
      <c r="AL838" s="499"/>
      <c r="AM838" s="497"/>
      <c r="AN838" s="499"/>
      <c r="AO838" s="497"/>
      <c r="AP838" s="499"/>
      <c r="AQ838" s="497"/>
      <c r="AR838" s="499"/>
      <c r="AS838" s="497"/>
      <c r="AT838" s="499"/>
      <c r="AU838" s="497"/>
      <c r="AV838" s="499"/>
      <c r="AW838" s="497"/>
      <c r="AX838" s="499"/>
      <c r="AY838" s="500"/>
    </row>
    <row r="839" ht="22.5" customHeight="1">
      <c r="A839" s="36"/>
      <c r="B839" s="28"/>
      <c r="C839" s="28"/>
      <c r="D839" s="28"/>
      <c r="E839" s="36"/>
      <c r="F839" s="28"/>
      <c r="G839" s="28"/>
      <c r="H839" s="28"/>
      <c r="I839" s="28"/>
      <c r="J839" s="28"/>
      <c r="K839" s="28"/>
      <c r="L839" s="28"/>
      <c r="M839" s="28"/>
      <c r="N839" s="28"/>
      <c r="O839" s="28"/>
      <c r="P839" s="28"/>
      <c r="Q839" s="28"/>
      <c r="R839" s="28"/>
      <c r="S839" s="28"/>
      <c r="T839" s="50"/>
      <c r="U839" s="28"/>
      <c r="V839" s="52"/>
      <c r="W839" s="28"/>
      <c r="X839" s="28"/>
      <c r="Y839" s="28"/>
      <c r="Z839" s="28"/>
      <c r="AA839" s="28"/>
      <c r="AB839" s="28"/>
      <c r="AC839" s="28"/>
      <c r="AD839" s="28"/>
      <c r="AE839" s="65" t="b">
        <v>0</v>
      </c>
      <c r="AF839" s="28" t="str">
        <f t="shared" si="2"/>
        <v/>
      </c>
      <c r="AG839" s="501"/>
      <c r="AH839" s="502"/>
      <c r="AI839" s="501"/>
      <c r="AJ839" s="503"/>
      <c r="AK839" s="501"/>
      <c r="AL839" s="503"/>
      <c r="AM839" s="501"/>
      <c r="AN839" s="503"/>
      <c r="AO839" s="501"/>
      <c r="AP839" s="503"/>
      <c r="AQ839" s="501"/>
      <c r="AR839" s="503"/>
      <c r="AS839" s="501"/>
      <c r="AT839" s="503"/>
      <c r="AU839" s="501"/>
      <c r="AV839" s="503"/>
      <c r="AW839" s="501"/>
      <c r="AX839" s="503"/>
      <c r="AY839" s="504"/>
    </row>
    <row r="840" ht="22.5" customHeight="1">
      <c r="A840" s="36"/>
      <c r="B840" s="28"/>
      <c r="C840" s="28"/>
      <c r="D840" s="28"/>
      <c r="E840" s="36"/>
      <c r="F840" s="28"/>
      <c r="G840" s="28"/>
      <c r="H840" s="28"/>
      <c r="I840" s="28"/>
      <c r="J840" s="28"/>
      <c r="K840" s="28"/>
      <c r="L840" s="28"/>
      <c r="M840" s="28"/>
      <c r="N840" s="28"/>
      <c r="O840" s="28"/>
      <c r="P840" s="28"/>
      <c r="Q840" s="28"/>
      <c r="R840" s="28"/>
      <c r="S840" s="28"/>
      <c r="T840" s="50"/>
      <c r="U840" s="28"/>
      <c r="V840" s="52"/>
      <c r="W840" s="28"/>
      <c r="X840" s="28"/>
      <c r="Y840" s="28"/>
      <c r="Z840" s="28"/>
      <c r="AA840" s="28"/>
      <c r="AB840" s="28"/>
      <c r="AC840" s="28"/>
      <c r="AD840" s="28"/>
      <c r="AE840" s="65" t="b">
        <v>0</v>
      </c>
      <c r="AF840" s="28" t="str">
        <f t="shared" si="2"/>
        <v/>
      </c>
      <c r="AG840" s="497"/>
      <c r="AH840" s="498"/>
      <c r="AI840" s="497"/>
      <c r="AJ840" s="499"/>
      <c r="AK840" s="497"/>
      <c r="AL840" s="499"/>
      <c r="AM840" s="497"/>
      <c r="AN840" s="499"/>
      <c r="AO840" s="497"/>
      <c r="AP840" s="499"/>
      <c r="AQ840" s="497"/>
      <c r="AR840" s="499"/>
      <c r="AS840" s="497"/>
      <c r="AT840" s="499"/>
      <c r="AU840" s="497"/>
      <c r="AV840" s="499"/>
      <c r="AW840" s="497"/>
      <c r="AX840" s="499"/>
      <c r="AY840" s="500"/>
    </row>
    <row r="841" ht="22.5" customHeight="1">
      <c r="A841" s="36"/>
      <c r="B841" s="28"/>
      <c r="C841" s="28"/>
      <c r="D841" s="28"/>
      <c r="E841" s="36"/>
      <c r="F841" s="28"/>
      <c r="G841" s="28"/>
      <c r="H841" s="28"/>
      <c r="I841" s="28"/>
      <c r="J841" s="28"/>
      <c r="K841" s="28"/>
      <c r="L841" s="28"/>
      <c r="M841" s="28"/>
      <c r="N841" s="28"/>
      <c r="O841" s="28"/>
      <c r="P841" s="28"/>
      <c r="Q841" s="28"/>
      <c r="R841" s="28"/>
      <c r="S841" s="28"/>
      <c r="T841" s="50"/>
      <c r="U841" s="28"/>
      <c r="V841" s="52"/>
      <c r="W841" s="28"/>
      <c r="X841" s="28"/>
      <c r="Y841" s="28"/>
      <c r="Z841" s="28"/>
      <c r="AA841" s="28"/>
      <c r="AB841" s="28"/>
      <c r="AC841" s="28"/>
      <c r="AD841" s="28"/>
      <c r="AE841" s="65" t="b">
        <v>0</v>
      </c>
      <c r="AF841" s="28" t="str">
        <f t="shared" si="2"/>
        <v/>
      </c>
      <c r="AG841" s="501"/>
      <c r="AH841" s="502"/>
      <c r="AI841" s="501"/>
      <c r="AJ841" s="503"/>
      <c r="AK841" s="501"/>
      <c r="AL841" s="503"/>
      <c r="AM841" s="501"/>
      <c r="AN841" s="503"/>
      <c r="AO841" s="501"/>
      <c r="AP841" s="503"/>
      <c r="AQ841" s="501"/>
      <c r="AR841" s="503"/>
      <c r="AS841" s="501"/>
      <c r="AT841" s="503"/>
      <c r="AU841" s="501"/>
      <c r="AV841" s="503"/>
      <c r="AW841" s="501"/>
      <c r="AX841" s="503"/>
      <c r="AY841" s="504"/>
    </row>
    <row r="842" ht="22.5" customHeight="1">
      <c r="A842" s="36"/>
      <c r="B842" s="28"/>
      <c r="C842" s="28"/>
      <c r="D842" s="28"/>
      <c r="E842" s="36"/>
      <c r="F842" s="28"/>
      <c r="G842" s="28"/>
      <c r="H842" s="28"/>
      <c r="I842" s="28"/>
      <c r="J842" s="28"/>
      <c r="K842" s="28"/>
      <c r="L842" s="28"/>
      <c r="M842" s="28"/>
      <c r="N842" s="28"/>
      <c r="O842" s="28"/>
      <c r="P842" s="28"/>
      <c r="Q842" s="28"/>
      <c r="R842" s="28"/>
      <c r="S842" s="28"/>
      <c r="T842" s="50"/>
      <c r="U842" s="28"/>
      <c r="V842" s="52"/>
      <c r="W842" s="28"/>
      <c r="X842" s="28"/>
      <c r="Y842" s="28"/>
      <c r="Z842" s="28"/>
      <c r="AA842" s="28"/>
      <c r="AB842" s="28"/>
      <c r="AC842" s="28"/>
      <c r="AD842" s="28"/>
      <c r="AE842" s="65" t="b">
        <v>0</v>
      </c>
      <c r="AF842" s="28" t="str">
        <f t="shared" si="2"/>
        <v/>
      </c>
      <c r="AG842" s="497"/>
      <c r="AH842" s="498"/>
      <c r="AI842" s="497"/>
      <c r="AJ842" s="499"/>
      <c r="AK842" s="497"/>
      <c r="AL842" s="499"/>
      <c r="AM842" s="497"/>
      <c r="AN842" s="499"/>
      <c r="AO842" s="497"/>
      <c r="AP842" s="499"/>
      <c r="AQ842" s="497"/>
      <c r="AR842" s="499"/>
      <c r="AS842" s="497"/>
      <c r="AT842" s="499"/>
      <c r="AU842" s="497"/>
      <c r="AV842" s="499"/>
      <c r="AW842" s="497"/>
      <c r="AX842" s="499"/>
      <c r="AY842" s="500"/>
    </row>
    <row r="843" ht="22.5" customHeight="1">
      <c r="A843" s="36"/>
      <c r="B843" s="28"/>
      <c r="C843" s="28"/>
      <c r="D843" s="28"/>
      <c r="E843" s="36"/>
      <c r="F843" s="28"/>
      <c r="G843" s="28"/>
      <c r="H843" s="28"/>
      <c r="I843" s="28"/>
      <c r="J843" s="28"/>
      <c r="K843" s="28"/>
      <c r="L843" s="28"/>
      <c r="M843" s="28"/>
      <c r="N843" s="28"/>
      <c r="O843" s="28"/>
      <c r="P843" s="28"/>
      <c r="Q843" s="28"/>
      <c r="R843" s="28"/>
      <c r="S843" s="28"/>
      <c r="T843" s="50"/>
      <c r="U843" s="28"/>
      <c r="V843" s="52"/>
      <c r="W843" s="28"/>
      <c r="X843" s="28"/>
      <c r="Y843" s="28"/>
      <c r="Z843" s="28"/>
      <c r="AA843" s="28"/>
      <c r="AB843" s="28"/>
      <c r="AC843" s="28"/>
      <c r="AD843" s="28"/>
      <c r="AE843" s="65" t="b">
        <v>0</v>
      </c>
      <c r="AF843" s="28" t="str">
        <f t="shared" si="2"/>
        <v/>
      </c>
      <c r="AG843" s="501"/>
      <c r="AH843" s="502"/>
      <c r="AI843" s="501"/>
      <c r="AJ843" s="503"/>
      <c r="AK843" s="501"/>
      <c r="AL843" s="503"/>
      <c r="AM843" s="501"/>
      <c r="AN843" s="503"/>
      <c r="AO843" s="501"/>
      <c r="AP843" s="503"/>
      <c r="AQ843" s="501"/>
      <c r="AR843" s="503"/>
      <c r="AS843" s="501"/>
      <c r="AT843" s="503"/>
      <c r="AU843" s="501"/>
      <c r="AV843" s="503"/>
      <c r="AW843" s="501"/>
      <c r="AX843" s="503"/>
      <c r="AY843" s="504"/>
    </row>
    <row r="844" ht="22.5" customHeight="1">
      <c r="A844" s="36"/>
      <c r="B844" s="28"/>
      <c r="C844" s="28"/>
      <c r="D844" s="28"/>
      <c r="E844" s="36"/>
      <c r="F844" s="28"/>
      <c r="G844" s="28"/>
      <c r="H844" s="28"/>
      <c r="I844" s="28"/>
      <c r="J844" s="28"/>
      <c r="K844" s="28"/>
      <c r="L844" s="28"/>
      <c r="M844" s="28"/>
      <c r="N844" s="28"/>
      <c r="O844" s="28"/>
      <c r="P844" s="28"/>
      <c r="Q844" s="28"/>
      <c r="R844" s="28"/>
      <c r="S844" s="28"/>
      <c r="T844" s="50"/>
      <c r="U844" s="28"/>
      <c r="V844" s="52"/>
      <c r="W844" s="28"/>
      <c r="X844" s="28"/>
      <c r="Y844" s="28"/>
      <c r="Z844" s="28"/>
      <c r="AA844" s="28"/>
      <c r="AB844" s="28"/>
      <c r="AC844" s="28"/>
      <c r="AD844" s="28"/>
      <c r="AE844" s="65" t="b">
        <v>0</v>
      </c>
      <c r="AF844" s="28" t="str">
        <f t="shared" si="2"/>
        <v/>
      </c>
      <c r="AG844" s="497"/>
      <c r="AH844" s="498"/>
      <c r="AI844" s="497"/>
      <c r="AJ844" s="499"/>
      <c r="AK844" s="497"/>
      <c r="AL844" s="499"/>
      <c r="AM844" s="497"/>
      <c r="AN844" s="499"/>
      <c r="AO844" s="497"/>
      <c r="AP844" s="499"/>
      <c r="AQ844" s="497"/>
      <c r="AR844" s="499"/>
      <c r="AS844" s="497"/>
      <c r="AT844" s="499"/>
      <c r="AU844" s="497"/>
      <c r="AV844" s="499"/>
      <c r="AW844" s="497"/>
      <c r="AX844" s="499"/>
      <c r="AY844" s="500"/>
    </row>
    <row r="845" ht="22.5" customHeight="1">
      <c r="A845" s="36"/>
      <c r="B845" s="28"/>
      <c r="C845" s="28"/>
      <c r="D845" s="28"/>
      <c r="E845" s="36"/>
      <c r="F845" s="28"/>
      <c r="G845" s="28"/>
      <c r="H845" s="28"/>
      <c r="I845" s="28"/>
      <c r="J845" s="28"/>
      <c r="K845" s="28"/>
      <c r="L845" s="28"/>
      <c r="M845" s="28"/>
      <c r="N845" s="28"/>
      <c r="O845" s="28"/>
      <c r="P845" s="28"/>
      <c r="Q845" s="28"/>
      <c r="R845" s="28"/>
      <c r="S845" s="28"/>
      <c r="T845" s="50"/>
      <c r="U845" s="28"/>
      <c r="V845" s="52"/>
      <c r="W845" s="28"/>
      <c r="X845" s="28"/>
      <c r="Y845" s="28"/>
      <c r="Z845" s="28"/>
      <c r="AA845" s="28"/>
      <c r="AB845" s="28"/>
      <c r="AC845" s="28"/>
      <c r="AD845" s="28"/>
      <c r="AE845" s="65" t="b">
        <v>0</v>
      </c>
      <c r="AF845" s="28" t="str">
        <f t="shared" si="2"/>
        <v/>
      </c>
      <c r="AG845" s="501"/>
      <c r="AH845" s="502"/>
      <c r="AI845" s="501"/>
      <c r="AJ845" s="503"/>
      <c r="AK845" s="501"/>
      <c r="AL845" s="503"/>
      <c r="AM845" s="501"/>
      <c r="AN845" s="503"/>
      <c r="AO845" s="501"/>
      <c r="AP845" s="503"/>
      <c r="AQ845" s="501"/>
      <c r="AR845" s="503"/>
      <c r="AS845" s="501"/>
      <c r="AT845" s="503"/>
      <c r="AU845" s="501"/>
      <c r="AV845" s="503"/>
      <c r="AW845" s="501"/>
      <c r="AX845" s="503"/>
      <c r="AY845" s="504"/>
    </row>
    <row r="846" ht="22.5" customHeight="1">
      <c r="A846" s="36"/>
      <c r="B846" s="28"/>
      <c r="C846" s="28"/>
      <c r="D846" s="28"/>
      <c r="E846" s="36"/>
      <c r="F846" s="28"/>
      <c r="G846" s="28"/>
      <c r="H846" s="28"/>
      <c r="I846" s="28"/>
      <c r="J846" s="28"/>
      <c r="K846" s="28"/>
      <c r="L846" s="28"/>
      <c r="M846" s="28"/>
      <c r="N846" s="28"/>
      <c r="O846" s="28"/>
      <c r="P846" s="28"/>
      <c r="Q846" s="28"/>
      <c r="R846" s="28"/>
      <c r="S846" s="28"/>
      <c r="T846" s="50"/>
      <c r="U846" s="28"/>
      <c r="V846" s="52"/>
      <c r="W846" s="28"/>
      <c r="X846" s="28"/>
      <c r="Y846" s="28"/>
      <c r="Z846" s="28"/>
      <c r="AA846" s="28"/>
      <c r="AB846" s="28"/>
      <c r="AC846" s="28"/>
      <c r="AD846" s="28"/>
      <c r="AE846" s="65" t="b">
        <v>0</v>
      </c>
      <c r="AF846" s="28" t="str">
        <f t="shared" si="2"/>
        <v/>
      </c>
      <c r="AG846" s="497"/>
      <c r="AH846" s="498"/>
      <c r="AI846" s="497"/>
      <c r="AJ846" s="499"/>
      <c r="AK846" s="497"/>
      <c r="AL846" s="499"/>
      <c r="AM846" s="497"/>
      <c r="AN846" s="499"/>
      <c r="AO846" s="497"/>
      <c r="AP846" s="499"/>
      <c r="AQ846" s="497"/>
      <c r="AR846" s="499"/>
      <c r="AS846" s="497"/>
      <c r="AT846" s="499"/>
      <c r="AU846" s="497"/>
      <c r="AV846" s="499"/>
      <c r="AW846" s="497"/>
      <c r="AX846" s="499"/>
      <c r="AY846" s="500"/>
    </row>
    <row r="847" ht="22.5" customHeight="1">
      <c r="A847" s="36"/>
      <c r="B847" s="28"/>
      <c r="C847" s="28"/>
      <c r="D847" s="28"/>
      <c r="E847" s="36"/>
      <c r="F847" s="28"/>
      <c r="G847" s="28"/>
      <c r="H847" s="28"/>
      <c r="I847" s="28"/>
      <c r="J847" s="28"/>
      <c r="K847" s="28"/>
      <c r="L847" s="28"/>
      <c r="M847" s="28"/>
      <c r="N847" s="28"/>
      <c r="O847" s="28"/>
      <c r="P847" s="28"/>
      <c r="Q847" s="28"/>
      <c r="R847" s="28"/>
      <c r="S847" s="28"/>
      <c r="T847" s="50"/>
      <c r="U847" s="28"/>
      <c r="V847" s="52"/>
      <c r="W847" s="28"/>
      <c r="X847" s="28"/>
      <c r="Y847" s="28"/>
      <c r="Z847" s="28"/>
      <c r="AA847" s="28"/>
      <c r="AB847" s="28"/>
      <c r="AC847" s="28"/>
      <c r="AD847" s="28"/>
      <c r="AE847" s="65" t="b">
        <v>0</v>
      </c>
      <c r="AF847" s="28" t="str">
        <f t="shared" si="2"/>
        <v/>
      </c>
      <c r="AG847" s="501"/>
      <c r="AH847" s="502"/>
      <c r="AI847" s="501"/>
      <c r="AJ847" s="503"/>
      <c r="AK847" s="501"/>
      <c r="AL847" s="503"/>
      <c r="AM847" s="501"/>
      <c r="AN847" s="503"/>
      <c r="AO847" s="501"/>
      <c r="AP847" s="503"/>
      <c r="AQ847" s="501"/>
      <c r="AR847" s="503"/>
      <c r="AS847" s="501"/>
      <c r="AT847" s="503"/>
      <c r="AU847" s="501"/>
      <c r="AV847" s="503"/>
      <c r="AW847" s="501"/>
      <c r="AX847" s="503"/>
      <c r="AY847" s="504"/>
    </row>
    <row r="848" ht="22.5" customHeight="1">
      <c r="A848" s="36"/>
      <c r="B848" s="28"/>
      <c r="C848" s="28"/>
      <c r="D848" s="28"/>
      <c r="E848" s="36"/>
      <c r="F848" s="28"/>
      <c r="G848" s="28"/>
      <c r="H848" s="28"/>
      <c r="I848" s="28"/>
      <c r="J848" s="28"/>
      <c r="K848" s="28"/>
      <c r="L848" s="28"/>
      <c r="M848" s="28"/>
      <c r="N848" s="28"/>
      <c r="O848" s="28"/>
      <c r="P848" s="28"/>
      <c r="Q848" s="28"/>
      <c r="R848" s="28"/>
      <c r="S848" s="28"/>
      <c r="T848" s="50"/>
      <c r="U848" s="28"/>
      <c r="V848" s="52"/>
      <c r="W848" s="28"/>
      <c r="X848" s="28"/>
      <c r="Y848" s="28"/>
      <c r="Z848" s="28"/>
      <c r="AA848" s="28"/>
      <c r="AB848" s="28"/>
      <c r="AC848" s="28"/>
      <c r="AD848" s="28"/>
      <c r="AE848" s="65" t="b">
        <v>0</v>
      </c>
      <c r="AF848" s="28" t="str">
        <f t="shared" si="2"/>
        <v/>
      </c>
      <c r="AG848" s="497"/>
      <c r="AH848" s="498"/>
      <c r="AI848" s="497"/>
      <c r="AJ848" s="499"/>
      <c r="AK848" s="497"/>
      <c r="AL848" s="499"/>
      <c r="AM848" s="497"/>
      <c r="AN848" s="499"/>
      <c r="AO848" s="497"/>
      <c r="AP848" s="499"/>
      <c r="AQ848" s="497"/>
      <c r="AR848" s="499"/>
      <c r="AS848" s="497"/>
      <c r="AT848" s="499"/>
      <c r="AU848" s="497"/>
      <c r="AV848" s="499"/>
      <c r="AW848" s="497"/>
      <c r="AX848" s="499"/>
      <c r="AY848" s="500"/>
    </row>
    <row r="849" ht="22.5" customHeight="1">
      <c r="A849" s="36"/>
      <c r="B849" s="28"/>
      <c r="C849" s="28"/>
      <c r="D849" s="28"/>
      <c r="E849" s="36"/>
      <c r="F849" s="28"/>
      <c r="G849" s="28"/>
      <c r="H849" s="28"/>
      <c r="I849" s="28"/>
      <c r="J849" s="28"/>
      <c r="K849" s="28"/>
      <c r="L849" s="28"/>
      <c r="M849" s="28"/>
      <c r="N849" s="28"/>
      <c r="O849" s="28"/>
      <c r="P849" s="28"/>
      <c r="Q849" s="28"/>
      <c r="R849" s="28"/>
      <c r="S849" s="28"/>
      <c r="T849" s="50"/>
      <c r="U849" s="28"/>
      <c r="V849" s="52"/>
      <c r="W849" s="28"/>
      <c r="X849" s="28"/>
      <c r="Y849" s="28"/>
      <c r="Z849" s="28"/>
      <c r="AA849" s="28"/>
      <c r="AB849" s="28"/>
      <c r="AC849" s="28"/>
      <c r="AD849" s="28"/>
      <c r="AE849" s="65" t="b">
        <v>0</v>
      </c>
      <c r="AF849" s="28" t="str">
        <f t="shared" si="2"/>
        <v/>
      </c>
      <c r="AG849" s="501"/>
      <c r="AH849" s="502"/>
      <c r="AI849" s="501"/>
      <c r="AJ849" s="503"/>
      <c r="AK849" s="501"/>
      <c r="AL849" s="503"/>
      <c r="AM849" s="501"/>
      <c r="AN849" s="503"/>
      <c r="AO849" s="501"/>
      <c r="AP849" s="503"/>
      <c r="AQ849" s="501"/>
      <c r="AR849" s="503"/>
      <c r="AS849" s="501"/>
      <c r="AT849" s="503"/>
      <c r="AU849" s="501"/>
      <c r="AV849" s="503"/>
      <c r="AW849" s="501"/>
      <c r="AX849" s="503"/>
      <c r="AY849" s="504"/>
    </row>
    <row r="850" ht="22.5" customHeight="1">
      <c r="A850" s="36"/>
      <c r="B850" s="28"/>
      <c r="C850" s="28"/>
      <c r="D850" s="28"/>
      <c r="E850" s="36"/>
      <c r="F850" s="28"/>
      <c r="G850" s="28"/>
      <c r="H850" s="28"/>
      <c r="I850" s="28"/>
      <c r="J850" s="28"/>
      <c r="K850" s="28"/>
      <c r="L850" s="28"/>
      <c r="M850" s="28"/>
      <c r="N850" s="28"/>
      <c r="O850" s="28"/>
      <c r="P850" s="28"/>
      <c r="Q850" s="28"/>
      <c r="R850" s="28"/>
      <c r="S850" s="28"/>
      <c r="T850" s="50"/>
      <c r="U850" s="28"/>
      <c r="V850" s="52"/>
      <c r="W850" s="28"/>
      <c r="X850" s="28"/>
      <c r="Y850" s="28"/>
      <c r="Z850" s="28"/>
      <c r="AA850" s="28"/>
      <c r="AB850" s="28"/>
      <c r="AC850" s="28"/>
      <c r="AD850" s="28"/>
      <c r="AE850" s="65" t="b">
        <v>0</v>
      </c>
      <c r="AF850" s="28" t="str">
        <f t="shared" si="2"/>
        <v/>
      </c>
      <c r="AG850" s="497"/>
      <c r="AH850" s="498"/>
      <c r="AI850" s="497"/>
      <c r="AJ850" s="499"/>
      <c r="AK850" s="497"/>
      <c r="AL850" s="499"/>
      <c r="AM850" s="497"/>
      <c r="AN850" s="499"/>
      <c r="AO850" s="497"/>
      <c r="AP850" s="499"/>
      <c r="AQ850" s="497"/>
      <c r="AR850" s="499"/>
      <c r="AS850" s="497"/>
      <c r="AT850" s="499"/>
      <c r="AU850" s="497"/>
      <c r="AV850" s="499"/>
      <c r="AW850" s="497"/>
      <c r="AX850" s="499"/>
      <c r="AY850" s="500"/>
    </row>
    <row r="851" ht="22.5" customHeight="1">
      <c r="A851" s="36"/>
      <c r="B851" s="28"/>
      <c r="C851" s="28"/>
      <c r="D851" s="28"/>
      <c r="E851" s="36"/>
      <c r="F851" s="28"/>
      <c r="G851" s="28"/>
      <c r="H851" s="28"/>
      <c r="I851" s="28"/>
      <c r="J851" s="28"/>
      <c r="K851" s="28"/>
      <c r="L851" s="28"/>
      <c r="M851" s="28"/>
      <c r="N851" s="28"/>
      <c r="O851" s="28"/>
      <c r="P851" s="28"/>
      <c r="Q851" s="28"/>
      <c r="R851" s="28"/>
      <c r="S851" s="28"/>
      <c r="T851" s="50"/>
      <c r="U851" s="28"/>
      <c r="V851" s="52"/>
      <c r="W851" s="28"/>
      <c r="X851" s="28"/>
      <c r="Y851" s="28"/>
      <c r="Z851" s="28"/>
      <c r="AA851" s="28"/>
      <c r="AB851" s="28"/>
      <c r="AC851" s="28"/>
      <c r="AD851" s="28"/>
      <c r="AE851" s="65" t="b">
        <v>0</v>
      </c>
      <c r="AF851" s="28" t="str">
        <f t="shared" si="2"/>
        <v/>
      </c>
      <c r="AG851" s="501"/>
      <c r="AH851" s="502"/>
      <c r="AI851" s="501"/>
      <c r="AJ851" s="503"/>
      <c r="AK851" s="501"/>
      <c r="AL851" s="503"/>
      <c r="AM851" s="501"/>
      <c r="AN851" s="503"/>
      <c r="AO851" s="501"/>
      <c r="AP851" s="503"/>
      <c r="AQ851" s="501"/>
      <c r="AR851" s="503"/>
      <c r="AS851" s="501"/>
      <c r="AT851" s="503"/>
      <c r="AU851" s="501"/>
      <c r="AV851" s="503"/>
      <c r="AW851" s="501"/>
      <c r="AX851" s="503"/>
      <c r="AY851" s="504"/>
    </row>
    <row r="852" ht="22.5" customHeight="1">
      <c r="A852" s="36"/>
      <c r="B852" s="28"/>
      <c r="C852" s="28"/>
      <c r="D852" s="28"/>
      <c r="E852" s="36"/>
      <c r="F852" s="28"/>
      <c r="G852" s="28"/>
      <c r="H852" s="28"/>
      <c r="I852" s="28"/>
      <c r="J852" s="28"/>
      <c r="K852" s="28"/>
      <c r="L852" s="28"/>
      <c r="M852" s="28"/>
      <c r="N852" s="28"/>
      <c r="O852" s="28"/>
      <c r="P852" s="28"/>
      <c r="Q852" s="28"/>
      <c r="R852" s="28"/>
      <c r="S852" s="28"/>
      <c r="T852" s="50"/>
      <c r="U852" s="28"/>
      <c r="V852" s="52"/>
      <c r="W852" s="28"/>
      <c r="X852" s="28"/>
      <c r="Y852" s="28"/>
      <c r="Z852" s="28"/>
      <c r="AA852" s="28"/>
      <c r="AB852" s="28"/>
      <c r="AC852" s="28"/>
      <c r="AD852" s="28"/>
      <c r="AE852" s="65" t="b">
        <v>0</v>
      </c>
      <c r="AF852" s="28" t="str">
        <f t="shared" si="2"/>
        <v/>
      </c>
      <c r="AG852" s="497"/>
      <c r="AH852" s="498"/>
      <c r="AI852" s="497"/>
      <c r="AJ852" s="499"/>
      <c r="AK852" s="497"/>
      <c r="AL852" s="499"/>
      <c r="AM852" s="497"/>
      <c r="AN852" s="499"/>
      <c r="AO852" s="497"/>
      <c r="AP852" s="499"/>
      <c r="AQ852" s="497"/>
      <c r="AR852" s="499"/>
      <c r="AS852" s="497"/>
      <c r="AT852" s="499"/>
      <c r="AU852" s="497"/>
      <c r="AV852" s="499"/>
      <c r="AW852" s="497"/>
      <c r="AX852" s="499"/>
      <c r="AY852" s="500"/>
    </row>
    <row r="853" ht="22.5" customHeight="1">
      <c r="A853" s="36"/>
      <c r="B853" s="28"/>
      <c r="C853" s="28"/>
      <c r="D853" s="28"/>
      <c r="E853" s="36"/>
      <c r="F853" s="28"/>
      <c r="G853" s="28"/>
      <c r="H853" s="28"/>
      <c r="I853" s="28"/>
      <c r="J853" s="28"/>
      <c r="K853" s="28"/>
      <c r="L853" s="28"/>
      <c r="M853" s="28"/>
      <c r="N853" s="28"/>
      <c r="O853" s="28"/>
      <c r="P853" s="28"/>
      <c r="Q853" s="28"/>
      <c r="R853" s="28"/>
      <c r="S853" s="28"/>
      <c r="T853" s="50"/>
      <c r="U853" s="28"/>
      <c r="V853" s="52"/>
      <c r="W853" s="28"/>
      <c r="X853" s="28"/>
      <c r="Y853" s="28"/>
      <c r="Z853" s="28"/>
      <c r="AA853" s="28"/>
      <c r="AB853" s="28"/>
      <c r="AC853" s="28"/>
      <c r="AD853" s="28"/>
      <c r="AE853" s="65" t="b">
        <v>0</v>
      </c>
      <c r="AF853" s="28" t="str">
        <f t="shared" si="2"/>
        <v/>
      </c>
      <c r="AG853" s="501"/>
      <c r="AH853" s="502"/>
      <c r="AI853" s="501"/>
      <c r="AJ853" s="503"/>
      <c r="AK853" s="501"/>
      <c r="AL853" s="503"/>
      <c r="AM853" s="501"/>
      <c r="AN853" s="503"/>
      <c r="AO853" s="501"/>
      <c r="AP853" s="503"/>
      <c r="AQ853" s="501"/>
      <c r="AR853" s="503"/>
      <c r="AS853" s="501"/>
      <c r="AT853" s="503"/>
      <c r="AU853" s="501"/>
      <c r="AV853" s="503"/>
      <c r="AW853" s="501"/>
      <c r="AX853" s="503"/>
      <c r="AY853" s="504"/>
    </row>
    <row r="854" ht="22.5" customHeight="1">
      <c r="A854" s="36"/>
      <c r="B854" s="28"/>
      <c r="C854" s="28"/>
      <c r="D854" s="28"/>
      <c r="E854" s="36"/>
      <c r="F854" s="28"/>
      <c r="G854" s="28"/>
      <c r="H854" s="28"/>
      <c r="I854" s="28"/>
      <c r="J854" s="28"/>
      <c r="K854" s="28"/>
      <c r="L854" s="28"/>
      <c r="M854" s="28"/>
      <c r="N854" s="28"/>
      <c r="O854" s="28"/>
      <c r="P854" s="28"/>
      <c r="Q854" s="28"/>
      <c r="R854" s="28"/>
      <c r="S854" s="28"/>
      <c r="T854" s="50"/>
      <c r="U854" s="28"/>
      <c r="V854" s="52"/>
      <c r="W854" s="28"/>
      <c r="X854" s="28"/>
      <c r="Y854" s="28"/>
      <c r="Z854" s="28"/>
      <c r="AA854" s="28"/>
      <c r="AB854" s="28"/>
      <c r="AC854" s="28"/>
      <c r="AD854" s="28"/>
      <c r="AE854" s="65" t="b">
        <v>0</v>
      </c>
      <c r="AF854" s="28" t="str">
        <f t="shared" si="2"/>
        <v/>
      </c>
      <c r="AG854" s="497"/>
      <c r="AH854" s="498"/>
      <c r="AI854" s="497"/>
      <c r="AJ854" s="499"/>
      <c r="AK854" s="497"/>
      <c r="AL854" s="499"/>
      <c r="AM854" s="497"/>
      <c r="AN854" s="499"/>
      <c r="AO854" s="497"/>
      <c r="AP854" s="499"/>
      <c r="AQ854" s="497"/>
      <c r="AR854" s="499"/>
      <c r="AS854" s="497"/>
      <c r="AT854" s="499"/>
      <c r="AU854" s="497"/>
      <c r="AV854" s="499"/>
      <c r="AW854" s="497"/>
      <c r="AX854" s="499"/>
      <c r="AY854" s="500"/>
    </row>
    <row r="855" ht="22.5" customHeight="1">
      <c r="A855" s="36"/>
      <c r="B855" s="28"/>
      <c r="C855" s="28"/>
      <c r="D855" s="28"/>
      <c r="E855" s="36"/>
      <c r="F855" s="28"/>
      <c r="G855" s="28"/>
      <c r="H855" s="28"/>
      <c r="I855" s="28"/>
      <c r="J855" s="28"/>
      <c r="K855" s="28"/>
      <c r="L855" s="28"/>
      <c r="M855" s="28"/>
      <c r="N855" s="28"/>
      <c r="O855" s="28"/>
      <c r="P855" s="28"/>
      <c r="Q855" s="28"/>
      <c r="R855" s="28"/>
      <c r="S855" s="28"/>
      <c r="T855" s="50"/>
      <c r="U855" s="28"/>
      <c r="V855" s="52"/>
      <c r="W855" s="28"/>
      <c r="X855" s="28"/>
      <c r="Y855" s="28"/>
      <c r="Z855" s="28"/>
      <c r="AA855" s="28"/>
      <c r="AB855" s="28"/>
      <c r="AC855" s="28"/>
      <c r="AD855" s="28"/>
      <c r="AE855" s="65" t="b">
        <v>0</v>
      </c>
      <c r="AF855" s="28" t="str">
        <f t="shared" si="2"/>
        <v/>
      </c>
      <c r="AG855" s="501"/>
      <c r="AH855" s="502"/>
      <c r="AI855" s="501"/>
      <c r="AJ855" s="503"/>
      <c r="AK855" s="501"/>
      <c r="AL855" s="503"/>
      <c r="AM855" s="501"/>
      <c r="AN855" s="503"/>
      <c r="AO855" s="501"/>
      <c r="AP855" s="503"/>
      <c r="AQ855" s="501"/>
      <c r="AR855" s="503"/>
      <c r="AS855" s="501"/>
      <c r="AT855" s="503"/>
      <c r="AU855" s="501"/>
      <c r="AV855" s="503"/>
      <c r="AW855" s="501"/>
      <c r="AX855" s="503"/>
      <c r="AY855" s="504"/>
    </row>
    <row r="856" ht="22.5" customHeight="1">
      <c r="A856" s="36"/>
      <c r="B856" s="28"/>
      <c r="C856" s="28"/>
      <c r="D856" s="28"/>
      <c r="E856" s="36"/>
      <c r="F856" s="28"/>
      <c r="G856" s="28"/>
      <c r="H856" s="28"/>
      <c r="I856" s="28"/>
      <c r="J856" s="28"/>
      <c r="K856" s="28"/>
      <c r="L856" s="28"/>
      <c r="M856" s="28"/>
      <c r="N856" s="28"/>
      <c r="O856" s="28"/>
      <c r="P856" s="28"/>
      <c r="Q856" s="28"/>
      <c r="R856" s="28"/>
      <c r="S856" s="28"/>
      <c r="T856" s="50"/>
      <c r="U856" s="28"/>
      <c r="V856" s="52"/>
      <c r="W856" s="28"/>
      <c r="X856" s="28"/>
      <c r="Y856" s="28"/>
      <c r="Z856" s="28"/>
      <c r="AA856" s="28"/>
      <c r="AB856" s="28"/>
      <c r="AC856" s="28"/>
      <c r="AD856" s="28"/>
      <c r="AE856" s="65" t="b">
        <v>0</v>
      </c>
      <c r="AF856" s="28" t="str">
        <f t="shared" si="2"/>
        <v/>
      </c>
      <c r="AG856" s="497"/>
      <c r="AH856" s="498"/>
      <c r="AI856" s="497"/>
      <c r="AJ856" s="499"/>
      <c r="AK856" s="497"/>
      <c r="AL856" s="499"/>
      <c r="AM856" s="497"/>
      <c r="AN856" s="499"/>
      <c r="AO856" s="497"/>
      <c r="AP856" s="499"/>
      <c r="AQ856" s="497"/>
      <c r="AR856" s="499"/>
      <c r="AS856" s="497"/>
      <c r="AT856" s="499"/>
      <c r="AU856" s="497"/>
      <c r="AV856" s="499"/>
      <c r="AW856" s="497"/>
      <c r="AX856" s="499"/>
      <c r="AY856" s="500"/>
    </row>
    <row r="857" ht="22.5" customHeight="1">
      <c r="A857" s="36"/>
      <c r="B857" s="28"/>
      <c r="C857" s="28"/>
      <c r="D857" s="28"/>
      <c r="E857" s="36"/>
      <c r="F857" s="28"/>
      <c r="G857" s="28"/>
      <c r="H857" s="28"/>
      <c r="I857" s="28"/>
      <c r="J857" s="28"/>
      <c r="K857" s="28"/>
      <c r="L857" s="28"/>
      <c r="M857" s="28"/>
      <c r="N857" s="28"/>
      <c r="O857" s="28"/>
      <c r="P857" s="28"/>
      <c r="Q857" s="28"/>
      <c r="R857" s="28"/>
      <c r="S857" s="28"/>
      <c r="T857" s="50"/>
      <c r="U857" s="28"/>
      <c r="V857" s="52"/>
      <c r="W857" s="28"/>
      <c r="X857" s="28"/>
      <c r="Y857" s="28"/>
      <c r="Z857" s="28"/>
      <c r="AA857" s="28"/>
      <c r="AB857" s="28"/>
      <c r="AC857" s="28"/>
      <c r="AD857" s="28"/>
      <c r="AE857" s="65" t="b">
        <v>0</v>
      </c>
      <c r="AF857" s="28" t="str">
        <f t="shared" si="2"/>
        <v/>
      </c>
      <c r="AG857" s="501"/>
      <c r="AH857" s="502"/>
      <c r="AI857" s="501"/>
      <c r="AJ857" s="503"/>
      <c r="AK857" s="501"/>
      <c r="AL857" s="503"/>
      <c r="AM857" s="501"/>
      <c r="AN857" s="503"/>
      <c r="AO857" s="501"/>
      <c r="AP857" s="503"/>
      <c r="AQ857" s="501"/>
      <c r="AR857" s="503"/>
      <c r="AS857" s="501"/>
      <c r="AT857" s="503"/>
      <c r="AU857" s="501"/>
      <c r="AV857" s="503"/>
      <c r="AW857" s="501"/>
      <c r="AX857" s="503"/>
      <c r="AY857" s="504"/>
    </row>
    <row r="858" ht="22.5" customHeight="1">
      <c r="A858" s="36"/>
      <c r="B858" s="28"/>
      <c r="C858" s="28"/>
      <c r="D858" s="28"/>
      <c r="E858" s="36"/>
      <c r="F858" s="28"/>
      <c r="G858" s="28"/>
      <c r="H858" s="28"/>
      <c r="I858" s="28"/>
      <c r="J858" s="28"/>
      <c r="K858" s="28"/>
      <c r="L858" s="28"/>
      <c r="M858" s="28"/>
      <c r="N858" s="28"/>
      <c r="O858" s="28"/>
      <c r="P858" s="28"/>
      <c r="Q858" s="28"/>
      <c r="R858" s="28"/>
      <c r="S858" s="28"/>
      <c r="T858" s="50"/>
      <c r="U858" s="28"/>
      <c r="V858" s="52"/>
      <c r="W858" s="28"/>
      <c r="X858" s="28"/>
      <c r="Y858" s="28"/>
      <c r="Z858" s="28"/>
      <c r="AA858" s="28"/>
      <c r="AB858" s="28"/>
      <c r="AC858" s="28"/>
      <c r="AD858" s="28"/>
      <c r="AE858" s="65" t="b">
        <v>0</v>
      </c>
      <c r="AF858" s="28" t="str">
        <f t="shared" si="2"/>
        <v/>
      </c>
      <c r="AG858" s="497"/>
      <c r="AH858" s="498"/>
      <c r="AI858" s="497"/>
      <c r="AJ858" s="499"/>
      <c r="AK858" s="497"/>
      <c r="AL858" s="499"/>
      <c r="AM858" s="497"/>
      <c r="AN858" s="499"/>
      <c r="AO858" s="497"/>
      <c r="AP858" s="499"/>
      <c r="AQ858" s="497"/>
      <c r="AR858" s="499"/>
      <c r="AS858" s="497"/>
      <c r="AT858" s="499"/>
      <c r="AU858" s="497"/>
      <c r="AV858" s="499"/>
      <c r="AW858" s="497"/>
      <c r="AX858" s="499"/>
      <c r="AY858" s="500"/>
    </row>
    <row r="859" ht="22.5" customHeight="1">
      <c r="A859" s="36"/>
      <c r="B859" s="28"/>
      <c r="C859" s="28"/>
      <c r="D859" s="28"/>
      <c r="E859" s="36"/>
      <c r="F859" s="28"/>
      <c r="G859" s="28"/>
      <c r="H859" s="28"/>
      <c r="I859" s="28"/>
      <c r="J859" s="28"/>
      <c r="K859" s="28"/>
      <c r="L859" s="28"/>
      <c r="M859" s="28"/>
      <c r="N859" s="28"/>
      <c r="O859" s="28"/>
      <c r="P859" s="28"/>
      <c r="Q859" s="28"/>
      <c r="R859" s="28"/>
      <c r="S859" s="28"/>
      <c r="T859" s="50"/>
      <c r="U859" s="28"/>
      <c r="V859" s="52"/>
      <c r="W859" s="28"/>
      <c r="X859" s="28"/>
      <c r="Y859" s="28"/>
      <c r="Z859" s="28"/>
      <c r="AA859" s="28"/>
      <c r="AB859" s="28"/>
      <c r="AC859" s="28"/>
      <c r="AD859" s="28"/>
      <c r="AE859" s="65" t="b">
        <v>0</v>
      </c>
      <c r="AF859" s="28" t="str">
        <f t="shared" si="2"/>
        <v/>
      </c>
      <c r="AG859" s="501"/>
      <c r="AH859" s="502"/>
      <c r="AI859" s="501"/>
      <c r="AJ859" s="503"/>
      <c r="AK859" s="501"/>
      <c r="AL859" s="503"/>
      <c r="AM859" s="501"/>
      <c r="AN859" s="503"/>
      <c r="AO859" s="501"/>
      <c r="AP859" s="503"/>
      <c r="AQ859" s="501"/>
      <c r="AR859" s="503"/>
      <c r="AS859" s="501"/>
      <c r="AT859" s="503"/>
      <c r="AU859" s="501"/>
      <c r="AV859" s="503"/>
      <c r="AW859" s="501"/>
      <c r="AX859" s="503"/>
      <c r="AY859" s="504"/>
    </row>
    <row r="860" ht="22.5" customHeight="1">
      <c r="A860" s="36"/>
      <c r="B860" s="28"/>
      <c r="C860" s="28"/>
      <c r="D860" s="28"/>
      <c r="E860" s="36"/>
      <c r="F860" s="28"/>
      <c r="G860" s="28"/>
      <c r="H860" s="28"/>
      <c r="I860" s="28"/>
      <c r="J860" s="28"/>
      <c r="K860" s="28"/>
      <c r="L860" s="28"/>
      <c r="M860" s="28"/>
      <c r="N860" s="28"/>
      <c r="O860" s="28"/>
      <c r="P860" s="28"/>
      <c r="Q860" s="28"/>
      <c r="R860" s="28"/>
      <c r="S860" s="28"/>
      <c r="T860" s="50"/>
      <c r="U860" s="28"/>
      <c r="V860" s="52"/>
      <c r="W860" s="28"/>
      <c r="X860" s="28"/>
      <c r="Y860" s="28"/>
      <c r="Z860" s="28"/>
      <c r="AA860" s="28"/>
      <c r="AB860" s="28"/>
      <c r="AC860" s="28"/>
      <c r="AD860" s="28"/>
      <c r="AE860" s="65" t="b">
        <v>0</v>
      </c>
      <c r="AF860" s="28" t="str">
        <f t="shared" si="2"/>
        <v/>
      </c>
      <c r="AG860" s="497"/>
      <c r="AH860" s="498"/>
      <c r="AI860" s="497"/>
      <c r="AJ860" s="499"/>
      <c r="AK860" s="497"/>
      <c r="AL860" s="499"/>
      <c r="AM860" s="497"/>
      <c r="AN860" s="499"/>
      <c r="AO860" s="497"/>
      <c r="AP860" s="499"/>
      <c r="AQ860" s="497"/>
      <c r="AR860" s="499"/>
      <c r="AS860" s="497"/>
      <c r="AT860" s="499"/>
      <c r="AU860" s="497"/>
      <c r="AV860" s="499"/>
      <c r="AW860" s="497"/>
      <c r="AX860" s="499"/>
      <c r="AY860" s="500"/>
    </row>
    <row r="861" ht="22.5" customHeight="1">
      <c r="A861" s="36"/>
      <c r="B861" s="28"/>
      <c r="C861" s="28"/>
      <c r="D861" s="28"/>
      <c r="E861" s="36"/>
      <c r="F861" s="28"/>
      <c r="G861" s="28"/>
      <c r="H861" s="28"/>
      <c r="I861" s="28"/>
      <c r="J861" s="28"/>
      <c r="K861" s="28"/>
      <c r="L861" s="28"/>
      <c r="M861" s="28"/>
      <c r="N861" s="28"/>
      <c r="O861" s="28"/>
      <c r="P861" s="28"/>
      <c r="Q861" s="28"/>
      <c r="R861" s="28"/>
      <c r="S861" s="28"/>
      <c r="T861" s="50"/>
      <c r="U861" s="28"/>
      <c r="V861" s="52"/>
      <c r="W861" s="28"/>
      <c r="X861" s="28"/>
      <c r="Y861" s="28"/>
      <c r="Z861" s="28"/>
      <c r="AA861" s="28"/>
      <c r="AB861" s="28"/>
      <c r="AC861" s="28"/>
      <c r="AD861" s="28"/>
      <c r="AE861" s="65" t="b">
        <v>0</v>
      </c>
      <c r="AF861" s="28" t="str">
        <f t="shared" si="2"/>
        <v/>
      </c>
      <c r="AG861" s="501"/>
      <c r="AH861" s="502"/>
      <c r="AI861" s="501"/>
      <c r="AJ861" s="503"/>
      <c r="AK861" s="501"/>
      <c r="AL861" s="503"/>
      <c r="AM861" s="501"/>
      <c r="AN861" s="503"/>
      <c r="AO861" s="501"/>
      <c r="AP861" s="503"/>
      <c r="AQ861" s="501"/>
      <c r="AR861" s="503"/>
      <c r="AS861" s="501"/>
      <c r="AT861" s="503"/>
      <c r="AU861" s="501"/>
      <c r="AV861" s="503"/>
      <c r="AW861" s="501"/>
      <c r="AX861" s="503"/>
      <c r="AY861" s="504"/>
    </row>
    <row r="862" ht="22.5" customHeight="1">
      <c r="A862" s="36"/>
      <c r="B862" s="28"/>
      <c r="C862" s="28"/>
      <c r="D862" s="28"/>
      <c r="E862" s="36"/>
      <c r="F862" s="28"/>
      <c r="G862" s="28"/>
      <c r="H862" s="28"/>
      <c r="I862" s="28"/>
      <c r="J862" s="28"/>
      <c r="K862" s="28"/>
      <c r="L862" s="28"/>
      <c r="M862" s="28"/>
      <c r="N862" s="28"/>
      <c r="O862" s="28"/>
      <c r="P862" s="28"/>
      <c r="Q862" s="28"/>
      <c r="R862" s="28"/>
      <c r="S862" s="28"/>
      <c r="T862" s="50"/>
      <c r="U862" s="28"/>
      <c r="V862" s="52"/>
      <c r="W862" s="28"/>
      <c r="X862" s="28"/>
      <c r="Y862" s="28"/>
      <c r="Z862" s="28"/>
      <c r="AA862" s="28"/>
      <c r="AB862" s="28"/>
      <c r="AC862" s="28"/>
      <c r="AD862" s="28"/>
      <c r="AE862" s="65" t="b">
        <v>0</v>
      </c>
      <c r="AF862" s="28" t="str">
        <f t="shared" si="2"/>
        <v/>
      </c>
      <c r="AG862" s="497"/>
      <c r="AH862" s="498"/>
      <c r="AI862" s="497"/>
      <c r="AJ862" s="499"/>
      <c r="AK862" s="497"/>
      <c r="AL862" s="499"/>
      <c r="AM862" s="497"/>
      <c r="AN862" s="499"/>
      <c r="AO862" s="497"/>
      <c r="AP862" s="499"/>
      <c r="AQ862" s="497"/>
      <c r="AR862" s="499"/>
      <c r="AS862" s="497"/>
      <c r="AT862" s="499"/>
      <c r="AU862" s="497"/>
      <c r="AV862" s="499"/>
      <c r="AW862" s="497"/>
      <c r="AX862" s="499"/>
      <c r="AY862" s="500"/>
    </row>
    <row r="863" ht="22.5" customHeight="1">
      <c r="A863" s="36"/>
      <c r="B863" s="28"/>
      <c r="C863" s="28"/>
      <c r="D863" s="28"/>
      <c r="E863" s="36"/>
      <c r="F863" s="28"/>
      <c r="G863" s="28"/>
      <c r="H863" s="28"/>
      <c r="I863" s="28"/>
      <c r="J863" s="28"/>
      <c r="K863" s="28"/>
      <c r="L863" s="28"/>
      <c r="M863" s="28"/>
      <c r="N863" s="28"/>
      <c r="O863" s="28"/>
      <c r="P863" s="28"/>
      <c r="Q863" s="28"/>
      <c r="R863" s="28"/>
      <c r="S863" s="28"/>
      <c r="T863" s="50"/>
      <c r="U863" s="28"/>
      <c r="V863" s="52"/>
      <c r="W863" s="28"/>
      <c r="X863" s="28"/>
      <c r="Y863" s="28"/>
      <c r="Z863" s="28"/>
      <c r="AA863" s="28"/>
      <c r="AB863" s="28"/>
      <c r="AC863" s="28"/>
      <c r="AD863" s="28"/>
      <c r="AE863" s="65" t="b">
        <v>0</v>
      </c>
      <c r="AF863" s="28" t="str">
        <f t="shared" si="2"/>
        <v/>
      </c>
      <c r="AG863" s="501"/>
      <c r="AH863" s="502"/>
      <c r="AI863" s="501"/>
      <c r="AJ863" s="503"/>
      <c r="AK863" s="501"/>
      <c r="AL863" s="503"/>
      <c r="AM863" s="501"/>
      <c r="AN863" s="503"/>
      <c r="AO863" s="501"/>
      <c r="AP863" s="503"/>
      <c r="AQ863" s="501"/>
      <c r="AR863" s="503"/>
      <c r="AS863" s="501"/>
      <c r="AT863" s="503"/>
      <c r="AU863" s="501"/>
      <c r="AV863" s="503"/>
      <c r="AW863" s="501"/>
      <c r="AX863" s="503"/>
      <c r="AY863" s="504"/>
    </row>
    <row r="864" ht="22.5" customHeight="1">
      <c r="A864" s="36"/>
      <c r="B864" s="28"/>
      <c r="C864" s="28"/>
      <c r="D864" s="28"/>
      <c r="E864" s="36"/>
      <c r="F864" s="28"/>
      <c r="G864" s="28"/>
      <c r="H864" s="28"/>
      <c r="I864" s="28"/>
      <c r="J864" s="28"/>
      <c r="K864" s="28"/>
      <c r="L864" s="28"/>
      <c r="M864" s="28"/>
      <c r="N864" s="28"/>
      <c r="O864" s="28"/>
      <c r="P864" s="28"/>
      <c r="Q864" s="28"/>
      <c r="R864" s="28"/>
      <c r="S864" s="28"/>
      <c r="T864" s="50"/>
      <c r="U864" s="28"/>
      <c r="V864" s="52"/>
      <c r="W864" s="28"/>
      <c r="X864" s="28"/>
      <c r="Y864" s="28"/>
      <c r="Z864" s="28"/>
      <c r="AA864" s="28"/>
      <c r="AB864" s="28"/>
      <c r="AC864" s="28"/>
      <c r="AD864" s="28"/>
      <c r="AE864" s="65" t="b">
        <v>0</v>
      </c>
      <c r="AF864" s="28" t="str">
        <f t="shared" si="2"/>
        <v/>
      </c>
      <c r="AG864" s="497"/>
      <c r="AH864" s="498"/>
      <c r="AI864" s="497"/>
      <c r="AJ864" s="499"/>
      <c r="AK864" s="497"/>
      <c r="AL864" s="499"/>
      <c r="AM864" s="497"/>
      <c r="AN864" s="499"/>
      <c r="AO864" s="497"/>
      <c r="AP864" s="499"/>
      <c r="AQ864" s="497"/>
      <c r="AR864" s="499"/>
      <c r="AS864" s="497"/>
      <c r="AT864" s="499"/>
      <c r="AU864" s="497"/>
      <c r="AV864" s="499"/>
      <c r="AW864" s="497"/>
      <c r="AX864" s="499"/>
      <c r="AY864" s="500"/>
    </row>
    <row r="865" ht="22.5" customHeight="1">
      <c r="A865" s="36"/>
      <c r="B865" s="28"/>
      <c r="C865" s="28"/>
      <c r="D865" s="28"/>
      <c r="E865" s="36"/>
      <c r="F865" s="28"/>
      <c r="G865" s="28"/>
      <c r="H865" s="28"/>
      <c r="I865" s="28"/>
      <c r="J865" s="28"/>
      <c r="K865" s="28"/>
      <c r="L865" s="28"/>
      <c r="M865" s="28"/>
      <c r="N865" s="28"/>
      <c r="O865" s="28"/>
      <c r="P865" s="28"/>
      <c r="Q865" s="28"/>
      <c r="R865" s="28"/>
      <c r="S865" s="28"/>
      <c r="T865" s="50"/>
      <c r="U865" s="28"/>
      <c r="V865" s="52"/>
      <c r="W865" s="28"/>
      <c r="X865" s="28"/>
      <c r="Y865" s="28"/>
      <c r="Z865" s="28"/>
      <c r="AA865" s="28"/>
      <c r="AB865" s="28"/>
      <c r="AC865" s="28"/>
      <c r="AD865" s="28"/>
      <c r="AE865" s="65" t="b">
        <v>0</v>
      </c>
      <c r="AF865" s="28" t="str">
        <f t="shared" si="2"/>
        <v/>
      </c>
      <c r="AG865" s="501"/>
      <c r="AH865" s="502"/>
      <c r="AI865" s="501"/>
      <c r="AJ865" s="503"/>
      <c r="AK865" s="501"/>
      <c r="AL865" s="503"/>
      <c r="AM865" s="501"/>
      <c r="AN865" s="503"/>
      <c r="AO865" s="501"/>
      <c r="AP865" s="503"/>
      <c r="AQ865" s="501"/>
      <c r="AR865" s="503"/>
      <c r="AS865" s="501"/>
      <c r="AT865" s="503"/>
      <c r="AU865" s="501"/>
      <c r="AV865" s="503"/>
      <c r="AW865" s="501"/>
      <c r="AX865" s="503"/>
      <c r="AY865" s="504"/>
    </row>
    <row r="866" ht="22.5" customHeight="1">
      <c r="A866" s="36"/>
      <c r="B866" s="28"/>
      <c r="C866" s="28"/>
      <c r="D866" s="28"/>
      <c r="E866" s="36"/>
      <c r="F866" s="28"/>
      <c r="G866" s="28"/>
      <c r="H866" s="28"/>
      <c r="I866" s="28"/>
      <c r="J866" s="28"/>
      <c r="K866" s="28"/>
      <c r="L866" s="28"/>
      <c r="M866" s="28"/>
      <c r="N866" s="28"/>
      <c r="O866" s="28"/>
      <c r="P866" s="28"/>
      <c r="Q866" s="28"/>
      <c r="R866" s="28"/>
      <c r="S866" s="28"/>
      <c r="T866" s="50"/>
      <c r="U866" s="28"/>
      <c r="V866" s="52"/>
      <c r="W866" s="28"/>
      <c r="X866" s="28"/>
      <c r="Y866" s="28"/>
      <c r="Z866" s="28"/>
      <c r="AA866" s="28"/>
      <c r="AB866" s="28"/>
      <c r="AC866" s="28"/>
      <c r="AD866" s="28"/>
      <c r="AE866" s="65" t="b">
        <v>0</v>
      </c>
      <c r="AF866" s="28" t="str">
        <f t="shared" si="2"/>
        <v/>
      </c>
      <c r="AG866" s="497"/>
      <c r="AH866" s="498"/>
      <c r="AI866" s="497"/>
      <c r="AJ866" s="499"/>
      <c r="AK866" s="497"/>
      <c r="AL866" s="499"/>
      <c r="AM866" s="497"/>
      <c r="AN866" s="499"/>
      <c r="AO866" s="497"/>
      <c r="AP866" s="499"/>
      <c r="AQ866" s="497"/>
      <c r="AR866" s="499"/>
      <c r="AS866" s="497"/>
      <c r="AT866" s="499"/>
      <c r="AU866" s="497"/>
      <c r="AV866" s="499"/>
      <c r="AW866" s="497"/>
      <c r="AX866" s="499"/>
      <c r="AY866" s="500"/>
    </row>
    <row r="867" ht="22.5" customHeight="1">
      <c r="A867" s="36"/>
      <c r="B867" s="28"/>
      <c r="C867" s="28"/>
      <c r="D867" s="28"/>
      <c r="E867" s="36"/>
      <c r="F867" s="28"/>
      <c r="G867" s="28"/>
      <c r="H867" s="28"/>
      <c r="I867" s="28"/>
      <c r="J867" s="28"/>
      <c r="K867" s="28"/>
      <c r="L867" s="28"/>
      <c r="M867" s="28"/>
      <c r="N867" s="28"/>
      <c r="O867" s="28"/>
      <c r="P867" s="28"/>
      <c r="Q867" s="28"/>
      <c r="R867" s="28"/>
      <c r="S867" s="28"/>
      <c r="T867" s="50"/>
      <c r="U867" s="28"/>
      <c r="V867" s="52"/>
      <c r="W867" s="28"/>
      <c r="X867" s="28"/>
      <c r="Y867" s="28"/>
      <c r="Z867" s="28"/>
      <c r="AA867" s="28"/>
      <c r="AB867" s="28"/>
      <c r="AC867" s="28"/>
      <c r="AD867" s="28"/>
      <c r="AE867" s="65" t="b">
        <v>0</v>
      </c>
      <c r="AF867" s="28" t="str">
        <f t="shared" si="2"/>
        <v/>
      </c>
      <c r="AG867" s="501"/>
      <c r="AH867" s="502"/>
      <c r="AI867" s="501"/>
      <c r="AJ867" s="503"/>
      <c r="AK867" s="501"/>
      <c r="AL867" s="503"/>
      <c r="AM867" s="501"/>
      <c r="AN867" s="503"/>
      <c r="AO867" s="501"/>
      <c r="AP867" s="503"/>
      <c r="AQ867" s="501"/>
      <c r="AR867" s="503"/>
      <c r="AS867" s="501"/>
      <c r="AT867" s="503"/>
      <c r="AU867" s="501"/>
      <c r="AV867" s="503"/>
      <c r="AW867" s="501"/>
      <c r="AX867" s="503"/>
      <c r="AY867" s="504"/>
    </row>
    <row r="868" ht="22.5" customHeight="1">
      <c r="A868" s="36"/>
      <c r="B868" s="28"/>
      <c r="C868" s="28"/>
      <c r="D868" s="28"/>
      <c r="E868" s="36"/>
      <c r="F868" s="28"/>
      <c r="G868" s="28"/>
      <c r="H868" s="28"/>
      <c r="I868" s="28"/>
      <c r="J868" s="28"/>
      <c r="K868" s="28"/>
      <c r="L868" s="28"/>
      <c r="M868" s="28"/>
      <c r="N868" s="28"/>
      <c r="O868" s="28"/>
      <c r="P868" s="28"/>
      <c r="Q868" s="28"/>
      <c r="R868" s="28"/>
      <c r="S868" s="28"/>
      <c r="T868" s="50"/>
      <c r="U868" s="28"/>
      <c r="V868" s="52"/>
      <c r="W868" s="28"/>
      <c r="X868" s="28"/>
      <c r="Y868" s="28"/>
      <c r="Z868" s="28"/>
      <c r="AA868" s="28"/>
      <c r="AB868" s="28"/>
      <c r="AC868" s="28"/>
      <c r="AD868" s="28"/>
      <c r="AE868" s="65" t="b">
        <v>0</v>
      </c>
      <c r="AF868" s="28" t="str">
        <f t="shared" si="2"/>
        <v/>
      </c>
      <c r="AG868" s="497"/>
      <c r="AH868" s="498"/>
      <c r="AI868" s="497"/>
      <c r="AJ868" s="498"/>
      <c r="AK868" s="497"/>
      <c r="AL868" s="498"/>
      <c r="AM868" s="497"/>
      <c r="AN868" s="498"/>
      <c r="AO868" s="497"/>
      <c r="AP868" s="498"/>
      <c r="AQ868" s="497"/>
      <c r="AR868" s="498"/>
      <c r="AS868" s="497"/>
      <c r="AT868" s="498"/>
      <c r="AU868" s="497"/>
      <c r="AV868" s="498"/>
      <c r="AW868" s="497"/>
      <c r="AX868" s="498"/>
      <c r="AY868" s="505"/>
    </row>
    <row r="869" ht="22.5" customHeight="1">
      <c r="A869" s="36"/>
      <c r="B869" s="28"/>
      <c r="C869" s="28"/>
      <c r="D869" s="28"/>
      <c r="E869" s="36"/>
      <c r="F869" s="28"/>
      <c r="G869" s="28"/>
      <c r="H869" s="28"/>
      <c r="I869" s="28"/>
      <c r="J869" s="28"/>
      <c r="K869" s="28"/>
      <c r="L869" s="28"/>
      <c r="M869" s="28"/>
      <c r="N869" s="28"/>
      <c r="O869" s="28"/>
      <c r="P869" s="28"/>
      <c r="Q869" s="28"/>
      <c r="R869" s="28"/>
      <c r="S869" s="28"/>
      <c r="T869" s="50"/>
      <c r="U869" s="28"/>
      <c r="V869" s="52"/>
      <c r="W869" s="28"/>
      <c r="X869" s="28"/>
      <c r="Y869" s="28"/>
      <c r="Z869" s="28"/>
      <c r="AA869" s="28"/>
      <c r="AB869" s="28"/>
      <c r="AC869" s="28"/>
      <c r="AD869" s="28"/>
      <c r="AE869" s="65" t="b">
        <v>0</v>
      </c>
      <c r="AF869" s="28" t="str">
        <f t="shared" si="2"/>
        <v/>
      </c>
      <c r="AG869" s="501"/>
      <c r="AH869" s="502"/>
      <c r="AI869" s="501"/>
      <c r="AJ869" s="503"/>
      <c r="AK869" s="501"/>
      <c r="AL869" s="503"/>
      <c r="AM869" s="501"/>
      <c r="AN869" s="503"/>
      <c r="AO869" s="501"/>
      <c r="AP869" s="503"/>
      <c r="AQ869" s="501"/>
      <c r="AR869" s="503"/>
      <c r="AS869" s="501"/>
      <c r="AT869" s="503"/>
      <c r="AU869" s="501"/>
      <c r="AV869" s="503"/>
      <c r="AW869" s="501"/>
      <c r="AX869" s="503"/>
      <c r="AY869" s="504"/>
    </row>
    <row r="870" ht="22.5" customHeight="1">
      <c r="A870" s="36"/>
      <c r="B870" s="28"/>
      <c r="C870" s="28"/>
      <c r="D870" s="28"/>
      <c r="E870" s="36"/>
      <c r="F870" s="28"/>
      <c r="G870" s="28"/>
      <c r="H870" s="28"/>
      <c r="I870" s="28"/>
      <c r="J870" s="28"/>
      <c r="K870" s="28"/>
      <c r="L870" s="28"/>
      <c r="M870" s="28"/>
      <c r="N870" s="28"/>
      <c r="O870" s="28"/>
      <c r="P870" s="28"/>
      <c r="Q870" s="28"/>
      <c r="R870" s="28"/>
      <c r="S870" s="28"/>
      <c r="T870" s="50"/>
      <c r="U870" s="28"/>
      <c r="V870" s="52"/>
      <c r="W870" s="28"/>
      <c r="X870" s="28"/>
      <c r="Y870" s="28"/>
      <c r="Z870" s="28"/>
      <c r="AA870" s="28"/>
      <c r="AB870" s="28"/>
      <c r="AC870" s="28"/>
      <c r="AD870" s="28"/>
      <c r="AE870" s="65" t="b">
        <v>0</v>
      </c>
      <c r="AF870" s="28" t="str">
        <f t="shared" si="2"/>
        <v/>
      </c>
      <c r="AG870" s="497"/>
      <c r="AH870" s="498"/>
      <c r="AI870" s="497"/>
      <c r="AJ870" s="499"/>
      <c r="AK870" s="497"/>
      <c r="AL870" s="499"/>
      <c r="AM870" s="497"/>
      <c r="AN870" s="499"/>
      <c r="AO870" s="497"/>
      <c r="AP870" s="499"/>
      <c r="AQ870" s="497"/>
      <c r="AR870" s="499"/>
      <c r="AS870" s="497"/>
      <c r="AT870" s="499"/>
      <c r="AU870" s="497"/>
      <c r="AV870" s="499"/>
      <c r="AW870" s="497"/>
      <c r="AX870" s="499"/>
      <c r="AY870" s="500"/>
    </row>
    <row r="871" ht="22.5" customHeight="1">
      <c r="A871" s="36"/>
      <c r="B871" s="28"/>
      <c r="C871" s="28"/>
      <c r="D871" s="28"/>
      <c r="E871" s="36"/>
      <c r="F871" s="28"/>
      <c r="G871" s="28"/>
      <c r="H871" s="28"/>
      <c r="I871" s="28"/>
      <c r="J871" s="28"/>
      <c r="K871" s="28"/>
      <c r="L871" s="28"/>
      <c r="M871" s="28"/>
      <c r="N871" s="28"/>
      <c r="O871" s="28"/>
      <c r="P871" s="28"/>
      <c r="Q871" s="28"/>
      <c r="R871" s="28"/>
      <c r="S871" s="28"/>
      <c r="T871" s="50"/>
      <c r="U871" s="28"/>
      <c r="V871" s="52"/>
      <c r="W871" s="28"/>
      <c r="X871" s="28"/>
      <c r="Y871" s="28"/>
      <c r="Z871" s="28"/>
      <c r="AA871" s="28"/>
      <c r="AB871" s="28"/>
      <c r="AC871" s="28"/>
      <c r="AD871" s="28"/>
      <c r="AE871" s="65" t="b">
        <v>0</v>
      </c>
      <c r="AF871" s="28" t="str">
        <f t="shared" si="2"/>
        <v/>
      </c>
      <c r="AG871" s="501"/>
      <c r="AH871" s="502"/>
      <c r="AI871" s="501"/>
      <c r="AJ871" s="503"/>
      <c r="AK871" s="501"/>
      <c r="AL871" s="503"/>
      <c r="AM871" s="501"/>
      <c r="AN871" s="503"/>
      <c r="AO871" s="501"/>
      <c r="AP871" s="503"/>
      <c r="AQ871" s="501"/>
      <c r="AR871" s="503"/>
      <c r="AS871" s="501"/>
      <c r="AT871" s="503"/>
      <c r="AU871" s="501"/>
      <c r="AV871" s="503"/>
      <c r="AW871" s="501"/>
      <c r="AX871" s="503"/>
      <c r="AY871" s="504"/>
    </row>
    <row r="872" ht="22.5" customHeight="1">
      <c r="A872" s="36"/>
      <c r="B872" s="28"/>
      <c r="C872" s="28"/>
      <c r="D872" s="28"/>
      <c r="E872" s="36"/>
      <c r="F872" s="28"/>
      <c r="G872" s="28"/>
      <c r="H872" s="28"/>
      <c r="I872" s="28"/>
      <c r="J872" s="28"/>
      <c r="K872" s="28"/>
      <c r="L872" s="28"/>
      <c r="M872" s="28"/>
      <c r="N872" s="28"/>
      <c r="O872" s="28"/>
      <c r="P872" s="28"/>
      <c r="Q872" s="28"/>
      <c r="R872" s="28"/>
      <c r="S872" s="28"/>
      <c r="T872" s="50"/>
      <c r="U872" s="28"/>
      <c r="V872" s="52"/>
      <c r="W872" s="28"/>
      <c r="X872" s="28"/>
      <c r="Y872" s="28"/>
      <c r="Z872" s="28"/>
      <c r="AA872" s="28"/>
      <c r="AB872" s="28"/>
      <c r="AC872" s="28"/>
      <c r="AD872" s="28"/>
      <c r="AE872" s="65" t="b">
        <v>0</v>
      </c>
      <c r="AF872" s="28" t="str">
        <f t="shared" si="2"/>
        <v/>
      </c>
      <c r="AG872" s="497"/>
      <c r="AH872" s="498"/>
      <c r="AI872" s="497"/>
      <c r="AJ872" s="499"/>
      <c r="AK872" s="497"/>
      <c r="AL872" s="499"/>
      <c r="AM872" s="497"/>
      <c r="AN872" s="499"/>
      <c r="AO872" s="497"/>
      <c r="AP872" s="499"/>
      <c r="AQ872" s="497"/>
      <c r="AR872" s="499"/>
      <c r="AS872" s="497"/>
      <c r="AT872" s="499"/>
      <c r="AU872" s="497"/>
      <c r="AV872" s="499"/>
      <c r="AW872" s="497"/>
      <c r="AX872" s="499"/>
      <c r="AY872" s="500"/>
    </row>
    <row r="873" ht="22.5" customHeight="1">
      <c r="A873" s="36"/>
      <c r="B873" s="28"/>
      <c r="C873" s="28"/>
      <c r="D873" s="28"/>
      <c r="E873" s="36"/>
      <c r="F873" s="28"/>
      <c r="G873" s="28"/>
      <c r="H873" s="28"/>
      <c r="I873" s="28"/>
      <c r="J873" s="28"/>
      <c r="K873" s="28"/>
      <c r="L873" s="28"/>
      <c r="M873" s="28"/>
      <c r="N873" s="28"/>
      <c r="O873" s="28"/>
      <c r="P873" s="28"/>
      <c r="Q873" s="28"/>
      <c r="R873" s="28"/>
      <c r="S873" s="28"/>
      <c r="T873" s="50"/>
      <c r="U873" s="28"/>
      <c r="V873" s="52"/>
      <c r="W873" s="28"/>
      <c r="X873" s="28"/>
      <c r="Y873" s="28"/>
      <c r="Z873" s="28"/>
      <c r="AA873" s="28"/>
      <c r="AB873" s="28"/>
      <c r="AC873" s="28"/>
      <c r="AD873" s="28"/>
      <c r="AE873" s="65" t="b">
        <v>0</v>
      </c>
      <c r="AF873" s="28" t="str">
        <f t="shared" si="2"/>
        <v/>
      </c>
      <c r="AG873" s="501"/>
      <c r="AH873" s="502"/>
      <c r="AI873" s="501"/>
      <c r="AJ873" s="503"/>
      <c r="AK873" s="501"/>
      <c r="AL873" s="503"/>
      <c r="AM873" s="501"/>
      <c r="AN873" s="503"/>
      <c r="AO873" s="501"/>
      <c r="AP873" s="503"/>
      <c r="AQ873" s="501"/>
      <c r="AR873" s="503"/>
      <c r="AS873" s="501"/>
      <c r="AT873" s="503"/>
      <c r="AU873" s="501"/>
      <c r="AV873" s="503"/>
      <c r="AW873" s="501"/>
      <c r="AX873" s="503"/>
      <c r="AY873" s="504"/>
    </row>
    <row r="874" ht="22.5" customHeight="1">
      <c r="A874" s="36"/>
      <c r="B874" s="28"/>
      <c r="C874" s="28"/>
      <c r="D874" s="28"/>
      <c r="E874" s="36"/>
      <c r="F874" s="28"/>
      <c r="G874" s="28"/>
      <c r="H874" s="28"/>
      <c r="I874" s="28"/>
      <c r="J874" s="28"/>
      <c r="K874" s="28"/>
      <c r="L874" s="28"/>
      <c r="M874" s="28"/>
      <c r="N874" s="28"/>
      <c r="O874" s="28"/>
      <c r="P874" s="28"/>
      <c r="Q874" s="28"/>
      <c r="R874" s="28"/>
      <c r="S874" s="28"/>
      <c r="T874" s="50"/>
      <c r="U874" s="28"/>
      <c r="V874" s="52"/>
      <c r="W874" s="28"/>
      <c r="X874" s="28"/>
      <c r="Y874" s="28"/>
      <c r="Z874" s="28"/>
      <c r="AA874" s="28"/>
      <c r="AB874" s="28"/>
      <c r="AC874" s="28"/>
      <c r="AD874" s="28"/>
      <c r="AE874" s="65" t="b">
        <v>0</v>
      </c>
      <c r="AF874" s="28" t="str">
        <f t="shared" si="2"/>
        <v/>
      </c>
      <c r="AG874" s="497"/>
      <c r="AH874" s="498"/>
      <c r="AI874" s="497"/>
      <c r="AJ874" s="499"/>
      <c r="AK874" s="497"/>
      <c r="AL874" s="499"/>
      <c r="AM874" s="497"/>
      <c r="AN874" s="499"/>
      <c r="AO874" s="497"/>
      <c r="AP874" s="499"/>
      <c r="AQ874" s="497"/>
      <c r="AR874" s="499"/>
      <c r="AS874" s="497"/>
      <c r="AT874" s="499"/>
      <c r="AU874" s="497"/>
      <c r="AV874" s="499"/>
      <c r="AW874" s="497"/>
      <c r="AX874" s="499"/>
      <c r="AY874" s="500"/>
    </row>
    <row r="875" ht="22.5" customHeight="1">
      <c r="A875" s="36"/>
      <c r="B875" s="28"/>
      <c r="C875" s="28"/>
      <c r="D875" s="28"/>
      <c r="E875" s="36"/>
      <c r="F875" s="28"/>
      <c r="G875" s="28"/>
      <c r="H875" s="28"/>
      <c r="I875" s="28"/>
      <c r="J875" s="28"/>
      <c r="K875" s="28"/>
      <c r="L875" s="28"/>
      <c r="M875" s="28"/>
      <c r="N875" s="28"/>
      <c r="O875" s="28"/>
      <c r="P875" s="28"/>
      <c r="Q875" s="28"/>
      <c r="R875" s="28"/>
      <c r="S875" s="28"/>
      <c r="T875" s="50"/>
      <c r="U875" s="28"/>
      <c r="V875" s="52"/>
      <c r="W875" s="28"/>
      <c r="X875" s="28"/>
      <c r="Y875" s="28"/>
      <c r="Z875" s="28"/>
      <c r="AA875" s="28"/>
      <c r="AB875" s="28"/>
      <c r="AC875" s="28"/>
      <c r="AD875" s="28"/>
      <c r="AE875" s="65" t="b">
        <v>0</v>
      </c>
      <c r="AF875" s="28" t="str">
        <f t="shared" si="2"/>
        <v/>
      </c>
      <c r="AG875" s="501"/>
      <c r="AH875" s="502"/>
      <c r="AI875" s="501"/>
      <c r="AJ875" s="503"/>
      <c r="AK875" s="501"/>
      <c r="AL875" s="503"/>
      <c r="AM875" s="501"/>
      <c r="AN875" s="503"/>
      <c r="AO875" s="501"/>
      <c r="AP875" s="503"/>
      <c r="AQ875" s="501"/>
      <c r="AR875" s="503"/>
      <c r="AS875" s="501"/>
      <c r="AT875" s="503"/>
      <c r="AU875" s="501"/>
      <c r="AV875" s="503"/>
      <c r="AW875" s="501"/>
      <c r="AX875" s="503"/>
      <c r="AY875" s="504"/>
    </row>
    <row r="876" ht="22.5" customHeight="1">
      <c r="A876" s="36"/>
      <c r="B876" s="28"/>
      <c r="C876" s="28"/>
      <c r="D876" s="28"/>
      <c r="E876" s="36"/>
      <c r="F876" s="28"/>
      <c r="G876" s="28"/>
      <c r="H876" s="28"/>
      <c r="I876" s="28"/>
      <c r="J876" s="28"/>
      <c r="K876" s="28"/>
      <c r="L876" s="28"/>
      <c r="M876" s="28"/>
      <c r="N876" s="28"/>
      <c r="O876" s="28"/>
      <c r="P876" s="28"/>
      <c r="Q876" s="28"/>
      <c r="R876" s="28"/>
      <c r="S876" s="28"/>
      <c r="T876" s="50"/>
      <c r="U876" s="28"/>
      <c r="V876" s="52"/>
      <c r="W876" s="28"/>
      <c r="X876" s="28"/>
      <c r="Y876" s="28"/>
      <c r="Z876" s="28"/>
      <c r="AA876" s="28"/>
      <c r="AB876" s="28"/>
      <c r="AC876" s="28"/>
      <c r="AD876" s="28"/>
      <c r="AE876" s="65" t="b">
        <v>0</v>
      </c>
      <c r="AF876" s="28" t="str">
        <f t="shared" si="2"/>
        <v/>
      </c>
      <c r="AG876" s="497"/>
      <c r="AH876" s="498"/>
      <c r="AI876" s="497"/>
      <c r="AJ876" s="499"/>
      <c r="AK876" s="497"/>
      <c r="AL876" s="499"/>
      <c r="AM876" s="497"/>
      <c r="AN876" s="499"/>
      <c r="AO876" s="497"/>
      <c r="AP876" s="499"/>
      <c r="AQ876" s="497"/>
      <c r="AR876" s="499"/>
      <c r="AS876" s="497"/>
      <c r="AT876" s="499"/>
      <c r="AU876" s="497"/>
      <c r="AV876" s="499"/>
      <c r="AW876" s="497"/>
      <c r="AX876" s="499"/>
      <c r="AY876" s="500"/>
    </row>
    <row r="877" ht="22.5" customHeight="1">
      <c r="A877" s="36"/>
      <c r="B877" s="28"/>
      <c r="C877" s="28"/>
      <c r="D877" s="28"/>
      <c r="E877" s="36"/>
      <c r="F877" s="28"/>
      <c r="G877" s="28"/>
      <c r="H877" s="28"/>
      <c r="I877" s="28"/>
      <c r="J877" s="28"/>
      <c r="K877" s="28"/>
      <c r="L877" s="28"/>
      <c r="M877" s="28"/>
      <c r="N877" s="28"/>
      <c r="O877" s="28"/>
      <c r="P877" s="28"/>
      <c r="Q877" s="28"/>
      <c r="R877" s="28"/>
      <c r="S877" s="28"/>
      <c r="T877" s="50"/>
      <c r="U877" s="28"/>
      <c r="V877" s="52"/>
      <c r="W877" s="28"/>
      <c r="X877" s="28"/>
      <c r="Y877" s="28"/>
      <c r="Z877" s="28"/>
      <c r="AA877" s="28"/>
      <c r="AB877" s="28"/>
      <c r="AC877" s="28"/>
      <c r="AD877" s="28"/>
      <c r="AE877" s="65" t="b">
        <v>0</v>
      </c>
      <c r="AF877" s="28" t="str">
        <f t="shared" si="2"/>
        <v/>
      </c>
      <c r="AG877" s="501"/>
      <c r="AH877" s="502"/>
      <c r="AI877" s="501"/>
      <c r="AJ877" s="502"/>
      <c r="AK877" s="501"/>
      <c r="AL877" s="502"/>
      <c r="AM877" s="501"/>
      <c r="AN877" s="502"/>
      <c r="AO877" s="501"/>
      <c r="AP877" s="502"/>
      <c r="AQ877" s="501"/>
      <c r="AR877" s="502"/>
      <c r="AS877" s="501"/>
      <c r="AT877" s="502"/>
      <c r="AU877" s="501"/>
      <c r="AV877" s="502"/>
      <c r="AW877" s="501"/>
      <c r="AX877" s="502"/>
      <c r="AY877" s="506"/>
    </row>
    <row r="878" ht="22.5" customHeight="1">
      <c r="A878" s="36"/>
      <c r="B878" s="28"/>
      <c r="C878" s="28"/>
      <c r="D878" s="28"/>
      <c r="E878" s="36"/>
      <c r="F878" s="28"/>
      <c r="G878" s="28"/>
      <c r="H878" s="28"/>
      <c r="I878" s="28"/>
      <c r="J878" s="28"/>
      <c r="K878" s="28"/>
      <c r="L878" s="28"/>
      <c r="M878" s="28"/>
      <c r="N878" s="28"/>
      <c r="O878" s="28"/>
      <c r="P878" s="28"/>
      <c r="Q878" s="28"/>
      <c r="R878" s="28"/>
      <c r="S878" s="28"/>
      <c r="T878" s="50"/>
      <c r="U878" s="28"/>
      <c r="V878" s="52"/>
      <c r="W878" s="28"/>
      <c r="X878" s="28"/>
      <c r="Y878" s="28"/>
      <c r="Z878" s="28"/>
      <c r="AA878" s="28"/>
      <c r="AB878" s="28"/>
      <c r="AC878" s="28"/>
      <c r="AD878" s="28"/>
      <c r="AE878" s="65" t="b">
        <v>0</v>
      </c>
      <c r="AF878" s="28" t="str">
        <f t="shared" si="2"/>
        <v/>
      </c>
      <c r="AG878" s="497"/>
      <c r="AH878" s="498"/>
      <c r="AI878" s="497"/>
      <c r="AJ878" s="499"/>
      <c r="AK878" s="497"/>
      <c r="AL878" s="499"/>
      <c r="AM878" s="497"/>
      <c r="AN878" s="499"/>
      <c r="AO878" s="497"/>
      <c r="AP878" s="499"/>
      <c r="AQ878" s="497"/>
      <c r="AR878" s="499"/>
      <c r="AS878" s="497"/>
      <c r="AT878" s="499"/>
      <c r="AU878" s="497"/>
      <c r="AV878" s="499"/>
      <c r="AW878" s="497"/>
      <c r="AX878" s="499"/>
      <c r="AY878" s="500"/>
    </row>
    <row r="879" ht="22.5" customHeight="1">
      <c r="A879" s="36"/>
      <c r="B879" s="28"/>
      <c r="C879" s="28"/>
      <c r="D879" s="28"/>
      <c r="E879" s="36"/>
      <c r="F879" s="28"/>
      <c r="G879" s="28"/>
      <c r="H879" s="28"/>
      <c r="I879" s="28"/>
      <c r="J879" s="28"/>
      <c r="K879" s="28"/>
      <c r="L879" s="28"/>
      <c r="M879" s="28"/>
      <c r="N879" s="28"/>
      <c r="O879" s="28"/>
      <c r="P879" s="28"/>
      <c r="Q879" s="28"/>
      <c r="R879" s="28"/>
      <c r="S879" s="28"/>
      <c r="T879" s="50"/>
      <c r="U879" s="28"/>
      <c r="V879" s="52"/>
      <c r="W879" s="28"/>
      <c r="X879" s="28"/>
      <c r="Y879" s="28"/>
      <c r="Z879" s="28"/>
      <c r="AA879" s="28"/>
      <c r="AB879" s="28"/>
      <c r="AC879" s="28"/>
      <c r="AD879" s="28"/>
      <c r="AE879" s="65" t="b">
        <v>0</v>
      </c>
      <c r="AF879" s="28" t="str">
        <f t="shared" si="2"/>
        <v/>
      </c>
      <c r="AG879" s="501"/>
      <c r="AH879" s="502"/>
      <c r="AI879" s="501"/>
      <c r="AJ879" s="503"/>
      <c r="AK879" s="501"/>
      <c r="AL879" s="503"/>
      <c r="AM879" s="501"/>
      <c r="AN879" s="503"/>
      <c r="AO879" s="501"/>
      <c r="AP879" s="503"/>
      <c r="AQ879" s="501"/>
      <c r="AR879" s="503"/>
      <c r="AS879" s="501"/>
      <c r="AT879" s="503"/>
      <c r="AU879" s="501"/>
      <c r="AV879" s="503"/>
      <c r="AW879" s="501"/>
      <c r="AX879" s="503"/>
      <c r="AY879" s="504"/>
    </row>
    <row r="880" ht="22.5" customHeight="1">
      <c r="A880" s="36"/>
      <c r="B880" s="28"/>
      <c r="C880" s="28"/>
      <c r="D880" s="28"/>
      <c r="E880" s="36"/>
      <c r="F880" s="28"/>
      <c r="G880" s="28"/>
      <c r="H880" s="28"/>
      <c r="I880" s="28"/>
      <c r="J880" s="28"/>
      <c r="K880" s="28"/>
      <c r="L880" s="28"/>
      <c r="M880" s="28"/>
      <c r="N880" s="28"/>
      <c r="O880" s="28"/>
      <c r="P880" s="28"/>
      <c r="Q880" s="28"/>
      <c r="R880" s="28"/>
      <c r="S880" s="28"/>
      <c r="T880" s="50"/>
      <c r="U880" s="28"/>
      <c r="V880" s="52"/>
      <c r="W880" s="28"/>
      <c r="X880" s="28"/>
      <c r="Y880" s="28"/>
      <c r="Z880" s="28"/>
      <c r="AA880" s="28"/>
      <c r="AB880" s="28"/>
      <c r="AC880" s="28"/>
      <c r="AD880" s="28"/>
      <c r="AE880" s="65" t="b">
        <v>0</v>
      </c>
      <c r="AF880" s="28" t="str">
        <f t="shared" si="2"/>
        <v/>
      </c>
      <c r="AG880" s="497"/>
      <c r="AH880" s="498"/>
      <c r="AI880" s="497"/>
      <c r="AJ880" s="499"/>
      <c r="AK880" s="497"/>
      <c r="AL880" s="499"/>
      <c r="AM880" s="497"/>
      <c r="AN880" s="499"/>
      <c r="AO880" s="497"/>
      <c r="AP880" s="499"/>
      <c r="AQ880" s="497"/>
      <c r="AR880" s="499"/>
      <c r="AS880" s="497"/>
      <c r="AT880" s="499"/>
      <c r="AU880" s="497"/>
      <c r="AV880" s="499"/>
      <c r="AW880" s="497"/>
      <c r="AX880" s="499"/>
      <c r="AY880" s="500"/>
    </row>
    <row r="881" ht="22.5" customHeight="1">
      <c r="A881" s="36"/>
      <c r="B881" s="28"/>
      <c r="C881" s="28"/>
      <c r="D881" s="28"/>
      <c r="E881" s="36"/>
      <c r="F881" s="28"/>
      <c r="G881" s="28"/>
      <c r="H881" s="28"/>
      <c r="I881" s="28"/>
      <c r="J881" s="28"/>
      <c r="K881" s="28"/>
      <c r="L881" s="28"/>
      <c r="M881" s="28"/>
      <c r="N881" s="28"/>
      <c r="O881" s="28"/>
      <c r="P881" s="28"/>
      <c r="Q881" s="28"/>
      <c r="R881" s="28"/>
      <c r="S881" s="28"/>
      <c r="T881" s="50"/>
      <c r="U881" s="28"/>
      <c r="V881" s="52"/>
      <c r="W881" s="28"/>
      <c r="X881" s="28"/>
      <c r="Y881" s="28"/>
      <c r="Z881" s="28"/>
      <c r="AA881" s="28"/>
      <c r="AB881" s="28"/>
      <c r="AC881" s="28"/>
      <c r="AD881" s="28"/>
      <c r="AE881" s="65" t="b">
        <v>0</v>
      </c>
      <c r="AF881" s="28" t="str">
        <f t="shared" si="2"/>
        <v/>
      </c>
      <c r="AG881" s="501"/>
      <c r="AH881" s="502"/>
      <c r="AI881" s="501"/>
      <c r="AJ881" s="503"/>
      <c r="AK881" s="501"/>
      <c r="AL881" s="503"/>
      <c r="AM881" s="501"/>
      <c r="AN881" s="503"/>
      <c r="AO881" s="501"/>
      <c r="AP881" s="503"/>
      <c r="AQ881" s="501"/>
      <c r="AR881" s="503"/>
      <c r="AS881" s="501"/>
      <c r="AT881" s="503"/>
      <c r="AU881" s="501"/>
      <c r="AV881" s="503"/>
      <c r="AW881" s="501"/>
      <c r="AX881" s="503"/>
      <c r="AY881" s="504"/>
    </row>
    <row r="882" ht="22.5" customHeight="1">
      <c r="A882" s="36"/>
      <c r="B882" s="28"/>
      <c r="C882" s="28"/>
      <c r="D882" s="28"/>
      <c r="E882" s="36"/>
      <c r="F882" s="28"/>
      <c r="G882" s="28"/>
      <c r="H882" s="28"/>
      <c r="I882" s="28"/>
      <c r="J882" s="28"/>
      <c r="K882" s="28"/>
      <c r="L882" s="28"/>
      <c r="M882" s="28"/>
      <c r="N882" s="28"/>
      <c r="O882" s="28"/>
      <c r="P882" s="28"/>
      <c r="Q882" s="28"/>
      <c r="R882" s="28"/>
      <c r="S882" s="28"/>
      <c r="T882" s="50"/>
      <c r="U882" s="28"/>
      <c r="V882" s="52"/>
      <c r="W882" s="28"/>
      <c r="X882" s="28"/>
      <c r="Y882" s="28"/>
      <c r="Z882" s="28"/>
      <c r="AA882" s="28"/>
      <c r="AB882" s="28"/>
      <c r="AC882" s="28"/>
      <c r="AD882" s="28"/>
      <c r="AE882" s="65" t="b">
        <v>0</v>
      </c>
      <c r="AF882" s="28" t="str">
        <f t="shared" si="2"/>
        <v/>
      </c>
      <c r="AG882" s="497"/>
      <c r="AH882" s="498"/>
      <c r="AI882" s="497"/>
      <c r="AJ882" s="499"/>
      <c r="AK882" s="497"/>
      <c r="AL882" s="499"/>
      <c r="AM882" s="497"/>
      <c r="AN882" s="499"/>
      <c r="AO882" s="497"/>
      <c r="AP882" s="499"/>
      <c r="AQ882" s="497"/>
      <c r="AR882" s="499"/>
      <c r="AS882" s="497"/>
      <c r="AT882" s="499"/>
      <c r="AU882" s="497"/>
      <c r="AV882" s="499"/>
      <c r="AW882" s="497"/>
      <c r="AX882" s="499"/>
      <c r="AY882" s="500"/>
    </row>
    <row r="883" ht="22.5" customHeight="1">
      <c r="A883" s="36"/>
      <c r="B883" s="28"/>
      <c r="C883" s="28"/>
      <c r="D883" s="28"/>
      <c r="E883" s="36"/>
      <c r="F883" s="28"/>
      <c r="G883" s="28"/>
      <c r="H883" s="28"/>
      <c r="I883" s="28"/>
      <c r="J883" s="28"/>
      <c r="K883" s="28"/>
      <c r="L883" s="28"/>
      <c r="M883" s="28"/>
      <c r="N883" s="28"/>
      <c r="O883" s="28"/>
      <c r="P883" s="28"/>
      <c r="Q883" s="28"/>
      <c r="R883" s="28"/>
      <c r="S883" s="28"/>
      <c r="T883" s="50"/>
      <c r="U883" s="28"/>
      <c r="V883" s="52"/>
      <c r="W883" s="28"/>
      <c r="X883" s="28"/>
      <c r="Y883" s="28"/>
      <c r="Z883" s="28"/>
      <c r="AA883" s="28"/>
      <c r="AB883" s="28"/>
      <c r="AC883" s="28"/>
      <c r="AD883" s="28"/>
      <c r="AE883" s="65" t="b">
        <v>0</v>
      </c>
      <c r="AF883" s="28" t="str">
        <f t="shared" si="2"/>
        <v/>
      </c>
      <c r="AG883" s="501"/>
      <c r="AH883" s="502"/>
      <c r="AI883" s="501"/>
      <c r="AJ883" s="503"/>
      <c r="AK883" s="501"/>
      <c r="AL883" s="503"/>
      <c r="AM883" s="501"/>
      <c r="AN883" s="503"/>
      <c r="AO883" s="501"/>
      <c r="AP883" s="503"/>
      <c r="AQ883" s="501"/>
      <c r="AR883" s="503"/>
      <c r="AS883" s="501"/>
      <c r="AT883" s="503"/>
      <c r="AU883" s="501"/>
      <c r="AV883" s="503"/>
      <c r="AW883" s="501"/>
      <c r="AX883" s="503"/>
      <c r="AY883" s="504"/>
    </row>
    <row r="884" ht="22.5" customHeight="1">
      <c r="A884" s="36"/>
      <c r="B884" s="28"/>
      <c r="C884" s="28"/>
      <c r="D884" s="28"/>
      <c r="E884" s="36"/>
      <c r="F884" s="28"/>
      <c r="G884" s="28"/>
      <c r="H884" s="28"/>
      <c r="I884" s="28"/>
      <c r="J884" s="28"/>
      <c r="K884" s="28"/>
      <c r="L884" s="28"/>
      <c r="M884" s="28"/>
      <c r="N884" s="28"/>
      <c r="O884" s="28"/>
      <c r="P884" s="28"/>
      <c r="Q884" s="28"/>
      <c r="R884" s="28"/>
      <c r="S884" s="28"/>
      <c r="T884" s="50"/>
      <c r="U884" s="28"/>
      <c r="V884" s="52"/>
      <c r="W884" s="28"/>
      <c r="X884" s="28"/>
      <c r="Y884" s="28"/>
      <c r="Z884" s="28"/>
      <c r="AA884" s="28"/>
      <c r="AB884" s="28"/>
      <c r="AC884" s="28"/>
      <c r="AD884" s="28"/>
      <c r="AE884" s="65" t="b">
        <v>0</v>
      </c>
      <c r="AF884" s="28" t="str">
        <f t="shared" si="2"/>
        <v/>
      </c>
      <c r="AG884" s="497"/>
      <c r="AH884" s="498"/>
      <c r="AI884" s="497"/>
      <c r="AJ884" s="499"/>
      <c r="AK884" s="497"/>
      <c r="AL884" s="499"/>
      <c r="AM884" s="497"/>
      <c r="AN884" s="499"/>
      <c r="AO884" s="497"/>
      <c r="AP884" s="499"/>
      <c r="AQ884" s="497"/>
      <c r="AR884" s="499"/>
      <c r="AS884" s="497"/>
      <c r="AT884" s="499"/>
      <c r="AU884" s="497"/>
      <c r="AV884" s="499"/>
      <c r="AW884" s="497"/>
      <c r="AX884" s="499"/>
      <c r="AY884" s="500"/>
    </row>
    <row r="885" ht="22.5" customHeight="1">
      <c r="A885" s="36"/>
      <c r="B885" s="28"/>
      <c r="C885" s="28"/>
      <c r="D885" s="28"/>
      <c r="E885" s="36"/>
      <c r="F885" s="28"/>
      <c r="G885" s="28"/>
      <c r="H885" s="28"/>
      <c r="I885" s="28"/>
      <c r="J885" s="28"/>
      <c r="K885" s="28"/>
      <c r="L885" s="28"/>
      <c r="M885" s="28"/>
      <c r="N885" s="28"/>
      <c r="O885" s="28"/>
      <c r="P885" s="28"/>
      <c r="Q885" s="28"/>
      <c r="R885" s="28"/>
      <c r="S885" s="28"/>
      <c r="T885" s="50"/>
      <c r="U885" s="28"/>
      <c r="V885" s="52"/>
      <c r="W885" s="28"/>
      <c r="X885" s="28"/>
      <c r="Y885" s="28"/>
      <c r="Z885" s="28"/>
      <c r="AA885" s="28"/>
      <c r="AB885" s="28"/>
      <c r="AC885" s="28"/>
      <c r="AD885" s="28"/>
      <c r="AE885" s="65" t="b">
        <v>0</v>
      </c>
      <c r="AF885" s="28" t="str">
        <f t="shared" si="2"/>
        <v/>
      </c>
      <c r="AG885" s="501"/>
      <c r="AH885" s="502"/>
      <c r="AI885" s="501"/>
      <c r="AJ885" s="502"/>
      <c r="AK885" s="501"/>
      <c r="AL885" s="502"/>
      <c r="AM885" s="501"/>
      <c r="AN885" s="502"/>
      <c r="AO885" s="501"/>
      <c r="AP885" s="502"/>
      <c r="AQ885" s="501"/>
      <c r="AR885" s="502"/>
      <c r="AS885" s="501"/>
      <c r="AT885" s="502"/>
      <c r="AU885" s="501"/>
      <c r="AV885" s="502"/>
      <c r="AW885" s="501"/>
      <c r="AX885" s="502"/>
      <c r="AY885" s="506"/>
    </row>
    <row r="886" ht="22.5" customHeight="1">
      <c r="A886" s="36"/>
      <c r="B886" s="28"/>
      <c r="C886" s="28"/>
      <c r="D886" s="28"/>
      <c r="E886" s="36"/>
      <c r="F886" s="28"/>
      <c r="G886" s="28"/>
      <c r="H886" s="28"/>
      <c r="I886" s="28"/>
      <c r="J886" s="28"/>
      <c r="K886" s="28"/>
      <c r="L886" s="28"/>
      <c r="M886" s="28"/>
      <c r="N886" s="28"/>
      <c r="O886" s="28"/>
      <c r="P886" s="28"/>
      <c r="Q886" s="28"/>
      <c r="R886" s="28"/>
      <c r="S886" s="28"/>
      <c r="T886" s="50"/>
      <c r="U886" s="28"/>
      <c r="V886" s="52"/>
      <c r="W886" s="28"/>
      <c r="X886" s="28"/>
      <c r="Y886" s="28"/>
      <c r="Z886" s="28"/>
      <c r="AA886" s="28"/>
      <c r="AB886" s="28"/>
      <c r="AC886" s="28"/>
      <c r="AD886" s="28"/>
      <c r="AE886" s="65" t="b">
        <v>0</v>
      </c>
      <c r="AF886" s="28" t="str">
        <f t="shared" si="2"/>
        <v/>
      </c>
      <c r="AG886" s="497"/>
      <c r="AH886" s="498"/>
      <c r="AI886" s="497"/>
      <c r="AJ886" s="499"/>
      <c r="AK886" s="497"/>
      <c r="AL886" s="499"/>
      <c r="AM886" s="497"/>
      <c r="AN886" s="499"/>
      <c r="AO886" s="497"/>
      <c r="AP886" s="499"/>
      <c r="AQ886" s="497"/>
      <c r="AR886" s="499"/>
      <c r="AS886" s="497"/>
      <c r="AT886" s="499"/>
      <c r="AU886" s="497"/>
      <c r="AV886" s="499"/>
      <c r="AW886" s="497"/>
      <c r="AX886" s="499"/>
      <c r="AY886" s="500"/>
    </row>
    <row r="887" ht="22.5" customHeight="1">
      <c r="A887" s="36"/>
      <c r="B887" s="28"/>
      <c r="C887" s="28"/>
      <c r="D887" s="28"/>
      <c r="E887" s="36"/>
      <c r="F887" s="28"/>
      <c r="G887" s="28"/>
      <c r="H887" s="28"/>
      <c r="I887" s="28"/>
      <c r="J887" s="28"/>
      <c r="K887" s="28"/>
      <c r="L887" s="28"/>
      <c r="M887" s="28"/>
      <c r="N887" s="28"/>
      <c r="O887" s="28"/>
      <c r="P887" s="28"/>
      <c r="Q887" s="28"/>
      <c r="R887" s="28"/>
      <c r="S887" s="28"/>
      <c r="T887" s="50"/>
      <c r="U887" s="28"/>
      <c r="V887" s="52"/>
      <c r="W887" s="28"/>
      <c r="X887" s="28"/>
      <c r="Y887" s="28"/>
      <c r="Z887" s="28"/>
      <c r="AA887" s="28"/>
      <c r="AB887" s="28"/>
      <c r="AC887" s="28"/>
      <c r="AD887" s="28"/>
      <c r="AE887" s="65" t="b">
        <v>0</v>
      </c>
      <c r="AF887" s="28" t="str">
        <f t="shared" si="2"/>
        <v/>
      </c>
      <c r="AG887" s="501"/>
      <c r="AH887" s="502"/>
      <c r="AI887" s="501"/>
      <c r="AJ887" s="503"/>
      <c r="AK887" s="501"/>
      <c r="AL887" s="503"/>
      <c r="AM887" s="501"/>
      <c r="AN887" s="503"/>
      <c r="AO887" s="501"/>
      <c r="AP887" s="503"/>
      <c r="AQ887" s="501"/>
      <c r="AR887" s="503"/>
      <c r="AS887" s="501"/>
      <c r="AT887" s="503"/>
      <c r="AU887" s="501"/>
      <c r="AV887" s="503"/>
      <c r="AW887" s="501"/>
      <c r="AX887" s="503"/>
      <c r="AY887" s="504"/>
    </row>
    <row r="888" ht="22.5" customHeight="1">
      <c r="A888" s="36"/>
      <c r="B888" s="28"/>
      <c r="C888" s="28"/>
      <c r="D888" s="28"/>
      <c r="E888" s="36"/>
      <c r="F888" s="28"/>
      <c r="G888" s="28"/>
      <c r="H888" s="28"/>
      <c r="I888" s="28"/>
      <c r="J888" s="28"/>
      <c r="K888" s="28"/>
      <c r="L888" s="28"/>
      <c r="M888" s="28"/>
      <c r="N888" s="28"/>
      <c r="O888" s="28"/>
      <c r="P888" s="28"/>
      <c r="Q888" s="28"/>
      <c r="R888" s="28"/>
      <c r="S888" s="28"/>
      <c r="T888" s="50"/>
      <c r="U888" s="28"/>
      <c r="V888" s="52"/>
      <c r="W888" s="28"/>
      <c r="X888" s="28"/>
      <c r="Y888" s="28"/>
      <c r="Z888" s="28"/>
      <c r="AA888" s="28"/>
      <c r="AB888" s="28"/>
      <c r="AC888" s="28"/>
      <c r="AD888" s="28"/>
      <c r="AE888" s="65" t="b">
        <v>0</v>
      </c>
      <c r="AF888" s="28" t="str">
        <f t="shared" si="2"/>
        <v/>
      </c>
      <c r="AG888" s="497"/>
      <c r="AH888" s="498"/>
      <c r="AI888" s="497"/>
      <c r="AJ888" s="498"/>
      <c r="AK888" s="497"/>
      <c r="AL888" s="498"/>
      <c r="AM888" s="497"/>
      <c r="AN888" s="498"/>
      <c r="AO888" s="497"/>
      <c r="AP888" s="498"/>
      <c r="AQ888" s="497"/>
      <c r="AR888" s="498"/>
      <c r="AS888" s="497"/>
      <c r="AT888" s="498"/>
      <c r="AU888" s="497"/>
      <c r="AV888" s="498"/>
      <c r="AW888" s="497"/>
      <c r="AX888" s="498"/>
      <c r="AY888" s="505"/>
    </row>
    <row r="889" ht="22.5" customHeight="1">
      <c r="A889" s="36"/>
      <c r="B889" s="28"/>
      <c r="C889" s="28"/>
      <c r="D889" s="28"/>
      <c r="E889" s="36"/>
      <c r="F889" s="28"/>
      <c r="G889" s="28"/>
      <c r="H889" s="28"/>
      <c r="I889" s="28"/>
      <c r="J889" s="28"/>
      <c r="K889" s="28"/>
      <c r="L889" s="28"/>
      <c r="M889" s="28"/>
      <c r="N889" s="28"/>
      <c r="O889" s="28"/>
      <c r="P889" s="28"/>
      <c r="Q889" s="28"/>
      <c r="R889" s="28"/>
      <c r="S889" s="28"/>
      <c r="T889" s="50"/>
      <c r="U889" s="28"/>
      <c r="V889" s="52"/>
      <c r="W889" s="28"/>
      <c r="X889" s="28"/>
      <c r="Y889" s="28"/>
      <c r="Z889" s="28"/>
      <c r="AA889" s="28"/>
      <c r="AB889" s="28"/>
      <c r="AC889" s="28"/>
      <c r="AD889" s="28"/>
      <c r="AE889" s="65" t="b">
        <v>0</v>
      </c>
      <c r="AF889" s="28" t="str">
        <f t="shared" si="2"/>
        <v/>
      </c>
      <c r="AG889" s="501"/>
      <c r="AH889" s="502"/>
      <c r="AI889" s="501"/>
      <c r="AJ889" s="503"/>
      <c r="AK889" s="501"/>
      <c r="AL889" s="503"/>
      <c r="AM889" s="501"/>
      <c r="AN889" s="503"/>
      <c r="AO889" s="501"/>
      <c r="AP889" s="503"/>
      <c r="AQ889" s="501"/>
      <c r="AR889" s="503"/>
      <c r="AS889" s="501"/>
      <c r="AT889" s="503"/>
      <c r="AU889" s="501"/>
      <c r="AV889" s="503"/>
      <c r="AW889" s="501"/>
      <c r="AX889" s="503"/>
      <c r="AY889" s="504"/>
    </row>
    <row r="890" ht="22.5" customHeight="1">
      <c r="A890" s="36"/>
      <c r="B890" s="28"/>
      <c r="C890" s="28"/>
      <c r="D890" s="28"/>
      <c r="E890" s="36"/>
      <c r="F890" s="28"/>
      <c r="G890" s="28"/>
      <c r="H890" s="28"/>
      <c r="I890" s="28"/>
      <c r="J890" s="28"/>
      <c r="K890" s="28"/>
      <c r="L890" s="28"/>
      <c r="M890" s="28"/>
      <c r="N890" s="28"/>
      <c r="O890" s="28"/>
      <c r="P890" s="28"/>
      <c r="Q890" s="28"/>
      <c r="R890" s="28"/>
      <c r="S890" s="28"/>
      <c r="T890" s="50"/>
      <c r="U890" s="28"/>
      <c r="V890" s="52"/>
      <c r="W890" s="28"/>
      <c r="X890" s="28"/>
      <c r="Y890" s="28"/>
      <c r="Z890" s="28"/>
      <c r="AA890" s="28"/>
      <c r="AB890" s="28"/>
      <c r="AC890" s="28"/>
      <c r="AD890" s="28"/>
      <c r="AE890" s="65" t="b">
        <v>0</v>
      </c>
      <c r="AF890" s="28" t="str">
        <f t="shared" si="2"/>
        <v/>
      </c>
      <c r="AG890" s="497"/>
      <c r="AH890" s="498"/>
      <c r="AI890" s="497"/>
      <c r="AJ890" s="499"/>
      <c r="AK890" s="497"/>
      <c r="AL890" s="499"/>
      <c r="AM890" s="497"/>
      <c r="AN890" s="499"/>
      <c r="AO890" s="497"/>
      <c r="AP890" s="499"/>
      <c r="AQ890" s="497"/>
      <c r="AR890" s="499"/>
      <c r="AS890" s="497"/>
      <c r="AT890" s="499"/>
      <c r="AU890" s="497"/>
      <c r="AV890" s="499"/>
      <c r="AW890" s="497"/>
      <c r="AX890" s="499"/>
      <c r="AY890" s="500"/>
    </row>
    <row r="891" ht="22.5" customHeight="1">
      <c r="A891" s="36"/>
      <c r="B891" s="28"/>
      <c r="C891" s="28"/>
      <c r="D891" s="28"/>
      <c r="E891" s="36"/>
      <c r="F891" s="28"/>
      <c r="G891" s="28"/>
      <c r="H891" s="28"/>
      <c r="I891" s="28"/>
      <c r="J891" s="28"/>
      <c r="K891" s="28"/>
      <c r="L891" s="28"/>
      <c r="M891" s="28"/>
      <c r="N891" s="28"/>
      <c r="O891" s="28"/>
      <c r="P891" s="28"/>
      <c r="Q891" s="28"/>
      <c r="R891" s="28"/>
      <c r="S891" s="28"/>
      <c r="T891" s="50"/>
      <c r="U891" s="28"/>
      <c r="V891" s="52"/>
      <c r="W891" s="28"/>
      <c r="X891" s="28"/>
      <c r="Y891" s="28"/>
      <c r="Z891" s="28"/>
      <c r="AA891" s="28"/>
      <c r="AB891" s="28"/>
      <c r="AC891" s="28"/>
      <c r="AD891" s="28"/>
      <c r="AE891" s="65" t="b">
        <v>0</v>
      </c>
      <c r="AF891" s="28" t="str">
        <f t="shared" si="2"/>
        <v/>
      </c>
      <c r="AG891" s="501"/>
      <c r="AH891" s="502"/>
      <c r="AI891" s="501"/>
      <c r="AJ891" s="503"/>
      <c r="AK891" s="501"/>
      <c r="AL891" s="503"/>
      <c r="AM891" s="501"/>
      <c r="AN891" s="503"/>
      <c r="AO891" s="501"/>
      <c r="AP891" s="503"/>
      <c r="AQ891" s="501"/>
      <c r="AR891" s="503"/>
      <c r="AS891" s="501"/>
      <c r="AT891" s="503"/>
      <c r="AU891" s="501"/>
      <c r="AV891" s="503"/>
      <c r="AW891" s="501"/>
      <c r="AX891" s="503"/>
      <c r="AY891" s="504"/>
    </row>
    <row r="892" ht="22.5" customHeight="1">
      <c r="A892" s="36"/>
      <c r="B892" s="28"/>
      <c r="C892" s="28"/>
      <c r="D892" s="28"/>
      <c r="E892" s="36"/>
      <c r="F892" s="28"/>
      <c r="G892" s="28"/>
      <c r="H892" s="28"/>
      <c r="I892" s="28"/>
      <c r="J892" s="28"/>
      <c r="K892" s="28"/>
      <c r="L892" s="28"/>
      <c r="M892" s="28"/>
      <c r="N892" s="28"/>
      <c r="O892" s="28"/>
      <c r="P892" s="28"/>
      <c r="Q892" s="28"/>
      <c r="R892" s="28"/>
      <c r="S892" s="28"/>
      <c r="T892" s="50"/>
      <c r="U892" s="28"/>
      <c r="V892" s="52"/>
      <c r="W892" s="28"/>
      <c r="X892" s="28"/>
      <c r="Y892" s="28"/>
      <c r="Z892" s="28"/>
      <c r="AA892" s="28"/>
      <c r="AB892" s="28"/>
      <c r="AC892" s="28"/>
      <c r="AD892" s="28"/>
      <c r="AE892" s="65" t="b">
        <v>0</v>
      </c>
      <c r="AF892" s="28" t="str">
        <f t="shared" si="2"/>
        <v/>
      </c>
      <c r="AG892" s="497"/>
      <c r="AH892" s="498"/>
      <c r="AI892" s="497"/>
      <c r="AJ892" s="499"/>
      <c r="AK892" s="497"/>
      <c r="AL892" s="499"/>
      <c r="AM892" s="497"/>
      <c r="AN892" s="499"/>
      <c r="AO892" s="497"/>
      <c r="AP892" s="499"/>
      <c r="AQ892" s="497"/>
      <c r="AR892" s="499"/>
      <c r="AS892" s="497"/>
      <c r="AT892" s="499"/>
      <c r="AU892" s="497"/>
      <c r="AV892" s="499"/>
      <c r="AW892" s="497"/>
      <c r="AX892" s="499"/>
      <c r="AY892" s="500"/>
    </row>
    <row r="893" ht="22.5" customHeight="1">
      <c r="A893" s="36"/>
      <c r="B893" s="28"/>
      <c r="C893" s="28"/>
      <c r="D893" s="28"/>
      <c r="E893" s="36"/>
      <c r="F893" s="28"/>
      <c r="G893" s="28"/>
      <c r="H893" s="28"/>
      <c r="I893" s="28"/>
      <c r="J893" s="28"/>
      <c r="K893" s="28"/>
      <c r="L893" s="28"/>
      <c r="M893" s="28"/>
      <c r="N893" s="28"/>
      <c r="O893" s="28"/>
      <c r="P893" s="28"/>
      <c r="Q893" s="28"/>
      <c r="R893" s="28"/>
      <c r="S893" s="28"/>
      <c r="T893" s="50"/>
      <c r="U893" s="28"/>
      <c r="V893" s="52"/>
      <c r="W893" s="28"/>
      <c r="X893" s="28"/>
      <c r="Y893" s="28"/>
      <c r="Z893" s="28"/>
      <c r="AA893" s="28"/>
      <c r="AB893" s="28"/>
      <c r="AC893" s="28"/>
      <c r="AD893" s="28"/>
      <c r="AE893" s="65" t="b">
        <v>0</v>
      </c>
      <c r="AF893" s="28" t="str">
        <f t="shared" si="2"/>
        <v/>
      </c>
      <c r="AG893" s="501"/>
      <c r="AH893" s="502"/>
      <c r="AI893" s="501"/>
      <c r="AJ893" s="502"/>
      <c r="AK893" s="501"/>
      <c r="AL893" s="502"/>
      <c r="AM893" s="501"/>
      <c r="AN893" s="502"/>
      <c r="AO893" s="501"/>
      <c r="AP893" s="502"/>
      <c r="AQ893" s="501"/>
      <c r="AR893" s="502"/>
      <c r="AS893" s="501"/>
      <c r="AT893" s="502"/>
      <c r="AU893" s="501"/>
      <c r="AV893" s="502"/>
      <c r="AW893" s="501"/>
      <c r="AX893" s="502"/>
      <c r="AY893" s="506"/>
    </row>
    <row r="894" ht="22.5" customHeight="1">
      <c r="A894" s="36"/>
      <c r="B894" s="28"/>
      <c r="C894" s="28"/>
      <c r="D894" s="28"/>
      <c r="E894" s="36"/>
      <c r="F894" s="28"/>
      <c r="G894" s="28"/>
      <c r="H894" s="28"/>
      <c r="I894" s="28"/>
      <c r="J894" s="28"/>
      <c r="K894" s="28"/>
      <c r="L894" s="28"/>
      <c r="M894" s="28"/>
      <c r="N894" s="28"/>
      <c r="O894" s="28"/>
      <c r="P894" s="28"/>
      <c r="Q894" s="28"/>
      <c r="R894" s="28"/>
      <c r="S894" s="28"/>
      <c r="T894" s="50"/>
      <c r="U894" s="28"/>
      <c r="V894" s="52"/>
      <c r="W894" s="28"/>
      <c r="X894" s="28"/>
      <c r="Y894" s="28"/>
      <c r="Z894" s="28"/>
      <c r="AA894" s="28"/>
      <c r="AB894" s="28"/>
      <c r="AC894" s="28"/>
      <c r="AD894" s="28"/>
      <c r="AE894" s="65" t="b">
        <v>0</v>
      </c>
      <c r="AF894" s="28" t="str">
        <f t="shared" si="2"/>
        <v/>
      </c>
      <c r="AG894" s="497"/>
      <c r="AH894" s="498"/>
      <c r="AI894" s="497"/>
      <c r="AJ894" s="499"/>
      <c r="AK894" s="497"/>
      <c r="AL894" s="499"/>
      <c r="AM894" s="497"/>
      <c r="AN894" s="499"/>
      <c r="AO894" s="497"/>
      <c r="AP894" s="499"/>
      <c r="AQ894" s="497"/>
      <c r="AR894" s="499"/>
      <c r="AS894" s="497"/>
      <c r="AT894" s="499"/>
      <c r="AU894" s="497"/>
      <c r="AV894" s="499"/>
      <c r="AW894" s="497"/>
      <c r="AX894" s="499"/>
      <c r="AY894" s="500"/>
    </row>
    <row r="895" ht="22.5" customHeight="1">
      <c r="A895" s="36"/>
      <c r="B895" s="28"/>
      <c r="C895" s="28"/>
      <c r="D895" s="28"/>
      <c r="E895" s="36"/>
      <c r="F895" s="28"/>
      <c r="G895" s="28"/>
      <c r="H895" s="28"/>
      <c r="I895" s="28"/>
      <c r="J895" s="28"/>
      <c r="K895" s="28"/>
      <c r="L895" s="28"/>
      <c r="M895" s="28"/>
      <c r="N895" s="28"/>
      <c r="O895" s="28"/>
      <c r="P895" s="28"/>
      <c r="Q895" s="28"/>
      <c r="R895" s="28"/>
      <c r="S895" s="28"/>
      <c r="T895" s="50"/>
      <c r="U895" s="28"/>
      <c r="V895" s="52"/>
      <c r="W895" s="28"/>
      <c r="X895" s="28"/>
      <c r="Y895" s="28"/>
      <c r="Z895" s="28"/>
      <c r="AA895" s="28"/>
      <c r="AB895" s="28"/>
      <c r="AC895" s="28"/>
      <c r="AD895" s="28"/>
      <c r="AE895" s="65" t="b">
        <v>0</v>
      </c>
      <c r="AF895" s="28" t="str">
        <f t="shared" si="2"/>
        <v/>
      </c>
      <c r="AG895" s="501"/>
      <c r="AH895" s="502"/>
      <c r="AI895" s="501"/>
      <c r="AJ895" s="502"/>
      <c r="AK895" s="501"/>
      <c r="AL895" s="502"/>
      <c r="AM895" s="501"/>
      <c r="AN895" s="502"/>
      <c r="AO895" s="501"/>
      <c r="AP895" s="502"/>
      <c r="AQ895" s="501"/>
      <c r="AR895" s="502"/>
      <c r="AS895" s="501"/>
      <c r="AT895" s="502"/>
      <c r="AU895" s="501"/>
      <c r="AV895" s="502"/>
      <c r="AW895" s="501"/>
      <c r="AX895" s="502"/>
      <c r="AY895" s="506"/>
    </row>
    <row r="896" ht="22.5" customHeight="1">
      <c r="A896" s="36"/>
      <c r="B896" s="28"/>
      <c r="C896" s="28"/>
      <c r="D896" s="28"/>
      <c r="E896" s="36"/>
      <c r="F896" s="28"/>
      <c r="G896" s="28"/>
      <c r="H896" s="28"/>
      <c r="I896" s="28"/>
      <c r="J896" s="28"/>
      <c r="K896" s="28"/>
      <c r="L896" s="28"/>
      <c r="M896" s="28"/>
      <c r="N896" s="28"/>
      <c r="O896" s="28"/>
      <c r="P896" s="28"/>
      <c r="Q896" s="28"/>
      <c r="R896" s="28"/>
      <c r="S896" s="28"/>
      <c r="T896" s="50"/>
      <c r="U896" s="28"/>
      <c r="V896" s="52"/>
      <c r="W896" s="28"/>
      <c r="X896" s="28"/>
      <c r="Y896" s="28"/>
      <c r="Z896" s="28"/>
      <c r="AA896" s="28"/>
      <c r="AB896" s="28"/>
      <c r="AC896" s="28"/>
      <c r="AD896" s="28"/>
      <c r="AE896" s="65" t="b">
        <v>0</v>
      </c>
      <c r="AF896" s="28" t="str">
        <f t="shared" si="2"/>
        <v/>
      </c>
      <c r="AG896" s="497"/>
      <c r="AH896" s="498"/>
      <c r="AI896" s="497"/>
      <c r="AJ896" s="498"/>
      <c r="AK896" s="497"/>
      <c r="AL896" s="498"/>
      <c r="AM896" s="497"/>
      <c r="AN896" s="498"/>
      <c r="AO896" s="497"/>
      <c r="AP896" s="498"/>
      <c r="AQ896" s="497"/>
      <c r="AR896" s="498"/>
      <c r="AS896" s="497"/>
      <c r="AT896" s="498"/>
      <c r="AU896" s="497"/>
      <c r="AV896" s="498"/>
      <c r="AW896" s="497"/>
      <c r="AX896" s="498"/>
      <c r="AY896" s="505"/>
    </row>
    <row r="897" ht="22.5" customHeight="1">
      <c r="A897" s="36"/>
      <c r="B897" s="28"/>
      <c r="C897" s="28"/>
      <c r="D897" s="28"/>
      <c r="E897" s="36"/>
      <c r="F897" s="28"/>
      <c r="G897" s="28"/>
      <c r="H897" s="28"/>
      <c r="I897" s="28"/>
      <c r="J897" s="28"/>
      <c r="K897" s="28"/>
      <c r="L897" s="28"/>
      <c r="M897" s="28"/>
      <c r="N897" s="28"/>
      <c r="O897" s="28"/>
      <c r="P897" s="28"/>
      <c r="Q897" s="28"/>
      <c r="R897" s="28"/>
      <c r="S897" s="28"/>
      <c r="T897" s="50"/>
      <c r="U897" s="28"/>
      <c r="V897" s="52"/>
      <c r="W897" s="28"/>
      <c r="X897" s="28"/>
      <c r="Y897" s="28"/>
      <c r="Z897" s="28"/>
      <c r="AA897" s="28"/>
      <c r="AB897" s="28"/>
      <c r="AC897" s="28"/>
      <c r="AD897" s="28"/>
      <c r="AE897" s="65" t="b">
        <v>0</v>
      </c>
      <c r="AF897" s="28" t="str">
        <f t="shared" si="2"/>
        <v/>
      </c>
      <c r="AG897" s="501"/>
      <c r="AH897" s="502"/>
      <c r="AI897" s="501"/>
      <c r="AJ897" s="503"/>
      <c r="AK897" s="501"/>
      <c r="AL897" s="503"/>
      <c r="AM897" s="501"/>
      <c r="AN897" s="503"/>
      <c r="AO897" s="501"/>
      <c r="AP897" s="503"/>
      <c r="AQ897" s="501"/>
      <c r="AR897" s="503"/>
      <c r="AS897" s="501"/>
      <c r="AT897" s="503"/>
      <c r="AU897" s="501"/>
      <c r="AV897" s="503"/>
      <c r="AW897" s="501"/>
      <c r="AX897" s="503"/>
      <c r="AY897" s="504"/>
    </row>
    <row r="898" ht="22.5" customHeight="1">
      <c r="A898" s="36"/>
      <c r="B898" s="28"/>
      <c r="C898" s="28"/>
      <c r="D898" s="28"/>
      <c r="E898" s="36"/>
      <c r="F898" s="28"/>
      <c r="G898" s="28"/>
      <c r="H898" s="28"/>
      <c r="I898" s="28"/>
      <c r="J898" s="28"/>
      <c r="K898" s="28"/>
      <c r="L898" s="28"/>
      <c r="M898" s="28"/>
      <c r="N898" s="28"/>
      <c r="O898" s="28"/>
      <c r="P898" s="28"/>
      <c r="Q898" s="28"/>
      <c r="R898" s="28"/>
      <c r="S898" s="28"/>
      <c r="T898" s="50"/>
      <c r="U898" s="28"/>
      <c r="V898" s="52"/>
      <c r="W898" s="28"/>
      <c r="X898" s="28"/>
      <c r="Y898" s="28"/>
      <c r="Z898" s="28"/>
      <c r="AA898" s="28"/>
      <c r="AB898" s="28"/>
      <c r="AC898" s="28"/>
      <c r="AD898" s="28"/>
      <c r="AE898" s="65" t="b">
        <v>0</v>
      </c>
      <c r="AF898" s="28" t="str">
        <f t="shared" si="2"/>
        <v/>
      </c>
      <c r="AG898" s="497"/>
      <c r="AH898" s="498"/>
      <c r="AI898" s="497"/>
      <c r="AJ898" s="499"/>
      <c r="AK898" s="497"/>
      <c r="AL898" s="499"/>
      <c r="AM898" s="497"/>
      <c r="AN898" s="499"/>
      <c r="AO898" s="497"/>
      <c r="AP898" s="499"/>
      <c r="AQ898" s="497"/>
      <c r="AR898" s="499"/>
      <c r="AS898" s="497"/>
      <c r="AT898" s="499"/>
      <c r="AU898" s="497"/>
      <c r="AV898" s="499"/>
      <c r="AW898" s="497"/>
      <c r="AX898" s="499"/>
      <c r="AY898" s="500"/>
    </row>
    <row r="899" ht="22.5" customHeight="1">
      <c r="A899" s="36"/>
      <c r="B899" s="28"/>
      <c r="C899" s="28"/>
      <c r="D899" s="28"/>
      <c r="E899" s="36"/>
      <c r="F899" s="28"/>
      <c r="G899" s="28"/>
      <c r="H899" s="28"/>
      <c r="I899" s="28"/>
      <c r="J899" s="28"/>
      <c r="K899" s="28"/>
      <c r="L899" s="28"/>
      <c r="M899" s="28"/>
      <c r="N899" s="28"/>
      <c r="O899" s="28"/>
      <c r="P899" s="28"/>
      <c r="Q899" s="28"/>
      <c r="R899" s="28"/>
      <c r="S899" s="28"/>
      <c r="T899" s="50"/>
      <c r="U899" s="28"/>
      <c r="V899" s="52"/>
      <c r="W899" s="28"/>
      <c r="X899" s="28"/>
      <c r="Y899" s="28"/>
      <c r="Z899" s="28"/>
      <c r="AA899" s="28"/>
      <c r="AB899" s="28"/>
      <c r="AC899" s="28"/>
      <c r="AD899" s="28"/>
      <c r="AE899" s="65" t="b">
        <v>0</v>
      </c>
      <c r="AF899" s="28" t="str">
        <f t="shared" si="2"/>
        <v/>
      </c>
      <c r="AG899" s="501"/>
      <c r="AH899" s="502"/>
      <c r="AI899" s="501"/>
      <c r="AJ899" s="503"/>
      <c r="AK899" s="501"/>
      <c r="AL899" s="503"/>
      <c r="AM899" s="501"/>
      <c r="AN899" s="503"/>
      <c r="AO899" s="501"/>
      <c r="AP899" s="503"/>
      <c r="AQ899" s="501"/>
      <c r="AR899" s="503"/>
      <c r="AS899" s="501"/>
      <c r="AT899" s="503"/>
      <c r="AU899" s="501"/>
      <c r="AV899" s="503"/>
      <c r="AW899" s="501"/>
      <c r="AX899" s="503"/>
      <c r="AY899" s="504"/>
    </row>
    <row r="900" ht="22.5" customHeight="1">
      <c r="A900" s="36"/>
      <c r="B900" s="28"/>
      <c r="C900" s="28"/>
      <c r="D900" s="28"/>
      <c r="E900" s="36"/>
      <c r="F900" s="28"/>
      <c r="G900" s="28"/>
      <c r="H900" s="28"/>
      <c r="I900" s="28"/>
      <c r="J900" s="28"/>
      <c r="K900" s="28"/>
      <c r="L900" s="28"/>
      <c r="M900" s="28"/>
      <c r="N900" s="28"/>
      <c r="O900" s="28"/>
      <c r="P900" s="28"/>
      <c r="Q900" s="28"/>
      <c r="R900" s="28"/>
      <c r="S900" s="28"/>
      <c r="T900" s="50"/>
      <c r="U900" s="28"/>
      <c r="V900" s="52"/>
      <c r="W900" s="28"/>
      <c r="X900" s="28"/>
      <c r="Y900" s="28"/>
      <c r="Z900" s="28"/>
      <c r="AA900" s="28"/>
      <c r="AB900" s="28"/>
      <c r="AC900" s="28"/>
      <c r="AD900" s="28"/>
      <c r="AE900" s="65" t="b">
        <v>0</v>
      </c>
      <c r="AF900" s="28" t="str">
        <f t="shared" si="2"/>
        <v/>
      </c>
      <c r="AG900" s="497"/>
      <c r="AH900" s="498"/>
      <c r="AI900" s="497"/>
      <c r="AJ900" s="499"/>
      <c r="AK900" s="497"/>
      <c r="AL900" s="499"/>
      <c r="AM900" s="497"/>
      <c r="AN900" s="499"/>
      <c r="AO900" s="497"/>
      <c r="AP900" s="499"/>
      <c r="AQ900" s="497"/>
      <c r="AR900" s="499"/>
      <c r="AS900" s="497"/>
      <c r="AT900" s="499"/>
      <c r="AU900" s="497"/>
      <c r="AV900" s="499"/>
      <c r="AW900" s="497"/>
      <c r="AX900" s="499"/>
      <c r="AY900" s="500"/>
    </row>
    <row r="901" ht="22.5" customHeight="1">
      <c r="A901" s="36"/>
      <c r="B901" s="28"/>
      <c r="C901" s="28"/>
      <c r="D901" s="28"/>
      <c r="E901" s="36"/>
      <c r="F901" s="28"/>
      <c r="G901" s="28"/>
      <c r="H901" s="28"/>
      <c r="I901" s="28"/>
      <c r="J901" s="28"/>
      <c r="K901" s="28"/>
      <c r="L901" s="28"/>
      <c r="M901" s="28"/>
      <c r="N901" s="28"/>
      <c r="O901" s="28"/>
      <c r="P901" s="28"/>
      <c r="Q901" s="28"/>
      <c r="R901" s="28"/>
      <c r="S901" s="28"/>
      <c r="T901" s="50"/>
      <c r="U901" s="28"/>
      <c r="V901" s="52"/>
      <c r="W901" s="28"/>
      <c r="X901" s="28"/>
      <c r="Y901" s="28"/>
      <c r="Z901" s="28"/>
      <c r="AA901" s="28"/>
      <c r="AB901" s="28"/>
      <c r="AC901" s="28"/>
      <c r="AD901" s="28"/>
      <c r="AE901" s="65" t="b">
        <v>0</v>
      </c>
      <c r="AF901" s="28" t="str">
        <f t="shared" si="2"/>
        <v/>
      </c>
      <c r="AG901" s="501"/>
      <c r="AH901" s="502"/>
      <c r="AI901" s="501"/>
      <c r="AJ901" s="503"/>
      <c r="AK901" s="501"/>
      <c r="AL901" s="503"/>
      <c r="AM901" s="501"/>
      <c r="AN901" s="503"/>
      <c r="AO901" s="501"/>
      <c r="AP901" s="503"/>
      <c r="AQ901" s="501"/>
      <c r="AR901" s="503"/>
      <c r="AS901" s="501"/>
      <c r="AT901" s="503"/>
      <c r="AU901" s="501"/>
      <c r="AV901" s="503"/>
      <c r="AW901" s="501"/>
      <c r="AX901" s="503"/>
      <c r="AY901" s="504"/>
    </row>
    <row r="902" ht="22.5" customHeight="1">
      <c r="A902" s="36"/>
      <c r="B902" s="28"/>
      <c r="C902" s="28"/>
      <c r="D902" s="28"/>
      <c r="E902" s="36"/>
      <c r="F902" s="28"/>
      <c r="G902" s="28"/>
      <c r="H902" s="28"/>
      <c r="I902" s="28"/>
      <c r="J902" s="28"/>
      <c r="K902" s="28"/>
      <c r="L902" s="28"/>
      <c r="M902" s="28"/>
      <c r="N902" s="28"/>
      <c r="O902" s="28"/>
      <c r="P902" s="28"/>
      <c r="Q902" s="28"/>
      <c r="R902" s="28"/>
      <c r="S902" s="28"/>
      <c r="T902" s="50"/>
      <c r="U902" s="28"/>
      <c r="V902" s="52"/>
      <c r="W902" s="28"/>
      <c r="X902" s="28"/>
      <c r="Y902" s="28"/>
      <c r="Z902" s="28"/>
      <c r="AA902" s="28"/>
      <c r="AB902" s="28"/>
      <c r="AC902" s="28"/>
      <c r="AD902" s="28"/>
      <c r="AE902" s="65" t="b">
        <v>0</v>
      </c>
      <c r="AF902" s="28" t="str">
        <f t="shared" si="2"/>
        <v/>
      </c>
      <c r="AG902" s="497"/>
      <c r="AH902" s="498"/>
      <c r="AI902" s="497"/>
      <c r="AJ902" s="499"/>
      <c r="AK902" s="497"/>
      <c r="AL902" s="499"/>
      <c r="AM902" s="497"/>
      <c r="AN902" s="499"/>
      <c r="AO902" s="497"/>
      <c r="AP902" s="499"/>
      <c r="AQ902" s="497"/>
      <c r="AR902" s="499"/>
      <c r="AS902" s="497"/>
      <c r="AT902" s="499"/>
      <c r="AU902" s="497"/>
      <c r="AV902" s="499"/>
      <c r="AW902" s="497"/>
      <c r="AX902" s="499"/>
      <c r="AY902" s="500"/>
    </row>
    <row r="903" ht="22.5" customHeight="1">
      <c r="A903" s="36"/>
      <c r="B903" s="28"/>
      <c r="C903" s="28"/>
      <c r="D903" s="28"/>
      <c r="E903" s="36"/>
      <c r="F903" s="28"/>
      <c r="G903" s="28"/>
      <c r="H903" s="28"/>
      <c r="I903" s="28"/>
      <c r="J903" s="28"/>
      <c r="K903" s="28"/>
      <c r="L903" s="28"/>
      <c r="M903" s="28"/>
      <c r="N903" s="28"/>
      <c r="O903" s="28"/>
      <c r="P903" s="28"/>
      <c r="Q903" s="28"/>
      <c r="R903" s="28"/>
      <c r="S903" s="28"/>
      <c r="T903" s="50"/>
      <c r="U903" s="28"/>
      <c r="V903" s="52"/>
      <c r="W903" s="28"/>
      <c r="X903" s="28"/>
      <c r="Y903" s="28"/>
      <c r="Z903" s="28"/>
      <c r="AA903" s="28"/>
      <c r="AB903" s="28"/>
      <c r="AC903" s="28"/>
      <c r="AD903" s="28"/>
      <c r="AE903" s="65" t="b">
        <v>0</v>
      </c>
      <c r="AF903" s="28" t="str">
        <f t="shared" si="2"/>
        <v/>
      </c>
      <c r="AG903" s="501"/>
      <c r="AH903" s="502"/>
      <c r="AI903" s="501"/>
      <c r="AJ903" s="503"/>
      <c r="AK903" s="501"/>
      <c r="AL903" s="503"/>
      <c r="AM903" s="501"/>
      <c r="AN903" s="503"/>
      <c r="AO903" s="501"/>
      <c r="AP903" s="503"/>
      <c r="AQ903" s="501"/>
      <c r="AR903" s="503"/>
      <c r="AS903" s="501"/>
      <c r="AT903" s="503"/>
      <c r="AU903" s="501"/>
      <c r="AV903" s="503"/>
      <c r="AW903" s="501"/>
      <c r="AX903" s="503"/>
      <c r="AY903" s="504"/>
    </row>
    <row r="904" ht="22.5" customHeight="1">
      <c r="A904" s="36"/>
      <c r="B904" s="28"/>
      <c r="C904" s="28"/>
      <c r="D904" s="28"/>
      <c r="E904" s="36"/>
      <c r="F904" s="28"/>
      <c r="G904" s="28"/>
      <c r="H904" s="28"/>
      <c r="I904" s="28"/>
      <c r="J904" s="28"/>
      <c r="K904" s="28"/>
      <c r="L904" s="28"/>
      <c r="M904" s="28"/>
      <c r="N904" s="28"/>
      <c r="O904" s="28"/>
      <c r="P904" s="28"/>
      <c r="Q904" s="28"/>
      <c r="R904" s="28"/>
      <c r="S904" s="28"/>
      <c r="T904" s="50"/>
      <c r="U904" s="28"/>
      <c r="V904" s="52"/>
      <c r="W904" s="28"/>
      <c r="X904" s="28"/>
      <c r="Y904" s="28"/>
      <c r="Z904" s="28"/>
      <c r="AA904" s="28"/>
      <c r="AB904" s="28"/>
      <c r="AC904" s="28"/>
      <c r="AD904" s="28"/>
      <c r="AE904" s="65" t="b">
        <v>0</v>
      </c>
      <c r="AF904" s="28" t="str">
        <f t="shared" si="2"/>
        <v/>
      </c>
      <c r="AG904" s="497"/>
      <c r="AH904" s="498"/>
      <c r="AI904" s="497"/>
      <c r="AJ904" s="499"/>
      <c r="AK904" s="497"/>
      <c r="AL904" s="499"/>
      <c r="AM904" s="497"/>
      <c r="AN904" s="499"/>
      <c r="AO904" s="497"/>
      <c r="AP904" s="499"/>
      <c r="AQ904" s="497"/>
      <c r="AR904" s="499"/>
      <c r="AS904" s="497"/>
      <c r="AT904" s="499"/>
      <c r="AU904" s="497"/>
      <c r="AV904" s="499"/>
      <c r="AW904" s="497"/>
      <c r="AX904" s="499"/>
      <c r="AY904" s="500"/>
    </row>
    <row r="905" ht="22.5" customHeight="1">
      <c r="A905" s="36"/>
      <c r="B905" s="28"/>
      <c r="C905" s="28"/>
      <c r="D905" s="28"/>
      <c r="E905" s="36"/>
      <c r="F905" s="28"/>
      <c r="G905" s="28"/>
      <c r="H905" s="28"/>
      <c r="I905" s="28"/>
      <c r="J905" s="28"/>
      <c r="K905" s="28"/>
      <c r="L905" s="28"/>
      <c r="M905" s="28"/>
      <c r="N905" s="28"/>
      <c r="O905" s="28"/>
      <c r="P905" s="28"/>
      <c r="Q905" s="28"/>
      <c r="R905" s="28"/>
      <c r="S905" s="28"/>
      <c r="T905" s="50"/>
      <c r="U905" s="28"/>
      <c r="V905" s="52"/>
      <c r="W905" s="28"/>
      <c r="X905" s="28"/>
      <c r="Y905" s="28"/>
      <c r="Z905" s="28"/>
      <c r="AA905" s="28"/>
      <c r="AB905" s="28"/>
      <c r="AC905" s="28"/>
      <c r="AD905" s="28"/>
      <c r="AE905" s="65" t="b">
        <v>0</v>
      </c>
      <c r="AF905" s="28" t="str">
        <f t="shared" si="2"/>
        <v/>
      </c>
      <c r="AG905" s="501"/>
      <c r="AH905" s="502"/>
      <c r="AI905" s="501"/>
      <c r="AJ905" s="503"/>
      <c r="AK905" s="501"/>
      <c r="AL905" s="503"/>
      <c r="AM905" s="501"/>
      <c r="AN905" s="503"/>
      <c r="AO905" s="501"/>
      <c r="AP905" s="503"/>
      <c r="AQ905" s="501"/>
      <c r="AR905" s="503"/>
      <c r="AS905" s="501"/>
      <c r="AT905" s="503"/>
      <c r="AU905" s="501"/>
      <c r="AV905" s="503"/>
      <c r="AW905" s="501"/>
      <c r="AX905" s="503"/>
      <c r="AY905" s="504"/>
    </row>
    <row r="906" ht="22.5" customHeight="1">
      <c r="A906" s="36"/>
      <c r="B906" s="28"/>
      <c r="C906" s="28"/>
      <c r="D906" s="28"/>
      <c r="E906" s="36"/>
      <c r="F906" s="28"/>
      <c r="G906" s="28"/>
      <c r="H906" s="28"/>
      <c r="I906" s="28"/>
      <c r="J906" s="28"/>
      <c r="K906" s="28"/>
      <c r="L906" s="28"/>
      <c r="M906" s="28"/>
      <c r="N906" s="28"/>
      <c r="O906" s="28"/>
      <c r="P906" s="28"/>
      <c r="Q906" s="28"/>
      <c r="R906" s="28"/>
      <c r="S906" s="28"/>
      <c r="T906" s="50"/>
      <c r="U906" s="28"/>
      <c r="V906" s="52"/>
      <c r="W906" s="28"/>
      <c r="X906" s="28"/>
      <c r="Y906" s="28"/>
      <c r="Z906" s="28"/>
      <c r="AA906" s="28"/>
      <c r="AB906" s="28"/>
      <c r="AC906" s="28"/>
      <c r="AD906" s="28"/>
      <c r="AE906" s="65" t="b">
        <v>0</v>
      </c>
      <c r="AF906" s="28" t="str">
        <f t="shared" si="2"/>
        <v/>
      </c>
      <c r="AG906" s="497"/>
      <c r="AH906" s="498"/>
      <c r="AI906" s="497"/>
      <c r="AJ906" s="499"/>
      <c r="AK906" s="497"/>
      <c r="AL906" s="499"/>
      <c r="AM906" s="497"/>
      <c r="AN906" s="499"/>
      <c r="AO906" s="497"/>
      <c r="AP906" s="499"/>
      <c r="AQ906" s="497"/>
      <c r="AR906" s="499"/>
      <c r="AS906" s="497"/>
      <c r="AT906" s="499"/>
      <c r="AU906" s="497"/>
      <c r="AV906" s="499"/>
      <c r="AW906" s="497"/>
      <c r="AX906" s="499"/>
      <c r="AY906" s="500"/>
    </row>
    <row r="907" ht="22.5" customHeight="1">
      <c r="A907" s="36"/>
      <c r="B907" s="28"/>
      <c r="C907" s="28"/>
      <c r="D907" s="28"/>
      <c r="E907" s="36"/>
      <c r="F907" s="28"/>
      <c r="G907" s="28"/>
      <c r="H907" s="28"/>
      <c r="I907" s="28"/>
      <c r="J907" s="28"/>
      <c r="K907" s="28"/>
      <c r="L907" s="28"/>
      <c r="M907" s="28"/>
      <c r="N907" s="28"/>
      <c r="O907" s="28"/>
      <c r="P907" s="28"/>
      <c r="Q907" s="28"/>
      <c r="R907" s="28"/>
      <c r="S907" s="28"/>
      <c r="T907" s="50"/>
      <c r="U907" s="28"/>
      <c r="V907" s="52"/>
      <c r="W907" s="28"/>
      <c r="X907" s="28"/>
      <c r="Y907" s="28"/>
      <c r="Z907" s="28"/>
      <c r="AA907" s="28"/>
      <c r="AB907" s="28"/>
      <c r="AC907" s="28"/>
      <c r="AD907" s="28"/>
      <c r="AE907" s="65" t="b">
        <v>0</v>
      </c>
      <c r="AF907" s="28" t="str">
        <f t="shared" si="2"/>
        <v/>
      </c>
      <c r="AG907" s="501"/>
      <c r="AH907" s="502"/>
      <c r="AI907" s="501"/>
      <c r="AJ907" s="503"/>
      <c r="AK907" s="501"/>
      <c r="AL907" s="503"/>
      <c r="AM907" s="501"/>
      <c r="AN907" s="503"/>
      <c r="AO907" s="501"/>
      <c r="AP907" s="503"/>
      <c r="AQ907" s="501"/>
      <c r="AR907" s="503"/>
      <c r="AS907" s="501"/>
      <c r="AT907" s="503"/>
      <c r="AU907" s="501"/>
      <c r="AV907" s="503"/>
      <c r="AW907" s="501"/>
      <c r="AX907" s="503"/>
      <c r="AY907" s="504"/>
    </row>
    <row r="908" ht="22.5" customHeight="1">
      <c r="A908" s="36"/>
      <c r="B908" s="28"/>
      <c r="C908" s="28"/>
      <c r="D908" s="28"/>
      <c r="E908" s="36"/>
      <c r="F908" s="28"/>
      <c r="G908" s="28"/>
      <c r="H908" s="28"/>
      <c r="I908" s="28"/>
      <c r="J908" s="28"/>
      <c r="K908" s="28"/>
      <c r="L908" s="28"/>
      <c r="M908" s="28"/>
      <c r="N908" s="28"/>
      <c r="O908" s="28"/>
      <c r="P908" s="28"/>
      <c r="Q908" s="28"/>
      <c r="R908" s="28"/>
      <c r="S908" s="28"/>
      <c r="T908" s="50"/>
      <c r="U908" s="28"/>
      <c r="V908" s="52"/>
      <c r="W908" s="28"/>
      <c r="X908" s="28"/>
      <c r="Y908" s="28"/>
      <c r="Z908" s="28"/>
      <c r="AA908" s="28"/>
      <c r="AB908" s="28"/>
      <c r="AC908" s="28"/>
      <c r="AD908" s="28"/>
      <c r="AE908" s="65" t="b">
        <v>0</v>
      </c>
      <c r="AF908" s="28" t="str">
        <f t="shared" si="2"/>
        <v/>
      </c>
      <c r="AG908" s="497"/>
      <c r="AH908" s="498"/>
      <c r="AI908" s="497"/>
      <c r="AJ908" s="499"/>
      <c r="AK908" s="497"/>
      <c r="AL908" s="499"/>
      <c r="AM908" s="497"/>
      <c r="AN908" s="499"/>
      <c r="AO908" s="497"/>
      <c r="AP908" s="499"/>
      <c r="AQ908" s="497"/>
      <c r="AR908" s="499"/>
      <c r="AS908" s="497"/>
      <c r="AT908" s="499"/>
      <c r="AU908" s="497"/>
      <c r="AV908" s="499"/>
      <c r="AW908" s="497"/>
      <c r="AX908" s="499"/>
      <c r="AY908" s="500"/>
    </row>
    <row r="909" ht="22.5" customHeight="1">
      <c r="A909" s="36"/>
      <c r="B909" s="28"/>
      <c r="C909" s="28"/>
      <c r="D909" s="28"/>
      <c r="E909" s="36"/>
      <c r="F909" s="28"/>
      <c r="G909" s="28"/>
      <c r="H909" s="28"/>
      <c r="I909" s="28"/>
      <c r="J909" s="28"/>
      <c r="K909" s="28"/>
      <c r="L909" s="28"/>
      <c r="M909" s="28"/>
      <c r="N909" s="28"/>
      <c r="O909" s="28"/>
      <c r="P909" s="28"/>
      <c r="Q909" s="28"/>
      <c r="R909" s="28"/>
      <c r="S909" s="28"/>
      <c r="T909" s="50"/>
      <c r="U909" s="28"/>
      <c r="V909" s="52"/>
      <c r="W909" s="28"/>
      <c r="X909" s="28"/>
      <c r="Y909" s="28"/>
      <c r="Z909" s="28"/>
      <c r="AA909" s="28"/>
      <c r="AB909" s="28"/>
      <c r="AC909" s="28"/>
      <c r="AD909" s="28"/>
      <c r="AE909" s="65" t="b">
        <v>0</v>
      </c>
      <c r="AF909" s="28" t="str">
        <f t="shared" si="2"/>
        <v/>
      </c>
      <c r="AG909" s="501"/>
      <c r="AH909" s="502"/>
      <c r="AI909" s="501"/>
      <c r="AJ909" s="503"/>
      <c r="AK909" s="501"/>
      <c r="AL909" s="503"/>
      <c r="AM909" s="501"/>
      <c r="AN909" s="503"/>
      <c r="AO909" s="501"/>
      <c r="AP909" s="503"/>
      <c r="AQ909" s="501"/>
      <c r="AR909" s="503"/>
      <c r="AS909" s="501"/>
      <c r="AT909" s="503"/>
      <c r="AU909" s="501"/>
      <c r="AV909" s="503"/>
      <c r="AW909" s="501"/>
      <c r="AX909" s="503"/>
      <c r="AY909" s="504"/>
    </row>
    <row r="910" ht="22.5" customHeight="1">
      <c r="A910" s="36"/>
      <c r="B910" s="28"/>
      <c r="C910" s="28"/>
      <c r="D910" s="28"/>
      <c r="E910" s="36"/>
      <c r="F910" s="28"/>
      <c r="G910" s="28"/>
      <c r="H910" s="28"/>
      <c r="I910" s="28"/>
      <c r="J910" s="28"/>
      <c r="K910" s="28"/>
      <c r="L910" s="28"/>
      <c r="M910" s="28"/>
      <c r="N910" s="28"/>
      <c r="O910" s="28"/>
      <c r="P910" s="28"/>
      <c r="Q910" s="28"/>
      <c r="R910" s="28"/>
      <c r="S910" s="28"/>
      <c r="T910" s="50"/>
      <c r="U910" s="28"/>
      <c r="V910" s="52"/>
      <c r="W910" s="28"/>
      <c r="X910" s="28"/>
      <c r="Y910" s="28"/>
      <c r="Z910" s="28"/>
      <c r="AA910" s="28"/>
      <c r="AB910" s="28"/>
      <c r="AC910" s="28"/>
      <c r="AD910" s="28"/>
      <c r="AE910" s="65" t="b">
        <v>0</v>
      </c>
      <c r="AF910" s="28" t="str">
        <f t="shared" si="2"/>
        <v/>
      </c>
      <c r="AG910" s="497"/>
      <c r="AH910" s="498"/>
      <c r="AI910" s="497"/>
      <c r="AJ910" s="499"/>
      <c r="AK910" s="497"/>
      <c r="AL910" s="499"/>
      <c r="AM910" s="497"/>
      <c r="AN910" s="499"/>
      <c r="AO910" s="497"/>
      <c r="AP910" s="499"/>
      <c r="AQ910" s="497"/>
      <c r="AR910" s="499"/>
      <c r="AS910" s="497"/>
      <c r="AT910" s="499"/>
      <c r="AU910" s="497"/>
      <c r="AV910" s="499"/>
      <c r="AW910" s="497"/>
      <c r="AX910" s="499"/>
      <c r="AY910" s="500"/>
    </row>
    <row r="911" ht="22.5" customHeight="1">
      <c r="A911" s="36"/>
      <c r="B911" s="28"/>
      <c r="C911" s="28"/>
      <c r="D911" s="28"/>
      <c r="E911" s="36"/>
      <c r="F911" s="28"/>
      <c r="G911" s="28"/>
      <c r="H911" s="28"/>
      <c r="I911" s="28"/>
      <c r="J911" s="28"/>
      <c r="K911" s="28"/>
      <c r="L911" s="28"/>
      <c r="M911" s="28"/>
      <c r="N911" s="28"/>
      <c r="O911" s="28"/>
      <c r="P911" s="28"/>
      <c r="Q911" s="28"/>
      <c r="R911" s="28"/>
      <c r="S911" s="28"/>
      <c r="T911" s="50"/>
      <c r="U911" s="28"/>
      <c r="V911" s="52"/>
      <c r="W911" s="28"/>
      <c r="X911" s="28"/>
      <c r="Y911" s="28"/>
      <c r="Z911" s="28"/>
      <c r="AA911" s="28"/>
      <c r="AB911" s="28"/>
      <c r="AC911" s="28"/>
      <c r="AD911" s="28"/>
      <c r="AE911" s="65" t="b">
        <v>0</v>
      </c>
      <c r="AF911" s="28" t="str">
        <f t="shared" si="2"/>
        <v/>
      </c>
      <c r="AG911" s="501"/>
      <c r="AH911" s="502"/>
      <c r="AI911" s="501"/>
      <c r="AJ911" s="503"/>
      <c r="AK911" s="501"/>
      <c r="AL911" s="503"/>
      <c r="AM911" s="501"/>
      <c r="AN911" s="503"/>
      <c r="AO911" s="501"/>
      <c r="AP911" s="503"/>
      <c r="AQ911" s="501"/>
      <c r="AR911" s="503"/>
      <c r="AS911" s="501"/>
      <c r="AT911" s="503"/>
      <c r="AU911" s="501"/>
      <c r="AV911" s="503"/>
      <c r="AW911" s="501"/>
      <c r="AX911" s="503"/>
      <c r="AY911" s="504"/>
    </row>
    <row r="912" ht="22.5" customHeight="1">
      <c r="A912" s="36"/>
      <c r="B912" s="28"/>
      <c r="C912" s="28"/>
      <c r="D912" s="28"/>
      <c r="E912" s="36"/>
      <c r="F912" s="28"/>
      <c r="G912" s="28"/>
      <c r="H912" s="28"/>
      <c r="I912" s="28"/>
      <c r="J912" s="28"/>
      <c r="K912" s="28"/>
      <c r="L912" s="28"/>
      <c r="M912" s="28"/>
      <c r="N912" s="28"/>
      <c r="O912" s="28"/>
      <c r="P912" s="28"/>
      <c r="Q912" s="28"/>
      <c r="R912" s="28"/>
      <c r="S912" s="28"/>
      <c r="T912" s="50"/>
      <c r="U912" s="28"/>
      <c r="V912" s="52"/>
      <c r="W912" s="28"/>
      <c r="X912" s="28"/>
      <c r="Y912" s="28"/>
      <c r="Z912" s="28"/>
      <c r="AA912" s="28"/>
      <c r="AB912" s="28"/>
      <c r="AC912" s="28"/>
      <c r="AD912" s="28"/>
      <c r="AE912" s="65" t="b">
        <v>0</v>
      </c>
      <c r="AF912" s="28" t="str">
        <f t="shared" si="2"/>
        <v/>
      </c>
      <c r="AG912" s="497"/>
      <c r="AH912" s="498"/>
      <c r="AI912" s="497"/>
      <c r="AJ912" s="498"/>
      <c r="AK912" s="497"/>
      <c r="AL912" s="498"/>
      <c r="AM912" s="497"/>
      <c r="AN912" s="498"/>
      <c r="AO912" s="497"/>
      <c r="AP912" s="498"/>
      <c r="AQ912" s="497"/>
      <c r="AR912" s="498"/>
      <c r="AS912" s="497"/>
      <c r="AT912" s="498"/>
      <c r="AU912" s="497"/>
      <c r="AV912" s="498"/>
      <c r="AW912" s="497"/>
      <c r="AX912" s="498"/>
      <c r="AY912" s="505"/>
    </row>
    <row r="913" ht="22.5" customHeight="1">
      <c r="A913" s="36"/>
      <c r="B913" s="28"/>
      <c r="C913" s="28"/>
      <c r="D913" s="28"/>
      <c r="E913" s="36"/>
      <c r="F913" s="28"/>
      <c r="G913" s="28"/>
      <c r="H913" s="28"/>
      <c r="I913" s="28"/>
      <c r="J913" s="28"/>
      <c r="K913" s="28"/>
      <c r="L913" s="28"/>
      <c r="M913" s="28"/>
      <c r="N913" s="28"/>
      <c r="O913" s="28"/>
      <c r="P913" s="28"/>
      <c r="Q913" s="28"/>
      <c r="R913" s="28"/>
      <c r="S913" s="28"/>
      <c r="T913" s="50"/>
      <c r="U913" s="28"/>
      <c r="V913" s="52"/>
      <c r="W913" s="28"/>
      <c r="X913" s="28"/>
      <c r="Y913" s="28"/>
      <c r="Z913" s="28"/>
      <c r="AA913" s="28"/>
      <c r="AB913" s="28"/>
      <c r="AC913" s="28"/>
      <c r="AD913" s="28"/>
      <c r="AE913" s="65" t="b">
        <v>0</v>
      </c>
      <c r="AF913" s="28" t="str">
        <f t="shared" si="2"/>
        <v/>
      </c>
      <c r="AG913" s="501"/>
      <c r="AH913" s="502"/>
      <c r="AI913" s="501"/>
      <c r="AJ913" s="502"/>
      <c r="AK913" s="501"/>
      <c r="AL913" s="502"/>
      <c r="AM913" s="501"/>
      <c r="AN913" s="502"/>
      <c r="AO913" s="501"/>
      <c r="AP913" s="502"/>
      <c r="AQ913" s="501"/>
      <c r="AR913" s="502"/>
      <c r="AS913" s="501"/>
      <c r="AT913" s="502"/>
      <c r="AU913" s="501"/>
      <c r="AV913" s="502"/>
      <c r="AW913" s="501"/>
      <c r="AX913" s="502"/>
      <c r="AY913" s="506"/>
    </row>
    <row r="914" ht="22.5" customHeight="1">
      <c r="A914" s="36"/>
      <c r="B914" s="28"/>
      <c r="C914" s="28"/>
      <c r="D914" s="28"/>
      <c r="E914" s="36"/>
      <c r="F914" s="28"/>
      <c r="G914" s="28"/>
      <c r="H914" s="28"/>
      <c r="I914" s="28"/>
      <c r="J914" s="28"/>
      <c r="K914" s="28"/>
      <c r="L914" s="28"/>
      <c r="M914" s="28"/>
      <c r="N914" s="28"/>
      <c r="O914" s="28"/>
      <c r="P914" s="28"/>
      <c r="Q914" s="28"/>
      <c r="R914" s="28"/>
      <c r="S914" s="28"/>
      <c r="T914" s="50"/>
      <c r="U914" s="28"/>
      <c r="V914" s="52"/>
      <c r="W914" s="28"/>
      <c r="X914" s="28"/>
      <c r="Y914" s="28"/>
      <c r="Z914" s="28"/>
      <c r="AA914" s="28"/>
      <c r="AB914" s="28"/>
      <c r="AC914" s="28"/>
      <c r="AD914" s="28"/>
      <c r="AE914" s="65" t="b">
        <v>0</v>
      </c>
      <c r="AF914" s="28" t="str">
        <f t="shared" si="2"/>
        <v/>
      </c>
      <c r="AG914" s="497"/>
      <c r="AH914" s="498"/>
      <c r="AI914" s="497"/>
      <c r="AJ914" s="499"/>
      <c r="AK914" s="497"/>
      <c r="AL914" s="499"/>
      <c r="AM914" s="497"/>
      <c r="AN914" s="499"/>
      <c r="AO914" s="497"/>
      <c r="AP914" s="499"/>
      <c r="AQ914" s="497"/>
      <c r="AR914" s="499"/>
      <c r="AS914" s="497"/>
      <c r="AT914" s="499"/>
      <c r="AU914" s="497"/>
      <c r="AV914" s="499"/>
      <c r="AW914" s="497"/>
      <c r="AX914" s="499"/>
      <c r="AY914" s="500"/>
    </row>
    <row r="915" ht="22.5" customHeight="1">
      <c r="A915" s="36"/>
      <c r="B915" s="28"/>
      <c r="C915" s="28"/>
      <c r="D915" s="28"/>
      <c r="E915" s="36"/>
      <c r="F915" s="28"/>
      <c r="G915" s="28"/>
      <c r="H915" s="28"/>
      <c r="I915" s="28"/>
      <c r="J915" s="28"/>
      <c r="K915" s="28"/>
      <c r="L915" s="28"/>
      <c r="M915" s="28"/>
      <c r="N915" s="28"/>
      <c r="O915" s="28"/>
      <c r="P915" s="28"/>
      <c r="Q915" s="28"/>
      <c r="R915" s="28"/>
      <c r="S915" s="28"/>
      <c r="T915" s="50"/>
      <c r="U915" s="28"/>
      <c r="V915" s="52"/>
      <c r="W915" s="28"/>
      <c r="X915" s="28"/>
      <c r="Y915" s="28"/>
      <c r="Z915" s="28"/>
      <c r="AA915" s="28"/>
      <c r="AB915" s="28"/>
      <c r="AC915" s="28"/>
      <c r="AD915" s="28"/>
      <c r="AE915" s="65" t="b">
        <v>0</v>
      </c>
      <c r="AF915" s="28" t="str">
        <f t="shared" si="2"/>
        <v/>
      </c>
      <c r="AG915" s="501"/>
      <c r="AH915" s="502"/>
      <c r="AI915" s="501"/>
      <c r="AJ915" s="503"/>
      <c r="AK915" s="501"/>
      <c r="AL915" s="503"/>
      <c r="AM915" s="501"/>
      <c r="AN915" s="503"/>
      <c r="AO915" s="501"/>
      <c r="AP915" s="503"/>
      <c r="AQ915" s="501"/>
      <c r="AR915" s="503"/>
      <c r="AS915" s="501"/>
      <c r="AT915" s="503"/>
      <c r="AU915" s="501"/>
      <c r="AV915" s="503"/>
      <c r="AW915" s="501"/>
      <c r="AX915" s="503"/>
      <c r="AY915" s="504"/>
    </row>
    <row r="916" ht="22.5" customHeight="1">
      <c r="A916" s="36"/>
      <c r="B916" s="28"/>
      <c r="C916" s="28"/>
      <c r="D916" s="28"/>
      <c r="E916" s="36"/>
      <c r="F916" s="28"/>
      <c r="G916" s="28"/>
      <c r="H916" s="28"/>
      <c r="I916" s="28"/>
      <c r="J916" s="28"/>
      <c r="K916" s="28"/>
      <c r="L916" s="28"/>
      <c r="M916" s="28"/>
      <c r="N916" s="28"/>
      <c r="O916" s="28"/>
      <c r="P916" s="28"/>
      <c r="Q916" s="28"/>
      <c r="R916" s="28"/>
      <c r="S916" s="28"/>
      <c r="T916" s="50"/>
      <c r="U916" s="28"/>
      <c r="V916" s="52"/>
      <c r="W916" s="28"/>
      <c r="X916" s="28"/>
      <c r="Y916" s="28"/>
      <c r="Z916" s="28"/>
      <c r="AA916" s="28"/>
      <c r="AB916" s="28"/>
      <c r="AC916" s="28"/>
      <c r="AD916" s="28"/>
      <c r="AE916" s="65" t="b">
        <v>0</v>
      </c>
      <c r="AF916" s="28" t="str">
        <f t="shared" si="2"/>
        <v/>
      </c>
      <c r="AG916" s="497"/>
      <c r="AH916" s="498"/>
      <c r="AI916" s="497"/>
      <c r="AJ916" s="499"/>
      <c r="AK916" s="497"/>
      <c r="AL916" s="499"/>
      <c r="AM916" s="497"/>
      <c r="AN916" s="499"/>
      <c r="AO916" s="497"/>
      <c r="AP916" s="499"/>
      <c r="AQ916" s="497"/>
      <c r="AR916" s="499"/>
      <c r="AS916" s="497"/>
      <c r="AT916" s="499"/>
      <c r="AU916" s="497"/>
      <c r="AV916" s="499"/>
      <c r="AW916" s="497"/>
      <c r="AX916" s="499"/>
      <c r="AY916" s="500"/>
    </row>
    <row r="917" ht="22.5" customHeight="1">
      <c r="A917" s="36"/>
      <c r="B917" s="28"/>
      <c r="C917" s="28"/>
      <c r="D917" s="28"/>
      <c r="E917" s="36"/>
      <c r="F917" s="28"/>
      <c r="G917" s="28"/>
      <c r="H917" s="28"/>
      <c r="I917" s="28"/>
      <c r="J917" s="28"/>
      <c r="K917" s="28"/>
      <c r="L917" s="28"/>
      <c r="M917" s="28"/>
      <c r="N917" s="28"/>
      <c r="O917" s="28"/>
      <c r="P917" s="28"/>
      <c r="Q917" s="28"/>
      <c r="R917" s="28"/>
      <c r="S917" s="28"/>
      <c r="T917" s="50"/>
      <c r="U917" s="28"/>
      <c r="V917" s="52"/>
      <c r="W917" s="28"/>
      <c r="X917" s="28"/>
      <c r="Y917" s="28"/>
      <c r="Z917" s="28"/>
      <c r="AA917" s="28"/>
      <c r="AB917" s="28"/>
      <c r="AC917" s="28"/>
      <c r="AD917" s="28"/>
      <c r="AE917" s="65" t="b">
        <v>0</v>
      </c>
      <c r="AF917" s="28" t="str">
        <f t="shared" si="2"/>
        <v/>
      </c>
      <c r="AG917" s="501"/>
      <c r="AH917" s="502"/>
      <c r="AI917" s="501"/>
      <c r="AJ917" s="502"/>
      <c r="AK917" s="501"/>
      <c r="AL917" s="502"/>
      <c r="AM917" s="501"/>
      <c r="AN917" s="502"/>
      <c r="AO917" s="501"/>
      <c r="AP917" s="502"/>
      <c r="AQ917" s="501"/>
      <c r="AR917" s="502"/>
      <c r="AS917" s="501"/>
      <c r="AT917" s="502"/>
      <c r="AU917" s="501"/>
      <c r="AV917" s="502"/>
      <c r="AW917" s="501"/>
      <c r="AX917" s="502"/>
      <c r="AY917" s="506"/>
    </row>
    <row r="918" ht="22.5" customHeight="1">
      <c r="A918" s="36"/>
      <c r="B918" s="28"/>
      <c r="C918" s="28"/>
      <c r="D918" s="28"/>
      <c r="E918" s="36"/>
      <c r="F918" s="28"/>
      <c r="G918" s="28"/>
      <c r="H918" s="28"/>
      <c r="I918" s="28"/>
      <c r="J918" s="28"/>
      <c r="K918" s="28"/>
      <c r="L918" s="28"/>
      <c r="M918" s="28"/>
      <c r="N918" s="28"/>
      <c r="O918" s="28"/>
      <c r="P918" s="28"/>
      <c r="Q918" s="28"/>
      <c r="R918" s="28"/>
      <c r="S918" s="28"/>
      <c r="T918" s="50"/>
      <c r="U918" s="28"/>
      <c r="V918" s="52"/>
      <c r="W918" s="28"/>
      <c r="X918" s="28"/>
      <c r="Y918" s="28"/>
      <c r="Z918" s="28"/>
      <c r="AA918" s="28"/>
      <c r="AB918" s="28"/>
      <c r="AC918" s="28"/>
      <c r="AD918" s="28"/>
      <c r="AE918" s="65" t="b">
        <v>0</v>
      </c>
      <c r="AF918" s="28" t="str">
        <f t="shared" si="2"/>
        <v/>
      </c>
      <c r="AG918" s="497"/>
      <c r="AH918" s="498"/>
      <c r="AI918" s="497"/>
      <c r="AJ918" s="499"/>
      <c r="AK918" s="497"/>
      <c r="AL918" s="499"/>
      <c r="AM918" s="497"/>
      <c r="AN918" s="499"/>
      <c r="AO918" s="497"/>
      <c r="AP918" s="499"/>
      <c r="AQ918" s="497"/>
      <c r="AR918" s="499"/>
      <c r="AS918" s="497"/>
      <c r="AT918" s="499"/>
      <c r="AU918" s="497"/>
      <c r="AV918" s="499"/>
      <c r="AW918" s="497"/>
      <c r="AX918" s="499"/>
      <c r="AY918" s="500"/>
    </row>
    <row r="919" ht="22.5" customHeight="1">
      <c r="A919" s="36"/>
      <c r="B919" s="28"/>
      <c r="C919" s="28"/>
      <c r="D919" s="28"/>
      <c r="E919" s="36"/>
      <c r="F919" s="28"/>
      <c r="G919" s="28"/>
      <c r="H919" s="28"/>
      <c r="I919" s="28"/>
      <c r="J919" s="28"/>
      <c r="K919" s="28"/>
      <c r="L919" s="28"/>
      <c r="M919" s="28"/>
      <c r="N919" s="28"/>
      <c r="O919" s="28"/>
      <c r="P919" s="28"/>
      <c r="Q919" s="28"/>
      <c r="R919" s="28"/>
      <c r="S919" s="28"/>
      <c r="T919" s="50"/>
      <c r="U919" s="28"/>
      <c r="V919" s="52"/>
      <c r="W919" s="28"/>
      <c r="X919" s="28"/>
      <c r="Y919" s="28"/>
      <c r="Z919" s="28"/>
      <c r="AA919" s="28"/>
      <c r="AB919" s="28"/>
      <c r="AC919" s="28"/>
      <c r="AD919" s="28"/>
      <c r="AE919" s="65" t="b">
        <v>0</v>
      </c>
      <c r="AF919" s="28" t="str">
        <f t="shared" si="2"/>
        <v/>
      </c>
      <c r="AG919" s="501"/>
      <c r="AH919" s="502"/>
      <c r="AI919" s="501"/>
      <c r="AJ919" s="503"/>
      <c r="AK919" s="501"/>
      <c r="AL919" s="503"/>
      <c r="AM919" s="501"/>
      <c r="AN919" s="503"/>
      <c r="AO919" s="501"/>
      <c r="AP919" s="503"/>
      <c r="AQ919" s="501"/>
      <c r="AR919" s="503"/>
      <c r="AS919" s="501"/>
      <c r="AT919" s="503"/>
      <c r="AU919" s="501"/>
      <c r="AV919" s="503"/>
      <c r="AW919" s="501"/>
      <c r="AX919" s="503"/>
      <c r="AY919" s="504"/>
    </row>
    <row r="920" ht="22.5" customHeight="1">
      <c r="A920" s="36"/>
      <c r="B920" s="28"/>
      <c r="C920" s="28"/>
      <c r="D920" s="28"/>
      <c r="E920" s="36"/>
      <c r="F920" s="28"/>
      <c r="G920" s="28"/>
      <c r="H920" s="28"/>
      <c r="I920" s="28"/>
      <c r="J920" s="28"/>
      <c r="K920" s="28"/>
      <c r="L920" s="28"/>
      <c r="M920" s="28"/>
      <c r="N920" s="28"/>
      <c r="O920" s="28"/>
      <c r="P920" s="28"/>
      <c r="Q920" s="28"/>
      <c r="R920" s="28"/>
      <c r="S920" s="28"/>
      <c r="T920" s="50"/>
      <c r="U920" s="28"/>
      <c r="V920" s="52"/>
      <c r="W920" s="28"/>
      <c r="X920" s="28"/>
      <c r="Y920" s="28"/>
      <c r="Z920" s="28"/>
      <c r="AA920" s="28"/>
      <c r="AB920" s="28"/>
      <c r="AC920" s="28"/>
      <c r="AD920" s="28"/>
      <c r="AE920" s="65" t="b">
        <v>0</v>
      </c>
      <c r="AF920" s="28" t="str">
        <f t="shared" si="2"/>
        <v/>
      </c>
      <c r="AG920" s="497"/>
      <c r="AH920" s="498"/>
      <c r="AI920" s="497"/>
      <c r="AJ920" s="499"/>
      <c r="AK920" s="497"/>
      <c r="AL920" s="499"/>
      <c r="AM920" s="497"/>
      <c r="AN920" s="499"/>
      <c r="AO920" s="497"/>
      <c r="AP920" s="499"/>
      <c r="AQ920" s="497"/>
      <c r="AR920" s="499"/>
      <c r="AS920" s="497"/>
      <c r="AT920" s="499"/>
      <c r="AU920" s="497"/>
      <c r="AV920" s="499"/>
      <c r="AW920" s="497"/>
      <c r="AX920" s="499"/>
      <c r="AY920" s="500"/>
    </row>
    <row r="921" ht="22.5" customHeight="1">
      <c r="A921" s="36"/>
      <c r="B921" s="28"/>
      <c r="C921" s="28"/>
      <c r="D921" s="28"/>
      <c r="E921" s="36"/>
      <c r="F921" s="28"/>
      <c r="G921" s="28"/>
      <c r="H921" s="28"/>
      <c r="I921" s="28"/>
      <c r="J921" s="28"/>
      <c r="K921" s="28"/>
      <c r="L921" s="28"/>
      <c r="M921" s="28"/>
      <c r="N921" s="28"/>
      <c r="O921" s="28"/>
      <c r="P921" s="28"/>
      <c r="Q921" s="28"/>
      <c r="R921" s="28"/>
      <c r="S921" s="28"/>
      <c r="T921" s="50"/>
      <c r="U921" s="28"/>
      <c r="V921" s="52"/>
      <c r="W921" s="28"/>
      <c r="X921" s="28"/>
      <c r="Y921" s="28"/>
      <c r="Z921" s="28"/>
      <c r="AA921" s="28"/>
      <c r="AB921" s="28"/>
      <c r="AC921" s="28"/>
      <c r="AD921" s="28"/>
      <c r="AE921" s="65" t="b">
        <v>0</v>
      </c>
      <c r="AF921" s="28" t="str">
        <f t="shared" si="2"/>
        <v/>
      </c>
      <c r="AG921" s="501"/>
      <c r="AH921" s="502"/>
      <c r="AI921" s="501"/>
      <c r="AJ921" s="503"/>
      <c r="AK921" s="501"/>
      <c r="AL921" s="503"/>
      <c r="AM921" s="501"/>
      <c r="AN921" s="503"/>
      <c r="AO921" s="501"/>
      <c r="AP921" s="503"/>
      <c r="AQ921" s="501"/>
      <c r="AR921" s="503"/>
      <c r="AS921" s="501"/>
      <c r="AT921" s="503"/>
      <c r="AU921" s="501"/>
      <c r="AV921" s="503"/>
      <c r="AW921" s="501"/>
      <c r="AX921" s="503"/>
      <c r="AY921" s="504"/>
    </row>
    <row r="922" ht="22.5" customHeight="1">
      <c r="A922" s="36"/>
      <c r="B922" s="28"/>
      <c r="C922" s="28"/>
      <c r="D922" s="28"/>
      <c r="E922" s="36"/>
      <c r="F922" s="28"/>
      <c r="G922" s="28"/>
      <c r="H922" s="28"/>
      <c r="I922" s="28"/>
      <c r="J922" s="28"/>
      <c r="K922" s="28"/>
      <c r="L922" s="28"/>
      <c r="M922" s="28"/>
      <c r="N922" s="28"/>
      <c r="O922" s="28"/>
      <c r="P922" s="28"/>
      <c r="Q922" s="28"/>
      <c r="R922" s="28"/>
      <c r="S922" s="28"/>
      <c r="T922" s="50"/>
      <c r="U922" s="28"/>
      <c r="V922" s="52"/>
      <c r="W922" s="28"/>
      <c r="X922" s="28"/>
      <c r="Y922" s="28"/>
      <c r="Z922" s="28"/>
      <c r="AA922" s="28"/>
      <c r="AB922" s="28"/>
      <c r="AC922" s="28"/>
      <c r="AD922" s="28"/>
      <c r="AE922" s="65" t="b">
        <v>0</v>
      </c>
      <c r="AF922" s="28" t="str">
        <f t="shared" si="2"/>
        <v/>
      </c>
      <c r="AG922" s="497"/>
      <c r="AH922" s="498"/>
      <c r="AI922" s="497"/>
      <c r="AJ922" s="499"/>
      <c r="AK922" s="497"/>
      <c r="AL922" s="499"/>
      <c r="AM922" s="497"/>
      <c r="AN922" s="499"/>
      <c r="AO922" s="497"/>
      <c r="AP922" s="499"/>
      <c r="AQ922" s="497"/>
      <c r="AR922" s="499"/>
      <c r="AS922" s="497"/>
      <c r="AT922" s="499"/>
      <c r="AU922" s="497"/>
      <c r="AV922" s="499"/>
      <c r="AW922" s="497"/>
      <c r="AX922" s="499"/>
      <c r="AY922" s="500"/>
    </row>
    <row r="923" ht="22.5" customHeight="1">
      <c r="A923" s="36"/>
      <c r="B923" s="28"/>
      <c r="C923" s="28"/>
      <c r="D923" s="28"/>
      <c r="E923" s="36"/>
      <c r="F923" s="28"/>
      <c r="G923" s="28"/>
      <c r="H923" s="28"/>
      <c r="I923" s="28"/>
      <c r="J923" s="28"/>
      <c r="K923" s="28"/>
      <c r="L923" s="28"/>
      <c r="M923" s="28"/>
      <c r="N923" s="28"/>
      <c r="O923" s="28"/>
      <c r="P923" s="28"/>
      <c r="Q923" s="28"/>
      <c r="R923" s="28"/>
      <c r="S923" s="28"/>
      <c r="T923" s="50"/>
      <c r="U923" s="28"/>
      <c r="V923" s="52"/>
      <c r="W923" s="28"/>
      <c r="X923" s="28"/>
      <c r="Y923" s="28"/>
      <c r="Z923" s="28"/>
      <c r="AA923" s="28"/>
      <c r="AB923" s="28"/>
      <c r="AC923" s="28"/>
      <c r="AD923" s="28"/>
      <c r="AE923" s="65" t="b">
        <v>0</v>
      </c>
      <c r="AF923" s="28" t="str">
        <f t="shared" si="2"/>
        <v/>
      </c>
      <c r="AG923" s="501"/>
      <c r="AH923" s="502"/>
      <c r="AI923" s="501"/>
      <c r="AJ923" s="503"/>
      <c r="AK923" s="501"/>
      <c r="AL923" s="503"/>
      <c r="AM923" s="501"/>
      <c r="AN923" s="503"/>
      <c r="AO923" s="501"/>
      <c r="AP923" s="503"/>
      <c r="AQ923" s="501"/>
      <c r="AR923" s="503"/>
      <c r="AS923" s="501"/>
      <c r="AT923" s="503"/>
      <c r="AU923" s="501"/>
      <c r="AV923" s="503"/>
      <c r="AW923" s="501"/>
      <c r="AX923" s="503"/>
      <c r="AY923" s="504"/>
    </row>
    <row r="924" ht="22.5" customHeight="1">
      <c r="A924" s="36"/>
      <c r="B924" s="28"/>
      <c r="C924" s="28"/>
      <c r="D924" s="28"/>
      <c r="E924" s="36"/>
      <c r="F924" s="28"/>
      <c r="G924" s="28"/>
      <c r="H924" s="28"/>
      <c r="I924" s="28"/>
      <c r="J924" s="28"/>
      <c r="K924" s="28"/>
      <c r="L924" s="28"/>
      <c r="M924" s="28"/>
      <c r="N924" s="28"/>
      <c r="O924" s="28"/>
      <c r="P924" s="28"/>
      <c r="Q924" s="28"/>
      <c r="R924" s="28"/>
      <c r="S924" s="28"/>
      <c r="T924" s="50"/>
      <c r="U924" s="28"/>
      <c r="V924" s="52"/>
      <c r="W924" s="28"/>
      <c r="X924" s="28"/>
      <c r="Y924" s="28"/>
      <c r="Z924" s="28"/>
      <c r="AA924" s="28"/>
      <c r="AB924" s="28"/>
      <c r="AC924" s="28"/>
      <c r="AD924" s="28"/>
      <c r="AE924" s="65" t="b">
        <v>0</v>
      </c>
      <c r="AF924" s="28" t="str">
        <f t="shared" si="2"/>
        <v/>
      </c>
      <c r="AG924" s="497"/>
      <c r="AH924" s="498"/>
      <c r="AI924" s="497"/>
      <c r="AJ924" s="499"/>
      <c r="AK924" s="497"/>
      <c r="AL924" s="499"/>
      <c r="AM924" s="497"/>
      <c r="AN924" s="499"/>
      <c r="AO924" s="497"/>
      <c r="AP924" s="499"/>
      <c r="AQ924" s="497"/>
      <c r="AR924" s="499"/>
      <c r="AS924" s="497"/>
      <c r="AT924" s="499"/>
      <c r="AU924" s="497"/>
      <c r="AV924" s="499"/>
      <c r="AW924" s="497"/>
      <c r="AX924" s="499"/>
      <c r="AY924" s="500"/>
    </row>
    <row r="925" ht="22.5" customHeight="1">
      <c r="A925" s="36"/>
      <c r="B925" s="28"/>
      <c r="C925" s="28"/>
      <c r="D925" s="28"/>
      <c r="E925" s="36"/>
      <c r="F925" s="28"/>
      <c r="G925" s="28"/>
      <c r="H925" s="28"/>
      <c r="I925" s="28"/>
      <c r="J925" s="28"/>
      <c r="K925" s="28"/>
      <c r="L925" s="28"/>
      <c r="M925" s="28"/>
      <c r="N925" s="28"/>
      <c r="O925" s="28"/>
      <c r="P925" s="28"/>
      <c r="Q925" s="28"/>
      <c r="R925" s="28"/>
      <c r="S925" s="28"/>
      <c r="T925" s="50"/>
      <c r="U925" s="28"/>
      <c r="V925" s="52"/>
      <c r="W925" s="28"/>
      <c r="X925" s="28"/>
      <c r="Y925" s="28"/>
      <c r="Z925" s="28"/>
      <c r="AA925" s="28"/>
      <c r="AB925" s="28"/>
      <c r="AC925" s="28"/>
      <c r="AD925" s="28"/>
      <c r="AE925" s="65" t="b">
        <v>0</v>
      </c>
      <c r="AF925" s="28" t="str">
        <f t="shared" si="2"/>
        <v/>
      </c>
      <c r="AG925" s="501"/>
      <c r="AH925" s="502"/>
      <c r="AI925" s="501"/>
      <c r="AJ925" s="503"/>
      <c r="AK925" s="501"/>
      <c r="AL925" s="503"/>
      <c r="AM925" s="501"/>
      <c r="AN925" s="503"/>
      <c r="AO925" s="501"/>
      <c r="AP925" s="503"/>
      <c r="AQ925" s="501"/>
      <c r="AR925" s="503"/>
      <c r="AS925" s="501"/>
      <c r="AT925" s="503"/>
      <c r="AU925" s="501"/>
      <c r="AV925" s="503"/>
      <c r="AW925" s="501"/>
      <c r="AX925" s="503"/>
      <c r="AY925" s="504"/>
    </row>
    <row r="926" ht="22.5" customHeight="1">
      <c r="A926" s="36"/>
      <c r="B926" s="28"/>
      <c r="C926" s="28"/>
      <c r="D926" s="28"/>
      <c r="E926" s="36"/>
      <c r="F926" s="28"/>
      <c r="G926" s="28"/>
      <c r="H926" s="28"/>
      <c r="I926" s="28"/>
      <c r="J926" s="28"/>
      <c r="K926" s="28"/>
      <c r="L926" s="28"/>
      <c r="M926" s="28"/>
      <c r="N926" s="28"/>
      <c r="O926" s="28"/>
      <c r="P926" s="28"/>
      <c r="Q926" s="28"/>
      <c r="R926" s="28"/>
      <c r="S926" s="28"/>
      <c r="T926" s="50"/>
      <c r="U926" s="28"/>
      <c r="V926" s="52"/>
      <c r="W926" s="28"/>
      <c r="X926" s="28"/>
      <c r="Y926" s="28"/>
      <c r="Z926" s="28"/>
      <c r="AA926" s="28"/>
      <c r="AB926" s="28"/>
      <c r="AC926" s="28"/>
      <c r="AD926" s="28"/>
      <c r="AE926" s="65" t="b">
        <v>0</v>
      </c>
      <c r="AF926" s="28" t="str">
        <f t="shared" si="2"/>
        <v/>
      </c>
      <c r="AG926" s="497"/>
      <c r="AH926" s="498"/>
      <c r="AI926" s="497"/>
      <c r="AJ926" s="499"/>
      <c r="AK926" s="497"/>
      <c r="AL926" s="499"/>
      <c r="AM926" s="497"/>
      <c r="AN926" s="499"/>
      <c r="AO926" s="497"/>
      <c r="AP926" s="499"/>
      <c r="AQ926" s="497"/>
      <c r="AR926" s="499"/>
      <c r="AS926" s="497"/>
      <c r="AT926" s="499"/>
      <c r="AU926" s="497"/>
      <c r="AV926" s="499"/>
      <c r="AW926" s="497"/>
      <c r="AX926" s="499"/>
      <c r="AY926" s="500"/>
    </row>
    <row r="927" ht="22.5" customHeight="1">
      <c r="A927" s="36"/>
      <c r="B927" s="28"/>
      <c r="C927" s="28"/>
      <c r="D927" s="28"/>
      <c r="E927" s="36"/>
      <c r="F927" s="28"/>
      <c r="G927" s="28"/>
      <c r="H927" s="28"/>
      <c r="I927" s="28"/>
      <c r="J927" s="28"/>
      <c r="K927" s="28"/>
      <c r="L927" s="28"/>
      <c r="M927" s="28"/>
      <c r="N927" s="28"/>
      <c r="O927" s="28"/>
      <c r="P927" s="28"/>
      <c r="Q927" s="28"/>
      <c r="R927" s="28"/>
      <c r="S927" s="28"/>
      <c r="T927" s="50"/>
      <c r="U927" s="28"/>
      <c r="V927" s="52"/>
      <c r="W927" s="28"/>
      <c r="X927" s="28"/>
      <c r="Y927" s="28"/>
      <c r="Z927" s="28"/>
      <c r="AA927" s="28"/>
      <c r="AB927" s="28"/>
      <c r="AC927" s="28"/>
      <c r="AD927" s="28"/>
      <c r="AE927" s="65" t="b">
        <v>0</v>
      </c>
      <c r="AF927" s="28" t="str">
        <f t="shared" si="2"/>
        <v/>
      </c>
      <c r="AG927" s="501"/>
      <c r="AH927" s="502"/>
      <c r="AI927" s="501"/>
      <c r="AJ927" s="502"/>
      <c r="AK927" s="501"/>
      <c r="AL927" s="502"/>
      <c r="AM927" s="501"/>
      <c r="AN927" s="502"/>
      <c r="AO927" s="501"/>
      <c r="AP927" s="502"/>
      <c r="AQ927" s="501"/>
      <c r="AR927" s="502"/>
      <c r="AS927" s="501"/>
      <c r="AT927" s="502"/>
      <c r="AU927" s="501"/>
      <c r="AV927" s="502"/>
      <c r="AW927" s="501"/>
      <c r="AX927" s="502"/>
      <c r="AY927" s="506"/>
    </row>
    <row r="928" ht="22.5" customHeight="1">
      <c r="A928" s="36"/>
      <c r="B928" s="28"/>
      <c r="C928" s="28"/>
      <c r="D928" s="28"/>
      <c r="E928" s="36"/>
      <c r="F928" s="28"/>
      <c r="G928" s="28"/>
      <c r="H928" s="28"/>
      <c r="I928" s="28"/>
      <c r="J928" s="28"/>
      <c r="K928" s="28"/>
      <c r="L928" s="28"/>
      <c r="M928" s="28"/>
      <c r="N928" s="28"/>
      <c r="O928" s="28"/>
      <c r="P928" s="28"/>
      <c r="Q928" s="28"/>
      <c r="R928" s="28"/>
      <c r="S928" s="28"/>
      <c r="T928" s="50"/>
      <c r="U928" s="28"/>
      <c r="V928" s="52"/>
      <c r="W928" s="28"/>
      <c r="X928" s="28"/>
      <c r="Y928" s="28"/>
      <c r="Z928" s="28"/>
      <c r="AA928" s="28"/>
      <c r="AB928" s="28"/>
      <c r="AC928" s="28"/>
      <c r="AD928" s="28"/>
      <c r="AE928" s="65" t="b">
        <v>0</v>
      </c>
      <c r="AF928" s="28" t="str">
        <f t="shared" si="2"/>
        <v/>
      </c>
      <c r="AG928" s="497"/>
      <c r="AH928" s="498"/>
      <c r="AI928" s="497"/>
      <c r="AJ928" s="499"/>
      <c r="AK928" s="497"/>
      <c r="AL928" s="499"/>
      <c r="AM928" s="497"/>
      <c r="AN928" s="499"/>
      <c r="AO928" s="497"/>
      <c r="AP928" s="499"/>
      <c r="AQ928" s="497"/>
      <c r="AR928" s="499"/>
      <c r="AS928" s="497"/>
      <c r="AT928" s="499"/>
      <c r="AU928" s="497"/>
      <c r="AV928" s="499"/>
      <c r="AW928" s="497"/>
      <c r="AX928" s="499"/>
      <c r="AY928" s="500"/>
    </row>
    <row r="929" ht="22.5" customHeight="1">
      <c r="A929" s="36"/>
      <c r="B929" s="28"/>
      <c r="C929" s="28"/>
      <c r="D929" s="28"/>
      <c r="E929" s="36"/>
      <c r="F929" s="28"/>
      <c r="G929" s="28"/>
      <c r="H929" s="28"/>
      <c r="I929" s="28"/>
      <c r="J929" s="28"/>
      <c r="K929" s="28"/>
      <c r="L929" s="28"/>
      <c r="M929" s="28"/>
      <c r="N929" s="28"/>
      <c r="O929" s="28"/>
      <c r="P929" s="28"/>
      <c r="Q929" s="28"/>
      <c r="R929" s="28"/>
      <c r="S929" s="28"/>
      <c r="T929" s="50"/>
      <c r="U929" s="28"/>
      <c r="V929" s="52"/>
      <c r="W929" s="28"/>
      <c r="X929" s="28"/>
      <c r="Y929" s="28"/>
      <c r="Z929" s="28"/>
      <c r="AA929" s="28"/>
      <c r="AB929" s="28"/>
      <c r="AC929" s="28"/>
      <c r="AD929" s="28"/>
      <c r="AE929" s="65" t="b">
        <v>0</v>
      </c>
      <c r="AF929" s="28" t="str">
        <f t="shared" si="2"/>
        <v/>
      </c>
      <c r="AG929" s="501"/>
      <c r="AH929" s="502"/>
      <c r="AI929" s="501"/>
      <c r="AJ929" s="503"/>
      <c r="AK929" s="501"/>
      <c r="AL929" s="503"/>
      <c r="AM929" s="501"/>
      <c r="AN929" s="503"/>
      <c r="AO929" s="501"/>
      <c r="AP929" s="503"/>
      <c r="AQ929" s="501"/>
      <c r="AR929" s="503"/>
      <c r="AS929" s="501"/>
      <c r="AT929" s="503"/>
      <c r="AU929" s="501"/>
      <c r="AV929" s="503"/>
      <c r="AW929" s="501"/>
      <c r="AX929" s="503"/>
      <c r="AY929" s="504"/>
    </row>
    <row r="930" ht="22.5" customHeight="1">
      <c r="A930" s="36"/>
      <c r="B930" s="28"/>
      <c r="C930" s="28"/>
      <c r="D930" s="28"/>
      <c r="E930" s="36"/>
      <c r="F930" s="28"/>
      <c r="G930" s="28"/>
      <c r="H930" s="28"/>
      <c r="I930" s="28"/>
      <c r="J930" s="28"/>
      <c r="K930" s="28"/>
      <c r="L930" s="28"/>
      <c r="M930" s="28"/>
      <c r="N930" s="28"/>
      <c r="O930" s="28"/>
      <c r="P930" s="28"/>
      <c r="Q930" s="28"/>
      <c r="R930" s="28"/>
      <c r="S930" s="28"/>
      <c r="T930" s="50"/>
      <c r="U930" s="28"/>
      <c r="V930" s="52"/>
      <c r="W930" s="28"/>
      <c r="X930" s="28"/>
      <c r="Y930" s="28"/>
      <c r="Z930" s="28"/>
      <c r="AA930" s="28"/>
      <c r="AB930" s="28"/>
      <c r="AC930" s="28"/>
      <c r="AD930" s="28"/>
      <c r="AE930" s="65" t="b">
        <v>0</v>
      </c>
      <c r="AF930" s="28" t="str">
        <f t="shared" si="2"/>
        <v/>
      </c>
      <c r="AG930" s="497"/>
      <c r="AH930" s="498"/>
      <c r="AI930" s="497"/>
      <c r="AJ930" s="499"/>
      <c r="AK930" s="497"/>
      <c r="AL930" s="499"/>
      <c r="AM930" s="497"/>
      <c r="AN930" s="499"/>
      <c r="AO930" s="497"/>
      <c r="AP930" s="499"/>
      <c r="AQ930" s="497"/>
      <c r="AR930" s="499"/>
      <c r="AS930" s="497"/>
      <c r="AT930" s="499"/>
      <c r="AU930" s="497"/>
      <c r="AV930" s="499"/>
      <c r="AW930" s="497"/>
      <c r="AX930" s="499"/>
      <c r="AY930" s="500"/>
    </row>
    <row r="931" ht="22.5" customHeight="1">
      <c r="A931" s="36"/>
      <c r="B931" s="28"/>
      <c r="C931" s="28"/>
      <c r="D931" s="28"/>
      <c r="E931" s="36"/>
      <c r="F931" s="28"/>
      <c r="G931" s="28"/>
      <c r="H931" s="28"/>
      <c r="I931" s="28"/>
      <c r="J931" s="28"/>
      <c r="K931" s="28"/>
      <c r="L931" s="28"/>
      <c r="M931" s="28"/>
      <c r="N931" s="28"/>
      <c r="O931" s="28"/>
      <c r="P931" s="28"/>
      <c r="Q931" s="28"/>
      <c r="R931" s="28"/>
      <c r="S931" s="28"/>
      <c r="T931" s="50"/>
      <c r="U931" s="28"/>
      <c r="V931" s="52"/>
      <c r="W931" s="28"/>
      <c r="X931" s="28"/>
      <c r="Y931" s="28"/>
      <c r="Z931" s="28"/>
      <c r="AA931" s="28"/>
      <c r="AB931" s="28"/>
      <c r="AC931" s="28"/>
      <c r="AD931" s="28"/>
      <c r="AE931" s="65" t="b">
        <v>0</v>
      </c>
      <c r="AF931" s="28" t="str">
        <f t="shared" si="2"/>
        <v/>
      </c>
      <c r="AG931" s="501"/>
      <c r="AH931" s="502"/>
      <c r="AI931" s="501"/>
      <c r="AJ931" s="503"/>
      <c r="AK931" s="501"/>
      <c r="AL931" s="503"/>
      <c r="AM931" s="501"/>
      <c r="AN931" s="503"/>
      <c r="AO931" s="501"/>
      <c r="AP931" s="503"/>
      <c r="AQ931" s="501"/>
      <c r="AR931" s="503"/>
      <c r="AS931" s="501"/>
      <c r="AT931" s="503"/>
      <c r="AU931" s="501"/>
      <c r="AV931" s="503"/>
      <c r="AW931" s="501"/>
      <c r="AX931" s="503"/>
      <c r="AY931" s="504"/>
    </row>
    <row r="932" ht="22.5" customHeight="1">
      <c r="A932" s="36"/>
      <c r="B932" s="28"/>
      <c r="C932" s="28"/>
      <c r="D932" s="28"/>
      <c r="E932" s="36"/>
      <c r="F932" s="28"/>
      <c r="G932" s="28"/>
      <c r="H932" s="28"/>
      <c r="I932" s="28"/>
      <c r="J932" s="28"/>
      <c r="K932" s="28"/>
      <c r="L932" s="28"/>
      <c r="M932" s="28"/>
      <c r="N932" s="28"/>
      <c r="O932" s="28"/>
      <c r="P932" s="28"/>
      <c r="Q932" s="28"/>
      <c r="R932" s="28"/>
      <c r="S932" s="28"/>
      <c r="T932" s="50"/>
      <c r="U932" s="28"/>
      <c r="V932" s="52"/>
      <c r="W932" s="28"/>
      <c r="X932" s="28"/>
      <c r="Y932" s="28"/>
      <c r="Z932" s="28"/>
      <c r="AA932" s="28"/>
      <c r="AB932" s="28"/>
      <c r="AC932" s="28"/>
      <c r="AD932" s="28"/>
      <c r="AE932" s="65" t="b">
        <v>0</v>
      </c>
      <c r="AF932" s="28" t="str">
        <f t="shared" si="2"/>
        <v/>
      </c>
      <c r="AG932" s="497"/>
      <c r="AH932" s="498"/>
      <c r="AI932" s="497"/>
      <c r="AJ932" s="499"/>
      <c r="AK932" s="497"/>
      <c r="AL932" s="499"/>
      <c r="AM932" s="497"/>
      <c r="AN932" s="499"/>
      <c r="AO932" s="497"/>
      <c r="AP932" s="499"/>
      <c r="AQ932" s="497"/>
      <c r="AR932" s="499"/>
      <c r="AS932" s="497"/>
      <c r="AT932" s="499"/>
      <c r="AU932" s="497"/>
      <c r="AV932" s="499"/>
      <c r="AW932" s="497"/>
      <c r="AX932" s="499"/>
      <c r="AY932" s="500"/>
    </row>
    <row r="933" ht="22.5" customHeight="1">
      <c r="A933" s="36"/>
      <c r="B933" s="28"/>
      <c r="C933" s="28"/>
      <c r="D933" s="28"/>
      <c r="E933" s="36"/>
      <c r="F933" s="28"/>
      <c r="G933" s="28"/>
      <c r="H933" s="28"/>
      <c r="I933" s="28"/>
      <c r="J933" s="28"/>
      <c r="K933" s="28"/>
      <c r="L933" s="28"/>
      <c r="M933" s="28"/>
      <c r="N933" s="28"/>
      <c r="O933" s="28"/>
      <c r="P933" s="28"/>
      <c r="Q933" s="28"/>
      <c r="R933" s="28"/>
      <c r="S933" s="28"/>
      <c r="T933" s="50"/>
      <c r="U933" s="28"/>
      <c r="V933" s="52"/>
      <c r="W933" s="28"/>
      <c r="X933" s="28"/>
      <c r="Y933" s="28"/>
      <c r="Z933" s="28"/>
      <c r="AA933" s="28"/>
      <c r="AB933" s="28"/>
      <c r="AC933" s="28"/>
      <c r="AD933" s="28"/>
      <c r="AE933" s="65" t="b">
        <v>0</v>
      </c>
      <c r="AF933" s="28" t="str">
        <f t="shared" si="2"/>
        <v/>
      </c>
      <c r="AG933" s="501"/>
      <c r="AH933" s="502"/>
      <c r="AI933" s="501"/>
      <c r="AJ933" s="503"/>
      <c r="AK933" s="501"/>
      <c r="AL933" s="503"/>
      <c r="AM933" s="501"/>
      <c r="AN933" s="503"/>
      <c r="AO933" s="501"/>
      <c r="AP933" s="503"/>
      <c r="AQ933" s="501"/>
      <c r="AR933" s="503"/>
      <c r="AS933" s="501"/>
      <c r="AT933" s="503"/>
      <c r="AU933" s="501"/>
      <c r="AV933" s="503"/>
      <c r="AW933" s="501"/>
      <c r="AX933" s="503"/>
      <c r="AY933" s="504"/>
    </row>
    <row r="934" ht="22.5" customHeight="1">
      <c r="A934" s="36"/>
      <c r="B934" s="28"/>
      <c r="C934" s="28"/>
      <c r="D934" s="28"/>
      <c r="E934" s="36"/>
      <c r="F934" s="28"/>
      <c r="G934" s="28"/>
      <c r="H934" s="28"/>
      <c r="I934" s="28"/>
      <c r="J934" s="28"/>
      <c r="K934" s="28"/>
      <c r="L934" s="28"/>
      <c r="M934" s="28"/>
      <c r="N934" s="28"/>
      <c r="O934" s="28"/>
      <c r="P934" s="28"/>
      <c r="Q934" s="28"/>
      <c r="R934" s="28"/>
      <c r="S934" s="28"/>
      <c r="T934" s="50"/>
      <c r="U934" s="28"/>
      <c r="V934" s="52"/>
      <c r="W934" s="28"/>
      <c r="X934" s="28"/>
      <c r="Y934" s="28"/>
      <c r="Z934" s="28"/>
      <c r="AA934" s="28"/>
      <c r="AB934" s="28"/>
      <c r="AC934" s="28"/>
      <c r="AD934" s="28"/>
      <c r="AE934" s="65" t="b">
        <v>0</v>
      </c>
      <c r="AF934" s="28" t="str">
        <f t="shared" si="2"/>
        <v/>
      </c>
      <c r="AG934" s="497"/>
      <c r="AH934" s="498"/>
      <c r="AI934" s="497"/>
      <c r="AJ934" s="499"/>
      <c r="AK934" s="497"/>
      <c r="AL934" s="499"/>
      <c r="AM934" s="497"/>
      <c r="AN934" s="499"/>
      <c r="AO934" s="497"/>
      <c r="AP934" s="499"/>
      <c r="AQ934" s="497"/>
      <c r="AR934" s="499"/>
      <c r="AS934" s="497"/>
      <c r="AT934" s="499"/>
      <c r="AU934" s="497"/>
      <c r="AV934" s="499"/>
      <c r="AW934" s="497"/>
      <c r="AX934" s="499"/>
      <c r="AY934" s="500"/>
    </row>
    <row r="935" ht="22.5" customHeight="1">
      <c r="A935" s="36"/>
      <c r="B935" s="28"/>
      <c r="C935" s="28"/>
      <c r="D935" s="28"/>
      <c r="E935" s="36"/>
      <c r="F935" s="28"/>
      <c r="G935" s="28"/>
      <c r="H935" s="28"/>
      <c r="I935" s="28"/>
      <c r="J935" s="28"/>
      <c r="K935" s="28"/>
      <c r="L935" s="28"/>
      <c r="M935" s="28"/>
      <c r="N935" s="28"/>
      <c r="O935" s="28"/>
      <c r="P935" s="28"/>
      <c r="Q935" s="28"/>
      <c r="R935" s="28"/>
      <c r="S935" s="28"/>
      <c r="T935" s="50"/>
      <c r="U935" s="28"/>
      <c r="V935" s="52"/>
      <c r="W935" s="28"/>
      <c r="X935" s="28"/>
      <c r="Y935" s="28"/>
      <c r="Z935" s="28"/>
      <c r="AA935" s="28"/>
      <c r="AB935" s="28"/>
      <c r="AC935" s="28"/>
      <c r="AD935" s="28"/>
      <c r="AE935" s="65" t="b">
        <v>0</v>
      </c>
      <c r="AF935" s="28" t="str">
        <f t="shared" si="2"/>
        <v/>
      </c>
      <c r="AG935" s="501"/>
      <c r="AH935" s="502"/>
      <c r="AI935" s="501"/>
      <c r="AJ935" s="503"/>
      <c r="AK935" s="501"/>
      <c r="AL935" s="503"/>
      <c r="AM935" s="501"/>
      <c r="AN935" s="503"/>
      <c r="AO935" s="501"/>
      <c r="AP935" s="503"/>
      <c r="AQ935" s="501"/>
      <c r="AR935" s="503"/>
      <c r="AS935" s="501"/>
      <c r="AT935" s="503"/>
      <c r="AU935" s="501"/>
      <c r="AV935" s="503"/>
      <c r="AW935" s="501"/>
      <c r="AX935" s="503"/>
      <c r="AY935" s="504"/>
    </row>
    <row r="936" ht="22.5" customHeight="1">
      <c r="A936" s="36"/>
      <c r="B936" s="28"/>
      <c r="C936" s="28"/>
      <c r="D936" s="28"/>
      <c r="E936" s="36"/>
      <c r="F936" s="28"/>
      <c r="G936" s="28"/>
      <c r="H936" s="28"/>
      <c r="I936" s="28"/>
      <c r="J936" s="28"/>
      <c r="K936" s="28"/>
      <c r="L936" s="28"/>
      <c r="M936" s="28"/>
      <c r="N936" s="28"/>
      <c r="O936" s="28"/>
      <c r="P936" s="28"/>
      <c r="Q936" s="28"/>
      <c r="R936" s="28"/>
      <c r="S936" s="28"/>
      <c r="T936" s="50"/>
      <c r="U936" s="28"/>
      <c r="V936" s="52"/>
      <c r="W936" s="28"/>
      <c r="X936" s="28"/>
      <c r="Y936" s="28"/>
      <c r="Z936" s="28"/>
      <c r="AA936" s="28"/>
      <c r="AB936" s="28"/>
      <c r="AC936" s="28"/>
      <c r="AD936" s="28"/>
      <c r="AE936" s="65" t="b">
        <v>0</v>
      </c>
      <c r="AF936" s="28" t="str">
        <f t="shared" si="2"/>
        <v/>
      </c>
      <c r="AG936" s="497"/>
      <c r="AH936" s="498"/>
      <c r="AI936" s="497"/>
      <c r="AJ936" s="499"/>
      <c r="AK936" s="497"/>
      <c r="AL936" s="499"/>
      <c r="AM936" s="497"/>
      <c r="AN936" s="499"/>
      <c r="AO936" s="497"/>
      <c r="AP936" s="499"/>
      <c r="AQ936" s="497"/>
      <c r="AR936" s="499"/>
      <c r="AS936" s="497"/>
      <c r="AT936" s="499"/>
      <c r="AU936" s="497"/>
      <c r="AV936" s="499"/>
      <c r="AW936" s="497"/>
      <c r="AX936" s="499"/>
      <c r="AY936" s="500"/>
    </row>
    <row r="937" ht="22.5" customHeight="1">
      <c r="A937" s="36"/>
      <c r="B937" s="28"/>
      <c r="C937" s="28"/>
      <c r="D937" s="28"/>
      <c r="E937" s="36"/>
      <c r="F937" s="28"/>
      <c r="G937" s="28"/>
      <c r="H937" s="28"/>
      <c r="I937" s="28"/>
      <c r="J937" s="28"/>
      <c r="K937" s="28"/>
      <c r="L937" s="28"/>
      <c r="M937" s="28"/>
      <c r="N937" s="28"/>
      <c r="O937" s="28"/>
      <c r="P937" s="28"/>
      <c r="Q937" s="28"/>
      <c r="R937" s="28"/>
      <c r="S937" s="28"/>
      <c r="T937" s="50"/>
      <c r="U937" s="28"/>
      <c r="V937" s="52"/>
      <c r="W937" s="28"/>
      <c r="X937" s="28"/>
      <c r="Y937" s="28"/>
      <c r="Z937" s="28"/>
      <c r="AA937" s="28"/>
      <c r="AB937" s="28"/>
      <c r="AC937" s="28"/>
      <c r="AD937" s="28"/>
      <c r="AE937" s="65" t="b">
        <v>0</v>
      </c>
      <c r="AF937" s="28" t="str">
        <f t="shared" si="2"/>
        <v/>
      </c>
      <c r="AG937" s="501"/>
      <c r="AH937" s="502"/>
      <c r="AI937" s="501"/>
      <c r="AJ937" s="502"/>
      <c r="AK937" s="501"/>
      <c r="AL937" s="502"/>
      <c r="AM937" s="501"/>
      <c r="AN937" s="502"/>
      <c r="AO937" s="501"/>
      <c r="AP937" s="502"/>
      <c r="AQ937" s="501"/>
      <c r="AR937" s="502"/>
      <c r="AS937" s="501"/>
      <c r="AT937" s="502"/>
      <c r="AU937" s="501"/>
      <c r="AV937" s="502"/>
      <c r="AW937" s="501"/>
      <c r="AX937" s="502"/>
      <c r="AY937" s="506"/>
    </row>
    <row r="938" ht="22.5" customHeight="1">
      <c r="A938" s="36"/>
      <c r="B938" s="28"/>
      <c r="C938" s="28"/>
      <c r="D938" s="28"/>
      <c r="E938" s="36"/>
      <c r="F938" s="28"/>
      <c r="G938" s="28"/>
      <c r="H938" s="28"/>
      <c r="I938" s="28"/>
      <c r="J938" s="28"/>
      <c r="K938" s="28"/>
      <c r="L938" s="28"/>
      <c r="M938" s="28"/>
      <c r="N938" s="28"/>
      <c r="O938" s="28"/>
      <c r="P938" s="28"/>
      <c r="Q938" s="28"/>
      <c r="R938" s="28"/>
      <c r="S938" s="28"/>
      <c r="T938" s="50"/>
      <c r="U938" s="28"/>
      <c r="V938" s="52"/>
      <c r="W938" s="28"/>
      <c r="X938" s="28"/>
      <c r="Y938" s="28"/>
      <c r="Z938" s="28"/>
      <c r="AA938" s="28"/>
      <c r="AB938" s="28"/>
      <c r="AC938" s="28"/>
      <c r="AD938" s="28"/>
      <c r="AE938" s="65" t="b">
        <v>0</v>
      </c>
      <c r="AF938" s="28" t="str">
        <f t="shared" si="2"/>
        <v/>
      </c>
      <c r="AG938" s="497"/>
      <c r="AH938" s="498"/>
      <c r="AI938" s="497"/>
      <c r="AJ938" s="499"/>
      <c r="AK938" s="497"/>
      <c r="AL938" s="499"/>
      <c r="AM938" s="497"/>
      <c r="AN938" s="499"/>
      <c r="AO938" s="497"/>
      <c r="AP938" s="499"/>
      <c r="AQ938" s="497"/>
      <c r="AR938" s="499"/>
      <c r="AS938" s="497"/>
      <c r="AT938" s="499"/>
      <c r="AU938" s="497"/>
      <c r="AV938" s="499"/>
      <c r="AW938" s="497"/>
      <c r="AX938" s="499"/>
      <c r="AY938" s="500"/>
    </row>
    <row r="939" ht="22.5" customHeight="1">
      <c r="A939" s="36"/>
      <c r="B939" s="28"/>
      <c r="C939" s="28"/>
      <c r="D939" s="28"/>
      <c r="E939" s="36"/>
      <c r="F939" s="28"/>
      <c r="G939" s="28"/>
      <c r="H939" s="28"/>
      <c r="I939" s="28"/>
      <c r="J939" s="28"/>
      <c r="K939" s="28"/>
      <c r="L939" s="28"/>
      <c r="M939" s="28"/>
      <c r="N939" s="28"/>
      <c r="O939" s="28"/>
      <c r="P939" s="28"/>
      <c r="Q939" s="28"/>
      <c r="R939" s="28"/>
      <c r="S939" s="28"/>
      <c r="T939" s="50"/>
      <c r="U939" s="28"/>
      <c r="V939" s="52"/>
      <c r="W939" s="28"/>
      <c r="X939" s="28"/>
      <c r="Y939" s="28"/>
      <c r="Z939" s="28"/>
      <c r="AA939" s="28"/>
      <c r="AB939" s="28"/>
      <c r="AC939" s="28"/>
      <c r="AD939" s="28"/>
      <c r="AE939" s="65" t="b">
        <v>0</v>
      </c>
      <c r="AF939" s="28" t="str">
        <f t="shared" si="2"/>
        <v/>
      </c>
      <c r="AG939" s="501"/>
      <c r="AH939" s="502"/>
      <c r="AI939" s="501"/>
      <c r="AJ939" s="503"/>
      <c r="AK939" s="501"/>
      <c r="AL939" s="503"/>
      <c r="AM939" s="501"/>
      <c r="AN939" s="503"/>
      <c r="AO939" s="501"/>
      <c r="AP939" s="503"/>
      <c r="AQ939" s="501"/>
      <c r="AR939" s="503"/>
      <c r="AS939" s="501"/>
      <c r="AT939" s="503"/>
      <c r="AU939" s="501"/>
      <c r="AV939" s="503"/>
      <c r="AW939" s="501"/>
      <c r="AX939" s="503"/>
      <c r="AY939" s="504"/>
    </row>
    <row r="940" ht="22.5" customHeight="1">
      <c r="A940" s="36"/>
      <c r="B940" s="28"/>
      <c r="C940" s="28"/>
      <c r="D940" s="28"/>
      <c r="E940" s="36"/>
      <c r="F940" s="28"/>
      <c r="G940" s="28"/>
      <c r="H940" s="28"/>
      <c r="I940" s="28"/>
      <c r="J940" s="28"/>
      <c r="K940" s="28"/>
      <c r="L940" s="28"/>
      <c r="M940" s="28"/>
      <c r="N940" s="28"/>
      <c r="O940" s="28"/>
      <c r="P940" s="28"/>
      <c r="Q940" s="28"/>
      <c r="R940" s="28"/>
      <c r="S940" s="28"/>
      <c r="T940" s="50"/>
      <c r="U940" s="28"/>
      <c r="V940" s="52"/>
      <c r="W940" s="28"/>
      <c r="X940" s="28"/>
      <c r="Y940" s="28"/>
      <c r="Z940" s="28"/>
      <c r="AA940" s="28"/>
      <c r="AB940" s="28"/>
      <c r="AC940" s="28"/>
      <c r="AD940" s="28"/>
      <c r="AE940" s="65" t="b">
        <v>0</v>
      </c>
      <c r="AF940" s="28" t="str">
        <f t="shared" si="2"/>
        <v/>
      </c>
      <c r="AG940" s="497"/>
      <c r="AH940" s="498"/>
      <c r="AI940" s="497"/>
      <c r="AJ940" s="499"/>
      <c r="AK940" s="497"/>
      <c r="AL940" s="499"/>
      <c r="AM940" s="497"/>
      <c r="AN940" s="499"/>
      <c r="AO940" s="497"/>
      <c r="AP940" s="499"/>
      <c r="AQ940" s="497"/>
      <c r="AR940" s="499"/>
      <c r="AS940" s="497"/>
      <c r="AT940" s="499"/>
      <c r="AU940" s="497"/>
      <c r="AV940" s="499"/>
      <c r="AW940" s="497"/>
      <c r="AX940" s="499"/>
      <c r="AY940" s="500"/>
    </row>
    <row r="941" ht="22.5" customHeight="1">
      <c r="A941" s="36"/>
      <c r="B941" s="28"/>
      <c r="C941" s="28"/>
      <c r="D941" s="28"/>
      <c r="E941" s="36"/>
      <c r="F941" s="28"/>
      <c r="G941" s="28"/>
      <c r="H941" s="28"/>
      <c r="I941" s="28"/>
      <c r="J941" s="28"/>
      <c r="K941" s="28"/>
      <c r="L941" s="28"/>
      <c r="M941" s="28"/>
      <c r="N941" s="28"/>
      <c r="O941" s="28"/>
      <c r="P941" s="28"/>
      <c r="Q941" s="28"/>
      <c r="R941" s="28"/>
      <c r="S941" s="28"/>
      <c r="T941" s="50"/>
      <c r="U941" s="28"/>
      <c r="V941" s="52"/>
      <c r="W941" s="28"/>
      <c r="X941" s="28"/>
      <c r="Y941" s="28"/>
      <c r="Z941" s="28"/>
      <c r="AA941" s="28"/>
      <c r="AB941" s="28"/>
      <c r="AC941" s="28"/>
      <c r="AD941" s="28"/>
      <c r="AE941" s="65" t="b">
        <v>0</v>
      </c>
      <c r="AF941" s="28" t="str">
        <f t="shared" si="2"/>
        <v/>
      </c>
      <c r="AG941" s="501"/>
      <c r="AH941" s="502"/>
      <c r="AI941" s="501"/>
      <c r="AJ941" s="503"/>
      <c r="AK941" s="501"/>
      <c r="AL941" s="503"/>
      <c r="AM941" s="501"/>
      <c r="AN941" s="503"/>
      <c r="AO941" s="501"/>
      <c r="AP941" s="503"/>
      <c r="AQ941" s="501"/>
      <c r="AR941" s="503"/>
      <c r="AS941" s="501"/>
      <c r="AT941" s="503"/>
      <c r="AU941" s="501"/>
      <c r="AV941" s="503"/>
      <c r="AW941" s="501"/>
      <c r="AX941" s="503"/>
      <c r="AY941" s="504"/>
    </row>
    <row r="942" ht="22.5" customHeight="1">
      <c r="A942" s="36"/>
      <c r="B942" s="28"/>
      <c r="C942" s="28"/>
      <c r="D942" s="28"/>
      <c r="E942" s="36"/>
      <c r="F942" s="28"/>
      <c r="G942" s="28"/>
      <c r="H942" s="28"/>
      <c r="I942" s="28"/>
      <c r="J942" s="28"/>
      <c r="K942" s="28"/>
      <c r="L942" s="28"/>
      <c r="M942" s="28"/>
      <c r="N942" s="28"/>
      <c r="O942" s="28"/>
      <c r="P942" s="28"/>
      <c r="Q942" s="28"/>
      <c r="R942" s="28"/>
      <c r="S942" s="28"/>
      <c r="T942" s="50"/>
      <c r="U942" s="28"/>
      <c r="V942" s="52"/>
      <c r="W942" s="28"/>
      <c r="X942" s="28"/>
      <c r="Y942" s="28"/>
      <c r="Z942" s="28"/>
      <c r="AA942" s="28"/>
      <c r="AB942" s="28"/>
      <c r="AC942" s="28"/>
      <c r="AD942" s="28"/>
      <c r="AE942" s="65" t="b">
        <v>0</v>
      </c>
      <c r="AF942" s="28" t="str">
        <f t="shared" si="2"/>
        <v/>
      </c>
      <c r="AG942" s="497"/>
      <c r="AH942" s="498"/>
      <c r="AI942" s="497"/>
      <c r="AJ942" s="498"/>
      <c r="AK942" s="497"/>
      <c r="AL942" s="498"/>
      <c r="AM942" s="497"/>
      <c r="AN942" s="498"/>
      <c r="AO942" s="497"/>
      <c r="AP942" s="498"/>
      <c r="AQ942" s="497"/>
      <c r="AR942" s="498"/>
      <c r="AS942" s="497"/>
      <c r="AT942" s="498"/>
      <c r="AU942" s="497"/>
      <c r="AV942" s="498"/>
      <c r="AW942" s="497"/>
      <c r="AX942" s="498"/>
      <c r="AY942" s="505"/>
    </row>
    <row r="943" ht="22.5" customHeight="1">
      <c r="A943" s="36"/>
      <c r="B943" s="28"/>
      <c r="C943" s="28"/>
      <c r="D943" s="28"/>
      <c r="E943" s="36"/>
      <c r="F943" s="28"/>
      <c r="G943" s="28"/>
      <c r="H943" s="28"/>
      <c r="I943" s="28"/>
      <c r="J943" s="28"/>
      <c r="K943" s="28"/>
      <c r="L943" s="28"/>
      <c r="M943" s="28"/>
      <c r="N943" s="28"/>
      <c r="O943" s="28"/>
      <c r="P943" s="28"/>
      <c r="Q943" s="28"/>
      <c r="R943" s="28"/>
      <c r="S943" s="28"/>
      <c r="T943" s="50"/>
      <c r="U943" s="28"/>
      <c r="V943" s="52"/>
      <c r="W943" s="28"/>
      <c r="X943" s="28"/>
      <c r="Y943" s="28"/>
      <c r="Z943" s="28"/>
      <c r="AA943" s="28"/>
      <c r="AB943" s="28"/>
      <c r="AC943" s="28"/>
      <c r="AD943" s="28"/>
      <c r="AE943" s="65" t="b">
        <v>0</v>
      </c>
      <c r="AF943" s="28" t="str">
        <f t="shared" si="2"/>
        <v/>
      </c>
      <c r="AG943" s="501"/>
      <c r="AH943" s="502"/>
      <c r="AI943" s="501"/>
      <c r="AJ943" s="503"/>
      <c r="AK943" s="501"/>
      <c r="AL943" s="503"/>
      <c r="AM943" s="501"/>
      <c r="AN943" s="503"/>
      <c r="AO943" s="501"/>
      <c r="AP943" s="503"/>
      <c r="AQ943" s="501"/>
      <c r="AR943" s="503"/>
      <c r="AS943" s="501"/>
      <c r="AT943" s="503"/>
      <c r="AU943" s="501"/>
      <c r="AV943" s="503"/>
      <c r="AW943" s="501"/>
      <c r="AX943" s="503"/>
      <c r="AY943" s="504"/>
    </row>
    <row r="944" ht="22.5" customHeight="1">
      <c r="A944" s="36"/>
      <c r="B944" s="28"/>
      <c r="C944" s="28"/>
      <c r="D944" s="28"/>
      <c r="E944" s="36"/>
      <c r="F944" s="28"/>
      <c r="G944" s="28"/>
      <c r="H944" s="28"/>
      <c r="I944" s="28"/>
      <c r="J944" s="28"/>
      <c r="K944" s="28"/>
      <c r="L944" s="28"/>
      <c r="M944" s="28"/>
      <c r="N944" s="28"/>
      <c r="O944" s="28"/>
      <c r="P944" s="28"/>
      <c r="Q944" s="28"/>
      <c r="R944" s="28"/>
      <c r="S944" s="28"/>
      <c r="T944" s="50"/>
      <c r="U944" s="28"/>
      <c r="V944" s="52"/>
      <c r="W944" s="28"/>
      <c r="X944" s="28"/>
      <c r="Y944" s="28"/>
      <c r="Z944" s="28"/>
      <c r="AA944" s="28"/>
      <c r="AB944" s="28"/>
      <c r="AC944" s="28"/>
      <c r="AD944" s="28"/>
      <c r="AE944" s="65" t="b">
        <v>0</v>
      </c>
      <c r="AF944" s="28" t="str">
        <f t="shared" si="2"/>
        <v/>
      </c>
      <c r="AG944" s="497"/>
      <c r="AH944" s="498"/>
      <c r="AI944" s="497"/>
      <c r="AJ944" s="499"/>
      <c r="AK944" s="497"/>
      <c r="AL944" s="499"/>
      <c r="AM944" s="497"/>
      <c r="AN944" s="499"/>
      <c r="AO944" s="497"/>
      <c r="AP944" s="499"/>
      <c r="AQ944" s="497"/>
      <c r="AR944" s="499"/>
      <c r="AS944" s="497"/>
      <c r="AT944" s="499"/>
      <c r="AU944" s="497"/>
      <c r="AV944" s="499"/>
      <c r="AW944" s="497"/>
      <c r="AX944" s="499"/>
      <c r="AY944" s="500"/>
    </row>
    <row r="945" ht="22.5" customHeight="1">
      <c r="A945" s="36"/>
      <c r="B945" s="28"/>
      <c r="C945" s="28"/>
      <c r="D945" s="28"/>
      <c r="E945" s="36"/>
      <c r="F945" s="28"/>
      <c r="G945" s="28"/>
      <c r="H945" s="28"/>
      <c r="I945" s="28"/>
      <c r="J945" s="28"/>
      <c r="K945" s="28"/>
      <c r="L945" s="28"/>
      <c r="M945" s="28"/>
      <c r="N945" s="28"/>
      <c r="O945" s="28"/>
      <c r="P945" s="28"/>
      <c r="Q945" s="28"/>
      <c r="R945" s="28"/>
      <c r="S945" s="28"/>
      <c r="T945" s="50"/>
      <c r="U945" s="28"/>
      <c r="V945" s="52"/>
      <c r="W945" s="28"/>
      <c r="X945" s="28"/>
      <c r="Y945" s="28"/>
      <c r="Z945" s="28"/>
      <c r="AA945" s="28"/>
      <c r="AB945" s="28"/>
      <c r="AC945" s="28"/>
      <c r="AD945" s="28"/>
      <c r="AE945" s="65" t="b">
        <v>0</v>
      </c>
      <c r="AF945" s="28" t="str">
        <f t="shared" si="2"/>
        <v/>
      </c>
      <c r="AG945" s="501"/>
      <c r="AH945" s="502"/>
      <c r="AI945" s="501"/>
      <c r="AJ945" s="503"/>
      <c r="AK945" s="501"/>
      <c r="AL945" s="503"/>
      <c r="AM945" s="501"/>
      <c r="AN945" s="503"/>
      <c r="AO945" s="501"/>
      <c r="AP945" s="503"/>
      <c r="AQ945" s="501"/>
      <c r="AR945" s="503"/>
      <c r="AS945" s="501"/>
      <c r="AT945" s="503"/>
      <c r="AU945" s="501"/>
      <c r="AV945" s="503"/>
      <c r="AW945" s="501"/>
      <c r="AX945" s="503"/>
      <c r="AY945" s="504"/>
    </row>
    <row r="946" ht="22.5" customHeight="1">
      <c r="A946" s="36"/>
      <c r="B946" s="28"/>
      <c r="C946" s="28"/>
      <c r="D946" s="28"/>
      <c r="E946" s="36"/>
      <c r="F946" s="28"/>
      <c r="G946" s="28"/>
      <c r="H946" s="28"/>
      <c r="I946" s="28"/>
      <c r="J946" s="28"/>
      <c r="K946" s="28"/>
      <c r="L946" s="28"/>
      <c r="M946" s="28"/>
      <c r="N946" s="28"/>
      <c r="O946" s="28"/>
      <c r="P946" s="28"/>
      <c r="Q946" s="28"/>
      <c r="R946" s="28"/>
      <c r="S946" s="28"/>
      <c r="T946" s="50"/>
      <c r="U946" s="28"/>
      <c r="V946" s="52"/>
      <c r="W946" s="28"/>
      <c r="X946" s="28"/>
      <c r="Y946" s="28"/>
      <c r="Z946" s="28"/>
      <c r="AA946" s="28"/>
      <c r="AB946" s="28"/>
      <c r="AC946" s="28"/>
      <c r="AD946" s="28"/>
      <c r="AE946" s="65" t="b">
        <v>0</v>
      </c>
      <c r="AF946" s="28" t="str">
        <f t="shared" si="2"/>
        <v/>
      </c>
      <c r="AG946" s="497"/>
      <c r="AH946" s="498"/>
      <c r="AI946" s="497"/>
      <c r="AJ946" s="499"/>
      <c r="AK946" s="497"/>
      <c r="AL946" s="499"/>
      <c r="AM946" s="497"/>
      <c r="AN946" s="499"/>
      <c r="AO946" s="497"/>
      <c r="AP946" s="499"/>
      <c r="AQ946" s="497"/>
      <c r="AR946" s="499"/>
      <c r="AS946" s="497"/>
      <c r="AT946" s="499"/>
      <c r="AU946" s="497"/>
      <c r="AV946" s="499"/>
      <c r="AW946" s="497"/>
      <c r="AX946" s="499"/>
      <c r="AY946" s="500"/>
    </row>
    <row r="947" ht="22.5" customHeight="1">
      <c r="A947" s="36"/>
      <c r="B947" s="28"/>
      <c r="C947" s="28"/>
      <c r="D947" s="28"/>
      <c r="E947" s="36"/>
      <c r="F947" s="28"/>
      <c r="G947" s="28"/>
      <c r="H947" s="28"/>
      <c r="I947" s="28"/>
      <c r="J947" s="28"/>
      <c r="K947" s="28"/>
      <c r="L947" s="28"/>
      <c r="M947" s="28"/>
      <c r="N947" s="28"/>
      <c r="O947" s="28"/>
      <c r="P947" s="28"/>
      <c r="Q947" s="28"/>
      <c r="R947" s="28"/>
      <c r="S947" s="28"/>
      <c r="T947" s="50"/>
      <c r="U947" s="28"/>
      <c r="V947" s="52"/>
      <c r="W947" s="28"/>
      <c r="X947" s="28"/>
      <c r="Y947" s="28"/>
      <c r="Z947" s="28"/>
      <c r="AA947" s="28"/>
      <c r="AB947" s="28"/>
      <c r="AC947" s="28"/>
      <c r="AD947" s="28"/>
      <c r="AE947" s="65" t="b">
        <v>0</v>
      </c>
      <c r="AF947" s="28" t="str">
        <f t="shared" si="2"/>
        <v/>
      </c>
      <c r="AG947" s="501"/>
      <c r="AH947" s="502"/>
      <c r="AI947" s="501"/>
      <c r="AJ947" s="503"/>
      <c r="AK947" s="501"/>
      <c r="AL947" s="503"/>
      <c r="AM947" s="501"/>
      <c r="AN947" s="503"/>
      <c r="AO947" s="501"/>
      <c r="AP947" s="503"/>
      <c r="AQ947" s="501"/>
      <c r="AR947" s="503"/>
      <c r="AS947" s="501"/>
      <c r="AT947" s="503"/>
      <c r="AU947" s="501"/>
      <c r="AV947" s="503"/>
      <c r="AW947" s="501"/>
      <c r="AX947" s="503"/>
      <c r="AY947" s="504"/>
    </row>
    <row r="948" ht="22.5" customHeight="1">
      <c r="A948" s="36"/>
      <c r="B948" s="28"/>
      <c r="C948" s="28"/>
      <c r="D948" s="28"/>
      <c r="E948" s="36"/>
      <c r="F948" s="28"/>
      <c r="G948" s="28"/>
      <c r="H948" s="28"/>
      <c r="I948" s="28"/>
      <c r="J948" s="28"/>
      <c r="K948" s="28"/>
      <c r="L948" s="28"/>
      <c r="M948" s="28"/>
      <c r="N948" s="28"/>
      <c r="O948" s="28"/>
      <c r="P948" s="28"/>
      <c r="Q948" s="28"/>
      <c r="R948" s="28"/>
      <c r="S948" s="28"/>
      <c r="T948" s="50"/>
      <c r="U948" s="28"/>
      <c r="V948" s="52"/>
      <c r="W948" s="28"/>
      <c r="X948" s="28"/>
      <c r="Y948" s="28"/>
      <c r="Z948" s="28"/>
      <c r="AA948" s="28"/>
      <c r="AB948" s="28"/>
      <c r="AC948" s="28"/>
      <c r="AD948" s="28"/>
      <c r="AE948" s="65" t="b">
        <v>0</v>
      </c>
      <c r="AF948" s="28" t="str">
        <f t="shared" si="2"/>
        <v/>
      </c>
      <c r="AG948" s="497"/>
      <c r="AH948" s="498"/>
      <c r="AI948" s="497"/>
      <c r="AJ948" s="499"/>
      <c r="AK948" s="497"/>
      <c r="AL948" s="499"/>
      <c r="AM948" s="497"/>
      <c r="AN948" s="499"/>
      <c r="AO948" s="497"/>
      <c r="AP948" s="499"/>
      <c r="AQ948" s="497"/>
      <c r="AR948" s="499"/>
      <c r="AS948" s="497"/>
      <c r="AT948" s="499"/>
      <c r="AU948" s="497"/>
      <c r="AV948" s="499"/>
      <c r="AW948" s="497"/>
      <c r="AX948" s="499"/>
      <c r="AY948" s="500"/>
    </row>
    <row r="949" ht="22.5" customHeight="1">
      <c r="A949" s="36"/>
      <c r="B949" s="28"/>
      <c r="C949" s="28"/>
      <c r="D949" s="28"/>
      <c r="E949" s="36"/>
      <c r="F949" s="28"/>
      <c r="G949" s="28"/>
      <c r="H949" s="28"/>
      <c r="I949" s="28"/>
      <c r="J949" s="28"/>
      <c r="K949" s="28"/>
      <c r="L949" s="28"/>
      <c r="M949" s="28"/>
      <c r="N949" s="28"/>
      <c r="O949" s="28"/>
      <c r="P949" s="28"/>
      <c r="Q949" s="28"/>
      <c r="R949" s="28"/>
      <c r="S949" s="28"/>
      <c r="T949" s="50"/>
      <c r="U949" s="28"/>
      <c r="V949" s="52"/>
      <c r="W949" s="28"/>
      <c r="X949" s="28"/>
      <c r="Y949" s="28"/>
      <c r="Z949" s="28"/>
      <c r="AA949" s="28"/>
      <c r="AB949" s="28"/>
      <c r="AC949" s="28"/>
      <c r="AD949" s="28"/>
      <c r="AE949" s="65" t="b">
        <v>0</v>
      </c>
      <c r="AF949" s="28" t="str">
        <f t="shared" si="2"/>
        <v/>
      </c>
      <c r="AG949" s="501"/>
      <c r="AH949" s="502"/>
      <c r="AI949" s="501"/>
      <c r="AJ949" s="503"/>
      <c r="AK949" s="501"/>
      <c r="AL949" s="503"/>
      <c r="AM949" s="501"/>
      <c r="AN949" s="503"/>
      <c r="AO949" s="501"/>
      <c r="AP949" s="503"/>
      <c r="AQ949" s="501"/>
      <c r="AR949" s="503"/>
      <c r="AS949" s="501"/>
      <c r="AT949" s="503"/>
      <c r="AU949" s="501"/>
      <c r="AV949" s="503"/>
      <c r="AW949" s="501"/>
      <c r="AX949" s="503"/>
      <c r="AY949" s="504"/>
    </row>
    <row r="950" ht="22.5" customHeight="1">
      <c r="A950" s="36"/>
      <c r="B950" s="28"/>
      <c r="C950" s="28"/>
      <c r="D950" s="28"/>
      <c r="E950" s="36"/>
      <c r="F950" s="28"/>
      <c r="G950" s="28"/>
      <c r="H950" s="28"/>
      <c r="I950" s="28"/>
      <c r="J950" s="28"/>
      <c r="K950" s="28"/>
      <c r="L950" s="28"/>
      <c r="M950" s="28"/>
      <c r="N950" s="28"/>
      <c r="O950" s="28"/>
      <c r="P950" s="28"/>
      <c r="Q950" s="28"/>
      <c r="R950" s="28"/>
      <c r="S950" s="28"/>
      <c r="T950" s="50"/>
      <c r="U950" s="28"/>
      <c r="V950" s="52"/>
      <c r="W950" s="28"/>
      <c r="X950" s="28"/>
      <c r="Y950" s="28"/>
      <c r="Z950" s="28"/>
      <c r="AA950" s="28"/>
      <c r="AB950" s="28"/>
      <c r="AC950" s="28"/>
      <c r="AD950" s="28"/>
      <c r="AE950" s="65" t="b">
        <v>0</v>
      </c>
      <c r="AF950" s="28" t="str">
        <f t="shared" si="2"/>
        <v/>
      </c>
      <c r="AG950" s="497"/>
      <c r="AH950" s="498"/>
      <c r="AI950" s="497"/>
      <c r="AJ950" s="499"/>
      <c r="AK950" s="497"/>
      <c r="AL950" s="499"/>
      <c r="AM950" s="497"/>
      <c r="AN950" s="499"/>
      <c r="AO950" s="497"/>
      <c r="AP950" s="499"/>
      <c r="AQ950" s="497"/>
      <c r="AR950" s="499"/>
      <c r="AS950" s="497"/>
      <c r="AT950" s="499"/>
      <c r="AU950" s="497"/>
      <c r="AV950" s="499"/>
      <c r="AW950" s="497"/>
      <c r="AX950" s="499"/>
      <c r="AY950" s="500"/>
    </row>
    <row r="951" ht="22.5" customHeight="1">
      <c r="A951" s="36"/>
      <c r="B951" s="28"/>
      <c r="C951" s="28"/>
      <c r="D951" s="28"/>
      <c r="E951" s="36"/>
      <c r="F951" s="28"/>
      <c r="G951" s="28"/>
      <c r="H951" s="28"/>
      <c r="I951" s="28"/>
      <c r="J951" s="28"/>
      <c r="K951" s="28"/>
      <c r="L951" s="28"/>
      <c r="M951" s="28"/>
      <c r="N951" s="28"/>
      <c r="O951" s="28"/>
      <c r="P951" s="28"/>
      <c r="Q951" s="28"/>
      <c r="R951" s="28"/>
      <c r="S951" s="28"/>
      <c r="T951" s="50"/>
      <c r="U951" s="28"/>
      <c r="V951" s="52"/>
      <c r="W951" s="28"/>
      <c r="X951" s="28"/>
      <c r="Y951" s="28"/>
      <c r="Z951" s="28"/>
      <c r="AA951" s="28"/>
      <c r="AB951" s="28"/>
      <c r="AC951" s="28"/>
      <c r="AD951" s="28"/>
      <c r="AE951" s="65" t="b">
        <v>0</v>
      </c>
      <c r="AF951" s="28" t="str">
        <f t="shared" si="2"/>
        <v/>
      </c>
      <c r="AG951" s="501"/>
      <c r="AH951" s="502"/>
      <c r="AI951" s="501"/>
      <c r="AJ951" s="503"/>
      <c r="AK951" s="501"/>
      <c r="AL951" s="503"/>
      <c r="AM951" s="501"/>
      <c r="AN951" s="503"/>
      <c r="AO951" s="501"/>
      <c r="AP951" s="503"/>
      <c r="AQ951" s="501"/>
      <c r="AR951" s="503"/>
      <c r="AS951" s="501"/>
      <c r="AT951" s="503"/>
      <c r="AU951" s="501"/>
      <c r="AV951" s="503"/>
      <c r="AW951" s="501"/>
      <c r="AX951" s="503"/>
      <c r="AY951" s="504"/>
    </row>
    <row r="952" ht="22.5" customHeight="1">
      <c r="A952" s="36"/>
      <c r="B952" s="28"/>
      <c r="C952" s="28"/>
      <c r="D952" s="28"/>
      <c r="E952" s="36"/>
      <c r="F952" s="28"/>
      <c r="G952" s="28"/>
      <c r="H952" s="28"/>
      <c r="I952" s="28"/>
      <c r="J952" s="28"/>
      <c r="K952" s="28"/>
      <c r="L952" s="28"/>
      <c r="M952" s="28"/>
      <c r="N952" s="28"/>
      <c r="O952" s="28"/>
      <c r="P952" s="28"/>
      <c r="Q952" s="28"/>
      <c r="R952" s="28"/>
      <c r="S952" s="28"/>
      <c r="T952" s="50"/>
      <c r="U952" s="28"/>
      <c r="V952" s="52"/>
      <c r="W952" s="28"/>
      <c r="X952" s="28"/>
      <c r="Y952" s="28"/>
      <c r="Z952" s="28"/>
      <c r="AA952" s="28"/>
      <c r="AB952" s="28"/>
      <c r="AC952" s="28"/>
      <c r="AD952" s="28"/>
      <c r="AE952" s="65" t="b">
        <v>0</v>
      </c>
      <c r="AF952" s="28" t="str">
        <f t="shared" si="2"/>
        <v/>
      </c>
      <c r="AG952" s="497"/>
      <c r="AH952" s="498"/>
      <c r="AI952" s="497"/>
      <c r="AJ952" s="499"/>
      <c r="AK952" s="497"/>
      <c r="AL952" s="499"/>
      <c r="AM952" s="497"/>
      <c r="AN952" s="499"/>
      <c r="AO952" s="497"/>
      <c r="AP952" s="499"/>
      <c r="AQ952" s="497"/>
      <c r="AR952" s="499"/>
      <c r="AS952" s="497"/>
      <c r="AT952" s="499"/>
      <c r="AU952" s="497"/>
      <c r="AV952" s="499"/>
      <c r="AW952" s="497"/>
      <c r="AX952" s="499"/>
      <c r="AY952" s="500"/>
    </row>
    <row r="953" ht="22.5" customHeight="1">
      <c r="A953" s="36"/>
      <c r="B953" s="28"/>
      <c r="C953" s="28"/>
      <c r="D953" s="28"/>
      <c r="E953" s="36"/>
      <c r="F953" s="28"/>
      <c r="G953" s="28"/>
      <c r="H953" s="28"/>
      <c r="I953" s="28"/>
      <c r="J953" s="28"/>
      <c r="K953" s="28"/>
      <c r="L953" s="28"/>
      <c r="M953" s="28"/>
      <c r="N953" s="28"/>
      <c r="O953" s="28"/>
      <c r="P953" s="28"/>
      <c r="Q953" s="28"/>
      <c r="R953" s="28"/>
      <c r="S953" s="28"/>
      <c r="T953" s="50"/>
      <c r="U953" s="28"/>
      <c r="V953" s="52"/>
      <c r="W953" s="28"/>
      <c r="X953" s="28"/>
      <c r="Y953" s="28"/>
      <c r="Z953" s="28"/>
      <c r="AA953" s="28"/>
      <c r="AB953" s="28"/>
      <c r="AC953" s="28"/>
      <c r="AD953" s="28"/>
      <c r="AE953" s="65" t="b">
        <v>0</v>
      </c>
      <c r="AF953" s="28" t="str">
        <f t="shared" si="2"/>
        <v/>
      </c>
      <c r="AG953" s="501"/>
      <c r="AH953" s="502"/>
      <c r="AI953" s="501"/>
      <c r="AJ953" s="503"/>
      <c r="AK953" s="501"/>
      <c r="AL953" s="503"/>
      <c r="AM953" s="501"/>
      <c r="AN953" s="503"/>
      <c r="AO953" s="501"/>
      <c r="AP953" s="503"/>
      <c r="AQ953" s="501"/>
      <c r="AR953" s="503"/>
      <c r="AS953" s="501"/>
      <c r="AT953" s="503"/>
      <c r="AU953" s="501"/>
      <c r="AV953" s="503"/>
      <c r="AW953" s="501"/>
      <c r="AX953" s="503"/>
      <c r="AY953" s="504"/>
    </row>
    <row r="954" ht="22.5" customHeight="1">
      <c r="A954" s="36"/>
      <c r="B954" s="28"/>
      <c r="C954" s="28"/>
      <c r="D954" s="28"/>
      <c r="E954" s="36"/>
      <c r="F954" s="28"/>
      <c r="G954" s="28"/>
      <c r="H954" s="28"/>
      <c r="I954" s="28"/>
      <c r="J954" s="28"/>
      <c r="K954" s="28"/>
      <c r="L954" s="28"/>
      <c r="M954" s="28"/>
      <c r="N954" s="28"/>
      <c r="O954" s="28"/>
      <c r="P954" s="28"/>
      <c r="Q954" s="28"/>
      <c r="R954" s="28"/>
      <c r="S954" s="28"/>
      <c r="T954" s="50"/>
      <c r="U954" s="28"/>
      <c r="V954" s="52"/>
      <c r="W954" s="28"/>
      <c r="X954" s="28"/>
      <c r="Y954" s="28"/>
      <c r="Z954" s="28"/>
      <c r="AA954" s="28"/>
      <c r="AB954" s="28"/>
      <c r="AC954" s="28"/>
      <c r="AD954" s="28"/>
      <c r="AE954" s="65" t="b">
        <v>0</v>
      </c>
      <c r="AF954" s="28" t="str">
        <f t="shared" si="2"/>
        <v/>
      </c>
      <c r="AG954" s="497"/>
      <c r="AH954" s="498"/>
      <c r="AI954" s="497"/>
      <c r="AJ954" s="499"/>
      <c r="AK954" s="497"/>
      <c r="AL954" s="499"/>
      <c r="AM954" s="497"/>
      <c r="AN954" s="499"/>
      <c r="AO954" s="497"/>
      <c r="AP954" s="499"/>
      <c r="AQ954" s="497"/>
      <c r="AR954" s="499"/>
      <c r="AS954" s="497"/>
      <c r="AT954" s="499"/>
      <c r="AU954" s="497"/>
      <c r="AV954" s="499"/>
      <c r="AW954" s="497"/>
      <c r="AX954" s="499"/>
      <c r="AY954" s="500"/>
    </row>
    <row r="955" ht="22.5" customHeight="1">
      <c r="A955" s="36"/>
      <c r="B955" s="28"/>
      <c r="C955" s="28"/>
      <c r="D955" s="28"/>
      <c r="E955" s="36"/>
      <c r="F955" s="28"/>
      <c r="G955" s="28"/>
      <c r="H955" s="28"/>
      <c r="I955" s="28"/>
      <c r="J955" s="28"/>
      <c r="K955" s="28"/>
      <c r="L955" s="28"/>
      <c r="M955" s="28"/>
      <c r="N955" s="28"/>
      <c r="O955" s="28"/>
      <c r="P955" s="28"/>
      <c r="Q955" s="28"/>
      <c r="R955" s="28"/>
      <c r="S955" s="28"/>
      <c r="T955" s="50"/>
      <c r="U955" s="28"/>
      <c r="V955" s="52"/>
      <c r="W955" s="28"/>
      <c r="X955" s="28"/>
      <c r="Y955" s="28"/>
      <c r="Z955" s="28"/>
      <c r="AA955" s="28"/>
      <c r="AB955" s="28"/>
      <c r="AC955" s="28"/>
      <c r="AD955" s="28"/>
      <c r="AE955" s="65" t="b">
        <v>0</v>
      </c>
      <c r="AF955" s="28" t="str">
        <f t="shared" si="2"/>
        <v/>
      </c>
      <c r="AG955" s="501"/>
      <c r="AH955" s="502"/>
      <c r="AI955" s="501"/>
      <c r="AJ955" s="502"/>
      <c r="AK955" s="501"/>
      <c r="AL955" s="502"/>
      <c r="AM955" s="501"/>
      <c r="AN955" s="502"/>
      <c r="AO955" s="501"/>
      <c r="AP955" s="502"/>
      <c r="AQ955" s="501"/>
      <c r="AR955" s="502"/>
      <c r="AS955" s="501"/>
      <c r="AT955" s="502"/>
      <c r="AU955" s="501"/>
      <c r="AV955" s="502"/>
      <c r="AW955" s="501"/>
      <c r="AX955" s="502"/>
      <c r="AY955" s="506"/>
    </row>
    <row r="956" ht="22.5" customHeight="1">
      <c r="A956" s="36"/>
      <c r="B956" s="28"/>
      <c r="C956" s="28"/>
      <c r="D956" s="28"/>
      <c r="E956" s="36"/>
      <c r="F956" s="28"/>
      <c r="G956" s="28"/>
      <c r="H956" s="28"/>
      <c r="I956" s="28"/>
      <c r="J956" s="28"/>
      <c r="K956" s="28"/>
      <c r="L956" s="28"/>
      <c r="M956" s="28"/>
      <c r="N956" s="28"/>
      <c r="O956" s="28"/>
      <c r="P956" s="28"/>
      <c r="Q956" s="28"/>
      <c r="R956" s="28"/>
      <c r="S956" s="28"/>
      <c r="T956" s="50"/>
      <c r="U956" s="28"/>
      <c r="V956" s="52"/>
      <c r="W956" s="28"/>
      <c r="X956" s="28"/>
      <c r="Y956" s="28"/>
      <c r="Z956" s="28"/>
      <c r="AA956" s="28"/>
      <c r="AB956" s="28"/>
      <c r="AC956" s="28"/>
      <c r="AD956" s="28"/>
      <c r="AE956" s="65" t="b">
        <v>0</v>
      </c>
      <c r="AF956" s="28" t="str">
        <f t="shared" si="2"/>
        <v/>
      </c>
      <c r="AG956" s="497"/>
      <c r="AH956" s="498"/>
      <c r="AI956" s="497"/>
      <c r="AJ956" s="499"/>
      <c r="AK956" s="497"/>
      <c r="AL956" s="499"/>
      <c r="AM956" s="497"/>
      <c r="AN956" s="499"/>
      <c r="AO956" s="497"/>
      <c r="AP956" s="499"/>
      <c r="AQ956" s="497"/>
      <c r="AR956" s="499"/>
      <c r="AS956" s="497"/>
      <c r="AT956" s="499"/>
      <c r="AU956" s="497"/>
      <c r="AV956" s="499"/>
      <c r="AW956" s="497"/>
      <c r="AX956" s="499"/>
      <c r="AY956" s="500"/>
    </row>
    <row r="957" ht="22.5" customHeight="1">
      <c r="A957" s="36"/>
      <c r="B957" s="28"/>
      <c r="C957" s="28"/>
      <c r="D957" s="28"/>
      <c r="E957" s="36"/>
      <c r="F957" s="28"/>
      <c r="G957" s="28"/>
      <c r="H957" s="28"/>
      <c r="I957" s="28"/>
      <c r="J957" s="28"/>
      <c r="K957" s="28"/>
      <c r="L957" s="28"/>
      <c r="M957" s="28"/>
      <c r="N957" s="28"/>
      <c r="O957" s="28"/>
      <c r="P957" s="28"/>
      <c r="Q957" s="28"/>
      <c r="R957" s="28"/>
      <c r="S957" s="28"/>
      <c r="T957" s="50"/>
      <c r="U957" s="28"/>
      <c r="V957" s="52"/>
      <c r="W957" s="28"/>
      <c r="X957" s="28"/>
      <c r="Y957" s="28"/>
      <c r="Z957" s="28"/>
      <c r="AA957" s="28"/>
      <c r="AB957" s="28"/>
      <c r="AC957" s="28"/>
      <c r="AD957" s="28"/>
      <c r="AE957" s="65" t="b">
        <v>0</v>
      </c>
      <c r="AF957" s="28" t="str">
        <f t="shared" si="2"/>
        <v/>
      </c>
      <c r="AG957" s="501"/>
      <c r="AH957" s="502"/>
      <c r="AI957" s="501"/>
      <c r="AJ957" s="503"/>
      <c r="AK957" s="501"/>
      <c r="AL957" s="503"/>
      <c r="AM957" s="501"/>
      <c r="AN957" s="503"/>
      <c r="AO957" s="501"/>
      <c r="AP957" s="503"/>
      <c r="AQ957" s="501"/>
      <c r="AR957" s="503"/>
      <c r="AS957" s="501"/>
      <c r="AT957" s="503"/>
      <c r="AU957" s="501"/>
      <c r="AV957" s="503"/>
      <c r="AW957" s="501"/>
      <c r="AX957" s="503"/>
      <c r="AY957" s="504"/>
    </row>
    <row r="958" ht="22.5" customHeight="1">
      <c r="A958" s="36"/>
      <c r="B958" s="28"/>
      <c r="C958" s="28"/>
      <c r="D958" s="28"/>
      <c r="E958" s="36"/>
      <c r="F958" s="28"/>
      <c r="G958" s="28"/>
      <c r="H958" s="28"/>
      <c r="I958" s="28"/>
      <c r="J958" s="28"/>
      <c r="K958" s="28"/>
      <c r="L958" s="28"/>
      <c r="M958" s="28"/>
      <c r="N958" s="28"/>
      <c r="O958" s="28"/>
      <c r="P958" s="28"/>
      <c r="Q958" s="28"/>
      <c r="R958" s="28"/>
      <c r="S958" s="28"/>
      <c r="T958" s="50"/>
      <c r="U958" s="28"/>
      <c r="V958" s="52"/>
      <c r="W958" s="28"/>
      <c r="X958" s="28"/>
      <c r="Y958" s="28"/>
      <c r="Z958" s="28"/>
      <c r="AA958" s="28"/>
      <c r="AB958" s="28"/>
      <c r="AC958" s="28"/>
      <c r="AD958" s="28"/>
      <c r="AE958" s="65" t="b">
        <v>0</v>
      </c>
      <c r="AF958" s="28" t="str">
        <f t="shared" si="2"/>
        <v/>
      </c>
      <c r="AG958" s="497"/>
      <c r="AH958" s="498"/>
      <c r="AI958" s="497"/>
      <c r="AJ958" s="499"/>
      <c r="AK958" s="497"/>
      <c r="AL958" s="499"/>
      <c r="AM958" s="497"/>
      <c r="AN958" s="499"/>
      <c r="AO958" s="497"/>
      <c r="AP958" s="499"/>
      <c r="AQ958" s="497"/>
      <c r="AR958" s="499"/>
      <c r="AS958" s="497"/>
      <c r="AT958" s="499"/>
      <c r="AU958" s="497"/>
      <c r="AV958" s="499"/>
      <c r="AW958" s="497"/>
      <c r="AX958" s="499"/>
      <c r="AY958" s="500"/>
    </row>
    <row r="959" ht="22.5" customHeight="1">
      <c r="A959" s="36"/>
      <c r="B959" s="28"/>
      <c r="C959" s="28"/>
      <c r="D959" s="28"/>
      <c r="E959" s="36"/>
      <c r="F959" s="28"/>
      <c r="G959" s="28"/>
      <c r="H959" s="28"/>
      <c r="I959" s="28"/>
      <c r="J959" s="28"/>
      <c r="K959" s="28"/>
      <c r="L959" s="28"/>
      <c r="M959" s="28"/>
      <c r="N959" s="28"/>
      <c r="O959" s="28"/>
      <c r="P959" s="28"/>
      <c r="Q959" s="28"/>
      <c r="R959" s="28"/>
      <c r="S959" s="28"/>
      <c r="T959" s="50"/>
      <c r="U959" s="28"/>
      <c r="V959" s="52"/>
      <c r="W959" s="28"/>
      <c r="X959" s="28"/>
      <c r="Y959" s="28"/>
      <c r="Z959" s="28"/>
      <c r="AA959" s="28"/>
      <c r="AB959" s="28"/>
      <c r="AC959" s="28"/>
      <c r="AD959" s="28"/>
      <c r="AE959" s="65" t="b">
        <v>0</v>
      </c>
      <c r="AF959" s="28" t="str">
        <f t="shared" si="2"/>
        <v/>
      </c>
      <c r="AG959" s="501"/>
      <c r="AH959" s="502"/>
      <c r="AI959" s="501"/>
      <c r="AJ959" s="503"/>
      <c r="AK959" s="501"/>
      <c r="AL959" s="503"/>
      <c r="AM959" s="501"/>
      <c r="AN959" s="503"/>
      <c r="AO959" s="501"/>
      <c r="AP959" s="503"/>
      <c r="AQ959" s="501"/>
      <c r="AR959" s="503"/>
      <c r="AS959" s="501"/>
      <c r="AT959" s="503"/>
      <c r="AU959" s="501"/>
      <c r="AV959" s="503"/>
      <c r="AW959" s="501"/>
      <c r="AX959" s="503"/>
      <c r="AY959" s="504"/>
    </row>
    <row r="960" ht="22.5" customHeight="1">
      <c r="A960" s="36"/>
      <c r="B960" s="28"/>
      <c r="C960" s="28"/>
      <c r="D960" s="28"/>
      <c r="E960" s="36"/>
      <c r="F960" s="28"/>
      <c r="G960" s="28"/>
      <c r="H960" s="28"/>
      <c r="I960" s="28"/>
      <c r="J960" s="28"/>
      <c r="K960" s="28"/>
      <c r="L960" s="28"/>
      <c r="M960" s="28"/>
      <c r="N960" s="28"/>
      <c r="O960" s="28"/>
      <c r="P960" s="28"/>
      <c r="Q960" s="28"/>
      <c r="R960" s="28"/>
      <c r="S960" s="28"/>
      <c r="T960" s="50"/>
      <c r="U960" s="28"/>
      <c r="V960" s="52"/>
      <c r="W960" s="28"/>
      <c r="X960" s="28"/>
      <c r="Y960" s="28"/>
      <c r="Z960" s="28"/>
      <c r="AA960" s="28"/>
      <c r="AB960" s="28"/>
      <c r="AC960" s="28"/>
      <c r="AD960" s="28"/>
      <c r="AE960" s="65" t="b">
        <v>0</v>
      </c>
      <c r="AF960" s="28" t="str">
        <f t="shared" si="2"/>
        <v/>
      </c>
      <c r="AG960" s="497"/>
      <c r="AH960" s="498"/>
      <c r="AI960" s="497"/>
      <c r="AJ960" s="499"/>
      <c r="AK960" s="497"/>
      <c r="AL960" s="499"/>
      <c r="AM960" s="497"/>
      <c r="AN960" s="499"/>
      <c r="AO960" s="497"/>
      <c r="AP960" s="499"/>
      <c r="AQ960" s="497"/>
      <c r="AR960" s="499"/>
      <c r="AS960" s="497"/>
      <c r="AT960" s="499"/>
      <c r="AU960" s="497"/>
      <c r="AV960" s="499"/>
      <c r="AW960" s="497"/>
      <c r="AX960" s="499"/>
      <c r="AY960" s="500"/>
    </row>
    <row r="961" ht="22.5" customHeight="1">
      <c r="A961" s="36"/>
      <c r="B961" s="28"/>
      <c r="C961" s="28"/>
      <c r="D961" s="28"/>
      <c r="E961" s="36"/>
      <c r="F961" s="28"/>
      <c r="G961" s="28"/>
      <c r="H961" s="28"/>
      <c r="I961" s="28"/>
      <c r="J961" s="28"/>
      <c r="K961" s="28"/>
      <c r="L961" s="28"/>
      <c r="M961" s="28"/>
      <c r="N961" s="28"/>
      <c r="O961" s="28"/>
      <c r="P961" s="28"/>
      <c r="Q961" s="28"/>
      <c r="R961" s="28"/>
      <c r="S961" s="28"/>
      <c r="T961" s="50"/>
      <c r="U961" s="28"/>
      <c r="V961" s="52"/>
      <c r="W961" s="28"/>
      <c r="X961" s="28"/>
      <c r="Y961" s="28"/>
      <c r="Z961" s="28"/>
      <c r="AA961" s="28"/>
      <c r="AB961" s="28"/>
      <c r="AC961" s="28"/>
      <c r="AD961" s="28"/>
      <c r="AE961" s="65" t="b">
        <v>0</v>
      </c>
      <c r="AF961" s="28" t="str">
        <f t="shared" si="2"/>
        <v/>
      </c>
      <c r="AG961" s="501"/>
      <c r="AH961" s="502"/>
      <c r="AI961" s="501"/>
      <c r="AJ961" s="503"/>
      <c r="AK961" s="501"/>
      <c r="AL961" s="503"/>
      <c r="AM961" s="501"/>
      <c r="AN961" s="503"/>
      <c r="AO961" s="501"/>
      <c r="AP961" s="503"/>
      <c r="AQ961" s="501"/>
      <c r="AR961" s="503"/>
      <c r="AS961" s="501"/>
      <c r="AT961" s="503"/>
      <c r="AU961" s="501"/>
      <c r="AV961" s="503"/>
      <c r="AW961" s="501"/>
      <c r="AX961" s="503"/>
      <c r="AY961" s="504"/>
    </row>
    <row r="962" ht="22.5" customHeight="1">
      <c r="A962" s="36"/>
      <c r="B962" s="28"/>
      <c r="C962" s="28"/>
      <c r="D962" s="28"/>
      <c r="E962" s="36"/>
      <c r="F962" s="28"/>
      <c r="G962" s="28"/>
      <c r="H962" s="28"/>
      <c r="I962" s="28"/>
      <c r="J962" s="28"/>
      <c r="K962" s="28"/>
      <c r="L962" s="28"/>
      <c r="M962" s="28"/>
      <c r="N962" s="28"/>
      <c r="O962" s="28"/>
      <c r="P962" s="28"/>
      <c r="Q962" s="28"/>
      <c r="R962" s="28"/>
      <c r="S962" s="28"/>
      <c r="T962" s="50"/>
      <c r="U962" s="28"/>
      <c r="V962" s="52"/>
      <c r="W962" s="28"/>
      <c r="X962" s="28"/>
      <c r="Y962" s="28"/>
      <c r="Z962" s="28"/>
      <c r="AA962" s="28"/>
      <c r="AB962" s="28"/>
      <c r="AC962" s="28"/>
      <c r="AD962" s="28"/>
      <c r="AE962" s="65" t="b">
        <v>0</v>
      </c>
      <c r="AF962" s="28" t="str">
        <f t="shared" si="2"/>
        <v/>
      </c>
      <c r="AG962" s="497"/>
      <c r="AH962" s="498"/>
      <c r="AI962" s="497"/>
      <c r="AJ962" s="499"/>
      <c r="AK962" s="497"/>
      <c r="AL962" s="499"/>
      <c r="AM962" s="497"/>
      <c r="AN962" s="499"/>
      <c r="AO962" s="497"/>
      <c r="AP962" s="499"/>
      <c r="AQ962" s="497"/>
      <c r="AR962" s="499"/>
      <c r="AS962" s="497"/>
      <c r="AT962" s="499"/>
      <c r="AU962" s="497"/>
      <c r="AV962" s="499"/>
      <c r="AW962" s="497"/>
      <c r="AX962" s="499"/>
      <c r="AY962" s="500"/>
    </row>
    <row r="963" ht="22.5" customHeight="1">
      <c r="A963" s="36"/>
      <c r="B963" s="28"/>
      <c r="C963" s="28"/>
      <c r="D963" s="28"/>
      <c r="E963" s="36"/>
      <c r="F963" s="28"/>
      <c r="G963" s="28"/>
      <c r="H963" s="28"/>
      <c r="I963" s="28"/>
      <c r="J963" s="28"/>
      <c r="K963" s="28"/>
      <c r="L963" s="28"/>
      <c r="M963" s="28"/>
      <c r="N963" s="28"/>
      <c r="O963" s="28"/>
      <c r="P963" s="28"/>
      <c r="Q963" s="28"/>
      <c r="R963" s="28"/>
      <c r="S963" s="28"/>
      <c r="T963" s="50"/>
      <c r="U963" s="28"/>
      <c r="V963" s="52"/>
      <c r="W963" s="28"/>
      <c r="X963" s="28"/>
      <c r="Y963" s="28"/>
      <c r="Z963" s="28"/>
      <c r="AA963" s="28"/>
      <c r="AB963" s="28"/>
      <c r="AC963" s="28"/>
      <c r="AD963" s="28"/>
      <c r="AE963" s="65" t="b">
        <v>0</v>
      </c>
      <c r="AF963" s="28" t="str">
        <f t="shared" si="2"/>
        <v/>
      </c>
      <c r="AG963" s="501"/>
      <c r="AH963" s="502"/>
      <c r="AI963" s="501"/>
      <c r="AJ963" s="502"/>
      <c r="AK963" s="501"/>
      <c r="AL963" s="502"/>
      <c r="AM963" s="501"/>
      <c r="AN963" s="502"/>
      <c r="AO963" s="501"/>
      <c r="AP963" s="502"/>
      <c r="AQ963" s="501"/>
      <c r="AR963" s="502"/>
      <c r="AS963" s="501"/>
      <c r="AT963" s="502"/>
      <c r="AU963" s="501"/>
      <c r="AV963" s="502"/>
      <c r="AW963" s="501"/>
      <c r="AX963" s="502"/>
      <c r="AY963" s="506"/>
    </row>
    <row r="964" ht="22.5" customHeight="1">
      <c r="A964" s="36"/>
      <c r="B964" s="28"/>
      <c r="C964" s="28"/>
      <c r="D964" s="28"/>
      <c r="E964" s="36"/>
      <c r="F964" s="28"/>
      <c r="G964" s="28"/>
      <c r="H964" s="28"/>
      <c r="I964" s="28"/>
      <c r="J964" s="28"/>
      <c r="K964" s="28"/>
      <c r="L964" s="28"/>
      <c r="M964" s="28"/>
      <c r="N964" s="28"/>
      <c r="O964" s="28"/>
      <c r="P964" s="28"/>
      <c r="Q964" s="28"/>
      <c r="R964" s="28"/>
      <c r="S964" s="28"/>
      <c r="T964" s="50"/>
      <c r="U964" s="28"/>
      <c r="V964" s="52"/>
      <c r="W964" s="28"/>
      <c r="X964" s="28"/>
      <c r="Y964" s="28"/>
      <c r="Z964" s="28"/>
      <c r="AA964" s="28"/>
      <c r="AB964" s="28"/>
      <c r="AC964" s="28"/>
      <c r="AD964" s="28"/>
      <c r="AE964" s="65" t="b">
        <v>0</v>
      </c>
      <c r="AF964" s="28" t="str">
        <f t="shared" si="2"/>
        <v/>
      </c>
      <c r="AG964" s="497"/>
      <c r="AH964" s="498"/>
      <c r="AI964" s="497"/>
      <c r="AJ964" s="499"/>
      <c r="AK964" s="497"/>
      <c r="AL964" s="499"/>
      <c r="AM964" s="497"/>
      <c r="AN964" s="499"/>
      <c r="AO964" s="497"/>
      <c r="AP964" s="499"/>
      <c r="AQ964" s="497"/>
      <c r="AR964" s="499"/>
      <c r="AS964" s="497"/>
      <c r="AT964" s="499"/>
      <c r="AU964" s="497"/>
      <c r="AV964" s="499"/>
      <c r="AW964" s="497"/>
      <c r="AX964" s="499"/>
      <c r="AY964" s="500"/>
    </row>
    <row r="965" ht="22.5" customHeight="1">
      <c r="A965" s="36"/>
      <c r="B965" s="28"/>
      <c r="C965" s="28"/>
      <c r="D965" s="28"/>
      <c r="E965" s="36"/>
      <c r="F965" s="28"/>
      <c r="G965" s="28"/>
      <c r="H965" s="28"/>
      <c r="I965" s="28"/>
      <c r="J965" s="28"/>
      <c r="K965" s="28"/>
      <c r="L965" s="28"/>
      <c r="M965" s="28"/>
      <c r="N965" s="28"/>
      <c r="O965" s="28"/>
      <c r="P965" s="28"/>
      <c r="Q965" s="28"/>
      <c r="R965" s="28"/>
      <c r="S965" s="28"/>
      <c r="T965" s="50"/>
      <c r="U965" s="28"/>
      <c r="V965" s="52"/>
      <c r="W965" s="28"/>
      <c r="X965" s="28"/>
      <c r="Y965" s="28"/>
      <c r="Z965" s="28"/>
      <c r="AA965" s="28"/>
      <c r="AB965" s="28"/>
      <c r="AC965" s="28"/>
      <c r="AD965" s="28"/>
      <c r="AE965" s="65" t="b">
        <v>0</v>
      </c>
      <c r="AF965" s="28" t="str">
        <f t="shared" si="2"/>
        <v/>
      </c>
      <c r="AG965" s="501"/>
      <c r="AH965" s="502"/>
      <c r="AI965" s="501"/>
      <c r="AJ965" s="502"/>
      <c r="AK965" s="501"/>
      <c r="AL965" s="502"/>
      <c r="AM965" s="501"/>
      <c r="AN965" s="502"/>
      <c r="AO965" s="501"/>
      <c r="AP965" s="502"/>
      <c r="AQ965" s="501"/>
      <c r="AR965" s="502"/>
      <c r="AS965" s="501"/>
      <c r="AT965" s="502"/>
      <c r="AU965" s="501"/>
      <c r="AV965" s="502"/>
      <c r="AW965" s="501"/>
      <c r="AX965" s="502"/>
      <c r="AY965" s="506"/>
    </row>
    <row r="966" ht="22.5" customHeight="1">
      <c r="A966" s="36"/>
      <c r="B966" s="28"/>
      <c r="C966" s="28"/>
      <c r="D966" s="28"/>
      <c r="E966" s="36"/>
      <c r="F966" s="28"/>
      <c r="G966" s="28"/>
      <c r="H966" s="28"/>
      <c r="I966" s="28"/>
      <c r="J966" s="28"/>
      <c r="K966" s="28"/>
      <c r="L966" s="28"/>
      <c r="M966" s="28"/>
      <c r="N966" s="28"/>
      <c r="O966" s="28"/>
      <c r="P966" s="28"/>
      <c r="Q966" s="28"/>
      <c r="R966" s="28"/>
      <c r="S966" s="28"/>
      <c r="T966" s="50"/>
      <c r="U966" s="28"/>
      <c r="V966" s="52"/>
      <c r="W966" s="28"/>
      <c r="X966" s="28"/>
      <c r="Y966" s="28"/>
      <c r="Z966" s="28"/>
      <c r="AA966" s="28"/>
      <c r="AB966" s="28"/>
      <c r="AC966" s="28"/>
      <c r="AD966" s="28"/>
      <c r="AE966" s="65" t="b">
        <v>0</v>
      </c>
      <c r="AF966" s="28" t="str">
        <f t="shared" si="2"/>
        <v/>
      </c>
      <c r="AG966" s="497"/>
      <c r="AH966" s="498"/>
      <c r="AI966" s="497"/>
      <c r="AJ966" s="499"/>
      <c r="AK966" s="497"/>
      <c r="AL966" s="499"/>
      <c r="AM966" s="497"/>
      <c r="AN966" s="499"/>
      <c r="AO966" s="497"/>
      <c r="AP966" s="499"/>
      <c r="AQ966" s="497"/>
      <c r="AR966" s="499"/>
      <c r="AS966" s="497"/>
      <c r="AT966" s="499"/>
      <c r="AU966" s="497"/>
      <c r="AV966" s="499"/>
      <c r="AW966" s="497"/>
      <c r="AX966" s="499"/>
      <c r="AY966" s="500"/>
    </row>
    <row r="967" ht="22.5" customHeight="1">
      <c r="A967" s="36"/>
      <c r="B967" s="28"/>
      <c r="C967" s="28"/>
      <c r="D967" s="28"/>
      <c r="E967" s="36"/>
      <c r="F967" s="28"/>
      <c r="G967" s="28"/>
      <c r="H967" s="28"/>
      <c r="I967" s="28"/>
      <c r="J967" s="28"/>
      <c r="K967" s="28"/>
      <c r="L967" s="28"/>
      <c r="M967" s="28"/>
      <c r="N967" s="28"/>
      <c r="O967" s="28"/>
      <c r="P967" s="28"/>
      <c r="Q967" s="28"/>
      <c r="R967" s="28"/>
      <c r="S967" s="28"/>
      <c r="T967" s="50"/>
      <c r="U967" s="28"/>
      <c r="V967" s="52"/>
      <c r="W967" s="28"/>
      <c r="X967" s="28"/>
      <c r="Y967" s="28"/>
      <c r="Z967" s="28"/>
      <c r="AA967" s="28"/>
      <c r="AB967" s="28"/>
      <c r="AC967" s="28"/>
      <c r="AD967" s="28"/>
      <c r="AE967" s="65" t="b">
        <v>0</v>
      </c>
      <c r="AF967" s="28" t="str">
        <f t="shared" si="2"/>
        <v/>
      </c>
      <c r="AG967" s="501"/>
      <c r="AH967" s="502"/>
      <c r="AI967" s="501"/>
      <c r="AJ967" s="503"/>
      <c r="AK967" s="501"/>
      <c r="AL967" s="503"/>
      <c r="AM967" s="501"/>
      <c r="AN967" s="503"/>
      <c r="AO967" s="501"/>
      <c r="AP967" s="503"/>
      <c r="AQ967" s="501"/>
      <c r="AR967" s="503"/>
      <c r="AS967" s="501"/>
      <c r="AT967" s="503"/>
      <c r="AU967" s="501"/>
      <c r="AV967" s="503"/>
      <c r="AW967" s="501"/>
      <c r="AX967" s="503"/>
      <c r="AY967" s="504"/>
    </row>
    <row r="968" ht="22.5" customHeight="1">
      <c r="A968" s="36"/>
      <c r="B968" s="28"/>
      <c r="C968" s="28"/>
      <c r="D968" s="28"/>
      <c r="E968" s="36"/>
      <c r="F968" s="28"/>
      <c r="G968" s="28"/>
      <c r="H968" s="28"/>
      <c r="I968" s="28"/>
      <c r="J968" s="28"/>
      <c r="K968" s="28"/>
      <c r="L968" s="28"/>
      <c r="M968" s="28"/>
      <c r="N968" s="28"/>
      <c r="O968" s="28"/>
      <c r="P968" s="28"/>
      <c r="Q968" s="28"/>
      <c r="R968" s="28"/>
      <c r="S968" s="28"/>
      <c r="T968" s="50"/>
      <c r="U968" s="28"/>
      <c r="V968" s="52"/>
      <c r="W968" s="28"/>
      <c r="X968" s="28"/>
      <c r="Y968" s="28"/>
      <c r="Z968" s="28"/>
      <c r="AA968" s="28"/>
      <c r="AB968" s="28"/>
      <c r="AC968" s="28"/>
      <c r="AD968" s="28"/>
      <c r="AE968" s="65" t="b">
        <v>0</v>
      </c>
      <c r="AF968" s="28" t="str">
        <f t="shared" si="2"/>
        <v/>
      </c>
      <c r="AG968" s="497"/>
      <c r="AH968" s="498"/>
      <c r="AI968" s="497"/>
      <c r="AJ968" s="499"/>
      <c r="AK968" s="497"/>
      <c r="AL968" s="499"/>
      <c r="AM968" s="497"/>
      <c r="AN968" s="499"/>
      <c r="AO968" s="497"/>
      <c r="AP968" s="499"/>
      <c r="AQ968" s="497"/>
      <c r="AR968" s="499"/>
      <c r="AS968" s="497"/>
      <c r="AT968" s="499"/>
      <c r="AU968" s="497"/>
      <c r="AV968" s="499"/>
      <c r="AW968" s="497"/>
      <c r="AX968" s="499"/>
      <c r="AY968" s="500"/>
    </row>
    <row r="969" ht="22.5" customHeight="1">
      <c r="A969" s="36"/>
      <c r="B969" s="28"/>
      <c r="C969" s="28"/>
      <c r="D969" s="28"/>
      <c r="E969" s="36"/>
      <c r="F969" s="28"/>
      <c r="G969" s="28"/>
      <c r="H969" s="28"/>
      <c r="I969" s="28"/>
      <c r="J969" s="28"/>
      <c r="K969" s="28"/>
      <c r="L969" s="28"/>
      <c r="M969" s="28"/>
      <c r="N969" s="28"/>
      <c r="O969" s="28"/>
      <c r="P969" s="28"/>
      <c r="Q969" s="28"/>
      <c r="R969" s="28"/>
      <c r="S969" s="28"/>
      <c r="T969" s="50"/>
      <c r="U969" s="28"/>
      <c r="V969" s="52"/>
      <c r="W969" s="28"/>
      <c r="X969" s="28"/>
      <c r="Y969" s="28"/>
      <c r="Z969" s="28"/>
      <c r="AA969" s="28"/>
      <c r="AB969" s="28"/>
      <c r="AC969" s="28"/>
      <c r="AD969" s="28"/>
      <c r="AE969" s="65" t="b">
        <v>0</v>
      </c>
      <c r="AF969" s="28" t="str">
        <f t="shared" si="2"/>
        <v/>
      </c>
      <c r="AG969" s="501"/>
      <c r="AH969" s="502"/>
      <c r="AI969" s="501"/>
      <c r="AJ969" s="503"/>
      <c r="AK969" s="501"/>
      <c r="AL969" s="503"/>
      <c r="AM969" s="501"/>
      <c r="AN969" s="503"/>
      <c r="AO969" s="501"/>
      <c r="AP969" s="503"/>
      <c r="AQ969" s="501"/>
      <c r="AR969" s="503"/>
      <c r="AS969" s="501"/>
      <c r="AT969" s="503"/>
      <c r="AU969" s="501"/>
      <c r="AV969" s="503"/>
      <c r="AW969" s="501"/>
      <c r="AX969" s="503"/>
      <c r="AY969" s="504"/>
    </row>
    <row r="970" ht="22.5" customHeight="1">
      <c r="A970" s="36"/>
      <c r="B970" s="28"/>
      <c r="C970" s="28"/>
      <c r="D970" s="28"/>
      <c r="E970" s="36"/>
      <c r="F970" s="28"/>
      <c r="G970" s="28"/>
      <c r="H970" s="28"/>
      <c r="I970" s="28"/>
      <c r="J970" s="28"/>
      <c r="K970" s="28"/>
      <c r="L970" s="28"/>
      <c r="M970" s="28"/>
      <c r="N970" s="28"/>
      <c r="O970" s="28"/>
      <c r="P970" s="28"/>
      <c r="Q970" s="28"/>
      <c r="R970" s="28"/>
      <c r="S970" s="28"/>
      <c r="T970" s="50"/>
      <c r="U970" s="28"/>
      <c r="V970" s="52"/>
      <c r="W970" s="28"/>
      <c r="X970" s="28"/>
      <c r="Y970" s="28"/>
      <c r="Z970" s="28"/>
      <c r="AA970" s="28"/>
      <c r="AB970" s="28"/>
      <c r="AC970" s="28"/>
      <c r="AD970" s="28"/>
      <c r="AE970" s="65" t="b">
        <v>0</v>
      </c>
      <c r="AF970" s="28" t="str">
        <f t="shared" si="2"/>
        <v/>
      </c>
      <c r="AG970" s="497"/>
      <c r="AH970" s="498"/>
      <c r="AI970" s="497"/>
      <c r="AJ970" s="499"/>
      <c r="AK970" s="497"/>
      <c r="AL970" s="499"/>
      <c r="AM970" s="497"/>
      <c r="AN970" s="499"/>
      <c r="AO970" s="497"/>
      <c r="AP970" s="499"/>
      <c r="AQ970" s="497"/>
      <c r="AR970" s="499"/>
      <c r="AS970" s="497"/>
      <c r="AT970" s="499"/>
      <c r="AU970" s="497"/>
      <c r="AV970" s="499"/>
      <c r="AW970" s="497"/>
      <c r="AX970" s="499"/>
      <c r="AY970" s="500"/>
    </row>
    <row r="971" ht="22.5" customHeight="1">
      <c r="A971" s="36"/>
      <c r="B971" s="28"/>
      <c r="C971" s="28"/>
      <c r="D971" s="28"/>
      <c r="E971" s="36"/>
      <c r="F971" s="28"/>
      <c r="G971" s="28"/>
      <c r="H971" s="28"/>
      <c r="I971" s="28"/>
      <c r="J971" s="28"/>
      <c r="K971" s="28"/>
      <c r="L971" s="28"/>
      <c r="M971" s="28"/>
      <c r="N971" s="28"/>
      <c r="O971" s="28"/>
      <c r="P971" s="28"/>
      <c r="Q971" s="28"/>
      <c r="R971" s="28"/>
      <c r="S971" s="28"/>
      <c r="T971" s="50"/>
      <c r="U971" s="28"/>
      <c r="V971" s="52"/>
      <c r="W971" s="28"/>
      <c r="X971" s="28"/>
      <c r="Y971" s="28"/>
      <c r="Z971" s="28"/>
      <c r="AA971" s="28"/>
      <c r="AB971" s="28"/>
      <c r="AC971" s="28"/>
      <c r="AD971" s="28"/>
      <c r="AE971" s="65" t="b">
        <v>0</v>
      </c>
      <c r="AF971" s="28" t="str">
        <f t="shared" si="2"/>
        <v/>
      </c>
      <c r="AG971" s="501"/>
      <c r="AH971" s="502"/>
      <c r="AI971" s="501"/>
      <c r="AJ971" s="502"/>
      <c r="AK971" s="501"/>
      <c r="AL971" s="502"/>
      <c r="AM971" s="501"/>
      <c r="AN971" s="502"/>
      <c r="AO971" s="501"/>
      <c r="AP971" s="502"/>
      <c r="AQ971" s="501"/>
      <c r="AR971" s="502"/>
      <c r="AS971" s="501"/>
      <c r="AT971" s="502"/>
      <c r="AU971" s="501"/>
      <c r="AV971" s="502"/>
      <c r="AW971" s="501"/>
      <c r="AX971" s="502"/>
      <c r="AY971" s="506"/>
    </row>
    <row r="972" ht="22.5" customHeight="1">
      <c r="A972" s="36"/>
      <c r="B972" s="28"/>
      <c r="C972" s="28"/>
      <c r="D972" s="28"/>
      <c r="E972" s="36"/>
      <c r="F972" s="28"/>
      <c r="G972" s="28"/>
      <c r="H972" s="28"/>
      <c r="I972" s="28"/>
      <c r="J972" s="28"/>
      <c r="K972" s="28"/>
      <c r="L972" s="28"/>
      <c r="M972" s="28"/>
      <c r="N972" s="28"/>
      <c r="O972" s="28"/>
      <c r="P972" s="28"/>
      <c r="Q972" s="28"/>
      <c r="R972" s="28"/>
      <c r="S972" s="28"/>
      <c r="T972" s="50"/>
      <c r="U972" s="28"/>
      <c r="V972" s="52"/>
      <c r="W972" s="28"/>
      <c r="X972" s="28"/>
      <c r="Y972" s="28"/>
      <c r="Z972" s="28"/>
      <c r="AA972" s="28"/>
      <c r="AB972" s="28"/>
      <c r="AC972" s="28"/>
      <c r="AD972" s="28"/>
      <c r="AE972" s="65" t="b">
        <v>0</v>
      </c>
      <c r="AF972" s="28" t="str">
        <f t="shared" si="2"/>
        <v/>
      </c>
      <c r="AG972" s="497"/>
      <c r="AH972" s="498"/>
      <c r="AI972" s="497"/>
      <c r="AJ972" s="499"/>
      <c r="AK972" s="497"/>
      <c r="AL972" s="499"/>
      <c r="AM972" s="497"/>
      <c r="AN972" s="499"/>
      <c r="AO972" s="497"/>
      <c r="AP972" s="499"/>
      <c r="AQ972" s="497"/>
      <c r="AR972" s="499"/>
      <c r="AS972" s="497"/>
      <c r="AT972" s="499"/>
      <c r="AU972" s="497"/>
      <c r="AV972" s="499"/>
      <c r="AW972" s="497"/>
      <c r="AX972" s="499"/>
      <c r="AY972" s="500"/>
    </row>
    <row r="973" ht="22.5" customHeight="1">
      <c r="A973" s="36"/>
      <c r="B973" s="28"/>
      <c r="C973" s="28"/>
      <c r="D973" s="28"/>
      <c r="E973" s="36"/>
      <c r="F973" s="28"/>
      <c r="G973" s="28"/>
      <c r="H973" s="28"/>
      <c r="I973" s="28"/>
      <c r="J973" s="28"/>
      <c r="K973" s="28"/>
      <c r="L973" s="28"/>
      <c r="M973" s="28"/>
      <c r="N973" s="28"/>
      <c r="O973" s="28"/>
      <c r="P973" s="28"/>
      <c r="Q973" s="28"/>
      <c r="R973" s="28"/>
      <c r="S973" s="28"/>
      <c r="T973" s="50"/>
      <c r="U973" s="28"/>
      <c r="V973" s="52"/>
      <c r="W973" s="28"/>
      <c r="X973" s="28"/>
      <c r="Y973" s="28"/>
      <c r="Z973" s="28"/>
      <c r="AA973" s="28"/>
      <c r="AB973" s="28"/>
      <c r="AC973" s="28"/>
      <c r="AD973" s="28"/>
      <c r="AE973" s="65" t="b">
        <v>0</v>
      </c>
      <c r="AF973" s="28" t="str">
        <f t="shared" si="2"/>
        <v/>
      </c>
      <c r="AG973" s="501"/>
      <c r="AH973" s="502"/>
      <c r="AI973" s="501"/>
      <c r="AJ973" s="503"/>
      <c r="AK973" s="501"/>
      <c r="AL973" s="503"/>
      <c r="AM973" s="501"/>
      <c r="AN973" s="503"/>
      <c r="AO973" s="501"/>
      <c r="AP973" s="503"/>
      <c r="AQ973" s="501"/>
      <c r="AR973" s="503"/>
      <c r="AS973" s="501"/>
      <c r="AT973" s="503"/>
      <c r="AU973" s="501"/>
      <c r="AV973" s="503"/>
      <c r="AW973" s="501"/>
      <c r="AX973" s="503"/>
      <c r="AY973" s="504"/>
    </row>
    <row r="974" ht="22.5" customHeight="1">
      <c r="A974" s="36"/>
      <c r="B974" s="28"/>
      <c r="C974" s="28"/>
      <c r="D974" s="28"/>
      <c r="E974" s="36"/>
      <c r="F974" s="28"/>
      <c r="G974" s="28"/>
      <c r="H974" s="28"/>
      <c r="I974" s="28"/>
      <c r="J974" s="28"/>
      <c r="K974" s="28"/>
      <c r="L974" s="28"/>
      <c r="M974" s="28"/>
      <c r="N974" s="28"/>
      <c r="O974" s="28"/>
      <c r="P974" s="28"/>
      <c r="Q974" s="28"/>
      <c r="R974" s="28"/>
      <c r="S974" s="28"/>
      <c r="T974" s="50"/>
      <c r="U974" s="28"/>
      <c r="V974" s="52"/>
      <c r="W974" s="28"/>
      <c r="X974" s="28"/>
      <c r="Y974" s="28"/>
      <c r="Z974" s="28"/>
      <c r="AA974" s="28"/>
      <c r="AB974" s="28"/>
      <c r="AC974" s="28"/>
      <c r="AD974" s="28"/>
      <c r="AE974" s="65" t="b">
        <v>0</v>
      </c>
      <c r="AF974" s="28" t="str">
        <f t="shared" si="2"/>
        <v/>
      </c>
      <c r="AG974" s="497"/>
      <c r="AH974" s="498"/>
      <c r="AI974" s="497"/>
      <c r="AJ974" s="499"/>
      <c r="AK974" s="497"/>
      <c r="AL974" s="499"/>
      <c r="AM974" s="497"/>
      <c r="AN974" s="499"/>
      <c r="AO974" s="497"/>
      <c r="AP974" s="499"/>
      <c r="AQ974" s="497"/>
      <c r="AR974" s="499"/>
      <c r="AS974" s="497"/>
      <c r="AT974" s="499"/>
      <c r="AU974" s="497"/>
      <c r="AV974" s="499"/>
      <c r="AW974" s="497"/>
      <c r="AX974" s="499"/>
      <c r="AY974" s="500"/>
    </row>
    <row r="975" ht="22.5" customHeight="1">
      <c r="A975" s="36"/>
      <c r="B975" s="28"/>
      <c r="C975" s="28"/>
      <c r="D975" s="28"/>
      <c r="E975" s="36"/>
      <c r="F975" s="28"/>
      <c r="G975" s="28"/>
      <c r="H975" s="28"/>
      <c r="I975" s="28"/>
      <c r="J975" s="28"/>
      <c r="K975" s="28"/>
      <c r="L975" s="28"/>
      <c r="M975" s="28"/>
      <c r="N975" s="28"/>
      <c r="O975" s="28"/>
      <c r="P975" s="28"/>
      <c r="Q975" s="28"/>
      <c r="R975" s="28"/>
      <c r="S975" s="28"/>
      <c r="T975" s="50"/>
      <c r="U975" s="28"/>
      <c r="V975" s="52"/>
      <c r="W975" s="28"/>
      <c r="X975" s="28"/>
      <c r="Y975" s="28"/>
      <c r="Z975" s="28"/>
      <c r="AA975" s="28"/>
      <c r="AB975" s="28"/>
      <c r="AC975" s="28"/>
      <c r="AD975" s="28"/>
      <c r="AE975" s="65" t="b">
        <v>0</v>
      </c>
      <c r="AF975" s="28" t="str">
        <f t="shared" si="2"/>
        <v/>
      </c>
      <c r="AG975" s="501"/>
      <c r="AH975" s="502"/>
      <c r="AI975" s="501"/>
      <c r="AJ975" s="503"/>
      <c r="AK975" s="501"/>
      <c r="AL975" s="503"/>
      <c r="AM975" s="501"/>
      <c r="AN975" s="503"/>
      <c r="AO975" s="501"/>
      <c r="AP975" s="503"/>
      <c r="AQ975" s="501"/>
      <c r="AR975" s="503"/>
      <c r="AS975" s="501"/>
      <c r="AT975" s="503"/>
      <c r="AU975" s="501"/>
      <c r="AV975" s="503"/>
      <c r="AW975" s="501"/>
      <c r="AX975" s="503"/>
      <c r="AY975" s="504"/>
    </row>
    <row r="976" ht="22.5" customHeight="1">
      <c r="A976" s="36"/>
      <c r="B976" s="28"/>
      <c r="C976" s="28"/>
      <c r="D976" s="28"/>
      <c r="E976" s="36"/>
      <c r="F976" s="28"/>
      <c r="G976" s="28"/>
      <c r="H976" s="28"/>
      <c r="I976" s="28"/>
      <c r="J976" s="28"/>
      <c r="K976" s="28"/>
      <c r="L976" s="28"/>
      <c r="M976" s="28"/>
      <c r="N976" s="28"/>
      <c r="O976" s="28"/>
      <c r="P976" s="28"/>
      <c r="Q976" s="28"/>
      <c r="R976" s="28"/>
      <c r="S976" s="28"/>
      <c r="T976" s="50"/>
      <c r="U976" s="28"/>
      <c r="V976" s="52"/>
      <c r="W976" s="28"/>
      <c r="X976" s="28"/>
      <c r="Y976" s="28"/>
      <c r="Z976" s="28"/>
      <c r="AA976" s="28"/>
      <c r="AB976" s="28"/>
      <c r="AC976" s="28"/>
      <c r="AD976" s="28"/>
      <c r="AE976" s="65" t="b">
        <v>0</v>
      </c>
      <c r="AF976" s="28" t="str">
        <f t="shared" si="2"/>
        <v/>
      </c>
      <c r="AG976" s="497"/>
      <c r="AH976" s="498"/>
      <c r="AI976" s="497"/>
      <c r="AJ976" s="499"/>
      <c r="AK976" s="497"/>
      <c r="AL976" s="499"/>
      <c r="AM976" s="497"/>
      <c r="AN976" s="499"/>
      <c r="AO976" s="497"/>
      <c r="AP976" s="499"/>
      <c r="AQ976" s="497"/>
      <c r="AR976" s="499"/>
      <c r="AS976" s="497"/>
      <c r="AT976" s="499"/>
      <c r="AU976" s="497"/>
      <c r="AV976" s="499"/>
      <c r="AW976" s="497"/>
      <c r="AX976" s="499"/>
      <c r="AY976" s="500"/>
    </row>
    <row r="977" ht="22.5" customHeight="1">
      <c r="A977" s="36"/>
      <c r="B977" s="28"/>
      <c r="C977" s="28"/>
      <c r="D977" s="28"/>
      <c r="E977" s="36"/>
      <c r="F977" s="28"/>
      <c r="G977" s="28"/>
      <c r="H977" s="28"/>
      <c r="I977" s="28"/>
      <c r="J977" s="28"/>
      <c r="K977" s="28"/>
      <c r="L977" s="28"/>
      <c r="M977" s="28"/>
      <c r="N977" s="28"/>
      <c r="O977" s="28"/>
      <c r="P977" s="28"/>
      <c r="Q977" s="28"/>
      <c r="R977" s="28"/>
      <c r="S977" s="28"/>
      <c r="T977" s="50"/>
      <c r="U977" s="28"/>
      <c r="V977" s="52"/>
      <c r="W977" s="28"/>
      <c r="X977" s="28"/>
      <c r="Y977" s="28"/>
      <c r="Z977" s="28"/>
      <c r="AA977" s="28"/>
      <c r="AB977" s="28"/>
      <c r="AC977" s="28"/>
      <c r="AD977" s="28"/>
      <c r="AE977" s="65" t="b">
        <v>0</v>
      </c>
      <c r="AF977" s="28" t="str">
        <f t="shared" si="2"/>
        <v/>
      </c>
      <c r="AG977" s="501"/>
      <c r="AH977" s="502"/>
      <c r="AI977" s="501"/>
      <c r="AJ977" s="503"/>
      <c r="AK977" s="501"/>
      <c r="AL977" s="503"/>
      <c r="AM977" s="501"/>
      <c r="AN977" s="503"/>
      <c r="AO977" s="501"/>
      <c r="AP977" s="503"/>
      <c r="AQ977" s="501"/>
      <c r="AR977" s="503"/>
      <c r="AS977" s="501"/>
      <c r="AT977" s="503"/>
      <c r="AU977" s="501"/>
      <c r="AV977" s="503"/>
      <c r="AW977" s="501"/>
      <c r="AX977" s="503"/>
      <c r="AY977" s="504"/>
    </row>
    <row r="978" ht="22.5" customHeight="1">
      <c r="A978" s="36"/>
      <c r="B978" s="28"/>
      <c r="C978" s="28"/>
      <c r="D978" s="28"/>
      <c r="E978" s="36"/>
      <c r="F978" s="28"/>
      <c r="G978" s="28"/>
      <c r="H978" s="28"/>
      <c r="I978" s="28"/>
      <c r="J978" s="28"/>
      <c r="K978" s="28"/>
      <c r="L978" s="28"/>
      <c r="M978" s="28"/>
      <c r="N978" s="28"/>
      <c r="O978" s="28"/>
      <c r="P978" s="28"/>
      <c r="Q978" s="28"/>
      <c r="R978" s="28"/>
      <c r="S978" s="28"/>
      <c r="T978" s="50"/>
      <c r="U978" s="28"/>
      <c r="V978" s="52"/>
      <c r="W978" s="28"/>
      <c r="X978" s="28"/>
      <c r="Y978" s="28"/>
      <c r="Z978" s="28"/>
      <c r="AA978" s="28"/>
      <c r="AB978" s="28"/>
      <c r="AC978" s="28"/>
      <c r="AD978" s="28"/>
      <c r="AE978" s="65" t="b">
        <v>0</v>
      </c>
      <c r="AF978" s="28" t="str">
        <f t="shared" si="2"/>
        <v/>
      </c>
      <c r="AG978" s="497"/>
      <c r="AH978" s="498"/>
      <c r="AI978" s="497"/>
      <c r="AJ978" s="498"/>
      <c r="AK978" s="497"/>
      <c r="AL978" s="498"/>
      <c r="AM978" s="497"/>
      <c r="AN978" s="498"/>
      <c r="AO978" s="497"/>
      <c r="AP978" s="498"/>
      <c r="AQ978" s="497"/>
      <c r="AR978" s="498"/>
      <c r="AS978" s="497"/>
      <c r="AT978" s="498"/>
      <c r="AU978" s="497"/>
      <c r="AV978" s="498"/>
      <c r="AW978" s="497"/>
      <c r="AX978" s="498"/>
      <c r="AY978" s="505"/>
    </row>
    <row r="979" ht="22.5" customHeight="1">
      <c r="A979" s="36"/>
      <c r="B979" s="28"/>
      <c r="C979" s="28"/>
      <c r="D979" s="28"/>
      <c r="E979" s="36"/>
      <c r="F979" s="28"/>
      <c r="G979" s="28"/>
      <c r="H979" s="28"/>
      <c r="I979" s="28"/>
      <c r="J979" s="28"/>
      <c r="K979" s="28"/>
      <c r="L979" s="28"/>
      <c r="M979" s="28"/>
      <c r="N979" s="28"/>
      <c r="O979" s="28"/>
      <c r="P979" s="28"/>
      <c r="Q979" s="28"/>
      <c r="R979" s="28"/>
      <c r="S979" s="28"/>
      <c r="T979" s="50"/>
      <c r="U979" s="28"/>
      <c r="V979" s="52"/>
      <c r="W979" s="28"/>
      <c r="X979" s="28"/>
      <c r="Y979" s="28"/>
      <c r="Z979" s="28"/>
      <c r="AA979" s="28"/>
      <c r="AB979" s="28"/>
      <c r="AC979" s="28"/>
      <c r="AD979" s="28"/>
      <c r="AE979" s="65" t="b">
        <v>0</v>
      </c>
      <c r="AF979" s="28" t="str">
        <f t="shared" si="2"/>
        <v/>
      </c>
      <c r="AG979" s="501"/>
      <c r="AH979" s="502"/>
      <c r="AI979" s="501"/>
      <c r="AJ979" s="503"/>
      <c r="AK979" s="501"/>
      <c r="AL979" s="503"/>
      <c r="AM979" s="501"/>
      <c r="AN979" s="503"/>
      <c r="AO979" s="501"/>
      <c r="AP979" s="503"/>
      <c r="AQ979" s="501"/>
      <c r="AR979" s="503"/>
      <c r="AS979" s="501"/>
      <c r="AT979" s="503"/>
      <c r="AU979" s="501"/>
      <c r="AV979" s="503"/>
      <c r="AW979" s="501"/>
      <c r="AX979" s="503"/>
      <c r="AY979" s="504"/>
    </row>
    <row r="980" ht="22.5" customHeight="1">
      <c r="A980" s="36"/>
      <c r="B980" s="28"/>
      <c r="C980" s="28"/>
      <c r="D980" s="28"/>
      <c r="E980" s="36"/>
      <c r="F980" s="28"/>
      <c r="G980" s="28"/>
      <c r="H980" s="28"/>
      <c r="I980" s="28"/>
      <c r="J980" s="28"/>
      <c r="K980" s="28"/>
      <c r="L980" s="28"/>
      <c r="M980" s="28"/>
      <c r="N980" s="28"/>
      <c r="O980" s="28"/>
      <c r="P980" s="28"/>
      <c r="Q980" s="28"/>
      <c r="R980" s="28"/>
      <c r="S980" s="28"/>
      <c r="T980" s="50"/>
      <c r="U980" s="28"/>
      <c r="V980" s="52"/>
      <c r="W980" s="28"/>
      <c r="X980" s="28"/>
      <c r="Y980" s="28"/>
      <c r="Z980" s="28"/>
      <c r="AA980" s="28"/>
      <c r="AB980" s="28"/>
      <c r="AC980" s="28"/>
      <c r="AD980" s="28"/>
      <c r="AE980" s="65" t="b">
        <v>0</v>
      </c>
      <c r="AF980" s="28" t="str">
        <f t="shared" si="2"/>
        <v/>
      </c>
      <c r="AG980" s="497"/>
      <c r="AH980" s="498"/>
      <c r="AI980" s="497"/>
      <c r="AJ980" s="499"/>
      <c r="AK980" s="497"/>
      <c r="AL980" s="499"/>
      <c r="AM980" s="497"/>
      <c r="AN980" s="499"/>
      <c r="AO980" s="497"/>
      <c r="AP980" s="499"/>
      <c r="AQ980" s="497"/>
      <c r="AR980" s="499"/>
      <c r="AS980" s="497"/>
      <c r="AT980" s="499"/>
      <c r="AU980" s="497"/>
      <c r="AV980" s="499"/>
      <c r="AW980" s="497"/>
      <c r="AX980" s="499"/>
      <c r="AY980" s="500"/>
    </row>
    <row r="981" ht="22.5" customHeight="1">
      <c r="A981" s="36"/>
      <c r="B981" s="28"/>
      <c r="C981" s="28"/>
      <c r="D981" s="28"/>
      <c r="E981" s="36"/>
      <c r="F981" s="28"/>
      <c r="G981" s="28"/>
      <c r="H981" s="28"/>
      <c r="I981" s="28"/>
      <c r="J981" s="28"/>
      <c r="K981" s="28"/>
      <c r="L981" s="28"/>
      <c r="M981" s="28"/>
      <c r="N981" s="28"/>
      <c r="O981" s="28"/>
      <c r="P981" s="28"/>
      <c r="Q981" s="28"/>
      <c r="R981" s="28"/>
      <c r="S981" s="28"/>
      <c r="T981" s="50"/>
      <c r="U981" s="28"/>
      <c r="V981" s="52"/>
      <c r="W981" s="28"/>
      <c r="X981" s="28"/>
      <c r="Y981" s="28"/>
      <c r="Z981" s="28"/>
      <c r="AA981" s="28"/>
      <c r="AB981" s="28"/>
      <c r="AC981" s="28"/>
      <c r="AD981" s="28"/>
      <c r="AE981" s="65" t="b">
        <v>0</v>
      </c>
      <c r="AF981" s="28" t="str">
        <f t="shared" si="2"/>
        <v/>
      </c>
      <c r="AG981" s="501"/>
      <c r="AH981" s="502"/>
      <c r="AI981" s="501"/>
      <c r="AJ981" s="502"/>
      <c r="AK981" s="501"/>
      <c r="AL981" s="502"/>
      <c r="AM981" s="501"/>
      <c r="AN981" s="502"/>
      <c r="AO981" s="501"/>
      <c r="AP981" s="502"/>
      <c r="AQ981" s="501"/>
      <c r="AR981" s="502"/>
      <c r="AS981" s="501"/>
      <c r="AT981" s="502"/>
      <c r="AU981" s="501"/>
      <c r="AV981" s="502"/>
      <c r="AW981" s="501"/>
      <c r="AX981" s="502"/>
      <c r="AY981" s="506"/>
    </row>
    <row r="982" ht="22.5" customHeight="1">
      <c r="A982" s="36"/>
      <c r="B982" s="28"/>
      <c r="C982" s="28"/>
      <c r="D982" s="28"/>
      <c r="E982" s="36"/>
      <c r="F982" s="28"/>
      <c r="G982" s="28"/>
      <c r="H982" s="28"/>
      <c r="I982" s="28"/>
      <c r="J982" s="28"/>
      <c r="K982" s="28"/>
      <c r="L982" s="28"/>
      <c r="M982" s="28"/>
      <c r="N982" s="28"/>
      <c r="O982" s="28"/>
      <c r="P982" s="28"/>
      <c r="Q982" s="28"/>
      <c r="R982" s="28"/>
      <c r="S982" s="28"/>
      <c r="T982" s="50"/>
      <c r="U982" s="28"/>
      <c r="V982" s="52"/>
      <c r="W982" s="28"/>
      <c r="X982" s="28"/>
      <c r="Y982" s="28"/>
      <c r="Z982" s="28"/>
      <c r="AA982" s="28"/>
      <c r="AB982" s="28"/>
      <c r="AC982" s="28"/>
      <c r="AD982" s="28"/>
      <c r="AE982" s="65" t="b">
        <v>0</v>
      </c>
      <c r="AF982" s="28" t="str">
        <f t="shared" si="2"/>
        <v/>
      </c>
      <c r="AG982" s="497"/>
      <c r="AH982" s="498"/>
      <c r="AI982" s="497"/>
      <c r="AJ982" s="498"/>
      <c r="AK982" s="497"/>
      <c r="AL982" s="498"/>
      <c r="AM982" s="497"/>
      <c r="AN982" s="498"/>
      <c r="AO982" s="497"/>
      <c r="AP982" s="498"/>
      <c r="AQ982" s="497"/>
      <c r="AR982" s="498"/>
      <c r="AS982" s="497"/>
      <c r="AT982" s="498"/>
      <c r="AU982" s="497"/>
      <c r="AV982" s="498"/>
      <c r="AW982" s="497"/>
      <c r="AX982" s="498"/>
      <c r="AY982" s="505"/>
    </row>
    <row r="983" ht="22.5" customHeight="1">
      <c r="A983" s="36"/>
      <c r="B983" s="28"/>
      <c r="C983" s="28"/>
      <c r="D983" s="28"/>
      <c r="E983" s="36"/>
      <c r="F983" s="28"/>
      <c r="G983" s="28"/>
      <c r="H983" s="28"/>
      <c r="I983" s="28"/>
      <c r="J983" s="28"/>
      <c r="K983" s="28"/>
      <c r="L983" s="28"/>
      <c r="M983" s="28"/>
      <c r="N983" s="28"/>
      <c r="O983" s="28"/>
      <c r="P983" s="28"/>
      <c r="Q983" s="28"/>
      <c r="R983" s="28"/>
      <c r="S983" s="28"/>
      <c r="T983" s="50"/>
      <c r="U983" s="28"/>
      <c r="V983" s="52"/>
      <c r="W983" s="28"/>
      <c r="X983" s="28"/>
      <c r="Y983" s="28"/>
      <c r="Z983" s="28"/>
      <c r="AA983" s="28"/>
      <c r="AB983" s="28"/>
      <c r="AC983" s="28"/>
      <c r="AD983" s="28"/>
      <c r="AE983" s="65" t="b">
        <v>0</v>
      </c>
      <c r="AF983" s="28" t="str">
        <f t="shared" si="2"/>
        <v/>
      </c>
      <c r="AG983" s="501"/>
      <c r="AH983" s="502"/>
      <c r="AI983" s="501"/>
      <c r="AJ983" s="503"/>
      <c r="AK983" s="501"/>
      <c r="AL983" s="503"/>
      <c r="AM983" s="501"/>
      <c r="AN983" s="503"/>
      <c r="AO983" s="501"/>
      <c r="AP983" s="503"/>
      <c r="AQ983" s="501"/>
      <c r="AR983" s="503"/>
      <c r="AS983" s="501"/>
      <c r="AT983" s="503"/>
      <c r="AU983" s="501"/>
      <c r="AV983" s="503"/>
      <c r="AW983" s="501"/>
      <c r="AX983" s="503"/>
      <c r="AY983" s="504"/>
    </row>
    <row r="984" ht="22.5" customHeight="1">
      <c r="A984" s="36"/>
      <c r="B984" s="28"/>
      <c r="C984" s="28"/>
      <c r="D984" s="28"/>
      <c r="E984" s="36"/>
      <c r="F984" s="28"/>
      <c r="G984" s="28"/>
      <c r="H984" s="28"/>
      <c r="I984" s="28"/>
      <c r="J984" s="28"/>
      <c r="K984" s="28"/>
      <c r="L984" s="28"/>
      <c r="M984" s="28"/>
      <c r="N984" s="28"/>
      <c r="O984" s="28"/>
      <c r="P984" s="28"/>
      <c r="Q984" s="28"/>
      <c r="R984" s="28"/>
      <c r="S984" s="28"/>
      <c r="T984" s="50"/>
      <c r="U984" s="28"/>
      <c r="V984" s="52"/>
      <c r="W984" s="28"/>
      <c r="X984" s="28"/>
      <c r="Y984" s="28"/>
      <c r="Z984" s="28"/>
      <c r="AA984" s="28"/>
      <c r="AB984" s="28"/>
      <c r="AC984" s="28"/>
      <c r="AD984" s="28"/>
      <c r="AE984" s="65" t="b">
        <v>0</v>
      </c>
      <c r="AF984" s="28" t="str">
        <f t="shared" si="2"/>
        <v/>
      </c>
      <c r="AG984" s="497"/>
      <c r="AH984" s="498"/>
      <c r="AI984" s="497"/>
      <c r="AJ984" s="499"/>
      <c r="AK984" s="497"/>
      <c r="AL984" s="499"/>
      <c r="AM984" s="497"/>
      <c r="AN984" s="499"/>
      <c r="AO984" s="497"/>
      <c r="AP984" s="499"/>
      <c r="AQ984" s="497"/>
      <c r="AR984" s="499"/>
      <c r="AS984" s="497"/>
      <c r="AT984" s="499"/>
      <c r="AU984" s="497"/>
      <c r="AV984" s="499"/>
      <c r="AW984" s="497"/>
      <c r="AX984" s="499"/>
      <c r="AY984" s="500"/>
    </row>
    <row r="985" ht="22.5" customHeight="1">
      <c r="A985" s="36"/>
      <c r="B985" s="28"/>
      <c r="C985" s="28"/>
      <c r="D985" s="28"/>
      <c r="E985" s="36"/>
      <c r="F985" s="28"/>
      <c r="G985" s="28"/>
      <c r="H985" s="28"/>
      <c r="I985" s="28"/>
      <c r="J985" s="28"/>
      <c r="K985" s="28"/>
      <c r="L985" s="28"/>
      <c r="M985" s="28"/>
      <c r="N985" s="28"/>
      <c r="O985" s="28"/>
      <c r="P985" s="28"/>
      <c r="Q985" s="28"/>
      <c r="R985" s="28"/>
      <c r="S985" s="28"/>
      <c r="T985" s="50"/>
      <c r="U985" s="28"/>
      <c r="V985" s="52"/>
      <c r="W985" s="28"/>
      <c r="X985" s="28"/>
      <c r="Y985" s="28"/>
      <c r="Z985" s="28"/>
      <c r="AA985" s="28"/>
      <c r="AB985" s="28"/>
      <c r="AC985" s="28"/>
      <c r="AD985" s="28"/>
      <c r="AE985" s="65" t="b">
        <v>0</v>
      </c>
      <c r="AF985" s="28" t="str">
        <f t="shared" si="2"/>
        <v/>
      </c>
      <c r="AG985" s="501"/>
      <c r="AH985" s="502"/>
      <c r="AI985" s="501"/>
      <c r="AJ985" s="503"/>
      <c r="AK985" s="501"/>
      <c r="AL985" s="503"/>
      <c r="AM985" s="501"/>
      <c r="AN985" s="503"/>
      <c r="AO985" s="501"/>
      <c r="AP985" s="503"/>
      <c r="AQ985" s="501"/>
      <c r="AR985" s="503"/>
      <c r="AS985" s="501"/>
      <c r="AT985" s="503"/>
      <c r="AU985" s="501"/>
      <c r="AV985" s="503"/>
      <c r="AW985" s="501"/>
      <c r="AX985" s="503"/>
      <c r="AY985" s="504"/>
    </row>
    <row r="986" ht="22.5" customHeight="1">
      <c r="A986" s="36"/>
      <c r="B986" s="28"/>
      <c r="C986" s="28"/>
      <c r="D986" s="28"/>
      <c r="E986" s="36"/>
      <c r="F986" s="28"/>
      <c r="G986" s="28"/>
      <c r="H986" s="28"/>
      <c r="I986" s="28"/>
      <c r="J986" s="28"/>
      <c r="K986" s="28"/>
      <c r="L986" s="28"/>
      <c r="M986" s="28"/>
      <c r="N986" s="28"/>
      <c r="O986" s="28"/>
      <c r="P986" s="28"/>
      <c r="Q986" s="28"/>
      <c r="R986" s="28"/>
      <c r="S986" s="28"/>
      <c r="T986" s="50"/>
      <c r="U986" s="28"/>
      <c r="V986" s="52"/>
      <c r="W986" s="28"/>
      <c r="X986" s="28"/>
      <c r="Y986" s="28"/>
      <c r="Z986" s="28"/>
      <c r="AA986" s="28"/>
      <c r="AB986" s="28"/>
      <c r="AC986" s="28"/>
      <c r="AD986" s="28"/>
      <c r="AE986" s="65" t="b">
        <v>0</v>
      </c>
      <c r="AF986" s="28" t="str">
        <f t="shared" si="2"/>
        <v/>
      </c>
      <c r="AG986" s="497"/>
      <c r="AH986" s="498"/>
      <c r="AI986" s="497"/>
      <c r="AJ986" s="499"/>
      <c r="AK986" s="497"/>
      <c r="AL986" s="499"/>
      <c r="AM986" s="497"/>
      <c r="AN986" s="499"/>
      <c r="AO986" s="497"/>
      <c r="AP986" s="499"/>
      <c r="AQ986" s="497"/>
      <c r="AR986" s="499"/>
      <c r="AS986" s="497"/>
      <c r="AT986" s="499"/>
      <c r="AU986" s="497"/>
      <c r="AV986" s="499"/>
      <c r="AW986" s="497"/>
      <c r="AX986" s="499"/>
      <c r="AY986" s="500"/>
    </row>
    <row r="987" ht="22.5" customHeight="1">
      <c r="A987" s="36"/>
      <c r="B987" s="28"/>
      <c r="C987" s="28"/>
      <c r="D987" s="28"/>
      <c r="E987" s="36"/>
      <c r="F987" s="28"/>
      <c r="G987" s="28"/>
      <c r="H987" s="28"/>
      <c r="I987" s="28"/>
      <c r="J987" s="28"/>
      <c r="K987" s="28"/>
      <c r="L987" s="28"/>
      <c r="M987" s="28"/>
      <c r="N987" s="28"/>
      <c r="O987" s="28"/>
      <c r="P987" s="28"/>
      <c r="Q987" s="28"/>
      <c r="R987" s="28"/>
      <c r="S987" s="28"/>
      <c r="T987" s="50"/>
      <c r="U987" s="28"/>
      <c r="V987" s="52"/>
      <c r="W987" s="28"/>
      <c r="X987" s="28"/>
      <c r="Y987" s="28"/>
      <c r="Z987" s="28"/>
      <c r="AA987" s="28"/>
      <c r="AB987" s="28"/>
      <c r="AC987" s="28"/>
      <c r="AD987" s="28"/>
      <c r="AE987" s="65" t="b">
        <v>0</v>
      </c>
      <c r="AF987" s="28" t="str">
        <f t="shared" si="2"/>
        <v/>
      </c>
      <c r="AG987" s="501"/>
      <c r="AH987" s="502"/>
      <c r="AI987" s="501"/>
      <c r="AJ987" s="503"/>
      <c r="AK987" s="501"/>
      <c r="AL987" s="503"/>
      <c r="AM987" s="501"/>
      <c r="AN987" s="503"/>
      <c r="AO987" s="501"/>
      <c r="AP987" s="503"/>
      <c r="AQ987" s="501"/>
      <c r="AR987" s="503"/>
      <c r="AS987" s="501"/>
      <c r="AT987" s="503"/>
      <c r="AU987" s="501"/>
      <c r="AV987" s="503"/>
      <c r="AW987" s="501"/>
      <c r="AX987" s="503"/>
      <c r="AY987" s="504"/>
    </row>
    <row r="988" ht="22.5" customHeight="1">
      <c r="A988" s="36"/>
      <c r="B988" s="28"/>
      <c r="C988" s="28"/>
      <c r="D988" s="28"/>
      <c r="E988" s="36"/>
      <c r="F988" s="28"/>
      <c r="G988" s="28"/>
      <c r="H988" s="28"/>
      <c r="I988" s="28"/>
      <c r="J988" s="28"/>
      <c r="K988" s="28"/>
      <c r="L988" s="28"/>
      <c r="M988" s="28"/>
      <c r="N988" s="28"/>
      <c r="O988" s="28"/>
      <c r="P988" s="28"/>
      <c r="Q988" s="28"/>
      <c r="R988" s="28"/>
      <c r="S988" s="28"/>
      <c r="T988" s="50"/>
      <c r="U988" s="28"/>
      <c r="V988" s="52"/>
      <c r="W988" s="28"/>
      <c r="X988" s="28"/>
      <c r="Y988" s="28"/>
      <c r="Z988" s="28"/>
      <c r="AA988" s="28"/>
      <c r="AB988" s="28"/>
      <c r="AC988" s="28"/>
      <c r="AD988" s="28"/>
      <c r="AE988" s="65" t="b">
        <v>0</v>
      </c>
      <c r="AF988" s="28" t="str">
        <f t="shared" si="2"/>
        <v/>
      </c>
      <c r="AG988" s="497"/>
      <c r="AH988" s="498"/>
      <c r="AI988" s="497"/>
      <c r="AJ988" s="499"/>
      <c r="AK988" s="497"/>
      <c r="AL988" s="499"/>
      <c r="AM988" s="497"/>
      <c r="AN988" s="499"/>
      <c r="AO988" s="497"/>
      <c r="AP988" s="499"/>
      <c r="AQ988" s="497"/>
      <c r="AR988" s="499"/>
      <c r="AS988" s="497"/>
      <c r="AT988" s="499"/>
      <c r="AU988" s="497"/>
      <c r="AV988" s="499"/>
      <c r="AW988" s="497"/>
      <c r="AX988" s="499"/>
      <c r="AY988" s="500"/>
    </row>
    <row r="989" ht="22.5" customHeight="1">
      <c r="A989" s="36"/>
      <c r="B989" s="28"/>
      <c r="C989" s="28"/>
      <c r="D989" s="28"/>
      <c r="E989" s="36"/>
      <c r="F989" s="28"/>
      <c r="G989" s="28"/>
      <c r="H989" s="28"/>
      <c r="I989" s="28"/>
      <c r="J989" s="28"/>
      <c r="K989" s="28"/>
      <c r="L989" s="28"/>
      <c r="M989" s="28"/>
      <c r="N989" s="28"/>
      <c r="O989" s="28"/>
      <c r="P989" s="28"/>
      <c r="Q989" s="28"/>
      <c r="R989" s="28"/>
      <c r="S989" s="28"/>
      <c r="T989" s="50"/>
      <c r="U989" s="28"/>
      <c r="V989" s="52"/>
      <c r="W989" s="28"/>
      <c r="X989" s="28"/>
      <c r="Y989" s="28"/>
      <c r="Z989" s="28"/>
      <c r="AA989" s="28"/>
      <c r="AB989" s="28"/>
      <c r="AC989" s="28"/>
      <c r="AD989" s="28"/>
      <c r="AE989" s="65" t="b">
        <v>0</v>
      </c>
      <c r="AF989" s="28" t="str">
        <f t="shared" si="2"/>
        <v/>
      </c>
      <c r="AG989" s="501"/>
      <c r="AH989" s="502"/>
      <c r="AI989" s="501"/>
      <c r="AJ989" s="503"/>
      <c r="AK989" s="501"/>
      <c r="AL989" s="503"/>
      <c r="AM989" s="501"/>
      <c r="AN989" s="503"/>
      <c r="AO989" s="501"/>
      <c r="AP989" s="503"/>
      <c r="AQ989" s="501"/>
      <c r="AR989" s="503"/>
      <c r="AS989" s="501"/>
      <c r="AT989" s="503"/>
      <c r="AU989" s="501"/>
      <c r="AV989" s="503"/>
      <c r="AW989" s="501"/>
      <c r="AX989" s="503"/>
      <c r="AY989" s="504"/>
    </row>
    <row r="990" ht="22.5" customHeight="1">
      <c r="A990" s="36"/>
      <c r="B990" s="28"/>
      <c r="C990" s="28"/>
      <c r="D990" s="28"/>
      <c r="E990" s="36"/>
      <c r="F990" s="28"/>
      <c r="G990" s="28"/>
      <c r="H990" s="28"/>
      <c r="I990" s="28"/>
      <c r="J990" s="28"/>
      <c r="K990" s="28"/>
      <c r="L990" s="28"/>
      <c r="M990" s="28"/>
      <c r="N990" s="28"/>
      <c r="O990" s="28"/>
      <c r="P990" s="28"/>
      <c r="Q990" s="28"/>
      <c r="R990" s="28"/>
      <c r="S990" s="28"/>
      <c r="T990" s="50"/>
      <c r="U990" s="28"/>
      <c r="V990" s="52"/>
      <c r="W990" s="28"/>
      <c r="X990" s="28"/>
      <c r="Y990" s="28"/>
      <c r="Z990" s="28"/>
      <c r="AA990" s="28"/>
      <c r="AB990" s="28"/>
      <c r="AC990" s="28"/>
      <c r="AD990" s="28"/>
      <c r="AE990" s="65" t="b">
        <v>0</v>
      </c>
      <c r="AF990" s="28" t="str">
        <f t="shared" si="2"/>
        <v/>
      </c>
      <c r="AG990" s="497"/>
      <c r="AH990" s="498"/>
      <c r="AI990" s="497"/>
      <c r="AJ990" s="499"/>
      <c r="AK990" s="497"/>
      <c r="AL990" s="499"/>
      <c r="AM990" s="497"/>
      <c r="AN990" s="499"/>
      <c r="AO990" s="497"/>
      <c r="AP990" s="499"/>
      <c r="AQ990" s="497"/>
      <c r="AR990" s="499"/>
      <c r="AS990" s="497"/>
      <c r="AT990" s="499"/>
      <c r="AU990" s="497"/>
      <c r="AV990" s="499"/>
      <c r="AW990" s="497"/>
      <c r="AX990" s="499"/>
      <c r="AY990" s="500"/>
    </row>
    <row r="991" ht="22.5" customHeight="1">
      <c r="A991" s="36"/>
      <c r="B991" s="28"/>
      <c r="C991" s="28"/>
      <c r="D991" s="28"/>
      <c r="E991" s="36"/>
      <c r="F991" s="28"/>
      <c r="G991" s="28"/>
      <c r="H991" s="28"/>
      <c r="I991" s="28"/>
      <c r="J991" s="28"/>
      <c r="K991" s="28"/>
      <c r="L991" s="28"/>
      <c r="M991" s="28"/>
      <c r="N991" s="28"/>
      <c r="O991" s="28"/>
      <c r="P991" s="28"/>
      <c r="Q991" s="28"/>
      <c r="R991" s="28"/>
      <c r="S991" s="28"/>
      <c r="T991" s="50"/>
      <c r="U991" s="28"/>
      <c r="V991" s="52"/>
      <c r="W991" s="28"/>
      <c r="X991" s="28"/>
      <c r="Y991" s="28"/>
      <c r="Z991" s="28"/>
      <c r="AA991" s="28"/>
      <c r="AB991" s="28"/>
      <c r="AC991" s="28"/>
      <c r="AD991" s="28"/>
      <c r="AE991" s="65" t="b">
        <v>0</v>
      </c>
      <c r="AF991" s="28" t="str">
        <f t="shared" si="2"/>
        <v/>
      </c>
      <c r="AG991" s="501"/>
      <c r="AH991" s="502"/>
      <c r="AI991" s="501"/>
      <c r="AJ991" s="502"/>
      <c r="AK991" s="501"/>
      <c r="AL991" s="502"/>
      <c r="AM991" s="501"/>
      <c r="AN991" s="502"/>
      <c r="AO991" s="501"/>
      <c r="AP991" s="502"/>
      <c r="AQ991" s="501"/>
      <c r="AR991" s="502"/>
      <c r="AS991" s="501"/>
      <c r="AT991" s="502"/>
      <c r="AU991" s="501"/>
      <c r="AV991" s="502"/>
      <c r="AW991" s="501"/>
      <c r="AX991" s="502"/>
      <c r="AY991" s="506"/>
    </row>
    <row r="992" ht="22.5" customHeight="1">
      <c r="A992" s="36"/>
      <c r="B992" s="28"/>
      <c r="C992" s="28"/>
      <c r="D992" s="28"/>
      <c r="E992" s="36"/>
      <c r="F992" s="28"/>
      <c r="G992" s="28"/>
      <c r="H992" s="28"/>
      <c r="I992" s="28"/>
      <c r="J992" s="28"/>
      <c r="K992" s="28"/>
      <c r="L992" s="28"/>
      <c r="M992" s="28"/>
      <c r="N992" s="28"/>
      <c r="O992" s="28"/>
      <c r="P992" s="28"/>
      <c r="Q992" s="28"/>
      <c r="R992" s="28"/>
      <c r="S992" s="28"/>
      <c r="T992" s="50"/>
      <c r="U992" s="28"/>
      <c r="V992" s="52"/>
      <c r="W992" s="28"/>
      <c r="X992" s="28"/>
      <c r="Y992" s="28"/>
      <c r="Z992" s="28"/>
      <c r="AA992" s="28"/>
      <c r="AB992" s="28"/>
      <c r="AC992" s="28"/>
      <c r="AD992" s="28"/>
      <c r="AE992" s="65" t="b">
        <v>0</v>
      </c>
      <c r="AF992" s="28" t="str">
        <f t="shared" si="2"/>
        <v/>
      </c>
      <c r="AG992" s="497"/>
      <c r="AH992" s="498"/>
      <c r="AI992" s="497"/>
      <c r="AJ992" s="498"/>
      <c r="AK992" s="497"/>
      <c r="AL992" s="498"/>
      <c r="AM992" s="497"/>
      <c r="AN992" s="498"/>
      <c r="AO992" s="497"/>
      <c r="AP992" s="498"/>
      <c r="AQ992" s="497"/>
      <c r="AR992" s="498"/>
      <c r="AS992" s="497"/>
      <c r="AT992" s="498"/>
      <c r="AU992" s="497"/>
      <c r="AV992" s="498"/>
      <c r="AW992" s="497"/>
      <c r="AX992" s="498"/>
      <c r="AY992" s="505"/>
    </row>
    <row r="993" ht="22.5" customHeight="1">
      <c r="A993" s="36"/>
      <c r="B993" s="28"/>
      <c r="C993" s="28"/>
      <c r="D993" s="28"/>
      <c r="E993" s="36"/>
      <c r="F993" s="28"/>
      <c r="G993" s="28"/>
      <c r="H993" s="28"/>
      <c r="I993" s="28"/>
      <c r="J993" s="28"/>
      <c r="K993" s="28"/>
      <c r="L993" s="28"/>
      <c r="M993" s="28"/>
      <c r="N993" s="28"/>
      <c r="O993" s="28"/>
      <c r="P993" s="28"/>
      <c r="Q993" s="28"/>
      <c r="R993" s="28"/>
      <c r="S993" s="28"/>
      <c r="T993" s="50"/>
      <c r="U993" s="28"/>
      <c r="V993" s="52"/>
      <c r="W993" s="28"/>
      <c r="X993" s="28"/>
      <c r="Y993" s="28"/>
      <c r="Z993" s="28"/>
      <c r="AA993" s="28"/>
      <c r="AB993" s="28"/>
      <c r="AC993" s="28"/>
      <c r="AD993" s="28"/>
      <c r="AE993" s="65" t="b">
        <v>0</v>
      </c>
      <c r="AF993" s="28" t="str">
        <f t="shared" si="2"/>
        <v/>
      </c>
      <c r="AG993" s="501"/>
      <c r="AH993" s="502"/>
      <c r="AI993" s="501"/>
      <c r="AJ993" s="502"/>
      <c r="AK993" s="501"/>
      <c r="AL993" s="502"/>
      <c r="AM993" s="501"/>
      <c r="AN993" s="502"/>
      <c r="AO993" s="501"/>
      <c r="AP993" s="502"/>
      <c r="AQ993" s="501"/>
      <c r="AR993" s="502"/>
      <c r="AS993" s="501"/>
      <c r="AT993" s="502"/>
      <c r="AU993" s="501"/>
      <c r="AV993" s="502"/>
      <c r="AW993" s="501"/>
      <c r="AX993" s="502"/>
      <c r="AY993" s="506"/>
    </row>
    <row r="994" ht="22.5" customHeight="1">
      <c r="A994" s="36"/>
      <c r="B994" s="28"/>
      <c r="C994" s="28"/>
      <c r="D994" s="28"/>
      <c r="E994" s="36"/>
      <c r="F994" s="28"/>
      <c r="G994" s="28"/>
      <c r="H994" s="28"/>
      <c r="I994" s="28"/>
      <c r="J994" s="28"/>
      <c r="K994" s="28"/>
      <c r="L994" s="28"/>
      <c r="M994" s="28"/>
      <c r="N994" s="28"/>
      <c r="O994" s="28"/>
      <c r="P994" s="28"/>
      <c r="Q994" s="28"/>
      <c r="R994" s="28"/>
      <c r="S994" s="28"/>
      <c r="T994" s="50"/>
      <c r="U994" s="28"/>
      <c r="V994" s="52"/>
      <c r="W994" s="28"/>
      <c r="X994" s="28"/>
      <c r="Y994" s="28"/>
      <c r="Z994" s="28"/>
      <c r="AA994" s="28"/>
      <c r="AB994" s="28"/>
      <c r="AC994" s="28"/>
      <c r="AD994" s="28"/>
      <c r="AE994" s="65" t="b">
        <v>0</v>
      </c>
      <c r="AF994" s="28" t="str">
        <f t="shared" si="2"/>
        <v/>
      </c>
      <c r="AG994" s="497"/>
      <c r="AH994" s="498"/>
      <c r="AI994" s="497"/>
      <c r="AJ994" s="498"/>
      <c r="AK994" s="497"/>
      <c r="AL994" s="498"/>
      <c r="AM994" s="497"/>
      <c r="AN994" s="498"/>
      <c r="AO994" s="497"/>
      <c r="AP994" s="498"/>
      <c r="AQ994" s="497"/>
      <c r="AR994" s="498"/>
      <c r="AS994" s="497"/>
      <c r="AT994" s="498"/>
      <c r="AU994" s="497"/>
      <c r="AV994" s="498"/>
      <c r="AW994" s="497"/>
      <c r="AX994" s="498"/>
      <c r="AY994" s="505"/>
    </row>
    <row r="995" ht="22.5" customHeight="1">
      <c r="A995" s="36"/>
      <c r="B995" s="28"/>
      <c r="C995" s="28"/>
      <c r="D995" s="28"/>
      <c r="E995" s="36"/>
      <c r="F995" s="28"/>
      <c r="G995" s="28"/>
      <c r="H995" s="28"/>
      <c r="I995" s="28"/>
      <c r="J995" s="28"/>
      <c r="K995" s="28"/>
      <c r="L995" s="28"/>
      <c r="M995" s="28"/>
      <c r="N995" s="28"/>
      <c r="O995" s="28"/>
      <c r="P995" s="28"/>
      <c r="Q995" s="28"/>
      <c r="R995" s="28"/>
      <c r="S995" s="28"/>
      <c r="T995" s="50"/>
      <c r="U995" s="28"/>
      <c r="V995" s="52"/>
      <c r="W995" s="28"/>
      <c r="X995" s="28"/>
      <c r="Y995" s="28"/>
      <c r="Z995" s="28"/>
      <c r="AA995" s="28"/>
      <c r="AB995" s="28"/>
      <c r="AC995" s="28"/>
      <c r="AD995" s="28"/>
      <c r="AE995" s="65" t="b">
        <v>0</v>
      </c>
      <c r="AF995" s="28" t="str">
        <f t="shared" si="2"/>
        <v/>
      </c>
      <c r="AG995" s="501"/>
      <c r="AH995" s="502"/>
      <c r="AI995" s="501"/>
      <c r="AJ995" s="502"/>
      <c r="AK995" s="501"/>
      <c r="AL995" s="502"/>
      <c r="AM995" s="501"/>
      <c r="AN995" s="502"/>
      <c r="AO995" s="501"/>
      <c r="AP995" s="502"/>
      <c r="AQ995" s="501"/>
      <c r="AR995" s="502"/>
      <c r="AS995" s="501"/>
      <c r="AT995" s="502"/>
      <c r="AU995" s="501"/>
      <c r="AV995" s="502"/>
      <c r="AW995" s="501"/>
      <c r="AX995" s="502"/>
      <c r="AY995" s="506"/>
    </row>
    <row r="996" ht="22.5" customHeight="1">
      <c r="A996" s="36"/>
      <c r="B996" s="28"/>
      <c r="C996" s="28"/>
      <c r="D996" s="28"/>
      <c r="E996" s="36"/>
      <c r="F996" s="28"/>
      <c r="G996" s="28"/>
      <c r="H996" s="28"/>
      <c r="I996" s="28"/>
      <c r="J996" s="28"/>
      <c r="K996" s="28"/>
      <c r="L996" s="28"/>
      <c r="M996" s="28"/>
      <c r="N996" s="28"/>
      <c r="O996" s="28"/>
      <c r="P996" s="28"/>
      <c r="Q996" s="28"/>
      <c r="R996" s="28"/>
      <c r="S996" s="28"/>
      <c r="T996" s="50"/>
      <c r="U996" s="28"/>
      <c r="V996" s="52"/>
      <c r="W996" s="28"/>
      <c r="X996" s="28"/>
      <c r="Y996" s="28"/>
      <c r="Z996" s="28"/>
      <c r="AA996" s="28"/>
      <c r="AB996" s="28"/>
      <c r="AC996" s="28"/>
      <c r="AD996" s="28"/>
      <c r="AE996" s="65" t="b">
        <v>0</v>
      </c>
      <c r="AF996" s="28" t="str">
        <f t="shared" si="2"/>
        <v/>
      </c>
      <c r="AG996" s="497"/>
      <c r="AH996" s="498"/>
      <c r="AI996" s="497"/>
      <c r="AJ996" s="498"/>
      <c r="AK996" s="497"/>
      <c r="AL996" s="498"/>
      <c r="AM996" s="497"/>
      <c r="AN996" s="498"/>
      <c r="AO996" s="497"/>
      <c r="AP996" s="498"/>
      <c r="AQ996" s="497"/>
      <c r="AR996" s="498"/>
      <c r="AS996" s="497"/>
      <c r="AT996" s="498"/>
      <c r="AU996" s="497"/>
      <c r="AV996" s="498"/>
      <c r="AW996" s="497"/>
      <c r="AX996" s="498"/>
      <c r="AY996" s="505"/>
    </row>
    <row r="997" ht="22.5" customHeight="1">
      <c r="A997" s="36"/>
      <c r="B997" s="28"/>
      <c r="C997" s="28"/>
      <c r="D997" s="28"/>
      <c r="E997" s="36"/>
      <c r="F997" s="28"/>
      <c r="G997" s="28"/>
      <c r="H997" s="28"/>
      <c r="I997" s="28"/>
      <c r="J997" s="28"/>
      <c r="K997" s="28"/>
      <c r="L997" s="28"/>
      <c r="M997" s="28"/>
      <c r="N997" s="28"/>
      <c r="O997" s="28"/>
      <c r="P997" s="28"/>
      <c r="Q997" s="28"/>
      <c r="R997" s="28"/>
      <c r="S997" s="28"/>
      <c r="T997" s="50"/>
      <c r="U997" s="28"/>
      <c r="V997" s="52"/>
      <c r="W997" s="28"/>
      <c r="X997" s="28"/>
      <c r="Y997" s="28"/>
      <c r="Z997" s="28"/>
      <c r="AA997" s="28"/>
      <c r="AB997" s="28"/>
      <c r="AC997" s="28"/>
      <c r="AD997" s="28"/>
      <c r="AE997" s="65" t="b">
        <v>0</v>
      </c>
      <c r="AF997" s="28" t="str">
        <f t="shared" si="2"/>
        <v/>
      </c>
      <c r="AG997" s="501"/>
      <c r="AH997" s="502"/>
      <c r="AI997" s="501"/>
      <c r="AJ997" s="502"/>
      <c r="AK997" s="501"/>
      <c r="AL997" s="502"/>
      <c r="AM997" s="501"/>
      <c r="AN997" s="502"/>
      <c r="AO997" s="501"/>
      <c r="AP997" s="502"/>
      <c r="AQ997" s="501"/>
      <c r="AR997" s="502"/>
      <c r="AS997" s="501"/>
      <c r="AT997" s="502"/>
      <c r="AU997" s="501"/>
      <c r="AV997" s="502"/>
      <c r="AW997" s="501"/>
      <c r="AX997" s="502"/>
      <c r="AY997" s="506"/>
    </row>
    <row r="998" ht="22.5" customHeight="1">
      <c r="A998" s="36"/>
      <c r="B998" s="28"/>
      <c r="C998" s="28"/>
      <c r="D998" s="28"/>
      <c r="E998" s="36"/>
      <c r="F998" s="28"/>
      <c r="G998" s="28"/>
      <c r="H998" s="28"/>
      <c r="I998" s="28"/>
      <c r="J998" s="28"/>
      <c r="K998" s="28"/>
      <c r="L998" s="28"/>
      <c r="M998" s="28"/>
      <c r="N998" s="28"/>
      <c r="O998" s="28"/>
      <c r="P998" s="28"/>
      <c r="Q998" s="28"/>
      <c r="R998" s="28"/>
      <c r="S998" s="28"/>
      <c r="T998" s="50"/>
      <c r="U998" s="28"/>
      <c r="V998" s="52"/>
      <c r="W998" s="28"/>
      <c r="X998" s="28"/>
      <c r="Y998" s="28"/>
      <c r="Z998" s="28"/>
      <c r="AA998" s="28"/>
      <c r="AB998" s="28"/>
      <c r="AC998" s="28"/>
      <c r="AD998" s="28"/>
      <c r="AE998" s="65" t="b">
        <v>0</v>
      </c>
      <c r="AF998" s="28" t="str">
        <f t="shared" si="2"/>
        <v/>
      </c>
      <c r="AG998" s="497"/>
      <c r="AH998" s="498"/>
      <c r="AI998" s="497"/>
      <c r="AJ998" s="498"/>
      <c r="AK998" s="497"/>
      <c r="AL998" s="498"/>
      <c r="AM998" s="497"/>
      <c r="AN998" s="498"/>
      <c r="AO998" s="497"/>
      <c r="AP998" s="498"/>
      <c r="AQ998" s="497"/>
      <c r="AR998" s="498"/>
      <c r="AS998" s="497"/>
      <c r="AT998" s="498"/>
      <c r="AU998" s="497"/>
      <c r="AV998" s="498"/>
      <c r="AW998" s="497"/>
      <c r="AX998" s="498"/>
      <c r="AY998" s="505"/>
    </row>
    <row r="999" ht="22.5" customHeight="1">
      <c r="A999" s="36"/>
      <c r="B999" s="28"/>
      <c r="C999" s="28"/>
      <c r="D999" s="28"/>
      <c r="E999" s="36"/>
      <c r="F999" s="28"/>
      <c r="G999" s="28"/>
      <c r="H999" s="28"/>
      <c r="I999" s="28"/>
      <c r="J999" s="28"/>
      <c r="K999" s="28"/>
      <c r="L999" s="28"/>
      <c r="M999" s="28"/>
      <c r="N999" s="28"/>
      <c r="O999" s="28"/>
      <c r="P999" s="28"/>
      <c r="Q999" s="28"/>
      <c r="R999" s="28"/>
      <c r="S999" s="28"/>
      <c r="T999" s="50"/>
      <c r="U999" s="28"/>
      <c r="V999" s="52"/>
      <c r="W999" s="28"/>
      <c r="X999" s="28"/>
      <c r="Y999" s="28"/>
      <c r="Z999" s="28"/>
      <c r="AA999" s="28"/>
      <c r="AB999" s="28"/>
      <c r="AC999" s="28"/>
      <c r="AD999" s="28"/>
      <c r="AE999" s="65" t="b">
        <v>0</v>
      </c>
      <c r="AF999" s="28" t="str">
        <f t="shared" si="2"/>
        <v/>
      </c>
      <c r="AG999" s="501"/>
      <c r="AH999" s="502"/>
      <c r="AI999" s="501"/>
      <c r="AJ999" s="502"/>
      <c r="AK999" s="501"/>
      <c r="AL999" s="502"/>
      <c r="AM999" s="501"/>
      <c r="AN999" s="502"/>
      <c r="AO999" s="501"/>
      <c r="AP999" s="502"/>
      <c r="AQ999" s="501"/>
      <c r="AR999" s="502"/>
      <c r="AS999" s="501"/>
      <c r="AT999" s="502"/>
      <c r="AU999" s="501"/>
      <c r="AV999" s="502"/>
      <c r="AW999" s="501"/>
      <c r="AX999" s="502"/>
      <c r="AY999" s="506"/>
    </row>
    <row r="1000" ht="22.5" customHeight="1">
      <c r="A1000" s="36"/>
      <c r="B1000" s="28"/>
      <c r="C1000" s="28"/>
      <c r="D1000" s="28"/>
      <c r="E1000" s="36"/>
      <c r="F1000" s="28"/>
      <c r="G1000" s="28"/>
      <c r="H1000" s="28"/>
      <c r="I1000" s="28"/>
      <c r="J1000" s="28"/>
      <c r="K1000" s="28"/>
      <c r="L1000" s="28"/>
      <c r="M1000" s="28"/>
      <c r="N1000" s="28"/>
      <c r="O1000" s="28"/>
      <c r="P1000" s="28"/>
      <c r="Q1000" s="28"/>
      <c r="R1000" s="28"/>
      <c r="S1000" s="28"/>
      <c r="T1000" s="50"/>
      <c r="U1000" s="28"/>
      <c r="V1000" s="52"/>
      <c r="W1000" s="28"/>
      <c r="X1000" s="28"/>
      <c r="Y1000" s="28"/>
      <c r="Z1000" s="28"/>
      <c r="AA1000" s="28"/>
      <c r="AB1000" s="28"/>
      <c r="AC1000" s="28"/>
      <c r="AD1000" s="28"/>
      <c r="AE1000" s="65" t="b">
        <v>0</v>
      </c>
      <c r="AF1000" s="28" t="str">
        <f t="shared" si="2"/>
        <v/>
      </c>
      <c r="AG1000" s="497"/>
      <c r="AH1000" s="498"/>
      <c r="AI1000" s="497"/>
      <c r="AJ1000" s="498"/>
      <c r="AK1000" s="497"/>
      <c r="AL1000" s="498"/>
      <c r="AM1000" s="497"/>
      <c r="AN1000" s="498"/>
      <c r="AO1000" s="497"/>
      <c r="AP1000" s="498"/>
      <c r="AQ1000" s="497"/>
      <c r="AR1000" s="498"/>
      <c r="AS1000" s="497"/>
      <c r="AT1000" s="498"/>
      <c r="AU1000" s="497"/>
      <c r="AV1000" s="498"/>
      <c r="AW1000" s="497"/>
      <c r="AX1000" s="498"/>
      <c r="AY1000" s="505"/>
    </row>
    <row r="1001" ht="22.5" customHeight="1">
      <c r="A1001" s="36"/>
      <c r="B1001" s="28"/>
      <c r="C1001" s="28"/>
      <c r="D1001" s="28"/>
      <c r="E1001" s="36"/>
      <c r="F1001" s="28"/>
      <c r="G1001" s="28"/>
      <c r="H1001" s="28"/>
      <c r="I1001" s="28"/>
      <c r="J1001" s="28"/>
      <c r="K1001" s="28"/>
      <c r="L1001" s="28"/>
      <c r="M1001" s="28"/>
      <c r="N1001" s="28"/>
      <c r="O1001" s="28"/>
      <c r="P1001" s="28"/>
      <c r="Q1001" s="28"/>
      <c r="R1001" s="28"/>
      <c r="S1001" s="28"/>
      <c r="T1001" s="50"/>
      <c r="U1001" s="28"/>
      <c r="V1001" s="52"/>
      <c r="W1001" s="28"/>
      <c r="X1001" s="28"/>
      <c r="Y1001" s="28"/>
      <c r="Z1001" s="28"/>
      <c r="AA1001" s="28"/>
      <c r="AB1001" s="28"/>
      <c r="AC1001" s="28"/>
      <c r="AD1001" s="28"/>
      <c r="AE1001" s="65" t="b">
        <v>0</v>
      </c>
      <c r="AF1001" s="28" t="str">
        <f t="shared" si="2"/>
        <v/>
      </c>
      <c r="AG1001" s="501"/>
      <c r="AH1001" s="502"/>
      <c r="AI1001" s="501"/>
      <c r="AJ1001" s="502"/>
      <c r="AK1001" s="501"/>
      <c r="AL1001" s="502"/>
      <c r="AM1001" s="501"/>
      <c r="AN1001" s="502"/>
      <c r="AO1001" s="501"/>
      <c r="AP1001" s="502"/>
      <c r="AQ1001" s="501"/>
      <c r="AR1001" s="502"/>
      <c r="AS1001" s="501"/>
      <c r="AT1001" s="502"/>
      <c r="AU1001" s="501"/>
      <c r="AV1001" s="502"/>
      <c r="AW1001" s="501"/>
      <c r="AX1001" s="502"/>
      <c r="AY1001" s="506"/>
    </row>
    <row r="1002" ht="22.5" customHeight="1">
      <c r="A1002" s="36"/>
      <c r="B1002" s="28"/>
      <c r="C1002" s="28"/>
      <c r="D1002" s="28"/>
      <c r="E1002" s="36"/>
      <c r="F1002" s="28"/>
      <c r="G1002" s="28"/>
      <c r="H1002" s="28"/>
      <c r="I1002" s="28"/>
      <c r="J1002" s="28"/>
      <c r="K1002" s="28"/>
      <c r="L1002" s="28"/>
      <c r="M1002" s="28"/>
      <c r="N1002" s="28"/>
      <c r="O1002" s="28"/>
      <c r="P1002" s="28"/>
      <c r="Q1002" s="28"/>
      <c r="R1002" s="28"/>
      <c r="S1002" s="28"/>
      <c r="T1002" s="50"/>
      <c r="U1002" s="28"/>
      <c r="V1002" s="52"/>
      <c r="W1002" s="28"/>
      <c r="X1002" s="28"/>
      <c r="Y1002" s="28"/>
      <c r="Z1002" s="28"/>
      <c r="AA1002" s="28"/>
      <c r="AB1002" s="28"/>
      <c r="AC1002" s="28"/>
      <c r="AD1002" s="28"/>
      <c r="AE1002" s="65" t="b">
        <v>0</v>
      </c>
      <c r="AF1002" s="28" t="str">
        <f t="shared" si="2"/>
        <v/>
      </c>
      <c r="AG1002" s="497"/>
      <c r="AH1002" s="498"/>
      <c r="AI1002" s="497"/>
      <c r="AJ1002" s="498"/>
      <c r="AK1002" s="497"/>
      <c r="AL1002" s="498"/>
      <c r="AM1002" s="497"/>
      <c r="AN1002" s="498"/>
      <c r="AO1002" s="497"/>
      <c r="AP1002" s="498"/>
      <c r="AQ1002" s="497"/>
      <c r="AR1002" s="498"/>
      <c r="AS1002" s="497"/>
      <c r="AT1002" s="498"/>
      <c r="AU1002" s="497"/>
      <c r="AV1002" s="498"/>
      <c r="AW1002" s="497"/>
      <c r="AX1002" s="498"/>
      <c r="AY1002" s="505"/>
    </row>
    <row r="1003" ht="22.5" customHeight="1">
      <c r="A1003" s="36"/>
      <c r="B1003" s="28"/>
      <c r="C1003" s="28"/>
      <c r="D1003" s="28"/>
      <c r="E1003" s="36"/>
      <c r="F1003" s="28"/>
      <c r="G1003" s="28"/>
      <c r="H1003" s="28"/>
      <c r="I1003" s="28"/>
      <c r="J1003" s="28"/>
      <c r="K1003" s="28"/>
      <c r="L1003" s="28"/>
      <c r="M1003" s="28"/>
      <c r="N1003" s="28"/>
      <c r="O1003" s="28"/>
      <c r="P1003" s="28"/>
      <c r="Q1003" s="28"/>
      <c r="R1003" s="28"/>
      <c r="S1003" s="28"/>
      <c r="T1003" s="50"/>
      <c r="U1003" s="28"/>
      <c r="V1003" s="52"/>
      <c r="W1003" s="28"/>
      <c r="X1003" s="28"/>
      <c r="Y1003" s="28"/>
      <c r="Z1003" s="28"/>
      <c r="AA1003" s="28"/>
      <c r="AB1003" s="28"/>
      <c r="AC1003" s="28"/>
      <c r="AD1003" s="28"/>
      <c r="AE1003" s="65" t="b">
        <v>0</v>
      </c>
      <c r="AF1003" s="28" t="str">
        <f t="shared" si="2"/>
        <v/>
      </c>
      <c r="AG1003" s="501"/>
      <c r="AH1003" s="502"/>
      <c r="AI1003" s="501"/>
      <c r="AJ1003" s="502"/>
      <c r="AK1003" s="501"/>
      <c r="AL1003" s="502"/>
      <c r="AM1003" s="501"/>
      <c r="AN1003" s="502"/>
      <c r="AO1003" s="501"/>
      <c r="AP1003" s="502"/>
      <c r="AQ1003" s="501"/>
      <c r="AR1003" s="502"/>
      <c r="AS1003" s="501"/>
      <c r="AT1003" s="502"/>
      <c r="AU1003" s="501"/>
      <c r="AV1003" s="502"/>
      <c r="AW1003" s="501"/>
      <c r="AX1003" s="502"/>
      <c r="AY1003" s="506"/>
    </row>
    <row r="1004" ht="22.5" customHeight="1">
      <c r="A1004" s="36"/>
      <c r="B1004" s="28"/>
      <c r="C1004" s="28"/>
      <c r="D1004" s="28"/>
      <c r="E1004" s="36"/>
      <c r="F1004" s="28"/>
      <c r="G1004" s="28"/>
      <c r="H1004" s="28"/>
      <c r="I1004" s="28"/>
      <c r="J1004" s="28"/>
      <c r="K1004" s="28"/>
      <c r="L1004" s="28"/>
      <c r="M1004" s="28"/>
      <c r="N1004" s="28"/>
      <c r="O1004" s="28"/>
      <c r="P1004" s="28"/>
      <c r="Q1004" s="28"/>
      <c r="R1004" s="28"/>
      <c r="S1004" s="28"/>
      <c r="T1004" s="50"/>
      <c r="U1004" s="28"/>
      <c r="V1004" s="52"/>
      <c r="W1004" s="28"/>
      <c r="X1004" s="28"/>
      <c r="Y1004" s="28"/>
      <c r="Z1004" s="28"/>
      <c r="AA1004" s="28"/>
      <c r="AB1004" s="28"/>
      <c r="AC1004" s="28"/>
      <c r="AD1004" s="28"/>
      <c r="AE1004" s="65" t="b">
        <v>0</v>
      </c>
      <c r="AF1004" s="28" t="str">
        <f t="shared" si="2"/>
        <v/>
      </c>
      <c r="AG1004" s="497"/>
      <c r="AH1004" s="498"/>
      <c r="AI1004" s="497"/>
      <c r="AJ1004" s="498"/>
      <c r="AK1004" s="497"/>
      <c r="AL1004" s="498"/>
      <c r="AM1004" s="497"/>
      <c r="AN1004" s="498"/>
      <c r="AO1004" s="497"/>
      <c r="AP1004" s="498"/>
      <c r="AQ1004" s="497"/>
      <c r="AR1004" s="498"/>
      <c r="AS1004" s="497"/>
      <c r="AT1004" s="498"/>
      <c r="AU1004" s="497"/>
      <c r="AV1004" s="498"/>
      <c r="AW1004" s="497"/>
      <c r="AX1004" s="498"/>
      <c r="AY1004" s="505"/>
    </row>
    <row r="1005" ht="22.5" customHeight="1">
      <c r="A1005" s="36"/>
      <c r="B1005" s="28"/>
      <c r="C1005" s="28"/>
      <c r="D1005" s="28"/>
      <c r="E1005" s="36"/>
      <c r="F1005" s="28"/>
      <c r="G1005" s="28"/>
      <c r="H1005" s="28"/>
      <c r="I1005" s="28"/>
      <c r="J1005" s="28"/>
      <c r="K1005" s="28"/>
      <c r="L1005" s="28"/>
      <c r="M1005" s="28"/>
      <c r="N1005" s="28"/>
      <c r="O1005" s="28"/>
      <c r="P1005" s="28"/>
      <c r="Q1005" s="28"/>
      <c r="R1005" s="28"/>
      <c r="S1005" s="28"/>
      <c r="T1005" s="50"/>
      <c r="U1005" s="28"/>
      <c r="V1005" s="52"/>
      <c r="W1005" s="28"/>
      <c r="X1005" s="28"/>
      <c r="Y1005" s="28"/>
      <c r="Z1005" s="28"/>
      <c r="AA1005" s="28"/>
      <c r="AB1005" s="28"/>
      <c r="AC1005" s="28"/>
      <c r="AD1005" s="28"/>
      <c r="AE1005" s="65" t="b">
        <v>0</v>
      </c>
      <c r="AF1005" s="28" t="str">
        <f t="shared" si="2"/>
        <v/>
      </c>
      <c r="AG1005" s="501"/>
      <c r="AH1005" s="502"/>
      <c r="AI1005" s="501"/>
      <c r="AJ1005" s="502"/>
      <c r="AK1005" s="501"/>
      <c r="AL1005" s="502"/>
      <c r="AM1005" s="501"/>
      <c r="AN1005" s="502"/>
      <c r="AO1005" s="501"/>
      <c r="AP1005" s="502"/>
      <c r="AQ1005" s="501"/>
      <c r="AR1005" s="502"/>
      <c r="AS1005" s="501"/>
      <c r="AT1005" s="502"/>
      <c r="AU1005" s="501"/>
      <c r="AV1005" s="502"/>
      <c r="AW1005" s="501"/>
      <c r="AX1005" s="502"/>
      <c r="AY1005" s="506"/>
    </row>
    <row r="1006" ht="22.5" customHeight="1">
      <c r="A1006" s="36"/>
      <c r="B1006" s="28"/>
      <c r="C1006" s="28"/>
      <c r="D1006" s="28"/>
      <c r="E1006" s="36"/>
      <c r="F1006" s="28"/>
      <c r="G1006" s="28"/>
      <c r="H1006" s="28"/>
      <c r="I1006" s="28"/>
      <c r="J1006" s="28"/>
      <c r="K1006" s="28"/>
      <c r="L1006" s="28"/>
      <c r="M1006" s="28"/>
      <c r="N1006" s="28"/>
      <c r="O1006" s="28"/>
      <c r="P1006" s="28"/>
      <c r="Q1006" s="28"/>
      <c r="R1006" s="28"/>
      <c r="S1006" s="28"/>
      <c r="T1006" s="50"/>
      <c r="U1006" s="28"/>
      <c r="V1006" s="52"/>
      <c r="W1006" s="28"/>
      <c r="X1006" s="28"/>
      <c r="Y1006" s="28"/>
      <c r="Z1006" s="28"/>
      <c r="AA1006" s="28"/>
      <c r="AB1006" s="28"/>
      <c r="AC1006" s="28"/>
      <c r="AD1006" s="28"/>
      <c r="AE1006" s="65" t="b">
        <v>0</v>
      </c>
      <c r="AF1006" s="28" t="str">
        <f t="shared" si="2"/>
        <v/>
      </c>
      <c r="AG1006" s="497"/>
      <c r="AH1006" s="498"/>
      <c r="AI1006" s="497"/>
      <c r="AJ1006" s="498"/>
      <c r="AK1006" s="497"/>
      <c r="AL1006" s="498"/>
      <c r="AM1006" s="497"/>
      <c r="AN1006" s="498"/>
      <c r="AO1006" s="497"/>
      <c r="AP1006" s="498"/>
      <c r="AQ1006" s="497"/>
      <c r="AR1006" s="498"/>
      <c r="AS1006" s="497"/>
      <c r="AT1006" s="498"/>
      <c r="AU1006" s="497"/>
      <c r="AV1006" s="498"/>
      <c r="AW1006" s="497"/>
      <c r="AX1006" s="498"/>
      <c r="AY1006" s="505"/>
    </row>
    <row r="1007" ht="22.5" customHeight="1">
      <c r="A1007" s="36"/>
      <c r="B1007" s="28"/>
      <c r="C1007" s="28"/>
      <c r="D1007" s="28"/>
      <c r="E1007" s="36"/>
      <c r="F1007" s="28"/>
      <c r="G1007" s="28"/>
      <c r="H1007" s="28"/>
      <c r="I1007" s="28"/>
      <c r="J1007" s="28"/>
      <c r="K1007" s="28"/>
      <c r="L1007" s="28"/>
      <c r="M1007" s="28"/>
      <c r="N1007" s="28"/>
      <c r="O1007" s="28"/>
      <c r="P1007" s="28"/>
      <c r="Q1007" s="28"/>
      <c r="R1007" s="28"/>
      <c r="S1007" s="28"/>
      <c r="T1007" s="50"/>
      <c r="U1007" s="28"/>
      <c r="V1007" s="52"/>
      <c r="W1007" s="28"/>
      <c r="X1007" s="28"/>
      <c r="Y1007" s="28"/>
      <c r="Z1007" s="28"/>
      <c r="AA1007" s="28"/>
      <c r="AB1007" s="28"/>
      <c r="AC1007" s="28"/>
      <c r="AD1007" s="28"/>
      <c r="AE1007" s="65" t="b">
        <v>0</v>
      </c>
      <c r="AF1007" s="28" t="str">
        <f t="shared" si="2"/>
        <v/>
      </c>
      <c r="AG1007" s="501"/>
      <c r="AH1007" s="502"/>
      <c r="AI1007" s="501"/>
      <c r="AJ1007" s="502"/>
      <c r="AK1007" s="501"/>
      <c r="AL1007" s="502"/>
      <c r="AM1007" s="501"/>
      <c r="AN1007" s="502"/>
      <c r="AO1007" s="501"/>
      <c r="AP1007" s="502"/>
      <c r="AQ1007" s="501"/>
      <c r="AR1007" s="502"/>
      <c r="AS1007" s="501"/>
      <c r="AT1007" s="502"/>
      <c r="AU1007" s="501"/>
      <c r="AV1007" s="502"/>
      <c r="AW1007" s="501"/>
      <c r="AX1007" s="502"/>
      <c r="AY1007" s="506"/>
    </row>
    <row r="1008" ht="22.5" customHeight="1">
      <c r="A1008" s="36"/>
      <c r="B1008" s="28"/>
      <c r="C1008" s="28"/>
      <c r="D1008" s="28"/>
      <c r="E1008" s="36"/>
      <c r="F1008" s="28"/>
      <c r="G1008" s="28"/>
      <c r="H1008" s="28"/>
      <c r="I1008" s="28"/>
      <c r="J1008" s="28"/>
      <c r="K1008" s="28"/>
      <c r="L1008" s="28"/>
      <c r="M1008" s="28"/>
      <c r="N1008" s="28"/>
      <c r="O1008" s="28"/>
      <c r="P1008" s="28"/>
      <c r="Q1008" s="28"/>
      <c r="R1008" s="28"/>
      <c r="S1008" s="28"/>
      <c r="T1008" s="50"/>
      <c r="U1008" s="28"/>
      <c r="V1008" s="52"/>
      <c r="W1008" s="28"/>
      <c r="X1008" s="28"/>
      <c r="Y1008" s="28"/>
      <c r="Z1008" s="28"/>
      <c r="AA1008" s="28"/>
      <c r="AB1008" s="28"/>
      <c r="AC1008" s="28"/>
      <c r="AD1008" s="28"/>
      <c r="AE1008" s="65" t="b">
        <v>0</v>
      </c>
      <c r="AF1008" s="28" t="str">
        <f t="shared" si="2"/>
        <v/>
      </c>
      <c r="AG1008" s="497"/>
      <c r="AH1008" s="498"/>
      <c r="AI1008" s="497"/>
      <c r="AJ1008" s="498"/>
      <c r="AK1008" s="497"/>
      <c r="AL1008" s="498"/>
      <c r="AM1008" s="497"/>
      <c r="AN1008" s="498"/>
      <c r="AO1008" s="497"/>
      <c r="AP1008" s="498"/>
      <c r="AQ1008" s="497"/>
      <c r="AR1008" s="498"/>
      <c r="AS1008" s="497"/>
      <c r="AT1008" s="498"/>
      <c r="AU1008" s="497"/>
      <c r="AV1008" s="498"/>
      <c r="AW1008" s="497"/>
      <c r="AX1008" s="498"/>
      <c r="AY1008" s="505"/>
    </row>
    <row r="1009" ht="22.5" customHeight="1">
      <c r="A1009" s="36"/>
      <c r="B1009" s="28"/>
      <c r="C1009" s="28"/>
      <c r="D1009" s="28"/>
      <c r="E1009" s="36"/>
      <c r="F1009" s="28"/>
      <c r="G1009" s="28"/>
      <c r="H1009" s="28"/>
      <c r="I1009" s="28"/>
      <c r="J1009" s="28"/>
      <c r="K1009" s="28"/>
      <c r="L1009" s="28"/>
      <c r="M1009" s="28"/>
      <c r="N1009" s="28"/>
      <c r="O1009" s="28"/>
      <c r="P1009" s="28"/>
      <c r="Q1009" s="28"/>
      <c r="R1009" s="28"/>
      <c r="S1009" s="28"/>
      <c r="T1009" s="50"/>
      <c r="U1009" s="28"/>
      <c r="V1009" s="52"/>
      <c r="W1009" s="28"/>
      <c r="X1009" s="28"/>
      <c r="Y1009" s="28"/>
      <c r="Z1009" s="28"/>
      <c r="AA1009" s="28"/>
      <c r="AB1009" s="28"/>
      <c r="AC1009" s="28"/>
      <c r="AD1009" s="28"/>
      <c r="AE1009" s="65" t="b">
        <v>0</v>
      </c>
      <c r="AF1009" s="28" t="str">
        <f t="shared" si="2"/>
        <v/>
      </c>
      <c r="AG1009" s="501"/>
      <c r="AH1009" s="502"/>
      <c r="AI1009" s="501"/>
      <c r="AJ1009" s="502"/>
      <c r="AK1009" s="501"/>
      <c r="AL1009" s="502"/>
      <c r="AM1009" s="501"/>
      <c r="AN1009" s="502"/>
      <c r="AO1009" s="501"/>
      <c r="AP1009" s="502"/>
      <c r="AQ1009" s="501"/>
      <c r="AR1009" s="502"/>
      <c r="AS1009" s="501"/>
      <c r="AT1009" s="502"/>
      <c r="AU1009" s="501"/>
      <c r="AV1009" s="502"/>
      <c r="AW1009" s="501"/>
      <c r="AX1009" s="502"/>
      <c r="AY1009" s="506"/>
    </row>
    <row r="1010" ht="22.5" customHeight="1">
      <c r="A1010" s="36"/>
      <c r="B1010" s="28"/>
      <c r="C1010" s="28"/>
      <c r="D1010" s="28"/>
      <c r="E1010" s="36"/>
      <c r="F1010" s="28"/>
      <c r="G1010" s="28"/>
      <c r="H1010" s="28"/>
      <c r="I1010" s="28"/>
      <c r="J1010" s="28"/>
      <c r="K1010" s="28"/>
      <c r="L1010" s="28"/>
      <c r="M1010" s="28"/>
      <c r="N1010" s="28"/>
      <c r="O1010" s="28"/>
      <c r="P1010" s="28"/>
      <c r="Q1010" s="28"/>
      <c r="R1010" s="28"/>
      <c r="S1010" s="28"/>
      <c r="T1010" s="50"/>
      <c r="U1010" s="28"/>
      <c r="V1010" s="52"/>
      <c r="W1010" s="28"/>
      <c r="X1010" s="28"/>
      <c r="Y1010" s="28"/>
      <c r="Z1010" s="28"/>
      <c r="AA1010" s="28"/>
      <c r="AB1010" s="28"/>
      <c r="AC1010" s="28"/>
      <c r="AD1010" s="28"/>
      <c r="AE1010" s="65" t="b">
        <v>0</v>
      </c>
      <c r="AF1010" s="28" t="str">
        <f t="shared" si="2"/>
        <v/>
      </c>
      <c r="AG1010" s="497"/>
      <c r="AH1010" s="498"/>
      <c r="AI1010" s="497"/>
      <c r="AJ1010" s="498"/>
      <c r="AK1010" s="497"/>
      <c r="AL1010" s="498"/>
      <c r="AM1010" s="497"/>
      <c r="AN1010" s="498"/>
      <c r="AO1010" s="497"/>
      <c r="AP1010" s="498"/>
      <c r="AQ1010" s="497"/>
      <c r="AR1010" s="498"/>
      <c r="AS1010" s="497"/>
      <c r="AT1010" s="498"/>
      <c r="AU1010" s="497"/>
      <c r="AV1010" s="498"/>
      <c r="AW1010" s="497"/>
      <c r="AX1010" s="498"/>
      <c r="AY1010" s="505"/>
    </row>
    <row r="1011" ht="22.5" customHeight="1">
      <c r="A1011" s="36"/>
      <c r="B1011" s="28"/>
      <c r="C1011" s="28"/>
      <c r="D1011" s="28"/>
      <c r="E1011" s="36"/>
      <c r="F1011" s="28"/>
      <c r="G1011" s="28"/>
      <c r="H1011" s="28"/>
      <c r="I1011" s="28"/>
      <c r="J1011" s="28"/>
      <c r="K1011" s="28"/>
      <c r="L1011" s="28"/>
      <c r="M1011" s="28"/>
      <c r="N1011" s="28"/>
      <c r="O1011" s="28"/>
      <c r="P1011" s="28"/>
      <c r="Q1011" s="28"/>
      <c r="R1011" s="28"/>
      <c r="S1011" s="28"/>
      <c r="T1011" s="50"/>
      <c r="U1011" s="28"/>
      <c r="V1011" s="52"/>
      <c r="W1011" s="28"/>
      <c r="X1011" s="28"/>
      <c r="Y1011" s="28"/>
      <c r="Z1011" s="28"/>
      <c r="AA1011" s="28"/>
      <c r="AB1011" s="28"/>
      <c r="AC1011" s="28"/>
      <c r="AD1011" s="28"/>
      <c r="AE1011" s="65" t="b">
        <v>0</v>
      </c>
      <c r="AF1011" s="28" t="str">
        <f t="shared" si="2"/>
        <v/>
      </c>
      <c r="AG1011" s="501"/>
      <c r="AH1011" s="502"/>
      <c r="AI1011" s="501"/>
      <c r="AJ1011" s="502"/>
      <c r="AK1011" s="501"/>
      <c r="AL1011" s="502"/>
      <c r="AM1011" s="501"/>
      <c r="AN1011" s="502"/>
      <c r="AO1011" s="501"/>
      <c r="AP1011" s="502"/>
      <c r="AQ1011" s="501"/>
      <c r="AR1011" s="502"/>
      <c r="AS1011" s="501"/>
      <c r="AT1011" s="502"/>
      <c r="AU1011" s="501"/>
      <c r="AV1011" s="502"/>
      <c r="AW1011" s="501"/>
      <c r="AX1011" s="502"/>
      <c r="AY1011" s="506"/>
    </row>
    <row r="1012" ht="22.5" customHeight="1">
      <c r="A1012" s="36"/>
      <c r="B1012" s="28"/>
      <c r="C1012" s="28"/>
      <c r="D1012" s="28"/>
      <c r="E1012" s="36"/>
      <c r="F1012" s="28"/>
      <c r="G1012" s="28"/>
      <c r="H1012" s="28"/>
      <c r="I1012" s="28"/>
      <c r="J1012" s="28"/>
      <c r="K1012" s="28"/>
      <c r="L1012" s="28"/>
      <c r="M1012" s="28"/>
      <c r="N1012" s="28"/>
      <c r="O1012" s="28"/>
      <c r="P1012" s="28"/>
      <c r="Q1012" s="28"/>
      <c r="R1012" s="28"/>
      <c r="S1012" s="28"/>
      <c r="T1012" s="50"/>
      <c r="U1012" s="28"/>
      <c r="V1012" s="52"/>
      <c r="W1012" s="28"/>
      <c r="X1012" s="28"/>
      <c r="Y1012" s="28"/>
      <c r="Z1012" s="28"/>
      <c r="AA1012" s="28"/>
      <c r="AB1012" s="28"/>
      <c r="AC1012" s="28"/>
      <c r="AD1012" s="28"/>
      <c r="AE1012" s="65" t="b">
        <v>0</v>
      </c>
      <c r="AF1012" s="28" t="str">
        <f t="shared" si="2"/>
        <v/>
      </c>
      <c r="AG1012" s="497"/>
      <c r="AH1012" s="498"/>
      <c r="AI1012" s="497"/>
      <c r="AJ1012" s="498"/>
      <c r="AK1012" s="497"/>
      <c r="AL1012" s="498"/>
      <c r="AM1012" s="497"/>
      <c r="AN1012" s="498"/>
      <c r="AO1012" s="497"/>
      <c r="AP1012" s="498"/>
      <c r="AQ1012" s="497"/>
      <c r="AR1012" s="498"/>
      <c r="AS1012" s="497"/>
      <c r="AT1012" s="498"/>
      <c r="AU1012" s="497"/>
      <c r="AV1012" s="498"/>
      <c r="AW1012" s="497"/>
      <c r="AX1012" s="498"/>
      <c r="AY1012" s="505"/>
    </row>
    <row r="1013" ht="22.5" customHeight="1">
      <c r="A1013" s="36"/>
      <c r="B1013" s="28"/>
      <c r="C1013" s="28"/>
      <c r="D1013" s="28"/>
      <c r="E1013" s="36"/>
      <c r="F1013" s="28"/>
      <c r="G1013" s="28"/>
      <c r="H1013" s="28"/>
      <c r="I1013" s="28"/>
      <c r="J1013" s="28"/>
      <c r="K1013" s="28"/>
      <c r="L1013" s="28"/>
      <c r="M1013" s="28"/>
      <c r="N1013" s="28"/>
      <c r="O1013" s="28"/>
      <c r="P1013" s="28"/>
      <c r="Q1013" s="28"/>
      <c r="R1013" s="28"/>
      <c r="S1013" s="28"/>
      <c r="T1013" s="50"/>
      <c r="U1013" s="28"/>
      <c r="V1013" s="52"/>
      <c r="W1013" s="28"/>
      <c r="X1013" s="28"/>
      <c r="Y1013" s="28"/>
      <c r="Z1013" s="28"/>
      <c r="AA1013" s="28"/>
      <c r="AB1013" s="28"/>
      <c r="AC1013" s="28"/>
      <c r="AD1013" s="28"/>
      <c r="AE1013" s="65" t="b">
        <v>0</v>
      </c>
      <c r="AF1013" s="28" t="str">
        <f t="shared" si="2"/>
        <v/>
      </c>
      <c r="AG1013" s="501"/>
      <c r="AH1013" s="502"/>
      <c r="AI1013" s="501"/>
      <c r="AJ1013" s="502"/>
      <c r="AK1013" s="501"/>
      <c r="AL1013" s="502"/>
      <c r="AM1013" s="501"/>
      <c r="AN1013" s="502"/>
      <c r="AO1013" s="501"/>
      <c r="AP1013" s="502"/>
      <c r="AQ1013" s="501"/>
      <c r="AR1013" s="502"/>
      <c r="AS1013" s="501"/>
      <c r="AT1013" s="502"/>
      <c r="AU1013" s="501"/>
      <c r="AV1013" s="502"/>
      <c r="AW1013" s="501"/>
      <c r="AX1013" s="502"/>
      <c r="AY1013" s="506"/>
    </row>
    <row r="1014" ht="22.5" customHeight="1">
      <c r="A1014" s="36"/>
      <c r="B1014" s="28"/>
      <c r="C1014" s="28"/>
      <c r="D1014" s="28"/>
      <c r="E1014" s="36"/>
      <c r="F1014" s="28"/>
      <c r="G1014" s="28"/>
      <c r="H1014" s="28"/>
      <c r="I1014" s="28"/>
      <c r="J1014" s="28"/>
      <c r="K1014" s="28"/>
      <c r="L1014" s="28"/>
      <c r="M1014" s="28"/>
      <c r="N1014" s="28"/>
      <c r="O1014" s="28"/>
      <c r="P1014" s="28"/>
      <c r="Q1014" s="28"/>
      <c r="R1014" s="28"/>
      <c r="S1014" s="28"/>
      <c r="T1014" s="50"/>
      <c r="U1014" s="28"/>
      <c r="V1014" s="52"/>
      <c r="W1014" s="28"/>
      <c r="X1014" s="28"/>
      <c r="Y1014" s="28"/>
      <c r="Z1014" s="28"/>
      <c r="AA1014" s="28"/>
      <c r="AB1014" s="28"/>
      <c r="AC1014" s="28"/>
      <c r="AD1014" s="28"/>
      <c r="AE1014" s="65" t="b">
        <v>0</v>
      </c>
      <c r="AF1014" s="28" t="str">
        <f t="shared" si="2"/>
        <v/>
      </c>
      <c r="AG1014" s="497"/>
      <c r="AH1014" s="498"/>
      <c r="AI1014" s="497"/>
      <c r="AJ1014" s="498"/>
      <c r="AK1014" s="497"/>
      <c r="AL1014" s="498"/>
      <c r="AM1014" s="497"/>
      <c r="AN1014" s="498"/>
      <c r="AO1014" s="497"/>
      <c r="AP1014" s="498"/>
      <c r="AQ1014" s="497"/>
      <c r="AR1014" s="498"/>
      <c r="AS1014" s="497"/>
      <c r="AT1014" s="498"/>
      <c r="AU1014" s="497"/>
      <c r="AV1014" s="498"/>
      <c r="AW1014" s="497"/>
      <c r="AX1014" s="498"/>
      <c r="AY1014" s="505"/>
    </row>
    <row r="1015" ht="22.5" customHeight="1">
      <c r="A1015" s="36"/>
      <c r="B1015" s="28"/>
      <c r="C1015" s="28"/>
      <c r="D1015" s="28"/>
      <c r="E1015" s="36"/>
      <c r="F1015" s="28"/>
      <c r="G1015" s="28"/>
      <c r="H1015" s="28"/>
      <c r="I1015" s="28"/>
      <c r="J1015" s="28"/>
      <c r="K1015" s="28"/>
      <c r="L1015" s="28"/>
      <c r="M1015" s="28"/>
      <c r="N1015" s="28"/>
      <c r="O1015" s="28"/>
      <c r="P1015" s="28"/>
      <c r="Q1015" s="28"/>
      <c r="R1015" s="28"/>
      <c r="S1015" s="28"/>
      <c r="T1015" s="50"/>
      <c r="U1015" s="28"/>
      <c r="V1015" s="52"/>
      <c r="W1015" s="28"/>
      <c r="X1015" s="28"/>
      <c r="Y1015" s="28"/>
      <c r="Z1015" s="28"/>
      <c r="AA1015" s="28"/>
      <c r="AB1015" s="28"/>
      <c r="AC1015" s="28"/>
      <c r="AD1015" s="28"/>
      <c r="AE1015" s="65" t="b">
        <v>0</v>
      </c>
      <c r="AF1015" s="28" t="str">
        <f t="shared" si="2"/>
        <v/>
      </c>
      <c r="AG1015" s="501"/>
      <c r="AH1015" s="502"/>
      <c r="AI1015" s="501"/>
      <c r="AJ1015" s="502"/>
      <c r="AK1015" s="501"/>
      <c r="AL1015" s="502"/>
      <c r="AM1015" s="501"/>
      <c r="AN1015" s="502"/>
      <c r="AO1015" s="501"/>
      <c r="AP1015" s="502"/>
      <c r="AQ1015" s="501"/>
      <c r="AR1015" s="502"/>
      <c r="AS1015" s="501"/>
      <c r="AT1015" s="502"/>
      <c r="AU1015" s="501"/>
      <c r="AV1015" s="502"/>
      <c r="AW1015" s="501"/>
      <c r="AX1015" s="502"/>
      <c r="AY1015" s="506"/>
    </row>
    <row r="1016" ht="22.5" customHeight="1">
      <c r="A1016" s="36"/>
      <c r="B1016" s="28"/>
      <c r="C1016" s="28"/>
      <c r="D1016" s="28"/>
      <c r="E1016" s="36"/>
      <c r="F1016" s="28"/>
      <c r="G1016" s="28"/>
      <c r="H1016" s="28"/>
      <c r="I1016" s="28"/>
      <c r="J1016" s="28"/>
      <c r="K1016" s="28"/>
      <c r="L1016" s="28"/>
      <c r="M1016" s="28"/>
      <c r="N1016" s="28"/>
      <c r="O1016" s="28"/>
      <c r="P1016" s="28"/>
      <c r="Q1016" s="28"/>
      <c r="R1016" s="28"/>
      <c r="S1016" s="28"/>
      <c r="T1016" s="50"/>
      <c r="U1016" s="28"/>
      <c r="V1016" s="52"/>
      <c r="W1016" s="28"/>
      <c r="X1016" s="28"/>
      <c r="Y1016" s="28"/>
      <c r="Z1016" s="28"/>
      <c r="AA1016" s="28"/>
      <c r="AB1016" s="28"/>
      <c r="AC1016" s="28"/>
      <c r="AD1016" s="28"/>
      <c r="AE1016" s="65" t="b">
        <v>0</v>
      </c>
      <c r="AF1016" s="28" t="str">
        <f t="shared" si="2"/>
        <v/>
      </c>
      <c r="AG1016" s="497"/>
      <c r="AH1016" s="498"/>
      <c r="AI1016" s="497"/>
      <c r="AJ1016" s="498"/>
      <c r="AK1016" s="497"/>
      <c r="AL1016" s="498"/>
      <c r="AM1016" s="497"/>
      <c r="AN1016" s="498"/>
      <c r="AO1016" s="497"/>
      <c r="AP1016" s="498"/>
      <c r="AQ1016" s="497"/>
      <c r="AR1016" s="498"/>
      <c r="AS1016" s="497"/>
      <c r="AT1016" s="498"/>
      <c r="AU1016" s="497"/>
      <c r="AV1016" s="498"/>
      <c r="AW1016" s="497"/>
      <c r="AX1016" s="498"/>
      <c r="AY1016" s="505"/>
    </row>
    <row r="1017" ht="22.5" customHeight="1">
      <c r="A1017" s="36"/>
      <c r="B1017" s="28"/>
      <c r="C1017" s="28"/>
      <c r="D1017" s="28"/>
      <c r="E1017" s="36"/>
      <c r="F1017" s="28"/>
      <c r="G1017" s="28"/>
      <c r="H1017" s="28"/>
      <c r="I1017" s="28"/>
      <c r="J1017" s="28"/>
      <c r="K1017" s="28"/>
      <c r="L1017" s="28"/>
      <c r="M1017" s="28"/>
      <c r="N1017" s="28"/>
      <c r="O1017" s="28"/>
      <c r="P1017" s="28"/>
      <c r="Q1017" s="28"/>
      <c r="R1017" s="28"/>
      <c r="S1017" s="28"/>
      <c r="T1017" s="50"/>
      <c r="U1017" s="28"/>
      <c r="V1017" s="52"/>
      <c r="W1017" s="28"/>
      <c r="X1017" s="28"/>
      <c r="Y1017" s="28"/>
      <c r="Z1017" s="28"/>
      <c r="AA1017" s="28"/>
      <c r="AB1017" s="28"/>
      <c r="AC1017" s="28"/>
      <c r="AD1017" s="28"/>
      <c r="AE1017" s="65" t="b">
        <v>0</v>
      </c>
      <c r="AF1017" s="28" t="str">
        <f t="shared" si="2"/>
        <v/>
      </c>
      <c r="AG1017" s="501"/>
      <c r="AH1017" s="502"/>
      <c r="AI1017" s="501"/>
      <c r="AJ1017" s="502"/>
      <c r="AK1017" s="501"/>
      <c r="AL1017" s="502"/>
      <c r="AM1017" s="501"/>
      <c r="AN1017" s="502"/>
      <c r="AO1017" s="501"/>
      <c r="AP1017" s="502"/>
      <c r="AQ1017" s="501"/>
      <c r="AR1017" s="502"/>
      <c r="AS1017" s="501"/>
      <c r="AT1017" s="502"/>
      <c r="AU1017" s="501"/>
      <c r="AV1017" s="502"/>
      <c r="AW1017" s="501"/>
      <c r="AX1017" s="502"/>
      <c r="AY1017" s="506"/>
    </row>
    <row r="1018" ht="22.5" customHeight="1">
      <c r="A1018" s="36"/>
      <c r="B1018" s="28"/>
      <c r="C1018" s="28"/>
      <c r="D1018" s="28"/>
      <c r="E1018" s="36"/>
      <c r="F1018" s="28"/>
      <c r="G1018" s="28"/>
      <c r="H1018" s="28"/>
      <c r="I1018" s="28"/>
      <c r="J1018" s="28"/>
      <c r="K1018" s="28"/>
      <c r="L1018" s="28"/>
      <c r="M1018" s="28"/>
      <c r="N1018" s="28"/>
      <c r="O1018" s="28"/>
      <c r="P1018" s="28"/>
      <c r="Q1018" s="28"/>
      <c r="R1018" s="28"/>
      <c r="S1018" s="28"/>
      <c r="T1018" s="50"/>
      <c r="U1018" s="28"/>
      <c r="V1018" s="52"/>
      <c r="W1018" s="28"/>
      <c r="X1018" s="28"/>
      <c r="Y1018" s="28"/>
      <c r="Z1018" s="28"/>
      <c r="AA1018" s="28"/>
      <c r="AB1018" s="28"/>
      <c r="AC1018" s="28"/>
      <c r="AD1018" s="28"/>
      <c r="AE1018" s="65" t="b">
        <v>0</v>
      </c>
      <c r="AF1018" s="28" t="str">
        <f t="shared" si="2"/>
        <v/>
      </c>
      <c r="AG1018" s="497"/>
      <c r="AH1018" s="498"/>
      <c r="AI1018" s="497"/>
      <c r="AJ1018" s="498"/>
      <c r="AK1018" s="497"/>
      <c r="AL1018" s="498"/>
      <c r="AM1018" s="497"/>
      <c r="AN1018" s="498"/>
      <c r="AO1018" s="497"/>
      <c r="AP1018" s="498"/>
      <c r="AQ1018" s="497"/>
      <c r="AR1018" s="498"/>
      <c r="AS1018" s="497"/>
      <c r="AT1018" s="498"/>
      <c r="AU1018" s="497"/>
      <c r="AV1018" s="498"/>
      <c r="AW1018" s="497"/>
      <c r="AX1018" s="498"/>
      <c r="AY1018" s="505"/>
    </row>
    <row r="1019" ht="22.5" customHeight="1">
      <c r="A1019" s="36"/>
      <c r="B1019" s="28"/>
      <c r="C1019" s="28"/>
      <c r="D1019" s="28"/>
      <c r="E1019" s="36"/>
      <c r="F1019" s="28"/>
      <c r="G1019" s="28"/>
      <c r="H1019" s="28"/>
      <c r="I1019" s="28"/>
      <c r="J1019" s="28"/>
      <c r="K1019" s="28"/>
      <c r="L1019" s="28"/>
      <c r="M1019" s="28"/>
      <c r="N1019" s="28"/>
      <c r="O1019" s="28"/>
      <c r="P1019" s="28"/>
      <c r="Q1019" s="28"/>
      <c r="R1019" s="28"/>
      <c r="S1019" s="28"/>
      <c r="T1019" s="50"/>
      <c r="U1019" s="28"/>
      <c r="V1019" s="52"/>
      <c r="W1019" s="28"/>
      <c r="X1019" s="28"/>
      <c r="Y1019" s="28"/>
      <c r="Z1019" s="28"/>
      <c r="AA1019" s="28"/>
      <c r="AB1019" s="28"/>
      <c r="AC1019" s="28"/>
      <c r="AD1019" s="28"/>
      <c r="AE1019" s="65" t="b">
        <v>0</v>
      </c>
      <c r="AF1019" s="28" t="str">
        <f t="shared" si="2"/>
        <v/>
      </c>
      <c r="AG1019" s="501"/>
      <c r="AH1019" s="502"/>
      <c r="AI1019" s="501"/>
      <c r="AJ1019" s="502"/>
      <c r="AK1019" s="501"/>
      <c r="AL1019" s="502"/>
      <c r="AM1019" s="501"/>
      <c r="AN1019" s="502"/>
      <c r="AO1019" s="501"/>
      <c r="AP1019" s="502"/>
      <c r="AQ1019" s="501"/>
      <c r="AR1019" s="502"/>
      <c r="AS1019" s="501"/>
      <c r="AT1019" s="502"/>
      <c r="AU1019" s="501"/>
      <c r="AV1019" s="502"/>
      <c r="AW1019" s="501"/>
      <c r="AX1019" s="502"/>
      <c r="AY1019" s="506"/>
    </row>
    <row r="1020" ht="22.5" customHeight="1">
      <c r="A1020" s="36"/>
      <c r="B1020" s="28"/>
      <c r="C1020" s="28"/>
      <c r="D1020" s="28"/>
      <c r="E1020" s="36"/>
      <c r="F1020" s="28"/>
      <c r="G1020" s="28"/>
      <c r="H1020" s="28"/>
      <c r="I1020" s="28"/>
      <c r="J1020" s="28"/>
      <c r="K1020" s="28"/>
      <c r="L1020" s="28"/>
      <c r="M1020" s="28"/>
      <c r="N1020" s="28"/>
      <c r="O1020" s="28"/>
      <c r="P1020" s="28"/>
      <c r="Q1020" s="28"/>
      <c r="R1020" s="28"/>
      <c r="S1020" s="28"/>
      <c r="T1020" s="50"/>
      <c r="U1020" s="28"/>
      <c r="V1020" s="52"/>
      <c r="W1020" s="28"/>
      <c r="X1020" s="28"/>
      <c r="Y1020" s="28"/>
      <c r="Z1020" s="28"/>
      <c r="AA1020" s="28"/>
      <c r="AB1020" s="28"/>
      <c r="AC1020" s="28"/>
      <c r="AD1020" s="28"/>
      <c r="AE1020" s="65" t="b">
        <v>0</v>
      </c>
      <c r="AF1020" s="28" t="str">
        <f t="shared" si="2"/>
        <v/>
      </c>
      <c r="AG1020" s="497"/>
      <c r="AH1020" s="498"/>
      <c r="AI1020" s="497"/>
      <c r="AJ1020" s="498"/>
      <c r="AK1020" s="497"/>
      <c r="AL1020" s="498"/>
      <c r="AM1020" s="497"/>
      <c r="AN1020" s="498"/>
      <c r="AO1020" s="497"/>
      <c r="AP1020" s="498"/>
      <c r="AQ1020" s="497"/>
      <c r="AR1020" s="498"/>
      <c r="AS1020" s="497"/>
      <c r="AT1020" s="498"/>
      <c r="AU1020" s="497"/>
      <c r="AV1020" s="498"/>
      <c r="AW1020" s="497"/>
      <c r="AX1020" s="498"/>
      <c r="AY1020" s="505"/>
    </row>
    <row r="1021" ht="22.5" customHeight="1">
      <c r="A1021" s="36"/>
      <c r="B1021" s="28"/>
      <c r="C1021" s="28"/>
      <c r="D1021" s="28"/>
      <c r="E1021" s="36"/>
      <c r="F1021" s="28"/>
      <c r="G1021" s="28"/>
      <c r="H1021" s="28"/>
      <c r="I1021" s="28"/>
      <c r="J1021" s="28"/>
      <c r="K1021" s="28"/>
      <c r="L1021" s="28"/>
      <c r="M1021" s="28"/>
      <c r="N1021" s="28"/>
      <c r="O1021" s="28"/>
      <c r="P1021" s="28"/>
      <c r="Q1021" s="28"/>
      <c r="R1021" s="28"/>
      <c r="S1021" s="28"/>
      <c r="T1021" s="50"/>
      <c r="U1021" s="28"/>
      <c r="V1021" s="52"/>
      <c r="W1021" s="28"/>
      <c r="X1021" s="28"/>
      <c r="Y1021" s="28"/>
      <c r="Z1021" s="28"/>
      <c r="AA1021" s="28"/>
      <c r="AB1021" s="28"/>
      <c r="AC1021" s="28"/>
      <c r="AD1021" s="28"/>
      <c r="AE1021" s="65" t="b">
        <v>0</v>
      </c>
      <c r="AF1021" s="28" t="str">
        <f t="shared" si="2"/>
        <v/>
      </c>
      <c r="AG1021" s="501"/>
      <c r="AH1021" s="502"/>
      <c r="AI1021" s="501"/>
      <c r="AJ1021" s="502"/>
      <c r="AK1021" s="501"/>
      <c r="AL1021" s="502"/>
      <c r="AM1021" s="501"/>
      <c r="AN1021" s="502"/>
      <c r="AO1021" s="501"/>
      <c r="AP1021" s="502"/>
      <c r="AQ1021" s="501"/>
      <c r="AR1021" s="502"/>
      <c r="AS1021" s="501"/>
      <c r="AT1021" s="502"/>
      <c r="AU1021" s="501"/>
      <c r="AV1021" s="502"/>
      <c r="AW1021" s="501"/>
      <c r="AX1021" s="502"/>
      <c r="AY1021" s="506"/>
    </row>
    <row r="1022" ht="22.5" customHeight="1">
      <c r="A1022" s="36"/>
      <c r="B1022" s="28"/>
      <c r="C1022" s="28"/>
      <c r="D1022" s="28"/>
      <c r="E1022" s="36"/>
      <c r="F1022" s="28"/>
      <c r="G1022" s="28"/>
      <c r="H1022" s="28"/>
      <c r="I1022" s="28"/>
      <c r="J1022" s="28"/>
      <c r="K1022" s="28"/>
      <c r="L1022" s="28"/>
      <c r="M1022" s="28"/>
      <c r="N1022" s="28"/>
      <c r="O1022" s="28"/>
      <c r="P1022" s="28"/>
      <c r="Q1022" s="28"/>
      <c r="R1022" s="28"/>
      <c r="S1022" s="28"/>
      <c r="T1022" s="50"/>
      <c r="U1022" s="28"/>
      <c r="V1022" s="52"/>
      <c r="W1022" s="28"/>
      <c r="X1022" s="28"/>
      <c r="Y1022" s="28"/>
      <c r="Z1022" s="28"/>
      <c r="AA1022" s="28"/>
      <c r="AB1022" s="28"/>
      <c r="AC1022" s="28"/>
      <c r="AD1022" s="28"/>
      <c r="AE1022" s="65" t="b">
        <v>0</v>
      </c>
      <c r="AF1022" s="28" t="str">
        <f t="shared" si="2"/>
        <v/>
      </c>
      <c r="AG1022" s="497"/>
      <c r="AH1022" s="498"/>
      <c r="AI1022" s="497"/>
      <c r="AJ1022" s="498"/>
      <c r="AK1022" s="497"/>
      <c r="AL1022" s="498"/>
      <c r="AM1022" s="497"/>
      <c r="AN1022" s="498"/>
      <c r="AO1022" s="497"/>
      <c r="AP1022" s="498"/>
      <c r="AQ1022" s="497"/>
      <c r="AR1022" s="498"/>
      <c r="AS1022" s="497"/>
      <c r="AT1022" s="498"/>
      <c r="AU1022" s="497"/>
      <c r="AV1022" s="498"/>
      <c r="AW1022" s="497"/>
      <c r="AX1022" s="498"/>
      <c r="AY1022" s="505"/>
    </row>
    <row r="1023" ht="22.5" customHeight="1">
      <c r="A1023" s="36"/>
      <c r="B1023" s="28"/>
      <c r="C1023" s="28"/>
      <c r="D1023" s="28"/>
      <c r="E1023" s="36"/>
      <c r="F1023" s="28"/>
      <c r="G1023" s="28"/>
      <c r="H1023" s="28"/>
      <c r="I1023" s="28"/>
      <c r="J1023" s="28"/>
      <c r="K1023" s="28"/>
      <c r="L1023" s="28"/>
      <c r="M1023" s="28"/>
      <c r="N1023" s="28"/>
      <c r="O1023" s="28"/>
      <c r="P1023" s="28"/>
      <c r="Q1023" s="28"/>
      <c r="R1023" s="28"/>
      <c r="S1023" s="28"/>
      <c r="T1023" s="50"/>
      <c r="U1023" s="28"/>
      <c r="V1023" s="52"/>
      <c r="W1023" s="28"/>
      <c r="X1023" s="28"/>
      <c r="Y1023" s="28"/>
      <c r="Z1023" s="28"/>
      <c r="AA1023" s="28"/>
      <c r="AB1023" s="28"/>
      <c r="AC1023" s="28"/>
      <c r="AD1023" s="28"/>
      <c r="AE1023" s="65" t="b">
        <v>0</v>
      </c>
      <c r="AF1023" s="28" t="str">
        <f t="shared" si="2"/>
        <v/>
      </c>
      <c r="AG1023" s="501"/>
      <c r="AH1023" s="502"/>
      <c r="AI1023" s="501"/>
      <c r="AJ1023" s="502"/>
      <c r="AK1023" s="501"/>
      <c r="AL1023" s="502"/>
      <c r="AM1023" s="501"/>
      <c r="AN1023" s="502"/>
      <c r="AO1023" s="501"/>
      <c r="AP1023" s="502"/>
      <c r="AQ1023" s="501"/>
      <c r="AR1023" s="502"/>
      <c r="AS1023" s="501"/>
      <c r="AT1023" s="502"/>
      <c r="AU1023" s="501"/>
      <c r="AV1023" s="502"/>
      <c r="AW1023" s="501"/>
      <c r="AX1023" s="502"/>
      <c r="AY1023" s="506"/>
    </row>
    <row r="1024" ht="22.5" customHeight="1">
      <c r="A1024" s="36"/>
      <c r="B1024" s="28"/>
      <c r="C1024" s="28"/>
      <c r="D1024" s="28"/>
      <c r="E1024" s="36"/>
      <c r="F1024" s="28"/>
      <c r="G1024" s="28"/>
      <c r="H1024" s="28"/>
      <c r="I1024" s="28"/>
      <c r="J1024" s="28"/>
      <c r="K1024" s="28"/>
      <c r="L1024" s="28"/>
      <c r="M1024" s="28"/>
      <c r="N1024" s="28"/>
      <c r="O1024" s="28"/>
      <c r="P1024" s="28"/>
      <c r="Q1024" s="28"/>
      <c r="R1024" s="28"/>
      <c r="S1024" s="28"/>
      <c r="T1024" s="50"/>
      <c r="U1024" s="28"/>
      <c r="V1024" s="52"/>
      <c r="W1024" s="28"/>
      <c r="X1024" s="28"/>
      <c r="Y1024" s="28"/>
      <c r="Z1024" s="28"/>
      <c r="AA1024" s="28"/>
      <c r="AB1024" s="28"/>
      <c r="AC1024" s="28"/>
      <c r="AD1024" s="28"/>
      <c r="AE1024" s="65" t="b">
        <v>0</v>
      </c>
      <c r="AF1024" s="28" t="str">
        <f t="shared" si="2"/>
        <v/>
      </c>
      <c r="AG1024" s="497"/>
      <c r="AH1024" s="498"/>
      <c r="AI1024" s="497"/>
      <c r="AJ1024" s="498"/>
      <c r="AK1024" s="497"/>
      <c r="AL1024" s="498"/>
      <c r="AM1024" s="497"/>
      <c r="AN1024" s="498"/>
      <c r="AO1024" s="497"/>
      <c r="AP1024" s="498"/>
      <c r="AQ1024" s="497"/>
      <c r="AR1024" s="498"/>
      <c r="AS1024" s="497"/>
      <c r="AT1024" s="498"/>
      <c r="AU1024" s="497"/>
      <c r="AV1024" s="498"/>
      <c r="AW1024" s="497"/>
      <c r="AX1024" s="498"/>
      <c r="AY1024" s="505"/>
    </row>
    <row r="1025" ht="22.5" customHeight="1">
      <c r="A1025" s="36"/>
      <c r="B1025" s="28"/>
      <c r="C1025" s="28"/>
      <c r="D1025" s="28"/>
      <c r="E1025" s="36"/>
      <c r="F1025" s="28"/>
      <c r="G1025" s="28"/>
      <c r="H1025" s="28"/>
      <c r="I1025" s="28"/>
      <c r="J1025" s="28"/>
      <c r="K1025" s="28"/>
      <c r="L1025" s="28"/>
      <c r="M1025" s="28"/>
      <c r="N1025" s="28"/>
      <c r="O1025" s="28"/>
      <c r="P1025" s="28"/>
      <c r="Q1025" s="28"/>
      <c r="R1025" s="28"/>
      <c r="S1025" s="28"/>
      <c r="T1025" s="50"/>
      <c r="U1025" s="28"/>
      <c r="V1025" s="52"/>
      <c r="W1025" s="28"/>
      <c r="X1025" s="28"/>
      <c r="Y1025" s="28"/>
      <c r="Z1025" s="28"/>
      <c r="AA1025" s="28"/>
      <c r="AB1025" s="28"/>
      <c r="AC1025" s="28"/>
      <c r="AD1025" s="28"/>
      <c r="AE1025" s="65" t="b">
        <v>0</v>
      </c>
      <c r="AF1025" s="28" t="str">
        <f t="shared" si="2"/>
        <v/>
      </c>
      <c r="AG1025" s="501"/>
      <c r="AH1025" s="502"/>
      <c r="AI1025" s="501"/>
      <c r="AJ1025" s="502"/>
      <c r="AK1025" s="501"/>
      <c r="AL1025" s="502"/>
      <c r="AM1025" s="501"/>
      <c r="AN1025" s="502"/>
      <c r="AO1025" s="501"/>
      <c r="AP1025" s="502"/>
      <c r="AQ1025" s="501"/>
      <c r="AR1025" s="502"/>
      <c r="AS1025" s="501"/>
      <c r="AT1025" s="502"/>
      <c r="AU1025" s="501"/>
      <c r="AV1025" s="502"/>
      <c r="AW1025" s="501"/>
      <c r="AX1025" s="502"/>
      <c r="AY1025" s="506"/>
    </row>
    <row r="1026" ht="22.5" customHeight="1">
      <c r="A1026" s="36"/>
      <c r="B1026" s="28"/>
      <c r="C1026" s="28"/>
      <c r="D1026" s="28"/>
      <c r="E1026" s="36"/>
      <c r="F1026" s="28"/>
      <c r="G1026" s="28"/>
      <c r="H1026" s="28"/>
      <c r="I1026" s="28"/>
      <c r="J1026" s="28"/>
      <c r="K1026" s="28"/>
      <c r="L1026" s="28"/>
      <c r="M1026" s="28"/>
      <c r="N1026" s="28"/>
      <c r="O1026" s="28"/>
      <c r="P1026" s="28"/>
      <c r="Q1026" s="28"/>
      <c r="R1026" s="28"/>
      <c r="S1026" s="28"/>
      <c r="T1026" s="50"/>
      <c r="U1026" s="28"/>
      <c r="V1026" s="52"/>
      <c r="W1026" s="28"/>
      <c r="X1026" s="28"/>
      <c r="Y1026" s="28"/>
      <c r="Z1026" s="28"/>
      <c r="AA1026" s="28"/>
      <c r="AB1026" s="28"/>
      <c r="AC1026" s="28"/>
      <c r="AD1026" s="28"/>
      <c r="AE1026" s="65" t="b">
        <v>0</v>
      </c>
      <c r="AF1026" s="28" t="str">
        <f t="shared" si="2"/>
        <v/>
      </c>
      <c r="AG1026" s="497"/>
      <c r="AH1026" s="498"/>
      <c r="AI1026" s="497"/>
      <c r="AJ1026" s="498"/>
      <c r="AK1026" s="497"/>
      <c r="AL1026" s="498"/>
      <c r="AM1026" s="497"/>
      <c r="AN1026" s="498"/>
      <c r="AO1026" s="497"/>
      <c r="AP1026" s="498"/>
      <c r="AQ1026" s="497"/>
      <c r="AR1026" s="498"/>
      <c r="AS1026" s="497"/>
      <c r="AT1026" s="498"/>
      <c r="AU1026" s="497"/>
      <c r="AV1026" s="498"/>
      <c r="AW1026" s="497"/>
      <c r="AX1026" s="498"/>
      <c r="AY1026" s="505"/>
    </row>
    <row r="1027" ht="22.5" customHeight="1">
      <c r="A1027" s="36"/>
      <c r="B1027" s="28"/>
      <c r="C1027" s="28"/>
      <c r="D1027" s="28"/>
      <c r="E1027" s="36"/>
      <c r="F1027" s="28"/>
      <c r="G1027" s="28"/>
      <c r="H1027" s="28"/>
      <c r="I1027" s="28"/>
      <c r="J1027" s="28"/>
      <c r="K1027" s="28"/>
      <c r="L1027" s="28"/>
      <c r="M1027" s="28"/>
      <c r="N1027" s="28"/>
      <c r="O1027" s="28"/>
      <c r="P1027" s="28"/>
      <c r="Q1027" s="28"/>
      <c r="R1027" s="28"/>
      <c r="S1027" s="28"/>
      <c r="T1027" s="50"/>
      <c r="U1027" s="28"/>
      <c r="V1027" s="52"/>
      <c r="W1027" s="28"/>
      <c r="X1027" s="28"/>
      <c r="Y1027" s="28"/>
      <c r="Z1027" s="28"/>
      <c r="AA1027" s="28"/>
      <c r="AB1027" s="28"/>
      <c r="AC1027" s="28"/>
      <c r="AD1027" s="28"/>
      <c r="AE1027" s="65" t="b">
        <v>0</v>
      </c>
      <c r="AF1027" s="28" t="str">
        <f t="shared" si="2"/>
        <v/>
      </c>
      <c r="AG1027" s="501"/>
      <c r="AH1027" s="502"/>
      <c r="AI1027" s="501"/>
      <c r="AJ1027" s="502"/>
      <c r="AK1027" s="501"/>
      <c r="AL1027" s="502"/>
      <c r="AM1027" s="501"/>
      <c r="AN1027" s="502"/>
      <c r="AO1027" s="501"/>
      <c r="AP1027" s="502"/>
      <c r="AQ1027" s="501"/>
      <c r="AR1027" s="502"/>
      <c r="AS1027" s="501"/>
      <c r="AT1027" s="502"/>
      <c r="AU1027" s="501"/>
      <c r="AV1027" s="502"/>
      <c r="AW1027" s="501"/>
      <c r="AX1027" s="502"/>
      <c r="AY1027" s="506"/>
    </row>
    <row r="1028" ht="22.5" customHeight="1">
      <c r="A1028" s="36"/>
      <c r="B1028" s="28"/>
      <c r="C1028" s="28"/>
      <c r="D1028" s="28"/>
      <c r="E1028" s="36"/>
      <c r="F1028" s="28"/>
      <c r="G1028" s="28"/>
      <c r="H1028" s="28"/>
      <c r="I1028" s="28"/>
      <c r="J1028" s="28"/>
      <c r="K1028" s="28"/>
      <c r="L1028" s="28"/>
      <c r="M1028" s="28"/>
      <c r="N1028" s="28"/>
      <c r="O1028" s="28"/>
      <c r="P1028" s="28"/>
      <c r="Q1028" s="28"/>
      <c r="R1028" s="28"/>
      <c r="S1028" s="28"/>
      <c r="T1028" s="50"/>
      <c r="U1028" s="28"/>
      <c r="V1028" s="52"/>
      <c r="W1028" s="28"/>
      <c r="X1028" s="28"/>
      <c r="Y1028" s="28"/>
      <c r="Z1028" s="28"/>
      <c r="AA1028" s="28"/>
      <c r="AB1028" s="28"/>
      <c r="AC1028" s="28"/>
      <c r="AD1028" s="28"/>
      <c r="AE1028" s="65" t="b">
        <v>0</v>
      </c>
      <c r="AF1028" s="28" t="str">
        <f t="shared" si="2"/>
        <v/>
      </c>
      <c r="AG1028" s="497"/>
      <c r="AH1028" s="498"/>
      <c r="AI1028" s="497"/>
      <c r="AJ1028" s="499"/>
      <c r="AK1028" s="497"/>
      <c r="AL1028" s="499"/>
      <c r="AM1028" s="497"/>
      <c r="AN1028" s="499"/>
      <c r="AO1028" s="497"/>
      <c r="AP1028" s="499"/>
      <c r="AQ1028" s="497"/>
      <c r="AR1028" s="499"/>
      <c r="AS1028" s="497"/>
      <c r="AT1028" s="499"/>
      <c r="AU1028" s="497"/>
      <c r="AV1028" s="499"/>
      <c r="AW1028" s="497"/>
      <c r="AX1028" s="499"/>
      <c r="AY1028" s="500"/>
    </row>
    <row r="1029" ht="22.5" customHeight="1">
      <c r="A1029" s="36"/>
      <c r="B1029" s="28"/>
      <c r="C1029" s="28"/>
      <c r="D1029" s="28"/>
      <c r="E1029" s="36"/>
      <c r="F1029" s="28"/>
      <c r="G1029" s="28"/>
      <c r="H1029" s="28"/>
      <c r="I1029" s="28"/>
      <c r="J1029" s="28"/>
      <c r="K1029" s="28"/>
      <c r="L1029" s="28"/>
      <c r="M1029" s="28"/>
      <c r="N1029" s="28"/>
      <c r="O1029" s="28"/>
      <c r="P1029" s="28"/>
      <c r="Q1029" s="28"/>
      <c r="R1029" s="28"/>
      <c r="S1029" s="28"/>
      <c r="T1029" s="50"/>
      <c r="U1029" s="28"/>
      <c r="V1029" s="52"/>
      <c r="W1029" s="28"/>
      <c r="X1029" s="28"/>
      <c r="Y1029" s="28"/>
      <c r="Z1029" s="28"/>
      <c r="AA1029" s="28"/>
      <c r="AB1029" s="28"/>
      <c r="AC1029" s="28"/>
      <c r="AD1029" s="28"/>
      <c r="AE1029" s="65" t="b">
        <v>0</v>
      </c>
      <c r="AF1029" s="28" t="str">
        <f t="shared" si="2"/>
        <v/>
      </c>
      <c r="AG1029" s="501"/>
      <c r="AH1029" s="502"/>
      <c r="AI1029" s="501"/>
      <c r="AJ1029" s="502"/>
      <c r="AK1029" s="501"/>
      <c r="AL1029" s="502"/>
      <c r="AM1029" s="501"/>
      <c r="AN1029" s="502"/>
      <c r="AO1029" s="501"/>
      <c r="AP1029" s="502"/>
      <c r="AQ1029" s="501"/>
      <c r="AR1029" s="502"/>
      <c r="AS1029" s="501"/>
      <c r="AT1029" s="502"/>
      <c r="AU1029" s="501"/>
      <c r="AV1029" s="502"/>
      <c r="AW1029" s="501"/>
      <c r="AX1029" s="502"/>
      <c r="AY1029" s="506"/>
    </row>
    <row r="1030" ht="22.5" customHeight="1">
      <c r="A1030" s="36"/>
      <c r="B1030" s="28"/>
      <c r="C1030" s="28"/>
      <c r="D1030" s="28"/>
      <c r="E1030" s="36"/>
      <c r="F1030" s="28"/>
      <c r="G1030" s="28"/>
      <c r="H1030" s="28"/>
      <c r="I1030" s="28"/>
      <c r="J1030" s="28"/>
      <c r="K1030" s="28"/>
      <c r="L1030" s="28"/>
      <c r="M1030" s="28"/>
      <c r="N1030" s="28"/>
      <c r="O1030" s="28"/>
      <c r="P1030" s="28"/>
      <c r="Q1030" s="28"/>
      <c r="R1030" s="28"/>
      <c r="S1030" s="28"/>
      <c r="T1030" s="50"/>
      <c r="U1030" s="28"/>
      <c r="V1030" s="52"/>
      <c r="W1030" s="28"/>
      <c r="X1030" s="28"/>
      <c r="Y1030" s="28"/>
      <c r="Z1030" s="28"/>
      <c r="AA1030" s="28"/>
      <c r="AB1030" s="28"/>
      <c r="AC1030" s="28"/>
      <c r="AD1030" s="28"/>
      <c r="AE1030" s="65" t="b">
        <v>0</v>
      </c>
      <c r="AF1030" s="28" t="str">
        <f t="shared" si="2"/>
        <v/>
      </c>
      <c r="AG1030" s="497"/>
      <c r="AH1030" s="498"/>
      <c r="AI1030" s="497"/>
      <c r="AJ1030" s="498"/>
      <c r="AK1030" s="497"/>
      <c r="AL1030" s="498"/>
      <c r="AM1030" s="497"/>
      <c r="AN1030" s="498"/>
      <c r="AO1030" s="497"/>
      <c r="AP1030" s="498"/>
      <c r="AQ1030" s="497"/>
      <c r="AR1030" s="498"/>
      <c r="AS1030" s="497"/>
      <c r="AT1030" s="498"/>
      <c r="AU1030" s="497"/>
      <c r="AV1030" s="498"/>
      <c r="AW1030" s="497"/>
      <c r="AX1030" s="498"/>
      <c r="AY1030" s="505"/>
    </row>
    <row r="1031" ht="22.5" customHeight="1">
      <c r="A1031" s="36"/>
      <c r="B1031" s="28"/>
      <c r="C1031" s="28"/>
      <c r="D1031" s="28"/>
      <c r="E1031" s="36"/>
      <c r="F1031" s="28"/>
      <c r="G1031" s="28"/>
      <c r="H1031" s="28"/>
      <c r="I1031" s="28"/>
      <c r="J1031" s="28"/>
      <c r="K1031" s="28"/>
      <c r="L1031" s="28"/>
      <c r="M1031" s="28"/>
      <c r="N1031" s="28"/>
      <c r="O1031" s="28"/>
      <c r="P1031" s="28"/>
      <c r="Q1031" s="28"/>
      <c r="R1031" s="28"/>
      <c r="S1031" s="28"/>
      <c r="T1031" s="50"/>
      <c r="U1031" s="28"/>
      <c r="V1031" s="52"/>
      <c r="W1031" s="28"/>
      <c r="X1031" s="28"/>
      <c r="Y1031" s="28"/>
      <c r="Z1031" s="28"/>
      <c r="AA1031" s="28"/>
      <c r="AB1031" s="28"/>
      <c r="AC1031" s="28"/>
      <c r="AD1031" s="28"/>
      <c r="AE1031" s="65" t="b">
        <v>0</v>
      </c>
      <c r="AF1031" s="28" t="str">
        <f t="shared" si="2"/>
        <v/>
      </c>
      <c r="AG1031" s="501"/>
      <c r="AH1031" s="502"/>
      <c r="AI1031" s="501"/>
      <c r="AJ1031" s="502"/>
      <c r="AK1031" s="501"/>
      <c r="AL1031" s="502"/>
      <c r="AM1031" s="501"/>
      <c r="AN1031" s="502"/>
      <c r="AO1031" s="501"/>
      <c r="AP1031" s="502"/>
      <c r="AQ1031" s="501"/>
      <c r="AR1031" s="502"/>
      <c r="AS1031" s="501"/>
      <c r="AT1031" s="502"/>
      <c r="AU1031" s="501"/>
      <c r="AV1031" s="502"/>
      <c r="AW1031" s="501"/>
      <c r="AX1031" s="502"/>
      <c r="AY1031" s="506"/>
    </row>
    <row r="1032" ht="22.5" customHeight="1">
      <c r="A1032" s="36"/>
      <c r="B1032" s="28"/>
      <c r="C1032" s="28"/>
      <c r="D1032" s="28"/>
      <c r="E1032" s="36"/>
      <c r="F1032" s="28"/>
      <c r="G1032" s="28"/>
      <c r="H1032" s="28"/>
      <c r="I1032" s="28"/>
      <c r="J1032" s="28"/>
      <c r="K1032" s="28"/>
      <c r="L1032" s="28"/>
      <c r="M1032" s="28"/>
      <c r="N1032" s="28"/>
      <c r="O1032" s="28"/>
      <c r="P1032" s="28"/>
      <c r="Q1032" s="28"/>
      <c r="R1032" s="28"/>
      <c r="S1032" s="28"/>
      <c r="T1032" s="50"/>
      <c r="U1032" s="28"/>
      <c r="V1032" s="52"/>
      <c r="W1032" s="28"/>
      <c r="X1032" s="28"/>
      <c r="Y1032" s="28"/>
      <c r="Z1032" s="28"/>
      <c r="AA1032" s="28"/>
      <c r="AB1032" s="28"/>
      <c r="AC1032" s="28"/>
      <c r="AD1032" s="28"/>
      <c r="AE1032" s="65" t="b">
        <v>0</v>
      </c>
      <c r="AF1032" s="28" t="str">
        <f t="shared" si="2"/>
        <v/>
      </c>
      <c r="AG1032" s="497"/>
      <c r="AH1032" s="498"/>
      <c r="AI1032" s="497"/>
      <c r="AJ1032" s="498"/>
      <c r="AK1032" s="497"/>
      <c r="AL1032" s="498"/>
      <c r="AM1032" s="497"/>
      <c r="AN1032" s="498"/>
      <c r="AO1032" s="497"/>
      <c r="AP1032" s="498"/>
      <c r="AQ1032" s="497"/>
      <c r="AR1032" s="498"/>
      <c r="AS1032" s="497"/>
      <c r="AT1032" s="498"/>
      <c r="AU1032" s="497"/>
      <c r="AV1032" s="498"/>
      <c r="AW1032" s="497"/>
      <c r="AX1032" s="498"/>
      <c r="AY1032" s="505"/>
    </row>
    <row r="1033" ht="22.5" customHeight="1">
      <c r="A1033" s="36"/>
      <c r="B1033" s="28"/>
      <c r="C1033" s="28"/>
      <c r="D1033" s="28"/>
      <c r="E1033" s="36"/>
      <c r="F1033" s="28"/>
      <c r="G1033" s="28"/>
      <c r="H1033" s="28"/>
      <c r="I1033" s="28"/>
      <c r="J1033" s="28"/>
      <c r="K1033" s="28"/>
      <c r="L1033" s="28"/>
      <c r="M1033" s="28"/>
      <c r="N1033" s="28"/>
      <c r="O1033" s="28"/>
      <c r="P1033" s="28"/>
      <c r="Q1033" s="28"/>
      <c r="R1033" s="28"/>
      <c r="S1033" s="28"/>
      <c r="T1033" s="50"/>
      <c r="U1033" s="28"/>
      <c r="V1033" s="52"/>
      <c r="W1033" s="28"/>
      <c r="X1033" s="28"/>
      <c r="Y1033" s="28"/>
      <c r="Z1033" s="28"/>
      <c r="AA1033" s="28"/>
      <c r="AB1033" s="28"/>
      <c r="AC1033" s="28"/>
      <c r="AD1033" s="28"/>
      <c r="AE1033" s="65" t="b">
        <v>0</v>
      </c>
      <c r="AF1033" s="28" t="str">
        <f t="shared" si="2"/>
        <v/>
      </c>
      <c r="AG1033" s="501"/>
      <c r="AH1033" s="502"/>
      <c r="AI1033" s="501"/>
      <c r="AJ1033" s="502"/>
      <c r="AK1033" s="501"/>
      <c r="AL1033" s="502"/>
      <c r="AM1033" s="501"/>
      <c r="AN1033" s="502"/>
      <c r="AO1033" s="501"/>
      <c r="AP1033" s="502"/>
      <c r="AQ1033" s="501"/>
      <c r="AR1033" s="502"/>
      <c r="AS1033" s="501"/>
      <c r="AT1033" s="502"/>
      <c r="AU1033" s="501"/>
      <c r="AV1033" s="502"/>
      <c r="AW1033" s="501"/>
      <c r="AX1033" s="502"/>
      <c r="AY1033" s="506"/>
    </row>
    <row r="1034" ht="22.5" customHeight="1">
      <c r="A1034" s="36"/>
      <c r="B1034" s="28"/>
      <c r="C1034" s="28"/>
      <c r="D1034" s="28"/>
      <c r="E1034" s="36"/>
      <c r="F1034" s="28"/>
      <c r="G1034" s="28"/>
      <c r="H1034" s="28"/>
      <c r="I1034" s="28"/>
      <c r="J1034" s="28"/>
      <c r="K1034" s="28"/>
      <c r="L1034" s="28"/>
      <c r="M1034" s="28"/>
      <c r="N1034" s="28"/>
      <c r="O1034" s="28"/>
      <c r="P1034" s="28"/>
      <c r="Q1034" s="28"/>
      <c r="R1034" s="28"/>
      <c r="S1034" s="28"/>
      <c r="T1034" s="50"/>
      <c r="U1034" s="28"/>
      <c r="V1034" s="52"/>
      <c r="W1034" s="28"/>
      <c r="X1034" s="28"/>
      <c r="Y1034" s="28"/>
      <c r="Z1034" s="28"/>
      <c r="AA1034" s="28"/>
      <c r="AB1034" s="28"/>
      <c r="AC1034" s="28"/>
      <c r="AD1034" s="28"/>
      <c r="AE1034" s="65" t="b">
        <v>0</v>
      </c>
      <c r="AF1034" s="28" t="str">
        <f t="shared" si="2"/>
        <v/>
      </c>
      <c r="AG1034" s="497"/>
      <c r="AH1034" s="498"/>
      <c r="AI1034" s="497"/>
      <c r="AJ1034" s="498"/>
      <c r="AK1034" s="497"/>
      <c r="AL1034" s="498"/>
      <c r="AM1034" s="497"/>
      <c r="AN1034" s="498"/>
      <c r="AO1034" s="497"/>
      <c r="AP1034" s="498"/>
      <c r="AQ1034" s="497"/>
      <c r="AR1034" s="498"/>
      <c r="AS1034" s="497"/>
      <c r="AT1034" s="498"/>
      <c r="AU1034" s="497"/>
      <c r="AV1034" s="498"/>
      <c r="AW1034" s="497"/>
      <c r="AX1034" s="498"/>
      <c r="AY1034" s="505"/>
    </row>
    <row r="1035" ht="22.5" customHeight="1">
      <c r="A1035" s="36"/>
      <c r="B1035" s="28"/>
      <c r="C1035" s="28"/>
      <c r="D1035" s="28"/>
      <c r="E1035" s="36"/>
      <c r="F1035" s="28"/>
      <c r="G1035" s="28"/>
      <c r="H1035" s="28"/>
      <c r="I1035" s="28"/>
      <c r="J1035" s="28"/>
      <c r="K1035" s="28"/>
      <c r="L1035" s="28"/>
      <c r="M1035" s="28"/>
      <c r="N1035" s="28"/>
      <c r="O1035" s="28"/>
      <c r="P1035" s="28"/>
      <c r="Q1035" s="28"/>
      <c r="R1035" s="28"/>
      <c r="S1035" s="28"/>
      <c r="T1035" s="50"/>
      <c r="U1035" s="28"/>
      <c r="V1035" s="52"/>
      <c r="W1035" s="28"/>
      <c r="X1035" s="28"/>
      <c r="Y1035" s="28"/>
      <c r="Z1035" s="28"/>
      <c r="AA1035" s="28"/>
      <c r="AB1035" s="28"/>
      <c r="AC1035" s="28"/>
      <c r="AD1035" s="28"/>
      <c r="AE1035" s="65" t="b">
        <v>0</v>
      </c>
      <c r="AF1035" s="28" t="str">
        <f t="shared" si="2"/>
        <v/>
      </c>
      <c r="AG1035" s="501"/>
      <c r="AH1035" s="502"/>
      <c r="AI1035" s="501"/>
      <c r="AJ1035" s="503"/>
      <c r="AK1035" s="501"/>
      <c r="AL1035" s="503"/>
      <c r="AM1035" s="501"/>
      <c r="AN1035" s="503"/>
      <c r="AO1035" s="501"/>
      <c r="AP1035" s="503"/>
      <c r="AQ1035" s="501"/>
      <c r="AR1035" s="503"/>
      <c r="AS1035" s="501"/>
      <c r="AT1035" s="503"/>
      <c r="AU1035" s="501"/>
      <c r="AV1035" s="503"/>
      <c r="AW1035" s="501"/>
      <c r="AX1035" s="503"/>
      <c r="AY1035" s="504"/>
    </row>
    <row r="1036" ht="22.5" customHeight="1">
      <c r="A1036" s="36"/>
      <c r="B1036" s="28"/>
      <c r="C1036" s="28"/>
      <c r="D1036" s="28"/>
      <c r="E1036" s="36"/>
      <c r="F1036" s="28"/>
      <c r="G1036" s="28"/>
      <c r="H1036" s="28"/>
      <c r="I1036" s="28"/>
      <c r="J1036" s="28"/>
      <c r="K1036" s="28"/>
      <c r="L1036" s="28"/>
      <c r="M1036" s="28"/>
      <c r="N1036" s="28"/>
      <c r="O1036" s="28"/>
      <c r="P1036" s="28"/>
      <c r="Q1036" s="28"/>
      <c r="R1036" s="28"/>
      <c r="S1036" s="28"/>
      <c r="T1036" s="50"/>
      <c r="U1036" s="28"/>
      <c r="V1036" s="52"/>
      <c r="W1036" s="28"/>
      <c r="X1036" s="28"/>
      <c r="Y1036" s="28"/>
      <c r="Z1036" s="28"/>
      <c r="AA1036" s="28"/>
      <c r="AB1036" s="28"/>
      <c r="AC1036" s="28"/>
      <c r="AD1036" s="28"/>
      <c r="AE1036" s="65" t="b">
        <v>0</v>
      </c>
      <c r="AF1036" s="28" t="str">
        <f t="shared" si="2"/>
        <v/>
      </c>
      <c r="AG1036" s="497"/>
      <c r="AH1036" s="498"/>
      <c r="AI1036" s="497"/>
      <c r="AJ1036" s="498"/>
      <c r="AK1036" s="497"/>
      <c r="AL1036" s="498"/>
      <c r="AM1036" s="497"/>
      <c r="AN1036" s="498"/>
      <c r="AO1036" s="497"/>
      <c r="AP1036" s="498"/>
      <c r="AQ1036" s="497"/>
      <c r="AR1036" s="498"/>
      <c r="AS1036" s="497"/>
      <c r="AT1036" s="498"/>
      <c r="AU1036" s="497"/>
      <c r="AV1036" s="498"/>
      <c r="AW1036" s="497"/>
      <c r="AX1036" s="498"/>
      <c r="AY1036" s="505"/>
    </row>
    <row r="1037" ht="22.5" customHeight="1">
      <c r="A1037" s="36"/>
      <c r="B1037" s="28"/>
      <c r="C1037" s="28"/>
      <c r="D1037" s="28"/>
      <c r="E1037" s="36"/>
      <c r="F1037" s="28"/>
      <c r="G1037" s="28"/>
      <c r="H1037" s="28"/>
      <c r="I1037" s="28"/>
      <c r="J1037" s="28"/>
      <c r="K1037" s="28"/>
      <c r="L1037" s="28"/>
      <c r="M1037" s="28"/>
      <c r="N1037" s="28"/>
      <c r="O1037" s="28"/>
      <c r="P1037" s="28"/>
      <c r="Q1037" s="28"/>
      <c r="R1037" s="28"/>
      <c r="S1037" s="28"/>
      <c r="T1037" s="50"/>
      <c r="U1037" s="28"/>
      <c r="V1037" s="52"/>
      <c r="W1037" s="28"/>
      <c r="X1037" s="28"/>
      <c r="Y1037" s="28"/>
      <c r="Z1037" s="28"/>
      <c r="AA1037" s="28"/>
      <c r="AB1037" s="28"/>
      <c r="AC1037" s="28"/>
      <c r="AD1037" s="28"/>
      <c r="AE1037" s="65" t="b">
        <v>0</v>
      </c>
      <c r="AF1037" s="28" t="str">
        <f t="shared" si="2"/>
        <v/>
      </c>
      <c r="AG1037" s="501"/>
      <c r="AH1037" s="502"/>
      <c r="AI1037" s="501"/>
      <c r="AJ1037" s="502"/>
      <c r="AK1037" s="501"/>
      <c r="AL1037" s="502"/>
      <c r="AM1037" s="501"/>
      <c r="AN1037" s="502"/>
      <c r="AO1037" s="501"/>
      <c r="AP1037" s="502"/>
      <c r="AQ1037" s="501"/>
      <c r="AR1037" s="502"/>
      <c r="AS1037" s="501"/>
      <c r="AT1037" s="502"/>
      <c r="AU1037" s="501"/>
      <c r="AV1037" s="502"/>
      <c r="AW1037" s="501"/>
      <c r="AX1037" s="502"/>
      <c r="AY1037" s="506"/>
    </row>
    <row r="1038" ht="22.5" customHeight="1">
      <c r="A1038" s="36"/>
      <c r="B1038" s="28"/>
      <c r="C1038" s="28"/>
      <c r="D1038" s="28"/>
      <c r="E1038" s="36"/>
      <c r="F1038" s="28"/>
      <c r="G1038" s="28"/>
      <c r="H1038" s="28"/>
      <c r="I1038" s="28"/>
      <c r="J1038" s="28"/>
      <c r="K1038" s="28"/>
      <c r="L1038" s="28"/>
      <c r="M1038" s="28"/>
      <c r="N1038" s="28"/>
      <c r="O1038" s="28"/>
      <c r="P1038" s="28"/>
      <c r="Q1038" s="28"/>
      <c r="R1038" s="28"/>
      <c r="S1038" s="28"/>
      <c r="T1038" s="50"/>
      <c r="U1038" s="28"/>
      <c r="V1038" s="52"/>
      <c r="W1038" s="28"/>
      <c r="X1038" s="28"/>
      <c r="Y1038" s="28"/>
      <c r="Z1038" s="28"/>
      <c r="AA1038" s="28"/>
      <c r="AB1038" s="28"/>
      <c r="AC1038" s="28"/>
      <c r="AD1038" s="28"/>
      <c r="AE1038" s="65" t="b">
        <v>0</v>
      </c>
      <c r="AF1038" s="28" t="str">
        <f t="shared" si="2"/>
        <v/>
      </c>
      <c r="AG1038" s="497"/>
      <c r="AH1038" s="498"/>
      <c r="AI1038" s="497"/>
      <c r="AJ1038" s="498"/>
      <c r="AK1038" s="497"/>
      <c r="AL1038" s="498"/>
      <c r="AM1038" s="497"/>
      <c r="AN1038" s="498"/>
      <c r="AO1038" s="497"/>
      <c r="AP1038" s="498"/>
      <c r="AQ1038" s="497"/>
      <c r="AR1038" s="498"/>
      <c r="AS1038" s="497"/>
      <c r="AT1038" s="498"/>
      <c r="AU1038" s="497"/>
      <c r="AV1038" s="498"/>
      <c r="AW1038" s="497"/>
      <c r="AX1038" s="498"/>
      <c r="AY1038" s="505"/>
    </row>
    <row r="1039" ht="22.5" customHeight="1">
      <c r="A1039" s="36"/>
      <c r="B1039" s="28"/>
      <c r="C1039" s="28"/>
      <c r="D1039" s="28"/>
      <c r="E1039" s="36"/>
      <c r="F1039" s="28"/>
      <c r="G1039" s="28"/>
      <c r="H1039" s="28"/>
      <c r="I1039" s="28"/>
      <c r="J1039" s="28"/>
      <c r="K1039" s="28"/>
      <c r="L1039" s="28"/>
      <c r="M1039" s="28"/>
      <c r="N1039" s="28"/>
      <c r="O1039" s="28"/>
      <c r="P1039" s="28"/>
      <c r="Q1039" s="28"/>
      <c r="R1039" s="28"/>
      <c r="S1039" s="28"/>
      <c r="T1039" s="50"/>
      <c r="U1039" s="28"/>
      <c r="V1039" s="52"/>
      <c r="W1039" s="28"/>
      <c r="X1039" s="28"/>
      <c r="Y1039" s="28"/>
      <c r="Z1039" s="28"/>
      <c r="AA1039" s="28"/>
      <c r="AB1039" s="28"/>
      <c r="AC1039" s="28"/>
      <c r="AD1039" s="28"/>
      <c r="AE1039" s="65" t="b">
        <v>0</v>
      </c>
      <c r="AF1039" s="28" t="str">
        <f t="shared" si="2"/>
        <v/>
      </c>
      <c r="AG1039" s="501"/>
      <c r="AH1039" s="502"/>
      <c r="AI1039" s="501"/>
      <c r="AJ1039" s="502"/>
      <c r="AK1039" s="501"/>
      <c r="AL1039" s="502"/>
      <c r="AM1039" s="501"/>
      <c r="AN1039" s="502"/>
      <c r="AO1039" s="501"/>
      <c r="AP1039" s="502"/>
      <c r="AQ1039" s="501"/>
      <c r="AR1039" s="502"/>
      <c r="AS1039" s="501"/>
      <c r="AT1039" s="502"/>
      <c r="AU1039" s="501"/>
      <c r="AV1039" s="502"/>
      <c r="AW1039" s="501"/>
      <c r="AX1039" s="502"/>
      <c r="AY1039" s="506"/>
    </row>
    <row r="1040" ht="22.5" customHeight="1">
      <c r="A1040" s="36"/>
      <c r="B1040" s="28"/>
      <c r="C1040" s="28"/>
      <c r="D1040" s="28"/>
      <c r="E1040" s="36"/>
      <c r="F1040" s="28"/>
      <c r="G1040" s="28"/>
      <c r="H1040" s="28"/>
      <c r="I1040" s="28"/>
      <c r="J1040" s="28"/>
      <c r="K1040" s="28"/>
      <c r="L1040" s="28"/>
      <c r="M1040" s="28"/>
      <c r="N1040" s="28"/>
      <c r="O1040" s="28"/>
      <c r="P1040" s="28"/>
      <c r="Q1040" s="28"/>
      <c r="R1040" s="28"/>
      <c r="S1040" s="28"/>
      <c r="T1040" s="50"/>
      <c r="U1040" s="28"/>
      <c r="V1040" s="52"/>
      <c r="W1040" s="28"/>
      <c r="X1040" s="28"/>
      <c r="Y1040" s="28"/>
      <c r="Z1040" s="28"/>
      <c r="AA1040" s="28"/>
      <c r="AB1040" s="28"/>
      <c r="AC1040" s="28"/>
      <c r="AD1040" s="28"/>
      <c r="AE1040" s="65" t="b">
        <v>0</v>
      </c>
      <c r="AF1040" s="28" t="str">
        <f t="shared" si="2"/>
        <v/>
      </c>
      <c r="AG1040" s="497"/>
      <c r="AH1040" s="498"/>
      <c r="AI1040" s="497"/>
      <c r="AJ1040" s="498"/>
      <c r="AK1040" s="497"/>
      <c r="AL1040" s="498"/>
      <c r="AM1040" s="497"/>
      <c r="AN1040" s="498"/>
      <c r="AO1040" s="497"/>
      <c r="AP1040" s="498"/>
      <c r="AQ1040" s="497"/>
      <c r="AR1040" s="498"/>
      <c r="AS1040" s="497"/>
      <c r="AT1040" s="498"/>
      <c r="AU1040" s="497"/>
      <c r="AV1040" s="498"/>
      <c r="AW1040" s="497"/>
      <c r="AX1040" s="498"/>
      <c r="AY1040" s="505"/>
    </row>
    <row r="1041" ht="22.5" customHeight="1">
      <c r="A1041" s="36"/>
      <c r="B1041" s="28"/>
      <c r="C1041" s="28"/>
      <c r="D1041" s="28"/>
      <c r="E1041" s="36"/>
      <c r="F1041" s="28"/>
      <c r="G1041" s="28"/>
      <c r="H1041" s="28"/>
      <c r="I1041" s="28"/>
      <c r="J1041" s="28"/>
      <c r="K1041" s="28"/>
      <c r="L1041" s="28"/>
      <c r="M1041" s="28"/>
      <c r="N1041" s="28"/>
      <c r="O1041" s="28"/>
      <c r="P1041" s="28"/>
      <c r="Q1041" s="28"/>
      <c r="R1041" s="28"/>
      <c r="S1041" s="28"/>
      <c r="T1041" s="50"/>
      <c r="U1041" s="28"/>
      <c r="V1041" s="52"/>
      <c r="W1041" s="28"/>
      <c r="X1041" s="28"/>
      <c r="Y1041" s="28"/>
      <c r="Z1041" s="28"/>
      <c r="AA1041" s="28"/>
      <c r="AB1041" s="28"/>
      <c r="AC1041" s="28"/>
      <c r="AD1041" s="28"/>
      <c r="AE1041" s="65" t="b">
        <v>0</v>
      </c>
      <c r="AF1041" s="28" t="str">
        <f t="shared" si="2"/>
        <v/>
      </c>
      <c r="AG1041" s="501"/>
      <c r="AH1041" s="502"/>
      <c r="AI1041" s="501"/>
      <c r="AJ1041" s="502"/>
      <c r="AK1041" s="501"/>
      <c r="AL1041" s="502"/>
      <c r="AM1041" s="501"/>
      <c r="AN1041" s="502"/>
      <c r="AO1041" s="501"/>
      <c r="AP1041" s="502"/>
      <c r="AQ1041" s="501"/>
      <c r="AR1041" s="502"/>
      <c r="AS1041" s="501"/>
      <c r="AT1041" s="502"/>
      <c r="AU1041" s="501"/>
      <c r="AV1041" s="502"/>
      <c r="AW1041" s="501"/>
      <c r="AX1041" s="502"/>
      <c r="AY1041" s="506"/>
    </row>
    <row r="1042" ht="22.5" customHeight="1">
      <c r="A1042" s="36"/>
      <c r="B1042" s="28"/>
      <c r="C1042" s="28"/>
      <c r="D1042" s="28"/>
      <c r="E1042" s="36"/>
      <c r="F1042" s="28"/>
      <c r="G1042" s="28"/>
      <c r="H1042" s="28"/>
      <c r="I1042" s="28"/>
      <c r="J1042" s="28"/>
      <c r="K1042" s="28"/>
      <c r="L1042" s="28"/>
      <c r="M1042" s="28"/>
      <c r="N1042" s="28"/>
      <c r="O1042" s="28"/>
      <c r="P1042" s="28"/>
      <c r="Q1042" s="28"/>
      <c r="R1042" s="28"/>
      <c r="S1042" s="28"/>
      <c r="T1042" s="50"/>
      <c r="U1042" s="28"/>
      <c r="V1042" s="52"/>
      <c r="W1042" s="28"/>
      <c r="X1042" s="28"/>
      <c r="Y1042" s="28"/>
      <c r="Z1042" s="28"/>
      <c r="AA1042" s="28"/>
      <c r="AB1042" s="28"/>
      <c r="AC1042" s="28"/>
      <c r="AD1042" s="28"/>
      <c r="AE1042" s="65" t="b">
        <v>0</v>
      </c>
      <c r="AF1042" s="28" t="str">
        <f t="shared" si="2"/>
        <v/>
      </c>
      <c r="AG1042" s="497"/>
      <c r="AH1042" s="498"/>
      <c r="AI1042" s="497"/>
      <c r="AJ1042" s="498"/>
      <c r="AK1042" s="497"/>
      <c r="AL1042" s="498"/>
      <c r="AM1042" s="497"/>
      <c r="AN1042" s="498"/>
      <c r="AO1042" s="497"/>
      <c r="AP1042" s="498"/>
      <c r="AQ1042" s="497"/>
      <c r="AR1042" s="498"/>
      <c r="AS1042" s="497"/>
      <c r="AT1042" s="498"/>
      <c r="AU1042" s="497"/>
      <c r="AV1042" s="498"/>
      <c r="AW1042" s="497"/>
      <c r="AX1042" s="498"/>
      <c r="AY1042" s="505"/>
    </row>
    <row r="1043" ht="22.5" customHeight="1">
      <c r="A1043" s="36"/>
      <c r="B1043" s="28"/>
      <c r="C1043" s="28"/>
      <c r="D1043" s="28"/>
      <c r="E1043" s="36"/>
      <c r="F1043" s="28"/>
      <c r="G1043" s="28"/>
      <c r="H1043" s="28"/>
      <c r="I1043" s="28"/>
      <c r="J1043" s="28"/>
      <c r="K1043" s="28"/>
      <c r="L1043" s="28"/>
      <c r="M1043" s="28"/>
      <c r="N1043" s="28"/>
      <c r="O1043" s="28"/>
      <c r="P1043" s="28"/>
      <c r="Q1043" s="28"/>
      <c r="R1043" s="28"/>
      <c r="S1043" s="28"/>
      <c r="T1043" s="50"/>
      <c r="U1043" s="28"/>
      <c r="V1043" s="52"/>
      <c r="W1043" s="28"/>
      <c r="X1043" s="28"/>
      <c r="Y1043" s="28"/>
      <c r="Z1043" s="28"/>
      <c r="AA1043" s="28"/>
      <c r="AB1043" s="28"/>
      <c r="AC1043" s="28"/>
      <c r="AD1043" s="28"/>
      <c r="AE1043" s="65" t="b">
        <v>0</v>
      </c>
      <c r="AF1043" s="28" t="str">
        <f t="shared" si="2"/>
        <v/>
      </c>
      <c r="AG1043" s="501"/>
      <c r="AH1043" s="502"/>
      <c r="AI1043" s="501"/>
      <c r="AJ1043" s="502"/>
      <c r="AK1043" s="501"/>
      <c r="AL1043" s="502"/>
      <c r="AM1043" s="501"/>
      <c r="AN1043" s="502"/>
      <c r="AO1043" s="501"/>
      <c r="AP1043" s="502"/>
      <c r="AQ1043" s="501"/>
      <c r="AR1043" s="502"/>
      <c r="AS1043" s="501"/>
      <c r="AT1043" s="502"/>
      <c r="AU1043" s="501"/>
      <c r="AV1043" s="502"/>
      <c r="AW1043" s="501"/>
      <c r="AX1043" s="502"/>
      <c r="AY1043" s="506"/>
    </row>
    <row r="1044" ht="22.5" customHeight="1">
      <c r="A1044" s="36"/>
      <c r="B1044" s="28"/>
      <c r="C1044" s="28"/>
      <c r="D1044" s="28"/>
      <c r="E1044" s="36"/>
      <c r="F1044" s="28"/>
      <c r="G1044" s="28"/>
      <c r="H1044" s="28"/>
      <c r="I1044" s="28"/>
      <c r="J1044" s="28"/>
      <c r="K1044" s="28"/>
      <c r="L1044" s="28"/>
      <c r="M1044" s="28"/>
      <c r="N1044" s="28"/>
      <c r="O1044" s="28"/>
      <c r="P1044" s="28"/>
      <c r="Q1044" s="28"/>
      <c r="R1044" s="28"/>
      <c r="S1044" s="28"/>
      <c r="T1044" s="50"/>
      <c r="U1044" s="28"/>
      <c r="V1044" s="52"/>
      <c r="W1044" s="28"/>
      <c r="X1044" s="28"/>
      <c r="Y1044" s="28"/>
      <c r="Z1044" s="28"/>
      <c r="AA1044" s="28"/>
      <c r="AB1044" s="28"/>
      <c r="AC1044" s="28"/>
      <c r="AD1044" s="28"/>
      <c r="AE1044" s="65" t="b">
        <v>0</v>
      </c>
      <c r="AF1044" s="28" t="str">
        <f t="shared" si="2"/>
        <v/>
      </c>
      <c r="AG1044" s="497"/>
      <c r="AH1044" s="498"/>
      <c r="AI1044" s="497"/>
      <c r="AJ1044" s="498"/>
      <c r="AK1044" s="497"/>
      <c r="AL1044" s="498"/>
      <c r="AM1044" s="497"/>
      <c r="AN1044" s="498"/>
      <c r="AO1044" s="497"/>
      <c r="AP1044" s="498"/>
      <c r="AQ1044" s="497"/>
      <c r="AR1044" s="498"/>
      <c r="AS1044" s="497"/>
      <c r="AT1044" s="498"/>
      <c r="AU1044" s="497"/>
      <c r="AV1044" s="498"/>
      <c r="AW1044" s="497"/>
      <c r="AX1044" s="498"/>
      <c r="AY1044" s="505"/>
    </row>
    <row r="1045" ht="22.5" customHeight="1">
      <c r="A1045" s="36"/>
      <c r="B1045" s="28"/>
      <c r="C1045" s="28"/>
      <c r="D1045" s="28"/>
      <c r="E1045" s="36"/>
      <c r="F1045" s="28"/>
      <c r="G1045" s="28"/>
      <c r="H1045" s="28"/>
      <c r="I1045" s="28"/>
      <c r="J1045" s="28"/>
      <c r="K1045" s="28"/>
      <c r="L1045" s="28"/>
      <c r="M1045" s="28"/>
      <c r="N1045" s="28"/>
      <c r="O1045" s="28"/>
      <c r="P1045" s="28"/>
      <c r="Q1045" s="28"/>
      <c r="R1045" s="28"/>
      <c r="S1045" s="28"/>
      <c r="T1045" s="50"/>
      <c r="U1045" s="28"/>
      <c r="V1045" s="52"/>
      <c r="W1045" s="28"/>
      <c r="X1045" s="28"/>
      <c r="Y1045" s="28"/>
      <c r="Z1045" s="28"/>
      <c r="AA1045" s="28"/>
      <c r="AB1045" s="28"/>
      <c r="AC1045" s="28"/>
      <c r="AD1045" s="28"/>
      <c r="AE1045" s="65" t="b">
        <v>0</v>
      </c>
      <c r="AF1045" s="28" t="str">
        <f t="shared" si="2"/>
        <v/>
      </c>
      <c r="AG1045" s="501"/>
      <c r="AH1045" s="502"/>
      <c r="AI1045" s="501"/>
      <c r="AJ1045" s="502"/>
      <c r="AK1045" s="501"/>
      <c r="AL1045" s="502"/>
      <c r="AM1045" s="501"/>
      <c r="AN1045" s="502"/>
      <c r="AO1045" s="501"/>
      <c r="AP1045" s="502"/>
      <c r="AQ1045" s="501"/>
      <c r="AR1045" s="502"/>
      <c r="AS1045" s="501"/>
      <c r="AT1045" s="502"/>
      <c r="AU1045" s="501"/>
      <c r="AV1045" s="502"/>
      <c r="AW1045" s="501"/>
      <c r="AX1045" s="502"/>
      <c r="AY1045" s="506"/>
    </row>
    <row r="1046" ht="22.5" customHeight="1">
      <c r="A1046" s="36"/>
      <c r="B1046" s="28"/>
      <c r="C1046" s="28"/>
      <c r="D1046" s="28"/>
      <c r="E1046" s="36"/>
      <c r="F1046" s="28"/>
      <c r="G1046" s="28"/>
      <c r="H1046" s="28"/>
      <c r="I1046" s="28"/>
      <c r="J1046" s="28"/>
      <c r="K1046" s="28"/>
      <c r="L1046" s="28"/>
      <c r="M1046" s="28"/>
      <c r="N1046" s="28"/>
      <c r="O1046" s="28"/>
      <c r="P1046" s="28"/>
      <c r="Q1046" s="28"/>
      <c r="R1046" s="28"/>
      <c r="S1046" s="28"/>
      <c r="T1046" s="50"/>
      <c r="U1046" s="28"/>
      <c r="V1046" s="52"/>
      <c r="W1046" s="28"/>
      <c r="X1046" s="28"/>
      <c r="Y1046" s="28"/>
      <c r="Z1046" s="28"/>
      <c r="AA1046" s="28"/>
      <c r="AB1046" s="28"/>
      <c r="AC1046" s="28"/>
      <c r="AD1046" s="28"/>
      <c r="AE1046" s="65" t="b">
        <v>0</v>
      </c>
      <c r="AF1046" s="28" t="str">
        <f t="shared" si="2"/>
        <v/>
      </c>
      <c r="AG1046" s="497"/>
      <c r="AH1046" s="498"/>
      <c r="AI1046" s="497"/>
      <c r="AJ1046" s="498"/>
      <c r="AK1046" s="497"/>
      <c r="AL1046" s="498"/>
      <c r="AM1046" s="497"/>
      <c r="AN1046" s="498"/>
      <c r="AO1046" s="497"/>
      <c r="AP1046" s="498"/>
      <c r="AQ1046" s="497"/>
      <c r="AR1046" s="498"/>
      <c r="AS1046" s="497"/>
      <c r="AT1046" s="498"/>
      <c r="AU1046" s="497"/>
      <c r="AV1046" s="498"/>
      <c r="AW1046" s="497"/>
      <c r="AX1046" s="498"/>
      <c r="AY1046" s="505"/>
    </row>
    <row r="1047" ht="22.5" customHeight="1">
      <c r="A1047" s="36"/>
      <c r="B1047" s="28"/>
      <c r="C1047" s="28"/>
      <c r="D1047" s="28"/>
      <c r="E1047" s="36"/>
      <c r="F1047" s="28"/>
      <c r="G1047" s="28"/>
      <c r="H1047" s="28"/>
      <c r="I1047" s="28"/>
      <c r="J1047" s="28"/>
      <c r="K1047" s="28"/>
      <c r="L1047" s="28"/>
      <c r="M1047" s="28"/>
      <c r="N1047" s="28"/>
      <c r="O1047" s="28"/>
      <c r="P1047" s="28"/>
      <c r="Q1047" s="28"/>
      <c r="R1047" s="28"/>
      <c r="S1047" s="28"/>
      <c r="T1047" s="50"/>
      <c r="U1047" s="28"/>
      <c r="V1047" s="52"/>
      <c r="W1047" s="28"/>
      <c r="X1047" s="28"/>
      <c r="Y1047" s="28"/>
      <c r="Z1047" s="28"/>
      <c r="AA1047" s="28"/>
      <c r="AB1047" s="28"/>
      <c r="AC1047" s="28"/>
      <c r="AD1047" s="28"/>
      <c r="AE1047" s="65" t="b">
        <v>0</v>
      </c>
      <c r="AF1047" s="28" t="str">
        <f t="shared" si="2"/>
        <v/>
      </c>
      <c r="AG1047" s="501"/>
      <c r="AH1047" s="502"/>
      <c r="AI1047" s="501"/>
      <c r="AJ1047" s="502"/>
      <c r="AK1047" s="501"/>
      <c r="AL1047" s="502"/>
      <c r="AM1047" s="501"/>
      <c r="AN1047" s="502"/>
      <c r="AO1047" s="501"/>
      <c r="AP1047" s="502"/>
      <c r="AQ1047" s="501"/>
      <c r="AR1047" s="502"/>
      <c r="AS1047" s="501"/>
      <c r="AT1047" s="502"/>
      <c r="AU1047" s="501"/>
      <c r="AV1047" s="502"/>
      <c r="AW1047" s="501"/>
      <c r="AX1047" s="502"/>
      <c r="AY1047" s="506"/>
    </row>
    <row r="1048" ht="22.5" customHeight="1">
      <c r="A1048" s="36"/>
      <c r="B1048" s="28"/>
      <c r="C1048" s="28"/>
      <c r="D1048" s="28"/>
      <c r="E1048" s="36"/>
      <c r="F1048" s="28"/>
      <c r="G1048" s="28"/>
      <c r="H1048" s="28"/>
      <c r="I1048" s="28"/>
      <c r="J1048" s="28"/>
      <c r="K1048" s="28"/>
      <c r="L1048" s="28"/>
      <c r="M1048" s="28"/>
      <c r="N1048" s="28"/>
      <c r="O1048" s="28"/>
      <c r="P1048" s="28"/>
      <c r="Q1048" s="28"/>
      <c r="R1048" s="28"/>
      <c r="S1048" s="28"/>
      <c r="T1048" s="50"/>
      <c r="U1048" s="28"/>
      <c r="V1048" s="52"/>
      <c r="W1048" s="28"/>
      <c r="X1048" s="28"/>
      <c r="Y1048" s="28"/>
      <c r="Z1048" s="28"/>
      <c r="AA1048" s="28"/>
      <c r="AB1048" s="28"/>
      <c r="AC1048" s="28"/>
      <c r="AD1048" s="28"/>
      <c r="AE1048" s="65" t="b">
        <v>0</v>
      </c>
      <c r="AF1048" s="28" t="str">
        <f t="shared" si="2"/>
        <v/>
      </c>
      <c r="AG1048" s="497"/>
      <c r="AH1048" s="498"/>
      <c r="AI1048" s="497"/>
      <c r="AJ1048" s="498"/>
      <c r="AK1048" s="497"/>
      <c r="AL1048" s="498"/>
      <c r="AM1048" s="497"/>
      <c r="AN1048" s="498"/>
      <c r="AO1048" s="497"/>
      <c r="AP1048" s="498"/>
      <c r="AQ1048" s="497"/>
      <c r="AR1048" s="498"/>
      <c r="AS1048" s="497"/>
      <c r="AT1048" s="498"/>
      <c r="AU1048" s="497"/>
      <c r="AV1048" s="498"/>
      <c r="AW1048" s="497"/>
      <c r="AX1048" s="498"/>
      <c r="AY1048" s="505"/>
    </row>
    <row r="1049" ht="22.5" customHeight="1">
      <c r="A1049" s="36"/>
      <c r="B1049" s="28"/>
      <c r="C1049" s="28"/>
      <c r="D1049" s="28"/>
      <c r="E1049" s="36"/>
      <c r="F1049" s="28"/>
      <c r="G1049" s="28"/>
      <c r="H1049" s="28"/>
      <c r="I1049" s="28"/>
      <c r="J1049" s="28"/>
      <c r="K1049" s="28"/>
      <c r="L1049" s="28"/>
      <c r="M1049" s="28"/>
      <c r="N1049" s="28"/>
      <c r="O1049" s="28"/>
      <c r="P1049" s="28"/>
      <c r="Q1049" s="28"/>
      <c r="R1049" s="28"/>
      <c r="S1049" s="28"/>
      <c r="T1049" s="50"/>
      <c r="U1049" s="28"/>
      <c r="V1049" s="52"/>
      <c r="W1049" s="28"/>
      <c r="X1049" s="28"/>
      <c r="Y1049" s="28"/>
      <c r="Z1049" s="28"/>
      <c r="AA1049" s="28"/>
      <c r="AB1049" s="28"/>
      <c r="AC1049" s="28"/>
      <c r="AD1049" s="28"/>
      <c r="AE1049" s="65" t="b">
        <v>0</v>
      </c>
      <c r="AF1049" s="28" t="str">
        <f t="shared" si="2"/>
        <v/>
      </c>
      <c r="AG1049" s="501"/>
      <c r="AH1049" s="502"/>
      <c r="AI1049" s="501"/>
      <c r="AJ1049" s="502"/>
      <c r="AK1049" s="501"/>
      <c r="AL1049" s="502"/>
      <c r="AM1049" s="501"/>
      <c r="AN1049" s="502"/>
      <c r="AO1049" s="501"/>
      <c r="AP1049" s="502"/>
      <c r="AQ1049" s="501"/>
      <c r="AR1049" s="502"/>
      <c r="AS1049" s="501"/>
      <c r="AT1049" s="502"/>
      <c r="AU1049" s="501"/>
      <c r="AV1049" s="502"/>
      <c r="AW1049" s="501"/>
      <c r="AX1049" s="502"/>
      <c r="AY1049" s="506"/>
    </row>
    <row r="1050" ht="22.5" customHeight="1">
      <c r="A1050" s="36"/>
      <c r="B1050" s="28"/>
      <c r="C1050" s="28"/>
      <c r="D1050" s="28"/>
      <c r="E1050" s="36"/>
      <c r="F1050" s="28"/>
      <c r="G1050" s="28"/>
      <c r="H1050" s="28"/>
      <c r="I1050" s="28"/>
      <c r="J1050" s="28"/>
      <c r="K1050" s="28"/>
      <c r="L1050" s="28"/>
      <c r="M1050" s="28"/>
      <c r="N1050" s="28"/>
      <c r="O1050" s="28"/>
      <c r="P1050" s="28"/>
      <c r="Q1050" s="28"/>
      <c r="R1050" s="28"/>
      <c r="S1050" s="28"/>
      <c r="T1050" s="50"/>
      <c r="U1050" s="28"/>
      <c r="V1050" s="52"/>
      <c r="W1050" s="28"/>
      <c r="X1050" s="28"/>
      <c r="Y1050" s="28"/>
      <c r="Z1050" s="28"/>
      <c r="AA1050" s="28"/>
      <c r="AB1050" s="28"/>
      <c r="AC1050" s="28"/>
      <c r="AD1050" s="28"/>
      <c r="AE1050" s="65" t="b">
        <v>0</v>
      </c>
      <c r="AF1050" s="28" t="str">
        <f t="shared" si="2"/>
        <v/>
      </c>
      <c r="AG1050" s="497"/>
      <c r="AH1050" s="498"/>
      <c r="AI1050" s="497"/>
      <c r="AJ1050" s="498"/>
      <c r="AK1050" s="497"/>
      <c r="AL1050" s="498"/>
      <c r="AM1050" s="497"/>
      <c r="AN1050" s="498"/>
      <c r="AO1050" s="497"/>
      <c r="AP1050" s="498"/>
      <c r="AQ1050" s="497"/>
      <c r="AR1050" s="498"/>
      <c r="AS1050" s="497"/>
      <c r="AT1050" s="498"/>
      <c r="AU1050" s="497"/>
      <c r="AV1050" s="498"/>
      <c r="AW1050" s="497"/>
      <c r="AX1050" s="498"/>
      <c r="AY1050" s="505"/>
    </row>
    <row r="1051" ht="22.5" customHeight="1">
      <c r="A1051" s="36"/>
      <c r="B1051" s="28"/>
      <c r="C1051" s="28"/>
      <c r="D1051" s="28"/>
      <c r="E1051" s="36"/>
      <c r="F1051" s="28"/>
      <c r="G1051" s="28"/>
      <c r="H1051" s="28"/>
      <c r="I1051" s="28"/>
      <c r="J1051" s="28"/>
      <c r="K1051" s="28"/>
      <c r="L1051" s="28"/>
      <c r="M1051" s="28"/>
      <c r="N1051" s="28"/>
      <c r="O1051" s="28"/>
      <c r="P1051" s="28"/>
      <c r="Q1051" s="28"/>
      <c r="R1051" s="28"/>
      <c r="S1051" s="28"/>
      <c r="T1051" s="50"/>
      <c r="U1051" s="28"/>
      <c r="V1051" s="52"/>
      <c r="W1051" s="28"/>
      <c r="X1051" s="28"/>
      <c r="Y1051" s="28"/>
      <c r="Z1051" s="28"/>
      <c r="AA1051" s="28"/>
      <c r="AB1051" s="28"/>
      <c r="AC1051" s="28"/>
      <c r="AD1051" s="28"/>
      <c r="AE1051" s="65" t="b">
        <v>0</v>
      </c>
      <c r="AF1051" s="28" t="str">
        <f t="shared" si="2"/>
        <v/>
      </c>
      <c r="AG1051" s="501"/>
      <c r="AH1051" s="502"/>
      <c r="AI1051" s="501"/>
      <c r="AJ1051" s="502"/>
      <c r="AK1051" s="501"/>
      <c r="AL1051" s="502"/>
      <c r="AM1051" s="501"/>
      <c r="AN1051" s="502"/>
      <c r="AO1051" s="501"/>
      <c r="AP1051" s="502"/>
      <c r="AQ1051" s="501"/>
      <c r="AR1051" s="502"/>
      <c r="AS1051" s="501"/>
      <c r="AT1051" s="502"/>
      <c r="AU1051" s="501"/>
      <c r="AV1051" s="502"/>
      <c r="AW1051" s="501"/>
      <c r="AX1051" s="502"/>
      <c r="AY1051" s="506"/>
    </row>
    <row r="1052" ht="22.5" customHeight="1">
      <c r="A1052" s="36"/>
      <c r="B1052" s="28"/>
      <c r="C1052" s="28"/>
      <c r="D1052" s="28"/>
      <c r="E1052" s="36"/>
      <c r="F1052" s="28"/>
      <c r="G1052" s="28"/>
      <c r="H1052" s="28"/>
      <c r="I1052" s="28"/>
      <c r="J1052" s="28"/>
      <c r="K1052" s="28"/>
      <c r="L1052" s="28"/>
      <c r="M1052" s="28"/>
      <c r="N1052" s="28"/>
      <c r="O1052" s="28"/>
      <c r="P1052" s="28"/>
      <c r="Q1052" s="28"/>
      <c r="R1052" s="28"/>
      <c r="S1052" s="28"/>
      <c r="T1052" s="50"/>
      <c r="U1052" s="28"/>
      <c r="V1052" s="52"/>
      <c r="W1052" s="28"/>
      <c r="X1052" s="28"/>
      <c r="Y1052" s="28"/>
      <c r="Z1052" s="28"/>
      <c r="AA1052" s="28"/>
      <c r="AB1052" s="28"/>
      <c r="AC1052" s="28"/>
      <c r="AD1052" s="28"/>
      <c r="AE1052" s="65" t="b">
        <v>0</v>
      </c>
      <c r="AF1052" s="28" t="str">
        <f t="shared" si="2"/>
        <v/>
      </c>
      <c r="AG1052" s="497"/>
      <c r="AH1052" s="498"/>
      <c r="AI1052" s="497"/>
      <c r="AJ1052" s="498"/>
      <c r="AK1052" s="497"/>
      <c r="AL1052" s="498"/>
      <c r="AM1052" s="497"/>
      <c r="AN1052" s="498"/>
      <c r="AO1052" s="497"/>
      <c r="AP1052" s="498"/>
      <c r="AQ1052" s="497"/>
      <c r="AR1052" s="498"/>
      <c r="AS1052" s="497"/>
      <c r="AT1052" s="498"/>
      <c r="AU1052" s="497"/>
      <c r="AV1052" s="498"/>
      <c r="AW1052" s="497"/>
      <c r="AX1052" s="498"/>
      <c r="AY1052" s="505"/>
    </row>
    <row r="1053" ht="22.5" customHeight="1">
      <c r="A1053" s="36"/>
      <c r="B1053" s="28"/>
      <c r="C1053" s="28"/>
      <c r="D1053" s="28"/>
      <c r="E1053" s="36"/>
      <c r="F1053" s="28"/>
      <c r="G1053" s="28"/>
      <c r="H1053" s="28"/>
      <c r="I1053" s="28"/>
      <c r="J1053" s="28"/>
      <c r="K1053" s="28"/>
      <c r="L1053" s="28"/>
      <c r="M1053" s="28"/>
      <c r="N1053" s="28"/>
      <c r="O1053" s="28"/>
      <c r="P1053" s="28"/>
      <c r="Q1053" s="28"/>
      <c r="R1053" s="28"/>
      <c r="S1053" s="28"/>
      <c r="T1053" s="50"/>
      <c r="U1053" s="28"/>
      <c r="V1053" s="52"/>
      <c r="W1053" s="28"/>
      <c r="X1053" s="28"/>
      <c r="Y1053" s="28"/>
      <c r="Z1053" s="28"/>
      <c r="AA1053" s="28"/>
      <c r="AB1053" s="28"/>
      <c r="AC1053" s="28"/>
      <c r="AD1053" s="28"/>
      <c r="AE1053" s="65" t="b">
        <v>0</v>
      </c>
      <c r="AF1053" s="28" t="str">
        <f t="shared" si="2"/>
        <v/>
      </c>
      <c r="AG1053" s="501"/>
      <c r="AH1053" s="502"/>
      <c r="AI1053" s="501"/>
      <c r="AJ1053" s="502"/>
      <c r="AK1053" s="501"/>
      <c r="AL1053" s="502"/>
      <c r="AM1053" s="501"/>
      <c r="AN1053" s="502"/>
      <c r="AO1053" s="501"/>
      <c r="AP1053" s="502"/>
      <c r="AQ1053" s="501"/>
      <c r="AR1053" s="502"/>
      <c r="AS1053" s="501"/>
      <c r="AT1053" s="502"/>
      <c r="AU1053" s="501"/>
      <c r="AV1053" s="502"/>
      <c r="AW1053" s="501"/>
      <c r="AX1053" s="502"/>
      <c r="AY1053" s="506"/>
    </row>
    <row r="1054" ht="22.5" customHeight="1">
      <c r="A1054" s="36"/>
      <c r="B1054" s="28"/>
      <c r="C1054" s="28"/>
      <c r="D1054" s="28"/>
      <c r="E1054" s="36"/>
      <c r="F1054" s="28"/>
      <c r="G1054" s="28"/>
      <c r="H1054" s="28"/>
      <c r="I1054" s="28"/>
      <c r="J1054" s="28"/>
      <c r="K1054" s="28"/>
      <c r="L1054" s="28"/>
      <c r="M1054" s="28"/>
      <c r="N1054" s="28"/>
      <c r="O1054" s="28"/>
      <c r="P1054" s="28"/>
      <c r="Q1054" s="28"/>
      <c r="R1054" s="28"/>
      <c r="S1054" s="28"/>
      <c r="T1054" s="50"/>
      <c r="U1054" s="28"/>
      <c r="V1054" s="52"/>
      <c r="W1054" s="28"/>
      <c r="X1054" s="28"/>
      <c r="Y1054" s="28"/>
      <c r="Z1054" s="28"/>
      <c r="AA1054" s="28"/>
      <c r="AB1054" s="28"/>
      <c r="AC1054" s="28"/>
      <c r="AD1054" s="28"/>
      <c r="AE1054" s="65" t="b">
        <v>0</v>
      </c>
      <c r="AF1054" s="28" t="str">
        <f t="shared" si="2"/>
        <v/>
      </c>
      <c r="AG1054" s="497"/>
      <c r="AH1054" s="498"/>
      <c r="AI1054" s="497"/>
      <c r="AJ1054" s="498"/>
      <c r="AK1054" s="497"/>
      <c r="AL1054" s="498"/>
      <c r="AM1054" s="497"/>
      <c r="AN1054" s="498"/>
      <c r="AO1054" s="497"/>
      <c r="AP1054" s="498"/>
      <c r="AQ1054" s="497"/>
      <c r="AR1054" s="498"/>
      <c r="AS1054" s="497"/>
      <c r="AT1054" s="498"/>
      <c r="AU1054" s="497"/>
      <c r="AV1054" s="498"/>
      <c r="AW1054" s="497"/>
      <c r="AX1054" s="498"/>
      <c r="AY1054" s="505"/>
    </row>
    <row r="1055" ht="22.5" customHeight="1">
      <c r="A1055" s="36"/>
      <c r="B1055" s="28"/>
      <c r="C1055" s="28"/>
      <c r="D1055" s="28"/>
      <c r="E1055" s="36"/>
      <c r="F1055" s="28"/>
      <c r="G1055" s="28"/>
      <c r="H1055" s="28"/>
      <c r="I1055" s="28"/>
      <c r="J1055" s="28"/>
      <c r="K1055" s="28"/>
      <c r="L1055" s="28"/>
      <c r="M1055" s="28"/>
      <c r="N1055" s="28"/>
      <c r="O1055" s="28"/>
      <c r="P1055" s="28"/>
      <c r="Q1055" s="28"/>
      <c r="R1055" s="28"/>
      <c r="S1055" s="28"/>
      <c r="T1055" s="50"/>
      <c r="U1055" s="28"/>
      <c r="V1055" s="52"/>
      <c r="W1055" s="28"/>
      <c r="X1055" s="28"/>
      <c r="Y1055" s="28"/>
      <c r="Z1055" s="28"/>
      <c r="AA1055" s="28"/>
      <c r="AB1055" s="28"/>
      <c r="AC1055" s="28"/>
      <c r="AD1055" s="28"/>
      <c r="AE1055" s="65" t="b">
        <v>0</v>
      </c>
      <c r="AF1055" s="28" t="str">
        <f t="shared" si="2"/>
        <v/>
      </c>
      <c r="AG1055" s="501"/>
      <c r="AH1055" s="502"/>
      <c r="AI1055" s="501"/>
      <c r="AJ1055" s="502"/>
      <c r="AK1055" s="501"/>
      <c r="AL1055" s="502"/>
      <c r="AM1055" s="501"/>
      <c r="AN1055" s="502"/>
      <c r="AO1055" s="501"/>
      <c r="AP1055" s="502"/>
      <c r="AQ1055" s="501"/>
      <c r="AR1055" s="502"/>
      <c r="AS1055" s="501"/>
      <c r="AT1055" s="502"/>
      <c r="AU1055" s="501"/>
      <c r="AV1055" s="502"/>
      <c r="AW1055" s="501"/>
      <c r="AX1055" s="502"/>
      <c r="AY1055" s="506"/>
    </row>
    <row r="1056" ht="22.5" customHeight="1">
      <c r="A1056" s="36"/>
      <c r="B1056" s="28"/>
      <c r="C1056" s="28"/>
      <c r="D1056" s="28"/>
      <c r="E1056" s="36"/>
      <c r="F1056" s="28"/>
      <c r="G1056" s="28"/>
      <c r="H1056" s="28"/>
      <c r="I1056" s="28"/>
      <c r="J1056" s="28"/>
      <c r="K1056" s="28"/>
      <c r="L1056" s="28"/>
      <c r="M1056" s="28"/>
      <c r="N1056" s="28"/>
      <c r="O1056" s="28"/>
      <c r="P1056" s="28"/>
      <c r="Q1056" s="28"/>
      <c r="R1056" s="28"/>
      <c r="S1056" s="28"/>
      <c r="T1056" s="50"/>
      <c r="U1056" s="28"/>
      <c r="V1056" s="52"/>
      <c r="W1056" s="28"/>
      <c r="X1056" s="28"/>
      <c r="Y1056" s="28"/>
      <c r="Z1056" s="28"/>
      <c r="AA1056" s="28"/>
      <c r="AB1056" s="28"/>
      <c r="AC1056" s="28"/>
      <c r="AD1056" s="28"/>
      <c r="AE1056" s="65" t="b">
        <v>0</v>
      </c>
      <c r="AF1056" s="28" t="str">
        <f t="shared" si="2"/>
        <v/>
      </c>
      <c r="AG1056" s="497"/>
      <c r="AH1056" s="498"/>
      <c r="AI1056" s="497"/>
      <c r="AJ1056" s="498"/>
      <c r="AK1056" s="497"/>
      <c r="AL1056" s="498"/>
      <c r="AM1056" s="497"/>
      <c r="AN1056" s="498"/>
      <c r="AO1056" s="497"/>
      <c r="AP1056" s="498"/>
      <c r="AQ1056" s="497"/>
      <c r="AR1056" s="498"/>
      <c r="AS1056" s="497"/>
      <c r="AT1056" s="498"/>
      <c r="AU1056" s="497"/>
      <c r="AV1056" s="498"/>
      <c r="AW1056" s="497"/>
      <c r="AX1056" s="498"/>
      <c r="AY1056" s="505"/>
    </row>
    <row r="1057" ht="22.5" customHeight="1">
      <c r="A1057" s="36"/>
      <c r="B1057" s="28"/>
      <c r="C1057" s="28"/>
      <c r="D1057" s="28"/>
      <c r="E1057" s="36"/>
      <c r="F1057" s="28"/>
      <c r="G1057" s="28"/>
      <c r="H1057" s="28"/>
      <c r="I1057" s="28"/>
      <c r="J1057" s="28"/>
      <c r="K1057" s="28"/>
      <c r="L1057" s="28"/>
      <c r="M1057" s="28"/>
      <c r="N1057" s="28"/>
      <c r="O1057" s="28"/>
      <c r="P1057" s="28"/>
      <c r="Q1057" s="28"/>
      <c r="R1057" s="28"/>
      <c r="S1057" s="28"/>
      <c r="T1057" s="50"/>
      <c r="U1057" s="28"/>
      <c r="V1057" s="52"/>
      <c r="W1057" s="28"/>
      <c r="X1057" s="28"/>
      <c r="Y1057" s="28"/>
      <c r="Z1057" s="28"/>
      <c r="AA1057" s="28"/>
      <c r="AB1057" s="28"/>
      <c r="AC1057" s="28"/>
      <c r="AD1057" s="28"/>
      <c r="AE1057" s="65" t="b">
        <v>0</v>
      </c>
      <c r="AF1057" s="28" t="str">
        <f t="shared" si="2"/>
        <v/>
      </c>
      <c r="AG1057" s="501"/>
      <c r="AH1057" s="502"/>
      <c r="AI1057" s="501"/>
      <c r="AJ1057" s="502"/>
      <c r="AK1057" s="501"/>
      <c r="AL1057" s="502"/>
      <c r="AM1057" s="501"/>
      <c r="AN1057" s="502"/>
      <c r="AO1057" s="501"/>
      <c r="AP1057" s="502"/>
      <c r="AQ1057" s="501"/>
      <c r="AR1057" s="502"/>
      <c r="AS1057" s="501"/>
      <c r="AT1057" s="502"/>
      <c r="AU1057" s="501"/>
      <c r="AV1057" s="502"/>
      <c r="AW1057" s="501"/>
      <c r="AX1057" s="502"/>
      <c r="AY1057" s="506"/>
    </row>
    <row r="1058" ht="22.5" customHeight="1">
      <c r="A1058" s="36"/>
      <c r="B1058" s="28"/>
      <c r="C1058" s="28"/>
      <c r="D1058" s="28"/>
      <c r="E1058" s="36"/>
      <c r="F1058" s="28"/>
      <c r="G1058" s="28"/>
      <c r="H1058" s="28"/>
      <c r="I1058" s="28"/>
      <c r="J1058" s="28"/>
      <c r="K1058" s="28"/>
      <c r="L1058" s="28"/>
      <c r="M1058" s="28"/>
      <c r="N1058" s="28"/>
      <c r="O1058" s="28"/>
      <c r="P1058" s="28"/>
      <c r="Q1058" s="28"/>
      <c r="R1058" s="28"/>
      <c r="S1058" s="28"/>
      <c r="T1058" s="50"/>
      <c r="U1058" s="28"/>
      <c r="V1058" s="52"/>
      <c r="W1058" s="28"/>
      <c r="X1058" s="28"/>
      <c r="Y1058" s="28"/>
      <c r="Z1058" s="28"/>
      <c r="AA1058" s="28"/>
      <c r="AB1058" s="28"/>
      <c r="AC1058" s="28"/>
      <c r="AD1058" s="28"/>
      <c r="AE1058" s="65" t="b">
        <v>0</v>
      </c>
      <c r="AF1058" s="28" t="str">
        <f t="shared" si="2"/>
        <v/>
      </c>
      <c r="AG1058" s="497"/>
      <c r="AH1058" s="498"/>
      <c r="AI1058" s="497"/>
      <c r="AJ1058" s="498"/>
      <c r="AK1058" s="497"/>
      <c r="AL1058" s="498"/>
      <c r="AM1058" s="497"/>
      <c r="AN1058" s="498"/>
      <c r="AO1058" s="497"/>
      <c r="AP1058" s="498"/>
      <c r="AQ1058" s="497"/>
      <c r="AR1058" s="498"/>
      <c r="AS1058" s="497"/>
      <c r="AT1058" s="498"/>
      <c r="AU1058" s="497"/>
      <c r="AV1058" s="498"/>
      <c r="AW1058" s="497"/>
      <c r="AX1058" s="498"/>
      <c r="AY1058" s="505"/>
    </row>
    <row r="1059" ht="22.5" customHeight="1">
      <c r="A1059" s="36"/>
      <c r="B1059" s="28"/>
      <c r="C1059" s="28"/>
      <c r="D1059" s="28"/>
      <c r="E1059" s="36"/>
      <c r="F1059" s="28"/>
      <c r="G1059" s="28"/>
      <c r="H1059" s="28"/>
      <c r="I1059" s="28"/>
      <c r="J1059" s="28"/>
      <c r="K1059" s="28"/>
      <c r="L1059" s="28"/>
      <c r="M1059" s="28"/>
      <c r="N1059" s="28"/>
      <c r="O1059" s="28"/>
      <c r="P1059" s="28"/>
      <c r="Q1059" s="28"/>
      <c r="R1059" s="28"/>
      <c r="S1059" s="28"/>
      <c r="T1059" s="50"/>
      <c r="U1059" s="28"/>
      <c r="V1059" s="52"/>
      <c r="W1059" s="28"/>
      <c r="X1059" s="28"/>
      <c r="Y1059" s="28"/>
      <c r="Z1059" s="28"/>
      <c r="AA1059" s="28"/>
      <c r="AB1059" s="28"/>
      <c r="AC1059" s="28"/>
      <c r="AD1059" s="28"/>
      <c r="AE1059" s="65" t="b">
        <v>0</v>
      </c>
      <c r="AF1059" s="28" t="str">
        <f t="shared" si="2"/>
        <v/>
      </c>
      <c r="AG1059" s="501"/>
      <c r="AH1059" s="502"/>
      <c r="AI1059" s="501"/>
      <c r="AJ1059" s="502"/>
      <c r="AK1059" s="501"/>
      <c r="AL1059" s="502"/>
      <c r="AM1059" s="501"/>
      <c r="AN1059" s="502"/>
      <c r="AO1059" s="501"/>
      <c r="AP1059" s="502"/>
      <c r="AQ1059" s="501"/>
      <c r="AR1059" s="502"/>
      <c r="AS1059" s="501"/>
      <c r="AT1059" s="502"/>
      <c r="AU1059" s="501"/>
      <c r="AV1059" s="502"/>
      <c r="AW1059" s="501"/>
      <c r="AX1059" s="502"/>
      <c r="AY1059" s="506"/>
    </row>
    <row r="1060" ht="22.5" customHeight="1">
      <c r="A1060" s="36"/>
      <c r="B1060" s="28"/>
      <c r="C1060" s="28"/>
      <c r="D1060" s="28"/>
      <c r="E1060" s="36"/>
      <c r="F1060" s="28"/>
      <c r="G1060" s="28"/>
      <c r="H1060" s="28"/>
      <c r="I1060" s="28"/>
      <c r="J1060" s="28"/>
      <c r="K1060" s="28"/>
      <c r="L1060" s="28"/>
      <c r="M1060" s="28"/>
      <c r="N1060" s="28"/>
      <c r="O1060" s="28"/>
      <c r="P1060" s="28"/>
      <c r="Q1060" s="28"/>
      <c r="R1060" s="28"/>
      <c r="S1060" s="28"/>
      <c r="T1060" s="50"/>
      <c r="U1060" s="28"/>
      <c r="V1060" s="52"/>
      <c r="W1060" s="28"/>
      <c r="X1060" s="28"/>
      <c r="Y1060" s="28"/>
      <c r="Z1060" s="28"/>
      <c r="AA1060" s="28"/>
      <c r="AB1060" s="28"/>
      <c r="AC1060" s="28"/>
      <c r="AD1060" s="28"/>
      <c r="AE1060" s="65" t="b">
        <v>0</v>
      </c>
      <c r="AF1060" s="28" t="str">
        <f t="shared" si="2"/>
        <v/>
      </c>
      <c r="AG1060" s="497"/>
      <c r="AH1060" s="498"/>
      <c r="AI1060" s="497"/>
      <c r="AJ1060" s="498"/>
      <c r="AK1060" s="497"/>
      <c r="AL1060" s="498"/>
      <c r="AM1060" s="497"/>
      <c r="AN1060" s="498"/>
      <c r="AO1060" s="497"/>
      <c r="AP1060" s="498"/>
      <c r="AQ1060" s="497"/>
      <c r="AR1060" s="498"/>
      <c r="AS1060" s="497"/>
      <c r="AT1060" s="498"/>
      <c r="AU1060" s="497"/>
      <c r="AV1060" s="498"/>
      <c r="AW1060" s="497"/>
      <c r="AX1060" s="498"/>
      <c r="AY1060" s="505"/>
    </row>
    <row r="1061" ht="22.5" customHeight="1">
      <c r="A1061" s="36"/>
      <c r="B1061" s="28"/>
      <c r="C1061" s="28"/>
      <c r="D1061" s="28"/>
      <c r="E1061" s="36"/>
      <c r="F1061" s="28"/>
      <c r="G1061" s="28"/>
      <c r="H1061" s="28"/>
      <c r="I1061" s="28"/>
      <c r="J1061" s="28"/>
      <c r="K1061" s="28"/>
      <c r="L1061" s="28"/>
      <c r="M1061" s="28"/>
      <c r="N1061" s="28"/>
      <c r="O1061" s="28"/>
      <c r="P1061" s="28"/>
      <c r="Q1061" s="28"/>
      <c r="R1061" s="28"/>
      <c r="S1061" s="28"/>
      <c r="T1061" s="50"/>
      <c r="U1061" s="28"/>
      <c r="V1061" s="52"/>
      <c r="W1061" s="28"/>
      <c r="X1061" s="28"/>
      <c r="Y1061" s="28"/>
      <c r="Z1061" s="28"/>
      <c r="AA1061" s="28"/>
      <c r="AB1061" s="28"/>
      <c r="AC1061" s="28"/>
      <c r="AD1061" s="28"/>
      <c r="AE1061" s="65" t="b">
        <v>0</v>
      </c>
      <c r="AF1061" s="28" t="str">
        <f t="shared" si="2"/>
        <v/>
      </c>
      <c r="AG1061" s="501"/>
      <c r="AH1061" s="502"/>
      <c r="AI1061" s="501"/>
      <c r="AJ1061" s="503"/>
      <c r="AK1061" s="501"/>
      <c r="AL1061" s="503"/>
      <c r="AM1061" s="501"/>
      <c r="AN1061" s="503"/>
      <c r="AO1061" s="501"/>
      <c r="AP1061" s="503"/>
      <c r="AQ1061" s="501"/>
      <c r="AR1061" s="503"/>
      <c r="AS1061" s="501"/>
      <c r="AT1061" s="503"/>
      <c r="AU1061" s="501"/>
      <c r="AV1061" s="503"/>
      <c r="AW1061" s="501"/>
      <c r="AX1061" s="503"/>
      <c r="AY1061" s="504"/>
    </row>
    <row r="1062" ht="22.5" customHeight="1">
      <c r="A1062" s="36"/>
      <c r="B1062" s="28"/>
      <c r="C1062" s="28"/>
      <c r="D1062" s="28"/>
      <c r="E1062" s="36"/>
      <c r="F1062" s="28"/>
      <c r="G1062" s="28"/>
      <c r="H1062" s="28"/>
      <c r="I1062" s="28"/>
      <c r="J1062" s="28"/>
      <c r="K1062" s="28"/>
      <c r="L1062" s="28"/>
      <c r="M1062" s="28"/>
      <c r="N1062" s="28"/>
      <c r="O1062" s="28"/>
      <c r="P1062" s="28"/>
      <c r="Q1062" s="28"/>
      <c r="R1062" s="28"/>
      <c r="S1062" s="28"/>
      <c r="T1062" s="50"/>
      <c r="U1062" s="28"/>
      <c r="V1062" s="52"/>
      <c r="W1062" s="28"/>
      <c r="X1062" s="28"/>
      <c r="Y1062" s="28"/>
      <c r="Z1062" s="28"/>
      <c r="AA1062" s="28"/>
      <c r="AB1062" s="28"/>
      <c r="AC1062" s="28"/>
      <c r="AD1062" s="28"/>
      <c r="AE1062" s="65" t="b">
        <v>0</v>
      </c>
      <c r="AF1062" s="28" t="str">
        <f t="shared" si="2"/>
        <v/>
      </c>
      <c r="AG1062" s="497"/>
      <c r="AH1062" s="498"/>
      <c r="AI1062" s="497"/>
      <c r="AJ1062" s="498"/>
      <c r="AK1062" s="497"/>
      <c r="AL1062" s="498"/>
      <c r="AM1062" s="497"/>
      <c r="AN1062" s="498"/>
      <c r="AO1062" s="497"/>
      <c r="AP1062" s="498"/>
      <c r="AQ1062" s="497"/>
      <c r="AR1062" s="498"/>
      <c r="AS1062" s="497"/>
      <c r="AT1062" s="498"/>
      <c r="AU1062" s="497"/>
      <c r="AV1062" s="498"/>
      <c r="AW1062" s="497"/>
      <c r="AX1062" s="498"/>
      <c r="AY1062" s="505"/>
    </row>
    <row r="1063" ht="22.5" customHeight="1">
      <c r="A1063" s="36"/>
      <c r="B1063" s="28"/>
      <c r="C1063" s="28"/>
      <c r="D1063" s="28"/>
      <c r="E1063" s="36"/>
      <c r="F1063" s="28"/>
      <c r="G1063" s="28"/>
      <c r="H1063" s="28"/>
      <c r="I1063" s="28"/>
      <c r="J1063" s="28"/>
      <c r="K1063" s="28"/>
      <c r="L1063" s="28"/>
      <c r="M1063" s="28"/>
      <c r="N1063" s="28"/>
      <c r="O1063" s="28"/>
      <c r="P1063" s="28"/>
      <c r="Q1063" s="28"/>
      <c r="R1063" s="28"/>
      <c r="S1063" s="28"/>
      <c r="T1063" s="50"/>
      <c r="U1063" s="28"/>
      <c r="V1063" s="52"/>
      <c r="W1063" s="28"/>
      <c r="X1063" s="28"/>
      <c r="Y1063" s="28"/>
      <c r="Z1063" s="28"/>
      <c r="AA1063" s="28"/>
      <c r="AB1063" s="28"/>
      <c r="AC1063" s="28"/>
      <c r="AD1063" s="28"/>
      <c r="AE1063" s="65" t="b">
        <v>0</v>
      </c>
      <c r="AF1063" s="28" t="str">
        <f t="shared" si="2"/>
        <v/>
      </c>
      <c r="AG1063" s="501"/>
      <c r="AH1063" s="502"/>
      <c r="AI1063" s="501"/>
      <c r="AJ1063" s="502"/>
      <c r="AK1063" s="501"/>
      <c r="AL1063" s="502"/>
      <c r="AM1063" s="501"/>
      <c r="AN1063" s="502"/>
      <c r="AO1063" s="501"/>
      <c r="AP1063" s="502"/>
      <c r="AQ1063" s="501"/>
      <c r="AR1063" s="502"/>
      <c r="AS1063" s="501"/>
      <c r="AT1063" s="502"/>
      <c r="AU1063" s="501"/>
      <c r="AV1063" s="502"/>
      <c r="AW1063" s="501"/>
      <c r="AX1063" s="502"/>
      <c r="AY1063" s="506"/>
    </row>
    <row r="1064" ht="22.5" customHeight="1">
      <c r="A1064" s="36"/>
      <c r="B1064" s="28"/>
      <c r="C1064" s="28"/>
      <c r="D1064" s="28"/>
      <c r="E1064" s="36"/>
      <c r="F1064" s="28"/>
      <c r="G1064" s="28"/>
      <c r="H1064" s="28"/>
      <c r="I1064" s="28"/>
      <c r="J1064" s="28"/>
      <c r="K1064" s="28"/>
      <c r="L1064" s="28"/>
      <c r="M1064" s="28"/>
      <c r="N1064" s="28"/>
      <c r="O1064" s="28"/>
      <c r="P1064" s="28"/>
      <c r="Q1064" s="28"/>
      <c r="R1064" s="28"/>
      <c r="S1064" s="28"/>
      <c r="T1064" s="50"/>
      <c r="U1064" s="28"/>
      <c r="V1064" s="52"/>
      <c r="W1064" s="28"/>
      <c r="X1064" s="28"/>
      <c r="Y1064" s="28"/>
      <c r="Z1064" s="28"/>
      <c r="AA1064" s="28"/>
      <c r="AB1064" s="28"/>
      <c r="AC1064" s="28"/>
      <c r="AD1064" s="28"/>
      <c r="AE1064" s="65" t="b">
        <v>0</v>
      </c>
      <c r="AF1064" s="28" t="str">
        <f t="shared" si="2"/>
        <v/>
      </c>
      <c r="AG1064" s="497"/>
      <c r="AH1064" s="498"/>
      <c r="AI1064" s="497"/>
      <c r="AJ1064" s="498"/>
      <c r="AK1064" s="497"/>
      <c r="AL1064" s="498"/>
      <c r="AM1064" s="497"/>
      <c r="AN1064" s="498"/>
      <c r="AO1064" s="497"/>
      <c r="AP1064" s="498"/>
      <c r="AQ1064" s="497"/>
      <c r="AR1064" s="498"/>
      <c r="AS1064" s="497"/>
      <c r="AT1064" s="498"/>
      <c r="AU1064" s="497"/>
      <c r="AV1064" s="498"/>
      <c r="AW1064" s="497"/>
      <c r="AX1064" s="498"/>
      <c r="AY1064" s="505"/>
    </row>
    <row r="1065" ht="22.5" customHeight="1">
      <c r="A1065" s="36"/>
      <c r="B1065" s="28"/>
      <c r="C1065" s="28"/>
      <c r="D1065" s="28"/>
      <c r="E1065" s="36"/>
      <c r="F1065" s="28"/>
      <c r="G1065" s="28"/>
      <c r="H1065" s="28"/>
      <c r="I1065" s="28"/>
      <c r="J1065" s="28"/>
      <c r="K1065" s="28"/>
      <c r="L1065" s="28"/>
      <c r="M1065" s="28"/>
      <c r="N1065" s="28"/>
      <c r="O1065" s="28"/>
      <c r="P1065" s="28"/>
      <c r="Q1065" s="28"/>
      <c r="R1065" s="28"/>
      <c r="S1065" s="28"/>
      <c r="T1065" s="50"/>
      <c r="U1065" s="28"/>
      <c r="V1065" s="52"/>
      <c r="W1065" s="28"/>
      <c r="X1065" s="28"/>
      <c r="Y1065" s="28"/>
      <c r="Z1065" s="28"/>
      <c r="AA1065" s="28"/>
      <c r="AB1065" s="28"/>
      <c r="AC1065" s="28"/>
      <c r="AD1065" s="28"/>
      <c r="AE1065" s="65" t="b">
        <v>0</v>
      </c>
      <c r="AF1065" s="28" t="str">
        <f t="shared" si="2"/>
        <v/>
      </c>
      <c r="AG1065" s="501"/>
      <c r="AH1065" s="502"/>
      <c r="AI1065" s="501"/>
      <c r="AJ1065" s="502"/>
      <c r="AK1065" s="501"/>
      <c r="AL1065" s="502"/>
      <c r="AM1065" s="501"/>
      <c r="AN1065" s="502"/>
      <c r="AO1065" s="501"/>
      <c r="AP1065" s="502"/>
      <c r="AQ1065" s="501"/>
      <c r="AR1065" s="502"/>
      <c r="AS1065" s="501"/>
      <c r="AT1065" s="502"/>
      <c r="AU1065" s="501"/>
      <c r="AV1065" s="502"/>
      <c r="AW1065" s="501"/>
      <c r="AX1065" s="502"/>
      <c r="AY1065" s="506"/>
    </row>
    <row r="1066" ht="22.5" customHeight="1">
      <c r="A1066" s="36"/>
      <c r="B1066" s="28"/>
      <c r="C1066" s="28"/>
      <c r="D1066" s="28"/>
      <c r="E1066" s="36"/>
      <c r="F1066" s="28"/>
      <c r="G1066" s="28"/>
      <c r="H1066" s="28"/>
      <c r="I1066" s="28"/>
      <c r="J1066" s="28"/>
      <c r="K1066" s="28"/>
      <c r="L1066" s="28"/>
      <c r="M1066" s="28"/>
      <c r="N1066" s="28"/>
      <c r="O1066" s="28"/>
      <c r="P1066" s="28"/>
      <c r="Q1066" s="28"/>
      <c r="R1066" s="28"/>
      <c r="S1066" s="28"/>
      <c r="T1066" s="50"/>
      <c r="U1066" s="28"/>
      <c r="V1066" s="52"/>
      <c r="W1066" s="28"/>
      <c r="X1066" s="28"/>
      <c r="Y1066" s="28"/>
      <c r="Z1066" s="28"/>
      <c r="AA1066" s="28"/>
      <c r="AB1066" s="28"/>
      <c r="AC1066" s="28"/>
      <c r="AD1066" s="28"/>
      <c r="AE1066" s="65" t="b">
        <v>0</v>
      </c>
      <c r="AF1066" s="28" t="str">
        <f t="shared" si="2"/>
        <v/>
      </c>
      <c r="AG1066" s="497"/>
      <c r="AH1066" s="498"/>
      <c r="AI1066" s="497"/>
      <c r="AJ1066" s="498"/>
      <c r="AK1066" s="497"/>
      <c r="AL1066" s="498"/>
      <c r="AM1066" s="497"/>
      <c r="AN1066" s="498"/>
      <c r="AO1066" s="497"/>
      <c r="AP1066" s="498"/>
      <c r="AQ1066" s="497"/>
      <c r="AR1066" s="498"/>
      <c r="AS1066" s="497"/>
      <c r="AT1066" s="498"/>
      <c r="AU1066" s="497"/>
      <c r="AV1066" s="498"/>
      <c r="AW1066" s="497"/>
      <c r="AX1066" s="498"/>
      <c r="AY1066" s="505"/>
    </row>
    <row r="1067" ht="22.5" customHeight="1">
      <c r="A1067" s="36"/>
      <c r="B1067" s="28"/>
      <c r="C1067" s="28"/>
      <c r="D1067" s="28"/>
      <c r="E1067" s="36"/>
      <c r="F1067" s="28"/>
      <c r="G1067" s="28"/>
      <c r="H1067" s="28"/>
      <c r="I1067" s="28"/>
      <c r="J1067" s="28"/>
      <c r="K1067" s="28"/>
      <c r="L1067" s="28"/>
      <c r="M1067" s="28"/>
      <c r="N1067" s="28"/>
      <c r="O1067" s="28"/>
      <c r="P1067" s="28"/>
      <c r="Q1067" s="28"/>
      <c r="R1067" s="28"/>
      <c r="S1067" s="28"/>
      <c r="T1067" s="50"/>
      <c r="U1067" s="28"/>
      <c r="V1067" s="52"/>
      <c r="W1067" s="28"/>
      <c r="X1067" s="28"/>
      <c r="Y1067" s="28"/>
      <c r="Z1067" s="28"/>
      <c r="AA1067" s="28"/>
      <c r="AB1067" s="28"/>
      <c r="AC1067" s="28"/>
      <c r="AD1067" s="28"/>
      <c r="AE1067" s="65" t="b">
        <v>0</v>
      </c>
      <c r="AF1067" s="28" t="str">
        <f t="shared" si="2"/>
        <v/>
      </c>
      <c r="AG1067" s="501"/>
      <c r="AH1067" s="502"/>
      <c r="AI1067" s="501"/>
      <c r="AJ1067" s="502"/>
      <c r="AK1067" s="501"/>
      <c r="AL1067" s="502"/>
      <c r="AM1067" s="501"/>
      <c r="AN1067" s="502"/>
      <c r="AO1067" s="501"/>
      <c r="AP1067" s="502"/>
      <c r="AQ1067" s="501"/>
      <c r="AR1067" s="502"/>
      <c r="AS1067" s="501"/>
      <c r="AT1067" s="502"/>
      <c r="AU1067" s="501"/>
      <c r="AV1067" s="502"/>
      <c r="AW1067" s="501"/>
      <c r="AX1067" s="502"/>
      <c r="AY1067" s="506"/>
    </row>
    <row r="1068" ht="22.5" customHeight="1">
      <c r="A1068" s="36"/>
      <c r="B1068" s="28"/>
      <c r="C1068" s="28"/>
      <c r="D1068" s="28"/>
      <c r="E1068" s="36"/>
      <c r="F1068" s="28"/>
      <c r="G1068" s="28"/>
      <c r="H1068" s="28"/>
      <c r="I1068" s="28"/>
      <c r="J1068" s="28"/>
      <c r="K1068" s="28"/>
      <c r="L1068" s="28"/>
      <c r="M1068" s="28"/>
      <c r="N1068" s="28"/>
      <c r="O1068" s="28"/>
      <c r="P1068" s="28"/>
      <c r="Q1068" s="28"/>
      <c r="R1068" s="28"/>
      <c r="S1068" s="28"/>
      <c r="T1068" s="50"/>
      <c r="U1068" s="28"/>
      <c r="V1068" s="52"/>
      <c r="W1068" s="28"/>
      <c r="X1068" s="28"/>
      <c r="Y1068" s="28"/>
      <c r="Z1068" s="28"/>
      <c r="AA1068" s="28"/>
      <c r="AB1068" s="28"/>
      <c r="AC1068" s="28"/>
      <c r="AD1068" s="28"/>
      <c r="AE1068" s="65" t="b">
        <v>0</v>
      </c>
      <c r="AF1068" s="28" t="str">
        <f t="shared" si="2"/>
        <v/>
      </c>
      <c r="AG1068" s="497"/>
      <c r="AH1068" s="498"/>
      <c r="AI1068" s="497"/>
      <c r="AJ1068" s="498"/>
      <c r="AK1068" s="497"/>
      <c r="AL1068" s="498"/>
      <c r="AM1068" s="497"/>
      <c r="AN1068" s="498"/>
      <c r="AO1068" s="497"/>
      <c r="AP1068" s="498"/>
      <c r="AQ1068" s="497"/>
      <c r="AR1068" s="498"/>
      <c r="AS1068" s="497"/>
      <c r="AT1068" s="498"/>
      <c r="AU1068" s="497"/>
      <c r="AV1068" s="498"/>
      <c r="AW1068" s="497"/>
      <c r="AX1068" s="498"/>
      <c r="AY1068" s="505"/>
    </row>
    <row r="1069" ht="22.5" customHeight="1">
      <c r="A1069" s="36"/>
      <c r="B1069" s="28"/>
      <c r="C1069" s="28"/>
      <c r="D1069" s="28"/>
      <c r="E1069" s="36"/>
      <c r="F1069" s="28"/>
      <c r="G1069" s="28"/>
      <c r="H1069" s="28"/>
      <c r="I1069" s="28"/>
      <c r="J1069" s="28"/>
      <c r="K1069" s="28"/>
      <c r="L1069" s="28"/>
      <c r="M1069" s="28"/>
      <c r="N1069" s="28"/>
      <c r="O1069" s="28"/>
      <c r="P1069" s="28"/>
      <c r="Q1069" s="28"/>
      <c r="R1069" s="28"/>
      <c r="S1069" s="28"/>
      <c r="T1069" s="50"/>
      <c r="U1069" s="28"/>
      <c r="V1069" s="52"/>
      <c r="W1069" s="28"/>
      <c r="X1069" s="28"/>
      <c r="Y1069" s="28"/>
      <c r="Z1069" s="28"/>
      <c r="AA1069" s="28"/>
      <c r="AB1069" s="28"/>
      <c r="AC1069" s="28"/>
      <c r="AD1069" s="28"/>
      <c r="AE1069" s="65" t="b">
        <v>0</v>
      </c>
      <c r="AF1069" s="28" t="str">
        <f t="shared" si="2"/>
        <v/>
      </c>
      <c r="AG1069" s="501"/>
      <c r="AH1069" s="502"/>
      <c r="AI1069" s="501"/>
      <c r="AJ1069" s="502"/>
      <c r="AK1069" s="501"/>
      <c r="AL1069" s="502"/>
      <c r="AM1069" s="501"/>
      <c r="AN1069" s="502"/>
      <c r="AO1069" s="501"/>
      <c r="AP1069" s="502"/>
      <c r="AQ1069" s="501"/>
      <c r="AR1069" s="502"/>
      <c r="AS1069" s="501"/>
      <c r="AT1069" s="502"/>
      <c r="AU1069" s="501"/>
      <c r="AV1069" s="502"/>
      <c r="AW1069" s="501"/>
      <c r="AX1069" s="502"/>
      <c r="AY1069" s="506"/>
    </row>
    <row r="1070" ht="22.5" customHeight="1">
      <c r="A1070" s="36"/>
      <c r="B1070" s="28"/>
      <c r="C1070" s="28"/>
      <c r="D1070" s="28"/>
      <c r="E1070" s="36"/>
      <c r="F1070" s="28"/>
      <c r="G1070" s="28"/>
      <c r="H1070" s="28"/>
      <c r="I1070" s="28"/>
      <c r="J1070" s="28"/>
      <c r="K1070" s="28"/>
      <c r="L1070" s="28"/>
      <c r="M1070" s="28"/>
      <c r="N1070" s="28"/>
      <c r="O1070" s="28"/>
      <c r="P1070" s="28"/>
      <c r="Q1070" s="28"/>
      <c r="R1070" s="28"/>
      <c r="S1070" s="28"/>
      <c r="T1070" s="50"/>
      <c r="U1070" s="28"/>
      <c r="V1070" s="52"/>
      <c r="W1070" s="28"/>
      <c r="X1070" s="28"/>
      <c r="Y1070" s="28"/>
      <c r="Z1070" s="28"/>
      <c r="AA1070" s="28"/>
      <c r="AB1070" s="28"/>
      <c r="AC1070" s="28"/>
      <c r="AD1070" s="28"/>
      <c r="AE1070" s="65" t="b">
        <v>0</v>
      </c>
      <c r="AF1070" s="28" t="str">
        <f t="shared" si="2"/>
        <v/>
      </c>
      <c r="AG1070" s="497"/>
      <c r="AH1070" s="498"/>
      <c r="AI1070" s="497"/>
      <c r="AJ1070" s="498"/>
      <c r="AK1070" s="497"/>
      <c r="AL1070" s="498"/>
      <c r="AM1070" s="497"/>
      <c r="AN1070" s="498"/>
      <c r="AO1070" s="497"/>
      <c r="AP1070" s="498"/>
      <c r="AQ1070" s="497"/>
      <c r="AR1070" s="498"/>
      <c r="AS1070" s="497"/>
      <c r="AT1070" s="498"/>
      <c r="AU1070" s="497"/>
      <c r="AV1070" s="498"/>
      <c r="AW1070" s="497"/>
      <c r="AX1070" s="498"/>
      <c r="AY1070" s="505"/>
    </row>
    <row r="1071" ht="22.5" customHeight="1">
      <c r="A1071" s="36"/>
      <c r="B1071" s="28"/>
      <c r="C1071" s="28"/>
      <c r="D1071" s="28"/>
      <c r="E1071" s="36"/>
      <c r="F1071" s="28"/>
      <c r="G1071" s="28"/>
      <c r="H1071" s="28"/>
      <c r="I1071" s="28"/>
      <c r="J1071" s="28"/>
      <c r="K1071" s="28"/>
      <c r="L1071" s="28"/>
      <c r="M1071" s="28"/>
      <c r="N1071" s="28"/>
      <c r="O1071" s="28"/>
      <c r="P1071" s="28"/>
      <c r="Q1071" s="28"/>
      <c r="R1071" s="28"/>
      <c r="S1071" s="28"/>
      <c r="T1071" s="50"/>
      <c r="U1071" s="28"/>
      <c r="V1071" s="52"/>
      <c r="W1071" s="28"/>
      <c r="X1071" s="28"/>
      <c r="Y1071" s="28"/>
      <c r="Z1071" s="28"/>
      <c r="AA1071" s="28"/>
      <c r="AB1071" s="28"/>
      <c r="AC1071" s="28"/>
      <c r="AD1071" s="28"/>
      <c r="AE1071" s="65" t="b">
        <v>0</v>
      </c>
      <c r="AF1071" s="28" t="str">
        <f t="shared" si="2"/>
        <v/>
      </c>
      <c r="AG1071" s="501"/>
      <c r="AH1071" s="502"/>
      <c r="AI1071" s="501"/>
      <c r="AJ1071" s="502"/>
      <c r="AK1071" s="501"/>
      <c r="AL1071" s="502"/>
      <c r="AM1071" s="501"/>
      <c r="AN1071" s="502"/>
      <c r="AO1071" s="501"/>
      <c r="AP1071" s="502"/>
      <c r="AQ1071" s="501"/>
      <c r="AR1071" s="502"/>
      <c r="AS1071" s="501"/>
      <c r="AT1071" s="502"/>
      <c r="AU1071" s="501"/>
      <c r="AV1071" s="502"/>
      <c r="AW1071" s="501"/>
      <c r="AX1071" s="502"/>
      <c r="AY1071" s="506"/>
    </row>
    <row r="1072" ht="22.5" customHeight="1">
      <c r="A1072" s="36"/>
      <c r="B1072" s="28"/>
      <c r="C1072" s="28"/>
      <c r="D1072" s="28"/>
      <c r="E1072" s="36"/>
      <c r="F1072" s="28"/>
      <c r="G1072" s="28"/>
      <c r="H1072" s="28"/>
      <c r="I1072" s="28"/>
      <c r="J1072" s="28"/>
      <c r="K1072" s="28"/>
      <c r="L1072" s="28"/>
      <c r="M1072" s="28"/>
      <c r="N1072" s="28"/>
      <c r="O1072" s="28"/>
      <c r="P1072" s="28"/>
      <c r="Q1072" s="28"/>
      <c r="R1072" s="28"/>
      <c r="S1072" s="28"/>
      <c r="T1072" s="50"/>
      <c r="U1072" s="28"/>
      <c r="V1072" s="52"/>
      <c r="W1072" s="28"/>
      <c r="X1072" s="28"/>
      <c r="Y1072" s="28"/>
      <c r="Z1072" s="28"/>
      <c r="AA1072" s="28"/>
      <c r="AB1072" s="28"/>
      <c r="AC1072" s="28"/>
      <c r="AD1072" s="28"/>
      <c r="AE1072" s="65" t="b">
        <v>0</v>
      </c>
      <c r="AF1072" s="28" t="str">
        <f t="shared" si="2"/>
        <v/>
      </c>
      <c r="AG1072" s="497"/>
      <c r="AH1072" s="498"/>
      <c r="AI1072" s="497"/>
      <c r="AJ1072" s="498"/>
      <c r="AK1072" s="497"/>
      <c r="AL1072" s="498"/>
      <c r="AM1072" s="497"/>
      <c r="AN1072" s="498"/>
      <c r="AO1072" s="497"/>
      <c r="AP1072" s="498"/>
      <c r="AQ1072" s="497"/>
      <c r="AR1072" s="498"/>
      <c r="AS1072" s="497"/>
      <c r="AT1072" s="498"/>
      <c r="AU1072" s="497"/>
      <c r="AV1072" s="498"/>
      <c r="AW1072" s="497"/>
      <c r="AX1072" s="498"/>
      <c r="AY1072" s="505"/>
    </row>
    <row r="1073" ht="22.5" customHeight="1">
      <c r="A1073" s="36"/>
      <c r="B1073" s="28"/>
      <c r="C1073" s="28"/>
      <c r="D1073" s="28"/>
      <c r="E1073" s="36"/>
      <c r="F1073" s="28"/>
      <c r="G1073" s="28"/>
      <c r="H1073" s="28"/>
      <c r="I1073" s="28"/>
      <c r="J1073" s="28"/>
      <c r="K1073" s="28"/>
      <c r="L1073" s="28"/>
      <c r="M1073" s="28"/>
      <c r="N1073" s="28"/>
      <c r="O1073" s="28"/>
      <c r="P1073" s="28"/>
      <c r="Q1073" s="28"/>
      <c r="R1073" s="28"/>
      <c r="S1073" s="28"/>
      <c r="T1073" s="50"/>
      <c r="U1073" s="28"/>
      <c r="V1073" s="52"/>
      <c r="W1073" s="28"/>
      <c r="X1073" s="28"/>
      <c r="Y1073" s="28"/>
      <c r="Z1073" s="28"/>
      <c r="AA1073" s="28"/>
      <c r="AB1073" s="28"/>
      <c r="AC1073" s="28"/>
      <c r="AD1073" s="28"/>
      <c r="AE1073" s="65" t="b">
        <v>0</v>
      </c>
      <c r="AF1073" s="28" t="str">
        <f t="shared" si="2"/>
        <v/>
      </c>
      <c r="AG1073" s="501"/>
      <c r="AH1073" s="502"/>
      <c r="AI1073" s="501"/>
      <c r="AJ1073" s="502"/>
      <c r="AK1073" s="501"/>
      <c r="AL1073" s="502"/>
      <c r="AM1073" s="501"/>
      <c r="AN1073" s="502"/>
      <c r="AO1073" s="501"/>
      <c r="AP1073" s="502"/>
      <c r="AQ1073" s="501"/>
      <c r="AR1073" s="502"/>
      <c r="AS1073" s="501"/>
      <c r="AT1073" s="502"/>
      <c r="AU1073" s="501"/>
      <c r="AV1073" s="502"/>
      <c r="AW1073" s="501"/>
      <c r="AX1073" s="502"/>
      <c r="AY1073" s="506"/>
    </row>
    <row r="1074" ht="22.5" customHeight="1">
      <c r="A1074" s="36"/>
      <c r="B1074" s="28"/>
      <c r="C1074" s="28"/>
      <c r="D1074" s="28"/>
      <c r="E1074" s="36"/>
      <c r="F1074" s="28"/>
      <c r="G1074" s="28"/>
      <c r="H1074" s="28"/>
      <c r="I1074" s="28"/>
      <c r="J1074" s="28"/>
      <c r="K1074" s="28"/>
      <c r="L1074" s="28"/>
      <c r="M1074" s="28"/>
      <c r="N1074" s="28"/>
      <c r="O1074" s="28"/>
      <c r="P1074" s="28"/>
      <c r="Q1074" s="28"/>
      <c r="R1074" s="28"/>
      <c r="S1074" s="28"/>
      <c r="T1074" s="50"/>
      <c r="U1074" s="28"/>
      <c r="V1074" s="52"/>
      <c r="W1074" s="28"/>
      <c r="X1074" s="28"/>
      <c r="Y1074" s="28"/>
      <c r="Z1074" s="28"/>
      <c r="AA1074" s="28"/>
      <c r="AB1074" s="28"/>
      <c r="AC1074" s="28"/>
      <c r="AD1074" s="28"/>
      <c r="AE1074" s="65" t="b">
        <v>0</v>
      </c>
      <c r="AF1074" s="28" t="str">
        <f t="shared" si="2"/>
        <v/>
      </c>
      <c r="AG1074" s="497"/>
      <c r="AH1074" s="498"/>
      <c r="AI1074" s="497"/>
      <c r="AJ1074" s="499"/>
      <c r="AK1074" s="497"/>
      <c r="AL1074" s="499"/>
      <c r="AM1074" s="497"/>
      <c r="AN1074" s="499"/>
      <c r="AO1074" s="497"/>
      <c r="AP1074" s="499"/>
      <c r="AQ1074" s="497"/>
      <c r="AR1074" s="499"/>
      <c r="AS1074" s="497"/>
      <c r="AT1074" s="499"/>
      <c r="AU1074" s="497"/>
      <c r="AV1074" s="499"/>
      <c r="AW1074" s="497"/>
      <c r="AX1074" s="499"/>
      <c r="AY1074" s="500"/>
    </row>
    <row r="1075" ht="22.5" customHeight="1">
      <c r="A1075" s="36"/>
      <c r="B1075" s="28"/>
      <c r="C1075" s="28"/>
      <c r="D1075" s="28"/>
      <c r="E1075" s="36"/>
      <c r="F1075" s="28"/>
      <c r="G1075" s="28"/>
      <c r="H1075" s="28"/>
      <c r="I1075" s="28"/>
      <c r="J1075" s="28"/>
      <c r="K1075" s="28"/>
      <c r="L1075" s="28"/>
      <c r="M1075" s="28"/>
      <c r="N1075" s="28"/>
      <c r="O1075" s="28"/>
      <c r="P1075" s="28"/>
      <c r="Q1075" s="28"/>
      <c r="R1075" s="28"/>
      <c r="S1075" s="28"/>
      <c r="T1075" s="50"/>
      <c r="U1075" s="28"/>
      <c r="V1075" s="52"/>
      <c r="W1075" s="28"/>
      <c r="X1075" s="28"/>
      <c r="Y1075" s="28"/>
      <c r="Z1075" s="28"/>
      <c r="AA1075" s="28"/>
      <c r="AB1075" s="28"/>
      <c r="AC1075" s="28"/>
      <c r="AD1075" s="28"/>
      <c r="AE1075" s="65" t="b">
        <v>0</v>
      </c>
      <c r="AF1075" s="28" t="str">
        <f t="shared" si="2"/>
        <v/>
      </c>
      <c r="AG1075" s="501"/>
      <c r="AH1075" s="502"/>
      <c r="AI1075" s="501"/>
      <c r="AJ1075" s="503"/>
      <c r="AK1075" s="501"/>
      <c r="AL1075" s="503"/>
      <c r="AM1075" s="501"/>
      <c r="AN1075" s="503"/>
      <c r="AO1075" s="501"/>
      <c r="AP1075" s="503"/>
      <c r="AQ1075" s="501"/>
      <c r="AR1075" s="503"/>
      <c r="AS1075" s="501"/>
      <c r="AT1075" s="503"/>
      <c r="AU1075" s="501"/>
      <c r="AV1075" s="503"/>
      <c r="AW1075" s="501"/>
      <c r="AX1075" s="503"/>
      <c r="AY1075" s="504"/>
    </row>
    <row r="1076" ht="22.5" customHeight="1">
      <c r="A1076" s="36"/>
      <c r="B1076" s="28"/>
      <c r="C1076" s="28"/>
      <c r="D1076" s="28"/>
      <c r="E1076" s="36"/>
      <c r="F1076" s="28"/>
      <c r="G1076" s="28"/>
      <c r="H1076" s="28"/>
      <c r="I1076" s="28"/>
      <c r="J1076" s="28"/>
      <c r="K1076" s="28"/>
      <c r="L1076" s="28"/>
      <c r="M1076" s="28"/>
      <c r="N1076" s="28"/>
      <c r="O1076" s="28"/>
      <c r="P1076" s="28"/>
      <c r="Q1076" s="28"/>
      <c r="R1076" s="28"/>
      <c r="S1076" s="28"/>
      <c r="T1076" s="50"/>
      <c r="U1076" s="28"/>
      <c r="V1076" s="52"/>
      <c r="W1076" s="28"/>
      <c r="X1076" s="28"/>
      <c r="Y1076" s="28"/>
      <c r="Z1076" s="28"/>
      <c r="AA1076" s="28"/>
      <c r="AB1076" s="28"/>
      <c r="AC1076" s="28"/>
      <c r="AD1076" s="28"/>
      <c r="AE1076" s="65" t="b">
        <v>0</v>
      </c>
      <c r="AF1076" s="28" t="str">
        <f t="shared" si="2"/>
        <v/>
      </c>
      <c r="AG1076" s="497"/>
      <c r="AH1076" s="498"/>
      <c r="AI1076" s="497"/>
      <c r="AJ1076" s="498"/>
      <c r="AK1076" s="497"/>
      <c r="AL1076" s="498"/>
      <c r="AM1076" s="497"/>
      <c r="AN1076" s="498"/>
      <c r="AO1076" s="497"/>
      <c r="AP1076" s="498"/>
      <c r="AQ1076" s="497"/>
      <c r="AR1076" s="498"/>
      <c r="AS1076" s="497"/>
      <c r="AT1076" s="498"/>
      <c r="AU1076" s="497"/>
      <c r="AV1076" s="498"/>
      <c r="AW1076" s="497"/>
      <c r="AX1076" s="498"/>
      <c r="AY1076" s="505"/>
    </row>
    <row r="1077" ht="22.5" customHeight="1">
      <c r="A1077" s="36"/>
      <c r="B1077" s="28"/>
      <c r="C1077" s="28"/>
      <c r="D1077" s="28"/>
      <c r="E1077" s="36"/>
      <c r="F1077" s="28"/>
      <c r="G1077" s="28"/>
      <c r="H1077" s="28"/>
      <c r="I1077" s="28"/>
      <c r="J1077" s="28"/>
      <c r="K1077" s="28"/>
      <c r="L1077" s="28"/>
      <c r="M1077" s="28"/>
      <c r="N1077" s="28"/>
      <c r="O1077" s="28"/>
      <c r="P1077" s="28"/>
      <c r="Q1077" s="28"/>
      <c r="R1077" s="28"/>
      <c r="S1077" s="28"/>
      <c r="T1077" s="50"/>
      <c r="U1077" s="28"/>
      <c r="V1077" s="52"/>
      <c r="W1077" s="28"/>
      <c r="X1077" s="28"/>
      <c r="Y1077" s="28"/>
      <c r="Z1077" s="28"/>
      <c r="AA1077" s="28"/>
      <c r="AB1077" s="28"/>
      <c r="AC1077" s="28"/>
      <c r="AD1077" s="28"/>
      <c r="AE1077" s="65" t="b">
        <v>0</v>
      </c>
      <c r="AF1077" s="28" t="str">
        <f t="shared" si="2"/>
        <v/>
      </c>
      <c r="AG1077" s="501"/>
      <c r="AH1077" s="502"/>
      <c r="AI1077" s="501"/>
      <c r="AJ1077" s="502"/>
      <c r="AK1077" s="501"/>
      <c r="AL1077" s="502"/>
      <c r="AM1077" s="501"/>
      <c r="AN1077" s="502"/>
      <c r="AO1077" s="501"/>
      <c r="AP1077" s="502"/>
      <c r="AQ1077" s="501"/>
      <c r="AR1077" s="502"/>
      <c r="AS1077" s="501"/>
      <c r="AT1077" s="502"/>
      <c r="AU1077" s="501"/>
      <c r="AV1077" s="502"/>
      <c r="AW1077" s="501"/>
      <c r="AX1077" s="502"/>
      <c r="AY1077" s="506"/>
    </row>
    <row r="1078" ht="22.5" customHeight="1">
      <c r="A1078" s="36"/>
      <c r="B1078" s="28"/>
      <c r="C1078" s="28"/>
      <c r="D1078" s="28"/>
      <c r="E1078" s="36"/>
      <c r="F1078" s="28"/>
      <c r="G1078" s="28"/>
      <c r="H1078" s="28"/>
      <c r="I1078" s="28"/>
      <c r="J1078" s="28"/>
      <c r="K1078" s="28"/>
      <c r="L1078" s="28"/>
      <c r="M1078" s="28"/>
      <c r="N1078" s="28"/>
      <c r="O1078" s="28"/>
      <c r="P1078" s="28"/>
      <c r="Q1078" s="28"/>
      <c r="R1078" s="28"/>
      <c r="S1078" s="28"/>
      <c r="T1078" s="50"/>
      <c r="U1078" s="28"/>
      <c r="V1078" s="52"/>
      <c r="W1078" s="28"/>
      <c r="X1078" s="28"/>
      <c r="Y1078" s="28"/>
      <c r="Z1078" s="28"/>
      <c r="AA1078" s="28"/>
      <c r="AB1078" s="28"/>
      <c r="AC1078" s="28"/>
      <c r="AD1078" s="28"/>
      <c r="AE1078" s="65" t="b">
        <v>0</v>
      </c>
      <c r="AF1078" s="28" t="str">
        <f t="shared" si="2"/>
        <v/>
      </c>
      <c r="AG1078" s="497"/>
      <c r="AH1078" s="498"/>
      <c r="AI1078" s="497"/>
      <c r="AJ1078" s="499"/>
      <c r="AK1078" s="497"/>
      <c r="AL1078" s="499"/>
      <c r="AM1078" s="497"/>
      <c r="AN1078" s="499"/>
      <c r="AO1078" s="497"/>
      <c r="AP1078" s="499"/>
      <c r="AQ1078" s="497"/>
      <c r="AR1078" s="499"/>
      <c r="AS1078" s="497"/>
      <c r="AT1078" s="499"/>
      <c r="AU1078" s="497"/>
      <c r="AV1078" s="499"/>
      <c r="AW1078" s="497"/>
      <c r="AX1078" s="499"/>
      <c r="AY1078" s="500"/>
    </row>
    <row r="1079" ht="22.5" customHeight="1">
      <c r="A1079" s="36"/>
      <c r="B1079" s="28"/>
      <c r="C1079" s="28"/>
      <c r="D1079" s="28"/>
      <c r="E1079" s="36"/>
      <c r="F1079" s="28"/>
      <c r="G1079" s="28"/>
      <c r="H1079" s="28"/>
      <c r="I1079" s="28"/>
      <c r="J1079" s="28"/>
      <c r="K1079" s="28"/>
      <c r="L1079" s="28"/>
      <c r="M1079" s="28"/>
      <c r="N1079" s="28"/>
      <c r="O1079" s="28"/>
      <c r="P1079" s="28"/>
      <c r="Q1079" s="28"/>
      <c r="R1079" s="28"/>
      <c r="S1079" s="28"/>
      <c r="T1079" s="50"/>
      <c r="U1079" s="28"/>
      <c r="V1079" s="52"/>
      <c r="W1079" s="28"/>
      <c r="X1079" s="28"/>
      <c r="Y1079" s="28"/>
      <c r="Z1079" s="28"/>
      <c r="AA1079" s="28"/>
      <c r="AB1079" s="28"/>
      <c r="AC1079" s="28"/>
      <c r="AD1079" s="28"/>
      <c r="AE1079" s="65" t="b">
        <v>0</v>
      </c>
      <c r="AF1079" s="28" t="str">
        <f t="shared" si="2"/>
        <v/>
      </c>
      <c r="AG1079" s="501"/>
      <c r="AH1079" s="502"/>
      <c r="AI1079" s="501"/>
      <c r="AJ1079" s="503"/>
      <c r="AK1079" s="501"/>
      <c r="AL1079" s="503"/>
      <c r="AM1079" s="501"/>
      <c r="AN1079" s="503"/>
      <c r="AO1079" s="501"/>
      <c r="AP1079" s="503"/>
      <c r="AQ1079" s="501"/>
      <c r="AR1079" s="503"/>
      <c r="AS1079" s="501"/>
      <c r="AT1079" s="503"/>
      <c r="AU1079" s="501"/>
      <c r="AV1079" s="503"/>
      <c r="AW1079" s="501"/>
      <c r="AX1079" s="503"/>
      <c r="AY1079" s="504"/>
    </row>
    <row r="1080" ht="22.5" customHeight="1">
      <c r="A1080" s="36"/>
      <c r="B1080" s="28"/>
      <c r="C1080" s="28"/>
      <c r="D1080" s="28"/>
      <c r="E1080" s="36"/>
      <c r="F1080" s="28"/>
      <c r="G1080" s="28"/>
      <c r="H1080" s="28"/>
      <c r="I1080" s="28"/>
      <c r="J1080" s="28"/>
      <c r="K1080" s="28"/>
      <c r="L1080" s="28"/>
      <c r="M1080" s="28"/>
      <c r="N1080" s="28"/>
      <c r="O1080" s="28"/>
      <c r="P1080" s="28"/>
      <c r="Q1080" s="28"/>
      <c r="R1080" s="28"/>
      <c r="S1080" s="28"/>
      <c r="T1080" s="50"/>
      <c r="U1080" s="28"/>
      <c r="V1080" s="52"/>
      <c r="W1080" s="28"/>
      <c r="X1080" s="28"/>
      <c r="Y1080" s="28"/>
      <c r="Z1080" s="28"/>
      <c r="AA1080" s="28"/>
      <c r="AB1080" s="28"/>
      <c r="AC1080" s="28"/>
      <c r="AD1080" s="28"/>
      <c r="AE1080" s="65" t="b">
        <v>0</v>
      </c>
      <c r="AF1080" s="28" t="str">
        <f t="shared" si="2"/>
        <v/>
      </c>
      <c r="AG1080" s="497"/>
      <c r="AH1080" s="498"/>
      <c r="AI1080" s="497"/>
      <c r="AJ1080" s="499"/>
      <c r="AK1080" s="497"/>
      <c r="AL1080" s="499"/>
      <c r="AM1080" s="497"/>
      <c r="AN1080" s="499"/>
      <c r="AO1080" s="497"/>
      <c r="AP1080" s="499"/>
      <c r="AQ1080" s="497"/>
      <c r="AR1080" s="499"/>
      <c r="AS1080" s="497"/>
      <c r="AT1080" s="499"/>
      <c r="AU1080" s="497"/>
      <c r="AV1080" s="499"/>
      <c r="AW1080" s="497"/>
      <c r="AX1080" s="499"/>
      <c r="AY1080" s="500"/>
    </row>
    <row r="1081" ht="22.5" customHeight="1">
      <c r="A1081" s="36"/>
      <c r="B1081" s="28"/>
      <c r="C1081" s="28"/>
      <c r="D1081" s="28"/>
      <c r="E1081" s="36"/>
      <c r="F1081" s="28"/>
      <c r="G1081" s="28"/>
      <c r="H1081" s="28"/>
      <c r="I1081" s="28"/>
      <c r="J1081" s="28"/>
      <c r="K1081" s="28"/>
      <c r="L1081" s="28"/>
      <c r="M1081" s="28"/>
      <c r="N1081" s="28"/>
      <c r="O1081" s="28"/>
      <c r="P1081" s="28"/>
      <c r="Q1081" s="28"/>
      <c r="R1081" s="28"/>
      <c r="S1081" s="28"/>
      <c r="T1081" s="50"/>
      <c r="U1081" s="28"/>
      <c r="V1081" s="52"/>
      <c r="W1081" s="28"/>
      <c r="X1081" s="28"/>
      <c r="Y1081" s="28"/>
      <c r="Z1081" s="28"/>
      <c r="AA1081" s="28"/>
      <c r="AB1081" s="28"/>
      <c r="AC1081" s="28"/>
      <c r="AD1081" s="28"/>
      <c r="AE1081" s="65" t="b">
        <v>0</v>
      </c>
      <c r="AF1081" s="28" t="str">
        <f t="shared" si="2"/>
        <v/>
      </c>
      <c r="AG1081" s="501"/>
      <c r="AH1081" s="502"/>
      <c r="AI1081" s="501"/>
      <c r="AJ1081" s="502"/>
      <c r="AK1081" s="501"/>
      <c r="AL1081" s="502"/>
      <c r="AM1081" s="501"/>
      <c r="AN1081" s="502"/>
      <c r="AO1081" s="501"/>
      <c r="AP1081" s="502"/>
      <c r="AQ1081" s="501"/>
      <c r="AR1081" s="502"/>
      <c r="AS1081" s="501"/>
      <c r="AT1081" s="502"/>
      <c r="AU1081" s="501"/>
      <c r="AV1081" s="502"/>
      <c r="AW1081" s="501"/>
      <c r="AX1081" s="502"/>
      <c r="AY1081" s="506"/>
    </row>
    <row r="1082" ht="22.5" customHeight="1">
      <c r="A1082" s="36"/>
      <c r="B1082" s="28"/>
      <c r="C1082" s="28"/>
      <c r="D1082" s="28"/>
      <c r="E1082" s="36"/>
      <c r="F1082" s="28"/>
      <c r="G1082" s="28"/>
      <c r="H1082" s="28"/>
      <c r="I1082" s="28"/>
      <c r="J1082" s="28"/>
      <c r="K1082" s="28"/>
      <c r="L1082" s="28"/>
      <c r="M1082" s="28"/>
      <c r="N1082" s="28"/>
      <c r="O1082" s="28"/>
      <c r="P1082" s="28"/>
      <c r="Q1082" s="28"/>
      <c r="R1082" s="28"/>
      <c r="S1082" s="28"/>
      <c r="T1082" s="50"/>
      <c r="U1082" s="28"/>
      <c r="V1082" s="52"/>
      <c r="W1082" s="28"/>
      <c r="X1082" s="28"/>
      <c r="Y1082" s="28"/>
      <c r="Z1082" s="28"/>
      <c r="AA1082" s="28"/>
      <c r="AB1082" s="28"/>
      <c r="AC1082" s="28"/>
      <c r="AD1082" s="28"/>
      <c r="AE1082" s="65" t="b">
        <v>0</v>
      </c>
      <c r="AF1082" s="28" t="str">
        <f t="shared" si="2"/>
        <v/>
      </c>
      <c r="AG1082" s="497"/>
      <c r="AH1082" s="498"/>
      <c r="AI1082" s="497"/>
      <c r="AJ1082" s="498"/>
      <c r="AK1082" s="497"/>
      <c r="AL1082" s="498"/>
      <c r="AM1082" s="497"/>
      <c r="AN1082" s="498"/>
      <c r="AO1082" s="497"/>
      <c r="AP1082" s="498"/>
      <c r="AQ1082" s="497"/>
      <c r="AR1082" s="498"/>
      <c r="AS1082" s="497"/>
      <c r="AT1082" s="498"/>
      <c r="AU1082" s="497"/>
      <c r="AV1082" s="498"/>
      <c r="AW1082" s="497"/>
      <c r="AX1082" s="498"/>
      <c r="AY1082" s="505"/>
    </row>
    <row r="1083" ht="22.5" customHeight="1">
      <c r="A1083" s="36"/>
      <c r="B1083" s="28"/>
      <c r="C1083" s="28"/>
      <c r="D1083" s="28"/>
      <c r="E1083" s="36"/>
      <c r="F1083" s="28"/>
      <c r="G1083" s="28"/>
      <c r="H1083" s="28"/>
      <c r="I1083" s="28"/>
      <c r="J1083" s="28"/>
      <c r="K1083" s="28"/>
      <c r="L1083" s="28"/>
      <c r="M1083" s="28"/>
      <c r="N1083" s="28"/>
      <c r="O1083" s="28"/>
      <c r="P1083" s="28"/>
      <c r="Q1083" s="28"/>
      <c r="R1083" s="28"/>
      <c r="S1083" s="28"/>
      <c r="T1083" s="50"/>
      <c r="U1083" s="28"/>
      <c r="V1083" s="52"/>
      <c r="W1083" s="28"/>
      <c r="X1083" s="28"/>
      <c r="Y1083" s="28"/>
      <c r="Z1083" s="28"/>
      <c r="AA1083" s="28"/>
      <c r="AB1083" s="28"/>
      <c r="AC1083" s="28"/>
      <c r="AD1083" s="28"/>
      <c r="AE1083" s="65" t="b">
        <v>0</v>
      </c>
      <c r="AF1083" s="28" t="str">
        <f t="shared" si="2"/>
        <v/>
      </c>
      <c r="AG1083" s="501"/>
      <c r="AH1083" s="502"/>
      <c r="AI1083" s="501"/>
      <c r="AJ1083" s="503"/>
      <c r="AK1083" s="501"/>
      <c r="AL1083" s="503"/>
      <c r="AM1083" s="501"/>
      <c r="AN1083" s="503"/>
      <c r="AO1083" s="501"/>
      <c r="AP1083" s="503"/>
      <c r="AQ1083" s="501"/>
      <c r="AR1083" s="503"/>
      <c r="AS1083" s="501"/>
      <c r="AT1083" s="503"/>
      <c r="AU1083" s="501"/>
      <c r="AV1083" s="503"/>
      <c r="AW1083" s="501"/>
      <c r="AX1083" s="503"/>
      <c r="AY1083" s="504"/>
    </row>
    <row r="1084" ht="22.5" customHeight="1">
      <c r="A1084" s="36"/>
      <c r="B1084" s="28"/>
      <c r="C1084" s="28"/>
      <c r="D1084" s="28"/>
      <c r="E1084" s="36"/>
      <c r="F1084" s="28"/>
      <c r="G1084" s="28"/>
      <c r="H1084" s="28"/>
      <c r="I1084" s="28"/>
      <c r="J1084" s="28"/>
      <c r="K1084" s="28"/>
      <c r="L1084" s="28"/>
      <c r="M1084" s="28"/>
      <c r="N1084" s="28"/>
      <c r="O1084" s="28"/>
      <c r="P1084" s="28"/>
      <c r="Q1084" s="28"/>
      <c r="R1084" s="28"/>
      <c r="S1084" s="28"/>
      <c r="T1084" s="50"/>
      <c r="U1084" s="28"/>
      <c r="V1084" s="52"/>
      <c r="W1084" s="28"/>
      <c r="X1084" s="28"/>
      <c r="Y1084" s="28"/>
      <c r="Z1084" s="28"/>
      <c r="AA1084" s="28"/>
      <c r="AB1084" s="28"/>
      <c r="AC1084" s="28"/>
      <c r="AD1084" s="28"/>
      <c r="AE1084" s="65" t="b">
        <v>0</v>
      </c>
      <c r="AF1084" s="28" t="str">
        <f t="shared" si="2"/>
        <v/>
      </c>
      <c r="AG1084" s="497"/>
      <c r="AH1084" s="498"/>
      <c r="AI1084" s="497"/>
      <c r="AJ1084" s="498"/>
      <c r="AK1084" s="497"/>
      <c r="AL1084" s="498"/>
      <c r="AM1084" s="497"/>
      <c r="AN1084" s="498"/>
      <c r="AO1084" s="497"/>
      <c r="AP1084" s="498"/>
      <c r="AQ1084" s="497"/>
      <c r="AR1084" s="498"/>
      <c r="AS1084" s="497"/>
      <c r="AT1084" s="498"/>
      <c r="AU1084" s="497"/>
      <c r="AV1084" s="498"/>
      <c r="AW1084" s="497"/>
      <c r="AX1084" s="498"/>
      <c r="AY1084" s="505"/>
    </row>
    <row r="1085" ht="22.5" customHeight="1">
      <c r="A1085" s="36"/>
      <c r="B1085" s="28"/>
      <c r="C1085" s="28"/>
      <c r="D1085" s="28"/>
      <c r="E1085" s="36"/>
      <c r="F1085" s="28"/>
      <c r="G1085" s="28"/>
      <c r="H1085" s="28"/>
      <c r="I1085" s="28"/>
      <c r="J1085" s="28"/>
      <c r="K1085" s="28"/>
      <c r="L1085" s="28"/>
      <c r="M1085" s="28"/>
      <c r="N1085" s="28"/>
      <c r="O1085" s="28"/>
      <c r="P1085" s="28"/>
      <c r="Q1085" s="28"/>
      <c r="R1085" s="28"/>
      <c r="S1085" s="28"/>
      <c r="T1085" s="50"/>
      <c r="U1085" s="28"/>
      <c r="V1085" s="52"/>
      <c r="W1085" s="28"/>
      <c r="X1085" s="28"/>
      <c r="Y1085" s="28"/>
      <c r="Z1085" s="28"/>
      <c r="AA1085" s="28"/>
      <c r="AB1085" s="28"/>
      <c r="AC1085" s="28"/>
      <c r="AD1085" s="28"/>
      <c r="AE1085" s="65" t="b">
        <v>0</v>
      </c>
      <c r="AF1085" s="28" t="str">
        <f t="shared" si="2"/>
        <v/>
      </c>
      <c r="AG1085" s="501"/>
      <c r="AH1085" s="502"/>
      <c r="AI1085" s="501"/>
      <c r="AJ1085" s="503"/>
      <c r="AK1085" s="501"/>
      <c r="AL1085" s="503"/>
      <c r="AM1085" s="501"/>
      <c r="AN1085" s="503"/>
      <c r="AO1085" s="501"/>
      <c r="AP1085" s="503"/>
      <c r="AQ1085" s="501"/>
      <c r="AR1085" s="503"/>
      <c r="AS1085" s="501"/>
      <c r="AT1085" s="503"/>
      <c r="AU1085" s="501"/>
      <c r="AV1085" s="503"/>
      <c r="AW1085" s="501"/>
      <c r="AX1085" s="503"/>
      <c r="AY1085" s="504"/>
    </row>
    <row r="1086" ht="22.5" customHeight="1">
      <c r="A1086" s="36"/>
      <c r="B1086" s="28"/>
      <c r="C1086" s="28"/>
      <c r="D1086" s="28"/>
      <c r="E1086" s="36"/>
      <c r="F1086" s="28"/>
      <c r="G1086" s="28"/>
      <c r="H1086" s="28"/>
      <c r="I1086" s="28"/>
      <c r="J1086" s="28"/>
      <c r="K1086" s="28"/>
      <c r="L1086" s="28"/>
      <c r="M1086" s="28"/>
      <c r="N1086" s="28"/>
      <c r="O1086" s="28"/>
      <c r="P1086" s="28"/>
      <c r="Q1086" s="28"/>
      <c r="R1086" s="28"/>
      <c r="S1086" s="28"/>
      <c r="T1086" s="50"/>
      <c r="U1086" s="28"/>
      <c r="V1086" s="52"/>
      <c r="W1086" s="28"/>
      <c r="X1086" s="28"/>
      <c r="Y1086" s="28"/>
      <c r="Z1086" s="28"/>
      <c r="AA1086" s="28"/>
      <c r="AB1086" s="28"/>
      <c r="AC1086" s="28"/>
      <c r="AD1086" s="28"/>
      <c r="AE1086" s="65" t="b">
        <v>0</v>
      </c>
      <c r="AF1086" s="28" t="str">
        <f t="shared" si="2"/>
        <v/>
      </c>
      <c r="AG1086" s="497"/>
      <c r="AH1086" s="498"/>
      <c r="AI1086" s="497"/>
      <c r="AJ1086" s="498"/>
      <c r="AK1086" s="497"/>
      <c r="AL1086" s="498"/>
      <c r="AM1086" s="497"/>
      <c r="AN1086" s="498"/>
      <c r="AO1086" s="497"/>
      <c r="AP1086" s="498"/>
      <c r="AQ1086" s="497"/>
      <c r="AR1086" s="498"/>
      <c r="AS1086" s="497"/>
      <c r="AT1086" s="498"/>
      <c r="AU1086" s="497"/>
      <c r="AV1086" s="498"/>
      <c r="AW1086" s="497"/>
      <c r="AX1086" s="498"/>
      <c r="AY1086" s="505"/>
    </row>
    <row r="1087" ht="22.5" customHeight="1">
      <c r="A1087" s="36"/>
      <c r="B1087" s="28"/>
      <c r="C1087" s="28"/>
      <c r="D1087" s="28"/>
      <c r="E1087" s="36"/>
      <c r="F1087" s="28"/>
      <c r="G1087" s="28"/>
      <c r="H1087" s="28"/>
      <c r="I1087" s="28"/>
      <c r="J1087" s="28"/>
      <c r="K1087" s="28"/>
      <c r="L1087" s="28"/>
      <c r="M1087" s="28"/>
      <c r="N1087" s="28"/>
      <c r="O1087" s="28"/>
      <c r="P1087" s="28"/>
      <c r="Q1087" s="28"/>
      <c r="R1087" s="28"/>
      <c r="S1087" s="28"/>
      <c r="T1087" s="50"/>
      <c r="U1087" s="28"/>
      <c r="V1087" s="52"/>
      <c r="W1087" s="28"/>
      <c r="X1087" s="28"/>
      <c r="Y1087" s="28"/>
      <c r="Z1087" s="28"/>
      <c r="AA1087" s="28"/>
      <c r="AB1087" s="28"/>
      <c r="AC1087" s="28"/>
      <c r="AD1087" s="28"/>
      <c r="AE1087" s="65" t="b">
        <v>0</v>
      </c>
      <c r="AF1087" s="28" t="str">
        <f t="shared" si="2"/>
        <v/>
      </c>
      <c r="AG1087" s="501"/>
      <c r="AH1087" s="502"/>
      <c r="AI1087" s="501"/>
      <c r="AJ1087" s="502"/>
      <c r="AK1087" s="501"/>
      <c r="AL1087" s="502"/>
      <c r="AM1087" s="501"/>
      <c r="AN1087" s="502"/>
      <c r="AO1087" s="501"/>
      <c r="AP1087" s="502"/>
      <c r="AQ1087" s="501"/>
      <c r="AR1087" s="502"/>
      <c r="AS1087" s="501"/>
      <c r="AT1087" s="502"/>
      <c r="AU1087" s="501"/>
      <c r="AV1087" s="502"/>
      <c r="AW1087" s="501"/>
      <c r="AX1087" s="502"/>
      <c r="AY1087" s="506"/>
    </row>
    <row r="1088" ht="22.5" customHeight="1">
      <c r="A1088" s="36"/>
      <c r="B1088" s="28"/>
      <c r="C1088" s="28"/>
      <c r="D1088" s="28"/>
      <c r="E1088" s="36"/>
      <c r="F1088" s="28"/>
      <c r="G1088" s="28"/>
      <c r="H1088" s="28"/>
      <c r="I1088" s="28"/>
      <c r="J1088" s="28"/>
      <c r="K1088" s="28"/>
      <c r="L1088" s="28"/>
      <c r="M1088" s="28"/>
      <c r="N1088" s="28"/>
      <c r="O1088" s="28"/>
      <c r="P1088" s="28"/>
      <c r="Q1088" s="28"/>
      <c r="R1088" s="28"/>
      <c r="S1088" s="28"/>
      <c r="T1088" s="50"/>
      <c r="U1088" s="28"/>
      <c r="V1088" s="52"/>
      <c r="W1088" s="28"/>
      <c r="X1088" s="28"/>
      <c r="Y1088" s="28"/>
      <c r="Z1088" s="28"/>
      <c r="AA1088" s="28"/>
      <c r="AB1088" s="28"/>
      <c r="AC1088" s="28"/>
      <c r="AD1088" s="28"/>
      <c r="AE1088" s="65" t="b">
        <v>0</v>
      </c>
      <c r="AF1088" s="28" t="str">
        <f t="shared" si="2"/>
        <v/>
      </c>
      <c r="AG1088" s="497"/>
      <c r="AH1088" s="498"/>
      <c r="AI1088" s="497"/>
      <c r="AJ1088" s="499"/>
      <c r="AK1088" s="497"/>
      <c r="AL1088" s="499"/>
      <c r="AM1088" s="497"/>
      <c r="AN1088" s="499"/>
      <c r="AO1088" s="497"/>
      <c r="AP1088" s="499"/>
      <c r="AQ1088" s="497"/>
      <c r="AR1088" s="499"/>
      <c r="AS1088" s="497"/>
      <c r="AT1088" s="499"/>
      <c r="AU1088" s="497"/>
      <c r="AV1088" s="499"/>
      <c r="AW1088" s="497"/>
      <c r="AX1088" s="499"/>
      <c r="AY1088" s="500"/>
    </row>
    <row r="1089" ht="22.5" customHeight="1">
      <c r="A1089" s="36"/>
      <c r="B1089" s="28"/>
      <c r="C1089" s="28"/>
      <c r="D1089" s="28"/>
      <c r="E1089" s="36"/>
      <c r="F1089" s="28"/>
      <c r="G1089" s="28"/>
      <c r="H1089" s="28"/>
      <c r="I1089" s="28"/>
      <c r="J1089" s="28"/>
      <c r="K1089" s="28"/>
      <c r="L1089" s="28"/>
      <c r="M1089" s="28"/>
      <c r="N1089" s="28"/>
      <c r="O1089" s="28"/>
      <c r="P1089" s="28"/>
      <c r="Q1089" s="28"/>
      <c r="R1089" s="28"/>
      <c r="S1089" s="28"/>
      <c r="T1089" s="50"/>
      <c r="U1089" s="28"/>
      <c r="V1089" s="52"/>
      <c r="W1089" s="28"/>
      <c r="X1089" s="28"/>
      <c r="Y1089" s="28"/>
      <c r="Z1089" s="28"/>
      <c r="AA1089" s="28"/>
      <c r="AB1089" s="28"/>
      <c r="AC1089" s="28"/>
      <c r="AD1089" s="28"/>
      <c r="AE1089" s="65" t="b">
        <v>0</v>
      </c>
      <c r="AF1089" s="28" t="str">
        <f t="shared" si="2"/>
        <v/>
      </c>
      <c r="AG1089" s="501"/>
      <c r="AH1089" s="502"/>
      <c r="AI1089" s="501"/>
      <c r="AJ1089" s="502"/>
      <c r="AK1089" s="501"/>
      <c r="AL1089" s="502"/>
      <c r="AM1089" s="501"/>
      <c r="AN1089" s="502"/>
      <c r="AO1089" s="501"/>
      <c r="AP1089" s="502"/>
      <c r="AQ1089" s="501"/>
      <c r="AR1089" s="502"/>
      <c r="AS1089" s="501"/>
      <c r="AT1089" s="502"/>
      <c r="AU1089" s="501"/>
      <c r="AV1089" s="502"/>
      <c r="AW1089" s="501"/>
      <c r="AX1089" s="502"/>
      <c r="AY1089" s="506"/>
    </row>
    <row r="1090" ht="22.5" customHeight="1">
      <c r="A1090" s="36"/>
      <c r="B1090" s="28"/>
      <c r="C1090" s="28"/>
      <c r="D1090" s="28"/>
      <c r="E1090" s="36"/>
      <c r="F1090" s="28"/>
      <c r="G1090" s="28"/>
      <c r="H1090" s="28"/>
      <c r="I1090" s="28"/>
      <c r="J1090" s="28"/>
      <c r="K1090" s="28"/>
      <c r="L1090" s="28"/>
      <c r="M1090" s="28"/>
      <c r="N1090" s="28"/>
      <c r="O1090" s="28"/>
      <c r="P1090" s="28"/>
      <c r="Q1090" s="28"/>
      <c r="R1090" s="28"/>
      <c r="S1090" s="28"/>
      <c r="T1090" s="50"/>
      <c r="U1090" s="28"/>
      <c r="V1090" s="52"/>
      <c r="W1090" s="28"/>
      <c r="X1090" s="28"/>
      <c r="Y1090" s="28"/>
      <c r="Z1090" s="28"/>
      <c r="AA1090" s="28"/>
      <c r="AB1090" s="28"/>
      <c r="AC1090" s="28"/>
      <c r="AD1090" s="28"/>
      <c r="AE1090" s="65" t="b">
        <v>0</v>
      </c>
      <c r="AF1090" s="28" t="str">
        <f t="shared" si="2"/>
        <v/>
      </c>
      <c r="AG1090" s="497"/>
      <c r="AH1090" s="498"/>
      <c r="AI1090" s="497"/>
      <c r="AJ1090" s="498"/>
      <c r="AK1090" s="497"/>
      <c r="AL1090" s="498"/>
      <c r="AM1090" s="497"/>
      <c r="AN1090" s="498"/>
      <c r="AO1090" s="497"/>
      <c r="AP1090" s="498"/>
      <c r="AQ1090" s="497"/>
      <c r="AR1090" s="498"/>
      <c r="AS1090" s="497"/>
      <c r="AT1090" s="498"/>
      <c r="AU1090" s="497"/>
      <c r="AV1090" s="498"/>
      <c r="AW1090" s="497"/>
      <c r="AX1090" s="498"/>
      <c r="AY1090" s="505"/>
    </row>
    <row r="1091" ht="22.5" customHeight="1">
      <c r="A1091" s="36"/>
      <c r="B1091" s="28"/>
      <c r="C1091" s="28"/>
      <c r="D1091" s="28"/>
      <c r="E1091" s="36"/>
      <c r="F1091" s="28"/>
      <c r="G1091" s="28"/>
      <c r="H1091" s="28"/>
      <c r="I1091" s="28"/>
      <c r="J1091" s="28"/>
      <c r="K1091" s="28"/>
      <c r="L1091" s="28"/>
      <c r="M1091" s="28"/>
      <c r="N1091" s="28"/>
      <c r="O1091" s="28"/>
      <c r="P1091" s="28"/>
      <c r="Q1091" s="28"/>
      <c r="R1091" s="28"/>
      <c r="S1091" s="28"/>
      <c r="T1091" s="50"/>
      <c r="U1091" s="28"/>
      <c r="V1091" s="52"/>
      <c r="W1091" s="28"/>
      <c r="X1091" s="28"/>
      <c r="Y1091" s="28"/>
      <c r="Z1091" s="28"/>
      <c r="AA1091" s="28"/>
      <c r="AB1091" s="28"/>
      <c r="AC1091" s="28"/>
      <c r="AD1091" s="28"/>
      <c r="AE1091" s="65" t="b">
        <v>0</v>
      </c>
      <c r="AF1091" s="28" t="str">
        <f t="shared" si="2"/>
        <v/>
      </c>
      <c r="AG1091" s="501"/>
      <c r="AH1091" s="502"/>
      <c r="AI1091" s="501"/>
      <c r="AJ1091" s="502"/>
      <c r="AK1091" s="501"/>
      <c r="AL1091" s="502"/>
      <c r="AM1091" s="501"/>
      <c r="AN1091" s="502"/>
      <c r="AO1091" s="501"/>
      <c r="AP1091" s="502"/>
      <c r="AQ1091" s="501"/>
      <c r="AR1091" s="502"/>
      <c r="AS1091" s="501"/>
      <c r="AT1091" s="502"/>
      <c r="AU1091" s="501"/>
      <c r="AV1091" s="502"/>
      <c r="AW1091" s="501"/>
      <c r="AX1091" s="502"/>
      <c r="AY1091" s="506"/>
    </row>
    <row r="1092" ht="22.5" customHeight="1">
      <c r="A1092" s="36"/>
      <c r="B1092" s="28"/>
      <c r="C1092" s="28"/>
      <c r="D1092" s="28"/>
      <c r="E1092" s="36"/>
      <c r="F1092" s="28"/>
      <c r="G1092" s="28"/>
      <c r="H1092" s="28"/>
      <c r="I1092" s="28"/>
      <c r="J1092" s="28"/>
      <c r="K1092" s="28"/>
      <c r="L1092" s="28"/>
      <c r="M1092" s="28"/>
      <c r="N1092" s="28"/>
      <c r="O1092" s="28"/>
      <c r="P1092" s="28"/>
      <c r="Q1092" s="28"/>
      <c r="R1092" s="28"/>
      <c r="S1092" s="28"/>
      <c r="T1092" s="50"/>
      <c r="U1092" s="28"/>
      <c r="V1092" s="52"/>
      <c r="W1092" s="28"/>
      <c r="X1092" s="28"/>
      <c r="Y1092" s="28"/>
      <c r="Z1092" s="28"/>
      <c r="AA1092" s="28"/>
      <c r="AB1092" s="28"/>
      <c r="AC1092" s="28"/>
      <c r="AD1092" s="28"/>
      <c r="AE1092" s="65" t="b">
        <v>0</v>
      </c>
      <c r="AF1092" s="28" t="str">
        <f t="shared" si="2"/>
        <v/>
      </c>
      <c r="AG1092" s="497"/>
      <c r="AH1092" s="498"/>
      <c r="AI1092" s="497"/>
      <c r="AJ1092" s="498"/>
      <c r="AK1092" s="497"/>
      <c r="AL1092" s="498"/>
      <c r="AM1092" s="497"/>
      <c r="AN1092" s="498"/>
      <c r="AO1092" s="497"/>
      <c r="AP1092" s="498"/>
      <c r="AQ1092" s="497"/>
      <c r="AR1092" s="498"/>
      <c r="AS1092" s="497"/>
      <c r="AT1092" s="498"/>
      <c r="AU1092" s="497"/>
      <c r="AV1092" s="498"/>
      <c r="AW1092" s="497"/>
      <c r="AX1092" s="498"/>
      <c r="AY1092" s="505"/>
    </row>
    <row r="1093" ht="22.5" customHeight="1">
      <c r="A1093" s="36"/>
      <c r="B1093" s="28"/>
      <c r="C1093" s="28"/>
      <c r="D1093" s="28"/>
      <c r="E1093" s="36"/>
      <c r="F1093" s="28"/>
      <c r="G1093" s="28"/>
      <c r="H1093" s="28"/>
      <c r="I1093" s="28"/>
      <c r="J1093" s="28"/>
      <c r="K1093" s="28"/>
      <c r="L1093" s="28"/>
      <c r="M1093" s="28"/>
      <c r="N1093" s="28"/>
      <c r="O1093" s="28"/>
      <c r="P1093" s="28"/>
      <c r="Q1093" s="28"/>
      <c r="R1093" s="28"/>
      <c r="S1093" s="28"/>
      <c r="T1093" s="50"/>
      <c r="U1093" s="28"/>
      <c r="V1093" s="52"/>
      <c r="W1093" s="28"/>
      <c r="X1093" s="28"/>
      <c r="Y1093" s="28"/>
      <c r="Z1093" s="28"/>
      <c r="AA1093" s="28"/>
      <c r="AB1093" s="28"/>
      <c r="AC1093" s="28"/>
      <c r="AD1093" s="28"/>
      <c r="AE1093" s="65" t="b">
        <v>0</v>
      </c>
      <c r="AF1093" s="28" t="str">
        <f t="shared" si="2"/>
        <v/>
      </c>
      <c r="AG1093" s="501"/>
      <c r="AH1093" s="502"/>
      <c r="AI1093" s="501"/>
      <c r="AJ1093" s="502"/>
      <c r="AK1093" s="501"/>
      <c r="AL1093" s="502"/>
      <c r="AM1093" s="501"/>
      <c r="AN1093" s="502"/>
      <c r="AO1093" s="501"/>
      <c r="AP1093" s="502"/>
      <c r="AQ1093" s="501"/>
      <c r="AR1093" s="502"/>
      <c r="AS1093" s="501"/>
      <c r="AT1093" s="502"/>
      <c r="AU1093" s="501"/>
      <c r="AV1093" s="502"/>
      <c r="AW1093" s="501"/>
      <c r="AX1093" s="502"/>
      <c r="AY1093" s="506"/>
    </row>
    <row r="1094" ht="22.5" customHeight="1">
      <c r="A1094" s="36"/>
      <c r="B1094" s="28"/>
      <c r="C1094" s="28"/>
      <c r="D1094" s="28"/>
      <c r="E1094" s="36"/>
      <c r="F1094" s="28"/>
      <c r="G1094" s="28"/>
      <c r="H1094" s="28"/>
      <c r="I1094" s="28"/>
      <c r="J1094" s="28"/>
      <c r="K1094" s="28"/>
      <c r="L1094" s="28"/>
      <c r="M1094" s="28"/>
      <c r="N1094" s="28"/>
      <c r="O1094" s="28"/>
      <c r="P1094" s="28"/>
      <c r="Q1094" s="28"/>
      <c r="R1094" s="28"/>
      <c r="S1094" s="28"/>
      <c r="T1094" s="50"/>
      <c r="U1094" s="28"/>
      <c r="V1094" s="52"/>
      <c r="W1094" s="28"/>
      <c r="X1094" s="28"/>
      <c r="Y1094" s="28"/>
      <c r="Z1094" s="28"/>
      <c r="AA1094" s="28"/>
      <c r="AB1094" s="28"/>
      <c r="AC1094" s="28"/>
      <c r="AD1094" s="28"/>
      <c r="AE1094" s="65" t="b">
        <v>0</v>
      </c>
      <c r="AF1094" s="28" t="str">
        <f t="shared" si="2"/>
        <v/>
      </c>
      <c r="AG1094" s="497"/>
      <c r="AH1094" s="498"/>
      <c r="AI1094" s="497"/>
      <c r="AJ1094" s="498"/>
      <c r="AK1094" s="497"/>
      <c r="AL1094" s="498"/>
      <c r="AM1094" s="497"/>
      <c r="AN1094" s="498"/>
      <c r="AO1094" s="497"/>
      <c r="AP1094" s="498"/>
      <c r="AQ1094" s="497"/>
      <c r="AR1094" s="498"/>
      <c r="AS1094" s="497"/>
      <c r="AT1094" s="498"/>
      <c r="AU1094" s="497"/>
      <c r="AV1094" s="498"/>
      <c r="AW1094" s="497"/>
      <c r="AX1094" s="498"/>
      <c r="AY1094" s="505"/>
    </row>
    <row r="1095" ht="22.5" customHeight="1">
      <c r="A1095" s="36"/>
      <c r="B1095" s="28"/>
      <c r="C1095" s="28"/>
      <c r="D1095" s="28"/>
      <c r="E1095" s="36"/>
      <c r="F1095" s="28"/>
      <c r="G1095" s="28"/>
      <c r="H1095" s="28"/>
      <c r="I1095" s="28"/>
      <c r="J1095" s="28"/>
      <c r="K1095" s="28"/>
      <c r="L1095" s="28"/>
      <c r="M1095" s="28"/>
      <c r="N1095" s="28"/>
      <c r="O1095" s="28"/>
      <c r="P1095" s="28"/>
      <c r="Q1095" s="28"/>
      <c r="R1095" s="28"/>
      <c r="S1095" s="28"/>
      <c r="T1095" s="50"/>
      <c r="U1095" s="28"/>
      <c r="V1095" s="52"/>
      <c r="W1095" s="28"/>
      <c r="X1095" s="28"/>
      <c r="Y1095" s="28"/>
      <c r="Z1095" s="28"/>
      <c r="AA1095" s="28"/>
      <c r="AB1095" s="28"/>
      <c r="AC1095" s="28"/>
      <c r="AD1095" s="28"/>
      <c r="AE1095" s="65" t="b">
        <v>0</v>
      </c>
      <c r="AF1095" s="28" t="str">
        <f t="shared" si="2"/>
        <v/>
      </c>
      <c r="AG1095" s="501"/>
      <c r="AH1095" s="502"/>
      <c r="AI1095" s="501"/>
      <c r="AJ1095" s="503"/>
      <c r="AK1095" s="501"/>
      <c r="AL1095" s="503"/>
      <c r="AM1095" s="501"/>
      <c r="AN1095" s="503"/>
      <c r="AO1095" s="501"/>
      <c r="AP1095" s="503"/>
      <c r="AQ1095" s="501"/>
      <c r="AR1095" s="503"/>
      <c r="AS1095" s="501"/>
      <c r="AT1095" s="503"/>
      <c r="AU1095" s="501"/>
      <c r="AV1095" s="503"/>
      <c r="AW1095" s="501"/>
      <c r="AX1095" s="503"/>
      <c r="AY1095" s="504"/>
    </row>
    <row r="1096" ht="22.5" customHeight="1">
      <c r="A1096" s="36"/>
      <c r="B1096" s="28"/>
      <c r="C1096" s="28"/>
      <c r="D1096" s="28"/>
      <c r="E1096" s="36"/>
      <c r="F1096" s="28"/>
      <c r="G1096" s="28"/>
      <c r="H1096" s="28"/>
      <c r="I1096" s="28"/>
      <c r="J1096" s="28"/>
      <c r="K1096" s="28"/>
      <c r="L1096" s="28"/>
      <c r="M1096" s="28"/>
      <c r="N1096" s="28"/>
      <c r="O1096" s="28"/>
      <c r="P1096" s="28"/>
      <c r="Q1096" s="28"/>
      <c r="R1096" s="28"/>
      <c r="S1096" s="28"/>
      <c r="T1096" s="50"/>
      <c r="U1096" s="28"/>
      <c r="V1096" s="52"/>
      <c r="W1096" s="28"/>
      <c r="X1096" s="28"/>
      <c r="Y1096" s="28"/>
      <c r="Z1096" s="28"/>
      <c r="AA1096" s="28"/>
      <c r="AB1096" s="28"/>
      <c r="AC1096" s="28"/>
      <c r="AD1096" s="28"/>
      <c r="AE1096" s="65" t="b">
        <v>0</v>
      </c>
      <c r="AF1096" s="28" t="str">
        <f t="shared" si="2"/>
        <v/>
      </c>
      <c r="AG1096" s="497"/>
      <c r="AH1096" s="498"/>
      <c r="AI1096" s="497"/>
      <c r="AJ1096" s="499"/>
      <c r="AK1096" s="497"/>
      <c r="AL1096" s="499"/>
      <c r="AM1096" s="497"/>
      <c r="AN1096" s="499"/>
      <c r="AO1096" s="497"/>
      <c r="AP1096" s="499"/>
      <c r="AQ1096" s="497"/>
      <c r="AR1096" s="499"/>
      <c r="AS1096" s="497"/>
      <c r="AT1096" s="499"/>
      <c r="AU1096" s="497"/>
      <c r="AV1096" s="499"/>
      <c r="AW1096" s="497"/>
      <c r="AX1096" s="499"/>
      <c r="AY1096" s="500"/>
    </row>
    <row r="1097" ht="22.5" customHeight="1">
      <c r="A1097" s="36"/>
      <c r="B1097" s="28"/>
      <c r="C1097" s="28"/>
      <c r="D1097" s="28"/>
      <c r="E1097" s="36"/>
      <c r="F1097" s="28"/>
      <c r="G1097" s="28"/>
      <c r="H1097" s="28"/>
      <c r="I1097" s="28"/>
      <c r="J1097" s="28"/>
      <c r="K1097" s="28"/>
      <c r="L1097" s="28"/>
      <c r="M1097" s="28"/>
      <c r="N1097" s="28"/>
      <c r="O1097" s="28"/>
      <c r="P1097" s="28"/>
      <c r="Q1097" s="28"/>
      <c r="R1097" s="28"/>
      <c r="S1097" s="28"/>
      <c r="T1097" s="50"/>
      <c r="U1097" s="28"/>
      <c r="V1097" s="52"/>
      <c r="W1097" s="28"/>
      <c r="X1097" s="28"/>
      <c r="Y1097" s="28"/>
      <c r="Z1097" s="28"/>
      <c r="AA1097" s="28"/>
      <c r="AB1097" s="28"/>
      <c r="AC1097" s="28"/>
      <c r="AD1097" s="28"/>
      <c r="AE1097" s="65" t="b">
        <v>0</v>
      </c>
      <c r="AF1097" s="28" t="str">
        <f t="shared" si="2"/>
        <v/>
      </c>
      <c r="AG1097" s="501"/>
      <c r="AH1097" s="502"/>
      <c r="AI1097" s="501"/>
      <c r="AJ1097" s="503"/>
      <c r="AK1097" s="501"/>
      <c r="AL1097" s="503"/>
      <c r="AM1097" s="501"/>
      <c r="AN1097" s="503"/>
      <c r="AO1097" s="501"/>
      <c r="AP1097" s="503"/>
      <c r="AQ1097" s="501"/>
      <c r="AR1097" s="503"/>
      <c r="AS1097" s="501"/>
      <c r="AT1097" s="503"/>
      <c r="AU1097" s="501"/>
      <c r="AV1097" s="503"/>
      <c r="AW1097" s="501"/>
      <c r="AX1097" s="503"/>
      <c r="AY1097" s="504"/>
    </row>
    <row r="1098" ht="22.5" customHeight="1">
      <c r="A1098" s="36"/>
      <c r="B1098" s="28"/>
      <c r="C1098" s="28"/>
      <c r="D1098" s="28"/>
      <c r="E1098" s="36"/>
      <c r="F1098" s="28"/>
      <c r="G1098" s="28"/>
      <c r="H1098" s="28"/>
      <c r="I1098" s="28"/>
      <c r="J1098" s="28"/>
      <c r="K1098" s="28"/>
      <c r="L1098" s="28"/>
      <c r="M1098" s="28"/>
      <c r="N1098" s="28"/>
      <c r="O1098" s="28"/>
      <c r="P1098" s="28"/>
      <c r="Q1098" s="28"/>
      <c r="R1098" s="28"/>
      <c r="S1098" s="28"/>
      <c r="T1098" s="50"/>
      <c r="U1098" s="28"/>
      <c r="V1098" s="52"/>
      <c r="W1098" s="28"/>
      <c r="X1098" s="28"/>
      <c r="Y1098" s="28"/>
      <c r="Z1098" s="28"/>
      <c r="AA1098" s="28"/>
      <c r="AB1098" s="28"/>
      <c r="AC1098" s="28"/>
      <c r="AD1098" s="28"/>
      <c r="AE1098" s="65" t="b">
        <v>0</v>
      </c>
      <c r="AF1098" s="28" t="str">
        <f t="shared" si="2"/>
        <v/>
      </c>
      <c r="AG1098" s="497"/>
      <c r="AH1098" s="498"/>
      <c r="AI1098" s="497"/>
      <c r="AJ1098" s="499"/>
      <c r="AK1098" s="497"/>
      <c r="AL1098" s="499"/>
      <c r="AM1098" s="497"/>
      <c r="AN1098" s="499"/>
      <c r="AO1098" s="497"/>
      <c r="AP1098" s="499"/>
      <c r="AQ1098" s="497"/>
      <c r="AR1098" s="499"/>
      <c r="AS1098" s="497"/>
      <c r="AT1098" s="499"/>
      <c r="AU1098" s="497"/>
      <c r="AV1098" s="499"/>
      <c r="AW1098" s="497"/>
      <c r="AX1098" s="499"/>
      <c r="AY1098" s="500"/>
    </row>
    <row r="1099" ht="22.5" customHeight="1">
      <c r="A1099" s="36"/>
      <c r="B1099" s="28"/>
      <c r="C1099" s="28"/>
      <c r="D1099" s="28"/>
      <c r="E1099" s="36"/>
      <c r="F1099" s="28"/>
      <c r="G1099" s="28"/>
      <c r="H1099" s="28"/>
      <c r="I1099" s="28"/>
      <c r="J1099" s="28"/>
      <c r="K1099" s="28"/>
      <c r="L1099" s="28"/>
      <c r="M1099" s="28"/>
      <c r="N1099" s="28"/>
      <c r="O1099" s="28"/>
      <c r="P1099" s="28"/>
      <c r="Q1099" s="28"/>
      <c r="R1099" s="28"/>
      <c r="S1099" s="28"/>
      <c r="T1099" s="50"/>
      <c r="U1099" s="28"/>
      <c r="V1099" s="52"/>
      <c r="W1099" s="28"/>
      <c r="X1099" s="28"/>
      <c r="Y1099" s="28"/>
      <c r="Z1099" s="28"/>
      <c r="AA1099" s="28"/>
      <c r="AB1099" s="28"/>
      <c r="AC1099" s="28"/>
      <c r="AD1099" s="28"/>
      <c r="AE1099" s="65" t="b">
        <v>0</v>
      </c>
      <c r="AF1099" s="28" t="str">
        <f t="shared" si="2"/>
        <v/>
      </c>
      <c r="AG1099" s="501"/>
      <c r="AH1099" s="502"/>
      <c r="AI1099" s="501"/>
      <c r="AJ1099" s="503"/>
      <c r="AK1099" s="501"/>
      <c r="AL1099" s="503"/>
      <c r="AM1099" s="501"/>
      <c r="AN1099" s="503"/>
      <c r="AO1099" s="501"/>
      <c r="AP1099" s="503"/>
      <c r="AQ1099" s="501"/>
      <c r="AR1099" s="503"/>
      <c r="AS1099" s="501"/>
      <c r="AT1099" s="503"/>
      <c r="AU1099" s="501"/>
      <c r="AV1099" s="503"/>
      <c r="AW1099" s="501"/>
      <c r="AX1099" s="503"/>
      <c r="AY1099" s="504"/>
    </row>
    <row r="1100" ht="22.5" customHeight="1">
      <c r="A1100" s="36"/>
      <c r="B1100" s="28"/>
      <c r="C1100" s="28"/>
      <c r="D1100" s="28"/>
      <c r="E1100" s="36"/>
      <c r="F1100" s="28"/>
      <c r="G1100" s="28"/>
      <c r="H1100" s="28"/>
      <c r="I1100" s="28"/>
      <c r="J1100" s="28"/>
      <c r="K1100" s="28"/>
      <c r="L1100" s="28"/>
      <c r="M1100" s="28"/>
      <c r="N1100" s="28"/>
      <c r="O1100" s="28"/>
      <c r="P1100" s="28"/>
      <c r="Q1100" s="28"/>
      <c r="R1100" s="28"/>
      <c r="S1100" s="28"/>
      <c r="T1100" s="50"/>
      <c r="U1100" s="28"/>
      <c r="V1100" s="52"/>
      <c r="W1100" s="28"/>
      <c r="X1100" s="28"/>
      <c r="Y1100" s="28"/>
      <c r="Z1100" s="28"/>
      <c r="AA1100" s="28"/>
      <c r="AB1100" s="28"/>
      <c r="AC1100" s="28"/>
      <c r="AD1100" s="28"/>
      <c r="AE1100" s="65" t="b">
        <v>0</v>
      </c>
      <c r="AF1100" s="28" t="str">
        <f t="shared" si="2"/>
        <v/>
      </c>
      <c r="AG1100" s="497"/>
      <c r="AH1100" s="498"/>
      <c r="AI1100" s="497"/>
      <c r="AJ1100" s="498"/>
      <c r="AK1100" s="497"/>
      <c r="AL1100" s="498"/>
      <c r="AM1100" s="497"/>
      <c r="AN1100" s="498"/>
      <c r="AO1100" s="497"/>
      <c r="AP1100" s="498"/>
      <c r="AQ1100" s="497"/>
      <c r="AR1100" s="498"/>
      <c r="AS1100" s="497"/>
      <c r="AT1100" s="498"/>
      <c r="AU1100" s="497"/>
      <c r="AV1100" s="498"/>
      <c r="AW1100" s="497"/>
      <c r="AX1100" s="498"/>
      <c r="AY1100" s="505"/>
    </row>
    <row r="1101" ht="22.5" customHeight="1">
      <c r="A1101" s="36"/>
      <c r="B1101" s="28"/>
      <c r="C1101" s="28"/>
      <c r="D1101" s="28"/>
      <c r="E1101" s="36"/>
      <c r="F1101" s="28"/>
      <c r="G1101" s="28"/>
      <c r="H1101" s="28"/>
      <c r="I1101" s="28"/>
      <c r="J1101" s="28"/>
      <c r="K1101" s="28"/>
      <c r="L1101" s="28"/>
      <c r="M1101" s="28"/>
      <c r="N1101" s="28"/>
      <c r="O1101" s="28"/>
      <c r="P1101" s="28"/>
      <c r="Q1101" s="28"/>
      <c r="R1101" s="28"/>
      <c r="S1101" s="28"/>
      <c r="T1101" s="50"/>
      <c r="U1101" s="28"/>
      <c r="V1101" s="52"/>
      <c r="W1101" s="28"/>
      <c r="X1101" s="28"/>
      <c r="Y1101" s="28"/>
      <c r="Z1101" s="28"/>
      <c r="AA1101" s="28"/>
      <c r="AB1101" s="28"/>
      <c r="AC1101" s="28"/>
      <c r="AD1101" s="28"/>
      <c r="AE1101" s="65" t="b">
        <v>0</v>
      </c>
      <c r="AF1101" s="28" t="str">
        <f t="shared" si="2"/>
        <v/>
      </c>
      <c r="AG1101" s="501"/>
      <c r="AH1101" s="502"/>
      <c r="AI1101" s="501"/>
      <c r="AJ1101" s="502"/>
      <c r="AK1101" s="501"/>
      <c r="AL1101" s="502"/>
      <c r="AM1101" s="501"/>
      <c r="AN1101" s="502"/>
      <c r="AO1101" s="501"/>
      <c r="AP1101" s="502"/>
      <c r="AQ1101" s="501"/>
      <c r="AR1101" s="502"/>
      <c r="AS1101" s="501"/>
      <c r="AT1101" s="502"/>
      <c r="AU1101" s="501"/>
      <c r="AV1101" s="502"/>
      <c r="AW1101" s="501"/>
      <c r="AX1101" s="502"/>
      <c r="AY1101" s="506"/>
    </row>
    <row r="1102" ht="22.5" customHeight="1">
      <c r="A1102" s="36"/>
      <c r="B1102" s="28"/>
      <c r="C1102" s="28"/>
      <c r="D1102" s="28"/>
      <c r="E1102" s="36"/>
      <c r="F1102" s="28"/>
      <c r="G1102" s="28"/>
      <c r="H1102" s="28"/>
      <c r="I1102" s="28"/>
      <c r="J1102" s="28"/>
      <c r="K1102" s="28"/>
      <c r="L1102" s="28"/>
      <c r="M1102" s="28"/>
      <c r="N1102" s="28"/>
      <c r="O1102" s="28"/>
      <c r="P1102" s="28"/>
      <c r="Q1102" s="28"/>
      <c r="R1102" s="28"/>
      <c r="S1102" s="28"/>
      <c r="T1102" s="50"/>
      <c r="U1102" s="28"/>
      <c r="V1102" s="52"/>
      <c r="W1102" s="28"/>
      <c r="X1102" s="28"/>
      <c r="Y1102" s="28"/>
      <c r="Z1102" s="28"/>
      <c r="AA1102" s="28"/>
      <c r="AB1102" s="28"/>
      <c r="AC1102" s="28"/>
      <c r="AD1102" s="28"/>
      <c r="AE1102" s="65" t="b">
        <v>0</v>
      </c>
      <c r="AF1102" s="28" t="str">
        <f t="shared" si="2"/>
        <v/>
      </c>
      <c r="AG1102" s="497"/>
      <c r="AH1102" s="498"/>
      <c r="AI1102" s="497"/>
      <c r="AJ1102" s="499"/>
      <c r="AK1102" s="497"/>
      <c r="AL1102" s="499"/>
      <c r="AM1102" s="497"/>
      <c r="AN1102" s="499"/>
      <c r="AO1102" s="497"/>
      <c r="AP1102" s="499"/>
      <c r="AQ1102" s="497"/>
      <c r="AR1102" s="499"/>
      <c r="AS1102" s="497"/>
      <c r="AT1102" s="499"/>
      <c r="AU1102" s="497"/>
      <c r="AV1102" s="499"/>
      <c r="AW1102" s="497"/>
      <c r="AX1102" s="499"/>
      <c r="AY1102" s="500"/>
    </row>
    <row r="1103" ht="22.5" customHeight="1">
      <c r="A1103" s="36"/>
      <c r="B1103" s="28"/>
      <c r="C1103" s="28"/>
      <c r="D1103" s="28"/>
      <c r="E1103" s="36"/>
      <c r="F1103" s="28"/>
      <c r="G1103" s="28"/>
      <c r="H1103" s="28"/>
      <c r="I1103" s="28"/>
      <c r="J1103" s="28"/>
      <c r="K1103" s="28"/>
      <c r="L1103" s="28"/>
      <c r="M1103" s="28"/>
      <c r="N1103" s="28"/>
      <c r="O1103" s="28"/>
      <c r="P1103" s="28"/>
      <c r="Q1103" s="28"/>
      <c r="R1103" s="28"/>
      <c r="S1103" s="28"/>
      <c r="T1103" s="50"/>
      <c r="U1103" s="28"/>
      <c r="V1103" s="52"/>
      <c r="W1103" s="28"/>
      <c r="X1103" s="28"/>
      <c r="Y1103" s="28"/>
      <c r="Z1103" s="28"/>
      <c r="AA1103" s="28"/>
      <c r="AB1103" s="28"/>
      <c r="AC1103" s="28"/>
      <c r="AD1103" s="28"/>
      <c r="AE1103" s="65" t="b">
        <v>0</v>
      </c>
      <c r="AF1103" s="28" t="str">
        <f t="shared" si="2"/>
        <v/>
      </c>
      <c r="AG1103" s="501"/>
      <c r="AH1103" s="502"/>
      <c r="AI1103" s="501"/>
      <c r="AJ1103" s="502"/>
      <c r="AK1103" s="501"/>
      <c r="AL1103" s="502"/>
      <c r="AM1103" s="501"/>
      <c r="AN1103" s="502"/>
      <c r="AO1103" s="501"/>
      <c r="AP1103" s="502"/>
      <c r="AQ1103" s="501"/>
      <c r="AR1103" s="502"/>
      <c r="AS1103" s="501"/>
      <c r="AT1103" s="502"/>
      <c r="AU1103" s="501"/>
      <c r="AV1103" s="502"/>
      <c r="AW1103" s="501"/>
      <c r="AX1103" s="502"/>
      <c r="AY1103" s="506"/>
    </row>
    <row r="1104" ht="22.5" customHeight="1">
      <c r="A1104" s="36"/>
      <c r="B1104" s="28"/>
      <c r="C1104" s="28"/>
      <c r="D1104" s="28"/>
      <c r="E1104" s="36"/>
      <c r="F1104" s="28"/>
      <c r="G1104" s="28"/>
      <c r="H1104" s="28"/>
      <c r="I1104" s="28"/>
      <c r="J1104" s="28"/>
      <c r="K1104" s="28"/>
      <c r="L1104" s="28"/>
      <c r="M1104" s="28"/>
      <c r="N1104" s="28"/>
      <c r="O1104" s="28"/>
      <c r="P1104" s="28"/>
      <c r="Q1104" s="28"/>
      <c r="R1104" s="28"/>
      <c r="S1104" s="28"/>
      <c r="T1104" s="50"/>
      <c r="U1104" s="28"/>
      <c r="V1104" s="52"/>
      <c r="W1104" s="28"/>
      <c r="X1104" s="28"/>
      <c r="Y1104" s="28"/>
      <c r="Z1104" s="28"/>
      <c r="AA1104" s="28"/>
      <c r="AB1104" s="28"/>
      <c r="AC1104" s="28"/>
      <c r="AD1104" s="28"/>
      <c r="AE1104" s="65" t="b">
        <v>0</v>
      </c>
      <c r="AF1104" s="28" t="str">
        <f t="shared" si="2"/>
        <v/>
      </c>
      <c r="AG1104" s="497"/>
      <c r="AH1104" s="498"/>
      <c r="AI1104" s="497"/>
      <c r="AJ1104" s="498"/>
      <c r="AK1104" s="497"/>
      <c r="AL1104" s="498"/>
      <c r="AM1104" s="497"/>
      <c r="AN1104" s="498"/>
      <c r="AO1104" s="497"/>
      <c r="AP1104" s="498"/>
      <c r="AQ1104" s="497"/>
      <c r="AR1104" s="498"/>
      <c r="AS1104" s="497"/>
      <c r="AT1104" s="498"/>
      <c r="AU1104" s="497"/>
      <c r="AV1104" s="498"/>
      <c r="AW1104" s="497"/>
      <c r="AX1104" s="498"/>
      <c r="AY1104" s="505"/>
    </row>
    <row r="1105" ht="22.5" customHeight="1">
      <c r="A1105" s="36"/>
      <c r="B1105" s="28"/>
      <c r="C1105" s="28"/>
      <c r="D1105" s="28"/>
      <c r="E1105" s="36"/>
      <c r="F1105" s="28"/>
      <c r="G1105" s="28"/>
      <c r="H1105" s="28"/>
      <c r="I1105" s="28"/>
      <c r="J1105" s="28"/>
      <c r="K1105" s="28"/>
      <c r="L1105" s="28"/>
      <c r="M1105" s="28"/>
      <c r="N1105" s="28"/>
      <c r="O1105" s="28"/>
      <c r="P1105" s="28"/>
      <c r="Q1105" s="28"/>
      <c r="R1105" s="28"/>
      <c r="S1105" s="28"/>
      <c r="T1105" s="50"/>
      <c r="U1105" s="28"/>
      <c r="V1105" s="52"/>
      <c r="W1105" s="28"/>
      <c r="X1105" s="28"/>
      <c r="Y1105" s="28"/>
      <c r="Z1105" s="28"/>
      <c r="AA1105" s="28"/>
      <c r="AB1105" s="28"/>
      <c r="AC1105" s="28"/>
      <c r="AD1105" s="28"/>
      <c r="AE1105" s="65" t="b">
        <v>0</v>
      </c>
      <c r="AF1105" s="28" t="str">
        <f t="shared" si="2"/>
        <v/>
      </c>
      <c r="AG1105" s="501"/>
      <c r="AH1105" s="502"/>
      <c r="AI1105" s="501"/>
      <c r="AJ1105" s="502"/>
      <c r="AK1105" s="501"/>
      <c r="AL1105" s="502"/>
      <c r="AM1105" s="501"/>
      <c r="AN1105" s="502"/>
      <c r="AO1105" s="501"/>
      <c r="AP1105" s="502"/>
      <c r="AQ1105" s="501"/>
      <c r="AR1105" s="502"/>
      <c r="AS1105" s="501"/>
      <c r="AT1105" s="502"/>
      <c r="AU1105" s="501"/>
      <c r="AV1105" s="502"/>
      <c r="AW1105" s="501"/>
      <c r="AX1105" s="502"/>
      <c r="AY1105" s="506"/>
    </row>
    <row r="1106" ht="22.5" customHeight="1">
      <c r="A1106" s="36"/>
      <c r="B1106" s="28"/>
      <c r="C1106" s="28"/>
      <c r="D1106" s="28"/>
      <c r="E1106" s="36"/>
      <c r="F1106" s="28"/>
      <c r="G1106" s="28"/>
      <c r="H1106" s="28"/>
      <c r="I1106" s="28"/>
      <c r="J1106" s="28"/>
      <c r="K1106" s="28"/>
      <c r="L1106" s="28"/>
      <c r="M1106" s="28"/>
      <c r="N1106" s="28"/>
      <c r="O1106" s="28"/>
      <c r="P1106" s="28"/>
      <c r="Q1106" s="28"/>
      <c r="R1106" s="28"/>
      <c r="S1106" s="28"/>
      <c r="T1106" s="50"/>
      <c r="U1106" s="28"/>
      <c r="V1106" s="52"/>
      <c r="W1106" s="28"/>
      <c r="X1106" s="28"/>
      <c r="Y1106" s="28"/>
      <c r="Z1106" s="28"/>
      <c r="AA1106" s="28"/>
      <c r="AB1106" s="28"/>
      <c r="AC1106" s="28"/>
      <c r="AD1106" s="28"/>
      <c r="AE1106" s="65" t="b">
        <v>0</v>
      </c>
      <c r="AF1106" s="28" t="str">
        <f t="shared" si="2"/>
        <v/>
      </c>
      <c r="AG1106" s="497"/>
      <c r="AH1106" s="498"/>
      <c r="AI1106" s="497"/>
      <c r="AJ1106" s="498"/>
      <c r="AK1106" s="497"/>
      <c r="AL1106" s="498"/>
      <c r="AM1106" s="497"/>
      <c r="AN1106" s="498"/>
      <c r="AO1106" s="497"/>
      <c r="AP1106" s="498"/>
      <c r="AQ1106" s="497"/>
      <c r="AR1106" s="498"/>
      <c r="AS1106" s="497"/>
      <c r="AT1106" s="498"/>
      <c r="AU1106" s="497"/>
      <c r="AV1106" s="498"/>
      <c r="AW1106" s="497"/>
      <c r="AX1106" s="498"/>
      <c r="AY1106" s="505"/>
    </row>
    <row r="1107" ht="22.5" customHeight="1">
      <c r="A1107" s="36"/>
      <c r="B1107" s="28"/>
      <c r="C1107" s="28"/>
      <c r="D1107" s="28"/>
      <c r="E1107" s="36"/>
      <c r="F1107" s="28"/>
      <c r="G1107" s="28"/>
      <c r="H1107" s="28"/>
      <c r="I1107" s="28"/>
      <c r="J1107" s="28"/>
      <c r="K1107" s="28"/>
      <c r="L1107" s="28"/>
      <c r="M1107" s="28"/>
      <c r="N1107" s="28"/>
      <c r="O1107" s="28"/>
      <c r="P1107" s="28"/>
      <c r="Q1107" s="28"/>
      <c r="R1107" s="28"/>
      <c r="S1107" s="28"/>
      <c r="T1107" s="50"/>
      <c r="U1107" s="28"/>
      <c r="V1107" s="52"/>
      <c r="W1107" s="28"/>
      <c r="X1107" s="28"/>
      <c r="Y1107" s="28"/>
      <c r="Z1107" s="28"/>
      <c r="AA1107" s="28"/>
      <c r="AB1107" s="28"/>
      <c r="AC1107" s="28"/>
      <c r="AD1107" s="28"/>
      <c r="AE1107" s="65" t="b">
        <v>0</v>
      </c>
      <c r="AF1107" s="28" t="str">
        <f t="shared" si="2"/>
        <v/>
      </c>
      <c r="AG1107" s="501"/>
      <c r="AH1107" s="502"/>
      <c r="AI1107" s="501"/>
      <c r="AJ1107" s="502"/>
      <c r="AK1107" s="501"/>
      <c r="AL1107" s="502"/>
      <c r="AM1107" s="501"/>
      <c r="AN1107" s="502"/>
      <c r="AO1107" s="501"/>
      <c r="AP1107" s="502"/>
      <c r="AQ1107" s="501"/>
      <c r="AR1107" s="502"/>
      <c r="AS1107" s="501"/>
      <c r="AT1107" s="502"/>
      <c r="AU1107" s="501"/>
      <c r="AV1107" s="502"/>
      <c r="AW1107" s="501"/>
      <c r="AX1107" s="502"/>
      <c r="AY1107" s="506"/>
    </row>
    <row r="1108" ht="22.5" customHeight="1">
      <c r="A1108" s="36"/>
      <c r="B1108" s="28"/>
      <c r="C1108" s="28"/>
      <c r="D1108" s="28"/>
      <c r="E1108" s="36"/>
      <c r="F1108" s="28"/>
      <c r="G1108" s="28"/>
      <c r="H1108" s="28"/>
      <c r="I1108" s="28"/>
      <c r="J1108" s="28"/>
      <c r="K1108" s="28"/>
      <c r="L1108" s="28"/>
      <c r="M1108" s="28"/>
      <c r="N1108" s="28"/>
      <c r="O1108" s="28"/>
      <c r="P1108" s="28"/>
      <c r="Q1108" s="28"/>
      <c r="R1108" s="28"/>
      <c r="S1108" s="28"/>
      <c r="T1108" s="50"/>
      <c r="U1108" s="28"/>
      <c r="V1108" s="52"/>
      <c r="W1108" s="28"/>
      <c r="X1108" s="28"/>
      <c r="Y1108" s="28"/>
      <c r="Z1108" s="28"/>
      <c r="AA1108" s="28"/>
      <c r="AB1108" s="28"/>
      <c r="AC1108" s="28"/>
      <c r="AD1108" s="28"/>
      <c r="AE1108" s="65" t="b">
        <v>0</v>
      </c>
      <c r="AF1108" s="28" t="str">
        <f t="shared" si="2"/>
        <v/>
      </c>
      <c r="AG1108" s="497"/>
      <c r="AH1108" s="498"/>
      <c r="AI1108" s="497"/>
      <c r="AJ1108" s="498"/>
      <c r="AK1108" s="497"/>
      <c r="AL1108" s="498"/>
      <c r="AM1108" s="497"/>
      <c r="AN1108" s="498"/>
      <c r="AO1108" s="497"/>
      <c r="AP1108" s="498"/>
      <c r="AQ1108" s="497"/>
      <c r="AR1108" s="498"/>
      <c r="AS1108" s="497"/>
      <c r="AT1108" s="498"/>
      <c r="AU1108" s="497"/>
      <c r="AV1108" s="498"/>
      <c r="AW1108" s="497"/>
      <c r="AX1108" s="498"/>
      <c r="AY1108" s="505"/>
    </row>
    <row r="1109" ht="22.5" customHeight="1">
      <c r="A1109" s="36"/>
      <c r="B1109" s="28"/>
      <c r="C1109" s="28"/>
      <c r="D1109" s="28"/>
      <c r="E1109" s="36"/>
      <c r="F1109" s="28"/>
      <c r="G1109" s="28"/>
      <c r="H1109" s="28"/>
      <c r="I1109" s="28"/>
      <c r="J1109" s="28"/>
      <c r="K1109" s="28"/>
      <c r="L1109" s="28"/>
      <c r="M1109" s="28"/>
      <c r="N1109" s="28"/>
      <c r="O1109" s="28"/>
      <c r="P1109" s="28"/>
      <c r="Q1109" s="28"/>
      <c r="R1109" s="28"/>
      <c r="S1109" s="28"/>
      <c r="T1109" s="50"/>
      <c r="U1109" s="28"/>
      <c r="V1109" s="52"/>
      <c r="W1109" s="28"/>
      <c r="X1109" s="28"/>
      <c r="Y1109" s="28"/>
      <c r="Z1109" s="28"/>
      <c r="AA1109" s="28"/>
      <c r="AB1109" s="28"/>
      <c r="AC1109" s="28"/>
      <c r="AD1109" s="28"/>
      <c r="AE1109" s="65" t="b">
        <v>0</v>
      </c>
      <c r="AF1109" s="28" t="str">
        <f t="shared" si="2"/>
        <v/>
      </c>
      <c r="AG1109" s="501"/>
      <c r="AH1109" s="502"/>
      <c r="AI1109" s="501"/>
      <c r="AJ1109" s="502"/>
      <c r="AK1109" s="501"/>
      <c r="AL1109" s="502"/>
      <c r="AM1109" s="501"/>
      <c r="AN1109" s="502"/>
      <c r="AO1109" s="501"/>
      <c r="AP1109" s="502"/>
      <c r="AQ1109" s="501"/>
      <c r="AR1109" s="502"/>
      <c r="AS1109" s="501"/>
      <c r="AT1109" s="502"/>
      <c r="AU1109" s="501"/>
      <c r="AV1109" s="502"/>
      <c r="AW1109" s="501"/>
      <c r="AX1109" s="502"/>
      <c r="AY1109" s="506"/>
    </row>
    <row r="1110" ht="22.5" customHeight="1">
      <c r="A1110" s="36"/>
      <c r="B1110" s="28"/>
      <c r="C1110" s="28"/>
      <c r="D1110" s="28"/>
      <c r="E1110" s="36"/>
      <c r="F1110" s="28"/>
      <c r="G1110" s="28"/>
      <c r="H1110" s="28"/>
      <c r="I1110" s="28"/>
      <c r="J1110" s="28"/>
      <c r="K1110" s="28"/>
      <c r="L1110" s="28"/>
      <c r="M1110" s="28"/>
      <c r="N1110" s="28"/>
      <c r="O1110" s="28"/>
      <c r="P1110" s="28"/>
      <c r="Q1110" s="28"/>
      <c r="R1110" s="28"/>
      <c r="S1110" s="28"/>
      <c r="T1110" s="50"/>
      <c r="U1110" s="28"/>
      <c r="V1110" s="52"/>
      <c r="W1110" s="28"/>
      <c r="X1110" s="28"/>
      <c r="Y1110" s="28"/>
      <c r="Z1110" s="28"/>
      <c r="AA1110" s="28"/>
      <c r="AB1110" s="28"/>
      <c r="AC1110" s="28"/>
      <c r="AD1110" s="28"/>
      <c r="AE1110" s="65" t="b">
        <v>0</v>
      </c>
      <c r="AF1110" s="28" t="str">
        <f t="shared" si="2"/>
        <v/>
      </c>
      <c r="AG1110" s="497"/>
      <c r="AH1110" s="498"/>
      <c r="AI1110" s="497"/>
      <c r="AJ1110" s="498"/>
      <c r="AK1110" s="497"/>
      <c r="AL1110" s="498"/>
      <c r="AM1110" s="497"/>
      <c r="AN1110" s="498"/>
      <c r="AO1110" s="497"/>
      <c r="AP1110" s="498"/>
      <c r="AQ1110" s="497"/>
      <c r="AR1110" s="498"/>
      <c r="AS1110" s="497"/>
      <c r="AT1110" s="498"/>
      <c r="AU1110" s="497"/>
      <c r="AV1110" s="498"/>
      <c r="AW1110" s="497"/>
      <c r="AX1110" s="498"/>
      <c r="AY1110" s="505"/>
    </row>
    <row r="1111" ht="22.5" customHeight="1">
      <c r="A1111" s="36"/>
      <c r="B1111" s="28"/>
      <c r="C1111" s="28"/>
      <c r="D1111" s="28"/>
      <c r="E1111" s="36"/>
      <c r="F1111" s="28"/>
      <c r="G1111" s="28"/>
      <c r="H1111" s="28"/>
      <c r="I1111" s="28"/>
      <c r="J1111" s="28"/>
      <c r="K1111" s="28"/>
      <c r="L1111" s="28"/>
      <c r="M1111" s="28"/>
      <c r="N1111" s="28"/>
      <c r="O1111" s="28"/>
      <c r="P1111" s="28"/>
      <c r="Q1111" s="28"/>
      <c r="R1111" s="28"/>
      <c r="S1111" s="28"/>
      <c r="T1111" s="50"/>
      <c r="U1111" s="28"/>
      <c r="V1111" s="52"/>
      <c r="W1111" s="28"/>
      <c r="X1111" s="28"/>
      <c r="Y1111" s="28"/>
      <c r="Z1111" s="28"/>
      <c r="AA1111" s="28"/>
      <c r="AB1111" s="28"/>
      <c r="AC1111" s="28"/>
      <c r="AD1111" s="28"/>
      <c r="AE1111" s="65" t="b">
        <v>0</v>
      </c>
      <c r="AF1111" s="28" t="str">
        <f t="shared" si="2"/>
        <v/>
      </c>
      <c r="AG1111" s="501"/>
      <c r="AH1111" s="502"/>
      <c r="AI1111" s="501"/>
      <c r="AJ1111" s="502"/>
      <c r="AK1111" s="501"/>
      <c r="AL1111" s="502"/>
      <c r="AM1111" s="501"/>
      <c r="AN1111" s="502"/>
      <c r="AO1111" s="501"/>
      <c r="AP1111" s="502"/>
      <c r="AQ1111" s="501"/>
      <c r="AR1111" s="502"/>
      <c r="AS1111" s="501"/>
      <c r="AT1111" s="502"/>
      <c r="AU1111" s="501"/>
      <c r="AV1111" s="502"/>
      <c r="AW1111" s="501"/>
      <c r="AX1111" s="502"/>
      <c r="AY1111" s="506"/>
    </row>
    <row r="1112" ht="22.5" customHeight="1">
      <c r="A1112" s="36"/>
      <c r="B1112" s="28"/>
      <c r="C1112" s="28"/>
      <c r="D1112" s="28"/>
      <c r="E1112" s="36"/>
      <c r="F1112" s="28"/>
      <c r="G1112" s="28"/>
      <c r="H1112" s="28"/>
      <c r="I1112" s="28"/>
      <c r="J1112" s="28"/>
      <c r="K1112" s="28"/>
      <c r="L1112" s="28"/>
      <c r="M1112" s="28"/>
      <c r="N1112" s="28"/>
      <c r="O1112" s="28"/>
      <c r="P1112" s="28"/>
      <c r="Q1112" s="28"/>
      <c r="R1112" s="28"/>
      <c r="S1112" s="28"/>
      <c r="T1112" s="50"/>
      <c r="U1112" s="28"/>
      <c r="V1112" s="52"/>
      <c r="W1112" s="28"/>
      <c r="X1112" s="28"/>
      <c r="Y1112" s="28"/>
      <c r="Z1112" s="28"/>
      <c r="AA1112" s="28"/>
      <c r="AB1112" s="28"/>
      <c r="AC1112" s="28"/>
      <c r="AD1112" s="28"/>
      <c r="AE1112" s="65" t="b">
        <v>0</v>
      </c>
      <c r="AF1112" s="28" t="str">
        <f t="shared" si="2"/>
        <v/>
      </c>
      <c r="AG1112" s="497"/>
      <c r="AH1112" s="498"/>
      <c r="AI1112" s="497"/>
      <c r="AJ1112" s="498"/>
      <c r="AK1112" s="497"/>
      <c r="AL1112" s="498"/>
      <c r="AM1112" s="497"/>
      <c r="AN1112" s="498"/>
      <c r="AO1112" s="497"/>
      <c r="AP1112" s="498"/>
      <c r="AQ1112" s="497"/>
      <c r="AR1112" s="498"/>
      <c r="AS1112" s="497"/>
      <c r="AT1112" s="498"/>
      <c r="AU1112" s="497"/>
      <c r="AV1112" s="498"/>
      <c r="AW1112" s="497"/>
      <c r="AX1112" s="498"/>
      <c r="AY1112" s="505"/>
    </row>
    <row r="1113" ht="22.5" customHeight="1">
      <c r="A1113" s="36"/>
      <c r="B1113" s="28"/>
      <c r="C1113" s="28"/>
      <c r="D1113" s="28"/>
      <c r="E1113" s="36"/>
      <c r="F1113" s="28"/>
      <c r="G1113" s="28"/>
      <c r="H1113" s="28"/>
      <c r="I1113" s="28"/>
      <c r="J1113" s="28"/>
      <c r="K1113" s="28"/>
      <c r="L1113" s="28"/>
      <c r="M1113" s="28"/>
      <c r="N1113" s="28"/>
      <c r="O1113" s="28"/>
      <c r="P1113" s="28"/>
      <c r="Q1113" s="28"/>
      <c r="R1113" s="28"/>
      <c r="S1113" s="28"/>
      <c r="T1113" s="50"/>
      <c r="U1113" s="28"/>
      <c r="V1113" s="52"/>
      <c r="W1113" s="28"/>
      <c r="X1113" s="28"/>
      <c r="Y1113" s="28"/>
      <c r="Z1113" s="28"/>
      <c r="AA1113" s="28"/>
      <c r="AB1113" s="28"/>
      <c r="AC1113" s="28"/>
      <c r="AD1113" s="28"/>
      <c r="AE1113" s="65" t="b">
        <v>0</v>
      </c>
      <c r="AF1113" s="28" t="str">
        <f t="shared" si="2"/>
        <v/>
      </c>
      <c r="AG1113" s="501"/>
      <c r="AH1113" s="502"/>
      <c r="AI1113" s="501"/>
      <c r="AJ1113" s="502"/>
      <c r="AK1113" s="501"/>
      <c r="AL1113" s="502"/>
      <c r="AM1113" s="501"/>
      <c r="AN1113" s="502"/>
      <c r="AO1113" s="501"/>
      <c r="AP1113" s="502"/>
      <c r="AQ1113" s="501"/>
      <c r="AR1113" s="502"/>
      <c r="AS1113" s="501"/>
      <c r="AT1113" s="502"/>
      <c r="AU1113" s="501"/>
      <c r="AV1113" s="502"/>
      <c r="AW1113" s="501"/>
      <c r="AX1113" s="502"/>
      <c r="AY1113" s="506"/>
    </row>
    <row r="1114" ht="22.5" customHeight="1">
      <c r="A1114" s="36"/>
      <c r="B1114" s="28"/>
      <c r="C1114" s="28"/>
      <c r="D1114" s="28"/>
      <c r="E1114" s="36"/>
      <c r="F1114" s="28"/>
      <c r="G1114" s="28"/>
      <c r="H1114" s="28"/>
      <c r="I1114" s="28"/>
      <c r="J1114" s="28"/>
      <c r="K1114" s="28"/>
      <c r="L1114" s="28"/>
      <c r="M1114" s="28"/>
      <c r="N1114" s="28"/>
      <c r="O1114" s="28"/>
      <c r="P1114" s="28"/>
      <c r="Q1114" s="28"/>
      <c r="R1114" s="28"/>
      <c r="S1114" s="28"/>
      <c r="T1114" s="50"/>
      <c r="U1114" s="28"/>
      <c r="V1114" s="52"/>
      <c r="W1114" s="28"/>
      <c r="X1114" s="28"/>
      <c r="Y1114" s="28"/>
      <c r="Z1114" s="28"/>
      <c r="AA1114" s="28"/>
      <c r="AB1114" s="28"/>
      <c r="AC1114" s="28"/>
      <c r="AD1114" s="28"/>
      <c r="AE1114" s="65" t="b">
        <v>0</v>
      </c>
      <c r="AF1114" s="28" t="str">
        <f t="shared" si="2"/>
        <v/>
      </c>
      <c r="AG1114" s="497"/>
      <c r="AH1114" s="498"/>
      <c r="AI1114" s="497"/>
      <c r="AJ1114" s="498"/>
      <c r="AK1114" s="497"/>
      <c r="AL1114" s="498"/>
      <c r="AM1114" s="497"/>
      <c r="AN1114" s="498"/>
      <c r="AO1114" s="497"/>
      <c r="AP1114" s="498"/>
      <c r="AQ1114" s="497"/>
      <c r="AR1114" s="498"/>
      <c r="AS1114" s="497"/>
      <c r="AT1114" s="498"/>
      <c r="AU1114" s="497"/>
      <c r="AV1114" s="498"/>
      <c r="AW1114" s="497"/>
      <c r="AX1114" s="498"/>
      <c r="AY1114" s="505"/>
    </row>
    <row r="1115" ht="22.5" customHeight="1">
      <c r="A1115" s="36"/>
      <c r="B1115" s="28"/>
      <c r="C1115" s="28"/>
      <c r="D1115" s="28"/>
      <c r="E1115" s="36"/>
      <c r="F1115" s="28"/>
      <c r="G1115" s="28"/>
      <c r="H1115" s="28"/>
      <c r="I1115" s="28"/>
      <c r="J1115" s="28"/>
      <c r="K1115" s="28"/>
      <c r="L1115" s="28"/>
      <c r="M1115" s="28"/>
      <c r="N1115" s="28"/>
      <c r="O1115" s="28"/>
      <c r="P1115" s="28"/>
      <c r="Q1115" s="28"/>
      <c r="R1115" s="28"/>
      <c r="S1115" s="28"/>
      <c r="T1115" s="50"/>
      <c r="U1115" s="28"/>
      <c r="V1115" s="52"/>
      <c r="W1115" s="28"/>
      <c r="X1115" s="28"/>
      <c r="Y1115" s="28"/>
      <c r="Z1115" s="28"/>
      <c r="AA1115" s="28"/>
      <c r="AB1115" s="28"/>
      <c r="AC1115" s="28"/>
      <c r="AD1115" s="28"/>
      <c r="AE1115" s="65" t="b">
        <v>0</v>
      </c>
      <c r="AF1115" s="28" t="str">
        <f t="shared" si="2"/>
        <v/>
      </c>
      <c r="AG1115" s="501"/>
      <c r="AH1115" s="502"/>
      <c r="AI1115" s="501"/>
      <c r="AJ1115" s="502"/>
      <c r="AK1115" s="501"/>
      <c r="AL1115" s="502"/>
      <c r="AM1115" s="501"/>
      <c r="AN1115" s="502"/>
      <c r="AO1115" s="501"/>
      <c r="AP1115" s="502"/>
      <c r="AQ1115" s="501"/>
      <c r="AR1115" s="502"/>
      <c r="AS1115" s="501"/>
      <c r="AT1115" s="502"/>
      <c r="AU1115" s="501"/>
      <c r="AV1115" s="502"/>
      <c r="AW1115" s="501"/>
      <c r="AX1115" s="502"/>
      <c r="AY1115" s="506"/>
    </row>
    <row r="1116" ht="22.5" customHeight="1">
      <c r="A1116" s="36"/>
      <c r="B1116" s="28"/>
      <c r="C1116" s="28"/>
      <c r="D1116" s="28"/>
      <c r="E1116" s="36"/>
      <c r="F1116" s="28"/>
      <c r="G1116" s="28"/>
      <c r="H1116" s="28"/>
      <c r="I1116" s="28"/>
      <c r="J1116" s="28"/>
      <c r="K1116" s="28"/>
      <c r="L1116" s="28"/>
      <c r="M1116" s="28"/>
      <c r="N1116" s="28"/>
      <c r="O1116" s="28"/>
      <c r="P1116" s="28"/>
      <c r="Q1116" s="28"/>
      <c r="R1116" s="28"/>
      <c r="S1116" s="28"/>
      <c r="T1116" s="50"/>
      <c r="U1116" s="28"/>
      <c r="V1116" s="52"/>
      <c r="W1116" s="28"/>
      <c r="X1116" s="28"/>
      <c r="Y1116" s="28"/>
      <c r="Z1116" s="28"/>
      <c r="AA1116" s="28"/>
      <c r="AB1116" s="28"/>
      <c r="AC1116" s="28"/>
      <c r="AD1116" s="28"/>
      <c r="AE1116" s="65" t="b">
        <v>0</v>
      </c>
      <c r="AF1116" s="28" t="str">
        <f t="shared" si="2"/>
        <v/>
      </c>
      <c r="AG1116" s="497"/>
      <c r="AH1116" s="498"/>
      <c r="AI1116" s="497"/>
      <c r="AJ1116" s="498"/>
      <c r="AK1116" s="497"/>
      <c r="AL1116" s="498"/>
      <c r="AM1116" s="497"/>
      <c r="AN1116" s="498"/>
      <c r="AO1116" s="497"/>
      <c r="AP1116" s="498"/>
      <c r="AQ1116" s="497"/>
      <c r="AR1116" s="498"/>
      <c r="AS1116" s="497"/>
      <c r="AT1116" s="498"/>
      <c r="AU1116" s="497"/>
      <c r="AV1116" s="498"/>
      <c r="AW1116" s="497"/>
      <c r="AX1116" s="498"/>
      <c r="AY1116" s="505"/>
    </row>
    <row r="1117" ht="22.5" customHeight="1">
      <c r="A1117" s="36"/>
      <c r="B1117" s="28"/>
      <c r="C1117" s="28"/>
      <c r="D1117" s="28"/>
      <c r="E1117" s="36"/>
      <c r="F1117" s="28"/>
      <c r="G1117" s="28"/>
      <c r="H1117" s="28"/>
      <c r="I1117" s="28"/>
      <c r="J1117" s="28"/>
      <c r="K1117" s="28"/>
      <c r="L1117" s="28"/>
      <c r="M1117" s="28"/>
      <c r="N1117" s="28"/>
      <c r="O1117" s="28"/>
      <c r="P1117" s="28"/>
      <c r="Q1117" s="28"/>
      <c r="R1117" s="28"/>
      <c r="S1117" s="28"/>
      <c r="T1117" s="50"/>
      <c r="U1117" s="28"/>
      <c r="V1117" s="52"/>
      <c r="W1117" s="28"/>
      <c r="X1117" s="28"/>
      <c r="Y1117" s="28"/>
      <c r="Z1117" s="28"/>
      <c r="AA1117" s="28"/>
      <c r="AB1117" s="28"/>
      <c r="AC1117" s="28"/>
      <c r="AD1117" s="28"/>
      <c r="AE1117" s="65" t="b">
        <v>0</v>
      </c>
      <c r="AF1117" s="28" t="str">
        <f t="shared" si="2"/>
        <v/>
      </c>
      <c r="AG1117" s="501"/>
      <c r="AH1117" s="502"/>
      <c r="AI1117" s="501"/>
      <c r="AJ1117" s="503"/>
      <c r="AK1117" s="501"/>
      <c r="AL1117" s="503"/>
      <c r="AM1117" s="501"/>
      <c r="AN1117" s="503"/>
      <c r="AO1117" s="501"/>
      <c r="AP1117" s="503"/>
      <c r="AQ1117" s="501"/>
      <c r="AR1117" s="503"/>
      <c r="AS1117" s="501"/>
      <c r="AT1117" s="503"/>
      <c r="AU1117" s="501"/>
      <c r="AV1117" s="503"/>
      <c r="AW1117" s="501"/>
      <c r="AX1117" s="503"/>
      <c r="AY1117" s="504"/>
    </row>
    <row r="1118" ht="22.5" customHeight="1">
      <c r="A1118" s="36"/>
      <c r="B1118" s="28"/>
      <c r="C1118" s="28"/>
      <c r="D1118" s="28"/>
      <c r="E1118" s="36"/>
      <c r="F1118" s="28"/>
      <c r="G1118" s="28"/>
      <c r="H1118" s="28"/>
      <c r="I1118" s="28"/>
      <c r="J1118" s="28"/>
      <c r="K1118" s="28"/>
      <c r="L1118" s="28"/>
      <c r="M1118" s="28"/>
      <c r="N1118" s="28"/>
      <c r="O1118" s="28"/>
      <c r="P1118" s="28"/>
      <c r="Q1118" s="28"/>
      <c r="R1118" s="28"/>
      <c r="S1118" s="28"/>
      <c r="T1118" s="50"/>
      <c r="U1118" s="28"/>
      <c r="V1118" s="52"/>
      <c r="W1118" s="28"/>
      <c r="X1118" s="28"/>
      <c r="Y1118" s="28"/>
      <c r="Z1118" s="28"/>
      <c r="AA1118" s="28"/>
      <c r="AB1118" s="28"/>
      <c r="AC1118" s="28"/>
      <c r="AD1118" s="28"/>
      <c r="AE1118" s="65" t="b">
        <v>0</v>
      </c>
      <c r="AF1118" s="28" t="str">
        <f t="shared" si="2"/>
        <v/>
      </c>
      <c r="AG1118" s="497"/>
      <c r="AH1118" s="498"/>
      <c r="AI1118" s="497"/>
      <c r="AJ1118" s="498"/>
      <c r="AK1118" s="497"/>
      <c r="AL1118" s="498"/>
      <c r="AM1118" s="497"/>
      <c r="AN1118" s="498"/>
      <c r="AO1118" s="497"/>
      <c r="AP1118" s="498"/>
      <c r="AQ1118" s="497"/>
      <c r="AR1118" s="498"/>
      <c r="AS1118" s="497"/>
      <c r="AT1118" s="498"/>
      <c r="AU1118" s="497"/>
      <c r="AV1118" s="498"/>
      <c r="AW1118" s="497"/>
      <c r="AX1118" s="498"/>
      <c r="AY1118" s="505"/>
    </row>
    <row r="1119" ht="22.5" customHeight="1">
      <c r="A1119" s="36"/>
      <c r="B1119" s="28"/>
      <c r="C1119" s="28"/>
      <c r="D1119" s="28"/>
      <c r="E1119" s="36"/>
      <c r="F1119" s="28"/>
      <c r="G1119" s="28"/>
      <c r="H1119" s="28"/>
      <c r="I1119" s="28"/>
      <c r="J1119" s="28"/>
      <c r="K1119" s="28"/>
      <c r="L1119" s="28"/>
      <c r="M1119" s="28"/>
      <c r="N1119" s="28"/>
      <c r="O1119" s="28"/>
      <c r="P1119" s="28"/>
      <c r="Q1119" s="28"/>
      <c r="R1119" s="28"/>
      <c r="S1119" s="28"/>
      <c r="T1119" s="50"/>
      <c r="U1119" s="28"/>
      <c r="V1119" s="52"/>
      <c r="W1119" s="28"/>
      <c r="X1119" s="28"/>
      <c r="Y1119" s="28"/>
      <c r="Z1119" s="28"/>
      <c r="AA1119" s="28"/>
      <c r="AB1119" s="28"/>
      <c r="AC1119" s="28"/>
      <c r="AD1119" s="28"/>
      <c r="AE1119" s="65" t="b">
        <v>0</v>
      </c>
      <c r="AF1119" s="28" t="str">
        <f t="shared" si="2"/>
        <v/>
      </c>
      <c r="AG1119" s="501"/>
      <c r="AH1119" s="502"/>
      <c r="AI1119" s="501"/>
      <c r="AJ1119" s="502"/>
      <c r="AK1119" s="501"/>
      <c r="AL1119" s="502"/>
      <c r="AM1119" s="501"/>
      <c r="AN1119" s="502"/>
      <c r="AO1119" s="501"/>
      <c r="AP1119" s="502"/>
      <c r="AQ1119" s="501"/>
      <c r="AR1119" s="502"/>
      <c r="AS1119" s="501"/>
      <c r="AT1119" s="502"/>
      <c r="AU1119" s="501"/>
      <c r="AV1119" s="502"/>
      <c r="AW1119" s="501"/>
      <c r="AX1119" s="502"/>
      <c r="AY1119" s="506"/>
    </row>
    <row r="1120" ht="22.5" customHeight="1">
      <c r="A1120" s="36"/>
      <c r="B1120" s="28"/>
      <c r="C1120" s="28"/>
      <c r="D1120" s="28"/>
      <c r="E1120" s="36"/>
      <c r="F1120" s="28"/>
      <c r="G1120" s="28"/>
      <c r="H1120" s="28"/>
      <c r="I1120" s="28"/>
      <c r="J1120" s="28"/>
      <c r="K1120" s="28"/>
      <c r="L1120" s="28"/>
      <c r="M1120" s="28"/>
      <c r="N1120" s="28"/>
      <c r="O1120" s="28"/>
      <c r="P1120" s="28"/>
      <c r="Q1120" s="28"/>
      <c r="R1120" s="28"/>
      <c r="S1120" s="28"/>
      <c r="T1120" s="50"/>
      <c r="U1120" s="28"/>
      <c r="V1120" s="52"/>
      <c r="W1120" s="28"/>
      <c r="X1120" s="28"/>
      <c r="Y1120" s="28"/>
      <c r="Z1120" s="28"/>
      <c r="AA1120" s="28"/>
      <c r="AB1120" s="28"/>
      <c r="AC1120" s="28"/>
      <c r="AD1120" s="28"/>
      <c r="AE1120" s="65" t="b">
        <v>0</v>
      </c>
      <c r="AF1120" s="28" t="str">
        <f t="shared" si="2"/>
        <v/>
      </c>
      <c r="AG1120" s="497"/>
      <c r="AH1120" s="498"/>
      <c r="AI1120" s="497"/>
      <c r="AJ1120" s="499"/>
      <c r="AK1120" s="497"/>
      <c r="AL1120" s="499"/>
      <c r="AM1120" s="497"/>
      <c r="AN1120" s="499"/>
      <c r="AO1120" s="497"/>
      <c r="AP1120" s="499"/>
      <c r="AQ1120" s="497"/>
      <c r="AR1120" s="499"/>
      <c r="AS1120" s="497"/>
      <c r="AT1120" s="499"/>
      <c r="AU1120" s="497"/>
      <c r="AV1120" s="499"/>
      <c r="AW1120" s="497"/>
      <c r="AX1120" s="499"/>
      <c r="AY1120" s="500"/>
    </row>
    <row r="1121" ht="22.5" customHeight="1">
      <c r="A1121" s="36"/>
      <c r="B1121" s="28"/>
      <c r="C1121" s="28"/>
      <c r="D1121" s="28"/>
      <c r="E1121" s="36"/>
      <c r="F1121" s="28"/>
      <c r="G1121" s="28"/>
      <c r="H1121" s="28"/>
      <c r="I1121" s="28"/>
      <c r="J1121" s="28"/>
      <c r="K1121" s="28"/>
      <c r="L1121" s="28"/>
      <c r="M1121" s="28"/>
      <c r="N1121" s="28"/>
      <c r="O1121" s="28"/>
      <c r="P1121" s="28"/>
      <c r="Q1121" s="28"/>
      <c r="R1121" s="28"/>
      <c r="S1121" s="28"/>
      <c r="T1121" s="50"/>
      <c r="U1121" s="28"/>
      <c r="V1121" s="52"/>
      <c r="W1121" s="28"/>
      <c r="X1121" s="28"/>
      <c r="Y1121" s="28"/>
      <c r="Z1121" s="28"/>
      <c r="AA1121" s="28"/>
      <c r="AB1121" s="28"/>
      <c r="AC1121" s="28"/>
      <c r="AD1121" s="28"/>
      <c r="AE1121" s="65" t="b">
        <v>0</v>
      </c>
      <c r="AF1121" s="28" t="str">
        <f t="shared" si="2"/>
        <v/>
      </c>
      <c r="AG1121" s="501"/>
      <c r="AH1121" s="502"/>
      <c r="AI1121" s="501"/>
      <c r="AJ1121" s="502"/>
      <c r="AK1121" s="501"/>
      <c r="AL1121" s="502"/>
      <c r="AM1121" s="501"/>
      <c r="AN1121" s="502"/>
      <c r="AO1121" s="501"/>
      <c r="AP1121" s="502"/>
      <c r="AQ1121" s="501"/>
      <c r="AR1121" s="502"/>
      <c r="AS1121" s="501"/>
      <c r="AT1121" s="502"/>
      <c r="AU1121" s="501"/>
      <c r="AV1121" s="502"/>
      <c r="AW1121" s="501"/>
      <c r="AX1121" s="502"/>
      <c r="AY1121" s="506"/>
    </row>
    <row r="1122" ht="22.5" customHeight="1">
      <c r="A1122" s="36"/>
      <c r="B1122" s="28"/>
      <c r="C1122" s="28"/>
      <c r="D1122" s="28"/>
      <c r="E1122" s="36"/>
      <c r="F1122" s="28"/>
      <c r="G1122" s="28"/>
      <c r="H1122" s="28"/>
      <c r="I1122" s="28"/>
      <c r="J1122" s="28"/>
      <c r="K1122" s="28"/>
      <c r="L1122" s="28"/>
      <c r="M1122" s="28"/>
      <c r="N1122" s="28"/>
      <c r="O1122" s="28"/>
      <c r="P1122" s="28"/>
      <c r="Q1122" s="28"/>
      <c r="R1122" s="28"/>
      <c r="S1122" s="28"/>
      <c r="T1122" s="50"/>
      <c r="U1122" s="28"/>
      <c r="V1122" s="52"/>
      <c r="W1122" s="28"/>
      <c r="X1122" s="28"/>
      <c r="Y1122" s="28"/>
      <c r="Z1122" s="28"/>
      <c r="AA1122" s="28"/>
      <c r="AB1122" s="28"/>
      <c r="AC1122" s="28"/>
      <c r="AD1122" s="28"/>
      <c r="AE1122" s="65" t="b">
        <v>0</v>
      </c>
      <c r="AF1122" s="28" t="str">
        <f t="shared" si="2"/>
        <v/>
      </c>
      <c r="AG1122" s="497"/>
      <c r="AH1122" s="498"/>
      <c r="AI1122" s="497"/>
      <c r="AJ1122" s="498"/>
      <c r="AK1122" s="497"/>
      <c r="AL1122" s="498"/>
      <c r="AM1122" s="497"/>
      <c r="AN1122" s="498"/>
      <c r="AO1122" s="497"/>
      <c r="AP1122" s="498"/>
      <c r="AQ1122" s="497"/>
      <c r="AR1122" s="498"/>
      <c r="AS1122" s="497"/>
      <c r="AT1122" s="498"/>
      <c r="AU1122" s="497"/>
      <c r="AV1122" s="498"/>
      <c r="AW1122" s="497"/>
      <c r="AX1122" s="498"/>
      <c r="AY1122" s="505"/>
    </row>
    <row r="1123" ht="22.5" customHeight="1">
      <c r="A1123" s="36"/>
      <c r="B1123" s="28"/>
      <c r="C1123" s="28"/>
      <c r="D1123" s="28"/>
      <c r="E1123" s="36"/>
      <c r="F1123" s="28"/>
      <c r="G1123" s="28"/>
      <c r="H1123" s="28"/>
      <c r="I1123" s="28"/>
      <c r="J1123" s="28"/>
      <c r="K1123" s="28"/>
      <c r="L1123" s="28"/>
      <c r="M1123" s="28"/>
      <c r="N1123" s="28"/>
      <c r="O1123" s="28"/>
      <c r="P1123" s="28"/>
      <c r="Q1123" s="28"/>
      <c r="R1123" s="28"/>
      <c r="S1123" s="28"/>
      <c r="T1123" s="50"/>
      <c r="U1123" s="28"/>
      <c r="V1123" s="52"/>
      <c r="W1123" s="28"/>
      <c r="X1123" s="28"/>
      <c r="Y1123" s="28"/>
      <c r="Z1123" s="28"/>
      <c r="AA1123" s="28"/>
      <c r="AB1123" s="28"/>
      <c r="AC1123" s="28"/>
      <c r="AD1123" s="28"/>
      <c r="AE1123" s="65" t="b">
        <v>0</v>
      </c>
      <c r="AF1123" s="28" t="str">
        <f t="shared" si="2"/>
        <v/>
      </c>
      <c r="AG1123" s="501"/>
      <c r="AH1123" s="502"/>
      <c r="AI1123" s="501"/>
      <c r="AJ1123" s="502"/>
      <c r="AK1123" s="501"/>
      <c r="AL1123" s="502"/>
      <c r="AM1123" s="501"/>
      <c r="AN1123" s="502"/>
      <c r="AO1123" s="501"/>
      <c r="AP1123" s="502"/>
      <c r="AQ1123" s="501"/>
      <c r="AR1123" s="502"/>
      <c r="AS1123" s="501"/>
      <c r="AT1123" s="502"/>
      <c r="AU1123" s="501"/>
      <c r="AV1123" s="502"/>
      <c r="AW1123" s="501"/>
      <c r="AX1123" s="502"/>
      <c r="AY1123" s="506"/>
    </row>
    <row r="1124" ht="22.5" customHeight="1">
      <c r="A1124" s="36"/>
      <c r="B1124" s="28"/>
      <c r="C1124" s="28"/>
      <c r="D1124" s="28"/>
      <c r="E1124" s="36"/>
      <c r="F1124" s="28"/>
      <c r="G1124" s="28"/>
      <c r="H1124" s="28"/>
      <c r="I1124" s="28"/>
      <c r="J1124" s="28"/>
      <c r="K1124" s="28"/>
      <c r="L1124" s="28"/>
      <c r="M1124" s="28"/>
      <c r="N1124" s="28"/>
      <c r="O1124" s="28"/>
      <c r="P1124" s="28"/>
      <c r="Q1124" s="28"/>
      <c r="R1124" s="28"/>
      <c r="S1124" s="28"/>
      <c r="T1124" s="50"/>
      <c r="U1124" s="28"/>
      <c r="V1124" s="52"/>
      <c r="W1124" s="28"/>
      <c r="X1124" s="28"/>
      <c r="Y1124" s="28"/>
      <c r="Z1124" s="28"/>
      <c r="AA1124" s="28"/>
      <c r="AB1124" s="28"/>
      <c r="AC1124" s="28"/>
      <c r="AD1124" s="28"/>
      <c r="AE1124" s="65" t="b">
        <v>0</v>
      </c>
      <c r="AF1124" s="28" t="str">
        <f t="shared" si="2"/>
        <v/>
      </c>
      <c r="AG1124" s="497"/>
      <c r="AH1124" s="498"/>
      <c r="AI1124" s="497"/>
      <c r="AJ1124" s="499"/>
      <c r="AK1124" s="497"/>
      <c r="AL1124" s="499"/>
      <c r="AM1124" s="497"/>
      <c r="AN1124" s="499"/>
      <c r="AO1124" s="497"/>
      <c r="AP1124" s="499"/>
      <c r="AQ1124" s="497"/>
      <c r="AR1124" s="499"/>
      <c r="AS1124" s="497"/>
      <c r="AT1124" s="499"/>
      <c r="AU1124" s="497"/>
      <c r="AV1124" s="499"/>
      <c r="AW1124" s="497"/>
      <c r="AX1124" s="499"/>
      <c r="AY1124" s="500"/>
    </row>
    <row r="1125" ht="22.5" customHeight="1">
      <c r="A1125" s="36"/>
      <c r="B1125" s="28"/>
      <c r="C1125" s="28"/>
      <c r="D1125" s="28"/>
      <c r="E1125" s="36"/>
      <c r="F1125" s="28"/>
      <c r="G1125" s="28"/>
      <c r="H1125" s="28"/>
      <c r="I1125" s="28"/>
      <c r="J1125" s="28"/>
      <c r="K1125" s="28"/>
      <c r="L1125" s="28"/>
      <c r="M1125" s="28"/>
      <c r="N1125" s="28"/>
      <c r="O1125" s="28"/>
      <c r="P1125" s="28"/>
      <c r="Q1125" s="28"/>
      <c r="R1125" s="28"/>
      <c r="S1125" s="28"/>
      <c r="T1125" s="50"/>
      <c r="U1125" s="28"/>
      <c r="V1125" s="52"/>
      <c r="W1125" s="28"/>
      <c r="X1125" s="28"/>
      <c r="Y1125" s="28"/>
      <c r="Z1125" s="28"/>
      <c r="AA1125" s="28"/>
      <c r="AB1125" s="28"/>
      <c r="AC1125" s="28"/>
      <c r="AD1125" s="28"/>
      <c r="AE1125" s="65" t="b">
        <v>0</v>
      </c>
      <c r="AF1125" s="28" t="str">
        <f t="shared" si="2"/>
        <v/>
      </c>
      <c r="AG1125" s="501"/>
      <c r="AH1125" s="502"/>
      <c r="AI1125" s="501"/>
      <c r="AJ1125" s="502"/>
      <c r="AK1125" s="501"/>
      <c r="AL1125" s="502"/>
      <c r="AM1125" s="501"/>
      <c r="AN1125" s="502"/>
      <c r="AO1125" s="501"/>
      <c r="AP1125" s="502"/>
      <c r="AQ1125" s="501"/>
      <c r="AR1125" s="502"/>
      <c r="AS1125" s="501"/>
      <c r="AT1125" s="502"/>
      <c r="AU1125" s="501"/>
      <c r="AV1125" s="502"/>
      <c r="AW1125" s="501"/>
      <c r="AX1125" s="502"/>
      <c r="AY1125" s="506"/>
    </row>
    <row r="1126" ht="22.5" customHeight="1">
      <c r="A1126" s="36"/>
      <c r="B1126" s="28"/>
      <c r="C1126" s="28"/>
      <c r="D1126" s="28"/>
      <c r="E1126" s="36"/>
      <c r="F1126" s="28"/>
      <c r="G1126" s="28"/>
      <c r="H1126" s="28"/>
      <c r="I1126" s="28"/>
      <c r="J1126" s="28"/>
      <c r="K1126" s="28"/>
      <c r="L1126" s="28"/>
      <c r="M1126" s="28"/>
      <c r="N1126" s="28"/>
      <c r="O1126" s="28"/>
      <c r="P1126" s="28"/>
      <c r="Q1126" s="28"/>
      <c r="R1126" s="28"/>
      <c r="S1126" s="28"/>
      <c r="T1126" s="50"/>
      <c r="U1126" s="28"/>
      <c r="V1126" s="52"/>
      <c r="W1126" s="28"/>
      <c r="X1126" s="28"/>
      <c r="Y1126" s="28"/>
      <c r="Z1126" s="28"/>
      <c r="AA1126" s="28"/>
      <c r="AB1126" s="28"/>
      <c r="AC1126" s="28"/>
      <c r="AD1126" s="28"/>
      <c r="AE1126" s="65" t="b">
        <v>0</v>
      </c>
      <c r="AF1126" s="28" t="str">
        <f t="shared" si="2"/>
        <v/>
      </c>
      <c r="AG1126" s="497"/>
      <c r="AH1126" s="498"/>
      <c r="AI1126" s="497"/>
      <c r="AJ1126" s="499"/>
      <c r="AK1126" s="497"/>
      <c r="AL1126" s="499"/>
      <c r="AM1126" s="497"/>
      <c r="AN1126" s="499"/>
      <c r="AO1126" s="497"/>
      <c r="AP1126" s="499"/>
      <c r="AQ1126" s="497"/>
      <c r="AR1126" s="499"/>
      <c r="AS1126" s="497"/>
      <c r="AT1126" s="499"/>
      <c r="AU1126" s="497"/>
      <c r="AV1126" s="499"/>
      <c r="AW1126" s="497"/>
      <c r="AX1126" s="499"/>
      <c r="AY1126" s="500"/>
    </row>
    <row r="1127" ht="22.5" customHeight="1">
      <c r="A1127" s="36"/>
      <c r="B1127" s="28"/>
      <c r="C1127" s="28"/>
      <c r="D1127" s="28"/>
      <c r="E1127" s="36"/>
      <c r="F1127" s="28"/>
      <c r="G1127" s="28"/>
      <c r="H1127" s="28"/>
      <c r="I1127" s="28"/>
      <c r="J1127" s="28"/>
      <c r="K1127" s="28"/>
      <c r="L1127" s="28"/>
      <c r="M1127" s="28"/>
      <c r="N1127" s="28"/>
      <c r="O1127" s="28"/>
      <c r="P1127" s="28"/>
      <c r="Q1127" s="28"/>
      <c r="R1127" s="28"/>
      <c r="S1127" s="28"/>
      <c r="T1127" s="50"/>
      <c r="U1127" s="28"/>
      <c r="V1127" s="52"/>
      <c r="W1127" s="28"/>
      <c r="X1127" s="28"/>
      <c r="Y1127" s="28"/>
      <c r="Z1127" s="28"/>
      <c r="AA1127" s="28"/>
      <c r="AB1127" s="28"/>
      <c r="AC1127" s="28"/>
      <c r="AD1127" s="28"/>
      <c r="AE1127" s="65" t="b">
        <v>0</v>
      </c>
      <c r="AF1127" s="28" t="str">
        <f t="shared" si="2"/>
        <v/>
      </c>
      <c r="AG1127" s="501"/>
      <c r="AH1127" s="502"/>
      <c r="AI1127" s="501"/>
      <c r="AJ1127" s="503"/>
      <c r="AK1127" s="501"/>
      <c r="AL1127" s="503"/>
      <c r="AM1127" s="501"/>
      <c r="AN1127" s="503"/>
      <c r="AO1127" s="501"/>
      <c r="AP1127" s="503"/>
      <c r="AQ1127" s="501"/>
      <c r="AR1127" s="503"/>
      <c r="AS1127" s="501"/>
      <c r="AT1127" s="503"/>
      <c r="AU1127" s="501"/>
      <c r="AV1127" s="503"/>
      <c r="AW1127" s="501"/>
      <c r="AX1127" s="503"/>
      <c r="AY1127" s="504"/>
    </row>
    <row r="1128" ht="22.5" customHeight="1">
      <c r="A1128" s="36"/>
      <c r="B1128" s="28"/>
      <c r="C1128" s="28"/>
      <c r="D1128" s="28"/>
      <c r="E1128" s="36"/>
      <c r="F1128" s="28"/>
      <c r="G1128" s="28"/>
      <c r="H1128" s="28"/>
      <c r="I1128" s="28"/>
      <c r="J1128" s="28"/>
      <c r="K1128" s="28"/>
      <c r="L1128" s="28"/>
      <c r="M1128" s="28"/>
      <c r="N1128" s="28"/>
      <c r="O1128" s="28"/>
      <c r="P1128" s="28"/>
      <c r="Q1128" s="28"/>
      <c r="R1128" s="28"/>
      <c r="S1128" s="28"/>
      <c r="T1128" s="50"/>
      <c r="U1128" s="28"/>
      <c r="V1128" s="52"/>
      <c r="W1128" s="28"/>
      <c r="X1128" s="28"/>
      <c r="Y1128" s="28"/>
      <c r="Z1128" s="28"/>
      <c r="AA1128" s="28"/>
      <c r="AB1128" s="28"/>
      <c r="AC1128" s="28"/>
      <c r="AD1128" s="28"/>
      <c r="AE1128" s="65" t="b">
        <v>0</v>
      </c>
      <c r="AF1128" s="28" t="str">
        <f t="shared" si="2"/>
        <v/>
      </c>
      <c r="AG1128" s="497"/>
      <c r="AH1128" s="498"/>
      <c r="AI1128" s="497"/>
      <c r="AJ1128" s="499"/>
      <c r="AK1128" s="497"/>
      <c r="AL1128" s="499"/>
      <c r="AM1128" s="497"/>
      <c r="AN1128" s="499"/>
      <c r="AO1128" s="497"/>
      <c r="AP1128" s="499"/>
      <c r="AQ1128" s="497"/>
      <c r="AR1128" s="499"/>
      <c r="AS1128" s="497"/>
      <c r="AT1128" s="499"/>
      <c r="AU1128" s="497"/>
      <c r="AV1128" s="499"/>
      <c r="AW1128" s="497"/>
      <c r="AX1128" s="499"/>
      <c r="AY1128" s="500"/>
    </row>
    <row r="1129" ht="22.5" customHeight="1">
      <c r="A1129" s="36"/>
      <c r="B1129" s="28"/>
      <c r="C1129" s="28"/>
      <c r="D1129" s="28"/>
      <c r="E1129" s="36"/>
      <c r="F1129" s="28"/>
      <c r="G1129" s="28"/>
      <c r="H1129" s="28"/>
      <c r="I1129" s="28"/>
      <c r="J1129" s="28"/>
      <c r="K1129" s="28"/>
      <c r="L1129" s="28"/>
      <c r="M1129" s="28"/>
      <c r="N1129" s="28"/>
      <c r="O1129" s="28"/>
      <c r="P1129" s="28"/>
      <c r="Q1129" s="28"/>
      <c r="R1129" s="28"/>
      <c r="S1129" s="28"/>
      <c r="T1129" s="50"/>
      <c r="U1129" s="28"/>
      <c r="V1129" s="52"/>
      <c r="W1129" s="28"/>
      <c r="X1129" s="28"/>
      <c r="Y1129" s="28"/>
      <c r="Z1129" s="28"/>
      <c r="AA1129" s="28"/>
      <c r="AB1129" s="28"/>
      <c r="AC1129" s="28"/>
      <c r="AD1129" s="28"/>
      <c r="AE1129" s="65" t="b">
        <v>0</v>
      </c>
      <c r="AF1129" s="28" t="str">
        <f t="shared" si="2"/>
        <v/>
      </c>
      <c r="AG1129" s="501"/>
      <c r="AH1129" s="502"/>
      <c r="AI1129" s="501"/>
      <c r="AJ1129" s="503"/>
      <c r="AK1129" s="501"/>
      <c r="AL1129" s="503"/>
      <c r="AM1129" s="501"/>
      <c r="AN1129" s="503"/>
      <c r="AO1129" s="501"/>
      <c r="AP1129" s="503"/>
      <c r="AQ1129" s="501"/>
      <c r="AR1129" s="503"/>
      <c r="AS1129" s="501"/>
      <c r="AT1129" s="503"/>
      <c r="AU1129" s="501"/>
      <c r="AV1129" s="503"/>
      <c r="AW1129" s="501"/>
      <c r="AX1129" s="503"/>
      <c r="AY1129" s="504"/>
    </row>
    <row r="1130" ht="22.5" customHeight="1">
      <c r="A1130" s="36"/>
      <c r="B1130" s="28"/>
      <c r="C1130" s="28"/>
      <c r="D1130" s="28"/>
      <c r="E1130" s="36"/>
      <c r="F1130" s="28"/>
      <c r="G1130" s="28"/>
      <c r="H1130" s="28"/>
      <c r="I1130" s="28"/>
      <c r="J1130" s="28"/>
      <c r="K1130" s="28"/>
      <c r="L1130" s="28"/>
      <c r="M1130" s="28"/>
      <c r="N1130" s="28"/>
      <c r="O1130" s="28"/>
      <c r="P1130" s="28"/>
      <c r="Q1130" s="28"/>
      <c r="R1130" s="28"/>
      <c r="S1130" s="28"/>
      <c r="T1130" s="50"/>
      <c r="U1130" s="28"/>
      <c r="V1130" s="52"/>
      <c r="W1130" s="28"/>
      <c r="X1130" s="28"/>
      <c r="Y1130" s="28"/>
      <c r="Z1130" s="28"/>
      <c r="AA1130" s="28"/>
      <c r="AB1130" s="28"/>
      <c r="AC1130" s="28"/>
      <c r="AD1130" s="28"/>
      <c r="AE1130" s="65" t="b">
        <v>0</v>
      </c>
      <c r="AF1130" s="28" t="str">
        <f t="shared" si="2"/>
        <v/>
      </c>
      <c r="AG1130" s="497"/>
      <c r="AH1130" s="498"/>
      <c r="AI1130" s="497"/>
      <c r="AJ1130" s="499"/>
      <c r="AK1130" s="497"/>
      <c r="AL1130" s="499"/>
      <c r="AM1130" s="497"/>
      <c r="AN1130" s="499"/>
      <c r="AO1130" s="497"/>
      <c r="AP1130" s="499"/>
      <c r="AQ1130" s="497"/>
      <c r="AR1130" s="499"/>
      <c r="AS1130" s="497"/>
      <c r="AT1130" s="499"/>
      <c r="AU1130" s="497"/>
      <c r="AV1130" s="499"/>
      <c r="AW1130" s="497"/>
      <c r="AX1130" s="499"/>
      <c r="AY1130" s="500"/>
    </row>
    <row r="1131" ht="22.5" customHeight="1">
      <c r="A1131" s="36"/>
      <c r="B1131" s="28"/>
      <c r="C1131" s="28"/>
      <c r="D1131" s="28"/>
      <c r="E1131" s="36"/>
      <c r="F1131" s="28"/>
      <c r="G1131" s="28"/>
      <c r="H1131" s="28"/>
      <c r="I1131" s="28"/>
      <c r="J1131" s="28"/>
      <c r="K1131" s="28"/>
      <c r="L1131" s="28"/>
      <c r="M1131" s="28"/>
      <c r="N1131" s="28"/>
      <c r="O1131" s="28"/>
      <c r="P1131" s="28"/>
      <c r="Q1131" s="28"/>
      <c r="R1131" s="28"/>
      <c r="S1131" s="28"/>
      <c r="T1131" s="50"/>
      <c r="U1131" s="28"/>
      <c r="V1131" s="52"/>
      <c r="W1131" s="28"/>
      <c r="X1131" s="28"/>
      <c r="Y1131" s="28"/>
      <c r="Z1131" s="28"/>
      <c r="AA1131" s="28"/>
      <c r="AB1131" s="28"/>
      <c r="AC1131" s="28"/>
      <c r="AD1131" s="28"/>
      <c r="AE1131" s="65" t="b">
        <v>0</v>
      </c>
      <c r="AF1131" s="28" t="str">
        <f t="shared" si="2"/>
        <v/>
      </c>
      <c r="AG1131" s="501"/>
      <c r="AH1131" s="502"/>
      <c r="AI1131" s="501"/>
      <c r="AJ1131" s="503"/>
      <c r="AK1131" s="501"/>
      <c r="AL1131" s="503"/>
      <c r="AM1131" s="501"/>
      <c r="AN1131" s="503"/>
      <c r="AO1131" s="501"/>
      <c r="AP1131" s="503"/>
      <c r="AQ1131" s="501"/>
      <c r="AR1131" s="503"/>
      <c r="AS1131" s="501"/>
      <c r="AT1131" s="503"/>
      <c r="AU1131" s="501"/>
      <c r="AV1131" s="503"/>
      <c r="AW1131" s="501"/>
      <c r="AX1131" s="503"/>
      <c r="AY1131" s="504"/>
    </row>
    <row r="1132" ht="22.5" customHeight="1">
      <c r="A1132" s="36"/>
      <c r="B1132" s="28"/>
      <c r="C1132" s="28"/>
      <c r="D1132" s="28"/>
      <c r="E1132" s="36"/>
      <c r="F1132" s="28"/>
      <c r="G1132" s="28"/>
      <c r="H1132" s="28"/>
      <c r="I1132" s="28"/>
      <c r="J1132" s="28"/>
      <c r="K1132" s="28"/>
      <c r="L1132" s="28"/>
      <c r="M1132" s="28"/>
      <c r="N1132" s="28"/>
      <c r="O1132" s="28"/>
      <c r="P1132" s="28"/>
      <c r="Q1132" s="28"/>
      <c r="R1132" s="28"/>
      <c r="S1132" s="28"/>
      <c r="T1132" s="50"/>
      <c r="U1132" s="28"/>
      <c r="V1132" s="52"/>
      <c r="W1132" s="28"/>
      <c r="X1132" s="28"/>
      <c r="Y1132" s="28"/>
      <c r="Z1132" s="28"/>
      <c r="AA1132" s="28"/>
      <c r="AB1132" s="28"/>
      <c r="AC1132" s="28"/>
      <c r="AD1132" s="28"/>
      <c r="AE1132" s="65" t="b">
        <v>0</v>
      </c>
      <c r="AF1132" s="28" t="str">
        <f t="shared" si="2"/>
        <v/>
      </c>
      <c r="AG1132" s="497"/>
      <c r="AH1132" s="498"/>
      <c r="AI1132" s="497"/>
      <c r="AJ1132" s="499"/>
      <c r="AK1132" s="497"/>
      <c r="AL1132" s="499"/>
      <c r="AM1132" s="497"/>
      <c r="AN1132" s="499"/>
      <c r="AO1132" s="497"/>
      <c r="AP1132" s="499"/>
      <c r="AQ1132" s="497"/>
      <c r="AR1132" s="499"/>
      <c r="AS1132" s="497"/>
      <c r="AT1132" s="499"/>
      <c r="AU1132" s="497"/>
      <c r="AV1132" s="499"/>
      <c r="AW1132" s="497"/>
      <c r="AX1132" s="499"/>
      <c r="AY1132" s="500"/>
    </row>
    <row r="1133" ht="22.5" customHeight="1">
      <c r="A1133" s="36"/>
      <c r="B1133" s="28"/>
      <c r="C1133" s="28"/>
      <c r="D1133" s="28"/>
      <c r="E1133" s="36"/>
      <c r="F1133" s="28"/>
      <c r="G1133" s="28"/>
      <c r="H1133" s="28"/>
      <c r="I1133" s="28"/>
      <c r="J1133" s="28"/>
      <c r="K1133" s="28"/>
      <c r="L1133" s="28"/>
      <c r="M1133" s="28"/>
      <c r="N1133" s="28"/>
      <c r="O1133" s="28"/>
      <c r="P1133" s="28"/>
      <c r="Q1133" s="28"/>
      <c r="R1133" s="28"/>
      <c r="S1133" s="28"/>
      <c r="T1133" s="50"/>
      <c r="U1133" s="28"/>
      <c r="V1133" s="52"/>
      <c r="W1133" s="28"/>
      <c r="X1133" s="28"/>
      <c r="Y1133" s="28"/>
      <c r="Z1133" s="28"/>
      <c r="AA1133" s="28"/>
      <c r="AB1133" s="28"/>
      <c r="AC1133" s="28"/>
      <c r="AD1133" s="28"/>
      <c r="AE1133" s="65" t="b">
        <v>0</v>
      </c>
      <c r="AF1133" s="28" t="str">
        <f t="shared" si="2"/>
        <v/>
      </c>
      <c r="AG1133" s="501"/>
      <c r="AH1133" s="502"/>
      <c r="AI1133" s="501"/>
      <c r="AJ1133" s="503"/>
      <c r="AK1133" s="501"/>
      <c r="AL1133" s="503"/>
      <c r="AM1133" s="501"/>
      <c r="AN1133" s="503"/>
      <c r="AO1133" s="501"/>
      <c r="AP1133" s="503"/>
      <c r="AQ1133" s="501"/>
      <c r="AR1133" s="503"/>
      <c r="AS1133" s="501"/>
      <c r="AT1133" s="503"/>
      <c r="AU1133" s="501"/>
      <c r="AV1133" s="503"/>
      <c r="AW1133" s="501"/>
      <c r="AX1133" s="503"/>
      <c r="AY1133" s="504"/>
    </row>
    <row r="1134" ht="22.5" customHeight="1">
      <c r="A1134" s="36"/>
      <c r="B1134" s="28"/>
      <c r="C1134" s="28"/>
      <c r="D1134" s="28"/>
      <c r="E1134" s="36"/>
      <c r="F1134" s="28"/>
      <c r="G1134" s="28"/>
      <c r="H1134" s="28"/>
      <c r="I1134" s="28"/>
      <c r="J1134" s="28"/>
      <c r="K1134" s="28"/>
      <c r="L1134" s="28"/>
      <c r="M1134" s="28"/>
      <c r="N1134" s="28"/>
      <c r="O1134" s="28"/>
      <c r="P1134" s="28"/>
      <c r="Q1134" s="28"/>
      <c r="R1134" s="28"/>
      <c r="S1134" s="28"/>
      <c r="T1134" s="50"/>
      <c r="U1134" s="28"/>
      <c r="V1134" s="52"/>
      <c r="W1134" s="28"/>
      <c r="X1134" s="28"/>
      <c r="Y1134" s="28"/>
      <c r="Z1134" s="28"/>
      <c r="AA1134" s="28"/>
      <c r="AB1134" s="28"/>
      <c r="AC1134" s="28"/>
      <c r="AD1134" s="28"/>
      <c r="AE1134" s="65" t="b">
        <v>0</v>
      </c>
      <c r="AF1134" s="28" t="str">
        <f t="shared" si="2"/>
        <v/>
      </c>
      <c r="AG1134" s="497"/>
      <c r="AH1134" s="498"/>
      <c r="AI1134" s="497"/>
      <c r="AJ1134" s="498"/>
      <c r="AK1134" s="497"/>
      <c r="AL1134" s="499"/>
      <c r="AM1134" s="497"/>
      <c r="AN1134" s="499"/>
      <c r="AO1134" s="497"/>
      <c r="AP1134" s="499"/>
      <c r="AQ1134" s="497"/>
      <c r="AR1134" s="499"/>
      <c r="AS1134" s="497"/>
      <c r="AT1134" s="499"/>
      <c r="AU1134" s="497"/>
      <c r="AV1134" s="499"/>
      <c r="AW1134" s="497"/>
      <c r="AX1134" s="499"/>
      <c r="AY1134" s="500"/>
    </row>
    <row r="1135" ht="22.5" customHeight="1">
      <c r="A1135" s="36"/>
      <c r="B1135" s="28"/>
      <c r="C1135" s="28"/>
      <c r="D1135" s="28"/>
      <c r="E1135" s="36"/>
      <c r="F1135" s="28"/>
      <c r="G1135" s="28"/>
      <c r="H1135" s="28"/>
      <c r="I1135" s="28"/>
      <c r="J1135" s="28"/>
      <c r="K1135" s="28"/>
      <c r="L1135" s="28"/>
      <c r="M1135" s="28"/>
      <c r="N1135" s="28"/>
      <c r="O1135" s="28"/>
      <c r="P1135" s="28"/>
      <c r="Q1135" s="28"/>
      <c r="R1135" s="28"/>
      <c r="S1135" s="28"/>
      <c r="T1135" s="50"/>
      <c r="U1135" s="28"/>
      <c r="V1135" s="52"/>
      <c r="W1135" s="28"/>
      <c r="X1135" s="28"/>
      <c r="Y1135" s="28"/>
      <c r="Z1135" s="28"/>
      <c r="AA1135" s="28"/>
      <c r="AB1135" s="28"/>
      <c r="AC1135" s="28"/>
      <c r="AD1135" s="28"/>
      <c r="AE1135" s="65" t="b">
        <v>0</v>
      </c>
      <c r="AF1135" s="28" t="str">
        <f t="shared" si="2"/>
        <v/>
      </c>
      <c r="AG1135" s="501"/>
      <c r="AH1135" s="502"/>
      <c r="AI1135" s="501"/>
      <c r="AJ1135" s="503"/>
      <c r="AK1135" s="501"/>
      <c r="AL1135" s="503"/>
      <c r="AM1135" s="501"/>
      <c r="AN1135" s="503"/>
      <c r="AO1135" s="501"/>
      <c r="AP1135" s="503"/>
      <c r="AQ1135" s="501"/>
      <c r="AR1135" s="503"/>
      <c r="AS1135" s="501"/>
      <c r="AT1135" s="503"/>
      <c r="AU1135" s="501"/>
      <c r="AV1135" s="503"/>
      <c r="AW1135" s="501"/>
      <c r="AX1135" s="503"/>
      <c r="AY1135" s="504"/>
    </row>
    <row r="1136" ht="22.5" customHeight="1">
      <c r="A1136" s="36"/>
      <c r="B1136" s="28"/>
      <c r="C1136" s="28"/>
      <c r="D1136" s="28"/>
      <c r="E1136" s="36"/>
      <c r="F1136" s="28"/>
      <c r="G1136" s="28"/>
      <c r="H1136" s="28"/>
      <c r="I1136" s="28"/>
      <c r="J1136" s="28"/>
      <c r="K1136" s="28"/>
      <c r="L1136" s="28"/>
      <c r="M1136" s="28"/>
      <c r="N1136" s="28"/>
      <c r="O1136" s="28"/>
      <c r="P1136" s="28"/>
      <c r="Q1136" s="28"/>
      <c r="R1136" s="28"/>
      <c r="S1136" s="28"/>
      <c r="T1136" s="50"/>
      <c r="U1136" s="28"/>
      <c r="V1136" s="52"/>
      <c r="W1136" s="28"/>
      <c r="X1136" s="28"/>
      <c r="Y1136" s="28"/>
      <c r="Z1136" s="28"/>
      <c r="AA1136" s="28"/>
      <c r="AB1136" s="28"/>
      <c r="AC1136" s="28"/>
      <c r="AD1136" s="28"/>
      <c r="AE1136" s="65" t="b">
        <v>0</v>
      </c>
      <c r="AF1136" s="28" t="str">
        <f t="shared" si="2"/>
        <v/>
      </c>
      <c r="AG1136" s="497"/>
      <c r="AH1136" s="498"/>
      <c r="AI1136" s="497"/>
      <c r="AJ1136" s="499"/>
      <c r="AK1136" s="497"/>
      <c r="AL1136" s="499"/>
      <c r="AM1136" s="497"/>
      <c r="AN1136" s="499"/>
      <c r="AO1136" s="497"/>
      <c r="AP1136" s="499"/>
      <c r="AQ1136" s="497"/>
      <c r="AR1136" s="499"/>
      <c r="AS1136" s="497"/>
      <c r="AT1136" s="499"/>
      <c r="AU1136" s="497"/>
      <c r="AV1136" s="499"/>
      <c r="AW1136" s="497"/>
      <c r="AX1136" s="499"/>
      <c r="AY1136" s="500"/>
    </row>
    <row r="1137" ht="22.5" customHeight="1">
      <c r="A1137" s="36"/>
      <c r="B1137" s="28"/>
      <c r="C1137" s="28"/>
      <c r="D1137" s="28"/>
      <c r="E1137" s="36"/>
      <c r="F1137" s="28"/>
      <c r="G1137" s="28"/>
      <c r="H1137" s="28"/>
      <c r="I1137" s="28"/>
      <c r="J1137" s="28"/>
      <c r="K1137" s="28"/>
      <c r="L1137" s="28"/>
      <c r="M1137" s="28"/>
      <c r="N1137" s="28"/>
      <c r="O1137" s="28"/>
      <c r="P1137" s="28"/>
      <c r="Q1137" s="28"/>
      <c r="R1137" s="28"/>
      <c r="S1137" s="28"/>
      <c r="T1137" s="50"/>
      <c r="U1137" s="28"/>
      <c r="V1137" s="52"/>
      <c r="W1137" s="28"/>
      <c r="X1137" s="28"/>
      <c r="Y1137" s="28"/>
      <c r="Z1137" s="28"/>
      <c r="AA1137" s="28"/>
      <c r="AB1137" s="28"/>
      <c r="AC1137" s="28"/>
      <c r="AD1137" s="28"/>
      <c r="AE1137" s="65" t="b">
        <v>0</v>
      </c>
      <c r="AF1137" s="28" t="str">
        <f t="shared" si="2"/>
        <v/>
      </c>
      <c r="AG1137" s="501"/>
      <c r="AH1137" s="502"/>
      <c r="AI1137" s="501"/>
      <c r="AJ1137" s="503"/>
      <c r="AK1137" s="501"/>
      <c r="AL1137" s="503"/>
      <c r="AM1137" s="501"/>
      <c r="AN1137" s="503"/>
      <c r="AO1137" s="501"/>
      <c r="AP1137" s="503"/>
      <c r="AQ1137" s="501"/>
      <c r="AR1137" s="503"/>
      <c r="AS1137" s="501"/>
      <c r="AT1137" s="503"/>
      <c r="AU1137" s="501"/>
      <c r="AV1137" s="503"/>
      <c r="AW1137" s="501"/>
      <c r="AX1137" s="503"/>
      <c r="AY1137" s="504"/>
    </row>
    <row r="1138" ht="22.5" customHeight="1">
      <c r="A1138" s="36"/>
      <c r="B1138" s="28"/>
      <c r="C1138" s="28"/>
      <c r="D1138" s="28"/>
      <c r="E1138" s="36"/>
      <c r="F1138" s="28"/>
      <c r="G1138" s="28"/>
      <c r="H1138" s="28"/>
      <c r="I1138" s="28"/>
      <c r="J1138" s="28"/>
      <c r="K1138" s="28"/>
      <c r="L1138" s="28"/>
      <c r="M1138" s="28"/>
      <c r="N1138" s="28"/>
      <c r="O1138" s="28"/>
      <c r="P1138" s="28"/>
      <c r="Q1138" s="28"/>
      <c r="R1138" s="28"/>
      <c r="S1138" s="28"/>
      <c r="T1138" s="50"/>
      <c r="U1138" s="28"/>
      <c r="V1138" s="52"/>
      <c r="W1138" s="28"/>
      <c r="X1138" s="28"/>
      <c r="Y1138" s="28"/>
      <c r="Z1138" s="28"/>
      <c r="AA1138" s="28"/>
      <c r="AB1138" s="28"/>
      <c r="AC1138" s="28"/>
      <c r="AD1138" s="28"/>
      <c r="AE1138" s="65" t="b">
        <v>0</v>
      </c>
      <c r="AF1138" s="28" t="str">
        <f t="shared" si="2"/>
        <v/>
      </c>
      <c r="AG1138" s="497"/>
      <c r="AH1138" s="498"/>
      <c r="AI1138" s="497"/>
      <c r="AJ1138" s="499"/>
      <c r="AK1138" s="497"/>
      <c r="AL1138" s="499"/>
      <c r="AM1138" s="497"/>
      <c r="AN1138" s="499"/>
      <c r="AO1138" s="497"/>
      <c r="AP1138" s="499"/>
      <c r="AQ1138" s="497"/>
      <c r="AR1138" s="499"/>
      <c r="AS1138" s="497"/>
      <c r="AT1138" s="499"/>
      <c r="AU1138" s="497"/>
      <c r="AV1138" s="499"/>
      <c r="AW1138" s="497"/>
      <c r="AX1138" s="499"/>
      <c r="AY1138" s="500"/>
    </row>
    <row r="1139" ht="22.5" customHeight="1">
      <c r="A1139" s="36"/>
      <c r="B1139" s="28"/>
      <c r="C1139" s="28"/>
      <c r="D1139" s="28"/>
      <c r="E1139" s="36"/>
      <c r="F1139" s="28"/>
      <c r="G1139" s="28"/>
      <c r="H1139" s="28"/>
      <c r="I1139" s="28"/>
      <c r="J1139" s="28"/>
      <c r="K1139" s="28"/>
      <c r="L1139" s="28"/>
      <c r="M1139" s="28"/>
      <c r="N1139" s="28"/>
      <c r="O1139" s="28"/>
      <c r="P1139" s="28"/>
      <c r="Q1139" s="28"/>
      <c r="R1139" s="28"/>
      <c r="S1139" s="28"/>
      <c r="T1139" s="50"/>
      <c r="U1139" s="28"/>
      <c r="V1139" s="52"/>
      <c r="W1139" s="28"/>
      <c r="X1139" s="28"/>
      <c r="Y1139" s="28"/>
      <c r="Z1139" s="28"/>
      <c r="AA1139" s="28"/>
      <c r="AB1139" s="28"/>
      <c r="AC1139" s="28"/>
      <c r="AD1139" s="28"/>
      <c r="AE1139" s="65" t="b">
        <v>0</v>
      </c>
      <c r="AF1139" s="28" t="str">
        <f t="shared" si="2"/>
        <v/>
      </c>
      <c r="AG1139" s="501"/>
      <c r="AH1139" s="502"/>
      <c r="AI1139" s="501"/>
      <c r="AJ1139" s="503"/>
      <c r="AK1139" s="501"/>
      <c r="AL1139" s="503"/>
      <c r="AM1139" s="501"/>
      <c r="AN1139" s="503"/>
      <c r="AO1139" s="501"/>
      <c r="AP1139" s="503"/>
      <c r="AQ1139" s="501"/>
      <c r="AR1139" s="503"/>
      <c r="AS1139" s="501"/>
      <c r="AT1139" s="503"/>
      <c r="AU1139" s="501"/>
      <c r="AV1139" s="503"/>
      <c r="AW1139" s="501"/>
      <c r="AX1139" s="503"/>
      <c r="AY1139" s="504"/>
    </row>
    <row r="1140" ht="22.5" customHeight="1">
      <c r="A1140" s="36"/>
      <c r="B1140" s="28"/>
      <c r="C1140" s="28"/>
      <c r="D1140" s="28"/>
      <c r="E1140" s="36"/>
      <c r="F1140" s="28"/>
      <c r="G1140" s="28"/>
      <c r="H1140" s="28"/>
      <c r="I1140" s="28"/>
      <c r="J1140" s="28"/>
      <c r="K1140" s="28"/>
      <c r="L1140" s="28"/>
      <c r="M1140" s="28"/>
      <c r="N1140" s="28"/>
      <c r="O1140" s="28"/>
      <c r="P1140" s="28"/>
      <c r="Q1140" s="28"/>
      <c r="R1140" s="28"/>
      <c r="S1140" s="28"/>
      <c r="T1140" s="50"/>
      <c r="U1140" s="28"/>
      <c r="V1140" s="52"/>
      <c r="W1140" s="28"/>
      <c r="X1140" s="28"/>
      <c r="Y1140" s="28"/>
      <c r="Z1140" s="28"/>
      <c r="AA1140" s="28"/>
      <c r="AB1140" s="28"/>
      <c r="AC1140" s="28"/>
      <c r="AD1140" s="28"/>
      <c r="AE1140" s="65" t="b">
        <v>0</v>
      </c>
      <c r="AF1140" s="28" t="str">
        <f t="shared" si="2"/>
        <v/>
      </c>
      <c r="AG1140" s="497"/>
      <c r="AH1140" s="498"/>
      <c r="AI1140" s="497"/>
      <c r="AJ1140" s="499"/>
      <c r="AK1140" s="497"/>
      <c r="AL1140" s="499"/>
      <c r="AM1140" s="497"/>
      <c r="AN1140" s="499"/>
      <c r="AO1140" s="497"/>
      <c r="AP1140" s="499"/>
      <c r="AQ1140" s="497"/>
      <c r="AR1140" s="499"/>
      <c r="AS1140" s="497"/>
      <c r="AT1140" s="499"/>
      <c r="AU1140" s="497"/>
      <c r="AV1140" s="499"/>
      <c r="AW1140" s="497"/>
      <c r="AX1140" s="499"/>
      <c r="AY1140" s="500"/>
    </row>
    <row r="1141" ht="22.5" customHeight="1">
      <c r="A1141" s="36"/>
      <c r="B1141" s="28"/>
      <c r="C1141" s="28"/>
      <c r="D1141" s="28"/>
      <c r="E1141" s="36"/>
      <c r="F1141" s="28"/>
      <c r="G1141" s="28"/>
      <c r="H1141" s="28"/>
      <c r="I1141" s="28"/>
      <c r="J1141" s="28"/>
      <c r="K1141" s="28"/>
      <c r="L1141" s="28"/>
      <c r="M1141" s="28"/>
      <c r="N1141" s="28"/>
      <c r="O1141" s="28"/>
      <c r="P1141" s="28"/>
      <c r="Q1141" s="28"/>
      <c r="R1141" s="28"/>
      <c r="S1141" s="28"/>
      <c r="T1141" s="50"/>
      <c r="U1141" s="28"/>
      <c r="V1141" s="52"/>
      <c r="W1141" s="28"/>
      <c r="X1141" s="28"/>
      <c r="Y1141" s="28"/>
      <c r="Z1141" s="28"/>
      <c r="AA1141" s="28"/>
      <c r="AB1141" s="28"/>
      <c r="AC1141" s="28"/>
      <c r="AD1141" s="28"/>
      <c r="AE1141" s="65" t="b">
        <v>0</v>
      </c>
      <c r="AF1141" s="28" t="str">
        <f t="shared" si="2"/>
        <v/>
      </c>
      <c r="AG1141" s="501"/>
      <c r="AH1141" s="502"/>
      <c r="AI1141" s="501"/>
      <c r="AJ1141" s="503"/>
      <c r="AK1141" s="501"/>
      <c r="AL1141" s="503"/>
      <c r="AM1141" s="501"/>
      <c r="AN1141" s="503"/>
      <c r="AO1141" s="501"/>
      <c r="AP1141" s="503"/>
      <c r="AQ1141" s="501"/>
      <c r="AR1141" s="503"/>
      <c r="AS1141" s="501"/>
      <c r="AT1141" s="503"/>
      <c r="AU1141" s="501"/>
      <c r="AV1141" s="503"/>
      <c r="AW1141" s="501"/>
      <c r="AX1141" s="503"/>
      <c r="AY1141" s="504"/>
    </row>
    <row r="1142" ht="22.5" customHeight="1">
      <c r="A1142" s="36"/>
      <c r="B1142" s="28"/>
      <c r="C1142" s="28"/>
      <c r="D1142" s="28"/>
      <c r="E1142" s="36"/>
      <c r="F1142" s="28"/>
      <c r="G1142" s="28"/>
      <c r="H1142" s="28"/>
      <c r="I1142" s="28"/>
      <c r="J1142" s="28"/>
      <c r="K1142" s="28"/>
      <c r="L1142" s="28"/>
      <c r="M1142" s="28"/>
      <c r="N1142" s="28"/>
      <c r="O1142" s="28"/>
      <c r="P1142" s="28"/>
      <c r="Q1142" s="28"/>
      <c r="R1142" s="28"/>
      <c r="S1142" s="28"/>
      <c r="T1142" s="50"/>
      <c r="U1142" s="28"/>
      <c r="V1142" s="52"/>
      <c r="W1142" s="28"/>
      <c r="X1142" s="28"/>
      <c r="Y1142" s="28"/>
      <c r="Z1142" s="28"/>
      <c r="AA1142" s="28"/>
      <c r="AB1142" s="28"/>
      <c r="AC1142" s="28"/>
      <c r="AD1142" s="28"/>
      <c r="AE1142" s="65" t="b">
        <v>0</v>
      </c>
      <c r="AF1142" s="28" t="str">
        <f t="shared" si="2"/>
        <v/>
      </c>
      <c r="AG1142" s="497"/>
      <c r="AH1142" s="498"/>
      <c r="AI1142" s="497"/>
      <c r="AJ1142" s="499"/>
      <c r="AK1142" s="497"/>
      <c r="AL1142" s="499"/>
      <c r="AM1142" s="497"/>
      <c r="AN1142" s="499"/>
      <c r="AO1142" s="497"/>
      <c r="AP1142" s="499"/>
      <c r="AQ1142" s="497"/>
      <c r="AR1142" s="499"/>
      <c r="AS1142" s="497"/>
      <c r="AT1142" s="499"/>
      <c r="AU1142" s="497"/>
      <c r="AV1142" s="499"/>
      <c r="AW1142" s="497"/>
      <c r="AX1142" s="499"/>
      <c r="AY1142" s="500"/>
    </row>
    <row r="1143" ht="22.5" customHeight="1">
      <c r="A1143" s="36"/>
      <c r="B1143" s="28"/>
      <c r="C1143" s="28"/>
      <c r="D1143" s="28"/>
      <c r="E1143" s="36"/>
      <c r="F1143" s="28"/>
      <c r="G1143" s="28"/>
      <c r="H1143" s="28"/>
      <c r="I1143" s="28"/>
      <c r="J1143" s="28"/>
      <c r="K1143" s="28"/>
      <c r="L1143" s="28"/>
      <c r="M1143" s="28"/>
      <c r="N1143" s="28"/>
      <c r="O1143" s="28"/>
      <c r="P1143" s="28"/>
      <c r="Q1143" s="28"/>
      <c r="R1143" s="28"/>
      <c r="S1143" s="28"/>
      <c r="T1143" s="50"/>
      <c r="U1143" s="28"/>
      <c r="V1143" s="52"/>
      <c r="W1143" s="28"/>
      <c r="X1143" s="28"/>
      <c r="Y1143" s="28"/>
      <c r="Z1143" s="28"/>
      <c r="AA1143" s="28"/>
      <c r="AB1143" s="28"/>
      <c r="AC1143" s="28"/>
      <c r="AD1143" s="28"/>
      <c r="AE1143" s="65" t="b">
        <v>0</v>
      </c>
      <c r="AF1143" s="28" t="str">
        <f t="shared" si="2"/>
        <v/>
      </c>
      <c r="AG1143" s="501"/>
      <c r="AH1143" s="502"/>
      <c r="AI1143" s="501"/>
      <c r="AJ1143" s="503"/>
      <c r="AK1143" s="501"/>
      <c r="AL1143" s="503"/>
      <c r="AM1143" s="501"/>
      <c r="AN1143" s="503"/>
      <c r="AO1143" s="501"/>
      <c r="AP1143" s="503"/>
      <c r="AQ1143" s="501"/>
      <c r="AR1143" s="503"/>
      <c r="AS1143" s="501"/>
      <c r="AT1143" s="503"/>
      <c r="AU1143" s="501"/>
      <c r="AV1143" s="503"/>
      <c r="AW1143" s="501"/>
      <c r="AX1143" s="503"/>
      <c r="AY1143" s="504"/>
    </row>
    <row r="1144" ht="22.5" customHeight="1">
      <c r="A1144" s="36"/>
      <c r="B1144" s="28"/>
      <c r="C1144" s="28"/>
      <c r="D1144" s="28"/>
      <c r="E1144" s="36"/>
      <c r="F1144" s="28"/>
      <c r="G1144" s="28"/>
      <c r="H1144" s="28"/>
      <c r="I1144" s="28"/>
      <c r="J1144" s="28"/>
      <c r="K1144" s="28"/>
      <c r="L1144" s="28"/>
      <c r="M1144" s="28"/>
      <c r="N1144" s="28"/>
      <c r="O1144" s="28"/>
      <c r="P1144" s="28"/>
      <c r="Q1144" s="28"/>
      <c r="R1144" s="28"/>
      <c r="S1144" s="28"/>
      <c r="T1144" s="50"/>
      <c r="U1144" s="28"/>
      <c r="V1144" s="52"/>
      <c r="W1144" s="28"/>
      <c r="X1144" s="28"/>
      <c r="Y1144" s="28"/>
      <c r="Z1144" s="28"/>
      <c r="AA1144" s="28"/>
      <c r="AB1144" s="28"/>
      <c r="AC1144" s="28"/>
      <c r="AD1144" s="28"/>
      <c r="AE1144" s="65" t="b">
        <v>0</v>
      </c>
      <c r="AF1144" s="28" t="str">
        <f t="shared" si="2"/>
        <v/>
      </c>
      <c r="AG1144" s="497"/>
      <c r="AH1144" s="498"/>
      <c r="AI1144" s="497"/>
      <c r="AJ1144" s="499"/>
      <c r="AK1144" s="497"/>
      <c r="AL1144" s="499"/>
      <c r="AM1144" s="497"/>
      <c r="AN1144" s="499"/>
      <c r="AO1144" s="497"/>
      <c r="AP1144" s="499"/>
      <c r="AQ1144" s="497"/>
      <c r="AR1144" s="499"/>
      <c r="AS1144" s="497"/>
      <c r="AT1144" s="499"/>
      <c r="AU1144" s="497"/>
      <c r="AV1144" s="499"/>
      <c r="AW1144" s="497"/>
      <c r="AX1144" s="499"/>
      <c r="AY1144" s="500"/>
    </row>
    <row r="1145" ht="22.5" customHeight="1">
      <c r="A1145" s="36"/>
      <c r="B1145" s="28"/>
      <c r="C1145" s="28"/>
      <c r="D1145" s="28"/>
      <c r="E1145" s="36"/>
      <c r="F1145" s="28"/>
      <c r="G1145" s="28"/>
      <c r="H1145" s="28"/>
      <c r="I1145" s="28"/>
      <c r="J1145" s="28"/>
      <c r="K1145" s="28"/>
      <c r="L1145" s="28"/>
      <c r="M1145" s="28"/>
      <c r="N1145" s="28"/>
      <c r="O1145" s="28"/>
      <c r="P1145" s="28"/>
      <c r="Q1145" s="28"/>
      <c r="R1145" s="28"/>
      <c r="S1145" s="28"/>
      <c r="T1145" s="50"/>
      <c r="U1145" s="28"/>
      <c r="V1145" s="52"/>
      <c r="W1145" s="28"/>
      <c r="X1145" s="28"/>
      <c r="Y1145" s="28"/>
      <c r="Z1145" s="28"/>
      <c r="AA1145" s="28"/>
      <c r="AB1145" s="28"/>
      <c r="AC1145" s="28"/>
      <c r="AD1145" s="28"/>
      <c r="AE1145" s="65" t="b">
        <v>0</v>
      </c>
      <c r="AF1145" s="28" t="str">
        <f t="shared" si="2"/>
        <v/>
      </c>
      <c r="AG1145" s="501"/>
      <c r="AH1145" s="502"/>
      <c r="AI1145" s="501"/>
      <c r="AJ1145" s="503"/>
      <c r="AK1145" s="501"/>
      <c r="AL1145" s="503"/>
      <c r="AM1145" s="501"/>
      <c r="AN1145" s="503"/>
      <c r="AO1145" s="501"/>
      <c r="AP1145" s="503"/>
      <c r="AQ1145" s="501"/>
      <c r="AR1145" s="503"/>
      <c r="AS1145" s="501"/>
      <c r="AT1145" s="503"/>
      <c r="AU1145" s="501"/>
      <c r="AV1145" s="503"/>
      <c r="AW1145" s="501"/>
      <c r="AX1145" s="503"/>
      <c r="AY1145" s="504"/>
    </row>
    <row r="1146" ht="22.5" customHeight="1">
      <c r="A1146" s="36"/>
      <c r="B1146" s="28"/>
      <c r="C1146" s="28"/>
      <c r="D1146" s="28"/>
      <c r="E1146" s="36"/>
      <c r="F1146" s="28"/>
      <c r="G1146" s="28"/>
      <c r="H1146" s="28"/>
      <c r="I1146" s="28"/>
      <c r="J1146" s="28"/>
      <c r="K1146" s="28"/>
      <c r="L1146" s="28"/>
      <c r="M1146" s="28"/>
      <c r="N1146" s="28"/>
      <c r="O1146" s="28"/>
      <c r="P1146" s="28"/>
      <c r="Q1146" s="28"/>
      <c r="R1146" s="28"/>
      <c r="S1146" s="28"/>
      <c r="T1146" s="50"/>
      <c r="U1146" s="28"/>
      <c r="V1146" s="52"/>
      <c r="W1146" s="28"/>
      <c r="X1146" s="28"/>
      <c r="Y1146" s="28"/>
      <c r="Z1146" s="28"/>
      <c r="AA1146" s="28"/>
      <c r="AB1146" s="28"/>
      <c r="AC1146" s="28"/>
      <c r="AD1146" s="28"/>
      <c r="AE1146" s="65" t="b">
        <v>0</v>
      </c>
      <c r="AF1146" s="28" t="str">
        <f t="shared" si="2"/>
        <v/>
      </c>
      <c r="AG1146" s="497"/>
      <c r="AH1146" s="498"/>
      <c r="AI1146" s="497"/>
      <c r="AJ1146" s="499"/>
      <c r="AK1146" s="497"/>
      <c r="AL1146" s="499"/>
      <c r="AM1146" s="497"/>
      <c r="AN1146" s="499"/>
      <c r="AO1146" s="497"/>
      <c r="AP1146" s="499"/>
      <c r="AQ1146" s="497"/>
      <c r="AR1146" s="499"/>
      <c r="AS1146" s="497"/>
      <c r="AT1146" s="499"/>
      <c r="AU1146" s="497"/>
      <c r="AV1146" s="499"/>
      <c r="AW1146" s="497"/>
      <c r="AX1146" s="499"/>
      <c r="AY1146" s="500"/>
    </row>
    <row r="1147" ht="22.5" customHeight="1">
      <c r="A1147" s="36"/>
      <c r="B1147" s="28"/>
      <c r="C1147" s="28"/>
      <c r="D1147" s="28"/>
      <c r="E1147" s="36"/>
      <c r="F1147" s="28"/>
      <c r="G1147" s="28"/>
      <c r="H1147" s="28"/>
      <c r="I1147" s="28"/>
      <c r="J1147" s="28"/>
      <c r="K1147" s="28"/>
      <c r="L1147" s="28"/>
      <c r="M1147" s="28"/>
      <c r="N1147" s="28"/>
      <c r="O1147" s="28"/>
      <c r="P1147" s="28"/>
      <c r="Q1147" s="28"/>
      <c r="R1147" s="28"/>
      <c r="S1147" s="28"/>
      <c r="T1147" s="50"/>
      <c r="U1147" s="28"/>
      <c r="V1147" s="52"/>
      <c r="W1147" s="28"/>
      <c r="X1147" s="28"/>
      <c r="Y1147" s="28"/>
      <c r="Z1147" s="28"/>
      <c r="AA1147" s="28"/>
      <c r="AB1147" s="28"/>
      <c r="AC1147" s="28"/>
      <c r="AD1147" s="28"/>
      <c r="AE1147" s="65" t="b">
        <v>0</v>
      </c>
      <c r="AF1147" s="28" t="str">
        <f t="shared" si="2"/>
        <v/>
      </c>
      <c r="AG1147" s="501"/>
      <c r="AH1147" s="502"/>
      <c r="AI1147" s="501"/>
      <c r="AJ1147" s="503"/>
      <c r="AK1147" s="501"/>
      <c r="AL1147" s="503"/>
      <c r="AM1147" s="501"/>
      <c r="AN1147" s="503"/>
      <c r="AO1147" s="501"/>
      <c r="AP1147" s="503"/>
      <c r="AQ1147" s="501"/>
      <c r="AR1147" s="503"/>
      <c r="AS1147" s="501"/>
      <c r="AT1147" s="503"/>
      <c r="AU1147" s="501"/>
      <c r="AV1147" s="503"/>
      <c r="AW1147" s="501"/>
      <c r="AX1147" s="503"/>
      <c r="AY1147" s="504"/>
    </row>
    <row r="1148" ht="22.5" customHeight="1">
      <c r="A1148" s="36"/>
      <c r="B1148" s="28"/>
      <c r="C1148" s="28"/>
      <c r="D1148" s="28"/>
      <c r="E1148" s="36"/>
      <c r="F1148" s="28"/>
      <c r="G1148" s="28"/>
      <c r="H1148" s="28"/>
      <c r="I1148" s="28"/>
      <c r="J1148" s="28"/>
      <c r="K1148" s="28"/>
      <c r="L1148" s="28"/>
      <c r="M1148" s="28"/>
      <c r="N1148" s="28"/>
      <c r="O1148" s="28"/>
      <c r="P1148" s="28"/>
      <c r="Q1148" s="28"/>
      <c r="R1148" s="28"/>
      <c r="S1148" s="28"/>
      <c r="T1148" s="50"/>
      <c r="U1148" s="28"/>
      <c r="V1148" s="52"/>
      <c r="W1148" s="28"/>
      <c r="X1148" s="28"/>
      <c r="Y1148" s="28"/>
      <c r="Z1148" s="28"/>
      <c r="AA1148" s="28"/>
      <c r="AB1148" s="28"/>
      <c r="AC1148" s="28"/>
      <c r="AD1148" s="28"/>
      <c r="AE1148" s="65" t="b">
        <v>0</v>
      </c>
      <c r="AF1148" s="28" t="str">
        <f t="shared" si="2"/>
        <v/>
      </c>
      <c r="AG1148" s="497"/>
      <c r="AH1148" s="498"/>
      <c r="AI1148" s="497"/>
      <c r="AJ1148" s="499"/>
      <c r="AK1148" s="497"/>
      <c r="AL1148" s="499"/>
      <c r="AM1148" s="497"/>
      <c r="AN1148" s="499"/>
      <c r="AO1148" s="497"/>
      <c r="AP1148" s="499"/>
      <c r="AQ1148" s="497"/>
      <c r="AR1148" s="499"/>
      <c r="AS1148" s="497"/>
      <c r="AT1148" s="499"/>
      <c r="AU1148" s="497"/>
      <c r="AV1148" s="499"/>
      <c r="AW1148" s="497"/>
      <c r="AX1148" s="499"/>
      <c r="AY1148" s="500"/>
    </row>
    <row r="1149" ht="22.5" customHeight="1">
      <c r="A1149" s="36"/>
      <c r="B1149" s="28"/>
      <c r="C1149" s="28"/>
      <c r="D1149" s="28"/>
      <c r="E1149" s="36"/>
      <c r="F1149" s="28"/>
      <c r="G1149" s="28"/>
      <c r="H1149" s="28"/>
      <c r="I1149" s="28"/>
      <c r="J1149" s="28"/>
      <c r="K1149" s="28"/>
      <c r="L1149" s="28"/>
      <c r="M1149" s="28"/>
      <c r="N1149" s="28"/>
      <c r="O1149" s="28"/>
      <c r="P1149" s="28"/>
      <c r="Q1149" s="28"/>
      <c r="R1149" s="28"/>
      <c r="S1149" s="28"/>
      <c r="T1149" s="50"/>
      <c r="U1149" s="28"/>
      <c r="V1149" s="52"/>
      <c r="W1149" s="28"/>
      <c r="X1149" s="28"/>
      <c r="Y1149" s="28"/>
      <c r="Z1149" s="28"/>
      <c r="AA1149" s="28"/>
      <c r="AB1149" s="28"/>
      <c r="AC1149" s="28"/>
      <c r="AD1149" s="28"/>
      <c r="AE1149" s="65" t="b">
        <v>0</v>
      </c>
      <c r="AF1149" s="28" t="str">
        <f t="shared" si="2"/>
        <v/>
      </c>
      <c r="AG1149" s="501"/>
      <c r="AH1149" s="502"/>
      <c r="AI1149" s="501"/>
      <c r="AJ1149" s="503"/>
      <c r="AK1149" s="501"/>
      <c r="AL1149" s="503"/>
      <c r="AM1149" s="501"/>
      <c r="AN1149" s="503"/>
      <c r="AO1149" s="501"/>
      <c r="AP1149" s="503"/>
      <c r="AQ1149" s="501"/>
      <c r="AR1149" s="503"/>
      <c r="AS1149" s="501"/>
      <c r="AT1149" s="503"/>
      <c r="AU1149" s="501"/>
      <c r="AV1149" s="503"/>
      <c r="AW1149" s="501"/>
      <c r="AX1149" s="503"/>
      <c r="AY1149" s="504"/>
    </row>
    <row r="1150" ht="22.5" customHeight="1">
      <c r="A1150" s="36"/>
      <c r="B1150" s="28"/>
      <c r="C1150" s="28"/>
      <c r="D1150" s="28"/>
      <c r="E1150" s="36"/>
      <c r="F1150" s="28"/>
      <c r="G1150" s="28"/>
      <c r="H1150" s="28"/>
      <c r="I1150" s="28"/>
      <c r="J1150" s="28"/>
      <c r="K1150" s="28"/>
      <c r="L1150" s="28"/>
      <c r="M1150" s="28"/>
      <c r="N1150" s="28"/>
      <c r="O1150" s="28"/>
      <c r="P1150" s="28"/>
      <c r="Q1150" s="28"/>
      <c r="R1150" s="28"/>
      <c r="S1150" s="28"/>
      <c r="T1150" s="50"/>
      <c r="U1150" s="28"/>
      <c r="V1150" s="52"/>
      <c r="W1150" s="28"/>
      <c r="X1150" s="28"/>
      <c r="Y1150" s="28"/>
      <c r="Z1150" s="28"/>
      <c r="AA1150" s="28"/>
      <c r="AB1150" s="28"/>
      <c r="AC1150" s="28"/>
      <c r="AD1150" s="28"/>
      <c r="AE1150" s="65" t="b">
        <v>0</v>
      </c>
      <c r="AF1150" s="28" t="str">
        <f t="shared" si="2"/>
        <v/>
      </c>
      <c r="AG1150" s="497"/>
      <c r="AH1150" s="498"/>
      <c r="AI1150" s="497"/>
      <c r="AJ1150" s="499"/>
      <c r="AK1150" s="497"/>
      <c r="AL1150" s="499"/>
      <c r="AM1150" s="497"/>
      <c r="AN1150" s="499"/>
      <c r="AO1150" s="497"/>
      <c r="AP1150" s="499"/>
      <c r="AQ1150" s="497"/>
      <c r="AR1150" s="499"/>
      <c r="AS1150" s="497"/>
      <c r="AT1150" s="499"/>
      <c r="AU1150" s="497"/>
      <c r="AV1150" s="499"/>
      <c r="AW1150" s="497"/>
      <c r="AX1150" s="499"/>
      <c r="AY1150" s="500"/>
    </row>
    <row r="1151" ht="22.5" customHeight="1">
      <c r="A1151" s="36"/>
      <c r="B1151" s="28"/>
      <c r="C1151" s="28"/>
      <c r="D1151" s="28"/>
      <c r="E1151" s="36"/>
      <c r="F1151" s="28"/>
      <c r="G1151" s="28"/>
      <c r="H1151" s="28"/>
      <c r="I1151" s="28"/>
      <c r="J1151" s="28"/>
      <c r="K1151" s="28"/>
      <c r="L1151" s="28"/>
      <c r="M1151" s="28"/>
      <c r="N1151" s="28"/>
      <c r="O1151" s="28"/>
      <c r="P1151" s="28"/>
      <c r="Q1151" s="28"/>
      <c r="R1151" s="28"/>
      <c r="S1151" s="28"/>
      <c r="T1151" s="50"/>
      <c r="U1151" s="28"/>
      <c r="V1151" s="52"/>
      <c r="W1151" s="28"/>
      <c r="X1151" s="28"/>
      <c r="Y1151" s="28"/>
      <c r="Z1151" s="28"/>
      <c r="AA1151" s="28"/>
      <c r="AB1151" s="28"/>
      <c r="AC1151" s="28"/>
      <c r="AD1151" s="28"/>
      <c r="AE1151" s="65" t="b">
        <v>0</v>
      </c>
      <c r="AF1151" s="28" t="str">
        <f t="shared" si="2"/>
        <v/>
      </c>
      <c r="AG1151" s="501"/>
      <c r="AH1151" s="502"/>
      <c r="AI1151" s="501"/>
      <c r="AJ1151" s="503"/>
      <c r="AK1151" s="501"/>
      <c r="AL1151" s="503"/>
      <c r="AM1151" s="501"/>
      <c r="AN1151" s="503"/>
      <c r="AO1151" s="501"/>
      <c r="AP1151" s="503"/>
      <c r="AQ1151" s="501"/>
      <c r="AR1151" s="503"/>
      <c r="AS1151" s="501"/>
      <c r="AT1151" s="503"/>
      <c r="AU1151" s="501"/>
      <c r="AV1151" s="503"/>
      <c r="AW1151" s="501"/>
      <c r="AX1151" s="503"/>
      <c r="AY1151" s="504"/>
    </row>
    <row r="1152" ht="22.5" customHeight="1">
      <c r="A1152" s="36"/>
      <c r="B1152" s="28"/>
      <c r="C1152" s="28"/>
      <c r="D1152" s="28"/>
      <c r="E1152" s="36"/>
      <c r="F1152" s="28"/>
      <c r="G1152" s="28"/>
      <c r="H1152" s="28"/>
      <c r="I1152" s="28"/>
      <c r="J1152" s="28"/>
      <c r="K1152" s="28"/>
      <c r="L1152" s="28"/>
      <c r="M1152" s="28"/>
      <c r="N1152" s="28"/>
      <c r="O1152" s="28"/>
      <c r="P1152" s="28"/>
      <c r="Q1152" s="28"/>
      <c r="R1152" s="28"/>
      <c r="S1152" s="28"/>
      <c r="T1152" s="50"/>
      <c r="U1152" s="28"/>
      <c r="V1152" s="52"/>
      <c r="W1152" s="28"/>
      <c r="X1152" s="28"/>
      <c r="Y1152" s="28"/>
      <c r="Z1152" s="28"/>
      <c r="AA1152" s="28"/>
      <c r="AB1152" s="28"/>
      <c r="AC1152" s="28"/>
      <c r="AD1152" s="28"/>
      <c r="AE1152" s="65" t="b">
        <v>0</v>
      </c>
      <c r="AF1152" s="28" t="str">
        <f t="shared" si="2"/>
        <v/>
      </c>
      <c r="AG1152" s="497"/>
      <c r="AH1152" s="498"/>
      <c r="AI1152" s="497"/>
      <c r="AJ1152" s="499"/>
      <c r="AK1152" s="497"/>
      <c r="AL1152" s="499"/>
      <c r="AM1152" s="497"/>
      <c r="AN1152" s="499"/>
      <c r="AO1152" s="497"/>
      <c r="AP1152" s="499"/>
      <c r="AQ1152" s="497"/>
      <c r="AR1152" s="499"/>
      <c r="AS1152" s="497"/>
      <c r="AT1152" s="499"/>
      <c r="AU1152" s="497"/>
      <c r="AV1152" s="499"/>
      <c r="AW1152" s="497"/>
      <c r="AX1152" s="499"/>
      <c r="AY1152" s="500"/>
    </row>
    <row r="1153" ht="22.5" customHeight="1">
      <c r="A1153" s="36"/>
      <c r="B1153" s="28"/>
      <c r="C1153" s="28"/>
      <c r="D1153" s="28"/>
      <c r="E1153" s="36"/>
      <c r="F1153" s="28"/>
      <c r="G1153" s="28"/>
      <c r="H1153" s="28"/>
      <c r="I1153" s="28"/>
      <c r="J1153" s="28"/>
      <c r="K1153" s="28"/>
      <c r="L1153" s="28"/>
      <c r="M1153" s="28"/>
      <c r="N1153" s="28"/>
      <c r="O1153" s="28"/>
      <c r="P1153" s="28"/>
      <c r="Q1153" s="28"/>
      <c r="R1153" s="28"/>
      <c r="S1153" s="28"/>
      <c r="T1153" s="50"/>
      <c r="U1153" s="28"/>
      <c r="V1153" s="52"/>
      <c r="W1153" s="28"/>
      <c r="X1153" s="28"/>
      <c r="Y1153" s="28"/>
      <c r="Z1153" s="28"/>
      <c r="AA1153" s="28"/>
      <c r="AB1153" s="28"/>
      <c r="AC1153" s="28"/>
      <c r="AD1153" s="28"/>
      <c r="AE1153" s="65" t="b">
        <v>0</v>
      </c>
      <c r="AF1153" s="28" t="str">
        <f t="shared" si="2"/>
        <v/>
      </c>
      <c r="AG1153" s="501"/>
      <c r="AH1153" s="502"/>
      <c r="AI1153" s="501"/>
      <c r="AJ1153" s="503"/>
      <c r="AK1153" s="501"/>
      <c r="AL1153" s="503"/>
      <c r="AM1153" s="501"/>
      <c r="AN1153" s="503"/>
      <c r="AO1153" s="501"/>
      <c r="AP1153" s="503"/>
      <c r="AQ1153" s="501"/>
      <c r="AR1153" s="503"/>
      <c r="AS1153" s="501"/>
      <c r="AT1153" s="503"/>
      <c r="AU1153" s="501"/>
      <c r="AV1153" s="503"/>
      <c r="AW1153" s="501"/>
      <c r="AX1153" s="503"/>
      <c r="AY1153" s="504"/>
    </row>
    <row r="1154" ht="22.5" customHeight="1">
      <c r="A1154" s="36"/>
      <c r="B1154" s="28"/>
      <c r="C1154" s="28"/>
      <c r="D1154" s="28"/>
      <c r="E1154" s="36"/>
      <c r="F1154" s="28"/>
      <c r="G1154" s="28"/>
      <c r="H1154" s="28"/>
      <c r="I1154" s="28"/>
      <c r="J1154" s="28"/>
      <c r="K1154" s="28"/>
      <c r="L1154" s="28"/>
      <c r="M1154" s="28"/>
      <c r="N1154" s="28"/>
      <c r="O1154" s="28"/>
      <c r="P1154" s="28"/>
      <c r="Q1154" s="28"/>
      <c r="R1154" s="28"/>
      <c r="S1154" s="28"/>
      <c r="T1154" s="50"/>
      <c r="U1154" s="28"/>
      <c r="V1154" s="52"/>
      <c r="W1154" s="28"/>
      <c r="X1154" s="28"/>
      <c r="Y1154" s="28"/>
      <c r="Z1154" s="28"/>
      <c r="AA1154" s="28"/>
      <c r="AB1154" s="28"/>
      <c r="AC1154" s="28"/>
      <c r="AD1154" s="28"/>
      <c r="AE1154" s="65" t="b">
        <v>0</v>
      </c>
      <c r="AF1154" s="28" t="str">
        <f t="shared" si="2"/>
        <v/>
      </c>
      <c r="AG1154" s="497"/>
      <c r="AH1154" s="498"/>
      <c r="AI1154" s="497"/>
      <c r="AJ1154" s="499"/>
      <c r="AK1154" s="497"/>
      <c r="AL1154" s="499"/>
      <c r="AM1154" s="497"/>
      <c r="AN1154" s="499"/>
      <c r="AO1154" s="497"/>
      <c r="AP1154" s="499"/>
      <c r="AQ1154" s="497"/>
      <c r="AR1154" s="499"/>
      <c r="AS1154" s="497"/>
      <c r="AT1154" s="499"/>
      <c r="AU1154" s="497"/>
      <c r="AV1154" s="499"/>
      <c r="AW1154" s="497"/>
      <c r="AX1154" s="499"/>
      <c r="AY1154" s="500"/>
    </row>
    <row r="1155" ht="22.5" customHeight="1">
      <c r="A1155" s="36"/>
      <c r="B1155" s="28"/>
      <c r="C1155" s="28"/>
      <c r="D1155" s="28"/>
      <c r="E1155" s="36"/>
      <c r="F1155" s="28"/>
      <c r="G1155" s="28"/>
      <c r="H1155" s="28"/>
      <c r="I1155" s="28"/>
      <c r="J1155" s="28"/>
      <c r="K1155" s="28"/>
      <c r="L1155" s="28"/>
      <c r="M1155" s="28"/>
      <c r="N1155" s="28"/>
      <c r="O1155" s="28"/>
      <c r="P1155" s="28"/>
      <c r="Q1155" s="28"/>
      <c r="R1155" s="28"/>
      <c r="S1155" s="28"/>
      <c r="T1155" s="50"/>
      <c r="U1155" s="28"/>
      <c r="V1155" s="52"/>
      <c r="W1155" s="28"/>
      <c r="X1155" s="28"/>
      <c r="Y1155" s="28"/>
      <c r="Z1155" s="28"/>
      <c r="AA1155" s="28"/>
      <c r="AB1155" s="28"/>
      <c r="AC1155" s="28"/>
      <c r="AD1155" s="28"/>
      <c r="AE1155" s="65" t="b">
        <v>0</v>
      </c>
      <c r="AF1155" s="28" t="str">
        <f t="shared" si="2"/>
        <v/>
      </c>
      <c r="AG1155" s="501"/>
      <c r="AH1155" s="502"/>
      <c r="AI1155" s="501"/>
      <c r="AJ1155" s="502"/>
      <c r="AK1155" s="501"/>
      <c r="AL1155" s="502"/>
      <c r="AM1155" s="501"/>
      <c r="AN1155" s="502"/>
      <c r="AO1155" s="501"/>
      <c r="AP1155" s="502"/>
      <c r="AQ1155" s="501"/>
      <c r="AR1155" s="502"/>
      <c r="AS1155" s="501"/>
      <c r="AT1155" s="502"/>
      <c r="AU1155" s="501"/>
      <c r="AV1155" s="502"/>
      <c r="AW1155" s="501"/>
      <c r="AX1155" s="502"/>
      <c r="AY1155" s="506"/>
    </row>
    <row r="1156" ht="22.5" customHeight="1">
      <c r="A1156" s="36"/>
      <c r="B1156" s="28"/>
      <c r="C1156" s="28"/>
      <c r="D1156" s="28"/>
      <c r="E1156" s="36"/>
      <c r="F1156" s="28"/>
      <c r="G1156" s="28"/>
      <c r="H1156" s="28"/>
      <c r="I1156" s="28"/>
      <c r="J1156" s="28"/>
      <c r="K1156" s="28"/>
      <c r="L1156" s="28"/>
      <c r="M1156" s="28"/>
      <c r="N1156" s="28"/>
      <c r="O1156" s="28"/>
      <c r="P1156" s="28"/>
      <c r="Q1156" s="28"/>
      <c r="R1156" s="28"/>
      <c r="S1156" s="28"/>
      <c r="T1156" s="50"/>
      <c r="U1156" s="28"/>
      <c r="V1156" s="52"/>
      <c r="W1156" s="28"/>
      <c r="X1156" s="28"/>
      <c r="Y1156" s="28"/>
      <c r="Z1156" s="28"/>
      <c r="AA1156" s="28"/>
      <c r="AB1156" s="28"/>
      <c r="AC1156" s="28"/>
      <c r="AD1156" s="28"/>
      <c r="AE1156" s="65" t="b">
        <v>0</v>
      </c>
      <c r="AF1156" s="28" t="str">
        <f t="shared" si="2"/>
        <v/>
      </c>
      <c r="AG1156" s="497"/>
      <c r="AH1156" s="498"/>
      <c r="AI1156" s="497"/>
      <c r="AJ1156" s="498"/>
      <c r="AK1156" s="497"/>
      <c r="AL1156" s="498"/>
      <c r="AM1156" s="497"/>
      <c r="AN1156" s="498"/>
      <c r="AO1156" s="497"/>
      <c r="AP1156" s="498"/>
      <c r="AQ1156" s="497"/>
      <c r="AR1156" s="498"/>
      <c r="AS1156" s="497"/>
      <c r="AT1156" s="498"/>
      <c r="AU1156" s="497"/>
      <c r="AV1156" s="498"/>
      <c r="AW1156" s="497"/>
      <c r="AX1156" s="498"/>
      <c r="AY1156" s="505"/>
    </row>
    <row r="1157" ht="22.5" customHeight="1">
      <c r="A1157" s="36"/>
      <c r="B1157" s="28"/>
      <c r="C1157" s="28"/>
      <c r="D1157" s="28"/>
      <c r="E1157" s="36"/>
      <c r="F1157" s="28"/>
      <c r="G1157" s="28"/>
      <c r="H1157" s="28"/>
      <c r="I1157" s="28"/>
      <c r="J1157" s="28"/>
      <c r="K1157" s="28"/>
      <c r="L1157" s="28"/>
      <c r="M1157" s="28"/>
      <c r="N1157" s="28"/>
      <c r="O1157" s="28"/>
      <c r="P1157" s="28"/>
      <c r="Q1157" s="28"/>
      <c r="R1157" s="28"/>
      <c r="S1157" s="28"/>
      <c r="T1157" s="50"/>
      <c r="U1157" s="28"/>
      <c r="V1157" s="52"/>
      <c r="W1157" s="28"/>
      <c r="X1157" s="28"/>
      <c r="Y1157" s="28"/>
      <c r="Z1157" s="28"/>
      <c r="AA1157" s="28"/>
      <c r="AB1157" s="28"/>
      <c r="AC1157" s="28"/>
      <c r="AD1157" s="28"/>
      <c r="AE1157" s="65" t="b">
        <v>0</v>
      </c>
      <c r="AF1157" s="28" t="str">
        <f t="shared" si="2"/>
        <v/>
      </c>
      <c r="AG1157" s="501"/>
      <c r="AH1157" s="502"/>
      <c r="AI1157" s="501"/>
      <c r="AJ1157" s="503"/>
      <c r="AK1157" s="501"/>
      <c r="AL1157" s="503"/>
      <c r="AM1157" s="501"/>
      <c r="AN1157" s="503"/>
      <c r="AO1157" s="501"/>
      <c r="AP1157" s="503"/>
      <c r="AQ1157" s="501"/>
      <c r="AR1157" s="503"/>
      <c r="AS1157" s="501"/>
      <c r="AT1157" s="503"/>
      <c r="AU1157" s="501"/>
      <c r="AV1157" s="503"/>
      <c r="AW1157" s="501"/>
      <c r="AX1157" s="503"/>
      <c r="AY1157" s="504"/>
    </row>
    <row r="1158" ht="22.5" customHeight="1">
      <c r="A1158" s="36"/>
      <c r="B1158" s="28"/>
      <c r="C1158" s="28"/>
      <c r="D1158" s="28"/>
      <c r="E1158" s="36"/>
      <c r="F1158" s="28"/>
      <c r="G1158" s="28"/>
      <c r="H1158" s="28"/>
      <c r="I1158" s="28"/>
      <c r="J1158" s="28"/>
      <c r="K1158" s="28"/>
      <c r="L1158" s="28"/>
      <c r="M1158" s="28"/>
      <c r="N1158" s="28"/>
      <c r="O1158" s="28"/>
      <c r="P1158" s="28"/>
      <c r="Q1158" s="28"/>
      <c r="R1158" s="28"/>
      <c r="S1158" s="28"/>
      <c r="T1158" s="50"/>
      <c r="U1158" s="28"/>
      <c r="V1158" s="52"/>
      <c r="W1158" s="28"/>
      <c r="X1158" s="28"/>
      <c r="Y1158" s="28"/>
      <c r="Z1158" s="28"/>
      <c r="AA1158" s="28"/>
      <c r="AB1158" s="28"/>
      <c r="AC1158" s="28"/>
      <c r="AD1158" s="28"/>
      <c r="AE1158" s="65" t="b">
        <v>0</v>
      </c>
      <c r="AF1158" s="28" t="str">
        <f t="shared" si="2"/>
        <v/>
      </c>
      <c r="AG1158" s="497"/>
      <c r="AH1158" s="498"/>
      <c r="AI1158" s="497"/>
      <c r="AJ1158" s="499"/>
      <c r="AK1158" s="497"/>
      <c r="AL1158" s="499"/>
      <c r="AM1158" s="497"/>
      <c r="AN1158" s="499"/>
      <c r="AO1158" s="497"/>
      <c r="AP1158" s="499"/>
      <c r="AQ1158" s="497"/>
      <c r="AR1158" s="499"/>
      <c r="AS1158" s="497"/>
      <c r="AT1158" s="499"/>
      <c r="AU1158" s="497"/>
      <c r="AV1158" s="499"/>
      <c r="AW1158" s="497"/>
      <c r="AX1158" s="499"/>
      <c r="AY1158" s="500"/>
    </row>
    <row r="1159" ht="22.5" customHeight="1">
      <c r="A1159" s="36"/>
      <c r="B1159" s="28"/>
      <c r="C1159" s="28"/>
      <c r="D1159" s="28"/>
      <c r="E1159" s="36"/>
      <c r="F1159" s="28"/>
      <c r="G1159" s="28"/>
      <c r="H1159" s="28"/>
      <c r="I1159" s="28"/>
      <c r="J1159" s="28"/>
      <c r="K1159" s="28"/>
      <c r="L1159" s="28"/>
      <c r="M1159" s="28"/>
      <c r="N1159" s="28"/>
      <c r="O1159" s="28"/>
      <c r="P1159" s="28"/>
      <c r="Q1159" s="28"/>
      <c r="R1159" s="28"/>
      <c r="S1159" s="28"/>
      <c r="T1159" s="50"/>
      <c r="U1159" s="28"/>
      <c r="V1159" s="52"/>
      <c r="W1159" s="28"/>
      <c r="X1159" s="28"/>
      <c r="Y1159" s="28"/>
      <c r="Z1159" s="28"/>
      <c r="AA1159" s="28"/>
      <c r="AB1159" s="28"/>
      <c r="AC1159" s="28"/>
      <c r="AD1159" s="28"/>
      <c r="AE1159" s="65" t="b">
        <v>0</v>
      </c>
      <c r="AF1159" s="28" t="str">
        <f t="shared" si="2"/>
        <v/>
      </c>
      <c r="AG1159" s="501"/>
      <c r="AH1159" s="502"/>
      <c r="AI1159" s="501"/>
      <c r="AJ1159" s="503"/>
      <c r="AK1159" s="501"/>
      <c r="AL1159" s="503"/>
      <c r="AM1159" s="501"/>
      <c r="AN1159" s="503"/>
      <c r="AO1159" s="501"/>
      <c r="AP1159" s="503"/>
      <c r="AQ1159" s="501"/>
      <c r="AR1159" s="503"/>
      <c r="AS1159" s="501"/>
      <c r="AT1159" s="503"/>
      <c r="AU1159" s="501"/>
      <c r="AV1159" s="503"/>
      <c r="AW1159" s="501"/>
      <c r="AX1159" s="503"/>
      <c r="AY1159" s="504"/>
    </row>
    <row r="1160" ht="22.5" customHeight="1">
      <c r="A1160" s="36"/>
      <c r="B1160" s="28"/>
      <c r="C1160" s="28"/>
      <c r="D1160" s="28"/>
      <c r="E1160" s="36"/>
      <c r="F1160" s="28"/>
      <c r="G1160" s="28"/>
      <c r="H1160" s="28"/>
      <c r="I1160" s="28"/>
      <c r="J1160" s="28"/>
      <c r="K1160" s="28"/>
      <c r="L1160" s="28"/>
      <c r="M1160" s="28"/>
      <c r="N1160" s="28"/>
      <c r="O1160" s="28"/>
      <c r="P1160" s="28"/>
      <c r="Q1160" s="28"/>
      <c r="R1160" s="28"/>
      <c r="S1160" s="28"/>
      <c r="T1160" s="50"/>
      <c r="U1160" s="28"/>
      <c r="V1160" s="52"/>
      <c r="W1160" s="28"/>
      <c r="X1160" s="28"/>
      <c r="Y1160" s="28"/>
      <c r="Z1160" s="28"/>
      <c r="AA1160" s="28"/>
      <c r="AB1160" s="28"/>
      <c r="AC1160" s="28"/>
      <c r="AD1160" s="28"/>
      <c r="AE1160" s="65" t="b">
        <v>0</v>
      </c>
      <c r="AF1160" s="28" t="str">
        <f t="shared" si="2"/>
        <v/>
      </c>
      <c r="AG1160" s="497"/>
      <c r="AH1160" s="498"/>
      <c r="AI1160" s="497"/>
      <c r="AJ1160" s="499"/>
      <c r="AK1160" s="497"/>
      <c r="AL1160" s="499"/>
      <c r="AM1160" s="497"/>
      <c r="AN1160" s="499"/>
      <c r="AO1160" s="497"/>
      <c r="AP1160" s="499"/>
      <c r="AQ1160" s="497"/>
      <c r="AR1160" s="499"/>
      <c r="AS1160" s="497"/>
      <c r="AT1160" s="499"/>
      <c r="AU1160" s="497"/>
      <c r="AV1160" s="499"/>
      <c r="AW1160" s="497"/>
      <c r="AX1160" s="499"/>
      <c r="AY1160" s="500"/>
    </row>
    <row r="1161" ht="22.5" customHeight="1">
      <c r="A1161" s="36"/>
      <c r="B1161" s="28"/>
      <c r="C1161" s="28"/>
      <c r="D1161" s="28"/>
      <c r="E1161" s="36"/>
      <c r="F1161" s="28"/>
      <c r="G1161" s="28"/>
      <c r="H1161" s="28"/>
      <c r="I1161" s="28"/>
      <c r="J1161" s="28"/>
      <c r="K1161" s="28"/>
      <c r="L1161" s="28"/>
      <c r="M1161" s="28"/>
      <c r="N1161" s="28"/>
      <c r="O1161" s="28"/>
      <c r="P1161" s="28"/>
      <c r="Q1161" s="28"/>
      <c r="R1161" s="28"/>
      <c r="S1161" s="28"/>
      <c r="T1161" s="50"/>
      <c r="U1161" s="28"/>
      <c r="V1161" s="52"/>
      <c r="W1161" s="28"/>
      <c r="X1161" s="28"/>
      <c r="Y1161" s="28"/>
      <c r="Z1161" s="28"/>
      <c r="AA1161" s="28"/>
      <c r="AB1161" s="28"/>
      <c r="AC1161" s="28"/>
      <c r="AD1161" s="28"/>
      <c r="AE1161" s="65" t="b">
        <v>0</v>
      </c>
      <c r="AF1161" s="28" t="str">
        <f t="shared" si="2"/>
        <v/>
      </c>
      <c r="AG1161" s="501"/>
      <c r="AH1161" s="502"/>
      <c r="AI1161" s="501"/>
      <c r="AJ1161" s="503"/>
      <c r="AK1161" s="501"/>
      <c r="AL1161" s="503"/>
      <c r="AM1161" s="501"/>
      <c r="AN1161" s="503"/>
      <c r="AO1161" s="501"/>
      <c r="AP1161" s="503"/>
      <c r="AQ1161" s="501"/>
      <c r="AR1161" s="503"/>
      <c r="AS1161" s="501"/>
      <c r="AT1161" s="503"/>
      <c r="AU1161" s="501"/>
      <c r="AV1161" s="503"/>
      <c r="AW1161" s="501"/>
      <c r="AX1161" s="503"/>
      <c r="AY1161" s="504"/>
    </row>
    <row r="1162" ht="22.5" customHeight="1">
      <c r="A1162" s="36"/>
      <c r="B1162" s="28"/>
      <c r="C1162" s="28"/>
      <c r="D1162" s="28"/>
      <c r="E1162" s="36"/>
      <c r="F1162" s="28"/>
      <c r="G1162" s="28"/>
      <c r="H1162" s="28"/>
      <c r="I1162" s="28"/>
      <c r="J1162" s="28"/>
      <c r="K1162" s="28"/>
      <c r="L1162" s="28"/>
      <c r="M1162" s="28"/>
      <c r="N1162" s="28"/>
      <c r="O1162" s="28"/>
      <c r="P1162" s="28"/>
      <c r="Q1162" s="28"/>
      <c r="R1162" s="28"/>
      <c r="S1162" s="28"/>
      <c r="T1162" s="50"/>
      <c r="U1162" s="28"/>
      <c r="V1162" s="52"/>
      <c r="W1162" s="28"/>
      <c r="X1162" s="28"/>
      <c r="Y1162" s="28"/>
      <c r="Z1162" s="28"/>
      <c r="AA1162" s="28"/>
      <c r="AB1162" s="28"/>
      <c r="AC1162" s="28"/>
      <c r="AD1162" s="28"/>
      <c r="AE1162" s="65" t="b">
        <v>0</v>
      </c>
      <c r="AF1162" s="28" t="str">
        <f t="shared" si="2"/>
        <v/>
      </c>
      <c r="AG1162" s="497"/>
      <c r="AH1162" s="498"/>
      <c r="AI1162" s="497"/>
      <c r="AJ1162" s="499"/>
      <c r="AK1162" s="497"/>
      <c r="AL1162" s="499"/>
      <c r="AM1162" s="497"/>
      <c r="AN1162" s="499"/>
      <c r="AO1162" s="497"/>
      <c r="AP1162" s="499"/>
      <c r="AQ1162" s="497"/>
      <c r="AR1162" s="499"/>
      <c r="AS1162" s="497"/>
      <c r="AT1162" s="499"/>
      <c r="AU1162" s="497"/>
      <c r="AV1162" s="499"/>
      <c r="AW1162" s="497"/>
      <c r="AX1162" s="499"/>
      <c r="AY1162" s="500"/>
    </row>
    <row r="1163" ht="22.5" customHeight="1">
      <c r="A1163" s="36"/>
      <c r="B1163" s="28"/>
      <c r="C1163" s="28"/>
      <c r="D1163" s="28"/>
      <c r="E1163" s="36"/>
      <c r="F1163" s="28"/>
      <c r="G1163" s="28"/>
      <c r="H1163" s="28"/>
      <c r="I1163" s="28"/>
      <c r="J1163" s="28"/>
      <c r="K1163" s="28"/>
      <c r="L1163" s="28"/>
      <c r="M1163" s="28"/>
      <c r="N1163" s="28"/>
      <c r="O1163" s="28"/>
      <c r="P1163" s="28"/>
      <c r="Q1163" s="28"/>
      <c r="R1163" s="28"/>
      <c r="S1163" s="28"/>
      <c r="T1163" s="50"/>
      <c r="U1163" s="28"/>
      <c r="V1163" s="52"/>
      <c r="W1163" s="28"/>
      <c r="X1163" s="28"/>
      <c r="Y1163" s="28"/>
      <c r="Z1163" s="28"/>
      <c r="AA1163" s="28"/>
      <c r="AB1163" s="28"/>
      <c r="AC1163" s="28"/>
      <c r="AD1163" s="28"/>
      <c r="AE1163" s="65" t="b">
        <v>0</v>
      </c>
      <c r="AF1163" s="28" t="str">
        <f t="shared" si="2"/>
        <v/>
      </c>
      <c r="AG1163" s="501"/>
      <c r="AH1163" s="502"/>
      <c r="AI1163" s="501"/>
      <c r="AJ1163" s="503"/>
      <c r="AK1163" s="501"/>
      <c r="AL1163" s="503"/>
      <c r="AM1163" s="501"/>
      <c r="AN1163" s="503"/>
      <c r="AO1163" s="501"/>
      <c r="AP1163" s="503"/>
      <c r="AQ1163" s="501"/>
      <c r="AR1163" s="503"/>
      <c r="AS1163" s="501"/>
      <c r="AT1163" s="503"/>
      <c r="AU1163" s="501"/>
      <c r="AV1163" s="503"/>
      <c r="AW1163" s="501"/>
      <c r="AX1163" s="503"/>
      <c r="AY1163" s="504"/>
    </row>
    <row r="1164" ht="22.5" customHeight="1">
      <c r="A1164" s="36"/>
      <c r="B1164" s="28"/>
      <c r="C1164" s="28"/>
      <c r="D1164" s="28"/>
      <c r="E1164" s="36"/>
      <c r="F1164" s="28"/>
      <c r="G1164" s="28"/>
      <c r="H1164" s="28"/>
      <c r="I1164" s="28"/>
      <c r="J1164" s="28"/>
      <c r="K1164" s="28"/>
      <c r="L1164" s="28"/>
      <c r="M1164" s="28"/>
      <c r="N1164" s="28"/>
      <c r="O1164" s="28"/>
      <c r="P1164" s="28"/>
      <c r="Q1164" s="28"/>
      <c r="R1164" s="28"/>
      <c r="S1164" s="28"/>
      <c r="T1164" s="50"/>
      <c r="U1164" s="28"/>
      <c r="V1164" s="52"/>
      <c r="W1164" s="28"/>
      <c r="X1164" s="28"/>
      <c r="Y1164" s="28"/>
      <c r="Z1164" s="28"/>
      <c r="AA1164" s="28"/>
      <c r="AB1164" s="28"/>
      <c r="AC1164" s="28"/>
      <c r="AD1164" s="28"/>
      <c r="AE1164" s="65" t="b">
        <v>0</v>
      </c>
      <c r="AF1164" s="28" t="str">
        <f t="shared" si="2"/>
        <v/>
      </c>
      <c r="AG1164" s="497"/>
      <c r="AH1164" s="498"/>
      <c r="AI1164" s="497"/>
      <c r="AJ1164" s="499"/>
      <c r="AK1164" s="497"/>
      <c r="AL1164" s="499"/>
      <c r="AM1164" s="497"/>
      <c r="AN1164" s="499"/>
      <c r="AO1164" s="497"/>
      <c r="AP1164" s="499"/>
      <c r="AQ1164" s="497"/>
      <c r="AR1164" s="499"/>
      <c r="AS1164" s="497"/>
      <c r="AT1164" s="499"/>
      <c r="AU1164" s="497"/>
      <c r="AV1164" s="499"/>
      <c r="AW1164" s="497"/>
      <c r="AX1164" s="499"/>
      <c r="AY1164" s="500"/>
    </row>
    <row r="1165" ht="22.5" customHeight="1">
      <c r="A1165" s="36"/>
      <c r="B1165" s="28"/>
      <c r="C1165" s="28"/>
      <c r="D1165" s="28"/>
      <c r="E1165" s="36"/>
      <c r="F1165" s="28"/>
      <c r="G1165" s="28"/>
      <c r="H1165" s="28"/>
      <c r="I1165" s="28"/>
      <c r="J1165" s="28"/>
      <c r="K1165" s="28"/>
      <c r="L1165" s="28"/>
      <c r="M1165" s="28"/>
      <c r="N1165" s="28"/>
      <c r="O1165" s="28"/>
      <c r="P1165" s="28"/>
      <c r="Q1165" s="28"/>
      <c r="R1165" s="28"/>
      <c r="S1165" s="28"/>
      <c r="T1165" s="50"/>
      <c r="U1165" s="28"/>
      <c r="V1165" s="52"/>
      <c r="W1165" s="28"/>
      <c r="X1165" s="28"/>
      <c r="Y1165" s="28"/>
      <c r="Z1165" s="28"/>
      <c r="AA1165" s="28"/>
      <c r="AB1165" s="28"/>
      <c r="AC1165" s="28"/>
      <c r="AD1165" s="28"/>
      <c r="AE1165" s="65" t="b">
        <v>0</v>
      </c>
      <c r="AF1165" s="28" t="str">
        <f t="shared" si="2"/>
        <v/>
      </c>
      <c r="AG1165" s="501"/>
      <c r="AH1165" s="502"/>
      <c r="AI1165" s="501"/>
      <c r="AJ1165" s="503"/>
      <c r="AK1165" s="501"/>
      <c r="AL1165" s="503"/>
      <c r="AM1165" s="501"/>
      <c r="AN1165" s="503"/>
      <c r="AO1165" s="501"/>
      <c r="AP1165" s="503"/>
      <c r="AQ1165" s="501"/>
      <c r="AR1165" s="503"/>
      <c r="AS1165" s="501"/>
      <c r="AT1165" s="503"/>
      <c r="AU1165" s="501"/>
      <c r="AV1165" s="503"/>
      <c r="AW1165" s="501"/>
      <c r="AX1165" s="503"/>
      <c r="AY1165" s="504"/>
    </row>
    <row r="1166" ht="22.5" customHeight="1">
      <c r="A1166" s="36"/>
      <c r="B1166" s="28"/>
      <c r="C1166" s="28"/>
      <c r="D1166" s="28"/>
      <c r="E1166" s="36"/>
      <c r="F1166" s="28"/>
      <c r="G1166" s="28"/>
      <c r="H1166" s="28"/>
      <c r="I1166" s="28"/>
      <c r="J1166" s="28"/>
      <c r="K1166" s="28"/>
      <c r="L1166" s="28"/>
      <c r="M1166" s="28"/>
      <c r="N1166" s="28"/>
      <c r="O1166" s="28"/>
      <c r="P1166" s="28"/>
      <c r="Q1166" s="28"/>
      <c r="R1166" s="28"/>
      <c r="S1166" s="28"/>
      <c r="T1166" s="50"/>
      <c r="U1166" s="28"/>
      <c r="V1166" s="52"/>
      <c r="W1166" s="28"/>
      <c r="X1166" s="28"/>
      <c r="Y1166" s="28"/>
      <c r="Z1166" s="28"/>
      <c r="AA1166" s="28"/>
      <c r="AB1166" s="28"/>
      <c r="AC1166" s="28"/>
      <c r="AD1166" s="28"/>
      <c r="AE1166" s="65" t="b">
        <v>0</v>
      </c>
      <c r="AF1166" s="28" t="str">
        <f t="shared" si="2"/>
        <v/>
      </c>
      <c r="AG1166" s="497"/>
      <c r="AH1166" s="498"/>
      <c r="AI1166" s="497"/>
      <c r="AJ1166" s="499"/>
      <c r="AK1166" s="497"/>
      <c r="AL1166" s="499"/>
      <c r="AM1166" s="497"/>
      <c r="AN1166" s="499"/>
      <c r="AO1166" s="497"/>
      <c r="AP1166" s="499"/>
      <c r="AQ1166" s="497"/>
      <c r="AR1166" s="499"/>
      <c r="AS1166" s="497"/>
      <c r="AT1166" s="499"/>
      <c r="AU1166" s="497"/>
      <c r="AV1166" s="499"/>
      <c r="AW1166" s="497"/>
      <c r="AX1166" s="499"/>
      <c r="AY1166" s="500"/>
    </row>
    <row r="1167" ht="22.5" customHeight="1">
      <c r="A1167" s="36"/>
      <c r="B1167" s="28"/>
      <c r="C1167" s="28"/>
      <c r="D1167" s="28"/>
      <c r="E1167" s="36"/>
      <c r="F1167" s="28"/>
      <c r="G1167" s="28"/>
      <c r="H1167" s="28"/>
      <c r="I1167" s="28"/>
      <c r="J1167" s="28"/>
      <c r="K1167" s="28"/>
      <c r="L1167" s="28"/>
      <c r="M1167" s="28"/>
      <c r="N1167" s="28"/>
      <c r="O1167" s="28"/>
      <c r="P1167" s="28"/>
      <c r="Q1167" s="28"/>
      <c r="R1167" s="28"/>
      <c r="S1167" s="28"/>
      <c r="T1167" s="50"/>
      <c r="U1167" s="28"/>
      <c r="V1167" s="52"/>
      <c r="W1167" s="28"/>
      <c r="X1167" s="28"/>
      <c r="Y1167" s="28"/>
      <c r="Z1167" s="28"/>
      <c r="AA1167" s="28"/>
      <c r="AB1167" s="28"/>
      <c r="AC1167" s="28"/>
      <c r="AD1167" s="28"/>
      <c r="AE1167" s="65" t="b">
        <v>0</v>
      </c>
      <c r="AF1167" s="28" t="str">
        <f t="shared" si="2"/>
        <v/>
      </c>
      <c r="AG1167" s="501"/>
      <c r="AH1167" s="502"/>
      <c r="AI1167" s="501"/>
      <c r="AJ1167" s="503"/>
      <c r="AK1167" s="501"/>
      <c r="AL1167" s="503"/>
      <c r="AM1167" s="501"/>
      <c r="AN1167" s="503"/>
      <c r="AO1167" s="501"/>
      <c r="AP1167" s="503"/>
      <c r="AQ1167" s="501"/>
      <c r="AR1167" s="503"/>
      <c r="AS1167" s="501"/>
      <c r="AT1167" s="503"/>
      <c r="AU1167" s="501"/>
      <c r="AV1167" s="503"/>
      <c r="AW1167" s="501"/>
      <c r="AX1167" s="503"/>
      <c r="AY1167" s="504"/>
    </row>
    <row r="1168" ht="22.5" customHeight="1">
      <c r="A1168" s="36"/>
      <c r="B1168" s="28"/>
      <c r="C1168" s="28"/>
      <c r="D1168" s="28"/>
      <c r="E1168" s="36"/>
      <c r="F1168" s="28"/>
      <c r="G1168" s="28"/>
      <c r="H1168" s="28"/>
      <c r="I1168" s="28"/>
      <c r="J1168" s="28"/>
      <c r="K1168" s="28"/>
      <c r="L1168" s="28"/>
      <c r="M1168" s="28"/>
      <c r="N1168" s="28"/>
      <c r="O1168" s="28"/>
      <c r="P1168" s="28"/>
      <c r="Q1168" s="28"/>
      <c r="R1168" s="28"/>
      <c r="S1168" s="28"/>
      <c r="T1168" s="50"/>
      <c r="U1168" s="28"/>
      <c r="V1168" s="52"/>
      <c r="W1168" s="28"/>
      <c r="X1168" s="28"/>
      <c r="Y1168" s="28"/>
      <c r="Z1168" s="28"/>
      <c r="AA1168" s="28"/>
      <c r="AB1168" s="28"/>
      <c r="AC1168" s="28"/>
      <c r="AD1168" s="28"/>
      <c r="AE1168" s="65" t="b">
        <v>0</v>
      </c>
      <c r="AF1168" s="28" t="str">
        <f t="shared" si="2"/>
        <v/>
      </c>
      <c r="AG1168" s="497"/>
      <c r="AH1168" s="498"/>
      <c r="AI1168" s="497"/>
      <c r="AJ1168" s="499"/>
      <c r="AK1168" s="497"/>
      <c r="AL1168" s="499"/>
      <c r="AM1168" s="497"/>
      <c r="AN1168" s="499"/>
      <c r="AO1168" s="497"/>
      <c r="AP1168" s="499"/>
      <c r="AQ1168" s="497"/>
      <c r="AR1168" s="499"/>
      <c r="AS1168" s="497"/>
      <c r="AT1168" s="499"/>
      <c r="AU1168" s="497"/>
      <c r="AV1168" s="499"/>
      <c r="AW1168" s="497"/>
      <c r="AX1168" s="499"/>
      <c r="AY1168" s="500"/>
    </row>
    <row r="1169" ht="22.5" customHeight="1">
      <c r="A1169" s="36"/>
      <c r="B1169" s="28"/>
      <c r="C1169" s="28"/>
      <c r="D1169" s="28"/>
      <c r="E1169" s="36"/>
      <c r="F1169" s="28"/>
      <c r="G1169" s="28"/>
      <c r="H1169" s="28"/>
      <c r="I1169" s="28"/>
      <c r="J1169" s="28"/>
      <c r="K1169" s="28"/>
      <c r="L1169" s="28"/>
      <c r="M1169" s="28"/>
      <c r="N1169" s="28"/>
      <c r="O1169" s="28"/>
      <c r="P1169" s="28"/>
      <c r="Q1169" s="28"/>
      <c r="R1169" s="28"/>
      <c r="S1169" s="28"/>
      <c r="T1169" s="50"/>
      <c r="U1169" s="28"/>
      <c r="V1169" s="52"/>
      <c r="W1169" s="28"/>
      <c r="X1169" s="28"/>
      <c r="Y1169" s="28"/>
      <c r="Z1169" s="28"/>
      <c r="AA1169" s="28"/>
      <c r="AB1169" s="28"/>
      <c r="AC1169" s="28"/>
      <c r="AD1169" s="28"/>
      <c r="AE1169" s="65" t="b">
        <v>0</v>
      </c>
      <c r="AF1169" s="28" t="str">
        <f t="shared" si="2"/>
        <v/>
      </c>
      <c r="AG1169" s="501"/>
      <c r="AH1169" s="502"/>
      <c r="AI1169" s="501"/>
      <c r="AJ1169" s="503"/>
      <c r="AK1169" s="501"/>
      <c r="AL1169" s="503"/>
      <c r="AM1169" s="501"/>
      <c r="AN1169" s="503"/>
      <c r="AO1169" s="501"/>
      <c r="AP1169" s="503"/>
      <c r="AQ1169" s="501"/>
      <c r="AR1169" s="503"/>
      <c r="AS1169" s="501"/>
      <c r="AT1169" s="503"/>
      <c r="AU1169" s="501"/>
      <c r="AV1169" s="503"/>
      <c r="AW1169" s="501"/>
      <c r="AX1169" s="503"/>
      <c r="AY1169" s="504"/>
    </row>
    <row r="1170" ht="22.5" customHeight="1">
      <c r="A1170" s="36"/>
      <c r="B1170" s="28"/>
      <c r="C1170" s="28"/>
      <c r="D1170" s="28"/>
      <c r="E1170" s="36"/>
      <c r="F1170" s="28"/>
      <c r="G1170" s="28"/>
      <c r="H1170" s="28"/>
      <c r="I1170" s="28"/>
      <c r="J1170" s="28"/>
      <c r="K1170" s="28"/>
      <c r="L1170" s="28"/>
      <c r="M1170" s="28"/>
      <c r="N1170" s="28"/>
      <c r="O1170" s="28"/>
      <c r="P1170" s="28"/>
      <c r="Q1170" s="28"/>
      <c r="R1170" s="28"/>
      <c r="S1170" s="28"/>
      <c r="T1170" s="50"/>
      <c r="U1170" s="28"/>
      <c r="V1170" s="52"/>
      <c r="W1170" s="28"/>
      <c r="X1170" s="28"/>
      <c r="Y1170" s="28"/>
      <c r="Z1170" s="28"/>
      <c r="AA1170" s="28"/>
      <c r="AB1170" s="28"/>
      <c r="AC1170" s="28"/>
      <c r="AD1170" s="28"/>
      <c r="AE1170" s="65" t="b">
        <v>0</v>
      </c>
      <c r="AF1170" s="28" t="str">
        <f t="shared" si="2"/>
        <v/>
      </c>
      <c r="AG1170" s="497"/>
      <c r="AH1170" s="498"/>
      <c r="AI1170" s="497"/>
      <c r="AJ1170" s="499"/>
      <c r="AK1170" s="497"/>
      <c r="AL1170" s="499"/>
      <c r="AM1170" s="497"/>
      <c r="AN1170" s="499"/>
      <c r="AO1170" s="497"/>
      <c r="AP1170" s="499"/>
      <c r="AQ1170" s="497"/>
      <c r="AR1170" s="499"/>
      <c r="AS1170" s="497"/>
      <c r="AT1170" s="499"/>
      <c r="AU1170" s="497"/>
      <c r="AV1170" s="499"/>
      <c r="AW1170" s="497"/>
      <c r="AX1170" s="499"/>
      <c r="AY1170" s="500"/>
    </row>
    <row r="1171" ht="22.5" customHeight="1">
      <c r="A1171" s="36"/>
      <c r="B1171" s="28"/>
      <c r="C1171" s="28"/>
      <c r="D1171" s="28"/>
      <c r="E1171" s="36"/>
      <c r="F1171" s="28"/>
      <c r="G1171" s="28"/>
      <c r="H1171" s="28"/>
      <c r="I1171" s="28"/>
      <c r="J1171" s="28"/>
      <c r="K1171" s="28"/>
      <c r="L1171" s="28"/>
      <c r="M1171" s="28"/>
      <c r="N1171" s="28"/>
      <c r="O1171" s="28"/>
      <c r="P1171" s="28"/>
      <c r="Q1171" s="28"/>
      <c r="R1171" s="28"/>
      <c r="S1171" s="28"/>
      <c r="T1171" s="50"/>
      <c r="U1171" s="28"/>
      <c r="V1171" s="52"/>
      <c r="W1171" s="28"/>
      <c r="X1171" s="28"/>
      <c r="Y1171" s="28"/>
      <c r="Z1171" s="28"/>
      <c r="AA1171" s="28"/>
      <c r="AB1171" s="28"/>
      <c r="AC1171" s="28"/>
      <c r="AD1171" s="28"/>
      <c r="AE1171" s="65" t="b">
        <v>0</v>
      </c>
      <c r="AF1171" s="28" t="str">
        <f t="shared" si="2"/>
        <v/>
      </c>
      <c r="AG1171" s="501"/>
      <c r="AH1171" s="502"/>
      <c r="AI1171" s="501"/>
      <c r="AJ1171" s="503"/>
      <c r="AK1171" s="501"/>
      <c r="AL1171" s="503"/>
      <c r="AM1171" s="501"/>
      <c r="AN1171" s="503"/>
      <c r="AO1171" s="501"/>
      <c r="AP1171" s="503"/>
      <c r="AQ1171" s="501"/>
      <c r="AR1171" s="503"/>
      <c r="AS1171" s="501"/>
      <c r="AT1171" s="503"/>
      <c r="AU1171" s="501"/>
      <c r="AV1171" s="503"/>
      <c r="AW1171" s="501"/>
      <c r="AX1171" s="503"/>
      <c r="AY1171" s="504"/>
    </row>
    <row r="1172" ht="22.5" customHeight="1">
      <c r="A1172" s="36"/>
      <c r="B1172" s="28"/>
      <c r="C1172" s="28"/>
      <c r="D1172" s="28"/>
      <c r="E1172" s="36"/>
      <c r="F1172" s="28"/>
      <c r="G1172" s="28"/>
      <c r="H1172" s="28"/>
      <c r="I1172" s="28"/>
      <c r="J1172" s="28"/>
      <c r="K1172" s="28"/>
      <c r="L1172" s="28"/>
      <c r="M1172" s="28"/>
      <c r="N1172" s="28"/>
      <c r="O1172" s="28"/>
      <c r="P1172" s="28"/>
      <c r="Q1172" s="28"/>
      <c r="R1172" s="28"/>
      <c r="S1172" s="28"/>
      <c r="T1172" s="50"/>
      <c r="U1172" s="28"/>
      <c r="V1172" s="52"/>
      <c r="W1172" s="28"/>
      <c r="X1172" s="28"/>
      <c r="Y1172" s="28"/>
      <c r="Z1172" s="28"/>
      <c r="AA1172" s="28"/>
      <c r="AB1172" s="28"/>
      <c r="AC1172" s="28"/>
      <c r="AD1172" s="28"/>
      <c r="AE1172" s="65" t="b">
        <v>0</v>
      </c>
      <c r="AF1172" s="28" t="str">
        <f t="shared" si="2"/>
        <v/>
      </c>
      <c r="AG1172" s="497"/>
      <c r="AH1172" s="498"/>
      <c r="AI1172" s="497"/>
      <c r="AJ1172" s="499"/>
      <c r="AK1172" s="497"/>
      <c r="AL1172" s="499"/>
      <c r="AM1172" s="497"/>
      <c r="AN1172" s="499"/>
      <c r="AO1172" s="497"/>
      <c r="AP1172" s="499"/>
      <c r="AQ1172" s="497"/>
      <c r="AR1172" s="499"/>
      <c r="AS1172" s="497"/>
      <c r="AT1172" s="499"/>
      <c r="AU1172" s="497"/>
      <c r="AV1172" s="499"/>
      <c r="AW1172" s="497"/>
      <c r="AX1172" s="499"/>
      <c r="AY1172" s="500"/>
    </row>
    <row r="1173" ht="22.5" customHeight="1">
      <c r="A1173" s="36"/>
      <c r="B1173" s="28"/>
      <c r="C1173" s="28"/>
      <c r="D1173" s="28"/>
      <c r="E1173" s="36"/>
      <c r="F1173" s="28"/>
      <c r="G1173" s="28"/>
      <c r="H1173" s="28"/>
      <c r="I1173" s="28"/>
      <c r="J1173" s="28"/>
      <c r="K1173" s="28"/>
      <c r="L1173" s="28"/>
      <c r="M1173" s="28"/>
      <c r="N1173" s="28"/>
      <c r="O1173" s="28"/>
      <c r="P1173" s="28"/>
      <c r="Q1173" s="28"/>
      <c r="R1173" s="28"/>
      <c r="S1173" s="28"/>
      <c r="T1173" s="50"/>
      <c r="U1173" s="28"/>
      <c r="V1173" s="52"/>
      <c r="W1173" s="28"/>
      <c r="X1173" s="28"/>
      <c r="Y1173" s="28"/>
      <c r="Z1173" s="28"/>
      <c r="AA1173" s="28"/>
      <c r="AB1173" s="28"/>
      <c r="AC1173" s="28"/>
      <c r="AD1173" s="28"/>
      <c r="AE1173" s="65" t="b">
        <v>0</v>
      </c>
      <c r="AF1173" s="28" t="str">
        <f t="shared" si="2"/>
        <v/>
      </c>
      <c r="AG1173" s="501"/>
      <c r="AH1173" s="502"/>
      <c r="AI1173" s="501"/>
      <c r="AJ1173" s="503"/>
      <c r="AK1173" s="501"/>
      <c r="AL1173" s="503"/>
      <c r="AM1173" s="501"/>
      <c r="AN1173" s="503"/>
      <c r="AO1173" s="501"/>
      <c r="AP1173" s="503"/>
      <c r="AQ1173" s="501"/>
      <c r="AR1173" s="503"/>
      <c r="AS1173" s="501"/>
      <c r="AT1173" s="503"/>
      <c r="AU1173" s="501"/>
      <c r="AV1173" s="503"/>
      <c r="AW1173" s="501"/>
      <c r="AX1173" s="503"/>
      <c r="AY1173" s="504"/>
    </row>
    <row r="1174" ht="22.5" customHeight="1">
      <c r="A1174" s="36"/>
      <c r="B1174" s="28"/>
      <c r="C1174" s="28"/>
      <c r="D1174" s="28"/>
      <c r="E1174" s="36"/>
      <c r="F1174" s="28"/>
      <c r="G1174" s="28"/>
      <c r="H1174" s="28"/>
      <c r="I1174" s="28"/>
      <c r="J1174" s="28"/>
      <c r="K1174" s="28"/>
      <c r="L1174" s="28"/>
      <c r="M1174" s="28"/>
      <c r="N1174" s="28"/>
      <c r="O1174" s="28"/>
      <c r="P1174" s="28"/>
      <c r="Q1174" s="28"/>
      <c r="R1174" s="28"/>
      <c r="S1174" s="28"/>
      <c r="T1174" s="50"/>
      <c r="U1174" s="28"/>
      <c r="V1174" s="52"/>
      <c r="W1174" s="28"/>
      <c r="X1174" s="28"/>
      <c r="Y1174" s="28"/>
      <c r="Z1174" s="28"/>
      <c r="AA1174" s="28"/>
      <c r="AB1174" s="28"/>
      <c r="AC1174" s="28"/>
      <c r="AD1174" s="28"/>
      <c r="AE1174" s="65" t="b">
        <v>0</v>
      </c>
      <c r="AF1174" s="28" t="str">
        <f t="shared" si="2"/>
        <v/>
      </c>
      <c r="AG1174" s="497"/>
      <c r="AH1174" s="498"/>
      <c r="AI1174" s="497"/>
      <c r="AJ1174" s="499"/>
      <c r="AK1174" s="497"/>
      <c r="AL1174" s="499"/>
      <c r="AM1174" s="497"/>
      <c r="AN1174" s="499"/>
      <c r="AO1174" s="497"/>
      <c r="AP1174" s="499"/>
      <c r="AQ1174" s="497"/>
      <c r="AR1174" s="499"/>
      <c r="AS1174" s="497"/>
      <c r="AT1174" s="499"/>
      <c r="AU1174" s="497"/>
      <c r="AV1174" s="499"/>
      <c r="AW1174" s="497"/>
      <c r="AX1174" s="499"/>
      <c r="AY1174" s="500"/>
    </row>
    <row r="1175" ht="22.5" customHeight="1">
      <c r="A1175" s="36"/>
      <c r="B1175" s="28"/>
      <c r="C1175" s="28"/>
      <c r="D1175" s="28"/>
      <c r="E1175" s="36"/>
      <c r="F1175" s="28"/>
      <c r="G1175" s="28"/>
      <c r="H1175" s="28"/>
      <c r="I1175" s="28"/>
      <c r="J1175" s="28"/>
      <c r="K1175" s="28"/>
      <c r="L1175" s="28"/>
      <c r="M1175" s="28"/>
      <c r="N1175" s="28"/>
      <c r="O1175" s="28"/>
      <c r="P1175" s="28"/>
      <c r="Q1175" s="28"/>
      <c r="R1175" s="28"/>
      <c r="S1175" s="28"/>
      <c r="T1175" s="50"/>
      <c r="U1175" s="28"/>
      <c r="V1175" s="52"/>
      <c r="W1175" s="28"/>
      <c r="X1175" s="28"/>
      <c r="Y1175" s="28"/>
      <c r="Z1175" s="28"/>
      <c r="AA1175" s="28"/>
      <c r="AB1175" s="28"/>
      <c r="AC1175" s="28"/>
      <c r="AD1175" s="28"/>
      <c r="AE1175" s="65" t="b">
        <v>0</v>
      </c>
      <c r="AF1175" s="28" t="str">
        <f t="shared" si="2"/>
        <v/>
      </c>
      <c r="AG1175" s="501"/>
      <c r="AH1175" s="502"/>
      <c r="AI1175" s="501"/>
      <c r="AJ1175" s="503"/>
      <c r="AK1175" s="501"/>
      <c r="AL1175" s="503"/>
      <c r="AM1175" s="501"/>
      <c r="AN1175" s="503"/>
      <c r="AO1175" s="501"/>
      <c r="AP1175" s="503"/>
      <c r="AQ1175" s="501"/>
      <c r="AR1175" s="503"/>
      <c r="AS1175" s="501"/>
      <c r="AT1175" s="503"/>
      <c r="AU1175" s="501"/>
      <c r="AV1175" s="503"/>
      <c r="AW1175" s="501"/>
      <c r="AX1175" s="503"/>
      <c r="AY1175" s="504"/>
    </row>
    <row r="1176" ht="22.5" customHeight="1">
      <c r="A1176" s="36"/>
      <c r="B1176" s="28"/>
      <c r="C1176" s="28"/>
      <c r="D1176" s="28"/>
      <c r="E1176" s="36"/>
      <c r="F1176" s="28"/>
      <c r="G1176" s="28"/>
      <c r="H1176" s="28"/>
      <c r="I1176" s="28"/>
      <c r="J1176" s="28"/>
      <c r="K1176" s="28"/>
      <c r="L1176" s="28"/>
      <c r="M1176" s="28"/>
      <c r="N1176" s="28"/>
      <c r="O1176" s="28"/>
      <c r="P1176" s="28"/>
      <c r="Q1176" s="28"/>
      <c r="R1176" s="28"/>
      <c r="S1176" s="28"/>
      <c r="T1176" s="50"/>
      <c r="U1176" s="28"/>
      <c r="V1176" s="52"/>
      <c r="W1176" s="28"/>
      <c r="X1176" s="28"/>
      <c r="Y1176" s="28"/>
      <c r="Z1176" s="28"/>
      <c r="AA1176" s="28"/>
      <c r="AB1176" s="28"/>
      <c r="AC1176" s="28"/>
      <c r="AD1176" s="28"/>
      <c r="AE1176" s="65" t="b">
        <v>0</v>
      </c>
      <c r="AF1176" s="28" t="str">
        <f t="shared" si="2"/>
        <v/>
      </c>
      <c r="AG1176" s="497"/>
      <c r="AH1176" s="498"/>
      <c r="AI1176" s="497"/>
      <c r="AJ1176" s="499"/>
      <c r="AK1176" s="497"/>
      <c r="AL1176" s="499"/>
      <c r="AM1176" s="497"/>
      <c r="AN1176" s="499"/>
      <c r="AO1176" s="497"/>
      <c r="AP1176" s="499"/>
      <c r="AQ1176" s="497"/>
      <c r="AR1176" s="499"/>
      <c r="AS1176" s="497"/>
      <c r="AT1176" s="499"/>
      <c r="AU1176" s="497"/>
      <c r="AV1176" s="499"/>
      <c r="AW1176" s="497"/>
      <c r="AX1176" s="499"/>
      <c r="AY1176" s="500"/>
    </row>
    <row r="1177" ht="22.5" customHeight="1">
      <c r="A1177" s="36"/>
      <c r="B1177" s="28"/>
      <c r="C1177" s="28"/>
      <c r="D1177" s="28"/>
      <c r="E1177" s="36"/>
      <c r="F1177" s="28"/>
      <c r="G1177" s="28"/>
      <c r="H1177" s="28"/>
      <c r="I1177" s="28"/>
      <c r="J1177" s="28"/>
      <c r="K1177" s="28"/>
      <c r="L1177" s="28"/>
      <c r="M1177" s="28"/>
      <c r="N1177" s="28"/>
      <c r="O1177" s="28"/>
      <c r="P1177" s="28"/>
      <c r="Q1177" s="28"/>
      <c r="R1177" s="28"/>
      <c r="S1177" s="28"/>
      <c r="T1177" s="50"/>
      <c r="U1177" s="28"/>
      <c r="V1177" s="52"/>
      <c r="W1177" s="28"/>
      <c r="X1177" s="28"/>
      <c r="Y1177" s="28"/>
      <c r="Z1177" s="28"/>
      <c r="AA1177" s="28"/>
      <c r="AB1177" s="28"/>
      <c r="AC1177" s="28"/>
      <c r="AD1177" s="28"/>
      <c r="AE1177" s="65" t="b">
        <v>0</v>
      </c>
      <c r="AF1177" s="28" t="str">
        <f t="shared" si="2"/>
        <v/>
      </c>
      <c r="AG1177" s="501"/>
      <c r="AH1177" s="502"/>
      <c r="AI1177" s="501"/>
      <c r="AJ1177" s="503"/>
      <c r="AK1177" s="501"/>
      <c r="AL1177" s="503"/>
      <c r="AM1177" s="501"/>
      <c r="AN1177" s="503"/>
      <c r="AO1177" s="501"/>
      <c r="AP1177" s="503"/>
      <c r="AQ1177" s="501"/>
      <c r="AR1177" s="503"/>
      <c r="AS1177" s="501"/>
      <c r="AT1177" s="503"/>
      <c r="AU1177" s="501"/>
      <c r="AV1177" s="503"/>
      <c r="AW1177" s="501"/>
      <c r="AX1177" s="503"/>
      <c r="AY1177" s="504"/>
    </row>
    <row r="1178" ht="22.5" customHeight="1">
      <c r="A1178" s="36"/>
      <c r="B1178" s="28"/>
      <c r="C1178" s="28"/>
      <c r="D1178" s="28"/>
      <c r="E1178" s="36"/>
      <c r="F1178" s="28"/>
      <c r="G1178" s="28"/>
      <c r="H1178" s="28"/>
      <c r="I1178" s="28"/>
      <c r="J1178" s="28"/>
      <c r="K1178" s="28"/>
      <c r="L1178" s="28"/>
      <c r="M1178" s="28"/>
      <c r="N1178" s="28"/>
      <c r="O1178" s="28"/>
      <c r="P1178" s="28"/>
      <c r="Q1178" s="28"/>
      <c r="R1178" s="28"/>
      <c r="S1178" s="28"/>
      <c r="T1178" s="50"/>
      <c r="U1178" s="28"/>
      <c r="V1178" s="52"/>
      <c r="W1178" s="28"/>
      <c r="X1178" s="28"/>
      <c r="Y1178" s="28"/>
      <c r="Z1178" s="28"/>
      <c r="AA1178" s="28"/>
      <c r="AB1178" s="28"/>
      <c r="AC1178" s="28"/>
      <c r="AD1178" s="28"/>
      <c r="AE1178" s="65" t="b">
        <v>0</v>
      </c>
      <c r="AF1178" s="28" t="str">
        <f t="shared" si="2"/>
        <v/>
      </c>
      <c r="AG1178" s="497"/>
      <c r="AH1178" s="498"/>
      <c r="AI1178" s="497"/>
      <c r="AJ1178" s="499"/>
      <c r="AK1178" s="497"/>
      <c r="AL1178" s="499"/>
      <c r="AM1178" s="497"/>
      <c r="AN1178" s="499"/>
      <c r="AO1178" s="497"/>
      <c r="AP1178" s="499"/>
      <c r="AQ1178" s="497"/>
      <c r="AR1178" s="499"/>
      <c r="AS1178" s="497"/>
      <c r="AT1178" s="499"/>
      <c r="AU1178" s="497"/>
      <c r="AV1178" s="499"/>
      <c r="AW1178" s="497"/>
      <c r="AX1178" s="499"/>
      <c r="AY1178" s="500"/>
    </row>
    <row r="1179" ht="22.5" customHeight="1">
      <c r="A1179" s="36"/>
      <c r="B1179" s="28"/>
      <c r="C1179" s="28"/>
      <c r="D1179" s="28"/>
      <c r="E1179" s="36"/>
      <c r="F1179" s="28"/>
      <c r="G1179" s="28"/>
      <c r="H1179" s="28"/>
      <c r="I1179" s="28"/>
      <c r="J1179" s="28"/>
      <c r="K1179" s="28"/>
      <c r="L1179" s="28"/>
      <c r="M1179" s="28"/>
      <c r="N1179" s="28"/>
      <c r="O1179" s="28"/>
      <c r="P1179" s="28"/>
      <c r="Q1179" s="28"/>
      <c r="R1179" s="28"/>
      <c r="S1179" s="28"/>
      <c r="T1179" s="50"/>
      <c r="U1179" s="28"/>
      <c r="V1179" s="52"/>
      <c r="W1179" s="28"/>
      <c r="X1179" s="28"/>
      <c r="Y1179" s="28"/>
      <c r="Z1179" s="28"/>
      <c r="AA1179" s="28"/>
      <c r="AB1179" s="28"/>
      <c r="AC1179" s="28"/>
      <c r="AD1179" s="28"/>
      <c r="AE1179" s="65" t="b">
        <v>0</v>
      </c>
      <c r="AF1179" s="28" t="str">
        <f t="shared" si="2"/>
        <v/>
      </c>
      <c r="AG1179" s="501"/>
      <c r="AH1179" s="502"/>
      <c r="AI1179" s="501"/>
      <c r="AJ1179" s="503"/>
      <c r="AK1179" s="501"/>
      <c r="AL1179" s="503"/>
      <c r="AM1179" s="501"/>
      <c r="AN1179" s="503"/>
      <c r="AO1179" s="501"/>
      <c r="AP1179" s="503"/>
      <c r="AQ1179" s="501"/>
      <c r="AR1179" s="503"/>
      <c r="AS1179" s="501"/>
      <c r="AT1179" s="503"/>
      <c r="AU1179" s="501"/>
      <c r="AV1179" s="503"/>
      <c r="AW1179" s="501"/>
      <c r="AX1179" s="503"/>
      <c r="AY1179" s="504"/>
    </row>
    <row r="1180" ht="22.5" customHeight="1">
      <c r="A1180" s="36"/>
      <c r="B1180" s="28"/>
      <c r="C1180" s="28"/>
      <c r="D1180" s="28"/>
      <c r="E1180" s="36"/>
      <c r="F1180" s="28"/>
      <c r="G1180" s="28"/>
      <c r="H1180" s="28"/>
      <c r="I1180" s="28"/>
      <c r="J1180" s="28"/>
      <c r="K1180" s="28"/>
      <c r="L1180" s="28"/>
      <c r="M1180" s="28"/>
      <c r="N1180" s="28"/>
      <c r="O1180" s="28"/>
      <c r="P1180" s="28"/>
      <c r="Q1180" s="28"/>
      <c r="R1180" s="28"/>
      <c r="S1180" s="28"/>
      <c r="T1180" s="50"/>
      <c r="U1180" s="28"/>
      <c r="V1180" s="52"/>
      <c r="W1180" s="28"/>
      <c r="X1180" s="28"/>
      <c r="Y1180" s="28"/>
      <c r="Z1180" s="28"/>
      <c r="AA1180" s="28"/>
      <c r="AB1180" s="28"/>
      <c r="AC1180" s="28"/>
      <c r="AD1180" s="28"/>
      <c r="AE1180" s="65" t="b">
        <v>0</v>
      </c>
      <c r="AF1180" s="28" t="str">
        <f t="shared" si="2"/>
        <v/>
      </c>
      <c r="AG1180" s="497"/>
      <c r="AH1180" s="498"/>
      <c r="AI1180" s="497"/>
      <c r="AJ1180" s="499"/>
      <c r="AK1180" s="497"/>
      <c r="AL1180" s="499"/>
      <c r="AM1180" s="497"/>
      <c r="AN1180" s="499"/>
      <c r="AO1180" s="497"/>
      <c r="AP1180" s="499"/>
      <c r="AQ1180" s="497"/>
      <c r="AR1180" s="499"/>
      <c r="AS1180" s="497"/>
      <c r="AT1180" s="499"/>
      <c r="AU1180" s="497"/>
      <c r="AV1180" s="499"/>
      <c r="AW1180" s="497"/>
      <c r="AX1180" s="499"/>
      <c r="AY1180" s="500"/>
    </row>
    <row r="1181" ht="22.5" customHeight="1">
      <c r="A1181" s="36"/>
      <c r="B1181" s="28"/>
      <c r="C1181" s="28"/>
      <c r="D1181" s="28"/>
      <c r="E1181" s="36"/>
      <c r="F1181" s="28"/>
      <c r="G1181" s="28"/>
      <c r="H1181" s="28"/>
      <c r="I1181" s="28"/>
      <c r="J1181" s="28"/>
      <c r="K1181" s="28"/>
      <c r="L1181" s="28"/>
      <c r="M1181" s="28"/>
      <c r="N1181" s="28"/>
      <c r="O1181" s="28"/>
      <c r="P1181" s="28"/>
      <c r="Q1181" s="28"/>
      <c r="R1181" s="28"/>
      <c r="S1181" s="28"/>
      <c r="T1181" s="50"/>
      <c r="U1181" s="28"/>
      <c r="V1181" s="52"/>
      <c r="W1181" s="28"/>
      <c r="X1181" s="28"/>
      <c r="Y1181" s="28"/>
      <c r="Z1181" s="28"/>
      <c r="AA1181" s="28"/>
      <c r="AB1181" s="28"/>
      <c r="AC1181" s="28"/>
      <c r="AD1181" s="28"/>
      <c r="AE1181" s="65" t="b">
        <v>0</v>
      </c>
      <c r="AF1181" s="28" t="str">
        <f t="shared" si="2"/>
        <v/>
      </c>
      <c r="AG1181" s="501"/>
      <c r="AH1181" s="502"/>
      <c r="AI1181" s="501"/>
      <c r="AJ1181" s="503"/>
      <c r="AK1181" s="501"/>
      <c r="AL1181" s="503"/>
      <c r="AM1181" s="501"/>
      <c r="AN1181" s="503"/>
      <c r="AO1181" s="501"/>
      <c r="AP1181" s="503"/>
      <c r="AQ1181" s="501"/>
      <c r="AR1181" s="503"/>
      <c r="AS1181" s="501"/>
      <c r="AT1181" s="503"/>
      <c r="AU1181" s="501"/>
      <c r="AV1181" s="503"/>
      <c r="AW1181" s="501"/>
      <c r="AX1181" s="503"/>
      <c r="AY1181" s="504"/>
    </row>
    <row r="1182" ht="22.5" customHeight="1">
      <c r="A1182" s="36"/>
      <c r="B1182" s="28"/>
      <c r="C1182" s="28"/>
      <c r="D1182" s="28"/>
      <c r="E1182" s="36"/>
      <c r="F1182" s="28"/>
      <c r="G1182" s="28"/>
      <c r="H1182" s="28"/>
      <c r="I1182" s="28"/>
      <c r="J1182" s="28"/>
      <c r="K1182" s="28"/>
      <c r="L1182" s="28"/>
      <c r="M1182" s="28"/>
      <c r="N1182" s="28"/>
      <c r="O1182" s="28"/>
      <c r="P1182" s="28"/>
      <c r="Q1182" s="28"/>
      <c r="R1182" s="28"/>
      <c r="S1182" s="28"/>
      <c r="T1182" s="50"/>
      <c r="U1182" s="28"/>
      <c r="V1182" s="52"/>
      <c r="W1182" s="28"/>
      <c r="X1182" s="28"/>
      <c r="Y1182" s="28"/>
      <c r="Z1182" s="28"/>
      <c r="AA1182" s="28"/>
      <c r="AB1182" s="28"/>
      <c r="AC1182" s="28"/>
      <c r="AD1182" s="28"/>
      <c r="AE1182" s="65" t="b">
        <v>0</v>
      </c>
      <c r="AF1182" s="28" t="str">
        <f t="shared" si="2"/>
        <v/>
      </c>
      <c r="AG1182" s="497"/>
      <c r="AH1182" s="498"/>
      <c r="AI1182" s="497"/>
      <c r="AJ1182" s="499"/>
      <c r="AK1182" s="497"/>
      <c r="AL1182" s="499"/>
      <c r="AM1182" s="497"/>
      <c r="AN1182" s="499"/>
      <c r="AO1182" s="497"/>
      <c r="AP1182" s="499"/>
      <c r="AQ1182" s="497"/>
      <c r="AR1182" s="499"/>
      <c r="AS1182" s="497"/>
      <c r="AT1182" s="499"/>
      <c r="AU1182" s="497"/>
      <c r="AV1182" s="499"/>
      <c r="AW1182" s="497"/>
      <c r="AX1182" s="499"/>
      <c r="AY1182" s="500"/>
    </row>
    <row r="1183" ht="22.5" customHeight="1">
      <c r="A1183" s="36"/>
      <c r="B1183" s="28"/>
      <c r="C1183" s="28"/>
      <c r="D1183" s="28"/>
      <c r="E1183" s="36"/>
      <c r="F1183" s="28"/>
      <c r="G1183" s="28"/>
      <c r="H1183" s="28"/>
      <c r="I1183" s="28"/>
      <c r="J1183" s="28"/>
      <c r="K1183" s="28"/>
      <c r="L1183" s="28"/>
      <c r="M1183" s="28"/>
      <c r="N1183" s="28"/>
      <c r="O1183" s="28"/>
      <c r="P1183" s="28"/>
      <c r="Q1183" s="28"/>
      <c r="R1183" s="28"/>
      <c r="S1183" s="28"/>
      <c r="T1183" s="50"/>
      <c r="U1183" s="28"/>
      <c r="V1183" s="52"/>
      <c r="W1183" s="28"/>
      <c r="X1183" s="28"/>
      <c r="Y1183" s="28"/>
      <c r="Z1183" s="28"/>
      <c r="AA1183" s="28"/>
      <c r="AB1183" s="28"/>
      <c r="AC1183" s="28"/>
      <c r="AD1183" s="28"/>
      <c r="AE1183" s="65" t="b">
        <v>0</v>
      </c>
      <c r="AF1183" s="28" t="str">
        <f t="shared" si="2"/>
        <v/>
      </c>
      <c r="AG1183" s="501"/>
      <c r="AH1183" s="502"/>
      <c r="AI1183" s="501"/>
      <c r="AJ1183" s="503"/>
      <c r="AK1183" s="501"/>
      <c r="AL1183" s="503"/>
      <c r="AM1183" s="501"/>
      <c r="AN1183" s="503"/>
      <c r="AO1183" s="501"/>
      <c r="AP1183" s="503"/>
      <c r="AQ1183" s="501"/>
      <c r="AR1183" s="503"/>
      <c r="AS1183" s="501"/>
      <c r="AT1183" s="503"/>
      <c r="AU1183" s="501"/>
      <c r="AV1183" s="503"/>
      <c r="AW1183" s="501"/>
      <c r="AX1183" s="503"/>
      <c r="AY1183" s="504"/>
    </row>
    <row r="1184" ht="22.5" customHeight="1">
      <c r="A1184" s="36"/>
      <c r="B1184" s="28"/>
      <c r="C1184" s="28"/>
      <c r="D1184" s="28"/>
      <c r="E1184" s="36"/>
      <c r="F1184" s="28"/>
      <c r="G1184" s="28"/>
      <c r="H1184" s="28"/>
      <c r="I1184" s="28"/>
      <c r="J1184" s="28"/>
      <c r="K1184" s="28"/>
      <c r="L1184" s="28"/>
      <c r="M1184" s="28"/>
      <c r="N1184" s="28"/>
      <c r="O1184" s="28"/>
      <c r="P1184" s="28"/>
      <c r="Q1184" s="28"/>
      <c r="R1184" s="28"/>
      <c r="S1184" s="28"/>
      <c r="T1184" s="50"/>
      <c r="U1184" s="28"/>
      <c r="V1184" s="52"/>
      <c r="W1184" s="28"/>
      <c r="X1184" s="28"/>
      <c r="Y1184" s="28"/>
      <c r="Z1184" s="28"/>
      <c r="AA1184" s="28"/>
      <c r="AB1184" s="28"/>
      <c r="AC1184" s="28"/>
      <c r="AD1184" s="28"/>
      <c r="AE1184" s="65" t="b">
        <v>0</v>
      </c>
      <c r="AF1184" s="28" t="str">
        <f t="shared" si="2"/>
        <v/>
      </c>
      <c r="AG1184" s="497"/>
      <c r="AH1184" s="498"/>
      <c r="AI1184" s="497"/>
      <c r="AJ1184" s="499"/>
      <c r="AK1184" s="497"/>
      <c r="AL1184" s="499"/>
      <c r="AM1184" s="497"/>
      <c r="AN1184" s="499"/>
      <c r="AO1184" s="497"/>
      <c r="AP1184" s="499"/>
      <c r="AQ1184" s="497"/>
      <c r="AR1184" s="499"/>
      <c r="AS1184" s="497"/>
      <c r="AT1184" s="499"/>
      <c r="AU1184" s="497"/>
      <c r="AV1184" s="499"/>
      <c r="AW1184" s="497"/>
      <c r="AX1184" s="499"/>
      <c r="AY1184" s="500"/>
    </row>
    <row r="1185" ht="22.5" customHeight="1">
      <c r="A1185" s="36"/>
      <c r="B1185" s="28"/>
      <c r="C1185" s="28"/>
      <c r="D1185" s="28"/>
      <c r="E1185" s="36"/>
      <c r="F1185" s="28"/>
      <c r="G1185" s="28"/>
      <c r="H1185" s="28"/>
      <c r="I1185" s="28"/>
      <c r="J1185" s="28"/>
      <c r="K1185" s="28"/>
      <c r="L1185" s="28"/>
      <c r="M1185" s="28"/>
      <c r="N1185" s="28"/>
      <c r="O1185" s="28"/>
      <c r="P1185" s="28"/>
      <c r="Q1185" s="28"/>
      <c r="R1185" s="28"/>
      <c r="S1185" s="28"/>
      <c r="T1185" s="50"/>
      <c r="U1185" s="28"/>
      <c r="V1185" s="52"/>
      <c r="W1185" s="28"/>
      <c r="X1185" s="28"/>
      <c r="Y1185" s="28"/>
      <c r="Z1185" s="28"/>
      <c r="AA1185" s="28"/>
      <c r="AB1185" s="28"/>
      <c r="AC1185" s="28"/>
      <c r="AD1185" s="28"/>
      <c r="AE1185" s="65" t="b">
        <v>0</v>
      </c>
      <c r="AF1185" s="28" t="str">
        <f t="shared" si="2"/>
        <v/>
      </c>
      <c r="AG1185" s="501"/>
      <c r="AH1185" s="502"/>
      <c r="AI1185" s="501"/>
      <c r="AJ1185" s="503"/>
      <c r="AK1185" s="501"/>
      <c r="AL1185" s="503"/>
      <c r="AM1185" s="501"/>
      <c r="AN1185" s="503"/>
      <c r="AO1185" s="501"/>
      <c r="AP1185" s="503"/>
      <c r="AQ1185" s="501"/>
      <c r="AR1185" s="503"/>
      <c r="AS1185" s="501"/>
      <c r="AT1185" s="503"/>
      <c r="AU1185" s="501"/>
      <c r="AV1185" s="503"/>
      <c r="AW1185" s="501"/>
      <c r="AX1185" s="503"/>
      <c r="AY1185" s="504"/>
    </row>
    <row r="1186" ht="22.5" customHeight="1">
      <c r="A1186" s="36"/>
      <c r="B1186" s="28"/>
      <c r="C1186" s="28"/>
      <c r="D1186" s="28"/>
      <c r="E1186" s="36"/>
      <c r="F1186" s="28"/>
      <c r="G1186" s="28"/>
      <c r="H1186" s="28"/>
      <c r="I1186" s="28"/>
      <c r="J1186" s="28"/>
      <c r="K1186" s="28"/>
      <c r="L1186" s="28"/>
      <c r="M1186" s="28"/>
      <c r="N1186" s="28"/>
      <c r="O1186" s="28"/>
      <c r="P1186" s="28"/>
      <c r="Q1186" s="28"/>
      <c r="R1186" s="28"/>
      <c r="S1186" s="28"/>
      <c r="T1186" s="50"/>
      <c r="U1186" s="28"/>
      <c r="V1186" s="52"/>
      <c r="W1186" s="28"/>
      <c r="X1186" s="28"/>
      <c r="Y1186" s="28"/>
      <c r="Z1186" s="28"/>
      <c r="AA1186" s="28"/>
      <c r="AB1186" s="28"/>
      <c r="AC1186" s="28"/>
      <c r="AD1186" s="28"/>
      <c r="AE1186" s="65" t="b">
        <v>0</v>
      </c>
      <c r="AF1186" s="28" t="str">
        <f t="shared" si="2"/>
        <v/>
      </c>
      <c r="AG1186" s="497"/>
      <c r="AH1186" s="498"/>
      <c r="AI1186" s="497"/>
      <c r="AJ1186" s="499"/>
      <c r="AK1186" s="497"/>
      <c r="AL1186" s="499"/>
      <c r="AM1186" s="497"/>
      <c r="AN1186" s="499"/>
      <c r="AO1186" s="497"/>
      <c r="AP1186" s="499"/>
      <c r="AQ1186" s="497"/>
      <c r="AR1186" s="499"/>
      <c r="AS1186" s="497"/>
      <c r="AT1186" s="499"/>
      <c r="AU1186" s="497"/>
      <c r="AV1186" s="499"/>
      <c r="AW1186" s="497"/>
      <c r="AX1186" s="499"/>
      <c r="AY1186" s="500"/>
    </row>
    <row r="1187" ht="22.5" customHeight="1">
      <c r="A1187" s="36"/>
      <c r="B1187" s="28"/>
      <c r="C1187" s="28"/>
      <c r="D1187" s="28"/>
      <c r="E1187" s="36"/>
      <c r="F1187" s="28"/>
      <c r="G1187" s="28"/>
      <c r="H1187" s="28"/>
      <c r="I1187" s="28"/>
      <c r="J1187" s="28"/>
      <c r="K1187" s="28"/>
      <c r="L1187" s="28"/>
      <c r="M1187" s="28"/>
      <c r="N1187" s="28"/>
      <c r="O1187" s="28"/>
      <c r="P1187" s="28"/>
      <c r="Q1187" s="28"/>
      <c r="R1187" s="28"/>
      <c r="S1187" s="28"/>
      <c r="T1187" s="50"/>
      <c r="U1187" s="28"/>
      <c r="V1187" s="52"/>
      <c r="W1187" s="28"/>
      <c r="X1187" s="28"/>
      <c r="Y1187" s="28"/>
      <c r="Z1187" s="28"/>
      <c r="AA1187" s="28"/>
      <c r="AB1187" s="28"/>
      <c r="AC1187" s="28"/>
      <c r="AD1187" s="28"/>
      <c r="AE1187" s="65" t="b">
        <v>0</v>
      </c>
      <c r="AF1187" s="28" t="str">
        <f t="shared" si="2"/>
        <v/>
      </c>
      <c r="AG1187" s="501"/>
      <c r="AH1187" s="502"/>
      <c r="AI1187" s="501"/>
      <c r="AJ1187" s="503"/>
      <c r="AK1187" s="501"/>
      <c r="AL1187" s="503"/>
      <c r="AM1187" s="501"/>
      <c r="AN1187" s="503"/>
      <c r="AO1187" s="501"/>
      <c r="AP1187" s="503"/>
      <c r="AQ1187" s="501"/>
      <c r="AR1187" s="503"/>
      <c r="AS1187" s="501"/>
      <c r="AT1187" s="503"/>
      <c r="AU1187" s="501"/>
      <c r="AV1187" s="503"/>
      <c r="AW1187" s="501"/>
      <c r="AX1187" s="503"/>
      <c r="AY1187" s="504"/>
    </row>
    <row r="1188" ht="22.5" customHeight="1">
      <c r="A1188" s="36"/>
      <c r="B1188" s="28"/>
      <c r="C1188" s="28"/>
      <c r="D1188" s="28"/>
      <c r="E1188" s="36"/>
      <c r="F1188" s="28"/>
      <c r="G1188" s="28"/>
      <c r="H1188" s="28"/>
      <c r="I1188" s="28"/>
      <c r="J1188" s="28"/>
      <c r="K1188" s="28"/>
      <c r="L1188" s="28"/>
      <c r="M1188" s="28"/>
      <c r="N1188" s="28"/>
      <c r="O1188" s="28"/>
      <c r="P1188" s="28"/>
      <c r="Q1188" s="28"/>
      <c r="R1188" s="28"/>
      <c r="S1188" s="28"/>
      <c r="T1188" s="50"/>
      <c r="U1188" s="28"/>
      <c r="V1188" s="52"/>
      <c r="W1188" s="28"/>
      <c r="X1188" s="28"/>
      <c r="Y1188" s="28"/>
      <c r="Z1188" s="28"/>
      <c r="AA1188" s="28"/>
      <c r="AB1188" s="28"/>
      <c r="AC1188" s="28"/>
      <c r="AD1188" s="28"/>
      <c r="AE1188" s="65" t="b">
        <v>0</v>
      </c>
      <c r="AF1188" s="28" t="str">
        <f t="shared" si="2"/>
        <v/>
      </c>
      <c r="AG1188" s="497"/>
      <c r="AH1188" s="498"/>
      <c r="AI1188" s="497"/>
      <c r="AJ1188" s="499"/>
      <c r="AK1188" s="497"/>
      <c r="AL1188" s="499"/>
      <c r="AM1188" s="497"/>
      <c r="AN1188" s="499"/>
      <c r="AO1188" s="497"/>
      <c r="AP1188" s="499"/>
      <c r="AQ1188" s="497"/>
      <c r="AR1188" s="499"/>
      <c r="AS1188" s="497"/>
      <c r="AT1188" s="499"/>
      <c r="AU1188" s="497"/>
      <c r="AV1188" s="499"/>
      <c r="AW1188" s="497"/>
      <c r="AX1188" s="499"/>
      <c r="AY1188" s="500"/>
    </row>
    <row r="1189" ht="22.5" customHeight="1">
      <c r="A1189" s="36"/>
      <c r="B1189" s="28"/>
      <c r="C1189" s="28"/>
      <c r="D1189" s="28"/>
      <c r="E1189" s="36"/>
      <c r="F1189" s="28"/>
      <c r="G1189" s="28"/>
      <c r="H1189" s="28"/>
      <c r="I1189" s="28"/>
      <c r="J1189" s="28"/>
      <c r="K1189" s="28"/>
      <c r="L1189" s="28"/>
      <c r="M1189" s="28"/>
      <c r="N1189" s="28"/>
      <c r="O1189" s="28"/>
      <c r="P1189" s="28"/>
      <c r="Q1189" s="28"/>
      <c r="R1189" s="28"/>
      <c r="S1189" s="28"/>
      <c r="T1189" s="50"/>
      <c r="U1189" s="28"/>
      <c r="V1189" s="52"/>
      <c r="W1189" s="28"/>
      <c r="X1189" s="28"/>
      <c r="Y1189" s="28"/>
      <c r="Z1189" s="28"/>
      <c r="AA1189" s="28"/>
      <c r="AB1189" s="28"/>
      <c r="AC1189" s="28"/>
      <c r="AD1189" s="28"/>
      <c r="AE1189" s="65" t="b">
        <v>0</v>
      </c>
      <c r="AF1189" s="28" t="str">
        <f t="shared" si="2"/>
        <v/>
      </c>
      <c r="AG1189" s="501"/>
      <c r="AH1189" s="502"/>
      <c r="AI1189" s="501"/>
      <c r="AJ1189" s="503"/>
      <c r="AK1189" s="501"/>
      <c r="AL1189" s="503"/>
      <c r="AM1189" s="501"/>
      <c r="AN1189" s="503"/>
      <c r="AO1189" s="501"/>
      <c r="AP1189" s="503"/>
      <c r="AQ1189" s="501"/>
      <c r="AR1189" s="503"/>
      <c r="AS1189" s="501"/>
      <c r="AT1189" s="503"/>
      <c r="AU1189" s="501"/>
      <c r="AV1189" s="503"/>
      <c r="AW1189" s="501"/>
      <c r="AX1189" s="503"/>
      <c r="AY1189" s="504"/>
    </row>
    <row r="1190" ht="22.5" customHeight="1">
      <c r="A1190" s="36"/>
      <c r="B1190" s="28"/>
      <c r="C1190" s="28"/>
      <c r="D1190" s="28"/>
      <c r="E1190" s="36"/>
      <c r="F1190" s="28"/>
      <c r="G1190" s="28"/>
      <c r="H1190" s="28"/>
      <c r="I1190" s="28"/>
      <c r="J1190" s="28"/>
      <c r="K1190" s="28"/>
      <c r="L1190" s="28"/>
      <c r="M1190" s="28"/>
      <c r="N1190" s="28"/>
      <c r="O1190" s="28"/>
      <c r="P1190" s="28"/>
      <c r="Q1190" s="28"/>
      <c r="R1190" s="28"/>
      <c r="S1190" s="28"/>
      <c r="T1190" s="50"/>
      <c r="U1190" s="28"/>
      <c r="V1190" s="52"/>
      <c r="W1190" s="28"/>
      <c r="X1190" s="28"/>
      <c r="Y1190" s="28"/>
      <c r="Z1190" s="28"/>
      <c r="AA1190" s="28"/>
      <c r="AB1190" s="28"/>
      <c r="AC1190" s="28"/>
      <c r="AD1190" s="28"/>
      <c r="AE1190" s="65" t="b">
        <v>0</v>
      </c>
      <c r="AF1190" s="28" t="str">
        <f t="shared" si="2"/>
        <v/>
      </c>
      <c r="AG1190" s="497"/>
      <c r="AH1190" s="498"/>
      <c r="AI1190" s="497"/>
      <c r="AJ1190" s="499"/>
      <c r="AK1190" s="497"/>
      <c r="AL1190" s="499"/>
      <c r="AM1190" s="497"/>
      <c r="AN1190" s="499"/>
      <c r="AO1190" s="497"/>
      <c r="AP1190" s="499"/>
      <c r="AQ1190" s="497"/>
      <c r="AR1190" s="499"/>
      <c r="AS1190" s="497"/>
      <c r="AT1190" s="499"/>
      <c r="AU1190" s="497"/>
      <c r="AV1190" s="499"/>
      <c r="AW1190" s="497"/>
      <c r="AX1190" s="499"/>
      <c r="AY1190" s="500"/>
    </row>
    <row r="1191" ht="22.5" customHeight="1">
      <c r="A1191" s="36"/>
      <c r="B1191" s="28"/>
      <c r="C1191" s="28"/>
      <c r="D1191" s="28"/>
      <c r="E1191" s="36"/>
      <c r="F1191" s="28"/>
      <c r="G1191" s="28"/>
      <c r="H1191" s="28"/>
      <c r="I1191" s="28"/>
      <c r="J1191" s="28"/>
      <c r="K1191" s="28"/>
      <c r="L1191" s="28"/>
      <c r="M1191" s="28"/>
      <c r="N1191" s="28"/>
      <c r="O1191" s="28"/>
      <c r="P1191" s="28"/>
      <c r="Q1191" s="28"/>
      <c r="R1191" s="28"/>
      <c r="S1191" s="28"/>
      <c r="T1191" s="50"/>
      <c r="U1191" s="28"/>
      <c r="V1191" s="52"/>
      <c r="W1191" s="28"/>
      <c r="X1191" s="28"/>
      <c r="Y1191" s="28"/>
      <c r="Z1191" s="28"/>
      <c r="AA1191" s="28"/>
      <c r="AB1191" s="28"/>
      <c r="AC1191" s="28"/>
      <c r="AD1191" s="28"/>
      <c r="AE1191" s="65" t="b">
        <v>0</v>
      </c>
      <c r="AF1191" s="28" t="str">
        <f t="shared" si="2"/>
        <v/>
      </c>
      <c r="AG1191" s="501"/>
      <c r="AH1191" s="502"/>
      <c r="AI1191" s="501"/>
      <c r="AJ1191" s="503"/>
      <c r="AK1191" s="501"/>
      <c r="AL1191" s="503"/>
      <c r="AM1191" s="501"/>
      <c r="AN1191" s="503"/>
      <c r="AO1191" s="501"/>
      <c r="AP1191" s="503"/>
      <c r="AQ1191" s="501"/>
      <c r="AR1191" s="503"/>
      <c r="AS1191" s="501"/>
      <c r="AT1191" s="503"/>
      <c r="AU1191" s="501"/>
      <c r="AV1191" s="503"/>
      <c r="AW1191" s="501"/>
      <c r="AX1191" s="503"/>
      <c r="AY1191" s="504"/>
    </row>
    <row r="1192" ht="22.5" customHeight="1">
      <c r="A1192" s="36"/>
      <c r="B1192" s="28"/>
      <c r="C1192" s="28"/>
      <c r="D1192" s="28"/>
      <c r="E1192" s="36"/>
      <c r="F1192" s="28"/>
      <c r="G1192" s="28"/>
      <c r="H1192" s="28"/>
      <c r="I1192" s="28"/>
      <c r="J1192" s="28"/>
      <c r="K1192" s="28"/>
      <c r="L1192" s="28"/>
      <c r="M1192" s="28"/>
      <c r="N1192" s="28"/>
      <c r="O1192" s="28"/>
      <c r="P1192" s="28"/>
      <c r="Q1192" s="28"/>
      <c r="R1192" s="28"/>
      <c r="S1192" s="28"/>
      <c r="T1192" s="50"/>
      <c r="U1192" s="28"/>
      <c r="V1192" s="52"/>
      <c r="W1192" s="28"/>
      <c r="X1192" s="28"/>
      <c r="Y1192" s="28"/>
      <c r="Z1192" s="28"/>
      <c r="AA1192" s="28"/>
      <c r="AB1192" s="28"/>
      <c r="AC1192" s="28"/>
      <c r="AD1192" s="28"/>
      <c r="AE1192" s="65" t="b">
        <v>0</v>
      </c>
      <c r="AF1192" s="28" t="str">
        <f t="shared" si="2"/>
        <v/>
      </c>
      <c r="AG1192" s="497"/>
      <c r="AH1192" s="498"/>
      <c r="AI1192" s="497"/>
      <c r="AJ1192" s="499"/>
      <c r="AK1192" s="497"/>
      <c r="AL1192" s="499"/>
      <c r="AM1192" s="497"/>
      <c r="AN1192" s="499"/>
      <c r="AO1192" s="497"/>
      <c r="AP1192" s="499"/>
      <c r="AQ1192" s="497"/>
      <c r="AR1192" s="499"/>
      <c r="AS1192" s="497"/>
      <c r="AT1192" s="499"/>
      <c r="AU1192" s="497"/>
      <c r="AV1192" s="499"/>
      <c r="AW1192" s="497"/>
      <c r="AX1192" s="499"/>
      <c r="AY1192" s="500"/>
    </row>
    <row r="1193" ht="22.5" customHeight="1">
      <c r="A1193" s="36"/>
      <c r="B1193" s="28"/>
      <c r="C1193" s="28"/>
      <c r="D1193" s="28"/>
      <c r="E1193" s="36"/>
      <c r="F1193" s="28"/>
      <c r="G1193" s="28"/>
      <c r="H1193" s="28"/>
      <c r="I1193" s="28"/>
      <c r="J1193" s="28"/>
      <c r="K1193" s="28"/>
      <c r="L1193" s="28"/>
      <c r="M1193" s="28"/>
      <c r="N1193" s="28"/>
      <c r="O1193" s="28"/>
      <c r="P1193" s="28"/>
      <c r="Q1193" s="28"/>
      <c r="R1193" s="28"/>
      <c r="S1193" s="28"/>
      <c r="T1193" s="50"/>
      <c r="U1193" s="28"/>
      <c r="V1193" s="52"/>
      <c r="W1193" s="28"/>
      <c r="X1193" s="28"/>
      <c r="Y1193" s="28"/>
      <c r="Z1193" s="28"/>
      <c r="AA1193" s="28"/>
      <c r="AB1193" s="28"/>
      <c r="AC1193" s="28"/>
      <c r="AD1193" s="28"/>
      <c r="AE1193" s="65" t="b">
        <v>0</v>
      </c>
      <c r="AF1193" s="28" t="str">
        <f t="shared" si="2"/>
        <v/>
      </c>
      <c r="AG1193" s="501"/>
      <c r="AH1193" s="502"/>
      <c r="AI1193" s="501"/>
      <c r="AJ1193" s="503"/>
      <c r="AK1193" s="501"/>
      <c r="AL1193" s="503"/>
      <c r="AM1193" s="501"/>
      <c r="AN1193" s="503"/>
      <c r="AO1193" s="501"/>
      <c r="AP1193" s="503"/>
      <c r="AQ1193" s="501"/>
      <c r="AR1193" s="503"/>
      <c r="AS1193" s="501"/>
      <c r="AT1193" s="503"/>
      <c r="AU1193" s="501"/>
      <c r="AV1193" s="503"/>
      <c r="AW1193" s="501"/>
      <c r="AX1193" s="503"/>
      <c r="AY1193" s="504"/>
    </row>
    <row r="1194" ht="22.5" customHeight="1">
      <c r="A1194" s="36"/>
      <c r="B1194" s="28"/>
      <c r="C1194" s="28"/>
      <c r="D1194" s="28"/>
      <c r="E1194" s="36"/>
      <c r="F1194" s="28"/>
      <c r="G1194" s="28"/>
      <c r="H1194" s="28"/>
      <c r="I1194" s="28"/>
      <c r="J1194" s="28"/>
      <c r="K1194" s="28"/>
      <c r="L1194" s="28"/>
      <c r="M1194" s="28"/>
      <c r="N1194" s="28"/>
      <c r="O1194" s="28"/>
      <c r="P1194" s="28"/>
      <c r="Q1194" s="28"/>
      <c r="R1194" s="28"/>
      <c r="S1194" s="28"/>
      <c r="T1194" s="50"/>
      <c r="U1194" s="28"/>
      <c r="V1194" s="52"/>
      <c r="W1194" s="28"/>
      <c r="X1194" s="28"/>
      <c r="Y1194" s="28"/>
      <c r="Z1194" s="28"/>
      <c r="AA1194" s="28"/>
      <c r="AB1194" s="28"/>
      <c r="AC1194" s="28"/>
      <c r="AD1194" s="28"/>
      <c r="AE1194" s="65" t="b">
        <v>0</v>
      </c>
      <c r="AF1194" s="28" t="str">
        <f t="shared" si="2"/>
        <v/>
      </c>
      <c r="AG1194" s="497"/>
      <c r="AH1194" s="498"/>
      <c r="AI1194" s="497"/>
      <c r="AJ1194" s="499"/>
      <c r="AK1194" s="497"/>
      <c r="AL1194" s="499"/>
      <c r="AM1194" s="497"/>
      <c r="AN1194" s="499"/>
      <c r="AO1194" s="497"/>
      <c r="AP1194" s="499"/>
      <c r="AQ1194" s="497"/>
      <c r="AR1194" s="499"/>
      <c r="AS1194" s="497"/>
      <c r="AT1194" s="499"/>
      <c r="AU1194" s="497"/>
      <c r="AV1194" s="499"/>
      <c r="AW1194" s="497"/>
      <c r="AX1194" s="499"/>
      <c r="AY1194" s="500"/>
    </row>
    <row r="1195" ht="22.5" customHeight="1">
      <c r="A1195" s="36"/>
      <c r="B1195" s="28"/>
      <c r="C1195" s="28"/>
      <c r="D1195" s="28"/>
      <c r="E1195" s="36"/>
      <c r="F1195" s="28"/>
      <c r="G1195" s="28"/>
      <c r="H1195" s="28"/>
      <c r="I1195" s="28"/>
      <c r="J1195" s="28"/>
      <c r="K1195" s="28"/>
      <c r="L1195" s="28"/>
      <c r="M1195" s="28"/>
      <c r="N1195" s="28"/>
      <c r="O1195" s="28"/>
      <c r="P1195" s="28"/>
      <c r="Q1195" s="28"/>
      <c r="R1195" s="28"/>
      <c r="S1195" s="28"/>
      <c r="T1195" s="50"/>
      <c r="U1195" s="28"/>
      <c r="V1195" s="52"/>
      <c r="W1195" s="28"/>
      <c r="X1195" s="28"/>
      <c r="Y1195" s="28"/>
      <c r="Z1195" s="28"/>
      <c r="AA1195" s="28"/>
      <c r="AB1195" s="28"/>
      <c r="AC1195" s="28"/>
      <c r="AD1195" s="28"/>
      <c r="AE1195" s="65" t="b">
        <v>0</v>
      </c>
      <c r="AF1195" s="28" t="str">
        <f t="shared" si="2"/>
        <v/>
      </c>
      <c r="AG1195" s="501"/>
      <c r="AH1195" s="502"/>
      <c r="AI1195" s="501"/>
      <c r="AJ1195" s="503"/>
      <c r="AK1195" s="501"/>
      <c r="AL1195" s="503"/>
      <c r="AM1195" s="501"/>
      <c r="AN1195" s="503"/>
      <c r="AO1195" s="501"/>
      <c r="AP1195" s="503"/>
      <c r="AQ1195" s="501"/>
      <c r="AR1195" s="503"/>
      <c r="AS1195" s="501"/>
      <c r="AT1195" s="503"/>
      <c r="AU1195" s="501"/>
      <c r="AV1195" s="503"/>
      <c r="AW1195" s="501"/>
      <c r="AX1195" s="503"/>
      <c r="AY1195" s="504"/>
    </row>
    <row r="1196" ht="22.5" customHeight="1">
      <c r="A1196" s="36"/>
      <c r="B1196" s="28"/>
      <c r="C1196" s="28"/>
      <c r="D1196" s="28"/>
      <c r="E1196" s="36"/>
      <c r="F1196" s="28"/>
      <c r="G1196" s="28"/>
      <c r="H1196" s="28"/>
      <c r="I1196" s="28"/>
      <c r="J1196" s="28"/>
      <c r="K1196" s="28"/>
      <c r="L1196" s="28"/>
      <c r="M1196" s="28"/>
      <c r="N1196" s="28"/>
      <c r="O1196" s="28"/>
      <c r="P1196" s="28"/>
      <c r="Q1196" s="28"/>
      <c r="R1196" s="28"/>
      <c r="S1196" s="28"/>
      <c r="T1196" s="50"/>
      <c r="U1196" s="28"/>
      <c r="V1196" s="52"/>
      <c r="W1196" s="28"/>
      <c r="X1196" s="28"/>
      <c r="Y1196" s="28"/>
      <c r="Z1196" s="28"/>
      <c r="AA1196" s="28"/>
      <c r="AB1196" s="28"/>
      <c r="AC1196" s="28"/>
      <c r="AD1196" s="28"/>
      <c r="AE1196" s="65" t="b">
        <v>0</v>
      </c>
      <c r="AF1196" s="28" t="str">
        <f t="shared" si="2"/>
        <v/>
      </c>
      <c r="AG1196" s="497"/>
      <c r="AH1196" s="498"/>
      <c r="AI1196" s="497"/>
      <c r="AJ1196" s="499"/>
      <c r="AK1196" s="497"/>
      <c r="AL1196" s="499"/>
      <c r="AM1196" s="497"/>
      <c r="AN1196" s="499"/>
      <c r="AO1196" s="497"/>
      <c r="AP1196" s="499"/>
      <c r="AQ1196" s="497"/>
      <c r="AR1196" s="499"/>
      <c r="AS1196" s="497"/>
      <c r="AT1196" s="499"/>
      <c r="AU1196" s="497"/>
      <c r="AV1196" s="499"/>
      <c r="AW1196" s="497"/>
      <c r="AX1196" s="499"/>
      <c r="AY1196" s="500"/>
    </row>
    <row r="1197" ht="22.5" customHeight="1">
      <c r="A1197" s="36"/>
      <c r="B1197" s="28"/>
      <c r="C1197" s="28"/>
      <c r="D1197" s="28"/>
      <c r="E1197" s="36"/>
      <c r="F1197" s="28"/>
      <c r="G1197" s="28"/>
      <c r="H1197" s="28"/>
      <c r="I1197" s="28"/>
      <c r="J1197" s="28"/>
      <c r="K1197" s="28"/>
      <c r="L1197" s="28"/>
      <c r="M1197" s="28"/>
      <c r="N1197" s="28"/>
      <c r="O1197" s="28"/>
      <c r="P1197" s="28"/>
      <c r="Q1197" s="28"/>
      <c r="R1197" s="28"/>
      <c r="S1197" s="28"/>
      <c r="T1197" s="50"/>
      <c r="U1197" s="28"/>
      <c r="V1197" s="52"/>
      <c r="W1197" s="28"/>
      <c r="X1197" s="28"/>
      <c r="Y1197" s="28"/>
      <c r="Z1197" s="28"/>
      <c r="AA1197" s="28"/>
      <c r="AB1197" s="28"/>
      <c r="AC1197" s="28"/>
      <c r="AD1197" s="28"/>
      <c r="AE1197" s="65" t="b">
        <v>0</v>
      </c>
      <c r="AF1197" s="28" t="str">
        <f t="shared" si="2"/>
        <v/>
      </c>
      <c r="AG1197" s="501"/>
      <c r="AH1197" s="502"/>
      <c r="AI1197" s="501"/>
      <c r="AJ1197" s="503"/>
      <c r="AK1197" s="501"/>
      <c r="AL1197" s="503"/>
      <c r="AM1197" s="501"/>
      <c r="AN1197" s="503"/>
      <c r="AO1197" s="501"/>
      <c r="AP1197" s="503"/>
      <c r="AQ1197" s="501"/>
      <c r="AR1197" s="503"/>
      <c r="AS1197" s="501"/>
      <c r="AT1197" s="503"/>
      <c r="AU1197" s="501"/>
      <c r="AV1197" s="503"/>
      <c r="AW1197" s="501"/>
      <c r="AX1197" s="503"/>
      <c r="AY1197" s="504"/>
    </row>
    <row r="1198" ht="22.5" customHeight="1">
      <c r="A1198" s="36"/>
      <c r="B1198" s="28"/>
      <c r="C1198" s="28"/>
      <c r="D1198" s="28"/>
      <c r="E1198" s="36"/>
      <c r="F1198" s="28"/>
      <c r="G1198" s="28"/>
      <c r="H1198" s="28"/>
      <c r="I1198" s="28"/>
      <c r="J1198" s="28"/>
      <c r="K1198" s="28"/>
      <c r="L1198" s="28"/>
      <c r="M1198" s="28"/>
      <c r="N1198" s="28"/>
      <c r="O1198" s="28"/>
      <c r="P1198" s="28"/>
      <c r="Q1198" s="28"/>
      <c r="R1198" s="28"/>
      <c r="S1198" s="28"/>
      <c r="T1198" s="50"/>
      <c r="U1198" s="28"/>
      <c r="V1198" s="52"/>
      <c r="W1198" s="28"/>
      <c r="X1198" s="28"/>
      <c r="Y1198" s="28"/>
      <c r="Z1198" s="28"/>
      <c r="AA1198" s="28"/>
      <c r="AB1198" s="28"/>
      <c r="AC1198" s="28"/>
      <c r="AD1198" s="28"/>
      <c r="AE1198" s="65" t="b">
        <v>0</v>
      </c>
      <c r="AF1198" s="28" t="str">
        <f t="shared" si="2"/>
        <v/>
      </c>
      <c r="AG1198" s="497"/>
      <c r="AH1198" s="498"/>
      <c r="AI1198" s="497"/>
      <c r="AJ1198" s="499"/>
      <c r="AK1198" s="497"/>
      <c r="AL1198" s="499"/>
      <c r="AM1198" s="497"/>
      <c r="AN1198" s="499"/>
      <c r="AO1198" s="497"/>
      <c r="AP1198" s="499"/>
      <c r="AQ1198" s="497"/>
      <c r="AR1198" s="499"/>
      <c r="AS1198" s="497"/>
      <c r="AT1198" s="499"/>
      <c r="AU1198" s="497"/>
      <c r="AV1198" s="499"/>
      <c r="AW1198" s="497"/>
      <c r="AX1198" s="499"/>
      <c r="AY1198" s="500"/>
    </row>
    <row r="1199" ht="22.5" customHeight="1">
      <c r="A1199" s="36"/>
      <c r="B1199" s="28"/>
      <c r="C1199" s="28"/>
      <c r="D1199" s="28"/>
      <c r="E1199" s="36"/>
      <c r="F1199" s="28"/>
      <c r="G1199" s="28"/>
      <c r="H1199" s="28"/>
      <c r="I1199" s="28"/>
      <c r="J1199" s="28"/>
      <c r="K1199" s="28"/>
      <c r="L1199" s="28"/>
      <c r="M1199" s="28"/>
      <c r="N1199" s="28"/>
      <c r="O1199" s="28"/>
      <c r="P1199" s="28"/>
      <c r="Q1199" s="28"/>
      <c r="R1199" s="28"/>
      <c r="S1199" s="28"/>
      <c r="T1199" s="50"/>
      <c r="U1199" s="28"/>
      <c r="V1199" s="52"/>
      <c r="W1199" s="28"/>
      <c r="X1199" s="28"/>
      <c r="Y1199" s="28"/>
      <c r="Z1199" s="28"/>
      <c r="AA1199" s="28"/>
      <c r="AB1199" s="28"/>
      <c r="AC1199" s="28"/>
      <c r="AD1199" s="28"/>
      <c r="AE1199" s="65" t="b">
        <v>0</v>
      </c>
      <c r="AF1199" s="28" t="str">
        <f t="shared" si="2"/>
        <v/>
      </c>
      <c r="AG1199" s="501"/>
      <c r="AH1199" s="502"/>
      <c r="AI1199" s="501"/>
      <c r="AJ1199" s="503"/>
      <c r="AK1199" s="501"/>
      <c r="AL1199" s="503"/>
      <c r="AM1199" s="501"/>
      <c r="AN1199" s="503"/>
      <c r="AO1199" s="501"/>
      <c r="AP1199" s="503"/>
      <c r="AQ1199" s="501"/>
      <c r="AR1199" s="503"/>
      <c r="AS1199" s="501"/>
      <c r="AT1199" s="503"/>
      <c r="AU1199" s="501"/>
      <c r="AV1199" s="503"/>
      <c r="AW1199" s="501"/>
      <c r="AX1199" s="503"/>
      <c r="AY1199" s="504"/>
    </row>
    <row r="1200" ht="22.5" customHeight="1">
      <c r="A1200" s="36"/>
      <c r="B1200" s="28"/>
      <c r="C1200" s="28"/>
      <c r="D1200" s="28"/>
      <c r="E1200" s="36"/>
      <c r="F1200" s="28"/>
      <c r="G1200" s="28"/>
      <c r="H1200" s="28"/>
      <c r="I1200" s="28"/>
      <c r="J1200" s="28"/>
      <c r="K1200" s="28"/>
      <c r="L1200" s="28"/>
      <c r="M1200" s="28"/>
      <c r="N1200" s="28"/>
      <c r="O1200" s="28"/>
      <c r="P1200" s="28"/>
      <c r="Q1200" s="28"/>
      <c r="R1200" s="28"/>
      <c r="S1200" s="28"/>
      <c r="T1200" s="50"/>
      <c r="U1200" s="28"/>
      <c r="V1200" s="52"/>
      <c r="W1200" s="28"/>
      <c r="X1200" s="28"/>
      <c r="Y1200" s="28"/>
      <c r="Z1200" s="28"/>
      <c r="AA1200" s="28"/>
      <c r="AB1200" s="28"/>
      <c r="AC1200" s="28"/>
      <c r="AD1200" s="28"/>
      <c r="AE1200" s="65" t="b">
        <v>0</v>
      </c>
      <c r="AF1200" s="28" t="str">
        <f t="shared" si="2"/>
        <v/>
      </c>
      <c r="AG1200" s="497"/>
      <c r="AH1200" s="498"/>
      <c r="AI1200" s="497"/>
      <c r="AJ1200" s="499"/>
      <c r="AK1200" s="497"/>
      <c r="AL1200" s="499"/>
      <c r="AM1200" s="497"/>
      <c r="AN1200" s="499"/>
      <c r="AO1200" s="497"/>
      <c r="AP1200" s="499"/>
      <c r="AQ1200" s="497"/>
      <c r="AR1200" s="499"/>
      <c r="AS1200" s="497"/>
      <c r="AT1200" s="499"/>
      <c r="AU1200" s="497"/>
      <c r="AV1200" s="499"/>
      <c r="AW1200" s="497"/>
      <c r="AX1200" s="499"/>
      <c r="AY1200" s="500"/>
    </row>
    <row r="1201" ht="22.5" customHeight="1">
      <c r="A1201" s="36"/>
      <c r="B1201" s="28"/>
      <c r="C1201" s="28"/>
      <c r="D1201" s="28"/>
      <c r="E1201" s="36"/>
      <c r="F1201" s="28"/>
      <c r="G1201" s="28"/>
      <c r="H1201" s="28"/>
      <c r="I1201" s="28"/>
      <c r="J1201" s="28"/>
      <c r="K1201" s="28"/>
      <c r="L1201" s="28"/>
      <c r="M1201" s="28"/>
      <c r="N1201" s="28"/>
      <c r="O1201" s="28"/>
      <c r="P1201" s="28"/>
      <c r="Q1201" s="28"/>
      <c r="R1201" s="28"/>
      <c r="S1201" s="28"/>
      <c r="T1201" s="50"/>
      <c r="U1201" s="28"/>
      <c r="V1201" s="52"/>
      <c r="W1201" s="28"/>
      <c r="X1201" s="28"/>
      <c r="Y1201" s="28"/>
      <c r="Z1201" s="28"/>
      <c r="AA1201" s="28"/>
      <c r="AB1201" s="28"/>
      <c r="AC1201" s="28"/>
      <c r="AD1201" s="28"/>
      <c r="AE1201" s="65" t="b">
        <v>0</v>
      </c>
      <c r="AF1201" s="28" t="str">
        <f t="shared" si="2"/>
        <v/>
      </c>
      <c r="AG1201" s="501"/>
      <c r="AH1201" s="502"/>
      <c r="AI1201" s="501"/>
      <c r="AJ1201" s="503"/>
      <c r="AK1201" s="501"/>
      <c r="AL1201" s="503"/>
      <c r="AM1201" s="501"/>
      <c r="AN1201" s="503"/>
      <c r="AO1201" s="501"/>
      <c r="AP1201" s="503"/>
      <c r="AQ1201" s="501"/>
      <c r="AR1201" s="503"/>
      <c r="AS1201" s="501"/>
      <c r="AT1201" s="503"/>
      <c r="AU1201" s="501"/>
      <c r="AV1201" s="503"/>
      <c r="AW1201" s="501"/>
      <c r="AX1201" s="503"/>
      <c r="AY1201" s="504"/>
    </row>
    <row r="1202" ht="22.5" customHeight="1">
      <c r="A1202" s="36"/>
      <c r="B1202" s="28"/>
      <c r="C1202" s="28"/>
      <c r="D1202" s="28"/>
      <c r="E1202" s="36"/>
      <c r="F1202" s="28"/>
      <c r="G1202" s="28"/>
      <c r="H1202" s="28"/>
      <c r="I1202" s="28"/>
      <c r="J1202" s="28"/>
      <c r="K1202" s="28"/>
      <c r="L1202" s="28"/>
      <c r="M1202" s="28"/>
      <c r="N1202" s="28"/>
      <c r="O1202" s="28"/>
      <c r="P1202" s="28"/>
      <c r="Q1202" s="28"/>
      <c r="R1202" s="28"/>
      <c r="S1202" s="28"/>
      <c r="T1202" s="50"/>
      <c r="U1202" s="28"/>
      <c r="V1202" s="52"/>
      <c r="W1202" s="28"/>
      <c r="X1202" s="28"/>
      <c r="Y1202" s="28"/>
      <c r="Z1202" s="28"/>
      <c r="AA1202" s="28"/>
      <c r="AB1202" s="28"/>
      <c r="AC1202" s="28"/>
      <c r="AD1202" s="28"/>
      <c r="AE1202" s="65" t="b">
        <v>0</v>
      </c>
      <c r="AF1202" s="28" t="str">
        <f t="shared" si="2"/>
        <v/>
      </c>
      <c r="AG1202" s="497"/>
      <c r="AH1202" s="498"/>
      <c r="AI1202" s="497"/>
      <c r="AJ1202" s="499"/>
      <c r="AK1202" s="497"/>
      <c r="AL1202" s="499"/>
      <c r="AM1202" s="497"/>
      <c r="AN1202" s="499"/>
      <c r="AO1202" s="497"/>
      <c r="AP1202" s="499"/>
      <c r="AQ1202" s="497"/>
      <c r="AR1202" s="499"/>
      <c r="AS1202" s="497"/>
      <c r="AT1202" s="499"/>
      <c r="AU1202" s="497"/>
      <c r="AV1202" s="499"/>
      <c r="AW1202" s="497"/>
      <c r="AX1202" s="499"/>
      <c r="AY1202" s="500"/>
    </row>
    <row r="1203" ht="22.5" customHeight="1">
      <c r="A1203" s="36"/>
      <c r="B1203" s="28"/>
      <c r="C1203" s="28"/>
      <c r="D1203" s="28"/>
      <c r="E1203" s="36"/>
      <c r="F1203" s="28"/>
      <c r="G1203" s="28"/>
      <c r="H1203" s="28"/>
      <c r="I1203" s="28"/>
      <c r="J1203" s="28"/>
      <c r="K1203" s="28"/>
      <c r="L1203" s="28"/>
      <c r="M1203" s="28"/>
      <c r="N1203" s="28"/>
      <c r="O1203" s="28"/>
      <c r="P1203" s="28"/>
      <c r="Q1203" s="28"/>
      <c r="R1203" s="28"/>
      <c r="S1203" s="28"/>
      <c r="T1203" s="50"/>
      <c r="U1203" s="28"/>
      <c r="V1203" s="52"/>
      <c r="W1203" s="28"/>
      <c r="X1203" s="28"/>
      <c r="Y1203" s="28"/>
      <c r="Z1203" s="28"/>
      <c r="AA1203" s="28"/>
      <c r="AB1203" s="28"/>
      <c r="AC1203" s="28"/>
      <c r="AD1203" s="28"/>
      <c r="AE1203" s="65" t="b">
        <v>0</v>
      </c>
      <c r="AF1203" s="28" t="str">
        <f t="shared" si="2"/>
        <v/>
      </c>
      <c r="AG1203" s="501"/>
      <c r="AH1203" s="502"/>
      <c r="AI1203" s="501"/>
      <c r="AJ1203" s="503"/>
      <c r="AK1203" s="501"/>
      <c r="AL1203" s="503"/>
      <c r="AM1203" s="501"/>
      <c r="AN1203" s="503"/>
      <c r="AO1203" s="501"/>
      <c r="AP1203" s="503"/>
      <c r="AQ1203" s="501"/>
      <c r="AR1203" s="503"/>
      <c r="AS1203" s="501"/>
      <c r="AT1203" s="503"/>
      <c r="AU1203" s="501"/>
      <c r="AV1203" s="503"/>
      <c r="AW1203" s="501"/>
      <c r="AX1203" s="503"/>
      <c r="AY1203" s="504"/>
    </row>
    <row r="1204" ht="22.5" customHeight="1">
      <c r="A1204" s="36"/>
      <c r="B1204" s="28"/>
      <c r="C1204" s="28"/>
      <c r="D1204" s="28"/>
      <c r="E1204" s="36"/>
      <c r="F1204" s="28"/>
      <c r="G1204" s="28"/>
      <c r="H1204" s="28"/>
      <c r="I1204" s="28"/>
      <c r="J1204" s="28"/>
      <c r="K1204" s="28"/>
      <c r="L1204" s="28"/>
      <c r="M1204" s="28"/>
      <c r="N1204" s="28"/>
      <c r="O1204" s="28"/>
      <c r="P1204" s="28"/>
      <c r="Q1204" s="28"/>
      <c r="R1204" s="28"/>
      <c r="S1204" s="28"/>
      <c r="T1204" s="50"/>
      <c r="U1204" s="28"/>
      <c r="V1204" s="52"/>
      <c r="W1204" s="28"/>
      <c r="X1204" s="28"/>
      <c r="Y1204" s="28"/>
      <c r="Z1204" s="28"/>
      <c r="AA1204" s="28"/>
      <c r="AB1204" s="28"/>
      <c r="AC1204" s="28"/>
      <c r="AD1204" s="28"/>
      <c r="AE1204" s="65" t="b">
        <v>0</v>
      </c>
      <c r="AF1204" s="28" t="str">
        <f t="shared" si="2"/>
        <v/>
      </c>
      <c r="AG1204" s="497"/>
      <c r="AH1204" s="498"/>
      <c r="AI1204" s="497"/>
      <c r="AJ1204" s="499"/>
      <c r="AK1204" s="497"/>
      <c r="AL1204" s="499"/>
      <c r="AM1204" s="497"/>
      <c r="AN1204" s="499"/>
      <c r="AO1204" s="497"/>
      <c r="AP1204" s="499"/>
      <c r="AQ1204" s="497"/>
      <c r="AR1204" s="499"/>
      <c r="AS1204" s="497"/>
      <c r="AT1204" s="499"/>
      <c r="AU1204" s="497"/>
      <c r="AV1204" s="499"/>
      <c r="AW1204" s="497"/>
      <c r="AX1204" s="499"/>
      <c r="AY1204" s="500"/>
    </row>
    <row r="1205" ht="22.5" customHeight="1">
      <c r="A1205" s="36"/>
      <c r="B1205" s="28"/>
      <c r="C1205" s="28"/>
      <c r="D1205" s="28"/>
      <c r="E1205" s="36"/>
      <c r="F1205" s="28"/>
      <c r="G1205" s="28"/>
      <c r="H1205" s="28"/>
      <c r="I1205" s="28"/>
      <c r="J1205" s="28"/>
      <c r="K1205" s="28"/>
      <c r="L1205" s="28"/>
      <c r="M1205" s="28"/>
      <c r="N1205" s="28"/>
      <c r="O1205" s="28"/>
      <c r="P1205" s="28"/>
      <c r="Q1205" s="28"/>
      <c r="R1205" s="28"/>
      <c r="S1205" s="28"/>
      <c r="T1205" s="50"/>
      <c r="U1205" s="28"/>
      <c r="V1205" s="52"/>
      <c r="W1205" s="28"/>
      <c r="X1205" s="28"/>
      <c r="Y1205" s="28"/>
      <c r="Z1205" s="28"/>
      <c r="AA1205" s="28"/>
      <c r="AB1205" s="28"/>
      <c r="AC1205" s="28"/>
      <c r="AD1205" s="28"/>
      <c r="AE1205" s="65" t="b">
        <v>0</v>
      </c>
      <c r="AF1205" s="28" t="str">
        <f t="shared" si="2"/>
        <v/>
      </c>
      <c r="AG1205" s="501"/>
      <c r="AH1205" s="502"/>
      <c r="AI1205" s="501"/>
      <c r="AJ1205" s="503"/>
      <c r="AK1205" s="501"/>
      <c r="AL1205" s="503"/>
      <c r="AM1205" s="501"/>
      <c r="AN1205" s="503"/>
      <c r="AO1205" s="501"/>
      <c r="AP1205" s="503"/>
      <c r="AQ1205" s="501"/>
      <c r="AR1205" s="503"/>
      <c r="AS1205" s="501"/>
      <c r="AT1205" s="503"/>
      <c r="AU1205" s="501"/>
      <c r="AV1205" s="503"/>
      <c r="AW1205" s="501"/>
      <c r="AX1205" s="503"/>
      <c r="AY1205" s="504"/>
    </row>
    <row r="1206" ht="22.5" customHeight="1">
      <c r="A1206" s="36"/>
      <c r="B1206" s="28"/>
      <c r="C1206" s="28"/>
      <c r="D1206" s="28"/>
      <c r="E1206" s="36"/>
      <c r="F1206" s="28"/>
      <c r="G1206" s="28"/>
      <c r="H1206" s="28"/>
      <c r="I1206" s="28"/>
      <c r="J1206" s="28"/>
      <c r="K1206" s="28"/>
      <c r="L1206" s="28"/>
      <c r="M1206" s="28"/>
      <c r="N1206" s="28"/>
      <c r="O1206" s="28"/>
      <c r="P1206" s="28"/>
      <c r="Q1206" s="28"/>
      <c r="R1206" s="28"/>
      <c r="S1206" s="28"/>
      <c r="T1206" s="50"/>
      <c r="U1206" s="28"/>
      <c r="V1206" s="52"/>
      <c r="W1206" s="28"/>
      <c r="X1206" s="28"/>
      <c r="Y1206" s="28"/>
      <c r="Z1206" s="28"/>
      <c r="AA1206" s="28"/>
      <c r="AB1206" s="28"/>
      <c r="AC1206" s="28"/>
      <c r="AD1206" s="28"/>
      <c r="AE1206" s="65" t="b">
        <v>0</v>
      </c>
      <c r="AF1206" s="28" t="str">
        <f t="shared" si="2"/>
        <v/>
      </c>
      <c r="AG1206" s="497"/>
      <c r="AH1206" s="498"/>
      <c r="AI1206" s="497"/>
      <c r="AJ1206" s="499"/>
      <c r="AK1206" s="497"/>
      <c r="AL1206" s="499"/>
      <c r="AM1206" s="497"/>
      <c r="AN1206" s="499"/>
      <c r="AO1206" s="497"/>
      <c r="AP1206" s="499"/>
      <c r="AQ1206" s="497"/>
      <c r="AR1206" s="499"/>
      <c r="AS1206" s="497"/>
      <c r="AT1206" s="499"/>
      <c r="AU1206" s="497"/>
      <c r="AV1206" s="499"/>
      <c r="AW1206" s="497"/>
      <c r="AX1206" s="499"/>
      <c r="AY1206" s="500"/>
    </row>
    <row r="1207" ht="22.5" customHeight="1">
      <c r="A1207" s="36"/>
      <c r="B1207" s="28"/>
      <c r="C1207" s="28"/>
      <c r="D1207" s="28"/>
      <c r="E1207" s="36"/>
      <c r="F1207" s="28"/>
      <c r="G1207" s="28"/>
      <c r="H1207" s="28"/>
      <c r="I1207" s="28"/>
      <c r="J1207" s="28"/>
      <c r="K1207" s="28"/>
      <c r="L1207" s="28"/>
      <c r="M1207" s="28"/>
      <c r="N1207" s="28"/>
      <c r="O1207" s="28"/>
      <c r="P1207" s="28"/>
      <c r="Q1207" s="28"/>
      <c r="R1207" s="28"/>
      <c r="S1207" s="28"/>
      <c r="T1207" s="50"/>
      <c r="U1207" s="28"/>
      <c r="V1207" s="52"/>
      <c r="W1207" s="28"/>
      <c r="X1207" s="28"/>
      <c r="Y1207" s="28"/>
      <c r="Z1207" s="28"/>
      <c r="AA1207" s="28"/>
      <c r="AB1207" s="28"/>
      <c r="AC1207" s="28"/>
      <c r="AD1207" s="28"/>
      <c r="AE1207" s="65" t="b">
        <v>0</v>
      </c>
      <c r="AF1207" s="28" t="str">
        <f t="shared" si="2"/>
        <v/>
      </c>
      <c r="AG1207" s="501"/>
      <c r="AH1207" s="502"/>
      <c r="AI1207" s="501"/>
      <c r="AJ1207" s="503"/>
      <c r="AK1207" s="501"/>
      <c r="AL1207" s="503"/>
      <c r="AM1207" s="501"/>
      <c r="AN1207" s="503"/>
      <c r="AO1207" s="501"/>
      <c r="AP1207" s="503"/>
      <c r="AQ1207" s="501"/>
      <c r="AR1207" s="503"/>
      <c r="AS1207" s="501"/>
      <c r="AT1207" s="503"/>
      <c r="AU1207" s="501"/>
      <c r="AV1207" s="503"/>
      <c r="AW1207" s="501"/>
      <c r="AX1207" s="503"/>
      <c r="AY1207" s="504"/>
    </row>
    <row r="1208" ht="22.5" customHeight="1">
      <c r="A1208" s="36"/>
      <c r="B1208" s="28"/>
      <c r="C1208" s="28"/>
      <c r="D1208" s="28"/>
      <c r="E1208" s="36"/>
      <c r="F1208" s="28"/>
      <c r="G1208" s="28"/>
      <c r="H1208" s="28"/>
      <c r="I1208" s="28"/>
      <c r="J1208" s="28"/>
      <c r="K1208" s="28"/>
      <c r="L1208" s="28"/>
      <c r="M1208" s="28"/>
      <c r="N1208" s="28"/>
      <c r="O1208" s="28"/>
      <c r="P1208" s="28"/>
      <c r="Q1208" s="28"/>
      <c r="R1208" s="28"/>
      <c r="S1208" s="28"/>
      <c r="T1208" s="50"/>
      <c r="U1208" s="28"/>
      <c r="V1208" s="52"/>
      <c r="W1208" s="28"/>
      <c r="X1208" s="28"/>
      <c r="Y1208" s="28"/>
      <c r="Z1208" s="28"/>
      <c r="AA1208" s="28"/>
      <c r="AB1208" s="28"/>
      <c r="AC1208" s="28"/>
      <c r="AD1208" s="28"/>
      <c r="AE1208" s="65" t="b">
        <v>0</v>
      </c>
      <c r="AF1208" s="28" t="str">
        <f t="shared" si="2"/>
        <v/>
      </c>
      <c r="AG1208" s="497"/>
      <c r="AH1208" s="498"/>
      <c r="AI1208" s="497"/>
      <c r="AJ1208" s="499"/>
      <c r="AK1208" s="497"/>
      <c r="AL1208" s="499"/>
      <c r="AM1208" s="497"/>
      <c r="AN1208" s="499"/>
      <c r="AO1208" s="497"/>
      <c r="AP1208" s="499"/>
      <c r="AQ1208" s="497"/>
      <c r="AR1208" s="499"/>
      <c r="AS1208" s="497"/>
      <c r="AT1208" s="499"/>
      <c r="AU1208" s="497"/>
      <c r="AV1208" s="499"/>
      <c r="AW1208" s="497"/>
      <c r="AX1208" s="499"/>
      <c r="AY1208" s="500"/>
    </row>
    <row r="1209" ht="22.5" customHeight="1">
      <c r="A1209" s="36"/>
      <c r="B1209" s="28"/>
      <c r="C1209" s="28"/>
      <c r="D1209" s="28"/>
      <c r="E1209" s="36"/>
      <c r="F1209" s="28"/>
      <c r="G1209" s="28"/>
      <c r="H1209" s="28"/>
      <c r="I1209" s="28"/>
      <c r="J1209" s="28"/>
      <c r="K1209" s="28"/>
      <c r="L1209" s="28"/>
      <c r="M1209" s="28"/>
      <c r="N1209" s="28"/>
      <c r="O1209" s="28"/>
      <c r="P1209" s="28"/>
      <c r="Q1209" s="28"/>
      <c r="R1209" s="28"/>
      <c r="S1209" s="28"/>
      <c r="T1209" s="50"/>
      <c r="U1209" s="28"/>
      <c r="V1209" s="52"/>
      <c r="W1209" s="28"/>
      <c r="X1209" s="28"/>
      <c r="Y1209" s="28"/>
      <c r="Z1209" s="28"/>
      <c r="AA1209" s="28"/>
      <c r="AB1209" s="28"/>
      <c r="AC1209" s="28"/>
      <c r="AD1209" s="28"/>
      <c r="AE1209" s="65" t="b">
        <v>0</v>
      </c>
      <c r="AF1209" s="28" t="str">
        <f t="shared" si="2"/>
        <v/>
      </c>
      <c r="AG1209" s="501"/>
      <c r="AH1209" s="502"/>
      <c r="AI1209" s="501"/>
      <c r="AJ1209" s="503"/>
      <c r="AK1209" s="501"/>
      <c r="AL1209" s="503"/>
      <c r="AM1209" s="501"/>
      <c r="AN1209" s="503"/>
      <c r="AO1209" s="501"/>
      <c r="AP1209" s="503"/>
      <c r="AQ1209" s="501"/>
      <c r="AR1209" s="503"/>
      <c r="AS1209" s="501"/>
      <c r="AT1209" s="503"/>
      <c r="AU1209" s="501"/>
      <c r="AV1209" s="503"/>
      <c r="AW1209" s="501"/>
      <c r="AX1209" s="503"/>
      <c r="AY1209" s="504"/>
    </row>
    <row r="1210" ht="22.5" customHeight="1">
      <c r="A1210" s="36"/>
      <c r="B1210" s="28"/>
      <c r="C1210" s="28"/>
      <c r="D1210" s="28"/>
      <c r="E1210" s="36"/>
      <c r="F1210" s="28"/>
      <c r="G1210" s="28"/>
      <c r="H1210" s="28"/>
      <c r="I1210" s="28"/>
      <c r="J1210" s="28"/>
      <c r="K1210" s="28"/>
      <c r="L1210" s="28"/>
      <c r="M1210" s="28"/>
      <c r="N1210" s="28"/>
      <c r="O1210" s="28"/>
      <c r="P1210" s="28"/>
      <c r="Q1210" s="28"/>
      <c r="R1210" s="28"/>
      <c r="S1210" s="28"/>
      <c r="T1210" s="50"/>
      <c r="U1210" s="28"/>
      <c r="V1210" s="52"/>
      <c r="W1210" s="28"/>
      <c r="X1210" s="28"/>
      <c r="Y1210" s="28"/>
      <c r="Z1210" s="28"/>
      <c r="AA1210" s="28"/>
      <c r="AB1210" s="28"/>
      <c r="AC1210" s="28"/>
      <c r="AD1210" s="28"/>
      <c r="AE1210" s="65" t="b">
        <v>0</v>
      </c>
      <c r="AF1210" s="28" t="str">
        <f t="shared" si="2"/>
        <v/>
      </c>
      <c r="AG1210" s="497"/>
      <c r="AH1210" s="498"/>
      <c r="AI1210" s="497"/>
      <c r="AJ1210" s="499"/>
      <c r="AK1210" s="497"/>
      <c r="AL1210" s="499"/>
      <c r="AM1210" s="497"/>
      <c r="AN1210" s="499"/>
      <c r="AO1210" s="497"/>
      <c r="AP1210" s="499"/>
      <c r="AQ1210" s="497"/>
      <c r="AR1210" s="499"/>
      <c r="AS1210" s="497"/>
      <c r="AT1210" s="499"/>
      <c r="AU1210" s="497"/>
      <c r="AV1210" s="499"/>
      <c r="AW1210" s="497"/>
      <c r="AX1210" s="499"/>
      <c r="AY1210" s="500"/>
    </row>
    <row r="1211" ht="22.5" customHeight="1">
      <c r="A1211" s="36"/>
      <c r="B1211" s="28"/>
      <c r="C1211" s="28"/>
      <c r="D1211" s="28"/>
      <c r="E1211" s="36"/>
      <c r="F1211" s="28"/>
      <c r="G1211" s="28"/>
      <c r="H1211" s="28"/>
      <c r="I1211" s="28"/>
      <c r="J1211" s="28"/>
      <c r="K1211" s="28"/>
      <c r="L1211" s="28"/>
      <c r="M1211" s="28"/>
      <c r="N1211" s="28"/>
      <c r="O1211" s="28"/>
      <c r="P1211" s="28"/>
      <c r="Q1211" s="28"/>
      <c r="R1211" s="28"/>
      <c r="S1211" s="28"/>
      <c r="T1211" s="50"/>
      <c r="U1211" s="28"/>
      <c r="V1211" s="52"/>
      <c r="W1211" s="28"/>
      <c r="X1211" s="28"/>
      <c r="Y1211" s="28"/>
      <c r="Z1211" s="28"/>
      <c r="AA1211" s="28"/>
      <c r="AB1211" s="28"/>
      <c r="AC1211" s="28"/>
      <c r="AD1211" s="28"/>
      <c r="AE1211" s="65" t="b">
        <v>0</v>
      </c>
      <c r="AF1211" s="28" t="str">
        <f t="shared" si="2"/>
        <v/>
      </c>
      <c r="AG1211" s="501"/>
      <c r="AH1211" s="502"/>
      <c r="AI1211" s="501"/>
      <c r="AJ1211" s="503"/>
      <c r="AK1211" s="501"/>
      <c r="AL1211" s="503"/>
      <c r="AM1211" s="501"/>
      <c r="AN1211" s="503"/>
      <c r="AO1211" s="501"/>
      <c r="AP1211" s="503"/>
      <c r="AQ1211" s="501"/>
      <c r="AR1211" s="503"/>
      <c r="AS1211" s="501"/>
      <c r="AT1211" s="503"/>
      <c r="AU1211" s="501"/>
      <c r="AV1211" s="503"/>
      <c r="AW1211" s="501"/>
      <c r="AX1211" s="503"/>
      <c r="AY1211" s="504"/>
    </row>
    <row r="1212" ht="22.5" customHeight="1">
      <c r="A1212" s="36"/>
      <c r="B1212" s="28"/>
      <c r="C1212" s="28"/>
      <c r="D1212" s="28"/>
      <c r="E1212" s="36"/>
      <c r="F1212" s="28"/>
      <c r="G1212" s="28"/>
      <c r="H1212" s="28"/>
      <c r="I1212" s="28"/>
      <c r="J1212" s="28"/>
      <c r="K1212" s="28"/>
      <c r="L1212" s="28"/>
      <c r="M1212" s="28"/>
      <c r="N1212" s="28"/>
      <c r="O1212" s="28"/>
      <c r="P1212" s="28"/>
      <c r="Q1212" s="28"/>
      <c r="R1212" s="28"/>
      <c r="S1212" s="28"/>
      <c r="T1212" s="50"/>
      <c r="U1212" s="28"/>
      <c r="V1212" s="52"/>
      <c r="W1212" s="28"/>
      <c r="X1212" s="28"/>
      <c r="Y1212" s="28"/>
      <c r="Z1212" s="28"/>
      <c r="AA1212" s="28"/>
      <c r="AB1212" s="28"/>
      <c r="AC1212" s="28"/>
      <c r="AD1212" s="28"/>
      <c r="AE1212" s="65" t="b">
        <v>0</v>
      </c>
      <c r="AF1212" s="28" t="str">
        <f t="shared" si="2"/>
        <v/>
      </c>
      <c r="AG1212" s="497"/>
      <c r="AH1212" s="498"/>
      <c r="AI1212" s="497"/>
      <c r="AJ1212" s="499"/>
      <c r="AK1212" s="497"/>
      <c r="AL1212" s="499"/>
      <c r="AM1212" s="497"/>
      <c r="AN1212" s="499"/>
      <c r="AO1212" s="497"/>
      <c r="AP1212" s="499"/>
      <c r="AQ1212" s="497"/>
      <c r="AR1212" s="499"/>
      <c r="AS1212" s="497"/>
      <c r="AT1212" s="499"/>
      <c r="AU1212" s="497"/>
      <c r="AV1212" s="499"/>
      <c r="AW1212" s="497"/>
      <c r="AX1212" s="499"/>
      <c r="AY1212" s="500"/>
    </row>
    <row r="1213" ht="22.5" customHeight="1">
      <c r="A1213" s="36"/>
      <c r="B1213" s="28"/>
      <c r="C1213" s="28"/>
      <c r="D1213" s="28"/>
      <c r="E1213" s="36"/>
      <c r="F1213" s="28"/>
      <c r="G1213" s="28"/>
      <c r="H1213" s="28"/>
      <c r="I1213" s="28"/>
      <c r="J1213" s="28"/>
      <c r="K1213" s="28"/>
      <c r="L1213" s="28"/>
      <c r="M1213" s="28"/>
      <c r="N1213" s="28"/>
      <c r="O1213" s="28"/>
      <c r="P1213" s="28"/>
      <c r="Q1213" s="28"/>
      <c r="R1213" s="28"/>
      <c r="S1213" s="28"/>
      <c r="T1213" s="50"/>
      <c r="U1213" s="28"/>
      <c r="V1213" s="52"/>
      <c r="W1213" s="28"/>
      <c r="X1213" s="28"/>
      <c r="Y1213" s="28"/>
      <c r="Z1213" s="28"/>
      <c r="AA1213" s="28"/>
      <c r="AB1213" s="28"/>
      <c r="AC1213" s="28"/>
      <c r="AD1213" s="28"/>
      <c r="AE1213" s="65" t="b">
        <v>0</v>
      </c>
      <c r="AF1213" s="28" t="str">
        <f t="shared" si="2"/>
        <v/>
      </c>
      <c r="AG1213" s="501"/>
      <c r="AH1213" s="502"/>
      <c r="AI1213" s="501"/>
      <c r="AJ1213" s="503"/>
      <c r="AK1213" s="501"/>
      <c r="AL1213" s="503"/>
      <c r="AM1213" s="501"/>
      <c r="AN1213" s="503"/>
      <c r="AO1213" s="501"/>
      <c r="AP1213" s="503"/>
      <c r="AQ1213" s="501"/>
      <c r="AR1213" s="503"/>
      <c r="AS1213" s="501"/>
      <c r="AT1213" s="503"/>
      <c r="AU1213" s="501"/>
      <c r="AV1213" s="503"/>
      <c r="AW1213" s="501"/>
      <c r="AX1213" s="503"/>
      <c r="AY1213" s="504"/>
    </row>
    <row r="1214" ht="22.5" customHeight="1">
      <c r="A1214" s="36"/>
      <c r="B1214" s="28"/>
      <c r="C1214" s="28"/>
      <c r="D1214" s="28"/>
      <c r="E1214" s="36"/>
      <c r="F1214" s="28"/>
      <c r="G1214" s="28"/>
      <c r="H1214" s="28"/>
      <c r="I1214" s="28"/>
      <c r="J1214" s="28"/>
      <c r="K1214" s="28"/>
      <c r="L1214" s="28"/>
      <c r="M1214" s="28"/>
      <c r="N1214" s="28"/>
      <c r="O1214" s="28"/>
      <c r="P1214" s="28"/>
      <c r="Q1214" s="28"/>
      <c r="R1214" s="28"/>
      <c r="S1214" s="28"/>
      <c r="T1214" s="50"/>
      <c r="U1214" s="28"/>
      <c r="V1214" s="52"/>
      <c r="W1214" s="28"/>
      <c r="X1214" s="28"/>
      <c r="Y1214" s="28"/>
      <c r="Z1214" s="28"/>
      <c r="AA1214" s="28"/>
      <c r="AB1214" s="28"/>
      <c r="AC1214" s="28"/>
      <c r="AD1214" s="28"/>
      <c r="AE1214" s="65" t="b">
        <v>0</v>
      </c>
      <c r="AF1214" s="28" t="str">
        <f t="shared" si="2"/>
        <v/>
      </c>
      <c r="AG1214" s="497"/>
      <c r="AH1214" s="498"/>
      <c r="AI1214" s="497"/>
      <c r="AJ1214" s="499"/>
      <c r="AK1214" s="497"/>
      <c r="AL1214" s="499"/>
      <c r="AM1214" s="497"/>
      <c r="AN1214" s="499"/>
      <c r="AO1214" s="497"/>
      <c r="AP1214" s="499"/>
      <c r="AQ1214" s="497"/>
      <c r="AR1214" s="499"/>
      <c r="AS1214" s="497"/>
      <c r="AT1214" s="499"/>
      <c r="AU1214" s="497"/>
      <c r="AV1214" s="499"/>
      <c r="AW1214" s="497"/>
      <c r="AX1214" s="499"/>
      <c r="AY1214" s="500"/>
    </row>
    <row r="1215" ht="22.5" customHeight="1">
      <c r="A1215" s="36"/>
      <c r="B1215" s="28"/>
      <c r="C1215" s="28"/>
      <c r="D1215" s="28"/>
      <c r="E1215" s="36"/>
      <c r="F1215" s="28"/>
      <c r="G1215" s="28"/>
      <c r="H1215" s="28"/>
      <c r="I1215" s="28"/>
      <c r="J1215" s="28"/>
      <c r="K1215" s="28"/>
      <c r="L1215" s="28"/>
      <c r="M1215" s="28"/>
      <c r="N1215" s="28"/>
      <c r="O1215" s="28"/>
      <c r="P1215" s="28"/>
      <c r="Q1215" s="28"/>
      <c r="R1215" s="28"/>
      <c r="S1215" s="28"/>
      <c r="T1215" s="50"/>
      <c r="U1215" s="28"/>
      <c r="V1215" s="52"/>
      <c r="W1215" s="28"/>
      <c r="X1215" s="28"/>
      <c r="Y1215" s="28"/>
      <c r="Z1215" s="28"/>
      <c r="AA1215" s="28"/>
      <c r="AB1215" s="28"/>
      <c r="AC1215" s="28"/>
      <c r="AD1215" s="28"/>
      <c r="AE1215" s="65" t="b">
        <v>0</v>
      </c>
      <c r="AF1215" s="28" t="str">
        <f t="shared" si="2"/>
        <v/>
      </c>
      <c r="AG1215" s="501"/>
      <c r="AH1215" s="502"/>
      <c r="AI1215" s="501"/>
      <c r="AJ1215" s="503"/>
      <c r="AK1215" s="501"/>
      <c r="AL1215" s="503"/>
      <c r="AM1215" s="501"/>
      <c r="AN1215" s="503"/>
      <c r="AO1215" s="501"/>
      <c r="AP1215" s="503"/>
      <c r="AQ1215" s="501"/>
      <c r="AR1215" s="503"/>
      <c r="AS1215" s="501"/>
      <c r="AT1215" s="503"/>
      <c r="AU1215" s="501"/>
      <c r="AV1215" s="503"/>
      <c r="AW1215" s="501"/>
      <c r="AX1215" s="503"/>
      <c r="AY1215" s="504"/>
    </row>
    <row r="1216" ht="22.5" customHeight="1">
      <c r="A1216" s="36"/>
      <c r="B1216" s="28"/>
      <c r="C1216" s="28"/>
      <c r="D1216" s="28"/>
      <c r="E1216" s="36"/>
      <c r="F1216" s="28"/>
      <c r="G1216" s="28"/>
      <c r="H1216" s="28"/>
      <c r="I1216" s="28"/>
      <c r="J1216" s="28"/>
      <c r="K1216" s="28"/>
      <c r="L1216" s="28"/>
      <c r="M1216" s="28"/>
      <c r="N1216" s="28"/>
      <c r="O1216" s="28"/>
      <c r="P1216" s="28"/>
      <c r="Q1216" s="28"/>
      <c r="R1216" s="28"/>
      <c r="S1216" s="28"/>
      <c r="T1216" s="50"/>
      <c r="U1216" s="28"/>
      <c r="V1216" s="52"/>
      <c r="W1216" s="28"/>
      <c r="X1216" s="28"/>
      <c r="Y1216" s="28"/>
      <c r="Z1216" s="28"/>
      <c r="AA1216" s="28"/>
      <c r="AB1216" s="28"/>
      <c r="AC1216" s="28"/>
      <c r="AD1216" s="28"/>
      <c r="AE1216" s="65" t="b">
        <v>0</v>
      </c>
      <c r="AF1216" s="28" t="str">
        <f t="shared" si="2"/>
        <v/>
      </c>
      <c r="AG1216" s="497"/>
      <c r="AH1216" s="498"/>
      <c r="AI1216" s="497"/>
      <c r="AJ1216" s="499"/>
      <c r="AK1216" s="497"/>
      <c r="AL1216" s="499"/>
      <c r="AM1216" s="497"/>
      <c r="AN1216" s="499"/>
      <c r="AO1216" s="497"/>
      <c r="AP1216" s="499"/>
      <c r="AQ1216" s="497"/>
      <c r="AR1216" s="499"/>
      <c r="AS1216" s="497"/>
      <c r="AT1216" s="499"/>
      <c r="AU1216" s="497"/>
      <c r="AV1216" s="499"/>
      <c r="AW1216" s="497"/>
      <c r="AX1216" s="499"/>
      <c r="AY1216" s="500"/>
    </row>
    <row r="1217" ht="22.5" customHeight="1">
      <c r="A1217" s="36"/>
      <c r="B1217" s="28"/>
      <c r="C1217" s="28"/>
      <c r="D1217" s="28"/>
      <c r="E1217" s="36"/>
      <c r="F1217" s="28"/>
      <c r="G1217" s="28"/>
      <c r="H1217" s="28"/>
      <c r="I1217" s="28"/>
      <c r="J1217" s="28"/>
      <c r="K1217" s="28"/>
      <c r="L1217" s="28"/>
      <c r="M1217" s="28"/>
      <c r="N1217" s="28"/>
      <c r="O1217" s="28"/>
      <c r="P1217" s="28"/>
      <c r="Q1217" s="28"/>
      <c r="R1217" s="28"/>
      <c r="S1217" s="28"/>
      <c r="T1217" s="50"/>
      <c r="U1217" s="28"/>
      <c r="V1217" s="52"/>
      <c r="W1217" s="28"/>
      <c r="X1217" s="28"/>
      <c r="Y1217" s="28"/>
      <c r="Z1217" s="28"/>
      <c r="AA1217" s="28"/>
      <c r="AB1217" s="28"/>
      <c r="AC1217" s="28"/>
      <c r="AD1217" s="28"/>
      <c r="AE1217" s="65" t="b">
        <v>0</v>
      </c>
      <c r="AF1217" s="28" t="str">
        <f t="shared" si="2"/>
        <v/>
      </c>
      <c r="AG1217" s="501"/>
      <c r="AH1217" s="502"/>
      <c r="AI1217" s="501"/>
      <c r="AJ1217" s="503"/>
      <c r="AK1217" s="501"/>
      <c r="AL1217" s="503"/>
      <c r="AM1217" s="501"/>
      <c r="AN1217" s="503"/>
      <c r="AO1217" s="501"/>
      <c r="AP1217" s="503"/>
      <c r="AQ1217" s="501"/>
      <c r="AR1217" s="503"/>
      <c r="AS1217" s="501"/>
      <c r="AT1217" s="503"/>
      <c r="AU1217" s="501"/>
      <c r="AV1217" s="503"/>
      <c r="AW1217" s="501"/>
      <c r="AX1217" s="503"/>
      <c r="AY1217" s="504"/>
    </row>
    <row r="1218" ht="22.5" customHeight="1">
      <c r="A1218" s="36"/>
      <c r="B1218" s="28"/>
      <c r="C1218" s="28"/>
      <c r="D1218" s="28"/>
      <c r="E1218" s="36"/>
      <c r="F1218" s="28"/>
      <c r="G1218" s="28"/>
      <c r="H1218" s="28"/>
      <c r="I1218" s="28"/>
      <c r="J1218" s="28"/>
      <c r="K1218" s="28"/>
      <c r="L1218" s="28"/>
      <c r="M1218" s="28"/>
      <c r="N1218" s="28"/>
      <c r="O1218" s="28"/>
      <c r="P1218" s="28"/>
      <c r="Q1218" s="28"/>
      <c r="R1218" s="28"/>
      <c r="S1218" s="28"/>
      <c r="T1218" s="50"/>
      <c r="U1218" s="28"/>
      <c r="V1218" s="52"/>
      <c r="W1218" s="28"/>
      <c r="X1218" s="28"/>
      <c r="Y1218" s="28"/>
      <c r="Z1218" s="28"/>
      <c r="AA1218" s="28"/>
      <c r="AB1218" s="28"/>
      <c r="AC1218" s="28"/>
      <c r="AD1218" s="28"/>
      <c r="AE1218" s="65" t="b">
        <v>0</v>
      </c>
      <c r="AF1218" s="28" t="str">
        <f t="shared" si="2"/>
        <v/>
      </c>
      <c r="AG1218" s="497"/>
      <c r="AH1218" s="498"/>
      <c r="AI1218" s="497"/>
      <c r="AJ1218" s="499"/>
      <c r="AK1218" s="497"/>
      <c r="AL1218" s="499"/>
      <c r="AM1218" s="497"/>
      <c r="AN1218" s="499"/>
      <c r="AO1218" s="497"/>
      <c r="AP1218" s="499"/>
      <c r="AQ1218" s="497"/>
      <c r="AR1218" s="499"/>
      <c r="AS1218" s="497"/>
      <c r="AT1218" s="499"/>
      <c r="AU1218" s="497"/>
      <c r="AV1218" s="499"/>
      <c r="AW1218" s="497"/>
      <c r="AX1218" s="499"/>
      <c r="AY1218" s="500"/>
    </row>
    <row r="1219" ht="22.5" customHeight="1">
      <c r="A1219" s="36"/>
      <c r="B1219" s="28"/>
      <c r="C1219" s="28"/>
      <c r="D1219" s="28"/>
      <c r="E1219" s="36"/>
      <c r="F1219" s="28"/>
      <c r="G1219" s="28"/>
      <c r="H1219" s="28"/>
      <c r="I1219" s="28"/>
      <c r="J1219" s="28"/>
      <c r="K1219" s="28"/>
      <c r="L1219" s="28"/>
      <c r="M1219" s="28"/>
      <c r="N1219" s="28"/>
      <c r="O1219" s="28"/>
      <c r="P1219" s="28"/>
      <c r="Q1219" s="28"/>
      <c r="R1219" s="28"/>
      <c r="S1219" s="28"/>
      <c r="T1219" s="50"/>
      <c r="U1219" s="28"/>
      <c r="V1219" s="52"/>
      <c r="W1219" s="28"/>
      <c r="X1219" s="28"/>
      <c r="Y1219" s="28"/>
      <c r="Z1219" s="28"/>
      <c r="AA1219" s="28"/>
      <c r="AB1219" s="28"/>
      <c r="AC1219" s="28"/>
      <c r="AD1219" s="28"/>
      <c r="AE1219" s="65" t="b">
        <v>0</v>
      </c>
      <c r="AF1219" s="28" t="str">
        <f t="shared" si="2"/>
        <v/>
      </c>
      <c r="AG1219" s="501"/>
      <c r="AH1219" s="502"/>
      <c r="AI1219" s="501"/>
      <c r="AJ1219" s="503"/>
      <c r="AK1219" s="501"/>
      <c r="AL1219" s="503"/>
      <c r="AM1219" s="501"/>
      <c r="AN1219" s="503"/>
      <c r="AO1219" s="501"/>
      <c r="AP1219" s="503"/>
      <c r="AQ1219" s="501"/>
      <c r="AR1219" s="503"/>
      <c r="AS1219" s="501"/>
      <c r="AT1219" s="503"/>
      <c r="AU1219" s="501"/>
      <c r="AV1219" s="503"/>
      <c r="AW1219" s="501"/>
      <c r="AX1219" s="503"/>
      <c r="AY1219" s="504"/>
    </row>
    <row r="1220" ht="22.5" customHeight="1">
      <c r="A1220" s="36"/>
      <c r="B1220" s="28"/>
      <c r="C1220" s="28"/>
      <c r="D1220" s="28"/>
      <c r="E1220" s="36"/>
      <c r="F1220" s="28"/>
      <c r="G1220" s="28"/>
      <c r="H1220" s="28"/>
      <c r="I1220" s="28"/>
      <c r="J1220" s="28"/>
      <c r="K1220" s="28"/>
      <c r="L1220" s="28"/>
      <c r="M1220" s="28"/>
      <c r="N1220" s="28"/>
      <c r="O1220" s="28"/>
      <c r="P1220" s="28"/>
      <c r="Q1220" s="28"/>
      <c r="R1220" s="28"/>
      <c r="S1220" s="28"/>
      <c r="T1220" s="50"/>
      <c r="U1220" s="28"/>
      <c r="V1220" s="52"/>
      <c r="W1220" s="28"/>
      <c r="X1220" s="28"/>
      <c r="Y1220" s="28"/>
      <c r="Z1220" s="28"/>
      <c r="AA1220" s="28"/>
      <c r="AB1220" s="28"/>
      <c r="AC1220" s="28"/>
      <c r="AD1220" s="28"/>
      <c r="AE1220" s="65" t="b">
        <v>0</v>
      </c>
      <c r="AF1220" s="28" t="str">
        <f t="shared" si="2"/>
        <v/>
      </c>
      <c r="AG1220" s="497"/>
      <c r="AH1220" s="498"/>
      <c r="AI1220" s="497"/>
      <c r="AJ1220" s="499"/>
      <c r="AK1220" s="497"/>
      <c r="AL1220" s="499"/>
      <c r="AM1220" s="497"/>
      <c r="AN1220" s="499"/>
      <c r="AO1220" s="497"/>
      <c r="AP1220" s="499"/>
      <c r="AQ1220" s="497"/>
      <c r="AR1220" s="499"/>
      <c r="AS1220" s="497"/>
      <c r="AT1220" s="499"/>
      <c r="AU1220" s="497"/>
      <c r="AV1220" s="499"/>
      <c r="AW1220" s="497"/>
      <c r="AX1220" s="499"/>
      <c r="AY1220" s="500"/>
    </row>
    <row r="1221" ht="22.5" customHeight="1">
      <c r="A1221" s="36"/>
      <c r="B1221" s="28"/>
      <c r="C1221" s="28"/>
      <c r="D1221" s="28"/>
      <c r="E1221" s="36"/>
      <c r="F1221" s="28"/>
      <c r="G1221" s="28"/>
      <c r="H1221" s="28"/>
      <c r="I1221" s="28"/>
      <c r="J1221" s="28"/>
      <c r="K1221" s="28"/>
      <c r="L1221" s="28"/>
      <c r="M1221" s="28"/>
      <c r="N1221" s="28"/>
      <c r="O1221" s="28"/>
      <c r="P1221" s="28"/>
      <c r="Q1221" s="28"/>
      <c r="R1221" s="28"/>
      <c r="S1221" s="28"/>
      <c r="T1221" s="50"/>
      <c r="U1221" s="28"/>
      <c r="V1221" s="52"/>
      <c r="W1221" s="28"/>
      <c r="X1221" s="28"/>
      <c r="Y1221" s="28"/>
      <c r="Z1221" s="28"/>
      <c r="AA1221" s="28"/>
      <c r="AB1221" s="28"/>
      <c r="AC1221" s="28"/>
      <c r="AD1221" s="28"/>
      <c r="AE1221" s="65" t="b">
        <v>0</v>
      </c>
      <c r="AF1221" s="28" t="str">
        <f t="shared" si="2"/>
        <v/>
      </c>
      <c r="AG1221" s="501"/>
      <c r="AH1221" s="502"/>
      <c r="AI1221" s="501"/>
      <c r="AJ1221" s="503"/>
      <c r="AK1221" s="501"/>
      <c r="AL1221" s="503"/>
      <c r="AM1221" s="501"/>
      <c r="AN1221" s="503"/>
      <c r="AO1221" s="501"/>
      <c r="AP1221" s="503"/>
      <c r="AQ1221" s="501"/>
      <c r="AR1221" s="503"/>
      <c r="AS1221" s="501"/>
      <c r="AT1221" s="503"/>
      <c r="AU1221" s="501"/>
      <c r="AV1221" s="503"/>
      <c r="AW1221" s="501"/>
      <c r="AX1221" s="503"/>
      <c r="AY1221" s="504"/>
    </row>
    <row r="1222" ht="22.5" customHeight="1">
      <c r="A1222" s="36"/>
      <c r="B1222" s="28"/>
      <c r="C1222" s="28"/>
      <c r="D1222" s="28"/>
      <c r="E1222" s="36"/>
      <c r="F1222" s="28"/>
      <c r="G1222" s="28"/>
      <c r="H1222" s="28"/>
      <c r="I1222" s="28"/>
      <c r="J1222" s="28"/>
      <c r="K1222" s="28"/>
      <c r="L1222" s="28"/>
      <c r="M1222" s="28"/>
      <c r="N1222" s="28"/>
      <c r="O1222" s="28"/>
      <c r="P1222" s="28"/>
      <c r="Q1222" s="28"/>
      <c r="R1222" s="28"/>
      <c r="S1222" s="28"/>
      <c r="T1222" s="50"/>
      <c r="U1222" s="28"/>
      <c r="V1222" s="52"/>
      <c r="W1222" s="28"/>
      <c r="X1222" s="28"/>
      <c r="Y1222" s="28"/>
      <c r="Z1222" s="28"/>
      <c r="AA1222" s="28"/>
      <c r="AB1222" s="28"/>
      <c r="AC1222" s="28"/>
      <c r="AD1222" s="28"/>
      <c r="AE1222" s="65" t="b">
        <v>0</v>
      </c>
      <c r="AF1222" s="28" t="str">
        <f t="shared" si="2"/>
        <v/>
      </c>
      <c r="AG1222" s="497"/>
      <c r="AH1222" s="498"/>
      <c r="AI1222" s="497"/>
      <c r="AJ1222" s="499"/>
      <c r="AK1222" s="497"/>
      <c r="AL1222" s="499"/>
      <c r="AM1222" s="497"/>
      <c r="AN1222" s="499"/>
      <c r="AO1222" s="497"/>
      <c r="AP1222" s="499"/>
      <c r="AQ1222" s="497"/>
      <c r="AR1222" s="499"/>
      <c r="AS1222" s="497"/>
      <c r="AT1222" s="499"/>
      <c r="AU1222" s="497"/>
      <c r="AV1222" s="499"/>
      <c r="AW1222" s="497"/>
      <c r="AX1222" s="499"/>
      <c r="AY1222" s="500"/>
    </row>
    <row r="1223" ht="22.5" customHeight="1">
      <c r="A1223" s="36"/>
      <c r="B1223" s="28"/>
      <c r="C1223" s="28"/>
      <c r="D1223" s="28"/>
      <c r="E1223" s="36"/>
      <c r="F1223" s="28"/>
      <c r="G1223" s="28"/>
      <c r="H1223" s="28"/>
      <c r="I1223" s="28"/>
      <c r="J1223" s="28"/>
      <c r="K1223" s="28"/>
      <c r="L1223" s="28"/>
      <c r="M1223" s="28"/>
      <c r="N1223" s="28"/>
      <c r="O1223" s="28"/>
      <c r="P1223" s="28"/>
      <c r="Q1223" s="28"/>
      <c r="R1223" s="28"/>
      <c r="S1223" s="28"/>
      <c r="T1223" s="50"/>
      <c r="U1223" s="28"/>
      <c r="V1223" s="52"/>
      <c r="W1223" s="28"/>
      <c r="X1223" s="28"/>
      <c r="Y1223" s="28"/>
      <c r="Z1223" s="28"/>
      <c r="AA1223" s="28"/>
      <c r="AB1223" s="28"/>
      <c r="AC1223" s="28"/>
      <c r="AD1223" s="28"/>
      <c r="AE1223" s="65" t="b">
        <v>0</v>
      </c>
      <c r="AF1223" s="28" t="str">
        <f t="shared" si="2"/>
        <v/>
      </c>
      <c r="AG1223" s="501"/>
      <c r="AH1223" s="502"/>
      <c r="AI1223" s="501"/>
      <c r="AJ1223" s="503"/>
      <c r="AK1223" s="501"/>
      <c r="AL1223" s="503"/>
      <c r="AM1223" s="501"/>
      <c r="AN1223" s="503"/>
      <c r="AO1223" s="501"/>
      <c r="AP1223" s="503"/>
      <c r="AQ1223" s="501"/>
      <c r="AR1223" s="503"/>
      <c r="AS1223" s="501"/>
      <c r="AT1223" s="503"/>
      <c r="AU1223" s="501"/>
      <c r="AV1223" s="503"/>
      <c r="AW1223" s="501"/>
      <c r="AX1223" s="503"/>
      <c r="AY1223" s="504"/>
    </row>
    <row r="1224" ht="22.5" customHeight="1">
      <c r="A1224" s="36"/>
      <c r="B1224" s="28"/>
      <c r="C1224" s="28"/>
      <c r="D1224" s="28"/>
      <c r="E1224" s="36"/>
      <c r="F1224" s="28"/>
      <c r="G1224" s="28"/>
      <c r="H1224" s="28"/>
      <c r="I1224" s="28"/>
      <c r="J1224" s="28"/>
      <c r="K1224" s="28"/>
      <c r="L1224" s="28"/>
      <c r="M1224" s="28"/>
      <c r="N1224" s="28"/>
      <c r="O1224" s="28"/>
      <c r="P1224" s="28"/>
      <c r="Q1224" s="28"/>
      <c r="R1224" s="28"/>
      <c r="S1224" s="28"/>
      <c r="T1224" s="50"/>
      <c r="U1224" s="28"/>
      <c r="V1224" s="52"/>
      <c r="W1224" s="28"/>
      <c r="X1224" s="28"/>
      <c r="Y1224" s="28"/>
      <c r="Z1224" s="28"/>
      <c r="AA1224" s="28"/>
      <c r="AB1224" s="28"/>
      <c r="AC1224" s="28"/>
      <c r="AD1224" s="28"/>
      <c r="AE1224" s="65" t="b">
        <v>0</v>
      </c>
      <c r="AF1224" s="28" t="str">
        <f t="shared" si="2"/>
        <v/>
      </c>
      <c r="AG1224" s="497"/>
      <c r="AH1224" s="498"/>
      <c r="AI1224" s="497"/>
      <c r="AJ1224" s="499"/>
      <c r="AK1224" s="497"/>
      <c r="AL1224" s="499"/>
      <c r="AM1224" s="497"/>
      <c r="AN1224" s="499"/>
      <c r="AO1224" s="497"/>
      <c r="AP1224" s="499"/>
      <c r="AQ1224" s="497"/>
      <c r="AR1224" s="499"/>
      <c r="AS1224" s="497"/>
      <c r="AT1224" s="499"/>
      <c r="AU1224" s="497"/>
      <c r="AV1224" s="499"/>
      <c r="AW1224" s="497"/>
      <c r="AX1224" s="499"/>
      <c r="AY1224" s="500"/>
    </row>
    <row r="1225" ht="22.5" customHeight="1">
      <c r="A1225" s="36"/>
      <c r="B1225" s="28"/>
      <c r="C1225" s="28"/>
      <c r="D1225" s="28"/>
      <c r="E1225" s="36"/>
      <c r="F1225" s="28"/>
      <c r="G1225" s="28"/>
      <c r="H1225" s="28"/>
      <c r="I1225" s="28"/>
      <c r="J1225" s="28"/>
      <c r="K1225" s="28"/>
      <c r="L1225" s="28"/>
      <c r="M1225" s="28"/>
      <c r="N1225" s="28"/>
      <c r="O1225" s="28"/>
      <c r="P1225" s="28"/>
      <c r="Q1225" s="28"/>
      <c r="R1225" s="28"/>
      <c r="S1225" s="28"/>
      <c r="T1225" s="50"/>
      <c r="U1225" s="28"/>
      <c r="V1225" s="52"/>
      <c r="W1225" s="28"/>
      <c r="X1225" s="28"/>
      <c r="Y1225" s="28"/>
      <c r="Z1225" s="28"/>
      <c r="AA1225" s="28"/>
      <c r="AB1225" s="28"/>
      <c r="AC1225" s="28"/>
      <c r="AD1225" s="28"/>
      <c r="AE1225" s="65" t="b">
        <v>0</v>
      </c>
      <c r="AF1225" s="28" t="str">
        <f t="shared" si="2"/>
        <v/>
      </c>
      <c r="AG1225" s="501"/>
      <c r="AH1225" s="502"/>
      <c r="AI1225" s="501"/>
      <c r="AJ1225" s="503"/>
      <c r="AK1225" s="501"/>
      <c r="AL1225" s="503"/>
      <c r="AM1225" s="501"/>
      <c r="AN1225" s="503"/>
      <c r="AO1225" s="501"/>
      <c r="AP1225" s="503"/>
      <c r="AQ1225" s="501"/>
      <c r="AR1225" s="503"/>
      <c r="AS1225" s="501"/>
      <c r="AT1225" s="503"/>
      <c r="AU1225" s="501"/>
      <c r="AV1225" s="503"/>
      <c r="AW1225" s="501"/>
      <c r="AX1225" s="503"/>
      <c r="AY1225" s="504"/>
    </row>
    <row r="1226" ht="22.5" customHeight="1">
      <c r="A1226" s="36"/>
      <c r="B1226" s="28"/>
      <c r="C1226" s="28"/>
      <c r="D1226" s="28"/>
      <c r="E1226" s="36"/>
      <c r="F1226" s="28"/>
      <c r="G1226" s="28"/>
      <c r="H1226" s="28"/>
      <c r="I1226" s="28"/>
      <c r="J1226" s="28"/>
      <c r="K1226" s="28"/>
      <c r="L1226" s="28"/>
      <c r="M1226" s="28"/>
      <c r="N1226" s="28"/>
      <c r="O1226" s="28"/>
      <c r="P1226" s="28"/>
      <c r="Q1226" s="28"/>
      <c r="R1226" s="28"/>
      <c r="S1226" s="28"/>
      <c r="T1226" s="50"/>
      <c r="U1226" s="28"/>
      <c r="V1226" s="52"/>
      <c r="W1226" s="28"/>
      <c r="X1226" s="28"/>
      <c r="Y1226" s="28"/>
      <c r="Z1226" s="28"/>
      <c r="AA1226" s="28"/>
      <c r="AB1226" s="28"/>
      <c r="AC1226" s="28"/>
      <c r="AD1226" s="28"/>
      <c r="AE1226" s="65" t="b">
        <v>0</v>
      </c>
      <c r="AF1226" s="28" t="str">
        <f t="shared" si="2"/>
        <v/>
      </c>
      <c r="AG1226" s="497"/>
      <c r="AH1226" s="498"/>
      <c r="AI1226" s="497"/>
      <c r="AJ1226" s="499"/>
      <c r="AK1226" s="497"/>
      <c r="AL1226" s="499"/>
      <c r="AM1226" s="497"/>
      <c r="AN1226" s="499"/>
      <c r="AO1226" s="497"/>
      <c r="AP1226" s="499"/>
      <c r="AQ1226" s="497"/>
      <c r="AR1226" s="499"/>
      <c r="AS1226" s="497"/>
      <c r="AT1226" s="499"/>
      <c r="AU1226" s="497"/>
      <c r="AV1226" s="499"/>
      <c r="AW1226" s="497"/>
      <c r="AX1226" s="499"/>
      <c r="AY1226" s="500"/>
    </row>
    <row r="1227" ht="22.5" customHeight="1">
      <c r="A1227" s="36"/>
      <c r="B1227" s="28"/>
      <c r="C1227" s="28"/>
      <c r="D1227" s="28"/>
      <c r="E1227" s="36"/>
      <c r="F1227" s="28"/>
      <c r="G1227" s="28"/>
      <c r="H1227" s="28"/>
      <c r="I1227" s="28"/>
      <c r="J1227" s="28"/>
      <c r="K1227" s="28"/>
      <c r="L1227" s="28"/>
      <c r="M1227" s="28"/>
      <c r="N1227" s="28"/>
      <c r="O1227" s="28"/>
      <c r="P1227" s="28"/>
      <c r="Q1227" s="28"/>
      <c r="R1227" s="28"/>
      <c r="S1227" s="28"/>
      <c r="T1227" s="50"/>
      <c r="U1227" s="28"/>
      <c r="V1227" s="52"/>
      <c r="W1227" s="28"/>
      <c r="X1227" s="28"/>
      <c r="Y1227" s="28"/>
      <c r="Z1227" s="28"/>
      <c r="AA1227" s="28"/>
      <c r="AB1227" s="28"/>
      <c r="AC1227" s="28"/>
      <c r="AD1227" s="28"/>
      <c r="AE1227" s="65" t="b">
        <v>0</v>
      </c>
      <c r="AF1227" s="28" t="str">
        <f t="shared" si="2"/>
        <v/>
      </c>
      <c r="AG1227" s="501"/>
      <c r="AH1227" s="502"/>
      <c r="AI1227" s="501"/>
      <c r="AJ1227" s="503"/>
      <c r="AK1227" s="501"/>
      <c r="AL1227" s="503"/>
      <c r="AM1227" s="501"/>
      <c r="AN1227" s="503"/>
      <c r="AO1227" s="501"/>
      <c r="AP1227" s="503"/>
      <c r="AQ1227" s="501"/>
      <c r="AR1227" s="503"/>
      <c r="AS1227" s="501"/>
      <c r="AT1227" s="503"/>
      <c r="AU1227" s="501"/>
      <c r="AV1227" s="503"/>
      <c r="AW1227" s="501"/>
      <c r="AX1227" s="503"/>
      <c r="AY1227" s="504"/>
    </row>
    <row r="1228" ht="22.5" customHeight="1">
      <c r="A1228" s="36"/>
      <c r="B1228" s="28"/>
      <c r="C1228" s="28"/>
      <c r="D1228" s="28"/>
      <c r="E1228" s="36"/>
      <c r="F1228" s="28"/>
      <c r="G1228" s="28"/>
      <c r="H1228" s="28"/>
      <c r="I1228" s="28"/>
      <c r="J1228" s="28"/>
      <c r="K1228" s="28"/>
      <c r="L1228" s="28"/>
      <c r="M1228" s="28"/>
      <c r="N1228" s="28"/>
      <c r="O1228" s="28"/>
      <c r="P1228" s="28"/>
      <c r="Q1228" s="28"/>
      <c r="R1228" s="28"/>
      <c r="S1228" s="28"/>
      <c r="T1228" s="50"/>
      <c r="U1228" s="28"/>
      <c r="V1228" s="52"/>
      <c r="W1228" s="28"/>
      <c r="X1228" s="28"/>
      <c r="Y1228" s="28"/>
      <c r="Z1228" s="28"/>
      <c r="AA1228" s="28"/>
      <c r="AB1228" s="28"/>
      <c r="AC1228" s="28"/>
      <c r="AD1228" s="28"/>
      <c r="AE1228" s="65" t="b">
        <v>0</v>
      </c>
      <c r="AF1228" s="28" t="str">
        <f t="shared" si="2"/>
        <v/>
      </c>
      <c r="AG1228" s="497"/>
      <c r="AH1228" s="498"/>
      <c r="AI1228" s="497"/>
      <c r="AJ1228" s="499"/>
      <c r="AK1228" s="497"/>
      <c r="AL1228" s="499"/>
      <c r="AM1228" s="497"/>
      <c r="AN1228" s="499"/>
      <c r="AO1228" s="497"/>
      <c r="AP1228" s="499"/>
      <c r="AQ1228" s="497"/>
      <c r="AR1228" s="499"/>
      <c r="AS1228" s="497"/>
      <c r="AT1228" s="499"/>
      <c r="AU1228" s="497"/>
      <c r="AV1228" s="499"/>
      <c r="AW1228" s="497"/>
      <c r="AX1228" s="499"/>
      <c r="AY1228" s="500"/>
    </row>
    <row r="1229" ht="22.5" customHeight="1">
      <c r="A1229" s="36"/>
      <c r="B1229" s="28"/>
      <c r="C1229" s="28"/>
      <c r="D1229" s="28"/>
      <c r="E1229" s="36"/>
      <c r="F1229" s="28"/>
      <c r="G1229" s="28"/>
      <c r="H1229" s="28"/>
      <c r="I1229" s="28"/>
      <c r="J1229" s="28"/>
      <c r="K1229" s="28"/>
      <c r="L1229" s="28"/>
      <c r="M1229" s="28"/>
      <c r="N1229" s="28"/>
      <c r="O1229" s="28"/>
      <c r="P1229" s="28"/>
      <c r="Q1229" s="28"/>
      <c r="R1229" s="28"/>
      <c r="S1229" s="28"/>
      <c r="T1229" s="50"/>
      <c r="U1229" s="28"/>
      <c r="V1229" s="52"/>
      <c r="W1229" s="28"/>
      <c r="X1229" s="28"/>
      <c r="Y1229" s="28"/>
      <c r="Z1229" s="28"/>
      <c r="AA1229" s="28"/>
      <c r="AB1229" s="28"/>
      <c r="AC1229" s="28"/>
      <c r="AD1229" s="28"/>
      <c r="AE1229" s="65" t="b">
        <v>0</v>
      </c>
      <c r="AF1229" s="28" t="str">
        <f t="shared" si="2"/>
        <v/>
      </c>
      <c r="AG1229" s="501"/>
      <c r="AH1229" s="502"/>
      <c r="AI1229" s="501"/>
      <c r="AJ1229" s="503"/>
      <c r="AK1229" s="501"/>
      <c r="AL1229" s="503"/>
      <c r="AM1229" s="501"/>
      <c r="AN1229" s="503"/>
      <c r="AO1229" s="501"/>
      <c r="AP1229" s="503"/>
      <c r="AQ1229" s="501"/>
      <c r="AR1229" s="503"/>
      <c r="AS1229" s="501"/>
      <c r="AT1229" s="503"/>
      <c r="AU1229" s="501"/>
      <c r="AV1229" s="503"/>
      <c r="AW1229" s="501"/>
      <c r="AX1229" s="503"/>
      <c r="AY1229" s="504"/>
    </row>
    <row r="1230" ht="22.5" customHeight="1">
      <c r="A1230" s="36"/>
      <c r="B1230" s="28"/>
      <c r="C1230" s="28"/>
      <c r="D1230" s="28"/>
      <c r="E1230" s="36"/>
      <c r="F1230" s="28"/>
      <c r="G1230" s="28"/>
      <c r="H1230" s="28"/>
      <c r="I1230" s="28"/>
      <c r="J1230" s="28"/>
      <c r="K1230" s="28"/>
      <c r="L1230" s="28"/>
      <c r="M1230" s="28"/>
      <c r="N1230" s="28"/>
      <c r="O1230" s="28"/>
      <c r="P1230" s="28"/>
      <c r="Q1230" s="28"/>
      <c r="R1230" s="28"/>
      <c r="S1230" s="28"/>
      <c r="T1230" s="50"/>
      <c r="U1230" s="28"/>
      <c r="V1230" s="52"/>
      <c r="W1230" s="28"/>
      <c r="X1230" s="28"/>
      <c r="Y1230" s="28"/>
      <c r="Z1230" s="28"/>
      <c r="AA1230" s="28"/>
      <c r="AB1230" s="28"/>
      <c r="AC1230" s="28"/>
      <c r="AD1230" s="28"/>
      <c r="AE1230" s="65" t="b">
        <v>0</v>
      </c>
      <c r="AF1230" s="28" t="str">
        <f t="shared" si="2"/>
        <v/>
      </c>
      <c r="AG1230" s="497"/>
      <c r="AH1230" s="498"/>
      <c r="AI1230" s="497"/>
      <c r="AJ1230" s="499"/>
      <c r="AK1230" s="497"/>
      <c r="AL1230" s="499"/>
      <c r="AM1230" s="497"/>
      <c r="AN1230" s="499"/>
      <c r="AO1230" s="497"/>
      <c r="AP1230" s="499"/>
      <c r="AQ1230" s="497"/>
      <c r="AR1230" s="499"/>
      <c r="AS1230" s="497"/>
      <c r="AT1230" s="499"/>
      <c r="AU1230" s="497"/>
      <c r="AV1230" s="499"/>
      <c r="AW1230" s="497"/>
      <c r="AX1230" s="499"/>
      <c r="AY1230" s="500"/>
    </row>
    <row r="1231" ht="22.5" customHeight="1">
      <c r="A1231" s="36"/>
      <c r="B1231" s="28"/>
      <c r="C1231" s="28"/>
      <c r="D1231" s="28"/>
      <c r="E1231" s="36"/>
      <c r="F1231" s="28"/>
      <c r="G1231" s="28"/>
      <c r="H1231" s="28"/>
      <c r="I1231" s="28"/>
      <c r="J1231" s="28"/>
      <c r="K1231" s="28"/>
      <c r="L1231" s="28"/>
      <c r="M1231" s="28"/>
      <c r="N1231" s="28"/>
      <c r="O1231" s="28"/>
      <c r="P1231" s="28"/>
      <c r="Q1231" s="28"/>
      <c r="R1231" s="28"/>
      <c r="S1231" s="28"/>
      <c r="T1231" s="50"/>
      <c r="U1231" s="28"/>
      <c r="V1231" s="52"/>
      <c r="W1231" s="28"/>
      <c r="X1231" s="28"/>
      <c r="Y1231" s="28"/>
      <c r="Z1231" s="28"/>
      <c r="AA1231" s="28"/>
      <c r="AB1231" s="28"/>
      <c r="AC1231" s="28"/>
      <c r="AD1231" s="28"/>
      <c r="AE1231" s="65" t="b">
        <v>0</v>
      </c>
      <c r="AF1231" s="28" t="str">
        <f t="shared" si="2"/>
        <v/>
      </c>
      <c r="AG1231" s="501"/>
      <c r="AH1231" s="502"/>
      <c r="AI1231" s="501"/>
      <c r="AJ1231" s="503"/>
      <c r="AK1231" s="501"/>
      <c r="AL1231" s="503"/>
      <c r="AM1231" s="501"/>
      <c r="AN1231" s="503"/>
      <c r="AO1231" s="501"/>
      <c r="AP1231" s="503"/>
      <c r="AQ1231" s="501"/>
      <c r="AR1231" s="503"/>
      <c r="AS1231" s="501"/>
      <c r="AT1231" s="503"/>
      <c r="AU1231" s="501"/>
      <c r="AV1231" s="503"/>
      <c r="AW1231" s="501"/>
      <c r="AX1231" s="503"/>
      <c r="AY1231" s="504"/>
    </row>
    <row r="1232" ht="22.5" customHeight="1">
      <c r="A1232" s="36"/>
      <c r="B1232" s="28"/>
      <c r="C1232" s="28"/>
      <c r="D1232" s="28"/>
      <c r="E1232" s="36"/>
      <c r="F1232" s="28"/>
      <c r="G1232" s="28"/>
      <c r="H1232" s="28"/>
      <c r="I1232" s="28"/>
      <c r="J1232" s="28"/>
      <c r="K1232" s="28"/>
      <c r="L1232" s="28"/>
      <c r="M1232" s="28"/>
      <c r="N1232" s="28"/>
      <c r="O1232" s="28"/>
      <c r="P1232" s="28"/>
      <c r="Q1232" s="28"/>
      <c r="R1232" s="28"/>
      <c r="S1232" s="28"/>
      <c r="T1232" s="50"/>
      <c r="U1232" s="28"/>
      <c r="V1232" s="52"/>
      <c r="W1232" s="28"/>
      <c r="X1232" s="28"/>
      <c r="Y1232" s="28"/>
      <c r="Z1232" s="28"/>
      <c r="AA1232" s="28"/>
      <c r="AB1232" s="28"/>
      <c r="AC1232" s="28"/>
      <c r="AD1232" s="28"/>
      <c r="AE1232" s="65" t="b">
        <v>0</v>
      </c>
      <c r="AF1232" s="28" t="str">
        <f t="shared" si="2"/>
        <v/>
      </c>
      <c r="AG1232" s="497"/>
      <c r="AH1232" s="498"/>
      <c r="AI1232" s="497"/>
      <c r="AJ1232" s="499"/>
      <c r="AK1232" s="497"/>
      <c r="AL1232" s="499"/>
      <c r="AM1232" s="497"/>
      <c r="AN1232" s="499"/>
      <c r="AO1232" s="497"/>
      <c r="AP1232" s="499"/>
      <c r="AQ1232" s="497"/>
      <c r="AR1232" s="499"/>
      <c r="AS1232" s="497"/>
      <c r="AT1232" s="499"/>
      <c r="AU1232" s="497"/>
      <c r="AV1232" s="499"/>
      <c r="AW1232" s="497"/>
      <c r="AX1232" s="499"/>
      <c r="AY1232" s="500"/>
    </row>
    <row r="1233" ht="22.5" customHeight="1">
      <c r="A1233" s="36"/>
      <c r="B1233" s="28"/>
      <c r="C1233" s="28"/>
      <c r="D1233" s="28"/>
      <c r="E1233" s="36"/>
      <c r="F1233" s="28"/>
      <c r="G1233" s="28"/>
      <c r="H1233" s="28"/>
      <c r="I1233" s="28"/>
      <c r="J1233" s="28"/>
      <c r="K1233" s="28"/>
      <c r="L1233" s="28"/>
      <c r="M1233" s="28"/>
      <c r="N1233" s="28"/>
      <c r="O1233" s="28"/>
      <c r="P1233" s="28"/>
      <c r="Q1233" s="28"/>
      <c r="R1233" s="28"/>
      <c r="S1233" s="28"/>
      <c r="T1233" s="50"/>
      <c r="U1233" s="28"/>
      <c r="V1233" s="52"/>
      <c r="W1233" s="28"/>
      <c r="X1233" s="28"/>
      <c r="Y1233" s="28"/>
      <c r="Z1233" s="28"/>
      <c r="AA1233" s="28"/>
      <c r="AB1233" s="28"/>
      <c r="AC1233" s="28"/>
      <c r="AD1233" s="28"/>
      <c r="AE1233" s="65" t="b">
        <v>0</v>
      </c>
      <c r="AF1233" s="28" t="str">
        <f t="shared" si="2"/>
        <v/>
      </c>
      <c r="AG1233" s="501"/>
      <c r="AH1233" s="502"/>
      <c r="AI1233" s="501"/>
      <c r="AJ1233" s="503"/>
      <c r="AK1233" s="501"/>
      <c r="AL1233" s="503"/>
      <c r="AM1233" s="501"/>
      <c r="AN1233" s="503"/>
      <c r="AO1233" s="501"/>
      <c r="AP1233" s="503"/>
      <c r="AQ1233" s="501"/>
      <c r="AR1233" s="503"/>
      <c r="AS1233" s="501"/>
      <c r="AT1233" s="503"/>
      <c r="AU1233" s="501"/>
      <c r="AV1233" s="503"/>
      <c r="AW1233" s="501"/>
      <c r="AX1233" s="503"/>
      <c r="AY1233" s="504"/>
    </row>
    <row r="1234" ht="22.5" customHeight="1">
      <c r="A1234" s="36"/>
      <c r="B1234" s="28"/>
      <c r="C1234" s="28"/>
      <c r="D1234" s="28"/>
      <c r="E1234" s="36"/>
      <c r="F1234" s="28"/>
      <c r="G1234" s="28"/>
      <c r="H1234" s="28"/>
      <c r="I1234" s="28"/>
      <c r="J1234" s="28"/>
      <c r="K1234" s="28"/>
      <c r="L1234" s="28"/>
      <c r="M1234" s="28"/>
      <c r="N1234" s="28"/>
      <c r="O1234" s="28"/>
      <c r="P1234" s="28"/>
      <c r="Q1234" s="28"/>
      <c r="R1234" s="28"/>
      <c r="S1234" s="28"/>
      <c r="T1234" s="50"/>
      <c r="U1234" s="28"/>
      <c r="V1234" s="52"/>
      <c r="W1234" s="28"/>
      <c r="X1234" s="28"/>
      <c r="Y1234" s="28"/>
      <c r="Z1234" s="28"/>
      <c r="AA1234" s="28"/>
      <c r="AB1234" s="28"/>
      <c r="AC1234" s="28"/>
      <c r="AD1234" s="28"/>
      <c r="AE1234" s="65" t="b">
        <v>0</v>
      </c>
      <c r="AF1234" s="28" t="str">
        <f t="shared" si="2"/>
        <v/>
      </c>
      <c r="AG1234" s="497"/>
      <c r="AH1234" s="498"/>
      <c r="AI1234" s="497"/>
      <c r="AJ1234" s="499"/>
      <c r="AK1234" s="497"/>
      <c r="AL1234" s="499"/>
      <c r="AM1234" s="497"/>
      <c r="AN1234" s="499"/>
      <c r="AO1234" s="497"/>
      <c r="AP1234" s="499"/>
      <c r="AQ1234" s="497"/>
      <c r="AR1234" s="499"/>
      <c r="AS1234" s="497"/>
      <c r="AT1234" s="499"/>
      <c r="AU1234" s="497"/>
      <c r="AV1234" s="499"/>
      <c r="AW1234" s="497"/>
      <c r="AX1234" s="499"/>
      <c r="AY1234" s="500"/>
    </row>
    <row r="1235" ht="22.5" customHeight="1">
      <c r="A1235" s="36"/>
      <c r="B1235" s="28"/>
      <c r="C1235" s="28"/>
      <c r="D1235" s="28"/>
      <c r="E1235" s="36"/>
      <c r="F1235" s="28"/>
      <c r="G1235" s="28"/>
      <c r="H1235" s="28"/>
      <c r="I1235" s="28"/>
      <c r="J1235" s="28"/>
      <c r="K1235" s="28"/>
      <c r="L1235" s="28"/>
      <c r="M1235" s="28"/>
      <c r="N1235" s="28"/>
      <c r="O1235" s="28"/>
      <c r="P1235" s="28"/>
      <c r="Q1235" s="28"/>
      <c r="R1235" s="28"/>
      <c r="S1235" s="28"/>
      <c r="T1235" s="50"/>
      <c r="U1235" s="28"/>
      <c r="V1235" s="52"/>
      <c r="W1235" s="28"/>
      <c r="X1235" s="28"/>
      <c r="Y1235" s="28"/>
      <c r="Z1235" s="28"/>
      <c r="AA1235" s="28"/>
      <c r="AB1235" s="28"/>
      <c r="AC1235" s="28"/>
      <c r="AD1235" s="28"/>
      <c r="AE1235" s="65" t="b">
        <v>0</v>
      </c>
      <c r="AF1235" s="28" t="str">
        <f t="shared" si="2"/>
        <v/>
      </c>
      <c r="AG1235" s="501"/>
      <c r="AH1235" s="502"/>
      <c r="AI1235" s="501"/>
      <c r="AJ1235" s="503"/>
      <c r="AK1235" s="501"/>
      <c r="AL1235" s="503"/>
      <c r="AM1235" s="501"/>
      <c r="AN1235" s="503"/>
      <c r="AO1235" s="501"/>
      <c r="AP1235" s="503"/>
      <c r="AQ1235" s="501"/>
      <c r="AR1235" s="503"/>
      <c r="AS1235" s="501"/>
      <c r="AT1235" s="503"/>
      <c r="AU1235" s="501"/>
      <c r="AV1235" s="503"/>
      <c r="AW1235" s="501"/>
      <c r="AX1235" s="503"/>
      <c r="AY1235" s="504"/>
    </row>
    <row r="1236" ht="22.5" customHeight="1">
      <c r="A1236" s="36"/>
      <c r="B1236" s="28"/>
      <c r="C1236" s="28"/>
      <c r="D1236" s="28"/>
      <c r="E1236" s="36"/>
      <c r="F1236" s="28"/>
      <c r="G1236" s="28"/>
      <c r="H1236" s="28"/>
      <c r="I1236" s="28"/>
      <c r="J1236" s="28"/>
      <c r="K1236" s="28"/>
      <c r="L1236" s="28"/>
      <c r="M1236" s="28"/>
      <c r="N1236" s="28"/>
      <c r="O1236" s="28"/>
      <c r="P1236" s="28"/>
      <c r="Q1236" s="28"/>
      <c r="R1236" s="28"/>
      <c r="S1236" s="28"/>
      <c r="T1236" s="50"/>
      <c r="U1236" s="28"/>
      <c r="V1236" s="52"/>
      <c r="W1236" s="28"/>
      <c r="X1236" s="28"/>
      <c r="Y1236" s="28"/>
      <c r="Z1236" s="28"/>
      <c r="AA1236" s="28"/>
      <c r="AB1236" s="28"/>
      <c r="AC1236" s="28"/>
      <c r="AD1236" s="28"/>
      <c r="AE1236" s="65" t="b">
        <v>0</v>
      </c>
      <c r="AF1236" s="28" t="str">
        <f t="shared" si="2"/>
        <v/>
      </c>
      <c r="AG1236" s="497"/>
      <c r="AH1236" s="498"/>
      <c r="AI1236" s="497"/>
      <c r="AJ1236" s="499"/>
      <c r="AK1236" s="497"/>
      <c r="AL1236" s="499"/>
      <c r="AM1236" s="497"/>
      <c r="AN1236" s="499"/>
      <c r="AO1236" s="497"/>
      <c r="AP1236" s="499"/>
      <c r="AQ1236" s="497"/>
      <c r="AR1236" s="499"/>
      <c r="AS1236" s="497"/>
      <c r="AT1236" s="499"/>
      <c r="AU1236" s="497"/>
      <c r="AV1236" s="499"/>
      <c r="AW1236" s="497"/>
      <c r="AX1236" s="499"/>
      <c r="AY1236" s="500"/>
    </row>
    <row r="1237" ht="22.5" customHeight="1">
      <c r="A1237" s="36"/>
      <c r="B1237" s="28"/>
      <c r="C1237" s="28"/>
      <c r="D1237" s="28"/>
      <c r="E1237" s="36"/>
      <c r="F1237" s="28"/>
      <c r="G1237" s="28"/>
      <c r="H1237" s="28"/>
      <c r="I1237" s="28"/>
      <c r="J1237" s="28"/>
      <c r="K1237" s="28"/>
      <c r="L1237" s="28"/>
      <c r="M1237" s="28"/>
      <c r="N1237" s="28"/>
      <c r="O1237" s="28"/>
      <c r="P1237" s="28"/>
      <c r="Q1237" s="28"/>
      <c r="R1237" s="28"/>
      <c r="S1237" s="28"/>
      <c r="T1237" s="50"/>
      <c r="U1237" s="28"/>
      <c r="V1237" s="52"/>
      <c r="W1237" s="28"/>
      <c r="X1237" s="28"/>
      <c r="Y1237" s="28"/>
      <c r="Z1237" s="28"/>
      <c r="AA1237" s="28"/>
      <c r="AB1237" s="28"/>
      <c r="AC1237" s="28"/>
      <c r="AD1237" s="28"/>
      <c r="AE1237" s="65" t="b">
        <v>0</v>
      </c>
      <c r="AF1237" s="28" t="str">
        <f t="shared" si="2"/>
        <v/>
      </c>
      <c r="AG1237" s="501"/>
      <c r="AH1237" s="502"/>
      <c r="AI1237" s="501"/>
      <c r="AJ1237" s="503"/>
      <c r="AK1237" s="501"/>
      <c r="AL1237" s="503"/>
      <c r="AM1237" s="501"/>
      <c r="AN1237" s="503"/>
      <c r="AO1237" s="501"/>
      <c r="AP1237" s="503"/>
      <c r="AQ1237" s="501"/>
      <c r="AR1237" s="503"/>
      <c r="AS1237" s="501"/>
      <c r="AT1237" s="503"/>
      <c r="AU1237" s="501"/>
      <c r="AV1237" s="503"/>
      <c r="AW1237" s="501"/>
      <c r="AX1237" s="503"/>
      <c r="AY1237" s="504"/>
    </row>
    <row r="1238" ht="22.5" customHeight="1">
      <c r="A1238" s="36"/>
      <c r="B1238" s="28"/>
      <c r="C1238" s="28"/>
      <c r="D1238" s="28"/>
      <c r="E1238" s="36"/>
      <c r="F1238" s="28"/>
      <c r="G1238" s="28"/>
      <c r="H1238" s="28"/>
      <c r="I1238" s="28"/>
      <c r="J1238" s="28"/>
      <c r="K1238" s="28"/>
      <c r="L1238" s="28"/>
      <c r="M1238" s="28"/>
      <c r="N1238" s="28"/>
      <c r="O1238" s="28"/>
      <c r="P1238" s="28"/>
      <c r="Q1238" s="28"/>
      <c r="R1238" s="28"/>
      <c r="S1238" s="28"/>
      <c r="T1238" s="50"/>
      <c r="U1238" s="28"/>
      <c r="V1238" s="52"/>
      <c r="W1238" s="28"/>
      <c r="X1238" s="28"/>
      <c r="Y1238" s="28"/>
      <c r="Z1238" s="28"/>
      <c r="AA1238" s="28"/>
      <c r="AB1238" s="28"/>
      <c r="AC1238" s="28"/>
      <c r="AD1238" s="28"/>
      <c r="AE1238" s="65" t="b">
        <v>0</v>
      </c>
      <c r="AF1238" s="28" t="str">
        <f t="shared" si="2"/>
        <v/>
      </c>
      <c r="AG1238" s="497"/>
      <c r="AH1238" s="498"/>
      <c r="AI1238" s="497"/>
      <c r="AJ1238" s="499"/>
      <c r="AK1238" s="497"/>
      <c r="AL1238" s="499"/>
      <c r="AM1238" s="497"/>
      <c r="AN1238" s="499"/>
      <c r="AO1238" s="497"/>
      <c r="AP1238" s="499"/>
      <c r="AQ1238" s="497"/>
      <c r="AR1238" s="499"/>
      <c r="AS1238" s="497"/>
      <c r="AT1238" s="499"/>
      <c r="AU1238" s="497"/>
      <c r="AV1238" s="499"/>
      <c r="AW1238" s="497"/>
      <c r="AX1238" s="499"/>
      <c r="AY1238" s="500"/>
    </row>
    <row r="1239" ht="22.5" customHeight="1">
      <c r="A1239" s="36"/>
      <c r="B1239" s="28"/>
      <c r="C1239" s="28"/>
      <c r="D1239" s="28"/>
      <c r="E1239" s="36"/>
      <c r="F1239" s="28"/>
      <c r="G1239" s="28"/>
      <c r="H1239" s="28"/>
      <c r="I1239" s="28"/>
      <c r="J1239" s="28"/>
      <c r="K1239" s="28"/>
      <c r="L1239" s="28"/>
      <c r="M1239" s="28"/>
      <c r="N1239" s="28"/>
      <c r="O1239" s="28"/>
      <c r="P1239" s="28"/>
      <c r="Q1239" s="28"/>
      <c r="R1239" s="28"/>
      <c r="S1239" s="28"/>
      <c r="T1239" s="50"/>
      <c r="U1239" s="28"/>
      <c r="V1239" s="52"/>
      <c r="W1239" s="28"/>
      <c r="X1239" s="28"/>
      <c r="Y1239" s="28"/>
      <c r="Z1239" s="28"/>
      <c r="AA1239" s="28"/>
      <c r="AB1239" s="28"/>
      <c r="AC1239" s="28"/>
      <c r="AD1239" s="28"/>
      <c r="AE1239" s="65" t="b">
        <v>0</v>
      </c>
      <c r="AF1239" s="28" t="str">
        <f t="shared" si="2"/>
        <v/>
      </c>
      <c r="AG1239" s="501"/>
      <c r="AH1239" s="502"/>
      <c r="AI1239" s="501"/>
      <c r="AJ1239" s="503"/>
      <c r="AK1239" s="501"/>
      <c r="AL1239" s="503"/>
      <c r="AM1239" s="501"/>
      <c r="AN1239" s="503"/>
      <c r="AO1239" s="501"/>
      <c r="AP1239" s="503"/>
      <c r="AQ1239" s="501"/>
      <c r="AR1239" s="503"/>
      <c r="AS1239" s="501"/>
      <c r="AT1239" s="503"/>
      <c r="AU1239" s="501"/>
      <c r="AV1239" s="503"/>
      <c r="AW1239" s="501"/>
      <c r="AX1239" s="503"/>
      <c r="AY1239" s="504"/>
    </row>
    <row r="1240" ht="22.5" customHeight="1">
      <c r="A1240" s="36"/>
      <c r="B1240" s="28"/>
      <c r="C1240" s="28"/>
      <c r="D1240" s="28"/>
      <c r="E1240" s="36"/>
      <c r="F1240" s="28"/>
      <c r="G1240" s="28"/>
      <c r="H1240" s="28"/>
      <c r="I1240" s="28"/>
      <c r="J1240" s="28"/>
      <c r="K1240" s="28"/>
      <c r="L1240" s="28"/>
      <c r="M1240" s="28"/>
      <c r="N1240" s="28"/>
      <c r="O1240" s="28"/>
      <c r="P1240" s="28"/>
      <c r="Q1240" s="28"/>
      <c r="R1240" s="28"/>
      <c r="S1240" s="28"/>
      <c r="T1240" s="50"/>
      <c r="U1240" s="28"/>
      <c r="V1240" s="52"/>
      <c r="W1240" s="28"/>
      <c r="X1240" s="28"/>
      <c r="Y1240" s="28"/>
      <c r="Z1240" s="28"/>
      <c r="AA1240" s="28"/>
      <c r="AB1240" s="28"/>
      <c r="AC1240" s="28"/>
      <c r="AD1240" s="28"/>
      <c r="AE1240" s="65" t="b">
        <v>0</v>
      </c>
      <c r="AF1240" s="28" t="str">
        <f t="shared" si="2"/>
        <v/>
      </c>
      <c r="AG1240" s="497"/>
      <c r="AH1240" s="498"/>
      <c r="AI1240" s="497"/>
      <c r="AJ1240" s="499"/>
      <c r="AK1240" s="497"/>
      <c r="AL1240" s="499"/>
      <c r="AM1240" s="497"/>
      <c r="AN1240" s="499"/>
      <c r="AO1240" s="497"/>
      <c r="AP1240" s="499"/>
      <c r="AQ1240" s="497"/>
      <c r="AR1240" s="499"/>
      <c r="AS1240" s="497"/>
      <c r="AT1240" s="499"/>
      <c r="AU1240" s="497"/>
      <c r="AV1240" s="499"/>
      <c r="AW1240" s="497"/>
      <c r="AX1240" s="499"/>
      <c r="AY1240" s="500"/>
    </row>
    <row r="1241" ht="22.5" customHeight="1">
      <c r="A1241" s="36"/>
      <c r="B1241" s="28"/>
      <c r="C1241" s="28"/>
      <c r="D1241" s="28"/>
      <c r="E1241" s="36"/>
      <c r="F1241" s="28"/>
      <c r="G1241" s="28"/>
      <c r="H1241" s="28"/>
      <c r="I1241" s="28"/>
      <c r="J1241" s="28"/>
      <c r="K1241" s="28"/>
      <c r="L1241" s="28"/>
      <c r="M1241" s="28"/>
      <c r="N1241" s="28"/>
      <c r="O1241" s="28"/>
      <c r="P1241" s="28"/>
      <c r="Q1241" s="28"/>
      <c r="R1241" s="28"/>
      <c r="S1241" s="28"/>
      <c r="T1241" s="50"/>
      <c r="U1241" s="28"/>
      <c r="V1241" s="52"/>
      <c r="W1241" s="28"/>
      <c r="X1241" s="28"/>
      <c r="Y1241" s="28"/>
      <c r="Z1241" s="28"/>
      <c r="AA1241" s="28"/>
      <c r="AB1241" s="28"/>
      <c r="AC1241" s="28"/>
      <c r="AD1241" s="28"/>
      <c r="AE1241" s="65" t="b">
        <v>0</v>
      </c>
      <c r="AF1241" s="28" t="str">
        <f t="shared" si="2"/>
        <v/>
      </c>
      <c r="AG1241" s="501"/>
      <c r="AH1241" s="502"/>
      <c r="AI1241" s="501"/>
      <c r="AJ1241" s="503"/>
      <c r="AK1241" s="501"/>
      <c r="AL1241" s="503"/>
      <c r="AM1241" s="501"/>
      <c r="AN1241" s="503"/>
      <c r="AO1241" s="501"/>
      <c r="AP1241" s="503"/>
      <c r="AQ1241" s="501"/>
      <c r="AR1241" s="503"/>
      <c r="AS1241" s="501"/>
      <c r="AT1241" s="503"/>
      <c r="AU1241" s="501"/>
      <c r="AV1241" s="503"/>
      <c r="AW1241" s="501"/>
      <c r="AX1241" s="503"/>
      <c r="AY1241" s="504"/>
    </row>
    <row r="1242" ht="22.5" customHeight="1">
      <c r="A1242" s="36"/>
      <c r="B1242" s="28"/>
      <c r="C1242" s="28"/>
      <c r="D1242" s="28"/>
      <c r="E1242" s="36"/>
      <c r="F1242" s="28"/>
      <c r="G1242" s="28"/>
      <c r="H1242" s="28"/>
      <c r="I1242" s="28"/>
      <c r="J1242" s="28"/>
      <c r="K1242" s="28"/>
      <c r="L1242" s="28"/>
      <c r="M1242" s="28"/>
      <c r="N1242" s="28"/>
      <c r="O1242" s="28"/>
      <c r="P1242" s="28"/>
      <c r="Q1242" s="28"/>
      <c r="R1242" s="28"/>
      <c r="S1242" s="28"/>
      <c r="T1242" s="50"/>
      <c r="U1242" s="28"/>
      <c r="V1242" s="52"/>
      <c r="W1242" s="28"/>
      <c r="X1242" s="28"/>
      <c r="Y1242" s="28"/>
      <c r="Z1242" s="28"/>
      <c r="AA1242" s="28"/>
      <c r="AB1242" s="28"/>
      <c r="AC1242" s="28"/>
      <c r="AD1242" s="28"/>
      <c r="AE1242" s="65" t="b">
        <v>0</v>
      </c>
      <c r="AF1242" s="28" t="str">
        <f t="shared" si="2"/>
        <v/>
      </c>
      <c r="AG1242" s="497"/>
      <c r="AH1242" s="498"/>
      <c r="AI1242" s="497"/>
      <c r="AJ1242" s="499"/>
      <c r="AK1242" s="497"/>
      <c r="AL1242" s="499"/>
      <c r="AM1242" s="497"/>
      <c r="AN1242" s="499"/>
      <c r="AO1242" s="497"/>
      <c r="AP1242" s="499"/>
      <c r="AQ1242" s="497"/>
      <c r="AR1242" s="499"/>
      <c r="AS1242" s="497"/>
      <c r="AT1242" s="499"/>
      <c r="AU1242" s="497"/>
      <c r="AV1242" s="499"/>
      <c r="AW1242" s="497"/>
      <c r="AX1242" s="499"/>
      <c r="AY1242" s="500"/>
    </row>
    <row r="1243" ht="22.5" customHeight="1">
      <c r="A1243" s="36"/>
      <c r="B1243" s="28"/>
      <c r="C1243" s="28"/>
      <c r="D1243" s="28"/>
      <c r="E1243" s="36"/>
      <c r="F1243" s="28"/>
      <c r="G1243" s="28"/>
      <c r="H1243" s="28"/>
      <c r="I1243" s="28"/>
      <c r="J1243" s="28"/>
      <c r="K1243" s="28"/>
      <c r="L1243" s="28"/>
      <c r="M1243" s="28"/>
      <c r="N1243" s="28"/>
      <c r="O1243" s="28"/>
      <c r="P1243" s="28"/>
      <c r="Q1243" s="28"/>
      <c r="R1243" s="28"/>
      <c r="S1243" s="28"/>
      <c r="T1243" s="50"/>
      <c r="U1243" s="28"/>
      <c r="V1243" s="52"/>
      <c r="W1243" s="28"/>
      <c r="X1243" s="28"/>
      <c r="Y1243" s="28"/>
      <c r="Z1243" s="28"/>
      <c r="AA1243" s="28"/>
      <c r="AB1243" s="28"/>
      <c r="AC1243" s="28"/>
      <c r="AD1243" s="28"/>
      <c r="AE1243" s="65" t="b">
        <v>0</v>
      </c>
      <c r="AF1243" s="28" t="str">
        <f t="shared" si="2"/>
        <v/>
      </c>
      <c r="AG1243" s="501"/>
      <c r="AH1243" s="502"/>
      <c r="AI1243" s="501"/>
      <c r="AJ1243" s="503"/>
      <c r="AK1243" s="501"/>
      <c r="AL1243" s="503"/>
      <c r="AM1243" s="501"/>
      <c r="AN1243" s="503"/>
      <c r="AO1243" s="501"/>
      <c r="AP1243" s="503"/>
      <c r="AQ1243" s="501"/>
      <c r="AR1243" s="503"/>
      <c r="AS1243" s="501"/>
      <c r="AT1243" s="503"/>
      <c r="AU1243" s="501"/>
      <c r="AV1243" s="503"/>
      <c r="AW1243" s="501"/>
      <c r="AX1243" s="503"/>
      <c r="AY1243" s="504"/>
    </row>
    <row r="1244" ht="22.5" customHeight="1">
      <c r="A1244" s="36"/>
      <c r="B1244" s="28"/>
      <c r="C1244" s="28"/>
      <c r="D1244" s="28"/>
      <c r="E1244" s="36"/>
      <c r="F1244" s="28"/>
      <c r="G1244" s="28"/>
      <c r="H1244" s="28"/>
      <c r="I1244" s="28"/>
      <c r="J1244" s="28"/>
      <c r="K1244" s="28"/>
      <c r="L1244" s="28"/>
      <c r="M1244" s="28"/>
      <c r="N1244" s="28"/>
      <c r="O1244" s="28"/>
      <c r="P1244" s="28"/>
      <c r="Q1244" s="28"/>
      <c r="R1244" s="28"/>
      <c r="S1244" s="28"/>
      <c r="T1244" s="50"/>
      <c r="U1244" s="28"/>
      <c r="V1244" s="52"/>
      <c r="W1244" s="28"/>
      <c r="X1244" s="28"/>
      <c r="Y1244" s="28"/>
      <c r="Z1244" s="28"/>
      <c r="AA1244" s="28"/>
      <c r="AB1244" s="28"/>
      <c r="AC1244" s="28"/>
      <c r="AD1244" s="28"/>
      <c r="AE1244" s="65" t="b">
        <v>0</v>
      </c>
      <c r="AF1244" s="28" t="str">
        <f t="shared" si="2"/>
        <v/>
      </c>
      <c r="AG1244" s="497"/>
      <c r="AH1244" s="498"/>
      <c r="AI1244" s="497"/>
      <c r="AJ1244" s="499"/>
      <c r="AK1244" s="497"/>
      <c r="AL1244" s="499"/>
      <c r="AM1244" s="497"/>
      <c r="AN1244" s="499"/>
      <c r="AO1244" s="497"/>
      <c r="AP1244" s="499"/>
      <c r="AQ1244" s="497"/>
      <c r="AR1244" s="499"/>
      <c r="AS1244" s="497"/>
      <c r="AT1244" s="499"/>
      <c r="AU1244" s="497"/>
      <c r="AV1244" s="499"/>
      <c r="AW1244" s="497"/>
      <c r="AX1244" s="499"/>
      <c r="AY1244" s="500"/>
    </row>
    <row r="1245" ht="22.5" customHeight="1">
      <c r="A1245" s="36"/>
      <c r="B1245" s="28"/>
      <c r="C1245" s="28"/>
      <c r="D1245" s="28"/>
      <c r="E1245" s="36"/>
      <c r="F1245" s="28"/>
      <c r="G1245" s="28"/>
      <c r="H1245" s="28"/>
      <c r="I1245" s="28"/>
      <c r="J1245" s="28"/>
      <c r="K1245" s="28"/>
      <c r="L1245" s="28"/>
      <c r="M1245" s="28"/>
      <c r="N1245" s="28"/>
      <c r="O1245" s="28"/>
      <c r="P1245" s="28"/>
      <c r="Q1245" s="28"/>
      <c r="R1245" s="28"/>
      <c r="S1245" s="28"/>
      <c r="T1245" s="50"/>
      <c r="U1245" s="28"/>
      <c r="V1245" s="52"/>
      <c r="W1245" s="28"/>
      <c r="X1245" s="28"/>
      <c r="Y1245" s="28"/>
      <c r="Z1245" s="28"/>
      <c r="AA1245" s="28"/>
      <c r="AB1245" s="28"/>
      <c r="AC1245" s="28"/>
      <c r="AD1245" s="28"/>
      <c r="AE1245" s="65" t="b">
        <v>0</v>
      </c>
      <c r="AF1245" s="28" t="str">
        <f t="shared" si="2"/>
        <v/>
      </c>
      <c r="AG1245" s="501"/>
      <c r="AH1245" s="502"/>
      <c r="AI1245" s="501"/>
      <c r="AJ1245" s="503"/>
      <c r="AK1245" s="501"/>
      <c r="AL1245" s="503"/>
      <c r="AM1245" s="501"/>
      <c r="AN1245" s="503"/>
      <c r="AO1245" s="501"/>
      <c r="AP1245" s="503"/>
      <c r="AQ1245" s="501"/>
      <c r="AR1245" s="503"/>
      <c r="AS1245" s="501"/>
      <c r="AT1245" s="503"/>
      <c r="AU1245" s="501"/>
      <c r="AV1245" s="503"/>
      <c r="AW1245" s="501"/>
      <c r="AX1245" s="503"/>
      <c r="AY1245" s="504"/>
    </row>
    <row r="1246" ht="22.5" customHeight="1">
      <c r="A1246" s="36"/>
      <c r="B1246" s="28"/>
      <c r="C1246" s="28"/>
      <c r="D1246" s="28"/>
      <c r="E1246" s="36"/>
      <c r="F1246" s="28"/>
      <c r="G1246" s="28"/>
      <c r="H1246" s="28"/>
      <c r="I1246" s="28"/>
      <c r="J1246" s="28"/>
      <c r="K1246" s="28"/>
      <c r="L1246" s="28"/>
      <c r="M1246" s="28"/>
      <c r="N1246" s="28"/>
      <c r="O1246" s="28"/>
      <c r="P1246" s="28"/>
      <c r="Q1246" s="28"/>
      <c r="R1246" s="28"/>
      <c r="S1246" s="28"/>
      <c r="T1246" s="50"/>
      <c r="U1246" s="28"/>
      <c r="V1246" s="52"/>
      <c r="W1246" s="28"/>
      <c r="X1246" s="28"/>
      <c r="Y1246" s="28"/>
      <c r="Z1246" s="28"/>
      <c r="AA1246" s="28"/>
      <c r="AB1246" s="28"/>
      <c r="AC1246" s="28"/>
      <c r="AD1246" s="28"/>
      <c r="AE1246" s="65" t="b">
        <v>0</v>
      </c>
      <c r="AF1246" s="28" t="str">
        <f t="shared" si="2"/>
        <v/>
      </c>
      <c r="AG1246" s="497"/>
      <c r="AH1246" s="498"/>
      <c r="AI1246" s="497"/>
      <c r="AJ1246" s="499"/>
      <c r="AK1246" s="497"/>
      <c r="AL1246" s="499"/>
      <c r="AM1246" s="497"/>
      <c r="AN1246" s="499"/>
      <c r="AO1246" s="497"/>
      <c r="AP1246" s="499"/>
      <c r="AQ1246" s="497"/>
      <c r="AR1246" s="499"/>
      <c r="AS1246" s="497"/>
      <c r="AT1246" s="499"/>
      <c r="AU1246" s="497"/>
      <c r="AV1246" s="499"/>
      <c r="AW1246" s="497"/>
      <c r="AX1246" s="499"/>
      <c r="AY1246" s="500"/>
    </row>
    <row r="1247" ht="22.5" customHeight="1">
      <c r="A1247" s="36"/>
      <c r="B1247" s="28"/>
      <c r="C1247" s="28"/>
      <c r="D1247" s="28"/>
      <c r="E1247" s="36"/>
      <c r="F1247" s="28"/>
      <c r="G1247" s="28"/>
      <c r="H1247" s="28"/>
      <c r="I1247" s="28"/>
      <c r="J1247" s="28"/>
      <c r="K1247" s="28"/>
      <c r="L1247" s="28"/>
      <c r="M1247" s="28"/>
      <c r="N1247" s="28"/>
      <c r="O1247" s="28"/>
      <c r="P1247" s="28"/>
      <c r="Q1247" s="28"/>
      <c r="R1247" s="28"/>
      <c r="S1247" s="28"/>
      <c r="T1247" s="50"/>
      <c r="U1247" s="28"/>
      <c r="V1247" s="52"/>
      <c r="W1247" s="28"/>
      <c r="X1247" s="28"/>
      <c r="Y1247" s="28"/>
      <c r="Z1247" s="28"/>
      <c r="AA1247" s="28"/>
      <c r="AB1247" s="28"/>
      <c r="AC1247" s="28"/>
      <c r="AD1247" s="28"/>
      <c r="AE1247" s="65" t="b">
        <v>0</v>
      </c>
      <c r="AF1247" s="28" t="str">
        <f t="shared" si="2"/>
        <v/>
      </c>
      <c r="AG1247" s="501"/>
      <c r="AH1247" s="502"/>
      <c r="AI1247" s="501"/>
      <c r="AJ1247" s="503"/>
      <c r="AK1247" s="501"/>
      <c r="AL1247" s="503"/>
      <c r="AM1247" s="501"/>
      <c r="AN1247" s="503"/>
      <c r="AO1247" s="501"/>
      <c r="AP1247" s="503"/>
      <c r="AQ1247" s="501"/>
      <c r="AR1247" s="503"/>
      <c r="AS1247" s="501"/>
      <c r="AT1247" s="503"/>
      <c r="AU1247" s="501"/>
      <c r="AV1247" s="503"/>
      <c r="AW1247" s="501"/>
      <c r="AX1247" s="503"/>
      <c r="AY1247" s="504"/>
    </row>
    <row r="1248" ht="22.5" customHeight="1">
      <c r="A1248" s="36"/>
      <c r="B1248" s="28"/>
      <c r="C1248" s="28"/>
      <c r="D1248" s="28"/>
      <c r="E1248" s="36"/>
      <c r="F1248" s="28"/>
      <c r="G1248" s="28"/>
      <c r="H1248" s="28"/>
      <c r="I1248" s="28"/>
      <c r="J1248" s="28"/>
      <c r="K1248" s="28"/>
      <c r="L1248" s="28"/>
      <c r="M1248" s="28"/>
      <c r="N1248" s="28"/>
      <c r="O1248" s="28"/>
      <c r="P1248" s="28"/>
      <c r="Q1248" s="28"/>
      <c r="R1248" s="28"/>
      <c r="S1248" s="28"/>
      <c r="T1248" s="50"/>
      <c r="U1248" s="28"/>
      <c r="V1248" s="52"/>
      <c r="W1248" s="28"/>
      <c r="X1248" s="28"/>
      <c r="Y1248" s="28"/>
      <c r="Z1248" s="28"/>
      <c r="AA1248" s="28"/>
      <c r="AB1248" s="28"/>
      <c r="AC1248" s="28"/>
      <c r="AD1248" s="28"/>
      <c r="AE1248" s="65" t="b">
        <v>0</v>
      </c>
      <c r="AF1248" s="28" t="str">
        <f t="shared" si="2"/>
        <v/>
      </c>
      <c r="AG1248" s="497"/>
      <c r="AH1248" s="498"/>
      <c r="AI1248" s="497"/>
      <c r="AJ1248" s="499"/>
      <c r="AK1248" s="497"/>
      <c r="AL1248" s="499"/>
      <c r="AM1248" s="497"/>
      <c r="AN1248" s="499"/>
      <c r="AO1248" s="497"/>
      <c r="AP1248" s="499"/>
      <c r="AQ1248" s="497"/>
      <c r="AR1248" s="499"/>
      <c r="AS1248" s="497"/>
      <c r="AT1248" s="499"/>
      <c r="AU1248" s="497"/>
      <c r="AV1248" s="499"/>
      <c r="AW1248" s="497"/>
      <c r="AX1248" s="499"/>
      <c r="AY1248" s="500"/>
    </row>
    <row r="1249" ht="22.5" customHeight="1">
      <c r="A1249" s="36"/>
      <c r="B1249" s="28"/>
      <c r="C1249" s="28"/>
      <c r="D1249" s="28"/>
      <c r="E1249" s="36"/>
      <c r="F1249" s="28"/>
      <c r="G1249" s="28"/>
      <c r="H1249" s="28"/>
      <c r="I1249" s="28"/>
      <c r="J1249" s="28"/>
      <c r="K1249" s="28"/>
      <c r="L1249" s="28"/>
      <c r="M1249" s="28"/>
      <c r="N1249" s="28"/>
      <c r="O1249" s="28"/>
      <c r="P1249" s="28"/>
      <c r="Q1249" s="28"/>
      <c r="R1249" s="28"/>
      <c r="S1249" s="28"/>
      <c r="T1249" s="50"/>
      <c r="U1249" s="28"/>
      <c r="V1249" s="52"/>
      <c r="W1249" s="28"/>
      <c r="X1249" s="28"/>
      <c r="Y1249" s="28"/>
      <c r="Z1249" s="28"/>
      <c r="AA1249" s="28"/>
      <c r="AB1249" s="28"/>
      <c r="AC1249" s="28"/>
      <c r="AD1249" s="28"/>
      <c r="AE1249" s="65" t="b">
        <v>0</v>
      </c>
      <c r="AF1249" s="28" t="str">
        <f t="shared" si="2"/>
        <v/>
      </c>
      <c r="AG1249" s="501"/>
      <c r="AH1249" s="502"/>
      <c r="AI1249" s="501"/>
      <c r="AJ1249" s="503"/>
      <c r="AK1249" s="501"/>
      <c r="AL1249" s="503"/>
      <c r="AM1249" s="501"/>
      <c r="AN1249" s="503"/>
      <c r="AO1249" s="501"/>
      <c r="AP1249" s="503"/>
      <c r="AQ1249" s="501"/>
      <c r="AR1249" s="503"/>
      <c r="AS1249" s="501"/>
      <c r="AT1249" s="503"/>
      <c r="AU1249" s="501"/>
      <c r="AV1249" s="503"/>
      <c r="AW1249" s="501"/>
      <c r="AX1249" s="503"/>
      <c r="AY1249" s="504"/>
    </row>
    <row r="1250" ht="22.5" customHeight="1">
      <c r="A1250" s="36"/>
      <c r="B1250" s="28"/>
      <c r="C1250" s="28"/>
      <c r="D1250" s="28"/>
      <c r="E1250" s="36"/>
      <c r="F1250" s="28"/>
      <c r="G1250" s="28"/>
      <c r="H1250" s="28"/>
      <c r="I1250" s="28"/>
      <c r="J1250" s="28"/>
      <c r="K1250" s="28"/>
      <c r="L1250" s="28"/>
      <c r="M1250" s="28"/>
      <c r="N1250" s="28"/>
      <c r="O1250" s="28"/>
      <c r="P1250" s="28"/>
      <c r="Q1250" s="28"/>
      <c r="R1250" s="28"/>
      <c r="S1250" s="28"/>
      <c r="T1250" s="50"/>
      <c r="U1250" s="28"/>
      <c r="V1250" s="52"/>
      <c r="W1250" s="28"/>
      <c r="X1250" s="28"/>
      <c r="Y1250" s="28"/>
      <c r="Z1250" s="28"/>
      <c r="AA1250" s="28"/>
      <c r="AB1250" s="28"/>
      <c r="AC1250" s="28"/>
      <c r="AD1250" s="28"/>
      <c r="AE1250" s="65" t="b">
        <v>0</v>
      </c>
      <c r="AF1250" s="28" t="str">
        <f t="shared" si="2"/>
        <v/>
      </c>
      <c r="AG1250" s="497"/>
      <c r="AH1250" s="498"/>
      <c r="AI1250" s="497"/>
      <c r="AJ1250" s="499"/>
      <c r="AK1250" s="497"/>
      <c r="AL1250" s="499"/>
      <c r="AM1250" s="497"/>
      <c r="AN1250" s="499"/>
      <c r="AO1250" s="497"/>
      <c r="AP1250" s="499"/>
      <c r="AQ1250" s="497"/>
      <c r="AR1250" s="499"/>
      <c r="AS1250" s="497"/>
      <c r="AT1250" s="499"/>
      <c r="AU1250" s="497"/>
      <c r="AV1250" s="499"/>
      <c r="AW1250" s="497"/>
      <c r="AX1250" s="499"/>
      <c r="AY1250" s="500"/>
    </row>
    <row r="1251" ht="22.5" customHeight="1">
      <c r="A1251" s="36"/>
      <c r="B1251" s="28"/>
      <c r="C1251" s="28"/>
      <c r="D1251" s="28"/>
      <c r="E1251" s="36"/>
      <c r="F1251" s="28"/>
      <c r="G1251" s="28"/>
      <c r="H1251" s="28"/>
      <c r="I1251" s="28"/>
      <c r="J1251" s="28"/>
      <c r="K1251" s="28"/>
      <c r="L1251" s="28"/>
      <c r="M1251" s="28"/>
      <c r="N1251" s="28"/>
      <c r="O1251" s="28"/>
      <c r="P1251" s="28"/>
      <c r="Q1251" s="28"/>
      <c r="R1251" s="28"/>
      <c r="S1251" s="28"/>
      <c r="T1251" s="50"/>
      <c r="U1251" s="28"/>
      <c r="V1251" s="52"/>
      <c r="W1251" s="28"/>
      <c r="X1251" s="28"/>
      <c r="Y1251" s="28"/>
      <c r="Z1251" s="28"/>
      <c r="AA1251" s="28"/>
      <c r="AB1251" s="28"/>
      <c r="AC1251" s="28"/>
      <c r="AD1251" s="28"/>
      <c r="AE1251" s="65" t="b">
        <v>0</v>
      </c>
      <c r="AF1251" s="28" t="str">
        <f t="shared" si="2"/>
        <v/>
      </c>
      <c r="AG1251" s="501"/>
      <c r="AH1251" s="502"/>
      <c r="AI1251" s="501"/>
      <c r="AJ1251" s="503"/>
      <c r="AK1251" s="501"/>
      <c r="AL1251" s="503"/>
      <c r="AM1251" s="501"/>
      <c r="AN1251" s="503"/>
      <c r="AO1251" s="501"/>
      <c r="AP1251" s="503"/>
      <c r="AQ1251" s="501"/>
      <c r="AR1251" s="503"/>
      <c r="AS1251" s="501"/>
      <c r="AT1251" s="503"/>
      <c r="AU1251" s="501"/>
      <c r="AV1251" s="503"/>
      <c r="AW1251" s="501"/>
      <c r="AX1251" s="503"/>
      <c r="AY1251" s="504"/>
    </row>
    <row r="1252" ht="22.5" customHeight="1">
      <c r="A1252" s="36"/>
      <c r="B1252" s="28"/>
      <c r="C1252" s="28"/>
      <c r="D1252" s="28"/>
      <c r="E1252" s="36"/>
      <c r="F1252" s="28"/>
      <c r="G1252" s="28"/>
      <c r="H1252" s="28"/>
      <c r="I1252" s="28"/>
      <c r="J1252" s="28"/>
      <c r="K1252" s="28"/>
      <c r="L1252" s="28"/>
      <c r="M1252" s="28"/>
      <c r="N1252" s="28"/>
      <c r="O1252" s="28"/>
      <c r="P1252" s="28"/>
      <c r="Q1252" s="28"/>
      <c r="R1252" s="28"/>
      <c r="S1252" s="28"/>
      <c r="T1252" s="50"/>
      <c r="U1252" s="28"/>
      <c r="V1252" s="52"/>
      <c r="W1252" s="28"/>
      <c r="X1252" s="28"/>
      <c r="Y1252" s="28"/>
      <c r="Z1252" s="28"/>
      <c r="AA1252" s="28"/>
      <c r="AB1252" s="28"/>
      <c r="AC1252" s="28"/>
      <c r="AD1252" s="28"/>
      <c r="AE1252" s="65" t="b">
        <v>0</v>
      </c>
      <c r="AF1252" s="28" t="str">
        <f t="shared" si="2"/>
        <v/>
      </c>
      <c r="AG1252" s="497"/>
      <c r="AH1252" s="498"/>
      <c r="AI1252" s="497"/>
      <c r="AJ1252" s="499"/>
      <c r="AK1252" s="497"/>
      <c r="AL1252" s="499"/>
      <c r="AM1252" s="497"/>
      <c r="AN1252" s="499"/>
      <c r="AO1252" s="497"/>
      <c r="AP1252" s="499"/>
      <c r="AQ1252" s="497"/>
      <c r="AR1252" s="499"/>
      <c r="AS1252" s="497"/>
      <c r="AT1252" s="499"/>
      <c r="AU1252" s="497"/>
      <c r="AV1252" s="499"/>
      <c r="AW1252" s="497"/>
      <c r="AX1252" s="499"/>
      <c r="AY1252" s="500"/>
    </row>
  </sheetData>
  <dataValidations>
    <dataValidation type="custom" allowBlank="1" showDropDown="1" sqref="T3:T1252">
      <formula1>AND(ISNUMBER(T3),(NOT(OR(NOT(ISERROR(DATEVALUE(T3))), AND(ISNUMBER(T3), LEFT(CELL("format", T3))="D")))))</formula1>
    </dataValidation>
  </dataValidations>
  <drawing r:id="rId2"/>
  <legacyDrawing r:id="rId3"/>
  <tableParts count="1">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41" width="18.88"/>
  </cols>
  <sheetData>
    <row r="1" ht="22.5" customHeight="1">
      <c r="A1" s="460" t="s">
        <v>10139</v>
      </c>
      <c r="B1" s="460" t="s">
        <v>10140</v>
      </c>
      <c r="C1" s="461" t="s">
        <v>10141</v>
      </c>
      <c r="D1" s="461" t="s">
        <v>10142</v>
      </c>
      <c r="E1" s="461" t="s">
        <v>24</v>
      </c>
      <c r="F1" s="461" t="s">
        <v>9956</v>
      </c>
      <c r="G1" s="461" t="s">
        <v>24</v>
      </c>
      <c r="H1" s="461" t="s">
        <v>24</v>
      </c>
      <c r="I1" s="461" t="s">
        <v>24</v>
      </c>
      <c r="J1" s="461" t="s">
        <v>24</v>
      </c>
      <c r="K1" s="461" t="s">
        <v>24</v>
      </c>
      <c r="L1" s="461" t="s">
        <v>24</v>
      </c>
      <c r="M1" s="461" t="s">
        <v>24</v>
      </c>
      <c r="N1" s="461" t="s">
        <v>24</v>
      </c>
      <c r="O1" s="461" t="s">
        <v>24</v>
      </c>
      <c r="P1" s="461" t="s">
        <v>24</v>
      </c>
      <c r="Q1" s="461" t="s">
        <v>24</v>
      </c>
      <c r="R1" s="461" t="s">
        <v>24</v>
      </c>
      <c r="S1" s="461" t="s">
        <v>24</v>
      </c>
      <c r="T1" s="461" t="s">
        <v>24</v>
      </c>
      <c r="U1" s="461" t="s">
        <v>24</v>
      </c>
      <c r="V1" s="461" t="s">
        <v>24</v>
      </c>
      <c r="W1" s="461" t="s">
        <v>24</v>
      </c>
      <c r="X1" s="461" t="s">
        <v>24</v>
      </c>
      <c r="Y1" s="461" t="s">
        <v>24</v>
      </c>
      <c r="Z1" s="461" t="s">
        <v>24</v>
      </c>
      <c r="AA1" s="461" t="s">
        <v>24</v>
      </c>
      <c r="AB1" s="461" t="s">
        <v>24</v>
      </c>
      <c r="AC1" s="461" t="s">
        <v>24</v>
      </c>
      <c r="AD1" s="461" t="s">
        <v>24</v>
      </c>
      <c r="AE1" s="461" t="s">
        <v>24</v>
      </c>
      <c r="AF1" s="461" t="s">
        <v>24</v>
      </c>
      <c r="AG1" s="461" t="s">
        <v>24</v>
      </c>
      <c r="AH1" s="461" t="s">
        <v>24</v>
      </c>
      <c r="AI1" s="461" t="s">
        <v>10143</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2" max="2" width="19.25"/>
    <col customWidth="1" min="3" max="3" width="40.38"/>
    <col customWidth="1" min="7" max="7" width="22.0"/>
    <col customWidth="1" min="8" max="8" width="27.75"/>
    <col customWidth="1" min="12" max="12" width="18.75"/>
    <col customWidth="1" min="13" max="13" width="22.63"/>
    <col customWidth="1" min="14" max="14" width="17.25"/>
    <col customWidth="1" min="15" max="15" width="116.5"/>
    <col customWidth="1" min="16" max="16" width="13.75"/>
    <col customWidth="1" min="17" max="18" width="43.25"/>
    <col customWidth="1" min="25" max="25" width="25.0"/>
    <col hidden="1" min="26" max="31" width="12.63"/>
    <col customWidth="1" hidden="1" min="32" max="32" width="47.0"/>
    <col hidden="1" min="33" max="58" width="12.63"/>
  </cols>
  <sheetData>
    <row r="1">
      <c r="A1" s="462" t="s">
        <v>23</v>
      </c>
      <c r="B1" s="35" t="s">
        <v>4</v>
      </c>
      <c r="C1" s="35" t="s">
        <v>26</v>
      </c>
      <c r="D1" s="35" t="s">
        <v>29</v>
      </c>
      <c r="E1" s="35" t="s">
        <v>31</v>
      </c>
      <c r="F1" s="35" t="s">
        <v>107</v>
      </c>
      <c r="G1" s="35" t="s">
        <v>108</v>
      </c>
      <c r="H1" s="39" t="s">
        <v>10144</v>
      </c>
      <c r="I1" s="35" t="s">
        <v>116</v>
      </c>
      <c r="J1" s="35" t="s">
        <v>118</v>
      </c>
      <c r="K1" s="35" t="s">
        <v>119</v>
      </c>
      <c r="L1" s="35" t="s">
        <v>120</v>
      </c>
      <c r="M1" s="35" t="s">
        <v>121</v>
      </c>
      <c r="N1" s="35" t="s">
        <v>10145</v>
      </c>
      <c r="O1" s="35" t="s">
        <v>123</v>
      </c>
      <c r="P1" s="35" t="s">
        <v>124</v>
      </c>
      <c r="Q1" s="35" t="s">
        <v>125</v>
      </c>
      <c r="R1" s="35" t="s">
        <v>126</v>
      </c>
      <c r="S1" s="35" t="s">
        <v>128</v>
      </c>
      <c r="T1" s="35" t="s">
        <v>129</v>
      </c>
      <c r="U1" s="35" t="s">
        <v>130</v>
      </c>
      <c r="V1" s="35" t="s">
        <v>131</v>
      </c>
      <c r="W1" s="35" t="s">
        <v>132</v>
      </c>
      <c r="X1" s="35" t="s">
        <v>133</v>
      </c>
      <c r="Y1" s="35" t="s">
        <v>134</v>
      </c>
      <c r="Z1" s="41" t="s">
        <v>135</v>
      </c>
      <c r="AA1" s="41" t="s">
        <v>136</v>
      </c>
      <c r="AB1" s="41" t="s">
        <v>137</v>
      </c>
      <c r="AC1" s="41" t="s">
        <v>138</v>
      </c>
      <c r="AD1" s="41" t="s">
        <v>139</v>
      </c>
      <c r="AE1" s="41" t="s">
        <v>141</v>
      </c>
      <c r="AF1" s="41" t="s">
        <v>142</v>
      </c>
      <c r="AG1" s="41" t="s">
        <v>143</v>
      </c>
      <c r="AH1" s="41" t="s">
        <v>144</v>
      </c>
      <c r="AI1" s="41" t="s">
        <v>145</v>
      </c>
      <c r="AJ1" s="41" t="s">
        <v>146</v>
      </c>
      <c r="AK1" s="41" t="s">
        <v>147</v>
      </c>
      <c r="AL1" s="41" t="s">
        <v>148</v>
      </c>
      <c r="AM1" s="41" t="s">
        <v>149</v>
      </c>
      <c r="AN1" s="41" t="s">
        <v>151</v>
      </c>
      <c r="AO1" s="41" t="s">
        <v>152</v>
      </c>
      <c r="AP1" s="41" t="s">
        <v>153</v>
      </c>
      <c r="AQ1" s="41" t="s">
        <v>154</v>
      </c>
      <c r="AR1" s="41" t="s">
        <v>155</v>
      </c>
      <c r="AS1" s="41" t="s">
        <v>156</v>
      </c>
      <c r="AT1" s="41" t="s">
        <v>158</v>
      </c>
      <c r="AU1" s="41" t="s">
        <v>159</v>
      </c>
      <c r="AV1" s="41" t="s">
        <v>160</v>
      </c>
      <c r="AW1" s="41" t="s">
        <v>161</v>
      </c>
      <c r="AX1" s="41" t="s">
        <v>163</v>
      </c>
      <c r="AY1" s="41" t="s">
        <v>164</v>
      </c>
      <c r="AZ1" s="41" t="s">
        <v>165</v>
      </c>
      <c r="BA1" s="41" t="s">
        <v>166</v>
      </c>
      <c r="BB1" s="41" t="s">
        <v>167</v>
      </c>
      <c r="BC1" s="41" t="s">
        <v>169</v>
      </c>
      <c r="BD1" s="41" t="s">
        <v>170</v>
      </c>
      <c r="BE1" s="41" t="s">
        <v>171</v>
      </c>
      <c r="BF1" s="41" t="s">
        <v>174</v>
      </c>
    </row>
    <row r="2">
      <c r="A2" s="60">
        <v>3.0</v>
      </c>
      <c r="B2" s="46" t="s">
        <v>104</v>
      </c>
      <c r="C2" s="46" t="s">
        <v>177</v>
      </c>
      <c r="D2" s="46" t="s">
        <v>99</v>
      </c>
      <c r="E2" s="46" t="s">
        <v>179</v>
      </c>
      <c r="F2" s="46" t="s">
        <v>180</v>
      </c>
      <c r="G2" s="48"/>
      <c r="H2" s="51" t="b">
        <v>1</v>
      </c>
      <c r="I2" s="54">
        <v>46196.0</v>
      </c>
      <c r="J2" s="54">
        <v>46044.0</v>
      </c>
      <c r="K2" s="54">
        <v>46196.0</v>
      </c>
      <c r="L2" s="48"/>
      <c r="M2" s="48"/>
      <c r="N2" s="48"/>
      <c r="O2" s="57" t="s">
        <v>187</v>
      </c>
      <c r="P2" s="46" t="s">
        <v>190</v>
      </c>
      <c r="Q2" s="46" t="s">
        <v>191</v>
      </c>
      <c r="R2" s="60" t="s">
        <v>193</v>
      </c>
      <c r="S2" s="60">
        <v>27.0</v>
      </c>
      <c r="T2" s="62"/>
      <c r="U2" s="62"/>
      <c r="V2" s="46" t="s">
        <v>196</v>
      </c>
      <c r="W2" s="62"/>
      <c r="X2" s="60">
        <v>3.0</v>
      </c>
      <c r="Y2" s="64"/>
      <c r="Z2" s="46" t="s">
        <v>200</v>
      </c>
      <c r="AA2" s="66" t="s">
        <v>201</v>
      </c>
      <c r="AB2" s="66" t="s">
        <v>202</v>
      </c>
      <c r="AC2" s="46" t="s">
        <v>203</v>
      </c>
      <c r="AD2" s="60">
        <v>2024.0</v>
      </c>
      <c r="AE2" s="60">
        <v>2024.0</v>
      </c>
      <c r="AF2" s="62"/>
      <c r="AG2" s="46" t="s">
        <v>204</v>
      </c>
      <c r="AH2" s="62"/>
      <c r="AI2" s="46" t="s">
        <v>205</v>
      </c>
      <c r="AJ2" s="46" t="s">
        <v>206</v>
      </c>
      <c r="AK2" s="46" t="s">
        <v>207</v>
      </c>
      <c r="AL2" s="46" t="s">
        <v>208</v>
      </c>
      <c r="AM2" s="60">
        <v>2014.0</v>
      </c>
      <c r="AN2" s="60">
        <v>2014.0</v>
      </c>
      <c r="AO2" s="62"/>
      <c r="AP2" s="46" t="s">
        <v>210</v>
      </c>
      <c r="AQ2" s="46" t="s">
        <v>211</v>
      </c>
      <c r="AR2" s="46" t="s">
        <v>200</v>
      </c>
      <c r="AS2" s="46" t="s">
        <v>212</v>
      </c>
      <c r="AT2" s="46" t="s">
        <v>207</v>
      </c>
      <c r="AU2" s="46" t="s">
        <v>208</v>
      </c>
      <c r="AV2" s="60">
        <v>2025.0</v>
      </c>
      <c r="AW2" s="60" t="s">
        <v>214</v>
      </c>
      <c r="AX2" s="46" t="s">
        <v>216</v>
      </c>
      <c r="AY2" s="46" t="s">
        <v>218</v>
      </c>
      <c r="AZ2" s="62"/>
      <c r="BA2" s="62"/>
      <c r="BB2" s="62"/>
      <c r="BC2" s="62"/>
      <c r="BD2" s="62"/>
      <c r="BE2" s="62"/>
      <c r="BF2" s="62"/>
    </row>
    <row r="3">
      <c r="A3" s="72"/>
      <c r="B3" s="72"/>
      <c r="C3" s="72"/>
      <c r="D3" s="72"/>
      <c r="E3" s="72"/>
      <c r="F3" s="72"/>
      <c r="G3" s="72"/>
      <c r="H3" s="72"/>
      <c r="I3" s="72"/>
      <c r="J3" s="72"/>
      <c r="K3" s="72"/>
      <c r="L3" s="72"/>
      <c r="M3" s="72"/>
      <c r="N3" s="72"/>
      <c r="O3" s="57" t="s">
        <v>221</v>
      </c>
      <c r="P3" s="72"/>
      <c r="Q3" s="72"/>
      <c r="R3" s="72"/>
      <c r="S3" s="72"/>
      <c r="T3" s="72"/>
      <c r="U3" s="72"/>
      <c r="V3" s="72"/>
      <c r="W3" s="72"/>
      <c r="X3" s="72"/>
      <c r="Y3" s="64"/>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row>
    <row r="4">
      <c r="A4" s="64">
        <v>2.0</v>
      </c>
      <c r="B4" s="57" t="s">
        <v>64</v>
      </c>
      <c r="C4" s="57" t="s">
        <v>222</v>
      </c>
      <c r="D4" s="57" t="s">
        <v>17</v>
      </c>
      <c r="E4" s="57" t="s">
        <v>179</v>
      </c>
      <c r="F4" s="57" t="s">
        <v>180</v>
      </c>
      <c r="G4" s="73"/>
      <c r="H4" s="75" t="b">
        <v>1</v>
      </c>
      <c r="I4" s="64" t="s">
        <v>230</v>
      </c>
      <c r="J4" s="80">
        <v>46071.0</v>
      </c>
      <c r="K4" s="64" t="s">
        <v>230</v>
      </c>
      <c r="L4" s="73"/>
      <c r="M4" s="73"/>
      <c r="N4" s="73"/>
      <c r="O4" s="73"/>
      <c r="P4" s="73"/>
      <c r="Q4" s="57" t="s">
        <v>232</v>
      </c>
      <c r="R4" s="81">
        <v>46272.0</v>
      </c>
      <c r="S4" s="64">
        <v>71.0</v>
      </c>
      <c r="T4" s="82"/>
      <c r="U4" s="82"/>
      <c r="V4" s="57" t="s">
        <v>196</v>
      </c>
      <c r="W4" s="64">
        <v>2022.0</v>
      </c>
      <c r="X4" s="64">
        <v>4.0</v>
      </c>
      <c r="Y4" s="64"/>
      <c r="Z4" s="57" t="s">
        <v>233</v>
      </c>
      <c r="AA4" s="83"/>
      <c r="AB4" s="84" t="s">
        <v>202</v>
      </c>
      <c r="AC4" s="82"/>
      <c r="AD4" s="82"/>
      <c r="AE4" s="82"/>
      <c r="AF4" s="82"/>
      <c r="AG4" s="82"/>
      <c r="AH4" s="82"/>
      <c r="AI4" s="57" t="s">
        <v>205</v>
      </c>
      <c r="AJ4" s="82"/>
      <c r="AK4" s="57" t="s">
        <v>202</v>
      </c>
      <c r="AL4" s="82"/>
      <c r="AM4" s="82"/>
      <c r="AN4" s="82"/>
      <c r="AO4" s="82"/>
      <c r="AP4" s="82"/>
      <c r="AQ4" s="82"/>
      <c r="AR4" s="57" t="s">
        <v>200</v>
      </c>
      <c r="AS4" s="82"/>
      <c r="AT4" s="57" t="s">
        <v>236</v>
      </c>
      <c r="AU4" s="82"/>
      <c r="AV4" s="82"/>
      <c r="AW4" s="81">
        <v>44562.0</v>
      </c>
      <c r="AX4" s="82"/>
      <c r="AY4" s="82"/>
      <c r="AZ4" s="82"/>
      <c r="BA4" s="57" t="s">
        <v>200</v>
      </c>
      <c r="BB4" s="82"/>
      <c r="BC4" s="57" t="s">
        <v>236</v>
      </c>
      <c r="BD4" s="82"/>
      <c r="BE4" s="82"/>
      <c r="BF4" s="81">
        <v>44562.0</v>
      </c>
    </row>
    <row r="5">
      <c r="A5" s="64">
        <v>57.0</v>
      </c>
      <c r="B5" s="57" t="s">
        <v>238</v>
      </c>
      <c r="C5" s="57" t="s">
        <v>239</v>
      </c>
      <c r="D5" s="57" t="s">
        <v>240</v>
      </c>
      <c r="E5" s="57" t="s">
        <v>150</v>
      </c>
      <c r="F5" s="57" t="s">
        <v>180</v>
      </c>
      <c r="G5" s="73"/>
      <c r="H5" s="75" t="b">
        <v>1</v>
      </c>
      <c r="I5" s="80">
        <v>46196.0</v>
      </c>
      <c r="J5" s="80">
        <v>46044.0</v>
      </c>
      <c r="K5" s="80">
        <v>46196.0</v>
      </c>
      <c r="L5" s="73"/>
      <c r="M5" s="73"/>
      <c r="N5" s="73"/>
      <c r="O5" s="57" t="s">
        <v>242</v>
      </c>
      <c r="P5" s="57" t="s">
        <v>243</v>
      </c>
      <c r="Q5" s="57" t="s">
        <v>191</v>
      </c>
      <c r="R5" s="64" t="s">
        <v>193</v>
      </c>
      <c r="S5" s="64">
        <v>27.0</v>
      </c>
      <c r="T5" s="82"/>
      <c r="U5" s="82"/>
      <c r="V5" s="57" t="s">
        <v>244</v>
      </c>
      <c r="W5" s="82"/>
      <c r="X5" s="64">
        <v>1.0</v>
      </c>
      <c r="Y5" s="64"/>
      <c r="Z5" s="57" t="s">
        <v>200</v>
      </c>
      <c r="AA5" s="57" t="s">
        <v>246</v>
      </c>
      <c r="AB5" s="57" t="s">
        <v>247</v>
      </c>
      <c r="AC5" s="57" t="s">
        <v>203</v>
      </c>
      <c r="AD5" s="64">
        <v>2020.0</v>
      </c>
      <c r="AE5" s="64">
        <v>2020.0</v>
      </c>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row>
    <row r="6">
      <c r="A6" s="64">
        <v>4.0</v>
      </c>
      <c r="B6" s="57" t="s">
        <v>183</v>
      </c>
      <c r="C6" s="57" t="s">
        <v>249</v>
      </c>
      <c r="D6" s="57" t="s">
        <v>99</v>
      </c>
      <c r="E6" s="57" t="s">
        <v>179</v>
      </c>
      <c r="F6" s="57" t="s">
        <v>180</v>
      </c>
      <c r="G6" s="57" t="s">
        <v>252</v>
      </c>
      <c r="H6" s="75" t="b">
        <v>1</v>
      </c>
      <c r="I6" s="80">
        <v>46197.0</v>
      </c>
      <c r="J6" s="80">
        <v>46045.0</v>
      </c>
      <c r="K6" s="80">
        <v>46129.0</v>
      </c>
      <c r="L6" s="80">
        <v>46140.0</v>
      </c>
      <c r="M6" s="80">
        <v>46197.0</v>
      </c>
      <c r="N6" s="73"/>
      <c r="O6" s="73"/>
      <c r="P6" s="73"/>
      <c r="Q6" s="57" t="s">
        <v>253</v>
      </c>
      <c r="R6" s="64" t="s">
        <v>254</v>
      </c>
      <c r="S6" s="64">
        <v>26.0</v>
      </c>
      <c r="T6" s="82"/>
      <c r="U6" s="82"/>
      <c r="V6" s="57" t="s">
        <v>244</v>
      </c>
      <c r="W6" s="64">
        <v>2024.0</v>
      </c>
      <c r="X6" s="64">
        <v>3.0</v>
      </c>
      <c r="Y6" s="64"/>
      <c r="Z6" s="86" t="s">
        <v>205</v>
      </c>
      <c r="AA6" s="84" t="s">
        <v>255</v>
      </c>
      <c r="AB6" s="84" t="s">
        <v>256</v>
      </c>
      <c r="AC6" s="87" t="s">
        <v>203</v>
      </c>
      <c r="AD6" s="87">
        <v>2023.0</v>
      </c>
      <c r="AE6" s="87" t="s">
        <v>257</v>
      </c>
      <c r="AF6" s="88"/>
      <c r="AG6" s="87" t="s">
        <v>258</v>
      </c>
      <c r="AH6" s="87" t="s">
        <v>259</v>
      </c>
      <c r="AI6" s="57" t="s">
        <v>260</v>
      </c>
      <c r="AJ6" s="57" t="s">
        <v>261</v>
      </c>
      <c r="AK6" s="57" t="s">
        <v>236</v>
      </c>
      <c r="AL6" s="57" t="s">
        <v>203</v>
      </c>
      <c r="AM6" s="64">
        <v>2025.0</v>
      </c>
      <c r="AN6" s="80">
        <v>46129.0</v>
      </c>
      <c r="AO6" s="82"/>
      <c r="AP6" s="57" t="s">
        <v>263</v>
      </c>
      <c r="AQ6" s="57" t="s">
        <v>264</v>
      </c>
      <c r="AR6" s="57" t="s">
        <v>205</v>
      </c>
      <c r="AS6" s="57" t="s">
        <v>266</v>
      </c>
      <c r="AT6" s="57" t="s">
        <v>207</v>
      </c>
      <c r="AU6" s="57" t="s">
        <v>203</v>
      </c>
      <c r="AV6" s="64">
        <v>2022.0</v>
      </c>
      <c r="AW6" s="80">
        <v>44814.0</v>
      </c>
      <c r="AX6" s="82"/>
      <c r="AY6" s="57" t="s">
        <v>267</v>
      </c>
      <c r="AZ6" s="57" t="s">
        <v>268</v>
      </c>
      <c r="BA6" s="82"/>
      <c r="BB6" s="82"/>
      <c r="BC6" s="82"/>
      <c r="BD6" s="82"/>
      <c r="BE6" s="82"/>
      <c r="BF6" s="82"/>
    </row>
    <row r="7">
      <c r="A7" s="64">
        <v>5.0</v>
      </c>
      <c r="B7" s="57" t="s">
        <v>199</v>
      </c>
      <c r="C7" s="57" t="s">
        <v>269</v>
      </c>
      <c r="D7" s="57" t="s">
        <v>99</v>
      </c>
      <c r="E7" s="57" t="s">
        <v>179</v>
      </c>
      <c r="F7" s="57" t="s">
        <v>180</v>
      </c>
      <c r="G7" s="73"/>
      <c r="H7" s="75" t="b">
        <v>1</v>
      </c>
      <c r="I7" s="80">
        <v>46197.0</v>
      </c>
      <c r="J7" s="80">
        <v>46045.0</v>
      </c>
      <c r="K7" s="80">
        <v>46125.0</v>
      </c>
      <c r="L7" s="80">
        <v>46140.0</v>
      </c>
      <c r="M7" s="80">
        <v>46197.0</v>
      </c>
      <c r="N7" s="73"/>
      <c r="O7" s="73"/>
      <c r="P7" s="73"/>
      <c r="Q7" s="57" t="s">
        <v>253</v>
      </c>
      <c r="R7" s="64" t="s">
        <v>254</v>
      </c>
      <c r="S7" s="64">
        <v>26.0</v>
      </c>
      <c r="T7" s="82"/>
      <c r="U7" s="82"/>
      <c r="V7" s="57" t="s">
        <v>244</v>
      </c>
      <c r="W7" s="82"/>
      <c r="X7" s="64">
        <v>4.0</v>
      </c>
      <c r="Y7" s="64"/>
      <c r="Z7" s="57" t="s">
        <v>205</v>
      </c>
      <c r="AA7" s="84" t="s">
        <v>266</v>
      </c>
      <c r="AB7" s="84" t="s">
        <v>207</v>
      </c>
      <c r="AC7" s="57" t="s">
        <v>203</v>
      </c>
      <c r="AD7" s="64">
        <v>2022.0</v>
      </c>
      <c r="AE7" s="80">
        <v>44936.0</v>
      </c>
      <c r="AF7" s="82"/>
      <c r="AG7" s="57" t="s">
        <v>270</v>
      </c>
      <c r="AH7" s="57" t="s">
        <v>271</v>
      </c>
      <c r="AI7" s="57" t="s">
        <v>233</v>
      </c>
      <c r="AJ7" s="57" t="s">
        <v>266</v>
      </c>
      <c r="AK7" s="57" t="s">
        <v>207</v>
      </c>
      <c r="AL7" s="57" t="s">
        <v>203</v>
      </c>
      <c r="AM7" s="64">
        <v>2012.0</v>
      </c>
      <c r="AN7" s="64" t="s">
        <v>272</v>
      </c>
      <c r="AO7" s="82"/>
      <c r="AP7" s="57" t="s">
        <v>273</v>
      </c>
      <c r="AQ7" s="57" t="s">
        <v>274</v>
      </c>
      <c r="AR7" s="57" t="s">
        <v>205</v>
      </c>
      <c r="AS7" s="57" t="s">
        <v>255</v>
      </c>
      <c r="AT7" s="57" t="s">
        <v>236</v>
      </c>
      <c r="AU7" s="57" t="s">
        <v>203</v>
      </c>
      <c r="AV7" s="64">
        <v>2022.0</v>
      </c>
      <c r="AW7" s="80">
        <v>44875.0</v>
      </c>
      <c r="AX7" s="82"/>
      <c r="AY7" s="57" t="s">
        <v>275</v>
      </c>
      <c r="AZ7" s="57" t="s">
        <v>276</v>
      </c>
      <c r="BA7" s="57" t="s">
        <v>205</v>
      </c>
      <c r="BB7" s="57" t="s">
        <v>255</v>
      </c>
      <c r="BC7" s="57" t="s">
        <v>236</v>
      </c>
      <c r="BD7" s="57" t="s">
        <v>203</v>
      </c>
      <c r="BE7" s="64">
        <v>2023.0</v>
      </c>
      <c r="BF7" s="80">
        <v>45381.0</v>
      </c>
    </row>
    <row r="8">
      <c r="A8" s="64">
        <v>6.0</v>
      </c>
      <c r="B8" s="57" t="s">
        <v>278</v>
      </c>
      <c r="C8" s="57" t="s">
        <v>279</v>
      </c>
      <c r="D8" s="57" t="s">
        <v>99</v>
      </c>
      <c r="E8" s="57" t="s">
        <v>179</v>
      </c>
      <c r="F8" s="57" t="s">
        <v>180</v>
      </c>
      <c r="G8" s="73"/>
      <c r="H8" s="75" t="b">
        <v>1</v>
      </c>
      <c r="I8" s="64" t="s">
        <v>283</v>
      </c>
      <c r="J8" s="80">
        <v>46072.0</v>
      </c>
      <c r="K8" s="64" t="s">
        <v>283</v>
      </c>
      <c r="L8" s="73"/>
      <c r="M8" s="73"/>
      <c r="N8" s="73"/>
      <c r="O8" s="57" t="s">
        <v>287</v>
      </c>
      <c r="P8" s="57" t="s">
        <v>190</v>
      </c>
      <c r="Q8" s="57" t="s">
        <v>288</v>
      </c>
      <c r="R8" s="80">
        <v>46281.0</v>
      </c>
      <c r="S8" s="64">
        <v>62.0</v>
      </c>
      <c r="T8" s="82"/>
      <c r="U8" s="82"/>
      <c r="V8" s="57" t="s">
        <v>196</v>
      </c>
      <c r="W8" s="82"/>
      <c r="X8" s="64">
        <v>2.0</v>
      </c>
      <c r="Y8" s="64"/>
      <c r="Z8" s="57" t="s">
        <v>290</v>
      </c>
      <c r="AA8" s="84" t="s">
        <v>291</v>
      </c>
      <c r="AB8" s="84" t="s">
        <v>207</v>
      </c>
      <c r="AC8" s="57" t="s">
        <v>203</v>
      </c>
      <c r="AD8" s="64">
        <v>2025.0</v>
      </c>
      <c r="AE8" s="80">
        <v>45922.0</v>
      </c>
      <c r="AF8" s="82"/>
      <c r="AG8" s="57" t="s">
        <v>293</v>
      </c>
      <c r="AH8" s="82"/>
      <c r="AI8" s="57" t="s">
        <v>294</v>
      </c>
      <c r="AJ8" s="84" t="s">
        <v>295</v>
      </c>
      <c r="AK8" s="84" t="s">
        <v>207</v>
      </c>
      <c r="AL8" s="57" t="s">
        <v>203</v>
      </c>
      <c r="AM8" s="82"/>
      <c r="AN8" s="82"/>
      <c r="AO8" s="82"/>
      <c r="AP8" s="57" t="s">
        <v>296</v>
      </c>
      <c r="AQ8" s="82"/>
      <c r="AR8" s="82"/>
      <c r="AS8" s="82"/>
      <c r="AT8" s="82"/>
      <c r="AU8" s="82"/>
      <c r="AV8" s="82"/>
      <c r="AW8" s="82"/>
      <c r="AX8" s="82"/>
      <c r="AY8" s="82"/>
      <c r="AZ8" s="82"/>
      <c r="BA8" s="82"/>
      <c r="BB8" s="82"/>
      <c r="BC8" s="82"/>
      <c r="BD8" s="82"/>
      <c r="BE8" s="82"/>
      <c r="BF8" s="82"/>
    </row>
    <row r="9">
      <c r="A9" s="64">
        <v>7.0</v>
      </c>
      <c r="B9" s="57" t="s">
        <v>220</v>
      </c>
      <c r="C9" s="57" t="s">
        <v>297</v>
      </c>
      <c r="D9" s="57" t="s">
        <v>99</v>
      </c>
      <c r="E9" s="57" t="s">
        <v>179</v>
      </c>
      <c r="F9" s="57" t="s">
        <v>180</v>
      </c>
      <c r="G9" s="73"/>
      <c r="H9" s="75" t="b">
        <v>1</v>
      </c>
      <c r="I9" s="64" t="s">
        <v>299</v>
      </c>
      <c r="J9" s="80">
        <v>46065.0</v>
      </c>
      <c r="K9" s="64" t="s">
        <v>299</v>
      </c>
      <c r="L9" s="73"/>
      <c r="M9" s="73"/>
      <c r="N9" s="73"/>
      <c r="O9" s="73"/>
      <c r="P9" s="73"/>
      <c r="Q9" s="57" t="s">
        <v>300</v>
      </c>
      <c r="R9" s="81">
        <v>46274.0</v>
      </c>
      <c r="S9" s="64">
        <v>69.0</v>
      </c>
      <c r="T9" s="82"/>
      <c r="U9" s="82"/>
      <c r="V9" s="57" t="s">
        <v>244</v>
      </c>
      <c r="W9" s="82"/>
      <c r="X9" s="64">
        <v>2.0</v>
      </c>
      <c r="Y9" s="64"/>
      <c r="Z9" s="57" t="s">
        <v>294</v>
      </c>
      <c r="AA9" s="84" t="s">
        <v>266</v>
      </c>
      <c r="AB9" s="84" t="s">
        <v>207</v>
      </c>
      <c r="AC9" s="57" t="s">
        <v>203</v>
      </c>
      <c r="AD9" s="64">
        <v>2025.0</v>
      </c>
      <c r="AE9" s="80">
        <v>45746.0</v>
      </c>
      <c r="AF9" s="82"/>
      <c r="AG9" s="82"/>
      <c r="AH9" s="82"/>
      <c r="AI9" s="57" t="s">
        <v>294</v>
      </c>
      <c r="AJ9" s="57" t="s">
        <v>266</v>
      </c>
      <c r="AK9" s="57" t="s">
        <v>207</v>
      </c>
      <c r="AL9" s="57" t="s">
        <v>203</v>
      </c>
      <c r="AM9" s="64">
        <v>2025.0</v>
      </c>
      <c r="AN9" s="92">
        <v>45746.0</v>
      </c>
      <c r="AO9" s="82"/>
      <c r="AP9" s="82"/>
      <c r="AQ9" s="82"/>
      <c r="AR9" s="82"/>
      <c r="AS9" s="82"/>
      <c r="AT9" s="82"/>
      <c r="AU9" s="82"/>
      <c r="AV9" s="82"/>
      <c r="AW9" s="82"/>
      <c r="AX9" s="82"/>
      <c r="AY9" s="82"/>
      <c r="AZ9" s="82"/>
      <c r="BA9" s="82"/>
      <c r="BB9" s="82"/>
      <c r="BC9" s="82"/>
      <c r="BD9" s="82"/>
      <c r="BE9" s="82"/>
      <c r="BF9" s="82"/>
    </row>
    <row r="10">
      <c r="A10" s="64">
        <v>8.0</v>
      </c>
      <c r="B10" s="57" t="s">
        <v>228</v>
      </c>
      <c r="C10" s="57" t="s">
        <v>305</v>
      </c>
      <c r="D10" s="57" t="s">
        <v>99</v>
      </c>
      <c r="E10" s="57" t="s">
        <v>179</v>
      </c>
      <c r="F10" s="57" t="s">
        <v>180</v>
      </c>
      <c r="G10" s="57" t="s">
        <v>306</v>
      </c>
      <c r="H10" s="75" t="b">
        <v>1</v>
      </c>
      <c r="I10" s="64" t="s">
        <v>308</v>
      </c>
      <c r="J10" s="80">
        <v>46071.0</v>
      </c>
      <c r="K10" s="64" t="s">
        <v>308</v>
      </c>
      <c r="L10" s="73"/>
      <c r="M10" s="73"/>
      <c r="N10" s="73"/>
      <c r="O10" s="73"/>
      <c r="P10" s="73"/>
      <c r="Q10" s="57" t="s">
        <v>309</v>
      </c>
      <c r="R10" s="80">
        <v>46282.0</v>
      </c>
      <c r="S10" s="64">
        <v>61.0</v>
      </c>
      <c r="T10" s="82"/>
      <c r="U10" s="57" t="s">
        <v>256</v>
      </c>
      <c r="V10" s="57" t="s">
        <v>244</v>
      </c>
      <c r="W10" s="82"/>
      <c r="X10" s="64">
        <v>3.0</v>
      </c>
      <c r="Y10" s="64"/>
      <c r="Z10" s="57" t="s">
        <v>310</v>
      </c>
      <c r="AA10" s="84" t="s">
        <v>311</v>
      </c>
      <c r="AB10" s="84" t="s">
        <v>236</v>
      </c>
      <c r="AC10" s="57" t="s">
        <v>203</v>
      </c>
      <c r="AD10" s="64">
        <v>2016.0</v>
      </c>
      <c r="AE10" s="64">
        <v>2016.0</v>
      </c>
      <c r="AF10" s="82"/>
      <c r="AG10" s="57" t="s">
        <v>313</v>
      </c>
      <c r="AH10" s="82"/>
      <c r="AI10" s="57" t="s">
        <v>310</v>
      </c>
      <c r="AJ10" s="57" t="s">
        <v>314</v>
      </c>
      <c r="AK10" s="57" t="s">
        <v>236</v>
      </c>
      <c r="AL10" s="57" t="s">
        <v>203</v>
      </c>
      <c r="AM10" s="64">
        <v>2016.0</v>
      </c>
      <c r="AN10" s="64">
        <v>2016.0</v>
      </c>
      <c r="AO10" s="82"/>
      <c r="AP10" s="57" t="s">
        <v>315</v>
      </c>
      <c r="AQ10" s="82"/>
      <c r="AR10" s="57" t="s">
        <v>294</v>
      </c>
      <c r="AS10" s="57" t="s">
        <v>255</v>
      </c>
      <c r="AT10" s="57" t="s">
        <v>316</v>
      </c>
      <c r="AU10" s="57" t="s">
        <v>203</v>
      </c>
      <c r="AV10" s="64">
        <v>2024.0</v>
      </c>
      <c r="AW10" s="64">
        <v>2024.0</v>
      </c>
      <c r="AX10" s="82"/>
      <c r="AY10" s="57" t="s">
        <v>317</v>
      </c>
      <c r="AZ10" s="82"/>
      <c r="BA10" s="57" t="s">
        <v>294</v>
      </c>
      <c r="BB10" s="57" t="s">
        <v>255</v>
      </c>
      <c r="BC10" s="57" t="s">
        <v>256</v>
      </c>
      <c r="BD10" s="57" t="s">
        <v>203</v>
      </c>
      <c r="BE10" s="64">
        <v>2024.0</v>
      </c>
      <c r="BF10" s="80">
        <v>45763.0</v>
      </c>
    </row>
    <row r="11">
      <c r="A11" s="60">
        <v>9.0</v>
      </c>
      <c r="B11" s="46" t="s">
        <v>248</v>
      </c>
      <c r="C11" s="46" t="s">
        <v>497</v>
      </c>
      <c r="D11" s="46" t="s">
        <v>99</v>
      </c>
      <c r="E11" s="46" t="s">
        <v>179</v>
      </c>
      <c r="F11" s="46" t="s">
        <v>180</v>
      </c>
      <c r="G11" s="48"/>
      <c r="H11" s="107" t="b">
        <v>1</v>
      </c>
      <c r="I11" s="60" t="s">
        <v>10146</v>
      </c>
      <c r="J11" s="54">
        <v>46073.0</v>
      </c>
      <c r="K11" s="54">
        <v>46140.0</v>
      </c>
      <c r="L11" s="60" t="s">
        <v>10146</v>
      </c>
      <c r="M11" s="48"/>
      <c r="N11" s="48"/>
      <c r="O11" s="57" t="s">
        <v>10147</v>
      </c>
      <c r="P11" s="46" t="s">
        <v>190</v>
      </c>
      <c r="Q11" s="46" t="s">
        <v>16</v>
      </c>
      <c r="R11" s="109">
        <v>46266.0</v>
      </c>
      <c r="S11" s="60">
        <v>77.0</v>
      </c>
      <c r="T11" s="62"/>
      <c r="U11" s="62"/>
      <c r="V11" s="46" t="s">
        <v>196</v>
      </c>
      <c r="W11" s="62"/>
      <c r="X11" s="60">
        <v>2.0</v>
      </c>
      <c r="Y11" s="64"/>
      <c r="Z11" s="46" t="s">
        <v>260</v>
      </c>
      <c r="AA11" s="144"/>
      <c r="AB11" s="66" t="s">
        <v>207</v>
      </c>
      <c r="AC11" s="62"/>
      <c r="AD11" s="62"/>
      <c r="AE11" s="60" t="s">
        <v>10146</v>
      </c>
      <c r="AF11" s="62"/>
      <c r="AG11" s="62"/>
      <c r="AH11" s="62"/>
      <c r="AI11" s="46" t="s">
        <v>260</v>
      </c>
      <c r="AJ11" s="62"/>
      <c r="AK11" s="62"/>
      <c r="AL11" s="62"/>
      <c r="AM11" s="62"/>
      <c r="AN11" s="60" t="s">
        <v>10146</v>
      </c>
      <c r="AO11" s="62"/>
      <c r="AP11" s="62"/>
      <c r="AQ11" s="62"/>
      <c r="AR11" s="46" t="s">
        <v>200</v>
      </c>
      <c r="AS11" s="46" t="s">
        <v>10148</v>
      </c>
      <c r="AT11" s="46" t="s">
        <v>236</v>
      </c>
      <c r="AU11" s="46" t="s">
        <v>203</v>
      </c>
      <c r="AV11" s="60">
        <v>2025.0</v>
      </c>
      <c r="AW11" s="109">
        <v>45904.0</v>
      </c>
      <c r="AX11" s="62"/>
      <c r="AY11" s="62"/>
      <c r="AZ11" s="62"/>
      <c r="BA11" s="62"/>
      <c r="BB11" s="62"/>
      <c r="BC11" s="62"/>
      <c r="BD11" s="62"/>
      <c r="BE11" s="62"/>
      <c r="BF11" s="62"/>
    </row>
    <row r="12">
      <c r="A12" s="119"/>
      <c r="B12" s="119"/>
      <c r="C12" s="119"/>
      <c r="D12" s="119"/>
      <c r="E12" s="119"/>
      <c r="F12" s="119"/>
      <c r="G12" s="119"/>
      <c r="H12" s="119"/>
      <c r="I12" s="119"/>
      <c r="J12" s="119"/>
      <c r="K12" s="119"/>
      <c r="L12" s="119"/>
      <c r="M12" s="119"/>
      <c r="N12" s="119"/>
      <c r="O12" s="57" t="s">
        <v>10149</v>
      </c>
      <c r="P12" s="119"/>
      <c r="Q12" s="119"/>
      <c r="R12" s="119"/>
      <c r="S12" s="119"/>
      <c r="T12" s="119"/>
      <c r="U12" s="119"/>
      <c r="V12" s="119"/>
      <c r="W12" s="119"/>
      <c r="X12" s="119"/>
      <c r="Y12" s="64"/>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row>
    <row r="13">
      <c r="A13" s="119"/>
      <c r="B13" s="119"/>
      <c r="C13" s="119"/>
      <c r="D13" s="119"/>
      <c r="E13" s="119"/>
      <c r="F13" s="119"/>
      <c r="G13" s="119"/>
      <c r="H13" s="119"/>
      <c r="I13" s="119"/>
      <c r="J13" s="119"/>
      <c r="K13" s="119"/>
      <c r="L13" s="119"/>
      <c r="M13" s="119"/>
      <c r="N13" s="119"/>
      <c r="O13" s="57" t="s">
        <v>10150</v>
      </c>
      <c r="P13" s="119"/>
      <c r="Q13" s="119"/>
      <c r="R13" s="119"/>
      <c r="S13" s="119"/>
      <c r="T13" s="119"/>
      <c r="U13" s="119"/>
      <c r="V13" s="119"/>
      <c r="W13" s="119"/>
      <c r="X13" s="119"/>
      <c r="Y13" s="64"/>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row>
    <row r="14" ht="6.75" customHeight="1">
      <c r="A14" s="72"/>
      <c r="B14" s="72"/>
      <c r="C14" s="72"/>
      <c r="D14" s="72"/>
      <c r="E14" s="72"/>
      <c r="F14" s="72"/>
      <c r="G14" s="72"/>
      <c r="H14" s="72"/>
      <c r="I14" s="72"/>
      <c r="J14" s="72"/>
      <c r="K14" s="72"/>
      <c r="L14" s="72"/>
      <c r="M14" s="72"/>
      <c r="N14" s="72"/>
      <c r="O14" s="57" t="s">
        <v>318</v>
      </c>
      <c r="P14" s="72"/>
      <c r="Q14" s="72"/>
      <c r="R14" s="72"/>
      <c r="S14" s="72"/>
      <c r="T14" s="72"/>
      <c r="U14" s="72"/>
      <c r="V14" s="72"/>
      <c r="W14" s="72"/>
      <c r="X14" s="72"/>
      <c r="Y14" s="64"/>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row>
    <row r="15">
      <c r="A15" s="64">
        <v>10.0</v>
      </c>
      <c r="B15" s="57" t="s">
        <v>265</v>
      </c>
      <c r="C15" s="57" t="s">
        <v>321</v>
      </c>
      <c r="D15" s="57" t="s">
        <v>99</v>
      </c>
      <c r="E15" s="57" t="s">
        <v>150</v>
      </c>
      <c r="F15" s="57" t="s">
        <v>180</v>
      </c>
      <c r="G15" s="73"/>
      <c r="H15" s="75" t="b">
        <v>1</v>
      </c>
      <c r="I15" s="81">
        <v>46179.0</v>
      </c>
      <c r="J15" s="80">
        <v>46093.0</v>
      </c>
      <c r="K15" s="64" t="s">
        <v>323</v>
      </c>
      <c r="L15" s="81">
        <v>46179.0</v>
      </c>
      <c r="M15" s="73"/>
      <c r="N15" s="73"/>
      <c r="O15" s="57" t="s">
        <v>324</v>
      </c>
      <c r="P15" s="57" t="s">
        <v>190</v>
      </c>
      <c r="Q15" s="57" t="s">
        <v>16</v>
      </c>
      <c r="R15" s="64" t="s">
        <v>325</v>
      </c>
      <c r="S15" s="64">
        <v>44.0</v>
      </c>
      <c r="T15" s="82"/>
      <c r="U15" s="57" t="s">
        <v>236</v>
      </c>
      <c r="V15" s="57" t="s">
        <v>196</v>
      </c>
      <c r="W15" s="82"/>
      <c r="X15" s="64">
        <v>2.0</v>
      </c>
      <c r="Y15" s="64"/>
      <c r="Z15" s="57" t="s">
        <v>260</v>
      </c>
      <c r="AA15" s="83"/>
      <c r="AB15" s="84" t="s">
        <v>236</v>
      </c>
      <c r="AC15" s="82"/>
      <c r="AD15" s="82"/>
      <c r="AE15" s="80">
        <v>46198.0</v>
      </c>
      <c r="AF15" s="82"/>
      <c r="AG15" s="57" t="s">
        <v>326</v>
      </c>
      <c r="AH15" s="57" t="s">
        <v>327</v>
      </c>
      <c r="AI15" s="57" t="s">
        <v>205</v>
      </c>
      <c r="AJ15" s="82"/>
      <c r="AK15" s="57" t="s">
        <v>207</v>
      </c>
      <c r="AL15" s="82"/>
      <c r="AM15" s="82"/>
      <c r="AN15" s="82"/>
      <c r="AO15" s="82"/>
      <c r="AP15" s="57" t="s">
        <v>328</v>
      </c>
      <c r="AQ15" s="57" t="s">
        <v>329</v>
      </c>
      <c r="AR15" s="82"/>
      <c r="AS15" s="82"/>
      <c r="AT15" s="82"/>
      <c r="AU15" s="82"/>
      <c r="AV15" s="82"/>
      <c r="AW15" s="82"/>
      <c r="AX15" s="82"/>
      <c r="AY15" s="82"/>
      <c r="AZ15" s="82"/>
      <c r="BA15" s="82"/>
      <c r="BB15" s="82"/>
      <c r="BC15" s="82"/>
      <c r="BD15" s="82"/>
      <c r="BE15" s="82"/>
      <c r="BF15" s="82"/>
    </row>
    <row r="16">
      <c r="A16" s="64">
        <v>11.0</v>
      </c>
      <c r="B16" s="57" t="s">
        <v>286</v>
      </c>
      <c r="C16" s="57" t="s">
        <v>330</v>
      </c>
      <c r="D16" s="57" t="s">
        <v>99</v>
      </c>
      <c r="E16" s="57" t="s">
        <v>179</v>
      </c>
      <c r="F16" s="57" t="s">
        <v>180</v>
      </c>
      <c r="G16" s="73"/>
      <c r="H16" s="75" t="b">
        <v>1</v>
      </c>
      <c r="I16" s="64" t="s">
        <v>283</v>
      </c>
      <c r="J16" s="80">
        <v>46074.0</v>
      </c>
      <c r="K16" s="64" t="s">
        <v>283</v>
      </c>
      <c r="L16" s="73"/>
      <c r="M16" s="73"/>
      <c r="N16" s="73"/>
      <c r="O16" s="57" t="s">
        <v>331</v>
      </c>
      <c r="P16" s="57" t="s">
        <v>190</v>
      </c>
      <c r="Q16" s="57" t="s">
        <v>288</v>
      </c>
      <c r="R16" s="80">
        <v>46281.0</v>
      </c>
      <c r="S16" s="64">
        <v>62.0</v>
      </c>
      <c r="T16" s="82"/>
      <c r="U16" s="82"/>
      <c r="V16" s="57" t="s">
        <v>196</v>
      </c>
      <c r="W16" s="64">
        <v>2024.0</v>
      </c>
      <c r="X16" s="64">
        <v>2.0</v>
      </c>
      <c r="Y16" s="64"/>
      <c r="Z16" s="57" t="s">
        <v>205</v>
      </c>
      <c r="AA16" s="84" t="s">
        <v>266</v>
      </c>
      <c r="AB16" s="84" t="s">
        <v>207</v>
      </c>
      <c r="AC16" s="57" t="s">
        <v>203</v>
      </c>
      <c r="AD16" s="64">
        <v>2025.0</v>
      </c>
      <c r="AE16" s="80">
        <v>45922.0</v>
      </c>
      <c r="AF16" s="82"/>
      <c r="AG16" s="57" t="s">
        <v>332</v>
      </c>
      <c r="AH16" s="82"/>
      <c r="AI16" s="57" t="s">
        <v>205</v>
      </c>
      <c r="AJ16" s="57" t="s">
        <v>295</v>
      </c>
      <c r="AK16" s="57" t="s">
        <v>202</v>
      </c>
      <c r="AL16" s="57" t="s">
        <v>203</v>
      </c>
      <c r="AM16" s="64">
        <v>2014.0</v>
      </c>
      <c r="AN16" s="80">
        <v>41728.0</v>
      </c>
      <c r="AO16" s="82"/>
      <c r="AP16" s="57" t="s">
        <v>335</v>
      </c>
      <c r="AQ16" s="82"/>
      <c r="AR16" s="82"/>
      <c r="AS16" s="82"/>
      <c r="AT16" s="82"/>
      <c r="AU16" s="82"/>
      <c r="AV16" s="82"/>
      <c r="AW16" s="82"/>
      <c r="AX16" s="82"/>
      <c r="AY16" s="82"/>
      <c r="AZ16" s="82"/>
      <c r="BA16" s="82"/>
      <c r="BB16" s="82"/>
      <c r="BC16" s="82"/>
      <c r="BD16" s="82"/>
      <c r="BE16" s="82"/>
      <c r="BF16" s="82"/>
    </row>
    <row r="17">
      <c r="A17" s="64">
        <v>12.0</v>
      </c>
      <c r="B17" s="57" t="s">
        <v>303</v>
      </c>
      <c r="C17" s="57" t="s">
        <v>528</v>
      </c>
      <c r="D17" s="57" t="s">
        <v>99</v>
      </c>
      <c r="E17" s="57" t="s">
        <v>150</v>
      </c>
      <c r="F17" s="57" t="s">
        <v>10151</v>
      </c>
      <c r="G17" s="73"/>
      <c r="H17" s="73"/>
      <c r="I17" s="57" t="s">
        <v>595</v>
      </c>
      <c r="J17" s="73"/>
      <c r="K17" s="73"/>
      <c r="L17" s="73"/>
      <c r="M17" s="73"/>
      <c r="N17" s="73"/>
      <c r="O17" s="73"/>
      <c r="P17" s="73"/>
      <c r="Q17" s="57" t="s">
        <v>288</v>
      </c>
      <c r="R17" s="73"/>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row>
    <row r="18">
      <c r="A18" s="64">
        <v>13.0</v>
      </c>
      <c r="B18" s="57" t="s">
        <v>320</v>
      </c>
      <c r="C18" s="57" t="s">
        <v>1612</v>
      </c>
      <c r="D18" s="57" t="s">
        <v>99</v>
      </c>
      <c r="E18" s="57" t="s">
        <v>150</v>
      </c>
      <c r="F18" s="57" t="s">
        <v>10151</v>
      </c>
      <c r="G18" s="73"/>
      <c r="H18" s="73"/>
      <c r="I18" s="57" t="s">
        <v>595</v>
      </c>
      <c r="J18" s="73"/>
      <c r="K18" s="73"/>
      <c r="L18" s="73"/>
      <c r="M18" s="73"/>
      <c r="N18" s="73"/>
      <c r="O18" s="73"/>
      <c r="P18" s="73"/>
      <c r="Q18" s="57" t="s">
        <v>434</v>
      </c>
      <c r="R18" s="73"/>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row>
    <row r="19">
      <c r="A19" s="64">
        <v>14.0</v>
      </c>
      <c r="B19" s="57" t="s">
        <v>336</v>
      </c>
      <c r="C19" s="57" t="s">
        <v>337</v>
      </c>
      <c r="D19" s="57" t="s">
        <v>99</v>
      </c>
      <c r="E19" s="57" t="s">
        <v>179</v>
      </c>
      <c r="F19" s="57" t="s">
        <v>180</v>
      </c>
      <c r="G19" s="73"/>
      <c r="H19" s="75" t="b">
        <v>1</v>
      </c>
      <c r="I19" s="64" t="s">
        <v>338</v>
      </c>
      <c r="J19" s="80">
        <v>46071.0</v>
      </c>
      <c r="K19" s="64" t="s">
        <v>338</v>
      </c>
      <c r="L19" s="73"/>
      <c r="M19" s="73"/>
      <c r="N19" s="73"/>
      <c r="O19" s="73"/>
      <c r="P19" s="73"/>
      <c r="Q19" s="57" t="s">
        <v>226</v>
      </c>
      <c r="R19" s="80">
        <v>46283.0</v>
      </c>
      <c r="S19" s="64">
        <v>60.0</v>
      </c>
      <c r="T19" s="82"/>
      <c r="U19" s="82"/>
      <c r="V19" s="57" t="s">
        <v>244</v>
      </c>
      <c r="W19" s="64">
        <v>2018.0</v>
      </c>
      <c r="X19" s="64">
        <v>2.0</v>
      </c>
      <c r="Y19" s="64"/>
      <c r="Z19" s="57" t="s">
        <v>294</v>
      </c>
      <c r="AA19" s="84" t="s">
        <v>339</v>
      </c>
      <c r="AB19" s="84" t="s">
        <v>207</v>
      </c>
      <c r="AC19" s="57" t="s">
        <v>203</v>
      </c>
      <c r="AD19" s="64">
        <v>2022.0</v>
      </c>
      <c r="AE19" s="64">
        <v>2022.0</v>
      </c>
      <c r="AF19" s="82"/>
      <c r="AG19" s="57" t="s">
        <v>313</v>
      </c>
      <c r="AH19" s="82"/>
      <c r="AI19" s="57" t="s">
        <v>294</v>
      </c>
      <c r="AJ19" s="57" t="s">
        <v>339</v>
      </c>
      <c r="AK19" s="57" t="s">
        <v>207</v>
      </c>
      <c r="AL19" s="57" t="s">
        <v>203</v>
      </c>
      <c r="AM19" s="64">
        <v>2022.0</v>
      </c>
      <c r="AN19" s="64">
        <v>2022.0</v>
      </c>
      <c r="AO19" s="64">
        <v>2.0641512E7</v>
      </c>
      <c r="AP19" s="57" t="s">
        <v>340</v>
      </c>
      <c r="AQ19" s="82"/>
      <c r="AR19" s="82"/>
      <c r="AS19" s="82"/>
      <c r="AT19" s="82"/>
      <c r="AU19" s="82"/>
      <c r="AV19" s="82"/>
      <c r="AW19" s="82"/>
      <c r="AX19" s="82"/>
      <c r="AY19" s="82"/>
      <c r="AZ19" s="82"/>
      <c r="BA19" s="82"/>
      <c r="BB19" s="82"/>
      <c r="BC19" s="82"/>
      <c r="BD19" s="82"/>
      <c r="BE19" s="82"/>
      <c r="BF19" s="82"/>
    </row>
    <row r="20">
      <c r="A20" s="64">
        <v>15.0</v>
      </c>
      <c r="B20" s="57" t="s">
        <v>341</v>
      </c>
      <c r="C20" s="57" t="s">
        <v>342</v>
      </c>
      <c r="D20" s="57" t="s">
        <v>99</v>
      </c>
      <c r="E20" s="57" t="s">
        <v>179</v>
      </c>
      <c r="F20" s="57" t="s">
        <v>180</v>
      </c>
      <c r="G20" s="73"/>
      <c r="H20" s="75" t="b">
        <v>1</v>
      </c>
      <c r="I20" s="80">
        <v>46202.0</v>
      </c>
      <c r="J20" s="80">
        <v>46066.0</v>
      </c>
      <c r="K20" s="64" t="s">
        <v>344</v>
      </c>
      <c r="L20" s="80">
        <v>46202.0</v>
      </c>
      <c r="M20" s="73"/>
      <c r="N20" s="73"/>
      <c r="O20" s="73"/>
      <c r="P20" s="73"/>
      <c r="Q20" s="57" t="s">
        <v>181</v>
      </c>
      <c r="R20" s="64" t="s">
        <v>345</v>
      </c>
      <c r="S20" s="64">
        <v>21.0</v>
      </c>
      <c r="T20" s="82"/>
      <c r="U20" s="82"/>
      <c r="V20" s="57" t="s">
        <v>244</v>
      </c>
      <c r="W20" s="82"/>
      <c r="X20" s="64">
        <v>4.0</v>
      </c>
      <c r="Y20" s="64"/>
      <c r="Z20" s="57" t="s">
        <v>200</v>
      </c>
      <c r="AA20" s="84" t="s">
        <v>266</v>
      </c>
      <c r="AB20" s="84" t="s">
        <v>207</v>
      </c>
      <c r="AC20" s="57" t="s">
        <v>203</v>
      </c>
      <c r="AD20" s="64">
        <v>2024.0</v>
      </c>
      <c r="AE20" s="64" t="s">
        <v>348</v>
      </c>
      <c r="AF20" s="82"/>
      <c r="AG20" s="57" t="s">
        <v>349</v>
      </c>
      <c r="AH20" s="57" t="s">
        <v>350</v>
      </c>
      <c r="AI20" s="57" t="s">
        <v>200</v>
      </c>
      <c r="AJ20" s="57" t="s">
        <v>255</v>
      </c>
      <c r="AK20" s="57" t="s">
        <v>236</v>
      </c>
      <c r="AL20" s="57" t="s">
        <v>203</v>
      </c>
      <c r="AM20" s="64">
        <v>2024.0</v>
      </c>
      <c r="AN20" s="64" t="s">
        <v>348</v>
      </c>
      <c r="AO20" s="82"/>
      <c r="AP20" s="57" t="s">
        <v>351</v>
      </c>
      <c r="AQ20" s="57" t="s">
        <v>352</v>
      </c>
      <c r="AR20" s="57" t="s">
        <v>200</v>
      </c>
      <c r="AS20" s="57" t="s">
        <v>266</v>
      </c>
      <c r="AT20" s="57" t="s">
        <v>202</v>
      </c>
      <c r="AU20" s="57" t="s">
        <v>203</v>
      </c>
      <c r="AV20" s="64">
        <v>2025.0</v>
      </c>
      <c r="AW20" s="80">
        <v>45746.0</v>
      </c>
      <c r="AX20" s="82"/>
      <c r="AY20" s="57" t="s">
        <v>354</v>
      </c>
      <c r="AZ20" s="57" t="s">
        <v>355</v>
      </c>
      <c r="BA20" s="57" t="s">
        <v>200</v>
      </c>
      <c r="BB20" s="57" t="s">
        <v>255</v>
      </c>
      <c r="BC20" s="57" t="s">
        <v>236</v>
      </c>
      <c r="BD20" s="57" t="s">
        <v>203</v>
      </c>
      <c r="BE20" s="64">
        <v>2025.0</v>
      </c>
      <c r="BF20" s="80">
        <v>45746.0</v>
      </c>
    </row>
    <row r="21">
      <c r="A21" s="102">
        <v>166.0</v>
      </c>
      <c r="B21" s="99" t="s">
        <v>356</v>
      </c>
      <c r="C21" s="99" t="s">
        <v>357</v>
      </c>
      <c r="D21" s="99" t="s">
        <v>240</v>
      </c>
      <c r="E21" s="99" t="s">
        <v>358</v>
      </c>
      <c r="F21" s="99" t="s">
        <v>180</v>
      </c>
      <c r="G21" s="100"/>
      <c r="H21" s="75" t="b">
        <v>1</v>
      </c>
      <c r="I21" s="101">
        <v>46196.0</v>
      </c>
      <c r="J21" s="101">
        <v>46045.0</v>
      </c>
      <c r="K21" s="101">
        <v>46196.0</v>
      </c>
      <c r="L21" s="100"/>
      <c r="M21" s="100"/>
      <c r="N21" s="100"/>
      <c r="O21" s="99" t="s">
        <v>361</v>
      </c>
      <c r="P21" s="99" t="s">
        <v>190</v>
      </c>
      <c r="Q21" s="99" t="s">
        <v>191</v>
      </c>
      <c r="R21" s="102" t="s">
        <v>193</v>
      </c>
      <c r="S21" s="102">
        <v>27.0</v>
      </c>
      <c r="T21" s="103"/>
      <c r="U21" s="103"/>
      <c r="V21" s="103"/>
      <c r="W21" s="103"/>
      <c r="X21" s="102">
        <v>1.0</v>
      </c>
      <c r="Y21" s="102"/>
      <c r="Z21" s="99" t="s">
        <v>363</v>
      </c>
      <c r="AA21" s="99" t="s">
        <v>364</v>
      </c>
      <c r="AB21" s="99" t="s">
        <v>365</v>
      </c>
      <c r="AC21" s="99" t="s">
        <v>366</v>
      </c>
      <c r="AD21" s="102">
        <v>2022.0</v>
      </c>
      <c r="AE21" s="102">
        <v>2022.0</v>
      </c>
      <c r="AF21" s="103"/>
      <c r="AG21" s="99" t="s">
        <v>210</v>
      </c>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row>
    <row r="22">
      <c r="A22" s="64">
        <v>17.0</v>
      </c>
      <c r="B22" s="57" t="s">
        <v>370</v>
      </c>
      <c r="C22" s="57" t="s">
        <v>371</v>
      </c>
      <c r="D22" s="57" t="s">
        <v>99</v>
      </c>
      <c r="E22" s="57" t="s">
        <v>179</v>
      </c>
      <c r="F22" s="57" t="s">
        <v>180</v>
      </c>
      <c r="G22" s="73"/>
      <c r="H22" s="75" t="b">
        <v>1</v>
      </c>
      <c r="I22" s="80">
        <v>46202.0</v>
      </c>
      <c r="J22" s="80">
        <v>46066.0</v>
      </c>
      <c r="K22" s="64" t="s">
        <v>344</v>
      </c>
      <c r="L22" s="80">
        <v>46202.0</v>
      </c>
      <c r="M22" s="73"/>
      <c r="N22" s="73"/>
      <c r="O22" s="73"/>
      <c r="P22" s="73"/>
      <c r="Q22" s="57" t="s">
        <v>181</v>
      </c>
      <c r="R22" s="64" t="s">
        <v>345</v>
      </c>
      <c r="S22" s="64">
        <v>21.0</v>
      </c>
      <c r="T22" s="82"/>
      <c r="U22" s="82"/>
      <c r="V22" s="57" t="s">
        <v>244</v>
      </c>
      <c r="W22" s="82"/>
      <c r="X22" s="64">
        <v>4.0</v>
      </c>
      <c r="Y22" s="64"/>
      <c r="Z22" s="57" t="s">
        <v>294</v>
      </c>
      <c r="AA22" s="84" t="s">
        <v>255</v>
      </c>
      <c r="AB22" s="84" t="s">
        <v>236</v>
      </c>
      <c r="AC22" s="57" t="s">
        <v>203</v>
      </c>
      <c r="AD22" s="64">
        <v>2024.0</v>
      </c>
      <c r="AE22" s="64" t="s">
        <v>373</v>
      </c>
      <c r="AF22" s="82"/>
      <c r="AG22" s="57" t="s">
        <v>374</v>
      </c>
      <c r="AH22" s="57" t="s">
        <v>375</v>
      </c>
      <c r="AI22" s="57" t="s">
        <v>294</v>
      </c>
      <c r="AJ22" s="57" t="s">
        <v>266</v>
      </c>
      <c r="AK22" s="57" t="s">
        <v>207</v>
      </c>
      <c r="AL22" s="57" t="s">
        <v>203</v>
      </c>
      <c r="AM22" s="64">
        <v>2024.0</v>
      </c>
      <c r="AN22" s="64" t="s">
        <v>373</v>
      </c>
      <c r="AO22" s="82"/>
      <c r="AP22" s="57" t="s">
        <v>376</v>
      </c>
      <c r="AQ22" s="57" t="s">
        <v>377</v>
      </c>
      <c r="AR22" s="57" t="s">
        <v>294</v>
      </c>
      <c r="AS22" s="57" t="s">
        <v>266</v>
      </c>
      <c r="AT22" s="57" t="s">
        <v>207</v>
      </c>
      <c r="AU22" s="57" t="s">
        <v>203</v>
      </c>
      <c r="AV22" s="64">
        <v>2025.0</v>
      </c>
      <c r="AW22" s="80">
        <v>45746.0</v>
      </c>
      <c r="AX22" s="82"/>
      <c r="AY22" s="57" t="s">
        <v>378</v>
      </c>
      <c r="AZ22" s="57" t="s">
        <v>379</v>
      </c>
      <c r="BA22" s="57" t="s">
        <v>294</v>
      </c>
      <c r="BB22" s="57" t="s">
        <v>266</v>
      </c>
      <c r="BC22" s="57" t="s">
        <v>207</v>
      </c>
      <c r="BD22" s="57" t="s">
        <v>203</v>
      </c>
      <c r="BE22" s="64">
        <v>2025.0</v>
      </c>
      <c r="BF22" s="80">
        <v>45746.0</v>
      </c>
    </row>
    <row r="23">
      <c r="A23" s="64">
        <v>18.0</v>
      </c>
      <c r="B23" s="57" t="s">
        <v>380</v>
      </c>
      <c r="C23" s="57" t="s">
        <v>381</v>
      </c>
      <c r="D23" s="57" t="s">
        <v>99</v>
      </c>
      <c r="E23" s="57" t="s">
        <v>179</v>
      </c>
      <c r="F23" s="57" t="s">
        <v>180</v>
      </c>
      <c r="G23" s="73"/>
      <c r="H23" s="75" t="b">
        <v>1</v>
      </c>
      <c r="I23" s="64" t="s">
        <v>382</v>
      </c>
      <c r="J23" s="80">
        <v>46072.0</v>
      </c>
      <c r="K23" s="64" t="s">
        <v>382</v>
      </c>
      <c r="L23" s="73"/>
      <c r="M23" s="73"/>
      <c r="N23" s="73"/>
      <c r="O23" s="57" t="s">
        <v>383</v>
      </c>
      <c r="P23" s="73"/>
      <c r="Q23" s="57" t="s">
        <v>226</v>
      </c>
      <c r="R23" s="80">
        <v>46284.0</v>
      </c>
      <c r="S23" s="64">
        <v>59.0</v>
      </c>
      <c r="T23" s="82"/>
      <c r="U23" s="57" t="s">
        <v>384</v>
      </c>
      <c r="V23" s="57" t="s">
        <v>244</v>
      </c>
      <c r="W23" s="82"/>
      <c r="X23" s="64">
        <v>3.0</v>
      </c>
      <c r="Y23" s="64"/>
      <c r="Z23" s="57" t="s">
        <v>294</v>
      </c>
      <c r="AA23" s="84" t="s">
        <v>266</v>
      </c>
      <c r="AB23" s="84" t="s">
        <v>202</v>
      </c>
      <c r="AC23" s="57" t="s">
        <v>203</v>
      </c>
      <c r="AD23" s="64">
        <v>2018.0</v>
      </c>
      <c r="AE23" s="80">
        <v>43365.0</v>
      </c>
      <c r="AF23" s="82"/>
      <c r="AG23" s="57" t="s">
        <v>385</v>
      </c>
      <c r="AH23" s="82"/>
      <c r="AI23" s="57" t="s">
        <v>294</v>
      </c>
      <c r="AJ23" s="57" t="s">
        <v>266</v>
      </c>
      <c r="AK23" s="57" t="s">
        <v>202</v>
      </c>
      <c r="AL23" s="57" t="s">
        <v>203</v>
      </c>
      <c r="AM23" s="64">
        <v>2018.0</v>
      </c>
      <c r="AN23" s="104" t="s">
        <v>387</v>
      </c>
      <c r="AO23" s="82"/>
      <c r="AP23" s="57" t="s">
        <v>389</v>
      </c>
      <c r="AQ23" s="82"/>
      <c r="AR23" s="57" t="s">
        <v>294</v>
      </c>
      <c r="AS23" s="57" t="s">
        <v>255</v>
      </c>
      <c r="AT23" s="57" t="s">
        <v>236</v>
      </c>
      <c r="AU23" s="57" t="s">
        <v>203</v>
      </c>
      <c r="AV23" s="64">
        <v>2023.0</v>
      </c>
      <c r="AW23" s="64" t="s">
        <v>390</v>
      </c>
      <c r="AX23" s="82"/>
      <c r="AY23" s="57" t="s">
        <v>391</v>
      </c>
      <c r="AZ23" s="82"/>
      <c r="BA23" s="82"/>
      <c r="BB23" s="82"/>
      <c r="BC23" s="82"/>
      <c r="BD23" s="82"/>
      <c r="BE23" s="82"/>
      <c r="BF23" s="82"/>
    </row>
    <row r="24">
      <c r="A24" s="64">
        <v>44.0</v>
      </c>
      <c r="B24" s="57" t="s">
        <v>392</v>
      </c>
      <c r="C24" s="57" t="s">
        <v>393</v>
      </c>
      <c r="D24" s="57" t="s">
        <v>240</v>
      </c>
      <c r="E24" s="57" t="s">
        <v>150</v>
      </c>
      <c r="F24" s="57" t="s">
        <v>180</v>
      </c>
      <c r="G24" s="73"/>
      <c r="H24" s="75" t="b">
        <v>1</v>
      </c>
      <c r="I24" s="80">
        <v>46065.0</v>
      </c>
      <c r="J24" s="80">
        <v>46065.0</v>
      </c>
      <c r="K24" s="73"/>
      <c r="L24" s="73"/>
      <c r="M24" s="73"/>
      <c r="N24" s="73"/>
      <c r="O24" s="57" t="s">
        <v>394</v>
      </c>
      <c r="P24" s="73"/>
      <c r="Q24" s="57" t="s">
        <v>300</v>
      </c>
      <c r="R24" s="80">
        <v>46223.0</v>
      </c>
      <c r="S24" s="64">
        <v>158.0</v>
      </c>
      <c r="T24" s="57" t="s">
        <v>395</v>
      </c>
      <c r="U24" s="82"/>
      <c r="V24" s="82"/>
      <c r="W24" s="82"/>
      <c r="X24" s="64">
        <v>1.0</v>
      </c>
      <c r="Y24" s="64"/>
      <c r="Z24" s="57" t="s">
        <v>396</v>
      </c>
      <c r="AA24" s="57" t="s">
        <v>397</v>
      </c>
      <c r="AB24" s="57" t="s">
        <v>398</v>
      </c>
      <c r="AC24" s="57" t="s">
        <v>203</v>
      </c>
      <c r="AD24" s="64">
        <v>2015.0</v>
      </c>
      <c r="AE24" s="64" t="s">
        <v>399</v>
      </c>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row>
    <row r="25">
      <c r="A25" s="102">
        <v>151.0</v>
      </c>
      <c r="B25" s="99" t="s">
        <v>400</v>
      </c>
      <c r="C25" s="99" t="s">
        <v>401</v>
      </c>
      <c r="D25" s="99" t="s">
        <v>240</v>
      </c>
      <c r="E25" s="99" t="s">
        <v>358</v>
      </c>
      <c r="F25" s="99" t="s">
        <v>180</v>
      </c>
      <c r="G25" s="100"/>
      <c r="H25" s="75" t="b">
        <v>1</v>
      </c>
      <c r="I25" s="101">
        <v>46071.0</v>
      </c>
      <c r="J25" s="101">
        <v>46071.0</v>
      </c>
      <c r="K25" s="100"/>
      <c r="L25" s="100"/>
      <c r="M25" s="100"/>
      <c r="N25" s="100"/>
      <c r="O25" s="100"/>
      <c r="P25" s="100"/>
      <c r="Q25" s="99" t="s">
        <v>309</v>
      </c>
      <c r="R25" s="101">
        <v>46223.0</v>
      </c>
      <c r="S25" s="102">
        <v>152.0</v>
      </c>
      <c r="T25" s="103"/>
      <c r="U25" s="103"/>
      <c r="V25" s="103"/>
      <c r="W25" s="102">
        <v>2022.0</v>
      </c>
      <c r="X25" s="102">
        <v>1.0</v>
      </c>
      <c r="Y25" s="102"/>
      <c r="Z25" s="99" t="s">
        <v>363</v>
      </c>
      <c r="AA25" s="99" t="s">
        <v>364</v>
      </c>
      <c r="AB25" s="99" t="s">
        <v>403</v>
      </c>
      <c r="AC25" s="99" t="s">
        <v>404</v>
      </c>
      <c r="AD25" s="102">
        <v>2022.0</v>
      </c>
      <c r="AE25" s="105" t="s">
        <v>387</v>
      </c>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row>
    <row r="26">
      <c r="A26" s="64">
        <v>21.0</v>
      </c>
      <c r="B26" s="57" t="s">
        <v>406</v>
      </c>
      <c r="C26" s="57" t="s">
        <v>407</v>
      </c>
      <c r="D26" s="57" t="s">
        <v>99</v>
      </c>
      <c r="E26" s="57" t="s">
        <v>179</v>
      </c>
      <c r="F26" s="57" t="s">
        <v>180</v>
      </c>
      <c r="G26" s="73"/>
      <c r="H26" s="75" t="b">
        <v>1</v>
      </c>
      <c r="I26" s="64" t="s">
        <v>308</v>
      </c>
      <c r="J26" s="80">
        <v>46070.0</v>
      </c>
      <c r="K26" s="64" t="s">
        <v>308</v>
      </c>
      <c r="L26" s="73"/>
      <c r="M26" s="73"/>
      <c r="N26" s="73"/>
      <c r="O26" s="73"/>
      <c r="P26" s="73"/>
      <c r="Q26" s="57" t="s">
        <v>288</v>
      </c>
      <c r="R26" s="80">
        <v>46282.0</v>
      </c>
      <c r="S26" s="64">
        <v>61.0</v>
      </c>
      <c r="T26" s="82"/>
      <c r="U26" s="82"/>
      <c r="V26" s="57" t="s">
        <v>196</v>
      </c>
      <c r="W26" s="82"/>
      <c r="X26" s="64">
        <v>2.0</v>
      </c>
      <c r="Y26" s="64"/>
      <c r="Z26" s="57" t="s">
        <v>205</v>
      </c>
      <c r="AA26" s="84" t="s">
        <v>410</v>
      </c>
      <c r="AB26" s="84" t="s">
        <v>207</v>
      </c>
      <c r="AC26" s="57" t="s">
        <v>203</v>
      </c>
      <c r="AD26" s="64">
        <v>2015.0</v>
      </c>
      <c r="AE26" s="64">
        <v>2015.0</v>
      </c>
      <c r="AF26" s="82"/>
      <c r="AG26" s="57" t="s">
        <v>411</v>
      </c>
      <c r="AH26" s="82"/>
      <c r="AI26" s="57" t="s">
        <v>294</v>
      </c>
      <c r="AJ26" s="57" t="s">
        <v>412</v>
      </c>
      <c r="AK26" s="57" t="s">
        <v>207</v>
      </c>
      <c r="AL26" s="57" t="s">
        <v>203</v>
      </c>
      <c r="AM26" s="64">
        <v>2015.0</v>
      </c>
      <c r="AN26" s="64">
        <v>2015.0</v>
      </c>
      <c r="AO26" s="82"/>
      <c r="AP26" s="57" t="s">
        <v>293</v>
      </c>
      <c r="AQ26" s="82"/>
      <c r="AR26" s="82"/>
      <c r="AS26" s="82"/>
      <c r="AT26" s="82"/>
      <c r="AU26" s="82"/>
      <c r="AV26" s="82"/>
      <c r="AW26" s="82"/>
      <c r="AX26" s="82"/>
      <c r="AY26" s="82"/>
      <c r="AZ26" s="82"/>
      <c r="BA26" s="82"/>
      <c r="BB26" s="82"/>
      <c r="BC26" s="82"/>
      <c r="BD26" s="82"/>
      <c r="BE26" s="82"/>
      <c r="BF26" s="82"/>
    </row>
    <row r="27">
      <c r="A27" s="64">
        <v>22.0</v>
      </c>
      <c r="B27" s="57" t="s">
        <v>468</v>
      </c>
      <c r="C27" s="57" t="s">
        <v>918</v>
      </c>
      <c r="D27" s="57" t="s">
        <v>99</v>
      </c>
      <c r="E27" s="57" t="s">
        <v>150</v>
      </c>
      <c r="F27" s="57" t="s">
        <v>10151</v>
      </c>
      <c r="G27" s="73"/>
      <c r="H27" s="73"/>
      <c r="I27" s="57" t="s">
        <v>595</v>
      </c>
      <c r="J27" s="73"/>
      <c r="K27" s="73"/>
      <c r="L27" s="73"/>
      <c r="M27" s="73"/>
      <c r="N27" s="73"/>
      <c r="O27" s="73"/>
      <c r="P27" s="73"/>
      <c r="Q27" s="57" t="s">
        <v>288</v>
      </c>
      <c r="R27" s="73"/>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row>
    <row r="28">
      <c r="A28" s="64">
        <v>23.0</v>
      </c>
      <c r="B28" s="57" t="s">
        <v>413</v>
      </c>
      <c r="C28" s="57" t="s">
        <v>414</v>
      </c>
      <c r="D28" s="57" t="s">
        <v>99</v>
      </c>
      <c r="E28" s="57" t="s">
        <v>179</v>
      </c>
      <c r="F28" s="57" t="s">
        <v>180</v>
      </c>
      <c r="G28" s="73"/>
      <c r="H28" s="75" t="b">
        <v>1</v>
      </c>
      <c r="I28" s="64" t="s">
        <v>415</v>
      </c>
      <c r="J28" s="80">
        <v>46072.0</v>
      </c>
      <c r="K28" s="64" t="s">
        <v>415</v>
      </c>
      <c r="L28" s="73"/>
      <c r="M28" s="73"/>
      <c r="N28" s="73"/>
      <c r="O28" s="57" t="s">
        <v>416</v>
      </c>
      <c r="P28" s="57" t="s">
        <v>190</v>
      </c>
      <c r="Q28" s="57" t="s">
        <v>288</v>
      </c>
      <c r="R28" s="80">
        <v>46280.0</v>
      </c>
      <c r="S28" s="64">
        <v>63.0</v>
      </c>
      <c r="T28" s="82"/>
      <c r="U28" s="82"/>
      <c r="V28" s="57" t="s">
        <v>196</v>
      </c>
      <c r="W28" s="82"/>
      <c r="X28" s="64">
        <v>1.0</v>
      </c>
      <c r="Y28" s="64"/>
      <c r="Z28" s="57" t="s">
        <v>200</v>
      </c>
      <c r="AA28" s="84" t="s">
        <v>417</v>
      </c>
      <c r="AB28" s="84" t="s">
        <v>236</v>
      </c>
      <c r="AC28" s="57" t="s">
        <v>203</v>
      </c>
      <c r="AD28" s="64">
        <v>2018.0</v>
      </c>
      <c r="AE28" s="80">
        <v>43189.0</v>
      </c>
      <c r="AF28" s="82"/>
      <c r="AG28" s="57" t="s">
        <v>419</v>
      </c>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row>
    <row r="29">
      <c r="A29" s="64">
        <v>24.0</v>
      </c>
      <c r="B29" s="57" t="s">
        <v>420</v>
      </c>
      <c r="C29" s="57" t="s">
        <v>421</v>
      </c>
      <c r="D29" s="57" t="s">
        <v>99</v>
      </c>
      <c r="E29" s="57" t="s">
        <v>179</v>
      </c>
      <c r="F29" s="57" t="s">
        <v>180</v>
      </c>
      <c r="G29" s="73"/>
      <c r="H29" s="75" t="b">
        <v>1</v>
      </c>
      <c r="I29" s="64" t="s">
        <v>283</v>
      </c>
      <c r="J29" s="80">
        <v>46072.0</v>
      </c>
      <c r="K29" s="64" t="s">
        <v>283</v>
      </c>
      <c r="L29" s="73"/>
      <c r="M29" s="73"/>
      <c r="N29" s="73"/>
      <c r="O29" s="73"/>
      <c r="P29" s="73"/>
      <c r="Q29" s="57" t="s">
        <v>288</v>
      </c>
      <c r="R29" s="80">
        <v>46281.0</v>
      </c>
      <c r="S29" s="64">
        <v>62.0</v>
      </c>
      <c r="T29" s="82"/>
      <c r="U29" s="82"/>
      <c r="V29" s="57" t="s">
        <v>196</v>
      </c>
      <c r="W29" s="82"/>
      <c r="X29" s="64">
        <v>3.0</v>
      </c>
      <c r="Y29" s="64"/>
      <c r="Z29" s="57" t="s">
        <v>294</v>
      </c>
      <c r="AA29" s="84" t="s">
        <v>412</v>
      </c>
      <c r="AB29" s="84" t="s">
        <v>207</v>
      </c>
      <c r="AC29" s="57" t="s">
        <v>203</v>
      </c>
      <c r="AD29" s="64">
        <v>2018.0</v>
      </c>
      <c r="AE29" s="64">
        <v>2018.0</v>
      </c>
      <c r="AF29" s="82"/>
      <c r="AG29" s="57" t="s">
        <v>389</v>
      </c>
      <c r="AH29" s="82"/>
      <c r="AI29" s="57" t="s">
        <v>424</v>
      </c>
      <c r="AJ29" s="57" t="s">
        <v>425</v>
      </c>
      <c r="AK29" s="57" t="s">
        <v>207</v>
      </c>
      <c r="AL29" s="57" t="s">
        <v>427</v>
      </c>
      <c r="AM29" s="64">
        <v>2018.0</v>
      </c>
      <c r="AN29" s="64">
        <v>2018.0</v>
      </c>
      <c r="AO29" s="82"/>
      <c r="AP29" s="57" t="s">
        <v>428</v>
      </c>
      <c r="AQ29" s="82"/>
      <c r="AR29" s="57" t="s">
        <v>294</v>
      </c>
      <c r="AS29" s="57" t="s">
        <v>429</v>
      </c>
      <c r="AT29" s="57" t="s">
        <v>236</v>
      </c>
      <c r="AU29" s="64">
        <v>2022.0</v>
      </c>
      <c r="AV29" s="64">
        <v>2022.0</v>
      </c>
      <c r="AW29" s="82"/>
      <c r="AX29" s="82"/>
      <c r="AY29" s="57" t="s">
        <v>430</v>
      </c>
      <c r="AZ29" s="82"/>
      <c r="BA29" s="82"/>
      <c r="BB29" s="82"/>
      <c r="BC29" s="82"/>
      <c r="BD29" s="82"/>
      <c r="BE29" s="82"/>
      <c r="BF29" s="82"/>
    </row>
    <row r="30">
      <c r="A30" s="64">
        <v>190.0</v>
      </c>
      <c r="B30" s="57" t="s">
        <v>431</v>
      </c>
      <c r="C30" s="57" t="s">
        <v>432</v>
      </c>
      <c r="D30" s="57" t="s">
        <v>240</v>
      </c>
      <c r="E30" s="57" t="s">
        <v>358</v>
      </c>
      <c r="F30" s="57" t="s">
        <v>180</v>
      </c>
      <c r="G30" s="57" t="s">
        <v>433</v>
      </c>
      <c r="H30" s="75" t="b">
        <v>1</v>
      </c>
      <c r="I30" s="80">
        <v>46220.0</v>
      </c>
      <c r="J30" s="80">
        <v>46220.0</v>
      </c>
      <c r="K30" s="73"/>
      <c r="L30" s="73"/>
      <c r="M30" s="73"/>
      <c r="N30" s="73"/>
      <c r="O30" s="73"/>
      <c r="P30" s="73"/>
      <c r="Q30" s="57" t="s">
        <v>434</v>
      </c>
      <c r="R30" s="80">
        <v>46340.0</v>
      </c>
      <c r="S30" s="64">
        <v>3.0</v>
      </c>
      <c r="T30" s="82"/>
      <c r="U30" s="82"/>
      <c r="V30" s="82"/>
      <c r="W30" s="82"/>
      <c r="X30" s="64">
        <v>1.0</v>
      </c>
      <c r="Y30" s="64"/>
      <c r="Z30" s="57" t="s">
        <v>435</v>
      </c>
      <c r="AA30" s="57" t="s">
        <v>436</v>
      </c>
      <c r="AB30" s="57" t="s">
        <v>437</v>
      </c>
      <c r="AC30" s="57" t="s">
        <v>404</v>
      </c>
      <c r="AD30" s="64">
        <v>2012.0</v>
      </c>
      <c r="AE30" s="64">
        <v>2012.0</v>
      </c>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row>
    <row r="31">
      <c r="A31" s="102">
        <v>50.0</v>
      </c>
      <c r="B31" s="99" t="s">
        <v>438</v>
      </c>
      <c r="C31" s="99" t="s">
        <v>439</v>
      </c>
      <c r="D31" s="99" t="s">
        <v>240</v>
      </c>
      <c r="E31" s="99" t="s">
        <v>440</v>
      </c>
      <c r="F31" s="99" t="s">
        <v>180</v>
      </c>
      <c r="G31" s="100"/>
      <c r="H31" s="75" t="b">
        <v>1</v>
      </c>
      <c r="I31" s="101">
        <v>46194.0</v>
      </c>
      <c r="J31" s="101">
        <v>46184.0</v>
      </c>
      <c r="K31" s="101">
        <v>46194.0</v>
      </c>
      <c r="L31" s="100"/>
      <c r="M31" s="100"/>
      <c r="N31" s="100"/>
      <c r="O31" s="99" t="s">
        <v>441</v>
      </c>
      <c r="P31" s="99" t="s">
        <v>190</v>
      </c>
      <c r="Q31" s="99" t="s">
        <v>434</v>
      </c>
      <c r="R31" s="102" t="s">
        <v>442</v>
      </c>
      <c r="S31" s="102">
        <v>29.0</v>
      </c>
      <c r="T31" s="103"/>
      <c r="U31" s="103"/>
      <c r="V31" s="103"/>
      <c r="W31" s="103"/>
      <c r="X31" s="102">
        <v>1.0</v>
      </c>
      <c r="Y31" s="102"/>
      <c r="Z31" s="99" t="s">
        <v>444</v>
      </c>
      <c r="AA31" s="103"/>
      <c r="AB31" s="99" t="s">
        <v>365</v>
      </c>
      <c r="AC31" s="99" t="s">
        <v>203</v>
      </c>
      <c r="AD31" s="102">
        <v>2022.0</v>
      </c>
      <c r="AE31" s="106">
        <v>46194.0</v>
      </c>
      <c r="AF31" s="103"/>
      <c r="AG31" s="99" t="s">
        <v>445</v>
      </c>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row>
    <row r="32">
      <c r="A32" s="64">
        <v>27.0</v>
      </c>
      <c r="B32" s="57" t="s">
        <v>448</v>
      </c>
      <c r="C32" s="57" t="s">
        <v>449</v>
      </c>
      <c r="D32" s="57" t="s">
        <v>99</v>
      </c>
      <c r="E32" s="57" t="s">
        <v>179</v>
      </c>
      <c r="F32" s="57" t="s">
        <v>180</v>
      </c>
      <c r="G32" s="73"/>
      <c r="H32" s="75" t="b">
        <v>1</v>
      </c>
      <c r="I32" s="64" t="s">
        <v>308</v>
      </c>
      <c r="J32" s="80">
        <v>46070.0</v>
      </c>
      <c r="K32" s="64" t="s">
        <v>308</v>
      </c>
      <c r="L32" s="73"/>
      <c r="M32" s="73"/>
      <c r="N32" s="73"/>
      <c r="O32" s="73"/>
      <c r="P32" s="73"/>
      <c r="Q32" s="57" t="s">
        <v>450</v>
      </c>
      <c r="R32" s="80">
        <v>46282.0</v>
      </c>
      <c r="S32" s="64">
        <v>61.0</v>
      </c>
      <c r="T32" s="82"/>
      <c r="U32" s="82"/>
      <c r="V32" s="57" t="s">
        <v>196</v>
      </c>
      <c r="W32" s="82"/>
      <c r="X32" s="64">
        <v>2.0</v>
      </c>
      <c r="Y32" s="64"/>
      <c r="Z32" s="57" t="s">
        <v>200</v>
      </c>
      <c r="AA32" s="84" t="s">
        <v>266</v>
      </c>
      <c r="AB32" s="84" t="s">
        <v>207</v>
      </c>
      <c r="AC32" s="57" t="s">
        <v>203</v>
      </c>
      <c r="AD32" s="64">
        <v>2008.0</v>
      </c>
      <c r="AE32" s="80">
        <v>39713.0</v>
      </c>
      <c r="AF32" s="82"/>
      <c r="AG32" s="57" t="s">
        <v>411</v>
      </c>
      <c r="AH32" s="82"/>
      <c r="AI32" s="57" t="s">
        <v>200</v>
      </c>
      <c r="AJ32" s="57" t="s">
        <v>266</v>
      </c>
      <c r="AK32" s="57" t="s">
        <v>207</v>
      </c>
      <c r="AL32" s="57" t="s">
        <v>203</v>
      </c>
      <c r="AM32" s="64">
        <v>2008.0</v>
      </c>
      <c r="AN32" s="80">
        <v>39713.0</v>
      </c>
      <c r="AO32" s="82"/>
      <c r="AP32" s="57" t="s">
        <v>451</v>
      </c>
      <c r="AQ32" s="82"/>
      <c r="AR32" s="82"/>
      <c r="AS32" s="82"/>
      <c r="AT32" s="82"/>
      <c r="AU32" s="82"/>
      <c r="AV32" s="82"/>
      <c r="AW32" s="82"/>
      <c r="AX32" s="82"/>
      <c r="AY32" s="82"/>
      <c r="AZ32" s="82"/>
      <c r="BA32" s="82"/>
      <c r="BB32" s="82"/>
      <c r="BC32" s="82"/>
      <c r="BD32" s="82"/>
      <c r="BE32" s="82"/>
      <c r="BF32" s="82"/>
    </row>
    <row r="33">
      <c r="A33" s="60">
        <v>28.0</v>
      </c>
      <c r="B33" s="46" t="s">
        <v>452</v>
      </c>
      <c r="C33" s="46" t="s">
        <v>453</v>
      </c>
      <c r="D33" s="46" t="s">
        <v>99</v>
      </c>
      <c r="E33" s="46" t="s">
        <v>179</v>
      </c>
      <c r="F33" s="46" t="s">
        <v>180</v>
      </c>
      <c r="G33" s="48"/>
      <c r="H33" s="466" t="b">
        <v>0</v>
      </c>
      <c r="I33" s="54">
        <v>46197.0</v>
      </c>
      <c r="J33" s="54">
        <v>46048.0</v>
      </c>
      <c r="K33" s="54">
        <v>46141.0</v>
      </c>
      <c r="L33" s="54">
        <v>46197.0</v>
      </c>
      <c r="M33" s="48"/>
      <c r="N33" s="48"/>
      <c r="O33" s="57" t="s">
        <v>460</v>
      </c>
      <c r="P33" s="46" t="s">
        <v>461</v>
      </c>
      <c r="Q33" s="46" t="s">
        <v>463</v>
      </c>
      <c r="R33" s="60" t="s">
        <v>254</v>
      </c>
      <c r="S33" s="60">
        <v>26.0</v>
      </c>
      <c r="T33" s="62"/>
      <c r="U33" s="62"/>
      <c r="V33" s="46" t="s">
        <v>244</v>
      </c>
      <c r="W33" s="62"/>
      <c r="X33" s="60">
        <v>2.0</v>
      </c>
      <c r="Y33" s="64"/>
      <c r="Z33" s="46" t="s">
        <v>200</v>
      </c>
      <c r="AA33" s="66" t="s">
        <v>266</v>
      </c>
      <c r="AB33" s="66" t="s">
        <v>207</v>
      </c>
      <c r="AC33" s="46" t="s">
        <v>203</v>
      </c>
      <c r="AD33" s="60">
        <v>2025.0</v>
      </c>
      <c r="AE33" s="54">
        <v>45746.0</v>
      </c>
      <c r="AF33" s="62"/>
      <c r="AG33" s="46" t="s">
        <v>464</v>
      </c>
      <c r="AH33" s="46" t="s">
        <v>465</v>
      </c>
      <c r="AI33" s="46" t="s">
        <v>260</v>
      </c>
      <c r="AJ33" s="46" t="s">
        <v>467</v>
      </c>
      <c r="AK33" s="46" t="s">
        <v>207</v>
      </c>
      <c r="AL33" s="46" t="s">
        <v>203</v>
      </c>
      <c r="AM33" s="60">
        <v>2025.0</v>
      </c>
      <c r="AN33" s="54">
        <v>46141.0</v>
      </c>
      <c r="AO33" s="62"/>
      <c r="AP33" s="46" t="s">
        <v>469</v>
      </c>
      <c r="AQ33" s="46" t="s">
        <v>470</v>
      </c>
      <c r="AR33" s="62"/>
      <c r="AS33" s="62"/>
      <c r="AT33" s="62"/>
      <c r="AU33" s="62"/>
      <c r="AV33" s="62"/>
      <c r="AW33" s="62"/>
      <c r="AX33" s="62"/>
      <c r="AY33" s="62"/>
      <c r="AZ33" s="62"/>
      <c r="BA33" s="62"/>
      <c r="BB33" s="62"/>
      <c r="BC33" s="62"/>
      <c r="BD33" s="62"/>
      <c r="BE33" s="62"/>
      <c r="BF33" s="62"/>
    </row>
    <row r="34">
      <c r="A34" s="72"/>
      <c r="B34" s="72"/>
      <c r="C34" s="72"/>
      <c r="D34" s="72"/>
      <c r="E34" s="72"/>
      <c r="F34" s="72"/>
      <c r="G34" s="72"/>
      <c r="H34" s="72"/>
      <c r="I34" s="72"/>
      <c r="J34" s="72"/>
      <c r="K34" s="72"/>
      <c r="L34" s="72"/>
      <c r="M34" s="72"/>
      <c r="N34" s="72"/>
      <c r="O34" s="57" t="s">
        <v>472</v>
      </c>
      <c r="P34" s="72"/>
      <c r="Q34" s="72"/>
      <c r="R34" s="72"/>
      <c r="S34" s="72"/>
      <c r="T34" s="72"/>
      <c r="U34" s="72"/>
      <c r="V34" s="72"/>
      <c r="W34" s="72"/>
      <c r="X34" s="72"/>
      <c r="Y34" s="64"/>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row>
    <row r="35">
      <c r="A35" s="60">
        <v>29.0</v>
      </c>
      <c r="B35" s="46" t="s">
        <v>475</v>
      </c>
      <c r="C35" s="46" t="s">
        <v>476</v>
      </c>
      <c r="D35" s="46" t="s">
        <v>99</v>
      </c>
      <c r="E35" s="46" t="s">
        <v>150</v>
      </c>
      <c r="F35" s="46" t="s">
        <v>180</v>
      </c>
      <c r="G35" s="48"/>
      <c r="H35" s="466" t="b">
        <v>0</v>
      </c>
      <c r="I35" s="54">
        <v>46202.0</v>
      </c>
      <c r="J35" s="109">
        <v>46114.0</v>
      </c>
      <c r="K35" s="60" t="s">
        <v>344</v>
      </c>
      <c r="L35" s="54">
        <v>46202.0</v>
      </c>
      <c r="M35" s="48"/>
      <c r="N35" s="48"/>
      <c r="O35" s="57" t="s">
        <v>483</v>
      </c>
      <c r="P35" s="46" t="s">
        <v>190</v>
      </c>
      <c r="Q35" s="46" t="s">
        <v>181</v>
      </c>
      <c r="R35" s="60" t="s">
        <v>345</v>
      </c>
      <c r="S35" s="60">
        <v>21.0</v>
      </c>
      <c r="T35" s="62"/>
      <c r="U35" s="62"/>
      <c r="V35" s="46" t="s">
        <v>244</v>
      </c>
      <c r="W35" s="62"/>
      <c r="X35" s="60">
        <v>2.0</v>
      </c>
      <c r="Y35" s="64"/>
      <c r="Z35" s="46" t="s">
        <v>260</v>
      </c>
      <c r="AA35" s="66" t="s">
        <v>484</v>
      </c>
      <c r="AB35" s="66" t="s">
        <v>207</v>
      </c>
      <c r="AC35" s="46" t="s">
        <v>203</v>
      </c>
      <c r="AD35" s="60">
        <v>2025.0</v>
      </c>
      <c r="AE35" s="54">
        <v>46065.0</v>
      </c>
      <c r="AF35" s="62"/>
      <c r="AG35" s="46" t="s">
        <v>487</v>
      </c>
      <c r="AH35" s="46" t="s">
        <v>488</v>
      </c>
      <c r="AI35" s="46" t="s">
        <v>489</v>
      </c>
      <c r="AJ35" s="46" t="s">
        <v>314</v>
      </c>
      <c r="AK35" s="46" t="s">
        <v>236</v>
      </c>
      <c r="AL35" s="46" t="s">
        <v>203</v>
      </c>
      <c r="AM35" s="60">
        <v>2012.0</v>
      </c>
      <c r="AN35" s="60" t="s">
        <v>491</v>
      </c>
      <c r="AO35" s="62"/>
      <c r="AP35" s="46" t="s">
        <v>492</v>
      </c>
      <c r="AQ35" s="46" t="s">
        <v>493</v>
      </c>
      <c r="AR35" s="62"/>
      <c r="AS35" s="62"/>
      <c r="AT35" s="62"/>
      <c r="AU35" s="62"/>
      <c r="AV35" s="62"/>
      <c r="AW35" s="62"/>
      <c r="AX35" s="62"/>
      <c r="AY35" s="62"/>
      <c r="AZ35" s="62"/>
      <c r="BA35" s="62"/>
      <c r="BB35" s="62"/>
      <c r="BC35" s="62"/>
      <c r="BD35" s="62"/>
      <c r="BE35" s="62"/>
      <c r="BF35" s="62"/>
    </row>
    <row r="36">
      <c r="A36" s="72"/>
      <c r="B36" s="72"/>
      <c r="C36" s="72"/>
      <c r="D36" s="72"/>
      <c r="E36" s="72"/>
      <c r="F36" s="72"/>
      <c r="G36" s="72"/>
      <c r="H36" s="72"/>
      <c r="I36" s="72"/>
      <c r="J36" s="72"/>
      <c r="K36" s="72"/>
      <c r="L36" s="72"/>
      <c r="M36" s="72"/>
      <c r="N36" s="72"/>
      <c r="O36" s="57" t="s">
        <v>496</v>
      </c>
      <c r="P36" s="72"/>
      <c r="Q36" s="72"/>
      <c r="R36" s="72"/>
      <c r="S36" s="72"/>
      <c r="T36" s="72"/>
      <c r="U36" s="72"/>
      <c r="V36" s="72"/>
      <c r="W36" s="72"/>
      <c r="X36" s="72"/>
      <c r="Y36" s="64"/>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row>
    <row r="37">
      <c r="A37" s="64">
        <v>30.0</v>
      </c>
      <c r="B37" s="57" t="s">
        <v>538</v>
      </c>
      <c r="C37" s="57" t="s">
        <v>10153</v>
      </c>
      <c r="D37" s="57" t="s">
        <v>99</v>
      </c>
      <c r="E37" s="57" t="s">
        <v>150</v>
      </c>
      <c r="F37" s="57" t="s">
        <v>10151</v>
      </c>
      <c r="G37" s="73"/>
      <c r="H37" s="73"/>
      <c r="I37" s="57" t="s">
        <v>595</v>
      </c>
      <c r="J37" s="73"/>
      <c r="K37" s="73"/>
      <c r="L37" s="73"/>
      <c r="M37" s="73"/>
      <c r="N37" s="73"/>
      <c r="O37" s="73"/>
      <c r="P37" s="73"/>
      <c r="Q37" s="57" t="s">
        <v>232</v>
      </c>
      <c r="R37" s="73"/>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row>
    <row r="38">
      <c r="A38" s="64">
        <v>31.0</v>
      </c>
      <c r="B38" s="57" t="s">
        <v>500</v>
      </c>
      <c r="C38" s="57" t="s">
        <v>501</v>
      </c>
      <c r="D38" s="57" t="s">
        <v>99</v>
      </c>
      <c r="E38" s="57" t="s">
        <v>179</v>
      </c>
      <c r="F38" s="57" t="s">
        <v>180</v>
      </c>
      <c r="G38" s="73"/>
      <c r="H38" s="75" t="b">
        <v>1</v>
      </c>
      <c r="I38" s="64" t="s">
        <v>230</v>
      </c>
      <c r="J38" s="80">
        <v>46071.0</v>
      </c>
      <c r="K38" s="64" t="s">
        <v>230</v>
      </c>
      <c r="L38" s="73"/>
      <c r="M38" s="73"/>
      <c r="N38" s="73"/>
      <c r="O38" s="57" t="s">
        <v>503</v>
      </c>
      <c r="P38" s="57" t="s">
        <v>190</v>
      </c>
      <c r="Q38" s="57" t="s">
        <v>232</v>
      </c>
      <c r="R38" s="81">
        <v>46272.0</v>
      </c>
      <c r="S38" s="64">
        <v>71.0</v>
      </c>
      <c r="T38" s="82"/>
      <c r="U38" s="82"/>
      <c r="V38" s="57" t="s">
        <v>196</v>
      </c>
      <c r="W38" s="82"/>
      <c r="X38" s="64">
        <v>4.0</v>
      </c>
      <c r="Y38" s="64"/>
      <c r="Z38" s="57" t="s">
        <v>200</v>
      </c>
      <c r="AA38" s="83"/>
      <c r="AB38" s="84" t="s">
        <v>236</v>
      </c>
      <c r="AC38" s="82"/>
      <c r="AD38" s="82"/>
      <c r="AE38" s="82"/>
      <c r="AF38" s="82"/>
      <c r="AG38" s="82"/>
      <c r="AH38" s="82"/>
      <c r="AI38" s="57" t="s">
        <v>200</v>
      </c>
      <c r="AJ38" s="82"/>
      <c r="AK38" s="57" t="s">
        <v>236</v>
      </c>
      <c r="AL38" s="82"/>
      <c r="AM38" s="82"/>
      <c r="AN38" s="82"/>
      <c r="AO38" s="82"/>
      <c r="AP38" s="82"/>
      <c r="AQ38" s="82"/>
      <c r="AR38" s="57" t="s">
        <v>233</v>
      </c>
      <c r="AS38" s="82"/>
      <c r="AT38" s="57" t="s">
        <v>207</v>
      </c>
      <c r="AU38" s="82"/>
      <c r="AV38" s="82"/>
      <c r="AW38" s="82"/>
      <c r="AX38" s="82"/>
      <c r="AY38" s="82"/>
      <c r="AZ38" s="82"/>
      <c r="BA38" s="57" t="s">
        <v>233</v>
      </c>
      <c r="BB38" s="82"/>
      <c r="BC38" s="57" t="s">
        <v>207</v>
      </c>
      <c r="BD38" s="82"/>
      <c r="BE38" s="82"/>
      <c r="BF38" s="82"/>
    </row>
    <row r="39">
      <c r="A39" s="64">
        <v>32.0</v>
      </c>
      <c r="B39" s="57" t="s">
        <v>504</v>
      </c>
      <c r="C39" s="57" t="s">
        <v>505</v>
      </c>
      <c r="D39" s="57" t="s">
        <v>99</v>
      </c>
      <c r="E39" s="57" t="s">
        <v>179</v>
      </c>
      <c r="F39" s="57" t="s">
        <v>180</v>
      </c>
      <c r="G39" s="73"/>
      <c r="H39" s="75" t="b">
        <v>1</v>
      </c>
      <c r="I39" s="80">
        <v>46193.0</v>
      </c>
      <c r="J39" s="80">
        <v>46071.0</v>
      </c>
      <c r="K39" s="80">
        <v>46122.0</v>
      </c>
      <c r="L39" s="64" t="s">
        <v>506</v>
      </c>
      <c r="M39" s="80">
        <v>46185.0</v>
      </c>
      <c r="N39" s="80">
        <v>46193.0</v>
      </c>
      <c r="O39" s="57" t="s">
        <v>507</v>
      </c>
      <c r="P39" s="57" t="s">
        <v>190</v>
      </c>
      <c r="Q39" s="57" t="s">
        <v>232</v>
      </c>
      <c r="R39" s="64" t="s">
        <v>508</v>
      </c>
      <c r="S39" s="64">
        <v>30.0</v>
      </c>
      <c r="T39" s="82"/>
      <c r="U39" s="82"/>
      <c r="V39" s="57" t="s">
        <v>196</v>
      </c>
      <c r="W39" s="82"/>
      <c r="X39" s="64">
        <v>4.0</v>
      </c>
      <c r="Y39" s="64"/>
      <c r="Z39" s="57" t="s">
        <v>290</v>
      </c>
      <c r="AA39" s="83"/>
      <c r="AB39" s="84" t="s">
        <v>236</v>
      </c>
      <c r="AC39" s="82"/>
      <c r="AD39" s="82"/>
      <c r="AE39" s="80">
        <v>46193.0</v>
      </c>
      <c r="AF39" s="82"/>
      <c r="AG39" s="57" t="s">
        <v>510</v>
      </c>
      <c r="AH39" s="82"/>
      <c r="AI39" s="57" t="s">
        <v>233</v>
      </c>
      <c r="AJ39" s="82"/>
      <c r="AK39" s="57" t="s">
        <v>207</v>
      </c>
      <c r="AL39" s="82"/>
      <c r="AM39" s="82"/>
      <c r="AN39" s="82"/>
      <c r="AO39" s="82"/>
      <c r="AP39" s="57" t="s">
        <v>511</v>
      </c>
      <c r="AQ39" s="82"/>
      <c r="AR39" s="57" t="s">
        <v>290</v>
      </c>
      <c r="AS39" s="82"/>
      <c r="AT39" s="57" t="s">
        <v>236</v>
      </c>
      <c r="AU39" s="82"/>
      <c r="AV39" s="82"/>
      <c r="AW39" s="82"/>
      <c r="AX39" s="82"/>
      <c r="AY39" s="57" t="s">
        <v>512</v>
      </c>
      <c r="AZ39" s="82"/>
      <c r="BA39" s="57" t="s">
        <v>233</v>
      </c>
      <c r="BB39" s="82"/>
      <c r="BC39" s="57" t="s">
        <v>236</v>
      </c>
      <c r="BD39" s="82"/>
      <c r="BE39" s="82"/>
      <c r="BF39" s="82"/>
    </row>
    <row r="40">
      <c r="A40" s="64">
        <v>33.0</v>
      </c>
      <c r="B40" s="57" t="s">
        <v>513</v>
      </c>
      <c r="C40" s="57" t="s">
        <v>514</v>
      </c>
      <c r="D40" s="57" t="s">
        <v>99</v>
      </c>
      <c r="E40" s="57" t="s">
        <v>179</v>
      </c>
      <c r="F40" s="57" t="s">
        <v>180</v>
      </c>
      <c r="G40" s="73"/>
      <c r="H40" s="75" t="b">
        <v>1</v>
      </c>
      <c r="I40" s="64" t="s">
        <v>230</v>
      </c>
      <c r="J40" s="80">
        <v>46071.0</v>
      </c>
      <c r="K40" s="64" t="s">
        <v>230</v>
      </c>
      <c r="L40" s="73"/>
      <c r="M40" s="73"/>
      <c r="N40" s="73"/>
      <c r="O40" s="73"/>
      <c r="P40" s="73"/>
      <c r="Q40" s="57" t="s">
        <v>232</v>
      </c>
      <c r="R40" s="81">
        <v>46272.0</v>
      </c>
      <c r="S40" s="64">
        <v>71.0</v>
      </c>
      <c r="T40" s="82"/>
      <c r="U40" s="82"/>
      <c r="V40" s="57" t="s">
        <v>196</v>
      </c>
      <c r="W40" s="82"/>
      <c r="X40" s="64">
        <v>6.0</v>
      </c>
      <c r="Y40" s="64"/>
      <c r="Z40" s="57" t="s">
        <v>200</v>
      </c>
      <c r="AA40" s="83"/>
      <c r="AB40" s="84" t="s">
        <v>207</v>
      </c>
      <c r="AC40" s="82"/>
      <c r="AD40" s="82"/>
      <c r="AE40" s="82"/>
      <c r="AF40" s="82"/>
      <c r="AG40" s="82"/>
      <c r="AH40" s="82"/>
      <c r="AI40" s="57" t="s">
        <v>233</v>
      </c>
      <c r="AJ40" s="82"/>
      <c r="AK40" s="57" t="s">
        <v>207</v>
      </c>
      <c r="AL40" s="82"/>
      <c r="AM40" s="82"/>
      <c r="AN40" s="82"/>
      <c r="AO40" s="82"/>
      <c r="AP40" s="82"/>
      <c r="AQ40" s="82"/>
      <c r="AR40" s="57" t="s">
        <v>233</v>
      </c>
      <c r="AS40" s="82"/>
      <c r="AT40" s="57" t="s">
        <v>207</v>
      </c>
      <c r="AU40" s="82"/>
      <c r="AV40" s="82"/>
      <c r="AW40" s="82"/>
      <c r="AX40" s="82"/>
      <c r="AY40" s="82"/>
      <c r="AZ40" s="82"/>
      <c r="BA40" s="57" t="s">
        <v>233</v>
      </c>
      <c r="BB40" s="82"/>
      <c r="BC40" s="57" t="s">
        <v>207</v>
      </c>
      <c r="BD40" s="82"/>
      <c r="BE40" s="82"/>
      <c r="BF40" s="82"/>
    </row>
    <row r="41">
      <c r="A41" s="64">
        <v>34.0</v>
      </c>
      <c r="B41" s="57" t="s">
        <v>516</v>
      </c>
      <c r="C41" s="57" t="s">
        <v>517</v>
      </c>
      <c r="D41" s="57" t="s">
        <v>99</v>
      </c>
      <c r="E41" s="57" t="s">
        <v>179</v>
      </c>
      <c r="F41" s="57" t="s">
        <v>180</v>
      </c>
      <c r="G41" s="73"/>
      <c r="H41" s="75" t="b">
        <v>1</v>
      </c>
      <c r="I41" s="80">
        <v>46198.0</v>
      </c>
      <c r="J41" s="80">
        <v>46066.0</v>
      </c>
      <c r="K41" s="80">
        <v>46142.0</v>
      </c>
      <c r="L41" s="80">
        <v>46198.0</v>
      </c>
      <c r="M41" s="73"/>
      <c r="N41" s="73"/>
      <c r="O41" s="57" t="s">
        <v>518</v>
      </c>
      <c r="P41" s="57" t="s">
        <v>190</v>
      </c>
      <c r="Q41" s="57" t="s">
        <v>181</v>
      </c>
      <c r="R41" s="64" t="s">
        <v>519</v>
      </c>
      <c r="S41" s="64">
        <v>25.0</v>
      </c>
      <c r="T41" s="82"/>
      <c r="U41" s="82"/>
      <c r="V41" s="82"/>
      <c r="W41" s="82"/>
      <c r="X41" s="64">
        <v>2.0</v>
      </c>
      <c r="Y41" s="64"/>
      <c r="Z41" s="57" t="s">
        <v>290</v>
      </c>
      <c r="AA41" s="84" t="s">
        <v>520</v>
      </c>
      <c r="AB41" s="84" t="s">
        <v>236</v>
      </c>
      <c r="AC41" s="57" t="s">
        <v>203</v>
      </c>
      <c r="AD41" s="64">
        <v>2025.0</v>
      </c>
      <c r="AE41" s="80">
        <v>45746.0</v>
      </c>
      <c r="AF41" s="82"/>
      <c r="AG41" s="57" t="s">
        <v>521</v>
      </c>
      <c r="AH41" s="57" t="s">
        <v>522</v>
      </c>
      <c r="AI41" s="57" t="s">
        <v>260</v>
      </c>
      <c r="AJ41" s="57" t="s">
        <v>484</v>
      </c>
      <c r="AK41" s="57" t="s">
        <v>207</v>
      </c>
      <c r="AL41" s="57" t="s">
        <v>203</v>
      </c>
      <c r="AM41" s="64">
        <v>2025.0</v>
      </c>
      <c r="AN41" s="104" t="s">
        <v>387</v>
      </c>
      <c r="AO41" s="82"/>
      <c r="AP41" s="57" t="s">
        <v>523</v>
      </c>
      <c r="AQ41" s="57" t="s">
        <v>524</v>
      </c>
      <c r="AR41" s="82"/>
      <c r="AS41" s="82"/>
      <c r="AT41" s="82"/>
      <c r="AU41" s="82"/>
      <c r="AV41" s="82"/>
      <c r="AW41" s="82"/>
      <c r="AX41" s="82"/>
      <c r="AY41" s="82"/>
      <c r="AZ41" s="82"/>
      <c r="BA41" s="82"/>
      <c r="BB41" s="82"/>
      <c r="BC41" s="82"/>
      <c r="BD41" s="82"/>
      <c r="BE41" s="82"/>
      <c r="BF41" s="82"/>
    </row>
    <row r="42">
      <c r="A42" s="60">
        <v>35.0</v>
      </c>
      <c r="B42" s="46" t="s">
        <v>525</v>
      </c>
      <c r="C42" s="46" t="s">
        <v>526</v>
      </c>
      <c r="D42" s="46" t="s">
        <v>240</v>
      </c>
      <c r="E42" s="46" t="s">
        <v>440</v>
      </c>
      <c r="F42" s="46" t="s">
        <v>180</v>
      </c>
      <c r="G42" s="48"/>
      <c r="H42" s="466" t="b">
        <v>0</v>
      </c>
      <c r="I42" s="60" t="s">
        <v>338</v>
      </c>
      <c r="J42" s="54">
        <v>46071.0</v>
      </c>
      <c r="K42" s="60" t="s">
        <v>338</v>
      </c>
      <c r="L42" s="48"/>
      <c r="M42" s="48"/>
      <c r="N42" s="48"/>
      <c r="O42" s="57" t="s">
        <v>531</v>
      </c>
      <c r="P42" s="46" t="s">
        <v>190</v>
      </c>
      <c r="Q42" s="46" t="s">
        <v>226</v>
      </c>
      <c r="R42" s="54">
        <v>46283.0</v>
      </c>
      <c r="S42" s="60">
        <v>60.0</v>
      </c>
      <c r="T42" s="62"/>
      <c r="U42" s="46" t="s">
        <v>533</v>
      </c>
      <c r="V42" s="62"/>
      <c r="W42" s="60">
        <v>2022.0</v>
      </c>
      <c r="X42" s="60">
        <v>1.0</v>
      </c>
      <c r="Y42" s="64"/>
      <c r="Z42" s="46" t="s">
        <v>363</v>
      </c>
      <c r="AA42" s="46" t="s">
        <v>534</v>
      </c>
      <c r="AB42" s="46" t="s">
        <v>437</v>
      </c>
      <c r="AC42" s="46" t="s">
        <v>404</v>
      </c>
      <c r="AD42" s="60">
        <v>2022.0</v>
      </c>
      <c r="AE42" s="60" t="s">
        <v>535</v>
      </c>
      <c r="AF42" s="62"/>
      <c r="AG42" s="46" t="s">
        <v>536</v>
      </c>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row>
    <row r="43">
      <c r="A43" s="72"/>
      <c r="B43" s="72"/>
      <c r="C43" s="72"/>
      <c r="D43" s="72"/>
      <c r="E43" s="72"/>
      <c r="F43" s="72"/>
      <c r="G43" s="72"/>
      <c r="H43" s="72"/>
      <c r="I43" s="72"/>
      <c r="J43" s="72"/>
      <c r="K43" s="72"/>
      <c r="L43" s="72"/>
      <c r="M43" s="72"/>
      <c r="N43" s="72"/>
      <c r="O43" s="57" t="s">
        <v>540</v>
      </c>
      <c r="P43" s="72"/>
      <c r="Q43" s="72"/>
      <c r="R43" s="72"/>
      <c r="S43" s="72"/>
      <c r="T43" s="72"/>
      <c r="U43" s="72"/>
      <c r="V43" s="72"/>
      <c r="W43" s="72"/>
      <c r="X43" s="72"/>
      <c r="Y43" s="64"/>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row>
    <row r="44">
      <c r="A44" s="102">
        <v>36.0</v>
      </c>
      <c r="B44" s="99" t="s">
        <v>580</v>
      </c>
      <c r="C44" s="99" t="s">
        <v>1210</v>
      </c>
      <c r="D44" s="99" t="s">
        <v>240</v>
      </c>
      <c r="E44" s="99" t="s">
        <v>440</v>
      </c>
      <c r="F44" s="99" t="s">
        <v>10154</v>
      </c>
      <c r="G44" s="100"/>
      <c r="H44" s="100"/>
      <c r="I44" s="99" t="s">
        <v>595</v>
      </c>
      <c r="J44" s="100"/>
      <c r="K44" s="100"/>
      <c r="L44" s="100"/>
      <c r="M44" s="100"/>
      <c r="N44" s="100"/>
      <c r="O44" s="100"/>
      <c r="P44" s="100"/>
      <c r="Q44" s="99" t="s">
        <v>181</v>
      </c>
      <c r="R44" s="100"/>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row>
    <row r="45">
      <c r="A45" s="64">
        <v>37.0</v>
      </c>
      <c r="B45" s="57" t="s">
        <v>587</v>
      </c>
      <c r="C45" s="57" t="s">
        <v>10156</v>
      </c>
      <c r="D45" s="57" t="s">
        <v>240</v>
      </c>
      <c r="E45" s="57" t="s">
        <v>150</v>
      </c>
      <c r="F45" s="57" t="s">
        <v>10154</v>
      </c>
      <c r="G45" s="73"/>
      <c r="H45" s="73"/>
      <c r="I45" s="57" t="s">
        <v>595</v>
      </c>
      <c r="J45" s="73"/>
      <c r="K45" s="73"/>
      <c r="L45" s="73"/>
      <c r="M45" s="73"/>
      <c r="N45" s="73"/>
      <c r="O45" s="73"/>
      <c r="P45" s="73"/>
      <c r="Q45" s="57" t="s">
        <v>450</v>
      </c>
      <c r="R45" s="73"/>
      <c r="S45" s="82"/>
      <c r="T45" s="82"/>
      <c r="U45" s="82"/>
      <c r="V45" s="82"/>
      <c r="W45" s="82"/>
      <c r="X45" s="82"/>
      <c r="Y45" s="82"/>
      <c r="Z45" s="82"/>
      <c r="AA45" s="82"/>
      <c r="AB45" s="82"/>
      <c r="AC45" s="82"/>
      <c r="AD45" s="82"/>
      <c r="AE45" s="82"/>
      <c r="AF45" s="82"/>
      <c r="AG45" s="82"/>
      <c r="AH45" s="82"/>
      <c r="AI45" s="82"/>
      <c r="AJ45" s="82"/>
      <c r="AK45" s="82"/>
      <c r="AL45" s="82"/>
      <c r="AM45" s="82"/>
      <c r="AN45" s="82"/>
      <c r="AO45" s="82"/>
      <c r="AP45" s="82"/>
      <c r="AQ45" s="82"/>
      <c r="AR45" s="82"/>
      <c r="AS45" s="82"/>
      <c r="AT45" s="82"/>
      <c r="AU45" s="82"/>
      <c r="AV45" s="82"/>
      <c r="AW45" s="82"/>
      <c r="AX45" s="82"/>
      <c r="AY45" s="82"/>
      <c r="AZ45" s="82"/>
      <c r="BA45" s="82"/>
      <c r="BB45" s="82"/>
      <c r="BC45" s="82"/>
      <c r="BD45" s="82"/>
      <c r="BE45" s="82"/>
      <c r="BF45" s="82"/>
    </row>
    <row r="46">
      <c r="A46" s="116">
        <v>99.0</v>
      </c>
      <c r="B46" s="113" t="s">
        <v>541</v>
      </c>
      <c r="C46" s="113" t="s">
        <v>542</v>
      </c>
      <c r="D46" s="113" t="s">
        <v>240</v>
      </c>
      <c r="E46" s="113" t="s">
        <v>179</v>
      </c>
      <c r="F46" s="113" t="s">
        <v>180</v>
      </c>
      <c r="G46" s="114"/>
      <c r="H46" s="107" t="b">
        <v>1</v>
      </c>
      <c r="I46" s="115">
        <v>46220.0</v>
      </c>
      <c r="J46" s="115">
        <v>46135.0</v>
      </c>
      <c r="K46" s="115">
        <v>46220.0</v>
      </c>
      <c r="L46" s="114"/>
      <c r="M46" s="114"/>
      <c r="N46" s="114"/>
      <c r="O46" s="99" t="s">
        <v>547</v>
      </c>
      <c r="P46" s="113" t="s">
        <v>190</v>
      </c>
      <c r="Q46" s="113" t="s">
        <v>434</v>
      </c>
      <c r="R46" s="115">
        <v>46340.0</v>
      </c>
      <c r="S46" s="116">
        <v>3.0</v>
      </c>
      <c r="T46" s="117"/>
      <c r="U46" s="117"/>
      <c r="V46" s="113" t="s">
        <v>244</v>
      </c>
      <c r="W46" s="117"/>
      <c r="X46" s="116">
        <v>2.0</v>
      </c>
      <c r="Y46" s="102"/>
      <c r="Z46" s="113" t="s">
        <v>200</v>
      </c>
      <c r="AA46" s="118" t="s">
        <v>212</v>
      </c>
      <c r="AB46" s="118" t="s">
        <v>207</v>
      </c>
      <c r="AC46" s="113" t="s">
        <v>203</v>
      </c>
      <c r="AD46" s="116">
        <v>2025.0</v>
      </c>
      <c r="AE46" s="116" t="s">
        <v>550</v>
      </c>
      <c r="AF46" s="117"/>
      <c r="AG46" s="113" t="s">
        <v>551</v>
      </c>
      <c r="AH46" s="117"/>
      <c r="AI46" s="113" t="s">
        <v>200</v>
      </c>
      <c r="AJ46" s="113" t="s">
        <v>201</v>
      </c>
      <c r="AK46" s="113" t="s">
        <v>202</v>
      </c>
      <c r="AL46" s="113" t="s">
        <v>203</v>
      </c>
      <c r="AM46" s="116">
        <v>2024.0</v>
      </c>
      <c r="AN46" s="116">
        <v>2024.0</v>
      </c>
      <c r="AO46" s="117"/>
      <c r="AP46" s="117"/>
      <c r="AQ46" s="117"/>
      <c r="AR46" s="117"/>
      <c r="AS46" s="117"/>
      <c r="AT46" s="117"/>
      <c r="AU46" s="117"/>
      <c r="AV46" s="117"/>
      <c r="AW46" s="117"/>
      <c r="AX46" s="117"/>
      <c r="AY46" s="117"/>
      <c r="AZ46" s="117"/>
      <c r="BA46" s="117"/>
      <c r="BB46" s="117"/>
      <c r="BC46" s="117"/>
      <c r="BD46" s="117"/>
      <c r="BE46" s="117"/>
      <c r="BF46" s="117"/>
    </row>
    <row r="47">
      <c r="A47" s="119"/>
      <c r="B47" s="119"/>
      <c r="C47" s="119"/>
      <c r="D47" s="119"/>
      <c r="E47" s="119"/>
      <c r="F47" s="119"/>
      <c r="G47" s="119"/>
      <c r="H47" s="119"/>
      <c r="I47" s="119"/>
      <c r="J47" s="119"/>
      <c r="K47" s="119"/>
      <c r="L47" s="119"/>
      <c r="M47" s="119"/>
      <c r="N47" s="119"/>
      <c r="O47" s="99" t="s">
        <v>556</v>
      </c>
      <c r="P47" s="119"/>
      <c r="Q47" s="119"/>
      <c r="R47" s="119"/>
      <c r="S47" s="119"/>
      <c r="T47" s="119"/>
      <c r="U47" s="119"/>
      <c r="V47" s="119"/>
      <c r="W47" s="119"/>
      <c r="X47" s="119"/>
      <c r="Y47" s="102"/>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row>
    <row r="48">
      <c r="A48" s="119"/>
      <c r="B48" s="119"/>
      <c r="C48" s="119"/>
      <c r="D48" s="119"/>
      <c r="E48" s="119"/>
      <c r="F48" s="119"/>
      <c r="G48" s="119"/>
      <c r="H48" s="119"/>
      <c r="I48" s="119"/>
      <c r="J48" s="119"/>
      <c r="K48" s="119"/>
      <c r="L48" s="119"/>
      <c r="M48" s="119"/>
      <c r="N48" s="119"/>
      <c r="O48" s="99" t="s">
        <v>558</v>
      </c>
      <c r="P48" s="119"/>
      <c r="Q48" s="119"/>
      <c r="R48" s="119"/>
      <c r="S48" s="119"/>
      <c r="T48" s="119"/>
      <c r="U48" s="119"/>
      <c r="V48" s="119"/>
      <c r="W48" s="119"/>
      <c r="X48" s="119"/>
      <c r="Y48" s="102"/>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row>
    <row r="49">
      <c r="A49" s="72"/>
      <c r="B49" s="72"/>
      <c r="C49" s="72"/>
      <c r="D49" s="72"/>
      <c r="E49" s="72"/>
      <c r="F49" s="72"/>
      <c r="G49" s="72"/>
      <c r="H49" s="72"/>
      <c r="I49" s="72"/>
      <c r="J49" s="72"/>
      <c r="K49" s="72"/>
      <c r="L49" s="72"/>
      <c r="M49" s="72"/>
      <c r="N49" s="72"/>
      <c r="O49" s="99" t="s">
        <v>559</v>
      </c>
      <c r="P49" s="72"/>
      <c r="Q49" s="72"/>
      <c r="R49" s="72"/>
      <c r="S49" s="72"/>
      <c r="T49" s="72"/>
      <c r="U49" s="72"/>
      <c r="V49" s="72"/>
      <c r="W49" s="72"/>
      <c r="X49" s="72"/>
      <c r="Y49" s="10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row>
    <row r="50">
      <c r="A50" s="64">
        <v>39.0</v>
      </c>
      <c r="B50" s="57" t="s">
        <v>560</v>
      </c>
      <c r="C50" s="57" t="s">
        <v>561</v>
      </c>
      <c r="D50" s="57" t="s">
        <v>240</v>
      </c>
      <c r="E50" s="57" t="s">
        <v>358</v>
      </c>
      <c r="F50" s="57" t="s">
        <v>180</v>
      </c>
      <c r="G50" s="57" t="s">
        <v>562</v>
      </c>
      <c r="H50" s="466" t="b">
        <v>0</v>
      </c>
      <c r="I50" s="80">
        <v>46141.0</v>
      </c>
      <c r="J50" s="80">
        <v>46076.0</v>
      </c>
      <c r="K50" s="80">
        <v>46141.0</v>
      </c>
      <c r="L50" s="73"/>
      <c r="M50" s="73"/>
      <c r="N50" s="73"/>
      <c r="O50" s="73"/>
      <c r="P50" s="73"/>
      <c r="Q50" s="57" t="s">
        <v>434</v>
      </c>
      <c r="R50" s="64" t="s">
        <v>566</v>
      </c>
      <c r="S50" s="64">
        <v>82.0</v>
      </c>
      <c r="T50" s="82"/>
      <c r="U50" s="82"/>
      <c r="V50" s="82"/>
      <c r="W50" s="82"/>
      <c r="X50" s="64">
        <v>1.0</v>
      </c>
      <c r="Y50" s="64"/>
      <c r="Z50" s="57" t="s">
        <v>567</v>
      </c>
      <c r="AA50" s="57" t="s">
        <v>568</v>
      </c>
      <c r="AB50" s="57" t="s">
        <v>437</v>
      </c>
      <c r="AC50" s="57" t="s">
        <v>404</v>
      </c>
      <c r="AD50" s="64">
        <v>2022.0</v>
      </c>
      <c r="AE50" s="64" t="s">
        <v>569</v>
      </c>
      <c r="AF50" s="82"/>
      <c r="AG50" s="82"/>
      <c r="AH50" s="82"/>
      <c r="AI50" s="82"/>
      <c r="AJ50" s="82"/>
      <c r="AK50" s="82"/>
      <c r="AL50" s="82"/>
      <c r="AM50" s="82"/>
      <c r="AN50" s="82"/>
      <c r="AO50" s="82"/>
      <c r="AP50" s="82"/>
      <c r="AQ50" s="82"/>
      <c r="AR50" s="82"/>
      <c r="AS50" s="82"/>
      <c r="AT50" s="82"/>
      <c r="AU50" s="82"/>
      <c r="AV50" s="82"/>
      <c r="AW50" s="82"/>
      <c r="AX50" s="82"/>
      <c r="AY50" s="82"/>
      <c r="AZ50" s="82"/>
      <c r="BA50" s="82"/>
      <c r="BB50" s="82"/>
      <c r="BC50" s="82"/>
      <c r="BD50" s="82"/>
      <c r="BE50" s="82"/>
      <c r="BF50" s="82"/>
    </row>
    <row r="51">
      <c r="A51" s="116">
        <v>40.0</v>
      </c>
      <c r="B51" s="113" t="s">
        <v>570</v>
      </c>
      <c r="C51" s="113" t="s">
        <v>571</v>
      </c>
      <c r="D51" s="113" t="s">
        <v>240</v>
      </c>
      <c r="E51" s="113" t="s">
        <v>358</v>
      </c>
      <c r="F51" s="113" t="s">
        <v>180</v>
      </c>
      <c r="G51" s="114"/>
      <c r="H51" s="466" t="b">
        <v>0</v>
      </c>
      <c r="I51" s="116" t="s">
        <v>572</v>
      </c>
      <c r="J51" s="121">
        <v>46083.0</v>
      </c>
      <c r="K51" s="115">
        <v>46122.0</v>
      </c>
      <c r="L51" s="116" t="s">
        <v>572</v>
      </c>
      <c r="M51" s="114"/>
      <c r="N51" s="114"/>
      <c r="O51" s="99" t="s">
        <v>576</v>
      </c>
      <c r="P51" s="114"/>
      <c r="Q51" s="113" t="s">
        <v>577</v>
      </c>
      <c r="R51" s="115">
        <v>46292.0</v>
      </c>
      <c r="S51" s="116">
        <v>51.0</v>
      </c>
      <c r="T51" s="117"/>
      <c r="U51" s="117"/>
      <c r="V51" s="113" t="s">
        <v>196</v>
      </c>
      <c r="W51" s="117"/>
      <c r="X51" s="116">
        <v>1.0</v>
      </c>
      <c r="Y51" s="102"/>
      <c r="Z51" s="113" t="s">
        <v>444</v>
      </c>
      <c r="AA51" s="113" t="s">
        <v>583</v>
      </c>
      <c r="AB51" s="113" t="s">
        <v>584</v>
      </c>
      <c r="AC51" s="113" t="s">
        <v>203</v>
      </c>
      <c r="AD51" s="116">
        <v>2025.0</v>
      </c>
      <c r="AE51" s="116" t="s">
        <v>585</v>
      </c>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row>
    <row r="52">
      <c r="A52" s="72"/>
      <c r="B52" s="72"/>
      <c r="C52" s="72"/>
      <c r="D52" s="72"/>
      <c r="E52" s="72"/>
      <c r="F52" s="72"/>
      <c r="G52" s="72"/>
      <c r="H52" s="72"/>
      <c r="I52" s="72"/>
      <c r="J52" s="72"/>
      <c r="K52" s="72"/>
      <c r="L52" s="72"/>
      <c r="M52" s="72"/>
      <c r="N52" s="72"/>
      <c r="O52" s="99" t="s">
        <v>588</v>
      </c>
      <c r="P52" s="72"/>
      <c r="Q52" s="72"/>
      <c r="R52" s="72"/>
      <c r="S52" s="72"/>
      <c r="T52" s="72"/>
      <c r="U52" s="72"/>
      <c r="V52" s="72"/>
      <c r="W52" s="72"/>
      <c r="X52" s="72"/>
      <c r="Y52" s="10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row>
    <row r="53">
      <c r="A53" s="64">
        <v>695.0</v>
      </c>
      <c r="B53" s="57" t="s">
        <v>591</v>
      </c>
      <c r="C53" s="57" t="s">
        <v>592</v>
      </c>
      <c r="D53" s="57" t="s">
        <v>593</v>
      </c>
      <c r="E53" s="57" t="s">
        <v>440</v>
      </c>
      <c r="F53" s="57" t="s">
        <v>180</v>
      </c>
      <c r="G53" s="73"/>
      <c r="H53" s="467" t="b">
        <v>0</v>
      </c>
      <c r="I53" s="57" t="s">
        <v>595</v>
      </c>
      <c r="J53" s="73"/>
      <c r="K53" s="73"/>
      <c r="L53" s="73"/>
      <c r="M53" s="73"/>
      <c r="N53" s="73"/>
      <c r="O53" s="57" t="s">
        <v>596</v>
      </c>
      <c r="P53" s="57" t="s">
        <v>190</v>
      </c>
      <c r="Q53" s="57" t="s">
        <v>434</v>
      </c>
      <c r="R53" s="80">
        <v>46223.0</v>
      </c>
      <c r="S53" s="64">
        <v>46223.0</v>
      </c>
      <c r="T53" s="57" t="s">
        <v>395</v>
      </c>
      <c r="U53" s="82"/>
      <c r="V53" s="82"/>
      <c r="W53" s="82"/>
      <c r="X53" s="64">
        <v>1.0</v>
      </c>
      <c r="Y53" s="64"/>
      <c r="Z53" s="57" t="s">
        <v>597</v>
      </c>
      <c r="AA53" s="84" t="s">
        <v>598</v>
      </c>
      <c r="AB53" s="84" t="s">
        <v>437</v>
      </c>
      <c r="AC53" s="57" t="s">
        <v>404</v>
      </c>
      <c r="AD53" s="64">
        <v>2016.0</v>
      </c>
      <c r="AE53" s="64">
        <v>2016.0</v>
      </c>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row>
    <row r="54">
      <c r="A54" s="102">
        <v>42.0</v>
      </c>
      <c r="B54" s="99" t="s">
        <v>630</v>
      </c>
      <c r="C54" s="99" t="s">
        <v>1298</v>
      </c>
      <c r="D54" s="99" t="s">
        <v>240</v>
      </c>
      <c r="E54" s="99" t="s">
        <v>150</v>
      </c>
      <c r="F54" s="99" t="s">
        <v>10151</v>
      </c>
      <c r="G54" s="100"/>
      <c r="H54" s="100"/>
      <c r="I54" s="101">
        <v>46045.0</v>
      </c>
      <c r="J54" s="101">
        <v>46045.0</v>
      </c>
      <c r="K54" s="100"/>
      <c r="L54" s="100"/>
      <c r="M54" s="100"/>
      <c r="N54" s="100"/>
      <c r="O54" s="100"/>
      <c r="P54" s="100"/>
      <c r="Q54" s="99" t="s">
        <v>253</v>
      </c>
      <c r="R54" s="100"/>
      <c r="S54" s="103"/>
      <c r="T54" s="103"/>
      <c r="U54" s="103"/>
      <c r="V54" s="103"/>
      <c r="W54" s="103"/>
      <c r="X54" s="103"/>
      <c r="Y54" s="103"/>
      <c r="Z54" s="99" t="s">
        <v>294</v>
      </c>
      <c r="AA54" s="131" t="s">
        <v>266</v>
      </c>
      <c r="AB54" s="131" t="s">
        <v>207</v>
      </c>
      <c r="AC54" s="99" t="s">
        <v>203</v>
      </c>
      <c r="AD54" s="102">
        <v>2022.0</v>
      </c>
      <c r="AE54" s="101">
        <v>44936.0</v>
      </c>
      <c r="AF54" s="103"/>
      <c r="AG54" s="103"/>
      <c r="AH54" s="103"/>
      <c r="AI54" s="99" t="s">
        <v>294</v>
      </c>
      <c r="AJ54" s="99" t="s">
        <v>266</v>
      </c>
      <c r="AK54" s="99" t="s">
        <v>207</v>
      </c>
      <c r="AL54" s="99" t="s">
        <v>427</v>
      </c>
      <c r="AM54" s="102">
        <v>2012.0</v>
      </c>
      <c r="AN54" s="102" t="s">
        <v>272</v>
      </c>
      <c r="AO54" s="103"/>
      <c r="AP54" s="103"/>
      <c r="AQ54" s="103"/>
      <c r="AR54" s="99" t="s">
        <v>294</v>
      </c>
      <c r="AS54" s="99" t="s">
        <v>255</v>
      </c>
      <c r="AT54" s="99" t="s">
        <v>236</v>
      </c>
      <c r="AU54" s="99" t="s">
        <v>203</v>
      </c>
      <c r="AV54" s="102">
        <v>2022.0</v>
      </c>
      <c r="AW54" s="101">
        <v>44875.0</v>
      </c>
      <c r="AX54" s="103"/>
      <c r="AY54" s="103"/>
      <c r="AZ54" s="103"/>
      <c r="BA54" s="99" t="s">
        <v>294</v>
      </c>
      <c r="BB54" s="99" t="s">
        <v>255</v>
      </c>
      <c r="BC54" s="99" t="s">
        <v>236</v>
      </c>
      <c r="BD54" s="99" t="s">
        <v>203</v>
      </c>
      <c r="BE54" s="102">
        <v>2023.0</v>
      </c>
      <c r="BF54" s="101">
        <v>45381.0</v>
      </c>
    </row>
    <row r="55">
      <c r="A55" s="64">
        <v>43.0</v>
      </c>
      <c r="B55" s="57" t="s">
        <v>359</v>
      </c>
      <c r="C55" s="57" t="s">
        <v>360</v>
      </c>
      <c r="D55" s="57" t="s">
        <v>240</v>
      </c>
      <c r="E55" s="57" t="s">
        <v>150</v>
      </c>
      <c r="F55" s="57" t="s">
        <v>10151</v>
      </c>
      <c r="G55" s="73"/>
      <c r="H55" s="73"/>
      <c r="I55" s="57" t="s">
        <v>595</v>
      </c>
      <c r="J55" s="73"/>
      <c r="K55" s="73"/>
      <c r="L55" s="73"/>
      <c r="M55" s="73"/>
      <c r="N55" s="73"/>
      <c r="O55" s="73"/>
      <c r="P55" s="73"/>
      <c r="Q55" s="57" t="s">
        <v>288</v>
      </c>
      <c r="R55" s="73"/>
      <c r="S55" s="82"/>
      <c r="T55" s="82"/>
      <c r="U55" s="82"/>
      <c r="V55" s="82"/>
      <c r="W55" s="82"/>
      <c r="X55" s="64">
        <v>2.0</v>
      </c>
      <c r="Y55" s="64"/>
      <c r="Z55" s="57" t="s">
        <v>260</v>
      </c>
      <c r="AA55" s="57" t="s">
        <v>520</v>
      </c>
      <c r="AB55" s="57" t="s">
        <v>202</v>
      </c>
      <c r="AC55" s="57" t="s">
        <v>203</v>
      </c>
      <c r="AD55" s="64">
        <v>2025.0</v>
      </c>
      <c r="AE55" s="80">
        <v>45922.0</v>
      </c>
      <c r="AF55" s="82"/>
      <c r="AG55" s="82"/>
      <c r="AH55" s="82"/>
      <c r="AI55" s="57" t="s">
        <v>294</v>
      </c>
      <c r="AJ55" s="57" t="s">
        <v>295</v>
      </c>
      <c r="AK55" s="57" t="s">
        <v>202</v>
      </c>
      <c r="AL55" s="57" t="s">
        <v>203</v>
      </c>
      <c r="AM55" s="64">
        <v>2024.0</v>
      </c>
      <c r="AN55" s="80">
        <v>45381.0</v>
      </c>
      <c r="AO55" s="82"/>
      <c r="AP55" s="82"/>
      <c r="AQ55" s="82"/>
      <c r="AR55" s="82"/>
      <c r="AS55" s="82"/>
      <c r="AT55" s="82"/>
      <c r="AU55" s="82"/>
      <c r="AV55" s="82"/>
      <c r="AW55" s="82"/>
      <c r="AX55" s="82"/>
      <c r="AY55" s="82"/>
      <c r="AZ55" s="82"/>
      <c r="BA55" s="82"/>
      <c r="BB55" s="82"/>
      <c r="BC55" s="82"/>
      <c r="BD55" s="82"/>
      <c r="BE55" s="82"/>
      <c r="BF55" s="82"/>
    </row>
    <row r="56">
      <c r="A56" s="102">
        <v>144.0</v>
      </c>
      <c r="B56" s="99" t="s">
        <v>602</v>
      </c>
      <c r="C56" s="99" t="s">
        <v>603</v>
      </c>
      <c r="D56" s="99" t="s">
        <v>240</v>
      </c>
      <c r="E56" s="99" t="s">
        <v>358</v>
      </c>
      <c r="F56" s="99" t="s">
        <v>180</v>
      </c>
      <c r="G56" s="100"/>
      <c r="H56" s="467" t="b">
        <v>0</v>
      </c>
      <c r="I56" s="102" t="s">
        <v>323</v>
      </c>
      <c r="J56" s="102" t="s">
        <v>323</v>
      </c>
      <c r="K56" s="100"/>
      <c r="L56" s="100"/>
      <c r="M56" s="100"/>
      <c r="N56" s="100"/>
      <c r="O56" s="99" t="s">
        <v>604</v>
      </c>
      <c r="P56" s="100"/>
      <c r="Q56" s="99" t="s">
        <v>434</v>
      </c>
      <c r="R56" s="125">
        <v>46268.0</v>
      </c>
      <c r="S56" s="102">
        <v>75.0</v>
      </c>
      <c r="T56" s="103"/>
      <c r="U56" s="103"/>
      <c r="V56" s="103"/>
      <c r="W56" s="103"/>
      <c r="X56" s="102">
        <v>1.0</v>
      </c>
      <c r="Y56" s="102"/>
      <c r="Z56" s="99" t="s">
        <v>363</v>
      </c>
      <c r="AA56" s="99" t="s">
        <v>364</v>
      </c>
      <c r="AB56" s="99" t="s">
        <v>403</v>
      </c>
      <c r="AC56" s="99" t="s">
        <v>404</v>
      </c>
      <c r="AD56" s="102">
        <v>2022.0</v>
      </c>
      <c r="AE56" s="102">
        <v>2022.0</v>
      </c>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row>
    <row r="57">
      <c r="A57" s="60">
        <v>45.0</v>
      </c>
      <c r="B57" s="46" t="s">
        <v>606</v>
      </c>
      <c r="C57" s="46" t="s">
        <v>607</v>
      </c>
      <c r="D57" s="46" t="s">
        <v>240</v>
      </c>
      <c r="E57" s="46" t="s">
        <v>358</v>
      </c>
      <c r="F57" s="46" t="s">
        <v>180</v>
      </c>
      <c r="G57" s="48"/>
      <c r="H57" s="466" t="b">
        <v>0</v>
      </c>
      <c r="I57" s="60" t="s">
        <v>308</v>
      </c>
      <c r="J57" s="54">
        <v>46071.0</v>
      </c>
      <c r="K57" s="60" t="s">
        <v>308</v>
      </c>
      <c r="L57" s="48"/>
      <c r="M57" s="48"/>
      <c r="N57" s="48"/>
      <c r="O57" s="57" t="s">
        <v>609</v>
      </c>
      <c r="P57" s="46" t="s">
        <v>190</v>
      </c>
      <c r="Q57" s="46" t="s">
        <v>309</v>
      </c>
      <c r="R57" s="54">
        <v>46282.0</v>
      </c>
      <c r="S57" s="60">
        <v>61.0</v>
      </c>
      <c r="T57" s="62"/>
      <c r="U57" s="62"/>
      <c r="V57" s="62"/>
      <c r="W57" s="60">
        <v>2022.0</v>
      </c>
      <c r="X57" s="60">
        <v>1.0</v>
      </c>
      <c r="Y57" s="64"/>
      <c r="Z57" s="46" t="s">
        <v>610</v>
      </c>
      <c r="AA57" s="46" t="s">
        <v>611</v>
      </c>
      <c r="AB57" s="46" t="s">
        <v>437</v>
      </c>
      <c r="AC57" s="46" t="s">
        <v>612</v>
      </c>
      <c r="AD57" s="60">
        <v>2022.0</v>
      </c>
      <c r="AE57" s="60">
        <v>2022.0</v>
      </c>
      <c r="AF57" s="62"/>
      <c r="AG57" s="46" t="s">
        <v>614</v>
      </c>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row>
    <row r="58">
      <c r="A58" s="72"/>
      <c r="B58" s="72"/>
      <c r="C58" s="72"/>
      <c r="D58" s="72"/>
      <c r="E58" s="72"/>
      <c r="F58" s="72"/>
      <c r="G58" s="72"/>
      <c r="H58" s="72"/>
      <c r="I58" s="72"/>
      <c r="J58" s="72"/>
      <c r="K58" s="72"/>
      <c r="L58" s="72"/>
      <c r="M58" s="72"/>
      <c r="N58" s="72"/>
      <c r="O58" s="57" t="s">
        <v>616</v>
      </c>
      <c r="P58" s="72"/>
      <c r="Q58" s="72"/>
      <c r="R58" s="72"/>
      <c r="S58" s="72"/>
      <c r="T58" s="72"/>
      <c r="U58" s="72"/>
      <c r="V58" s="72"/>
      <c r="W58" s="72"/>
      <c r="X58" s="72"/>
      <c r="Y58" s="64"/>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row>
    <row r="59">
      <c r="A59" s="102">
        <v>46.0</v>
      </c>
      <c r="B59" s="99" t="s">
        <v>620</v>
      </c>
      <c r="C59" s="99" t="s">
        <v>622</v>
      </c>
      <c r="D59" s="99" t="s">
        <v>240</v>
      </c>
      <c r="E59" s="99" t="s">
        <v>150</v>
      </c>
      <c r="F59" s="99" t="s">
        <v>180</v>
      </c>
      <c r="G59" s="100"/>
      <c r="H59" s="75" t="b">
        <v>1</v>
      </c>
      <c r="I59" s="102" t="s">
        <v>308</v>
      </c>
      <c r="J59" s="101">
        <v>46071.0</v>
      </c>
      <c r="K59" s="102" t="s">
        <v>308</v>
      </c>
      <c r="L59" s="100"/>
      <c r="M59" s="100"/>
      <c r="N59" s="100"/>
      <c r="O59" s="100"/>
      <c r="P59" s="100"/>
      <c r="Q59" s="99" t="s">
        <v>309</v>
      </c>
      <c r="R59" s="101">
        <v>46282.0</v>
      </c>
      <c r="S59" s="102">
        <v>61.0</v>
      </c>
      <c r="T59" s="103"/>
      <c r="U59" s="103"/>
      <c r="V59" s="103"/>
      <c r="W59" s="102">
        <v>2018.0</v>
      </c>
      <c r="X59" s="102">
        <v>1.0</v>
      </c>
      <c r="Y59" s="102"/>
      <c r="Z59" s="99" t="s">
        <v>294</v>
      </c>
      <c r="AA59" s="99" t="s">
        <v>623</v>
      </c>
      <c r="AB59" s="99" t="s">
        <v>202</v>
      </c>
      <c r="AC59" s="99" t="s">
        <v>203</v>
      </c>
      <c r="AD59" s="102">
        <v>2020.0</v>
      </c>
      <c r="AE59" s="125">
        <v>45292.0</v>
      </c>
      <c r="AF59" s="103"/>
      <c r="AG59" s="99" t="s">
        <v>624</v>
      </c>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row>
    <row r="60">
      <c r="A60" s="64">
        <v>47.0</v>
      </c>
      <c r="B60" s="57" t="s">
        <v>625</v>
      </c>
      <c r="C60" s="57" t="s">
        <v>626</v>
      </c>
      <c r="D60" s="57" t="s">
        <v>240</v>
      </c>
      <c r="E60" s="57" t="s">
        <v>358</v>
      </c>
      <c r="F60" s="57" t="s">
        <v>180</v>
      </c>
      <c r="G60" s="73"/>
      <c r="H60" s="75" t="b">
        <v>1</v>
      </c>
      <c r="I60" s="80">
        <v>46203.0</v>
      </c>
      <c r="J60" s="80">
        <v>46074.0</v>
      </c>
      <c r="K60" s="64" t="s">
        <v>323</v>
      </c>
      <c r="L60" s="80">
        <v>46203.0</v>
      </c>
      <c r="M60" s="73"/>
      <c r="N60" s="73"/>
      <c r="O60" s="57" t="s">
        <v>627</v>
      </c>
      <c r="P60" s="57" t="s">
        <v>190</v>
      </c>
      <c r="Q60" s="57" t="s">
        <v>181</v>
      </c>
      <c r="R60" s="64" t="s">
        <v>628</v>
      </c>
      <c r="S60" s="64">
        <v>20.0</v>
      </c>
      <c r="T60" s="82"/>
      <c r="U60" s="82"/>
      <c r="V60" s="82"/>
      <c r="W60" s="82"/>
      <c r="X60" s="64">
        <v>1.0</v>
      </c>
      <c r="Y60" s="64"/>
      <c r="Z60" s="57" t="s">
        <v>444</v>
      </c>
      <c r="AA60" s="84" t="s">
        <v>631</v>
      </c>
      <c r="AB60" s="84" t="s">
        <v>437</v>
      </c>
      <c r="AC60" s="57" t="s">
        <v>404</v>
      </c>
      <c r="AD60" s="64">
        <v>2025.0</v>
      </c>
      <c r="AE60" s="57" t="s">
        <v>632</v>
      </c>
      <c r="AF60" s="82"/>
      <c r="AG60" s="57" t="s">
        <v>633</v>
      </c>
      <c r="AH60" s="57" t="s">
        <v>634</v>
      </c>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row>
    <row r="61">
      <c r="A61" s="102">
        <v>48.0</v>
      </c>
      <c r="B61" s="99" t="s">
        <v>635</v>
      </c>
      <c r="C61" s="99" t="s">
        <v>636</v>
      </c>
      <c r="D61" s="99" t="s">
        <v>240</v>
      </c>
      <c r="E61" s="99" t="s">
        <v>358</v>
      </c>
      <c r="F61" s="99" t="s">
        <v>180</v>
      </c>
      <c r="G61" s="100"/>
      <c r="H61" s="75" t="b">
        <v>1</v>
      </c>
      <c r="I61" s="101">
        <v>46203.0</v>
      </c>
      <c r="J61" s="101">
        <v>46074.0</v>
      </c>
      <c r="K61" s="102" t="s">
        <v>323</v>
      </c>
      <c r="L61" s="101">
        <v>46203.0</v>
      </c>
      <c r="M61" s="100"/>
      <c r="N61" s="100"/>
      <c r="O61" s="100"/>
      <c r="P61" s="100"/>
      <c r="Q61" s="99" t="s">
        <v>181</v>
      </c>
      <c r="R61" s="102" t="s">
        <v>628</v>
      </c>
      <c r="S61" s="102">
        <v>20.0</v>
      </c>
      <c r="T61" s="103"/>
      <c r="U61" s="103"/>
      <c r="V61" s="99" t="s">
        <v>244</v>
      </c>
      <c r="W61" s="103"/>
      <c r="X61" s="102">
        <v>1.0</v>
      </c>
      <c r="Y61" s="102"/>
      <c r="Z61" s="99" t="s">
        <v>637</v>
      </c>
      <c r="AA61" s="99" t="s">
        <v>631</v>
      </c>
      <c r="AB61" s="99" t="s">
        <v>437</v>
      </c>
      <c r="AC61" s="99" t="s">
        <v>404</v>
      </c>
      <c r="AD61" s="102">
        <v>2022.0</v>
      </c>
      <c r="AE61" s="102" t="s">
        <v>569</v>
      </c>
      <c r="AF61" s="103"/>
      <c r="AG61" s="99" t="s">
        <v>638</v>
      </c>
      <c r="AH61" s="99" t="s">
        <v>639</v>
      </c>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row>
    <row r="62">
      <c r="A62" s="64">
        <v>49.0</v>
      </c>
      <c r="B62" s="57" t="s">
        <v>710</v>
      </c>
      <c r="C62" s="57" t="s">
        <v>10157</v>
      </c>
      <c r="D62" s="57" t="s">
        <v>240</v>
      </c>
      <c r="E62" s="57" t="s">
        <v>150</v>
      </c>
      <c r="F62" s="57" t="s">
        <v>10151</v>
      </c>
      <c r="G62" s="73"/>
      <c r="H62" s="73"/>
      <c r="I62" s="80">
        <v>46042.0</v>
      </c>
      <c r="J62" s="80">
        <v>46042.0</v>
      </c>
      <c r="K62" s="73"/>
      <c r="L62" s="73"/>
      <c r="M62" s="73"/>
      <c r="N62" s="73"/>
      <c r="O62" s="73"/>
      <c r="P62" s="73"/>
      <c r="Q62" s="57" t="s">
        <v>300</v>
      </c>
      <c r="R62" s="73"/>
      <c r="S62" s="82"/>
      <c r="T62" s="82"/>
      <c r="U62" s="82"/>
      <c r="V62" s="82"/>
      <c r="W62" s="82"/>
      <c r="X62" s="82"/>
      <c r="Y62" s="82"/>
      <c r="Z62" s="82"/>
      <c r="AA62" s="82"/>
      <c r="AB62" s="82"/>
      <c r="AC62" s="82"/>
      <c r="AD62" s="82"/>
      <c r="AE62" s="82"/>
      <c r="AF62" s="82"/>
      <c r="AG62" s="82"/>
      <c r="AH62" s="82"/>
      <c r="AI62" s="82"/>
      <c r="AJ62" s="82"/>
      <c r="AK62" s="82"/>
      <c r="AL62" s="82"/>
      <c r="AM62" s="82"/>
      <c r="AN62" s="82"/>
      <c r="AO62" s="82"/>
      <c r="AP62" s="82"/>
      <c r="AQ62" s="82"/>
      <c r="AR62" s="82"/>
      <c r="AS62" s="82"/>
      <c r="AT62" s="82"/>
      <c r="AU62" s="82"/>
      <c r="AV62" s="82"/>
      <c r="AW62" s="82"/>
      <c r="AX62" s="82"/>
      <c r="AY62" s="82"/>
      <c r="AZ62" s="82"/>
      <c r="BA62" s="82"/>
      <c r="BB62" s="82"/>
      <c r="BC62" s="82"/>
      <c r="BD62" s="82"/>
      <c r="BE62" s="82"/>
      <c r="BF62" s="82"/>
    </row>
    <row r="63">
      <c r="A63" s="102">
        <v>115.0</v>
      </c>
      <c r="B63" s="99" t="s">
        <v>640</v>
      </c>
      <c r="C63" s="99" t="s">
        <v>641</v>
      </c>
      <c r="D63" s="99" t="s">
        <v>240</v>
      </c>
      <c r="E63" s="99" t="s">
        <v>358</v>
      </c>
      <c r="F63" s="99" t="s">
        <v>180</v>
      </c>
      <c r="G63" s="100"/>
      <c r="H63" s="75" t="b">
        <v>1</v>
      </c>
      <c r="I63" s="102" t="s">
        <v>344</v>
      </c>
      <c r="J63" s="102" t="s">
        <v>344</v>
      </c>
      <c r="K63" s="100"/>
      <c r="L63" s="100"/>
      <c r="M63" s="100"/>
      <c r="N63" s="100"/>
      <c r="O63" s="99" t="s">
        <v>642</v>
      </c>
      <c r="P63" s="99" t="s">
        <v>643</v>
      </c>
      <c r="Q63" s="99" t="s">
        <v>434</v>
      </c>
      <c r="R63" s="125">
        <v>46267.0</v>
      </c>
      <c r="S63" s="102">
        <v>76.0</v>
      </c>
      <c r="T63" s="103"/>
      <c r="U63" s="103"/>
      <c r="V63" s="103"/>
      <c r="W63" s="103"/>
      <c r="X63" s="102">
        <v>1.0</v>
      </c>
      <c r="Y63" s="102"/>
      <c r="Z63" s="99" t="s">
        <v>363</v>
      </c>
      <c r="AA63" s="99" t="s">
        <v>364</v>
      </c>
      <c r="AB63" s="99" t="s">
        <v>437</v>
      </c>
      <c r="AC63" s="99" t="s">
        <v>404</v>
      </c>
      <c r="AD63" s="102">
        <v>2022.0</v>
      </c>
      <c r="AE63" s="102">
        <v>2022.0</v>
      </c>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row>
    <row r="64">
      <c r="A64" s="64">
        <v>51.0</v>
      </c>
      <c r="B64" s="57" t="s">
        <v>646</v>
      </c>
      <c r="C64" s="57" t="s">
        <v>647</v>
      </c>
      <c r="D64" s="57" t="s">
        <v>240</v>
      </c>
      <c r="E64" s="57" t="s">
        <v>150</v>
      </c>
      <c r="F64" s="57" t="s">
        <v>180</v>
      </c>
      <c r="G64" s="73"/>
      <c r="H64" s="75" t="b">
        <v>1</v>
      </c>
      <c r="I64" s="64" t="s">
        <v>308</v>
      </c>
      <c r="J64" s="80">
        <v>46070.0</v>
      </c>
      <c r="K64" s="64" t="s">
        <v>308</v>
      </c>
      <c r="L64" s="73"/>
      <c r="M64" s="73"/>
      <c r="N64" s="73"/>
      <c r="O64" s="73"/>
      <c r="P64" s="73"/>
      <c r="Q64" s="57" t="s">
        <v>450</v>
      </c>
      <c r="R64" s="80">
        <v>46282.0</v>
      </c>
      <c r="S64" s="64">
        <v>61.0</v>
      </c>
      <c r="T64" s="82"/>
      <c r="U64" s="82"/>
      <c r="V64" s="82"/>
      <c r="W64" s="82"/>
      <c r="X64" s="64">
        <v>1.0</v>
      </c>
      <c r="Y64" s="64"/>
      <c r="Z64" s="57" t="s">
        <v>648</v>
      </c>
      <c r="AA64" s="57" t="s">
        <v>649</v>
      </c>
      <c r="AB64" s="57" t="s">
        <v>437</v>
      </c>
      <c r="AC64" s="57" t="s">
        <v>612</v>
      </c>
      <c r="AD64" s="64">
        <v>2022.0</v>
      </c>
      <c r="AE64" s="64">
        <v>2022.0</v>
      </c>
      <c r="AF64" s="82"/>
      <c r="AG64" s="57" t="s">
        <v>650</v>
      </c>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row>
    <row r="65">
      <c r="A65" s="102">
        <v>52.0</v>
      </c>
      <c r="B65" s="99" t="s">
        <v>748</v>
      </c>
      <c r="C65" s="99" t="s">
        <v>1480</v>
      </c>
      <c r="D65" s="99" t="s">
        <v>240</v>
      </c>
      <c r="E65" s="99" t="s">
        <v>440</v>
      </c>
      <c r="F65" s="99" t="s">
        <v>10154</v>
      </c>
      <c r="G65" s="100"/>
      <c r="H65" s="100"/>
      <c r="I65" s="99" t="s">
        <v>595</v>
      </c>
      <c r="J65" s="100"/>
      <c r="K65" s="100"/>
      <c r="L65" s="100"/>
      <c r="M65" s="100"/>
      <c r="N65" s="100"/>
      <c r="O65" s="100"/>
      <c r="P65" s="100"/>
      <c r="Q65" s="99" t="s">
        <v>253</v>
      </c>
      <c r="R65" s="100"/>
      <c r="S65" s="103"/>
      <c r="T65" s="103"/>
      <c r="U65" s="103"/>
      <c r="V65" s="103"/>
      <c r="W65" s="103"/>
      <c r="X65" s="103"/>
      <c r="Y65" s="103"/>
      <c r="Z65" s="103"/>
      <c r="AA65" s="130"/>
      <c r="AB65" s="130"/>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row>
    <row r="66">
      <c r="A66" s="64">
        <v>53.0</v>
      </c>
      <c r="B66" s="57" t="s">
        <v>651</v>
      </c>
      <c r="C66" s="57" t="s">
        <v>652</v>
      </c>
      <c r="D66" s="57" t="s">
        <v>240</v>
      </c>
      <c r="E66" s="57" t="s">
        <v>358</v>
      </c>
      <c r="F66" s="57" t="s">
        <v>180</v>
      </c>
      <c r="G66" s="73"/>
      <c r="H66" s="75" t="b">
        <v>1</v>
      </c>
      <c r="I66" s="80">
        <v>46202.0</v>
      </c>
      <c r="J66" s="80">
        <v>46066.0</v>
      </c>
      <c r="K66" s="64" t="s">
        <v>323</v>
      </c>
      <c r="L66" s="80">
        <v>46202.0</v>
      </c>
      <c r="M66" s="73"/>
      <c r="N66" s="73"/>
      <c r="O66" s="73"/>
      <c r="P66" s="73"/>
      <c r="Q66" s="57" t="s">
        <v>181</v>
      </c>
      <c r="R66" s="64" t="s">
        <v>345</v>
      </c>
      <c r="S66" s="64">
        <v>21.0</v>
      </c>
      <c r="T66" s="82"/>
      <c r="U66" s="82"/>
      <c r="V66" s="82"/>
      <c r="W66" s="82"/>
      <c r="X66" s="64">
        <v>1.0</v>
      </c>
      <c r="Y66" s="64"/>
      <c r="Z66" s="57" t="s">
        <v>363</v>
      </c>
      <c r="AA66" s="57" t="s">
        <v>653</v>
      </c>
      <c r="AB66" s="57" t="s">
        <v>437</v>
      </c>
      <c r="AC66" s="57" t="s">
        <v>404</v>
      </c>
      <c r="AD66" s="64">
        <v>2022.0</v>
      </c>
      <c r="AE66" s="64" t="s">
        <v>569</v>
      </c>
      <c r="AF66" s="82"/>
      <c r="AG66" s="57" t="s">
        <v>654</v>
      </c>
      <c r="AH66" s="57" t="s">
        <v>655</v>
      </c>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row>
    <row r="67">
      <c r="A67" s="102">
        <v>188.0</v>
      </c>
      <c r="B67" s="99" t="s">
        <v>656</v>
      </c>
      <c r="C67" s="99" t="s">
        <v>657</v>
      </c>
      <c r="D67" s="99" t="s">
        <v>240</v>
      </c>
      <c r="E67" s="99" t="s">
        <v>358</v>
      </c>
      <c r="F67" s="99" t="s">
        <v>180</v>
      </c>
      <c r="G67" s="100"/>
      <c r="H67" s="75" t="b">
        <v>1</v>
      </c>
      <c r="I67" s="99" t="s">
        <v>595</v>
      </c>
      <c r="J67" s="100"/>
      <c r="K67" s="100"/>
      <c r="L67" s="100"/>
      <c r="M67" s="100"/>
      <c r="N67" s="100"/>
      <c r="O67" s="100"/>
      <c r="P67" s="100"/>
      <c r="Q67" s="99" t="s">
        <v>434</v>
      </c>
      <c r="R67" s="101">
        <v>46223.0</v>
      </c>
      <c r="S67" s="102">
        <v>46223.0</v>
      </c>
      <c r="T67" s="99" t="s">
        <v>395</v>
      </c>
      <c r="U67" s="103"/>
      <c r="V67" s="103"/>
      <c r="W67" s="103"/>
      <c r="X67" s="102">
        <v>1.0</v>
      </c>
      <c r="Y67" s="102"/>
      <c r="Z67" s="99" t="s">
        <v>363</v>
      </c>
      <c r="AA67" s="99" t="s">
        <v>364</v>
      </c>
      <c r="AB67" s="99" t="s">
        <v>437</v>
      </c>
      <c r="AC67" s="99" t="s">
        <v>404</v>
      </c>
      <c r="AD67" s="102">
        <v>2022.0</v>
      </c>
      <c r="AE67" s="102">
        <v>2022.0</v>
      </c>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row>
    <row r="68">
      <c r="A68" s="64">
        <v>55.0</v>
      </c>
      <c r="B68" s="57" t="s">
        <v>661</v>
      </c>
      <c r="C68" s="57" t="s">
        <v>662</v>
      </c>
      <c r="D68" s="57" t="s">
        <v>240</v>
      </c>
      <c r="E68" s="57" t="s">
        <v>358</v>
      </c>
      <c r="F68" s="57" t="s">
        <v>180</v>
      </c>
      <c r="G68" s="73"/>
      <c r="H68" s="75" t="b">
        <v>1</v>
      </c>
      <c r="I68" s="80">
        <v>46198.0</v>
      </c>
      <c r="J68" s="80">
        <v>46048.0</v>
      </c>
      <c r="K68" s="80">
        <v>46142.0</v>
      </c>
      <c r="L68" s="80">
        <v>46198.0</v>
      </c>
      <c r="M68" s="73"/>
      <c r="N68" s="73"/>
      <c r="O68" s="73"/>
      <c r="P68" s="73"/>
      <c r="Q68" s="57" t="s">
        <v>253</v>
      </c>
      <c r="R68" s="64" t="s">
        <v>519</v>
      </c>
      <c r="S68" s="64">
        <v>25.0</v>
      </c>
      <c r="T68" s="82"/>
      <c r="U68" s="82"/>
      <c r="V68" s="82"/>
      <c r="W68" s="82"/>
      <c r="X68" s="64">
        <v>1.0</v>
      </c>
      <c r="Y68" s="64"/>
      <c r="Z68" s="57" t="s">
        <v>363</v>
      </c>
      <c r="AA68" s="57" t="s">
        <v>364</v>
      </c>
      <c r="AB68" s="57" t="s">
        <v>403</v>
      </c>
      <c r="AC68" s="57" t="s">
        <v>404</v>
      </c>
      <c r="AD68" s="64">
        <v>8.0</v>
      </c>
      <c r="AE68" s="64" t="s">
        <v>569</v>
      </c>
      <c r="AF68" s="82"/>
      <c r="AG68" s="57" t="s">
        <v>664</v>
      </c>
      <c r="AH68" s="57" t="s">
        <v>665</v>
      </c>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row>
    <row r="69">
      <c r="A69" s="102">
        <v>56.0</v>
      </c>
      <c r="B69" s="99" t="s">
        <v>666</v>
      </c>
      <c r="C69" s="99" t="s">
        <v>667</v>
      </c>
      <c r="D69" s="99" t="s">
        <v>240</v>
      </c>
      <c r="E69" s="99" t="s">
        <v>358</v>
      </c>
      <c r="F69" s="99" t="s">
        <v>180</v>
      </c>
      <c r="G69" s="100"/>
      <c r="H69" s="75" t="b">
        <v>1</v>
      </c>
      <c r="I69" s="101">
        <v>46198.0</v>
      </c>
      <c r="J69" s="101">
        <v>46048.0</v>
      </c>
      <c r="K69" s="101">
        <v>46142.0</v>
      </c>
      <c r="L69" s="101">
        <v>46198.0</v>
      </c>
      <c r="M69" s="100"/>
      <c r="N69" s="100"/>
      <c r="O69" s="99" t="s">
        <v>668</v>
      </c>
      <c r="P69" s="99" t="s">
        <v>669</v>
      </c>
      <c r="Q69" s="99" t="s">
        <v>253</v>
      </c>
      <c r="R69" s="102" t="s">
        <v>519</v>
      </c>
      <c r="S69" s="102">
        <v>25.0</v>
      </c>
      <c r="T69" s="103"/>
      <c r="U69" s="103"/>
      <c r="V69" s="99" t="s">
        <v>244</v>
      </c>
      <c r="W69" s="103"/>
      <c r="X69" s="102">
        <v>1.0</v>
      </c>
      <c r="Y69" s="102"/>
      <c r="Z69" s="99" t="s">
        <v>294</v>
      </c>
      <c r="AA69" s="99" t="s">
        <v>670</v>
      </c>
      <c r="AB69" s="99" t="s">
        <v>671</v>
      </c>
      <c r="AC69" s="99" t="s">
        <v>203</v>
      </c>
      <c r="AD69" s="102">
        <v>2015.0</v>
      </c>
      <c r="AE69" s="105" t="s">
        <v>387</v>
      </c>
      <c r="AF69" s="103"/>
      <c r="AG69" s="99" t="s">
        <v>672</v>
      </c>
      <c r="AH69" s="99" t="s">
        <v>673</v>
      </c>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row>
    <row r="70">
      <c r="A70" s="64">
        <v>64.0</v>
      </c>
      <c r="B70" s="57" t="s">
        <v>674</v>
      </c>
      <c r="C70" s="57" t="s">
        <v>675</v>
      </c>
      <c r="D70" s="57" t="s">
        <v>240</v>
      </c>
      <c r="E70" s="57" t="s">
        <v>358</v>
      </c>
      <c r="F70" s="57" t="s">
        <v>180</v>
      </c>
      <c r="G70" s="73"/>
      <c r="H70" s="75" t="b">
        <v>1</v>
      </c>
      <c r="I70" s="64" t="s">
        <v>323</v>
      </c>
      <c r="J70" s="64" t="s">
        <v>323</v>
      </c>
      <c r="K70" s="73"/>
      <c r="L70" s="73"/>
      <c r="M70" s="73"/>
      <c r="N70" s="73"/>
      <c r="O70" s="73"/>
      <c r="P70" s="73"/>
      <c r="Q70" s="57" t="s">
        <v>434</v>
      </c>
      <c r="R70" s="81">
        <v>46268.0</v>
      </c>
      <c r="S70" s="64">
        <v>75.0</v>
      </c>
      <c r="T70" s="82"/>
      <c r="U70" s="82"/>
      <c r="V70" s="82"/>
      <c r="W70" s="82"/>
      <c r="X70" s="64">
        <v>1.0</v>
      </c>
      <c r="Y70" s="64"/>
      <c r="Z70" s="57" t="s">
        <v>363</v>
      </c>
      <c r="AA70" s="57" t="s">
        <v>364</v>
      </c>
      <c r="AB70" s="57" t="s">
        <v>403</v>
      </c>
      <c r="AC70" s="57" t="s">
        <v>404</v>
      </c>
      <c r="AD70" s="64">
        <v>2022.0</v>
      </c>
      <c r="AE70" s="64">
        <v>2022.0</v>
      </c>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row>
    <row r="71">
      <c r="A71" s="102">
        <v>58.0</v>
      </c>
      <c r="B71" s="99" t="s">
        <v>678</v>
      </c>
      <c r="C71" s="99" t="s">
        <v>679</v>
      </c>
      <c r="D71" s="99" t="s">
        <v>240</v>
      </c>
      <c r="E71" s="99" t="s">
        <v>358</v>
      </c>
      <c r="F71" s="99" t="s">
        <v>180</v>
      </c>
      <c r="G71" s="100"/>
      <c r="H71" s="75" t="b">
        <v>1</v>
      </c>
      <c r="I71" s="102" t="s">
        <v>308</v>
      </c>
      <c r="J71" s="101">
        <v>46070.0</v>
      </c>
      <c r="K71" s="102" t="s">
        <v>308</v>
      </c>
      <c r="L71" s="100"/>
      <c r="M71" s="100"/>
      <c r="N71" s="100"/>
      <c r="O71" s="100"/>
      <c r="P71" s="100"/>
      <c r="Q71" s="99" t="s">
        <v>450</v>
      </c>
      <c r="R71" s="101">
        <v>46282.0</v>
      </c>
      <c r="S71" s="102">
        <v>61.0</v>
      </c>
      <c r="T71" s="103"/>
      <c r="U71" s="103"/>
      <c r="V71" s="99" t="s">
        <v>244</v>
      </c>
      <c r="W71" s="102">
        <v>2022.0</v>
      </c>
      <c r="X71" s="102">
        <v>1.0</v>
      </c>
      <c r="Y71" s="102"/>
      <c r="Z71" s="99" t="s">
        <v>363</v>
      </c>
      <c r="AA71" s="99" t="s">
        <v>364</v>
      </c>
      <c r="AB71" s="99" t="s">
        <v>437</v>
      </c>
      <c r="AC71" s="99" t="s">
        <v>404</v>
      </c>
      <c r="AD71" s="102">
        <v>2022.0</v>
      </c>
      <c r="AE71" s="102">
        <v>2022.0</v>
      </c>
      <c r="AF71" s="103"/>
      <c r="AG71" s="99" t="s">
        <v>681</v>
      </c>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row>
    <row r="72">
      <c r="A72" s="64">
        <v>59.0</v>
      </c>
      <c r="B72" s="57" t="s">
        <v>682</v>
      </c>
      <c r="C72" s="57" t="s">
        <v>683</v>
      </c>
      <c r="D72" s="57" t="s">
        <v>240</v>
      </c>
      <c r="E72" s="57" t="s">
        <v>358</v>
      </c>
      <c r="F72" s="57" t="s">
        <v>180</v>
      </c>
      <c r="G72" s="73"/>
      <c r="H72" s="75" t="b">
        <v>1</v>
      </c>
      <c r="I72" s="64" t="s">
        <v>308</v>
      </c>
      <c r="J72" s="80">
        <v>46070.0</v>
      </c>
      <c r="K72" s="64" t="s">
        <v>308</v>
      </c>
      <c r="L72" s="73"/>
      <c r="M72" s="73"/>
      <c r="N72" s="73"/>
      <c r="O72" s="73"/>
      <c r="P72" s="73"/>
      <c r="Q72" s="57" t="s">
        <v>450</v>
      </c>
      <c r="R72" s="80">
        <v>46282.0</v>
      </c>
      <c r="S72" s="64">
        <v>61.0</v>
      </c>
      <c r="T72" s="82"/>
      <c r="U72" s="82"/>
      <c r="V72" s="82"/>
      <c r="W72" s="82"/>
      <c r="X72" s="64">
        <v>1.0</v>
      </c>
      <c r="Y72" s="64"/>
      <c r="Z72" s="57" t="s">
        <v>363</v>
      </c>
      <c r="AA72" s="57" t="s">
        <v>364</v>
      </c>
      <c r="AB72" s="57" t="s">
        <v>437</v>
      </c>
      <c r="AC72" s="57" t="s">
        <v>404</v>
      </c>
      <c r="AD72" s="64">
        <v>2022.0</v>
      </c>
      <c r="AE72" s="64">
        <v>2022.0</v>
      </c>
      <c r="AF72" s="82"/>
      <c r="AG72" s="57" t="s">
        <v>684</v>
      </c>
      <c r="AH72" s="82"/>
      <c r="AI72" s="82"/>
      <c r="AJ72" s="82"/>
      <c r="AK72" s="82"/>
      <c r="AL72" s="82"/>
      <c r="AM72" s="82"/>
      <c r="AN72" s="82"/>
      <c r="AO72" s="82"/>
      <c r="AP72" s="82"/>
      <c r="AQ72" s="82"/>
      <c r="AR72" s="82"/>
      <c r="AS72" s="82"/>
      <c r="AT72" s="82"/>
      <c r="AU72" s="82"/>
      <c r="AV72" s="82"/>
      <c r="AW72" s="82"/>
      <c r="AX72" s="82"/>
      <c r="AY72" s="82"/>
      <c r="AZ72" s="82"/>
      <c r="BA72" s="82"/>
      <c r="BB72" s="82"/>
      <c r="BC72" s="82"/>
      <c r="BD72" s="82"/>
      <c r="BE72" s="82"/>
      <c r="BF72" s="82"/>
    </row>
    <row r="73">
      <c r="A73" s="116">
        <v>60.0</v>
      </c>
      <c r="B73" s="113" t="s">
        <v>686</v>
      </c>
      <c r="C73" s="113" t="s">
        <v>687</v>
      </c>
      <c r="D73" s="113" t="s">
        <v>240</v>
      </c>
      <c r="E73" s="113" t="s">
        <v>150</v>
      </c>
      <c r="F73" s="113" t="s">
        <v>180</v>
      </c>
      <c r="G73" s="114"/>
      <c r="H73" s="466" t="b">
        <v>0</v>
      </c>
      <c r="I73" s="115">
        <v>46141.0</v>
      </c>
      <c r="J73" s="115">
        <v>46077.0</v>
      </c>
      <c r="K73" s="115">
        <v>46141.0</v>
      </c>
      <c r="L73" s="114"/>
      <c r="M73" s="114"/>
      <c r="N73" s="114"/>
      <c r="O73" s="99" t="s">
        <v>688</v>
      </c>
      <c r="P73" s="113" t="s">
        <v>190</v>
      </c>
      <c r="Q73" s="113" t="s">
        <v>434</v>
      </c>
      <c r="R73" s="116" t="s">
        <v>566</v>
      </c>
      <c r="S73" s="116">
        <v>82.0</v>
      </c>
      <c r="T73" s="117"/>
      <c r="U73" s="117"/>
      <c r="V73" s="113" t="s">
        <v>244</v>
      </c>
      <c r="W73" s="117"/>
      <c r="X73" s="116">
        <v>1.0</v>
      </c>
      <c r="Y73" s="102"/>
      <c r="Z73" s="113" t="s">
        <v>435</v>
      </c>
      <c r="AA73" s="118" t="s">
        <v>436</v>
      </c>
      <c r="AB73" s="118" t="s">
        <v>437</v>
      </c>
      <c r="AC73" s="113" t="s">
        <v>404</v>
      </c>
      <c r="AD73" s="116">
        <v>2012.0</v>
      </c>
      <c r="AE73" s="116">
        <v>2012.0</v>
      </c>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row>
    <row r="74">
      <c r="A74" s="72"/>
      <c r="B74" s="72"/>
      <c r="C74" s="72"/>
      <c r="D74" s="72"/>
      <c r="E74" s="72"/>
      <c r="F74" s="72"/>
      <c r="G74" s="72"/>
      <c r="H74" s="72"/>
      <c r="I74" s="72"/>
      <c r="J74" s="72"/>
      <c r="K74" s="72"/>
      <c r="L74" s="72"/>
      <c r="M74" s="72"/>
      <c r="N74" s="72"/>
      <c r="O74" s="99" t="s">
        <v>694</v>
      </c>
      <c r="P74" s="72"/>
      <c r="Q74" s="72"/>
      <c r="R74" s="72"/>
      <c r="S74" s="72"/>
      <c r="T74" s="72"/>
      <c r="U74" s="72"/>
      <c r="V74" s="72"/>
      <c r="W74" s="72"/>
      <c r="X74" s="72"/>
      <c r="Y74" s="10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row>
    <row r="75">
      <c r="A75" s="60">
        <v>20.0</v>
      </c>
      <c r="B75" s="46" t="s">
        <v>447</v>
      </c>
      <c r="C75" s="46" t="s">
        <v>695</v>
      </c>
      <c r="D75" s="46" t="s">
        <v>99</v>
      </c>
      <c r="E75" s="46" t="s">
        <v>179</v>
      </c>
      <c r="F75" s="46" t="s">
        <v>180</v>
      </c>
      <c r="G75" s="48"/>
      <c r="H75" s="466" t="b">
        <v>0</v>
      </c>
      <c r="I75" s="54">
        <v>46202.0</v>
      </c>
      <c r="J75" s="60" t="s">
        <v>308</v>
      </c>
      <c r="K75" s="54">
        <v>46202.0</v>
      </c>
      <c r="L75" s="48"/>
      <c r="M75" s="48"/>
      <c r="N75" s="48"/>
      <c r="O75" s="57" t="s">
        <v>699</v>
      </c>
      <c r="P75" s="46" t="s">
        <v>190</v>
      </c>
      <c r="Q75" s="46" t="s">
        <v>577</v>
      </c>
      <c r="R75" s="60" t="s">
        <v>345</v>
      </c>
      <c r="S75" s="60">
        <v>21.0</v>
      </c>
      <c r="T75" s="62"/>
      <c r="U75" s="46" t="s">
        <v>256</v>
      </c>
      <c r="V75" s="46" t="s">
        <v>196</v>
      </c>
      <c r="W75" s="62"/>
      <c r="X75" s="60">
        <v>2.0</v>
      </c>
      <c r="Y75" s="64"/>
      <c r="Z75" s="46" t="s">
        <v>200</v>
      </c>
      <c r="AA75" s="66" t="s">
        <v>266</v>
      </c>
      <c r="AB75" s="66" t="s">
        <v>207</v>
      </c>
      <c r="AC75" s="46" t="s">
        <v>203</v>
      </c>
      <c r="AD75" s="60">
        <v>2025.0</v>
      </c>
      <c r="AE75" s="54">
        <v>45746.0</v>
      </c>
      <c r="AF75" s="62"/>
      <c r="AG75" s="46" t="s">
        <v>704</v>
      </c>
      <c r="AH75" s="62"/>
      <c r="AI75" s="46" t="s">
        <v>200</v>
      </c>
      <c r="AJ75" s="46" t="s">
        <v>266</v>
      </c>
      <c r="AK75" s="46" t="s">
        <v>207</v>
      </c>
      <c r="AL75" s="46" t="s">
        <v>203</v>
      </c>
      <c r="AM75" s="60">
        <v>2025.0</v>
      </c>
      <c r="AN75" s="54">
        <v>45746.0</v>
      </c>
      <c r="AO75" s="62"/>
      <c r="AP75" s="46" t="s">
        <v>705</v>
      </c>
      <c r="AQ75" s="62"/>
      <c r="AR75" s="46" t="s">
        <v>200</v>
      </c>
      <c r="AS75" s="46" t="s">
        <v>255</v>
      </c>
      <c r="AT75" s="46" t="s">
        <v>236</v>
      </c>
      <c r="AU75" s="46" t="s">
        <v>203</v>
      </c>
      <c r="AV75" s="60">
        <v>2025.0</v>
      </c>
      <c r="AW75" s="54">
        <v>45746.0</v>
      </c>
      <c r="AX75" s="62"/>
      <c r="AY75" s="46" t="s">
        <v>707</v>
      </c>
      <c r="AZ75" s="62"/>
      <c r="BA75" s="62"/>
      <c r="BB75" s="62"/>
      <c r="BC75" s="62"/>
      <c r="BD75" s="62"/>
      <c r="BE75" s="62"/>
      <c r="BF75" s="62"/>
    </row>
    <row r="76">
      <c r="A76" s="119"/>
      <c r="B76" s="119"/>
      <c r="C76" s="119"/>
      <c r="D76" s="119"/>
      <c r="E76" s="119"/>
      <c r="F76" s="119"/>
      <c r="G76" s="119"/>
      <c r="H76" s="119"/>
      <c r="I76" s="119"/>
      <c r="J76" s="119"/>
      <c r="K76" s="119"/>
      <c r="L76" s="119"/>
      <c r="M76" s="119"/>
      <c r="N76" s="119"/>
      <c r="O76" s="57" t="s">
        <v>558</v>
      </c>
      <c r="P76" s="119"/>
      <c r="Q76" s="119"/>
      <c r="R76" s="119"/>
      <c r="S76" s="119"/>
      <c r="T76" s="119"/>
      <c r="U76" s="119"/>
      <c r="V76" s="119"/>
      <c r="W76" s="119"/>
      <c r="X76" s="119"/>
      <c r="Y76" s="64"/>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row>
    <row r="77">
      <c r="A77" s="72"/>
      <c r="B77" s="72"/>
      <c r="C77" s="72"/>
      <c r="D77" s="72"/>
      <c r="E77" s="72"/>
      <c r="F77" s="72"/>
      <c r="G77" s="72"/>
      <c r="H77" s="72"/>
      <c r="I77" s="72"/>
      <c r="J77" s="72"/>
      <c r="K77" s="72"/>
      <c r="L77" s="72"/>
      <c r="M77" s="72"/>
      <c r="N77" s="72"/>
      <c r="O77" s="57" t="s">
        <v>712</v>
      </c>
      <c r="P77" s="72"/>
      <c r="Q77" s="72"/>
      <c r="R77" s="72"/>
      <c r="S77" s="72"/>
      <c r="T77" s="72"/>
      <c r="U77" s="72"/>
      <c r="V77" s="72"/>
      <c r="W77" s="72"/>
      <c r="X77" s="72"/>
      <c r="Y77" s="64"/>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row>
    <row r="78">
      <c r="A78" s="102">
        <v>62.0</v>
      </c>
      <c r="B78" s="99" t="s">
        <v>715</v>
      </c>
      <c r="C78" s="99" t="s">
        <v>716</v>
      </c>
      <c r="D78" s="99" t="s">
        <v>240</v>
      </c>
      <c r="E78" s="99" t="s">
        <v>358</v>
      </c>
      <c r="F78" s="99" t="s">
        <v>180</v>
      </c>
      <c r="G78" s="100"/>
      <c r="H78" s="75" t="b">
        <v>1</v>
      </c>
      <c r="I78" s="101">
        <v>46197.0</v>
      </c>
      <c r="J78" s="101">
        <v>46048.0</v>
      </c>
      <c r="K78" s="129">
        <v>46141.0</v>
      </c>
      <c r="L78" s="129">
        <v>46197.0</v>
      </c>
      <c r="M78" s="100"/>
      <c r="N78" s="100"/>
      <c r="O78" s="100"/>
      <c r="P78" s="100"/>
      <c r="Q78" s="99" t="s">
        <v>463</v>
      </c>
      <c r="R78" s="102" t="s">
        <v>254</v>
      </c>
      <c r="S78" s="102">
        <v>26.0</v>
      </c>
      <c r="T78" s="103"/>
      <c r="U78" s="103"/>
      <c r="V78" s="103"/>
      <c r="W78" s="103"/>
      <c r="X78" s="102">
        <v>1.0</v>
      </c>
      <c r="Y78" s="102"/>
      <c r="Z78" s="99" t="s">
        <v>637</v>
      </c>
      <c r="AA78" s="99" t="s">
        <v>719</v>
      </c>
      <c r="AB78" s="99" t="s">
        <v>437</v>
      </c>
      <c r="AC78" s="99" t="s">
        <v>404</v>
      </c>
      <c r="AD78" s="102">
        <v>2020.0</v>
      </c>
      <c r="AE78" s="99" t="s">
        <v>720</v>
      </c>
      <c r="AF78" s="103"/>
      <c r="AG78" s="99" t="s">
        <v>721</v>
      </c>
      <c r="AH78" s="99" t="s">
        <v>271</v>
      </c>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row>
    <row r="79">
      <c r="A79" s="64">
        <v>161.0</v>
      </c>
      <c r="B79" s="57" t="s">
        <v>722</v>
      </c>
      <c r="C79" s="57" t="s">
        <v>723</v>
      </c>
      <c r="D79" s="57" t="s">
        <v>240</v>
      </c>
      <c r="E79" s="57" t="s">
        <v>358</v>
      </c>
      <c r="F79" s="57" t="s">
        <v>180</v>
      </c>
      <c r="G79" s="73"/>
      <c r="H79" s="75" t="b">
        <v>1</v>
      </c>
      <c r="I79" s="57" t="s">
        <v>595</v>
      </c>
      <c r="J79" s="73"/>
      <c r="K79" s="73"/>
      <c r="L79" s="73"/>
      <c r="M79" s="73"/>
      <c r="N79" s="73"/>
      <c r="O79" s="73"/>
      <c r="P79" s="73"/>
      <c r="Q79" s="57" t="s">
        <v>577</v>
      </c>
      <c r="R79" s="80">
        <v>46223.0</v>
      </c>
      <c r="S79" s="64">
        <v>46223.0</v>
      </c>
      <c r="T79" s="57" t="s">
        <v>395</v>
      </c>
      <c r="U79" s="82"/>
      <c r="V79" s="82"/>
      <c r="W79" s="64">
        <v>2023.0</v>
      </c>
      <c r="X79" s="64">
        <v>1.0</v>
      </c>
      <c r="Y79" s="64"/>
      <c r="Z79" s="57" t="s">
        <v>200</v>
      </c>
      <c r="AA79" s="82"/>
      <c r="AB79" s="57" t="s">
        <v>724</v>
      </c>
      <c r="AC79" s="82"/>
      <c r="AD79" s="82"/>
      <c r="AE79" s="81">
        <v>44927.0</v>
      </c>
      <c r="AF79" s="82"/>
      <c r="AG79" s="82"/>
      <c r="AH79" s="82"/>
      <c r="AI79" s="82"/>
      <c r="AJ79" s="82"/>
      <c r="AK79" s="82"/>
      <c r="AL79" s="82"/>
      <c r="AM79" s="82"/>
      <c r="AN79" s="82"/>
      <c r="AO79" s="82"/>
      <c r="AP79" s="82"/>
      <c r="AQ79" s="82"/>
      <c r="AR79" s="82"/>
      <c r="AS79" s="82"/>
      <c r="AT79" s="82"/>
      <c r="AU79" s="82"/>
      <c r="AV79" s="82"/>
      <c r="AW79" s="82"/>
      <c r="AX79" s="82"/>
      <c r="AY79" s="82"/>
      <c r="AZ79" s="82"/>
      <c r="BA79" s="82"/>
      <c r="BB79" s="82"/>
      <c r="BC79" s="82"/>
      <c r="BD79" s="82"/>
      <c r="BE79" s="82"/>
      <c r="BF79" s="82"/>
    </row>
    <row r="80">
      <c r="A80" s="102">
        <v>171.0</v>
      </c>
      <c r="B80" s="99" t="s">
        <v>725</v>
      </c>
      <c r="C80" s="99" t="s">
        <v>726</v>
      </c>
      <c r="D80" s="99" t="s">
        <v>240</v>
      </c>
      <c r="E80" s="99" t="s">
        <v>440</v>
      </c>
      <c r="F80" s="99" t="s">
        <v>180</v>
      </c>
      <c r="G80" s="99" t="s">
        <v>727</v>
      </c>
      <c r="H80" s="75" t="b">
        <v>1</v>
      </c>
      <c r="I80" s="101">
        <v>46197.0</v>
      </c>
      <c r="J80" s="101">
        <v>46044.0</v>
      </c>
      <c r="K80" s="101">
        <v>46197.0</v>
      </c>
      <c r="L80" s="100"/>
      <c r="M80" s="100"/>
      <c r="N80" s="100"/>
      <c r="O80" s="100"/>
      <c r="P80" s="100"/>
      <c r="Q80" s="99" t="s">
        <v>253</v>
      </c>
      <c r="R80" s="102" t="s">
        <v>254</v>
      </c>
      <c r="S80" s="103"/>
      <c r="T80" s="103"/>
      <c r="U80" s="103"/>
      <c r="V80" s="103"/>
      <c r="W80" s="103"/>
      <c r="X80" s="103"/>
      <c r="Y80" s="103"/>
      <c r="Z80" s="99" t="s">
        <v>310</v>
      </c>
      <c r="AA80" s="99" t="s">
        <v>728</v>
      </c>
      <c r="AB80" s="99" t="s">
        <v>207</v>
      </c>
      <c r="AC80" s="99" t="s">
        <v>203</v>
      </c>
      <c r="AD80" s="102">
        <v>2018.0</v>
      </c>
      <c r="AE80" s="102" t="s">
        <v>729</v>
      </c>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row>
    <row r="81">
      <c r="A81" s="64">
        <v>65.0</v>
      </c>
      <c r="B81" s="57" t="s">
        <v>859</v>
      </c>
      <c r="C81" s="57" t="s">
        <v>10158</v>
      </c>
      <c r="D81" s="57" t="s">
        <v>240</v>
      </c>
      <c r="E81" s="57" t="s">
        <v>358</v>
      </c>
      <c r="F81" s="57" t="s">
        <v>10154</v>
      </c>
      <c r="G81" s="73"/>
      <c r="H81" s="73"/>
      <c r="I81" s="57" t="s">
        <v>595</v>
      </c>
      <c r="J81" s="73"/>
      <c r="K81" s="73"/>
      <c r="L81" s="73"/>
      <c r="M81" s="73"/>
      <c r="N81" s="73"/>
      <c r="O81" s="73"/>
      <c r="P81" s="73"/>
      <c r="Q81" s="57" t="s">
        <v>226</v>
      </c>
      <c r="R81" s="73"/>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row>
    <row r="82">
      <c r="A82" s="102">
        <v>66.0</v>
      </c>
      <c r="B82" s="99" t="s">
        <v>870</v>
      </c>
      <c r="C82" s="99" t="s">
        <v>1603</v>
      </c>
      <c r="D82" s="99" t="s">
        <v>240</v>
      </c>
      <c r="E82" s="99" t="s">
        <v>358</v>
      </c>
      <c r="F82" s="99" t="s">
        <v>10154</v>
      </c>
      <c r="G82" s="100"/>
      <c r="H82" s="100"/>
      <c r="I82" s="99" t="s">
        <v>595</v>
      </c>
      <c r="J82" s="100"/>
      <c r="K82" s="100"/>
      <c r="L82" s="100"/>
      <c r="M82" s="100"/>
      <c r="N82" s="100"/>
      <c r="O82" s="100"/>
      <c r="P82" s="100"/>
      <c r="Q82" s="99" t="s">
        <v>232</v>
      </c>
      <c r="R82" s="100"/>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row>
    <row r="83">
      <c r="A83" s="64">
        <v>67.0</v>
      </c>
      <c r="B83" s="57" t="s">
        <v>877</v>
      </c>
      <c r="C83" s="57" t="s">
        <v>10159</v>
      </c>
      <c r="D83" s="57" t="s">
        <v>240</v>
      </c>
      <c r="E83" s="57" t="s">
        <v>150</v>
      </c>
      <c r="F83" s="57" t="s">
        <v>10151</v>
      </c>
      <c r="G83" s="73"/>
      <c r="H83" s="73"/>
      <c r="I83" s="57" t="s">
        <v>595</v>
      </c>
      <c r="J83" s="73"/>
      <c r="K83" s="73"/>
      <c r="L83" s="73"/>
      <c r="M83" s="73"/>
      <c r="N83" s="73"/>
      <c r="O83" s="73"/>
      <c r="P83" s="73"/>
      <c r="Q83" s="57" t="s">
        <v>181</v>
      </c>
      <c r="R83" s="73"/>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row>
    <row r="84">
      <c r="A84" s="102">
        <v>68.0</v>
      </c>
      <c r="B84" s="99" t="s">
        <v>879</v>
      </c>
      <c r="C84" s="99" t="s">
        <v>10165</v>
      </c>
      <c r="D84" s="99" t="s">
        <v>240</v>
      </c>
      <c r="E84" s="99" t="s">
        <v>150</v>
      </c>
      <c r="F84" s="99" t="s">
        <v>10151</v>
      </c>
      <c r="G84" s="100"/>
      <c r="H84" s="100"/>
      <c r="I84" s="99" t="s">
        <v>595</v>
      </c>
      <c r="J84" s="100"/>
      <c r="K84" s="100"/>
      <c r="L84" s="100"/>
      <c r="M84" s="100"/>
      <c r="N84" s="100"/>
      <c r="O84" s="100"/>
      <c r="P84" s="100"/>
      <c r="Q84" s="99" t="s">
        <v>16</v>
      </c>
      <c r="R84" s="100"/>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row>
    <row r="85">
      <c r="A85" s="64">
        <v>69.0</v>
      </c>
      <c r="B85" s="57" t="s">
        <v>885</v>
      </c>
      <c r="C85" s="57" t="s">
        <v>10172</v>
      </c>
      <c r="D85" s="57" t="s">
        <v>240</v>
      </c>
      <c r="E85" s="57" t="s">
        <v>150</v>
      </c>
      <c r="F85" s="57" t="s">
        <v>10151</v>
      </c>
      <c r="G85" s="73"/>
      <c r="H85" s="73"/>
      <c r="I85" s="80">
        <v>46072.0</v>
      </c>
      <c r="J85" s="80">
        <v>46072.0</v>
      </c>
      <c r="K85" s="73"/>
      <c r="L85" s="73"/>
      <c r="M85" s="73"/>
      <c r="N85" s="73"/>
      <c r="O85" s="73"/>
      <c r="P85" s="73"/>
      <c r="Q85" s="57" t="s">
        <v>288</v>
      </c>
      <c r="R85" s="73"/>
      <c r="S85" s="82"/>
      <c r="T85" s="82"/>
      <c r="U85" s="82"/>
      <c r="V85" s="82"/>
      <c r="W85" s="82"/>
      <c r="X85" s="82"/>
      <c r="Y85" s="82"/>
      <c r="Z85" s="57" t="s">
        <v>294</v>
      </c>
      <c r="AA85" s="57" t="s">
        <v>417</v>
      </c>
      <c r="AB85" s="57" t="s">
        <v>236</v>
      </c>
      <c r="AC85" s="57" t="s">
        <v>203</v>
      </c>
      <c r="AD85" s="64">
        <v>2018.0</v>
      </c>
      <c r="AE85" s="64" t="s">
        <v>1092</v>
      </c>
      <c r="AF85" s="82"/>
      <c r="AG85" s="82"/>
      <c r="AH85" s="82"/>
      <c r="AI85" s="82"/>
      <c r="AJ85" s="82"/>
      <c r="AK85" s="82"/>
      <c r="AL85" s="82"/>
      <c r="AM85" s="82"/>
      <c r="AN85" s="82"/>
      <c r="AO85" s="82"/>
      <c r="AP85" s="82"/>
      <c r="AQ85" s="82"/>
      <c r="AR85" s="82"/>
      <c r="AS85" s="82"/>
      <c r="AT85" s="82"/>
      <c r="AU85" s="82"/>
      <c r="AV85" s="82"/>
      <c r="AW85" s="82"/>
      <c r="AX85" s="82"/>
      <c r="AY85" s="82"/>
      <c r="AZ85" s="82"/>
      <c r="BA85" s="82"/>
      <c r="BB85" s="82"/>
      <c r="BC85" s="82"/>
      <c r="BD85" s="82"/>
      <c r="BE85" s="82"/>
      <c r="BF85" s="82"/>
    </row>
    <row r="86">
      <c r="A86" s="102">
        <v>70.0</v>
      </c>
      <c r="B86" s="99" t="s">
        <v>895</v>
      </c>
      <c r="C86" s="99" t="s">
        <v>1622</v>
      </c>
      <c r="D86" s="99" t="s">
        <v>240</v>
      </c>
      <c r="E86" s="99" t="s">
        <v>440</v>
      </c>
      <c r="F86" s="99" t="s">
        <v>10154</v>
      </c>
      <c r="G86" s="100"/>
      <c r="H86" s="100"/>
      <c r="I86" s="99" t="s">
        <v>595</v>
      </c>
      <c r="J86" s="100"/>
      <c r="K86" s="100"/>
      <c r="L86" s="100"/>
      <c r="M86" s="100"/>
      <c r="N86" s="100"/>
      <c r="O86" s="100"/>
      <c r="P86" s="100"/>
      <c r="Q86" s="99" t="s">
        <v>191</v>
      </c>
      <c r="R86" s="100"/>
      <c r="S86" s="103"/>
      <c r="T86" s="103"/>
      <c r="U86" s="103"/>
      <c r="V86" s="103"/>
      <c r="W86" s="103"/>
      <c r="X86" s="103"/>
      <c r="Y86" s="103"/>
      <c r="Z86" s="103"/>
      <c r="AA86" s="103"/>
      <c r="AB86" s="103"/>
      <c r="AC86" s="103"/>
      <c r="AD86" s="103"/>
      <c r="AE86" s="103"/>
      <c r="AF86" s="103"/>
      <c r="AG86" s="103"/>
      <c r="AH86" s="103"/>
      <c r="AI86" s="103"/>
      <c r="AJ86" s="103"/>
      <c r="AK86" s="103"/>
      <c r="AL86" s="103"/>
      <c r="AM86" s="103"/>
      <c r="AN86" s="103"/>
      <c r="AO86" s="103"/>
      <c r="AP86" s="103"/>
      <c r="AQ86" s="103"/>
      <c r="AR86" s="103"/>
      <c r="AS86" s="103"/>
      <c r="AT86" s="103"/>
      <c r="AU86" s="103"/>
      <c r="AV86" s="103"/>
      <c r="AW86" s="103"/>
      <c r="AX86" s="103"/>
      <c r="AY86" s="103"/>
      <c r="AZ86" s="103"/>
      <c r="BA86" s="103"/>
      <c r="BB86" s="103"/>
      <c r="BC86" s="103"/>
      <c r="BD86" s="103"/>
      <c r="BE86" s="103"/>
      <c r="BF86" s="103"/>
    </row>
    <row r="87">
      <c r="A87" s="64">
        <v>71.0</v>
      </c>
      <c r="B87" s="57" t="s">
        <v>906</v>
      </c>
      <c r="C87" s="57" t="s">
        <v>10173</v>
      </c>
      <c r="D87" s="57" t="s">
        <v>240</v>
      </c>
      <c r="E87" s="57" t="s">
        <v>1641</v>
      </c>
      <c r="F87" s="57" t="s">
        <v>10154</v>
      </c>
      <c r="G87" s="73"/>
      <c r="H87" s="73"/>
      <c r="I87" s="57" t="s">
        <v>595</v>
      </c>
      <c r="J87" s="73"/>
      <c r="K87" s="73"/>
      <c r="L87" s="73"/>
      <c r="M87" s="73"/>
      <c r="N87" s="73"/>
      <c r="O87" s="73"/>
      <c r="P87" s="73"/>
      <c r="Q87" s="57" t="s">
        <v>253</v>
      </c>
      <c r="R87" s="73"/>
      <c r="S87" s="82"/>
      <c r="T87" s="82"/>
      <c r="U87" s="82"/>
      <c r="V87" s="82"/>
      <c r="W87" s="82"/>
      <c r="X87" s="82"/>
      <c r="Y87" s="82"/>
      <c r="Z87" s="82"/>
      <c r="AA87" s="82"/>
      <c r="AB87" s="82"/>
      <c r="AC87" s="82"/>
      <c r="AD87" s="82"/>
      <c r="AE87" s="82"/>
      <c r="AF87" s="82"/>
      <c r="AG87" s="82"/>
      <c r="AH87" s="82"/>
      <c r="AI87" s="82"/>
      <c r="AJ87" s="82"/>
      <c r="AK87" s="82"/>
      <c r="AL87" s="82"/>
      <c r="AM87" s="82"/>
      <c r="AN87" s="82"/>
      <c r="AO87" s="82"/>
      <c r="AP87" s="82"/>
      <c r="AQ87" s="82"/>
      <c r="AR87" s="82"/>
      <c r="AS87" s="82"/>
      <c r="AT87" s="82"/>
      <c r="AU87" s="82"/>
      <c r="AV87" s="82"/>
      <c r="AW87" s="82"/>
      <c r="AX87" s="82"/>
      <c r="AY87" s="82"/>
      <c r="AZ87" s="82"/>
      <c r="BA87" s="82"/>
      <c r="BB87" s="82"/>
      <c r="BC87" s="82"/>
      <c r="BD87" s="82"/>
      <c r="BE87" s="82"/>
      <c r="BF87" s="82"/>
    </row>
    <row r="88">
      <c r="A88" s="102">
        <v>72.0</v>
      </c>
      <c r="B88" s="99" t="s">
        <v>910</v>
      </c>
      <c r="C88" s="99" t="s">
        <v>10174</v>
      </c>
      <c r="D88" s="99" t="s">
        <v>240</v>
      </c>
      <c r="E88" s="99" t="s">
        <v>440</v>
      </c>
      <c r="F88" s="99" t="s">
        <v>10154</v>
      </c>
      <c r="G88" s="100"/>
      <c r="H88" s="100"/>
      <c r="I88" s="99" t="s">
        <v>595</v>
      </c>
      <c r="J88" s="100"/>
      <c r="K88" s="100"/>
      <c r="L88" s="100"/>
      <c r="M88" s="100"/>
      <c r="N88" s="100"/>
      <c r="O88" s="100"/>
      <c r="P88" s="100"/>
      <c r="Q88" s="99" t="s">
        <v>191</v>
      </c>
      <c r="R88" s="100"/>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row>
    <row r="89">
      <c r="A89" s="64">
        <v>73.0</v>
      </c>
      <c r="B89" s="57" t="s">
        <v>917</v>
      </c>
      <c r="C89" s="57" t="s">
        <v>10175</v>
      </c>
      <c r="D89" s="57" t="s">
        <v>240</v>
      </c>
      <c r="E89" s="57" t="s">
        <v>1641</v>
      </c>
      <c r="F89" s="57" t="s">
        <v>10154</v>
      </c>
      <c r="G89" s="73"/>
      <c r="H89" s="73"/>
      <c r="I89" s="57" t="s">
        <v>595</v>
      </c>
      <c r="J89" s="73"/>
      <c r="K89" s="73"/>
      <c r="L89" s="73"/>
      <c r="M89" s="73"/>
      <c r="N89" s="73"/>
      <c r="O89" s="73"/>
      <c r="P89" s="73"/>
      <c r="Q89" s="57" t="s">
        <v>232</v>
      </c>
      <c r="R89" s="73"/>
      <c r="S89" s="82"/>
      <c r="T89" s="82"/>
      <c r="U89" s="82"/>
      <c r="V89" s="82"/>
      <c r="W89" s="82"/>
      <c r="X89" s="82"/>
      <c r="Y89" s="82"/>
      <c r="Z89" s="82"/>
      <c r="AA89" s="82"/>
      <c r="AB89" s="82"/>
      <c r="AC89" s="82"/>
      <c r="AD89" s="82"/>
      <c r="AE89" s="82"/>
      <c r="AF89" s="82"/>
      <c r="AG89" s="82"/>
      <c r="AH89" s="82"/>
      <c r="AI89" s="82"/>
      <c r="AJ89" s="82"/>
      <c r="AK89" s="82"/>
      <c r="AL89" s="82"/>
      <c r="AM89" s="82"/>
      <c r="AN89" s="82"/>
      <c r="AO89" s="82"/>
      <c r="AP89" s="82"/>
      <c r="AQ89" s="82"/>
      <c r="AR89" s="82"/>
      <c r="AS89" s="82"/>
      <c r="AT89" s="82"/>
      <c r="AU89" s="82"/>
      <c r="AV89" s="82"/>
      <c r="AW89" s="82"/>
      <c r="AX89" s="82"/>
      <c r="AY89" s="82"/>
      <c r="AZ89" s="82"/>
      <c r="BA89" s="82"/>
      <c r="BB89" s="82"/>
      <c r="BC89" s="82"/>
      <c r="BD89" s="82"/>
      <c r="BE89" s="82"/>
      <c r="BF89" s="82"/>
    </row>
    <row r="90">
      <c r="A90" s="102">
        <v>74.0</v>
      </c>
      <c r="B90" s="99" t="s">
        <v>928</v>
      </c>
      <c r="C90" s="99" t="s">
        <v>10176</v>
      </c>
      <c r="D90" s="99" t="s">
        <v>240</v>
      </c>
      <c r="E90" s="99" t="s">
        <v>440</v>
      </c>
      <c r="F90" s="99" t="s">
        <v>10154</v>
      </c>
      <c r="G90" s="100"/>
      <c r="H90" s="100"/>
      <c r="I90" s="99" t="s">
        <v>595</v>
      </c>
      <c r="J90" s="100"/>
      <c r="K90" s="100"/>
      <c r="L90" s="100"/>
      <c r="M90" s="100"/>
      <c r="N90" s="100"/>
      <c r="O90" s="100"/>
      <c r="P90" s="100"/>
      <c r="Q90" s="99" t="s">
        <v>191</v>
      </c>
      <c r="R90" s="100"/>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row>
    <row r="91">
      <c r="A91" s="64">
        <v>75.0</v>
      </c>
      <c r="B91" s="57" t="s">
        <v>936</v>
      </c>
      <c r="C91" s="57" t="s">
        <v>1650</v>
      </c>
      <c r="D91" s="57" t="s">
        <v>240</v>
      </c>
      <c r="E91" s="57" t="s">
        <v>440</v>
      </c>
      <c r="F91" s="57" t="s">
        <v>10154</v>
      </c>
      <c r="G91" s="73"/>
      <c r="H91" s="73"/>
      <c r="I91" s="57" t="s">
        <v>595</v>
      </c>
      <c r="J91" s="73"/>
      <c r="K91" s="73"/>
      <c r="L91" s="73"/>
      <c r="M91" s="73"/>
      <c r="N91" s="73"/>
      <c r="O91" s="73"/>
      <c r="P91" s="73"/>
      <c r="Q91" s="57" t="s">
        <v>309</v>
      </c>
      <c r="R91" s="73"/>
      <c r="S91" s="82"/>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82"/>
      <c r="BD91" s="82"/>
      <c r="BE91" s="82"/>
      <c r="BF91" s="82"/>
    </row>
    <row r="92">
      <c r="A92" s="102">
        <v>76.0</v>
      </c>
      <c r="B92" s="99" t="s">
        <v>941</v>
      </c>
      <c r="C92" s="99" t="s">
        <v>10177</v>
      </c>
      <c r="D92" s="99" t="s">
        <v>240</v>
      </c>
      <c r="E92" s="99" t="s">
        <v>1641</v>
      </c>
      <c r="F92" s="99" t="s">
        <v>10154</v>
      </c>
      <c r="G92" s="100"/>
      <c r="H92" s="100"/>
      <c r="I92" s="99" t="s">
        <v>595</v>
      </c>
      <c r="J92" s="100"/>
      <c r="K92" s="100"/>
      <c r="L92" s="100"/>
      <c r="M92" s="100"/>
      <c r="N92" s="100"/>
      <c r="O92" s="100"/>
      <c r="P92" s="100"/>
      <c r="Q92" s="99" t="s">
        <v>96</v>
      </c>
      <c r="R92" s="100"/>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row>
    <row r="93">
      <c r="A93" s="64">
        <v>77.0</v>
      </c>
      <c r="B93" s="57" t="s">
        <v>946</v>
      </c>
      <c r="C93" s="57" t="s">
        <v>10178</v>
      </c>
      <c r="D93" s="57" t="s">
        <v>240</v>
      </c>
      <c r="E93" s="57" t="s">
        <v>358</v>
      </c>
      <c r="F93" s="57" t="s">
        <v>10154</v>
      </c>
      <c r="G93" s="73"/>
      <c r="H93" s="73"/>
      <c r="I93" s="57" t="s">
        <v>595</v>
      </c>
      <c r="J93" s="73"/>
      <c r="K93" s="73"/>
      <c r="L93" s="73"/>
      <c r="M93" s="73"/>
      <c r="N93" s="73"/>
      <c r="O93" s="73"/>
      <c r="P93" s="73"/>
      <c r="Q93" s="57" t="s">
        <v>181</v>
      </c>
      <c r="R93" s="73"/>
      <c r="S93" s="82"/>
      <c r="T93" s="82"/>
      <c r="U93" s="82"/>
      <c r="V93" s="82"/>
      <c r="W93" s="82"/>
      <c r="X93" s="82"/>
      <c r="Y93" s="82"/>
      <c r="Z93" s="82"/>
      <c r="AA93" s="82"/>
      <c r="AB93" s="82"/>
      <c r="AC93" s="82"/>
      <c r="AD93" s="82"/>
      <c r="AE93" s="82"/>
      <c r="AF93" s="82"/>
      <c r="AG93" s="82"/>
      <c r="AH93" s="82"/>
      <c r="AI93" s="82"/>
      <c r="AJ93" s="82"/>
      <c r="AK93" s="82"/>
      <c r="AL93" s="82"/>
      <c r="AM93" s="82"/>
      <c r="AN93" s="82"/>
      <c r="AO93" s="82"/>
      <c r="AP93" s="82"/>
      <c r="AQ93" s="82"/>
      <c r="AR93" s="82"/>
      <c r="AS93" s="82"/>
      <c r="AT93" s="82"/>
      <c r="AU93" s="82"/>
      <c r="AV93" s="82"/>
      <c r="AW93" s="82"/>
      <c r="AX93" s="82"/>
      <c r="AY93" s="82"/>
      <c r="AZ93" s="82"/>
      <c r="BA93" s="82"/>
      <c r="BB93" s="82"/>
      <c r="BC93" s="82"/>
      <c r="BD93" s="82"/>
      <c r="BE93" s="82"/>
      <c r="BF93" s="82"/>
    </row>
    <row r="94">
      <c r="A94" s="102">
        <v>78.0</v>
      </c>
      <c r="B94" s="99" t="s">
        <v>953</v>
      </c>
      <c r="C94" s="99" t="s">
        <v>1658</v>
      </c>
      <c r="D94" s="99" t="s">
        <v>240</v>
      </c>
      <c r="E94" s="99" t="s">
        <v>440</v>
      </c>
      <c r="F94" s="99" t="s">
        <v>10154</v>
      </c>
      <c r="G94" s="100"/>
      <c r="H94" s="100"/>
      <c r="I94" s="99" t="s">
        <v>595</v>
      </c>
      <c r="J94" s="100"/>
      <c r="K94" s="100"/>
      <c r="L94" s="100"/>
      <c r="M94" s="100"/>
      <c r="N94" s="100"/>
      <c r="O94" s="100"/>
      <c r="P94" s="100"/>
      <c r="Q94" s="99" t="s">
        <v>191</v>
      </c>
      <c r="R94" s="100"/>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row>
    <row r="95">
      <c r="A95" s="64">
        <v>79.0</v>
      </c>
      <c r="B95" s="57" t="s">
        <v>968</v>
      </c>
      <c r="C95" s="57" t="s">
        <v>10182</v>
      </c>
      <c r="D95" s="57" t="s">
        <v>240</v>
      </c>
      <c r="E95" s="57" t="s">
        <v>358</v>
      </c>
      <c r="F95" s="57" t="s">
        <v>10183</v>
      </c>
      <c r="G95" s="57" t="s">
        <v>10184</v>
      </c>
      <c r="H95" s="73" t="b">
        <v>0</v>
      </c>
      <c r="I95" s="57" t="s">
        <v>595</v>
      </c>
      <c r="J95" s="73"/>
      <c r="K95" s="73"/>
      <c r="L95" s="73"/>
      <c r="M95" s="73"/>
      <c r="N95" s="73"/>
      <c r="O95" s="73"/>
      <c r="P95" s="73"/>
      <c r="Q95" s="57" t="s">
        <v>288</v>
      </c>
      <c r="R95" s="80">
        <v>46223.0</v>
      </c>
      <c r="S95" s="82"/>
      <c r="T95" s="82"/>
      <c r="U95" s="82"/>
      <c r="V95" s="82"/>
      <c r="W95" s="82"/>
      <c r="X95" s="82"/>
      <c r="Y95" s="82"/>
      <c r="Z95" s="82"/>
      <c r="AA95" s="82"/>
      <c r="AB95" s="82"/>
      <c r="AC95" s="82"/>
      <c r="AD95" s="82"/>
      <c r="AE95" s="82"/>
      <c r="AF95" s="82"/>
      <c r="AG95" s="82"/>
      <c r="AH95" s="82"/>
      <c r="AI95" s="82"/>
      <c r="AJ95" s="82"/>
      <c r="AK95" s="82"/>
      <c r="AL95" s="82"/>
      <c r="AM95" s="82"/>
      <c r="AN95" s="82"/>
      <c r="AO95" s="82"/>
      <c r="AP95" s="82"/>
      <c r="AQ95" s="82"/>
      <c r="AR95" s="82"/>
      <c r="AS95" s="82"/>
      <c r="AT95" s="82"/>
      <c r="AU95" s="82"/>
      <c r="AV95" s="82"/>
      <c r="AW95" s="82"/>
      <c r="AX95" s="82"/>
      <c r="AY95" s="82"/>
      <c r="AZ95" s="82"/>
      <c r="BA95" s="82"/>
      <c r="BB95" s="82"/>
      <c r="BC95" s="82"/>
      <c r="BD95" s="82"/>
      <c r="BE95" s="82"/>
      <c r="BF95" s="82"/>
    </row>
    <row r="96">
      <c r="A96" s="102">
        <v>80.0</v>
      </c>
      <c r="B96" s="99" t="s">
        <v>979</v>
      </c>
      <c r="C96" s="99" t="s">
        <v>1669</v>
      </c>
      <c r="D96" s="99" t="s">
        <v>240</v>
      </c>
      <c r="E96" s="99" t="s">
        <v>440</v>
      </c>
      <c r="F96" s="99" t="s">
        <v>10154</v>
      </c>
      <c r="G96" s="100"/>
      <c r="H96" s="100"/>
      <c r="I96" s="99" t="s">
        <v>595</v>
      </c>
      <c r="J96" s="100"/>
      <c r="K96" s="100"/>
      <c r="L96" s="100"/>
      <c r="M96" s="100"/>
      <c r="N96" s="100"/>
      <c r="O96" s="100"/>
      <c r="P96" s="100"/>
      <c r="Q96" s="99" t="s">
        <v>191</v>
      </c>
      <c r="R96" s="100"/>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row>
    <row r="97">
      <c r="A97" s="64">
        <v>81.0</v>
      </c>
      <c r="B97" s="57" t="s">
        <v>993</v>
      </c>
      <c r="C97" s="57" t="s">
        <v>1684</v>
      </c>
      <c r="D97" s="57" t="s">
        <v>240</v>
      </c>
      <c r="E97" s="57" t="s">
        <v>440</v>
      </c>
      <c r="F97" s="57" t="s">
        <v>10154</v>
      </c>
      <c r="G97" s="73"/>
      <c r="H97" s="73"/>
      <c r="I97" s="57" t="s">
        <v>595</v>
      </c>
      <c r="J97" s="73"/>
      <c r="K97" s="73"/>
      <c r="L97" s="73"/>
      <c r="M97" s="73"/>
      <c r="N97" s="73"/>
      <c r="O97" s="73"/>
      <c r="P97" s="73"/>
      <c r="Q97" s="57" t="s">
        <v>191</v>
      </c>
      <c r="R97" s="73"/>
      <c r="S97" s="82"/>
      <c r="T97" s="82"/>
      <c r="U97" s="82"/>
      <c r="V97" s="82"/>
      <c r="W97" s="82"/>
      <c r="X97" s="82"/>
      <c r="Y97" s="82"/>
      <c r="Z97" s="82"/>
      <c r="AA97" s="83"/>
      <c r="AB97" s="83"/>
      <c r="AC97" s="82"/>
      <c r="AD97" s="82"/>
      <c r="AE97" s="82"/>
      <c r="AF97" s="82"/>
      <c r="AG97" s="82"/>
      <c r="AH97" s="82"/>
      <c r="AI97" s="82"/>
      <c r="AJ97" s="82"/>
      <c r="AK97" s="82"/>
      <c r="AL97" s="82"/>
      <c r="AM97" s="82"/>
      <c r="AN97" s="82"/>
      <c r="AO97" s="82"/>
      <c r="AP97" s="82"/>
      <c r="AQ97" s="82"/>
      <c r="AR97" s="82"/>
      <c r="AS97" s="82"/>
      <c r="AT97" s="82"/>
      <c r="AU97" s="82"/>
      <c r="AV97" s="82"/>
      <c r="AW97" s="82"/>
      <c r="AX97" s="82"/>
      <c r="AY97" s="82"/>
      <c r="AZ97" s="82"/>
      <c r="BA97" s="82"/>
      <c r="BB97" s="82"/>
      <c r="BC97" s="82"/>
      <c r="BD97" s="82"/>
      <c r="BE97" s="82"/>
      <c r="BF97" s="82"/>
    </row>
    <row r="98">
      <c r="A98" s="102">
        <v>54.0</v>
      </c>
      <c r="B98" s="99" t="s">
        <v>732</v>
      </c>
      <c r="C98" s="99" t="s">
        <v>733</v>
      </c>
      <c r="D98" s="99" t="s">
        <v>240</v>
      </c>
      <c r="E98" s="99" t="s">
        <v>440</v>
      </c>
      <c r="F98" s="99" t="s">
        <v>180</v>
      </c>
      <c r="G98" s="99" t="s">
        <v>735</v>
      </c>
      <c r="H98" s="75" t="b">
        <v>1</v>
      </c>
      <c r="I98" s="125">
        <v>46174.0</v>
      </c>
      <c r="J98" s="125">
        <v>46174.0</v>
      </c>
      <c r="K98" s="100"/>
      <c r="L98" s="100"/>
      <c r="M98" s="100"/>
      <c r="N98" s="100"/>
      <c r="O98" s="100"/>
      <c r="P98" s="100"/>
      <c r="Q98" s="99" t="s">
        <v>181</v>
      </c>
      <c r="R98" s="100"/>
      <c r="S98" s="103"/>
      <c r="T98" s="103"/>
      <c r="U98" s="103"/>
      <c r="V98" s="103"/>
      <c r="W98" s="103"/>
      <c r="X98" s="103"/>
      <c r="Y98" s="103"/>
      <c r="Z98" s="99" t="s">
        <v>736</v>
      </c>
      <c r="AA98" s="130"/>
      <c r="AB98" s="131" t="s">
        <v>737</v>
      </c>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row>
    <row r="99">
      <c r="A99" s="64">
        <v>83.0</v>
      </c>
      <c r="B99" s="57" t="s">
        <v>1005</v>
      </c>
      <c r="C99" s="57" t="s">
        <v>10189</v>
      </c>
      <c r="D99" s="57" t="s">
        <v>240</v>
      </c>
      <c r="E99" s="57" t="s">
        <v>1641</v>
      </c>
      <c r="F99" s="57" t="s">
        <v>10154</v>
      </c>
      <c r="G99" s="73"/>
      <c r="H99" s="73"/>
      <c r="I99" s="57" t="s">
        <v>595</v>
      </c>
      <c r="J99" s="73"/>
      <c r="K99" s="73"/>
      <c r="L99" s="73"/>
      <c r="M99" s="73"/>
      <c r="N99" s="73"/>
      <c r="O99" s="73"/>
      <c r="P99" s="73"/>
      <c r="Q99" s="57" t="s">
        <v>434</v>
      </c>
      <c r="R99" s="73"/>
      <c r="S99" s="82"/>
      <c r="T99" s="82"/>
      <c r="U99" s="82"/>
      <c r="V99" s="82"/>
      <c r="W99" s="82"/>
      <c r="X99" s="82"/>
      <c r="Y99" s="82"/>
      <c r="Z99" s="82"/>
      <c r="AA99" s="82"/>
      <c r="AB99" s="82"/>
      <c r="AC99" s="82"/>
      <c r="AD99" s="82"/>
      <c r="AE99" s="82"/>
      <c r="AF99" s="82"/>
      <c r="AG99" s="82"/>
      <c r="AH99" s="82"/>
      <c r="AI99" s="82"/>
      <c r="AJ99" s="82"/>
      <c r="AK99" s="82"/>
      <c r="AL99" s="82"/>
      <c r="AM99" s="82"/>
      <c r="AN99" s="82"/>
      <c r="AO99" s="82"/>
      <c r="AP99" s="82"/>
      <c r="AQ99" s="82"/>
      <c r="AR99" s="82"/>
      <c r="AS99" s="82"/>
      <c r="AT99" s="82"/>
      <c r="AU99" s="82"/>
      <c r="AV99" s="82"/>
      <c r="AW99" s="82"/>
      <c r="AX99" s="82"/>
      <c r="AY99" s="82"/>
      <c r="AZ99" s="82"/>
      <c r="BA99" s="82"/>
      <c r="BB99" s="82"/>
      <c r="BC99" s="82"/>
      <c r="BD99" s="82"/>
      <c r="BE99" s="82"/>
      <c r="BF99" s="82"/>
    </row>
    <row r="100">
      <c r="A100" s="102">
        <v>84.0</v>
      </c>
      <c r="B100" s="99" t="s">
        <v>1008</v>
      </c>
      <c r="C100" s="99" t="s">
        <v>10190</v>
      </c>
      <c r="D100" s="99" t="s">
        <v>240</v>
      </c>
      <c r="E100" s="99" t="s">
        <v>1641</v>
      </c>
      <c r="F100" s="99" t="s">
        <v>10154</v>
      </c>
      <c r="G100" s="100"/>
      <c r="H100" s="100"/>
      <c r="I100" s="99" t="s">
        <v>595</v>
      </c>
      <c r="J100" s="100"/>
      <c r="K100" s="100"/>
      <c r="L100" s="100"/>
      <c r="M100" s="100"/>
      <c r="N100" s="100"/>
      <c r="O100" s="100"/>
      <c r="P100" s="100"/>
      <c r="Q100" s="99" t="s">
        <v>96</v>
      </c>
      <c r="R100" s="100"/>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row>
    <row r="101">
      <c r="A101" s="64">
        <v>85.0</v>
      </c>
      <c r="B101" s="57" t="s">
        <v>738</v>
      </c>
      <c r="C101" s="57" t="s">
        <v>739</v>
      </c>
      <c r="D101" s="57" t="s">
        <v>240</v>
      </c>
      <c r="E101" s="57" t="s">
        <v>358</v>
      </c>
      <c r="F101" s="57" t="s">
        <v>180</v>
      </c>
      <c r="G101" s="73"/>
      <c r="H101" s="75" t="b">
        <v>1</v>
      </c>
      <c r="I101" s="64" t="s">
        <v>283</v>
      </c>
      <c r="J101" s="80">
        <v>46070.0</v>
      </c>
      <c r="K101" s="64" t="s">
        <v>283</v>
      </c>
      <c r="L101" s="73"/>
      <c r="M101" s="73"/>
      <c r="N101" s="73"/>
      <c r="O101" s="73"/>
      <c r="P101" s="73"/>
      <c r="Q101" s="57" t="s">
        <v>288</v>
      </c>
      <c r="R101" s="80">
        <v>46281.0</v>
      </c>
      <c r="S101" s="64">
        <v>62.0</v>
      </c>
      <c r="T101" s="82"/>
      <c r="U101" s="82"/>
      <c r="V101" s="82"/>
      <c r="W101" s="82"/>
      <c r="X101" s="64">
        <v>1.0</v>
      </c>
      <c r="Y101" s="64"/>
      <c r="Z101" s="57" t="s">
        <v>363</v>
      </c>
      <c r="AA101" s="57" t="s">
        <v>364</v>
      </c>
      <c r="AB101" s="57" t="s">
        <v>365</v>
      </c>
      <c r="AC101" s="57" t="s">
        <v>404</v>
      </c>
      <c r="AD101" s="64">
        <v>2022.0</v>
      </c>
      <c r="AE101" s="64">
        <v>2022.0</v>
      </c>
      <c r="AF101" s="82"/>
      <c r="AG101" s="57" t="s">
        <v>741</v>
      </c>
      <c r="AH101" s="82"/>
      <c r="AI101" s="82"/>
      <c r="AJ101" s="82"/>
      <c r="AK101" s="82"/>
      <c r="AL101" s="82"/>
      <c r="AM101" s="82"/>
      <c r="AN101" s="82"/>
      <c r="AO101" s="82"/>
      <c r="AP101" s="82"/>
      <c r="AQ101" s="82"/>
      <c r="AR101" s="82"/>
      <c r="AS101" s="82"/>
      <c r="AT101" s="82"/>
      <c r="AU101" s="82"/>
      <c r="AV101" s="82"/>
      <c r="AW101" s="82"/>
      <c r="AX101" s="82"/>
      <c r="AY101" s="82"/>
      <c r="AZ101" s="82"/>
      <c r="BA101" s="82"/>
      <c r="BB101" s="82"/>
      <c r="BC101" s="82"/>
      <c r="BD101" s="82"/>
      <c r="BE101" s="82"/>
      <c r="BF101" s="82"/>
    </row>
    <row r="102">
      <c r="A102" s="102">
        <v>86.0</v>
      </c>
      <c r="B102" s="99" t="s">
        <v>1026</v>
      </c>
      <c r="C102" s="99" t="s">
        <v>10191</v>
      </c>
      <c r="D102" s="99" t="s">
        <v>240</v>
      </c>
      <c r="E102" s="99" t="s">
        <v>440</v>
      </c>
      <c r="F102" s="99" t="s">
        <v>10154</v>
      </c>
      <c r="G102" s="100"/>
      <c r="H102" s="100"/>
      <c r="I102" s="99" t="s">
        <v>595</v>
      </c>
      <c r="J102" s="100"/>
      <c r="K102" s="100"/>
      <c r="L102" s="100"/>
      <c r="M102" s="100"/>
      <c r="N102" s="100"/>
      <c r="O102" s="100"/>
      <c r="P102" s="100"/>
      <c r="Q102" s="99" t="s">
        <v>181</v>
      </c>
      <c r="R102" s="100"/>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row>
    <row r="103">
      <c r="A103" s="64">
        <v>163.0</v>
      </c>
      <c r="B103" s="57" t="s">
        <v>742</v>
      </c>
      <c r="C103" s="57" t="s">
        <v>743</v>
      </c>
      <c r="D103" s="57" t="s">
        <v>240</v>
      </c>
      <c r="E103" s="57" t="s">
        <v>358</v>
      </c>
      <c r="F103" s="57" t="s">
        <v>180</v>
      </c>
      <c r="G103" s="73"/>
      <c r="H103" s="75" t="b">
        <v>1</v>
      </c>
      <c r="I103" s="57" t="s">
        <v>595</v>
      </c>
      <c r="J103" s="73"/>
      <c r="K103" s="73"/>
      <c r="L103" s="73"/>
      <c r="M103" s="73"/>
      <c r="N103" s="73"/>
      <c r="O103" s="73"/>
      <c r="P103" s="73"/>
      <c r="Q103" s="57" t="s">
        <v>434</v>
      </c>
      <c r="R103" s="80">
        <v>46223.0</v>
      </c>
      <c r="S103" s="64">
        <v>46223.0</v>
      </c>
      <c r="T103" s="57" t="s">
        <v>395</v>
      </c>
      <c r="U103" s="82"/>
      <c r="V103" s="82"/>
      <c r="W103" s="82"/>
      <c r="X103" s="64">
        <v>1.0</v>
      </c>
      <c r="Y103" s="64"/>
      <c r="Z103" s="57" t="s">
        <v>363</v>
      </c>
      <c r="AA103" s="57" t="s">
        <v>364</v>
      </c>
      <c r="AB103" s="57" t="s">
        <v>437</v>
      </c>
      <c r="AC103" s="57" t="s">
        <v>404</v>
      </c>
      <c r="AD103" s="64">
        <v>2022.0</v>
      </c>
      <c r="AE103" s="64">
        <v>2022.0</v>
      </c>
      <c r="AF103" s="82"/>
      <c r="AG103" s="82"/>
      <c r="AH103" s="82"/>
      <c r="AI103" s="82"/>
      <c r="AJ103" s="82"/>
      <c r="AK103" s="82"/>
      <c r="AL103" s="82"/>
      <c r="AM103" s="82"/>
      <c r="AN103" s="82"/>
      <c r="AO103" s="82"/>
      <c r="AP103" s="82"/>
      <c r="AQ103" s="82"/>
      <c r="AR103" s="82"/>
      <c r="AS103" s="82"/>
      <c r="AT103" s="82"/>
      <c r="AU103" s="82"/>
      <c r="AV103" s="82"/>
      <c r="AW103" s="82"/>
      <c r="AX103" s="82"/>
      <c r="AY103" s="82"/>
      <c r="AZ103" s="82"/>
      <c r="BA103" s="82"/>
      <c r="BB103" s="82"/>
      <c r="BC103" s="82"/>
      <c r="BD103" s="82"/>
      <c r="BE103" s="82"/>
      <c r="BF103" s="82"/>
    </row>
    <row r="104">
      <c r="A104" s="102">
        <v>88.0</v>
      </c>
      <c r="B104" s="99" t="s">
        <v>1036</v>
      </c>
      <c r="C104" s="99" t="s">
        <v>10195</v>
      </c>
      <c r="D104" s="99" t="s">
        <v>240</v>
      </c>
      <c r="E104" s="99" t="s">
        <v>150</v>
      </c>
      <c r="F104" s="99" t="s">
        <v>10154</v>
      </c>
      <c r="G104" s="100"/>
      <c r="H104" s="100"/>
      <c r="I104" s="99" t="s">
        <v>595</v>
      </c>
      <c r="J104" s="100"/>
      <c r="K104" s="100"/>
      <c r="L104" s="100"/>
      <c r="M104" s="100"/>
      <c r="N104" s="100"/>
      <c r="O104" s="100"/>
      <c r="P104" s="100"/>
      <c r="Q104" s="99" t="s">
        <v>96</v>
      </c>
      <c r="R104" s="100"/>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row>
    <row r="105">
      <c r="A105" s="60">
        <v>139.0</v>
      </c>
      <c r="B105" s="46" t="s">
        <v>692</v>
      </c>
      <c r="C105" s="46" t="s">
        <v>747</v>
      </c>
      <c r="D105" s="46" t="s">
        <v>240</v>
      </c>
      <c r="E105" s="46" t="s">
        <v>150</v>
      </c>
      <c r="F105" s="46" t="s">
        <v>180</v>
      </c>
      <c r="G105" s="48"/>
      <c r="H105" s="466" t="b">
        <v>0</v>
      </c>
      <c r="I105" s="54">
        <v>46049.0</v>
      </c>
      <c r="J105" s="54">
        <v>46049.0</v>
      </c>
      <c r="K105" s="48"/>
      <c r="L105" s="48"/>
      <c r="M105" s="48"/>
      <c r="N105" s="48"/>
      <c r="O105" s="57" t="s">
        <v>749</v>
      </c>
      <c r="P105" s="46" t="s">
        <v>190</v>
      </c>
      <c r="Q105" s="46" t="s">
        <v>96</v>
      </c>
      <c r="R105" s="54">
        <v>46223.0</v>
      </c>
      <c r="S105" s="60">
        <v>174.0</v>
      </c>
      <c r="T105" s="46" t="s">
        <v>395</v>
      </c>
      <c r="U105" s="62"/>
      <c r="V105" s="62"/>
      <c r="W105" s="60">
        <v>2024.0</v>
      </c>
      <c r="X105" s="60">
        <v>1.0</v>
      </c>
      <c r="Y105" s="64"/>
      <c r="Z105" s="46" t="s">
        <v>200</v>
      </c>
      <c r="AA105" s="66" t="s">
        <v>212</v>
      </c>
      <c r="AB105" s="46" t="s">
        <v>384</v>
      </c>
      <c r="AC105" s="46" t="s">
        <v>203</v>
      </c>
      <c r="AD105" s="60">
        <v>2024.0</v>
      </c>
      <c r="AE105" s="109">
        <v>45292.0</v>
      </c>
      <c r="AF105" s="62"/>
      <c r="AG105" s="46" t="s">
        <v>751</v>
      </c>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row>
    <row r="106">
      <c r="A106" s="72"/>
      <c r="B106" s="72"/>
      <c r="C106" s="72"/>
      <c r="D106" s="72"/>
      <c r="E106" s="72"/>
      <c r="F106" s="72"/>
      <c r="G106" s="72"/>
      <c r="H106" s="72"/>
      <c r="I106" s="72"/>
      <c r="J106" s="72"/>
      <c r="K106" s="72"/>
      <c r="L106" s="72"/>
      <c r="M106" s="72"/>
      <c r="N106" s="72"/>
      <c r="O106" s="57" t="s">
        <v>754</v>
      </c>
      <c r="P106" s="72"/>
      <c r="Q106" s="72"/>
      <c r="R106" s="72"/>
      <c r="S106" s="72"/>
      <c r="T106" s="72"/>
      <c r="U106" s="72"/>
      <c r="V106" s="72"/>
      <c r="W106" s="72"/>
      <c r="X106" s="72"/>
      <c r="Y106" s="64"/>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row>
    <row r="107">
      <c r="A107" s="102">
        <v>90.0</v>
      </c>
      <c r="B107" s="99" t="s">
        <v>1048</v>
      </c>
      <c r="C107" s="99" t="s">
        <v>1722</v>
      </c>
      <c r="D107" s="99" t="s">
        <v>240</v>
      </c>
      <c r="E107" s="99" t="s">
        <v>440</v>
      </c>
      <c r="F107" s="99" t="s">
        <v>10154</v>
      </c>
      <c r="G107" s="100"/>
      <c r="H107" s="100"/>
      <c r="I107" s="99" t="s">
        <v>595</v>
      </c>
      <c r="J107" s="100"/>
      <c r="K107" s="100"/>
      <c r="L107" s="100"/>
      <c r="M107" s="100"/>
      <c r="N107" s="100"/>
      <c r="O107" s="100"/>
      <c r="P107" s="100"/>
      <c r="Q107" s="99" t="s">
        <v>253</v>
      </c>
      <c r="R107" s="100"/>
      <c r="S107" s="103"/>
      <c r="T107" s="103"/>
      <c r="U107" s="103"/>
      <c r="V107" s="103"/>
      <c r="W107" s="103"/>
      <c r="X107" s="103"/>
      <c r="Y107" s="103"/>
      <c r="Z107" s="103"/>
      <c r="AA107" s="130"/>
      <c r="AB107" s="130"/>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row>
    <row r="108">
      <c r="A108" s="64">
        <v>91.0</v>
      </c>
      <c r="B108" s="57" t="s">
        <v>10213</v>
      </c>
      <c r="C108" s="57" t="s">
        <v>10214</v>
      </c>
      <c r="D108" s="57" t="s">
        <v>240</v>
      </c>
      <c r="E108" s="57" t="s">
        <v>440</v>
      </c>
      <c r="F108" s="57" t="s">
        <v>10154</v>
      </c>
      <c r="G108" s="73"/>
      <c r="H108" s="73"/>
      <c r="I108" s="57" t="s">
        <v>595</v>
      </c>
      <c r="J108" s="73"/>
      <c r="K108" s="73"/>
      <c r="L108" s="73"/>
      <c r="M108" s="73"/>
      <c r="N108" s="73"/>
      <c r="O108" s="73"/>
      <c r="P108" s="73"/>
      <c r="Q108" s="57" t="s">
        <v>232</v>
      </c>
      <c r="R108" s="73"/>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82"/>
      <c r="AS108" s="82"/>
      <c r="AT108" s="82"/>
      <c r="AU108" s="82"/>
      <c r="AV108" s="82"/>
      <c r="AW108" s="82"/>
      <c r="AX108" s="82"/>
      <c r="AY108" s="82"/>
      <c r="AZ108" s="82"/>
      <c r="BA108" s="82"/>
      <c r="BB108" s="82"/>
      <c r="BC108" s="82"/>
      <c r="BD108" s="82"/>
      <c r="BE108" s="82"/>
      <c r="BF108" s="82"/>
    </row>
    <row r="109">
      <c r="A109" s="102">
        <v>92.0</v>
      </c>
      <c r="B109" s="99" t="s">
        <v>1063</v>
      </c>
      <c r="C109" s="99" t="s">
        <v>10215</v>
      </c>
      <c r="D109" s="99" t="s">
        <v>240</v>
      </c>
      <c r="E109" s="99" t="s">
        <v>440</v>
      </c>
      <c r="F109" s="99" t="s">
        <v>10154</v>
      </c>
      <c r="G109" s="100"/>
      <c r="H109" s="100"/>
      <c r="I109" s="99" t="s">
        <v>595</v>
      </c>
      <c r="J109" s="100"/>
      <c r="K109" s="100"/>
      <c r="L109" s="100"/>
      <c r="M109" s="100"/>
      <c r="N109" s="100"/>
      <c r="O109" s="100"/>
      <c r="P109" s="100"/>
      <c r="Q109" s="99" t="s">
        <v>232</v>
      </c>
      <c r="R109" s="100"/>
      <c r="S109" s="103"/>
      <c r="T109" s="103"/>
      <c r="U109" s="103"/>
      <c r="V109" s="103"/>
      <c r="W109" s="103"/>
      <c r="X109" s="103"/>
      <c r="Y109" s="103"/>
      <c r="Z109" s="103"/>
      <c r="AA109" s="130"/>
      <c r="AB109" s="130"/>
      <c r="AC109" s="103"/>
      <c r="AD109" s="103"/>
      <c r="AE109" s="103"/>
      <c r="AF109" s="103"/>
      <c r="AG109" s="103"/>
      <c r="AH109" s="103"/>
      <c r="AI109" s="103"/>
      <c r="AJ109" s="103"/>
      <c r="AK109" s="103"/>
      <c r="AL109" s="103"/>
      <c r="AM109" s="103"/>
      <c r="AN109" s="103"/>
      <c r="AO109" s="103"/>
      <c r="AP109" s="103"/>
      <c r="AQ109" s="103"/>
      <c r="AR109" s="103"/>
      <c r="AS109" s="103"/>
      <c r="AT109" s="103"/>
      <c r="AU109" s="103"/>
      <c r="AV109" s="103"/>
      <c r="AW109" s="103"/>
      <c r="AX109" s="103"/>
      <c r="AY109" s="103"/>
      <c r="AZ109" s="103"/>
      <c r="BA109" s="103"/>
      <c r="BB109" s="103"/>
      <c r="BC109" s="103"/>
      <c r="BD109" s="103"/>
      <c r="BE109" s="103"/>
      <c r="BF109" s="103"/>
    </row>
    <row r="110">
      <c r="A110" s="64">
        <v>19.0</v>
      </c>
      <c r="B110" s="57" t="s">
        <v>426</v>
      </c>
      <c r="C110" s="57" t="s">
        <v>711</v>
      </c>
      <c r="D110" s="57" t="s">
        <v>99</v>
      </c>
      <c r="E110" s="57" t="s">
        <v>179</v>
      </c>
      <c r="F110" s="57" t="s">
        <v>180</v>
      </c>
      <c r="G110" s="73"/>
      <c r="H110" s="75" t="b">
        <v>1</v>
      </c>
      <c r="I110" s="80">
        <v>46049.0</v>
      </c>
      <c r="J110" s="80">
        <v>46049.0</v>
      </c>
      <c r="K110" s="73"/>
      <c r="L110" s="73"/>
      <c r="M110" s="73"/>
      <c r="N110" s="73"/>
      <c r="O110" s="57" t="s">
        <v>757</v>
      </c>
      <c r="P110" s="57" t="s">
        <v>190</v>
      </c>
      <c r="Q110" s="57" t="s">
        <v>96</v>
      </c>
      <c r="R110" s="80">
        <v>46223.0</v>
      </c>
      <c r="S110" s="64">
        <v>174.0</v>
      </c>
      <c r="T110" s="57" t="s">
        <v>395</v>
      </c>
      <c r="U110" s="82"/>
      <c r="V110" s="57" t="s">
        <v>244</v>
      </c>
      <c r="W110" s="82"/>
      <c r="X110" s="64">
        <v>3.0</v>
      </c>
      <c r="Y110" s="64"/>
      <c r="Z110" s="57" t="s">
        <v>200</v>
      </c>
      <c r="AA110" s="84" t="s">
        <v>758</v>
      </c>
      <c r="AB110" s="84" t="s">
        <v>207</v>
      </c>
      <c r="AC110" s="57" t="s">
        <v>203</v>
      </c>
      <c r="AD110" s="64">
        <v>2021.0</v>
      </c>
      <c r="AE110" s="64">
        <v>2021.0</v>
      </c>
      <c r="AF110" s="82"/>
      <c r="AG110" s="82"/>
      <c r="AH110" s="82"/>
      <c r="AI110" s="57" t="s">
        <v>200</v>
      </c>
      <c r="AJ110" s="57" t="s">
        <v>759</v>
      </c>
      <c r="AK110" s="57" t="s">
        <v>207</v>
      </c>
      <c r="AL110" s="57" t="s">
        <v>203</v>
      </c>
      <c r="AM110" s="64">
        <v>2025.0</v>
      </c>
      <c r="AN110" s="81">
        <v>45841.0</v>
      </c>
      <c r="AO110" s="82"/>
      <c r="AP110" s="82"/>
      <c r="AQ110" s="82"/>
      <c r="AR110" s="57" t="s">
        <v>200</v>
      </c>
      <c r="AS110" s="57" t="s">
        <v>758</v>
      </c>
      <c r="AT110" s="57" t="s">
        <v>207</v>
      </c>
      <c r="AU110" s="57" t="s">
        <v>203</v>
      </c>
      <c r="AV110" s="64">
        <v>2021.0</v>
      </c>
      <c r="AW110" s="64">
        <v>2021.0</v>
      </c>
      <c r="AX110" s="82"/>
      <c r="AY110" s="82"/>
      <c r="AZ110" s="82"/>
      <c r="BA110" s="82"/>
      <c r="BB110" s="82"/>
      <c r="BC110" s="82"/>
      <c r="BD110" s="82"/>
      <c r="BE110" s="82"/>
      <c r="BF110" s="82"/>
    </row>
    <row r="111">
      <c r="A111" s="102">
        <v>94.0</v>
      </c>
      <c r="B111" s="99" t="s">
        <v>761</v>
      </c>
      <c r="C111" s="99" t="s">
        <v>762</v>
      </c>
      <c r="D111" s="99" t="s">
        <v>240</v>
      </c>
      <c r="E111" s="99" t="s">
        <v>150</v>
      </c>
      <c r="F111" s="99" t="s">
        <v>180</v>
      </c>
      <c r="G111" s="100"/>
      <c r="H111" s="75" t="b">
        <v>1</v>
      </c>
      <c r="I111" s="102" t="s">
        <v>308</v>
      </c>
      <c r="J111" s="101">
        <v>46071.0</v>
      </c>
      <c r="K111" s="102" t="s">
        <v>308</v>
      </c>
      <c r="L111" s="100"/>
      <c r="M111" s="100"/>
      <c r="N111" s="100"/>
      <c r="O111" s="100"/>
      <c r="P111" s="100"/>
      <c r="Q111" s="99" t="s">
        <v>309</v>
      </c>
      <c r="R111" s="101">
        <v>46282.0</v>
      </c>
      <c r="S111" s="102">
        <v>61.0</v>
      </c>
      <c r="T111" s="103"/>
      <c r="U111" s="103"/>
      <c r="V111" s="103"/>
      <c r="W111" s="102">
        <v>2020.0</v>
      </c>
      <c r="X111" s="102">
        <v>1.0</v>
      </c>
      <c r="Y111" s="102"/>
      <c r="Z111" s="99" t="s">
        <v>294</v>
      </c>
      <c r="AA111" s="99" t="s">
        <v>623</v>
      </c>
      <c r="AB111" s="131" t="s">
        <v>202</v>
      </c>
      <c r="AC111" s="99" t="s">
        <v>203</v>
      </c>
      <c r="AD111" s="102">
        <v>2020.0</v>
      </c>
      <c r="AE111" s="102">
        <v>2020.0</v>
      </c>
      <c r="AF111" s="103"/>
      <c r="AG111" s="99" t="s">
        <v>764</v>
      </c>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row>
    <row r="112">
      <c r="A112" s="60">
        <v>95.0</v>
      </c>
      <c r="B112" s="46" t="s">
        <v>765</v>
      </c>
      <c r="C112" s="46" t="s">
        <v>766</v>
      </c>
      <c r="D112" s="46" t="s">
        <v>240</v>
      </c>
      <c r="E112" s="46" t="s">
        <v>358</v>
      </c>
      <c r="F112" s="46" t="s">
        <v>180</v>
      </c>
      <c r="G112" s="48"/>
      <c r="H112" s="75" t="b">
        <v>1</v>
      </c>
      <c r="I112" s="54">
        <v>46202.0</v>
      </c>
      <c r="J112" s="54">
        <v>46046.0</v>
      </c>
      <c r="K112" s="60" t="s">
        <v>323</v>
      </c>
      <c r="L112" s="54">
        <v>46202.0</v>
      </c>
      <c r="M112" s="48"/>
      <c r="N112" s="48"/>
      <c r="O112" s="57" t="s">
        <v>770</v>
      </c>
      <c r="P112" s="46" t="s">
        <v>190</v>
      </c>
      <c r="Q112" s="46" t="s">
        <v>181</v>
      </c>
      <c r="R112" s="60" t="s">
        <v>345</v>
      </c>
      <c r="S112" s="60">
        <v>21.0</v>
      </c>
      <c r="T112" s="62"/>
      <c r="U112" s="62"/>
      <c r="V112" s="46" t="s">
        <v>244</v>
      </c>
      <c r="W112" s="62"/>
      <c r="X112" s="60">
        <v>1.0</v>
      </c>
      <c r="Y112" s="64"/>
      <c r="Z112" s="46" t="s">
        <v>637</v>
      </c>
      <c r="AA112" s="46" t="s">
        <v>719</v>
      </c>
      <c r="AB112" s="46" t="s">
        <v>437</v>
      </c>
      <c r="AC112" s="46" t="s">
        <v>404</v>
      </c>
      <c r="AD112" s="60">
        <v>2022.0</v>
      </c>
      <c r="AE112" s="54">
        <v>44620.0</v>
      </c>
      <c r="AF112" s="62"/>
      <c r="AG112" s="46" t="s">
        <v>771</v>
      </c>
      <c r="AH112" s="46" t="s">
        <v>772</v>
      </c>
      <c r="AI112" s="62"/>
      <c r="AJ112" s="62"/>
      <c r="AK112" s="62"/>
      <c r="AL112" s="62"/>
      <c r="AM112" s="62"/>
      <c r="AN112" s="62"/>
      <c r="AO112" s="62"/>
      <c r="AP112" s="62"/>
      <c r="AQ112" s="62"/>
      <c r="AR112" s="62"/>
      <c r="AS112" s="62"/>
      <c r="AT112" s="62"/>
      <c r="AU112" s="62"/>
      <c r="AV112" s="62"/>
      <c r="AW112" s="62"/>
      <c r="AX112" s="62"/>
      <c r="AY112" s="62"/>
      <c r="AZ112" s="62"/>
      <c r="BA112" s="62"/>
      <c r="BB112" s="62"/>
      <c r="BC112" s="62"/>
      <c r="BD112" s="62"/>
      <c r="BE112" s="62"/>
      <c r="BF112" s="62"/>
    </row>
    <row r="113">
      <c r="A113" s="72"/>
      <c r="B113" s="72"/>
      <c r="C113" s="72"/>
      <c r="D113" s="72"/>
      <c r="E113" s="72"/>
      <c r="F113" s="72"/>
      <c r="G113" s="72"/>
      <c r="H113" s="75" t="b">
        <v>1</v>
      </c>
      <c r="I113" s="72"/>
      <c r="J113" s="72"/>
      <c r="K113" s="72"/>
      <c r="L113" s="72"/>
      <c r="M113" s="72"/>
      <c r="N113" s="72"/>
      <c r="O113" s="57" t="s">
        <v>775</v>
      </c>
      <c r="P113" s="72"/>
      <c r="Q113" s="72"/>
      <c r="R113" s="72"/>
      <c r="S113" s="72"/>
      <c r="T113" s="72"/>
      <c r="U113" s="72"/>
      <c r="V113" s="72"/>
      <c r="W113" s="72"/>
      <c r="X113" s="72"/>
      <c r="Y113" s="64"/>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row>
    <row r="114">
      <c r="A114" s="102">
        <v>96.0</v>
      </c>
      <c r="B114" s="99" t="s">
        <v>777</v>
      </c>
      <c r="C114" s="99" t="s">
        <v>778</v>
      </c>
      <c r="D114" s="99" t="s">
        <v>240</v>
      </c>
      <c r="E114" s="99" t="s">
        <v>179</v>
      </c>
      <c r="F114" s="99" t="s">
        <v>180</v>
      </c>
      <c r="G114" s="100"/>
      <c r="H114" s="75" t="b">
        <v>1</v>
      </c>
      <c r="I114" s="102" t="s">
        <v>283</v>
      </c>
      <c r="J114" s="101">
        <v>46072.0</v>
      </c>
      <c r="K114" s="102" t="s">
        <v>283</v>
      </c>
      <c r="L114" s="100"/>
      <c r="M114" s="100"/>
      <c r="N114" s="100"/>
      <c r="O114" s="100"/>
      <c r="P114" s="100"/>
      <c r="Q114" s="99" t="s">
        <v>288</v>
      </c>
      <c r="R114" s="101">
        <v>46281.0</v>
      </c>
      <c r="S114" s="102">
        <v>62.0</v>
      </c>
      <c r="T114" s="103"/>
      <c r="U114" s="103"/>
      <c r="V114" s="103"/>
      <c r="W114" s="103"/>
      <c r="X114" s="102">
        <v>2.0</v>
      </c>
      <c r="Y114" s="102"/>
      <c r="Z114" s="99" t="s">
        <v>294</v>
      </c>
      <c r="AA114" s="131" t="s">
        <v>781</v>
      </c>
      <c r="AB114" s="131" t="s">
        <v>202</v>
      </c>
      <c r="AC114" s="99" t="s">
        <v>203</v>
      </c>
      <c r="AD114" s="102">
        <v>2015.0</v>
      </c>
      <c r="AE114" s="102">
        <v>2015.0</v>
      </c>
      <c r="AF114" s="103"/>
      <c r="AG114" s="99" t="s">
        <v>783</v>
      </c>
      <c r="AH114" s="103"/>
      <c r="AI114" s="99" t="s">
        <v>200</v>
      </c>
      <c r="AJ114" s="131" t="s">
        <v>784</v>
      </c>
      <c r="AK114" s="99" t="s">
        <v>202</v>
      </c>
      <c r="AL114" s="99" t="s">
        <v>203</v>
      </c>
      <c r="AM114" s="102">
        <v>2015.0</v>
      </c>
      <c r="AN114" s="102">
        <v>2015.0</v>
      </c>
      <c r="AO114" s="103"/>
      <c r="AP114" s="99" t="s">
        <v>785</v>
      </c>
      <c r="AQ114" s="103"/>
      <c r="AR114" s="103"/>
      <c r="AS114" s="103"/>
      <c r="AT114" s="103"/>
      <c r="AU114" s="103"/>
      <c r="AV114" s="103"/>
      <c r="AW114" s="103"/>
      <c r="AX114" s="103"/>
      <c r="AY114" s="103"/>
      <c r="AZ114" s="103"/>
      <c r="BA114" s="103"/>
      <c r="BB114" s="103"/>
      <c r="BC114" s="103"/>
      <c r="BD114" s="103"/>
      <c r="BE114" s="103"/>
      <c r="BF114" s="103"/>
    </row>
    <row r="115">
      <c r="A115" s="64">
        <v>97.0</v>
      </c>
      <c r="B115" s="57" t="s">
        <v>786</v>
      </c>
      <c r="C115" s="57" t="s">
        <v>787</v>
      </c>
      <c r="D115" s="57" t="s">
        <v>240</v>
      </c>
      <c r="E115" s="57" t="s">
        <v>358</v>
      </c>
      <c r="F115" s="57" t="s">
        <v>180</v>
      </c>
      <c r="G115" s="73"/>
      <c r="H115" s="75" t="b">
        <v>1</v>
      </c>
      <c r="I115" s="64" t="s">
        <v>415</v>
      </c>
      <c r="J115" s="80">
        <v>46072.0</v>
      </c>
      <c r="K115" s="64" t="s">
        <v>415</v>
      </c>
      <c r="L115" s="73"/>
      <c r="M115" s="73"/>
      <c r="N115" s="73"/>
      <c r="O115" s="73"/>
      <c r="P115" s="73"/>
      <c r="Q115" s="57" t="s">
        <v>288</v>
      </c>
      <c r="R115" s="80">
        <v>46280.0</v>
      </c>
      <c r="S115" s="64">
        <v>63.0</v>
      </c>
      <c r="T115" s="82"/>
      <c r="U115" s="82"/>
      <c r="V115" s="82"/>
      <c r="W115" s="82"/>
      <c r="X115" s="64">
        <v>1.0</v>
      </c>
      <c r="Y115" s="64"/>
      <c r="Z115" s="57" t="s">
        <v>363</v>
      </c>
      <c r="AA115" s="57" t="s">
        <v>364</v>
      </c>
      <c r="AB115" s="57" t="s">
        <v>365</v>
      </c>
      <c r="AC115" s="57" t="s">
        <v>404</v>
      </c>
      <c r="AD115" s="64">
        <v>2022.0</v>
      </c>
      <c r="AE115" s="80">
        <v>44620.0</v>
      </c>
      <c r="AF115" s="82"/>
      <c r="AG115" s="57" t="s">
        <v>788</v>
      </c>
      <c r="AH115" s="82"/>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row>
    <row r="116">
      <c r="A116" s="102">
        <v>98.0</v>
      </c>
      <c r="B116" s="99" t="s">
        <v>1104</v>
      </c>
      <c r="C116" s="99" t="s">
        <v>10220</v>
      </c>
      <c r="D116" s="99" t="s">
        <v>240</v>
      </c>
      <c r="E116" s="99" t="s">
        <v>150</v>
      </c>
      <c r="F116" s="99" t="s">
        <v>10154</v>
      </c>
      <c r="G116" s="100"/>
      <c r="H116" s="100"/>
      <c r="I116" s="99" t="s">
        <v>595</v>
      </c>
      <c r="J116" s="100"/>
      <c r="K116" s="100"/>
      <c r="L116" s="100"/>
      <c r="M116" s="100"/>
      <c r="N116" s="100"/>
      <c r="O116" s="100"/>
      <c r="P116" s="100"/>
      <c r="Q116" s="99" t="s">
        <v>288</v>
      </c>
      <c r="R116" s="100"/>
      <c r="S116" s="103"/>
      <c r="T116" s="103"/>
      <c r="U116" s="103"/>
      <c r="V116" s="103"/>
      <c r="W116" s="103"/>
      <c r="X116" s="103"/>
      <c r="Y116" s="103"/>
      <c r="Z116" s="103"/>
      <c r="AA116" s="130"/>
      <c r="AB116" s="130"/>
      <c r="AC116" s="103"/>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c r="AX116" s="103"/>
      <c r="AY116" s="103"/>
      <c r="AZ116" s="103"/>
      <c r="BA116" s="103"/>
      <c r="BB116" s="103"/>
      <c r="BC116" s="103"/>
      <c r="BD116" s="103"/>
      <c r="BE116" s="103"/>
      <c r="BF116" s="103"/>
    </row>
    <row r="117">
      <c r="A117" s="64">
        <v>100.0</v>
      </c>
      <c r="B117" s="57" t="s">
        <v>790</v>
      </c>
      <c r="C117" s="57" t="s">
        <v>791</v>
      </c>
      <c r="D117" s="57" t="s">
        <v>240</v>
      </c>
      <c r="E117" s="57" t="s">
        <v>358</v>
      </c>
      <c r="F117" s="57" t="s">
        <v>180</v>
      </c>
      <c r="G117" s="73"/>
      <c r="H117" s="75" t="b">
        <v>1</v>
      </c>
      <c r="I117" s="57" t="s">
        <v>595</v>
      </c>
      <c r="J117" s="73"/>
      <c r="K117" s="73"/>
      <c r="L117" s="73"/>
      <c r="M117" s="73"/>
      <c r="N117" s="73"/>
      <c r="O117" s="73"/>
      <c r="P117" s="73"/>
      <c r="Q117" s="57" t="s">
        <v>96</v>
      </c>
      <c r="R117" s="80">
        <v>46223.0</v>
      </c>
      <c r="S117" s="64">
        <v>46223.0</v>
      </c>
      <c r="T117" s="57" t="s">
        <v>395</v>
      </c>
      <c r="U117" s="82"/>
      <c r="V117" s="82"/>
      <c r="W117" s="82"/>
      <c r="X117" s="64">
        <v>1.0</v>
      </c>
      <c r="Y117" s="64"/>
      <c r="Z117" s="57" t="s">
        <v>363</v>
      </c>
      <c r="AA117" s="57" t="s">
        <v>364</v>
      </c>
      <c r="AB117" s="57" t="s">
        <v>365</v>
      </c>
      <c r="AC117" s="57" t="s">
        <v>366</v>
      </c>
      <c r="AD117" s="64">
        <v>2022.0</v>
      </c>
      <c r="AE117" s="64">
        <v>2022.0</v>
      </c>
      <c r="AF117" s="82"/>
      <c r="AG117" s="82"/>
      <c r="AH117" s="82"/>
      <c r="AI117" s="82"/>
      <c r="AJ117" s="82"/>
      <c r="AK117" s="82"/>
      <c r="AL117" s="82"/>
      <c r="AM117" s="82"/>
      <c r="AN117" s="82"/>
      <c r="AO117" s="82"/>
      <c r="AP117" s="82"/>
      <c r="AQ117" s="82"/>
      <c r="AR117" s="82"/>
      <c r="AS117" s="82"/>
      <c r="AT117" s="82"/>
      <c r="AU117" s="82"/>
      <c r="AV117" s="82"/>
      <c r="AW117" s="82"/>
      <c r="AX117" s="82"/>
      <c r="AY117" s="82"/>
      <c r="AZ117" s="82"/>
      <c r="BA117" s="82"/>
      <c r="BB117" s="82"/>
      <c r="BC117" s="82"/>
      <c r="BD117" s="82"/>
      <c r="BE117" s="82"/>
      <c r="BF117" s="82"/>
    </row>
    <row r="118">
      <c r="A118" s="102">
        <v>140.0</v>
      </c>
      <c r="B118" s="99" t="s">
        <v>794</v>
      </c>
      <c r="C118" s="99" t="s">
        <v>795</v>
      </c>
      <c r="D118" s="99" t="s">
        <v>240</v>
      </c>
      <c r="E118" s="99" t="s">
        <v>179</v>
      </c>
      <c r="F118" s="99" t="s">
        <v>180</v>
      </c>
      <c r="G118" s="100"/>
      <c r="H118" s="75" t="b">
        <v>1</v>
      </c>
      <c r="I118" s="101">
        <v>46203.0</v>
      </c>
      <c r="J118" s="101">
        <v>46049.0</v>
      </c>
      <c r="K118" s="101">
        <v>46203.0</v>
      </c>
      <c r="L118" s="100"/>
      <c r="M118" s="100"/>
      <c r="N118" s="100"/>
      <c r="O118" s="99" t="s">
        <v>798</v>
      </c>
      <c r="P118" s="99" t="s">
        <v>643</v>
      </c>
      <c r="Q118" s="99" t="s">
        <v>96</v>
      </c>
      <c r="R118" s="102" t="s">
        <v>628</v>
      </c>
      <c r="S118" s="102">
        <v>20.0</v>
      </c>
      <c r="T118" s="103"/>
      <c r="U118" s="99" t="s">
        <v>799</v>
      </c>
      <c r="V118" s="99" t="s">
        <v>244</v>
      </c>
      <c r="W118" s="103"/>
      <c r="X118" s="102">
        <v>3.0</v>
      </c>
      <c r="Y118" s="102"/>
      <c r="Z118" s="99" t="s">
        <v>200</v>
      </c>
      <c r="AA118" s="131" t="s">
        <v>800</v>
      </c>
      <c r="AB118" s="99" t="s">
        <v>384</v>
      </c>
      <c r="AC118" s="99" t="s">
        <v>203</v>
      </c>
      <c r="AD118" s="102">
        <v>2020.0</v>
      </c>
      <c r="AE118" s="102">
        <v>2020.0</v>
      </c>
      <c r="AF118" s="103"/>
      <c r="AG118" s="99" t="s">
        <v>801</v>
      </c>
      <c r="AH118" s="103"/>
      <c r="AI118" s="99" t="s">
        <v>200</v>
      </c>
      <c r="AJ118" s="131" t="s">
        <v>800</v>
      </c>
      <c r="AK118" s="99" t="s">
        <v>384</v>
      </c>
      <c r="AL118" s="99" t="s">
        <v>203</v>
      </c>
      <c r="AM118" s="102">
        <v>2020.0</v>
      </c>
      <c r="AN118" s="102">
        <v>2020.0</v>
      </c>
      <c r="AO118" s="103"/>
      <c r="AP118" s="99" t="s">
        <v>803</v>
      </c>
      <c r="AQ118" s="103"/>
      <c r="AR118" s="99" t="s">
        <v>200</v>
      </c>
      <c r="AS118" s="131" t="s">
        <v>800</v>
      </c>
      <c r="AT118" s="99" t="s">
        <v>384</v>
      </c>
      <c r="AU118" s="99" t="s">
        <v>203</v>
      </c>
      <c r="AV118" s="102">
        <v>2020.0</v>
      </c>
      <c r="AW118" s="102">
        <v>2020.0</v>
      </c>
      <c r="AX118" s="103"/>
      <c r="AY118" s="99" t="s">
        <v>804</v>
      </c>
      <c r="AZ118" s="103"/>
      <c r="BA118" s="103"/>
      <c r="BB118" s="103"/>
      <c r="BC118" s="103"/>
      <c r="BD118" s="103"/>
      <c r="BE118" s="103"/>
      <c r="BF118" s="103"/>
    </row>
    <row r="119">
      <c r="A119" s="64">
        <v>141.0</v>
      </c>
      <c r="B119" s="57" t="s">
        <v>805</v>
      </c>
      <c r="C119" s="57" t="s">
        <v>806</v>
      </c>
      <c r="D119" s="57" t="s">
        <v>240</v>
      </c>
      <c r="E119" s="57" t="s">
        <v>440</v>
      </c>
      <c r="F119" s="57" t="s">
        <v>180</v>
      </c>
      <c r="G119" s="73"/>
      <c r="H119" s="75" t="b">
        <v>1</v>
      </c>
      <c r="I119" s="80">
        <v>46050.0</v>
      </c>
      <c r="J119" s="80">
        <v>46050.0</v>
      </c>
      <c r="K119" s="73"/>
      <c r="L119" s="73"/>
      <c r="M119" s="73"/>
      <c r="N119" s="73"/>
      <c r="O119" s="73"/>
      <c r="P119" s="73"/>
      <c r="Q119" s="57" t="s">
        <v>96</v>
      </c>
      <c r="R119" s="80">
        <v>46223.0</v>
      </c>
      <c r="S119" s="64">
        <v>173.0</v>
      </c>
      <c r="T119" s="57" t="s">
        <v>395</v>
      </c>
      <c r="U119" s="82"/>
      <c r="V119" s="82"/>
      <c r="W119" s="82"/>
      <c r="X119" s="64">
        <v>1.0</v>
      </c>
      <c r="Y119" s="64"/>
      <c r="Z119" s="57" t="s">
        <v>363</v>
      </c>
      <c r="AA119" s="57" t="s">
        <v>364</v>
      </c>
      <c r="AB119" s="57" t="s">
        <v>365</v>
      </c>
      <c r="AC119" s="57" t="s">
        <v>810</v>
      </c>
      <c r="AD119" s="64">
        <v>2022.0</v>
      </c>
      <c r="AE119" s="64">
        <v>2022.0</v>
      </c>
      <c r="AF119" s="82"/>
      <c r="AG119" s="82"/>
      <c r="AH119" s="82"/>
      <c r="AI119" s="82"/>
      <c r="AJ119" s="82"/>
      <c r="AK119" s="82"/>
      <c r="AL119" s="82"/>
      <c r="AM119" s="82"/>
      <c r="AN119" s="82"/>
      <c r="AO119" s="82"/>
      <c r="AP119" s="82"/>
      <c r="AQ119" s="82"/>
      <c r="AR119" s="82"/>
      <c r="AS119" s="82"/>
      <c r="AT119" s="82"/>
      <c r="AU119" s="82"/>
      <c r="AV119" s="82"/>
      <c r="AW119" s="82"/>
      <c r="AX119" s="82"/>
      <c r="AY119" s="82"/>
      <c r="AZ119" s="82"/>
      <c r="BA119" s="82"/>
      <c r="BB119" s="82"/>
      <c r="BC119" s="82"/>
      <c r="BD119" s="82"/>
      <c r="BE119" s="82"/>
      <c r="BF119" s="82"/>
    </row>
    <row r="120">
      <c r="A120" s="102">
        <v>102.0</v>
      </c>
      <c r="B120" s="99" t="s">
        <v>1155</v>
      </c>
      <c r="C120" s="99" t="s">
        <v>10223</v>
      </c>
      <c r="D120" s="99" t="s">
        <v>240</v>
      </c>
      <c r="E120" s="99" t="s">
        <v>440</v>
      </c>
      <c r="F120" s="99" t="s">
        <v>10154</v>
      </c>
      <c r="G120" s="100"/>
      <c r="H120" s="100"/>
      <c r="I120" s="99" t="s">
        <v>595</v>
      </c>
      <c r="J120" s="100"/>
      <c r="K120" s="100"/>
      <c r="L120" s="100"/>
      <c r="M120" s="100"/>
      <c r="N120" s="100"/>
      <c r="O120" s="100"/>
      <c r="P120" s="100"/>
      <c r="Q120" s="99" t="s">
        <v>16</v>
      </c>
      <c r="R120" s="100"/>
      <c r="S120" s="103"/>
      <c r="T120" s="103"/>
      <c r="U120" s="103"/>
      <c r="V120" s="103"/>
      <c r="W120" s="103"/>
      <c r="X120" s="103"/>
      <c r="Y120" s="103"/>
      <c r="Z120" s="103"/>
      <c r="AA120" s="130"/>
      <c r="AB120" s="130"/>
      <c r="AC120" s="103"/>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row>
    <row r="121">
      <c r="A121" s="64">
        <v>103.0</v>
      </c>
      <c r="B121" s="57" t="s">
        <v>812</v>
      </c>
      <c r="C121" s="57" t="s">
        <v>813</v>
      </c>
      <c r="D121" s="57" t="s">
        <v>240</v>
      </c>
      <c r="E121" s="57" t="s">
        <v>150</v>
      </c>
      <c r="F121" s="57" t="s">
        <v>180</v>
      </c>
      <c r="G121" s="57" t="s">
        <v>814</v>
      </c>
      <c r="H121" s="75" t="b">
        <v>1</v>
      </c>
      <c r="I121" s="64" t="s">
        <v>308</v>
      </c>
      <c r="J121" s="80">
        <v>46071.0</v>
      </c>
      <c r="K121" s="64" t="s">
        <v>308</v>
      </c>
      <c r="L121" s="73"/>
      <c r="M121" s="73"/>
      <c r="N121" s="73"/>
      <c r="O121" s="84" t="s">
        <v>815</v>
      </c>
      <c r="P121" s="57" t="s">
        <v>190</v>
      </c>
      <c r="Q121" s="57" t="s">
        <v>309</v>
      </c>
      <c r="R121" s="80">
        <v>46282.0</v>
      </c>
      <c r="S121" s="64">
        <v>61.0</v>
      </c>
      <c r="T121" s="82"/>
      <c r="U121" s="82"/>
      <c r="V121" s="82"/>
      <c r="W121" s="64">
        <v>2018.0</v>
      </c>
      <c r="X121" s="64">
        <v>1.0</v>
      </c>
      <c r="Y121" s="64"/>
      <c r="Z121" s="57" t="s">
        <v>816</v>
      </c>
      <c r="AA121" s="84" t="s">
        <v>817</v>
      </c>
      <c r="AB121" s="84" t="s">
        <v>818</v>
      </c>
      <c r="AC121" s="57" t="s">
        <v>819</v>
      </c>
      <c r="AD121" s="64">
        <v>2018.0</v>
      </c>
      <c r="AE121" s="82"/>
      <c r="AF121" s="82"/>
      <c r="AG121" s="57" t="s">
        <v>764</v>
      </c>
      <c r="AH121" s="82"/>
      <c r="AI121" s="82"/>
      <c r="AJ121" s="82"/>
      <c r="AK121" s="82"/>
      <c r="AL121" s="82"/>
      <c r="AM121" s="82"/>
      <c r="AN121" s="82"/>
      <c r="AO121" s="82"/>
      <c r="AP121" s="82"/>
      <c r="AQ121" s="82"/>
      <c r="AR121" s="82"/>
      <c r="AS121" s="82"/>
      <c r="AT121" s="82"/>
      <c r="AU121" s="82"/>
      <c r="AV121" s="82"/>
      <c r="AW121" s="82"/>
      <c r="AX121" s="82"/>
      <c r="AY121" s="82"/>
      <c r="AZ121" s="82"/>
      <c r="BA121" s="82"/>
      <c r="BB121" s="82"/>
      <c r="BC121" s="82"/>
      <c r="BD121" s="82"/>
      <c r="BE121" s="82"/>
      <c r="BF121" s="82"/>
    </row>
    <row r="122">
      <c r="A122" s="102">
        <v>645.0</v>
      </c>
      <c r="B122" s="99" t="s">
        <v>820</v>
      </c>
      <c r="C122" s="99" t="s">
        <v>821</v>
      </c>
      <c r="D122" s="99" t="s">
        <v>593</v>
      </c>
      <c r="E122" s="99" t="s">
        <v>358</v>
      </c>
      <c r="F122" s="99" t="s">
        <v>180</v>
      </c>
      <c r="G122" s="100"/>
      <c r="H122" s="75" t="b">
        <v>1</v>
      </c>
      <c r="I122" s="101">
        <v>46050.0</v>
      </c>
      <c r="J122" s="101">
        <v>46050.0</v>
      </c>
      <c r="K122" s="100"/>
      <c r="L122" s="100"/>
      <c r="M122" s="100"/>
      <c r="N122" s="100"/>
      <c r="O122" s="100"/>
      <c r="P122" s="100"/>
      <c r="Q122" s="99" t="s">
        <v>96</v>
      </c>
      <c r="R122" s="101">
        <v>46223.0</v>
      </c>
      <c r="S122" s="102">
        <v>173.0</v>
      </c>
      <c r="T122" s="99" t="s">
        <v>395</v>
      </c>
      <c r="U122" s="103"/>
      <c r="V122" s="103"/>
      <c r="W122" s="103"/>
      <c r="X122" s="102">
        <v>1.0</v>
      </c>
      <c r="Y122" s="102"/>
      <c r="Z122" s="99" t="s">
        <v>363</v>
      </c>
      <c r="AA122" s="99" t="s">
        <v>364</v>
      </c>
      <c r="AB122" s="99" t="s">
        <v>365</v>
      </c>
      <c r="AC122" s="99" t="s">
        <v>810</v>
      </c>
      <c r="AD122" s="102">
        <v>2022.0</v>
      </c>
      <c r="AE122" s="102">
        <v>2022.0</v>
      </c>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row>
    <row r="123">
      <c r="A123" s="64">
        <v>105.0</v>
      </c>
      <c r="B123" s="57" t="s">
        <v>822</v>
      </c>
      <c r="C123" s="57" t="s">
        <v>823</v>
      </c>
      <c r="D123" s="57" t="s">
        <v>240</v>
      </c>
      <c r="E123" s="57" t="s">
        <v>150</v>
      </c>
      <c r="F123" s="57" t="s">
        <v>180</v>
      </c>
      <c r="G123" s="73"/>
      <c r="H123" s="75" t="b">
        <v>1</v>
      </c>
      <c r="I123" s="64" t="s">
        <v>338</v>
      </c>
      <c r="J123" s="80">
        <v>46071.0</v>
      </c>
      <c r="K123" s="64" t="s">
        <v>338</v>
      </c>
      <c r="L123" s="73"/>
      <c r="M123" s="73"/>
      <c r="N123" s="73"/>
      <c r="O123" s="73"/>
      <c r="P123" s="73"/>
      <c r="Q123" s="57" t="s">
        <v>226</v>
      </c>
      <c r="R123" s="80">
        <v>46283.0</v>
      </c>
      <c r="S123" s="64">
        <v>60.0</v>
      </c>
      <c r="T123" s="82"/>
      <c r="U123" s="82"/>
      <c r="V123" s="57" t="s">
        <v>244</v>
      </c>
      <c r="W123" s="64">
        <v>2023.0</v>
      </c>
      <c r="X123" s="64">
        <v>1.0</v>
      </c>
      <c r="Y123" s="64"/>
      <c r="Z123" s="57" t="s">
        <v>294</v>
      </c>
      <c r="AA123" s="84" t="s">
        <v>623</v>
      </c>
      <c r="AB123" s="84" t="s">
        <v>202</v>
      </c>
      <c r="AC123" s="57" t="s">
        <v>203</v>
      </c>
      <c r="AD123" s="64">
        <v>2023.0</v>
      </c>
      <c r="AE123" s="64">
        <v>2023.0</v>
      </c>
      <c r="AF123" s="82"/>
      <c r="AG123" s="57" t="s">
        <v>826</v>
      </c>
      <c r="AH123" s="82"/>
      <c r="AI123" s="82"/>
      <c r="AJ123" s="82"/>
      <c r="AK123" s="82"/>
      <c r="AL123" s="82"/>
      <c r="AM123" s="82"/>
      <c r="AN123" s="82"/>
      <c r="AO123" s="82"/>
      <c r="AP123" s="82"/>
      <c r="AQ123" s="82"/>
      <c r="AR123" s="82"/>
      <c r="AS123" s="82"/>
      <c r="AT123" s="82"/>
      <c r="AU123" s="82"/>
      <c r="AV123" s="82"/>
      <c r="AW123" s="82"/>
      <c r="AX123" s="82"/>
      <c r="AY123" s="82"/>
      <c r="AZ123" s="82"/>
      <c r="BA123" s="82"/>
      <c r="BB123" s="82"/>
      <c r="BC123" s="82"/>
      <c r="BD123" s="82"/>
      <c r="BE123" s="82"/>
      <c r="BF123" s="82"/>
    </row>
    <row r="124">
      <c r="A124" s="102">
        <v>106.0</v>
      </c>
      <c r="B124" s="99" t="s">
        <v>828</v>
      </c>
      <c r="C124" s="99" t="s">
        <v>829</v>
      </c>
      <c r="D124" s="99" t="s">
        <v>240</v>
      </c>
      <c r="E124" s="99" t="s">
        <v>358</v>
      </c>
      <c r="F124" s="99" t="s">
        <v>180</v>
      </c>
      <c r="G124" s="100"/>
      <c r="H124" s="75" t="b">
        <v>1</v>
      </c>
      <c r="I124" s="101">
        <v>46196.0</v>
      </c>
      <c r="J124" s="101">
        <v>46044.0</v>
      </c>
      <c r="K124" s="101">
        <v>46140.0</v>
      </c>
      <c r="L124" s="101">
        <v>46196.0</v>
      </c>
      <c r="M124" s="100"/>
      <c r="N124" s="100"/>
      <c r="O124" s="99" t="s">
        <v>830</v>
      </c>
      <c r="P124" s="99" t="s">
        <v>831</v>
      </c>
      <c r="Q124" s="99" t="s">
        <v>577</v>
      </c>
      <c r="R124" s="102" t="s">
        <v>193</v>
      </c>
      <c r="S124" s="102">
        <v>27.0</v>
      </c>
      <c r="T124" s="103"/>
      <c r="U124" s="103"/>
      <c r="V124" s="99" t="s">
        <v>196</v>
      </c>
      <c r="W124" s="103"/>
      <c r="X124" s="102">
        <v>1.0</v>
      </c>
      <c r="Y124" s="102"/>
      <c r="Z124" s="99" t="s">
        <v>567</v>
      </c>
      <c r="AA124" s="99" t="s">
        <v>832</v>
      </c>
      <c r="AB124" s="99" t="s">
        <v>365</v>
      </c>
      <c r="AC124" s="99" t="s">
        <v>404</v>
      </c>
      <c r="AD124" s="99" t="s">
        <v>833</v>
      </c>
      <c r="AE124" s="99" t="s">
        <v>834</v>
      </c>
      <c r="AF124" s="103"/>
      <c r="AG124" s="99" t="s">
        <v>835</v>
      </c>
      <c r="AH124" s="99" t="s">
        <v>836</v>
      </c>
      <c r="AI124" s="103"/>
      <c r="AJ124" s="103"/>
      <c r="AK124" s="103"/>
      <c r="AL124" s="103"/>
      <c r="AM124" s="103"/>
      <c r="AN124" s="103"/>
      <c r="AO124" s="103"/>
      <c r="AP124" s="103"/>
      <c r="AQ124" s="103"/>
      <c r="AR124" s="103"/>
      <c r="AS124" s="103"/>
      <c r="AT124" s="103"/>
      <c r="AU124" s="103"/>
      <c r="AV124" s="103"/>
      <c r="AW124" s="103"/>
      <c r="AX124" s="103"/>
      <c r="AY124" s="103"/>
      <c r="AZ124" s="103"/>
      <c r="BA124" s="103"/>
      <c r="BB124" s="103"/>
      <c r="BC124" s="103"/>
      <c r="BD124" s="103"/>
      <c r="BE124" s="103"/>
      <c r="BF124" s="103"/>
    </row>
    <row r="125">
      <c r="A125" s="64">
        <v>107.0</v>
      </c>
      <c r="B125" s="57" t="s">
        <v>1175</v>
      </c>
      <c r="C125" s="57" t="s">
        <v>1890</v>
      </c>
      <c r="D125" s="57" t="s">
        <v>240</v>
      </c>
      <c r="E125" s="57" t="s">
        <v>440</v>
      </c>
      <c r="F125" s="57" t="s">
        <v>10154</v>
      </c>
      <c r="G125" s="73"/>
      <c r="H125" s="73"/>
      <c r="I125" s="57" t="s">
        <v>595</v>
      </c>
      <c r="J125" s="73"/>
      <c r="K125" s="73"/>
      <c r="L125" s="73"/>
      <c r="M125" s="73"/>
      <c r="N125" s="73"/>
      <c r="O125" s="73"/>
      <c r="P125" s="73"/>
      <c r="Q125" s="57" t="s">
        <v>253</v>
      </c>
      <c r="R125" s="73"/>
      <c r="S125" s="82"/>
      <c r="T125" s="82"/>
      <c r="U125" s="82"/>
      <c r="V125" s="82"/>
      <c r="W125" s="82"/>
      <c r="X125" s="82"/>
      <c r="Y125" s="82"/>
      <c r="Z125" s="82"/>
      <c r="AA125" s="82"/>
      <c r="AB125" s="82"/>
      <c r="AC125" s="82"/>
      <c r="AD125" s="82"/>
      <c r="AE125" s="82"/>
      <c r="AF125" s="82"/>
      <c r="AG125" s="82"/>
      <c r="AH125" s="82"/>
      <c r="AI125" s="82"/>
      <c r="AJ125" s="82"/>
      <c r="AK125" s="82"/>
      <c r="AL125" s="82"/>
      <c r="AM125" s="82"/>
      <c r="AN125" s="82"/>
      <c r="AO125" s="82"/>
      <c r="AP125" s="82"/>
      <c r="AQ125" s="82"/>
      <c r="AR125" s="82"/>
      <c r="AS125" s="82"/>
      <c r="AT125" s="82"/>
      <c r="AU125" s="82"/>
      <c r="AV125" s="82"/>
      <c r="AW125" s="82"/>
      <c r="AX125" s="82"/>
      <c r="AY125" s="82"/>
      <c r="AZ125" s="82"/>
      <c r="BA125" s="82"/>
      <c r="BB125" s="82"/>
      <c r="BC125" s="82"/>
      <c r="BD125" s="82"/>
      <c r="BE125" s="82"/>
      <c r="BF125" s="82"/>
    </row>
    <row r="126">
      <c r="A126" s="102">
        <v>108.0</v>
      </c>
      <c r="B126" s="99" t="s">
        <v>1178</v>
      </c>
      <c r="C126" s="99" t="s">
        <v>10227</v>
      </c>
      <c r="D126" s="99" t="s">
        <v>240</v>
      </c>
      <c r="E126" s="99" t="s">
        <v>440</v>
      </c>
      <c r="F126" s="99" t="s">
        <v>10154</v>
      </c>
      <c r="G126" s="100"/>
      <c r="H126" s="100"/>
      <c r="I126" s="99" t="s">
        <v>595</v>
      </c>
      <c r="J126" s="100"/>
      <c r="K126" s="100"/>
      <c r="L126" s="100"/>
      <c r="M126" s="100"/>
      <c r="N126" s="100"/>
      <c r="O126" s="100"/>
      <c r="P126" s="100"/>
      <c r="Q126" s="99" t="s">
        <v>253</v>
      </c>
      <c r="R126" s="100"/>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row>
    <row r="127">
      <c r="A127" s="64">
        <v>145.0</v>
      </c>
      <c r="B127" s="57" t="s">
        <v>837</v>
      </c>
      <c r="C127" s="57" t="s">
        <v>838</v>
      </c>
      <c r="D127" s="57" t="s">
        <v>240</v>
      </c>
      <c r="E127" s="57" t="s">
        <v>358</v>
      </c>
      <c r="F127" s="57" t="s">
        <v>180</v>
      </c>
      <c r="G127" s="73"/>
      <c r="H127" s="75" t="b">
        <v>1</v>
      </c>
      <c r="I127" s="80">
        <v>46203.0</v>
      </c>
      <c r="J127" s="80">
        <v>46049.0</v>
      </c>
      <c r="K127" s="80">
        <v>46203.0</v>
      </c>
      <c r="L127" s="73"/>
      <c r="M127" s="73"/>
      <c r="N127" s="73"/>
      <c r="O127" s="73"/>
      <c r="P127" s="73"/>
      <c r="Q127" s="57" t="s">
        <v>96</v>
      </c>
      <c r="R127" s="64" t="s">
        <v>628</v>
      </c>
      <c r="S127" s="64">
        <v>20.0</v>
      </c>
      <c r="T127" s="82"/>
      <c r="U127" s="82"/>
      <c r="V127" s="57" t="s">
        <v>244</v>
      </c>
      <c r="W127" s="82"/>
      <c r="X127" s="64">
        <v>2.0</v>
      </c>
      <c r="Y127" s="64"/>
      <c r="Z127" s="57" t="s">
        <v>637</v>
      </c>
      <c r="AA127" s="57" t="s">
        <v>839</v>
      </c>
      <c r="AB127" s="57" t="s">
        <v>365</v>
      </c>
      <c r="AC127" s="57" t="s">
        <v>404</v>
      </c>
      <c r="AD127" s="64">
        <v>2020.0</v>
      </c>
      <c r="AE127" s="57" t="s">
        <v>841</v>
      </c>
      <c r="AF127" s="82"/>
      <c r="AG127" s="57" t="s">
        <v>842</v>
      </c>
      <c r="AH127" s="82"/>
      <c r="AI127" s="57" t="s">
        <v>200</v>
      </c>
      <c r="AJ127" s="57" t="s">
        <v>843</v>
      </c>
      <c r="AK127" s="57" t="s">
        <v>844</v>
      </c>
      <c r="AL127" s="57" t="s">
        <v>203</v>
      </c>
      <c r="AM127" s="64">
        <v>2024.0</v>
      </c>
      <c r="AN127" s="133">
        <v>45569.0</v>
      </c>
      <c r="AO127" s="82"/>
      <c r="AP127" s="57" t="s">
        <v>847</v>
      </c>
      <c r="AQ127" s="82"/>
      <c r="AR127" s="82"/>
      <c r="AS127" s="82"/>
      <c r="AT127" s="82"/>
      <c r="AU127" s="82"/>
      <c r="AV127" s="82"/>
      <c r="AW127" s="82"/>
      <c r="AX127" s="82"/>
      <c r="AY127" s="82"/>
      <c r="AZ127" s="82"/>
      <c r="BA127" s="82"/>
      <c r="BB127" s="82"/>
      <c r="BC127" s="82"/>
      <c r="BD127" s="82"/>
      <c r="BE127" s="82"/>
      <c r="BF127" s="82"/>
    </row>
    <row r="128">
      <c r="A128" s="102">
        <v>110.0</v>
      </c>
      <c r="B128" s="99" t="s">
        <v>848</v>
      </c>
      <c r="C128" s="99" t="s">
        <v>849</v>
      </c>
      <c r="D128" s="99" t="s">
        <v>240</v>
      </c>
      <c r="E128" s="99" t="s">
        <v>358</v>
      </c>
      <c r="F128" s="99" t="s">
        <v>180</v>
      </c>
      <c r="G128" s="100"/>
      <c r="H128" s="75" t="b">
        <v>1</v>
      </c>
      <c r="I128" s="102" t="s">
        <v>338</v>
      </c>
      <c r="J128" s="101">
        <v>46071.0</v>
      </c>
      <c r="K128" s="102" t="s">
        <v>338</v>
      </c>
      <c r="L128" s="100"/>
      <c r="M128" s="100"/>
      <c r="N128" s="100"/>
      <c r="O128" s="100"/>
      <c r="P128" s="100"/>
      <c r="Q128" s="99" t="s">
        <v>226</v>
      </c>
      <c r="R128" s="101">
        <v>46283.0</v>
      </c>
      <c r="S128" s="102">
        <v>60.0</v>
      </c>
      <c r="T128" s="103"/>
      <c r="U128" s="103"/>
      <c r="V128" s="103"/>
      <c r="W128" s="103"/>
      <c r="X128" s="102">
        <v>1.0</v>
      </c>
      <c r="Y128" s="102"/>
      <c r="Z128" s="99" t="s">
        <v>363</v>
      </c>
      <c r="AA128" s="99" t="s">
        <v>364</v>
      </c>
      <c r="AB128" s="99" t="s">
        <v>437</v>
      </c>
      <c r="AC128" s="99" t="s">
        <v>404</v>
      </c>
      <c r="AD128" s="102">
        <v>2022.0</v>
      </c>
      <c r="AE128" s="102">
        <v>2022.0</v>
      </c>
      <c r="AF128" s="103"/>
      <c r="AG128" s="99" t="s">
        <v>850</v>
      </c>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row>
    <row r="129">
      <c r="A129" s="64">
        <v>111.0</v>
      </c>
      <c r="B129" s="57" t="s">
        <v>1201</v>
      </c>
      <c r="C129" s="57" t="s">
        <v>10229</v>
      </c>
      <c r="D129" s="57" t="s">
        <v>240</v>
      </c>
      <c r="E129" s="57" t="s">
        <v>150</v>
      </c>
      <c r="F129" s="57" t="s">
        <v>10154</v>
      </c>
      <c r="G129" s="73"/>
      <c r="H129" s="73"/>
      <c r="I129" s="57" t="s">
        <v>595</v>
      </c>
      <c r="J129" s="73"/>
      <c r="K129" s="73"/>
      <c r="L129" s="73"/>
      <c r="M129" s="73"/>
      <c r="N129" s="73"/>
      <c r="O129" s="73"/>
      <c r="P129" s="73"/>
      <c r="Q129" s="57" t="s">
        <v>226</v>
      </c>
      <c r="R129" s="73"/>
      <c r="S129" s="82"/>
      <c r="T129" s="82"/>
      <c r="U129" s="82"/>
      <c r="V129" s="82"/>
      <c r="W129" s="82"/>
      <c r="X129" s="82"/>
      <c r="Y129" s="82"/>
      <c r="Z129" s="82"/>
      <c r="AA129" s="82"/>
      <c r="AB129" s="82"/>
      <c r="AC129" s="82"/>
      <c r="AD129" s="82"/>
      <c r="AE129" s="82"/>
      <c r="AF129" s="82"/>
      <c r="AG129" s="82"/>
      <c r="AH129" s="82"/>
      <c r="AI129" s="82"/>
      <c r="AJ129" s="82"/>
      <c r="AK129" s="82"/>
      <c r="AL129" s="82"/>
      <c r="AM129" s="82"/>
      <c r="AN129" s="82"/>
      <c r="AO129" s="82"/>
      <c r="AP129" s="82"/>
      <c r="AQ129" s="82"/>
      <c r="AR129" s="82"/>
      <c r="AS129" s="82"/>
      <c r="AT129" s="82"/>
      <c r="AU129" s="82"/>
      <c r="AV129" s="82"/>
      <c r="AW129" s="82"/>
      <c r="AX129" s="82"/>
      <c r="AY129" s="82"/>
      <c r="AZ129" s="82"/>
      <c r="BA129" s="82"/>
      <c r="BB129" s="82"/>
      <c r="BC129" s="82"/>
      <c r="BD129" s="82"/>
      <c r="BE129" s="82"/>
      <c r="BF129" s="82"/>
    </row>
    <row r="130">
      <c r="A130" s="102">
        <v>112.0</v>
      </c>
      <c r="B130" s="99" t="s">
        <v>1206</v>
      </c>
      <c r="C130" s="99" t="s">
        <v>1906</v>
      </c>
      <c r="D130" s="99" t="s">
        <v>240</v>
      </c>
      <c r="E130" s="99" t="s">
        <v>440</v>
      </c>
      <c r="F130" s="99" t="s">
        <v>10154</v>
      </c>
      <c r="G130" s="100"/>
      <c r="H130" s="100"/>
      <c r="I130" s="99" t="s">
        <v>595</v>
      </c>
      <c r="J130" s="100"/>
      <c r="K130" s="100"/>
      <c r="L130" s="100"/>
      <c r="M130" s="100"/>
      <c r="N130" s="100"/>
      <c r="O130" s="100"/>
      <c r="P130" s="100"/>
      <c r="Q130" s="99" t="s">
        <v>253</v>
      </c>
      <c r="R130" s="100"/>
      <c r="S130" s="103"/>
      <c r="T130" s="103"/>
      <c r="U130" s="103"/>
      <c r="V130" s="103"/>
      <c r="W130" s="103"/>
      <c r="X130" s="103"/>
      <c r="Y130" s="103"/>
      <c r="Z130" s="103"/>
      <c r="AA130" s="103"/>
      <c r="AB130" s="103"/>
      <c r="AC130" s="103"/>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c r="AX130" s="103"/>
      <c r="AY130" s="103"/>
      <c r="AZ130" s="103"/>
      <c r="BA130" s="103"/>
      <c r="BB130" s="103"/>
      <c r="BC130" s="103"/>
      <c r="BD130" s="103"/>
      <c r="BE130" s="103"/>
      <c r="BF130" s="103"/>
    </row>
    <row r="131">
      <c r="A131" s="64">
        <v>113.0</v>
      </c>
      <c r="B131" s="57" t="s">
        <v>851</v>
      </c>
      <c r="C131" s="57" t="s">
        <v>852</v>
      </c>
      <c r="D131" s="57" t="s">
        <v>240</v>
      </c>
      <c r="E131" s="57" t="s">
        <v>150</v>
      </c>
      <c r="F131" s="57" t="s">
        <v>180</v>
      </c>
      <c r="G131" s="73"/>
      <c r="H131" s="75" t="b">
        <v>1</v>
      </c>
      <c r="I131" s="80">
        <v>46203.0</v>
      </c>
      <c r="J131" s="80">
        <v>46074.0</v>
      </c>
      <c r="K131" s="64" t="s">
        <v>323</v>
      </c>
      <c r="L131" s="80">
        <v>46203.0</v>
      </c>
      <c r="M131" s="73"/>
      <c r="N131" s="73"/>
      <c r="O131" s="57" t="s">
        <v>853</v>
      </c>
      <c r="P131" s="57" t="s">
        <v>190</v>
      </c>
      <c r="Q131" s="57" t="s">
        <v>181</v>
      </c>
      <c r="R131" s="64" t="s">
        <v>628</v>
      </c>
      <c r="S131" s="64">
        <v>20.0</v>
      </c>
      <c r="T131" s="82"/>
      <c r="U131" s="82"/>
      <c r="V131" s="82"/>
      <c r="W131" s="64">
        <v>2024.0</v>
      </c>
      <c r="X131" s="64">
        <v>2.0</v>
      </c>
      <c r="Y131" s="64"/>
      <c r="Z131" s="57" t="s">
        <v>200</v>
      </c>
      <c r="AA131" s="84" t="s">
        <v>266</v>
      </c>
      <c r="AB131" s="84" t="s">
        <v>202</v>
      </c>
      <c r="AC131" s="57" t="s">
        <v>203</v>
      </c>
      <c r="AD131" s="64">
        <v>2025.0</v>
      </c>
      <c r="AE131" s="80">
        <v>45746.0</v>
      </c>
      <c r="AF131" s="82"/>
      <c r="AG131" s="57" t="s">
        <v>854</v>
      </c>
      <c r="AH131" s="57" t="s">
        <v>855</v>
      </c>
      <c r="AI131" s="57" t="s">
        <v>489</v>
      </c>
      <c r="AJ131" s="57" t="s">
        <v>856</v>
      </c>
      <c r="AK131" s="57" t="s">
        <v>202</v>
      </c>
      <c r="AL131" s="57" t="s">
        <v>203</v>
      </c>
      <c r="AM131" s="64" t="s">
        <v>858</v>
      </c>
      <c r="AN131" s="82"/>
      <c r="AO131" s="82"/>
      <c r="AP131" s="82"/>
      <c r="AQ131" s="82"/>
      <c r="AR131" s="82"/>
      <c r="AS131" s="82"/>
      <c r="AT131" s="82"/>
      <c r="AU131" s="82"/>
      <c r="AV131" s="82"/>
      <c r="AW131" s="82"/>
      <c r="AX131" s="82"/>
      <c r="AY131" s="82"/>
      <c r="AZ131" s="82"/>
      <c r="BA131" s="82"/>
      <c r="BB131" s="82"/>
      <c r="BC131" s="82"/>
      <c r="BD131" s="82"/>
      <c r="BE131" s="82"/>
      <c r="BF131" s="82"/>
    </row>
    <row r="132">
      <c r="A132" s="102">
        <v>114.0</v>
      </c>
      <c r="B132" s="99" t="s">
        <v>860</v>
      </c>
      <c r="C132" s="99" t="s">
        <v>861</v>
      </c>
      <c r="D132" s="99" t="s">
        <v>240</v>
      </c>
      <c r="E132" s="99" t="s">
        <v>358</v>
      </c>
      <c r="F132" s="99" t="s">
        <v>180</v>
      </c>
      <c r="G132" s="100"/>
      <c r="H132" s="75" t="b">
        <v>1</v>
      </c>
      <c r="I132" s="101">
        <v>46202.0</v>
      </c>
      <c r="J132" s="101">
        <v>46046.0</v>
      </c>
      <c r="K132" s="102" t="s">
        <v>344</v>
      </c>
      <c r="L132" s="101">
        <v>46202.0</v>
      </c>
      <c r="M132" s="100"/>
      <c r="N132" s="100"/>
      <c r="O132" s="99" t="s">
        <v>862</v>
      </c>
      <c r="P132" s="99" t="s">
        <v>863</v>
      </c>
      <c r="Q132" s="99" t="s">
        <v>181</v>
      </c>
      <c r="R132" s="102" t="s">
        <v>345</v>
      </c>
      <c r="S132" s="102">
        <v>21.0</v>
      </c>
      <c r="T132" s="103"/>
      <c r="U132" s="103"/>
      <c r="V132" s="103"/>
      <c r="W132" s="102">
        <v>2026.0</v>
      </c>
      <c r="X132" s="102">
        <v>1.0</v>
      </c>
      <c r="Y132" s="102"/>
      <c r="Z132" s="99" t="s">
        <v>444</v>
      </c>
      <c r="AA132" s="99" t="s">
        <v>583</v>
      </c>
      <c r="AB132" s="99" t="s">
        <v>864</v>
      </c>
      <c r="AC132" s="99" t="s">
        <v>203</v>
      </c>
      <c r="AD132" s="102">
        <v>2026.0</v>
      </c>
      <c r="AE132" s="101">
        <v>46046.0</v>
      </c>
      <c r="AF132" s="103"/>
      <c r="AG132" s="99" t="s">
        <v>865</v>
      </c>
      <c r="AH132" s="99" t="s">
        <v>866</v>
      </c>
      <c r="AI132" s="103"/>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row>
    <row r="133">
      <c r="A133" s="60">
        <v>16.0</v>
      </c>
      <c r="B133" s="46" t="s">
        <v>369</v>
      </c>
      <c r="C133" s="46" t="s">
        <v>868</v>
      </c>
      <c r="D133" s="46" t="s">
        <v>99</v>
      </c>
      <c r="E133" s="46" t="s">
        <v>179</v>
      </c>
      <c r="F133" s="46" t="s">
        <v>180</v>
      </c>
      <c r="G133" s="48"/>
      <c r="H133" s="75" t="b">
        <v>1</v>
      </c>
      <c r="I133" s="60" t="s">
        <v>871</v>
      </c>
      <c r="J133" s="60" t="s">
        <v>871</v>
      </c>
      <c r="K133" s="48"/>
      <c r="L133" s="48"/>
      <c r="M133" s="48"/>
      <c r="N133" s="48"/>
      <c r="O133" s="57" t="s">
        <v>873</v>
      </c>
      <c r="P133" s="46" t="s">
        <v>190</v>
      </c>
      <c r="Q133" s="46" t="s">
        <v>434</v>
      </c>
      <c r="R133" s="109">
        <v>46269.0</v>
      </c>
      <c r="S133" s="60">
        <v>74.0</v>
      </c>
      <c r="T133" s="62"/>
      <c r="U133" s="62"/>
      <c r="V133" s="46" t="s">
        <v>244</v>
      </c>
      <c r="W133" s="62"/>
      <c r="X133" s="60">
        <v>2.0</v>
      </c>
      <c r="Y133" s="64"/>
      <c r="Z133" s="46" t="s">
        <v>294</v>
      </c>
      <c r="AA133" s="66" t="s">
        <v>875</v>
      </c>
      <c r="AB133" s="66" t="s">
        <v>207</v>
      </c>
      <c r="AC133" s="46" t="s">
        <v>427</v>
      </c>
      <c r="AD133" s="60">
        <v>2016.0</v>
      </c>
      <c r="AE133" s="60">
        <v>2016.0</v>
      </c>
      <c r="AF133" s="62"/>
      <c r="AG133" s="62"/>
      <c r="AH133" s="62"/>
      <c r="AI133" s="46" t="s">
        <v>200</v>
      </c>
      <c r="AJ133" s="46" t="s">
        <v>201</v>
      </c>
      <c r="AK133" s="46" t="s">
        <v>207</v>
      </c>
      <c r="AL133" s="46" t="s">
        <v>203</v>
      </c>
      <c r="AM133" s="60">
        <v>2025.0</v>
      </c>
      <c r="AN133" s="54">
        <v>45829.0</v>
      </c>
      <c r="AO133" s="62"/>
      <c r="AP133" s="62"/>
      <c r="AQ133" s="62"/>
      <c r="AR133" s="62"/>
      <c r="AS133" s="62"/>
      <c r="AT133" s="62"/>
      <c r="AU133" s="62"/>
      <c r="AV133" s="62"/>
      <c r="AW133" s="62"/>
      <c r="AX133" s="62"/>
      <c r="AY133" s="62"/>
      <c r="AZ133" s="62"/>
      <c r="BA133" s="62"/>
      <c r="BB133" s="62"/>
      <c r="BC133" s="62"/>
      <c r="BD133" s="62"/>
      <c r="BE133" s="62"/>
      <c r="BF133" s="62"/>
    </row>
    <row r="134">
      <c r="A134" s="72"/>
      <c r="B134" s="72"/>
      <c r="C134" s="72"/>
      <c r="D134" s="72"/>
      <c r="E134" s="72"/>
      <c r="F134" s="72"/>
      <c r="G134" s="72"/>
      <c r="H134" s="75" t="b">
        <v>1</v>
      </c>
      <c r="I134" s="72"/>
      <c r="J134" s="72"/>
      <c r="K134" s="72"/>
      <c r="L134" s="72"/>
      <c r="M134" s="72"/>
      <c r="N134" s="72"/>
      <c r="O134" s="57" t="s">
        <v>881</v>
      </c>
      <c r="P134" s="72"/>
      <c r="Q134" s="72"/>
      <c r="R134" s="72"/>
      <c r="S134" s="72"/>
      <c r="T134" s="72"/>
      <c r="U134" s="72"/>
      <c r="V134" s="72"/>
      <c r="W134" s="72"/>
      <c r="X134" s="72"/>
      <c r="Y134" s="64"/>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row>
    <row r="135">
      <c r="A135" s="102">
        <v>116.0</v>
      </c>
      <c r="B135" s="99" t="s">
        <v>883</v>
      </c>
      <c r="C135" s="99" t="s">
        <v>884</v>
      </c>
      <c r="D135" s="99" t="s">
        <v>240</v>
      </c>
      <c r="E135" s="99" t="s">
        <v>358</v>
      </c>
      <c r="F135" s="99" t="s">
        <v>180</v>
      </c>
      <c r="G135" s="100"/>
      <c r="H135" s="75" t="b">
        <v>1</v>
      </c>
      <c r="I135" s="101">
        <v>46202.0</v>
      </c>
      <c r="J135" s="101">
        <v>46074.0</v>
      </c>
      <c r="K135" s="102" t="s">
        <v>344</v>
      </c>
      <c r="L135" s="101">
        <v>46202.0</v>
      </c>
      <c r="M135" s="100"/>
      <c r="N135" s="100"/>
      <c r="O135" s="100"/>
      <c r="P135" s="100"/>
      <c r="Q135" s="99" t="s">
        <v>181</v>
      </c>
      <c r="R135" s="102" t="s">
        <v>345</v>
      </c>
      <c r="S135" s="102">
        <v>21.0</v>
      </c>
      <c r="T135" s="103"/>
      <c r="U135" s="103"/>
      <c r="V135" s="103"/>
      <c r="W135" s="103"/>
      <c r="X135" s="102">
        <v>1.0</v>
      </c>
      <c r="Y135" s="102"/>
      <c r="Z135" s="99" t="s">
        <v>567</v>
      </c>
      <c r="AA135" s="99" t="s">
        <v>888</v>
      </c>
      <c r="AB135" s="99" t="s">
        <v>437</v>
      </c>
      <c r="AC135" s="99" t="s">
        <v>404</v>
      </c>
      <c r="AD135" s="102">
        <v>2022.0</v>
      </c>
      <c r="AE135" s="99" t="s">
        <v>889</v>
      </c>
      <c r="AF135" s="103"/>
      <c r="AG135" s="99" t="s">
        <v>890</v>
      </c>
      <c r="AH135" s="99" t="s">
        <v>891</v>
      </c>
      <c r="AI135" s="103"/>
      <c r="AJ135" s="103"/>
      <c r="AK135" s="103"/>
      <c r="AL135" s="103"/>
      <c r="AM135" s="103"/>
      <c r="AN135" s="103"/>
      <c r="AO135" s="103"/>
      <c r="AP135" s="103"/>
      <c r="AQ135" s="103"/>
      <c r="AR135" s="103"/>
      <c r="AS135" s="103"/>
      <c r="AT135" s="103"/>
      <c r="AU135" s="103"/>
      <c r="AV135" s="103"/>
      <c r="AW135" s="103"/>
      <c r="AX135" s="103"/>
      <c r="AY135" s="103"/>
      <c r="AZ135" s="103"/>
      <c r="BA135" s="103"/>
      <c r="BB135" s="103"/>
      <c r="BC135" s="103"/>
      <c r="BD135" s="103"/>
      <c r="BE135" s="103"/>
      <c r="BF135" s="103"/>
    </row>
    <row r="136">
      <c r="A136" s="64">
        <v>117.0</v>
      </c>
      <c r="B136" s="57" t="s">
        <v>1239</v>
      </c>
      <c r="C136" s="57" t="s">
        <v>1938</v>
      </c>
      <c r="D136" s="57" t="s">
        <v>240</v>
      </c>
      <c r="E136" s="57" t="s">
        <v>440</v>
      </c>
      <c r="F136" s="57" t="s">
        <v>10154</v>
      </c>
      <c r="G136" s="73"/>
      <c r="H136" s="73"/>
      <c r="I136" s="57" t="s">
        <v>595</v>
      </c>
      <c r="J136" s="73"/>
      <c r="K136" s="73"/>
      <c r="L136" s="73"/>
      <c r="M136" s="73"/>
      <c r="N136" s="73"/>
      <c r="O136" s="73"/>
      <c r="P136" s="73"/>
      <c r="Q136" s="57" t="s">
        <v>191</v>
      </c>
      <c r="R136" s="73"/>
      <c r="S136" s="82"/>
      <c r="T136" s="82"/>
      <c r="U136" s="82"/>
      <c r="V136" s="82"/>
      <c r="W136" s="82"/>
      <c r="X136" s="82"/>
      <c r="Y136" s="82"/>
      <c r="Z136" s="82"/>
      <c r="AA136" s="83"/>
      <c r="AB136" s="83"/>
      <c r="AC136" s="82"/>
      <c r="AD136" s="82"/>
      <c r="AE136" s="82"/>
      <c r="AF136" s="82"/>
      <c r="AG136" s="82"/>
      <c r="AH136" s="82"/>
      <c r="AI136" s="82"/>
      <c r="AJ136" s="82"/>
      <c r="AK136" s="82"/>
      <c r="AL136" s="82"/>
      <c r="AM136" s="82"/>
      <c r="AN136" s="82"/>
      <c r="AO136" s="82"/>
      <c r="AP136" s="82"/>
      <c r="AQ136" s="82"/>
      <c r="AR136" s="82"/>
      <c r="AS136" s="82"/>
      <c r="AT136" s="82"/>
      <c r="AU136" s="82"/>
      <c r="AV136" s="82"/>
      <c r="AW136" s="82"/>
      <c r="AX136" s="82"/>
      <c r="AY136" s="82"/>
      <c r="AZ136" s="82"/>
      <c r="BA136" s="82"/>
      <c r="BB136" s="82"/>
      <c r="BC136" s="82"/>
      <c r="BD136" s="82"/>
      <c r="BE136" s="82"/>
      <c r="BF136" s="82"/>
    </row>
    <row r="137">
      <c r="A137" s="102">
        <v>149.0</v>
      </c>
      <c r="B137" s="99" t="s">
        <v>892</v>
      </c>
      <c r="C137" s="99" t="s">
        <v>893</v>
      </c>
      <c r="D137" s="99" t="s">
        <v>240</v>
      </c>
      <c r="E137" s="99" t="s">
        <v>179</v>
      </c>
      <c r="F137" s="99" t="s">
        <v>180</v>
      </c>
      <c r="G137" s="100"/>
      <c r="H137" s="75" t="b">
        <v>1</v>
      </c>
      <c r="I137" s="99" t="s">
        <v>595</v>
      </c>
      <c r="J137" s="100"/>
      <c r="K137" s="100"/>
      <c r="L137" s="100"/>
      <c r="M137" s="100"/>
      <c r="N137" s="100"/>
      <c r="O137" s="100"/>
      <c r="P137" s="100"/>
      <c r="Q137" s="99" t="s">
        <v>577</v>
      </c>
      <c r="R137" s="101">
        <v>46223.0</v>
      </c>
      <c r="S137" s="102">
        <v>46223.0</v>
      </c>
      <c r="T137" s="99" t="s">
        <v>395</v>
      </c>
      <c r="U137" s="103"/>
      <c r="V137" s="99" t="s">
        <v>196</v>
      </c>
      <c r="W137" s="103"/>
      <c r="X137" s="102">
        <v>2.0</v>
      </c>
      <c r="Y137" s="102"/>
      <c r="Z137" s="99" t="s">
        <v>200</v>
      </c>
      <c r="AA137" s="131" t="s">
        <v>875</v>
      </c>
      <c r="AB137" s="131" t="s">
        <v>202</v>
      </c>
      <c r="AC137" s="99" t="s">
        <v>427</v>
      </c>
      <c r="AD137" s="102">
        <v>2016.0</v>
      </c>
      <c r="AE137" s="102">
        <v>2016.0</v>
      </c>
      <c r="AF137" s="103"/>
      <c r="AG137" s="103"/>
      <c r="AH137" s="103"/>
      <c r="AI137" s="99" t="s">
        <v>200</v>
      </c>
      <c r="AJ137" s="99" t="s">
        <v>201</v>
      </c>
      <c r="AK137" s="99" t="s">
        <v>202</v>
      </c>
      <c r="AL137" s="99" t="s">
        <v>203</v>
      </c>
      <c r="AM137" s="102">
        <v>2024.0</v>
      </c>
      <c r="AN137" s="102">
        <v>2024.0</v>
      </c>
      <c r="AO137" s="103"/>
      <c r="AP137" s="103"/>
      <c r="AQ137" s="103"/>
      <c r="AR137" s="103"/>
      <c r="AS137" s="103"/>
      <c r="AT137" s="103"/>
      <c r="AU137" s="103"/>
      <c r="AV137" s="103"/>
      <c r="AW137" s="103"/>
      <c r="AX137" s="103"/>
      <c r="AY137" s="103"/>
      <c r="AZ137" s="103"/>
      <c r="BA137" s="103"/>
      <c r="BB137" s="103"/>
      <c r="BC137" s="103"/>
      <c r="BD137" s="103"/>
      <c r="BE137" s="103"/>
      <c r="BF137" s="103"/>
    </row>
    <row r="138">
      <c r="A138" s="64">
        <v>119.0</v>
      </c>
      <c r="B138" s="57" t="s">
        <v>1259</v>
      </c>
      <c r="C138" s="57" t="s">
        <v>1947</v>
      </c>
      <c r="D138" s="57" t="s">
        <v>240</v>
      </c>
      <c r="E138" s="57" t="s">
        <v>440</v>
      </c>
      <c r="F138" s="57" t="s">
        <v>10154</v>
      </c>
      <c r="G138" s="73"/>
      <c r="H138" s="73"/>
      <c r="I138" s="57" t="s">
        <v>595</v>
      </c>
      <c r="J138" s="73"/>
      <c r="K138" s="73"/>
      <c r="L138" s="73"/>
      <c r="M138" s="73"/>
      <c r="N138" s="73"/>
      <c r="O138" s="73"/>
      <c r="P138" s="73"/>
      <c r="Q138" s="57" t="s">
        <v>191</v>
      </c>
      <c r="R138" s="73"/>
      <c r="S138" s="82"/>
      <c r="T138" s="82"/>
      <c r="U138" s="82"/>
      <c r="V138" s="82"/>
      <c r="W138" s="82"/>
      <c r="X138" s="82"/>
      <c r="Y138" s="82"/>
      <c r="Z138" s="82"/>
      <c r="AA138" s="83"/>
      <c r="AB138" s="83"/>
      <c r="AC138" s="82"/>
      <c r="AD138" s="82"/>
      <c r="AE138" s="82"/>
      <c r="AF138" s="82"/>
      <c r="AG138" s="82"/>
      <c r="AH138" s="82"/>
      <c r="AI138" s="82"/>
      <c r="AJ138" s="82"/>
      <c r="AK138" s="82"/>
      <c r="AL138" s="82"/>
      <c r="AM138" s="82"/>
      <c r="AN138" s="82"/>
      <c r="AO138" s="82"/>
      <c r="AP138" s="82"/>
      <c r="AQ138" s="82"/>
      <c r="AR138" s="82"/>
      <c r="AS138" s="82"/>
      <c r="AT138" s="82"/>
      <c r="AU138" s="82"/>
      <c r="AV138" s="82"/>
      <c r="AW138" s="82"/>
      <c r="AX138" s="82"/>
      <c r="AY138" s="82"/>
      <c r="AZ138" s="82"/>
      <c r="BA138" s="82"/>
      <c r="BB138" s="82"/>
      <c r="BC138" s="82"/>
      <c r="BD138" s="82"/>
      <c r="BE138" s="82"/>
      <c r="BF138" s="82"/>
    </row>
    <row r="139">
      <c r="A139" s="102">
        <v>189.0</v>
      </c>
      <c r="B139" s="99" t="s">
        <v>896</v>
      </c>
      <c r="C139" s="99" t="s">
        <v>898</v>
      </c>
      <c r="D139" s="99" t="s">
        <v>240</v>
      </c>
      <c r="E139" s="99" t="s">
        <v>358</v>
      </c>
      <c r="F139" s="99" t="s">
        <v>180</v>
      </c>
      <c r="G139" s="100"/>
      <c r="H139" s="75" t="b">
        <v>1</v>
      </c>
      <c r="I139" s="101">
        <v>46202.0</v>
      </c>
      <c r="J139" s="101">
        <v>46202.0</v>
      </c>
      <c r="K139" s="100"/>
      <c r="L139" s="100"/>
      <c r="M139" s="100"/>
      <c r="N139" s="100"/>
      <c r="O139" s="99" t="s">
        <v>899</v>
      </c>
      <c r="P139" s="99" t="s">
        <v>643</v>
      </c>
      <c r="Q139" s="99" t="s">
        <v>577</v>
      </c>
      <c r="R139" s="102" t="s">
        <v>345</v>
      </c>
      <c r="S139" s="102">
        <v>21.0</v>
      </c>
      <c r="T139" s="103"/>
      <c r="U139" s="103"/>
      <c r="V139" s="103"/>
      <c r="W139" s="103"/>
      <c r="X139" s="102">
        <v>1.0</v>
      </c>
      <c r="Y139" s="102"/>
      <c r="Z139" s="99" t="s">
        <v>363</v>
      </c>
      <c r="AA139" s="99" t="s">
        <v>364</v>
      </c>
      <c r="AB139" s="99" t="s">
        <v>403</v>
      </c>
      <c r="AC139" s="99" t="s">
        <v>404</v>
      </c>
      <c r="AD139" s="102">
        <v>2022.0</v>
      </c>
      <c r="AE139" s="102" t="s">
        <v>569</v>
      </c>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row>
    <row r="140">
      <c r="A140" s="64">
        <v>160.0</v>
      </c>
      <c r="B140" s="57" t="s">
        <v>900</v>
      </c>
      <c r="C140" s="57" t="s">
        <v>901</v>
      </c>
      <c r="D140" s="57" t="s">
        <v>240</v>
      </c>
      <c r="E140" s="57" t="s">
        <v>358</v>
      </c>
      <c r="F140" s="57" t="s">
        <v>180</v>
      </c>
      <c r="G140" s="73"/>
      <c r="H140" s="75" t="b">
        <v>1</v>
      </c>
      <c r="I140" s="64" t="s">
        <v>308</v>
      </c>
      <c r="J140" s="64" t="s">
        <v>308</v>
      </c>
      <c r="K140" s="73"/>
      <c r="L140" s="73"/>
      <c r="M140" s="73"/>
      <c r="N140" s="73"/>
      <c r="O140" s="73"/>
      <c r="P140" s="73"/>
      <c r="Q140" s="57" t="s">
        <v>577</v>
      </c>
      <c r="R140" s="80">
        <v>46282.0</v>
      </c>
      <c r="S140" s="64">
        <v>61.0</v>
      </c>
      <c r="T140" s="82"/>
      <c r="U140" s="82"/>
      <c r="V140" s="82"/>
      <c r="W140" s="82"/>
      <c r="X140" s="64">
        <v>1.0</v>
      </c>
      <c r="Y140" s="64"/>
      <c r="Z140" s="57" t="s">
        <v>363</v>
      </c>
      <c r="AA140" s="57" t="s">
        <v>364</v>
      </c>
      <c r="AB140" s="57" t="s">
        <v>437</v>
      </c>
      <c r="AC140" s="57" t="s">
        <v>404</v>
      </c>
      <c r="AD140" s="64">
        <v>2022.0</v>
      </c>
      <c r="AE140" s="64">
        <v>2022.0</v>
      </c>
      <c r="AF140" s="82"/>
      <c r="AG140" s="82"/>
      <c r="AH140" s="82"/>
      <c r="AI140" s="82"/>
      <c r="AJ140" s="82"/>
      <c r="AK140" s="82"/>
      <c r="AL140" s="82"/>
      <c r="AM140" s="82"/>
      <c r="AN140" s="82"/>
      <c r="AO140" s="82"/>
      <c r="AP140" s="82"/>
      <c r="AQ140" s="82"/>
      <c r="AR140" s="82"/>
      <c r="AS140" s="82"/>
      <c r="AT140" s="82"/>
      <c r="AU140" s="82"/>
      <c r="AV140" s="82"/>
      <c r="AW140" s="82"/>
      <c r="AX140" s="82"/>
      <c r="AY140" s="82"/>
      <c r="AZ140" s="82"/>
      <c r="BA140" s="82"/>
      <c r="BB140" s="82"/>
      <c r="BC140" s="82"/>
      <c r="BD140" s="82"/>
      <c r="BE140" s="82"/>
      <c r="BF140" s="82"/>
    </row>
    <row r="141">
      <c r="A141" s="116">
        <v>122.0</v>
      </c>
      <c r="B141" s="113" t="s">
        <v>905</v>
      </c>
      <c r="C141" s="113" t="s">
        <v>907</v>
      </c>
      <c r="D141" s="113" t="s">
        <v>240</v>
      </c>
      <c r="E141" s="113" t="s">
        <v>150</v>
      </c>
      <c r="F141" s="113" t="s">
        <v>180</v>
      </c>
      <c r="G141" s="114"/>
      <c r="H141" s="75" t="b">
        <v>1</v>
      </c>
      <c r="I141" s="115">
        <v>46196.0</v>
      </c>
      <c r="J141" s="115">
        <v>46044.0</v>
      </c>
      <c r="K141" s="115">
        <v>46140.0</v>
      </c>
      <c r="L141" s="115">
        <v>46196.0</v>
      </c>
      <c r="M141" s="114"/>
      <c r="N141" s="114"/>
      <c r="O141" s="99" t="s">
        <v>908</v>
      </c>
      <c r="P141" s="113" t="s">
        <v>190</v>
      </c>
      <c r="Q141" s="113" t="s">
        <v>253</v>
      </c>
      <c r="R141" s="116" t="s">
        <v>193</v>
      </c>
      <c r="S141" s="116">
        <v>27.0</v>
      </c>
      <c r="T141" s="117"/>
      <c r="U141" s="117"/>
      <c r="V141" s="113" t="s">
        <v>244</v>
      </c>
      <c r="W141" s="116">
        <v>2024.0</v>
      </c>
      <c r="X141" s="116">
        <v>1.0</v>
      </c>
      <c r="Y141" s="102"/>
      <c r="Z141" s="113" t="s">
        <v>294</v>
      </c>
      <c r="AA141" s="118" t="s">
        <v>911</v>
      </c>
      <c r="AB141" s="118" t="s">
        <v>236</v>
      </c>
      <c r="AC141" s="113" t="s">
        <v>203</v>
      </c>
      <c r="AD141" s="116">
        <v>2024.0</v>
      </c>
      <c r="AE141" s="116" t="s">
        <v>373</v>
      </c>
      <c r="AF141" s="117"/>
      <c r="AG141" s="113" t="s">
        <v>914</v>
      </c>
      <c r="AH141" s="113" t="s">
        <v>915</v>
      </c>
      <c r="AI141" s="117"/>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row>
    <row r="142">
      <c r="A142" s="72"/>
      <c r="B142" s="72"/>
      <c r="C142" s="72"/>
      <c r="D142" s="72"/>
      <c r="E142" s="72"/>
      <c r="F142" s="72"/>
      <c r="G142" s="72"/>
      <c r="H142" s="75" t="b">
        <v>1</v>
      </c>
      <c r="I142" s="72"/>
      <c r="J142" s="72"/>
      <c r="K142" s="72"/>
      <c r="L142" s="72"/>
      <c r="M142" s="72"/>
      <c r="N142" s="72"/>
      <c r="O142" s="99" t="s">
        <v>919</v>
      </c>
      <c r="P142" s="72"/>
      <c r="Q142" s="72"/>
      <c r="R142" s="72"/>
      <c r="S142" s="72"/>
      <c r="T142" s="72"/>
      <c r="U142" s="72"/>
      <c r="V142" s="72"/>
      <c r="W142" s="72"/>
      <c r="X142" s="72"/>
      <c r="Y142" s="10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row>
    <row r="143">
      <c r="A143" s="64">
        <v>123.0</v>
      </c>
      <c r="B143" s="57" t="s">
        <v>1288</v>
      </c>
      <c r="C143" s="57" t="s">
        <v>1959</v>
      </c>
      <c r="D143" s="57" t="s">
        <v>240</v>
      </c>
      <c r="E143" s="57" t="s">
        <v>440</v>
      </c>
      <c r="F143" s="57" t="s">
        <v>10154</v>
      </c>
      <c r="G143" s="73"/>
      <c r="H143" s="73"/>
      <c r="I143" s="57" t="s">
        <v>595</v>
      </c>
      <c r="J143" s="73"/>
      <c r="K143" s="73"/>
      <c r="L143" s="73"/>
      <c r="M143" s="73"/>
      <c r="N143" s="73"/>
      <c r="O143" s="73"/>
      <c r="P143" s="73"/>
      <c r="Q143" s="57" t="s">
        <v>191</v>
      </c>
      <c r="R143" s="73"/>
      <c r="S143" s="82"/>
      <c r="T143" s="82"/>
      <c r="U143" s="82"/>
      <c r="V143" s="82"/>
      <c r="W143" s="82"/>
      <c r="X143" s="82"/>
      <c r="Y143" s="82"/>
      <c r="Z143" s="82"/>
      <c r="AA143" s="82"/>
      <c r="AB143" s="82"/>
      <c r="AC143" s="82"/>
      <c r="AD143" s="82"/>
      <c r="AE143" s="82"/>
      <c r="AF143" s="82"/>
      <c r="AG143" s="82"/>
      <c r="AH143" s="82"/>
      <c r="AI143" s="82"/>
      <c r="AJ143" s="82"/>
      <c r="AK143" s="82"/>
      <c r="AL143" s="82"/>
      <c r="AM143" s="82"/>
      <c r="AN143" s="82"/>
      <c r="AO143" s="82"/>
      <c r="AP143" s="82"/>
      <c r="AQ143" s="82"/>
      <c r="AR143" s="82"/>
      <c r="AS143" s="82"/>
      <c r="AT143" s="82"/>
      <c r="AU143" s="82"/>
      <c r="AV143" s="82"/>
      <c r="AW143" s="82"/>
      <c r="AX143" s="82"/>
      <c r="AY143" s="82"/>
      <c r="AZ143" s="82"/>
      <c r="BA143" s="82"/>
      <c r="BB143" s="82"/>
      <c r="BC143" s="82"/>
      <c r="BD143" s="82"/>
      <c r="BE143" s="82"/>
      <c r="BF143" s="82"/>
    </row>
    <row r="144">
      <c r="A144" s="102">
        <v>124.0</v>
      </c>
      <c r="B144" s="99" t="s">
        <v>923</v>
      </c>
      <c r="C144" s="99" t="s">
        <v>925</v>
      </c>
      <c r="D144" s="99" t="s">
        <v>240</v>
      </c>
      <c r="E144" s="99" t="s">
        <v>358</v>
      </c>
      <c r="F144" s="99" t="s">
        <v>180</v>
      </c>
      <c r="G144" s="100"/>
      <c r="H144" s="75" t="b">
        <v>1</v>
      </c>
      <c r="I144" s="101">
        <v>46202.0</v>
      </c>
      <c r="J144" s="101">
        <v>46046.0</v>
      </c>
      <c r="K144" s="102" t="s">
        <v>344</v>
      </c>
      <c r="L144" s="101">
        <v>46202.0</v>
      </c>
      <c r="M144" s="100"/>
      <c r="N144" s="100"/>
      <c r="O144" s="100"/>
      <c r="P144" s="100"/>
      <c r="Q144" s="99" t="s">
        <v>181</v>
      </c>
      <c r="R144" s="102" t="s">
        <v>345</v>
      </c>
      <c r="S144" s="102">
        <v>21.0</v>
      </c>
      <c r="T144" s="103"/>
      <c r="U144" s="103"/>
      <c r="V144" s="103"/>
      <c r="W144" s="103"/>
      <c r="X144" s="102">
        <v>1.0</v>
      </c>
      <c r="Y144" s="102"/>
      <c r="Z144" s="99" t="s">
        <v>435</v>
      </c>
      <c r="AA144" s="99" t="s">
        <v>929</v>
      </c>
      <c r="AB144" s="99" t="s">
        <v>437</v>
      </c>
      <c r="AC144" s="99" t="s">
        <v>404</v>
      </c>
      <c r="AD144" s="102">
        <v>2025.0</v>
      </c>
      <c r="AE144" s="101">
        <v>44620.0</v>
      </c>
      <c r="AF144" s="103"/>
      <c r="AG144" s="99" t="s">
        <v>930</v>
      </c>
      <c r="AH144" s="99" t="s">
        <v>931</v>
      </c>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row>
    <row r="145">
      <c r="A145" s="60">
        <v>125.0</v>
      </c>
      <c r="B145" s="46" t="s">
        <v>1299</v>
      </c>
      <c r="C145" s="46" t="s">
        <v>933</v>
      </c>
      <c r="D145" s="46" t="s">
        <v>240</v>
      </c>
      <c r="E145" s="46" t="s">
        <v>358</v>
      </c>
      <c r="F145" s="46" t="s">
        <v>180</v>
      </c>
      <c r="G145" s="48"/>
      <c r="H145" s="75" t="b">
        <v>1</v>
      </c>
      <c r="I145" s="54">
        <v>46202.0</v>
      </c>
      <c r="J145" s="54">
        <v>46046.0</v>
      </c>
      <c r="K145" s="60" t="s">
        <v>344</v>
      </c>
      <c r="L145" s="54">
        <v>46202.0</v>
      </c>
      <c r="M145" s="48"/>
      <c r="N145" s="48"/>
      <c r="O145" s="57" t="s">
        <v>938</v>
      </c>
      <c r="P145" s="46" t="s">
        <v>190</v>
      </c>
      <c r="Q145" s="46" t="s">
        <v>181</v>
      </c>
      <c r="R145" s="60" t="s">
        <v>345</v>
      </c>
      <c r="S145" s="60">
        <v>21.0</v>
      </c>
      <c r="T145" s="62"/>
      <c r="U145" s="62"/>
      <c r="V145" s="46" t="s">
        <v>244</v>
      </c>
      <c r="W145" s="62"/>
      <c r="X145" s="60">
        <v>1.0</v>
      </c>
      <c r="Y145" s="64"/>
      <c r="Z145" s="46" t="s">
        <v>939</v>
      </c>
      <c r="AA145" s="46" t="s">
        <v>719</v>
      </c>
      <c r="AB145" s="46" t="s">
        <v>437</v>
      </c>
      <c r="AC145" s="46" t="s">
        <v>404</v>
      </c>
      <c r="AD145" s="60">
        <v>2025.0</v>
      </c>
      <c r="AE145" s="54">
        <v>44620.0</v>
      </c>
      <c r="AF145" s="62"/>
      <c r="AG145" s="46" t="s">
        <v>942</v>
      </c>
      <c r="AH145" s="46" t="s">
        <v>943</v>
      </c>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row>
    <row r="146">
      <c r="A146" s="72"/>
      <c r="B146" s="72"/>
      <c r="C146" s="72"/>
      <c r="D146" s="72"/>
      <c r="E146" s="72"/>
      <c r="F146" s="72"/>
      <c r="G146" s="72"/>
      <c r="H146" s="75" t="b">
        <v>1</v>
      </c>
      <c r="I146" s="72"/>
      <c r="J146" s="72"/>
      <c r="K146" s="72"/>
      <c r="L146" s="72"/>
      <c r="M146" s="72"/>
      <c r="N146" s="72"/>
      <c r="O146" s="57" t="s">
        <v>948</v>
      </c>
      <c r="P146" s="72"/>
      <c r="Q146" s="72"/>
      <c r="R146" s="72"/>
      <c r="S146" s="72"/>
      <c r="T146" s="72"/>
      <c r="U146" s="72"/>
      <c r="V146" s="72"/>
      <c r="W146" s="72"/>
      <c r="X146" s="72"/>
      <c r="Y146" s="64"/>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row>
    <row r="147">
      <c r="A147" s="102">
        <v>126.0</v>
      </c>
      <c r="B147" s="99" t="s">
        <v>949</v>
      </c>
      <c r="C147" s="99" t="s">
        <v>950</v>
      </c>
      <c r="D147" s="99" t="s">
        <v>240</v>
      </c>
      <c r="E147" s="99" t="s">
        <v>150</v>
      </c>
      <c r="F147" s="99" t="s">
        <v>180</v>
      </c>
      <c r="G147" s="100"/>
      <c r="H147" s="75" t="b">
        <v>1</v>
      </c>
      <c r="I147" s="101">
        <v>46196.0</v>
      </c>
      <c r="J147" s="101">
        <v>46044.0</v>
      </c>
      <c r="K147" s="101">
        <v>46140.0</v>
      </c>
      <c r="L147" s="101">
        <v>46196.0</v>
      </c>
      <c r="M147" s="100"/>
      <c r="N147" s="100"/>
      <c r="O147" s="99" t="s">
        <v>954</v>
      </c>
      <c r="P147" s="99" t="s">
        <v>190</v>
      </c>
      <c r="Q147" s="99" t="s">
        <v>253</v>
      </c>
      <c r="R147" s="102" t="s">
        <v>193</v>
      </c>
      <c r="S147" s="102">
        <v>27.0</v>
      </c>
      <c r="T147" s="103"/>
      <c r="U147" s="103"/>
      <c r="V147" s="99" t="s">
        <v>244</v>
      </c>
      <c r="W147" s="102">
        <v>2020.0</v>
      </c>
      <c r="X147" s="102">
        <v>1.0</v>
      </c>
      <c r="Y147" s="102"/>
      <c r="Z147" s="99" t="s">
        <v>200</v>
      </c>
      <c r="AA147" s="131" t="s">
        <v>266</v>
      </c>
      <c r="AB147" s="131" t="s">
        <v>799</v>
      </c>
      <c r="AC147" s="99" t="s">
        <v>203</v>
      </c>
      <c r="AD147" s="102">
        <v>2021.0</v>
      </c>
      <c r="AE147" s="102" t="s">
        <v>956</v>
      </c>
      <c r="AF147" s="103"/>
      <c r="AG147" s="99" t="s">
        <v>957</v>
      </c>
      <c r="AH147" s="99" t="s">
        <v>958</v>
      </c>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row>
    <row r="148">
      <c r="A148" s="64">
        <v>127.0</v>
      </c>
      <c r="B148" s="57" t="s">
        <v>1316</v>
      </c>
      <c r="C148" s="57" t="s">
        <v>1965</v>
      </c>
      <c r="D148" s="57" t="s">
        <v>240</v>
      </c>
      <c r="E148" s="57" t="s">
        <v>440</v>
      </c>
      <c r="F148" s="57" t="s">
        <v>10154</v>
      </c>
      <c r="G148" s="73"/>
      <c r="H148" s="73"/>
      <c r="I148" s="57" t="s">
        <v>595</v>
      </c>
      <c r="J148" s="73"/>
      <c r="K148" s="73"/>
      <c r="L148" s="73"/>
      <c r="M148" s="73"/>
      <c r="N148" s="73"/>
      <c r="O148" s="73"/>
      <c r="P148" s="73"/>
      <c r="Q148" s="57" t="s">
        <v>181</v>
      </c>
      <c r="R148" s="73"/>
      <c r="S148" s="82"/>
      <c r="T148" s="82"/>
      <c r="U148" s="82"/>
      <c r="V148" s="82"/>
      <c r="W148" s="82"/>
      <c r="X148" s="82"/>
      <c r="Y148" s="82"/>
      <c r="Z148" s="82"/>
      <c r="AA148" s="83"/>
      <c r="AB148" s="83"/>
      <c r="AC148" s="82"/>
      <c r="AD148" s="82"/>
      <c r="AE148" s="82"/>
      <c r="AF148" s="82"/>
      <c r="AG148" s="82"/>
      <c r="AH148" s="82"/>
      <c r="AI148" s="82"/>
      <c r="AJ148" s="82"/>
      <c r="AK148" s="82"/>
      <c r="AL148" s="82"/>
      <c r="AM148" s="82"/>
      <c r="AN148" s="82"/>
      <c r="AO148" s="82"/>
      <c r="AP148" s="82"/>
      <c r="AQ148" s="82"/>
      <c r="AR148" s="82"/>
      <c r="AS148" s="82"/>
      <c r="AT148" s="82"/>
      <c r="AU148" s="82"/>
      <c r="AV148" s="82"/>
      <c r="AW148" s="82"/>
      <c r="AX148" s="82"/>
      <c r="AY148" s="82"/>
      <c r="AZ148" s="82"/>
      <c r="BA148" s="82"/>
      <c r="BB148" s="82"/>
      <c r="BC148" s="82"/>
      <c r="BD148" s="82"/>
      <c r="BE148" s="82"/>
      <c r="BF148" s="82"/>
    </row>
    <row r="149">
      <c r="A149" s="102">
        <v>63.0</v>
      </c>
      <c r="B149" s="99" t="s">
        <v>825</v>
      </c>
      <c r="C149" s="136" t="s">
        <v>959</v>
      </c>
      <c r="D149" s="99" t="s">
        <v>240</v>
      </c>
      <c r="E149" s="99" t="s">
        <v>358</v>
      </c>
      <c r="F149" s="99" t="s">
        <v>180</v>
      </c>
      <c r="G149" s="100"/>
      <c r="H149" s="75" t="b">
        <v>1</v>
      </c>
      <c r="I149" s="125">
        <v>46204.0</v>
      </c>
      <c r="J149" s="101">
        <v>46049.0</v>
      </c>
      <c r="K149" s="101">
        <v>46202.0</v>
      </c>
      <c r="L149" s="125">
        <v>46204.0</v>
      </c>
      <c r="M149" s="100"/>
      <c r="N149" s="100"/>
      <c r="O149" s="99" t="s">
        <v>960</v>
      </c>
      <c r="P149" s="99" t="s">
        <v>190</v>
      </c>
      <c r="Q149" s="99" t="s">
        <v>96</v>
      </c>
      <c r="R149" s="102" t="s">
        <v>961</v>
      </c>
      <c r="S149" s="102">
        <v>19.0</v>
      </c>
      <c r="T149" s="103"/>
      <c r="U149" s="103"/>
      <c r="V149" s="99" t="s">
        <v>244</v>
      </c>
      <c r="W149" s="103"/>
      <c r="X149" s="102">
        <v>1.0</v>
      </c>
      <c r="Y149" s="102"/>
      <c r="Z149" s="99" t="s">
        <v>444</v>
      </c>
      <c r="AA149" s="99" t="s">
        <v>583</v>
      </c>
      <c r="AB149" s="99" t="s">
        <v>962</v>
      </c>
      <c r="AC149" s="99" t="s">
        <v>203</v>
      </c>
      <c r="AD149" s="102">
        <v>2026.0</v>
      </c>
      <c r="AE149" s="125">
        <v>46204.0</v>
      </c>
      <c r="AF149" s="103"/>
      <c r="AG149" s="99" t="s">
        <v>963</v>
      </c>
      <c r="AH149" s="103"/>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row>
    <row r="150">
      <c r="A150" s="64">
        <v>549.0</v>
      </c>
      <c r="B150" s="57" t="s">
        <v>964</v>
      </c>
      <c r="C150" s="57" t="s">
        <v>965</v>
      </c>
      <c r="D150" s="57" t="s">
        <v>593</v>
      </c>
      <c r="E150" s="57" t="s">
        <v>440</v>
      </c>
      <c r="F150" s="57" t="s">
        <v>180</v>
      </c>
      <c r="G150" s="73"/>
      <c r="H150" s="75" t="b">
        <v>1</v>
      </c>
      <c r="I150" s="80">
        <v>46049.0</v>
      </c>
      <c r="J150" s="80">
        <v>46049.0</v>
      </c>
      <c r="K150" s="73"/>
      <c r="L150" s="73"/>
      <c r="M150" s="73"/>
      <c r="N150" s="73"/>
      <c r="O150" s="57" t="s">
        <v>967</v>
      </c>
      <c r="P150" s="57" t="s">
        <v>190</v>
      </c>
      <c r="Q150" s="57" t="s">
        <v>96</v>
      </c>
      <c r="R150" s="80">
        <v>46223.0</v>
      </c>
      <c r="S150" s="64">
        <v>174.0</v>
      </c>
      <c r="T150" s="57" t="s">
        <v>395</v>
      </c>
      <c r="U150" s="57" t="s">
        <v>969</v>
      </c>
      <c r="V150" s="82"/>
      <c r="W150" s="82"/>
      <c r="X150" s="64">
        <v>1.0</v>
      </c>
      <c r="Y150" s="64"/>
      <c r="Z150" s="57" t="s">
        <v>363</v>
      </c>
      <c r="AA150" s="57" t="s">
        <v>364</v>
      </c>
      <c r="AB150" s="57" t="s">
        <v>365</v>
      </c>
      <c r="AC150" s="57" t="s">
        <v>810</v>
      </c>
      <c r="AD150" s="64">
        <v>2022.0</v>
      </c>
      <c r="AE150" s="64">
        <v>2022.0</v>
      </c>
      <c r="AF150" s="82"/>
      <c r="AG150" s="82"/>
      <c r="AH150" s="82"/>
      <c r="AI150" s="82"/>
      <c r="AJ150" s="82"/>
      <c r="AK150" s="82"/>
      <c r="AL150" s="82"/>
      <c r="AM150" s="82"/>
      <c r="AN150" s="82"/>
      <c r="AO150" s="82"/>
      <c r="AP150" s="82"/>
      <c r="AQ150" s="82"/>
      <c r="AR150" s="82"/>
      <c r="AS150" s="82"/>
      <c r="AT150" s="82"/>
      <c r="AU150" s="82"/>
      <c r="AV150" s="82"/>
      <c r="AW150" s="82"/>
      <c r="AX150" s="82"/>
      <c r="AY150" s="82"/>
      <c r="AZ150" s="82"/>
      <c r="BA150" s="82"/>
      <c r="BB150" s="82"/>
      <c r="BC150" s="82"/>
      <c r="BD150" s="82"/>
      <c r="BE150" s="82"/>
      <c r="BF150" s="82"/>
    </row>
    <row r="151">
      <c r="A151" s="102">
        <v>87.0</v>
      </c>
      <c r="B151" s="99" t="s">
        <v>970</v>
      </c>
      <c r="C151" s="99" t="s">
        <v>971</v>
      </c>
      <c r="D151" s="99" t="s">
        <v>240</v>
      </c>
      <c r="E151" s="99" t="s">
        <v>358</v>
      </c>
      <c r="F151" s="99" t="s">
        <v>180</v>
      </c>
      <c r="G151" s="100"/>
      <c r="H151" s="75" t="b">
        <v>1</v>
      </c>
      <c r="I151" s="101">
        <v>46202.0</v>
      </c>
      <c r="J151" s="101">
        <v>46051.0</v>
      </c>
      <c r="K151" s="101">
        <v>46202.0</v>
      </c>
      <c r="L151" s="100"/>
      <c r="M151" s="100"/>
      <c r="N151" s="100"/>
      <c r="O151" s="100"/>
      <c r="P151" s="100"/>
      <c r="Q151" s="99" t="s">
        <v>96</v>
      </c>
      <c r="R151" s="102" t="s">
        <v>345</v>
      </c>
      <c r="S151" s="102">
        <v>21.0</v>
      </c>
      <c r="T151" s="103"/>
      <c r="U151" s="103"/>
      <c r="V151" s="103"/>
      <c r="W151" s="103"/>
      <c r="X151" s="102">
        <v>1.0</v>
      </c>
      <c r="Y151" s="102"/>
      <c r="Z151" s="99" t="s">
        <v>363</v>
      </c>
      <c r="AA151" s="99" t="s">
        <v>364</v>
      </c>
      <c r="AB151" s="99" t="s">
        <v>365</v>
      </c>
      <c r="AC151" s="99" t="s">
        <v>972</v>
      </c>
      <c r="AD151" s="102">
        <v>2022.0</v>
      </c>
      <c r="AE151" s="102">
        <v>2022.0</v>
      </c>
      <c r="AF151" s="103"/>
      <c r="AG151" s="99" t="s">
        <v>973</v>
      </c>
      <c r="AH151" s="103"/>
      <c r="AI151" s="103"/>
      <c r="AJ151" s="103"/>
      <c r="AK151" s="103"/>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row>
    <row r="152">
      <c r="A152" s="64">
        <v>131.0</v>
      </c>
      <c r="B152" s="57" t="s">
        <v>975</v>
      </c>
      <c r="C152" s="57" t="s">
        <v>976</v>
      </c>
      <c r="D152" s="57" t="s">
        <v>240</v>
      </c>
      <c r="E152" s="57" t="s">
        <v>358</v>
      </c>
      <c r="F152" s="57" t="s">
        <v>180</v>
      </c>
      <c r="G152" s="73"/>
      <c r="H152" s="75" t="b">
        <v>1</v>
      </c>
      <c r="I152" s="64" t="s">
        <v>308</v>
      </c>
      <c r="J152" s="80">
        <v>46070.0</v>
      </c>
      <c r="K152" s="64" t="s">
        <v>308</v>
      </c>
      <c r="L152" s="73"/>
      <c r="M152" s="73"/>
      <c r="N152" s="73"/>
      <c r="O152" s="73"/>
      <c r="P152" s="73"/>
      <c r="Q152" s="57" t="s">
        <v>288</v>
      </c>
      <c r="R152" s="80">
        <v>46282.0</v>
      </c>
      <c r="S152" s="64">
        <v>61.0</v>
      </c>
      <c r="T152" s="82"/>
      <c r="U152" s="82"/>
      <c r="V152" s="82"/>
      <c r="W152" s="82"/>
      <c r="X152" s="64">
        <v>1.0</v>
      </c>
      <c r="Y152" s="64"/>
      <c r="Z152" s="57" t="s">
        <v>363</v>
      </c>
      <c r="AA152" s="57" t="s">
        <v>364</v>
      </c>
      <c r="AB152" s="57" t="s">
        <v>365</v>
      </c>
      <c r="AC152" s="57" t="s">
        <v>404</v>
      </c>
      <c r="AD152" s="64">
        <v>2022.0</v>
      </c>
      <c r="AE152" s="64">
        <v>2022.0</v>
      </c>
      <c r="AF152" s="82"/>
      <c r="AG152" s="57" t="s">
        <v>788</v>
      </c>
      <c r="AH152" s="82"/>
      <c r="AI152" s="82"/>
      <c r="AJ152" s="82"/>
      <c r="AK152" s="82"/>
      <c r="AL152" s="82"/>
      <c r="AM152" s="82"/>
      <c r="AN152" s="82"/>
      <c r="AO152" s="82"/>
      <c r="AP152" s="82"/>
      <c r="AQ152" s="82"/>
      <c r="AR152" s="82"/>
      <c r="AS152" s="82"/>
      <c r="AT152" s="82"/>
      <c r="AU152" s="82"/>
      <c r="AV152" s="82"/>
      <c r="AW152" s="82"/>
      <c r="AX152" s="82"/>
      <c r="AY152" s="82"/>
      <c r="AZ152" s="82"/>
      <c r="BA152" s="82"/>
      <c r="BB152" s="82"/>
      <c r="BC152" s="82"/>
      <c r="BD152" s="82"/>
      <c r="BE152" s="82"/>
      <c r="BF152" s="82"/>
    </row>
    <row r="153">
      <c r="A153" s="102">
        <v>132.0</v>
      </c>
      <c r="B153" s="99" t="s">
        <v>980</v>
      </c>
      <c r="C153" s="99" t="s">
        <v>981</v>
      </c>
      <c r="D153" s="99" t="s">
        <v>240</v>
      </c>
      <c r="E153" s="99" t="s">
        <v>440</v>
      </c>
      <c r="F153" s="99" t="s">
        <v>180</v>
      </c>
      <c r="G153" s="100"/>
      <c r="H153" s="75" t="b">
        <v>1</v>
      </c>
      <c r="I153" s="102" t="s">
        <v>283</v>
      </c>
      <c r="J153" s="101">
        <v>46070.0</v>
      </c>
      <c r="K153" s="102" t="s">
        <v>283</v>
      </c>
      <c r="L153" s="100"/>
      <c r="M153" s="100"/>
      <c r="N153" s="100"/>
      <c r="O153" s="100"/>
      <c r="P153" s="100"/>
      <c r="Q153" s="99" t="s">
        <v>288</v>
      </c>
      <c r="R153" s="101">
        <v>46281.0</v>
      </c>
      <c r="S153" s="102">
        <v>62.0</v>
      </c>
      <c r="T153" s="103"/>
      <c r="U153" s="103"/>
      <c r="V153" s="103"/>
      <c r="W153" s="103"/>
      <c r="X153" s="102">
        <v>1.0</v>
      </c>
      <c r="Y153" s="102"/>
      <c r="Z153" s="99" t="s">
        <v>567</v>
      </c>
      <c r="AA153" s="99" t="s">
        <v>982</v>
      </c>
      <c r="AB153" s="99" t="s">
        <v>365</v>
      </c>
      <c r="AC153" s="99" t="s">
        <v>404</v>
      </c>
      <c r="AD153" s="102">
        <v>2022.0</v>
      </c>
      <c r="AE153" s="102">
        <v>2022.0</v>
      </c>
      <c r="AF153" s="103"/>
      <c r="AG153" s="99" t="s">
        <v>983</v>
      </c>
      <c r="AH153" s="103"/>
      <c r="AI153" s="103"/>
      <c r="AJ153" s="103"/>
      <c r="AK153" s="103"/>
      <c r="AL153" s="103"/>
      <c r="AM153" s="103"/>
      <c r="AN153" s="103"/>
      <c r="AO153" s="103"/>
      <c r="AP153" s="103"/>
      <c r="AQ153" s="103"/>
      <c r="AR153" s="103"/>
      <c r="AS153" s="103"/>
      <c r="AT153" s="103"/>
      <c r="AU153" s="103"/>
      <c r="AV153" s="103"/>
      <c r="AW153" s="103"/>
      <c r="AX153" s="103"/>
      <c r="AY153" s="103"/>
      <c r="AZ153" s="103"/>
      <c r="BA153" s="103"/>
      <c r="BB153" s="103"/>
      <c r="BC153" s="103"/>
      <c r="BD153" s="103"/>
      <c r="BE153" s="103"/>
      <c r="BF153" s="103"/>
    </row>
    <row r="154">
      <c r="A154" s="64">
        <v>133.0</v>
      </c>
      <c r="B154" s="57" t="s">
        <v>1362</v>
      </c>
      <c r="C154" s="57" t="s">
        <v>10230</v>
      </c>
      <c r="D154" s="57" t="s">
        <v>240</v>
      </c>
      <c r="E154" s="57" t="s">
        <v>150</v>
      </c>
      <c r="F154" s="57" t="s">
        <v>10151</v>
      </c>
      <c r="G154" s="73"/>
      <c r="H154" s="73"/>
      <c r="I154" s="57" t="s">
        <v>595</v>
      </c>
      <c r="J154" s="73"/>
      <c r="K154" s="73"/>
      <c r="L154" s="73"/>
      <c r="M154" s="73"/>
      <c r="N154" s="73"/>
      <c r="O154" s="73"/>
      <c r="P154" s="73"/>
      <c r="Q154" s="57" t="s">
        <v>434</v>
      </c>
      <c r="R154" s="73"/>
      <c r="S154" s="82"/>
      <c r="T154" s="82"/>
      <c r="U154" s="82"/>
      <c r="V154" s="82"/>
      <c r="W154" s="82"/>
      <c r="X154" s="82"/>
      <c r="Y154" s="82"/>
      <c r="Z154" s="57" t="s">
        <v>200</v>
      </c>
      <c r="AA154" s="83"/>
      <c r="AB154" s="84" t="s">
        <v>10231</v>
      </c>
      <c r="AC154" s="82"/>
      <c r="AD154" s="82"/>
      <c r="AE154" s="82"/>
      <c r="AF154" s="82"/>
      <c r="AG154" s="82"/>
      <c r="AH154" s="82"/>
      <c r="AI154" s="57" t="s">
        <v>10232</v>
      </c>
      <c r="AJ154" s="82"/>
      <c r="AK154" s="57" t="s">
        <v>10233</v>
      </c>
      <c r="AL154" s="82"/>
      <c r="AM154" s="82"/>
      <c r="AN154" s="82"/>
      <c r="AO154" s="82"/>
      <c r="AP154" s="82"/>
      <c r="AQ154" s="82"/>
      <c r="AR154" s="57" t="s">
        <v>205</v>
      </c>
      <c r="AS154" s="82"/>
      <c r="AT154" s="57" t="s">
        <v>10233</v>
      </c>
      <c r="AU154" s="82"/>
      <c r="AV154" s="82"/>
      <c r="AW154" s="82"/>
      <c r="AX154" s="82"/>
      <c r="AY154" s="82"/>
      <c r="AZ154" s="82"/>
      <c r="BA154" s="82"/>
      <c r="BB154" s="82"/>
      <c r="BC154" s="82"/>
      <c r="BD154" s="82"/>
      <c r="BE154" s="82"/>
      <c r="BF154" s="82"/>
    </row>
    <row r="155">
      <c r="A155" s="102">
        <v>134.0</v>
      </c>
      <c r="B155" s="99" t="s">
        <v>984</v>
      </c>
      <c r="C155" s="99" t="s">
        <v>985</v>
      </c>
      <c r="D155" s="99" t="s">
        <v>240</v>
      </c>
      <c r="E155" s="99" t="s">
        <v>358</v>
      </c>
      <c r="F155" s="99" t="s">
        <v>180</v>
      </c>
      <c r="G155" s="103"/>
      <c r="H155" s="75" t="b">
        <v>1</v>
      </c>
      <c r="I155" s="102" t="s">
        <v>986</v>
      </c>
      <c r="J155" s="101">
        <v>46074.0</v>
      </c>
      <c r="K155" s="102" t="s">
        <v>986</v>
      </c>
      <c r="L155" s="103"/>
      <c r="M155" s="103"/>
      <c r="N155" s="103"/>
      <c r="O155" s="99" t="s">
        <v>987</v>
      </c>
      <c r="P155" s="99" t="s">
        <v>190</v>
      </c>
      <c r="Q155" s="99" t="s">
        <v>232</v>
      </c>
      <c r="R155" s="125">
        <v>46270.0</v>
      </c>
      <c r="S155" s="102">
        <v>73.0</v>
      </c>
      <c r="T155" s="103"/>
      <c r="U155" s="103"/>
      <c r="V155" s="103"/>
      <c r="W155" s="103"/>
      <c r="X155" s="102">
        <v>1.0</v>
      </c>
      <c r="Y155" s="102"/>
      <c r="Z155" s="99" t="s">
        <v>435</v>
      </c>
      <c r="AA155" s="99" t="s">
        <v>929</v>
      </c>
      <c r="AB155" s="99" t="s">
        <v>437</v>
      </c>
      <c r="AC155" s="99" t="s">
        <v>810</v>
      </c>
      <c r="AD155" s="102">
        <v>2022.0</v>
      </c>
      <c r="AE155" s="102">
        <v>2022.0</v>
      </c>
      <c r="AF155" s="103"/>
      <c r="AG155" s="103"/>
      <c r="AH155" s="103"/>
      <c r="AI155" s="99" t="s">
        <v>444</v>
      </c>
      <c r="AJ155" s="99" t="s">
        <v>988</v>
      </c>
      <c r="AK155" s="99" t="s">
        <v>989</v>
      </c>
      <c r="AL155" s="102">
        <v>2025.0</v>
      </c>
      <c r="AM155" s="102">
        <v>2025.0</v>
      </c>
      <c r="AN155" s="101">
        <v>45826.0</v>
      </c>
      <c r="AO155" s="103"/>
      <c r="AP155" s="103"/>
      <c r="AQ155" s="103"/>
      <c r="AR155" s="103"/>
      <c r="AS155" s="103"/>
      <c r="AT155" s="103"/>
      <c r="AU155" s="103"/>
      <c r="AV155" s="103"/>
      <c r="AW155" s="103"/>
      <c r="AX155" s="103"/>
      <c r="AY155" s="103"/>
      <c r="AZ155" s="103"/>
      <c r="BA155" s="103"/>
      <c r="BB155" s="103"/>
      <c r="BC155" s="103"/>
      <c r="BD155" s="103"/>
      <c r="BE155" s="103"/>
      <c r="BF155" s="103"/>
    </row>
    <row r="156">
      <c r="A156" s="64">
        <v>135.0</v>
      </c>
      <c r="B156" s="57" t="s">
        <v>990</v>
      </c>
      <c r="C156" s="57" t="s">
        <v>991</v>
      </c>
      <c r="D156" s="57" t="s">
        <v>240</v>
      </c>
      <c r="E156" s="57" t="s">
        <v>358</v>
      </c>
      <c r="F156" s="57" t="s">
        <v>180</v>
      </c>
      <c r="G156" s="82"/>
      <c r="H156" s="75" t="b">
        <v>1</v>
      </c>
      <c r="I156" s="64" t="s">
        <v>986</v>
      </c>
      <c r="J156" s="80">
        <v>46074.0</v>
      </c>
      <c r="K156" s="64" t="s">
        <v>986</v>
      </c>
      <c r="L156" s="82"/>
      <c r="M156" s="82"/>
      <c r="N156" s="82"/>
      <c r="O156" s="82"/>
      <c r="P156" s="82"/>
      <c r="Q156" s="57" t="s">
        <v>232</v>
      </c>
      <c r="R156" s="81">
        <v>46270.0</v>
      </c>
      <c r="S156" s="64">
        <v>73.0</v>
      </c>
      <c r="T156" s="82"/>
      <c r="U156" s="82"/>
      <c r="V156" s="57" t="s">
        <v>244</v>
      </c>
      <c r="W156" s="82"/>
      <c r="X156" s="64">
        <v>1.0</v>
      </c>
      <c r="Y156" s="64"/>
      <c r="Z156" s="57" t="s">
        <v>363</v>
      </c>
      <c r="AA156" s="57" t="s">
        <v>364</v>
      </c>
      <c r="AB156" s="57" t="s">
        <v>365</v>
      </c>
      <c r="AC156" s="57" t="s">
        <v>810</v>
      </c>
      <c r="AD156" s="64">
        <v>2022.0</v>
      </c>
      <c r="AE156" s="64">
        <v>2022.0</v>
      </c>
      <c r="AF156" s="82"/>
      <c r="AG156" s="82"/>
      <c r="AH156" s="82"/>
      <c r="AI156" s="82"/>
      <c r="AJ156" s="82"/>
      <c r="AK156" s="82"/>
      <c r="AL156" s="82"/>
      <c r="AM156" s="82"/>
      <c r="AN156" s="82"/>
      <c r="AO156" s="82"/>
      <c r="AP156" s="82"/>
      <c r="AQ156" s="82"/>
      <c r="AR156" s="82"/>
      <c r="AS156" s="82"/>
      <c r="AT156" s="82"/>
      <c r="AU156" s="82"/>
      <c r="AV156" s="82"/>
      <c r="AW156" s="82"/>
      <c r="AX156" s="82"/>
      <c r="AY156" s="82"/>
      <c r="AZ156" s="82"/>
      <c r="BA156" s="82"/>
      <c r="BB156" s="82"/>
      <c r="BC156" s="82"/>
      <c r="BD156" s="82"/>
      <c r="BE156" s="82"/>
      <c r="BF156" s="82"/>
    </row>
    <row r="157">
      <c r="A157" s="116">
        <v>136.0</v>
      </c>
      <c r="B157" s="113" t="s">
        <v>996</v>
      </c>
      <c r="C157" s="113" t="s">
        <v>997</v>
      </c>
      <c r="D157" s="113" t="s">
        <v>240</v>
      </c>
      <c r="E157" s="113" t="s">
        <v>179</v>
      </c>
      <c r="F157" s="113" t="s">
        <v>180</v>
      </c>
      <c r="G157" s="113" t="s">
        <v>998</v>
      </c>
      <c r="H157" s="107" t="b">
        <v>1</v>
      </c>
      <c r="I157" s="115">
        <v>46141.0</v>
      </c>
      <c r="J157" s="115">
        <v>46076.0</v>
      </c>
      <c r="K157" s="115">
        <v>46141.0</v>
      </c>
      <c r="L157" s="117"/>
      <c r="M157" s="117"/>
      <c r="N157" s="117"/>
      <c r="O157" s="99" t="s">
        <v>1001</v>
      </c>
      <c r="P157" s="118" t="s">
        <v>190</v>
      </c>
      <c r="Q157" s="113" t="s">
        <v>434</v>
      </c>
      <c r="R157" s="116" t="s">
        <v>566</v>
      </c>
      <c r="S157" s="116">
        <v>82.0</v>
      </c>
      <c r="T157" s="117"/>
      <c r="U157" s="117"/>
      <c r="V157" s="113" t="s">
        <v>244</v>
      </c>
      <c r="W157" s="117"/>
      <c r="X157" s="116">
        <v>1.0</v>
      </c>
      <c r="Y157" s="102"/>
      <c r="Z157" s="113" t="s">
        <v>200</v>
      </c>
      <c r="AA157" s="118" t="s">
        <v>266</v>
      </c>
      <c r="AB157" s="118" t="s">
        <v>202</v>
      </c>
      <c r="AC157" s="113" t="s">
        <v>203</v>
      </c>
      <c r="AD157" s="116">
        <v>2025.0</v>
      </c>
      <c r="AE157" s="116" t="s">
        <v>1003</v>
      </c>
      <c r="AF157" s="117"/>
      <c r="AG157" s="117"/>
      <c r="AH157" s="117"/>
      <c r="AI157" s="113" t="s">
        <v>294</v>
      </c>
      <c r="AJ157" s="113" t="s">
        <v>266</v>
      </c>
      <c r="AK157" s="113" t="s">
        <v>202</v>
      </c>
      <c r="AL157" s="113" t="s">
        <v>203</v>
      </c>
      <c r="AM157" s="116">
        <v>2025.0</v>
      </c>
      <c r="AN157" s="137">
        <v>45937.0</v>
      </c>
      <c r="AO157" s="117"/>
      <c r="AP157" s="117"/>
      <c r="AQ157" s="117"/>
      <c r="AR157" s="117"/>
      <c r="AS157" s="117"/>
      <c r="AT157" s="117"/>
      <c r="AU157" s="117"/>
      <c r="AV157" s="117"/>
      <c r="AW157" s="117"/>
      <c r="AX157" s="117"/>
      <c r="AY157" s="117"/>
      <c r="AZ157" s="117"/>
      <c r="BA157" s="117"/>
      <c r="BB157" s="117"/>
      <c r="BC157" s="117"/>
      <c r="BD157" s="117"/>
      <c r="BE157" s="117"/>
      <c r="BF157" s="117"/>
    </row>
    <row r="158">
      <c r="A158" s="119"/>
      <c r="B158" s="119"/>
      <c r="C158" s="119"/>
      <c r="D158" s="119"/>
      <c r="E158" s="119"/>
      <c r="F158" s="119"/>
      <c r="G158" s="119"/>
      <c r="H158" s="119"/>
      <c r="I158" s="119"/>
      <c r="J158" s="119"/>
      <c r="K158" s="119"/>
      <c r="L158" s="119"/>
      <c r="M158" s="119"/>
      <c r="N158" s="119"/>
      <c r="O158" s="99" t="s">
        <v>558</v>
      </c>
      <c r="P158" s="119"/>
      <c r="Q158" s="119"/>
      <c r="R158" s="119"/>
      <c r="S158" s="119"/>
      <c r="T158" s="119"/>
      <c r="U158" s="119"/>
      <c r="V158" s="119"/>
      <c r="W158" s="119"/>
      <c r="X158" s="119"/>
      <c r="Y158" s="102"/>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row>
    <row r="159">
      <c r="A159" s="72"/>
      <c r="B159" s="72"/>
      <c r="C159" s="72"/>
      <c r="D159" s="72"/>
      <c r="E159" s="72"/>
      <c r="F159" s="72"/>
      <c r="G159" s="72"/>
      <c r="H159" s="72"/>
      <c r="I159" s="72"/>
      <c r="J159" s="72"/>
      <c r="K159" s="72"/>
      <c r="L159" s="72"/>
      <c r="M159" s="72"/>
      <c r="N159" s="72"/>
      <c r="O159" s="99" t="s">
        <v>1011</v>
      </c>
      <c r="P159" s="72"/>
      <c r="Q159" s="72"/>
      <c r="R159" s="72"/>
      <c r="S159" s="72"/>
      <c r="T159" s="72"/>
      <c r="U159" s="72"/>
      <c r="V159" s="72"/>
      <c r="W159" s="72"/>
      <c r="X159" s="72"/>
      <c r="Y159" s="10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row>
    <row r="160">
      <c r="A160" s="64">
        <v>137.0</v>
      </c>
      <c r="B160" s="57" t="s">
        <v>1377</v>
      </c>
      <c r="C160" s="57" t="s">
        <v>10234</v>
      </c>
      <c r="D160" s="57" t="s">
        <v>240</v>
      </c>
      <c r="E160" s="57" t="s">
        <v>440</v>
      </c>
      <c r="F160" s="57" t="s">
        <v>10154</v>
      </c>
      <c r="G160" s="82"/>
      <c r="H160" s="82"/>
      <c r="I160" s="57" t="s">
        <v>595</v>
      </c>
      <c r="J160" s="82"/>
      <c r="K160" s="82"/>
      <c r="L160" s="82"/>
      <c r="M160" s="82"/>
      <c r="N160" s="82"/>
      <c r="O160" s="82"/>
      <c r="P160" s="82"/>
      <c r="Q160" s="57" t="s">
        <v>181</v>
      </c>
      <c r="R160" s="82"/>
      <c r="S160" s="82"/>
      <c r="T160" s="82"/>
      <c r="U160" s="82"/>
      <c r="V160" s="82"/>
      <c r="W160" s="82"/>
      <c r="X160" s="82"/>
      <c r="Y160" s="82"/>
      <c r="Z160" s="82"/>
      <c r="AA160" s="82"/>
      <c r="AB160" s="82"/>
      <c r="AC160" s="82"/>
      <c r="AD160" s="82"/>
      <c r="AE160" s="82"/>
      <c r="AF160" s="82"/>
      <c r="AG160" s="82"/>
      <c r="AH160" s="82"/>
      <c r="AI160" s="82"/>
      <c r="AJ160" s="82"/>
      <c r="AK160" s="82"/>
      <c r="AL160" s="82"/>
      <c r="AM160" s="82"/>
      <c r="AN160" s="82"/>
      <c r="AO160" s="82"/>
      <c r="AP160" s="82"/>
      <c r="AQ160" s="82"/>
      <c r="AR160" s="82"/>
      <c r="AS160" s="82"/>
      <c r="AT160" s="82"/>
      <c r="AU160" s="82"/>
      <c r="AV160" s="82"/>
      <c r="AW160" s="82"/>
      <c r="AX160" s="82"/>
      <c r="AY160" s="82"/>
      <c r="AZ160" s="82"/>
      <c r="BA160" s="82"/>
      <c r="BB160" s="82"/>
      <c r="BC160" s="82"/>
      <c r="BD160" s="82"/>
      <c r="BE160" s="82"/>
      <c r="BF160" s="82"/>
    </row>
    <row r="161">
      <c r="A161" s="102">
        <v>138.0</v>
      </c>
      <c r="B161" s="99" t="s">
        <v>1012</v>
      </c>
      <c r="C161" s="99" t="s">
        <v>1013</v>
      </c>
      <c r="D161" s="99" t="s">
        <v>240</v>
      </c>
      <c r="E161" s="99" t="s">
        <v>440</v>
      </c>
      <c r="F161" s="99" t="s">
        <v>180</v>
      </c>
      <c r="G161" s="103"/>
      <c r="H161" s="467" t="b">
        <v>0</v>
      </c>
      <c r="I161" s="102" t="s">
        <v>382</v>
      </c>
      <c r="J161" s="101">
        <v>46072.0</v>
      </c>
      <c r="K161" s="102" t="s">
        <v>382</v>
      </c>
      <c r="L161" s="103"/>
      <c r="M161" s="103"/>
      <c r="N161" s="103"/>
      <c r="O161" s="103"/>
      <c r="P161" s="103"/>
      <c r="Q161" s="99" t="s">
        <v>226</v>
      </c>
      <c r="R161" s="101">
        <v>46284.0</v>
      </c>
      <c r="S161" s="102">
        <v>59.0</v>
      </c>
      <c r="T161" s="103"/>
      <c r="U161" s="103"/>
      <c r="V161" s="103"/>
      <c r="W161" s="103"/>
      <c r="X161" s="102">
        <v>1.0</v>
      </c>
      <c r="Y161" s="102"/>
      <c r="Z161" s="99" t="s">
        <v>567</v>
      </c>
      <c r="AA161" s="99" t="s">
        <v>982</v>
      </c>
      <c r="AB161" s="99" t="s">
        <v>437</v>
      </c>
      <c r="AC161" s="99" t="s">
        <v>404</v>
      </c>
      <c r="AD161" s="102">
        <v>2022.0</v>
      </c>
      <c r="AE161" s="102">
        <v>2022.0</v>
      </c>
      <c r="AF161" s="103"/>
      <c r="AG161" s="99" t="s">
        <v>1015</v>
      </c>
      <c r="AH161" s="103"/>
      <c r="AI161" s="103"/>
      <c r="AJ161" s="103"/>
      <c r="AK161" s="103"/>
      <c r="AL161" s="103"/>
      <c r="AM161" s="103"/>
      <c r="AN161" s="103"/>
      <c r="AO161" s="103"/>
      <c r="AP161" s="103"/>
      <c r="AQ161" s="103"/>
      <c r="AR161" s="103"/>
      <c r="AS161" s="103"/>
      <c r="AT161" s="103"/>
      <c r="AU161" s="103"/>
      <c r="AV161" s="103"/>
      <c r="AW161" s="103"/>
      <c r="AX161" s="103"/>
      <c r="AY161" s="103"/>
      <c r="AZ161" s="103"/>
      <c r="BA161" s="103"/>
      <c r="BB161" s="103"/>
      <c r="BC161" s="103"/>
      <c r="BD161" s="103"/>
      <c r="BE161" s="103"/>
      <c r="BF161" s="103"/>
    </row>
    <row r="162">
      <c r="A162" s="64">
        <v>157.0</v>
      </c>
      <c r="B162" s="57" t="s">
        <v>792</v>
      </c>
      <c r="C162" s="57" t="s">
        <v>793</v>
      </c>
      <c r="D162" s="57" t="s">
        <v>240</v>
      </c>
      <c r="E162" s="57" t="s">
        <v>179</v>
      </c>
      <c r="F162" s="57" t="s">
        <v>180</v>
      </c>
      <c r="G162" s="82"/>
      <c r="H162" s="467" t="b">
        <v>0</v>
      </c>
      <c r="I162" s="80">
        <v>46203.0</v>
      </c>
      <c r="J162" s="80">
        <v>46051.0</v>
      </c>
      <c r="K162" s="80">
        <v>46203.0</v>
      </c>
      <c r="L162" s="82"/>
      <c r="M162" s="82"/>
      <c r="N162" s="82"/>
      <c r="O162" s="82"/>
      <c r="P162" s="82"/>
      <c r="Q162" s="57" t="s">
        <v>96</v>
      </c>
      <c r="R162" s="64" t="s">
        <v>628</v>
      </c>
      <c r="S162" s="64">
        <v>20.0</v>
      </c>
      <c r="T162" s="82"/>
      <c r="U162" s="82"/>
      <c r="V162" s="57" t="s">
        <v>244</v>
      </c>
      <c r="W162" s="82"/>
      <c r="X162" s="64">
        <v>3.0</v>
      </c>
      <c r="Y162" s="64"/>
      <c r="Z162" s="57" t="s">
        <v>1016</v>
      </c>
      <c r="AA162" s="84" t="s">
        <v>1017</v>
      </c>
      <c r="AB162" s="84" t="s">
        <v>207</v>
      </c>
      <c r="AC162" s="57" t="s">
        <v>203</v>
      </c>
      <c r="AD162" s="64">
        <v>2008.0</v>
      </c>
      <c r="AE162" s="64">
        <v>2008.0</v>
      </c>
      <c r="AF162" s="82"/>
      <c r="AG162" s="57" t="s">
        <v>1018</v>
      </c>
      <c r="AH162" s="82"/>
      <c r="AI162" s="57" t="s">
        <v>489</v>
      </c>
      <c r="AJ162" s="84" t="s">
        <v>1017</v>
      </c>
      <c r="AK162" s="57" t="s">
        <v>207</v>
      </c>
      <c r="AL162" s="57" t="s">
        <v>203</v>
      </c>
      <c r="AM162" s="64">
        <v>2008.0</v>
      </c>
      <c r="AN162" s="64">
        <v>2008.0</v>
      </c>
      <c r="AO162" s="82"/>
      <c r="AP162" s="57" t="s">
        <v>1019</v>
      </c>
      <c r="AQ162" s="82"/>
      <c r="AR162" s="57" t="s">
        <v>200</v>
      </c>
      <c r="AS162" s="84" t="s">
        <v>1017</v>
      </c>
      <c r="AT162" s="57" t="s">
        <v>207</v>
      </c>
      <c r="AU162" s="57" t="s">
        <v>203</v>
      </c>
      <c r="AV162" s="64">
        <v>2020.0</v>
      </c>
      <c r="AW162" s="64">
        <v>2020.0</v>
      </c>
      <c r="AX162" s="82"/>
      <c r="AY162" s="57" t="s">
        <v>1020</v>
      </c>
      <c r="AZ162" s="82"/>
      <c r="BA162" s="82"/>
      <c r="BB162" s="82"/>
      <c r="BC162" s="82"/>
      <c r="BD162" s="82"/>
      <c r="BE162" s="82"/>
      <c r="BF162" s="82"/>
    </row>
    <row r="163">
      <c r="A163" s="102">
        <v>180.0</v>
      </c>
      <c r="B163" s="99" t="s">
        <v>1023</v>
      </c>
      <c r="C163" s="99" t="s">
        <v>1025</v>
      </c>
      <c r="D163" s="99" t="s">
        <v>240</v>
      </c>
      <c r="E163" s="99" t="s">
        <v>150</v>
      </c>
      <c r="F163" s="99" t="s">
        <v>180</v>
      </c>
      <c r="G163" s="103"/>
      <c r="H163" s="467" t="b">
        <v>0</v>
      </c>
      <c r="I163" s="99" t="s">
        <v>595</v>
      </c>
      <c r="J163" s="103"/>
      <c r="K163" s="103"/>
      <c r="L163" s="103"/>
      <c r="M163" s="103"/>
      <c r="N163" s="103"/>
      <c r="O163" s="103"/>
      <c r="P163" s="103"/>
      <c r="Q163" s="99" t="s">
        <v>96</v>
      </c>
      <c r="R163" s="101">
        <v>46223.0</v>
      </c>
      <c r="S163" s="102">
        <v>46223.0</v>
      </c>
      <c r="T163" s="99" t="s">
        <v>395</v>
      </c>
      <c r="U163" s="103"/>
      <c r="V163" s="99" t="s">
        <v>244</v>
      </c>
      <c r="W163" s="103"/>
      <c r="X163" s="102">
        <v>1.0</v>
      </c>
      <c r="Y163" s="102"/>
      <c r="Z163" s="99" t="s">
        <v>200</v>
      </c>
      <c r="AA163" s="99" t="s">
        <v>266</v>
      </c>
      <c r="AB163" s="99" t="s">
        <v>202</v>
      </c>
      <c r="AC163" s="99" t="s">
        <v>203</v>
      </c>
      <c r="AD163" s="102">
        <v>2021.0</v>
      </c>
      <c r="AE163" s="102" t="s">
        <v>956</v>
      </c>
      <c r="AF163" s="103"/>
      <c r="AG163" s="103"/>
      <c r="AH163" s="103"/>
      <c r="AI163" s="103"/>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row>
    <row r="164">
      <c r="A164" s="60">
        <v>130.0</v>
      </c>
      <c r="B164" s="46" t="s">
        <v>1027</v>
      </c>
      <c r="C164" s="46" t="s">
        <v>1028</v>
      </c>
      <c r="D164" s="46" t="s">
        <v>240</v>
      </c>
      <c r="E164" s="46" t="s">
        <v>150</v>
      </c>
      <c r="F164" s="46" t="s">
        <v>180</v>
      </c>
      <c r="G164" s="62"/>
      <c r="H164" s="466" t="b">
        <v>0</v>
      </c>
      <c r="I164" s="46" t="s">
        <v>595</v>
      </c>
      <c r="J164" s="62"/>
      <c r="K164" s="62"/>
      <c r="L164" s="62"/>
      <c r="M164" s="62"/>
      <c r="N164" s="62"/>
      <c r="O164" s="57" t="s">
        <v>1032</v>
      </c>
      <c r="P164" s="46" t="s">
        <v>643</v>
      </c>
      <c r="Q164" s="46" t="s">
        <v>16</v>
      </c>
      <c r="R164" s="54">
        <v>46223.0</v>
      </c>
      <c r="S164" s="60">
        <v>46223.0</v>
      </c>
      <c r="T164" s="46" t="s">
        <v>395</v>
      </c>
      <c r="U164" s="46" t="s">
        <v>256</v>
      </c>
      <c r="V164" s="46" t="s">
        <v>196</v>
      </c>
      <c r="W164" s="62"/>
      <c r="X164" s="60">
        <v>2.0</v>
      </c>
      <c r="Y164" s="64"/>
      <c r="Z164" s="46" t="s">
        <v>294</v>
      </c>
      <c r="AA164" s="66" t="s">
        <v>417</v>
      </c>
      <c r="AB164" s="66" t="s">
        <v>236</v>
      </c>
      <c r="AC164" s="46" t="s">
        <v>203</v>
      </c>
      <c r="AD164" s="60">
        <v>2020.0</v>
      </c>
      <c r="AE164" s="60">
        <v>2020.0</v>
      </c>
      <c r="AF164" s="62"/>
      <c r="AG164" s="62"/>
      <c r="AH164" s="62"/>
      <c r="AI164" s="46" t="s">
        <v>1033</v>
      </c>
      <c r="AJ164" s="46" t="s">
        <v>397</v>
      </c>
      <c r="AK164" s="46" t="s">
        <v>1034</v>
      </c>
      <c r="AL164" s="46" t="s">
        <v>203</v>
      </c>
      <c r="AM164" s="60">
        <v>2015.0</v>
      </c>
      <c r="AN164" s="60">
        <v>2015.0</v>
      </c>
      <c r="AO164" s="62"/>
      <c r="AP164" s="62"/>
      <c r="AQ164" s="62"/>
      <c r="AR164" s="62"/>
      <c r="AS164" s="62"/>
      <c r="AT164" s="62"/>
      <c r="AU164" s="62"/>
      <c r="AV164" s="62"/>
      <c r="AW164" s="62"/>
      <c r="AX164" s="62"/>
      <c r="AY164" s="62"/>
      <c r="AZ164" s="62"/>
      <c r="BA164" s="62"/>
      <c r="BB164" s="62"/>
      <c r="BC164" s="62"/>
      <c r="BD164" s="62"/>
      <c r="BE164" s="62"/>
      <c r="BF164" s="62"/>
    </row>
    <row r="165">
      <c r="A165" s="72"/>
      <c r="B165" s="72"/>
      <c r="C165" s="72"/>
      <c r="D165" s="72"/>
      <c r="E165" s="72"/>
      <c r="F165" s="72"/>
      <c r="G165" s="72"/>
      <c r="H165" s="72"/>
      <c r="I165" s="72"/>
      <c r="J165" s="72"/>
      <c r="K165" s="72"/>
      <c r="L165" s="72"/>
      <c r="M165" s="72"/>
      <c r="N165" s="72"/>
      <c r="O165" s="57" t="s">
        <v>1040</v>
      </c>
      <c r="P165" s="72"/>
      <c r="Q165" s="72"/>
      <c r="R165" s="72"/>
      <c r="S165" s="72"/>
      <c r="T165" s="72"/>
      <c r="U165" s="72"/>
      <c r="V165" s="72"/>
      <c r="W165" s="72"/>
      <c r="X165" s="72"/>
      <c r="Y165" s="64"/>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row>
    <row r="166">
      <c r="A166" s="102">
        <v>142.0</v>
      </c>
      <c r="B166" s="99" t="s">
        <v>1424</v>
      </c>
      <c r="C166" s="99" t="s">
        <v>10235</v>
      </c>
      <c r="D166" s="99" t="s">
        <v>240</v>
      </c>
      <c r="E166" s="99" t="s">
        <v>150</v>
      </c>
      <c r="F166" s="99" t="s">
        <v>10154</v>
      </c>
      <c r="G166" s="103"/>
      <c r="H166" s="103"/>
      <c r="I166" s="99" t="s">
        <v>595</v>
      </c>
      <c r="J166" s="103"/>
      <c r="K166" s="103"/>
      <c r="L166" s="103"/>
      <c r="M166" s="103"/>
      <c r="N166" s="103"/>
      <c r="O166" s="103"/>
      <c r="P166" s="103"/>
      <c r="Q166" s="99" t="s">
        <v>96</v>
      </c>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c r="AX166" s="103"/>
      <c r="AY166" s="103"/>
      <c r="AZ166" s="103"/>
      <c r="BA166" s="103"/>
      <c r="BB166" s="103"/>
      <c r="BC166" s="103"/>
      <c r="BD166" s="103"/>
      <c r="BE166" s="103"/>
      <c r="BF166" s="103"/>
    </row>
    <row r="167">
      <c r="A167" s="64">
        <v>143.0</v>
      </c>
      <c r="B167" s="57" t="s">
        <v>1041</v>
      </c>
      <c r="C167" s="57" t="s">
        <v>1042</v>
      </c>
      <c r="D167" s="57" t="s">
        <v>240</v>
      </c>
      <c r="E167" s="57" t="s">
        <v>150</v>
      </c>
      <c r="F167" s="57" t="s">
        <v>180</v>
      </c>
      <c r="G167" s="82"/>
      <c r="H167" s="75" t="b">
        <v>1</v>
      </c>
      <c r="I167" s="80">
        <v>46203.0</v>
      </c>
      <c r="J167" s="80">
        <v>46074.0</v>
      </c>
      <c r="K167" s="64" t="s">
        <v>323</v>
      </c>
      <c r="L167" s="80">
        <v>46203.0</v>
      </c>
      <c r="M167" s="82"/>
      <c r="N167" s="82"/>
      <c r="O167" s="57" t="s">
        <v>1045</v>
      </c>
      <c r="P167" s="57" t="s">
        <v>190</v>
      </c>
      <c r="Q167" s="57" t="s">
        <v>181</v>
      </c>
      <c r="R167" s="64" t="s">
        <v>628</v>
      </c>
      <c r="S167" s="64">
        <v>20.0</v>
      </c>
      <c r="T167" s="82"/>
      <c r="U167" s="82"/>
      <c r="V167" s="57" t="s">
        <v>196</v>
      </c>
      <c r="W167" s="82"/>
      <c r="X167" s="64">
        <v>3.0</v>
      </c>
      <c r="Y167" s="64"/>
      <c r="Z167" s="57" t="s">
        <v>200</v>
      </c>
      <c r="AA167" s="84" t="s">
        <v>1046</v>
      </c>
      <c r="AB167" s="84" t="s">
        <v>1034</v>
      </c>
      <c r="AC167" s="57" t="s">
        <v>203</v>
      </c>
      <c r="AD167" s="64">
        <v>2020.0</v>
      </c>
      <c r="AE167" s="80">
        <v>45746.0</v>
      </c>
      <c r="AF167" s="82"/>
      <c r="AG167" s="57" t="s">
        <v>1049</v>
      </c>
      <c r="AH167" s="57" t="s">
        <v>1050</v>
      </c>
      <c r="AI167" s="57" t="s">
        <v>294</v>
      </c>
      <c r="AJ167" s="57" t="s">
        <v>1046</v>
      </c>
      <c r="AK167" s="57" t="s">
        <v>236</v>
      </c>
      <c r="AL167" s="57" t="s">
        <v>203</v>
      </c>
      <c r="AM167" s="64">
        <v>2020.0</v>
      </c>
      <c r="AN167" s="80">
        <v>43920.0</v>
      </c>
      <c r="AO167" s="82"/>
      <c r="AP167" s="57" t="s">
        <v>1051</v>
      </c>
      <c r="AQ167" s="57" t="s">
        <v>1052</v>
      </c>
      <c r="AR167" s="57" t="s">
        <v>294</v>
      </c>
      <c r="AS167" s="57" t="s">
        <v>1053</v>
      </c>
      <c r="AT167" s="57" t="s">
        <v>236</v>
      </c>
      <c r="AU167" s="57" t="s">
        <v>203</v>
      </c>
      <c r="AV167" s="64">
        <v>2020.0</v>
      </c>
      <c r="AW167" s="80">
        <v>43920.0</v>
      </c>
      <c r="AX167" s="82"/>
      <c r="AY167" s="57" t="s">
        <v>1054</v>
      </c>
      <c r="AZ167" s="57" t="s">
        <v>1052</v>
      </c>
      <c r="BA167" s="82"/>
      <c r="BB167" s="82"/>
      <c r="BC167" s="82"/>
      <c r="BD167" s="82"/>
      <c r="BE167" s="82"/>
      <c r="BF167" s="82"/>
    </row>
    <row r="168">
      <c r="A168" s="64">
        <v>1.0</v>
      </c>
      <c r="B168" s="57" t="s">
        <v>20</v>
      </c>
      <c r="C168" s="57" t="s">
        <v>140</v>
      </c>
      <c r="D168" s="57" t="s">
        <v>17</v>
      </c>
      <c r="E168" s="57" t="s">
        <v>150</v>
      </c>
      <c r="F168" s="57" t="s">
        <v>180</v>
      </c>
      <c r="G168" s="82"/>
      <c r="H168" s="75" t="b">
        <v>1</v>
      </c>
      <c r="I168" s="80">
        <v>46214.0</v>
      </c>
      <c r="J168" s="80">
        <v>46093.0</v>
      </c>
      <c r="K168" s="80">
        <v>46214.0</v>
      </c>
      <c r="L168" s="82"/>
      <c r="M168" s="82"/>
      <c r="N168" s="82"/>
      <c r="O168" s="57" t="s">
        <v>1055</v>
      </c>
      <c r="P168" s="57" t="s">
        <v>190</v>
      </c>
      <c r="Q168" s="57" t="s">
        <v>16</v>
      </c>
      <c r="R168" s="81">
        <v>46334.0</v>
      </c>
      <c r="S168" s="64">
        <v>9.0</v>
      </c>
      <c r="T168" s="82"/>
      <c r="U168" s="57" t="s">
        <v>236</v>
      </c>
      <c r="V168" s="57" t="s">
        <v>196</v>
      </c>
      <c r="W168" s="64">
        <v>2022.0</v>
      </c>
      <c r="X168" s="64">
        <v>4.0</v>
      </c>
      <c r="Y168" s="64"/>
      <c r="Z168" s="57" t="s">
        <v>1016</v>
      </c>
      <c r="AA168" s="83"/>
      <c r="AB168" s="84" t="s">
        <v>207</v>
      </c>
      <c r="AC168" s="82"/>
      <c r="AD168" s="82"/>
      <c r="AE168" s="81">
        <v>44562.0</v>
      </c>
      <c r="AF168" s="82"/>
      <c r="AG168" s="57" t="s">
        <v>1056</v>
      </c>
      <c r="AH168" s="57" t="s">
        <v>1057</v>
      </c>
      <c r="AI168" s="57" t="s">
        <v>1016</v>
      </c>
      <c r="AJ168" s="82"/>
      <c r="AK168" s="57" t="s">
        <v>207</v>
      </c>
      <c r="AL168" s="82"/>
      <c r="AM168" s="82"/>
      <c r="AN168" s="82"/>
      <c r="AO168" s="82"/>
      <c r="AP168" s="57" t="s">
        <v>1058</v>
      </c>
      <c r="AQ168" s="82"/>
      <c r="AR168" s="57" t="s">
        <v>205</v>
      </c>
      <c r="AS168" s="82"/>
      <c r="AT168" s="57" t="s">
        <v>236</v>
      </c>
      <c r="AU168" s="82"/>
      <c r="AV168" s="82"/>
      <c r="AW168" s="82"/>
      <c r="AX168" s="82"/>
      <c r="AY168" s="57" t="s">
        <v>1059</v>
      </c>
      <c r="AZ168" s="82"/>
      <c r="BA168" s="57" t="s">
        <v>205</v>
      </c>
      <c r="BB168" s="82"/>
      <c r="BC168" s="57" t="s">
        <v>236</v>
      </c>
      <c r="BD168" s="82"/>
      <c r="BE168" s="82"/>
      <c r="BF168" s="80">
        <v>44879.0</v>
      </c>
    </row>
    <row r="169">
      <c r="A169" s="64">
        <v>89.0</v>
      </c>
      <c r="B169" s="57" t="s">
        <v>1039</v>
      </c>
      <c r="C169" s="57" t="s">
        <v>1060</v>
      </c>
      <c r="D169" s="57" t="s">
        <v>240</v>
      </c>
      <c r="E169" s="57" t="s">
        <v>179</v>
      </c>
      <c r="F169" s="57" t="s">
        <v>180</v>
      </c>
      <c r="G169" s="82"/>
      <c r="H169" s="75" t="b">
        <v>1</v>
      </c>
      <c r="I169" s="81">
        <v>46212.0</v>
      </c>
      <c r="J169" s="81">
        <v>46212.0</v>
      </c>
      <c r="K169" s="82"/>
      <c r="L169" s="82"/>
      <c r="M169" s="82"/>
      <c r="N169" s="82"/>
      <c r="O169" s="57" t="s">
        <v>1061</v>
      </c>
      <c r="P169" s="57" t="s">
        <v>190</v>
      </c>
      <c r="Q169" s="57" t="s">
        <v>16</v>
      </c>
      <c r="R169" s="81">
        <v>46332.0</v>
      </c>
      <c r="S169" s="64">
        <v>11.0</v>
      </c>
      <c r="T169" s="82"/>
      <c r="U169" s="82"/>
      <c r="V169" s="57" t="s">
        <v>244</v>
      </c>
      <c r="W169" s="82"/>
      <c r="X169" s="64">
        <v>1.0</v>
      </c>
      <c r="Y169" s="64"/>
      <c r="Z169" s="57" t="s">
        <v>200</v>
      </c>
      <c r="AA169" s="84" t="s">
        <v>201</v>
      </c>
      <c r="AB169" s="84" t="s">
        <v>202</v>
      </c>
      <c r="AC169" s="57" t="s">
        <v>203</v>
      </c>
      <c r="AD169" s="64">
        <v>2024.0</v>
      </c>
      <c r="AE169" s="80">
        <v>45674.0</v>
      </c>
      <c r="AF169" s="82"/>
      <c r="AG169" s="57" t="s">
        <v>1064</v>
      </c>
      <c r="AH169" s="82"/>
      <c r="AI169" s="82"/>
      <c r="AJ169" s="82"/>
      <c r="AK169" s="82"/>
      <c r="AL169" s="82"/>
      <c r="AM169" s="82"/>
      <c r="AN169" s="82"/>
      <c r="AO169" s="82"/>
      <c r="AP169" s="82"/>
      <c r="AQ169" s="82"/>
      <c r="AR169" s="82"/>
      <c r="AS169" s="82"/>
      <c r="AT169" s="82"/>
      <c r="AU169" s="82"/>
      <c r="AV169" s="82"/>
      <c r="AW169" s="82"/>
      <c r="AX169" s="82"/>
      <c r="AY169" s="82"/>
      <c r="AZ169" s="82"/>
      <c r="BA169" s="82"/>
      <c r="BB169" s="82"/>
      <c r="BC169" s="82"/>
      <c r="BD169" s="82"/>
      <c r="BE169" s="82"/>
      <c r="BF169" s="82"/>
    </row>
    <row r="170">
      <c r="A170" s="102">
        <v>146.0</v>
      </c>
      <c r="B170" s="99" t="s">
        <v>1445</v>
      </c>
      <c r="C170" s="99" t="s">
        <v>10236</v>
      </c>
      <c r="D170" s="99" t="s">
        <v>240</v>
      </c>
      <c r="E170" s="99" t="s">
        <v>150</v>
      </c>
      <c r="F170" s="99" t="s">
        <v>10151</v>
      </c>
      <c r="G170" s="103"/>
      <c r="H170" s="103"/>
      <c r="I170" s="99" t="s">
        <v>595</v>
      </c>
      <c r="J170" s="103"/>
      <c r="K170" s="103"/>
      <c r="L170" s="103"/>
      <c r="M170" s="103"/>
      <c r="N170" s="103"/>
      <c r="O170" s="103"/>
      <c r="P170" s="103"/>
      <c r="Q170" s="99" t="s">
        <v>191</v>
      </c>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row>
    <row r="171">
      <c r="A171" s="64">
        <v>147.0</v>
      </c>
      <c r="B171" s="57" t="s">
        <v>1448</v>
      </c>
      <c r="C171" s="57" t="s">
        <v>10237</v>
      </c>
      <c r="D171" s="57" t="s">
        <v>240</v>
      </c>
      <c r="E171" s="57" t="s">
        <v>440</v>
      </c>
      <c r="F171" s="57" t="s">
        <v>10154</v>
      </c>
      <c r="G171" s="82"/>
      <c r="H171" s="82"/>
      <c r="I171" s="57" t="s">
        <v>595</v>
      </c>
      <c r="J171" s="82"/>
      <c r="K171" s="82"/>
      <c r="L171" s="82"/>
      <c r="M171" s="82"/>
      <c r="N171" s="82"/>
      <c r="O171" s="82"/>
      <c r="P171" s="82"/>
      <c r="Q171" s="57" t="s">
        <v>577</v>
      </c>
      <c r="R171" s="82"/>
      <c r="S171" s="82"/>
      <c r="T171" s="82"/>
      <c r="U171" s="82"/>
      <c r="V171" s="82"/>
      <c r="W171" s="82"/>
      <c r="X171" s="82"/>
      <c r="Y171" s="82"/>
      <c r="Z171" s="82"/>
      <c r="AA171" s="82"/>
      <c r="AB171" s="82"/>
      <c r="AC171" s="82"/>
      <c r="AD171" s="82"/>
      <c r="AE171" s="82"/>
      <c r="AF171" s="82"/>
      <c r="AG171" s="82"/>
      <c r="AH171" s="82"/>
      <c r="AI171" s="82"/>
      <c r="AJ171" s="82"/>
      <c r="AK171" s="82"/>
      <c r="AL171" s="82"/>
      <c r="AM171" s="82"/>
      <c r="AN171" s="82"/>
      <c r="AO171" s="82"/>
      <c r="AP171" s="82"/>
      <c r="AQ171" s="82"/>
      <c r="AR171" s="82"/>
      <c r="AS171" s="82"/>
      <c r="AT171" s="82"/>
      <c r="AU171" s="82"/>
      <c r="AV171" s="82"/>
      <c r="AW171" s="82"/>
      <c r="AX171" s="82"/>
      <c r="AY171" s="82"/>
      <c r="AZ171" s="82"/>
      <c r="BA171" s="82"/>
      <c r="BB171" s="82"/>
      <c r="BC171" s="82"/>
      <c r="BD171" s="82"/>
      <c r="BE171" s="82"/>
      <c r="BF171" s="82"/>
    </row>
    <row r="172">
      <c r="A172" s="102">
        <v>148.0</v>
      </c>
      <c r="B172" s="99" t="s">
        <v>1452</v>
      </c>
      <c r="C172" s="99" t="s">
        <v>10238</v>
      </c>
      <c r="D172" s="99" t="s">
        <v>240</v>
      </c>
      <c r="E172" s="99" t="s">
        <v>440</v>
      </c>
      <c r="F172" s="486" t="s">
        <v>10154</v>
      </c>
      <c r="G172" s="103"/>
      <c r="H172" s="103"/>
      <c r="I172" s="486" t="s">
        <v>595</v>
      </c>
      <c r="J172" s="103"/>
      <c r="K172" s="103"/>
      <c r="L172" s="103"/>
      <c r="M172" s="103"/>
      <c r="N172" s="103"/>
      <c r="O172" s="103"/>
      <c r="P172" s="103"/>
      <c r="Q172" s="99" t="s">
        <v>577</v>
      </c>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row>
    <row r="173">
      <c r="A173" s="64">
        <v>175.0</v>
      </c>
      <c r="B173" s="57" t="s">
        <v>1065</v>
      </c>
      <c r="C173" s="57" t="s">
        <v>1066</v>
      </c>
      <c r="D173" s="57" t="s">
        <v>240</v>
      </c>
      <c r="E173" s="57" t="s">
        <v>358</v>
      </c>
      <c r="F173" s="138" t="s">
        <v>180</v>
      </c>
      <c r="G173" s="82"/>
      <c r="H173" s="75" t="b">
        <v>1</v>
      </c>
      <c r="I173" s="80">
        <v>46216.0</v>
      </c>
      <c r="J173" s="81">
        <v>46090.0</v>
      </c>
      <c r="K173" s="80">
        <v>46216.0</v>
      </c>
      <c r="L173" s="82"/>
      <c r="M173" s="82"/>
      <c r="N173" s="82"/>
      <c r="O173" s="82"/>
      <c r="P173" s="82"/>
      <c r="Q173" s="57" t="s">
        <v>16</v>
      </c>
      <c r="R173" s="80">
        <v>46336.0</v>
      </c>
      <c r="S173" s="64">
        <v>7.0</v>
      </c>
      <c r="T173" s="82"/>
      <c r="U173" s="82"/>
      <c r="V173" s="82"/>
      <c r="W173" s="82"/>
      <c r="X173" s="64">
        <v>1.0</v>
      </c>
      <c r="Y173" s="64"/>
      <c r="Z173" s="57" t="s">
        <v>1068</v>
      </c>
      <c r="AA173" s="57" t="s">
        <v>1069</v>
      </c>
      <c r="AB173" s="57" t="s">
        <v>403</v>
      </c>
      <c r="AC173" s="57" t="s">
        <v>404</v>
      </c>
      <c r="AD173" s="64">
        <v>2022.0</v>
      </c>
      <c r="AE173" s="64">
        <v>2022.0</v>
      </c>
      <c r="AF173" s="82"/>
      <c r="AG173" s="57" t="s">
        <v>1070</v>
      </c>
      <c r="AH173" s="82"/>
      <c r="AI173" s="82"/>
      <c r="AJ173" s="82"/>
      <c r="AK173" s="82"/>
      <c r="AL173" s="82"/>
      <c r="AM173" s="82"/>
      <c r="AN173" s="82"/>
      <c r="AO173" s="82"/>
      <c r="AP173" s="82"/>
      <c r="AQ173" s="82"/>
      <c r="AR173" s="82"/>
      <c r="AS173" s="82"/>
      <c r="AT173" s="82"/>
      <c r="AU173" s="82"/>
      <c r="AV173" s="82"/>
      <c r="AW173" s="82"/>
      <c r="AX173" s="82"/>
      <c r="AY173" s="82"/>
      <c r="AZ173" s="82"/>
      <c r="BA173" s="82"/>
      <c r="BB173" s="82"/>
      <c r="BC173" s="82"/>
      <c r="BD173" s="82"/>
      <c r="BE173" s="82"/>
      <c r="BF173" s="82"/>
    </row>
    <row r="174">
      <c r="A174" s="102">
        <v>150.0</v>
      </c>
      <c r="B174" s="99" t="s">
        <v>1456</v>
      </c>
      <c r="C174" s="99" t="s">
        <v>10239</v>
      </c>
      <c r="D174" s="99" t="s">
        <v>240</v>
      </c>
      <c r="E174" s="99" t="s">
        <v>150</v>
      </c>
      <c r="F174" s="99" t="s">
        <v>10154</v>
      </c>
      <c r="G174" s="103"/>
      <c r="H174" s="103"/>
      <c r="I174" s="99" t="s">
        <v>595</v>
      </c>
      <c r="J174" s="103"/>
      <c r="K174" s="103"/>
      <c r="L174" s="103"/>
      <c r="M174" s="103"/>
      <c r="N174" s="103"/>
      <c r="O174" s="99" t="s">
        <v>10240</v>
      </c>
      <c r="P174" s="103"/>
      <c r="Q174" s="99" t="s">
        <v>577</v>
      </c>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103"/>
      <c r="AO174" s="103"/>
      <c r="AP174" s="103"/>
      <c r="AQ174" s="103"/>
      <c r="AR174" s="103"/>
      <c r="AS174" s="103"/>
      <c r="AT174" s="103"/>
      <c r="AU174" s="103"/>
      <c r="AV174" s="103"/>
      <c r="AW174" s="103"/>
      <c r="AX174" s="103"/>
      <c r="AY174" s="103"/>
      <c r="AZ174" s="103"/>
      <c r="BA174" s="103"/>
      <c r="BB174" s="103"/>
      <c r="BC174" s="103"/>
      <c r="BD174" s="103"/>
      <c r="BE174" s="103"/>
      <c r="BF174" s="103"/>
    </row>
    <row r="175">
      <c r="A175" s="64">
        <v>129.0</v>
      </c>
      <c r="B175" s="57" t="s">
        <v>1071</v>
      </c>
      <c r="C175" s="57" t="s">
        <v>1072</v>
      </c>
      <c r="D175" s="57" t="s">
        <v>240</v>
      </c>
      <c r="E175" s="57" t="s">
        <v>150</v>
      </c>
      <c r="F175" s="57" t="s">
        <v>180</v>
      </c>
      <c r="G175" s="82"/>
      <c r="H175" s="75" t="b">
        <v>1</v>
      </c>
      <c r="I175" s="80">
        <v>46221.0</v>
      </c>
      <c r="J175" s="80">
        <v>46139.0</v>
      </c>
      <c r="K175" s="80">
        <v>46221.0</v>
      </c>
      <c r="L175" s="82"/>
      <c r="M175" s="82"/>
      <c r="N175" s="82"/>
      <c r="O175" s="57" t="s">
        <v>1073</v>
      </c>
      <c r="P175" s="57" t="s">
        <v>190</v>
      </c>
      <c r="Q175" s="57" t="s">
        <v>16</v>
      </c>
      <c r="R175" s="80">
        <v>46341.0</v>
      </c>
      <c r="S175" s="64">
        <v>2.0</v>
      </c>
      <c r="T175" s="82"/>
      <c r="U175" s="82"/>
      <c r="V175" s="82"/>
      <c r="W175" s="64">
        <v>2024.0</v>
      </c>
      <c r="X175" s="64">
        <v>2.0</v>
      </c>
      <c r="Y175" s="64"/>
      <c r="Z175" s="57" t="s">
        <v>200</v>
      </c>
      <c r="AA175" s="84" t="s">
        <v>1074</v>
      </c>
      <c r="AB175" s="84" t="s">
        <v>236</v>
      </c>
      <c r="AC175" s="57" t="s">
        <v>203</v>
      </c>
      <c r="AD175" s="64">
        <v>2024.0</v>
      </c>
      <c r="AE175" s="64" t="s">
        <v>1075</v>
      </c>
      <c r="AF175" s="82"/>
      <c r="AG175" s="57" t="s">
        <v>1076</v>
      </c>
      <c r="AH175" s="82"/>
      <c r="AI175" s="57" t="s">
        <v>200</v>
      </c>
      <c r="AJ175" s="57" t="s">
        <v>758</v>
      </c>
      <c r="AK175" s="57" t="s">
        <v>202</v>
      </c>
      <c r="AL175" s="57" t="s">
        <v>203</v>
      </c>
      <c r="AM175" s="64">
        <v>2021.0</v>
      </c>
      <c r="AN175" s="80">
        <v>45489.0</v>
      </c>
      <c r="AO175" s="82"/>
      <c r="AP175" s="82"/>
      <c r="AQ175" s="82"/>
      <c r="AR175" s="82"/>
      <c r="AS175" s="82"/>
      <c r="AT175" s="82"/>
      <c r="AU175" s="82"/>
      <c r="AV175" s="82"/>
      <c r="AW175" s="82"/>
      <c r="AX175" s="82"/>
      <c r="AY175" s="82"/>
      <c r="AZ175" s="82"/>
      <c r="BA175" s="82"/>
      <c r="BB175" s="82"/>
      <c r="BC175" s="82"/>
      <c r="BD175" s="82"/>
      <c r="BE175" s="82"/>
      <c r="BF175" s="82"/>
    </row>
    <row r="176">
      <c r="A176" s="102">
        <v>152.0</v>
      </c>
      <c r="B176" s="99" t="s">
        <v>1079</v>
      </c>
      <c r="C176" s="99" t="s">
        <v>1080</v>
      </c>
      <c r="D176" s="99" t="s">
        <v>240</v>
      </c>
      <c r="E176" s="99" t="s">
        <v>358</v>
      </c>
      <c r="F176" s="99" t="s">
        <v>180</v>
      </c>
      <c r="G176" s="103"/>
      <c r="H176" s="75" t="b">
        <v>1</v>
      </c>
      <c r="I176" s="101">
        <v>46196.0</v>
      </c>
      <c r="J176" s="101">
        <v>46044.0</v>
      </c>
      <c r="K176" s="101">
        <v>46140.0</v>
      </c>
      <c r="L176" s="101">
        <v>46196.0</v>
      </c>
      <c r="M176" s="103"/>
      <c r="N176" s="103"/>
      <c r="O176" s="103"/>
      <c r="P176" s="103"/>
      <c r="Q176" s="99" t="s">
        <v>253</v>
      </c>
      <c r="R176" s="102" t="s">
        <v>193</v>
      </c>
      <c r="S176" s="102">
        <v>27.0</v>
      </c>
      <c r="T176" s="103"/>
      <c r="U176" s="103"/>
      <c r="V176" s="103"/>
      <c r="W176" s="102">
        <v>2022.0</v>
      </c>
      <c r="X176" s="102">
        <v>1.0</v>
      </c>
      <c r="Y176" s="102"/>
      <c r="Z176" s="99" t="s">
        <v>363</v>
      </c>
      <c r="AA176" s="99" t="s">
        <v>364</v>
      </c>
      <c r="AB176" s="99" t="s">
        <v>403</v>
      </c>
      <c r="AC176" s="99" t="s">
        <v>404</v>
      </c>
      <c r="AD176" s="102">
        <v>2022.0</v>
      </c>
      <c r="AE176" s="102" t="s">
        <v>569</v>
      </c>
      <c r="AF176" s="103"/>
      <c r="AG176" s="99" t="s">
        <v>1082</v>
      </c>
      <c r="AH176" s="99" t="s">
        <v>1083</v>
      </c>
      <c r="AI176" s="103"/>
      <c r="AJ176" s="103"/>
      <c r="AK176" s="103"/>
      <c r="AL176" s="103"/>
      <c r="AM176" s="103"/>
      <c r="AN176" s="103"/>
      <c r="AO176" s="103"/>
      <c r="AP176" s="103"/>
      <c r="AQ176" s="103"/>
      <c r="AR176" s="103"/>
      <c r="AS176" s="103"/>
      <c r="AT176" s="103"/>
      <c r="AU176" s="103"/>
      <c r="AV176" s="103"/>
      <c r="AW176" s="103"/>
      <c r="AX176" s="103"/>
      <c r="AY176" s="103"/>
      <c r="AZ176" s="103"/>
      <c r="BA176" s="103"/>
      <c r="BB176" s="103"/>
      <c r="BC176" s="103"/>
      <c r="BD176" s="103"/>
      <c r="BE176" s="103"/>
      <c r="BF176" s="103"/>
    </row>
    <row r="177">
      <c r="A177" s="60">
        <v>198.0</v>
      </c>
      <c r="B177" s="46" t="s">
        <v>1084</v>
      </c>
      <c r="C177" s="46" t="s">
        <v>1085</v>
      </c>
      <c r="D177" s="46" t="s">
        <v>240</v>
      </c>
      <c r="E177" s="46" t="s">
        <v>150</v>
      </c>
      <c r="F177" s="46" t="s">
        <v>180</v>
      </c>
      <c r="G177" s="62"/>
      <c r="H177" s="466" t="b">
        <v>0</v>
      </c>
      <c r="I177" s="54">
        <v>46219.0</v>
      </c>
      <c r="J177" s="54">
        <v>46134.0</v>
      </c>
      <c r="K177" s="54">
        <v>46219.0</v>
      </c>
      <c r="L177" s="62"/>
      <c r="M177" s="62"/>
      <c r="N177" s="62"/>
      <c r="O177" s="57" t="s">
        <v>1087</v>
      </c>
      <c r="P177" s="46" t="s">
        <v>190</v>
      </c>
      <c r="Q177" s="46" t="s">
        <v>16</v>
      </c>
      <c r="R177" s="54">
        <v>46339.0</v>
      </c>
      <c r="S177" s="60">
        <v>4.0</v>
      </c>
      <c r="T177" s="62"/>
      <c r="U177" s="46" t="s">
        <v>1089</v>
      </c>
      <c r="V177" s="46" t="s">
        <v>196</v>
      </c>
      <c r="W177" s="62"/>
      <c r="X177" s="60">
        <v>1.0</v>
      </c>
      <c r="Y177" s="64"/>
      <c r="Z177" s="46" t="s">
        <v>200</v>
      </c>
      <c r="AA177" s="46" t="s">
        <v>417</v>
      </c>
      <c r="AB177" s="46" t="s">
        <v>236</v>
      </c>
      <c r="AC177" s="46" t="s">
        <v>203</v>
      </c>
      <c r="AD177" s="60">
        <v>2018.0</v>
      </c>
      <c r="AE177" s="60" t="s">
        <v>1092</v>
      </c>
      <c r="AF177" s="62"/>
      <c r="AG177" s="46" t="s">
        <v>1093</v>
      </c>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row>
    <row r="178">
      <c r="A178" s="119"/>
      <c r="B178" s="119"/>
      <c r="C178" s="119"/>
      <c r="D178" s="119"/>
      <c r="E178" s="119"/>
      <c r="F178" s="119"/>
      <c r="G178" s="119"/>
      <c r="H178" s="119"/>
      <c r="I178" s="119"/>
      <c r="J178" s="119"/>
      <c r="K178" s="119"/>
      <c r="L178" s="119"/>
      <c r="M178" s="119"/>
      <c r="N178" s="119"/>
      <c r="O178" s="57" t="s">
        <v>1097</v>
      </c>
      <c r="P178" s="119"/>
      <c r="Q178" s="119"/>
      <c r="R178" s="119"/>
      <c r="S178" s="119"/>
      <c r="T178" s="119"/>
      <c r="U178" s="119"/>
      <c r="V178" s="119"/>
      <c r="W178" s="119"/>
      <c r="X178" s="119"/>
      <c r="Y178" s="64"/>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row>
    <row r="179">
      <c r="A179" s="119"/>
      <c r="B179" s="119"/>
      <c r="C179" s="119"/>
      <c r="D179" s="119"/>
      <c r="E179" s="119"/>
      <c r="F179" s="119"/>
      <c r="G179" s="119"/>
      <c r="H179" s="119"/>
      <c r="I179" s="119"/>
      <c r="J179" s="119"/>
      <c r="K179" s="119"/>
      <c r="L179" s="119"/>
      <c r="M179" s="119"/>
      <c r="N179" s="119"/>
      <c r="O179" s="57" t="s">
        <v>1099</v>
      </c>
      <c r="P179" s="119"/>
      <c r="Q179" s="119"/>
      <c r="R179" s="119"/>
      <c r="S179" s="119"/>
      <c r="T179" s="119"/>
      <c r="U179" s="119"/>
      <c r="V179" s="119"/>
      <c r="W179" s="119"/>
      <c r="X179" s="119"/>
      <c r="Y179" s="64"/>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row>
    <row r="180">
      <c r="A180" s="119"/>
      <c r="B180" s="119"/>
      <c r="C180" s="119"/>
      <c r="D180" s="119"/>
      <c r="E180" s="119"/>
      <c r="F180" s="119"/>
      <c r="G180" s="119"/>
      <c r="H180" s="119"/>
      <c r="I180" s="119"/>
      <c r="J180" s="119"/>
      <c r="K180" s="119"/>
      <c r="L180" s="119"/>
      <c r="M180" s="119"/>
      <c r="N180" s="119"/>
      <c r="O180" s="57" t="s">
        <v>1102</v>
      </c>
      <c r="P180" s="119"/>
      <c r="Q180" s="119"/>
      <c r="R180" s="119"/>
      <c r="S180" s="119"/>
      <c r="T180" s="119"/>
      <c r="U180" s="119"/>
      <c r="V180" s="119"/>
      <c r="W180" s="119"/>
      <c r="X180" s="119"/>
      <c r="Y180" s="64"/>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row>
    <row r="181">
      <c r="A181" s="72"/>
      <c r="B181" s="72"/>
      <c r="C181" s="72"/>
      <c r="D181" s="72"/>
      <c r="E181" s="72"/>
      <c r="F181" s="72"/>
      <c r="G181" s="72"/>
      <c r="H181" s="72"/>
      <c r="I181" s="72"/>
      <c r="J181" s="72"/>
      <c r="K181" s="72"/>
      <c r="L181" s="72"/>
      <c r="M181" s="72"/>
      <c r="N181" s="72"/>
      <c r="O181" s="57" t="s">
        <v>1105</v>
      </c>
      <c r="P181" s="72"/>
      <c r="Q181" s="72"/>
      <c r="R181" s="72"/>
      <c r="S181" s="72"/>
      <c r="T181" s="72"/>
      <c r="U181" s="72"/>
      <c r="V181" s="72"/>
      <c r="W181" s="72"/>
      <c r="X181" s="72"/>
      <c r="Y181" s="64"/>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row>
    <row r="182">
      <c r="A182" s="102">
        <v>154.0</v>
      </c>
      <c r="B182" s="99" t="s">
        <v>1106</v>
      </c>
      <c r="C182" s="99" t="s">
        <v>1107</v>
      </c>
      <c r="D182" s="99" t="s">
        <v>240</v>
      </c>
      <c r="E182" s="99" t="s">
        <v>358</v>
      </c>
      <c r="F182" s="99" t="s">
        <v>180</v>
      </c>
      <c r="G182" s="103"/>
      <c r="H182" s="75" t="b">
        <v>1</v>
      </c>
      <c r="I182" s="101">
        <v>46196.0</v>
      </c>
      <c r="J182" s="101">
        <v>46045.0</v>
      </c>
      <c r="K182" s="101">
        <v>46140.0</v>
      </c>
      <c r="L182" s="101">
        <v>46196.0</v>
      </c>
      <c r="M182" s="103"/>
      <c r="N182" s="103"/>
      <c r="O182" s="99" t="s">
        <v>1108</v>
      </c>
      <c r="P182" s="99" t="s">
        <v>190</v>
      </c>
      <c r="Q182" s="99" t="s">
        <v>253</v>
      </c>
      <c r="R182" s="102" t="s">
        <v>193</v>
      </c>
      <c r="S182" s="102">
        <v>27.0</v>
      </c>
      <c r="T182" s="103"/>
      <c r="U182" s="103"/>
      <c r="V182" s="103"/>
      <c r="W182" s="103"/>
      <c r="X182" s="102">
        <v>1.0</v>
      </c>
      <c r="Y182" s="102"/>
      <c r="Z182" s="99" t="s">
        <v>567</v>
      </c>
      <c r="AA182" s="99" t="s">
        <v>832</v>
      </c>
      <c r="AB182" s="99" t="s">
        <v>437</v>
      </c>
      <c r="AC182" s="99" t="s">
        <v>404</v>
      </c>
      <c r="AD182" s="102">
        <v>2022.0</v>
      </c>
      <c r="AE182" s="102" t="s">
        <v>569</v>
      </c>
      <c r="AF182" s="103"/>
      <c r="AG182" s="99" t="s">
        <v>1109</v>
      </c>
      <c r="AH182" s="99" t="s">
        <v>1083</v>
      </c>
      <c r="AI182" s="103"/>
      <c r="AJ182" s="103"/>
      <c r="AK182" s="103"/>
      <c r="AL182" s="103"/>
      <c r="AM182" s="103"/>
      <c r="AN182" s="103"/>
      <c r="AO182" s="103"/>
      <c r="AP182" s="103"/>
      <c r="AQ182" s="103"/>
      <c r="AR182" s="103"/>
      <c r="AS182" s="103"/>
      <c r="AT182" s="103"/>
      <c r="AU182" s="103"/>
      <c r="AV182" s="103"/>
      <c r="AW182" s="103"/>
      <c r="AX182" s="103"/>
      <c r="AY182" s="103"/>
      <c r="AZ182" s="103"/>
      <c r="BA182" s="103"/>
      <c r="BB182" s="103"/>
      <c r="BC182" s="103"/>
      <c r="BD182" s="103"/>
      <c r="BE182" s="103"/>
      <c r="BF182" s="103"/>
    </row>
    <row r="183">
      <c r="A183" s="64">
        <v>155.0</v>
      </c>
      <c r="B183" s="57" t="s">
        <v>1110</v>
      </c>
      <c r="C183" s="57" t="s">
        <v>1111</v>
      </c>
      <c r="D183" s="57" t="s">
        <v>240</v>
      </c>
      <c r="E183" s="57" t="s">
        <v>150</v>
      </c>
      <c r="F183" s="57" t="s">
        <v>180</v>
      </c>
      <c r="G183" s="82"/>
      <c r="H183" s="75" t="b">
        <v>1</v>
      </c>
      <c r="I183" s="80">
        <v>46196.0</v>
      </c>
      <c r="J183" s="80">
        <v>46044.0</v>
      </c>
      <c r="K183" s="80">
        <v>46140.0</v>
      </c>
      <c r="L183" s="80">
        <v>46196.0</v>
      </c>
      <c r="M183" s="82"/>
      <c r="N183" s="82"/>
      <c r="O183" s="82"/>
      <c r="P183" s="82"/>
      <c r="Q183" s="57" t="s">
        <v>253</v>
      </c>
      <c r="R183" s="64" t="s">
        <v>193</v>
      </c>
      <c r="S183" s="64">
        <v>27.0</v>
      </c>
      <c r="T183" s="82"/>
      <c r="U183" s="82"/>
      <c r="V183" s="57" t="s">
        <v>244</v>
      </c>
      <c r="W183" s="64">
        <v>2023.0</v>
      </c>
      <c r="X183" s="64">
        <v>1.0</v>
      </c>
      <c r="Y183" s="64"/>
      <c r="Z183" s="57" t="s">
        <v>200</v>
      </c>
      <c r="AA183" s="84" t="s">
        <v>266</v>
      </c>
      <c r="AB183" s="84" t="s">
        <v>1034</v>
      </c>
      <c r="AC183" s="57" t="s">
        <v>203</v>
      </c>
      <c r="AD183" s="64">
        <v>2022.0</v>
      </c>
      <c r="AE183" s="64" t="s">
        <v>569</v>
      </c>
      <c r="AF183" s="82"/>
      <c r="AG183" s="57" t="s">
        <v>1114</v>
      </c>
      <c r="AH183" s="57" t="s">
        <v>1115</v>
      </c>
      <c r="AI183" s="82"/>
      <c r="AJ183" s="82"/>
      <c r="AK183" s="82"/>
      <c r="AL183" s="82"/>
      <c r="AM183" s="82"/>
      <c r="AN183" s="82"/>
      <c r="AO183" s="82"/>
      <c r="AP183" s="82"/>
      <c r="AQ183" s="82"/>
      <c r="AR183" s="82"/>
      <c r="AS183" s="82"/>
      <c r="AT183" s="82"/>
      <c r="AU183" s="82"/>
      <c r="AV183" s="82"/>
      <c r="AW183" s="82"/>
      <c r="AX183" s="82"/>
      <c r="AY183" s="82"/>
      <c r="AZ183" s="82"/>
      <c r="BA183" s="82"/>
      <c r="BB183" s="82"/>
      <c r="BC183" s="82"/>
      <c r="BD183" s="82"/>
      <c r="BE183" s="82"/>
      <c r="BF183" s="82"/>
    </row>
    <row r="184">
      <c r="A184" s="102">
        <v>156.0</v>
      </c>
      <c r="B184" s="99" t="s">
        <v>1503</v>
      </c>
      <c r="C184" s="99" t="s">
        <v>10242</v>
      </c>
      <c r="D184" s="99" t="s">
        <v>240</v>
      </c>
      <c r="E184" s="99" t="s">
        <v>150</v>
      </c>
      <c r="F184" s="99" t="s">
        <v>10151</v>
      </c>
      <c r="G184" s="103"/>
      <c r="H184" s="103"/>
      <c r="I184" s="99" t="s">
        <v>595</v>
      </c>
      <c r="J184" s="103"/>
      <c r="K184" s="103"/>
      <c r="L184" s="103"/>
      <c r="M184" s="103"/>
      <c r="N184" s="103"/>
      <c r="O184" s="103"/>
      <c r="P184" s="103"/>
      <c r="Q184" s="99" t="s">
        <v>181</v>
      </c>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row>
    <row r="185">
      <c r="A185" s="64">
        <v>199.0</v>
      </c>
      <c r="B185" s="57" t="s">
        <v>1116</v>
      </c>
      <c r="C185" s="57" t="s">
        <v>1117</v>
      </c>
      <c r="D185" s="57" t="s">
        <v>240</v>
      </c>
      <c r="E185" s="57" t="s">
        <v>150</v>
      </c>
      <c r="F185" s="57" t="s">
        <v>180</v>
      </c>
      <c r="G185" s="82"/>
      <c r="H185" s="75" t="b">
        <v>1</v>
      </c>
      <c r="I185" s="80">
        <v>46214.0</v>
      </c>
      <c r="J185" s="80">
        <v>46214.0</v>
      </c>
      <c r="K185" s="82"/>
      <c r="L185" s="82"/>
      <c r="M185" s="82"/>
      <c r="N185" s="82"/>
      <c r="O185" s="57" t="s">
        <v>1118</v>
      </c>
      <c r="P185" s="57" t="s">
        <v>190</v>
      </c>
      <c r="Q185" s="57" t="s">
        <v>16</v>
      </c>
      <c r="R185" s="81">
        <v>46334.0</v>
      </c>
      <c r="S185" s="64">
        <v>9.0</v>
      </c>
      <c r="T185" s="82"/>
      <c r="U185" s="82"/>
      <c r="V185" s="57" t="s">
        <v>244</v>
      </c>
      <c r="W185" s="64">
        <v>2024.0</v>
      </c>
      <c r="X185" s="64">
        <v>1.0</v>
      </c>
      <c r="Y185" s="64"/>
      <c r="Z185" s="57" t="s">
        <v>1119</v>
      </c>
      <c r="AA185" s="84" t="s">
        <v>1120</v>
      </c>
      <c r="AB185" s="84" t="s">
        <v>202</v>
      </c>
      <c r="AC185" s="57" t="s">
        <v>203</v>
      </c>
      <c r="AD185" s="82"/>
      <c r="AE185" s="64" t="s">
        <v>1121</v>
      </c>
      <c r="AF185" s="82"/>
      <c r="AG185" s="57" t="s">
        <v>1122</v>
      </c>
      <c r="AH185" s="82"/>
      <c r="AI185" s="82"/>
      <c r="AJ185" s="82"/>
      <c r="AK185" s="82"/>
      <c r="AL185" s="82"/>
      <c r="AM185" s="82"/>
      <c r="AN185" s="82"/>
      <c r="AO185" s="82"/>
      <c r="AP185" s="82"/>
      <c r="AQ185" s="82"/>
      <c r="AR185" s="82"/>
      <c r="AS185" s="82"/>
      <c r="AT185" s="82"/>
      <c r="AU185" s="82"/>
      <c r="AV185" s="82"/>
      <c r="AW185" s="82"/>
      <c r="AX185" s="82"/>
      <c r="AY185" s="82"/>
      <c r="AZ185" s="82"/>
      <c r="BA185" s="82"/>
      <c r="BB185" s="82"/>
      <c r="BC185" s="82"/>
      <c r="BD185" s="82"/>
      <c r="BE185" s="82"/>
      <c r="BF185" s="82"/>
    </row>
    <row r="186">
      <c r="A186" s="102">
        <v>158.0</v>
      </c>
      <c r="B186" s="99" t="s">
        <v>1520</v>
      </c>
      <c r="C186" s="99" t="s">
        <v>10243</v>
      </c>
      <c r="D186" s="99" t="s">
        <v>240</v>
      </c>
      <c r="E186" s="99" t="s">
        <v>440</v>
      </c>
      <c r="F186" s="99" t="s">
        <v>10154</v>
      </c>
      <c r="G186" s="103"/>
      <c r="H186" s="103"/>
      <c r="I186" s="99" t="s">
        <v>595</v>
      </c>
      <c r="J186" s="103"/>
      <c r="K186" s="103"/>
      <c r="L186" s="103"/>
      <c r="M186" s="103"/>
      <c r="N186" s="103"/>
      <c r="O186" s="103"/>
      <c r="P186" s="103"/>
      <c r="Q186" s="99" t="s">
        <v>96</v>
      </c>
      <c r="R186" s="103"/>
      <c r="S186" s="103"/>
      <c r="T186" s="103"/>
      <c r="U186" s="103"/>
      <c r="V186" s="103"/>
      <c r="W186" s="103"/>
      <c r="X186" s="103"/>
      <c r="Y186" s="103"/>
      <c r="Z186" s="103"/>
      <c r="AA186" s="130"/>
      <c r="AB186" s="130"/>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row>
    <row r="187">
      <c r="A187" s="64">
        <v>159.0</v>
      </c>
      <c r="B187" s="57" t="s">
        <v>1530</v>
      </c>
      <c r="C187" s="57" t="s">
        <v>1861</v>
      </c>
      <c r="D187" s="57" t="s">
        <v>240</v>
      </c>
      <c r="E187" s="57" t="s">
        <v>150</v>
      </c>
      <c r="F187" s="57" t="s">
        <v>10151</v>
      </c>
      <c r="G187" s="82"/>
      <c r="H187" s="82"/>
      <c r="I187" s="57" t="s">
        <v>595</v>
      </c>
      <c r="J187" s="82"/>
      <c r="K187" s="82"/>
      <c r="L187" s="82"/>
      <c r="M187" s="82"/>
      <c r="N187" s="82"/>
      <c r="O187" s="82"/>
      <c r="P187" s="82"/>
      <c r="Q187" s="57" t="s">
        <v>434</v>
      </c>
      <c r="R187" s="82"/>
      <c r="S187" s="82"/>
      <c r="T187" s="82"/>
      <c r="U187" s="82"/>
      <c r="V187" s="82"/>
      <c r="W187" s="82"/>
      <c r="X187" s="82"/>
      <c r="Y187" s="82"/>
      <c r="Z187" s="57" t="s">
        <v>10232</v>
      </c>
      <c r="AA187" s="83"/>
      <c r="AB187" s="84" t="s">
        <v>236</v>
      </c>
      <c r="AC187" s="82"/>
      <c r="AD187" s="82"/>
      <c r="AE187" s="82"/>
      <c r="AF187" s="82"/>
      <c r="AG187" s="82"/>
      <c r="AH187" s="82"/>
      <c r="AI187" s="57" t="s">
        <v>1016</v>
      </c>
      <c r="AJ187" s="82"/>
      <c r="AK187" s="57" t="s">
        <v>236</v>
      </c>
      <c r="AL187" s="82"/>
      <c r="AM187" s="82"/>
      <c r="AN187" s="82"/>
      <c r="AO187" s="82"/>
      <c r="AP187" s="82"/>
      <c r="AQ187" s="82"/>
      <c r="AR187" s="82"/>
      <c r="AS187" s="82"/>
      <c r="AT187" s="82"/>
      <c r="AU187" s="82"/>
      <c r="AV187" s="82"/>
      <c r="AW187" s="82"/>
      <c r="AX187" s="82"/>
      <c r="AY187" s="82"/>
      <c r="AZ187" s="82"/>
      <c r="BA187" s="82"/>
      <c r="BB187" s="82"/>
      <c r="BC187" s="82"/>
      <c r="BD187" s="82"/>
      <c r="BE187" s="82"/>
      <c r="BF187" s="82"/>
    </row>
    <row r="188">
      <c r="A188" s="102">
        <v>93.0</v>
      </c>
      <c r="B188" s="99" t="s">
        <v>1078</v>
      </c>
      <c r="C188" s="99" t="s">
        <v>10244</v>
      </c>
      <c r="D188" s="99" t="s">
        <v>240</v>
      </c>
      <c r="E188" s="99" t="s">
        <v>150</v>
      </c>
      <c r="F188" s="99" t="s">
        <v>10245</v>
      </c>
      <c r="G188" s="103"/>
      <c r="H188" s="103"/>
      <c r="I188" s="99" t="s">
        <v>595</v>
      </c>
      <c r="J188" s="103"/>
      <c r="K188" s="103"/>
      <c r="L188" s="103"/>
      <c r="M188" s="103"/>
      <c r="N188" s="103"/>
      <c r="O188" s="103"/>
      <c r="P188" s="103"/>
      <c r="Q188" s="99" t="s">
        <v>16</v>
      </c>
      <c r="R188" s="103"/>
      <c r="S188" s="103"/>
      <c r="T188" s="103"/>
      <c r="U188" s="103"/>
      <c r="V188" s="103"/>
      <c r="W188" s="103"/>
      <c r="X188" s="103"/>
      <c r="Y188" s="103"/>
      <c r="Z188" s="99" t="s">
        <v>233</v>
      </c>
      <c r="AA188" s="130"/>
      <c r="AB188" s="131" t="s">
        <v>207</v>
      </c>
      <c r="AC188" s="103"/>
      <c r="AD188" s="103"/>
      <c r="AE188" s="103"/>
      <c r="AF188" s="103"/>
      <c r="AG188" s="103"/>
      <c r="AH188" s="103"/>
      <c r="AI188" s="99" t="s">
        <v>233</v>
      </c>
      <c r="AJ188" s="103"/>
      <c r="AK188" s="99" t="s">
        <v>207</v>
      </c>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row>
    <row r="189">
      <c r="A189" s="64">
        <v>213.0</v>
      </c>
      <c r="B189" s="57" t="s">
        <v>1123</v>
      </c>
      <c r="C189" s="57" t="s">
        <v>1124</v>
      </c>
      <c r="D189" s="57" t="s">
        <v>240</v>
      </c>
      <c r="E189" s="57" t="s">
        <v>150</v>
      </c>
      <c r="F189" s="57" t="s">
        <v>180</v>
      </c>
      <c r="G189" s="82"/>
      <c r="H189" s="75" t="b">
        <v>1</v>
      </c>
      <c r="I189" s="57" t="s">
        <v>595</v>
      </c>
      <c r="J189" s="82"/>
      <c r="K189" s="82"/>
      <c r="L189" s="82"/>
      <c r="M189" s="82"/>
      <c r="N189" s="82"/>
      <c r="O189" s="82"/>
      <c r="P189" s="82"/>
      <c r="Q189" s="57" t="s">
        <v>16</v>
      </c>
      <c r="R189" s="80">
        <v>46223.0</v>
      </c>
      <c r="S189" s="64">
        <v>46223.0</v>
      </c>
      <c r="T189" s="57" t="s">
        <v>395</v>
      </c>
      <c r="U189" s="82"/>
      <c r="V189" s="57" t="s">
        <v>244</v>
      </c>
      <c r="W189" s="82"/>
      <c r="X189" s="64">
        <v>1.0</v>
      </c>
      <c r="Y189" s="64"/>
      <c r="Z189" s="57" t="s">
        <v>294</v>
      </c>
      <c r="AA189" s="83"/>
      <c r="AB189" s="84" t="s">
        <v>316</v>
      </c>
      <c r="AC189" s="82"/>
      <c r="AD189" s="82"/>
      <c r="AE189" s="82"/>
      <c r="AF189" s="82"/>
      <c r="AG189" s="82"/>
      <c r="AH189" s="82"/>
      <c r="AI189" s="82"/>
      <c r="AJ189" s="82"/>
      <c r="AK189" s="82"/>
      <c r="AL189" s="82"/>
      <c r="AM189" s="82"/>
      <c r="AN189" s="82"/>
      <c r="AO189" s="82"/>
      <c r="AP189" s="82"/>
      <c r="AQ189" s="82"/>
      <c r="AR189" s="82"/>
      <c r="AS189" s="82"/>
      <c r="AT189" s="82"/>
      <c r="AU189" s="82"/>
      <c r="AV189" s="82"/>
      <c r="AW189" s="82"/>
      <c r="AX189" s="82"/>
      <c r="AY189" s="82"/>
      <c r="AZ189" s="82"/>
      <c r="BA189" s="82"/>
      <c r="BB189" s="82"/>
      <c r="BC189" s="82"/>
      <c r="BD189" s="82"/>
      <c r="BE189" s="82"/>
      <c r="BF189" s="82"/>
    </row>
    <row r="190">
      <c r="A190" s="102">
        <v>162.0</v>
      </c>
      <c r="B190" s="99" t="s">
        <v>1125</v>
      </c>
      <c r="C190" s="99" t="s">
        <v>1127</v>
      </c>
      <c r="D190" s="99" t="s">
        <v>240</v>
      </c>
      <c r="E190" s="99" t="s">
        <v>358</v>
      </c>
      <c r="F190" s="99" t="s">
        <v>180</v>
      </c>
      <c r="G190" s="103"/>
      <c r="H190" s="75" t="b">
        <v>1</v>
      </c>
      <c r="I190" s="101">
        <v>46198.0</v>
      </c>
      <c r="J190" s="101">
        <v>46048.0</v>
      </c>
      <c r="K190" s="101">
        <v>46142.0</v>
      </c>
      <c r="L190" s="101">
        <v>46198.0</v>
      </c>
      <c r="M190" s="103"/>
      <c r="N190" s="103"/>
      <c r="O190" s="103"/>
      <c r="P190" s="103"/>
      <c r="Q190" s="99" t="s">
        <v>463</v>
      </c>
      <c r="R190" s="102" t="s">
        <v>519</v>
      </c>
      <c r="S190" s="102">
        <v>25.0</v>
      </c>
      <c r="T190" s="103"/>
      <c r="U190" s="103"/>
      <c r="V190" s="103"/>
      <c r="W190" s="103"/>
      <c r="X190" s="102">
        <v>1.0</v>
      </c>
      <c r="Y190" s="102"/>
      <c r="Z190" s="99" t="s">
        <v>1129</v>
      </c>
      <c r="AA190" s="99" t="s">
        <v>568</v>
      </c>
      <c r="AB190" s="99" t="s">
        <v>403</v>
      </c>
      <c r="AC190" s="99" t="s">
        <v>404</v>
      </c>
      <c r="AD190" s="102">
        <v>2022.0</v>
      </c>
      <c r="AE190" s="101">
        <v>44834.0</v>
      </c>
      <c r="AF190" s="103"/>
      <c r="AG190" s="99" t="s">
        <v>1130</v>
      </c>
      <c r="AH190" s="99" t="s">
        <v>1131</v>
      </c>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row>
    <row r="191">
      <c r="A191" s="64">
        <v>26.0</v>
      </c>
      <c r="B191" s="57" t="s">
        <v>495</v>
      </c>
      <c r="C191" s="57" t="s">
        <v>1024</v>
      </c>
      <c r="D191" s="57" t="s">
        <v>99</v>
      </c>
      <c r="E191" s="57" t="s">
        <v>179</v>
      </c>
      <c r="F191" s="57" t="s">
        <v>180</v>
      </c>
      <c r="G191" s="57" t="s">
        <v>1132</v>
      </c>
      <c r="H191" s="75" t="b">
        <v>1</v>
      </c>
      <c r="I191" s="81">
        <v>46212.0</v>
      </c>
      <c r="J191" s="80">
        <v>46073.0</v>
      </c>
      <c r="K191" s="81">
        <v>46212.0</v>
      </c>
      <c r="L191" s="82"/>
      <c r="M191" s="82"/>
      <c r="N191" s="82"/>
      <c r="O191" s="57" t="s">
        <v>1133</v>
      </c>
      <c r="P191" s="57" t="s">
        <v>190</v>
      </c>
      <c r="Q191" s="57" t="s">
        <v>16</v>
      </c>
      <c r="R191" s="81">
        <v>46332.0</v>
      </c>
      <c r="S191" s="64">
        <v>11.0</v>
      </c>
      <c r="T191" s="82"/>
      <c r="U191" s="57" t="s">
        <v>384</v>
      </c>
      <c r="V191" s="57" t="s">
        <v>196</v>
      </c>
      <c r="W191" s="64">
        <v>2024.0</v>
      </c>
      <c r="X191" s="64">
        <v>4.0</v>
      </c>
      <c r="Y191" s="64"/>
      <c r="Z191" s="57" t="s">
        <v>200</v>
      </c>
      <c r="AA191" s="84" t="s">
        <v>1074</v>
      </c>
      <c r="AB191" s="84" t="s">
        <v>236</v>
      </c>
      <c r="AC191" s="57" t="s">
        <v>203</v>
      </c>
      <c r="AD191" s="64">
        <v>2025.0</v>
      </c>
      <c r="AE191" s="81">
        <v>45292.0</v>
      </c>
      <c r="AF191" s="82"/>
      <c r="AG191" s="57" t="s">
        <v>1134</v>
      </c>
      <c r="AH191" s="82"/>
      <c r="AI191" s="57" t="s">
        <v>200</v>
      </c>
      <c r="AJ191" s="84" t="s">
        <v>758</v>
      </c>
      <c r="AK191" s="57" t="s">
        <v>207</v>
      </c>
      <c r="AL191" s="57" t="s">
        <v>203</v>
      </c>
      <c r="AM191" s="64">
        <v>2021.0</v>
      </c>
      <c r="AN191" s="64">
        <v>2021.0</v>
      </c>
      <c r="AO191" s="82"/>
      <c r="AP191" s="57" t="s">
        <v>1135</v>
      </c>
      <c r="AQ191" s="82"/>
      <c r="AR191" s="57" t="s">
        <v>200</v>
      </c>
      <c r="AS191" s="57" t="s">
        <v>758</v>
      </c>
      <c r="AT191" s="57" t="s">
        <v>207</v>
      </c>
      <c r="AU191" s="57" t="s">
        <v>203</v>
      </c>
      <c r="AV191" s="64">
        <v>2021.0</v>
      </c>
      <c r="AW191" s="64">
        <v>2021.0</v>
      </c>
      <c r="AX191" s="82"/>
      <c r="AY191" s="57" t="s">
        <v>1136</v>
      </c>
      <c r="AZ191" s="82"/>
      <c r="BA191" s="57" t="s">
        <v>260</v>
      </c>
      <c r="BB191" s="82"/>
      <c r="BC191" s="57" t="s">
        <v>236</v>
      </c>
      <c r="BD191" s="57" t="s">
        <v>203</v>
      </c>
      <c r="BE191" s="82"/>
      <c r="BF191" s="81">
        <v>45967.0</v>
      </c>
    </row>
    <row r="192">
      <c r="A192" s="102">
        <v>164.0</v>
      </c>
      <c r="B192" s="99" t="s">
        <v>1561</v>
      </c>
      <c r="C192" s="99" t="s">
        <v>10246</v>
      </c>
      <c r="D192" s="99" t="s">
        <v>240</v>
      </c>
      <c r="E192" s="99" t="s">
        <v>440</v>
      </c>
      <c r="F192" s="99" t="s">
        <v>10154</v>
      </c>
      <c r="G192" s="103"/>
      <c r="H192" s="103"/>
      <c r="I192" s="99" t="s">
        <v>595</v>
      </c>
      <c r="J192" s="103"/>
      <c r="K192" s="103"/>
      <c r="L192" s="103"/>
      <c r="M192" s="103"/>
      <c r="N192" s="103"/>
      <c r="O192" s="103"/>
      <c r="P192" s="103"/>
      <c r="Q192" s="99" t="s">
        <v>463</v>
      </c>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row>
    <row r="193">
      <c r="A193" s="64">
        <v>165.0</v>
      </c>
      <c r="B193" s="57" t="s">
        <v>1137</v>
      </c>
      <c r="C193" s="57" t="s">
        <v>1138</v>
      </c>
      <c r="D193" s="57" t="s">
        <v>240</v>
      </c>
      <c r="E193" s="57" t="s">
        <v>358</v>
      </c>
      <c r="F193" s="57" t="s">
        <v>180</v>
      </c>
      <c r="G193" s="82"/>
      <c r="H193" s="75" t="b">
        <v>1</v>
      </c>
      <c r="I193" s="80">
        <v>46197.0</v>
      </c>
      <c r="J193" s="80">
        <v>46049.0</v>
      </c>
      <c r="K193" s="80">
        <v>46141.0</v>
      </c>
      <c r="L193" s="80">
        <v>46197.0</v>
      </c>
      <c r="M193" s="82"/>
      <c r="N193" s="82"/>
      <c r="O193" s="57" t="s">
        <v>1141</v>
      </c>
      <c r="P193" s="57" t="s">
        <v>190</v>
      </c>
      <c r="Q193" s="57" t="s">
        <v>463</v>
      </c>
      <c r="R193" s="64" t="s">
        <v>254</v>
      </c>
      <c r="S193" s="64">
        <v>26.0</v>
      </c>
      <c r="T193" s="82"/>
      <c r="U193" s="82"/>
      <c r="V193" s="57" t="s">
        <v>244</v>
      </c>
      <c r="W193" s="82"/>
      <c r="X193" s="64">
        <v>1.0</v>
      </c>
      <c r="Y193" s="64"/>
      <c r="Z193" s="57" t="s">
        <v>1142</v>
      </c>
      <c r="AA193" s="57" t="s">
        <v>1143</v>
      </c>
      <c r="AB193" s="57" t="s">
        <v>1144</v>
      </c>
      <c r="AC193" s="57" t="s">
        <v>203</v>
      </c>
      <c r="AD193" s="64">
        <v>2025.0</v>
      </c>
      <c r="AE193" s="80">
        <v>45925.0</v>
      </c>
      <c r="AF193" s="82"/>
      <c r="AG193" s="57" t="s">
        <v>1145</v>
      </c>
      <c r="AH193" s="57" t="s">
        <v>1146</v>
      </c>
      <c r="AI193" s="82"/>
      <c r="AJ193" s="82"/>
      <c r="AK193" s="82"/>
      <c r="AL193" s="82"/>
      <c r="AM193" s="82"/>
      <c r="AN193" s="82"/>
      <c r="AO193" s="82"/>
      <c r="AP193" s="82"/>
      <c r="AQ193" s="82"/>
      <c r="AR193" s="82"/>
      <c r="AS193" s="82"/>
      <c r="AT193" s="82"/>
      <c r="AU193" s="82"/>
      <c r="AV193" s="82"/>
      <c r="AW193" s="82"/>
      <c r="AX193" s="82"/>
      <c r="AY193" s="82"/>
      <c r="AZ193" s="82"/>
      <c r="BA193" s="82"/>
      <c r="BB193" s="82"/>
      <c r="BC193" s="82"/>
      <c r="BD193" s="82"/>
      <c r="BE193" s="82"/>
      <c r="BF193" s="82"/>
    </row>
    <row r="194">
      <c r="A194" s="64">
        <v>25.0</v>
      </c>
      <c r="B194" s="57" t="s">
        <v>486</v>
      </c>
      <c r="C194" s="57" t="s">
        <v>1002</v>
      </c>
      <c r="D194" s="57" t="s">
        <v>99</v>
      </c>
      <c r="E194" s="57" t="s">
        <v>179</v>
      </c>
      <c r="F194" s="57" t="s">
        <v>180</v>
      </c>
      <c r="G194" s="82"/>
      <c r="H194" s="75" t="b">
        <v>1</v>
      </c>
      <c r="I194" s="81">
        <v>46212.0</v>
      </c>
      <c r="J194" s="80">
        <v>46064.0</v>
      </c>
      <c r="K194" s="81">
        <v>46212.0</v>
      </c>
      <c r="L194" s="82"/>
      <c r="M194" s="82"/>
      <c r="N194" s="82"/>
      <c r="O194" s="82"/>
      <c r="P194" s="82"/>
      <c r="Q194" s="57" t="s">
        <v>16</v>
      </c>
      <c r="R194" s="81">
        <v>46332.0</v>
      </c>
      <c r="S194" s="64">
        <v>11.0</v>
      </c>
      <c r="T194" s="82"/>
      <c r="U194" s="82"/>
      <c r="V194" s="57" t="s">
        <v>196</v>
      </c>
      <c r="W194" s="82"/>
      <c r="X194" s="64">
        <v>3.0</v>
      </c>
      <c r="Y194" s="64"/>
      <c r="Z194" s="57" t="s">
        <v>200</v>
      </c>
      <c r="AA194" s="83"/>
      <c r="AB194" s="84" t="s">
        <v>256</v>
      </c>
      <c r="AC194" s="57" t="s">
        <v>203</v>
      </c>
      <c r="AD194" s="82"/>
      <c r="AE194" s="82"/>
      <c r="AF194" s="82"/>
      <c r="AG194" s="57" t="s">
        <v>1148</v>
      </c>
      <c r="AH194" s="82"/>
      <c r="AI194" s="57" t="s">
        <v>200</v>
      </c>
      <c r="AJ194" s="82"/>
      <c r="AK194" s="57" t="s">
        <v>207</v>
      </c>
      <c r="AL194" s="57" t="s">
        <v>203</v>
      </c>
      <c r="AM194" s="82"/>
      <c r="AN194" s="82"/>
      <c r="AO194" s="82"/>
      <c r="AP194" s="57" t="s">
        <v>1149</v>
      </c>
      <c r="AQ194" s="82"/>
      <c r="AR194" s="57" t="s">
        <v>200</v>
      </c>
      <c r="AS194" s="82"/>
      <c r="AT194" s="57" t="s">
        <v>207</v>
      </c>
      <c r="AU194" s="57" t="s">
        <v>810</v>
      </c>
      <c r="AV194" s="82"/>
      <c r="AW194" s="82"/>
      <c r="AX194" s="82"/>
      <c r="AY194" s="57" t="s">
        <v>1150</v>
      </c>
      <c r="AZ194" s="82"/>
      <c r="BA194" s="82"/>
      <c r="BB194" s="82"/>
      <c r="BC194" s="82"/>
      <c r="BD194" s="82"/>
      <c r="BE194" s="82"/>
      <c r="BF194" s="82"/>
    </row>
    <row r="195">
      <c r="A195" s="60">
        <v>167.0</v>
      </c>
      <c r="B195" s="46" t="s">
        <v>1151</v>
      </c>
      <c r="C195" s="46" t="s">
        <v>1152</v>
      </c>
      <c r="D195" s="46" t="s">
        <v>240</v>
      </c>
      <c r="E195" s="46" t="s">
        <v>179</v>
      </c>
      <c r="F195" s="46" t="s">
        <v>180</v>
      </c>
      <c r="G195" s="62"/>
      <c r="H195" s="466" t="b">
        <v>0</v>
      </c>
      <c r="I195" s="60" t="s">
        <v>506</v>
      </c>
      <c r="J195" s="54">
        <v>46066.0</v>
      </c>
      <c r="K195" s="60" t="s">
        <v>506</v>
      </c>
      <c r="L195" s="62"/>
      <c r="M195" s="62"/>
      <c r="N195" s="62"/>
      <c r="O195" s="57" t="s">
        <v>1157</v>
      </c>
      <c r="P195" s="46" t="s">
        <v>643</v>
      </c>
      <c r="Q195" s="46" t="s">
        <v>300</v>
      </c>
      <c r="R195" s="54">
        <v>46275.0</v>
      </c>
      <c r="S195" s="60">
        <v>68.0</v>
      </c>
      <c r="T195" s="62"/>
      <c r="U195" s="46" t="s">
        <v>202</v>
      </c>
      <c r="V195" s="46" t="s">
        <v>244</v>
      </c>
      <c r="W195" s="60">
        <v>2024.0</v>
      </c>
      <c r="X195" s="60">
        <v>2.0</v>
      </c>
      <c r="Y195" s="64"/>
      <c r="Z195" s="46" t="s">
        <v>489</v>
      </c>
      <c r="AA195" s="66" t="s">
        <v>1159</v>
      </c>
      <c r="AB195" s="66" t="s">
        <v>236</v>
      </c>
      <c r="AC195" s="46" t="s">
        <v>427</v>
      </c>
      <c r="AD195" s="60">
        <v>2012.0</v>
      </c>
      <c r="AE195" s="46" t="s">
        <v>1161</v>
      </c>
      <c r="AF195" s="62"/>
      <c r="AG195" s="62"/>
      <c r="AH195" s="62"/>
      <c r="AI195" s="46" t="s">
        <v>200</v>
      </c>
      <c r="AJ195" s="46" t="s">
        <v>266</v>
      </c>
      <c r="AK195" s="46" t="s">
        <v>202</v>
      </c>
      <c r="AL195" s="46" t="s">
        <v>203</v>
      </c>
      <c r="AM195" s="60">
        <v>2024.0</v>
      </c>
      <c r="AN195" s="54">
        <v>45746.0</v>
      </c>
      <c r="AO195" s="62"/>
      <c r="AP195" s="62"/>
      <c r="AQ195" s="62"/>
      <c r="AR195" s="46" t="s">
        <v>294</v>
      </c>
      <c r="AS195" s="46" t="s">
        <v>266</v>
      </c>
      <c r="AT195" s="46" t="s">
        <v>202</v>
      </c>
      <c r="AU195" s="46" t="s">
        <v>203</v>
      </c>
      <c r="AV195" s="60">
        <v>2025.0</v>
      </c>
      <c r="AW195" s="54">
        <v>45923.0</v>
      </c>
      <c r="AX195" s="62"/>
      <c r="AY195" s="62"/>
      <c r="AZ195" s="62"/>
      <c r="BA195" s="62"/>
      <c r="BB195" s="62"/>
      <c r="BC195" s="62"/>
      <c r="BD195" s="62"/>
      <c r="BE195" s="62"/>
      <c r="BF195" s="62"/>
    </row>
    <row r="196">
      <c r="A196" s="119"/>
      <c r="B196" s="119"/>
      <c r="C196" s="119"/>
      <c r="D196" s="119"/>
      <c r="E196" s="119"/>
      <c r="F196" s="119"/>
      <c r="G196" s="119"/>
      <c r="H196" s="119"/>
      <c r="I196" s="119"/>
      <c r="J196" s="119"/>
      <c r="K196" s="119"/>
      <c r="L196" s="119"/>
      <c r="M196" s="119"/>
      <c r="N196" s="119"/>
      <c r="O196" s="57" t="s">
        <v>1168</v>
      </c>
      <c r="P196" s="119"/>
      <c r="Q196" s="119"/>
      <c r="R196" s="119"/>
      <c r="S196" s="119"/>
      <c r="T196" s="119"/>
      <c r="U196" s="119"/>
      <c r="V196" s="119"/>
      <c r="W196" s="119"/>
      <c r="X196" s="119"/>
      <c r="Y196" s="64"/>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row>
    <row r="197">
      <c r="A197" s="72"/>
      <c r="B197" s="72"/>
      <c r="C197" s="72"/>
      <c r="D197" s="72"/>
      <c r="E197" s="72"/>
      <c r="F197" s="72"/>
      <c r="G197" s="72"/>
      <c r="H197" s="72"/>
      <c r="I197" s="72"/>
      <c r="J197" s="72"/>
      <c r="K197" s="72"/>
      <c r="L197" s="72"/>
      <c r="M197" s="72"/>
      <c r="N197" s="72"/>
      <c r="O197" s="57" t="s">
        <v>1171</v>
      </c>
      <c r="P197" s="72"/>
      <c r="Q197" s="72"/>
      <c r="R197" s="72"/>
      <c r="S197" s="72"/>
      <c r="T197" s="72"/>
      <c r="U197" s="72"/>
      <c r="V197" s="72"/>
      <c r="W197" s="72"/>
      <c r="X197" s="72"/>
      <c r="Y197" s="64"/>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row>
    <row r="198">
      <c r="A198" s="102">
        <v>168.0</v>
      </c>
      <c r="B198" s="99" t="s">
        <v>1173</v>
      </c>
      <c r="C198" s="99" t="s">
        <v>1174</v>
      </c>
      <c r="D198" s="99" t="s">
        <v>240</v>
      </c>
      <c r="E198" s="99" t="s">
        <v>150</v>
      </c>
      <c r="F198" s="99" t="s">
        <v>180</v>
      </c>
      <c r="G198" s="103"/>
      <c r="H198" s="75" t="b">
        <v>1</v>
      </c>
      <c r="I198" s="102" t="s">
        <v>506</v>
      </c>
      <c r="J198" s="101">
        <v>46066.0</v>
      </c>
      <c r="K198" s="102" t="s">
        <v>506</v>
      </c>
      <c r="L198" s="103"/>
      <c r="M198" s="103"/>
      <c r="N198" s="103"/>
      <c r="O198" s="103"/>
      <c r="P198" s="103"/>
      <c r="Q198" s="99" t="s">
        <v>300</v>
      </c>
      <c r="R198" s="101">
        <v>46275.0</v>
      </c>
      <c r="S198" s="102">
        <v>68.0</v>
      </c>
      <c r="T198" s="103"/>
      <c r="U198" s="103"/>
      <c r="V198" s="103"/>
      <c r="W198" s="103"/>
      <c r="X198" s="102">
        <v>1.0</v>
      </c>
      <c r="Y198" s="102"/>
      <c r="Z198" s="99" t="s">
        <v>200</v>
      </c>
      <c r="AA198" s="99" t="s">
        <v>417</v>
      </c>
      <c r="AB198" s="99" t="s">
        <v>247</v>
      </c>
      <c r="AC198" s="99" t="s">
        <v>203</v>
      </c>
      <c r="AD198" s="102">
        <v>2018.0</v>
      </c>
      <c r="AE198" s="102" t="s">
        <v>1092</v>
      </c>
      <c r="AF198" s="103"/>
      <c r="AG198" s="103"/>
      <c r="AH198" s="103"/>
      <c r="AI198" s="103"/>
      <c r="AJ198" s="103"/>
      <c r="AK198" s="103"/>
      <c r="AL198" s="103"/>
      <c r="AM198" s="103"/>
      <c r="AN198" s="103"/>
      <c r="AO198" s="103"/>
      <c r="AP198" s="103"/>
      <c r="AQ198" s="103"/>
      <c r="AR198" s="103"/>
      <c r="AS198" s="103"/>
      <c r="AT198" s="103"/>
      <c r="AU198" s="103"/>
      <c r="AV198" s="103"/>
      <c r="AW198" s="103"/>
      <c r="AX198" s="103"/>
      <c r="AY198" s="103"/>
      <c r="AZ198" s="103"/>
      <c r="BA198" s="103"/>
      <c r="BB198" s="103"/>
      <c r="BC198" s="103"/>
      <c r="BD198" s="103"/>
      <c r="BE198" s="103"/>
      <c r="BF198" s="103"/>
    </row>
    <row r="199">
      <c r="A199" s="64">
        <v>169.0</v>
      </c>
      <c r="B199" s="57" t="s">
        <v>1592</v>
      </c>
      <c r="C199" s="57" t="s">
        <v>10247</v>
      </c>
      <c r="D199" s="57" t="s">
        <v>240</v>
      </c>
      <c r="E199" s="57" t="s">
        <v>440</v>
      </c>
      <c r="F199" s="57" t="s">
        <v>10154</v>
      </c>
      <c r="G199" s="82"/>
      <c r="H199" s="82"/>
      <c r="I199" s="57" t="s">
        <v>595</v>
      </c>
      <c r="J199" s="82"/>
      <c r="K199" s="82"/>
      <c r="L199" s="82"/>
      <c r="M199" s="82"/>
      <c r="N199" s="82"/>
      <c r="O199" s="82"/>
      <c r="P199" s="82"/>
      <c r="Q199" s="57" t="s">
        <v>288</v>
      </c>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O199" s="82"/>
      <c r="AP199" s="82"/>
      <c r="AQ199" s="82"/>
      <c r="AR199" s="82"/>
      <c r="AS199" s="82"/>
      <c r="AT199" s="82"/>
      <c r="AU199" s="82"/>
      <c r="AV199" s="82"/>
      <c r="AW199" s="82"/>
      <c r="AX199" s="82"/>
      <c r="AY199" s="82"/>
      <c r="AZ199" s="82"/>
      <c r="BA199" s="82"/>
      <c r="BB199" s="82"/>
      <c r="BC199" s="82"/>
      <c r="BD199" s="82"/>
      <c r="BE199" s="82"/>
      <c r="BF199" s="82"/>
    </row>
    <row r="200">
      <c r="A200" s="102">
        <v>170.0</v>
      </c>
      <c r="B200" s="99" t="s">
        <v>1179</v>
      </c>
      <c r="C200" s="99" t="s">
        <v>1180</v>
      </c>
      <c r="D200" s="99" t="s">
        <v>240</v>
      </c>
      <c r="E200" s="99" t="s">
        <v>358</v>
      </c>
      <c r="F200" s="99" t="s">
        <v>180</v>
      </c>
      <c r="G200" s="103"/>
      <c r="H200" s="75" t="b">
        <v>1</v>
      </c>
      <c r="I200" s="101">
        <v>46197.0</v>
      </c>
      <c r="J200" s="101">
        <v>46045.0</v>
      </c>
      <c r="K200" s="101">
        <v>46142.0</v>
      </c>
      <c r="L200" s="101">
        <v>46197.0</v>
      </c>
      <c r="M200" s="103"/>
      <c r="N200" s="103"/>
      <c r="O200" s="103"/>
      <c r="P200" s="103"/>
      <c r="Q200" s="99" t="s">
        <v>253</v>
      </c>
      <c r="R200" s="102" t="s">
        <v>254</v>
      </c>
      <c r="S200" s="102">
        <v>26.0</v>
      </c>
      <c r="T200" s="103"/>
      <c r="U200" s="103"/>
      <c r="V200" s="103"/>
      <c r="W200" s="103"/>
      <c r="X200" s="102">
        <v>1.0</v>
      </c>
      <c r="Y200" s="102"/>
      <c r="Z200" s="99" t="s">
        <v>363</v>
      </c>
      <c r="AA200" s="99" t="s">
        <v>364</v>
      </c>
      <c r="AB200" s="99" t="s">
        <v>403</v>
      </c>
      <c r="AC200" s="99" t="s">
        <v>404</v>
      </c>
      <c r="AD200" s="102">
        <v>2022.0</v>
      </c>
      <c r="AE200" s="101">
        <v>44620.0</v>
      </c>
      <c r="AF200" s="103"/>
      <c r="AG200" s="99" t="s">
        <v>1181</v>
      </c>
      <c r="AH200" s="99" t="s">
        <v>274</v>
      </c>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row>
    <row r="201">
      <c r="A201" s="64">
        <v>203.0</v>
      </c>
      <c r="B201" s="57" t="s">
        <v>1182</v>
      </c>
      <c r="C201" s="57" t="s">
        <v>1183</v>
      </c>
      <c r="D201" s="57" t="s">
        <v>240</v>
      </c>
      <c r="E201" s="57" t="s">
        <v>440</v>
      </c>
      <c r="F201" s="57" t="s">
        <v>180</v>
      </c>
      <c r="G201" s="82"/>
      <c r="H201" s="75" t="b">
        <v>1</v>
      </c>
      <c r="I201" s="57" t="s">
        <v>595</v>
      </c>
      <c r="J201" s="82"/>
      <c r="K201" s="82"/>
      <c r="L201" s="82"/>
      <c r="M201" s="82"/>
      <c r="N201" s="82"/>
      <c r="O201" s="82"/>
      <c r="P201" s="82"/>
      <c r="Q201" s="57" t="s">
        <v>16</v>
      </c>
      <c r="R201" s="80">
        <v>46223.0</v>
      </c>
      <c r="S201" s="64">
        <v>46223.0</v>
      </c>
      <c r="T201" s="57" t="s">
        <v>395</v>
      </c>
      <c r="U201" s="82"/>
      <c r="V201" s="82"/>
      <c r="W201" s="82"/>
      <c r="X201" s="64">
        <v>1.0</v>
      </c>
      <c r="Y201" s="64"/>
      <c r="Z201" s="57" t="s">
        <v>1068</v>
      </c>
      <c r="AA201" s="82"/>
      <c r="AB201" s="57" t="s">
        <v>403</v>
      </c>
      <c r="AC201" s="82"/>
      <c r="AD201" s="82"/>
      <c r="AE201" s="82"/>
      <c r="AF201" s="82"/>
      <c r="AG201" s="82"/>
      <c r="AH201" s="82"/>
      <c r="AI201" s="82"/>
      <c r="AJ201" s="82"/>
      <c r="AK201" s="82"/>
      <c r="AL201" s="82"/>
      <c r="AM201" s="82"/>
      <c r="AN201" s="82"/>
      <c r="AO201" s="82"/>
      <c r="AP201" s="82"/>
      <c r="AQ201" s="82"/>
      <c r="AR201" s="82"/>
      <c r="AS201" s="82"/>
      <c r="AT201" s="82"/>
      <c r="AU201" s="82"/>
      <c r="AV201" s="82"/>
      <c r="AW201" s="82"/>
      <c r="AX201" s="82"/>
      <c r="AY201" s="82"/>
      <c r="AZ201" s="82"/>
      <c r="BA201" s="82"/>
      <c r="BB201" s="82"/>
      <c r="BC201" s="82"/>
      <c r="BD201" s="82"/>
      <c r="BE201" s="82"/>
      <c r="BF201" s="82"/>
    </row>
    <row r="202">
      <c r="A202" s="102">
        <v>172.0</v>
      </c>
      <c r="B202" s="99" t="s">
        <v>1184</v>
      </c>
      <c r="C202" s="99" t="s">
        <v>1185</v>
      </c>
      <c r="D202" s="99" t="s">
        <v>240</v>
      </c>
      <c r="E202" s="99" t="s">
        <v>150</v>
      </c>
      <c r="F202" s="99" t="s">
        <v>180</v>
      </c>
      <c r="G202" s="103"/>
      <c r="H202" s="75" t="b">
        <v>1</v>
      </c>
      <c r="I202" s="101">
        <v>46197.0</v>
      </c>
      <c r="J202" s="101">
        <v>46044.0</v>
      </c>
      <c r="K202" s="101">
        <v>46142.0</v>
      </c>
      <c r="L202" s="101">
        <v>46197.0</v>
      </c>
      <c r="M202" s="103"/>
      <c r="N202" s="103"/>
      <c r="O202" s="99" t="s">
        <v>1186</v>
      </c>
      <c r="P202" s="99" t="s">
        <v>190</v>
      </c>
      <c r="Q202" s="99" t="s">
        <v>253</v>
      </c>
      <c r="R202" s="102" t="s">
        <v>254</v>
      </c>
      <c r="S202" s="102">
        <v>26.0</v>
      </c>
      <c r="T202" s="103"/>
      <c r="U202" s="103"/>
      <c r="V202" s="103"/>
      <c r="W202" s="103"/>
      <c r="X202" s="102">
        <v>1.0</v>
      </c>
      <c r="Y202" s="102"/>
      <c r="Z202" s="99" t="s">
        <v>489</v>
      </c>
      <c r="AA202" s="131" t="s">
        <v>1189</v>
      </c>
      <c r="AB202" s="131" t="s">
        <v>202</v>
      </c>
      <c r="AC202" s="99" t="s">
        <v>203</v>
      </c>
      <c r="AD202" s="102">
        <v>2015.0</v>
      </c>
      <c r="AE202" s="101">
        <v>43860.0</v>
      </c>
      <c r="AF202" s="103"/>
      <c r="AG202" s="99" t="s">
        <v>1190</v>
      </c>
      <c r="AH202" s="99" t="s">
        <v>1191</v>
      </c>
      <c r="AI202" s="103"/>
      <c r="AJ202" s="103"/>
      <c r="AK202" s="103"/>
      <c r="AL202" s="103"/>
      <c r="AM202" s="103"/>
      <c r="AN202" s="103"/>
      <c r="AO202" s="103"/>
      <c r="AP202" s="103"/>
      <c r="AQ202" s="103"/>
      <c r="AR202" s="103"/>
      <c r="AS202" s="103"/>
      <c r="AT202" s="103"/>
      <c r="AU202" s="103"/>
      <c r="AV202" s="103"/>
      <c r="AW202" s="103"/>
      <c r="AX202" s="103"/>
      <c r="AY202" s="103"/>
      <c r="AZ202" s="103"/>
      <c r="BA202" s="103"/>
      <c r="BB202" s="103"/>
      <c r="BC202" s="103"/>
      <c r="BD202" s="103"/>
      <c r="BE202" s="103"/>
      <c r="BF202" s="103"/>
    </row>
    <row r="203">
      <c r="A203" s="64">
        <v>173.0</v>
      </c>
      <c r="B203" s="57" t="s">
        <v>1192</v>
      </c>
      <c r="C203" s="57" t="s">
        <v>1193</v>
      </c>
      <c r="D203" s="57" t="s">
        <v>240</v>
      </c>
      <c r="E203" s="57" t="s">
        <v>150</v>
      </c>
      <c r="F203" s="57" t="s">
        <v>180</v>
      </c>
      <c r="G203" s="57" t="s">
        <v>1194</v>
      </c>
      <c r="H203" s="75" t="b">
        <v>1</v>
      </c>
      <c r="I203" s="64" t="s">
        <v>415</v>
      </c>
      <c r="J203" s="80">
        <v>46072.0</v>
      </c>
      <c r="K203" s="64" t="s">
        <v>415</v>
      </c>
      <c r="L203" s="82"/>
      <c r="M203" s="82"/>
      <c r="N203" s="82"/>
      <c r="O203" s="83"/>
      <c r="P203" s="82"/>
      <c r="Q203" s="57" t="s">
        <v>288</v>
      </c>
      <c r="R203" s="80">
        <v>46280.0</v>
      </c>
      <c r="S203" s="64">
        <v>63.0</v>
      </c>
      <c r="T203" s="82"/>
      <c r="U203" s="82"/>
      <c r="V203" s="57" t="s">
        <v>1195</v>
      </c>
      <c r="W203" s="82"/>
      <c r="X203" s="64">
        <v>1.0</v>
      </c>
      <c r="Y203" s="64"/>
      <c r="Z203" s="57" t="s">
        <v>200</v>
      </c>
      <c r="AA203" s="84" t="s">
        <v>417</v>
      </c>
      <c r="AB203" s="84" t="s">
        <v>236</v>
      </c>
      <c r="AC203" s="57" t="s">
        <v>203</v>
      </c>
      <c r="AD203" s="64">
        <v>2023.0</v>
      </c>
      <c r="AE203" s="80">
        <v>46072.0</v>
      </c>
      <c r="AF203" s="82"/>
      <c r="AG203" s="57" t="s">
        <v>391</v>
      </c>
      <c r="AH203" s="82"/>
      <c r="AI203" s="82"/>
      <c r="AJ203" s="82"/>
      <c r="AK203" s="82"/>
      <c r="AL203" s="82"/>
      <c r="AM203" s="82"/>
      <c r="AN203" s="82"/>
      <c r="AO203" s="82"/>
      <c r="AP203" s="82"/>
      <c r="AQ203" s="82"/>
      <c r="AR203" s="82"/>
      <c r="AS203" s="82"/>
      <c r="AT203" s="82"/>
      <c r="AU203" s="82"/>
      <c r="AV203" s="82"/>
      <c r="AW203" s="82"/>
      <c r="AX203" s="82"/>
      <c r="AY203" s="82"/>
      <c r="AZ203" s="82"/>
      <c r="BA203" s="82"/>
      <c r="BB203" s="82"/>
      <c r="BC203" s="82"/>
      <c r="BD203" s="82"/>
      <c r="BE203" s="82"/>
      <c r="BF203" s="82"/>
    </row>
    <row r="204">
      <c r="A204" s="102">
        <v>174.0</v>
      </c>
      <c r="B204" s="99" t="s">
        <v>1621</v>
      </c>
      <c r="C204" s="99" t="s">
        <v>2123</v>
      </c>
      <c r="D204" s="99" t="s">
        <v>240</v>
      </c>
      <c r="E204" s="99" t="s">
        <v>440</v>
      </c>
      <c r="F204" s="99" t="s">
        <v>10154</v>
      </c>
      <c r="G204" s="103"/>
      <c r="H204" s="103"/>
      <c r="I204" s="99" t="s">
        <v>595</v>
      </c>
      <c r="J204" s="103"/>
      <c r="K204" s="103"/>
      <c r="L204" s="103"/>
      <c r="M204" s="103"/>
      <c r="N204" s="103"/>
      <c r="O204" s="103"/>
      <c r="P204" s="103"/>
      <c r="Q204" s="99" t="s">
        <v>16</v>
      </c>
      <c r="R204" s="103"/>
      <c r="S204" s="103"/>
      <c r="T204" s="103"/>
      <c r="U204" s="103"/>
      <c r="V204" s="103"/>
      <c r="W204" s="103"/>
      <c r="X204" s="103"/>
      <c r="Y204" s="103"/>
      <c r="Z204" s="103"/>
      <c r="AA204" s="103"/>
      <c r="AB204" s="103"/>
      <c r="AC204" s="103"/>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c r="AX204" s="103"/>
      <c r="AY204" s="103"/>
      <c r="AZ204" s="103"/>
      <c r="BA204" s="103"/>
      <c r="BB204" s="103"/>
      <c r="BC204" s="103"/>
      <c r="BD204" s="103"/>
      <c r="BE204" s="103"/>
      <c r="BF204" s="103"/>
    </row>
    <row r="205">
      <c r="A205" s="60">
        <v>109.0</v>
      </c>
      <c r="B205" s="46" t="s">
        <v>1188</v>
      </c>
      <c r="C205" s="46" t="s">
        <v>1196</v>
      </c>
      <c r="D205" s="46" t="s">
        <v>240</v>
      </c>
      <c r="E205" s="46" t="s">
        <v>179</v>
      </c>
      <c r="F205" s="46" t="s">
        <v>180</v>
      </c>
      <c r="G205" s="62"/>
      <c r="H205" s="466" t="b">
        <v>0</v>
      </c>
      <c r="I205" s="46" t="s">
        <v>595</v>
      </c>
      <c r="J205" s="62"/>
      <c r="K205" s="62"/>
      <c r="L205" s="62"/>
      <c r="M205" s="62"/>
      <c r="N205" s="62"/>
      <c r="O205" s="57" t="s">
        <v>1198</v>
      </c>
      <c r="P205" s="46" t="s">
        <v>643</v>
      </c>
      <c r="Q205" s="46" t="s">
        <v>16</v>
      </c>
      <c r="R205" s="54">
        <v>46223.0</v>
      </c>
      <c r="S205" s="60">
        <v>46223.0</v>
      </c>
      <c r="T205" s="46" t="s">
        <v>395</v>
      </c>
      <c r="U205" s="46" t="s">
        <v>384</v>
      </c>
      <c r="V205" s="62"/>
      <c r="W205" s="62"/>
      <c r="X205" s="60">
        <v>3.0</v>
      </c>
      <c r="Y205" s="64"/>
      <c r="Z205" s="46" t="s">
        <v>200</v>
      </c>
      <c r="AA205" s="144"/>
      <c r="AB205" s="66" t="s">
        <v>236</v>
      </c>
      <c r="AC205" s="62"/>
      <c r="AD205" s="62"/>
      <c r="AE205" s="62"/>
      <c r="AF205" s="62"/>
      <c r="AG205" s="62"/>
      <c r="AH205" s="62"/>
      <c r="AI205" s="46" t="s">
        <v>200</v>
      </c>
      <c r="AJ205" s="62"/>
      <c r="AK205" s="46" t="s">
        <v>202</v>
      </c>
      <c r="AL205" s="62"/>
      <c r="AM205" s="62"/>
      <c r="AN205" s="62"/>
      <c r="AO205" s="62"/>
      <c r="AP205" s="62"/>
      <c r="AQ205" s="62"/>
      <c r="AR205" s="46" t="s">
        <v>200</v>
      </c>
      <c r="AS205" s="62"/>
      <c r="AT205" s="46" t="s">
        <v>202</v>
      </c>
      <c r="AU205" s="62"/>
      <c r="AV205" s="62"/>
      <c r="AW205" s="62"/>
      <c r="AX205" s="62"/>
      <c r="AY205" s="62"/>
      <c r="AZ205" s="62"/>
      <c r="BA205" s="62"/>
      <c r="BB205" s="62"/>
      <c r="BC205" s="62"/>
      <c r="BD205" s="62"/>
      <c r="BE205" s="62"/>
      <c r="BF205" s="62"/>
    </row>
    <row r="206">
      <c r="A206" s="72"/>
      <c r="B206" s="72"/>
      <c r="C206" s="72"/>
      <c r="D206" s="72"/>
      <c r="E206" s="72"/>
      <c r="F206" s="72"/>
      <c r="G206" s="72"/>
      <c r="H206" s="72"/>
      <c r="I206" s="72"/>
      <c r="J206" s="72"/>
      <c r="K206" s="72"/>
      <c r="L206" s="72"/>
      <c r="M206" s="72"/>
      <c r="N206" s="72"/>
      <c r="O206" s="57" t="s">
        <v>1207</v>
      </c>
      <c r="P206" s="72"/>
      <c r="Q206" s="72"/>
      <c r="R206" s="72"/>
      <c r="S206" s="72"/>
      <c r="T206" s="72"/>
      <c r="U206" s="72"/>
      <c r="V206" s="72"/>
      <c r="W206" s="72"/>
      <c r="X206" s="72"/>
      <c r="Y206" s="64"/>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row>
    <row r="207">
      <c r="A207" s="102">
        <v>176.0</v>
      </c>
      <c r="B207" s="99" t="s">
        <v>1208</v>
      </c>
      <c r="C207" s="99" t="s">
        <v>1209</v>
      </c>
      <c r="D207" s="99" t="s">
        <v>240</v>
      </c>
      <c r="E207" s="99" t="s">
        <v>358</v>
      </c>
      <c r="F207" s="99" t="s">
        <v>180</v>
      </c>
      <c r="G207" s="103"/>
      <c r="H207" s="467" t="b">
        <v>0</v>
      </c>
      <c r="I207" s="101">
        <v>46216.0</v>
      </c>
      <c r="J207" s="125">
        <v>46090.0</v>
      </c>
      <c r="K207" s="101">
        <v>46216.0</v>
      </c>
      <c r="L207" s="103"/>
      <c r="M207" s="103"/>
      <c r="N207" s="103"/>
      <c r="O207" s="103"/>
      <c r="P207" s="103"/>
      <c r="Q207" s="99" t="s">
        <v>16</v>
      </c>
      <c r="R207" s="101">
        <v>46336.0</v>
      </c>
      <c r="S207" s="102">
        <v>7.0</v>
      </c>
      <c r="T207" s="103"/>
      <c r="U207" s="103"/>
      <c r="V207" s="103"/>
      <c r="W207" s="103"/>
      <c r="X207" s="102">
        <v>1.0</v>
      </c>
      <c r="Y207" s="102"/>
      <c r="Z207" s="99" t="s">
        <v>363</v>
      </c>
      <c r="AA207" s="99" t="s">
        <v>364</v>
      </c>
      <c r="AB207" s="99" t="s">
        <v>403</v>
      </c>
      <c r="AC207" s="99" t="s">
        <v>810</v>
      </c>
      <c r="AD207" s="103"/>
      <c r="AE207" s="103"/>
      <c r="AF207" s="103"/>
      <c r="AG207" s="99" t="s">
        <v>1212</v>
      </c>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row>
    <row r="208">
      <c r="A208" s="64">
        <v>177.0</v>
      </c>
      <c r="B208" s="57" t="s">
        <v>1213</v>
      </c>
      <c r="C208" s="57" t="s">
        <v>1214</v>
      </c>
      <c r="D208" s="57" t="s">
        <v>240</v>
      </c>
      <c r="E208" s="57" t="s">
        <v>358</v>
      </c>
      <c r="F208" s="57" t="s">
        <v>180</v>
      </c>
      <c r="G208" s="82"/>
      <c r="H208" s="467" t="b">
        <v>0</v>
      </c>
      <c r="I208" s="81">
        <v>46176.0</v>
      </c>
      <c r="J208" s="81">
        <v>46083.0</v>
      </c>
      <c r="K208" s="81">
        <v>46176.0</v>
      </c>
      <c r="L208" s="82"/>
      <c r="M208" s="82"/>
      <c r="N208" s="82"/>
      <c r="O208" s="82"/>
      <c r="P208" s="82"/>
      <c r="Q208" s="57" t="s">
        <v>232</v>
      </c>
      <c r="R208" s="64" t="s">
        <v>1216</v>
      </c>
      <c r="S208" s="64">
        <v>47.0</v>
      </c>
      <c r="T208" s="82"/>
      <c r="U208" s="82"/>
      <c r="V208" s="57" t="s">
        <v>244</v>
      </c>
      <c r="W208" s="82"/>
      <c r="X208" s="64">
        <v>1.0</v>
      </c>
      <c r="Y208" s="64"/>
      <c r="Z208" s="57" t="s">
        <v>363</v>
      </c>
      <c r="AA208" s="57" t="s">
        <v>364</v>
      </c>
      <c r="AB208" s="57" t="s">
        <v>365</v>
      </c>
      <c r="AC208" s="57" t="s">
        <v>810</v>
      </c>
      <c r="AD208" s="64">
        <v>2022.0</v>
      </c>
      <c r="AE208" s="64">
        <v>2022.0</v>
      </c>
      <c r="AF208" s="82"/>
      <c r="AG208" s="57" t="s">
        <v>1217</v>
      </c>
      <c r="AH208" s="82"/>
      <c r="AI208" s="82"/>
      <c r="AJ208" s="82"/>
      <c r="AK208" s="82"/>
      <c r="AL208" s="82"/>
      <c r="AM208" s="82"/>
      <c r="AN208" s="82"/>
      <c r="AO208" s="82"/>
      <c r="AP208" s="82"/>
      <c r="AQ208" s="82"/>
      <c r="AR208" s="82"/>
      <c r="AS208" s="82"/>
      <c r="AT208" s="82"/>
      <c r="AU208" s="82"/>
      <c r="AV208" s="82"/>
      <c r="AW208" s="82"/>
      <c r="AX208" s="82"/>
      <c r="AY208" s="82"/>
      <c r="AZ208" s="82"/>
      <c r="BA208" s="82"/>
      <c r="BB208" s="82"/>
      <c r="BC208" s="82"/>
      <c r="BD208" s="82"/>
      <c r="BE208" s="82"/>
      <c r="BF208" s="82"/>
    </row>
    <row r="209">
      <c r="A209" s="102">
        <v>178.0</v>
      </c>
      <c r="B209" s="99" t="s">
        <v>1643</v>
      </c>
      <c r="C209" s="99" t="s">
        <v>10248</v>
      </c>
      <c r="D209" s="99" t="s">
        <v>240</v>
      </c>
      <c r="E209" s="99" t="s">
        <v>440</v>
      </c>
      <c r="F209" s="99" t="s">
        <v>10154</v>
      </c>
      <c r="G209" s="103"/>
      <c r="H209" s="103"/>
      <c r="I209" s="99" t="s">
        <v>595</v>
      </c>
      <c r="J209" s="103"/>
      <c r="K209" s="103"/>
      <c r="L209" s="103"/>
      <c r="M209" s="103"/>
      <c r="N209" s="103"/>
      <c r="O209" s="103"/>
      <c r="P209" s="103"/>
      <c r="Q209" s="99" t="s">
        <v>232</v>
      </c>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row>
    <row r="210">
      <c r="A210" s="64">
        <v>179.0</v>
      </c>
      <c r="B210" s="57" t="s">
        <v>1648</v>
      </c>
      <c r="C210" s="57" t="s">
        <v>2171</v>
      </c>
      <c r="D210" s="57" t="s">
        <v>240</v>
      </c>
      <c r="E210" s="57" t="s">
        <v>440</v>
      </c>
      <c r="F210" s="57" t="s">
        <v>10154</v>
      </c>
      <c r="G210" s="82"/>
      <c r="H210" s="82"/>
      <c r="I210" s="57" t="s">
        <v>595</v>
      </c>
      <c r="J210" s="82"/>
      <c r="K210" s="82"/>
      <c r="L210" s="82"/>
      <c r="M210" s="82"/>
      <c r="N210" s="82"/>
      <c r="O210" s="82"/>
      <c r="P210" s="82"/>
      <c r="Q210" s="57" t="s">
        <v>577</v>
      </c>
      <c r="R210" s="82"/>
      <c r="S210" s="82"/>
      <c r="T210" s="82"/>
      <c r="U210" s="82"/>
      <c r="V210" s="82"/>
      <c r="W210" s="82"/>
      <c r="X210" s="82"/>
      <c r="Y210" s="82"/>
      <c r="Z210" s="82"/>
      <c r="AA210" s="83"/>
      <c r="AB210" s="83"/>
      <c r="AC210" s="82"/>
      <c r="AD210" s="82"/>
      <c r="AE210" s="82"/>
      <c r="AF210" s="82"/>
      <c r="AG210" s="82"/>
      <c r="AH210" s="82"/>
      <c r="AI210" s="82"/>
      <c r="AJ210" s="82"/>
      <c r="AK210" s="82"/>
      <c r="AL210" s="82"/>
      <c r="AM210" s="82"/>
      <c r="AN210" s="82"/>
      <c r="AO210" s="82"/>
      <c r="AP210" s="82"/>
      <c r="AQ210" s="82"/>
      <c r="AR210" s="82"/>
      <c r="AS210" s="82"/>
      <c r="AT210" s="82"/>
      <c r="AU210" s="82"/>
      <c r="AV210" s="82"/>
      <c r="AW210" s="82"/>
      <c r="AX210" s="82"/>
      <c r="AY210" s="82"/>
      <c r="AZ210" s="82"/>
      <c r="BA210" s="82"/>
      <c r="BB210" s="82"/>
      <c r="BC210" s="82"/>
      <c r="BD210" s="82"/>
      <c r="BE210" s="82"/>
      <c r="BF210" s="82"/>
    </row>
    <row r="211">
      <c r="A211" s="102">
        <v>200.0</v>
      </c>
      <c r="B211" s="99" t="s">
        <v>1218</v>
      </c>
      <c r="C211" s="99" t="s">
        <v>1219</v>
      </c>
      <c r="D211" s="99" t="s">
        <v>240</v>
      </c>
      <c r="E211" s="99" t="s">
        <v>358</v>
      </c>
      <c r="F211" s="99" t="s">
        <v>180</v>
      </c>
      <c r="G211" s="103"/>
      <c r="H211" s="467" t="b">
        <v>0</v>
      </c>
      <c r="I211" s="101">
        <v>46183.0</v>
      </c>
      <c r="J211" s="101">
        <v>46183.0</v>
      </c>
      <c r="K211" s="103"/>
      <c r="L211" s="103"/>
      <c r="M211" s="103"/>
      <c r="N211" s="103"/>
      <c r="O211" s="99" t="s">
        <v>1221</v>
      </c>
      <c r="P211" s="99" t="s">
        <v>190</v>
      </c>
      <c r="Q211" s="99" t="s">
        <v>232</v>
      </c>
      <c r="R211" s="102" t="s">
        <v>1222</v>
      </c>
      <c r="S211" s="102">
        <v>40.0</v>
      </c>
      <c r="T211" s="103"/>
      <c r="U211" s="103"/>
      <c r="V211" s="103"/>
      <c r="W211" s="103"/>
      <c r="X211" s="102">
        <v>2.0</v>
      </c>
      <c r="Y211" s="102"/>
      <c r="Z211" s="99" t="s">
        <v>435</v>
      </c>
      <c r="AA211" s="99" t="s">
        <v>1069</v>
      </c>
      <c r="AB211" s="99" t="s">
        <v>202</v>
      </c>
      <c r="AC211" s="103"/>
      <c r="AD211" s="102">
        <v>2018.0</v>
      </c>
      <c r="AE211" s="102" t="s">
        <v>1092</v>
      </c>
      <c r="AF211" s="103"/>
      <c r="AG211" s="99" t="s">
        <v>1223</v>
      </c>
      <c r="AH211" s="103"/>
      <c r="AI211" s="99" t="s">
        <v>435</v>
      </c>
      <c r="AJ211" s="99" t="s">
        <v>1069</v>
      </c>
      <c r="AK211" s="99" t="s">
        <v>202</v>
      </c>
      <c r="AL211" s="102">
        <v>2022.0</v>
      </c>
      <c r="AM211" s="102">
        <v>2022.0</v>
      </c>
      <c r="AN211" s="103"/>
      <c r="AO211" s="103"/>
      <c r="AP211" s="99" t="s">
        <v>1224</v>
      </c>
      <c r="AQ211" s="103"/>
      <c r="AR211" s="103"/>
      <c r="AS211" s="103"/>
      <c r="AT211" s="103"/>
      <c r="AU211" s="103"/>
      <c r="AV211" s="103"/>
      <c r="AW211" s="103"/>
      <c r="AX211" s="103"/>
      <c r="AY211" s="103"/>
      <c r="AZ211" s="103"/>
      <c r="BA211" s="103"/>
      <c r="BB211" s="103"/>
      <c r="BC211" s="103"/>
      <c r="BD211" s="103"/>
      <c r="BE211" s="103"/>
      <c r="BF211" s="103"/>
    </row>
    <row r="212">
      <c r="A212" s="64">
        <v>181.0</v>
      </c>
      <c r="B212" s="57" t="s">
        <v>1655</v>
      </c>
      <c r="C212" s="57" t="s">
        <v>2180</v>
      </c>
      <c r="D212" s="57" t="s">
        <v>240</v>
      </c>
      <c r="E212" s="57" t="s">
        <v>440</v>
      </c>
      <c r="F212" s="57" t="s">
        <v>10154</v>
      </c>
      <c r="G212" s="82"/>
      <c r="H212" s="82"/>
      <c r="I212" s="57" t="s">
        <v>595</v>
      </c>
      <c r="J212" s="82"/>
      <c r="K212" s="82"/>
      <c r="L212" s="82"/>
      <c r="M212" s="82"/>
      <c r="N212" s="82"/>
      <c r="O212" s="82"/>
      <c r="P212" s="82"/>
      <c r="Q212" s="57" t="s">
        <v>232</v>
      </c>
      <c r="R212" s="82"/>
      <c r="S212" s="82"/>
      <c r="T212" s="82"/>
      <c r="U212" s="82"/>
      <c r="V212" s="82"/>
      <c r="W212" s="82"/>
      <c r="X212" s="82"/>
      <c r="Y212" s="82"/>
      <c r="Z212" s="82"/>
      <c r="AA212" s="83"/>
      <c r="AB212" s="83"/>
      <c r="AC212" s="82"/>
      <c r="AD212" s="82"/>
      <c r="AE212" s="82"/>
      <c r="AF212" s="82"/>
      <c r="AG212" s="82"/>
      <c r="AH212" s="82"/>
      <c r="AI212" s="82"/>
      <c r="AJ212" s="82"/>
      <c r="AK212" s="82"/>
      <c r="AL212" s="82"/>
      <c r="AM212" s="82"/>
      <c r="AN212" s="82"/>
      <c r="AO212" s="82"/>
      <c r="AP212" s="82"/>
      <c r="AQ212" s="82"/>
      <c r="AR212" s="82"/>
      <c r="AS212" s="82"/>
      <c r="AT212" s="82"/>
      <c r="AU212" s="82"/>
      <c r="AV212" s="82"/>
      <c r="AW212" s="82"/>
      <c r="AX212" s="82"/>
      <c r="AY212" s="82"/>
      <c r="AZ212" s="82"/>
      <c r="BA212" s="82"/>
      <c r="BB212" s="82"/>
      <c r="BC212" s="82"/>
      <c r="BD212" s="82"/>
      <c r="BE212" s="82"/>
      <c r="BF212" s="82"/>
    </row>
    <row r="213">
      <c r="A213" s="102">
        <v>182.0</v>
      </c>
      <c r="B213" s="99" t="s">
        <v>1225</v>
      </c>
      <c r="C213" s="99" t="s">
        <v>1226</v>
      </c>
      <c r="D213" s="99" t="s">
        <v>240</v>
      </c>
      <c r="E213" s="99" t="s">
        <v>358</v>
      </c>
      <c r="F213" s="99" t="s">
        <v>180</v>
      </c>
      <c r="G213" s="103"/>
      <c r="H213" s="467" t="b">
        <v>0</v>
      </c>
      <c r="I213" s="102" t="s">
        <v>283</v>
      </c>
      <c r="J213" s="101">
        <v>46072.0</v>
      </c>
      <c r="K213" s="102" t="s">
        <v>283</v>
      </c>
      <c r="L213" s="103"/>
      <c r="M213" s="103"/>
      <c r="N213" s="103"/>
      <c r="O213" s="103"/>
      <c r="P213" s="103"/>
      <c r="Q213" s="99" t="s">
        <v>288</v>
      </c>
      <c r="R213" s="101">
        <v>46281.0</v>
      </c>
      <c r="S213" s="102">
        <v>62.0</v>
      </c>
      <c r="T213" s="103"/>
      <c r="U213" s="103"/>
      <c r="V213" s="103"/>
      <c r="W213" s="103"/>
      <c r="X213" s="102">
        <v>1.0</v>
      </c>
      <c r="Y213" s="102"/>
      <c r="Z213" s="99" t="s">
        <v>363</v>
      </c>
      <c r="AA213" s="99" t="s">
        <v>364</v>
      </c>
      <c r="AB213" s="99" t="s">
        <v>365</v>
      </c>
      <c r="AC213" s="99" t="s">
        <v>404</v>
      </c>
      <c r="AD213" s="102">
        <v>2022.0</v>
      </c>
      <c r="AE213" s="102">
        <v>2022.0</v>
      </c>
      <c r="AF213" s="103"/>
      <c r="AG213" s="99" t="s">
        <v>332</v>
      </c>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row>
    <row r="214">
      <c r="A214" s="60">
        <v>183.0</v>
      </c>
      <c r="B214" s="46" t="s">
        <v>1228</v>
      </c>
      <c r="C214" s="46" t="s">
        <v>1229</v>
      </c>
      <c r="D214" s="46" t="s">
        <v>240</v>
      </c>
      <c r="E214" s="46" t="s">
        <v>1230</v>
      </c>
      <c r="F214" s="46" t="s">
        <v>180</v>
      </c>
      <c r="G214" s="62"/>
      <c r="H214" s="466" t="b">
        <v>0</v>
      </c>
      <c r="I214" s="60" t="s">
        <v>308</v>
      </c>
      <c r="J214" s="54">
        <v>46071.0</v>
      </c>
      <c r="K214" s="60" t="s">
        <v>308</v>
      </c>
      <c r="L214" s="62"/>
      <c r="M214" s="62"/>
      <c r="N214" s="62"/>
      <c r="O214" s="57" t="s">
        <v>1232</v>
      </c>
      <c r="P214" s="66" t="s">
        <v>190</v>
      </c>
      <c r="Q214" s="46" t="s">
        <v>309</v>
      </c>
      <c r="R214" s="54">
        <v>46282.0</v>
      </c>
      <c r="S214" s="60">
        <v>61.0</v>
      </c>
      <c r="T214" s="62"/>
      <c r="U214" s="62"/>
      <c r="V214" s="62"/>
      <c r="W214" s="60">
        <v>2022.0</v>
      </c>
      <c r="X214" s="60">
        <v>1.0</v>
      </c>
      <c r="Y214" s="64"/>
      <c r="Z214" s="46" t="s">
        <v>363</v>
      </c>
      <c r="AA214" s="66" t="s">
        <v>364</v>
      </c>
      <c r="AB214" s="66" t="s">
        <v>1034</v>
      </c>
      <c r="AC214" s="46" t="s">
        <v>404</v>
      </c>
      <c r="AD214" s="62"/>
      <c r="AE214" s="60">
        <v>2022.0</v>
      </c>
      <c r="AF214" s="62"/>
      <c r="AG214" s="46" t="s">
        <v>788</v>
      </c>
      <c r="AH214" s="62"/>
      <c r="AI214" s="62"/>
      <c r="AJ214" s="62"/>
      <c r="AK214" s="62"/>
      <c r="AL214" s="62"/>
      <c r="AM214" s="62"/>
      <c r="AN214" s="62"/>
      <c r="AO214" s="62"/>
      <c r="AP214" s="62"/>
      <c r="AQ214" s="62"/>
      <c r="AR214" s="62"/>
      <c r="AS214" s="62"/>
      <c r="AT214" s="62"/>
      <c r="AU214" s="62"/>
      <c r="AV214" s="62"/>
      <c r="AW214" s="62"/>
      <c r="AX214" s="62"/>
      <c r="AY214" s="62"/>
      <c r="AZ214" s="62"/>
      <c r="BA214" s="62"/>
      <c r="BB214" s="62"/>
      <c r="BC214" s="62"/>
      <c r="BD214" s="62"/>
      <c r="BE214" s="62"/>
      <c r="BF214" s="62"/>
    </row>
    <row r="215">
      <c r="A215" s="72"/>
      <c r="B215" s="72"/>
      <c r="C215" s="72"/>
      <c r="D215" s="72"/>
      <c r="E215" s="72"/>
      <c r="F215" s="72"/>
      <c r="G215" s="72"/>
      <c r="H215" s="72"/>
      <c r="I215" s="72"/>
      <c r="J215" s="72"/>
      <c r="K215" s="72"/>
      <c r="L215" s="72"/>
      <c r="M215" s="72"/>
      <c r="N215" s="72"/>
      <c r="O215" s="57" t="s">
        <v>1237</v>
      </c>
      <c r="P215" s="72"/>
      <c r="Q215" s="72"/>
      <c r="R215" s="72"/>
      <c r="S215" s="72"/>
      <c r="T215" s="72"/>
      <c r="U215" s="72"/>
      <c r="V215" s="72"/>
      <c r="W215" s="72"/>
      <c r="X215" s="72"/>
      <c r="Y215" s="64"/>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row>
    <row r="216">
      <c r="A216" s="102">
        <v>184.0</v>
      </c>
      <c r="B216" s="99" t="s">
        <v>1241</v>
      </c>
      <c r="C216" s="99" t="s">
        <v>1242</v>
      </c>
      <c r="D216" s="99" t="s">
        <v>240</v>
      </c>
      <c r="E216" s="99" t="s">
        <v>358</v>
      </c>
      <c r="F216" s="99" t="s">
        <v>180</v>
      </c>
      <c r="G216" s="103"/>
      <c r="H216" s="75" t="b">
        <v>1</v>
      </c>
      <c r="I216" s="101">
        <v>46142.0</v>
      </c>
      <c r="J216" s="101">
        <v>46045.0</v>
      </c>
      <c r="K216" s="101">
        <v>46142.0</v>
      </c>
      <c r="L216" s="103"/>
      <c r="M216" s="103"/>
      <c r="N216" s="103"/>
      <c r="O216" s="103"/>
      <c r="P216" s="103"/>
      <c r="Q216" s="99" t="s">
        <v>253</v>
      </c>
      <c r="R216" s="102" t="s">
        <v>1243</v>
      </c>
      <c r="S216" s="102">
        <v>81.0</v>
      </c>
      <c r="T216" s="103"/>
      <c r="U216" s="103"/>
      <c r="V216" s="103"/>
      <c r="W216" s="103"/>
      <c r="X216" s="102">
        <v>1.0</v>
      </c>
      <c r="Y216" s="102"/>
      <c r="Z216" s="99" t="s">
        <v>363</v>
      </c>
      <c r="AA216" s="99" t="s">
        <v>364</v>
      </c>
      <c r="AB216" s="99" t="s">
        <v>365</v>
      </c>
      <c r="AC216" s="99" t="s">
        <v>404</v>
      </c>
      <c r="AD216" s="102">
        <v>2022.0</v>
      </c>
      <c r="AE216" s="99" t="s">
        <v>889</v>
      </c>
      <c r="AF216" s="103"/>
      <c r="AG216" s="99" t="s">
        <v>1015</v>
      </c>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row>
    <row r="217">
      <c r="A217" s="64">
        <v>185.0</v>
      </c>
      <c r="B217" s="57" t="s">
        <v>1667</v>
      </c>
      <c r="C217" s="57" t="s">
        <v>10249</v>
      </c>
      <c r="D217" s="57" t="s">
        <v>240</v>
      </c>
      <c r="E217" s="57" t="s">
        <v>150</v>
      </c>
      <c r="F217" s="57" t="s">
        <v>10154</v>
      </c>
      <c r="G217" s="82"/>
      <c r="H217" s="82"/>
      <c r="I217" s="57" t="s">
        <v>595</v>
      </c>
      <c r="J217" s="82"/>
      <c r="K217" s="82"/>
      <c r="L217" s="82"/>
      <c r="M217" s="82"/>
      <c r="N217" s="82"/>
      <c r="O217" s="82"/>
      <c r="P217" s="82"/>
      <c r="Q217" s="57" t="s">
        <v>16</v>
      </c>
      <c r="R217" s="82"/>
      <c r="S217" s="82"/>
      <c r="T217" s="82"/>
      <c r="U217" s="82"/>
      <c r="V217" s="82"/>
      <c r="W217" s="82"/>
      <c r="X217" s="82"/>
      <c r="Y217" s="82"/>
      <c r="Z217" s="57" t="s">
        <v>736</v>
      </c>
      <c r="AA217" s="83"/>
      <c r="AB217" s="84" t="s">
        <v>737</v>
      </c>
      <c r="AC217" s="82"/>
      <c r="AD217" s="82"/>
      <c r="AE217" s="82"/>
      <c r="AF217" s="82"/>
      <c r="AG217" s="82"/>
      <c r="AH217" s="82"/>
      <c r="AI217" s="82"/>
      <c r="AJ217" s="82"/>
      <c r="AK217" s="82"/>
      <c r="AL217" s="82"/>
      <c r="AM217" s="82"/>
      <c r="AN217" s="82"/>
      <c r="AO217" s="82"/>
      <c r="AP217" s="82"/>
      <c r="AQ217" s="82"/>
      <c r="AR217" s="82"/>
      <c r="AS217" s="82"/>
      <c r="AT217" s="82"/>
      <c r="AU217" s="82"/>
      <c r="AV217" s="82"/>
      <c r="AW217" s="82"/>
      <c r="AX217" s="82"/>
      <c r="AY217" s="82"/>
      <c r="AZ217" s="82"/>
      <c r="BA217" s="82"/>
      <c r="BB217" s="82"/>
      <c r="BC217" s="82"/>
      <c r="BD217" s="82"/>
      <c r="BE217" s="82"/>
      <c r="BF217" s="82"/>
    </row>
    <row r="218">
      <c r="A218" s="102">
        <v>186.0</v>
      </c>
      <c r="B218" s="99" t="s">
        <v>1246</v>
      </c>
      <c r="C218" s="99" t="s">
        <v>1247</v>
      </c>
      <c r="D218" s="99" t="s">
        <v>240</v>
      </c>
      <c r="E218" s="99" t="s">
        <v>179</v>
      </c>
      <c r="F218" s="99" t="s">
        <v>180</v>
      </c>
      <c r="G218" s="103"/>
      <c r="H218" s="75" t="b">
        <v>1</v>
      </c>
      <c r="I218" s="102" t="s">
        <v>299</v>
      </c>
      <c r="J218" s="101">
        <v>46065.0</v>
      </c>
      <c r="K218" s="102" t="s">
        <v>299</v>
      </c>
      <c r="L218" s="103"/>
      <c r="M218" s="103"/>
      <c r="N218" s="103"/>
      <c r="O218" s="103"/>
      <c r="P218" s="103"/>
      <c r="Q218" s="99" t="s">
        <v>300</v>
      </c>
      <c r="R218" s="125">
        <v>46274.0</v>
      </c>
      <c r="S218" s="102">
        <v>69.0</v>
      </c>
      <c r="T218" s="103"/>
      <c r="U218" s="103"/>
      <c r="V218" s="99" t="s">
        <v>244</v>
      </c>
      <c r="W218" s="103"/>
      <c r="X218" s="102">
        <v>2.0</v>
      </c>
      <c r="Y218" s="102"/>
      <c r="Z218" s="99" t="s">
        <v>200</v>
      </c>
      <c r="AA218" s="131" t="s">
        <v>295</v>
      </c>
      <c r="AB218" s="131" t="s">
        <v>207</v>
      </c>
      <c r="AC218" s="99" t="s">
        <v>203</v>
      </c>
      <c r="AD218" s="102">
        <v>2015.0</v>
      </c>
      <c r="AE218" s="101">
        <v>42093.0</v>
      </c>
      <c r="AF218" s="103"/>
      <c r="AG218" s="103"/>
      <c r="AH218" s="103"/>
      <c r="AI218" s="99" t="s">
        <v>200</v>
      </c>
      <c r="AJ218" s="99" t="s">
        <v>266</v>
      </c>
      <c r="AK218" s="99" t="s">
        <v>207</v>
      </c>
      <c r="AL218" s="99" t="s">
        <v>203</v>
      </c>
      <c r="AM218" s="102">
        <v>2025.0</v>
      </c>
      <c r="AN218" s="101">
        <v>45746.0</v>
      </c>
      <c r="AO218" s="103"/>
      <c r="AP218" s="103"/>
      <c r="AQ218" s="103"/>
      <c r="AR218" s="103"/>
      <c r="AS218" s="103"/>
      <c r="AT218" s="103"/>
      <c r="AU218" s="103"/>
      <c r="AV218" s="103"/>
      <c r="AW218" s="103"/>
      <c r="AX218" s="103"/>
      <c r="AY218" s="103"/>
      <c r="AZ218" s="103"/>
      <c r="BA218" s="103"/>
      <c r="BB218" s="103"/>
      <c r="BC218" s="103"/>
      <c r="BD218" s="103"/>
      <c r="BE218" s="103"/>
      <c r="BF218" s="103"/>
    </row>
    <row r="219">
      <c r="A219" s="64">
        <v>187.0</v>
      </c>
      <c r="B219" s="57" t="s">
        <v>1678</v>
      </c>
      <c r="C219" s="57" t="s">
        <v>2209</v>
      </c>
      <c r="D219" s="57" t="s">
        <v>240</v>
      </c>
      <c r="E219" s="57" t="s">
        <v>150</v>
      </c>
      <c r="F219" s="57" t="s">
        <v>10151</v>
      </c>
      <c r="G219" s="82"/>
      <c r="H219" s="82"/>
      <c r="I219" s="57" t="s">
        <v>595</v>
      </c>
      <c r="J219" s="82"/>
      <c r="K219" s="82"/>
      <c r="L219" s="82"/>
      <c r="M219" s="82"/>
      <c r="N219" s="82"/>
      <c r="O219" s="82"/>
      <c r="P219" s="82"/>
      <c r="Q219" s="57" t="s">
        <v>16</v>
      </c>
      <c r="R219" s="82"/>
      <c r="S219" s="82"/>
      <c r="T219" s="82"/>
      <c r="U219" s="82"/>
      <c r="V219" s="82"/>
      <c r="W219" s="82"/>
      <c r="X219" s="82"/>
      <c r="Y219" s="82"/>
      <c r="Z219" s="57" t="s">
        <v>200</v>
      </c>
      <c r="AA219" s="83"/>
      <c r="AB219" s="84" t="s">
        <v>207</v>
      </c>
      <c r="AC219" s="82"/>
      <c r="AD219" s="82"/>
      <c r="AE219" s="82"/>
      <c r="AF219" s="82"/>
      <c r="AG219" s="82"/>
      <c r="AH219" s="82"/>
      <c r="AI219" s="82"/>
      <c r="AJ219" s="82"/>
      <c r="AK219" s="82"/>
      <c r="AL219" s="82"/>
      <c r="AM219" s="82"/>
      <c r="AN219" s="82"/>
      <c r="AO219" s="82"/>
      <c r="AP219" s="82"/>
      <c r="AQ219" s="82"/>
      <c r="AR219" s="82"/>
      <c r="AS219" s="82"/>
      <c r="AT219" s="82"/>
      <c r="AU219" s="82"/>
      <c r="AV219" s="82"/>
      <c r="AW219" s="82"/>
      <c r="AX219" s="82"/>
      <c r="AY219" s="82"/>
      <c r="AZ219" s="82"/>
      <c r="BA219" s="82"/>
      <c r="BB219" s="82"/>
      <c r="BC219" s="82"/>
      <c r="BD219" s="82"/>
      <c r="BE219" s="82"/>
      <c r="BF219" s="82"/>
    </row>
    <row r="220">
      <c r="A220" s="102">
        <v>38.0</v>
      </c>
      <c r="B220" s="99" t="s">
        <v>600</v>
      </c>
      <c r="C220" s="99" t="s">
        <v>599</v>
      </c>
      <c r="D220" s="99" t="s">
        <v>240</v>
      </c>
      <c r="E220" s="99" t="s">
        <v>358</v>
      </c>
      <c r="F220" s="99" t="s">
        <v>180</v>
      </c>
      <c r="G220" s="103"/>
      <c r="H220" s="75" t="b">
        <v>1</v>
      </c>
      <c r="I220" s="102" t="s">
        <v>1252</v>
      </c>
      <c r="J220" s="102" t="s">
        <v>1252</v>
      </c>
      <c r="K220" s="103"/>
      <c r="L220" s="103"/>
      <c r="M220" s="103"/>
      <c r="N220" s="103"/>
      <c r="O220" s="99" t="s">
        <v>1253</v>
      </c>
      <c r="P220" s="99" t="s">
        <v>190</v>
      </c>
      <c r="Q220" s="99" t="s">
        <v>232</v>
      </c>
      <c r="R220" s="101">
        <v>46288.0</v>
      </c>
      <c r="S220" s="102">
        <v>55.0</v>
      </c>
      <c r="T220" s="103"/>
      <c r="U220" s="99" t="s">
        <v>969</v>
      </c>
      <c r="V220" s="99" t="s">
        <v>244</v>
      </c>
      <c r="W220" s="103"/>
      <c r="X220" s="102">
        <v>1.0</v>
      </c>
      <c r="Y220" s="102"/>
      <c r="Z220" s="99" t="s">
        <v>363</v>
      </c>
      <c r="AA220" s="99" t="s">
        <v>364</v>
      </c>
      <c r="AB220" s="99" t="s">
        <v>365</v>
      </c>
      <c r="AC220" s="99" t="s">
        <v>366</v>
      </c>
      <c r="AD220" s="102">
        <v>2022.0</v>
      </c>
      <c r="AE220" s="102">
        <v>2022.0</v>
      </c>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row>
    <row r="221">
      <c r="A221" s="64">
        <v>61.0</v>
      </c>
      <c r="B221" s="57" t="s">
        <v>797</v>
      </c>
      <c r="C221" s="57" t="s">
        <v>1254</v>
      </c>
      <c r="D221" s="57" t="s">
        <v>240</v>
      </c>
      <c r="E221" s="57" t="s">
        <v>358</v>
      </c>
      <c r="F221" s="57" t="s">
        <v>180</v>
      </c>
      <c r="G221" s="82"/>
      <c r="H221" s="75" t="b">
        <v>1</v>
      </c>
      <c r="I221" s="80">
        <v>46139.0</v>
      </c>
      <c r="J221" s="80">
        <v>46139.0</v>
      </c>
      <c r="K221" s="82"/>
      <c r="L221" s="82"/>
      <c r="M221" s="82"/>
      <c r="N221" s="82"/>
      <c r="O221" s="57" t="s">
        <v>1255</v>
      </c>
      <c r="P221" s="57" t="s">
        <v>190</v>
      </c>
      <c r="Q221" s="57" t="s">
        <v>232</v>
      </c>
      <c r="R221" s="64" t="s">
        <v>1256</v>
      </c>
      <c r="S221" s="64">
        <v>84.0</v>
      </c>
      <c r="T221" s="82"/>
      <c r="U221" s="82"/>
      <c r="V221" s="82"/>
      <c r="W221" s="82"/>
      <c r="X221" s="64">
        <v>1.0</v>
      </c>
      <c r="Y221" s="64"/>
      <c r="Z221" s="57" t="s">
        <v>363</v>
      </c>
      <c r="AA221" s="57" t="s">
        <v>364</v>
      </c>
      <c r="AB221" s="57" t="s">
        <v>365</v>
      </c>
      <c r="AC221" s="57" t="s">
        <v>810</v>
      </c>
      <c r="AD221" s="64">
        <v>2022.0</v>
      </c>
      <c r="AE221" s="64">
        <v>2022.0</v>
      </c>
      <c r="AF221" s="82"/>
      <c r="AG221" s="82"/>
      <c r="AH221" s="82"/>
      <c r="AI221" s="82"/>
      <c r="AJ221" s="82"/>
      <c r="AK221" s="82"/>
      <c r="AL221" s="82"/>
      <c r="AM221" s="82"/>
      <c r="AN221" s="82"/>
      <c r="AO221" s="82"/>
      <c r="AP221" s="82"/>
      <c r="AQ221" s="82"/>
      <c r="AR221" s="82"/>
      <c r="AS221" s="82"/>
      <c r="AT221" s="82"/>
      <c r="AU221" s="82"/>
      <c r="AV221" s="82"/>
      <c r="AW221" s="82"/>
      <c r="AX221" s="82"/>
      <c r="AY221" s="82"/>
      <c r="AZ221" s="82"/>
      <c r="BA221" s="82"/>
      <c r="BB221" s="82"/>
      <c r="BC221" s="82"/>
      <c r="BD221" s="82"/>
      <c r="BE221" s="82"/>
      <c r="BF221" s="82"/>
    </row>
    <row r="222">
      <c r="A222" s="102">
        <v>153.0</v>
      </c>
      <c r="B222" s="99" t="s">
        <v>1261</v>
      </c>
      <c r="C222" s="99" t="s">
        <v>1262</v>
      </c>
      <c r="D222" s="99" t="s">
        <v>240</v>
      </c>
      <c r="E222" s="99" t="s">
        <v>358</v>
      </c>
      <c r="F222" s="99" t="s">
        <v>180</v>
      </c>
      <c r="G222" s="103"/>
      <c r="H222" s="75" t="b">
        <v>1</v>
      </c>
      <c r="I222" s="101">
        <v>46218.0</v>
      </c>
      <c r="J222" s="101">
        <v>46140.0</v>
      </c>
      <c r="K222" s="101">
        <v>46218.0</v>
      </c>
      <c r="L222" s="103"/>
      <c r="M222" s="103"/>
      <c r="N222" s="103"/>
      <c r="O222" s="103"/>
      <c r="P222" s="103"/>
      <c r="Q222" s="99" t="s">
        <v>232</v>
      </c>
      <c r="R222" s="101">
        <v>46338.0</v>
      </c>
      <c r="S222" s="102">
        <v>5.0</v>
      </c>
      <c r="T222" s="103"/>
      <c r="U222" s="103"/>
      <c r="V222" s="99" t="s">
        <v>244</v>
      </c>
      <c r="W222" s="103"/>
      <c r="X222" s="102">
        <v>1.0</v>
      </c>
      <c r="Y222" s="102"/>
      <c r="Z222" s="99" t="s">
        <v>363</v>
      </c>
      <c r="AA222" s="99" t="s">
        <v>364</v>
      </c>
      <c r="AB222" s="99" t="s">
        <v>437</v>
      </c>
      <c r="AC222" s="99" t="s">
        <v>810</v>
      </c>
      <c r="AD222" s="102">
        <v>2022.0</v>
      </c>
      <c r="AE222" s="102">
        <v>2022.0</v>
      </c>
      <c r="AF222" s="103"/>
      <c r="AG222" s="99" t="s">
        <v>1263</v>
      </c>
      <c r="AH222" s="103"/>
      <c r="AI222" s="103"/>
      <c r="AJ222" s="103"/>
      <c r="AK222" s="103"/>
      <c r="AL222" s="103"/>
      <c r="AM222" s="103"/>
      <c r="AN222" s="103"/>
      <c r="AO222" s="103"/>
      <c r="AP222" s="103"/>
      <c r="AQ222" s="103"/>
      <c r="AR222" s="103"/>
      <c r="AS222" s="103"/>
      <c r="AT222" s="103"/>
      <c r="AU222" s="103"/>
      <c r="AV222" s="103"/>
      <c r="AW222" s="103"/>
      <c r="AX222" s="103"/>
      <c r="AY222" s="103"/>
      <c r="AZ222" s="103"/>
      <c r="BA222" s="103"/>
      <c r="BB222" s="103"/>
      <c r="BC222" s="103"/>
      <c r="BD222" s="103"/>
      <c r="BE222" s="103"/>
      <c r="BF222" s="103"/>
    </row>
    <row r="223">
      <c r="A223" s="64">
        <v>191.0</v>
      </c>
      <c r="B223" s="57" t="s">
        <v>1264</v>
      </c>
      <c r="C223" s="57" t="s">
        <v>1265</v>
      </c>
      <c r="D223" s="57" t="s">
        <v>240</v>
      </c>
      <c r="E223" s="57" t="s">
        <v>358</v>
      </c>
      <c r="F223" s="57" t="s">
        <v>180</v>
      </c>
      <c r="G223" s="82"/>
      <c r="H223" s="75" t="b">
        <v>1</v>
      </c>
      <c r="I223" s="81">
        <v>46177.0</v>
      </c>
      <c r="J223" s="80">
        <v>46077.0</v>
      </c>
      <c r="K223" s="80">
        <v>46135.0</v>
      </c>
      <c r="L223" s="81">
        <v>46177.0</v>
      </c>
      <c r="M223" s="82"/>
      <c r="N223" s="82"/>
      <c r="O223" s="57" t="s">
        <v>1266</v>
      </c>
      <c r="P223" s="57" t="s">
        <v>190</v>
      </c>
      <c r="Q223" s="57" t="s">
        <v>434</v>
      </c>
      <c r="R223" s="64" t="s">
        <v>1267</v>
      </c>
      <c r="S223" s="64">
        <v>46.0</v>
      </c>
      <c r="T223" s="82"/>
      <c r="U223" s="82"/>
      <c r="V223" s="57" t="s">
        <v>244</v>
      </c>
      <c r="W223" s="82"/>
      <c r="X223" s="64">
        <v>1.0</v>
      </c>
      <c r="Y223" s="64"/>
      <c r="Z223" s="57" t="s">
        <v>363</v>
      </c>
      <c r="AA223" s="57" t="s">
        <v>1268</v>
      </c>
      <c r="AB223" s="57" t="s">
        <v>365</v>
      </c>
      <c r="AC223" s="57" t="s">
        <v>404</v>
      </c>
      <c r="AD223" s="64">
        <v>2022.0</v>
      </c>
      <c r="AE223" s="64">
        <v>2022.0</v>
      </c>
      <c r="AF223" s="82"/>
      <c r="AG223" s="82"/>
      <c r="AH223" s="82"/>
      <c r="AI223" s="82"/>
      <c r="AJ223" s="82"/>
      <c r="AK223" s="82"/>
      <c r="AL223" s="82"/>
      <c r="AM223" s="82"/>
      <c r="AN223" s="82"/>
      <c r="AO223" s="82"/>
      <c r="AP223" s="82"/>
      <c r="AQ223" s="82"/>
      <c r="AR223" s="82"/>
      <c r="AS223" s="82"/>
      <c r="AT223" s="82"/>
      <c r="AU223" s="82"/>
      <c r="AV223" s="82"/>
      <c r="AW223" s="82"/>
      <c r="AX223" s="82"/>
      <c r="AY223" s="82"/>
      <c r="AZ223" s="82"/>
      <c r="BA223" s="82"/>
      <c r="BB223" s="82"/>
      <c r="BC223" s="82"/>
      <c r="BD223" s="82"/>
      <c r="BE223" s="82"/>
      <c r="BF223" s="82"/>
    </row>
    <row r="224">
      <c r="A224" s="102">
        <v>192.0</v>
      </c>
      <c r="B224" s="99" t="s">
        <v>1269</v>
      </c>
      <c r="C224" s="99" t="s">
        <v>1270</v>
      </c>
      <c r="D224" s="99" t="s">
        <v>240</v>
      </c>
      <c r="E224" s="99" t="s">
        <v>358</v>
      </c>
      <c r="F224" s="99" t="s">
        <v>180</v>
      </c>
      <c r="G224" s="103"/>
      <c r="H224" s="75" t="b">
        <v>1</v>
      </c>
      <c r="I224" s="125">
        <v>46176.0</v>
      </c>
      <c r="J224" s="101">
        <v>46095.0</v>
      </c>
      <c r="K224" s="125">
        <v>46176.0</v>
      </c>
      <c r="L224" s="103"/>
      <c r="M224" s="103"/>
      <c r="N224" s="103"/>
      <c r="O224" s="99" t="s">
        <v>1273</v>
      </c>
      <c r="P224" s="99" t="s">
        <v>1274</v>
      </c>
      <c r="Q224" s="99" t="s">
        <v>232</v>
      </c>
      <c r="R224" s="102" t="s">
        <v>1216</v>
      </c>
      <c r="S224" s="102">
        <v>47.0</v>
      </c>
      <c r="T224" s="103"/>
      <c r="U224" s="103"/>
      <c r="V224" s="103"/>
      <c r="W224" s="103"/>
      <c r="X224" s="102">
        <v>1.0</v>
      </c>
      <c r="Y224" s="102"/>
      <c r="Z224" s="99" t="s">
        <v>363</v>
      </c>
      <c r="AA224" s="99" t="s">
        <v>364</v>
      </c>
      <c r="AB224" s="99" t="s">
        <v>403</v>
      </c>
      <c r="AC224" s="99" t="s">
        <v>810</v>
      </c>
      <c r="AD224" s="102">
        <v>2022.0</v>
      </c>
      <c r="AE224" s="102">
        <v>2022.0</v>
      </c>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row>
    <row r="225">
      <c r="A225" s="60">
        <v>193.0</v>
      </c>
      <c r="B225" s="46" t="s">
        <v>1275</v>
      </c>
      <c r="C225" s="46" t="s">
        <v>1276</v>
      </c>
      <c r="D225" s="46" t="s">
        <v>240</v>
      </c>
      <c r="E225" s="46" t="s">
        <v>150</v>
      </c>
      <c r="F225" s="46" t="s">
        <v>180</v>
      </c>
      <c r="G225" s="62"/>
      <c r="H225" s="466" t="b">
        <v>0</v>
      </c>
      <c r="I225" s="60" t="s">
        <v>572</v>
      </c>
      <c r="J225" s="54">
        <v>46095.0</v>
      </c>
      <c r="K225" s="60" t="s">
        <v>572</v>
      </c>
      <c r="L225" s="62"/>
      <c r="M225" s="62"/>
      <c r="N225" s="62"/>
      <c r="O225" s="57" t="s">
        <v>1280</v>
      </c>
      <c r="P225" s="46" t="s">
        <v>190</v>
      </c>
      <c r="Q225" s="46" t="s">
        <v>232</v>
      </c>
      <c r="R225" s="54">
        <v>46292.0</v>
      </c>
      <c r="S225" s="60">
        <v>51.0</v>
      </c>
      <c r="T225" s="62"/>
      <c r="U225" s="46" t="s">
        <v>202</v>
      </c>
      <c r="V225" s="46" t="s">
        <v>244</v>
      </c>
      <c r="W225" s="62"/>
      <c r="X225" s="60">
        <v>1.0</v>
      </c>
      <c r="Y225" s="64"/>
      <c r="Z225" s="46" t="s">
        <v>294</v>
      </c>
      <c r="AA225" s="66" t="s">
        <v>1282</v>
      </c>
      <c r="AB225" s="66" t="s">
        <v>202</v>
      </c>
      <c r="AC225" s="46" t="s">
        <v>203</v>
      </c>
      <c r="AD225" s="60">
        <v>2014.0</v>
      </c>
      <c r="AE225" s="60">
        <v>2020.0</v>
      </c>
      <c r="AF225" s="62"/>
      <c r="AG225" s="46" t="s">
        <v>1285</v>
      </c>
      <c r="AH225" s="46" t="s">
        <v>1286</v>
      </c>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row>
    <row r="226">
      <c r="A226" s="119"/>
      <c r="B226" s="119"/>
      <c r="C226" s="119"/>
      <c r="D226" s="119"/>
      <c r="E226" s="119"/>
      <c r="F226" s="119"/>
      <c r="G226" s="119"/>
      <c r="H226" s="119"/>
      <c r="I226" s="119"/>
      <c r="J226" s="119"/>
      <c r="K226" s="119"/>
      <c r="L226" s="119"/>
      <c r="M226" s="119"/>
      <c r="N226" s="119"/>
      <c r="O226" s="57" t="s">
        <v>1290</v>
      </c>
      <c r="P226" s="119"/>
      <c r="Q226" s="119"/>
      <c r="R226" s="119"/>
      <c r="S226" s="119"/>
      <c r="T226" s="119"/>
      <c r="U226" s="119"/>
      <c r="V226" s="119"/>
      <c r="W226" s="119"/>
      <c r="X226" s="119"/>
      <c r="Y226" s="64"/>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row>
    <row r="227">
      <c r="A227" s="72"/>
      <c r="B227" s="72"/>
      <c r="C227" s="72"/>
      <c r="D227" s="72"/>
      <c r="E227" s="72"/>
      <c r="F227" s="72"/>
      <c r="G227" s="72"/>
      <c r="H227" s="72"/>
      <c r="I227" s="72"/>
      <c r="J227" s="72"/>
      <c r="K227" s="72"/>
      <c r="L227" s="72"/>
      <c r="M227" s="72"/>
      <c r="N227" s="72"/>
      <c r="O227" s="57" t="s">
        <v>1292</v>
      </c>
      <c r="P227" s="72"/>
      <c r="Q227" s="72"/>
      <c r="R227" s="72"/>
      <c r="S227" s="72"/>
      <c r="T227" s="72"/>
      <c r="U227" s="72"/>
      <c r="V227" s="72"/>
      <c r="W227" s="72"/>
      <c r="X227" s="72"/>
      <c r="Y227" s="64"/>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row>
    <row r="228">
      <c r="A228" s="102">
        <v>194.0</v>
      </c>
      <c r="B228" s="99" t="s">
        <v>1705</v>
      </c>
      <c r="C228" s="99" t="s">
        <v>2245</v>
      </c>
      <c r="D228" s="99" t="s">
        <v>240</v>
      </c>
      <c r="E228" s="99" t="s">
        <v>440</v>
      </c>
      <c r="F228" s="99" t="s">
        <v>10154</v>
      </c>
      <c r="G228" s="103"/>
      <c r="H228" s="103"/>
      <c r="I228" s="99" t="s">
        <v>595</v>
      </c>
      <c r="J228" s="103"/>
      <c r="K228" s="103"/>
      <c r="L228" s="103"/>
      <c r="M228" s="103"/>
      <c r="N228" s="103"/>
      <c r="O228" s="103"/>
      <c r="P228" s="103"/>
      <c r="Q228" s="99" t="s">
        <v>181</v>
      </c>
      <c r="R228" s="103"/>
      <c r="S228" s="103"/>
      <c r="T228" s="103"/>
      <c r="U228" s="103"/>
      <c r="V228" s="103"/>
      <c r="W228" s="103"/>
      <c r="X228" s="103"/>
      <c r="Y228" s="103"/>
      <c r="Z228" s="103"/>
      <c r="AA228" s="103"/>
      <c r="AB228" s="103"/>
      <c r="AC228" s="103"/>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c r="AX228" s="103"/>
      <c r="AY228" s="103"/>
      <c r="AZ228" s="103"/>
      <c r="BA228" s="103"/>
      <c r="BB228" s="103"/>
      <c r="BC228" s="103"/>
      <c r="BD228" s="103"/>
      <c r="BE228" s="103"/>
      <c r="BF228" s="103"/>
    </row>
    <row r="229">
      <c r="A229" s="64">
        <v>195.0</v>
      </c>
      <c r="B229" s="57" t="s">
        <v>1295</v>
      </c>
      <c r="C229" s="57" t="s">
        <v>1296</v>
      </c>
      <c r="D229" s="57" t="s">
        <v>240</v>
      </c>
      <c r="E229" s="57" t="s">
        <v>150</v>
      </c>
      <c r="F229" s="57" t="s">
        <v>180</v>
      </c>
      <c r="G229" s="82"/>
      <c r="H229" s="75" t="b">
        <v>1</v>
      </c>
      <c r="I229" s="64" t="s">
        <v>308</v>
      </c>
      <c r="J229" s="80">
        <v>46070.0</v>
      </c>
      <c r="K229" s="64" t="s">
        <v>308</v>
      </c>
      <c r="L229" s="82"/>
      <c r="M229" s="82"/>
      <c r="N229" s="82"/>
      <c r="O229" s="82"/>
      <c r="P229" s="82"/>
      <c r="Q229" s="57" t="s">
        <v>450</v>
      </c>
      <c r="R229" s="80">
        <v>46282.0</v>
      </c>
      <c r="S229" s="64">
        <v>61.0</v>
      </c>
      <c r="T229" s="82"/>
      <c r="U229" s="82"/>
      <c r="V229" s="57" t="s">
        <v>244</v>
      </c>
      <c r="W229" s="64">
        <v>2023.0</v>
      </c>
      <c r="X229" s="64">
        <v>1.0</v>
      </c>
      <c r="Y229" s="64"/>
      <c r="Z229" s="57" t="s">
        <v>200</v>
      </c>
      <c r="AA229" s="84" t="s">
        <v>266</v>
      </c>
      <c r="AB229" s="84" t="s">
        <v>207</v>
      </c>
      <c r="AC229" s="57" t="s">
        <v>203</v>
      </c>
      <c r="AD229" s="64">
        <v>2018.0</v>
      </c>
      <c r="AE229" s="80">
        <v>43365.0</v>
      </c>
      <c r="AF229" s="82"/>
      <c r="AG229" s="57" t="s">
        <v>1300</v>
      </c>
      <c r="AH229" s="82"/>
      <c r="AI229" s="82"/>
      <c r="AJ229" s="82"/>
      <c r="AK229" s="82"/>
      <c r="AL229" s="82"/>
      <c r="AM229" s="82"/>
      <c r="AN229" s="82"/>
      <c r="AO229" s="82"/>
      <c r="AP229" s="82"/>
      <c r="AQ229" s="82"/>
      <c r="AR229" s="82"/>
      <c r="AS229" s="82"/>
      <c r="AT229" s="82"/>
      <c r="AU229" s="82"/>
      <c r="AV229" s="82"/>
      <c r="AW229" s="82"/>
      <c r="AX229" s="82"/>
      <c r="AY229" s="82"/>
      <c r="AZ229" s="82"/>
      <c r="BA229" s="82"/>
      <c r="BB229" s="82"/>
      <c r="BC229" s="82"/>
      <c r="BD229" s="82"/>
      <c r="BE229" s="82"/>
      <c r="BF229" s="82"/>
    </row>
    <row r="230">
      <c r="A230" s="102">
        <v>196.0</v>
      </c>
      <c r="B230" s="99" t="s">
        <v>1301</v>
      </c>
      <c r="C230" s="99" t="s">
        <v>1302</v>
      </c>
      <c r="D230" s="99" t="s">
        <v>240</v>
      </c>
      <c r="E230" s="99" t="s">
        <v>358</v>
      </c>
      <c r="F230" s="99" t="s">
        <v>180</v>
      </c>
      <c r="G230" s="103"/>
      <c r="H230" s="75" t="b">
        <v>1</v>
      </c>
      <c r="I230" s="101">
        <v>46198.0</v>
      </c>
      <c r="J230" s="101">
        <v>46048.0</v>
      </c>
      <c r="K230" s="101">
        <v>46142.0</v>
      </c>
      <c r="L230" s="101">
        <v>46198.0</v>
      </c>
      <c r="M230" s="103"/>
      <c r="N230" s="103"/>
      <c r="O230" s="103"/>
      <c r="P230" s="103"/>
      <c r="Q230" s="99" t="s">
        <v>253</v>
      </c>
      <c r="R230" s="102" t="s">
        <v>519</v>
      </c>
      <c r="S230" s="102">
        <v>25.0</v>
      </c>
      <c r="T230" s="103"/>
      <c r="U230" s="103"/>
      <c r="V230" s="103"/>
      <c r="W230" s="103"/>
      <c r="X230" s="102">
        <v>1.0</v>
      </c>
      <c r="Y230" s="102"/>
      <c r="Z230" s="99" t="s">
        <v>567</v>
      </c>
      <c r="AA230" s="99" t="s">
        <v>1304</v>
      </c>
      <c r="AB230" s="99" t="s">
        <v>437</v>
      </c>
      <c r="AC230" s="99" t="s">
        <v>404</v>
      </c>
      <c r="AD230" s="102">
        <v>2020.0</v>
      </c>
      <c r="AE230" s="102" t="s">
        <v>1305</v>
      </c>
      <c r="AF230" s="103"/>
      <c r="AG230" s="99" t="s">
        <v>1306</v>
      </c>
      <c r="AH230" s="99" t="s">
        <v>1307</v>
      </c>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row>
    <row r="231">
      <c r="A231" s="64">
        <v>197.0</v>
      </c>
      <c r="B231" s="57" t="s">
        <v>1308</v>
      </c>
      <c r="C231" s="57" t="s">
        <v>1309</v>
      </c>
      <c r="D231" s="57" t="s">
        <v>240</v>
      </c>
      <c r="E231" s="57" t="s">
        <v>179</v>
      </c>
      <c r="F231" s="57" t="s">
        <v>180</v>
      </c>
      <c r="G231" s="82"/>
      <c r="H231" s="75" t="b">
        <v>1</v>
      </c>
      <c r="I231" s="64" t="s">
        <v>506</v>
      </c>
      <c r="J231" s="80">
        <v>46066.0</v>
      </c>
      <c r="K231" s="64" t="s">
        <v>506</v>
      </c>
      <c r="L231" s="82"/>
      <c r="M231" s="82"/>
      <c r="N231" s="82"/>
      <c r="O231" s="57" t="s">
        <v>1310</v>
      </c>
      <c r="P231" s="57" t="s">
        <v>190</v>
      </c>
      <c r="Q231" s="57" t="s">
        <v>300</v>
      </c>
      <c r="R231" s="80">
        <v>46275.0</v>
      </c>
      <c r="S231" s="64">
        <v>68.0</v>
      </c>
      <c r="T231" s="82"/>
      <c r="U231" s="82"/>
      <c r="V231" s="82"/>
      <c r="W231" s="64">
        <v>2024.0</v>
      </c>
      <c r="X231" s="64">
        <v>2.0</v>
      </c>
      <c r="Y231" s="64"/>
      <c r="Z231" s="57" t="s">
        <v>200</v>
      </c>
      <c r="AA231" s="84" t="s">
        <v>295</v>
      </c>
      <c r="AB231" s="84" t="s">
        <v>202</v>
      </c>
      <c r="AC231" s="57" t="s">
        <v>203</v>
      </c>
      <c r="AD231" s="64">
        <v>2025.0</v>
      </c>
      <c r="AE231" s="80">
        <v>42093.0</v>
      </c>
      <c r="AF231" s="82"/>
      <c r="AG231" s="82"/>
      <c r="AH231" s="82"/>
      <c r="AI231" s="57" t="s">
        <v>200</v>
      </c>
      <c r="AJ231" s="57" t="s">
        <v>266</v>
      </c>
      <c r="AK231" s="57" t="s">
        <v>202</v>
      </c>
      <c r="AL231" s="57" t="s">
        <v>203</v>
      </c>
      <c r="AM231" s="64">
        <v>2025.0</v>
      </c>
      <c r="AN231" s="57" t="s">
        <v>632</v>
      </c>
      <c r="AO231" s="82"/>
      <c r="AP231" s="82"/>
      <c r="AQ231" s="82"/>
      <c r="AR231" s="82"/>
      <c r="AS231" s="82"/>
      <c r="AT231" s="82"/>
      <c r="AU231" s="82"/>
      <c r="AV231" s="82"/>
      <c r="AW231" s="82"/>
      <c r="AX231" s="82"/>
      <c r="AY231" s="82"/>
      <c r="AZ231" s="82"/>
      <c r="BA231" s="82"/>
      <c r="BB231" s="82"/>
      <c r="BC231" s="82"/>
      <c r="BD231" s="82"/>
      <c r="BE231" s="82"/>
      <c r="BF231" s="82"/>
    </row>
    <row r="232">
      <c r="A232" s="102">
        <v>82.0</v>
      </c>
      <c r="B232" s="99" t="s">
        <v>1000</v>
      </c>
      <c r="C232" s="99" t="s">
        <v>1313</v>
      </c>
      <c r="D232" s="99" t="s">
        <v>240</v>
      </c>
      <c r="E232" s="99" t="s">
        <v>358</v>
      </c>
      <c r="F232" s="99" t="s">
        <v>180</v>
      </c>
      <c r="G232" s="103"/>
      <c r="H232" s="75" t="b">
        <v>1</v>
      </c>
      <c r="I232" s="102" t="s">
        <v>871</v>
      </c>
      <c r="J232" s="102" t="s">
        <v>871</v>
      </c>
      <c r="K232" s="103"/>
      <c r="L232" s="103"/>
      <c r="M232" s="103"/>
      <c r="N232" s="103"/>
      <c r="O232" s="103"/>
      <c r="P232" s="103"/>
      <c r="Q232" s="99" t="s">
        <v>232</v>
      </c>
      <c r="R232" s="125">
        <v>46269.0</v>
      </c>
      <c r="S232" s="102">
        <v>74.0</v>
      </c>
      <c r="T232" s="103"/>
      <c r="U232" s="103"/>
      <c r="V232" s="103"/>
      <c r="W232" s="103"/>
      <c r="X232" s="102">
        <v>1.0</v>
      </c>
      <c r="Y232" s="102"/>
      <c r="Z232" s="99" t="s">
        <v>363</v>
      </c>
      <c r="AA232" s="99" t="s">
        <v>364</v>
      </c>
      <c r="AB232" s="99" t="s">
        <v>365</v>
      </c>
      <c r="AC232" s="99" t="s">
        <v>404</v>
      </c>
      <c r="AD232" s="102">
        <v>2022.0</v>
      </c>
      <c r="AE232" s="102" t="s">
        <v>1092</v>
      </c>
      <c r="AF232" s="103"/>
      <c r="AG232" s="103"/>
      <c r="AH232" s="103"/>
      <c r="AI232" s="103"/>
      <c r="AJ232" s="103"/>
      <c r="AK232" s="103"/>
      <c r="AL232" s="103"/>
      <c r="AM232" s="103"/>
      <c r="AN232" s="103"/>
      <c r="AO232" s="103"/>
      <c r="AP232" s="103"/>
      <c r="AQ232" s="103"/>
      <c r="AR232" s="103"/>
      <c r="AS232" s="103"/>
      <c r="AT232" s="103"/>
      <c r="AU232" s="103"/>
      <c r="AV232" s="103"/>
      <c r="AW232" s="103"/>
      <c r="AX232" s="103"/>
      <c r="AY232" s="103"/>
      <c r="AZ232" s="103"/>
      <c r="BA232" s="103"/>
      <c r="BB232" s="103"/>
      <c r="BC232" s="103"/>
      <c r="BD232" s="103"/>
      <c r="BE232" s="103"/>
      <c r="BF232" s="103"/>
    </row>
    <row r="233">
      <c r="A233" s="60">
        <v>121.0</v>
      </c>
      <c r="B233" s="46" t="s">
        <v>1279</v>
      </c>
      <c r="C233" s="46" t="s">
        <v>1314</v>
      </c>
      <c r="D233" s="46" t="s">
        <v>240</v>
      </c>
      <c r="E233" s="46" t="s">
        <v>358</v>
      </c>
      <c r="F233" s="46" t="s">
        <v>180</v>
      </c>
      <c r="G233" s="62"/>
      <c r="H233" s="466" t="b">
        <v>0</v>
      </c>
      <c r="I233" s="54">
        <v>46218.0</v>
      </c>
      <c r="J233" s="60" t="s">
        <v>283</v>
      </c>
      <c r="K233" s="54">
        <v>46218.0</v>
      </c>
      <c r="L233" s="62"/>
      <c r="M233" s="62"/>
      <c r="N233" s="62"/>
      <c r="O233" s="57" t="s">
        <v>1317</v>
      </c>
      <c r="P233" s="46" t="s">
        <v>190</v>
      </c>
      <c r="Q233" s="46" t="s">
        <v>232</v>
      </c>
      <c r="R233" s="54">
        <v>46338.0</v>
      </c>
      <c r="S233" s="60">
        <v>5.0</v>
      </c>
      <c r="T233" s="62"/>
      <c r="U233" s="62"/>
      <c r="V233" s="62"/>
      <c r="W233" s="62"/>
      <c r="X233" s="60">
        <v>1.0</v>
      </c>
      <c r="Y233" s="64"/>
      <c r="Z233" s="46" t="s">
        <v>363</v>
      </c>
      <c r="AA233" s="46" t="s">
        <v>364</v>
      </c>
      <c r="AB233" s="46" t="s">
        <v>365</v>
      </c>
      <c r="AC233" s="46" t="s">
        <v>810</v>
      </c>
      <c r="AD233" s="60">
        <v>2022.0</v>
      </c>
      <c r="AE233" s="60">
        <v>2022.0</v>
      </c>
      <c r="AF233" s="62"/>
      <c r="AG233" s="46" t="s">
        <v>1320</v>
      </c>
      <c r="AH233" s="62"/>
      <c r="AI233" s="62"/>
      <c r="AJ233" s="62"/>
      <c r="AK233" s="62"/>
      <c r="AL233" s="62"/>
      <c r="AM233" s="62"/>
      <c r="AN233" s="62"/>
      <c r="AO233" s="62"/>
      <c r="AP233" s="62"/>
      <c r="AQ233" s="62"/>
      <c r="AR233" s="62"/>
      <c r="AS233" s="62"/>
      <c r="AT233" s="62"/>
      <c r="AU233" s="62"/>
      <c r="AV233" s="62"/>
      <c r="AW233" s="62"/>
      <c r="AX233" s="62"/>
      <c r="AY233" s="62"/>
      <c r="AZ233" s="62"/>
      <c r="BA233" s="62"/>
      <c r="BB233" s="62"/>
      <c r="BC233" s="62"/>
      <c r="BD233" s="62"/>
      <c r="BE233" s="62"/>
      <c r="BF233" s="62"/>
    </row>
    <row r="234">
      <c r="A234" s="72"/>
      <c r="B234" s="72"/>
      <c r="C234" s="72"/>
      <c r="D234" s="72"/>
      <c r="E234" s="72"/>
      <c r="F234" s="72"/>
      <c r="G234" s="72"/>
      <c r="H234" s="72"/>
      <c r="I234" s="72"/>
      <c r="J234" s="72"/>
      <c r="K234" s="72"/>
      <c r="L234" s="72"/>
      <c r="M234" s="72"/>
      <c r="N234" s="72"/>
      <c r="O234" s="57" t="s">
        <v>1323</v>
      </c>
      <c r="P234" s="72"/>
      <c r="Q234" s="72"/>
      <c r="R234" s="72"/>
      <c r="S234" s="72"/>
      <c r="T234" s="72"/>
      <c r="U234" s="72"/>
      <c r="V234" s="72"/>
      <c r="W234" s="72"/>
      <c r="X234" s="72"/>
      <c r="Y234" s="64"/>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row>
    <row r="235">
      <c r="A235" s="102">
        <v>41.0</v>
      </c>
      <c r="B235" s="99" t="s">
        <v>621</v>
      </c>
      <c r="C235" s="99" t="s">
        <v>1277</v>
      </c>
      <c r="D235" s="99" t="s">
        <v>240</v>
      </c>
      <c r="E235" s="99" t="s">
        <v>358</v>
      </c>
      <c r="F235" s="99" t="s">
        <v>180</v>
      </c>
      <c r="G235" s="103"/>
      <c r="H235" s="75" t="b">
        <v>1</v>
      </c>
      <c r="I235" s="102" t="s">
        <v>1252</v>
      </c>
      <c r="J235" s="102" t="s">
        <v>1252</v>
      </c>
      <c r="K235" s="103"/>
      <c r="L235" s="103"/>
      <c r="M235" s="103"/>
      <c r="N235" s="103"/>
      <c r="O235" s="103"/>
      <c r="P235" s="103"/>
      <c r="Q235" s="99" t="s">
        <v>232</v>
      </c>
      <c r="R235" s="101">
        <v>46288.0</v>
      </c>
      <c r="S235" s="102">
        <v>55.0</v>
      </c>
      <c r="T235" s="103"/>
      <c r="U235" s="103"/>
      <c r="V235" s="103"/>
      <c r="W235" s="103"/>
      <c r="X235" s="102">
        <v>1.0</v>
      </c>
      <c r="Y235" s="102"/>
      <c r="Z235" s="99" t="s">
        <v>363</v>
      </c>
      <c r="AA235" s="99" t="s">
        <v>364</v>
      </c>
      <c r="AB235" s="99" t="s">
        <v>365</v>
      </c>
      <c r="AC235" s="99" t="s">
        <v>366</v>
      </c>
      <c r="AD235" s="102">
        <v>2022.0</v>
      </c>
      <c r="AE235" s="102">
        <v>2022.0</v>
      </c>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row>
    <row r="236">
      <c r="A236" s="64">
        <v>201.0</v>
      </c>
      <c r="B236" s="57" t="s">
        <v>1327</v>
      </c>
      <c r="C236" s="57" t="s">
        <v>1328</v>
      </c>
      <c r="D236" s="57" t="s">
        <v>240</v>
      </c>
      <c r="E236" s="57" t="s">
        <v>150</v>
      </c>
      <c r="F236" s="57" t="s">
        <v>180</v>
      </c>
      <c r="G236" s="82"/>
      <c r="H236" s="75" t="b">
        <v>1</v>
      </c>
      <c r="I236" s="80">
        <v>46183.0</v>
      </c>
      <c r="J236" s="81">
        <v>46056.0</v>
      </c>
      <c r="K236" s="80">
        <v>46183.0</v>
      </c>
      <c r="L236" s="82"/>
      <c r="M236" s="82"/>
      <c r="N236" s="82"/>
      <c r="O236" s="82"/>
      <c r="P236" s="82"/>
      <c r="Q236" s="57" t="s">
        <v>16</v>
      </c>
      <c r="R236" s="64" t="s">
        <v>1222</v>
      </c>
      <c r="S236" s="64">
        <v>40.0</v>
      </c>
      <c r="T236" s="82"/>
      <c r="U236" s="82"/>
      <c r="V236" s="82"/>
      <c r="W236" s="82"/>
      <c r="X236" s="64">
        <v>1.0</v>
      </c>
      <c r="Y236" s="64"/>
      <c r="Z236" s="57" t="s">
        <v>260</v>
      </c>
      <c r="AA236" s="57" t="s">
        <v>1329</v>
      </c>
      <c r="AB236" s="57" t="s">
        <v>398</v>
      </c>
      <c r="AC236" s="57" t="s">
        <v>203</v>
      </c>
      <c r="AD236" s="82"/>
      <c r="AE236" s="82"/>
      <c r="AF236" s="82"/>
      <c r="AG236" s="57" t="s">
        <v>783</v>
      </c>
      <c r="AH236" s="82"/>
      <c r="AI236" s="57" t="s">
        <v>1016</v>
      </c>
      <c r="AJ236" s="82"/>
      <c r="AK236" s="57" t="s">
        <v>207</v>
      </c>
      <c r="AL236" s="82"/>
      <c r="AM236" s="82"/>
      <c r="AN236" s="82"/>
      <c r="AO236" s="82"/>
      <c r="AP236" s="82"/>
      <c r="AQ236" s="82"/>
      <c r="AR236" s="82"/>
      <c r="AS236" s="82"/>
      <c r="AT236" s="82"/>
      <c r="AU236" s="82"/>
      <c r="AV236" s="82"/>
      <c r="AW236" s="82"/>
      <c r="AX236" s="82"/>
      <c r="AY236" s="82"/>
      <c r="AZ236" s="82"/>
      <c r="BA236" s="82"/>
      <c r="BB236" s="82"/>
      <c r="BC236" s="82"/>
      <c r="BD236" s="82"/>
      <c r="BE236" s="82"/>
      <c r="BF236" s="82"/>
    </row>
    <row r="237">
      <c r="A237" s="102">
        <v>202.0</v>
      </c>
      <c r="B237" s="99" t="s">
        <v>1742</v>
      </c>
      <c r="C237" s="99" t="s">
        <v>10250</v>
      </c>
      <c r="D237" s="99" t="s">
        <v>240</v>
      </c>
      <c r="E237" s="99" t="s">
        <v>150</v>
      </c>
      <c r="F237" s="99" t="s">
        <v>10151</v>
      </c>
      <c r="G237" s="103"/>
      <c r="H237" s="103"/>
      <c r="I237" s="99" t="s">
        <v>595</v>
      </c>
      <c r="J237" s="103"/>
      <c r="K237" s="103"/>
      <c r="L237" s="103"/>
      <c r="M237" s="103"/>
      <c r="N237" s="103"/>
      <c r="O237" s="103"/>
      <c r="P237" s="103"/>
      <c r="Q237" s="99" t="s">
        <v>16</v>
      </c>
      <c r="R237" s="103"/>
      <c r="S237" s="103"/>
      <c r="T237" s="103"/>
      <c r="U237" s="103"/>
      <c r="V237" s="103"/>
      <c r="W237" s="103"/>
      <c r="X237" s="103"/>
      <c r="Y237" s="103"/>
      <c r="Z237" s="99" t="s">
        <v>10251</v>
      </c>
      <c r="AA237" s="130"/>
      <c r="AB237" s="131" t="s">
        <v>236</v>
      </c>
      <c r="AC237" s="103"/>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c r="AX237" s="103"/>
      <c r="AY237" s="103"/>
      <c r="AZ237" s="103"/>
      <c r="BA237" s="103"/>
      <c r="BB237" s="103"/>
      <c r="BC237" s="103"/>
      <c r="BD237" s="103"/>
      <c r="BE237" s="103"/>
      <c r="BF237" s="103"/>
    </row>
    <row r="238">
      <c r="A238" s="64">
        <v>101.0</v>
      </c>
      <c r="B238" s="57" t="s">
        <v>1140</v>
      </c>
      <c r="C238" s="57" t="s">
        <v>1330</v>
      </c>
      <c r="D238" s="57" t="s">
        <v>240</v>
      </c>
      <c r="E238" s="57" t="s">
        <v>358</v>
      </c>
      <c r="F238" s="57" t="s">
        <v>180</v>
      </c>
      <c r="G238" s="82"/>
      <c r="H238" s="75" t="b">
        <v>1</v>
      </c>
      <c r="I238" s="80">
        <v>46066.0</v>
      </c>
      <c r="J238" s="80">
        <v>46066.0</v>
      </c>
      <c r="K238" s="82"/>
      <c r="L238" s="82"/>
      <c r="M238" s="82"/>
      <c r="N238" s="82"/>
      <c r="O238" s="82"/>
      <c r="P238" s="82"/>
      <c r="Q238" s="57" t="s">
        <v>300</v>
      </c>
      <c r="R238" s="80">
        <v>46223.0</v>
      </c>
      <c r="S238" s="64">
        <v>157.0</v>
      </c>
      <c r="T238" s="57" t="s">
        <v>395</v>
      </c>
      <c r="U238" s="82"/>
      <c r="V238" s="82"/>
      <c r="W238" s="82"/>
      <c r="X238" s="64">
        <v>1.0</v>
      </c>
      <c r="Y238" s="64"/>
      <c r="Z238" s="57" t="s">
        <v>363</v>
      </c>
      <c r="AA238" s="57" t="s">
        <v>364</v>
      </c>
      <c r="AB238" s="57" t="s">
        <v>437</v>
      </c>
      <c r="AC238" s="57" t="s">
        <v>404</v>
      </c>
      <c r="AD238" s="64">
        <v>2022.0</v>
      </c>
      <c r="AE238" s="64" t="s">
        <v>569</v>
      </c>
      <c r="AF238" s="82"/>
      <c r="AG238" s="82"/>
      <c r="AH238" s="82"/>
      <c r="AI238" s="82"/>
      <c r="AJ238" s="82"/>
      <c r="AK238" s="82"/>
      <c r="AL238" s="82"/>
      <c r="AM238" s="82"/>
      <c r="AN238" s="82"/>
      <c r="AO238" s="82"/>
      <c r="AP238" s="82"/>
      <c r="AQ238" s="82"/>
      <c r="AR238" s="82"/>
      <c r="AS238" s="82"/>
      <c r="AT238" s="82"/>
      <c r="AU238" s="82"/>
      <c r="AV238" s="82"/>
      <c r="AW238" s="82"/>
      <c r="AX238" s="82"/>
      <c r="AY238" s="82"/>
      <c r="AZ238" s="82"/>
      <c r="BA238" s="82"/>
      <c r="BB238" s="82"/>
      <c r="BC238" s="82"/>
      <c r="BD238" s="82"/>
      <c r="BE238" s="82"/>
      <c r="BF238" s="82"/>
    </row>
    <row r="239">
      <c r="A239" s="102">
        <v>204.0</v>
      </c>
      <c r="B239" s="99" t="s">
        <v>1331</v>
      </c>
      <c r="C239" s="99" t="s">
        <v>1332</v>
      </c>
      <c r="D239" s="99" t="s">
        <v>240</v>
      </c>
      <c r="E239" s="99" t="s">
        <v>440</v>
      </c>
      <c r="F239" s="99" t="s">
        <v>180</v>
      </c>
      <c r="G239" s="103"/>
      <c r="H239" s="75" t="b">
        <v>1</v>
      </c>
      <c r="I239" s="102" t="s">
        <v>382</v>
      </c>
      <c r="J239" s="101">
        <v>46072.0</v>
      </c>
      <c r="K239" s="102" t="s">
        <v>382</v>
      </c>
      <c r="L239" s="103"/>
      <c r="M239" s="103"/>
      <c r="N239" s="103"/>
      <c r="O239" s="103"/>
      <c r="P239" s="103"/>
      <c r="Q239" s="99" t="s">
        <v>226</v>
      </c>
      <c r="R239" s="101">
        <v>46284.0</v>
      </c>
      <c r="S239" s="102">
        <v>59.0</v>
      </c>
      <c r="T239" s="103"/>
      <c r="U239" s="103"/>
      <c r="V239" s="103"/>
      <c r="W239" s="102">
        <v>2020.0</v>
      </c>
      <c r="X239" s="102">
        <v>1.0</v>
      </c>
      <c r="Y239" s="102"/>
      <c r="Z239" s="99" t="s">
        <v>567</v>
      </c>
      <c r="AA239" s="99" t="s">
        <v>1335</v>
      </c>
      <c r="AB239" s="99" t="s">
        <v>437</v>
      </c>
      <c r="AC239" s="99" t="s">
        <v>404</v>
      </c>
      <c r="AD239" s="102">
        <v>2020.0</v>
      </c>
      <c r="AE239" s="102" t="s">
        <v>1336</v>
      </c>
      <c r="AF239" s="103"/>
      <c r="AG239" s="99" t="s">
        <v>1337</v>
      </c>
      <c r="AH239" s="103"/>
      <c r="AI239" s="103"/>
      <c r="AJ239" s="103"/>
      <c r="AK239" s="103"/>
      <c r="AL239" s="103"/>
      <c r="AM239" s="103"/>
      <c r="AN239" s="103"/>
      <c r="AO239" s="103"/>
      <c r="AP239" s="103"/>
      <c r="AQ239" s="103"/>
      <c r="AR239" s="103"/>
      <c r="AS239" s="103"/>
      <c r="AT239" s="103"/>
      <c r="AU239" s="103"/>
      <c r="AV239" s="103"/>
      <c r="AW239" s="103"/>
      <c r="AX239" s="103"/>
      <c r="AY239" s="103"/>
      <c r="AZ239" s="103"/>
      <c r="BA239" s="103"/>
      <c r="BB239" s="103"/>
      <c r="BC239" s="103"/>
      <c r="BD239" s="103"/>
      <c r="BE239" s="103"/>
      <c r="BF239" s="103"/>
    </row>
    <row r="240">
      <c r="A240" s="64">
        <v>205.0</v>
      </c>
      <c r="B240" s="57" t="s">
        <v>1754</v>
      </c>
      <c r="C240" s="57" t="s">
        <v>2279</v>
      </c>
      <c r="D240" s="57" t="s">
        <v>240</v>
      </c>
      <c r="E240" s="57" t="s">
        <v>440</v>
      </c>
      <c r="F240" s="57" t="s">
        <v>10154</v>
      </c>
      <c r="G240" s="82"/>
      <c r="H240" s="82"/>
      <c r="I240" s="57" t="s">
        <v>595</v>
      </c>
      <c r="J240" s="82"/>
      <c r="K240" s="82"/>
      <c r="L240" s="82"/>
      <c r="M240" s="82"/>
      <c r="N240" s="82"/>
      <c r="O240" s="82"/>
      <c r="P240" s="82"/>
      <c r="Q240" s="57" t="s">
        <v>253</v>
      </c>
      <c r="R240" s="82"/>
      <c r="S240" s="82"/>
      <c r="T240" s="82"/>
      <c r="U240" s="82"/>
      <c r="V240" s="82"/>
      <c r="W240" s="82"/>
      <c r="X240" s="82"/>
      <c r="Y240" s="82"/>
      <c r="Z240" s="82"/>
      <c r="AA240" s="82"/>
      <c r="AB240" s="82"/>
      <c r="AC240" s="82"/>
      <c r="AD240" s="82"/>
      <c r="AE240" s="82"/>
      <c r="AF240" s="82"/>
      <c r="AG240" s="82"/>
      <c r="AH240" s="82"/>
      <c r="AI240" s="82"/>
      <c r="AJ240" s="82"/>
      <c r="AK240" s="82"/>
      <c r="AL240" s="82"/>
      <c r="AM240" s="82"/>
      <c r="AN240" s="82"/>
      <c r="AO240" s="82"/>
      <c r="AP240" s="82"/>
      <c r="AQ240" s="82"/>
      <c r="AR240" s="82"/>
      <c r="AS240" s="82"/>
      <c r="AT240" s="82"/>
      <c r="AU240" s="82"/>
      <c r="AV240" s="82"/>
      <c r="AW240" s="82"/>
      <c r="AX240" s="82"/>
      <c r="AY240" s="82"/>
      <c r="AZ240" s="82"/>
      <c r="BA240" s="82"/>
      <c r="BB240" s="82"/>
      <c r="BC240" s="82"/>
      <c r="BD240" s="82"/>
      <c r="BE240" s="82"/>
      <c r="BF240" s="82"/>
    </row>
    <row r="241">
      <c r="A241" s="102">
        <v>206.0</v>
      </c>
      <c r="B241" s="99" t="s">
        <v>1338</v>
      </c>
      <c r="C241" s="99" t="s">
        <v>1339</v>
      </c>
      <c r="D241" s="99" t="s">
        <v>240</v>
      </c>
      <c r="E241" s="99" t="s">
        <v>358</v>
      </c>
      <c r="F241" s="99" t="s">
        <v>180</v>
      </c>
      <c r="G241" s="103"/>
      <c r="H241" s="75" t="b">
        <v>1</v>
      </c>
      <c r="I241" s="101">
        <v>46197.0</v>
      </c>
      <c r="J241" s="101">
        <v>46049.0</v>
      </c>
      <c r="K241" s="101">
        <v>46141.0</v>
      </c>
      <c r="L241" s="101">
        <v>46197.0</v>
      </c>
      <c r="M241" s="103"/>
      <c r="N241" s="103"/>
      <c r="O241" s="99" t="s">
        <v>1340</v>
      </c>
      <c r="P241" s="99" t="s">
        <v>190</v>
      </c>
      <c r="Q241" s="99" t="s">
        <v>463</v>
      </c>
      <c r="R241" s="102" t="s">
        <v>254</v>
      </c>
      <c r="S241" s="102">
        <v>26.0</v>
      </c>
      <c r="T241" s="103"/>
      <c r="U241" s="99" t="s">
        <v>969</v>
      </c>
      <c r="V241" s="103"/>
      <c r="W241" s="103"/>
      <c r="X241" s="102">
        <v>1.0</v>
      </c>
      <c r="Y241" s="102"/>
      <c r="Z241" s="99" t="s">
        <v>1142</v>
      </c>
      <c r="AA241" s="99" t="s">
        <v>583</v>
      </c>
      <c r="AB241" s="99" t="s">
        <v>1144</v>
      </c>
      <c r="AC241" s="99" t="s">
        <v>203</v>
      </c>
      <c r="AD241" s="102">
        <v>2025.0</v>
      </c>
      <c r="AE241" s="101">
        <v>45917.0</v>
      </c>
      <c r="AF241" s="103"/>
      <c r="AG241" s="99" t="s">
        <v>1341</v>
      </c>
      <c r="AH241" s="99" t="s">
        <v>1342</v>
      </c>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row>
    <row r="242">
      <c r="A242" s="64">
        <v>207.0</v>
      </c>
      <c r="B242" s="57" t="s">
        <v>1761</v>
      </c>
      <c r="C242" s="57" t="s">
        <v>10252</v>
      </c>
      <c r="D242" s="57" t="s">
        <v>240</v>
      </c>
      <c r="E242" s="57" t="s">
        <v>150</v>
      </c>
      <c r="F242" s="57" t="s">
        <v>10151</v>
      </c>
      <c r="G242" s="82"/>
      <c r="H242" s="82"/>
      <c r="I242" s="57" t="s">
        <v>595</v>
      </c>
      <c r="J242" s="82"/>
      <c r="K242" s="82"/>
      <c r="L242" s="82"/>
      <c r="M242" s="82"/>
      <c r="N242" s="82"/>
      <c r="O242" s="82"/>
      <c r="P242" s="82"/>
      <c r="Q242" s="57" t="s">
        <v>191</v>
      </c>
      <c r="R242" s="82"/>
      <c r="S242" s="82"/>
      <c r="T242" s="82"/>
      <c r="U242" s="82"/>
      <c r="V242" s="82"/>
      <c r="W242" s="82"/>
      <c r="X242" s="82"/>
      <c r="Y242" s="82"/>
      <c r="Z242" s="82"/>
      <c r="AA242" s="82"/>
      <c r="AB242" s="82"/>
      <c r="AC242" s="82"/>
      <c r="AD242" s="82"/>
      <c r="AE242" s="82"/>
      <c r="AF242" s="82"/>
      <c r="AG242" s="82"/>
      <c r="AH242" s="82"/>
      <c r="AI242" s="82"/>
      <c r="AJ242" s="82"/>
      <c r="AK242" s="82"/>
      <c r="AL242" s="82"/>
      <c r="AM242" s="82"/>
      <c r="AN242" s="82"/>
      <c r="AO242" s="82"/>
      <c r="AP242" s="82"/>
      <c r="AQ242" s="82"/>
      <c r="AR242" s="82"/>
      <c r="AS242" s="82"/>
      <c r="AT242" s="82"/>
      <c r="AU242" s="82"/>
      <c r="AV242" s="82"/>
      <c r="AW242" s="82"/>
      <c r="AX242" s="82"/>
      <c r="AY242" s="82"/>
      <c r="AZ242" s="82"/>
      <c r="BA242" s="82"/>
      <c r="BB242" s="82"/>
      <c r="BC242" s="82"/>
      <c r="BD242" s="82"/>
      <c r="BE242" s="82"/>
      <c r="BF242" s="82"/>
    </row>
    <row r="243">
      <c r="A243" s="102">
        <v>208.0</v>
      </c>
      <c r="B243" s="99" t="s">
        <v>1343</v>
      </c>
      <c r="C243" s="99" t="s">
        <v>1344</v>
      </c>
      <c r="D243" s="99" t="s">
        <v>240</v>
      </c>
      <c r="E243" s="99" t="s">
        <v>358</v>
      </c>
      <c r="F243" s="99" t="s">
        <v>180</v>
      </c>
      <c r="G243" s="103"/>
      <c r="H243" s="75" t="b">
        <v>1</v>
      </c>
      <c r="I243" s="101">
        <v>46197.0</v>
      </c>
      <c r="J243" s="101">
        <v>46076.0</v>
      </c>
      <c r="K243" s="102" t="s">
        <v>338</v>
      </c>
      <c r="L243" s="101">
        <v>46197.0</v>
      </c>
      <c r="M243" s="103"/>
      <c r="N243" s="103"/>
      <c r="O243" s="99" t="s">
        <v>1345</v>
      </c>
      <c r="P243" s="99" t="s">
        <v>190</v>
      </c>
      <c r="Q243" s="99" t="s">
        <v>191</v>
      </c>
      <c r="R243" s="102" t="s">
        <v>254</v>
      </c>
      <c r="S243" s="102">
        <v>26.0</v>
      </c>
      <c r="T243" s="103"/>
      <c r="U243" s="103"/>
      <c r="V243" s="103"/>
      <c r="W243" s="103"/>
      <c r="X243" s="102">
        <v>1.0</v>
      </c>
      <c r="Y243" s="102"/>
      <c r="Z243" s="99" t="s">
        <v>1346</v>
      </c>
      <c r="AA243" s="99" t="s">
        <v>1347</v>
      </c>
      <c r="AB243" s="99" t="s">
        <v>403</v>
      </c>
      <c r="AC243" s="99" t="s">
        <v>366</v>
      </c>
      <c r="AD243" s="102">
        <v>2016.0</v>
      </c>
      <c r="AE243" s="102">
        <v>2016.0</v>
      </c>
      <c r="AF243" s="103"/>
      <c r="AG243" s="99" t="s">
        <v>1348</v>
      </c>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row>
    <row r="244">
      <c r="A244" s="64">
        <v>128.0</v>
      </c>
      <c r="B244" s="57" t="s">
        <v>1322</v>
      </c>
      <c r="C244" s="57" t="s">
        <v>1350</v>
      </c>
      <c r="D244" s="57" t="s">
        <v>240</v>
      </c>
      <c r="E244" s="57" t="s">
        <v>150</v>
      </c>
      <c r="F244" s="57" t="s">
        <v>180</v>
      </c>
      <c r="G244" s="82"/>
      <c r="H244" s="75" t="b">
        <v>1</v>
      </c>
      <c r="I244" s="80">
        <v>46065.0</v>
      </c>
      <c r="J244" s="80">
        <v>46065.0</v>
      </c>
      <c r="K244" s="82"/>
      <c r="L244" s="82"/>
      <c r="M244" s="82"/>
      <c r="N244" s="82"/>
      <c r="O244" s="82"/>
      <c r="P244" s="82"/>
      <c r="Q244" s="57" t="s">
        <v>300</v>
      </c>
      <c r="R244" s="80">
        <v>46223.0</v>
      </c>
      <c r="S244" s="64">
        <v>158.0</v>
      </c>
      <c r="T244" s="57" t="s">
        <v>395</v>
      </c>
      <c r="U244" s="82"/>
      <c r="V244" s="82"/>
      <c r="W244" s="82"/>
      <c r="X244" s="64">
        <v>1.0</v>
      </c>
      <c r="Y244" s="64"/>
      <c r="Z244" s="57" t="s">
        <v>489</v>
      </c>
      <c r="AA244" s="82"/>
      <c r="AB244" s="57" t="s">
        <v>799</v>
      </c>
      <c r="AC244" s="82"/>
      <c r="AD244" s="82"/>
      <c r="AE244" s="82"/>
      <c r="AF244" s="82"/>
      <c r="AG244" s="82"/>
      <c r="AH244" s="82"/>
      <c r="AI244" s="82"/>
      <c r="AJ244" s="82"/>
      <c r="AK244" s="82"/>
      <c r="AL244" s="82"/>
      <c r="AM244" s="82"/>
      <c r="AN244" s="82"/>
      <c r="AO244" s="82"/>
      <c r="AP244" s="82"/>
      <c r="AQ244" s="82"/>
      <c r="AR244" s="82"/>
      <c r="AS244" s="82"/>
      <c r="AT244" s="82"/>
      <c r="AU244" s="82"/>
      <c r="AV244" s="82"/>
      <c r="AW244" s="82"/>
      <c r="AX244" s="82"/>
      <c r="AY244" s="82"/>
      <c r="AZ244" s="82"/>
      <c r="BA244" s="82"/>
      <c r="BB244" s="82"/>
      <c r="BC244" s="82"/>
      <c r="BD244" s="82"/>
      <c r="BE244" s="82"/>
      <c r="BF244" s="82"/>
    </row>
    <row r="245">
      <c r="A245" s="102">
        <v>210.0</v>
      </c>
      <c r="B245" s="99" t="s">
        <v>1353</v>
      </c>
      <c r="C245" s="99" t="s">
        <v>1354</v>
      </c>
      <c r="D245" s="99" t="s">
        <v>240</v>
      </c>
      <c r="E245" s="99" t="s">
        <v>150</v>
      </c>
      <c r="F245" s="99" t="s">
        <v>180</v>
      </c>
      <c r="G245" s="103"/>
      <c r="H245" s="75" t="b">
        <v>1</v>
      </c>
      <c r="I245" s="101">
        <v>46197.0</v>
      </c>
      <c r="J245" s="101">
        <v>46048.0</v>
      </c>
      <c r="K245" s="101">
        <v>46141.0</v>
      </c>
      <c r="L245" s="101">
        <v>46197.0</v>
      </c>
      <c r="M245" s="103"/>
      <c r="N245" s="103"/>
      <c r="O245" s="103"/>
      <c r="P245" s="103"/>
      <c r="Q245" s="99" t="s">
        <v>463</v>
      </c>
      <c r="R245" s="102" t="s">
        <v>254</v>
      </c>
      <c r="S245" s="102">
        <v>26.0</v>
      </c>
      <c r="T245" s="103"/>
      <c r="U245" s="103"/>
      <c r="V245" s="103"/>
      <c r="W245" s="103"/>
      <c r="X245" s="102">
        <v>1.0</v>
      </c>
      <c r="Y245" s="102"/>
      <c r="Z245" s="99" t="s">
        <v>200</v>
      </c>
      <c r="AA245" s="131" t="s">
        <v>266</v>
      </c>
      <c r="AB245" s="131" t="s">
        <v>384</v>
      </c>
      <c r="AC245" s="99" t="s">
        <v>203</v>
      </c>
      <c r="AD245" s="102">
        <v>2024.0</v>
      </c>
      <c r="AE245" s="101">
        <v>45381.0</v>
      </c>
      <c r="AF245" s="103"/>
      <c r="AG245" s="99" t="s">
        <v>1356</v>
      </c>
      <c r="AH245" s="99" t="s">
        <v>271</v>
      </c>
      <c r="AI245" s="103"/>
      <c r="AJ245" s="103"/>
      <c r="AK245" s="103"/>
      <c r="AL245" s="103"/>
      <c r="AM245" s="103"/>
      <c r="AN245" s="103"/>
      <c r="AO245" s="103"/>
      <c r="AP245" s="103"/>
      <c r="AQ245" s="103"/>
      <c r="AR245" s="103"/>
      <c r="AS245" s="103"/>
      <c r="AT245" s="103"/>
      <c r="AU245" s="103"/>
      <c r="AV245" s="103"/>
      <c r="AW245" s="103"/>
      <c r="AX245" s="103"/>
      <c r="AY245" s="103"/>
      <c r="AZ245" s="103"/>
      <c r="BA245" s="103"/>
      <c r="BB245" s="103"/>
      <c r="BC245" s="103"/>
      <c r="BD245" s="103"/>
      <c r="BE245" s="103"/>
      <c r="BF245" s="103"/>
    </row>
    <row r="246">
      <c r="A246" s="60">
        <v>211.0</v>
      </c>
      <c r="B246" s="46" t="s">
        <v>1359</v>
      </c>
      <c r="C246" s="46" t="s">
        <v>1360</v>
      </c>
      <c r="D246" s="46" t="s">
        <v>240</v>
      </c>
      <c r="E246" s="46" t="s">
        <v>358</v>
      </c>
      <c r="F246" s="46" t="s">
        <v>180</v>
      </c>
      <c r="G246" s="62"/>
      <c r="H246" s="466" t="b">
        <v>0</v>
      </c>
      <c r="I246" s="54">
        <v>46203.0</v>
      </c>
      <c r="J246" s="54">
        <v>46074.0</v>
      </c>
      <c r="K246" s="60" t="s">
        <v>323</v>
      </c>
      <c r="L246" s="54">
        <v>46203.0</v>
      </c>
      <c r="M246" s="62"/>
      <c r="N246" s="62"/>
      <c r="O246" s="57" t="s">
        <v>1363</v>
      </c>
      <c r="P246" s="46" t="s">
        <v>190</v>
      </c>
      <c r="Q246" s="46" t="s">
        <v>181</v>
      </c>
      <c r="R246" s="60" t="s">
        <v>628</v>
      </c>
      <c r="S246" s="60">
        <v>20.0</v>
      </c>
      <c r="T246" s="62"/>
      <c r="U246" s="62"/>
      <c r="V246" s="46" t="s">
        <v>244</v>
      </c>
      <c r="W246" s="62"/>
      <c r="X246" s="60">
        <v>1.0</v>
      </c>
      <c r="Y246" s="64"/>
      <c r="Z246" s="46" t="s">
        <v>939</v>
      </c>
      <c r="AA246" s="46" t="s">
        <v>719</v>
      </c>
      <c r="AB246" s="46" t="s">
        <v>437</v>
      </c>
      <c r="AC246" s="46" t="s">
        <v>404</v>
      </c>
      <c r="AD246" s="60">
        <v>2022.0</v>
      </c>
      <c r="AE246" s="46" t="s">
        <v>1366</v>
      </c>
      <c r="AF246" s="62"/>
      <c r="AG246" s="146" t="s">
        <v>1368</v>
      </c>
      <c r="AH246" s="46" t="s">
        <v>1370</v>
      </c>
      <c r="AI246" s="62"/>
      <c r="AJ246" s="62"/>
      <c r="AK246" s="62"/>
      <c r="AL246" s="62"/>
      <c r="AM246" s="62"/>
      <c r="AN246" s="62"/>
      <c r="AO246" s="62"/>
      <c r="AP246" s="62"/>
      <c r="AQ246" s="62"/>
      <c r="AR246" s="62"/>
      <c r="AS246" s="62"/>
      <c r="AT246" s="62"/>
      <c r="AU246" s="62"/>
      <c r="AV246" s="62"/>
      <c r="AW246" s="62"/>
      <c r="AX246" s="62"/>
      <c r="AY246" s="62"/>
      <c r="AZ246" s="62"/>
      <c r="BA246" s="62"/>
      <c r="BB246" s="62"/>
      <c r="BC246" s="62"/>
      <c r="BD246" s="62"/>
      <c r="BE246" s="62"/>
      <c r="BF246" s="62"/>
    </row>
    <row r="247">
      <c r="A247" s="72"/>
      <c r="B247" s="72"/>
      <c r="C247" s="72"/>
      <c r="D247" s="72"/>
      <c r="E247" s="72"/>
      <c r="F247" s="72"/>
      <c r="G247" s="72"/>
      <c r="H247" s="72"/>
      <c r="I247" s="72"/>
      <c r="J247" s="72"/>
      <c r="K247" s="72"/>
      <c r="L247" s="72"/>
      <c r="M247" s="72"/>
      <c r="N247" s="72"/>
      <c r="O247" s="57" t="s">
        <v>1374</v>
      </c>
      <c r="P247" s="72"/>
      <c r="Q247" s="72"/>
      <c r="R247" s="72"/>
      <c r="S247" s="72"/>
      <c r="T247" s="72"/>
      <c r="U247" s="72"/>
      <c r="V247" s="72"/>
      <c r="W247" s="72"/>
      <c r="X247" s="72"/>
      <c r="Y247" s="64"/>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row>
    <row r="248">
      <c r="A248" s="102">
        <v>212.0</v>
      </c>
      <c r="B248" s="99" t="s">
        <v>1777</v>
      </c>
      <c r="C248" s="99" t="s">
        <v>10253</v>
      </c>
      <c r="D248" s="99" t="s">
        <v>240</v>
      </c>
      <c r="E248" s="99" t="s">
        <v>440</v>
      </c>
      <c r="F248" s="99" t="s">
        <v>10154</v>
      </c>
      <c r="G248" s="103"/>
      <c r="H248" s="103"/>
      <c r="I248" s="99" t="s">
        <v>595</v>
      </c>
      <c r="J248" s="103"/>
      <c r="K248" s="103"/>
      <c r="L248" s="103"/>
      <c r="M248" s="103"/>
      <c r="N248" s="103"/>
      <c r="O248" s="103"/>
      <c r="P248" s="103"/>
      <c r="Q248" s="99" t="s">
        <v>253</v>
      </c>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c r="AX248" s="103"/>
      <c r="AY248" s="103"/>
      <c r="AZ248" s="103"/>
      <c r="BA248" s="103"/>
      <c r="BB248" s="103"/>
      <c r="BC248" s="103"/>
      <c r="BD248" s="103"/>
      <c r="BE248" s="103"/>
      <c r="BF248" s="103"/>
    </row>
    <row r="249">
      <c r="A249" s="64">
        <v>104.0</v>
      </c>
      <c r="B249" s="57" t="s">
        <v>1163</v>
      </c>
      <c r="C249" s="57" t="s">
        <v>1378</v>
      </c>
      <c r="D249" s="57" t="s">
        <v>240</v>
      </c>
      <c r="E249" s="57" t="s">
        <v>150</v>
      </c>
      <c r="F249" s="57" t="s">
        <v>180</v>
      </c>
      <c r="G249" s="82"/>
      <c r="H249" s="75" t="b">
        <v>1</v>
      </c>
      <c r="I249" s="57" t="s">
        <v>595</v>
      </c>
      <c r="J249" s="82"/>
      <c r="K249" s="82"/>
      <c r="L249" s="82"/>
      <c r="M249" s="82"/>
      <c r="N249" s="82"/>
      <c r="O249" s="57" t="s">
        <v>1379</v>
      </c>
      <c r="P249" s="57" t="s">
        <v>190</v>
      </c>
      <c r="Q249" s="57" t="s">
        <v>191</v>
      </c>
      <c r="R249" s="80">
        <v>46223.0</v>
      </c>
      <c r="S249" s="64">
        <v>46223.0</v>
      </c>
      <c r="T249" s="57" t="s">
        <v>395</v>
      </c>
      <c r="U249" s="82"/>
      <c r="V249" s="82"/>
      <c r="W249" s="64">
        <v>2025.0</v>
      </c>
      <c r="X249" s="64">
        <v>1.0</v>
      </c>
      <c r="Y249" s="64"/>
      <c r="Z249" s="57" t="s">
        <v>200</v>
      </c>
      <c r="AA249" s="84" t="s">
        <v>800</v>
      </c>
      <c r="AB249" s="84" t="s">
        <v>1089</v>
      </c>
      <c r="AC249" s="57" t="s">
        <v>203</v>
      </c>
      <c r="AD249" s="64">
        <v>2025.0</v>
      </c>
      <c r="AE249" s="81">
        <v>45661.0</v>
      </c>
      <c r="AF249" s="82"/>
      <c r="AG249" s="82"/>
      <c r="AH249" s="82"/>
      <c r="AI249" s="82"/>
      <c r="AJ249" s="82"/>
      <c r="AK249" s="82"/>
      <c r="AL249" s="82"/>
      <c r="AM249" s="82"/>
      <c r="AN249" s="82"/>
      <c r="AO249" s="82"/>
      <c r="AP249" s="82"/>
      <c r="AQ249" s="82"/>
      <c r="AR249" s="82"/>
      <c r="AS249" s="82"/>
      <c r="AT249" s="82"/>
      <c r="AU249" s="82"/>
      <c r="AV249" s="82"/>
      <c r="AW249" s="82"/>
      <c r="AX249" s="82"/>
      <c r="AY249" s="82"/>
      <c r="AZ249" s="82"/>
      <c r="BA249" s="82"/>
      <c r="BB249" s="82"/>
      <c r="BC249" s="82"/>
      <c r="BD249" s="82"/>
      <c r="BE249" s="82"/>
      <c r="BF249" s="82"/>
    </row>
    <row r="250">
      <c r="A250" s="102">
        <v>214.0</v>
      </c>
      <c r="B250" s="99" t="s">
        <v>1782</v>
      </c>
      <c r="C250" s="99" t="s">
        <v>2332</v>
      </c>
      <c r="D250" s="99" t="s">
        <v>240</v>
      </c>
      <c r="E250" s="99" t="s">
        <v>440</v>
      </c>
      <c r="F250" s="99" t="s">
        <v>10154</v>
      </c>
      <c r="G250" s="103"/>
      <c r="H250" s="103"/>
      <c r="I250" s="99" t="s">
        <v>595</v>
      </c>
      <c r="J250" s="103"/>
      <c r="K250" s="103"/>
      <c r="L250" s="103"/>
      <c r="M250" s="103"/>
      <c r="N250" s="103"/>
      <c r="O250" s="103"/>
      <c r="P250" s="103"/>
      <c r="Q250" s="99" t="s">
        <v>181</v>
      </c>
      <c r="R250" s="103"/>
      <c r="S250" s="103"/>
      <c r="T250" s="103"/>
      <c r="U250" s="103"/>
      <c r="V250" s="103"/>
      <c r="W250" s="103"/>
      <c r="X250" s="103"/>
      <c r="Y250" s="103"/>
      <c r="Z250" s="103"/>
      <c r="AA250" s="103"/>
      <c r="AB250" s="103"/>
      <c r="AC250" s="103"/>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c r="AX250" s="103"/>
      <c r="AY250" s="103"/>
      <c r="AZ250" s="103"/>
      <c r="BA250" s="103"/>
      <c r="BB250" s="103"/>
      <c r="BC250" s="103"/>
      <c r="BD250" s="103"/>
      <c r="BE250" s="103"/>
      <c r="BF250" s="103"/>
    </row>
    <row r="251">
      <c r="A251" s="64">
        <v>215.0</v>
      </c>
      <c r="B251" s="57" t="s">
        <v>1786</v>
      </c>
      <c r="C251" s="57" t="s">
        <v>10254</v>
      </c>
      <c r="D251" s="57" t="s">
        <v>240</v>
      </c>
      <c r="E251" s="57" t="s">
        <v>150</v>
      </c>
      <c r="F251" s="57" t="s">
        <v>10151</v>
      </c>
      <c r="G251" s="82"/>
      <c r="H251" s="82"/>
      <c r="I251" s="57" t="s">
        <v>595</v>
      </c>
      <c r="J251" s="82"/>
      <c r="K251" s="82"/>
      <c r="L251" s="82"/>
      <c r="M251" s="82"/>
      <c r="N251" s="82"/>
      <c r="O251" s="82"/>
      <c r="P251" s="82"/>
      <c r="Q251" s="57" t="s">
        <v>181</v>
      </c>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82"/>
      <c r="AO251" s="82"/>
      <c r="AP251" s="82"/>
      <c r="AQ251" s="82"/>
      <c r="AR251" s="82"/>
      <c r="AS251" s="82"/>
      <c r="AT251" s="82"/>
      <c r="AU251" s="82"/>
      <c r="AV251" s="82"/>
      <c r="AW251" s="82"/>
      <c r="AX251" s="82"/>
      <c r="AY251" s="82"/>
      <c r="AZ251" s="82"/>
      <c r="BA251" s="82"/>
      <c r="BB251" s="82"/>
      <c r="BC251" s="82"/>
      <c r="BD251" s="82"/>
      <c r="BE251" s="82"/>
      <c r="BF251" s="82"/>
    </row>
    <row r="252">
      <c r="A252" s="102">
        <v>216.0</v>
      </c>
      <c r="B252" s="99" t="s">
        <v>1792</v>
      </c>
      <c r="C252" s="99" t="s">
        <v>10256</v>
      </c>
      <c r="D252" s="99" t="s">
        <v>593</v>
      </c>
      <c r="E252" s="99" t="s">
        <v>2343</v>
      </c>
      <c r="F252" s="99" t="s">
        <v>10154</v>
      </c>
      <c r="G252" s="103"/>
      <c r="H252" s="103"/>
      <c r="I252" s="99" t="s">
        <v>595</v>
      </c>
      <c r="J252" s="103"/>
      <c r="K252" s="103"/>
      <c r="L252" s="103"/>
      <c r="M252" s="103"/>
      <c r="N252" s="103"/>
      <c r="O252" s="103"/>
      <c r="P252" s="103"/>
      <c r="Q252" s="99" t="s">
        <v>96</v>
      </c>
      <c r="R252" s="103"/>
      <c r="S252" s="103"/>
      <c r="T252" s="103"/>
      <c r="U252" s="103"/>
      <c r="V252" s="103"/>
      <c r="W252" s="103"/>
      <c r="X252" s="103"/>
      <c r="Y252" s="103"/>
      <c r="Z252" s="103"/>
      <c r="AA252" s="103"/>
      <c r="AB252" s="103"/>
      <c r="AC252" s="103"/>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c r="AX252" s="103"/>
      <c r="AY252" s="103"/>
      <c r="AZ252" s="103"/>
      <c r="BA252" s="103"/>
      <c r="BB252" s="103"/>
      <c r="BC252" s="103"/>
      <c r="BD252" s="103"/>
      <c r="BE252" s="103"/>
      <c r="BF252" s="103"/>
    </row>
    <row r="253">
      <c r="A253" s="64">
        <v>217.0</v>
      </c>
      <c r="B253" s="57" t="s">
        <v>1795</v>
      </c>
      <c r="C253" s="57" t="s">
        <v>10257</v>
      </c>
      <c r="D253" s="57" t="s">
        <v>593</v>
      </c>
      <c r="E253" s="57" t="s">
        <v>358</v>
      </c>
      <c r="F253" s="57" t="s">
        <v>10154</v>
      </c>
      <c r="G253" s="82"/>
      <c r="H253" s="82"/>
      <c r="I253" s="57" t="s">
        <v>595</v>
      </c>
      <c r="J253" s="82"/>
      <c r="K253" s="82"/>
      <c r="L253" s="82"/>
      <c r="M253" s="82"/>
      <c r="N253" s="82"/>
      <c r="O253" s="82"/>
      <c r="P253" s="82"/>
      <c r="Q253" s="57" t="s">
        <v>96</v>
      </c>
      <c r="R253" s="82"/>
      <c r="S253" s="82"/>
      <c r="T253" s="82"/>
      <c r="U253" s="82"/>
      <c r="V253" s="82"/>
      <c r="W253" s="82"/>
      <c r="X253" s="82"/>
      <c r="Y253" s="82"/>
      <c r="Z253" s="82"/>
      <c r="AA253" s="82"/>
      <c r="AB253" s="82"/>
      <c r="AC253" s="82"/>
      <c r="AD253" s="82"/>
      <c r="AE253" s="82"/>
      <c r="AF253" s="82"/>
      <c r="AG253" s="82"/>
      <c r="AH253" s="82"/>
      <c r="AI253" s="82"/>
      <c r="AJ253" s="82"/>
      <c r="AK253" s="82"/>
      <c r="AL253" s="82"/>
      <c r="AM253" s="82"/>
      <c r="AN253" s="82"/>
      <c r="AO253" s="82"/>
      <c r="AP253" s="82"/>
      <c r="AQ253" s="82"/>
      <c r="AR253" s="82"/>
      <c r="AS253" s="82"/>
      <c r="AT253" s="82"/>
      <c r="AU253" s="82"/>
      <c r="AV253" s="82"/>
      <c r="AW253" s="82"/>
      <c r="AX253" s="82"/>
      <c r="AY253" s="82"/>
      <c r="AZ253" s="82"/>
      <c r="BA253" s="82"/>
      <c r="BB253" s="82"/>
      <c r="BC253" s="82"/>
      <c r="BD253" s="82"/>
      <c r="BE253" s="82"/>
      <c r="BF253" s="82"/>
    </row>
    <row r="254">
      <c r="A254" s="102">
        <v>218.0</v>
      </c>
      <c r="B254" s="99" t="s">
        <v>1800</v>
      </c>
      <c r="C254" s="99" t="s">
        <v>2352</v>
      </c>
      <c r="D254" s="99" t="s">
        <v>593</v>
      </c>
      <c r="E254" s="99" t="s">
        <v>358</v>
      </c>
      <c r="F254" s="99" t="s">
        <v>10154</v>
      </c>
      <c r="G254" s="103"/>
      <c r="H254" s="103"/>
      <c r="I254" s="99" t="s">
        <v>595</v>
      </c>
      <c r="J254" s="103"/>
      <c r="K254" s="103"/>
      <c r="L254" s="103"/>
      <c r="M254" s="103"/>
      <c r="N254" s="103"/>
      <c r="O254" s="103"/>
      <c r="P254" s="103"/>
      <c r="Q254" s="99" t="s">
        <v>253</v>
      </c>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row>
    <row r="255">
      <c r="A255" s="64">
        <v>219.0</v>
      </c>
      <c r="B255" s="57" t="s">
        <v>1807</v>
      </c>
      <c r="C255" s="57" t="s">
        <v>10258</v>
      </c>
      <c r="D255" s="57" t="s">
        <v>593</v>
      </c>
      <c r="E255" s="57" t="s">
        <v>150</v>
      </c>
      <c r="F255" s="57" t="s">
        <v>10154</v>
      </c>
      <c r="G255" s="82"/>
      <c r="H255" s="82"/>
      <c r="I255" s="57" t="s">
        <v>595</v>
      </c>
      <c r="J255" s="82"/>
      <c r="K255" s="82"/>
      <c r="L255" s="82"/>
      <c r="M255" s="82"/>
      <c r="N255" s="82"/>
      <c r="O255" s="82"/>
      <c r="P255" s="82"/>
      <c r="Q255" s="57" t="s">
        <v>463</v>
      </c>
      <c r="R255" s="82"/>
      <c r="S255" s="82"/>
      <c r="T255" s="82"/>
      <c r="U255" s="82"/>
      <c r="V255" s="82"/>
      <c r="W255" s="82"/>
      <c r="X255" s="82"/>
      <c r="Y255" s="82"/>
      <c r="Z255" s="82"/>
      <c r="AA255" s="82"/>
      <c r="AB255" s="82"/>
      <c r="AC255" s="82"/>
      <c r="AD255" s="82"/>
      <c r="AE255" s="82"/>
      <c r="AF255" s="82"/>
      <c r="AG255" s="82"/>
      <c r="AH255" s="82"/>
      <c r="AI255" s="82"/>
      <c r="AJ255" s="82"/>
      <c r="AK255" s="82"/>
      <c r="AL255" s="82"/>
      <c r="AM255" s="82"/>
      <c r="AN255" s="82"/>
      <c r="AO255" s="82"/>
      <c r="AP255" s="82"/>
      <c r="AQ255" s="82"/>
      <c r="AR255" s="82"/>
      <c r="AS255" s="82"/>
      <c r="AT255" s="82"/>
      <c r="AU255" s="82"/>
      <c r="AV255" s="82"/>
      <c r="AW255" s="82"/>
      <c r="AX255" s="82"/>
      <c r="AY255" s="82"/>
      <c r="AZ255" s="82"/>
      <c r="BA255" s="82"/>
      <c r="BB255" s="82"/>
      <c r="BC255" s="82"/>
      <c r="BD255" s="82"/>
      <c r="BE255" s="82"/>
      <c r="BF255" s="82"/>
    </row>
    <row r="256">
      <c r="A256" s="102">
        <v>220.0</v>
      </c>
      <c r="B256" s="99" t="s">
        <v>1818</v>
      </c>
      <c r="C256" s="99" t="s">
        <v>10259</v>
      </c>
      <c r="D256" s="99" t="s">
        <v>593</v>
      </c>
      <c r="E256" s="99" t="s">
        <v>2343</v>
      </c>
      <c r="F256" s="99" t="s">
        <v>10154</v>
      </c>
      <c r="G256" s="103"/>
      <c r="H256" s="103"/>
      <c r="I256" s="99" t="s">
        <v>595</v>
      </c>
      <c r="J256" s="103"/>
      <c r="K256" s="103"/>
      <c r="L256" s="103"/>
      <c r="M256" s="103"/>
      <c r="N256" s="103"/>
      <c r="O256" s="103"/>
      <c r="P256" s="103"/>
      <c r="Q256" s="99" t="s">
        <v>253</v>
      </c>
      <c r="R256" s="103"/>
      <c r="S256" s="103"/>
      <c r="T256" s="103"/>
      <c r="U256" s="103"/>
      <c r="V256" s="103"/>
      <c r="W256" s="103"/>
      <c r="X256" s="103"/>
      <c r="Y256" s="103"/>
      <c r="Z256" s="103"/>
      <c r="AA256" s="103"/>
      <c r="AB256" s="103"/>
      <c r="AC256" s="103"/>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c r="AX256" s="103"/>
      <c r="AY256" s="103"/>
      <c r="AZ256" s="103"/>
      <c r="BA256" s="103"/>
      <c r="BB256" s="103"/>
      <c r="BC256" s="103"/>
      <c r="BD256" s="103"/>
      <c r="BE256" s="103"/>
      <c r="BF256" s="103"/>
    </row>
    <row r="257">
      <c r="A257" s="64">
        <v>221.0</v>
      </c>
      <c r="B257" s="57" t="s">
        <v>1821</v>
      </c>
      <c r="C257" s="57" t="s">
        <v>10260</v>
      </c>
      <c r="D257" s="57" t="s">
        <v>593</v>
      </c>
      <c r="E257" s="57" t="s">
        <v>2343</v>
      </c>
      <c r="F257" s="57" t="s">
        <v>10154</v>
      </c>
      <c r="G257" s="82"/>
      <c r="H257" s="82"/>
      <c r="I257" s="57" t="s">
        <v>595</v>
      </c>
      <c r="J257" s="82"/>
      <c r="K257" s="82"/>
      <c r="L257" s="82"/>
      <c r="M257" s="82"/>
      <c r="N257" s="82"/>
      <c r="O257" s="82"/>
      <c r="P257" s="82"/>
      <c r="Q257" s="57" t="s">
        <v>253</v>
      </c>
      <c r="R257" s="82"/>
      <c r="S257" s="82"/>
      <c r="T257" s="82"/>
      <c r="U257" s="82"/>
      <c r="V257" s="82"/>
      <c r="W257" s="82"/>
      <c r="X257" s="82"/>
      <c r="Y257" s="82"/>
      <c r="Z257" s="82"/>
      <c r="AA257" s="82"/>
      <c r="AB257" s="82"/>
      <c r="AC257" s="82"/>
      <c r="AD257" s="82"/>
      <c r="AE257" s="82"/>
      <c r="AF257" s="82"/>
      <c r="AG257" s="82"/>
      <c r="AH257" s="82"/>
      <c r="AI257" s="82"/>
      <c r="AJ257" s="82"/>
      <c r="AK257" s="82"/>
      <c r="AL257" s="82"/>
      <c r="AM257" s="82"/>
      <c r="AN257" s="82"/>
      <c r="AO257" s="82"/>
      <c r="AP257" s="82"/>
      <c r="AQ257" s="82"/>
      <c r="AR257" s="82"/>
      <c r="AS257" s="82"/>
      <c r="AT257" s="82"/>
      <c r="AU257" s="82"/>
      <c r="AV257" s="82"/>
      <c r="AW257" s="82"/>
      <c r="AX257" s="82"/>
      <c r="AY257" s="82"/>
      <c r="AZ257" s="82"/>
      <c r="BA257" s="82"/>
      <c r="BB257" s="82"/>
      <c r="BC257" s="82"/>
      <c r="BD257" s="82"/>
      <c r="BE257" s="82"/>
      <c r="BF257" s="82"/>
    </row>
    <row r="258">
      <c r="A258" s="102">
        <v>222.0</v>
      </c>
      <c r="B258" s="99" t="s">
        <v>1828</v>
      </c>
      <c r="C258" s="99" t="s">
        <v>10261</v>
      </c>
      <c r="D258" s="99" t="s">
        <v>593</v>
      </c>
      <c r="E258" s="99" t="s">
        <v>2343</v>
      </c>
      <c r="F258" s="99" t="s">
        <v>10154</v>
      </c>
      <c r="G258" s="103"/>
      <c r="H258" s="103"/>
      <c r="I258" s="99" t="s">
        <v>595</v>
      </c>
      <c r="J258" s="103"/>
      <c r="K258" s="103"/>
      <c r="L258" s="103"/>
      <c r="M258" s="103"/>
      <c r="N258" s="103"/>
      <c r="O258" s="103"/>
      <c r="P258" s="103"/>
      <c r="Q258" s="99" t="s">
        <v>96</v>
      </c>
      <c r="R258" s="103"/>
      <c r="S258" s="103"/>
      <c r="T258" s="103"/>
      <c r="U258" s="103"/>
      <c r="V258" s="103"/>
      <c r="W258" s="103"/>
      <c r="X258" s="103"/>
      <c r="Y258" s="103"/>
      <c r="Z258" s="103"/>
      <c r="AA258" s="103"/>
      <c r="AB258" s="103"/>
      <c r="AC258" s="103"/>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c r="AX258" s="103"/>
      <c r="AY258" s="103"/>
      <c r="AZ258" s="103"/>
      <c r="BA258" s="103"/>
      <c r="BB258" s="103"/>
      <c r="BC258" s="103"/>
      <c r="BD258" s="103"/>
      <c r="BE258" s="103"/>
      <c r="BF258" s="103"/>
    </row>
    <row r="259">
      <c r="A259" s="64">
        <v>223.0</v>
      </c>
      <c r="B259" s="57" t="s">
        <v>1847</v>
      </c>
      <c r="C259" s="57" t="s">
        <v>2359</v>
      </c>
      <c r="D259" s="57" t="s">
        <v>593</v>
      </c>
      <c r="E259" s="57" t="s">
        <v>358</v>
      </c>
      <c r="F259" s="57" t="s">
        <v>10154</v>
      </c>
      <c r="G259" s="82"/>
      <c r="H259" s="82"/>
      <c r="I259" s="57" t="s">
        <v>595</v>
      </c>
      <c r="J259" s="82"/>
      <c r="K259" s="82"/>
      <c r="L259" s="82"/>
      <c r="M259" s="82"/>
      <c r="N259" s="82"/>
      <c r="O259" s="82"/>
      <c r="P259" s="82"/>
      <c r="Q259" s="57" t="s">
        <v>288</v>
      </c>
      <c r="R259" s="82"/>
      <c r="S259" s="82"/>
      <c r="T259" s="82"/>
      <c r="U259" s="82"/>
      <c r="V259" s="82"/>
      <c r="W259" s="82"/>
      <c r="X259" s="82"/>
      <c r="Y259" s="82"/>
      <c r="Z259" s="82"/>
      <c r="AA259" s="82"/>
      <c r="AB259" s="82"/>
      <c r="AC259" s="82"/>
      <c r="AD259" s="82"/>
      <c r="AE259" s="82"/>
      <c r="AF259" s="82"/>
      <c r="AG259" s="82"/>
      <c r="AH259" s="82"/>
      <c r="AI259" s="82"/>
      <c r="AJ259" s="82"/>
      <c r="AK259" s="82"/>
      <c r="AL259" s="82"/>
      <c r="AM259" s="82"/>
      <c r="AN259" s="82"/>
      <c r="AO259" s="82"/>
      <c r="AP259" s="82"/>
      <c r="AQ259" s="82"/>
      <c r="AR259" s="82"/>
      <c r="AS259" s="82"/>
      <c r="AT259" s="82"/>
      <c r="AU259" s="82"/>
      <c r="AV259" s="82"/>
      <c r="AW259" s="82"/>
      <c r="AX259" s="82"/>
      <c r="AY259" s="82"/>
      <c r="AZ259" s="82"/>
      <c r="BA259" s="82"/>
      <c r="BB259" s="82"/>
      <c r="BC259" s="82"/>
      <c r="BD259" s="82"/>
      <c r="BE259" s="82"/>
      <c r="BF259" s="82"/>
    </row>
    <row r="260">
      <c r="A260" s="102">
        <v>224.0</v>
      </c>
      <c r="B260" s="99" t="s">
        <v>1836</v>
      </c>
      <c r="C260" s="99" t="s">
        <v>2370</v>
      </c>
      <c r="D260" s="99" t="s">
        <v>593</v>
      </c>
      <c r="E260" s="99" t="s">
        <v>358</v>
      </c>
      <c r="F260" s="99" t="s">
        <v>10154</v>
      </c>
      <c r="G260" s="103"/>
      <c r="H260" s="103"/>
      <c r="I260" s="99" t="s">
        <v>595</v>
      </c>
      <c r="J260" s="103"/>
      <c r="K260" s="103"/>
      <c r="L260" s="103"/>
      <c r="M260" s="103"/>
      <c r="N260" s="103"/>
      <c r="O260" s="103"/>
      <c r="P260" s="103"/>
      <c r="Q260" s="99" t="s">
        <v>226</v>
      </c>
      <c r="R260" s="103"/>
      <c r="S260" s="103"/>
      <c r="T260" s="103"/>
      <c r="U260" s="103"/>
      <c r="V260" s="103"/>
      <c r="W260" s="103"/>
      <c r="X260" s="103"/>
      <c r="Y260" s="103"/>
      <c r="Z260" s="103"/>
      <c r="AA260" s="103"/>
      <c r="AB260" s="103"/>
      <c r="AC260" s="103"/>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c r="AX260" s="103"/>
      <c r="AY260" s="103"/>
      <c r="AZ260" s="103"/>
      <c r="BA260" s="103"/>
      <c r="BB260" s="103"/>
      <c r="BC260" s="103"/>
      <c r="BD260" s="103"/>
      <c r="BE260" s="103"/>
      <c r="BF260" s="103"/>
    </row>
    <row r="261">
      <c r="A261" s="64">
        <v>225.0</v>
      </c>
      <c r="B261" s="57" t="s">
        <v>1842</v>
      </c>
      <c r="C261" s="57" t="s">
        <v>10262</v>
      </c>
      <c r="D261" s="57" t="s">
        <v>593</v>
      </c>
      <c r="E261" s="57" t="s">
        <v>2343</v>
      </c>
      <c r="F261" s="57" t="s">
        <v>10154</v>
      </c>
      <c r="G261" s="82"/>
      <c r="H261" s="82"/>
      <c r="I261" s="57" t="s">
        <v>595</v>
      </c>
      <c r="J261" s="82"/>
      <c r="K261" s="82"/>
      <c r="L261" s="82"/>
      <c r="M261" s="82"/>
      <c r="N261" s="82"/>
      <c r="O261" s="82"/>
      <c r="P261" s="82"/>
      <c r="Q261" s="57" t="s">
        <v>181</v>
      </c>
      <c r="R261" s="82"/>
      <c r="S261" s="82"/>
      <c r="T261" s="82"/>
      <c r="U261" s="82"/>
      <c r="V261" s="82"/>
      <c r="W261" s="82"/>
      <c r="X261" s="82"/>
      <c r="Y261" s="82"/>
      <c r="Z261" s="82"/>
      <c r="AA261" s="82"/>
      <c r="AB261" s="82"/>
      <c r="AC261" s="82"/>
      <c r="AD261" s="82"/>
      <c r="AE261" s="82"/>
      <c r="AF261" s="82"/>
      <c r="AG261" s="82"/>
      <c r="AH261" s="82"/>
      <c r="AI261" s="82"/>
      <c r="AJ261" s="82"/>
      <c r="AK261" s="82"/>
      <c r="AL261" s="82"/>
      <c r="AM261" s="82"/>
      <c r="AN261" s="82"/>
      <c r="AO261" s="82"/>
      <c r="AP261" s="82"/>
      <c r="AQ261" s="82"/>
      <c r="AR261" s="82"/>
      <c r="AS261" s="82"/>
      <c r="AT261" s="82"/>
      <c r="AU261" s="82"/>
      <c r="AV261" s="82"/>
      <c r="AW261" s="82"/>
      <c r="AX261" s="82"/>
      <c r="AY261" s="82"/>
      <c r="AZ261" s="82"/>
      <c r="BA261" s="82"/>
      <c r="BB261" s="82"/>
      <c r="BC261" s="82"/>
      <c r="BD261" s="82"/>
      <c r="BE261" s="82"/>
      <c r="BF261" s="82"/>
    </row>
    <row r="262">
      <c r="A262" s="102">
        <v>226.0</v>
      </c>
      <c r="B262" s="99" t="s">
        <v>1853</v>
      </c>
      <c r="C262" s="99" t="s">
        <v>10263</v>
      </c>
      <c r="D262" s="99" t="s">
        <v>593</v>
      </c>
      <c r="E262" s="99" t="s">
        <v>2343</v>
      </c>
      <c r="F262" s="99" t="s">
        <v>10154</v>
      </c>
      <c r="G262" s="103"/>
      <c r="H262" s="103"/>
      <c r="I262" s="99" t="s">
        <v>595</v>
      </c>
      <c r="J262" s="103"/>
      <c r="K262" s="103"/>
      <c r="L262" s="103"/>
      <c r="M262" s="103"/>
      <c r="N262" s="103"/>
      <c r="O262" s="103"/>
      <c r="P262" s="103"/>
      <c r="Q262" s="99" t="s">
        <v>181</v>
      </c>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row>
    <row r="263">
      <c r="A263" s="64">
        <v>227.0</v>
      </c>
      <c r="B263" s="57" t="s">
        <v>1860</v>
      </c>
      <c r="C263" s="57" t="s">
        <v>10264</v>
      </c>
      <c r="D263" s="57" t="s">
        <v>593</v>
      </c>
      <c r="E263" s="57" t="s">
        <v>2343</v>
      </c>
      <c r="F263" s="57" t="s">
        <v>10154</v>
      </c>
      <c r="G263" s="82"/>
      <c r="H263" s="82"/>
      <c r="I263" s="57" t="s">
        <v>595</v>
      </c>
      <c r="J263" s="82"/>
      <c r="K263" s="82"/>
      <c r="L263" s="82"/>
      <c r="M263" s="82"/>
      <c r="N263" s="82"/>
      <c r="O263" s="82"/>
      <c r="P263" s="82"/>
      <c r="Q263" s="57" t="s">
        <v>181</v>
      </c>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c r="AY263" s="82"/>
      <c r="AZ263" s="82"/>
      <c r="BA263" s="82"/>
      <c r="BB263" s="82"/>
      <c r="BC263" s="82"/>
      <c r="BD263" s="82"/>
      <c r="BE263" s="82"/>
      <c r="BF263" s="82"/>
    </row>
    <row r="264">
      <c r="A264" s="102">
        <v>228.0</v>
      </c>
      <c r="B264" s="99" t="s">
        <v>1864</v>
      </c>
      <c r="C264" s="99" t="s">
        <v>10265</v>
      </c>
      <c r="D264" s="99" t="s">
        <v>593</v>
      </c>
      <c r="E264" s="99" t="s">
        <v>2343</v>
      </c>
      <c r="F264" s="99" t="s">
        <v>10154</v>
      </c>
      <c r="G264" s="103"/>
      <c r="H264" s="103"/>
      <c r="I264" s="99" t="s">
        <v>595</v>
      </c>
      <c r="J264" s="103"/>
      <c r="K264" s="103"/>
      <c r="L264" s="103"/>
      <c r="M264" s="103"/>
      <c r="N264" s="103"/>
      <c r="O264" s="103"/>
      <c r="P264" s="103"/>
      <c r="Q264" s="99" t="s">
        <v>191</v>
      </c>
      <c r="R264" s="103"/>
      <c r="S264" s="103"/>
      <c r="T264" s="103"/>
      <c r="U264" s="103"/>
      <c r="V264" s="103"/>
      <c r="W264" s="103"/>
      <c r="X264" s="103"/>
      <c r="Y264" s="103"/>
      <c r="Z264" s="103"/>
      <c r="AA264" s="103"/>
      <c r="AB264" s="103"/>
      <c r="AC264" s="103"/>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c r="AX264" s="103"/>
      <c r="AY264" s="103"/>
      <c r="AZ264" s="103"/>
      <c r="BA264" s="103"/>
      <c r="BB264" s="103"/>
      <c r="BC264" s="103"/>
      <c r="BD264" s="103"/>
      <c r="BE264" s="103"/>
      <c r="BF264" s="103"/>
    </row>
    <row r="265">
      <c r="A265" s="64">
        <v>229.0</v>
      </c>
      <c r="B265" s="57" t="s">
        <v>1868</v>
      </c>
      <c r="C265" s="57" t="s">
        <v>10266</v>
      </c>
      <c r="D265" s="57" t="s">
        <v>593</v>
      </c>
      <c r="E265" s="57" t="s">
        <v>2343</v>
      </c>
      <c r="F265" s="57" t="s">
        <v>10154</v>
      </c>
      <c r="G265" s="82"/>
      <c r="H265" s="82"/>
      <c r="I265" s="57" t="s">
        <v>595</v>
      </c>
      <c r="J265" s="82"/>
      <c r="K265" s="82"/>
      <c r="L265" s="82"/>
      <c r="M265" s="82"/>
      <c r="N265" s="82"/>
      <c r="O265" s="82"/>
      <c r="P265" s="82"/>
      <c r="Q265" s="57" t="s">
        <v>450</v>
      </c>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c r="AY265" s="82"/>
      <c r="AZ265" s="82"/>
      <c r="BA265" s="82"/>
      <c r="BB265" s="82"/>
      <c r="BC265" s="82"/>
      <c r="BD265" s="82"/>
      <c r="BE265" s="82"/>
      <c r="BF265" s="82"/>
    </row>
    <row r="266">
      <c r="A266" s="102">
        <v>230.0</v>
      </c>
      <c r="B266" s="99" t="s">
        <v>1874</v>
      </c>
      <c r="C266" s="99" t="s">
        <v>10267</v>
      </c>
      <c r="D266" s="99" t="s">
        <v>593</v>
      </c>
      <c r="E266" s="99" t="s">
        <v>440</v>
      </c>
      <c r="F266" s="99" t="s">
        <v>10154</v>
      </c>
      <c r="G266" s="103"/>
      <c r="H266" s="103"/>
      <c r="I266" s="99" t="s">
        <v>595</v>
      </c>
      <c r="J266" s="103"/>
      <c r="K266" s="103"/>
      <c r="L266" s="103"/>
      <c r="M266" s="103"/>
      <c r="N266" s="103"/>
      <c r="O266" s="103"/>
      <c r="P266" s="103"/>
      <c r="Q266" s="99" t="s">
        <v>434</v>
      </c>
      <c r="R266" s="103"/>
      <c r="S266" s="103"/>
      <c r="T266" s="103"/>
      <c r="U266" s="103"/>
      <c r="V266" s="103"/>
      <c r="W266" s="103"/>
      <c r="X266" s="103"/>
      <c r="Y266" s="103"/>
      <c r="Z266" s="103"/>
      <c r="AA266" s="103"/>
      <c r="AB266" s="103"/>
      <c r="AC266" s="103"/>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c r="AX266" s="103"/>
      <c r="AY266" s="103"/>
      <c r="AZ266" s="103"/>
      <c r="BA266" s="103"/>
      <c r="BB266" s="103"/>
      <c r="BC266" s="103"/>
      <c r="BD266" s="103"/>
      <c r="BE266" s="103"/>
      <c r="BF266" s="103"/>
    </row>
    <row r="267">
      <c r="A267" s="64">
        <v>231.0</v>
      </c>
      <c r="B267" s="57" t="s">
        <v>1879</v>
      </c>
      <c r="C267" s="57" t="s">
        <v>10268</v>
      </c>
      <c r="D267" s="57" t="s">
        <v>593</v>
      </c>
      <c r="E267" s="57" t="s">
        <v>2343</v>
      </c>
      <c r="F267" s="57" t="s">
        <v>10154</v>
      </c>
      <c r="G267" s="82"/>
      <c r="H267" s="82"/>
      <c r="I267" s="57" t="s">
        <v>595</v>
      </c>
      <c r="J267" s="82"/>
      <c r="K267" s="82"/>
      <c r="L267" s="82"/>
      <c r="M267" s="82"/>
      <c r="N267" s="82"/>
      <c r="O267" s="82"/>
      <c r="P267" s="82"/>
      <c r="Q267" s="57" t="s">
        <v>434</v>
      </c>
      <c r="R267" s="82"/>
      <c r="S267" s="82"/>
      <c r="T267" s="82"/>
      <c r="U267" s="82"/>
      <c r="V267" s="82"/>
      <c r="W267" s="82"/>
      <c r="X267" s="82"/>
      <c r="Y267" s="82"/>
      <c r="Z267" s="82"/>
      <c r="AA267" s="82"/>
      <c r="AB267" s="82"/>
      <c r="AC267" s="82"/>
      <c r="AD267" s="82"/>
      <c r="AE267" s="82"/>
      <c r="AF267" s="82"/>
      <c r="AG267" s="82"/>
      <c r="AH267" s="82"/>
      <c r="AI267" s="82"/>
      <c r="AJ267" s="82"/>
      <c r="AK267" s="82"/>
      <c r="AL267" s="82"/>
      <c r="AM267" s="82"/>
      <c r="AN267" s="82"/>
      <c r="AO267" s="82"/>
      <c r="AP267" s="82"/>
      <c r="AQ267" s="82"/>
      <c r="AR267" s="82"/>
      <c r="AS267" s="82"/>
      <c r="AT267" s="82"/>
      <c r="AU267" s="82"/>
      <c r="AV267" s="82"/>
      <c r="AW267" s="82"/>
      <c r="AX267" s="82"/>
      <c r="AY267" s="82"/>
      <c r="AZ267" s="82"/>
      <c r="BA267" s="82"/>
      <c r="BB267" s="82"/>
      <c r="BC267" s="82"/>
      <c r="BD267" s="82"/>
      <c r="BE267" s="82"/>
      <c r="BF267" s="82"/>
    </row>
    <row r="268">
      <c r="A268" s="102">
        <v>232.0</v>
      </c>
      <c r="B268" s="99" t="s">
        <v>1885</v>
      </c>
      <c r="C268" s="99" t="s">
        <v>2390</v>
      </c>
      <c r="D268" s="99" t="s">
        <v>593</v>
      </c>
      <c r="E268" s="99" t="s">
        <v>358</v>
      </c>
      <c r="F268" s="99" t="s">
        <v>10154</v>
      </c>
      <c r="G268" s="103"/>
      <c r="H268" s="103"/>
      <c r="I268" s="99" t="s">
        <v>595</v>
      </c>
      <c r="J268" s="103"/>
      <c r="K268" s="103"/>
      <c r="L268" s="103"/>
      <c r="M268" s="103"/>
      <c r="N268" s="103"/>
      <c r="O268" s="103"/>
      <c r="P268" s="103"/>
      <c r="Q268" s="99" t="s">
        <v>577</v>
      </c>
      <c r="R268" s="103"/>
      <c r="S268" s="103"/>
      <c r="T268" s="103"/>
      <c r="U268" s="103"/>
      <c r="V268" s="103"/>
      <c r="W268" s="103"/>
      <c r="X268" s="103"/>
      <c r="Y268" s="103"/>
      <c r="Z268" s="103"/>
      <c r="AA268" s="103"/>
      <c r="AB268" s="103"/>
      <c r="AC268" s="103"/>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c r="AX268" s="103"/>
      <c r="AY268" s="103"/>
      <c r="AZ268" s="103"/>
      <c r="BA268" s="103"/>
      <c r="BB268" s="103"/>
      <c r="BC268" s="103"/>
      <c r="BD268" s="103"/>
      <c r="BE268" s="103"/>
      <c r="BF268" s="103"/>
    </row>
    <row r="269">
      <c r="A269" s="64">
        <v>233.0</v>
      </c>
      <c r="B269" s="57" t="s">
        <v>1889</v>
      </c>
      <c r="C269" s="57" t="s">
        <v>2398</v>
      </c>
      <c r="D269" s="57" t="s">
        <v>593</v>
      </c>
      <c r="E269" s="57" t="s">
        <v>358</v>
      </c>
      <c r="F269" s="57" t="s">
        <v>10154</v>
      </c>
      <c r="G269" s="82"/>
      <c r="H269" s="82"/>
      <c r="I269" s="57" t="s">
        <v>595</v>
      </c>
      <c r="J269" s="82"/>
      <c r="K269" s="82"/>
      <c r="L269" s="82"/>
      <c r="M269" s="82"/>
      <c r="N269" s="82"/>
      <c r="O269" s="82"/>
      <c r="P269" s="82"/>
      <c r="Q269" s="57" t="s">
        <v>226</v>
      </c>
      <c r="R269" s="82"/>
      <c r="S269" s="82"/>
      <c r="T269" s="82"/>
      <c r="U269" s="82"/>
      <c r="V269" s="82"/>
      <c r="W269" s="82"/>
      <c r="X269" s="82"/>
      <c r="Y269" s="82"/>
      <c r="Z269" s="82"/>
      <c r="AA269" s="82"/>
      <c r="AB269" s="82"/>
      <c r="AC269" s="82"/>
      <c r="AD269" s="82"/>
      <c r="AE269" s="82"/>
      <c r="AF269" s="82"/>
      <c r="AG269" s="82"/>
      <c r="AH269" s="82"/>
      <c r="AI269" s="82"/>
      <c r="AJ269" s="82"/>
      <c r="AK269" s="82"/>
      <c r="AL269" s="82"/>
      <c r="AM269" s="82"/>
      <c r="AN269" s="82"/>
      <c r="AO269" s="82"/>
      <c r="AP269" s="82"/>
      <c r="AQ269" s="82"/>
      <c r="AR269" s="82"/>
      <c r="AS269" s="82"/>
      <c r="AT269" s="82"/>
      <c r="AU269" s="82"/>
      <c r="AV269" s="82"/>
      <c r="AW269" s="82"/>
      <c r="AX269" s="82"/>
      <c r="AY269" s="82"/>
      <c r="AZ269" s="82"/>
      <c r="BA269" s="82"/>
      <c r="BB269" s="82"/>
      <c r="BC269" s="82"/>
      <c r="BD269" s="82"/>
      <c r="BE269" s="82"/>
      <c r="BF269" s="82"/>
    </row>
    <row r="270">
      <c r="A270" s="102">
        <v>234.0</v>
      </c>
      <c r="B270" s="99" t="s">
        <v>1896</v>
      </c>
      <c r="C270" s="99" t="s">
        <v>2408</v>
      </c>
      <c r="D270" s="99" t="s">
        <v>593</v>
      </c>
      <c r="E270" s="99" t="s">
        <v>358</v>
      </c>
      <c r="F270" s="99" t="s">
        <v>10154</v>
      </c>
      <c r="G270" s="103"/>
      <c r="H270" s="103"/>
      <c r="I270" s="99" t="s">
        <v>595</v>
      </c>
      <c r="J270" s="103"/>
      <c r="K270" s="103"/>
      <c r="L270" s="103"/>
      <c r="M270" s="103"/>
      <c r="N270" s="103"/>
      <c r="O270" s="103"/>
      <c r="P270" s="103"/>
      <c r="Q270" s="99" t="s">
        <v>288</v>
      </c>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c r="AX270" s="103"/>
      <c r="AY270" s="103"/>
      <c r="AZ270" s="103"/>
      <c r="BA270" s="103"/>
      <c r="BB270" s="103"/>
      <c r="BC270" s="103"/>
      <c r="BD270" s="103"/>
      <c r="BE270" s="103"/>
      <c r="BF270" s="103"/>
    </row>
    <row r="271">
      <c r="A271" s="64">
        <v>235.0</v>
      </c>
      <c r="B271" s="57" t="s">
        <v>1900</v>
      </c>
      <c r="C271" s="57" t="s">
        <v>10269</v>
      </c>
      <c r="D271" s="57" t="s">
        <v>593</v>
      </c>
      <c r="E271" s="57" t="s">
        <v>358</v>
      </c>
      <c r="F271" s="57" t="s">
        <v>10154</v>
      </c>
      <c r="G271" s="82"/>
      <c r="H271" s="82"/>
      <c r="I271" s="57" t="s">
        <v>595</v>
      </c>
      <c r="J271" s="82"/>
      <c r="K271" s="82"/>
      <c r="L271" s="82"/>
      <c r="M271" s="82"/>
      <c r="N271" s="82"/>
      <c r="O271" s="82"/>
      <c r="P271" s="82"/>
      <c r="Q271" s="57" t="s">
        <v>577</v>
      </c>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82"/>
      <c r="AO271" s="82"/>
      <c r="AP271" s="82"/>
      <c r="AQ271" s="82"/>
      <c r="AR271" s="82"/>
      <c r="AS271" s="82"/>
      <c r="AT271" s="82"/>
      <c r="AU271" s="82"/>
      <c r="AV271" s="82"/>
      <c r="AW271" s="82"/>
      <c r="AX271" s="82"/>
      <c r="AY271" s="82"/>
      <c r="AZ271" s="82"/>
      <c r="BA271" s="82"/>
      <c r="BB271" s="82"/>
      <c r="BC271" s="82"/>
      <c r="BD271" s="82"/>
      <c r="BE271" s="82"/>
      <c r="BF271" s="82"/>
    </row>
    <row r="272">
      <c r="A272" s="102">
        <v>236.0</v>
      </c>
      <c r="B272" s="99" t="s">
        <v>1907</v>
      </c>
      <c r="C272" s="99" t="s">
        <v>10270</v>
      </c>
      <c r="D272" s="99" t="s">
        <v>593</v>
      </c>
      <c r="E272" s="99" t="s">
        <v>358</v>
      </c>
      <c r="F272" s="99" t="s">
        <v>10154</v>
      </c>
      <c r="G272" s="103"/>
      <c r="H272" s="103"/>
      <c r="I272" s="99" t="s">
        <v>595</v>
      </c>
      <c r="J272" s="103"/>
      <c r="K272" s="103"/>
      <c r="L272" s="103"/>
      <c r="M272" s="103"/>
      <c r="N272" s="103"/>
      <c r="O272" s="103"/>
      <c r="P272" s="103"/>
      <c r="Q272" s="99" t="s">
        <v>577</v>
      </c>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row>
    <row r="273">
      <c r="A273" s="64">
        <v>237.0</v>
      </c>
      <c r="B273" s="57" t="s">
        <v>1913</v>
      </c>
      <c r="C273" s="57" t="s">
        <v>10271</v>
      </c>
      <c r="D273" s="57" t="s">
        <v>593</v>
      </c>
      <c r="E273" s="57" t="s">
        <v>358</v>
      </c>
      <c r="F273" s="57" t="s">
        <v>10154</v>
      </c>
      <c r="G273" s="82"/>
      <c r="H273" s="82"/>
      <c r="I273" s="57" t="s">
        <v>595</v>
      </c>
      <c r="J273" s="82"/>
      <c r="K273" s="82"/>
      <c r="L273" s="82"/>
      <c r="M273" s="82"/>
      <c r="N273" s="82"/>
      <c r="O273" s="82"/>
      <c r="P273" s="82"/>
      <c r="Q273" s="57" t="s">
        <v>253</v>
      </c>
      <c r="R273" s="82"/>
      <c r="S273" s="82"/>
      <c r="T273" s="82"/>
      <c r="U273" s="82"/>
      <c r="V273" s="82"/>
      <c r="W273" s="82"/>
      <c r="X273" s="82"/>
      <c r="Y273" s="82"/>
      <c r="Z273" s="82"/>
      <c r="AA273" s="82"/>
      <c r="AB273" s="82"/>
      <c r="AC273" s="82"/>
      <c r="AD273" s="82"/>
      <c r="AE273" s="82"/>
      <c r="AF273" s="82"/>
      <c r="AG273" s="82"/>
      <c r="AH273" s="82"/>
      <c r="AI273" s="82"/>
      <c r="AJ273" s="82"/>
      <c r="AK273" s="82"/>
      <c r="AL273" s="82"/>
      <c r="AM273" s="82"/>
      <c r="AN273" s="82"/>
      <c r="AO273" s="82"/>
      <c r="AP273" s="82"/>
      <c r="AQ273" s="82"/>
      <c r="AR273" s="82"/>
      <c r="AS273" s="82"/>
      <c r="AT273" s="82"/>
      <c r="AU273" s="82"/>
      <c r="AV273" s="82"/>
      <c r="AW273" s="82"/>
      <c r="AX273" s="82"/>
      <c r="AY273" s="82"/>
      <c r="AZ273" s="82"/>
      <c r="BA273" s="82"/>
      <c r="BB273" s="82"/>
      <c r="BC273" s="82"/>
      <c r="BD273" s="82"/>
      <c r="BE273" s="82"/>
      <c r="BF273" s="82"/>
    </row>
    <row r="274">
      <c r="A274" s="102">
        <v>238.0</v>
      </c>
      <c r="B274" s="99" t="s">
        <v>1920</v>
      </c>
      <c r="C274" s="99" t="s">
        <v>10272</v>
      </c>
      <c r="D274" s="99" t="s">
        <v>593</v>
      </c>
      <c r="E274" s="99" t="s">
        <v>358</v>
      </c>
      <c r="F274" s="99" t="s">
        <v>10154</v>
      </c>
      <c r="G274" s="103"/>
      <c r="H274" s="103"/>
      <c r="I274" s="99" t="s">
        <v>595</v>
      </c>
      <c r="J274" s="103"/>
      <c r="K274" s="103"/>
      <c r="L274" s="103"/>
      <c r="M274" s="103"/>
      <c r="N274" s="103"/>
      <c r="O274" s="103"/>
      <c r="P274" s="103"/>
      <c r="Q274" s="99" t="s">
        <v>253</v>
      </c>
      <c r="R274" s="103"/>
      <c r="S274" s="103"/>
      <c r="T274" s="103"/>
      <c r="U274" s="103"/>
      <c r="V274" s="103"/>
      <c r="W274" s="103"/>
      <c r="X274" s="103"/>
      <c r="Y274" s="103"/>
      <c r="Z274" s="103"/>
      <c r="AA274" s="103"/>
      <c r="AB274" s="103"/>
      <c r="AC274" s="103"/>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c r="AX274" s="103"/>
      <c r="AY274" s="103"/>
      <c r="AZ274" s="103"/>
      <c r="BA274" s="103"/>
      <c r="BB274" s="103"/>
      <c r="BC274" s="103"/>
      <c r="BD274" s="103"/>
      <c r="BE274" s="103"/>
      <c r="BF274" s="103"/>
    </row>
    <row r="275">
      <c r="A275" s="64">
        <v>239.0</v>
      </c>
      <c r="B275" s="57" t="s">
        <v>1925</v>
      </c>
      <c r="C275" s="57" t="s">
        <v>10273</v>
      </c>
      <c r="D275" s="57" t="s">
        <v>593</v>
      </c>
      <c r="E275" s="57" t="s">
        <v>440</v>
      </c>
      <c r="F275" s="57" t="s">
        <v>10154</v>
      </c>
      <c r="G275" s="82"/>
      <c r="H275" s="82"/>
      <c r="I275" s="57" t="s">
        <v>595</v>
      </c>
      <c r="J275" s="82"/>
      <c r="K275" s="82"/>
      <c r="L275" s="82"/>
      <c r="M275" s="82"/>
      <c r="N275" s="82"/>
      <c r="O275" s="82"/>
      <c r="P275" s="82"/>
      <c r="Q275" s="57" t="s">
        <v>434</v>
      </c>
      <c r="R275" s="82"/>
      <c r="S275" s="82"/>
      <c r="T275" s="82"/>
      <c r="U275" s="82"/>
      <c r="V275" s="82"/>
      <c r="W275" s="82"/>
      <c r="X275" s="82"/>
      <c r="Y275" s="82"/>
      <c r="Z275" s="82"/>
      <c r="AA275" s="82"/>
      <c r="AB275" s="82"/>
      <c r="AC275" s="82"/>
      <c r="AD275" s="82"/>
      <c r="AE275" s="82"/>
      <c r="AF275" s="82"/>
      <c r="AG275" s="82"/>
      <c r="AH275" s="82"/>
      <c r="AI275" s="82"/>
      <c r="AJ275" s="82"/>
      <c r="AK275" s="82"/>
      <c r="AL275" s="82"/>
      <c r="AM275" s="82"/>
      <c r="AN275" s="82"/>
      <c r="AO275" s="82"/>
      <c r="AP275" s="82"/>
      <c r="AQ275" s="82"/>
      <c r="AR275" s="82"/>
      <c r="AS275" s="82"/>
      <c r="AT275" s="82"/>
      <c r="AU275" s="82"/>
      <c r="AV275" s="82"/>
      <c r="AW275" s="82"/>
      <c r="AX275" s="82"/>
      <c r="AY275" s="82"/>
      <c r="AZ275" s="82"/>
      <c r="BA275" s="82"/>
      <c r="BB275" s="82"/>
      <c r="BC275" s="82"/>
      <c r="BD275" s="82"/>
      <c r="BE275" s="82"/>
      <c r="BF275" s="82"/>
    </row>
    <row r="276">
      <c r="A276" s="102">
        <v>240.0</v>
      </c>
      <c r="B276" s="99" t="s">
        <v>1927</v>
      </c>
      <c r="C276" s="99" t="s">
        <v>10274</v>
      </c>
      <c r="D276" s="99" t="s">
        <v>593</v>
      </c>
      <c r="E276" s="99" t="s">
        <v>440</v>
      </c>
      <c r="F276" s="99" t="s">
        <v>10154</v>
      </c>
      <c r="G276" s="103"/>
      <c r="H276" s="103"/>
      <c r="I276" s="99" t="s">
        <v>595</v>
      </c>
      <c r="J276" s="103"/>
      <c r="K276" s="103"/>
      <c r="L276" s="103"/>
      <c r="M276" s="103"/>
      <c r="N276" s="103"/>
      <c r="O276" s="103"/>
      <c r="P276" s="103"/>
      <c r="Q276" s="99" t="s">
        <v>232</v>
      </c>
      <c r="R276" s="103"/>
      <c r="S276" s="103"/>
      <c r="T276" s="103"/>
      <c r="U276" s="103"/>
      <c r="V276" s="103"/>
      <c r="W276" s="103"/>
      <c r="X276" s="103"/>
      <c r="Y276" s="103"/>
      <c r="Z276" s="103"/>
      <c r="AA276" s="103"/>
      <c r="AB276" s="103"/>
      <c r="AC276" s="103"/>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c r="AX276" s="103"/>
      <c r="AY276" s="103"/>
      <c r="AZ276" s="103"/>
      <c r="BA276" s="103"/>
      <c r="BB276" s="103"/>
      <c r="BC276" s="103"/>
      <c r="BD276" s="103"/>
      <c r="BE276" s="103"/>
      <c r="BF276" s="103"/>
    </row>
    <row r="277">
      <c r="A277" s="64">
        <v>241.0</v>
      </c>
      <c r="B277" s="57" t="s">
        <v>1931</v>
      </c>
      <c r="C277" s="57" t="s">
        <v>10275</v>
      </c>
      <c r="D277" s="57" t="s">
        <v>593</v>
      </c>
      <c r="E277" s="57" t="s">
        <v>358</v>
      </c>
      <c r="F277" s="57" t="s">
        <v>10154</v>
      </c>
      <c r="G277" s="82"/>
      <c r="H277" s="82"/>
      <c r="I277" s="57" t="s">
        <v>595</v>
      </c>
      <c r="J277" s="82"/>
      <c r="K277" s="82"/>
      <c r="L277" s="82"/>
      <c r="M277" s="82"/>
      <c r="N277" s="82"/>
      <c r="O277" s="82"/>
      <c r="P277" s="82"/>
      <c r="Q277" s="57" t="s">
        <v>16</v>
      </c>
      <c r="R277" s="82"/>
      <c r="S277" s="82"/>
      <c r="T277" s="82"/>
      <c r="U277" s="82"/>
      <c r="V277" s="82"/>
      <c r="W277" s="82"/>
      <c r="X277" s="82"/>
      <c r="Y277" s="82"/>
      <c r="Z277" s="82"/>
      <c r="AA277" s="82"/>
      <c r="AB277" s="82"/>
      <c r="AC277" s="82"/>
      <c r="AD277" s="82"/>
      <c r="AE277" s="82"/>
      <c r="AF277" s="82"/>
      <c r="AG277" s="82"/>
      <c r="AH277" s="82"/>
      <c r="AI277" s="82"/>
      <c r="AJ277" s="82"/>
      <c r="AK277" s="82"/>
      <c r="AL277" s="82"/>
      <c r="AM277" s="82"/>
      <c r="AN277" s="82"/>
      <c r="AO277" s="82"/>
      <c r="AP277" s="82"/>
      <c r="AQ277" s="82"/>
      <c r="AR277" s="82"/>
      <c r="AS277" s="82"/>
      <c r="AT277" s="82"/>
      <c r="AU277" s="82"/>
      <c r="AV277" s="82"/>
      <c r="AW277" s="82"/>
      <c r="AX277" s="82"/>
      <c r="AY277" s="82"/>
      <c r="AZ277" s="82"/>
      <c r="BA277" s="82"/>
      <c r="BB277" s="82"/>
      <c r="BC277" s="82"/>
      <c r="BD277" s="82"/>
      <c r="BE277" s="82"/>
      <c r="BF277" s="82"/>
    </row>
    <row r="278">
      <c r="A278" s="102">
        <v>242.0</v>
      </c>
      <c r="B278" s="99" t="s">
        <v>1934</v>
      </c>
      <c r="C278" s="99" t="s">
        <v>10276</v>
      </c>
      <c r="D278" s="99" t="s">
        <v>593</v>
      </c>
      <c r="E278" s="99" t="s">
        <v>358</v>
      </c>
      <c r="F278" s="99" t="s">
        <v>10154</v>
      </c>
      <c r="G278" s="103"/>
      <c r="H278" s="103"/>
      <c r="I278" s="99" t="s">
        <v>595</v>
      </c>
      <c r="J278" s="103"/>
      <c r="K278" s="103"/>
      <c r="L278" s="103"/>
      <c r="M278" s="103"/>
      <c r="N278" s="103"/>
      <c r="O278" s="103"/>
      <c r="P278" s="103"/>
      <c r="Q278" s="99" t="s">
        <v>232</v>
      </c>
      <c r="R278" s="103"/>
      <c r="S278" s="103"/>
      <c r="T278" s="103"/>
      <c r="U278" s="103"/>
      <c r="V278" s="103"/>
      <c r="W278" s="103"/>
      <c r="X278" s="103"/>
      <c r="Y278" s="103"/>
      <c r="Z278" s="103"/>
      <c r="AA278" s="103"/>
      <c r="AB278" s="103"/>
      <c r="AC278" s="103"/>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c r="AX278" s="103"/>
      <c r="AY278" s="103"/>
      <c r="AZ278" s="103"/>
      <c r="BA278" s="103"/>
      <c r="BB278" s="103"/>
      <c r="BC278" s="103"/>
      <c r="BD278" s="103"/>
      <c r="BE278" s="103"/>
      <c r="BF278" s="103"/>
    </row>
    <row r="279">
      <c r="A279" s="64">
        <v>243.0</v>
      </c>
      <c r="B279" s="57" t="s">
        <v>1937</v>
      </c>
      <c r="C279" s="57" t="s">
        <v>2505</v>
      </c>
      <c r="D279" s="57" t="s">
        <v>593</v>
      </c>
      <c r="E279" s="57" t="s">
        <v>358</v>
      </c>
      <c r="F279" s="57" t="s">
        <v>10154</v>
      </c>
      <c r="G279" s="82"/>
      <c r="H279" s="82"/>
      <c r="I279" s="57" t="s">
        <v>595</v>
      </c>
      <c r="J279" s="82"/>
      <c r="K279" s="82"/>
      <c r="L279" s="82"/>
      <c r="M279" s="82"/>
      <c r="N279" s="82"/>
      <c r="O279" s="82"/>
      <c r="P279" s="82"/>
      <c r="Q279" s="57" t="s">
        <v>253</v>
      </c>
      <c r="R279" s="82"/>
      <c r="S279" s="82"/>
      <c r="T279" s="82"/>
      <c r="U279" s="82"/>
      <c r="V279" s="82"/>
      <c r="W279" s="82"/>
      <c r="X279" s="82"/>
      <c r="Y279" s="82"/>
      <c r="Z279" s="82"/>
      <c r="AA279" s="82"/>
      <c r="AB279" s="82"/>
      <c r="AC279" s="82"/>
      <c r="AD279" s="82"/>
      <c r="AE279" s="82"/>
      <c r="AF279" s="82"/>
      <c r="AG279" s="82"/>
      <c r="AH279" s="82"/>
      <c r="AI279" s="82"/>
      <c r="AJ279" s="82"/>
      <c r="AK279" s="82"/>
      <c r="AL279" s="82"/>
      <c r="AM279" s="82"/>
      <c r="AN279" s="82"/>
      <c r="AO279" s="82"/>
      <c r="AP279" s="82"/>
      <c r="AQ279" s="82"/>
      <c r="AR279" s="82"/>
      <c r="AS279" s="82"/>
      <c r="AT279" s="82"/>
      <c r="AU279" s="82"/>
      <c r="AV279" s="82"/>
      <c r="AW279" s="82"/>
      <c r="AX279" s="82"/>
      <c r="AY279" s="82"/>
      <c r="AZ279" s="82"/>
      <c r="BA279" s="82"/>
      <c r="BB279" s="82"/>
      <c r="BC279" s="82"/>
      <c r="BD279" s="82"/>
      <c r="BE279" s="82"/>
      <c r="BF279" s="82"/>
    </row>
    <row r="280">
      <c r="A280" s="102">
        <v>244.0</v>
      </c>
      <c r="B280" s="99" t="s">
        <v>1943</v>
      </c>
      <c r="C280" s="99" t="s">
        <v>2528</v>
      </c>
      <c r="D280" s="99" t="s">
        <v>593</v>
      </c>
      <c r="E280" s="99" t="s">
        <v>358</v>
      </c>
      <c r="F280" s="99" t="s">
        <v>10154</v>
      </c>
      <c r="G280" s="103"/>
      <c r="H280" s="103"/>
      <c r="I280" s="99" t="s">
        <v>595</v>
      </c>
      <c r="J280" s="103"/>
      <c r="K280" s="103"/>
      <c r="L280" s="103"/>
      <c r="M280" s="103"/>
      <c r="N280" s="103"/>
      <c r="O280" s="103"/>
      <c r="P280" s="103"/>
      <c r="Q280" s="99" t="s">
        <v>232</v>
      </c>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row>
    <row r="281">
      <c r="A281" s="64">
        <v>245.0</v>
      </c>
      <c r="B281" s="57" t="s">
        <v>1946</v>
      </c>
      <c r="C281" s="57" t="s">
        <v>2644</v>
      </c>
      <c r="D281" s="57" t="s">
        <v>593</v>
      </c>
      <c r="E281" s="57" t="s">
        <v>358</v>
      </c>
      <c r="F281" s="57" t="s">
        <v>10154</v>
      </c>
      <c r="G281" s="82"/>
      <c r="H281" s="82"/>
      <c r="I281" s="57" t="s">
        <v>595</v>
      </c>
      <c r="J281" s="82"/>
      <c r="K281" s="82"/>
      <c r="L281" s="82"/>
      <c r="M281" s="82"/>
      <c r="N281" s="82"/>
      <c r="O281" s="82"/>
      <c r="P281" s="82"/>
      <c r="Q281" s="57" t="s">
        <v>16</v>
      </c>
      <c r="R281" s="82"/>
      <c r="S281" s="82"/>
      <c r="T281" s="82"/>
      <c r="U281" s="82"/>
      <c r="V281" s="82"/>
      <c r="W281" s="82"/>
      <c r="X281" s="82"/>
      <c r="Y281" s="82"/>
      <c r="Z281" s="82"/>
      <c r="AA281" s="82"/>
      <c r="AB281" s="82"/>
      <c r="AC281" s="82"/>
      <c r="AD281" s="82"/>
      <c r="AE281" s="82"/>
      <c r="AF281" s="82"/>
      <c r="AG281" s="82"/>
      <c r="AH281" s="82"/>
      <c r="AI281" s="82"/>
      <c r="AJ281" s="82"/>
      <c r="AK281" s="82"/>
      <c r="AL281" s="82"/>
      <c r="AM281" s="82"/>
      <c r="AN281" s="82"/>
      <c r="AO281" s="82"/>
      <c r="AP281" s="82"/>
      <c r="AQ281" s="82"/>
      <c r="AR281" s="82"/>
      <c r="AS281" s="82"/>
      <c r="AT281" s="82"/>
      <c r="AU281" s="82"/>
      <c r="AV281" s="82"/>
      <c r="AW281" s="82"/>
      <c r="AX281" s="82"/>
      <c r="AY281" s="82"/>
      <c r="AZ281" s="82"/>
      <c r="BA281" s="82"/>
      <c r="BB281" s="82"/>
      <c r="BC281" s="82"/>
      <c r="BD281" s="82"/>
      <c r="BE281" s="82"/>
      <c r="BF281" s="82"/>
    </row>
    <row r="282">
      <c r="A282" s="102">
        <v>246.0</v>
      </c>
      <c r="B282" s="99" t="s">
        <v>1949</v>
      </c>
      <c r="C282" s="99" t="s">
        <v>2774</v>
      </c>
      <c r="D282" s="99" t="s">
        <v>593</v>
      </c>
      <c r="E282" s="99" t="s">
        <v>358</v>
      </c>
      <c r="F282" s="99" t="s">
        <v>10154</v>
      </c>
      <c r="G282" s="103"/>
      <c r="H282" s="103"/>
      <c r="I282" s="99" t="s">
        <v>595</v>
      </c>
      <c r="J282" s="103"/>
      <c r="K282" s="103"/>
      <c r="L282" s="103"/>
      <c r="M282" s="103"/>
      <c r="N282" s="103"/>
      <c r="O282" s="103"/>
      <c r="P282" s="103"/>
      <c r="Q282" s="99" t="s">
        <v>181</v>
      </c>
      <c r="R282" s="103"/>
      <c r="S282" s="103"/>
      <c r="T282" s="103"/>
      <c r="U282" s="103"/>
      <c r="V282" s="103"/>
      <c r="W282" s="103"/>
      <c r="X282" s="103"/>
      <c r="Y282" s="103"/>
      <c r="Z282" s="103"/>
      <c r="AA282" s="103"/>
      <c r="AB282" s="103"/>
      <c r="AC282" s="103"/>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c r="AX282" s="103"/>
      <c r="AY282" s="103"/>
      <c r="AZ282" s="103"/>
      <c r="BA282" s="103"/>
      <c r="BB282" s="103"/>
      <c r="BC282" s="103"/>
      <c r="BD282" s="103"/>
      <c r="BE282" s="103"/>
      <c r="BF282" s="103"/>
    </row>
    <row r="283">
      <c r="A283" s="64">
        <v>247.0</v>
      </c>
      <c r="B283" s="57" t="s">
        <v>1952</v>
      </c>
      <c r="C283" s="57" t="s">
        <v>2872</v>
      </c>
      <c r="D283" s="57" t="s">
        <v>593</v>
      </c>
      <c r="E283" s="57" t="s">
        <v>358</v>
      </c>
      <c r="F283" s="57" t="s">
        <v>10154</v>
      </c>
      <c r="G283" s="82"/>
      <c r="H283" s="82"/>
      <c r="I283" s="57" t="s">
        <v>595</v>
      </c>
      <c r="J283" s="82"/>
      <c r="K283" s="82"/>
      <c r="L283" s="82"/>
      <c r="M283" s="82"/>
      <c r="N283" s="82"/>
      <c r="O283" s="82"/>
      <c r="P283" s="82"/>
      <c r="Q283" s="57" t="s">
        <v>181</v>
      </c>
      <c r="R283" s="82"/>
      <c r="S283" s="82"/>
      <c r="T283" s="82"/>
      <c r="U283" s="82"/>
      <c r="V283" s="82"/>
      <c r="W283" s="82"/>
      <c r="X283" s="82"/>
      <c r="Y283" s="82"/>
      <c r="Z283" s="82"/>
      <c r="AA283" s="82"/>
      <c r="AB283" s="82"/>
      <c r="AC283" s="82"/>
      <c r="AD283" s="82"/>
      <c r="AE283" s="82"/>
      <c r="AF283" s="82"/>
      <c r="AG283" s="82"/>
      <c r="AH283" s="82"/>
      <c r="AI283" s="82"/>
      <c r="AJ283" s="82"/>
      <c r="AK283" s="82"/>
      <c r="AL283" s="82"/>
      <c r="AM283" s="82"/>
      <c r="AN283" s="82"/>
      <c r="AO283" s="82"/>
      <c r="AP283" s="82"/>
      <c r="AQ283" s="82"/>
      <c r="AR283" s="82"/>
      <c r="AS283" s="82"/>
      <c r="AT283" s="82"/>
      <c r="AU283" s="82"/>
      <c r="AV283" s="82"/>
      <c r="AW283" s="82"/>
      <c r="AX283" s="82"/>
      <c r="AY283" s="82"/>
      <c r="AZ283" s="82"/>
      <c r="BA283" s="82"/>
      <c r="BB283" s="82"/>
      <c r="BC283" s="82"/>
      <c r="BD283" s="82"/>
      <c r="BE283" s="82"/>
      <c r="BF283" s="82"/>
    </row>
    <row r="284">
      <c r="A284" s="102">
        <v>248.0</v>
      </c>
      <c r="B284" s="99" t="s">
        <v>1955</v>
      </c>
      <c r="C284" s="99" t="s">
        <v>3176</v>
      </c>
      <c r="D284" s="99" t="s">
        <v>593</v>
      </c>
      <c r="E284" s="99" t="s">
        <v>358</v>
      </c>
      <c r="F284" s="99" t="s">
        <v>10154</v>
      </c>
      <c r="G284" s="103"/>
      <c r="H284" s="103"/>
      <c r="I284" s="99" t="s">
        <v>595</v>
      </c>
      <c r="J284" s="103"/>
      <c r="K284" s="103"/>
      <c r="L284" s="103"/>
      <c r="M284" s="103"/>
      <c r="N284" s="103"/>
      <c r="O284" s="103"/>
      <c r="P284" s="103"/>
      <c r="Q284" s="99" t="s">
        <v>288</v>
      </c>
      <c r="R284" s="103"/>
      <c r="S284" s="103"/>
      <c r="T284" s="103"/>
      <c r="U284" s="103"/>
      <c r="V284" s="103"/>
      <c r="W284" s="103"/>
      <c r="X284" s="103"/>
      <c r="Y284" s="103"/>
      <c r="Z284" s="103"/>
      <c r="AA284" s="103"/>
      <c r="AB284" s="103"/>
      <c r="AC284" s="103"/>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c r="AX284" s="103"/>
      <c r="AY284" s="103"/>
      <c r="AZ284" s="103"/>
      <c r="BA284" s="103"/>
      <c r="BB284" s="103"/>
      <c r="BC284" s="103"/>
      <c r="BD284" s="103"/>
      <c r="BE284" s="103"/>
      <c r="BF284" s="103"/>
    </row>
    <row r="285">
      <c r="A285" s="64">
        <v>249.0</v>
      </c>
      <c r="B285" s="57" t="s">
        <v>1958</v>
      </c>
      <c r="C285" s="57" t="s">
        <v>3186</v>
      </c>
      <c r="D285" s="57" t="s">
        <v>593</v>
      </c>
      <c r="E285" s="57" t="s">
        <v>358</v>
      </c>
      <c r="F285" s="57" t="s">
        <v>10154</v>
      </c>
      <c r="G285" s="82"/>
      <c r="H285" s="82"/>
      <c r="I285" s="57" t="s">
        <v>595</v>
      </c>
      <c r="J285" s="82"/>
      <c r="K285" s="82"/>
      <c r="L285" s="82"/>
      <c r="M285" s="82"/>
      <c r="N285" s="82"/>
      <c r="O285" s="82"/>
      <c r="P285" s="82"/>
      <c r="Q285" s="57" t="s">
        <v>434</v>
      </c>
      <c r="R285" s="82"/>
      <c r="S285" s="82"/>
      <c r="T285" s="82"/>
      <c r="U285" s="82"/>
      <c r="V285" s="82"/>
      <c r="W285" s="82"/>
      <c r="X285" s="82"/>
      <c r="Y285" s="82"/>
      <c r="Z285" s="82"/>
      <c r="AA285" s="82"/>
      <c r="AB285" s="82"/>
      <c r="AC285" s="82"/>
      <c r="AD285" s="82"/>
      <c r="AE285" s="82"/>
      <c r="AF285" s="82"/>
      <c r="AG285" s="82"/>
      <c r="AH285" s="82"/>
      <c r="AI285" s="82"/>
      <c r="AJ285" s="82"/>
      <c r="AK285" s="82"/>
      <c r="AL285" s="82"/>
      <c r="AM285" s="82"/>
      <c r="AN285" s="82"/>
      <c r="AO285" s="82"/>
      <c r="AP285" s="82"/>
      <c r="AQ285" s="82"/>
      <c r="AR285" s="82"/>
      <c r="AS285" s="82"/>
      <c r="AT285" s="82"/>
      <c r="AU285" s="82"/>
      <c r="AV285" s="82"/>
      <c r="AW285" s="82"/>
      <c r="AX285" s="82"/>
      <c r="AY285" s="82"/>
      <c r="AZ285" s="82"/>
      <c r="BA285" s="82"/>
      <c r="BB285" s="82"/>
      <c r="BC285" s="82"/>
      <c r="BD285" s="82"/>
      <c r="BE285" s="82"/>
      <c r="BF285" s="82"/>
    </row>
    <row r="286">
      <c r="A286" s="102">
        <v>250.0</v>
      </c>
      <c r="B286" s="99" t="s">
        <v>1961</v>
      </c>
      <c r="C286" s="99" t="s">
        <v>3328</v>
      </c>
      <c r="D286" s="99" t="s">
        <v>593</v>
      </c>
      <c r="E286" s="99" t="s">
        <v>358</v>
      </c>
      <c r="F286" s="99" t="s">
        <v>10154</v>
      </c>
      <c r="G286" s="103"/>
      <c r="H286" s="103"/>
      <c r="I286" s="99" t="s">
        <v>595</v>
      </c>
      <c r="J286" s="103"/>
      <c r="K286" s="103"/>
      <c r="L286" s="103"/>
      <c r="M286" s="103"/>
      <c r="N286" s="103"/>
      <c r="O286" s="103"/>
      <c r="P286" s="103"/>
      <c r="Q286" s="99" t="s">
        <v>16</v>
      </c>
      <c r="R286" s="103"/>
      <c r="S286" s="103"/>
      <c r="T286" s="103"/>
      <c r="U286" s="103"/>
      <c r="V286" s="103"/>
      <c r="W286" s="103"/>
      <c r="X286" s="103"/>
      <c r="Y286" s="103"/>
      <c r="Z286" s="103"/>
      <c r="AA286" s="103"/>
      <c r="AB286" s="103"/>
      <c r="AC286" s="103"/>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c r="AX286" s="103"/>
      <c r="AY286" s="103"/>
      <c r="AZ286" s="103"/>
      <c r="BA286" s="103"/>
      <c r="BB286" s="103"/>
      <c r="BC286" s="103"/>
      <c r="BD286" s="103"/>
      <c r="BE286" s="103"/>
      <c r="BF286" s="103"/>
    </row>
    <row r="287">
      <c r="A287" s="64">
        <v>251.0</v>
      </c>
      <c r="B287" s="57" t="s">
        <v>1964</v>
      </c>
      <c r="C287" s="57" t="s">
        <v>3647</v>
      </c>
      <c r="D287" s="57" t="s">
        <v>593</v>
      </c>
      <c r="E287" s="57" t="s">
        <v>358</v>
      </c>
      <c r="F287" s="57" t="s">
        <v>10154</v>
      </c>
      <c r="G287" s="82"/>
      <c r="H287" s="82"/>
      <c r="I287" s="57" t="s">
        <v>595</v>
      </c>
      <c r="J287" s="82"/>
      <c r="K287" s="82"/>
      <c r="L287" s="82"/>
      <c r="M287" s="82"/>
      <c r="N287" s="82"/>
      <c r="O287" s="82"/>
      <c r="P287" s="82"/>
      <c r="Q287" s="57" t="s">
        <v>16</v>
      </c>
      <c r="R287" s="82"/>
      <c r="S287" s="82"/>
      <c r="T287" s="82"/>
      <c r="U287" s="82"/>
      <c r="V287" s="82"/>
      <c r="W287" s="82"/>
      <c r="X287" s="82"/>
      <c r="Y287" s="82"/>
      <c r="Z287" s="82"/>
      <c r="AA287" s="82"/>
      <c r="AB287" s="82"/>
      <c r="AC287" s="82"/>
      <c r="AD287" s="82"/>
      <c r="AE287" s="82"/>
      <c r="AF287" s="82"/>
      <c r="AG287" s="82"/>
      <c r="AH287" s="82"/>
      <c r="AI287" s="82"/>
      <c r="AJ287" s="82"/>
      <c r="AK287" s="82"/>
      <c r="AL287" s="82"/>
      <c r="AM287" s="82"/>
      <c r="AN287" s="82"/>
      <c r="AO287" s="82"/>
      <c r="AP287" s="82"/>
      <c r="AQ287" s="82"/>
      <c r="AR287" s="82"/>
      <c r="AS287" s="82"/>
      <c r="AT287" s="82"/>
      <c r="AU287" s="82"/>
      <c r="AV287" s="82"/>
      <c r="AW287" s="82"/>
      <c r="AX287" s="82"/>
      <c r="AY287" s="82"/>
      <c r="AZ287" s="82"/>
      <c r="BA287" s="82"/>
      <c r="BB287" s="82"/>
      <c r="BC287" s="82"/>
      <c r="BD287" s="82"/>
      <c r="BE287" s="82"/>
      <c r="BF287" s="82"/>
    </row>
    <row r="288">
      <c r="A288" s="102">
        <v>252.0</v>
      </c>
      <c r="B288" s="99" t="s">
        <v>1967</v>
      </c>
      <c r="C288" s="99" t="s">
        <v>3655</v>
      </c>
      <c r="D288" s="99" t="s">
        <v>593</v>
      </c>
      <c r="E288" s="99" t="s">
        <v>358</v>
      </c>
      <c r="F288" s="99" t="s">
        <v>10154</v>
      </c>
      <c r="G288" s="103"/>
      <c r="H288" s="103"/>
      <c r="I288" s="99" t="s">
        <v>595</v>
      </c>
      <c r="J288" s="103"/>
      <c r="K288" s="103"/>
      <c r="L288" s="103"/>
      <c r="M288" s="103"/>
      <c r="N288" s="103"/>
      <c r="O288" s="103"/>
      <c r="P288" s="103"/>
      <c r="Q288" s="99" t="s">
        <v>16</v>
      </c>
      <c r="R288" s="103"/>
      <c r="S288" s="103"/>
      <c r="T288" s="103"/>
      <c r="U288" s="103"/>
      <c r="V288" s="103"/>
      <c r="W288" s="103"/>
      <c r="X288" s="103"/>
      <c r="Y288" s="103"/>
      <c r="Z288" s="103"/>
      <c r="AA288" s="103"/>
      <c r="AB288" s="103"/>
      <c r="AC288" s="103"/>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c r="AX288" s="103"/>
      <c r="AY288" s="103"/>
      <c r="AZ288" s="103"/>
      <c r="BA288" s="103"/>
      <c r="BB288" s="103"/>
      <c r="BC288" s="103"/>
      <c r="BD288" s="103"/>
      <c r="BE288" s="103"/>
      <c r="BF288" s="103"/>
    </row>
    <row r="289">
      <c r="A289" s="64">
        <v>253.0</v>
      </c>
      <c r="B289" s="57" t="s">
        <v>1970</v>
      </c>
      <c r="C289" s="57" t="s">
        <v>10277</v>
      </c>
      <c r="D289" s="57" t="s">
        <v>593</v>
      </c>
      <c r="E289" s="57" t="s">
        <v>358</v>
      </c>
      <c r="F289" s="57" t="s">
        <v>10154</v>
      </c>
      <c r="G289" s="82"/>
      <c r="H289" s="82"/>
      <c r="I289" s="57" t="s">
        <v>595</v>
      </c>
      <c r="J289" s="82"/>
      <c r="K289" s="82"/>
      <c r="L289" s="82"/>
      <c r="M289" s="82"/>
      <c r="N289" s="82"/>
      <c r="O289" s="82"/>
      <c r="P289" s="82"/>
      <c r="Q289" s="57" t="s">
        <v>253</v>
      </c>
      <c r="R289" s="82"/>
      <c r="S289" s="82"/>
      <c r="T289" s="82"/>
      <c r="U289" s="82"/>
      <c r="V289" s="82"/>
      <c r="W289" s="82"/>
      <c r="X289" s="82"/>
      <c r="Y289" s="82"/>
      <c r="Z289" s="82"/>
      <c r="AA289" s="82"/>
      <c r="AB289" s="82"/>
      <c r="AC289" s="82"/>
      <c r="AD289" s="82"/>
      <c r="AE289" s="82"/>
      <c r="AF289" s="82"/>
      <c r="AG289" s="82"/>
      <c r="AH289" s="82"/>
      <c r="AI289" s="82"/>
      <c r="AJ289" s="82"/>
      <c r="AK289" s="82"/>
      <c r="AL289" s="82"/>
      <c r="AM289" s="82"/>
      <c r="AN289" s="82"/>
      <c r="AO289" s="82"/>
      <c r="AP289" s="82"/>
      <c r="AQ289" s="82"/>
      <c r="AR289" s="82"/>
      <c r="AS289" s="82"/>
      <c r="AT289" s="82"/>
      <c r="AU289" s="82"/>
      <c r="AV289" s="82"/>
      <c r="AW289" s="82"/>
      <c r="AX289" s="82"/>
      <c r="AY289" s="82"/>
      <c r="AZ289" s="82"/>
      <c r="BA289" s="82"/>
      <c r="BB289" s="82"/>
      <c r="BC289" s="82"/>
      <c r="BD289" s="82"/>
      <c r="BE289" s="82"/>
      <c r="BF289" s="82"/>
    </row>
    <row r="290">
      <c r="A290" s="102">
        <v>254.0</v>
      </c>
      <c r="B290" s="99" t="s">
        <v>1974</v>
      </c>
      <c r="C290" s="99" t="s">
        <v>10278</v>
      </c>
      <c r="D290" s="99" t="s">
        <v>593</v>
      </c>
      <c r="E290" s="99" t="s">
        <v>358</v>
      </c>
      <c r="F290" s="99" t="s">
        <v>10154</v>
      </c>
      <c r="G290" s="103"/>
      <c r="H290" s="103"/>
      <c r="I290" s="99" t="s">
        <v>595</v>
      </c>
      <c r="J290" s="103"/>
      <c r="K290" s="103"/>
      <c r="L290" s="103"/>
      <c r="M290" s="103"/>
      <c r="N290" s="103"/>
      <c r="O290" s="103"/>
      <c r="P290" s="103"/>
      <c r="Q290" s="99" t="s">
        <v>253</v>
      </c>
      <c r="R290" s="103"/>
      <c r="S290" s="103"/>
      <c r="T290" s="103"/>
      <c r="U290" s="103"/>
      <c r="V290" s="103"/>
      <c r="W290" s="103"/>
      <c r="X290" s="103"/>
      <c r="Y290" s="103"/>
      <c r="Z290" s="103"/>
      <c r="AA290" s="103"/>
      <c r="AB290" s="103"/>
      <c r="AC290" s="103"/>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c r="AX290" s="103"/>
      <c r="AY290" s="103"/>
      <c r="AZ290" s="103"/>
      <c r="BA290" s="103"/>
      <c r="BB290" s="103"/>
      <c r="BC290" s="103"/>
      <c r="BD290" s="103"/>
      <c r="BE290" s="103"/>
      <c r="BF290" s="103"/>
    </row>
    <row r="291">
      <c r="A291" s="64">
        <v>255.0</v>
      </c>
      <c r="B291" s="57" t="s">
        <v>1976</v>
      </c>
      <c r="C291" s="57" t="s">
        <v>10279</v>
      </c>
      <c r="D291" s="57" t="s">
        <v>593</v>
      </c>
      <c r="E291" s="57" t="s">
        <v>358</v>
      </c>
      <c r="F291" s="57" t="s">
        <v>10154</v>
      </c>
      <c r="G291" s="82"/>
      <c r="H291" s="82"/>
      <c r="I291" s="57" t="s">
        <v>595</v>
      </c>
      <c r="J291" s="82"/>
      <c r="K291" s="82"/>
      <c r="L291" s="82"/>
      <c r="M291" s="82"/>
      <c r="N291" s="82"/>
      <c r="O291" s="82"/>
      <c r="P291" s="82"/>
      <c r="Q291" s="57" t="s">
        <v>253</v>
      </c>
      <c r="R291" s="82"/>
      <c r="S291" s="82"/>
      <c r="T291" s="82"/>
      <c r="U291" s="82"/>
      <c r="V291" s="82"/>
      <c r="W291" s="82"/>
      <c r="X291" s="82"/>
      <c r="Y291" s="82"/>
      <c r="Z291" s="82"/>
      <c r="AA291" s="82"/>
      <c r="AB291" s="82"/>
      <c r="AC291" s="82"/>
      <c r="AD291" s="82"/>
      <c r="AE291" s="82"/>
      <c r="AF291" s="82"/>
      <c r="AG291" s="82"/>
      <c r="AH291" s="82"/>
      <c r="AI291" s="82"/>
      <c r="AJ291" s="82"/>
      <c r="AK291" s="82"/>
      <c r="AL291" s="82"/>
      <c r="AM291" s="82"/>
      <c r="AN291" s="82"/>
      <c r="AO291" s="82"/>
      <c r="AP291" s="82"/>
      <c r="AQ291" s="82"/>
      <c r="AR291" s="82"/>
      <c r="AS291" s="82"/>
      <c r="AT291" s="82"/>
      <c r="AU291" s="82"/>
      <c r="AV291" s="82"/>
      <c r="AW291" s="82"/>
      <c r="AX291" s="82"/>
      <c r="AY291" s="82"/>
      <c r="AZ291" s="82"/>
      <c r="BA291" s="82"/>
      <c r="BB291" s="82"/>
      <c r="BC291" s="82"/>
      <c r="BD291" s="82"/>
      <c r="BE291" s="82"/>
      <c r="BF291" s="82"/>
    </row>
    <row r="292">
      <c r="A292" s="102">
        <v>256.0</v>
      </c>
      <c r="B292" s="99" t="s">
        <v>1979</v>
      </c>
      <c r="C292" s="99" t="s">
        <v>10280</v>
      </c>
      <c r="D292" s="99" t="s">
        <v>593</v>
      </c>
      <c r="E292" s="99" t="s">
        <v>358</v>
      </c>
      <c r="F292" s="99" t="s">
        <v>10154</v>
      </c>
      <c r="G292" s="103"/>
      <c r="H292" s="103"/>
      <c r="I292" s="99" t="s">
        <v>595</v>
      </c>
      <c r="J292" s="103"/>
      <c r="K292" s="103"/>
      <c r="L292" s="103"/>
      <c r="M292" s="103"/>
      <c r="N292" s="103"/>
      <c r="O292" s="103"/>
      <c r="P292" s="103"/>
      <c r="Q292" s="99" t="s">
        <v>253</v>
      </c>
      <c r="R292" s="103"/>
      <c r="S292" s="103"/>
      <c r="T292" s="103"/>
      <c r="U292" s="103"/>
      <c r="V292" s="103"/>
      <c r="W292" s="103"/>
      <c r="X292" s="103"/>
      <c r="Y292" s="103"/>
      <c r="Z292" s="103"/>
      <c r="AA292" s="103"/>
      <c r="AB292" s="103"/>
      <c r="AC292" s="103"/>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c r="AX292" s="103"/>
      <c r="AY292" s="103"/>
      <c r="AZ292" s="103"/>
      <c r="BA292" s="103"/>
      <c r="BB292" s="103"/>
      <c r="BC292" s="103"/>
      <c r="BD292" s="103"/>
      <c r="BE292" s="103"/>
      <c r="BF292" s="103"/>
    </row>
    <row r="293">
      <c r="A293" s="64">
        <v>257.0</v>
      </c>
      <c r="B293" s="57" t="s">
        <v>1982</v>
      </c>
      <c r="C293" s="57" t="s">
        <v>10281</v>
      </c>
      <c r="D293" s="57" t="s">
        <v>593</v>
      </c>
      <c r="E293" s="57" t="s">
        <v>358</v>
      </c>
      <c r="F293" s="57" t="s">
        <v>10154</v>
      </c>
      <c r="G293" s="82"/>
      <c r="H293" s="82"/>
      <c r="I293" s="57" t="s">
        <v>595</v>
      </c>
      <c r="J293" s="82"/>
      <c r="K293" s="82"/>
      <c r="L293" s="82"/>
      <c r="M293" s="82"/>
      <c r="N293" s="82"/>
      <c r="O293" s="82"/>
      <c r="P293" s="82"/>
      <c r="Q293" s="57" t="s">
        <v>434</v>
      </c>
      <c r="R293" s="82"/>
      <c r="S293" s="82"/>
      <c r="T293" s="82"/>
      <c r="U293" s="82"/>
      <c r="V293" s="82"/>
      <c r="W293" s="82"/>
      <c r="X293" s="82"/>
      <c r="Y293" s="82"/>
      <c r="Z293" s="82"/>
      <c r="AA293" s="82"/>
      <c r="AB293" s="82"/>
      <c r="AC293" s="82"/>
      <c r="AD293" s="82"/>
      <c r="AE293" s="82"/>
      <c r="AF293" s="82"/>
      <c r="AG293" s="82"/>
      <c r="AH293" s="82"/>
      <c r="AI293" s="82"/>
      <c r="AJ293" s="82"/>
      <c r="AK293" s="82"/>
      <c r="AL293" s="82"/>
      <c r="AM293" s="82"/>
      <c r="AN293" s="82"/>
      <c r="AO293" s="82"/>
      <c r="AP293" s="82"/>
      <c r="AQ293" s="82"/>
      <c r="AR293" s="82"/>
      <c r="AS293" s="82"/>
      <c r="AT293" s="82"/>
      <c r="AU293" s="82"/>
      <c r="AV293" s="82"/>
      <c r="AW293" s="82"/>
      <c r="AX293" s="82"/>
      <c r="AY293" s="82"/>
      <c r="AZ293" s="82"/>
      <c r="BA293" s="82"/>
      <c r="BB293" s="82"/>
      <c r="BC293" s="82"/>
      <c r="BD293" s="82"/>
      <c r="BE293" s="82"/>
      <c r="BF293" s="82"/>
    </row>
    <row r="294">
      <c r="A294" s="102">
        <v>258.0</v>
      </c>
      <c r="B294" s="99" t="s">
        <v>1984</v>
      </c>
      <c r="C294" s="99" t="s">
        <v>10282</v>
      </c>
      <c r="D294" s="99" t="s">
        <v>593</v>
      </c>
      <c r="E294" s="99" t="s">
        <v>358</v>
      </c>
      <c r="F294" s="99" t="s">
        <v>10154</v>
      </c>
      <c r="G294" s="103"/>
      <c r="H294" s="103"/>
      <c r="I294" s="99" t="s">
        <v>595</v>
      </c>
      <c r="J294" s="103"/>
      <c r="K294" s="103"/>
      <c r="L294" s="103"/>
      <c r="M294" s="103"/>
      <c r="N294" s="103"/>
      <c r="O294" s="103"/>
      <c r="P294" s="103"/>
      <c r="Q294" s="99" t="s">
        <v>434</v>
      </c>
      <c r="R294" s="103"/>
      <c r="S294" s="103"/>
      <c r="T294" s="103"/>
      <c r="U294" s="103"/>
      <c r="V294" s="103"/>
      <c r="W294" s="103"/>
      <c r="X294" s="103"/>
      <c r="Y294" s="103"/>
      <c r="Z294" s="103"/>
      <c r="AA294" s="103"/>
      <c r="AB294" s="103"/>
      <c r="AC294" s="103"/>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c r="AX294" s="103"/>
      <c r="AY294" s="103"/>
      <c r="AZ294" s="103"/>
      <c r="BA294" s="103"/>
      <c r="BB294" s="103"/>
      <c r="BC294" s="103"/>
      <c r="BD294" s="103"/>
      <c r="BE294" s="103"/>
      <c r="BF294" s="103"/>
    </row>
    <row r="295">
      <c r="A295" s="64">
        <v>259.0</v>
      </c>
      <c r="B295" s="57" t="s">
        <v>1989</v>
      </c>
      <c r="C295" s="57" t="s">
        <v>10283</v>
      </c>
      <c r="D295" s="57" t="s">
        <v>593</v>
      </c>
      <c r="E295" s="57" t="s">
        <v>358</v>
      </c>
      <c r="F295" s="57" t="s">
        <v>10154</v>
      </c>
      <c r="G295" s="82"/>
      <c r="H295" s="82"/>
      <c r="I295" s="57" t="s">
        <v>595</v>
      </c>
      <c r="J295" s="82"/>
      <c r="K295" s="82"/>
      <c r="L295" s="82"/>
      <c r="M295" s="82"/>
      <c r="N295" s="82"/>
      <c r="O295" s="82"/>
      <c r="P295" s="82"/>
      <c r="Q295" s="57" t="s">
        <v>434</v>
      </c>
      <c r="R295" s="82"/>
      <c r="S295" s="82"/>
      <c r="T295" s="82"/>
      <c r="U295" s="82"/>
      <c r="V295" s="82"/>
      <c r="W295" s="82"/>
      <c r="X295" s="82"/>
      <c r="Y295" s="82"/>
      <c r="Z295" s="82"/>
      <c r="AA295" s="82"/>
      <c r="AB295" s="82"/>
      <c r="AC295" s="82"/>
      <c r="AD295" s="82"/>
      <c r="AE295" s="82"/>
      <c r="AF295" s="82"/>
      <c r="AG295" s="82"/>
      <c r="AH295" s="82"/>
      <c r="AI295" s="82"/>
      <c r="AJ295" s="82"/>
      <c r="AK295" s="82"/>
      <c r="AL295" s="82"/>
      <c r="AM295" s="82"/>
      <c r="AN295" s="82"/>
      <c r="AO295" s="82"/>
      <c r="AP295" s="82"/>
      <c r="AQ295" s="82"/>
      <c r="AR295" s="82"/>
      <c r="AS295" s="82"/>
      <c r="AT295" s="82"/>
      <c r="AU295" s="82"/>
      <c r="AV295" s="82"/>
      <c r="AW295" s="82"/>
      <c r="AX295" s="82"/>
      <c r="AY295" s="82"/>
      <c r="AZ295" s="82"/>
      <c r="BA295" s="82"/>
      <c r="BB295" s="82"/>
      <c r="BC295" s="82"/>
      <c r="BD295" s="82"/>
      <c r="BE295" s="82"/>
      <c r="BF295" s="82"/>
    </row>
    <row r="296">
      <c r="A296" s="102">
        <v>260.0</v>
      </c>
      <c r="B296" s="99" t="s">
        <v>1993</v>
      </c>
      <c r="C296" s="99" t="s">
        <v>10284</v>
      </c>
      <c r="D296" s="99" t="s">
        <v>593</v>
      </c>
      <c r="E296" s="99" t="s">
        <v>358</v>
      </c>
      <c r="F296" s="99" t="s">
        <v>10154</v>
      </c>
      <c r="G296" s="103"/>
      <c r="H296" s="103"/>
      <c r="I296" s="99" t="s">
        <v>595</v>
      </c>
      <c r="J296" s="103"/>
      <c r="K296" s="103"/>
      <c r="L296" s="103"/>
      <c r="M296" s="103"/>
      <c r="N296" s="103"/>
      <c r="O296" s="103"/>
      <c r="P296" s="103"/>
      <c r="Q296" s="99" t="s">
        <v>434</v>
      </c>
      <c r="R296" s="103"/>
      <c r="S296" s="103"/>
      <c r="T296" s="103"/>
      <c r="U296" s="103"/>
      <c r="V296" s="103"/>
      <c r="W296" s="103"/>
      <c r="X296" s="103"/>
      <c r="Y296" s="103"/>
      <c r="Z296" s="103"/>
      <c r="AA296" s="103"/>
      <c r="AB296" s="103"/>
      <c r="AC296" s="103"/>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c r="AX296" s="103"/>
      <c r="AY296" s="103"/>
      <c r="AZ296" s="103"/>
      <c r="BA296" s="103"/>
      <c r="BB296" s="103"/>
      <c r="BC296" s="103"/>
      <c r="BD296" s="103"/>
      <c r="BE296" s="103"/>
      <c r="BF296" s="103"/>
    </row>
    <row r="297">
      <c r="A297" s="64">
        <v>261.0</v>
      </c>
      <c r="B297" s="57" t="s">
        <v>1996</v>
      </c>
      <c r="C297" s="57" t="s">
        <v>10285</v>
      </c>
      <c r="D297" s="57" t="s">
        <v>593</v>
      </c>
      <c r="E297" s="57" t="s">
        <v>358</v>
      </c>
      <c r="F297" s="57" t="s">
        <v>10154</v>
      </c>
      <c r="G297" s="82"/>
      <c r="H297" s="82"/>
      <c r="I297" s="57" t="s">
        <v>595</v>
      </c>
      <c r="J297" s="82"/>
      <c r="K297" s="82"/>
      <c r="L297" s="82"/>
      <c r="M297" s="82"/>
      <c r="N297" s="82"/>
      <c r="O297" s="82"/>
      <c r="P297" s="82"/>
      <c r="Q297" s="57" t="s">
        <v>434</v>
      </c>
      <c r="R297" s="82"/>
      <c r="S297" s="82"/>
      <c r="T297" s="82"/>
      <c r="U297" s="82"/>
      <c r="V297" s="82"/>
      <c r="W297" s="82"/>
      <c r="X297" s="82"/>
      <c r="Y297" s="82"/>
      <c r="Z297" s="82"/>
      <c r="AA297" s="82"/>
      <c r="AB297" s="82"/>
      <c r="AC297" s="82"/>
      <c r="AD297" s="82"/>
      <c r="AE297" s="82"/>
      <c r="AF297" s="82"/>
      <c r="AG297" s="82"/>
      <c r="AH297" s="82"/>
      <c r="AI297" s="82"/>
      <c r="AJ297" s="82"/>
      <c r="AK297" s="82"/>
      <c r="AL297" s="82"/>
      <c r="AM297" s="82"/>
      <c r="AN297" s="82"/>
      <c r="AO297" s="82"/>
      <c r="AP297" s="82"/>
      <c r="AQ297" s="82"/>
      <c r="AR297" s="82"/>
      <c r="AS297" s="82"/>
      <c r="AT297" s="82"/>
      <c r="AU297" s="82"/>
      <c r="AV297" s="82"/>
      <c r="AW297" s="82"/>
      <c r="AX297" s="82"/>
      <c r="AY297" s="82"/>
      <c r="AZ297" s="82"/>
      <c r="BA297" s="82"/>
      <c r="BB297" s="82"/>
      <c r="BC297" s="82"/>
      <c r="BD297" s="82"/>
      <c r="BE297" s="82"/>
      <c r="BF297" s="82"/>
    </row>
    <row r="298">
      <c r="A298" s="102">
        <v>262.0</v>
      </c>
      <c r="B298" s="99" t="s">
        <v>2001</v>
      </c>
      <c r="C298" s="99" t="s">
        <v>10286</v>
      </c>
      <c r="D298" s="99" t="s">
        <v>593</v>
      </c>
      <c r="E298" s="99" t="s">
        <v>358</v>
      </c>
      <c r="F298" s="99" t="s">
        <v>10154</v>
      </c>
      <c r="G298" s="103"/>
      <c r="H298" s="103"/>
      <c r="I298" s="99" t="s">
        <v>595</v>
      </c>
      <c r="J298" s="103"/>
      <c r="K298" s="103"/>
      <c r="L298" s="103"/>
      <c r="M298" s="103"/>
      <c r="N298" s="103"/>
      <c r="O298" s="103"/>
      <c r="P298" s="103"/>
      <c r="Q298" s="99" t="s">
        <v>434</v>
      </c>
      <c r="R298" s="103"/>
      <c r="S298" s="103"/>
      <c r="T298" s="103"/>
      <c r="U298" s="103"/>
      <c r="V298" s="103"/>
      <c r="W298" s="103"/>
      <c r="X298" s="103"/>
      <c r="Y298" s="103"/>
      <c r="Z298" s="103"/>
      <c r="AA298" s="103"/>
      <c r="AB298" s="103"/>
      <c r="AC298" s="103"/>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c r="AX298" s="103"/>
      <c r="AY298" s="103"/>
      <c r="AZ298" s="103"/>
      <c r="BA298" s="103"/>
      <c r="BB298" s="103"/>
      <c r="BC298" s="103"/>
      <c r="BD298" s="103"/>
      <c r="BE298" s="103"/>
      <c r="BF298" s="103"/>
    </row>
    <row r="299">
      <c r="A299" s="64">
        <v>263.0</v>
      </c>
      <c r="B299" s="57" t="s">
        <v>2004</v>
      </c>
      <c r="C299" s="57" t="s">
        <v>10287</v>
      </c>
      <c r="D299" s="57" t="s">
        <v>593</v>
      </c>
      <c r="E299" s="57" t="s">
        <v>358</v>
      </c>
      <c r="F299" s="57" t="s">
        <v>10154</v>
      </c>
      <c r="G299" s="82"/>
      <c r="H299" s="82"/>
      <c r="I299" s="57" t="s">
        <v>595</v>
      </c>
      <c r="J299" s="82"/>
      <c r="K299" s="82"/>
      <c r="L299" s="82"/>
      <c r="M299" s="82"/>
      <c r="N299" s="82"/>
      <c r="O299" s="82"/>
      <c r="P299" s="82"/>
      <c r="Q299" s="57" t="s">
        <v>434</v>
      </c>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82"/>
      <c r="AO299" s="82"/>
      <c r="AP299" s="82"/>
      <c r="AQ299" s="82"/>
      <c r="AR299" s="82"/>
      <c r="AS299" s="82"/>
      <c r="AT299" s="82"/>
      <c r="AU299" s="82"/>
      <c r="AV299" s="82"/>
      <c r="AW299" s="82"/>
      <c r="AX299" s="82"/>
      <c r="AY299" s="82"/>
      <c r="AZ299" s="82"/>
      <c r="BA299" s="82"/>
      <c r="BB299" s="82"/>
      <c r="BC299" s="82"/>
      <c r="BD299" s="82"/>
      <c r="BE299" s="82"/>
      <c r="BF299" s="82"/>
    </row>
    <row r="300">
      <c r="A300" s="102">
        <v>264.0</v>
      </c>
      <c r="B300" s="99" t="s">
        <v>2007</v>
      </c>
      <c r="C300" s="99" t="s">
        <v>10288</v>
      </c>
      <c r="D300" s="99" t="s">
        <v>593</v>
      </c>
      <c r="E300" s="99" t="s">
        <v>358</v>
      </c>
      <c r="F300" s="99" t="s">
        <v>10154</v>
      </c>
      <c r="G300" s="103"/>
      <c r="H300" s="103"/>
      <c r="I300" s="99" t="s">
        <v>595</v>
      </c>
      <c r="J300" s="103"/>
      <c r="K300" s="103"/>
      <c r="L300" s="103"/>
      <c r="M300" s="103"/>
      <c r="N300" s="103"/>
      <c r="O300" s="103"/>
      <c r="P300" s="103"/>
      <c r="Q300" s="99" t="s">
        <v>434</v>
      </c>
      <c r="R300" s="103"/>
      <c r="S300" s="103"/>
      <c r="T300" s="103"/>
      <c r="U300" s="103"/>
      <c r="V300" s="103"/>
      <c r="W300" s="103"/>
      <c r="X300" s="103"/>
      <c r="Y300" s="103"/>
      <c r="Z300" s="103"/>
      <c r="AA300" s="103"/>
      <c r="AB300" s="103"/>
      <c r="AC300" s="103"/>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c r="AX300" s="103"/>
      <c r="AY300" s="103"/>
      <c r="AZ300" s="103"/>
      <c r="BA300" s="103"/>
      <c r="BB300" s="103"/>
      <c r="BC300" s="103"/>
      <c r="BD300" s="103"/>
      <c r="BE300" s="103"/>
      <c r="BF300" s="103"/>
    </row>
    <row r="301">
      <c r="A301" s="64">
        <v>265.0</v>
      </c>
      <c r="B301" s="57" t="s">
        <v>2010</v>
      </c>
      <c r="C301" s="57" t="s">
        <v>10289</v>
      </c>
      <c r="D301" s="57" t="s">
        <v>593</v>
      </c>
      <c r="E301" s="57" t="s">
        <v>440</v>
      </c>
      <c r="F301" s="57" t="s">
        <v>10154</v>
      </c>
      <c r="G301" s="82"/>
      <c r="H301" s="82"/>
      <c r="I301" s="57" t="s">
        <v>595</v>
      </c>
      <c r="J301" s="82"/>
      <c r="K301" s="82"/>
      <c r="L301" s="82"/>
      <c r="M301" s="82"/>
      <c r="N301" s="82"/>
      <c r="O301" s="82"/>
      <c r="P301" s="82"/>
      <c r="Q301" s="57" t="s">
        <v>434</v>
      </c>
      <c r="R301" s="82"/>
      <c r="S301" s="82"/>
      <c r="T301" s="82"/>
      <c r="U301" s="82"/>
      <c r="V301" s="82"/>
      <c r="W301" s="82"/>
      <c r="X301" s="82"/>
      <c r="Y301" s="82"/>
      <c r="Z301" s="82"/>
      <c r="AA301" s="82"/>
      <c r="AB301" s="82"/>
      <c r="AC301" s="82"/>
      <c r="AD301" s="82"/>
      <c r="AE301" s="82"/>
      <c r="AF301" s="82"/>
      <c r="AG301" s="82"/>
      <c r="AH301" s="82"/>
      <c r="AI301" s="82"/>
      <c r="AJ301" s="82"/>
      <c r="AK301" s="82"/>
      <c r="AL301" s="82"/>
      <c r="AM301" s="82"/>
      <c r="AN301" s="82"/>
      <c r="AO301" s="82"/>
      <c r="AP301" s="82"/>
      <c r="AQ301" s="82"/>
      <c r="AR301" s="82"/>
      <c r="AS301" s="82"/>
      <c r="AT301" s="82"/>
      <c r="AU301" s="82"/>
      <c r="AV301" s="82"/>
      <c r="AW301" s="82"/>
      <c r="AX301" s="82"/>
      <c r="AY301" s="82"/>
      <c r="AZ301" s="82"/>
      <c r="BA301" s="82"/>
      <c r="BB301" s="82"/>
      <c r="BC301" s="82"/>
      <c r="BD301" s="82"/>
      <c r="BE301" s="82"/>
      <c r="BF301" s="82"/>
    </row>
    <row r="302">
      <c r="A302" s="102">
        <v>266.0</v>
      </c>
      <c r="B302" s="99" t="s">
        <v>2014</v>
      </c>
      <c r="C302" s="99" t="s">
        <v>10290</v>
      </c>
      <c r="D302" s="99" t="s">
        <v>593</v>
      </c>
      <c r="E302" s="99" t="s">
        <v>440</v>
      </c>
      <c r="F302" s="99" t="s">
        <v>10154</v>
      </c>
      <c r="G302" s="103"/>
      <c r="H302" s="103"/>
      <c r="I302" s="99" t="s">
        <v>595</v>
      </c>
      <c r="J302" s="103"/>
      <c r="K302" s="103"/>
      <c r="L302" s="103"/>
      <c r="M302" s="103"/>
      <c r="N302" s="103"/>
      <c r="O302" s="103"/>
      <c r="P302" s="103"/>
      <c r="Q302" s="99" t="s">
        <v>434</v>
      </c>
      <c r="R302" s="103"/>
      <c r="S302" s="103"/>
      <c r="T302" s="103"/>
      <c r="U302" s="103"/>
      <c r="V302" s="103"/>
      <c r="W302" s="103"/>
      <c r="X302" s="103"/>
      <c r="Y302" s="103"/>
      <c r="Z302" s="103"/>
      <c r="AA302" s="103"/>
      <c r="AB302" s="103"/>
      <c r="AC302" s="103"/>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c r="AX302" s="103"/>
      <c r="AY302" s="103"/>
      <c r="AZ302" s="103"/>
      <c r="BA302" s="103"/>
      <c r="BB302" s="103"/>
      <c r="BC302" s="103"/>
      <c r="BD302" s="103"/>
      <c r="BE302" s="103"/>
      <c r="BF302" s="103"/>
    </row>
    <row r="303">
      <c r="A303" s="64">
        <v>267.0</v>
      </c>
      <c r="B303" s="57" t="s">
        <v>2016</v>
      </c>
      <c r="C303" s="57" t="s">
        <v>10291</v>
      </c>
      <c r="D303" s="57" t="s">
        <v>593</v>
      </c>
      <c r="E303" s="57" t="s">
        <v>358</v>
      </c>
      <c r="F303" s="57" t="s">
        <v>10154</v>
      </c>
      <c r="G303" s="82"/>
      <c r="H303" s="82"/>
      <c r="I303" s="57" t="s">
        <v>595</v>
      </c>
      <c r="J303" s="82"/>
      <c r="K303" s="82"/>
      <c r="L303" s="82"/>
      <c r="M303" s="82"/>
      <c r="N303" s="82"/>
      <c r="O303" s="82"/>
      <c r="P303" s="82"/>
      <c r="Q303" s="57" t="s">
        <v>434</v>
      </c>
      <c r="R303" s="82"/>
      <c r="S303" s="82"/>
      <c r="T303" s="82"/>
      <c r="U303" s="82"/>
      <c r="V303" s="82"/>
      <c r="W303" s="82"/>
      <c r="X303" s="82"/>
      <c r="Y303" s="82"/>
      <c r="Z303" s="82"/>
      <c r="AA303" s="82"/>
      <c r="AB303" s="82"/>
      <c r="AC303" s="82"/>
      <c r="AD303" s="82"/>
      <c r="AE303" s="82"/>
      <c r="AF303" s="82"/>
      <c r="AG303" s="82"/>
      <c r="AH303" s="82"/>
      <c r="AI303" s="82"/>
      <c r="AJ303" s="82"/>
      <c r="AK303" s="82"/>
      <c r="AL303" s="82"/>
      <c r="AM303" s="82"/>
      <c r="AN303" s="82"/>
      <c r="AO303" s="82"/>
      <c r="AP303" s="82"/>
      <c r="AQ303" s="82"/>
      <c r="AR303" s="82"/>
      <c r="AS303" s="82"/>
      <c r="AT303" s="82"/>
      <c r="AU303" s="82"/>
      <c r="AV303" s="82"/>
      <c r="AW303" s="82"/>
      <c r="AX303" s="82"/>
      <c r="AY303" s="82"/>
      <c r="AZ303" s="82"/>
      <c r="BA303" s="82"/>
      <c r="BB303" s="82"/>
      <c r="BC303" s="82"/>
      <c r="BD303" s="82"/>
      <c r="BE303" s="82"/>
      <c r="BF303" s="82"/>
    </row>
    <row r="304">
      <c r="A304" s="102">
        <v>268.0</v>
      </c>
      <c r="B304" s="99" t="s">
        <v>2019</v>
      </c>
      <c r="C304" s="99" t="s">
        <v>10292</v>
      </c>
      <c r="D304" s="99" t="s">
        <v>593</v>
      </c>
      <c r="E304" s="99" t="s">
        <v>358</v>
      </c>
      <c r="F304" s="99" t="s">
        <v>10154</v>
      </c>
      <c r="G304" s="103"/>
      <c r="H304" s="103"/>
      <c r="I304" s="99" t="s">
        <v>595</v>
      </c>
      <c r="J304" s="103"/>
      <c r="K304" s="103"/>
      <c r="L304" s="103"/>
      <c r="M304" s="103"/>
      <c r="N304" s="103"/>
      <c r="O304" s="103"/>
      <c r="P304" s="103"/>
      <c r="Q304" s="99" t="s">
        <v>434</v>
      </c>
      <c r="R304" s="103"/>
      <c r="S304" s="103"/>
      <c r="T304" s="103"/>
      <c r="U304" s="103"/>
      <c r="V304" s="103"/>
      <c r="W304" s="103"/>
      <c r="X304" s="103"/>
      <c r="Y304" s="103"/>
      <c r="Z304" s="103"/>
      <c r="AA304" s="103"/>
      <c r="AB304" s="103"/>
      <c r="AC304" s="103"/>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c r="AX304" s="103"/>
      <c r="AY304" s="103"/>
      <c r="AZ304" s="103"/>
      <c r="BA304" s="103"/>
      <c r="BB304" s="103"/>
      <c r="BC304" s="103"/>
      <c r="BD304" s="103"/>
      <c r="BE304" s="103"/>
      <c r="BF304" s="103"/>
    </row>
    <row r="305">
      <c r="A305" s="64">
        <v>269.0</v>
      </c>
      <c r="B305" s="57" t="s">
        <v>2022</v>
      </c>
      <c r="C305" s="57" t="s">
        <v>10293</v>
      </c>
      <c r="D305" s="57" t="s">
        <v>593</v>
      </c>
      <c r="E305" s="57" t="s">
        <v>358</v>
      </c>
      <c r="F305" s="57" t="s">
        <v>10154</v>
      </c>
      <c r="G305" s="82"/>
      <c r="H305" s="82"/>
      <c r="I305" s="57" t="s">
        <v>595</v>
      </c>
      <c r="J305" s="82"/>
      <c r="K305" s="82"/>
      <c r="L305" s="82"/>
      <c r="M305" s="82"/>
      <c r="N305" s="82"/>
      <c r="O305" s="82"/>
      <c r="P305" s="82"/>
      <c r="Q305" s="57" t="s">
        <v>434</v>
      </c>
      <c r="R305" s="82"/>
      <c r="S305" s="82"/>
      <c r="T305" s="82"/>
      <c r="U305" s="82"/>
      <c r="V305" s="82"/>
      <c r="W305" s="82"/>
      <c r="X305" s="82"/>
      <c r="Y305" s="82"/>
      <c r="Z305" s="82"/>
      <c r="AA305" s="82"/>
      <c r="AB305" s="82"/>
      <c r="AC305" s="82"/>
      <c r="AD305" s="82"/>
      <c r="AE305" s="82"/>
      <c r="AF305" s="82"/>
      <c r="AG305" s="82"/>
      <c r="AH305" s="82"/>
      <c r="AI305" s="82"/>
      <c r="AJ305" s="82"/>
      <c r="AK305" s="82"/>
      <c r="AL305" s="82"/>
      <c r="AM305" s="82"/>
      <c r="AN305" s="82"/>
      <c r="AO305" s="82"/>
      <c r="AP305" s="82"/>
      <c r="AQ305" s="82"/>
      <c r="AR305" s="82"/>
      <c r="AS305" s="82"/>
      <c r="AT305" s="82"/>
      <c r="AU305" s="82"/>
      <c r="AV305" s="82"/>
      <c r="AW305" s="82"/>
      <c r="AX305" s="82"/>
      <c r="AY305" s="82"/>
      <c r="AZ305" s="82"/>
      <c r="BA305" s="82"/>
      <c r="BB305" s="82"/>
      <c r="BC305" s="82"/>
      <c r="BD305" s="82"/>
      <c r="BE305" s="82"/>
      <c r="BF305" s="82"/>
    </row>
    <row r="306">
      <c r="A306" s="102">
        <v>270.0</v>
      </c>
      <c r="B306" s="99" t="s">
        <v>2025</v>
      </c>
      <c r="C306" s="99" t="s">
        <v>10294</v>
      </c>
      <c r="D306" s="99" t="s">
        <v>593</v>
      </c>
      <c r="E306" s="99" t="s">
        <v>358</v>
      </c>
      <c r="F306" s="99" t="s">
        <v>10154</v>
      </c>
      <c r="G306" s="103"/>
      <c r="H306" s="103"/>
      <c r="I306" s="99" t="s">
        <v>595</v>
      </c>
      <c r="J306" s="103"/>
      <c r="K306" s="103"/>
      <c r="L306" s="103"/>
      <c r="M306" s="103"/>
      <c r="N306" s="103"/>
      <c r="O306" s="103"/>
      <c r="P306" s="103"/>
      <c r="Q306" s="99" t="s">
        <v>434</v>
      </c>
      <c r="R306" s="103"/>
      <c r="S306" s="103"/>
      <c r="T306" s="103"/>
      <c r="U306" s="103"/>
      <c r="V306" s="103"/>
      <c r="W306" s="103"/>
      <c r="X306" s="103"/>
      <c r="Y306" s="103"/>
      <c r="Z306" s="103"/>
      <c r="AA306" s="103"/>
      <c r="AB306" s="103"/>
      <c r="AC306" s="103"/>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c r="AX306" s="103"/>
      <c r="AY306" s="103"/>
      <c r="AZ306" s="103"/>
      <c r="BA306" s="103"/>
      <c r="BB306" s="103"/>
      <c r="BC306" s="103"/>
      <c r="BD306" s="103"/>
      <c r="BE306" s="103"/>
      <c r="BF306" s="103"/>
    </row>
    <row r="307">
      <c r="A307" s="64">
        <v>271.0</v>
      </c>
      <c r="B307" s="57" t="s">
        <v>2027</v>
      </c>
      <c r="C307" s="57" t="s">
        <v>10295</v>
      </c>
      <c r="D307" s="57" t="s">
        <v>593</v>
      </c>
      <c r="E307" s="57" t="s">
        <v>358</v>
      </c>
      <c r="F307" s="57" t="s">
        <v>10154</v>
      </c>
      <c r="G307" s="82"/>
      <c r="H307" s="82"/>
      <c r="I307" s="57" t="s">
        <v>595</v>
      </c>
      <c r="J307" s="82"/>
      <c r="K307" s="82"/>
      <c r="L307" s="82"/>
      <c r="M307" s="82"/>
      <c r="N307" s="82"/>
      <c r="O307" s="82"/>
      <c r="P307" s="82"/>
      <c r="Q307" s="57" t="s">
        <v>253</v>
      </c>
      <c r="R307" s="82"/>
      <c r="S307" s="82"/>
      <c r="T307" s="82"/>
      <c r="U307" s="82"/>
      <c r="V307" s="82"/>
      <c r="W307" s="82"/>
      <c r="X307" s="82"/>
      <c r="Y307" s="82"/>
      <c r="Z307" s="82"/>
      <c r="AA307" s="82"/>
      <c r="AB307" s="82"/>
      <c r="AC307" s="82"/>
      <c r="AD307" s="82"/>
      <c r="AE307" s="82"/>
      <c r="AF307" s="82"/>
      <c r="AG307" s="82"/>
      <c r="AH307" s="82"/>
      <c r="AI307" s="82"/>
      <c r="AJ307" s="82"/>
      <c r="AK307" s="82"/>
      <c r="AL307" s="82"/>
      <c r="AM307" s="82"/>
      <c r="AN307" s="82"/>
      <c r="AO307" s="82"/>
      <c r="AP307" s="82"/>
      <c r="AQ307" s="82"/>
      <c r="AR307" s="82"/>
      <c r="AS307" s="82"/>
      <c r="AT307" s="82"/>
      <c r="AU307" s="82"/>
      <c r="AV307" s="82"/>
      <c r="AW307" s="82"/>
      <c r="AX307" s="82"/>
      <c r="AY307" s="82"/>
      <c r="AZ307" s="82"/>
      <c r="BA307" s="82"/>
      <c r="BB307" s="82"/>
      <c r="BC307" s="82"/>
      <c r="BD307" s="82"/>
      <c r="BE307" s="82"/>
      <c r="BF307" s="82"/>
    </row>
    <row r="308">
      <c r="A308" s="102">
        <v>272.0</v>
      </c>
      <c r="B308" s="99" t="s">
        <v>2032</v>
      </c>
      <c r="C308" s="99" t="s">
        <v>10296</v>
      </c>
      <c r="D308" s="99" t="s">
        <v>593</v>
      </c>
      <c r="E308" s="99" t="s">
        <v>440</v>
      </c>
      <c r="F308" s="99" t="s">
        <v>10154</v>
      </c>
      <c r="G308" s="103"/>
      <c r="H308" s="103"/>
      <c r="I308" s="99" t="s">
        <v>595</v>
      </c>
      <c r="J308" s="103"/>
      <c r="K308" s="103"/>
      <c r="L308" s="103"/>
      <c r="M308" s="103"/>
      <c r="N308" s="103"/>
      <c r="O308" s="103"/>
      <c r="P308" s="103"/>
      <c r="Q308" s="99" t="s">
        <v>434</v>
      </c>
      <c r="R308" s="103"/>
      <c r="S308" s="103"/>
      <c r="T308" s="103"/>
      <c r="U308" s="103"/>
      <c r="V308" s="103"/>
      <c r="W308" s="103"/>
      <c r="X308" s="103"/>
      <c r="Y308" s="103"/>
      <c r="Z308" s="103"/>
      <c r="AA308" s="103"/>
      <c r="AB308" s="103"/>
      <c r="AC308" s="103"/>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c r="AX308" s="103"/>
      <c r="AY308" s="103"/>
      <c r="AZ308" s="103"/>
      <c r="BA308" s="103"/>
      <c r="BB308" s="103"/>
      <c r="BC308" s="103"/>
      <c r="BD308" s="103"/>
      <c r="BE308" s="103"/>
      <c r="BF308" s="103"/>
    </row>
    <row r="309">
      <c r="A309" s="64">
        <v>273.0</v>
      </c>
      <c r="B309" s="57" t="s">
        <v>2036</v>
      </c>
      <c r="C309" s="57" t="s">
        <v>10297</v>
      </c>
      <c r="D309" s="57" t="s">
        <v>593</v>
      </c>
      <c r="E309" s="57" t="s">
        <v>358</v>
      </c>
      <c r="F309" s="57" t="s">
        <v>10154</v>
      </c>
      <c r="G309" s="82"/>
      <c r="H309" s="82"/>
      <c r="I309" s="57" t="s">
        <v>595</v>
      </c>
      <c r="J309" s="82"/>
      <c r="K309" s="82"/>
      <c r="L309" s="82"/>
      <c r="M309" s="82"/>
      <c r="N309" s="82"/>
      <c r="O309" s="82"/>
      <c r="P309" s="82"/>
      <c r="Q309" s="57" t="s">
        <v>434</v>
      </c>
      <c r="R309" s="82"/>
      <c r="S309" s="82"/>
      <c r="T309" s="82"/>
      <c r="U309" s="82"/>
      <c r="V309" s="82"/>
      <c r="W309" s="82"/>
      <c r="X309" s="82"/>
      <c r="Y309" s="82"/>
      <c r="Z309" s="82"/>
      <c r="AA309" s="82"/>
      <c r="AB309" s="82"/>
      <c r="AC309" s="82"/>
      <c r="AD309" s="82"/>
      <c r="AE309" s="82"/>
      <c r="AF309" s="82"/>
      <c r="AG309" s="82"/>
      <c r="AH309" s="82"/>
      <c r="AI309" s="82"/>
      <c r="AJ309" s="82"/>
      <c r="AK309" s="82"/>
      <c r="AL309" s="82"/>
      <c r="AM309" s="82"/>
      <c r="AN309" s="82"/>
      <c r="AO309" s="82"/>
      <c r="AP309" s="82"/>
      <c r="AQ309" s="82"/>
      <c r="AR309" s="82"/>
      <c r="AS309" s="82"/>
      <c r="AT309" s="82"/>
      <c r="AU309" s="82"/>
      <c r="AV309" s="82"/>
      <c r="AW309" s="82"/>
      <c r="AX309" s="82"/>
      <c r="AY309" s="82"/>
      <c r="AZ309" s="82"/>
      <c r="BA309" s="82"/>
      <c r="BB309" s="82"/>
      <c r="BC309" s="82"/>
      <c r="BD309" s="82"/>
      <c r="BE309" s="82"/>
      <c r="BF309" s="82"/>
    </row>
    <row r="310">
      <c r="A310" s="102">
        <v>274.0</v>
      </c>
      <c r="B310" s="99" t="s">
        <v>2041</v>
      </c>
      <c r="C310" s="99" t="s">
        <v>10298</v>
      </c>
      <c r="D310" s="99" t="s">
        <v>593</v>
      </c>
      <c r="E310" s="99" t="s">
        <v>358</v>
      </c>
      <c r="F310" s="99" t="s">
        <v>10154</v>
      </c>
      <c r="G310" s="103"/>
      <c r="H310" s="103"/>
      <c r="I310" s="99" t="s">
        <v>595</v>
      </c>
      <c r="J310" s="103"/>
      <c r="K310" s="103"/>
      <c r="L310" s="103"/>
      <c r="M310" s="103"/>
      <c r="N310" s="103"/>
      <c r="O310" s="103"/>
      <c r="P310" s="103"/>
      <c r="Q310" s="99" t="s">
        <v>181</v>
      </c>
      <c r="R310" s="103"/>
      <c r="S310" s="103"/>
      <c r="T310" s="103"/>
      <c r="U310" s="103"/>
      <c r="V310" s="103"/>
      <c r="W310" s="103"/>
      <c r="X310" s="103"/>
      <c r="Y310" s="103"/>
      <c r="Z310" s="103"/>
      <c r="AA310" s="103"/>
      <c r="AB310" s="103"/>
      <c r="AC310" s="103"/>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c r="AX310" s="103"/>
      <c r="AY310" s="103"/>
      <c r="AZ310" s="103"/>
      <c r="BA310" s="103"/>
      <c r="BB310" s="103"/>
      <c r="BC310" s="103"/>
      <c r="BD310" s="103"/>
      <c r="BE310" s="103"/>
      <c r="BF310" s="103"/>
    </row>
    <row r="311">
      <c r="A311" s="64">
        <v>275.0</v>
      </c>
      <c r="B311" s="57" t="s">
        <v>2045</v>
      </c>
      <c r="C311" s="57" t="s">
        <v>10299</v>
      </c>
      <c r="D311" s="57" t="s">
        <v>593</v>
      </c>
      <c r="E311" s="57" t="s">
        <v>358</v>
      </c>
      <c r="F311" s="57" t="s">
        <v>10154</v>
      </c>
      <c r="G311" s="82"/>
      <c r="H311" s="82"/>
      <c r="I311" s="57" t="s">
        <v>595</v>
      </c>
      <c r="J311" s="82"/>
      <c r="K311" s="82"/>
      <c r="L311" s="82"/>
      <c r="M311" s="82"/>
      <c r="N311" s="82"/>
      <c r="O311" s="82"/>
      <c r="P311" s="82"/>
      <c r="Q311" s="57" t="s">
        <v>181</v>
      </c>
      <c r="R311" s="82"/>
      <c r="S311" s="82"/>
      <c r="T311" s="82"/>
      <c r="U311" s="82"/>
      <c r="V311" s="82"/>
      <c r="W311" s="82"/>
      <c r="X311" s="82"/>
      <c r="Y311" s="82"/>
      <c r="Z311" s="82"/>
      <c r="AA311" s="82"/>
      <c r="AB311" s="82"/>
      <c r="AC311" s="82"/>
      <c r="AD311" s="82"/>
      <c r="AE311" s="82"/>
      <c r="AF311" s="82"/>
      <c r="AG311" s="82"/>
      <c r="AH311" s="82"/>
      <c r="AI311" s="82"/>
      <c r="AJ311" s="82"/>
      <c r="AK311" s="82"/>
      <c r="AL311" s="82"/>
      <c r="AM311" s="82"/>
      <c r="AN311" s="82"/>
      <c r="AO311" s="82"/>
      <c r="AP311" s="82"/>
      <c r="AQ311" s="82"/>
      <c r="AR311" s="82"/>
      <c r="AS311" s="82"/>
      <c r="AT311" s="82"/>
      <c r="AU311" s="82"/>
      <c r="AV311" s="82"/>
      <c r="AW311" s="82"/>
      <c r="AX311" s="82"/>
      <c r="AY311" s="82"/>
      <c r="AZ311" s="82"/>
      <c r="BA311" s="82"/>
      <c r="BB311" s="82"/>
      <c r="BC311" s="82"/>
      <c r="BD311" s="82"/>
      <c r="BE311" s="82"/>
      <c r="BF311" s="82"/>
    </row>
    <row r="312">
      <c r="A312" s="102">
        <v>276.0</v>
      </c>
      <c r="B312" s="99" t="s">
        <v>2049</v>
      </c>
      <c r="C312" s="99" t="s">
        <v>10300</v>
      </c>
      <c r="D312" s="99" t="s">
        <v>593</v>
      </c>
      <c r="E312" s="99" t="s">
        <v>358</v>
      </c>
      <c r="F312" s="99" t="s">
        <v>10154</v>
      </c>
      <c r="G312" s="103"/>
      <c r="H312" s="103"/>
      <c r="I312" s="99" t="s">
        <v>595</v>
      </c>
      <c r="J312" s="103"/>
      <c r="K312" s="103"/>
      <c r="L312" s="103"/>
      <c r="M312" s="103"/>
      <c r="N312" s="103"/>
      <c r="O312" s="103"/>
      <c r="P312" s="103"/>
      <c r="Q312" s="99" t="s">
        <v>181</v>
      </c>
      <c r="R312" s="103"/>
      <c r="S312" s="103"/>
      <c r="T312" s="103"/>
      <c r="U312" s="103"/>
      <c r="V312" s="103"/>
      <c r="W312" s="103"/>
      <c r="X312" s="103"/>
      <c r="Y312" s="103"/>
      <c r="Z312" s="103"/>
      <c r="AA312" s="103"/>
      <c r="AB312" s="103"/>
      <c r="AC312" s="103"/>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c r="AX312" s="103"/>
      <c r="AY312" s="103"/>
      <c r="AZ312" s="103"/>
      <c r="BA312" s="103"/>
      <c r="BB312" s="103"/>
      <c r="BC312" s="103"/>
      <c r="BD312" s="103"/>
      <c r="BE312" s="103"/>
      <c r="BF312" s="103"/>
    </row>
    <row r="313">
      <c r="A313" s="64">
        <v>277.0</v>
      </c>
      <c r="B313" s="57" t="s">
        <v>2053</v>
      </c>
      <c r="C313" s="57" t="s">
        <v>10301</v>
      </c>
      <c r="D313" s="57" t="s">
        <v>593</v>
      </c>
      <c r="E313" s="57" t="s">
        <v>358</v>
      </c>
      <c r="F313" s="57" t="s">
        <v>10154</v>
      </c>
      <c r="G313" s="82"/>
      <c r="H313" s="82"/>
      <c r="I313" s="57" t="s">
        <v>595</v>
      </c>
      <c r="J313" s="82"/>
      <c r="K313" s="82"/>
      <c r="L313" s="82"/>
      <c r="M313" s="82"/>
      <c r="N313" s="82"/>
      <c r="O313" s="82"/>
      <c r="P313" s="82"/>
      <c r="Q313" s="57" t="s">
        <v>181</v>
      </c>
      <c r="R313" s="82"/>
      <c r="S313" s="82"/>
      <c r="T313" s="82"/>
      <c r="U313" s="82"/>
      <c r="V313" s="82"/>
      <c r="W313" s="82"/>
      <c r="X313" s="82"/>
      <c r="Y313" s="82"/>
      <c r="Z313" s="82"/>
      <c r="AA313" s="82"/>
      <c r="AB313" s="82"/>
      <c r="AC313" s="82"/>
      <c r="AD313" s="82"/>
      <c r="AE313" s="82"/>
      <c r="AF313" s="82"/>
      <c r="AG313" s="82"/>
      <c r="AH313" s="82"/>
      <c r="AI313" s="82"/>
      <c r="AJ313" s="82"/>
      <c r="AK313" s="82"/>
      <c r="AL313" s="82"/>
      <c r="AM313" s="82"/>
      <c r="AN313" s="82"/>
      <c r="AO313" s="82"/>
      <c r="AP313" s="82"/>
      <c r="AQ313" s="82"/>
      <c r="AR313" s="82"/>
      <c r="AS313" s="82"/>
      <c r="AT313" s="82"/>
      <c r="AU313" s="82"/>
      <c r="AV313" s="82"/>
      <c r="AW313" s="82"/>
      <c r="AX313" s="82"/>
      <c r="AY313" s="82"/>
      <c r="AZ313" s="82"/>
      <c r="BA313" s="82"/>
      <c r="BB313" s="82"/>
      <c r="BC313" s="82"/>
      <c r="BD313" s="82"/>
      <c r="BE313" s="82"/>
      <c r="BF313" s="82"/>
    </row>
    <row r="314">
      <c r="A314" s="102">
        <v>278.0</v>
      </c>
      <c r="B314" s="99" t="s">
        <v>2055</v>
      </c>
      <c r="C314" s="99" t="s">
        <v>10302</v>
      </c>
      <c r="D314" s="99" t="s">
        <v>593</v>
      </c>
      <c r="E314" s="99" t="s">
        <v>358</v>
      </c>
      <c r="F314" s="99" t="s">
        <v>10154</v>
      </c>
      <c r="G314" s="103"/>
      <c r="H314" s="103"/>
      <c r="I314" s="99" t="s">
        <v>595</v>
      </c>
      <c r="J314" s="103"/>
      <c r="K314" s="103"/>
      <c r="L314" s="103"/>
      <c r="M314" s="103"/>
      <c r="N314" s="103"/>
      <c r="O314" s="103"/>
      <c r="P314" s="103"/>
      <c r="Q314" s="99" t="s">
        <v>181</v>
      </c>
      <c r="R314" s="103"/>
      <c r="S314" s="103"/>
      <c r="T314" s="103"/>
      <c r="U314" s="103"/>
      <c r="V314" s="103"/>
      <c r="W314" s="103"/>
      <c r="X314" s="103"/>
      <c r="Y314" s="103"/>
      <c r="Z314" s="103"/>
      <c r="AA314" s="103"/>
      <c r="AB314" s="103"/>
      <c r="AC314" s="103"/>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c r="AX314" s="103"/>
      <c r="AY314" s="103"/>
      <c r="AZ314" s="103"/>
      <c r="BA314" s="103"/>
      <c r="BB314" s="103"/>
      <c r="BC314" s="103"/>
      <c r="BD314" s="103"/>
      <c r="BE314" s="103"/>
      <c r="BF314" s="103"/>
    </row>
    <row r="315">
      <c r="A315" s="64">
        <v>279.0</v>
      </c>
      <c r="B315" s="57" t="s">
        <v>2059</v>
      </c>
      <c r="C315" s="57" t="s">
        <v>10303</v>
      </c>
      <c r="D315" s="57" t="s">
        <v>593</v>
      </c>
      <c r="E315" s="57" t="s">
        <v>358</v>
      </c>
      <c r="F315" s="57" t="s">
        <v>10154</v>
      </c>
      <c r="G315" s="82"/>
      <c r="H315" s="82"/>
      <c r="I315" s="57" t="s">
        <v>595</v>
      </c>
      <c r="J315" s="82"/>
      <c r="K315" s="82"/>
      <c r="L315" s="82"/>
      <c r="M315" s="82"/>
      <c r="N315" s="82"/>
      <c r="O315" s="82"/>
      <c r="P315" s="82"/>
      <c r="Q315" s="57" t="s">
        <v>181</v>
      </c>
      <c r="R315" s="82"/>
      <c r="S315" s="82"/>
      <c r="T315" s="82"/>
      <c r="U315" s="82"/>
      <c r="V315" s="82"/>
      <c r="W315" s="82"/>
      <c r="X315" s="82"/>
      <c r="Y315" s="82"/>
      <c r="Z315" s="82"/>
      <c r="AA315" s="82"/>
      <c r="AB315" s="82"/>
      <c r="AC315" s="82"/>
      <c r="AD315" s="82"/>
      <c r="AE315" s="82"/>
      <c r="AF315" s="82"/>
      <c r="AG315" s="82"/>
      <c r="AH315" s="82"/>
      <c r="AI315" s="82"/>
      <c r="AJ315" s="82"/>
      <c r="AK315" s="82"/>
      <c r="AL315" s="82"/>
      <c r="AM315" s="82"/>
      <c r="AN315" s="82"/>
      <c r="AO315" s="82"/>
      <c r="AP315" s="82"/>
      <c r="AQ315" s="82"/>
      <c r="AR315" s="82"/>
      <c r="AS315" s="82"/>
      <c r="AT315" s="82"/>
      <c r="AU315" s="82"/>
      <c r="AV315" s="82"/>
      <c r="AW315" s="82"/>
      <c r="AX315" s="82"/>
      <c r="AY315" s="82"/>
      <c r="AZ315" s="82"/>
      <c r="BA315" s="82"/>
      <c r="BB315" s="82"/>
      <c r="BC315" s="82"/>
      <c r="BD315" s="82"/>
      <c r="BE315" s="82"/>
      <c r="BF315" s="82"/>
    </row>
    <row r="316">
      <c r="A316" s="102">
        <v>280.0</v>
      </c>
      <c r="B316" s="99" t="s">
        <v>2063</v>
      </c>
      <c r="C316" s="99" t="s">
        <v>10304</v>
      </c>
      <c r="D316" s="99" t="s">
        <v>593</v>
      </c>
      <c r="E316" s="99" t="s">
        <v>358</v>
      </c>
      <c r="F316" s="99" t="s">
        <v>10154</v>
      </c>
      <c r="G316" s="103"/>
      <c r="H316" s="103"/>
      <c r="I316" s="99" t="s">
        <v>595</v>
      </c>
      <c r="J316" s="103"/>
      <c r="K316" s="103"/>
      <c r="L316" s="103"/>
      <c r="M316" s="103"/>
      <c r="N316" s="103"/>
      <c r="O316" s="103"/>
      <c r="P316" s="103"/>
      <c r="Q316" s="99" t="s">
        <v>181</v>
      </c>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c r="BF316" s="103"/>
    </row>
    <row r="317">
      <c r="A317" s="64">
        <v>281.0</v>
      </c>
      <c r="B317" s="57" t="s">
        <v>2068</v>
      </c>
      <c r="C317" s="57" t="s">
        <v>10305</v>
      </c>
      <c r="D317" s="57" t="s">
        <v>593</v>
      </c>
      <c r="E317" s="57" t="s">
        <v>358</v>
      </c>
      <c r="F317" s="57" t="s">
        <v>10154</v>
      </c>
      <c r="G317" s="82"/>
      <c r="H317" s="82"/>
      <c r="I317" s="57" t="s">
        <v>595</v>
      </c>
      <c r="J317" s="82"/>
      <c r="K317" s="82"/>
      <c r="L317" s="82"/>
      <c r="M317" s="82"/>
      <c r="N317" s="82"/>
      <c r="O317" s="82"/>
      <c r="P317" s="82"/>
      <c r="Q317" s="57" t="s">
        <v>181</v>
      </c>
      <c r="R317" s="82"/>
      <c r="S317" s="82"/>
      <c r="T317" s="82"/>
      <c r="U317" s="82"/>
      <c r="V317" s="82"/>
      <c r="W317" s="82"/>
      <c r="X317" s="82"/>
      <c r="Y317" s="82"/>
      <c r="Z317" s="82"/>
      <c r="AA317" s="82"/>
      <c r="AB317" s="82"/>
      <c r="AC317" s="82"/>
      <c r="AD317" s="82"/>
      <c r="AE317" s="82"/>
      <c r="AF317" s="82"/>
      <c r="AG317" s="82"/>
      <c r="AH317" s="82"/>
      <c r="AI317" s="82"/>
      <c r="AJ317" s="82"/>
      <c r="AK317" s="82"/>
      <c r="AL317" s="82"/>
      <c r="AM317" s="82"/>
      <c r="AN317" s="82"/>
      <c r="AO317" s="82"/>
      <c r="AP317" s="82"/>
      <c r="AQ317" s="82"/>
      <c r="AR317" s="82"/>
      <c r="AS317" s="82"/>
      <c r="AT317" s="82"/>
      <c r="AU317" s="82"/>
      <c r="AV317" s="82"/>
      <c r="AW317" s="82"/>
      <c r="AX317" s="82"/>
      <c r="AY317" s="82"/>
      <c r="AZ317" s="82"/>
      <c r="BA317" s="82"/>
      <c r="BB317" s="82"/>
      <c r="BC317" s="82"/>
      <c r="BD317" s="82"/>
      <c r="BE317" s="82"/>
      <c r="BF317" s="82"/>
    </row>
    <row r="318">
      <c r="A318" s="102">
        <v>282.0</v>
      </c>
      <c r="B318" s="99" t="s">
        <v>2073</v>
      </c>
      <c r="C318" s="99" t="s">
        <v>10306</v>
      </c>
      <c r="D318" s="99" t="s">
        <v>593</v>
      </c>
      <c r="E318" s="99" t="s">
        <v>358</v>
      </c>
      <c r="F318" s="99" t="s">
        <v>10154</v>
      </c>
      <c r="G318" s="103"/>
      <c r="H318" s="103"/>
      <c r="I318" s="99" t="s">
        <v>595</v>
      </c>
      <c r="J318" s="103"/>
      <c r="K318" s="103"/>
      <c r="L318" s="103"/>
      <c r="M318" s="103"/>
      <c r="N318" s="103"/>
      <c r="O318" s="103"/>
      <c r="P318" s="103"/>
      <c r="Q318" s="99" t="s">
        <v>181</v>
      </c>
      <c r="R318" s="103"/>
      <c r="S318" s="103"/>
      <c r="T318" s="103"/>
      <c r="U318" s="103"/>
      <c r="V318" s="103"/>
      <c r="W318" s="103"/>
      <c r="X318" s="103"/>
      <c r="Y318" s="103"/>
      <c r="Z318" s="103"/>
      <c r="AA318" s="103"/>
      <c r="AB318" s="103"/>
      <c r="AC318" s="103"/>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c r="AX318" s="103"/>
      <c r="AY318" s="103"/>
      <c r="AZ318" s="103"/>
      <c r="BA318" s="103"/>
      <c r="BB318" s="103"/>
      <c r="BC318" s="103"/>
      <c r="BD318" s="103"/>
      <c r="BE318" s="103"/>
      <c r="BF318" s="103"/>
    </row>
    <row r="319">
      <c r="A319" s="64">
        <v>283.0</v>
      </c>
      <c r="B319" s="57" t="s">
        <v>2077</v>
      </c>
      <c r="C319" s="57" t="s">
        <v>10307</v>
      </c>
      <c r="D319" s="57" t="s">
        <v>593</v>
      </c>
      <c r="E319" s="57" t="s">
        <v>358</v>
      </c>
      <c r="F319" s="57" t="s">
        <v>10154</v>
      </c>
      <c r="G319" s="82"/>
      <c r="H319" s="82"/>
      <c r="I319" s="57" t="s">
        <v>595</v>
      </c>
      <c r="J319" s="82"/>
      <c r="K319" s="82"/>
      <c r="L319" s="82"/>
      <c r="M319" s="82"/>
      <c r="N319" s="82"/>
      <c r="O319" s="82"/>
      <c r="P319" s="82"/>
      <c r="Q319" s="57" t="s">
        <v>181</v>
      </c>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c r="BA319" s="82"/>
      <c r="BB319" s="82"/>
      <c r="BC319" s="82"/>
      <c r="BD319" s="82"/>
      <c r="BE319" s="82"/>
      <c r="BF319" s="82"/>
    </row>
    <row r="320">
      <c r="A320" s="102">
        <v>284.0</v>
      </c>
      <c r="B320" s="99" t="s">
        <v>2080</v>
      </c>
      <c r="C320" s="99" t="s">
        <v>10308</v>
      </c>
      <c r="D320" s="99" t="s">
        <v>593</v>
      </c>
      <c r="E320" s="99" t="s">
        <v>358</v>
      </c>
      <c r="F320" s="99" t="s">
        <v>10154</v>
      </c>
      <c r="G320" s="103"/>
      <c r="H320" s="103"/>
      <c r="I320" s="99" t="s">
        <v>595</v>
      </c>
      <c r="J320" s="103"/>
      <c r="K320" s="103"/>
      <c r="L320" s="103"/>
      <c r="M320" s="103"/>
      <c r="N320" s="103"/>
      <c r="O320" s="103"/>
      <c r="P320" s="103"/>
      <c r="Q320" s="99" t="s">
        <v>181</v>
      </c>
      <c r="R320" s="103"/>
      <c r="S320" s="103"/>
      <c r="T320" s="103"/>
      <c r="U320" s="103"/>
      <c r="V320" s="103"/>
      <c r="W320" s="103"/>
      <c r="X320" s="103"/>
      <c r="Y320" s="103"/>
      <c r="Z320" s="103"/>
      <c r="AA320" s="103"/>
      <c r="AB320" s="103"/>
      <c r="AC320" s="103"/>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c r="AX320" s="103"/>
      <c r="AY320" s="103"/>
      <c r="AZ320" s="103"/>
      <c r="BA320" s="103"/>
      <c r="BB320" s="103"/>
      <c r="BC320" s="103"/>
      <c r="BD320" s="103"/>
      <c r="BE320" s="103"/>
      <c r="BF320" s="103"/>
    </row>
    <row r="321">
      <c r="A321" s="64">
        <v>285.0</v>
      </c>
      <c r="B321" s="57" t="s">
        <v>2085</v>
      </c>
      <c r="C321" s="57" t="s">
        <v>10309</v>
      </c>
      <c r="D321" s="57" t="s">
        <v>593</v>
      </c>
      <c r="E321" s="57" t="s">
        <v>358</v>
      </c>
      <c r="F321" s="57" t="s">
        <v>10154</v>
      </c>
      <c r="G321" s="82"/>
      <c r="H321" s="82"/>
      <c r="I321" s="57" t="s">
        <v>595</v>
      </c>
      <c r="J321" s="82"/>
      <c r="K321" s="82"/>
      <c r="L321" s="82"/>
      <c r="M321" s="82"/>
      <c r="N321" s="82"/>
      <c r="O321" s="82"/>
      <c r="P321" s="82"/>
      <c r="Q321" s="57" t="s">
        <v>181</v>
      </c>
      <c r="R321" s="82"/>
      <c r="S321" s="82"/>
      <c r="T321" s="82"/>
      <c r="U321" s="82"/>
      <c r="V321" s="82"/>
      <c r="W321" s="82"/>
      <c r="X321" s="82"/>
      <c r="Y321" s="82"/>
      <c r="Z321" s="82"/>
      <c r="AA321" s="82"/>
      <c r="AB321" s="82"/>
      <c r="AC321" s="82"/>
      <c r="AD321" s="82"/>
      <c r="AE321" s="82"/>
      <c r="AF321" s="82"/>
      <c r="AG321" s="82"/>
      <c r="AH321" s="82"/>
      <c r="AI321" s="82"/>
      <c r="AJ321" s="82"/>
      <c r="AK321" s="82"/>
      <c r="AL321" s="82"/>
      <c r="AM321" s="82"/>
      <c r="AN321" s="82"/>
      <c r="AO321" s="82"/>
      <c r="AP321" s="82"/>
      <c r="AQ321" s="82"/>
      <c r="AR321" s="82"/>
      <c r="AS321" s="82"/>
      <c r="AT321" s="82"/>
      <c r="AU321" s="82"/>
      <c r="AV321" s="82"/>
      <c r="AW321" s="82"/>
      <c r="AX321" s="82"/>
      <c r="AY321" s="82"/>
      <c r="AZ321" s="82"/>
      <c r="BA321" s="82"/>
      <c r="BB321" s="82"/>
      <c r="BC321" s="82"/>
      <c r="BD321" s="82"/>
      <c r="BE321" s="82"/>
      <c r="BF321" s="82"/>
    </row>
    <row r="322">
      <c r="A322" s="102">
        <v>286.0</v>
      </c>
      <c r="B322" s="99" t="s">
        <v>2089</v>
      </c>
      <c r="C322" s="99" t="s">
        <v>10310</v>
      </c>
      <c r="D322" s="99" t="s">
        <v>593</v>
      </c>
      <c r="E322" s="99" t="s">
        <v>358</v>
      </c>
      <c r="F322" s="99" t="s">
        <v>10154</v>
      </c>
      <c r="G322" s="103"/>
      <c r="H322" s="103"/>
      <c r="I322" s="99" t="s">
        <v>595</v>
      </c>
      <c r="J322" s="103"/>
      <c r="K322" s="103"/>
      <c r="L322" s="103"/>
      <c r="M322" s="103"/>
      <c r="N322" s="103"/>
      <c r="O322" s="103"/>
      <c r="P322" s="103"/>
      <c r="Q322" s="99" t="s">
        <v>181</v>
      </c>
      <c r="R322" s="103"/>
      <c r="S322" s="103"/>
      <c r="T322" s="103"/>
      <c r="U322" s="103"/>
      <c r="V322" s="103"/>
      <c r="W322" s="103"/>
      <c r="X322" s="103"/>
      <c r="Y322" s="103"/>
      <c r="Z322" s="103"/>
      <c r="AA322" s="103"/>
      <c r="AB322" s="103"/>
      <c r="AC322" s="103"/>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c r="AX322" s="103"/>
      <c r="AY322" s="103"/>
      <c r="AZ322" s="103"/>
      <c r="BA322" s="103"/>
      <c r="BB322" s="103"/>
      <c r="BC322" s="103"/>
      <c r="BD322" s="103"/>
      <c r="BE322" s="103"/>
      <c r="BF322" s="103"/>
    </row>
    <row r="323">
      <c r="A323" s="64">
        <v>287.0</v>
      </c>
      <c r="B323" s="57" t="s">
        <v>2092</v>
      </c>
      <c r="C323" s="57" t="s">
        <v>10311</v>
      </c>
      <c r="D323" s="57" t="s">
        <v>593</v>
      </c>
      <c r="E323" s="57" t="s">
        <v>358</v>
      </c>
      <c r="F323" s="57" t="s">
        <v>10154</v>
      </c>
      <c r="G323" s="82"/>
      <c r="H323" s="82"/>
      <c r="I323" s="57" t="s">
        <v>595</v>
      </c>
      <c r="J323" s="82"/>
      <c r="K323" s="82"/>
      <c r="L323" s="82"/>
      <c r="M323" s="82"/>
      <c r="N323" s="82"/>
      <c r="O323" s="82"/>
      <c r="P323" s="82"/>
      <c r="Q323" s="57" t="s">
        <v>181</v>
      </c>
      <c r="R323" s="82"/>
      <c r="S323" s="82"/>
      <c r="T323" s="82"/>
      <c r="U323" s="82"/>
      <c r="V323" s="82"/>
      <c r="W323" s="82"/>
      <c r="X323" s="82"/>
      <c r="Y323" s="82"/>
      <c r="Z323" s="82"/>
      <c r="AA323" s="82"/>
      <c r="AB323" s="82"/>
      <c r="AC323" s="82"/>
      <c r="AD323" s="82"/>
      <c r="AE323" s="82"/>
      <c r="AF323" s="82"/>
      <c r="AG323" s="82"/>
      <c r="AH323" s="82"/>
      <c r="AI323" s="82"/>
      <c r="AJ323" s="82"/>
      <c r="AK323" s="82"/>
      <c r="AL323" s="82"/>
      <c r="AM323" s="82"/>
      <c r="AN323" s="82"/>
      <c r="AO323" s="82"/>
      <c r="AP323" s="82"/>
      <c r="AQ323" s="82"/>
      <c r="AR323" s="82"/>
      <c r="AS323" s="82"/>
      <c r="AT323" s="82"/>
      <c r="AU323" s="82"/>
      <c r="AV323" s="82"/>
      <c r="AW323" s="82"/>
      <c r="AX323" s="82"/>
      <c r="AY323" s="82"/>
      <c r="AZ323" s="82"/>
      <c r="BA323" s="82"/>
      <c r="BB323" s="82"/>
      <c r="BC323" s="82"/>
      <c r="BD323" s="82"/>
      <c r="BE323" s="82"/>
      <c r="BF323" s="82"/>
    </row>
    <row r="324">
      <c r="A324" s="102">
        <v>288.0</v>
      </c>
      <c r="B324" s="99" t="s">
        <v>2096</v>
      </c>
      <c r="C324" s="99" t="s">
        <v>10312</v>
      </c>
      <c r="D324" s="99" t="s">
        <v>593</v>
      </c>
      <c r="E324" s="99" t="s">
        <v>358</v>
      </c>
      <c r="F324" s="99" t="s">
        <v>10154</v>
      </c>
      <c r="G324" s="103"/>
      <c r="H324" s="103"/>
      <c r="I324" s="99" t="s">
        <v>595</v>
      </c>
      <c r="J324" s="103"/>
      <c r="K324" s="103"/>
      <c r="L324" s="103"/>
      <c r="M324" s="103"/>
      <c r="N324" s="103"/>
      <c r="O324" s="103"/>
      <c r="P324" s="103"/>
      <c r="Q324" s="99" t="s">
        <v>181</v>
      </c>
      <c r="R324" s="103"/>
      <c r="S324" s="103"/>
      <c r="T324" s="103"/>
      <c r="U324" s="103"/>
      <c r="V324" s="103"/>
      <c r="W324" s="103"/>
      <c r="X324" s="103"/>
      <c r="Y324" s="103"/>
      <c r="Z324" s="103"/>
      <c r="AA324" s="103"/>
      <c r="AB324" s="103"/>
      <c r="AC324" s="103"/>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c r="AX324" s="103"/>
      <c r="AY324" s="103"/>
      <c r="AZ324" s="103"/>
      <c r="BA324" s="103"/>
      <c r="BB324" s="103"/>
      <c r="BC324" s="103"/>
      <c r="BD324" s="103"/>
      <c r="BE324" s="103"/>
      <c r="BF324" s="103"/>
    </row>
    <row r="325">
      <c r="A325" s="64">
        <v>289.0</v>
      </c>
      <c r="B325" s="57" t="s">
        <v>1414</v>
      </c>
      <c r="C325" s="57" t="s">
        <v>10313</v>
      </c>
      <c r="D325" s="57" t="s">
        <v>593</v>
      </c>
      <c r="E325" s="57" t="s">
        <v>358</v>
      </c>
      <c r="F325" s="57" t="s">
        <v>10154</v>
      </c>
      <c r="G325" s="82"/>
      <c r="H325" s="82"/>
      <c r="I325" s="57" t="s">
        <v>595</v>
      </c>
      <c r="J325" s="82"/>
      <c r="K325" s="82"/>
      <c r="L325" s="82"/>
      <c r="M325" s="82"/>
      <c r="N325" s="82"/>
      <c r="O325" s="82"/>
      <c r="P325" s="82"/>
      <c r="Q325" s="57" t="s">
        <v>181</v>
      </c>
      <c r="R325" s="82"/>
      <c r="S325" s="82"/>
      <c r="T325" s="82"/>
      <c r="U325" s="82"/>
      <c r="V325" s="82"/>
      <c r="W325" s="82"/>
      <c r="X325" s="82"/>
      <c r="Y325" s="82"/>
      <c r="Z325" s="82"/>
      <c r="AA325" s="82"/>
      <c r="AB325" s="82"/>
      <c r="AC325" s="82"/>
      <c r="AD325" s="82"/>
      <c r="AE325" s="82"/>
      <c r="AF325" s="82"/>
      <c r="AG325" s="82"/>
      <c r="AH325" s="82"/>
      <c r="AI325" s="82"/>
      <c r="AJ325" s="82"/>
      <c r="AK325" s="82"/>
      <c r="AL325" s="82"/>
      <c r="AM325" s="82"/>
      <c r="AN325" s="82"/>
      <c r="AO325" s="82"/>
      <c r="AP325" s="82"/>
      <c r="AQ325" s="82"/>
      <c r="AR325" s="82"/>
      <c r="AS325" s="82"/>
      <c r="AT325" s="82"/>
      <c r="AU325" s="82"/>
      <c r="AV325" s="82"/>
      <c r="AW325" s="82"/>
      <c r="AX325" s="82"/>
      <c r="AY325" s="82"/>
      <c r="AZ325" s="82"/>
      <c r="BA325" s="82"/>
      <c r="BB325" s="82"/>
      <c r="BC325" s="82"/>
      <c r="BD325" s="82"/>
      <c r="BE325" s="82"/>
      <c r="BF325" s="82"/>
    </row>
    <row r="326">
      <c r="A326" s="102">
        <v>290.0</v>
      </c>
      <c r="B326" s="99" t="s">
        <v>2106</v>
      </c>
      <c r="C326" s="99" t="s">
        <v>10314</v>
      </c>
      <c r="D326" s="99" t="s">
        <v>593</v>
      </c>
      <c r="E326" s="99" t="s">
        <v>358</v>
      </c>
      <c r="F326" s="99" t="s">
        <v>10154</v>
      </c>
      <c r="G326" s="103"/>
      <c r="H326" s="103"/>
      <c r="I326" s="99" t="s">
        <v>595</v>
      </c>
      <c r="J326" s="103"/>
      <c r="K326" s="103"/>
      <c r="L326" s="103"/>
      <c r="M326" s="103"/>
      <c r="N326" s="103"/>
      <c r="O326" s="103"/>
      <c r="P326" s="103"/>
      <c r="Q326" s="99" t="s">
        <v>181</v>
      </c>
      <c r="R326" s="103"/>
      <c r="S326" s="103"/>
      <c r="T326" s="103"/>
      <c r="U326" s="103"/>
      <c r="V326" s="103"/>
      <c r="W326" s="103"/>
      <c r="X326" s="103"/>
      <c r="Y326" s="103"/>
      <c r="Z326" s="103"/>
      <c r="AA326" s="103"/>
      <c r="AB326" s="103"/>
      <c r="AC326" s="103"/>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c r="AX326" s="103"/>
      <c r="AY326" s="103"/>
      <c r="AZ326" s="103"/>
      <c r="BA326" s="103"/>
      <c r="BB326" s="103"/>
      <c r="BC326" s="103"/>
      <c r="BD326" s="103"/>
      <c r="BE326" s="103"/>
      <c r="BF326" s="103"/>
    </row>
    <row r="327">
      <c r="A327" s="64">
        <v>291.0</v>
      </c>
      <c r="B327" s="57" t="s">
        <v>2109</v>
      </c>
      <c r="C327" s="57" t="s">
        <v>10315</v>
      </c>
      <c r="D327" s="57" t="s">
        <v>593</v>
      </c>
      <c r="E327" s="57" t="s">
        <v>358</v>
      </c>
      <c r="F327" s="57" t="s">
        <v>10154</v>
      </c>
      <c r="G327" s="82"/>
      <c r="H327" s="82"/>
      <c r="I327" s="57" t="s">
        <v>595</v>
      </c>
      <c r="J327" s="82"/>
      <c r="K327" s="82"/>
      <c r="L327" s="82"/>
      <c r="M327" s="82"/>
      <c r="N327" s="82"/>
      <c r="O327" s="82"/>
      <c r="P327" s="82"/>
      <c r="Q327" s="57" t="s">
        <v>181</v>
      </c>
      <c r="R327" s="82"/>
      <c r="S327" s="82"/>
      <c r="T327" s="82"/>
      <c r="U327" s="82"/>
      <c r="V327" s="82"/>
      <c r="W327" s="82"/>
      <c r="X327" s="82"/>
      <c r="Y327" s="82"/>
      <c r="Z327" s="82"/>
      <c r="AA327" s="82"/>
      <c r="AB327" s="82"/>
      <c r="AC327" s="82"/>
      <c r="AD327" s="82"/>
      <c r="AE327" s="82"/>
      <c r="AF327" s="82"/>
      <c r="AG327" s="82"/>
      <c r="AH327" s="82"/>
      <c r="AI327" s="82"/>
      <c r="AJ327" s="82"/>
      <c r="AK327" s="82"/>
      <c r="AL327" s="82"/>
      <c r="AM327" s="82"/>
      <c r="AN327" s="82"/>
      <c r="AO327" s="82"/>
      <c r="AP327" s="82"/>
      <c r="AQ327" s="82"/>
      <c r="AR327" s="82"/>
      <c r="AS327" s="82"/>
      <c r="AT327" s="82"/>
      <c r="AU327" s="82"/>
      <c r="AV327" s="82"/>
      <c r="AW327" s="82"/>
      <c r="AX327" s="82"/>
      <c r="AY327" s="82"/>
      <c r="AZ327" s="82"/>
      <c r="BA327" s="82"/>
      <c r="BB327" s="82"/>
      <c r="BC327" s="82"/>
      <c r="BD327" s="82"/>
      <c r="BE327" s="82"/>
      <c r="BF327" s="82"/>
    </row>
    <row r="328">
      <c r="A328" s="102">
        <v>292.0</v>
      </c>
      <c r="B328" s="99" t="s">
        <v>2112</v>
      </c>
      <c r="C328" s="99" t="s">
        <v>10316</v>
      </c>
      <c r="D328" s="99" t="s">
        <v>593</v>
      </c>
      <c r="E328" s="99" t="s">
        <v>358</v>
      </c>
      <c r="F328" s="99" t="s">
        <v>10154</v>
      </c>
      <c r="G328" s="103"/>
      <c r="H328" s="103"/>
      <c r="I328" s="99" t="s">
        <v>595</v>
      </c>
      <c r="J328" s="103"/>
      <c r="K328" s="103"/>
      <c r="L328" s="103"/>
      <c r="M328" s="103"/>
      <c r="N328" s="103"/>
      <c r="O328" s="103"/>
      <c r="P328" s="103"/>
      <c r="Q328" s="99" t="s">
        <v>181</v>
      </c>
      <c r="R328" s="103"/>
      <c r="S328" s="103"/>
      <c r="T328" s="103"/>
      <c r="U328" s="103"/>
      <c r="V328" s="103"/>
      <c r="W328" s="103"/>
      <c r="X328" s="103"/>
      <c r="Y328" s="103"/>
      <c r="Z328" s="103"/>
      <c r="AA328" s="103"/>
      <c r="AB328" s="103"/>
      <c r="AC328" s="103"/>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c r="AX328" s="103"/>
      <c r="AY328" s="103"/>
      <c r="AZ328" s="103"/>
      <c r="BA328" s="103"/>
      <c r="BB328" s="103"/>
      <c r="BC328" s="103"/>
      <c r="BD328" s="103"/>
      <c r="BE328" s="103"/>
      <c r="BF328" s="103"/>
    </row>
    <row r="329">
      <c r="A329" s="64">
        <v>293.0</v>
      </c>
      <c r="B329" s="57" t="s">
        <v>2117</v>
      </c>
      <c r="C329" s="57" t="s">
        <v>10317</v>
      </c>
      <c r="D329" s="57" t="s">
        <v>593</v>
      </c>
      <c r="E329" s="57" t="s">
        <v>358</v>
      </c>
      <c r="F329" s="57" t="s">
        <v>10154</v>
      </c>
      <c r="G329" s="82"/>
      <c r="H329" s="82"/>
      <c r="I329" s="57" t="s">
        <v>595</v>
      </c>
      <c r="J329" s="82"/>
      <c r="K329" s="82"/>
      <c r="L329" s="82"/>
      <c r="M329" s="82"/>
      <c r="N329" s="82"/>
      <c r="O329" s="82"/>
      <c r="P329" s="82"/>
      <c r="Q329" s="57" t="s">
        <v>181</v>
      </c>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82"/>
      <c r="AO329" s="82"/>
      <c r="AP329" s="82"/>
      <c r="AQ329" s="82"/>
      <c r="AR329" s="82"/>
      <c r="AS329" s="82"/>
      <c r="AT329" s="82"/>
      <c r="AU329" s="82"/>
      <c r="AV329" s="82"/>
      <c r="AW329" s="82"/>
      <c r="AX329" s="82"/>
      <c r="AY329" s="82"/>
      <c r="AZ329" s="82"/>
      <c r="BA329" s="82"/>
      <c r="BB329" s="82"/>
      <c r="BC329" s="82"/>
      <c r="BD329" s="82"/>
      <c r="BE329" s="82"/>
      <c r="BF329" s="82"/>
    </row>
    <row r="330">
      <c r="A330" s="102">
        <v>294.0</v>
      </c>
      <c r="B330" s="99" t="s">
        <v>2122</v>
      </c>
      <c r="C330" s="99" t="s">
        <v>10318</v>
      </c>
      <c r="D330" s="99" t="s">
        <v>593</v>
      </c>
      <c r="E330" s="99" t="s">
        <v>358</v>
      </c>
      <c r="F330" s="99" t="s">
        <v>10154</v>
      </c>
      <c r="G330" s="103"/>
      <c r="H330" s="103"/>
      <c r="I330" s="99" t="s">
        <v>595</v>
      </c>
      <c r="J330" s="103"/>
      <c r="K330" s="103"/>
      <c r="L330" s="103"/>
      <c r="M330" s="103"/>
      <c r="N330" s="103"/>
      <c r="O330" s="103"/>
      <c r="P330" s="103"/>
      <c r="Q330" s="99" t="s">
        <v>181</v>
      </c>
      <c r="R330" s="103"/>
      <c r="S330" s="103"/>
      <c r="T330" s="103"/>
      <c r="U330" s="103"/>
      <c r="V330" s="103"/>
      <c r="W330" s="103"/>
      <c r="X330" s="103"/>
      <c r="Y330" s="103"/>
      <c r="Z330" s="103"/>
      <c r="AA330" s="103"/>
      <c r="AB330" s="103"/>
      <c r="AC330" s="103"/>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c r="AX330" s="103"/>
      <c r="AY330" s="103"/>
      <c r="AZ330" s="103"/>
      <c r="BA330" s="103"/>
      <c r="BB330" s="103"/>
      <c r="BC330" s="103"/>
      <c r="BD330" s="103"/>
      <c r="BE330" s="103"/>
      <c r="BF330" s="103"/>
    </row>
    <row r="331">
      <c r="A331" s="64">
        <v>295.0</v>
      </c>
      <c r="B331" s="57" t="s">
        <v>2126</v>
      </c>
      <c r="C331" s="57" t="s">
        <v>10319</v>
      </c>
      <c r="D331" s="57" t="s">
        <v>593</v>
      </c>
      <c r="E331" s="57" t="s">
        <v>358</v>
      </c>
      <c r="F331" s="57" t="s">
        <v>10154</v>
      </c>
      <c r="G331" s="82"/>
      <c r="H331" s="82"/>
      <c r="I331" s="57" t="s">
        <v>595</v>
      </c>
      <c r="J331" s="82"/>
      <c r="K331" s="82"/>
      <c r="L331" s="82"/>
      <c r="M331" s="82"/>
      <c r="N331" s="82"/>
      <c r="O331" s="82"/>
      <c r="P331" s="82"/>
      <c r="Q331" s="57" t="s">
        <v>181</v>
      </c>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82"/>
      <c r="AO331" s="82"/>
      <c r="AP331" s="82"/>
      <c r="AQ331" s="82"/>
      <c r="AR331" s="82"/>
      <c r="AS331" s="82"/>
      <c r="AT331" s="82"/>
      <c r="AU331" s="82"/>
      <c r="AV331" s="82"/>
      <c r="AW331" s="82"/>
      <c r="AX331" s="82"/>
      <c r="AY331" s="82"/>
      <c r="AZ331" s="82"/>
      <c r="BA331" s="82"/>
      <c r="BB331" s="82"/>
      <c r="BC331" s="82"/>
      <c r="BD331" s="82"/>
      <c r="BE331" s="82"/>
      <c r="BF331" s="82"/>
    </row>
    <row r="332">
      <c r="A332" s="102">
        <v>296.0</v>
      </c>
      <c r="B332" s="99" t="s">
        <v>2132</v>
      </c>
      <c r="C332" s="99" t="s">
        <v>10320</v>
      </c>
      <c r="D332" s="99" t="s">
        <v>593</v>
      </c>
      <c r="E332" s="99" t="s">
        <v>358</v>
      </c>
      <c r="F332" s="99" t="s">
        <v>10154</v>
      </c>
      <c r="G332" s="103"/>
      <c r="H332" s="103"/>
      <c r="I332" s="99" t="s">
        <v>595</v>
      </c>
      <c r="J332" s="103"/>
      <c r="K332" s="103"/>
      <c r="L332" s="103"/>
      <c r="M332" s="103"/>
      <c r="N332" s="103"/>
      <c r="O332" s="103"/>
      <c r="P332" s="103"/>
      <c r="Q332" s="99" t="s">
        <v>181</v>
      </c>
      <c r="R332" s="103"/>
      <c r="S332" s="103"/>
      <c r="T332" s="103"/>
      <c r="U332" s="103"/>
      <c r="V332" s="103"/>
      <c r="W332" s="103"/>
      <c r="X332" s="103"/>
      <c r="Y332" s="103"/>
      <c r="Z332" s="103"/>
      <c r="AA332" s="103"/>
      <c r="AB332" s="103"/>
      <c r="AC332" s="103"/>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c r="AX332" s="103"/>
      <c r="AY332" s="103"/>
      <c r="AZ332" s="103"/>
      <c r="BA332" s="103"/>
      <c r="BB332" s="103"/>
      <c r="BC332" s="103"/>
      <c r="BD332" s="103"/>
      <c r="BE332" s="103"/>
      <c r="BF332" s="103"/>
    </row>
    <row r="333">
      <c r="A333" s="64">
        <v>297.0</v>
      </c>
      <c r="B333" s="57" t="s">
        <v>2137</v>
      </c>
      <c r="C333" s="57" t="s">
        <v>10321</v>
      </c>
      <c r="D333" s="57" t="s">
        <v>593</v>
      </c>
      <c r="E333" s="57" t="s">
        <v>358</v>
      </c>
      <c r="F333" s="57" t="s">
        <v>10154</v>
      </c>
      <c r="G333" s="82"/>
      <c r="H333" s="82"/>
      <c r="I333" s="57" t="s">
        <v>595</v>
      </c>
      <c r="J333" s="82"/>
      <c r="K333" s="82"/>
      <c r="L333" s="82"/>
      <c r="M333" s="82"/>
      <c r="N333" s="82"/>
      <c r="O333" s="82"/>
      <c r="P333" s="82"/>
      <c r="Q333" s="57" t="s">
        <v>181</v>
      </c>
      <c r="R333" s="82"/>
      <c r="S333" s="82"/>
      <c r="T333" s="82"/>
      <c r="U333" s="82"/>
      <c r="V333" s="82"/>
      <c r="W333" s="82"/>
      <c r="X333" s="82"/>
      <c r="Y333" s="82"/>
      <c r="Z333" s="82"/>
      <c r="AA333" s="82"/>
      <c r="AB333" s="82"/>
      <c r="AC333" s="82"/>
      <c r="AD333" s="82"/>
      <c r="AE333" s="82"/>
      <c r="AF333" s="82"/>
      <c r="AG333" s="82"/>
      <c r="AH333" s="82"/>
      <c r="AI333" s="82"/>
      <c r="AJ333" s="82"/>
      <c r="AK333" s="82"/>
      <c r="AL333" s="82"/>
      <c r="AM333" s="82"/>
      <c r="AN333" s="82"/>
      <c r="AO333" s="82"/>
      <c r="AP333" s="82"/>
      <c r="AQ333" s="82"/>
      <c r="AR333" s="82"/>
      <c r="AS333" s="82"/>
      <c r="AT333" s="82"/>
      <c r="AU333" s="82"/>
      <c r="AV333" s="82"/>
      <c r="AW333" s="82"/>
      <c r="AX333" s="82"/>
      <c r="AY333" s="82"/>
      <c r="AZ333" s="82"/>
      <c r="BA333" s="82"/>
      <c r="BB333" s="82"/>
      <c r="BC333" s="82"/>
      <c r="BD333" s="82"/>
      <c r="BE333" s="82"/>
      <c r="BF333" s="82"/>
    </row>
    <row r="334">
      <c r="A334" s="102">
        <v>298.0</v>
      </c>
      <c r="B334" s="99" t="s">
        <v>2140</v>
      </c>
      <c r="C334" s="99" t="s">
        <v>10322</v>
      </c>
      <c r="D334" s="99" t="s">
        <v>593</v>
      </c>
      <c r="E334" s="99" t="s">
        <v>358</v>
      </c>
      <c r="F334" s="99" t="s">
        <v>10154</v>
      </c>
      <c r="G334" s="103"/>
      <c r="H334" s="103"/>
      <c r="I334" s="99" t="s">
        <v>595</v>
      </c>
      <c r="J334" s="103"/>
      <c r="K334" s="103"/>
      <c r="L334" s="103"/>
      <c r="M334" s="103"/>
      <c r="N334" s="103"/>
      <c r="O334" s="103"/>
      <c r="P334" s="103"/>
      <c r="Q334" s="99" t="s">
        <v>181</v>
      </c>
      <c r="R334" s="103"/>
      <c r="S334" s="103"/>
      <c r="T334" s="103"/>
      <c r="U334" s="103"/>
      <c r="V334" s="103"/>
      <c r="W334" s="103"/>
      <c r="X334" s="103"/>
      <c r="Y334" s="103"/>
      <c r="Z334" s="103"/>
      <c r="AA334" s="103"/>
      <c r="AB334" s="103"/>
      <c r="AC334" s="103"/>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c r="AX334" s="103"/>
      <c r="AY334" s="103"/>
      <c r="AZ334" s="103"/>
      <c r="BA334" s="103"/>
      <c r="BB334" s="103"/>
      <c r="BC334" s="103"/>
      <c r="BD334" s="103"/>
      <c r="BE334" s="103"/>
      <c r="BF334" s="103"/>
    </row>
    <row r="335">
      <c r="A335" s="64">
        <v>299.0</v>
      </c>
      <c r="B335" s="57" t="s">
        <v>2144</v>
      </c>
      <c r="C335" s="57" t="s">
        <v>10323</v>
      </c>
      <c r="D335" s="57" t="s">
        <v>593</v>
      </c>
      <c r="E335" s="57" t="s">
        <v>358</v>
      </c>
      <c r="F335" s="57" t="s">
        <v>10154</v>
      </c>
      <c r="G335" s="82"/>
      <c r="H335" s="82"/>
      <c r="I335" s="57" t="s">
        <v>595</v>
      </c>
      <c r="J335" s="82"/>
      <c r="K335" s="82"/>
      <c r="L335" s="82"/>
      <c r="M335" s="82"/>
      <c r="N335" s="82"/>
      <c r="O335" s="82"/>
      <c r="P335" s="82"/>
      <c r="Q335" s="57" t="s">
        <v>181</v>
      </c>
      <c r="R335" s="82"/>
      <c r="S335" s="82"/>
      <c r="T335" s="82"/>
      <c r="U335" s="82"/>
      <c r="V335" s="82"/>
      <c r="W335" s="82"/>
      <c r="X335" s="82"/>
      <c r="Y335" s="82"/>
      <c r="Z335" s="82"/>
      <c r="AA335" s="82"/>
      <c r="AB335" s="82"/>
      <c r="AC335" s="82"/>
      <c r="AD335" s="82"/>
      <c r="AE335" s="82"/>
      <c r="AF335" s="82"/>
      <c r="AG335" s="82"/>
      <c r="AH335" s="82"/>
      <c r="AI335" s="82"/>
      <c r="AJ335" s="82"/>
      <c r="AK335" s="82"/>
      <c r="AL335" s="82"/>
      <c r="AM335" s="82"/>
      <c r="AN335" s="82"/>
      <c r="AO335" s="82"/>
      <c r="AP335" s="82"/>
      <c r="AQ335" s="82"/>
      <c r="AR335" s="82"/>
      <c r="AS335" s="82"/>
      <c r="AT335" s="82"/>
      <c r="AU335" s="82"/>
      <c r="AV335" s="82"/>
      <c r="AW335" s="82"/>
      <c r="AX335" s="82"/>
      <c r="AY335" s="82"/>
      <c r="AZ335" s="82"/>
      <c r="BA335" s="82"/>
      <c r="BB335" s="82"/>
      <c r="BC335" s="82"/>
      <c r="BD335" s="82"/>
      <c r="BE335" s="82"/>
      <c r="BF335" s="82"/>
    </row>
    <row r="336">
      <c r="A336" s="102">
        <v>300.0</v>
      </c>
      <c r="B336" s="99" t="s">
        <v>2147</v>
      </c>
      <c r="C336" s="99" t="s">
        <v>10324</v>
      </c>
      <c r="D336" s="99" t="s">
        <v>593</v>
      </c>
      <c r="E336" s="99" t="s">
        <v>358</v>
      </c>
      <c r="F336" s="99" t="s">
        <v>10154</v>
      </c>
      <c r="G336" s="103"/>
      <c r="H336" s="103"/>
      <c r="I336" s="99" t="s">
        <v>595</v>
      </c>
      <c r="J336" s="103"/>
      <c r="K336" s="103"/>
      <c r="L336" s="103"/>
      <c r="M336" s="103"/>
      <c r="N336" s="103"/>
      <c r="O336" s="103"/>
      <c r="P336" s="103"/>
      <c r="Q336" s="99" t="s">
        <v>181</v>
      </c>
      <c r="R336" s="103"/>
      <c r="S336" s="103"/>
      <c r="T336" s="103"/>
      <c r="U336" s="103"/>
      <c r="V336" s="103"/>
      <c r="W336" s="103"/>
      <c r="X336" s="103"/>
      <c r="Y336" s="103"/>
      <c r="Z336" s="103"/>
      <c r="AA336" s="103"/>
      <c r="AB336" s="103"/>
      <c r="AC336" s="103"/>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c r="AX336" s="103"/>
      <c r="AY336" s="103"/>
      <c r="AZ336" s="103"/>
      <c r="BA336" s="103"/>
      <c r="BB336" s="103"/>
      <c r="BC336" s="103"/>
      <c r="BD336" s="103"/>
      <c r="BE336" s="103"/>
      <c r="BF336" s="103"/>
    </row>
    <row r="337">
      <c r="A337" s="64">
        <v>301.0</v>
      </c>
      <c r="B337" s="57" t="s">
        <v>2152</v>
      </c>
      <c r="C337" s="57" t="s">
        <v>10325</v>
      </c>
      <c r="D337" s="57" t="s">
        <v>593</v>
      </c>
      <c r="E337" s="57" t="s">
        <v>358</v>
      </c>
      <c r="F337" s="57" t="s">
        <v>10154</v>
      </c>
      <c r="G337" s="82"/>
      <c r="H337" s="82"/>
      <c r="I337" s="57" t="s">
        <v>595</v>
      </c>
      <c r="J337" s="82"/>
      <c r="K337" s="82"/>
      <c r="L337" s="82"/>
      <c r="M337" s="82"/>
      <c r="N337" s="82"/>
      <c r="O337" s="82"/>
      <c r="P337" s="82"/>
      <c r="Q337" s="57" t="s">
        <v>181</v>
      </c>
      <c r="R337" s="82"/>
      <c r="S337" s="82"/>
      <c r="T337" s="82"/>
      <c r="U337" s="82"/>
      <c r="V337" s="82"/>
      <c r="W337" s="82"/>
      <c r="X337" s="82"/>
      <c r="Y337" s="82"/>
      <c r="Z337" s="82"/>
      <c r="AA337" s="82"/>
      <c r="AB337" s="82"/>
      <c r="AC337" s="82"/>
      <c r="AD337" s="82"/>
      <c r="AE337" s="82"/>
      <c r="AF337" s="82"/>
      <c r="AG337" s="82"/>
      <c r="AH337" s="82"/>
      <c r="AI337" s="82"/>
      <c r="AJ337" s="82"/>
      <c r="AK337" s="82"/>
      <c r="AL337" s="82"/>
      <c r="AM337" s="82"/>
      <c r="AN337" s="82"/>
      <c r="AO337" s="82"/>
      <c r="AP337" s="82"/>
      <c r="AQ337" s="82"/>
      <c r="AR337" s="82"/>
      <c r="AS337" s="82"/>
      <c r="AT337" s="82"/>
      <c r="AU337" s="82"/>
      <c r="AV337" s="82"/>
      <c r="AW337" s="82"/>
      <c r="AX337" s="82"/>
      <c r="AY337" s="82"/>
      <c r="AZ337" s="82"/>
      <c r="BA337" s="82"/>
      <c r="BB337" s="82"/>
      <c r="BC337" s="82"/>
      <c r="BD337" s="82"/>
      <c r="BE337" s="82"/>
      <c r="BF337" s="82"/>
    </row>
    <row r="338">
      <c r="A338" s="102">
        <v>302.0</v>
      </c>
      <c r="B338" s="99" t="s">
        <v>2154</v>
      </c>
      <c r="C338" s="99" t="s">
        <v>10326</v>
      </c>
      <c r="D338" s="99" t="s">
        <v>593</v>
      </c>
      <c r="E338" s="99" t="s">
        <v>358</v>
      </c>
      <c r="F338" s="99" t="s">
        <v>10154</v>
      </c>
      <c r="G338" s="103"/>
      <c r="H338" s="103"/>
      <c r="I338" s="99" t="s">
        <v>595</v>
      </c>
      <c r="J338" s="103"/>
      <c r="K338" s="103"/>
      <c r="L338" s="103"/>
      <c r="M338" s="103"/>
      <c r="N338" s="103"/>
      <c r="O338" s="103"/>
      <c r="P338" s="103"/>
      <c r="Q338" s="99" t="s">
        <v>181</v>
      </c>
      <c r="R338" s="103"/>
      <c r="S338" s="103"/>
      <c r="T338" s="103"/>
      <c r="U338" s="103"/>
      <c r="V338" s="103"/>
      <c r="W338" s="103"/>
      <c r="X338" s="103"/>
      <c r="Y338" s="103"/>
      <c r="Z338" s="103"/>
      <c r="AA338" s="103"/>
      <c r="AB338" s="103"/>
      <c r="AC338" s="103"/>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c r="AX338" s="103"/>
      <c r="AY338" s="103"/>
      <c r="AZ338" s="103"/>
      <c r="BA338" s="103"/>
      <c r="BB338" s="103"/>
      <c r="BC338" s="103"/>
      <c r="BD338" s="103"/>
      <c r="BE338" s="103"/>
      <c r="BF338" s="103"/>
    </row>
    <row r="339">
      <c r="A339" s="64">
        <v>303.0</v>
      </c>
      <c r="B339" s="57" t="s">
        <v>2157</v>
      </c>
      <c r="C339" s="57" t="s">
        <v>10327</v>
      </c>
      <c r="D339" s="57" t="s">
        <v>593</v>
      </c>
      <c r="E339" s="57" t="s">
        <v>358</v>
      </c>
      <c r="F339" s="57" t="s">
        <v>10154</v>
      </c>
      <c r="G339" s="82"/>
      <c r="H339" s="82"/>
      <c r="I339" s="57" t="s">
        <v>595</v>
      </c>
      <c r="J339" s="82"/>
      <c r="K339" s="82"/>
      <c r="L339" s="82"/>
      <c r="M339" s="82"/>
      <c r="N339" s="82"/>
      <c r="O339" s="82"/>
      <c r="P339" s="82"/>
      <c r="Q339" s="57" t="s">
        <v>181</v>
      </c>
      <c r="R339" s="82"/>
      <c r="S339" s="82"/>
      <c r="T339" s="82"/>
      <c r="U339" s="82"/>
      <c r="V339" s="82"/>
      <c r="W339" s="82"/>
      <c r="X339" s="82"/>
      <c r="Y339" s="82"/>
      <c r="Z339" s="82"/>
      <c r="AA339" s="82"/>
      <c r="AB339" s="82"/>
      <c r="AC339" s="82"/>
      <c r="AD339" s="82"/>
      <c r="AE339" s="82"/>
      <c r="AF339" s="82"/>
      <c r="AG339" s="82"/>
      <c r="AH339" s="82"/>
      <c r="AI339" s="82"/>
      <c r="AJ339" s="82"/>
      <c r="AK339" s="82"/>
      <c r="AL339" s="82"/>
      <c r="AM339" s="82"/>
      <c r="AN339" s="82"/>
      <c r="AO339" s="82"/>
      <c r="AP339" s="82"/>
      <c r="AQ339" s="82"/>
      <c r="AR339" s="82"/>
      <c r="AS339" s="82"/>
      <c r="AT339" s="82"/>
      <c r="AU339" s="82"/>
      <c r="AV339" s="82"/>
      <c r="AW339" s="82"/>
      <c r="AX339" s="82"/>
      <c r="AY339" s="82"/>
      <c r="AZ339" s="82"/>
      <c r="BA339" s="82"/>
      <c r="BB339" s="82"/>
      <c r="BC339" s="82"/>
      <c r="BD339" s="82"/>
      <c r="BE339" s="82"/>
      <c r="BF339" s="82"/>
    </row>
    <row r="340">
      <c r="A340" s="102">
        <v>304.0</v>
      </c>
      <c r="B340" s="99" t="s">
        <v>2163</v>
      </c>
      <c r="C340" s="99" t="s">
        <v>10328</v>
      </c>
      <c r="D340" s="99" t="s">
        <v>593</v>
      </c>
      <c r="E340" s="99" t="s">
        <v>358</v>
      </c>
      <c r="F340" s="99" t="s">
        <v>10154</v>
      </c>
      <c r="G340" s="103"/>
      <c r="H340" s="103"/>
      <c r="I340" s="99" t="s">
        <v>595</v>
      </c>
      <c r="J340" s="103"/>
      <c r="K340" s="103"/>
      <c r="L340" s="103"/>
      <c r="M340" s="103"/>
      <c r="N340" s="103"/>
      <c r="O340" s="103"/>
      <c r="P340" s="103"/>
      <c r="Q340" s="99" t="s">
        <v>181</v>
      </c>
      <c r="R340" s="103"/>
      <c r="S340" s="103"/>
      <c r="T340" s="103"/>
      <c r="U340" s="103"/>
      <c r="V340" s="103"/>
      <c r="W340" s="103"/>
      <c r="X340" s="103"/>
      <c r="Y340" s="103"/>
      <c r="Z340" s="103"/>
      <c r="AA340" s="103"/>
      <c r="AB340" s="103"/>
      <c r="AC340" s="103"/>
      <c r="AD340" s="103"/>
      <c r="AE340" s="103"/>
      <c r="AF340" s="103"/>
      <c r="AG340" s="103"/>
      <c r="AH340" s="103"/>
      <c r="AI340" s="103"/>
      <c r="AJ340" s="103"/>
      <c r="AK340" s="103"/>
      <c r="AL340" s="103"/>
      <c r="AM340" s="103"/>
      <c r="AN340" s="103"/>
      <c r="AO340" s="103"/>
      <c r="AP340" s="103"/>
      <c r="AQ340" s="103"/>
      <c r="AR340" s="103"/>
      <c r="AS340" s="103"/>
      <c r="AT340" s="103"/>
      <c r="AU340" s="103"/>
      <c r="AV340" s="103"/>
      <c r="AW340" s="103"/>
      <c r="AX340" s="103"/>
      <c r="AY340" s="103"/>
      <c r="AZ340" s="103"/>
      <c r="BA340" s="103"/>
      <c r="BB340" s="103"/>
      <c r="BC340" s="103"/>
      <c r="BD340" s="103"/>
      <c r="BE340" s="103"/>
      <c r="BF340" s="103"/>
    </row>
    <row r="341">
      <c r="A341" s="64">
        <v>305.0</v>
      </c>
      <c r="B341" s="57" t="s">
        <v>2166</v>
      </c>
      <c r="C341" s="57" t="s">
        <v>10329</v>
      </c>
      <c r="D341" s="57" t="s">
        <v>593</v>
      </c>
      <c r="E341" s="57" t="s">
        <v>358</v>
      </c>
      <c r="F341" s="57" t="s">
        <v>10154</v>
      </c>
      <c r="G341" s="82"/>
      <c r="H341" s="82"/>
      <c r="I341" s="57" t="s">
        <v>595</v>
      </c>
      <c r="J341" s="82"/>
      <c r="K341" s="82"/>
      <c r="L341" s="82"/>
      <c r="M341" s="82"/>
      <c r="N341" s="82"/>
      <c r="O341" s="82"/>
      <c r="P341" s="82"/>
      <c r="Q341" s="57" t="s">
        <v>181</v>
      </c>
      <c r="R341" s="82"/>
      <c r="S341" s="82"/>
      <c r="T341" s="82"/>
      <c r="U341" s="82"/>
      <c r="V341" s="82"/>
      <c r="W341" s="82"/>
      <c r="X341" s="82"/>
      <c r="Y341" s="82"/>
      <c r="Z341" s="82"/>
      <c r="AA341" s="82"/>
      <c r="AB341" s="82"/>
      <c r="AC341" s="82"/>
      <c r="AD341" s="82"/>
      <c r="AE341" s="82"/>
      <c r="AF341" s="82"/>
      <c r="AG341" s="82"/>
      <c r="AH341" s="82"/>
      <c r="AI341" s="82"/>
      <c r="AJ341" s="82"/>
      <c r="AK341" s="82"/>
      <c r="AL341" s="82"/>
      <c r="AM341" s="82"/>
      <c r="AN341" s="82"/>
      <c r="AO341" s="82"/>
      <c r="AP341" s="82"/>
      <c r="AQ341" s="82"/>
      <c r="AR341" s="82"/>
      <c r="AS341" s="82"/>
      <c r="AT341" s="82"/>
      <c r="AU341" s="82"/>
      <c r="AV341" s="82"/>
      <c r="AW341" s="82"/>
      <c r="AX341" s="82"/>
      <c r="AY341" s="82"/>
      <c r="AZ341" s="82"/>
      <c r="BA341" s="82"/>
      <c r="BB341" s="82"/>
      <c r="BC341" s="82"/>
      <c r="BD341" s="82"/>
      <c r="BE341" s="82"/>
      <c r="BF341" s="82"/>
    </row>
    <row r="342">
      <c r="A342" s="102">
        <v>306.0</v>
      </c>
      <c r="B342" s="99" t="s">
        <v>2168</v>
      </c>
      <c r="C342" s="99" t="s">
        <v>10330</v>
      </c>
      <c r="D342" s="99" t="s">
        <v>593</v>
      </c>
      <c r="E342" s="99" t="s">
        <v>358</v>
      </c>
      <c r="F342" s="99" t="s">
        <v>10154</v>
      </c>
      <c r="G342" s="103"/>
      <c r="H342" s="103"/>
      <c r="I342" s="99" t="s">
        <v>595</v>
      </c>
      <c r="J342" s="103"/>
      <c r="K342" s="103"/>
      <c r="L342" s="103"/>
      <c r="M342" s="103"/>
      <c r="N342" s="103"/>
      <c r="O342" s="103"/>
      <c r="P342" s="103"/>
      <c r="Q342" s="99" t="s">
        <v>181</v>
      </c>
      <c r="R342" s="103"/>
      <c r="S342" s="103"/>
      <c r="T342" s="103"/>
      <c r="U342" s="103"/>
      <c r="V342" s="103"/>
      <c r="W342" s="103"/>
      <c r="X342" s="103"/>
      <c r="Y342" s="103"/>
      <c r="Z342" s="103"/>
      <c r="AA342" s="103"/>
      <c r="AB342" s="103"/>
      <c r="AC342" s="103"/>
      <c r="AD342" s="103"/>
      <c r="AE342" s="103"/>
      <c r="AF342" s="103"/>
      <c r="AG342" s="103"/>
      <c r="AH342" s="103"/>
      <c r="AI342" s="103"/>
      <c r="AJ342" s="103"/>
      <c r="AK342" s="103"/>
      <c r="AL342" s="103"/>
      <c r="AM342" s="103"/>
      <c r="AN342" s="103"/>
      <c r="AO342" s="103"/>
      <c r="AP342" s="103"/>
      <c r="AQ342" s="103"/>
      <c r="AR342" s="103"/>
      <c r="AS342" s="103"/>
      <c r="AT342" s="103"/>
      <c r="AU342" s="103"/>
      <c r="AV342" s="103"/>
      <c r="AW342" s="103"/>
      <c r="AX342" s="103"/>
      <c r="AY342" s="103"/>
      <c r="AZ342" s="103"/>
      <c r="BA342" s="103"/>
      <c r="BB342" s="103"/>
      <c r="BC342" s="103"/>
      <c r="BD342" s="103"/>
      <c r="BE342" s="103"/>
      <c r="BF342" s="103"/>
    </row>
    <row r="343">
      <c r="A343" s="64">
        <v>307.0</v>
      </c>
      <c r="B343" s="57" t="s">
        <v>2173</v>
      </c>
      <c r="C343" s="57" t="s">
        <v>10332</v>
      </c>
      <c r="D343" s="57" t="s">
        <v>593</v>
      </c>
      <c r="E343" s="57" t="s">
        <v>358</v>
      </c>
      <c r="F343" s="57" t="s">
        <v>10154</v>
      </c>
      <c r="G343" s="82"/>
      <c r="H343" s="82"/>
      <c r="I343" s="57" t="s">
        <v>595</v>
      </c>
      <c r="J343" s="82"/>
      <c r="K343" s="82"/>
      <c r="L343" s="82"/>
      <c r="M343" s="82"/>
      <c r="N343" s="82"/>
      <c r="O343" s="82"/>
      <c r="P343" s="82"/>
      <c r="Q343" s="57" t="s">
        <v>181</v>
      </c>
      <c r="R343" s="82"/>
      <c r="S343" s="82"/>
      <c r="T343" s="82"/>
      <c r="U343" s="82"/>
      <c r="V343" s="82"/>
      <c r="W343" s="82"/>
      <c r="X343" s="82"/>
      <c r="Y343" s="82"/>
      <c r="Z343" s="82"/>
      <c r="AA343" s="82"/>
      <c r="AB343" s="82"/>
      <c r="AC343" s="82"/>
      <c r="AD343" s="82"/>
      <c r="AE343" s="82"/>
      <c r="AF343" s="82"/>
      <c r="AG343" s="82"/>
      <c r="AH343" s="82"/>
      <c r="AI343" s="82"/>
      <c r="AJ343" s="82"/>
      <c r="AK343" s="82"/>
      <c r="AL343" s="82"/>
      <c r="AM343" s="82"/>
      <c r="AN343" s="82"/>
      <c r="AO343" s="82"/>
      <c r="AP343" s="82"/>
      <c r="AQ343" s="82"/>
      <c r="AR343" s="82"/>
      <c r="AS343" s="82"/>
      <c r="AT343" s="82"/>
      <c r="AU343" s="82"/>
      <c r="AV343" s="82"/>
      <c r="AW343" s="82"/>
      <c r="AX343" s="82"/>
      <c r="AY343" s="82"/>
      <c r="AZ343" s="82"/>
      <c r="BA343" s="82"/>
      <c r="BB343" s="82"/>
      <c r="BC343" s="82"/>
      <c r="BD343" s="82"/>
      <c r="BE343" s="82"/>
      <c r="BF343" s="82"/>
    </row>
    <row r="344">
      <c r="A344" s="102">
        <v>308.0</v>
      </c>
      <c r="B344" s="99" t="s">
        <v>2176</v>
      </c>
      <c r="C344" s="99" t="s">
        <v>10333</v>
      </c>
      <c r="D344" s="99" t="s">
        <v>593</v>
      </c>
      <c r="E344" s="99" t="s">
        <v>358</v>
      </c>
      <c r="F344" s="99" t="s">
        <v>10154</v>
      </c>
      <c r="G344" s="103"/>
      <c r="H344" s="103"/>
      <c r="I344" s="99" t="s">
        <v>595</v>
      </c>
      <c r="J344" s="103"/>
      <c r="K344" s="103"/>
      <c r="L344" s="103"/>
      <c r="M344" s="103"/>
      <c r="N344" s="103"/>
      <c r="O344" s="103"/>
      <c r="P344" s="103"/>
      <c r="Q344" s="99" t="s">
        <v>181</v>
      </c>
      <c r="R344" s="103"/>
      <c r="S344" s="103"/>
      <c r="T344" s="103"/>
      <c r="U344" s="103"/>
      <c r="V344" s="103"/>
      <c r="W344" s="103"/>
      <c r="X344" s="103"/>
      <c r="Y344" s="103"/>
      <c r="Z344" s="103"/>
      <c r="AA344" s="103"/>
      <c r="AB344" s="103"/>
      <c r="AC344" s="103"/>
      <c r="AD344" s="103"/>
      <c r="AE344" s="103"/>
      <c r="AF344" s="103"/>
      <c r="AG344" s="103"/>
      <c r="AH344" s="103"/>
      <c r="AI344" s="103"/>
      <c r="AJ344" s="103"/>
      <c r="AK344" s="103"/>
      <c r="AL344" s="103"/>
      <c r="AM344" s="103"/>
      <c r="AN344" s="103"/>
      <c r="AO344" s="103"/>
      <c r="AP344" s="103"/>
      <c r="AQ344" s="103"/>
      <c r="AR344" s="103"/>
      <c r="AS344" s="103"/>
      <c r="AT344" s="103"/>
      <c r="AU344" s="103"/>
      <c r="AV344" s="103"/>
      <c r="AW344" s="103"/>
      <c r="AX344" s="103"/>
      <c r="AY344" s="103"/>
      <c r="AZ344" s="103"/>
      <c r="BA344" s="103"/>
      <c r="BB344" s="103"/>
      <c r="BC344" s="103"/>
      <c r="BD344" s="103"/>
      <c r="BE344" s="103"/>
      <c r="BF344" s="103"/>
    </row>
    <row r="345">
      <c r="A345" s="64">
        <v>309.0</v>
      </c>
      <c r="B345" s="57" t="s">
        <v>2179</v>
      </c>
      <c r="C345" s="57" t="s">
        <v>10334</v>
      </c>
      <c r="D345" s="57" t="s">
        <v>593</v>
      </c>
      <c r="E345" s="57" t="s">
        <v>358</v>
      </c>
      <c r="F345" s="57" t="s">
        <v>10154</v>
      </c>
      <c r="G345" s="82"/>
      <c r="H345" s="82"/>
      <c r="I345" s="57" t="s">
        <v>595</v>
      </c>
      <c r="J345" s="82"/>
      <c r="K345" s="82"/>
      <c r="L345" s="82"/>
      <c r="M345" s="82"/>
      <c r="N345" s="82"/>
      <c r="O345" s="82"/>
      <c r="P345" s="82"/>
      <c r="Q345" s="57" t="s">
        <v>181</v>
      </c>
      <c r="R345" s="82"/>
      <c r="S345" s="82"/>
      <c r="T345" s="82"/>
      <c r="U345" s="82"/>
      <c r="V345" s="82"/>
      <c r="W345" s="82"/>
      <c r="X345" s="82"/>
      <c r="Y345" s="82"/>
      <c r="Z345" s="82"/>
      <c r="AA345" s="82"/>
      <c r="AB345" s="82"/>
      <c r="AC345" s="82"/>
      <c r="AD345" s="82"/>
      <c r="AE345" s="82"/>
      <c r="AF345" s="82"/>
      <c r="AG345" s="82"/>
      <c r="AH345" s="82"/>
      <c r="AI345" s="82"/>
      <c r="AJ345" s="82"/>
      <c r="AK345" s="82"/>
      <c r="AL345" s="82"/>
      <c r="AM345" s="82"/>
      <c r="AN345" s="82"/>
      <c r="AO345" s="82"/>
      <c r="AP345" s="82"/>
      <c r="AQ345" s="82"/>
      <c r="AR345" s="82"/>
      <c r="AS345" s="82"/>
      <c r="AT345" s="82"/>
      <c r="AU345" s="82"/>
      <c r="AV345" s="82"/>
      <c r="AW345" s="82"/>
      <c r="AX345" s="82"/>
      <c r="AY345" s="82"/>
      <c r="AZ345" s="82"/>
      <c r="BA345" s="82"/>
      <c r="BB345" s="82"/>
      <c r="BC345" s="82"/>
      <c r="BD345" s="82"/>
      <c r="BE345" s="82"/>
      <c r="BF345" s="82"/>
    </row>
    <row r="346">
      <c r="A346" s="102">
        <v>310.0</v>
      </c>
      <c r="B346" s="99" t="s">
        <v>2184</v>
      </c>
      <c r="C346" s="99" t="s">
        <v>10335</v>
      </c>
      <c r="D346" s="99" t="s">
        <v>593</v>
      </c>
      <c r="E346" s="99" t="s">
        <v>358</v>
      </c>
      <c r="F346" s="99" t="s">
        <v>10154</v>
      </c>
      <c r="G346" s="103"/>
      <c r="H346" s="103"/>
      <c r="I346" s="99" t="s">
        <v>595</v>
      </c>
      <c r="J346" s="103"/>
      <c r="K346" s="103"/>
      <c r="L346" s="103"/>
      <c r="M346" s="103"/>
      <c r="N346" s="103"/>
      <c r="O346" s="103"/>
      <c r="P346" s="103"/>
      <c r="Q346" s="99" t="s">
        <v>181</v>
      </c>
      <c r="R346" s="103"/>
      <c r="S346" s="103"/>
      <c r="T346" s="103"/>
      <c r="U346" s="103"/>
      <c r="V346" s="103"/>
      <c r="W346" s="103"/>
      <c r="X346" s="103"/>
      <c r="Y346" s="103"/>
      <c r="Z346" s="103"/>
      <c r="AA346" s="103"/>
      <c r="AB346" s="103"/>
      <c r="AC346" s="103"/>
      <c r="AD346" s="103"/>
      <c r="AE346" s="103"/>
      <c r="AF346" s="103"/>
      <c r="AG346" s="103"/>
      <c r="AH346" s="103"/>
      <c r="AI346" s="103"/>
      <c r="AJ346" s="103"/>
      <c r="AK346" s="103"/>
      <c r="AL346" s="103"/>
      <c r="AM346" s="103"/>
      <c r="AN346" s="103"/>
      <c r="AO346" s="103"/>
      <c r="AP346" s="103"/>
      <c r="AQ346" s="103"/>
      <c r="AR346" s="103"/>
      <c r="AS346" s="103"/>
      <c r="AT346" s="103"/>
      <c r="AU346" s="103"/>
      <c r="AV346" s="103"/>
      <c r="AW346" s="103"/>
      <c r="AX346" s="103"/>
      <c r="AY346" s="103"/>
      <c r="AZ346" s="103"/>
      <c r="BA346" s="103"/>
      <c r="BB346" s="103"/>
      <c r="BC346" s="103"/>
      <c r="BD346" s="103"/>
      <c r="BE346" s="103"/>
      <c r="BF346" s="103"/>
    </row>
    <row r="347">
      <c r="A347" s="64">
        <v>311.0</v>
      </c>
      <c r="B347" s="57" t="s">
        <v>2186</v>
      </c>
      <c r="C347" s="57" t="s">
        <v>10336</v>
      </c>
      <c r="D347" s="57" t="s">
        <v>593</v>
      </c>
      <c r="E347" s="57" t="s">
        <v>358</v>
      </c>
      <c r="F347" s="57" t="s">
        <v>10154</v>
      </c>
      <c r="G347" s="82"/>
      <c r="H347" s="82"/>
      <c r="I347" s="57" t="s">
        <v>595</v>
      </c>
      <c r="J347" s="82"/>
      <c r="K347" s="82"/>
      <c r="L347" s="82"/>
      <c r="M347" s="82"/>
      <c r="N347" s="82"/>
      <c r="O347" s="82"/>
      <c r="P347" s="82"/>
      <c r="Q347" s="57" t="s">
        <v>181</v>
      </c>
      <c r="R347" s="82"/>
      <c r="S347" s="82"/>
      <c r="T347" s="82"/>
      <c r="U347" s="82"/>
      <c r="V347" s="82"/>
      <c r="W347" s="82"/>
      <c r="X347" s="82"/>
      <c r="Y347" s="82"/>
      <c r="Z347" s="82"/>
      <c r="AA347" s="82"/>
      <c r="AB347" s="82"/>
      <c r="AC347" s="82"/>
      <c r="AD347" s="82"/>
      <c r="AE347" s="82"/>
      <c r="AF347" s="82"/>
      <c r="AG347" s="82"/>
      <c r="AH347" s="82"/>
      <c r="AI347" s="82"/>
      <c r="AJ347" s="82"/>
      <c r="AK347" s="82"/>
      <c r="AL347" s="82"/>
      <c r="AM347" s="82"/>
      <c r="AN347" s="82"/>
      <c r="AO347" s="82"/>
      <c r="AP347" s="82"/>
      <c r="AQ347" s="82"/>
      <c r="AR347" s="82"/>
      <c r="AS347" s="82"/>
      <c r="AT347" s="82"/>
      <c r="AU347" s="82"/>
      <c r="AV347" s="82"/>
      <c r="AW347" s="82"/>
      <c r="AX347" s="82"/>
      <c r="AY347" s="82"/>
      <c r="AZ347" s="82"/>
      <c r="BA347" s="82"/>
      <c r="BB347" s="82"/>
      <c r="BC347" s="82"/>
      <c r="BD347" s="82"/>
      <c r="BE347" s="82"/>
      <c r="BF347" s="82"/>
    </row>
    <row r="348">
      <c r="A348" s="102">
        <v>312.0</v>
      </c>
      <c r="B348" s="99" t="s">
        <v>2190</v>
      </c>
      <c r="C348" s="99" t="s">
        <v>10337</v>
      </c>
      <c r="D348" s="99" t="s">
        <v>593</v>
      </c>
      <c r="E348" s="99" t="s">
        <v>358</v>
      </c>
      <c r="F348" s="99" t="s">
        <v>10154</v>
      </c>
      <c r="G348" s="103"/>
      <c r="H348" s="103"/>
      <c r="I348" s="99" t="s">
        <v>595</v>
      </c>
      <c r="J348" s="103"/>
      <c r="K348" s="103"/>
      <c r="L348" s="103"/>
      <c r="M348" s="103"/>
      <c r="N348" s="103"/>
      <c r="O348" s="103"/>
      <c r="P348" s="103"/>
      <c r="Q348" s="99" t="s">
        <v>181</v>
      </c>
      <c r="R348" s="103"/>
      <c r="S348" s="103"/>
      <c r="T348" s="103"/>
      <c r="U348" s="103"/>
      <c r="V348" s="103"/>
      <c r="W348" s="103"/>
      <c r="X348" s="103"/>
      <c r="Y348" s="103"/>
      <c r="Z348" s="103"/>
      <c r="AA348" s="103"/>
      <c r="AB348" s="103"/>
      <c r="AC348" s="103"/>
      <c r="AD348" s="103"/>
      <c r="AE348" s="103"/>
      <c r="AF348" s="103"/>
      <c r="AG348" s="103"/>
      <c r="AH348" s="103"/>
      <c r="AI348" s="103"/>
      <c r="AJ348" s="103"/>
      <c r="AK348" s="103"/>
      <c r="AL348" s="103"/>
      <c r="AM348" s="103"/>
      <c r="AN348" s="103"/>
      <c r="AO348" s="103"/>
      <c r="AP348" s="103"/>
      <c r="AQ348" s="103"/>
      <c r="AR348" s="103"/>
      <c r="AS348" s="103"/>
      <c r="AT348" s="103"/>
      <c r="AU348" s="103"/>
      <c r="AV348" s="103"/>
      <c r="AW348" s="103"/>
      <c r="AX348" s="103"/>
      <c r="AY348" s="103"/>
      <c r="AZ348" s="103"/>
      <c r="BA348" s="103"/>
      <c r="BB348" s="103"/>
      <c r="BC348" s="103"/>
      <c r="BD348" s="103"/>
      <c r="BE348" s="103"/>
      <c r="BF348" s="103"/>
    </row>
    <row r="349">
      <c r="A349" s="64">
        <v>313.0</v>
      </c>
      <c r="B349" s="57" t="s">
        <v>2193</v>
      </c>
      <c r="C349" s="57" t="s">
        <v>10338</v>
      </c>
      <c r="D349" s="57" t="s">
        <v>593</v>
      </c>
      <c r="E349" s="57" t="s">
        <v>358</v>
      </c>
      <c r="F349" s="57" t="s">
        <v>10154</v>
      </c>
      <c r="G349" s="82"/>
      <c r="H349" s="82"/>
      <c r="I349" s="57" t="s">
        <v>595</v>
      </c>
      <c r="J349" s="82"/>
      <c r="K349" s="82"/>
      <c r="L349" s="82"/>
      <c r="M349" s="82"/>
      <c r="N349" s="82"/>
      <c r="O349" s="82"/>
      <c r="P349" s="82"/>
      <c r="Q349" s="57" t="s">
        <v>181</v>
      </c>
      <c r="R349" s="82"/>
      <c r="S349" s="82"/>
      <c r="T349" s="82"/>
      <c r="U349" s="82"/>
      <c r="V349" s="82"/>
      <c r="W349" s="82"/>
      <c r="X349" s="82"/>
      <c r="Y349" s="82"/>
      <c r="Z349" s="82"/>
      <c r="AA349" s="82"/>
      <c r="AB349" s="82"/>
      <c r="AC349" s="82"/>
      <c r="AD349" s="82"/>
      <c r="AE349" s="82"/>
      <c r="AF349" s="82"/>
      <c r="AG349" s="82"/>
      <c r="AH349" s="82"/>
      <c r="AI349" s="82"/>
      <c r="AJ349" s="82"/>
      <c r="AK349" s="82"/>
      <c r="AL349" s="82"/>
      <c r="AM349" s="82"/>
      <c r="AN349" s="82"/>
      <c r="AO349" s="82"/>
      <c r="AP349" s="82"/>
      <c r="AQ349" s="82"/>
      <c r="AR349" s="82"/>
      <c r="AS349" s="82"/>
      <c r="AT349" s="82"/>
      <c r="AU349" s="82"/>
      <c r="AV349" s="82"/>
      <c r="AW349" s="82"/>
      <c r="AX349" s="82"/>
      <c r="AY349" s="82"/>
      <c r="AZ349" s="82"/>
      <c r="BA349" s="82"/>
      <c r="BB349" s="82"/>
      <c r="BC349" s="82"/>
      <c r="BD349" s="82"/>
      <c r="BE349" s="82"/>
      <c r="BF349" s="82"/>
    </row>
    <row r="350">
      <c r="A350" s="102">
        <v>314.0</v>
      </c>
      <c r="B350" s="99" t="s">
        <v>2197</v>
      </c>
      <c r="C350" s="99" t="s">
        <v>10339</v>
      </c>
      <c r="D350" s="99" t="s">
        <v>593</v>
      </c>
      <c r="E350" s="99" t="s">
        <v>358</v>
      </c>
      <c r="F350" s="99" t="s">
        <v>10154</v>
      </c>
      <c r="G350" s="103"/>
      <c r="H350" s="103"/>
      <c r="I350" s="99" t="s">
        <v>595</v>
      </c>
      <c r="J350" s="103"/>
      <c r="K350" s="103"/>
      <c r="L350" s="103"/>
      <c r="M350" s="103"/>
      <c r="N350" s="103"/>
      <c r="O350" s="103"/>
      <c r="P350" s="103"/>
      <c r="Q350" s="99" t="s">
        <v>181</v>
      </c>
      <c r="R350" s="103"/>
      <c r="S350" s="103"/>
      <c r="T350" s="103"/>
      <c r="U350" s="103"/>
      <c r="V350" s="103"/>
      <c r="W350" s="103"/>
      <c r="X350" s="103"/>
      <c r="Y350" s="103"/>
      <c r="Z350" s="103"/>
      <c r="AA350" s="103"/>
      <c r="AB350" s="103"/>
      <c r="AC350" s="103"/>
      <c r="AD350" s="103"/>
      <c r="AE350" s="103"/>
      <c r="AF350" s="103"/>
      <c r="AG350" s="103"/>
      <c r="AH350" s="103"/>
      <c r="AI350" s="103"/>
      <c r="AJ350" s="103"/>
      <c r="AK350" s="103"/>
      <c r="AL350" s="103"/>
      <c r="AM350" s="103"/>
      <c r="AN350" s="103"/>
      <c r="AO350" s="103"/>
      <c r="AP350" s="103"/>
      <c r="AQ350" s="103"/>
      <c r="AR350" s="103"/>
      <c r="AS350" s="103"/>
      <c r="AT350" s="103"/>
      <c r="AU350" s="103"/>
      <c r="AV350" s="103"/>
      <c r="AW350" s="103"/>
      <c r="AX350" s="103"/>
      <c r="AY350" s="103"/>
      <c r="AZ350" s="103"/>
      <c r="BA350" s="103"/>
      <c r="BB350" s="103"/>
      <c r="BC350" s="103"/>
      <c r="BD350" s="103"/>
      <c r="BE350" s="103"/>
      <c r="BF350" s="103"/>
    </row>
    <row r="351">
      <c r="A351" s="64">
        <v>315.0</v>
      </c>
      <c r="B351" s="57" t="s">
        <v>2199</v>
      </c>
      <c r="C351" s="57" t="s">
        <v>10340</v>
      </c>
      <c r="D351" s="57" t="s">
        <v>593</v>
      </c>
      <c r="E351" s="57" t="s">
        <v>358</v>
      </c>
      <c r="F351" s="57" t="s">
        <v>10154</v>
      </c>
      <c r="G351" s="82"/>
      <c r="H351" s="82"/>
      <c r="I351" s="57" t="s">
        <v>595</v>
      </c>
      <c r="J351" s="82"/>
      <c r="K351" s="82"/>
      <c r="L351" s="82"/>
      <c r="M351" s="82"/>
      <c r="N351" s="82"/>
      <c r="O351" s="82"/>
      <c r="P351" s="82"/>
      <c r="Q351" s="57" t="s">
        <v>181</v>
      </c>
      <c r="R351" s="82"/>
      <c r="S351" s="82"/>
      <c r="T351" s="82"/>
      <c r="U351" s="82"/>
      <c r="V351" s="82"/>
      <c r="W351" s="82"/>
      <c r="X351" s="82"/>
      <c r="Y351" s="82"/>
      <c r="Z351" s="82"/>
      <c r="AA351" s="82"/>
      <c r="AB351" s="82"/>
      <c r="AC351" s="82"/>
      <c r="AD351" s="82"/>
      <c r="AE351" s="82"/>
      <c r="AF351" s="82"/>
      <c r="AG351" s="82"/>
      <c r="AH351" s="82"/>
      <c r="AI351" s="82"/>
      <c r="AJ351" s="82"/>
      <c r="AK351" s="82"/>
      <c r="AL351" s="82"/>
      <c r="AM351" s="82"/>
      <c r="AN351" s="82"/>
      <c r="AO351" s="82"/>
      <c r="AP351" s="82"/>
      <c r="AQ351" s="82"/>
      <c r="AR351" s="82"/>
      <c r="AS351" s="82"/>
      <c r="AT351" s="82"/>
      <c r="AU351" s="82"/>
      <c r="AV351" s="82"/>
      <c r="AW351" s="82"/>
      <c r="AX351" s="82"/>
      <c r="AY351" s="82"/>
      <c r="AZ351" s="82"/>
      <c r="BA351" s="82"/>
      <c r="BB351" s="82"/>
      <c r="BC351" s="82"/>
      <c r="BD351" s="82"/>
      <c r="BE351" s="82"/>
      <c r="BF351" s="82"/>
    </row>
    <row r="352">
      <c r="A352" s="102">
        <v>316.0</v>
      </c>
      <c r="B352" s="99" t="s">
        <v>2203</v>
      </c>
      <c r="C352" s="99" t="s">
        <v>10341</v>
      </c>
      <c r="D352" s="99" t="s">
        <v>593</v>
      </c>
      <c r="E352" s="99" t="s">
        <v>358</v>
      </c>
      <c r="F352" s="99" t="s">
        <v>10154</v>
      </c>
      <c r="G352" s="103"/>
      <c r="H352" s="103"/>
      <c r="I352" s="99" t="s">
        <v>595</v>
      </c>
      <c r="J352" s="103"/>
      <c r="K352" s="103"/>
      <c r="L352" s="103"/>
      <c r="M352" s="103"/>
      <c r="N352" s="103"/>
      <c r="O352" s="103"/>
      <c r="P352" s="103"/>
      <c r="Q352" s="99" t="s">
        <v>181</v>
      </c>
      <c r="R352" s="103"/>
      <c r="S352" s="103"/>
      <c r="T352" s="103"/>
      <c r="U352" s="103"/>
      <c r="V352" s="103"/>
      <c r="W352" s="103"/>
      <c r="X352" s="103"/>
      <c r="Y352" s="103"/>
      <c r="Z352" s="103"/>
      <c r="AA352" s="103"/>
      <c r="AB352" s="103"/>
      <c r="AC352" s="103"/>
      <c r="AD352" s="103"/>
      <c r="AE352" s="103"/>
      <c r="AF352" s="103"/>
      <c r="AG352" s="103"/>
      <c r="AH352" s="103"/>
      <c r="AI352" s="103"/>
      <c r="AJ352" s="103"/>
      <c r="AK352" s="103"/>
      <c r="AL352" s="103"/>
      <c r="AM352" s="103"/>
      <c r="AN352" s="103"/>
      <c r="AO352" s="103"/>
      <c r="AP352" s="103"/>
      <c r="AQ352" s="103"/>
      <c r="AR352" s="103"/>
      <c r="AS352" s="103"/>
      <c r="AT352" s="103"/>
      <c r="AU352" s="103"/>
      <c r="AV352" s="103"/>
      <c r="AW352" s="103"/>
      <c r="AX352" s="103"/>
      <c r="AY352" s="103"/>
      <c r="AZ352" s="103"/>
      <c r="BA352" s="103"/>
      <c r="BB352" s="103"/>
      <c r="BC352" s="103"/>
      <c r="BD352" s="103"/>
      <c r="BE352" s="103"/>
      <c r="BF352" s="103"/>
    </row>
    <row r="353">
      <c r="A353" s="64">
        <v>317.0</v>
      </c>
      <c r="B353" s="57" t="s">
        <v>2208</v>
      </c>
      <c r="C353" s="57" t="s">
        <v>10342</v>
      </c>
      <c r="D353" s="57" t="s">
        <v>593</v>
      </c>
      <c r="E353" s="57" t="s">
        <v>358</v>
      </c>
      <c r="F353" s="57" t="s">
        <v>10154</v>
      </c>
      <c r="G353" s="82"/>
      <c r="H353" s="82"/>
      <c r="I353" s="57" t="s">
        <v>595</v>
      </c>
      <c r="J353" s="82"/>
      <c r="K353" s="82"/>
      <c r="L353" s="82"/>
      <c r="M353" s="82"/>
      <c r="N353" s="82"/>
      <c r="O353" s="82"/>
      <c r="P353" s="82"/>
      <c r="Q353" s="57" t="s">
        <v>181</v>
      </c>
      <c r="R353" s="82"/>
      <c r="S353" s="82"/>
      <c r="T353" s="82"/>
      <c r="U353" s="82"/>
      <c r="V353" s="82"/>
      <c r="W353" s="82"/>
      <c r="X353" s="82"/>
      <c r="Y353" s="82"/>
      <c r="Z353" s="82"/>
      <c r="AA353" s="82"/>
      <c r="AB353" s="82"/>
      <c r="AC353" s="82"/>
      <c r="AD353" s="82"/>
      <c r="AE353" s="82"/>
      <c r="AF353" s="82"/>
      <c r="AG353" s="82"/>
      <c r="AH353" s="82"/>
      <c r="AI353" s="82"/>
      <c r="AJ353" s="82"/>
      <c r="AK353" s="82"/>
      <c r="AL353" s="82"/>
      <c r="AM353" s="82"/>
      <c r="AN353" s="82"/>
      <c r="AO353" s="82"/>
      <c r="AP353" s="82"/>
      <c r="AQ353" s="82"/>
      <c r="AR353" s="82"/>
      <c r="AS353" s="82"/>
      <c r="AT353" s="82"/>
      <c r="AU353" s="82"/>
      <c r="AV353" s="82"/>
      <c r="AW353" s="82"/>
      <c r="AX353" s="82"/>
      <c r="AY353" s="82"/>
      <c r="AZ353" s="82"/>
      <c r="BA353" s="82"/>
      <c r="BB353" s="82"/>
      <c r="BC353" s="82"/>
      <c r="BD353" s="82"/>
      <c r="BE353" s="82"/>
      <c r="BF353" s="82"/>
    </row>
    <row r="354">
      <c r="A354" s="102">
        <v>318.0</v>
      </c>
      <c r="B354" s="99" t="s">
        <v>2212</v>
      </c>
      <c r="C354" s="99" t="s">
        <v>10343</v>
      </c>
      <c r="D354" s="99" t="s">
        <v>593</v>
      </c>
      <c r="E354" s="99" t="s">
        <v>358</v>
      </c>
      <c r="F354" s="99" t="s">
        <v>10154</v>
      </c>
      <c r="G354" s="103"/>
      <c r="H354" s="103"/>
      <c r="I354" s="99" t="s">
        <v>595</v>
      </c>
      <c r="J354" s="103"/>
      <c r="K354" s="103"/>
      <c r="L354" s="103"/>
      <c r="M354" s="103"/>
      <c r="N354" s="103"/>
      <c r="O354" s="103"/>
      <c r="P354" s="103"/>
      <c r="Q354" s="99" t="s">
        <v>181</v>
      </c>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c r="BF354" s="103"/>
    </row>
    <row r="355">
      <c r="A355" s="64">
        <v>319.0</v>
      </c>
      <c r="B355" s="57" t="s">
        <v>2214</v>
      </c>
      <c r="C355" s="57" t="s">
        <v>10344</v>
      </c>
      <c r="D355" s="57" t="s">
        <v>593</v>
      </c>
      <c r="E355" s="57" t="s">
        <v>358</v>
      </c>
      <c r="F355" s="57" t="s">
        <v>10154</v>
      </c>
      <c r="G355" s="82"/>
      <c r="H355" s="82"/>
      <c r="I355" s="57" t="s">
        <v>595</v>
      </c>
      <c r="J355" s="82"/>
      <c r="K355" s="82"/>
      <c r="L355" s="82"/>
      <c r="M355" s="82"/>
      <c r="N355" s="82"/>
      <c r="O355" s="82"/>
      <c r="P355" s="82"/>
      <c r="Q355" s="57" t="s">
        <v>181</v>
      </c>
      <c r="R355" s="82"/>
      <c r="S355" s="82"/>
      <c r="T355" s="82"/>
      <c r="U355" s="82"/>
      <c r="V355" s="82"/>
      <c r="W355" s="82"/>
      <c r="X355" s="82"/>
      <c r="Y355" s="82"/>
      <c r="Z355" s="82"/>
      <c r="AA355" s="82"/>
      <c r="AB355" s="82"/>
      <c r="AC355" s="82"/>
      <c r="AD355" s="82"/>
      <c r="AE355" s="82"/>
      <c r="AF355" s="82"/>
      <c r="AG355" s="82"/>
      <c r="AH355" s="82"/>
      <c r="AI355" s="82"/>
      <c r="AJ355" s="82"/>
      <c r="AK355" s="82"/>
      <c r="AL355" s="82"/>
      <c r="AM355" s="82"/>
      <c r="AN355" s="82"/>
      <c r="AO355" s="82"/>
      <c r="AP355" s="82"/>
      <c r="AQ355" s="82"/>
      <c r="AR355" s="82"/>
      <c r="AS355" s="82"/>
      <c r="AT355" s="82"/>
      <c r="AU355" s="82"/>
      <c r="AV355" s="82"/>
      <c r="AW355" s="82"/>
      <c r="AX355" s="82"/>
      <c r="AY355" s="82"/>
      <c r="AZ355" s="82"/>
      <c r="BA355" s="82"/>
      <c r="BB355" s="82"/>
      <c r="BC355" s="82"/>
      <c r="BD355" s="82"/>
      <c r="BE355" s="82"/>
      <c r="BF355" s="82"/>
    </row>
    <row r="356">
      <c r="A356" s="102">
        <v>320.0</v>
      </c>
      <c r="B356" s="99" t="s">
        <v>2218</v>
      </c>
      <c r="C356" s="99" t="s">
        <v>10345</v>
      </c>
      <c r="D356" s="99" t="s">
        <v>593</v>
      </c>
      <c r="E356" s="99" t="s">
        <v>358</v>
      </c>
      <c r="F356" s="99" t="s">
        <v>10154</v>
      </c>
      <c r="G356" s="103"/>
      <c r="H356" s="103"/>
      <c r="I356" s="99" t="s">
        <v>595</v>
      </c>
      <c r="J356" s="103"/>
      <c r="K356" s="103"/>
      <c r="L356" s="103"/>
      <c r="M356" s="103"/>
      <c r="N356" s="103"/>
      <c r="O356" s="103"/>
      <c r="P356" s="103"/>
      <c r="Q356" s="99" t="s">
        <v>181</v>
      </c>
      <c r="R356" s="103"/>
      <c r="S356" s="103"/>
      <c r="T356" s="103"/>
      <c r="U356" s="103"/>
      <c r="V356" s="103"/>
      <c r="W356" s="103"/>
      <c r="X356" s="103"/>
      <c r="Y356" s="103"/>
      <c r="Z356" s="103"/>
      <c r="AA356" s="103"/>
      <c r="AB356" s="103"/>
      <c r="AC356" s="103"/>
      <c r="AD356" s="103"/>
      <c r="AE356" s="103"/>
      <c r="AF356" s="103"/>
      <c r="AG356" s="103"/>
      <c r="AH356" s="103"/>
      <c r="AI356" s="103"/>
      <c r="AJ356" s="103"/>
      <c r="AK356" s="103"/>
      <c r="AL356" s="103"/>
      <c r="AM356" s="103"/>
      <c r="AN356" s="103"/>
      <c r="AO356" s="103"/>
      <c r="AP356" s="103"/>
      <c r="AQ356" s="103"/>
      <c r="AR356" s="103"/>
      <c r="AS356" s="103"/>
      <c r="AT356" s="103"/>
      <c r="AU356" s="103"/>
      <c r="AV356" s="103"/>
      <c r="AW356" s="103"/>
      <c r="AX356" s="103"/>
      <c r="AY356" s="103"/>
      <c r="AZ356" s="103"/>
      <c r="BA356" s="103"/>
      <c r="BB356" s="103"/>
      <c r="BC356" s="103"/>
      <c r="BD356" s="103"/>
      <c r="BE356" s="103"/>
      <c r="BF356" s="103"/>
    </row>
    <row r="357">
      <c r="A357" s="64">
        <v>321.0</v>
      </c>
      <c r="B357" s="57" t="s">
        <v>2221</v>
      </c>
      <c r="C357" s="57" t="s">
        <v>10346</v>
      </c>
      <c r="D357" s="57" t="s">
        <v>593</v>
      </c>
      <c r="E357" s="57" t="s">
        <v>358</v>
      </c>
      <c r="F357" s="57" t="s">
        <v>10154</v>
      </c>
      <c r="G357" s="82"/>
      <c r="H357" s="82"/>
      <c r="I357" s="57" t="s">
        <v>595</v>
      </c>
      <c r="J357" s="82"/>
      <c r="K357" s="82"/>
      <c r="L357" s="82"/>
      <c r="M357" s="82"/>
      <c r="N357" s="82"/>
      <c r="O357" s="82"/>
      <c r="P357" s="82"/>
      <c r="Q357" s="57" t="s">
        <v>181</v>
      </c>
      <c r="R357" s="82"/>
      <c r="S357" s="82"/>
      <c r="T357" s="82"/>
      <c r="U357" s="82"/>
      <c r="V357" s="82"/>
      <c r="W357" s="82"/>
      <c r="X357" s="82"/>
      <c r="Y357" s="82"/>
      <c r="Z357" s="82"/>
      <c r="AA357" s="82"/>
      <c r="AB357" s="82"/>
      <c r="AC357" s="82"/>
      <c r="AD357" s="82"/>
      <c r="AE357" s="82"/>
      <c r="AF357" s="82"/>
      <c r="AG357" s="82"/>
      <c r="AH357" s="82"/>
      <c r="AI357" s="82"/>
      <c r="AJ357" s="82"/>
      <c r="AK357" s="82"/>
      <c r="AL357" s="82"/>
      <c r="AM357" s="82"/>
      <c r="AN357" s="82"/>
      <c r="AO357" s="82"/>
      <c r="AP357" s="82"/>
      <c r="AQ357" s="82"/>
      <c r="AR357" s="82"/>
      <c r="AS357" s="82"/>
      <c r="AT357" s="82"/>
      <c r="AU357" s="82"/>
      <c r="AV357" s="82"/>
      <c r="AW357" s="82"/>
      <c r="AX357" s="82"/>
      <c r="AY357" s="82"/>
      <c r="AZ357" s="82"/>
      <c r="BA357" s="82"/>
      <c r="BB357" s="82"/>
      <c r="BC357" s="82"/>
      <c r="BD357" s="82"/>
      <c r="BE357" s="82"/>
      <c r="BF357" s="82"/>
    </row>
    <row r="358">
      <c r="A358" s="102">
        <v>322.0</v>
      </c>
      <c r="B358" s="99" t="s">
        <v>2226</v>
      </c>
      <c r="C358" s="99" t="s">
        <v>10347</v>
      </c>
      <c r="D358" s="99" t="s">
        <v>593</v>
      </c>
      <c r="E358" s="99" t="s">
        <v>358</v>
      </c>
      <c r="F358" s="99" t="s">
        <v>10154</v>
      </c>
      <c r="G358" s="103"/>
      <c r="H358" s="103"/>
      <c r="I358" s="99" t="s">
        <v>595</v>
      </c>
      <c r="J358" s="103"/>
      <c r="K358" s="103"/>
      <c r="L358" s="103"/>
      <c r="M358" s="103"/>
      <c r="N358" s="103"/>
      <c r="O358" s="103"/>
      <c r="P358" s="103"/>
      <c r="Q358" s="99" t="s">
        <v>181</v>
      </c>
      <c r="R358" s="103"/>
      <c r="S358" s="103"/>
      <c r="T358" s="103"/>
      <c r="U358" s="103"/>
      <c r="V358" s="103"/>
      <c r="W358" s="103"/>
      <c r="X358" s="103"/>
      <c r="Y358" s="103"/>
      <c r="Z358" s="103"/>
      <c r="AA358" s="103"/>
      <c r="AB358" s="103"/>
      <c r="AC358" s="103"/>
      <c r="AD358" s="103"/>
      <c r="AE358" s="103"/>
      <c r="AF358" s="103"/>
      <c r="AG358" s="103"/>
      <c r="AH358" s="103"/>
      <c r="AI358" s="103"/>
      <c r="AJ358" s="103"/>
      <c r="AK358" s="103"/>
      <c r="AL358" s="103"/>
      <c r="AM358" s="103"/>
      <c r="AN358" s="103"/>
      <c r="AO358" s="103"/>
      <c r="AP358" s="103"/>
      <c r="AQ358" s="103"/>
      <c r="AR358" s="103"/>
      <c r="AS358" s="103"/>
      <c r="AT358" s="103"/>
      <c r="AU358" s="103"/>
      <c r="AV358" s="103"/>
      <c r="AW358" s="103"/>
      <c r="AX358" s="103"/>
      <c r="AY358" s="103"/>
      <c r="AZ358" s="103"/>
      <c r="BA358" s="103"/>
      <c r="BB358" s="103"/>
      <c r="BC358" s="103"/>
      <c r="BD358" s="103"/>
      <c r="BE358" s="103"/>
      <c r="BF358" s="103"/>
    </row>
    <row r="359">
      <c r="A359" s="64">
        <v>323.0</v>
      </c>
      <c r="B359" s="57" t="s">
        <v>2232</v>
      </c>
      <c r="C359" s="57" t="s">
        <v>10348</v>
      </c>
      <c r="D359" s="57" t="s">
        <v>593</v>
      </c>
      <c r="E359" s="57" t="s">
        <v>358</v>
      </c>
      <c r="F359" s="57" t="s">
        <v>10154</v>
      </c>
      <c r="G359" s="82"/>
      <c r="H359" s="82"/>
      <c r="I359" s="57" t="s">
        <v>595</v>
      </c>
      <c r="J359" s="82"/>
      <c r="K359" s="82"/>
      <c r="L359" s="82"/>
      <c r="M359" s="82"/>
      <c r="N359" s="82"/>
      <c r="O359" s="82"/>
      <c r="P359" s="82"/>
      <c r="Q359" s="57" t="s">
        <v>181</v>
      </c>
      <c r="R359" s="82"/>
      <c r="S359" s="82"/>
      <c r="T359" s="82"/>
      <c r="U359" s="82"/>
      <c r="V359" s="82"/>
      <c r="W359" s="82"/>
      <c r="X359" s="82"/>
      <c r="Y359" s="82"/>
      <c r="Z359" s="82"/>
      <c r="AA359" s="82"/>
      <c r="AB359" s="82"/>
      <c r="AC359" s="82"/>
      <c r="AD359" s="82"/>
      <c r="AE359" s="82"/>
      <c r="AF359" s="82"/>
      <c r="AG359" s="82"/>
      <c r="AH359" s="82"/>
      <c r="AI359" s="82"/>
      <c r="AJ359" s="82"/>
      <c r="AK359" s="82"/>
      <c r="AL359" s="82"/>
      <c r="AM359" s="82"/>
      <c r="AN359" s="82"/>
      <c r="AO359" s="82"/>
      <c r="AP359" s="82"/>
      <c r="AQ359" s="82"/>
      <c r="AR359" s="82"/>
      <c r="AS359" s="82"/>
      <c r="AT359" s="82"/>
      <c r="AU359" s="82"/>
      <c r="AV359" s="82"/>
      <c r="AW359" s="82"/>
      <c r="AX359" s="82"/>
      <c r="AY359" s="82"/>
      <c r="AZ359" s="82"/>
      <c r="BA359" s="82"/>
      <c r="BB359" s="82"/>
      <c r="BC359" s="82"/>
      <c r="BD359" s="82"/>
      <c r="BE359" s="82"/>
      <c r="BF359" s="82"/>
    </row>
    <row r="360">
      <c r="A360" s="102">
        <v>324.0</v>
      </c>
      <c r="B360" s="99" t="s">
        <v>2236</v>
      </c>
      <c r="C360" s="99" t="s">
        <v>10349</v>
      </c>
      <c r="D360" s="99" t="s">
        <v>593</v>
      </c>
      <c r="E360" s="99" t="s">
        <v>358</v>
      </c>
      <c r="F360" s="99" t="s">
        <v>10154</v>
      </c>
      <c r="G360" s="103"/>
      <c r="H360" s="103"/>
      <c r="I360" s="99" t="s">
        <v>595</v>
      </c>
      <c r="J360" s="103"/>
      <c r="K360" s="103"/>
      <c r="L360" s="103"/>
      <c r="M360" s="103"/>
      <c r="N360" s="103"/>
      <c r="O360" s="103"/>
      <c r="P360" s="103"/>
      <c r="Q360" s="99" t="s">
        <v>181</v>
      </c>
      <c r="R360" s="103"/>
      <c r="S360" s="103"/>
      <c r="T360" s="103"/>
      <c r="U360" s="103"/>
      <c r="V360" s="103"/>
      <c r="W360" s="103"/>
      <c r="X360" s="103"/>
      <c r="Y360" s="103"/>
      <c r="Z360" s="103"/>
      <c r="AA360" s="103"/>
      <c r="AB360" s="103"/>
      <c r="AC360" s="103"/>
      <c r="AD360" s="103"/>
      <c r="AE360" s="103"/>
      <c r="AF360" s="103"/>
      <c r="AG360" s="103"/>
      <c r="AH360" s="103"/>
      <c r="AI360" s="103"/>
      <c r="AJ360" s="103"/>
      <c r="AK360" s="103"/>
      <c r="AL360" s="103"/>
      <c r="AM360" s="103"/>
      <c r="AN360" s="103"/>
      <c r="AO360" s="103"/>
      <c r="AP360" s="103"/>
      <c r="AQ360" s="103"/>
      <c r="AR360" s="103"/>
      <c r="AS360" s="103"/>
      <c r="AT360" s="103"/>
      <c r="AU360" s="103"/>
      <c r="AV360" s="103"/>
      <c r="AW360" s="103"/>
      <c r="AX360" s="103"/>
      <c r="AY360" s="103"/>
      <c r="AZ360" s="103"/>
      <c r="BA360" s="103"/>
      <c r="BB360" s="103"/>
      <c r="BC360" s="103"/>
      <c r="BD360" s="103"/>
      <c r="BE360" s="103"/>
      <c r="BF360" s="103"/>
    </row>
    <row r="361">
      <c r="A361" s="64">
        <v>325.0</v>
      </c>
      <c r="B361" s="57" t="s">
        <v>2240</v>
      </c>
      <c r="C361" s="57" t="s">
        <v>10350</v>
      </c>
      <c r="D361" s="57" t="s">
        <v>593</v>
      </c>
      <c r="E361" s="57" t="s">
        <v>358</v>
      </c>
      <c r="F361" s="57" t="s">
        <v>10154</v>
      </c>
      <c r="G361" s="82"/>
      <c r="H361" s="82"/>
      <c r="I361" s="57" t="s">
        <v>595</v>
      </c>
      <c r="J361" s="82"/>
      <c r="K361" s="82"/>
      <c r="L361" s="82"/>
      <c r="M361" s="82"/>
      <c r="N361" s="82"/>
      <c r="O361" s="82"/>
      <c r="P361" s="82"/>
      <c r="Q361" s="57" t="s">
        <v>181</v>
      </c>
      <c r="R361" s="82"/>
      <c r="S361" s="82"/>
      <c r="T361" s="82"/>
      <c r="U361" s="82"/>
      <c r="V361" s="82"/>
      <c r="W361" s="82"/>
      <c r="X361" s="82"/>
      <c r="Y361" s="82"/>
      <c r="Z361" s="82"/>
      <c r="AA361" s="82"/>
      <c r="AB361" s="82"/>
      <c r="AC361" s="82"/>
      <c r="AD361" s="82"/>
      <c r="AE361" s="82"/>
      <c r="AF361" s="82"/>
      <c r="AG361" s="82"/>
      <c r="AH361" s="82"/>
      <c r="AI361" s="82"/>
      <c r="AJ361" s="82"/>
      <c r="AK361" s="82"/>
      <c r="AL361" s="82"/>
      <c r="AM361" s="82"/>
      <c r="AN361" s="82"/>
      <c r="AO361" s="82"/>
      <c r="AP361" s="82"/>
      <c r="AQ361" s="82"/>
      <c r="AR361" s="82"/>
      <c r="AS361" s="82"/>
      <c r="AT361" s="82"/>
      <c r="AU361" s="82"/>
      <c r="AV361" s="82"/>
      <c r="AW361" s="82"/>
      <c r="AX361" s="82"/>
      <c r="AY361" s="82"/>
      <c r="AZ361" s="82"/>
      <c r="BA361" s="82"/>
      <c r="BB361" s="82"/>
      <c r="BC361" s="82"/>
      <c r="BD361" s="82"/>
      <c r="BE361" s="82"/>
      <c r="BF361" s="82"/>
    </row>
    <row r="362">
      <c r="A362" s="102">
        <v>326.0</v>
      </c>
      <c r="B362" s="99" t="s">
        <v>2244</v>
      </c>
      <c r="C362" s="99" t="s">
        <v>10351</v>
      </c>
      <c r="D362" s="99" t="s">
        <v>593</v>
      </c>
      <c r="E362" s="99" t="s">
        <v>358</v>
      </c>
      <c r="F362" s="99" t="s">
        <v>10154</v>
      </c>
      <c r="G362" s="103"/>
      <c r="H362" s="103"/>
      <c r="I362" s="99" t="s">
        <v>595</v>
      </c>
      <c r="J362" s="103"/>
      <c r="K362" s="103"/>
      <c r="L362" s="103"/>
      <c r="M362" s="103"/>
      <c r="N362" s="103"/>
      <c r="O362" s="103"/>
      <c r="P362" s="103"/>
      <c r="Q362" s="99" t="s">
        <v>181</v>
      </c>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row>
    <row r="363">
      <c r="A363" s="64">
        <v>327.0</v>
      </c>
      <c r="B363" s="57" t="s">
        <v>2247</v>
      </c>
      <c r="C363" s="57" t="s">
        <v>10352</v>
      </c>
      <c r="D363" s="57" t="s">
        <v>593</v>
      </c>
      <c r="E363" s="57" t="s">
        <v>358</v>
      </c>
      <c r="F363" s="57" t="s">
        <v>10154</v>
      </c>
      <c r="G363" s="82"/>
      <c r="H363" s="82"/>
      <c r="I363" s="57" t="s">
        <v>595</v>
      </c>
      <c r="J363" s="82"/>
      <c r="K363" s="82"/>
      <c r="L363" s="82"/>
      <c r="M363" s="82"/>
      <c r="N363" s="82"/>
      <c r="O363" s="82"/>
      <c r="P363" s="82"/>
      <c r="Q363" s="57" t="s">
        <v>181</v>
      </c>
      <c r="R363" s="82"/>
      <c r="S363" s="82"/>
      <c r="T363" s="82"/>
      <c r="U363" s="82"/>
      <c r="V363" s="82"/>
      <c r="W363" s="82"/>
      <c r="X363" s="82"/>
      <c r="Y363" s="82"/>
      <c r="Z363" s="82"/>
      <c r="AA363" s="82"/>
      <c r="AB363" s="82"/>
      <c r="AC363" s="82"/>
      <c r="AD363" s="82"/>
      <c r="AE363" s="82"/>
      <c r="AF363" s="82"/>
      <c r="AG363" s="82"/>
      <c r="AH363" s="82"/>
      <c r="AI363" s="82"/>
      <c r="AJ363" s="82"/>
      <c r="AK363" s="82"/>
      <c r="AL363" s="82"/>
      <c r="AM363" s="82"/>
      <c r="AN363" s="82"/>
      <c r="AO363" s="82"/>
      <c r="AP363" s="82"/>
      <c r="AQ363" s="82"/>
      <c r="AR363" s="82"/>
      <c r="AS363" s="82"/>
      <c r="AT363" s="82"/>
      <c r="AU363" s="82"/>
      <c r="AV363" s="82"/>
      <c r="AW363" s="82"/>
      <c r="AX363" s="82"/>
      <c r="AY363" s="82"/>
      <c r="AZ363" s="82"/>
      <c r="BA363" s="82"/>
      <c r="BB363" s="82"/>
      <c r="BC363" s="82"/>
      <c r="BD363" s="82"/>
      <c r="BE363" s="82"/>
      <c r="BF363" s="82"/>
    </row>
    <row r="364">
      <c r="A364" s="102">
        <v>328.0</v>
      </c>
      <c r="B364" s="99" t="s">
        <v>2253</v>
      </c>
      <c r="C364" s="99" t="s">
        <v>10353</v>
      </c>
      <c r="D364" s="99" t="s">
        <v>593</v>
      </c>
      <c r="E364" s="99" t="s">
        <v>358</v>
      </c>
      <c r="F364" s="99" t="s">
        <v>10154</v>
      </c>
      <c r="G364" s="103"/>
      <c r="H364" s="103"/>
      <c r="I364" s="99" t="s">
        <v>595</v>
      </c>
      <c r="J364" s="103"/>
      <c r="K364" s="103"/>
      <c r="L364" s="103"/>
      <c r="M364" s="103"/>
      <c r="N364" s="103"/>
      <c r="O364" s="103"/>
      <c r="P364" s="103"/>
      <c r="Q364" s="99" t="s">
        <v>181</v>
      </c>
      <c r="R364" s="103"/>
      <c r="S364" s="103"/>
      <c r="T364" s="103"/>
      <c r="U364" s="103"/>
      <c r="V364" s="103"/>
      <c r="W364" s="103"/>
      <c r="X364" s="103"/>
      <c r="Y364" s="103"/>
      <c r="Z364" s="103"/>
      <c r="AA364" s="103"/>
      <c r="AB364" s="103"/>
      <c r="AC364" s="103"/>
      <c r="AD364" s="103"/>
      <c r="AE364" s="103"/>
      <c r="AF364" s="103"/>
      <c r="AG364" s="103"/>
      <c r="AH364" s="103"/>
      <c r="AI364" s="103"/>
      <c r="AJ364" s="103"/>
      <c r="AK364" s="103"/>
      <c r="AL364" s="103"/>
      <c r="AM364" s="103"/>
      <c r="AN364" s="103"/>
      <c r="AO364" s="103"/>
      <c r="AP364" s="103"/>
      <c r="AQ364" s="103"/>
      <c r="AR364" s="103"/>
      <c r="AS364" s="103"/>
      <c r="AT364" s="103"/>
      <c r="AU364" s="103"/>
      <c r="AV364" s="103"/>
      <c r="AW364" s="103"/>
      <c r="AX364" s="103"/>
      <c r="AY364" s="103"/>
      <c r="AZ364" s="103"/>
      <c r="BA364" s="103"/>
      <c r="BB364" s="103"/>
      <c r="BC364" s="103"/>
      <c r="BD364" s="103"/>
      <c r="BE364" s="103"/>
      <c r="BF364" s="103"/>
    </row>
    <row r="365">
      <c r="A365" s="64">
        <v>329.0</v>
      </c>
      <c r="B365" s="57" t="s">
        <v>2258</v>
      </c>
      <c r="C365" s="57" t="s">
        <v>10354</v>
      </c>
      <c r="D365" s="57" t="s">
        <v>593</v>
      </c>
      <c r="E365" s="57" t="s">
        <v>358</v>
      </c>
      <c r="F365" s="57" t="s">
        <v>10154</v>
      </c>
      <c r="G365" s="82"/>
      <c r="H365" s="82"/>
      <c r="I365" s="57" t="s">
        <v>595</v>
      </c>
      <c r="J365" s="82"/>
      <c r="K365" s="82"/>
      <c r="L365" s="82"/>
      <c r="M365" s="82"/>
      <c r="N365" s="82"/>
      <c r="O365" s="82"/>
      <c r="P365" s="82"/>
      <c r="Q365" s="57" t="s">
        <v>181</v>
      </c>
      <c r="R365" s="82"/>
      <c r="S365" s="82"/>
      <c r="T365" s="82"/>
      <c r="U365" s="82"/>
      <c r="V365" s="82"/>
      <c r="W365" s="82"/>
      <c r="X365" s="82"/>
      <c r="Y365" s="82"/>
      <c r="Z365" s="82"/>
      <c r="AA365" s="82"/>
      <c r="AB365" s="82"/>
      <c r="AC365" s="82"/>
      <c r="AD365" s="82"/>
      <c r="AE365" s="82"/>
      <c r="AF365" s="82"/>
      <c r="AG365" s="82"/>
      <c r="AH365" s="82"/>
      <c r="AI365" s="82"/>
      <c r="AJ365" s="82"/>
      <c r="AK365" s="82"/>
      <c r="AL365" s="82"/>
      <c r="AM365" s="82"/>
      <c r="AN365" s="82"/>
      <c r="AO365" s="82"/>
      <c r="AP365" s="82"/>
      <c r="AQ365" s="82"/>
      <c r="AR365" s="82"/>
      <c r="AS365" s="82"/>
      <c r="AT365" s="82"/>
      <c r="AU365" s="82"/>
      <c r="AV365" s="82"/>
      <c r="AW365" s="82"/>
      <c r="AX365" s="82"/>
      <c r="AY365" s="82"/>
      <c r="AZ365" s="82"/>
      <c r="BA365" s="82"/>
      <c r="BB365" s="82"/>
      <c r="BC365" s="82"/>
      <c r="BD365" s="82"/>
      <c r="BE365" s="82"/>
      <c r="BF365" s="82"/>
    </row>
    <row r="366">
      <c r="A366" s="102">
        <v>330.0</v>
      </c>
      <c r="B366" s="99" t="s">
        <v>2263</v>
      </c>
      <c r="C366" s="99" t="s">
        <v>10355</v>
      </c>
      <c r="D366" s="99" t="s">
        <v>593</v>
      </c>
      <c r="E366" s="99" t="s">
        <v>358</v>
      </c>
      <c r="F366" s="99" t="s">
        <v>10154</v>
      </c>
      <c r="G366" s="103"/>
      <c r="H366" s="103"/>
      <c r="I366" s="99" t="s">
        <v>595</v>
      </c>
      <c r="J366" s="103"/>
      <c r="K366" s="103"/>
      <c r="L366" s="103"/>
      <c r="M366" s="103"/>
      <c r="N366" s="103"/>
      <c r="O366" s="103"/>
      <c r="P366" s="103"/>
      <c r="Q366" s="99" t="s">
        <v>181</v>
      </c>
      <c r="R366" s="103"/>
      <c r="S366" s="103"/>
      <c r="T366" s="103"/>
      <c r="U366" s="103"/>
      <c r="V366" s="103"/>
      <c r="W366" s="103"/>
      <c r="X366" s="103"/>
      <c r="Y366" s="103"/>
      <c r="Z366" s="103"/>
      <c r="AA366" s="103"/>
      <c r="AB366" s="103"/>
      <c r="AC366" s="103"/>
      <c r="AD366" s="103"/>
      <c r="AE366" s="103"/>
      <c r="AF366" s="103"/>
      <c r="AG366" s="103"/>
      <c r="AH366" s="103"/>
      <c r="AI366" s="103"/>
      <c r="AJ366" s="103"/>
      <c r="AK366" s="103"/>
      <c r="AL366" s="103"/>
      <c r="AM366" s="103"/>
      <c r="AN366" s="103"/>
      <c r="AO366" s="103"/>
      <c r="AP366" s="103"/>
      <c r="AQ366" s="103"/>
      <c r="AR366" s="103"/>
      <c r="AS366" s="103"/>
      <c r="AT366" s="103"/>
      <c r="AU366" s="103"/>
      <c r="AV366" s="103"/>
      <c r="AW366" s="103"/>
      <c r="AX366" s="103"/>
      <c r="AY366" s="103"/>
      <c r="AZ366" s="103"/>
      <c r="BA366" s="103"/>
      <c r="BB366" s="103"/>
      <c r="BC366" s="103"/>
      <c r="BD366" s="103"/>
      <c r="BE366" s="103"/>
      <c r="BF366" s="103"/>
    </row>
    <row r="367">
      <c r="A367" s="64">
        <v>331.0</v>
      </c>
      <c r="B367" s="57" t="s">
        <v>2266</v>
      </c>
      <c r="C367" s="57" t="s">
        <v>10356</v>
      </c>
      <c r="D367" s="57" t="s">
        <v>593</v>
      </c>
      <c r="E367" s="57" t="s">
        <v>358</v>
      </c>
      <c r="F367" s="57" t="s">
        <v>10154</v>
      </c>
      <c r="G367" s="82"/>
      <c r="H367" s="82"/>
      <c r="I367" s="57" t="s">
        <v>595</v>
      </c>
      <c r="J367" s="82"/>
      <c r="K367" s="82"/>
      <c r="L367" s="82"/>
      <c r="M367" s="82"/>
      <c r="N367" s="82"/>
      <c r="O367" s="82"/>
      <c r="P367" s="82"/>
      <c r="Q367" s="57" t="s">
        <v>181</v>
      </c>
      <c r="R367" s="82"/>
      <c r="S367" s="82"/>
      <c r="T367" s="82"/>
      <c r="U367" s="82"/>
      <c r="V367" s="82"/>
      <c r="W367" s="82"/>
      <c r="X367" s="82"/>
      <c r="Y367" s="82"/>
      <c r="Z367" s="82"/>
      <c r="AA367" s="82"/>
      <c r="AB367" s="82"/>
      <c r="AC367" s="82"/>
      <c r="AD367" s="82"/>
      <c r="AE367" s="82"/>
      <c r="AF367" s="82"/>
      <c r="AG367" s="82"/>
      <c r="AH367" s="82"/>
      <c r="AI367" s="82"/>
      <c r="AJ367" s="82"/>
      <c r="AK367" s="82"/>
      <c r="AL367" s="82"/>
      <c r="AM367" s="82"/>
      <c r="AN367" s="82"/>
      <c r="AO367" s="82"/>
      <c r="AP367" s="82"/>
      <c r="AQ367" s="82"/>
      <c r="AR367" s="82"/>
      <c r="AS367" s="82"/>
      <c r="AT367" s="82"/>
      <c r="AU367" s="82"/>
      <c r="AV367" s="82"/>
      <c r="AW367" s="82"/>
      <c r="AX367" s="82"/>
      <c r="AY367" s="82"/>
      <c r="AZ367" s="82"/>
      <c r="BA367" s="82"/>
      <c r="BB367" s="82"/>
      <c r="BC367" s="82"/>
      <c r="BD367" s="82"/>
      <c r="BE367" s="82"/>
      <c r="BF367" s="82"/>
    </row>
    <row r="368">
      <c r="A368" s="102">
        <v>332.0</v>
      </c>
      <c r="B368" s="99" t="s">
        <v>2272</v>
      </c>
      <c r="C368" s="99" t="s">
        <v>10357</v>
      </c>
      <c r="D368" s="99" t="s">
        <v>593</v>
      </c>
      <c r="E368" s="99" t="s">
        <v>358</v>
      </c>
      <c r="F368" s="99" t="s">
        <v>10154</v>
      </c>
      <c r="G368" s="103"/>
      <c r="H368" s="103"/>
      <c r="I368" s="99" t="s">
        <v>595</v>
      </c>
      <c r="J368" s="103"/>
      <c r="K368" s="103"/>
      <c r="L368" s="103"/>
      <c r="M368" s="103"/>
      <c r="N368" s="103"/>
      <c r="O368" s="103"/>
      <c r="P368" s="103"/>
      <c r="Q368" s="99" t="s">
        <v>181</v>
      </c>
      <c r="R368" s="103"/>
      <c r="S368" s="103"/>
      <c r="T368" s="103"/>
      <c r="U368" s="103"/>
      <c r="V368" s="103"/>
      <c r="W368" s="103"/>
      <c r="X368" s="103"/>
      <c r="Y368" s="103"/>
      <c r="Z368" s="103"/>
      <c r="AA368" s="103"/>
      <c r="AB368" s="103"/>
      <c r="AC368" s="103"/>
      <c r="AD368" s="103"/>
      <c r="AE368" s="103"/>
      <c r="AF368" s="103"/>
      <c r="AG368" s="103"/>
      <c r="AH368" s="103"/>
      <c r="AI368" s="103"/>
      <c r="AJ368" s="103"/>
      <c r="AK368" s="103"/>
      <c r="AL368" s="103"/>
      <c r="AM368" s="103"/>
      <c r="AN368" s="103"/>
      <c r="AO368" s="103"/>
      <c r="AP368" s="103"/>
      <c r="AQ368" s="103"/>
      <c r="AR368" s="103"/>
      <c r="AS368" s="103"/>
      <c r="AT368" s="103"/>
      <c r="AU368" s="103"/>
      <c r="AV368" s="103"/>
      <c r="AW368" s="103"/>
      <c r="AX368" s="103"/>
      <c r="AY368" s="103"/>
      <c r="AZ368" s="103"/>
      <c r="BA368" s="103"/>
      <c r="BB368" s="103"/>
      <c r="BC368" s="103"/>
      <c r="BD368" s="103"/>
      <c r="BE368" s="103"/>
      <c r="BF368" s="103"/>
    </row>
    <row r="369">
      <c r="A369" s="64">
        <v>333.0</v>
      </c>
      <c r="B369" s="57" t="s">
        <v>2277</v>
      </c>
      <c r="C369" s="57" t="s">
        <v>10358</v>
      </c>
      <c r="D369" s="57" t="s">
        <v>593</v>
      </c>
      <c r="E369" s="57" t="s">
        <v>358</v>
      </c>
      <c r="F369" s="57" t="s">
        <v>10154</v>
      </c>
      <c r="G369" s="82"/>
      <c r="H369" s="82"/>
      <c r="I369" s="57" t="s">
        <v>595</v>
      </c>
      <c r="J369" s="82"/>
      <c r="K369" s="82"/>
      <c r="L369" s="82"/>
      <c r="M369" s="82"/>
      <c r="N369" s="82"/>
      <c r="O369" s="82"/>
      <c r="P369" s="82"/>
      <c r="Q369" s="57" t="s">
        <v>181</v>
      </c>
      <c r="R369" s="82"/>
      <c r="S369" s="82"/>
      <c r="T369" s="82"/>
      <c r="U369" s="82"/>
      <c r="V369" s="82"/>
      <c r="W369" s="82"/>
      <c r="X369" s="82"/>
      <c r="Y369" s="82"/>
      <c r="Z369" s="82"/>
      <c r="AA369" s="82"/>
      <c r="AB369" s="82"/>
      <c r="AC369" s="82"/>
      <c r="AD369" s="82"/>
      <c r="AE369" s="82"/>
      <c r="AF369" s="82"/>
      <c r="AG369" s="82"/>
      <c r="AH369" s="82"/>
      <c r="AI369" s="82"/>
      <c r="AJ369" s="82"/>
      <c r="AK369" s="82"/>
      <c r="AL369" s="82"/>
      <c r="AM369" s="82"/>
      <c r="AN369" s="82"/>
      <c r="AO369" s="82"/>
      <c r="AP369" s="82"/>
      <c r="AQ369" s="82"/>
      <c r="AR369" s="82"/>
      <c r="AS369" s="82"/>
      <c r="AT369" s="82"/>
      <c r="AU369" s="82"/>
      <c r="AV369" s="82"/>
      <c r="AW369" s="82"/>
      <c r="AX369" s="82"/>
      <c r="AY369" s="82"/>
      <c r="AZ369" s="82"/>
      <c r="BA369" s="82"/>
      <c r="BB369" s="82"/>
      <c r="BC369" s="82"/>
      <c r="BD369" s="82"/>
      <c r="BE369" s="82"/>
      <c r="BF369" s="82"/>
    </row>
    <row r="370">
      <c r="A370" s="102">
        <v>334.0</v>
      </c>
      <c r="B370" s="99" t="s">
        <v>2281</v>
      </c>
      <c r="C370" s="99" t="s">
        <v>10359</v>
      </c>
      <c r="D370" s="99" t="s">
        <v>593</v>
      </c>
      <c r="E370" s="99" t="s">
        <v>358</v>
      </c>
      <c r="F370" s="99" t="s">
        <v>10154</v>
      </c>
      <c r="G370" s="103"/>
      <c r="H370" s="103"/>
      <c r="I370" s="99" t="s">
        <v>595</v>
      </c>
      <c r="J370" s="103"/>
      <c r="K370" s="103"/>
      <c r="L370" s="103"/>
      <c r="M370" s="103"/>
      <c r="N370" s="103"/>
      <c r="O370" s="103"/>
      <c r="P370" s="103"/>
      <c r="Q370" s="99" t="s">
        <v>181</v>
      </c>
      <c r="R370" s="103"/>
      <c r="S370" s="103"/>
      <c r="T370" s="103"/>
      <c r="U370" s="103"/>
      <c r="V370" s="103"/>
      <c r="W370" s="103"/>
      <c r="X370" s="103"/>
      <c r="Y370" s="103"/>
      <c r="Z370" s="103"/>
      <c r="AA370" s="103"/>
      <c r="AB370" s="103"/>
      <c r="AC370" s="103"/>
      <c r="AD370" s="103"/>
      <c r="AE370" s="103"/>
      <c r="AF370" s="103"/>
      <c r="AG370" s="103"/>
      <c r="AH370" s="103"/>
      <c r="AI370" s="103"/>
      <c r="AJ370" s="103"/>
      <c r="AK370" s="103"/>
      <c r="AL370" s="103"/>
      <c r="AM370" s="103"/>
      <c r="AN370" s="103"/>
      <c r="AO370" s="103"/>
      <c r="AP370" s="103"/>
      <c r="AQ370" s="103"/>
      <c r="AR370" s="103"/>
      <c r="AS370" s="103"/>
      <c r="AT370" s="103"/>
      <c r="AU370" s="103"/>
      <c r="AV370" s="103"/>
      <c r="AW370" s="103"/>
      <c r="AX370" s="103"/>
      <c r="AY370" s="103"/>
      <c r="AZ370" s="103"/>
      <c r="BA370" s="103"/>
      <c r="BB370" s="103"/>
      <c r="BC370" s="103"/>
      <c r="BD370" s="103"/>
      <c r="BE370" s="103"/>
      <c r="BF370" s="103"/>
    </row>
    <row r="371">
      <c r="A371" s="64">
        <v>335.0</v>
      </c>
      <c r="B371" s="57" t="s">
        <v>2285</v>
      </c>
      <c r="C371" s="57" t="s">
        <v>10360</v>
      </c>
      <c r="D371" s="57" t="s">
        <v>593</v>
      </c>
      <c r="E371" s="57" t="s">
        <v>358</v>
      </c>
      <c r="F371" s="57" t="s">
        <v>10154</v>
      </c>
      <c r="G371" s="82"/>
      <c r="H371" s="82"/>
      <c r="I371" s="57" t="s">
        <v>595</v>
      </c>
      <c r="J371" s="82"/>
      <c r="K371" s="82"/>
      <c r="L371" s="82"/>
      <c r="M371" s="82"/>
      <c r="N371" s="82"/>
      <c r="O371" s="82"/>
      <c r="P371" s="82"/>
      <c r="Q371" s="57" t="s">
        <v>181</v>
      </c>
      <c r="R371" s="82"/>
      <c r="S371" s="82"/>
      <c r="T371" s="82"/>
      <c r="U371" s="82"/>
      <c r="V371" s="82"/>
      <c r="W371" s="82"/>
      <c r="X371" s="82"/>
      <c r="Y371" s="82"/>
      <c r="Z371" s="82"/>
      <c r="AA371" s="82"/>
      <c r="AB371" s="82"/>
      <c r="AC371" s="82"/>
      <c r="AD371" s="82"/>
      <c r="AE371" s="82"/>
      <c r="AF371" s="82"/>
      <c r="AG371" s="82"/>
      <c r="AH371" s="82"/>
      <c r="AI371" s="82"/>
      <c r="AJ371" s="82"/>
      <c r="AK371" s="82"/>
      <c r="AL371" s="82"/>
      <c r="AM371" s="82"/>
      <c r="AN371" s="82"/>
      <c r="AO371" s="82"/>
      <c r="AP371" s="82"/>
      <c r="AQ371" s="82"/>
      <c r="AR371" s="82"/>
      <c r="AS371" s="82"/>
      <c r="AT371" s="82"/>
      <c r="AU371" s="82"/>
      <c r="AV371" s="82"/>
      <c r="AW371" s="82"/>
      <c r="AX371" s="82"/>
      <c r="AY371" s="82"/>
      <c r="AZ371" s="82"/>
      <c r="BA371" s="82"/>
      <c r="BB371" s="82"/>
      <c r="BC371" s="82"/>
      <c r="BD371" s="82"/>
      <c r="BE371" s="82"/>
      <c r="BF371" s="82"/>
    </row>
    <row r="372">
      <c r="A372" s="102">
        <v>336.0</v>
      </c>
      <c r="B372" s="99" t="s">
        <v>2288</v>
      </c>
      <c r="C372" s="99" t="s">
        <v>10361</v>
      </c>
      <c r="D372" s="99" t="s">
        <v>593</v>
      </c>
      <c r="E372" s="99" t="s">
        <v>358</v>
      </c>
      <c r="F372" s="99" t="s">
        <v>10154</v>
      </c>
      <c r="G372" s="103"/>
      <c r="H372" s="103"/>
      <c r="I372" s="99" t="s">
        <v>595</v>
      </c>
      <c r="J372" s="103"/>
      <c r="K372" s="103"/>
      <c r="L372" s="103"/>
      <c r="M372" s="103"/>
      <c r="N372" s="103"/>
      <c r="O372" s="103"/>
      <c r="P372" s="103"/>
      <c r="Q372" s="99" t="s">
        <v>181</v>
      </c>
      <c r="R372" s="103"/>
      <c r="S372" s="103"/>
      <c r="T372" s="103"/>
      <c r="U372" s="103"/>
      <c r="V372" s="103"/>
      <c r="W372" s="103"/>
      <c r="X372" s="103"/>
      <c r="Y372" s="103"/>
      <c r="Z372" s="103"/>
      <c r="AA372" s="103"/>
      <c r="AB372" s="103"/>
      <c r="AC372" s="103"/>
      <c r="AD372" s="103"/>
      <c r="AE372" s="103"/>
      <c r="AF372" s="103"/>
      <c r="AG372" s="103"/>
      <c r="AH372" s="103"/>
      <c r="AI372" s="103"/>
      <c r="AJ372" s="103"/>
      <c r="AK372" s="103"/>
      <c r="AL372" s="103"/>
      <c r="AM372" s="103"/>
      <c r="AN372" s="103"/>
      <c r="AO372" s="103"/>
      <c r="AP372" s="103"/>
      <c r="AQ372" s="103"/>
      <c r="AR372" s="103"/>
      <c r="AS372" s="103"/>
      <c r="AT372" s="103"/>
      <c r="AU372" s="103"/>
      <c r="AV372" s="103"/>
      <c r="AW372" s="103"/>
      <c r="AX372" s="103"/>
      <c r="AY372" s="103"/>
      <c r="AZ372" s="103"/>
      <c r="BA372" s="103"/>
      <c r="BB372" s="103"/>
      <c r="BC372" s="103"/>
      <c r="BD372" s="103"/>
      <c r="BE372" s="103"/>
      <c r="BF372" s="103"/>
    </row>
    <row r="373">
      <c r="A373" s="64">
        <v>337.0</v>
      </c>
      <c r="B373" s="57" t="s">
        <v>2293</v>
      </c>
      <c r="C373" s="57" t="s">
        <v>10362</v>
      </c>
      <c r="D373" s="57" t="s">
        <v>593</v>
      </c>
      <c r="E373" s="57" t="s">
        <v>358</v>
      </c>
      <c r="F373" s="57" t="s">
        <v>10154</v>
      </c>
      <c r="G373" s="82"/>
      <c r="H373" s="82"/>
      <c r="I373" s="57" t="s">
        <v>595</v>
      </c>
      <c r="J373" s="82"/>
      <c r="K373" s="82"/>
      <c r="L373" s="82"/>
      <c r="M373" s="82"/>
      <c r="N373" s="82"/>
      <c r="O373" s="82"/>
      <c r="P373" s="82"/>
      <c r="Q373" s="57" t="s">
        <v>181</v>
      </c>
      <c r="R373" s="82"/>
      <c r="S373" s="82"/>
      <c r="T373" s="82"/>
      <c r="U373" s="82"/>
      <c r="V373" s="82"/>
      <c r="W373" s="82"/>
      <c r="X373" s="82"/>
      <c r="Y373" s="82"/>
      <c r="Z373" s="82"/>
      <c r="AA373" s="82"/>
      <c r="AB373" s="82"/>
      <c r="AC373" s="82"/>
      <c r="AD373" s="82"/>
      <c r="AE373" s="82"/>
      <c r="AF373" s="82"/>
      <c r="AG373" s="82"/>
      <c r="AH373" s="82"/>
      <c r="AI373" s="82"/>
      <c r="AJ373" s="82"/>
      <c r="AK373" s="82"/>
      <c r="AL373" s="82"/>
      <c r="AM373" s="82"/>
      <c r="AN373" s="82"/>
      <c r="AO373" s="82"/>
      <c r="AP373" s="82"/>
      <c r="AQ373" s="82"/>
      <c r="AR373" s="82"/>
      <c r="AS373" s="82"/>
      <c r="AT373" s="82"/>
      <c r="AU373" s="82"/>
      <c r="AV373" s="82"/>
      <c r="AW373" s="82"/>
      <c r="AX373" s="82"/>
      <c r="AY373" s="82"/>
      <c r="AZ373" s="82"/>
      <c r="BA373" s="82"/>
      <c r="BB373" s="82"/>
      <c r="BC373" s="82"/>
      <c r="BD373" s="82"/>
      <c r="BE373" s="82"/>
      <c r="BF373" s="82"/>
    </row>
    <row r="374">
      <c r="A374" s="102">
        <v>338.0</v>
      </c>
      <c r="B374" s="99" t="s">
        <v>2296</v>
      </c>
      <c r="C374" s="99" t="s">
        <v>10363</v>
      </c>
      <c r="D374" s="99" t="s">
        <v>593</v>
      </c>
      <c r="E374" s="99" t="s">
        <v>358</v>
      </c>
      <c r="F374" s="99" t="s">
        <v>10154</v>
      </c>
      <c r="G374" s="103"/>
      <c r="H374" s="103"/>
      <c r="I374" s="99" t="s">
        <v>595</v>
      </c>
      <c r="J374" s="103"/>
      <c r="K374" s="103"/>
      <c r="L374" s="103"/>
      <c r="M374" s="103"/>
      <c r="N374" s="103"/>
      <c r="O374" s="103"/>
      <c r="P374" s="103"/>
      <c r="Q374" s="99" t="s">
        <v>181</v>
      </c>
      <c r="R374" s="103"/>
      <c r="S374" s="103"/>
      <c r="T374" s="103"/>
      <c r="U374" s="103"/>
      <c r="V374" s="103"/>
      <c r="W374" s="103"/>
      <c r="X374" s="103"/>
      <c r="Y374" s="103"/>
      <c r="Z374" s="103"/>
      <c r="AA374" s="103"/>
      <c r="AB374" s="103"/>
      <c r="AC374" s="103"/>
      <c r="AD374" s="103"/>
      <c r="AE374" s="103"/>
      <c r="AF374" s="103"/>
      <c r="AG374" s="103"/>
      <c r="AH374" s="103"/>
      <c r="AI374" s="103"/>
      <c r="AJ374" s="103"/>
      <c r="AK374" s="103"/>
      <c r="AL374" s="103"/>
      <c r="AM374" s="103"/>
      <c r="AN374" s="103"/>
      <c r="AO374" s="103"/>
      <c r="AP374" s="103"/>
      <c r="AQ374" s="103"/>
      <c r="AR374" s="103"/>
      <c r="AS374" s="103"/>
      <c r="AT374" s="103"/>
      <c r="AU374" s="103"/>
      <c r="AV374" s="103"/>
      <c r="AW374" s="103"/>
      <c r="AX374" s="103"/>
      <c r="AY374" s="103"/>
      <c r="AZ374" s="103"/>
      <c r="BA374" s="103"/>
      <c r="BB374" s="103"/>
      <c r="BC374" s="103"/>
      <c r="BD374" s="103"/>
      <c r="BE374" s="103"/>
      <c r="BF374" s="103"/>
    </row>
    <row r="375">
      <c r="A375" s="64">
        <v>339.0</v>
      </c>
      <c r="B375" s="57" t="s">
        <v>2299</v>
      </c>
      <c r="C375" s="57" t="s">
        <v>10364</v>
      </c>
      <c r="D375" s="57" t="s">
        <v>593</v>
      </c>
      <c r="E375" s="57" t="s">
        <v>358</v>
      </c>
      <c r="F375" s="57" t="s">
        <v>10154</v>
      </c>
      <c r="G375" s="82"/>
      <c r="H375" s="82"/>
      <c r="I375" s="57" t="s">
        <v>595</v>
      </c>
      <c r="J375" s="82"/>
      <c r="K375" s="82"/>
      <c r="L375" s="82"/>
      <c r="M375" s="82"/>
      <c r="N375" s="82"/>
      <c r="O375" s="82"/>
      <c r="P375" s="82"/>
      <c r="Q375" s="57" t="s">
        <v>577</v>
      </c>
      <c r="R375" s="82"/>
      <c r="S375" s="82"/>
      <c r="T375" s="82"/>
      <c r="U375" s="82"/>
      <c r="V375" s="82"/>
      <c r="W375" s="82"/>
      <c r="X375" s="82"/>
      <c r="Y375" s="82"/>
      <c r="Z375" s="82"/>
      <c r="AA375" s="82"/>
      <c r="AB375" s="82"/>
      <c r="AC375" s="82"/>
      <c r="AD375" s="82"/>
      <c r="AE375" s="82"/>
      <c r="AF375" s="82"/>
      <c r="AG375" s="82"/>
      <c r="AH375" s="82"/>
      <c r="AI375" s="82"/>
      <c r="AJ375" s="82"/>
      <c r="AK375" s="82"/>
      <c r="AL375" s="82"/>
      <c r="AM375" s="82"/>
      <c r="AN375" s="82"/>
      <c r="AO375" s="82"/>
      <c r="AP375" s="82"/>
      <c r="AQ375" s="82"/>
      <c r="AR375" s="82"/>
      <c r="AS375" s="82"/>
      <c r="AT375" s="82"/>
      <c r="AU375" s="82"/>
      <c r="AV375" s="82"/>
      <c r="AW375" s="82"/>
      <c r="AX375" s="82"/>
      <c r="AY375" s="82"/>
      <c r="AZ375" s="82"/>
      <c r="BA375" s="82"/>
      <c r="BB375" s="82"/>
      <c r="BC375" s="82"/>
      <c r="BD375" s="82"/>
      <c r="BE375" s="82"/>
      <c r="BF375" s="82"/>
    </row>
    <row r="376">
      <c r="A376" s="102">
        <v>340.0</v>
      </c>
      <c r="B376" s="99" t="s">
        <v>2302</v>
      </c>
      <c r="C376" s="99" t="s">
        <v>10365</v>
      </c>
      <c r="D376" s="99" t="s">
        <v>593</v>
      </c>
      <c r="E376" s="99" t="s">
        <v>358</v>
      </c>
      <c r="F376" s="99" t="s">
        <v>10154</v>
      </c>
      <c r="G376" s="103"/>
      <c r="H376" s="103"/>
      <c r="I376" s="99" t="s">
        <v>595</v>
      </c>
      <c r="J376" s="103"/>
      <c r="K376" s="103"/>
      <c r="L376" s="103"/>
      <c r="M376" s="103"/>
      <c r="N376" s="103"/>
      <c r="O376" s="103"/>
      <c r="P376" s="103"/>
      <c r="Q376" s="99" t="s">
        <v>577</v>
      </c>
      <c r="R376" s="103"/>
      <c r="S376" s="103"/>
      <c r="T376" s="103"/>
      <c r="U376" s="103"/>
      <c r="V376" s="103"/>
      <c r="W376" s="103"/>
      <c r="X376" s="103"/>
      <c r="Y376" s="103"/>
      <c r="Z376" s="103"/>
      <c r="AA376" s="103"/>
      <c r="AB376" s="103"/>
      <c r="AC376" s="103"/>
      <c r="AD376" s="103"/>
      <c r="AE376" s="103"/>
      <c r="AF376" s="103"/>
      <c r="AG376" s="103"/>
      <c r="AH376" s="103"/>
      <c r="AI376" s="103"/>
      <c r="AJ376" s="103"/>
      <c r="AK376" s="103"/>
      <c r="AL376" s="103"/>
      <c r="AM376" s="103"/>
      <c r="AN376" s="103"/>
      <c r="AO376" s="103"/>
      <c r="AP376" s="103"/>
      <c r="AQ376" s="103"/>
      <c r="AR376" s="103"/>
      <c r="AS376" s="103"/>
      <c r="AT376" s="103"/>
      <c r="AU376" s="103"/>
      <c r="AV376" s="103"/>
      <c r="AW376" s="103"/>
      <c r="AX376" s="103"/>
      <c r="AY376" s="103"/>
      <c r="AZ376" s="103"/>
      <c r="BA376" s="103"/>
      <c r="BB376" s="103"/>
      <c r="BC376" s="103"/>
      <c r="BD376" s="103"/>
      <c r="BE376" s="103"/>
      <c r="BF376" s="103"/>
    </row>
    <row r="377">
      <c r="A377" s="64">
        <v>341.0</v>
      </c>
      <c r="B377" s="57" t="s">
        <v>2305</v>
      </c>
      <c r="C377" s="57" t="s">
        <v>10366</v>
      </c>
      <c r="D377" s="57" t="s">
        <v>593</v>
      </c>
      <c r="E377" s="57" t="s">
        <v>358</v>
      </c>
      <c r="F377" s="57" t="s">
        <v>10154</v>
      </c>
      <c r="G377" s="82"/>
      <c r="H377" s="82"/>
      <c r="I377" s="57" t="s">
        <v>595</v>
      </c>
      <c r="J377" s="82"/>
      <c r="K377" s="82"/>
      <c r="L377" s="82"/>
      <c r="M377" s="82"/>
      <c r="N377" s="82"/>
      <c r="O377" s="82"/>
      <c r="P377" s="82"/>
      <c r="Q377" s="57" t="s">
        <v>577</v>
      </c>
      <c r="R377" s="82"/>
      <c r="S377" s="82"/>
      <c r="T377" s="82"/>
      <c r="U377" s="82"/>
      <c r="V377" s="82"/>
      <c r="W377" s="82"/>
      <c r="X377" s="82"/>
      <c r="Y377" s="82"/>
      <c r="Z377" s="82"/>
      <c r="AA377" s="82"/>
      <c r="AB377" s="82"/>
      <c r="AC377" s="82"/>
      <c r="AD377" s="82"/>
      <c r="AE377" s="82"/>
      <c r="AF377" s="82"/>
      <c r="AG377" s="82"/>
      <c r="AH377" s="82"/>
      <c r="AI377" s="82"/>
      <c r="AJ377" s="82"/>
      <c r="AK377" s="82"/>
      <c r="AL377" s="82"/>
      <c r="AM377" s="82"/>
      <c r="AN377" s="82"/>
      <c r="AO377" s="82"/>
      <c r="AP377" s="82"/>
      <c r="AQ377" s="82"/>
      <c r="AR377" s="82"/>
      <c r="AS377" s="82"/>
      <c r="AT377" s="82"/>
      <c r="AU377" s="82"/>
      <c r="AV377" s="82"/>
      <c r="AW377" s="82"/>
      <c r="AX377" s="82"/>
      <c r="AY377" s="82"/>
      <c r="AZ377" s="82"/>
      <c r="BA377" s="82"/>
      <c r="BB377" s="82"/>
      <c r="BC377" s="82"/>
      <c r="BD377" s="82"/>
      <c r="BE377" s="82"/>
      <c r="BF377" s="82"/>
    </row>
    <row r="378">
      <c r="A378" s="102">
        <v>342.0</v>
      </c>
      <c r="B378" s="99" t="s">
        <v>2309</v>
      </c>
      <c r="C378" s="99" t="s">
        <v>10367</v>
      </c>
      <c r="D378" s="99" t="s">
        <v>593</v>
      </c>
      <c r="E378" s="99" t="s">
        <v>358</v>
      </c>
      <c r="F378" s="99" t="s">
        <v>10154</v>
      </c>
      <c r="G378" s="103"/>
      <c r="H378" s="103"/>
      <c r="I378" s="99" t="s">
        <v>595</v>
      </c>
      <c r="J378" s="103"/>
      <c r="K378" s="103"/>
      <c r="L378" s="103"/>
      <c r="M378" s="103"/>
      <c r="N378" s="103"/>
      <c r="O378" s="103"/>
      <c r="P378" s="103"/>
      <c r="Q378" s="99" t="s">
        <v>577</v>
      </c>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c r="AN378" s="103"/>
      <c r="AO378" s="103"/>
      <c r="AP378" s="103"/>
      <c r="AQ378" s="103"/>
      <c r="AR378" s="103"/>
      <c r="AS378" s="103"/>
      <c r="AT378" s="103"/>
      <c r="AU378" s="103"/>
      <c r="AV378" s="103"/>
      <c r="AW378" s="103"/>
      <c r="AX378" s="103"/>
      <c r="AY378" s="103"/>
      <c r="AZ378" s="103"/>
      <c r="BA378" s="103"/>
      <c r="BB378" s="103"/>
      <c r="BC378" s="103"/>
      <c r="BD378" s="103"/>
      <c r="BE378" s="103"/>
      <c r="BF378" s="103"/>
    </row>
    <row r="379">
      <c r="A379" s="64">
        <v>343.0</v>
      </c>
      <c r="B379" s="57" t="s">
        <v>2311</v>
      </c>
      <c r="C379" s="57" t="s">
        <v>10368</v>
      </c>
      <c r="D379" s="57" t="s">
        <v>593</v>
      </c>
      <c r="E379" s="57" t="s">
        <v>358</v>
      </c>
      <c r="F379" s="57" t="s">
        <v>10154</v>
      </c>
      <c r="G379" s="82"/>
      <c r="H379" s="82"/>
      <c r="I379" s="57" t="s">
        <v>595</v>
      </c>
      <c r="J379" s="82"/>
      <c r="K379" s="82"/>
      <c r="L379" s="82"/>
      <c r="M379" s="82"/>
      <c r="N379" s="82"/>
      <c r="O379" s="82"/>
      <c r="P379" s="82"/>
      <c r="Q379" s="57" t="s">
        <v>577</v>
      </c>
      <c r="R379" s="82"/>
      <c r="S379" s="82"/>
      <c r="T379" s="82"/>
      <c r="U379" s="82"/>
      <c r="V379" s="82"/>
      <c r="W379" s="82"/>
      <c r="X379" s="82"/>
      <c r="Y379" s="82"/>
      <c r="Z379" s="82"/>
      <c r="AA379" s="82"/>
      <c r="AB379" s="82"/>
      <c r="AC379" s="82"/>
      <c r="AD379" s="82"/>
      <c r="AE379" s="82"/>
      <c r="AF379" s="82"/>
      <c r="AG379" s="82"/>
      <c r="AH379" s="82"/>
      <c r="AI379" s="82"/>
      <c r="AJ379" s="82"/>
      <c r="AK379" s="82"/>
      <c r="AL379" s="82"/>
      <c r="AM379" s="82"/>
      <c r="AN379" s="82"/>
      <c r="AO379" s="82"/>
      <c r="AP379" s="82"/>
      <c r="AQ379" s="82"/>
      <c r="AR379" s="82"/>
      <c r="AS379" s="82"/>
      <c r="AT379" s="82"/>
      <c r="AU379" s="82"/>
      <c r="AV379" s="82"/>
      <c r="AW379" s="82"/>
      <c r="AX379" s="82"/>
      <c r="AY379" s="82"/>
      <c r="AZ379" s="82"/>
      <c r="BA379" s="82"/>
      <c r="BB379" s="82"/>
      <c r="BC379" s="82"/>
      <c r="BD379" s="82"/>
      <c r="BE379" s="82"/>
      <c r="BF379" s="82"/>
    </row>
    <row r="380">
      <c r="A380" s="102">
        <v>344.0</v>
      </c>
      <c r="B380" s="99" t="s">
        <v>2316</v>
      </c>
      <c r="C380" s="99" t="s">
        <v>10369</v>
      </c>
      <c r="D380" s="99" t="s">
        <v>593</v>
      </c>
      <c r="E380" s="99" t="s">
        <v>358</v>
      </c>
      <c r="F380" s="99" t="s">
        <v>10154</v>
      </c>
      <c r="G380" s="103"/>
      <c r="H380" s="103"/>
      <c r="I380" s="99" t="s">
        <v>595</v>
      </c>
      <c r="J380" s="103"/>
      <c r="K380" s="103"/>
      <c r="L380" s="103"/>
      <c r="M380" s="103"/>
      <c r="N380" s="103"/>
      <c r="O380" s="103"/>
      <c r="P380" s="103"/>
      <c r="Q380" s="99" t="s">
        <v>577</v>
      </c>
      <c r="R380" s="103"/>
      <c r="S380" s="103"/>
      <c r="T380" s="103"/>
      <c r="U380" s="103"/>
      <c r="V380" s="103"/>
      <c r="W380" s="103"/>
      <c r="X380" s="103"/>
      <c r="Y380" s="103"/>
      <c r="Z380" s="103"/>
      <c r="AA380" s="103"/>
      <c r="AB380" s="103"/>
      <c r="AC380" s="103"/>
      <c r="AD380" s="103"/>
      <c r="AE380" s="103"/>
      <c r="AF380" s="103"/>
      <c r="AG380" s="103"/>
      <c r="AH380" s="103"/>
      <c r="AI380" s="103"/>
      <c r="AJ380" s="103"/>
      <c r="AK380" s="103"/>
      <c r="AL380" s="103"/>
      <c r="AM380" s="103"/>
      <c r="AN380" s="103"/>
      <c r="AO380" s="103"/>
      <c r="AP380" s="103"/>
      <c r="AQ380" s="103"/>
      <c r="AR380" s="103"/>
      <c r="AS380" s="103"/>
      <c r="AT380" s="103"/>
      <c r="AU380" s="103"/>
      <c r="AV380" s="103"/>
      <c r="AW380" s="103"/>
      <c r="AX380" s="103"/>
      <c r="AY380" s="103"/>
      <c r="AZ380" s="103"/>
      <c r="BA380" s="103"/>
      <c r="BB380" s="103"/>
      <c r="BC380" s="103"/>
      <c r="BD380" s="103"/>
      <c r="BE380" s="103"/>
      <c r="BF380" s="103"/>
    </row>
    <row r="381">
      <c r="A381" s="64">
        <v>345.0</v>
      </c>
      <c r="B381" s="57" t="s">
        <v>2319</v>
      </c>
      <c r="C381" s="57" t="s">
        <v>10370</v>
      </c>
      <c r="D381" s="57" t="s">
        <v>593</v>
      </c>
      <c r="E381" s="57" t="s">
        <v>358</v>
      </c>
      <c r="F381" s="57" t="s">
        <v>10154</v>
      </c>
      <c r="G381" s="82"/>
      <c r="H381" s="82"/>
      <c r="I381" s="57" t="s">
        <v>595</v>
      </c>
      <c r="J381" s="82"/>
      <c r="K381" s="82"/>
      <c r="L381" s="82"/>
      <c r="M381" s="82"/>
      <c r="N381" s="82"/>
      <c r="O381" s="82"/>
      <c r="P381" s="82"/>
      <c r="Q381" s="57" t="s">
        <v>577</v>
      </c>
      <c r="R381" s="82"/>
      <c r="S381" s="82"/>
      <c r="T381" s="82"/>
      <c r="U381" s="82"/>
      <c r="V381" s="82"/>
      <c r="W381" s="82"/>
      <c r="X381" s="82"/>
      <c r="Y381" s="82"/>
      <c r="Z381" s="82"/>
      <c r="AA381" s="82"/>
      <c r="AB381" s="82"/>
      <c r="AC381" s="82"/>
      <c r="AD381" s="82"/>
      <c r="AE381" s="82"/>
      <c r="AF381" s="82"/>
      <c r="AG381" s="82"/>
      <c r="AH381" s="82"/>
      <c r="AI381" s="82"/>
      <c r="AJ381" s="82"/>
      <c r="AK381" s="82"/>
      <c r="AL381" s="82"/>
      <c r="AM381" s="82"/>
      <c r="AN381" s="82"/>
      <c r="AO381" s="82"/>
      <c r="AP381" s="82"/>
      <c r="AQ381" s="82"/>
      <c r="AR381" s="82"/>
      <c r="AS381" s="82"/>
      <c r="AT381" s="82"/>
      <c r="AU381" s="82"/>
      <c r="AV381" s="82"/>
      <c r="AW381" s="82"/>
      <c r="AX381" s="82"/>
      <c r="AY381" s="82"/>
      <c r="AZ381" s="82"/>
      <c r="BA381" s="82"/>
      <c r="BB381" s="82"/>
      <c r="BC381" s="82"/>
      <c r="BD381" s="82"/>
      <c r="BE381" s="82"/>
      <c r="BF381" s="82"/>
    </row>
    <row r="382">
      <c r="A382" s="102">
        <v>346.0</v>
      </c>
      <c r="B382" s="99" t="s">
        <v>2322</v>
      </c>
      <c r="C382" s="99" t="s">
        <v>10371</v>
      </c>
      <c r="D382" s="99" t="s">
        <v>593</v>
      </c>
      <c r="E382" s="99" t="s">
        <v>358</v>
      </c>
      <c r="F382" s="99" t="s">
        <v>10154</v>
      </c>
      <c r="G382" s="103"/>
      <c r="H382" s="103"/>
      <c r="I382" s="99" t="s">
        <v>595</v>
      </c>
      <c r="J382" s="103"/>
      <c r="K382" s="103"/>
      <c r="L382" s="103"/>
      <c r="M382" s="103"/>
      <c r="N382" s="103"/>
      <c r="O382" s="103"/>
      <c r="P382" s="103"/>
      <c r="Q382" s="99" t="s">
        <v>577</v>
      </c>
      <c r="R382" s="103"/>
      <c r="S382" s="103"/>
      <c r="T382" s="103"/>
      <c r="U382" s="103"/>
      <c r="V382" s="103"/>
      <c r="W382" s="103"/>
      <c r="X382" s="103"/>
      <c r="Y382" s="103"/>
      <c r="Z382" s="103"/>
      <c r="AA382" s="103"/>
      <c r="AB382" s="103"/>
      <c r="AC382" s="103"/>
      <c r="AD382" s="103"/>
      <c r="AE382" s="103"/>
      <c r="AF382" s="103"/>
      <c r="AG382" s="103"/>
      <c r="AH382" s="103"/>
      <c r="AI382" s="103"/>
      <c r="AJ382" s="103"/>
      <c r="AK382" s="103"/>
      <c r="AL382" s="103"/>
      <c r="AM382" s="103"/>
      <c r="AN382" s="103"/>
      <c r="AO382" s="103"/>
      <c r="AP382" s="103"/>
      <c r="AQ382" s="103"/>
      <c r="AR382" s="103"/>
      <c r="AS382" s="103"/>
      <c r="AT382" s="103"/>
      <c r="AU382" s="103"/>
      <c r="AV382" s="103"/>
      <c r="AW382" s="103"/>
      <c r="AX382" s="103"/>
      <c r="AY382" s="103"/>
      <c r="AZ382" s="103"/>
      <c r="BA382" s="103"/>
      <c r="BB382" s="103"/>
      <c r="BC382" s="103"/>
      <c r="BD382" s="103"/>
      <c r="BE382" s="103"/>
      <c r="BF382" s="103"/>
    </row>
    <row r="383">
      <c r="A383" s="64">
        <v>347.0</v>
      </c>
      <c r="B383" s="57" t="s">
        <v>2326</v>
      </c>
      <c r="C383" s="57" t="s">
        <v>10372</v>
      </c>
      <c r="D383" s="57" t="s">
        <v>593</v>
      </c>
      <c r="E383" s="57" t="s">
        <v>358</v>
      </c>
      <c r="F383" s="57" t="s">
        <v>10154</v>
      </c>
      <c r="G383" s="82"/>
      <c r="H383" s="82"/>
      <c r="I383" s="57" t="s">
        <v>595</v>
      </c>
      <c r="J383" s="82"/>
      <c r="K383" s="82"/>
      <c r="L383" s="82"/>
      <c r="M383" s="82"/>
      <c r="N383" s="82"/>
      <c r="O383" s="82"/>
      <c r="P383" s="82"/>
      <c r="Q383" s="57" t="s">
        <v>577</v>
      </c>
      <c r="R383" s="82"/>
      <c r="S383" s="82"/>
      <c r="T383" s="82"/>
      <c r="U383" s="82"/>
      <c r="V383" s="82"/>
      <c r="W383" s="82"/>
      <c r="X383" s="82"/>
      <c r="Y383" s="82"/>
      <c r="Z383" s="82"/>
      <c r="AA383" s="82"/>
      <c r="AB383" s="82"/>
      <c r="AC383" s="82"/>
      <c r="AD383" s="82"/>
      <c r="AE383" s="82"/>
      <c r="AF383" s="82"/>
      <c r="AG383" s="82"/>
      <c r="AH383" s="82"/>
      <c r="AI383" s="82"/>
      <c r="AJ383" s="82"/>
      <c r="AK383" s="82"/>
      <c r="AL383" s="82"/>
      <c r="AM383" s="82"/>
      <c r="AN383" s="82"/>
      <c r="AO383" s="82"/>
      <c r="AP383" s="82"/>
      <c r="AQ383" s="82"/>
      <c r="AR383" s="82"/>
      <c r="AS383" s="82"/>
      <c r="AT383" s="82"/>
      <c r="AU383" s="82"/>
      <c r="AV383" s="82"/>
      <c r="AW383" s="82"/>
      <c r="AX383" s="82"/>
      <c r="AY383" s="82"/>
      <c r="AZ383" s="82"/>
      <c r="BA383" s="82"/>
      <c r="BB383" s="82"/>
      <c r="BC383" s="82"/>
      <c r="BD383" s="82"/>
      <c r="BE383" s="82"/>
      <c r="BF383" s="82"/>
    </row>
    <row r="384">
      <c r="A384" s="102">
        <v>348.0</v>
      </c>
      <c r="B384" s="99" t="s">
        <v>2331</v>
      </c>
      <c r="C384" s="99" t="s">
        <v>10373</v>
      </c>
      <c r="D384" s="99" t="s">
        <v>593</v>
      </c>
      <c r="E384" s="99" t="s">
        <v>358</v>
      </c>
      <c r="F384" s="99" t="s">
        <v>10154</v>
      </c>
      <c r="G384" s="103"/>
      <c r="H384" s="103"/>
      <c r="I384" s="99" t="s">
        <v>595</v>
      </c>
      <c r="J384" s="103"/>
      <c r="K384" s="103"/>
      <c r="L384" s="103"/>
      <c r="M384" s="103"/>
      <c r="N384" s="103"/>
      <c r="O384" s="103"/>
      <c r="P384" s="103"/>
      <c r="Q384" s="99" t="s">
        <v>288</v>
      </c>
      <c r="R384" s="103"/>
      <c r="S384" s="103"/>
      <c r="T384" s="103"/>
      <c r="U384" s="103"/>
      <c r="V384" s="103"/>
      <c r="W384" s="103"/>
      <c r="X384" s="103"/>
      <c r="Y384" s="103"/>
      <c r="Z384" s="103"/>
      <c r="AA384" s="103"/>
      <c r="AB384" s="103"/>
      <c r="AC384" s="103"/>
      <c r="AD384" s="103"/>
      <c r="AE384" s="103"/>
      <c r="AF384" s="103"/>
      <c r="AG384" s="103"/>
      <c r="AH384" s="103"/>
      <c r="AI384" s="103"/>
      <c r="AJ384" s="103"/>
      <c r="AK384" s="103"/>
      <c r="AL384" s="103"/>
      <c r="AM384" s="103"/>
      <c r="AN384" s="103"/>
      <c r="AO384" s="103"/>
      <c r="AP384" s="103"/>
      <c r="AQ384" s="103"/>
      <c r="AR384" s="103"/>
      <c r="AS384" s="103"/>
      <c r="AT384" s="103"/>
      <c r="AU384" s="103"/>
      <c r="AV384" s="103"/>
      <c r="AW384" s="103"/>
      <c r="AX384" s="103"/>
      <c r="AY384" s="103"/>
      <c r="AZ384" s="103"/>
      <c r="BA384" s="103"/>
      <c r="BB384" s="103"/>
      <c r="BC384" s="103"/>
      <c r="BD384" s="103"/>
      <c r="BE384" s="103"/>
      <c r="BF384" s="103"/>
    </row>
    <row r="385">
      <c r="A385" s="64">
        <v>349.0</v>
      </c>
      <c r="B385" s="57" t="s">
        <v>2335</v>
      </c>
      <c r="C385" s="57" t="s">
        <v>10374</v>
      </c>
      <c r="D385" s="57" t="s">
        <v>593</v>
      </c>
      <c r="E385" s="57" t="s">
        <v>358</v>
      </c>
      <c r="F385" s="57" t="s">
        <v>10154</v>
      </c>
      <c r="G385" s="82"/>
      <c r="H385" s="82"/>
      <c r="I385" s="57" t="s">
        <v>595</v>
      </c>
      <c r="J385" s="82"/>
      <c r="K385" s="82"/>
      <c r="L385" s="82"/>
      <c r="M385" s="82"/>
      <c r="N385" s="82"/>
      <c r="O385" s="82"/>
      <c r="P385" s="82"/>
      <c r="Q385" s="57" t="s">
        <v>288</v>
      </c>
      <c r="R385" s="82"/>
      <c r="S385" s="82"/>
      <c r="T385" s="82"/>
      <c r="U385" s="82"/>
      <c r="V385" s="82"/>
      <c r="W385" s="82"/>
      <c r="X385" s="82"/>
      <c r="Y385" s="82"/>
      <c r="Z385" s="82"/>
      <c r="AA385" s="82"/>
      <c r="AB385" s="82"/>
      <c r="AC385" s="82"/>
      <c r="AD385" s="82"/>
      <c r="AE385" s="82"/>
      <c r="AF385" s="82"/>
      <c r="AG385" s="82"/>
      <c r="AH385" s="82"/>
      <c r="AI385" s="82"/>
      <c r="AJ385" s="82"/>
      <c r="AK385" s="82"/>
      <c r="AL385" s="82"/>
      <c r="AM385" s="82"/>
      <c r="AN385" s="82"/>
      <c r="AO385" s="82"/>
      <c r="AP385" s="82"/>
      <c r="AQ385" s="82"/>
      <c r="AR385" s="82"/>
      <c r="AS385" s="82"/>
      <c r="AT385" s="82"/>
      <c r="AU385" s="82"/>
      <c r="AV385" s="82"/>
      <c r="AW385" s="82"/>
      <c r="AX385" s="82"/>
      <c r="AY385" s="82"/>
      <c r="AZ385" s="82"/>
      <c r="BA385" s="82"/>
      <c r="BB385" s="82"/>
      <c r="BC385" s="82"/>
      <c r="BD385" s="82"/>
      <c r="BE385" s="82"/>
      <c r="BF385" s="82"/>
    </row>
    <row r="386">
      <c r="A386" s="102">
        <v>350.0</v>
      </c>
      <c r="B386" s="99" t="s">
        <v>2337</v>
      </c>
      <c r="C386" s="99" t="s">
        <v>10375</v>
      </c>
      <c r="D386" s="99" t="s">
        <v>593</v>
      </c>
      <c r="E386" s="99" t="s">
        <v>358</v>
      </c>
      <c r="F386" s="99" t="s">
        <v>10154</v>
      </c>
      <c r="G386" s="103"/>
      <c r="H386" s="103"/>
      <c r="I386" s="99" t="s">
        <v>595</v>
      </c>
      <c r="J386" s="103"/>
      <c r="K386" s="103"/>
      <c r="L386" s="103"/>
      <c r="M386" s="103"/>
      <c r="N386" s="103"/>
      <c r="O386" s="103"/>
      <c r="P386" s="103"/>
      <c r="Q386" s="99" t="s">
        <v>288</v>
      </c>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103"/>
      <c r="AS386" s="103"/>
      <c r="AT386" s="103"/>
      <c r="AU386" s="103"/>
      <c r="AV386" s="103"/>
      <c r="AW386" s="103"/>
      <c r="AX386" s="103"/>
      <c r="AY386" s="103"/>
      <c r="AZ386" s="103"/>
      <c r="BA386" s="103"/>
      <c r="BB386" s="103"/>
      <c r="BC386" s="103"/>
      <c r="BD386" s="103"/>
      <c r="BE386" s="103"/>
      <c r="BF386" s="103"/>
    </row>
    <row r="387">
      <c r="A387" s="64">
        <v>351.0</v>
      </c>
      <c r="B387" s="57" t="s">
        <v>2341</v>
      </c>
      <c r="C387" s="57" t="s">
        <v>10376</v>
      </c>
      <c r="D387" s="57" t="s">
        <v>593</v>
      </c>
      <c r="E387" s="57" t="s">
        <v>440</v>
      </c>
      <c r="F387" s="57" t="s">
        <v>10154</v>
      </c>
      <c r="G387" s="82"/>
      <c r="H387" s="82"/>
      <c r="I387" s="57" t="s">
        <v>595</v>
      </c>
      <c r="J387" s="82"/>
      <c r="K387" s="82"/>
      <c r="L387" s="82"/>
      <c r="M387" s="82"/>
      <c r="N387" s="82"/>
      <c r="O387" s="82"/>
      <c r="P387" s="82"/>
      <c r="Q387" s="57" t="s">
        <v>434</v>
      </c>
      <c r="R387" s="82"/>
      <c r="S387" s="82"/>
      <c r="T387" s="82"/>
      <c r="U387" s="82"/>
      <c r="V387" s="82"/>
      <c r="W387" s="82"/>
      <c r="X387" s="82"/>
      <c r="Y387" s="82"/>
      <c r="Z387" s="82"/>
      <c r="AA387" s="82"/>
      <c r="AB387" s="82"/>
      <c r="AC387" s="82"/>
      <c r="AD387" s="82"/>
      <c r="AE387" s="82"/>
      <c r="AF387" s="82"/>
      <c r="AG387" s="82"/>
      <c r="AH387" s="82"/>
      <c r="AI387" s="82"/>
      <c r="AJ387" s="82"/>
      <c r="AK387" s="82"/>
      <c r="AL387" s="82"/>
      <c r="AM387" s="82"/>
      <c r="AN387" s="82"/>
      <c r="AO387" s="82"/>
      <c r="AP387" s="82"/>
      <c r="AQ387" s="82"/>
      <c r="AR387" s="82"/>
      <c r="AS387" s="82"/>
      <c r="AT387" s="82"/>
      <c r="AU387" s="82"/>
      <c r="AV387" s="82"/>
      <c r="AW387" s="82"/>
      <c r="AX387" s="82"/>
      <c r="AY387" s="82"/>
      <c r="AZ387" s="82"/>
      <c r="BA387" s="82"/>
      <c r="BB387" s="82"/>
      <c r="BC387" s="82"/>
      <c r="BD387" s="82"/>
      <c r="BE387" s="82"/>
      <c r="BF387" s="82"/>
    </row>
    <row r="388">
      <c r="A388" s="102">
        <v>352.0</v>
      </c>
      <c r="B388" s="99" t="s">
        <v>2349</v>
      </c>
      <c r="C388" s="99" t="s">
        <v>10377</v>
      </c>
      <c r="D388" s="99" t="s">
        <v>593</v>
      </c>
      <c r="E388" s="99" t="s">
        <v>358</v>
      </c>
      <c r="F388" s="99" t="s">
        <v>10154</v>
      </c>
      <c r="G388" s="103"/>
      <c r="H388" s="103"/>
      <c r="I388" s="99" t="s">
        <v>595</v>
      </c>
      <c r="J388" s="103"/>
      <c r="K388" s="103"/>
      <c r="L388" s="103"/>
      <c r="M388" s="103"/>
      <c r="N388" s="103"/>
      <c r="O388" s="103"/>
      <c r="P388" s="103"/>
      <c r="Q388" s="99" t="s">
        <v>232</v>
      </c>
      <c r="R388" s="103"/>
      <c r="S388" s="103"/>
      <c r="T388" s="103"/>
      <c r="U388" s="103"/>
      <c r="V388" s="103"/>
      <c r="W388" s="103"/>
      <c r="X388" s="103"/>
      <c r="Y388" s="103"/>
      <c r="Z388" s="103"/>
      <c r="AA388" s="103"/>
      <c r="AB388" s="103"/>
      <c r="AC388" s="103"/>
      <c r="AD388" s="103"/>
      <c r="AE388" s="103"/>
      <c r="AF388" s="103"/>
      <c r="AG388" s="103"/>
      <c r="AH388" s="103"/>
      <c r="AI388" s="103"/>
      <c r="AJ388" s="103"/>
      <c r="AK388" s="103"/>
      <c r="AL388" s="103"/>
      <c r="AM388" s="103"/>
      <c r="AN388" s="103"/>
      <c r="AO388" s="103"/>
      <c r="AP388" s="103"/>
      <c r="AQ388" s="103"/>
      <c r="AR388" s="103"/>
      <c r="AS388" s="103"/>
      <c r="AT388" s="103"/>
      <c r="AU388" s="103"/>
      <c r="AV388" s="103"/>
      <c r="AW388" s="103"/>
      <c r="AX388" s="103"/>
      <c r="AY388" s="103"/>
      <c r="AZ388" s="103"/>
      <c r="BA388" s="103"/>
      <c r="BB388" s="103"/>
      <c r="BC388" s="103"/>
      <c r="BD388" s="103"/>
      <c r="BE388" s="103"/>
      <c r="BF388" s="103"/>
    </row>
    <row r="389">
      <c r="A389" s="64">
        <v>353.0</v>
      </c>
      <c r="B389" s="57" t="s">
        <v>2351</v>
      </c>
      <c r="C389" s="57" t="s">
        <v>10378</v>
      </c>
      <c r="D389" s="57" t="s">
        <v>593</v>
      </c>
      <c r="E389" s="57" t="s">
        <v>358</v>
      </c>
      <c r="F389" s="57" t="s">
        <v>10154</v>
      </c>
      <c r="G389" s="82"/>
      <c r="H389" s="82"/>
      <c r="I389" s="57" t="s">
        <v>595</v>
      </c>
      <c r="J389" s="82"/>
      <c r="K389" s="82"/>
      <c r="L389" s="82"/>
      <c r="M389" s="82"/>
      <c r="N389" s="82"/>
      <c r="O389" s="82"/>
      <c r="P389" s="82"/>
      <c r="Q389" s="57" t="s">
        <v>232</v>
      </c>
      <c r="R389" s="82"/>
      <c r="S389" s="82"/>
      <c r="T389" s="82"/>
      <c r="U389" s="82"/>
      <c r="V389" s="82"/>
      <c r="W389" s="82"/>
      <c r="X389" s="82"/>
      <c r="Y389" s="82"/>
      <c r="Z389" s="82"/>
      <c r="AA389" s="82"/>
      <c r="AB389" s="82"/>
      <c r="AC389" s="82"/>
      <c r="AD389" s="82"/>
      <c r="AE389" s="82"/>
      <c r="AF389" s="82"/>
      <c r="AG389" s="82"/>
      <c r="AH389" s="82"/>
      <c r="AI389" s="82"/>
      <c r="AJ389" s="82"/>
      <c r="AK389" s="82"/>
      <c r="AL389" s="82"/>
      <c r="AM389" s="82"/>
      <c r="AN389" s="82"/>
      <c r="AO389" s="82"/>
      <c r="AP389" s="82"/>
      <c r="AQ389" s="82"/>
      <c r="AR389" s="82"/>
      <c r="AS389" s="82"/>
      <c r="AT389" s="82"/>
      <c r="AU389" s="82"/>
      <c r="AV389" s="82"/>
      <c r="AW389" s="82"/>
      <c r="AX389" s="82"/>
      <c r="AY389" s="82"/>
      <c r="AZ389" s="82"/>
      <c r="BA389" s="82"/>
      <c r="BB389" s="82"/>
      <c r="BC389" s="82"/>
      <c r="BD389" s="82"/>
      <c r="BE389" s="82"/>
      <c r="BF389" s="82"/>
    </row>
    <row r="390">
      <c r="A390" s="102">
        <v>354.0</v>
      </c>
      <c r="B390" s="99" t="s">
        <v>2355</v>
      </c>
      <c r="C390" s="99" t="s">
        <v>10379</v>
      </c>
      <c r="D390" s="99" t="s">
        <v>593</v>
      </c>
      <c r="E390" s="99" t="s">
        <v>358</v>
      </c>
      <c r="F390" s="99" t="s">
        <v>10154</v>
      </c>
      <c r="G390" s="103"/>
      <c r="H390" s="103"/>
      <c r="I390" s="99" t="s">
        <v>595</v>
      </c>
      <c r="J390" s="103"/>
      <c r="K390" s="103"/>
      <c r="L390" s="103"/>
      <c r="M390" s="103"/>
      <c r="N390" s="103"/>
      <c r="O390" s="103"/>
      <c r="P390" s="103"/>
      <c r="Q390" s="99" t="s">
        <v>232</v>
      </c>
      <c r="R390" s="103"/>
      <c r="S390" s="103"/>
      <c r="T390" s="103"/>
      <c r="U390" s="103"/>
      <c r="V390" s="103"/>
      <c r="W390" s="103"/>
      <c r="X390" s="103"/>
      <c r="Y390" s="103"/>
      <c r="Z390" s="103"/>
      <c r="AA390" s="103"/>
      <c r="AB390" s="103"/>
      <c r="AC390" s="103"/>
      <c r="AD390" s="103"/>
      <c r="AE390" s="103"/>
      <c r="AF390" s="103"/>
      <c r="AG390" s="103"/>
      <c r="AH390" s="103"/>
      <c r="AI390" s="103"/>
      <c r="AJ390" s="103"/>
      <c r="AK390" s="103"/>
      <c r="AL390" s="103"/>
      <c r="AM390" s="103"/>
      <c r="AN390" s="103"/>
      <c r="AO390" s="103"/>
      <c r="AP390" s="103"/>
      <c r="AQ390" s="103"/>
      <c r="AR390" s="103"/>
      <c r="AS390" s="103"/>
      <c r="AT390" s="103"/>
      <c r="AU390" s="103"/>
      <c r="AV390" s="103"/>
      <c r="AW390" s="103"/>
      <c r="AX390" s="103"/>
      <c r="AY390" s="103"/>
      <c r="AZ390" s="103"/>
      <c r="BA390" s="103"/>
      <c r="BB390" s="103"/>
      <c r="BC390" s="103"/>
      <c r="BD390" s="103"/>
      <c r="BE390" s="103"/>
      <c r="BF390" s="103"/>
    </row>
    <row r="391">
      <c r="A391" s="64">
        <v>355.0</v>
      </c>
      <c r="B391" s="57" t="s">
        <v>2358</v>
      </c>
      <c r="C391" s="57" t="s">
        <v>10380</v>
      </c>
      <c r="D391" s="57" t="s">
        <v>593</v>
      </c>
      <c r="E391" s="57" t="s">
        <v>358</v>
      </c>
      <c r="F391" s="57" t="s">
        <v>10154</v>
      </c>
      <c r="G391" s="82"/>
      <c r="H391" s="82"/>
      <c r="I391" s="57" t="s">
        <v>595</v>
      </c>
      <c r="J391" s="82"/>
      <c r="K391" s="82"/>
      <c r="L391" s="82"/>
      <c r="M391" s="82"/>
      <c r="N391" s="82"/>
      <c r="O391" s="82"/>
      <c r="P391" s="82"/>
      <c r="Q391" s="57" t="s">
        <v>232</v>
      </c>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82"/>
      <c r="AO391" s="82"/>
      <c r="AP391" s="82"/>
      <c r="AQ391" s="82"/>
      <c r="AR391" s="82"/>
      <c r="AS391" s="82"/>
      <c r="AT391" s="82"/>
      <c r="AU391" s="82"/>
      <c r="AV391" s="82"/>
      <c r="AW391" s="82"/>
      <c r="AX391" s="82"/>
      <c r="AY391" s="82"/>
      <c r="AZ391" s="82"/>
      <c r="BA391" s="82"/>
      <c r="BB391" s="82"/>
      <c r="BC391" s="82"/>
      <c r="BD391" s="82"/>
      <c r="BE391" s="82"/>
      <c r="BF391" s="82"/>
    </row>
    <row r="392">
      <c r="A392" s="102">
        <v>356.0</v>
      </c>
      <c r="B392" s="99" t="s">
        <v>2363</v>
      </c>
      <c r="C392" s="99" t="s">
        <v>10381</v>
      </c>
      <c r="D392" s="99" t="s">
        <v>593</v>
      </c>
      <c r="E392" s="99" t="s">
        <v>358</v>
      </c>
      <c r="F392" s="99" t="s">
        <v>10154</v>
      </c>
      <c r="G392" s="103"/>
      <c r="H392" s="103"/>
      <c r="I392" s="99" t="s">
        <v>595</v>
      </c>
      <c r="J392" s="103"/>
      <c r="K392" s="103"/>
      <c r="L392" s="103"/>
      <c r="M392" s="103"/>
      <c r="N392" s="103"/>
      <c r="O392" s="103"/>
      <c r="P392" s="103"/>
      <c r="Q392" s="99" t="s">
        <v>232</v>
      </c>
      <c r="R392" s="103"/>
      <c r="S392" s="103"/>
      <c r="T392" s="103"/>
      <c r="U392" s="103"/>
      <c r="V392" s="103"/>
      <c r="W392" s="103"/>
      <c r="X392" s="103"/>
      <c r="Y392" s="103"/>
      <c r="Z392" s="103"/>
      <c r="AA392" s="103"/>
      <c r="AB392" s="103"/>
      <c r="AC392" s="103"/>
      <c r="AD392" s="103"/>
      <c r="AE392" s="103"/>
      <c r="AF392" s="103"/>
      <c r="AG392" s="103"/>
      <c r="AH392" s="103"/>
      <c r="AI392" s="103"/>
      <c r="AJ392" s="103"/>
      <c r="AK392" s="103"/>
      <c r="AL392" s="103"/>
      <c r="AM392" s="103"/>
      <c r="AN392" s="103"/>
      <c r="AO392" s="103"/>
      <c r="AP392" s="103"/>
      <c r="AQ392" s="103"/>
      <c r="AR392" s="103"/>
      <c r="AS392" s="103"/>
      <c r="AT392" s="103"/>
      <c r="AU392" s="103"/>
      <c r="AV392" s="103"/>
      <c r="AW392" s="103"/>
      <c r="AX392" s="103"/>
      <c r="AY392" s="103"/>
      <c r="AZ392" s="103"/>
      <c r="BA392" s="103"/>
      <c r="BB392" s="103"/>
      <c r="BC392" s="103"/>
      <c r="BD392" s="103"/>
      <c r="BE392" s="103"/>
      <c r="BF392" s="103"/>
    </row>
    <row r="393">
      <c r="A393" s="64">
        <v>357.0</v>
      </c>
      <c r="B393" s="57" t="s">
        <v>2369</v>
      </c>
      <c r="C393" s="57" t="s">
        <v>10382</v>
      </c>
      <c r="D393" s="57" t="s">
        <v>593</v>
      </c>
      <c r="E393" s="57" t="s">
        <v>358</v>
      </c>
      <c r="F393" s="57" t="s">
        <v>10154</v>
      </c>
      <c r="G393" s="82"/>
      <c r="H393" s="82"/>
      <c r="I393" s="57" t="s">
        <v>595</v>
      </c>
      <c r="J393" s="82"/>
      <c r="K393" s="82"/>
      <c r="L393" s="82"/>
      <c r="M393" s="82"/>
      <c r="N393" s="82"/>
      <c r="O393" s="82"/>
      <c r="P393" s="82"/>
      <c r="Q393" s="57" t="s">
        <v>434</v>
      </c>
      <c r="R393" s="82"/>
      <c r="S393" s="82"/>
      <c r="T393" s="82"/>
      <c r="U393" s="82"/>
      <c r="V393" s="82"/>
      <c r="W393" s="82"/>
      <c r="X393" s="82"/>
      <c r="Y393" s="82"/>
      <c r="Z393" s="82"/>
      <c r="AA393" s="82"/>
      <c r="AB393" s="82"/>
      <c r="AC393" s="82"/>
      <c r="AD393" s="82"/>
      <c r="AE393" s="82"/>
      <c r="AF393" s="82"/>
      <c r="AG393" s="82"/>
      <c r="AH393" s="82"/>
      <c r="AI393" s="82"/>
      <c r="AJ393" s="82"/>
      <c r="AK393" s="82"/>
      <c r="AL393" s="82"/>
      <c r="AM393" s="82"/>
      <c r="AN393" s="82"/>
      <c r="AO393" s="82"/>
      <c r="AP393" s="82"/>
      <c r="AQ393" s="82"/>
      <c r="AR393" s="82"/>
      <c r="AS393" s="82"/>
      <c r="AT393" s="82"/>
      <c r="AU393" s="82"/>
      <c r="AV393" s="82"/>
      <c r="AW393" s="82"/>
      <c r="AX393" s="82"/>
      <c r="AY393" s="82"/>
      <c r="AZ393" s="82"/>
      <c r="BA393" s="82"/>
      <c r="BB393" s="82"/>
      <c r="BC393" s="82"/>
      <c r="BD393" s="82"/>
      <c r="BE393" s="82"/>
      <c r="BF393" s="82"/>
    </row>
    <row r="394">
      <c r="A394" s="102">
        <v>358.0</v>
      </c>
      <c r="B394" s="99" t="s">
        <v>2373</v>
      </c>
      <c r="C394" s="99" t="s">
        <v>10383</v>
      </c>
      <c r="D394" s="99" t="s">
        <v>593</v>
      </c>
      <c r="E394" s="99" t="s">
        <v>358</v>
      </c>
      <c r="F394" s="99" t="s">
        <v>10154</v>
      </c>
      <c r="G394" s="103"/>
      <c r="H394" s="103"/>
      <c r="I394" s="99" t="s">
        <v>595</v>
      </c>
      <c r="J394" s="103"/>
      <c r="K394" s="103"/>
      <c r="L394" s="103"/>
      <c r="M394" s="103"/>
      <c r="N394" s="103"/>
      <c r="O394" s="103"/>
      <c r="P394" s="103"/>
      <c r="Q394" s="99" t="s">
        <v>232</v>
      </c>
      <c r="R394" s="103"/>
      <c r="S394" s="103"/>
      <c r="T394" s="103"/>
      <c r="U394" s="103"/>
      <c r="V394" s="103"/>
      <c r="W394" s="103"/>
      <c r="X394" s="103"/>
      <c r="Y394" s="103"/>
      <c r="Z394" s="103"/>
      <c r="AA394" s="103"/>
      <c r="AB394" s="103"/>
      <c r="AC394" s="103"/>
      <c r="AD394" s="103"/>
      <c r="AE394" s="103"/>
      <c r="AF394" s="103"/>
      <c r="AG394" s="103"/>
      <c r="AH394" s="103"/>
      <c r="AI394" s="103"/>
      <c r="AJ394" s="103"/>
      <c r="AK394" s="103"/>
      <c r="AL394" s="103"/>
      <c r="AM394" s="103"/>
      <c r="AN394" s="103"/>
      <c r="AO394" s="103"/>
      <c r="AP394" s="103"/>
      <c r="AQ394" s="103"/>
      <c r="AR394" s="103"/>
      <c r="AS394" s="103"/>
      <c r="AT394" s="103"/>
      <c r="AU394" s="103"/>
      <c r="AV394" s="103"/>
      <c r="AW394" s="103"/>
      <c r="AX394" s="103"/>
      <c r="AY394" s="103"/>
      <c r="AZ394" s="103"/>
      <c r="BA394" s="103"/>
      <c r="BB394" s="103"/>
      <c r="BC394" s="103"/>
      <c r="BD394" s="103"/>
      <c r="BE394" s="103"/>
      <c r="BF394" s="103"/>
    </row>
    <row r="395">
      <c r="A395" s="64">
        <v>359.0</v>
      </c>
      <c r="B395" s="57" t="s">
        <v>2377</v>
      </c>
      <c r="C395" s="57" t="s">
        <v>10384</v>
      </c>
      <c r="D395" s="57" t="s">
        <v>593</v>
      </c>
      <c r="E395" s="57" t="s">
        <v>358</v>
      </c>
      <c r="F395" s="57" t="s">
        <v>10154</v>
      </c>
      <c r="G395" s="82"/>
      <c r="H395" s="82"/>
      <c r="I395" s="57" t="s">
        <v>595</v>
      </c>
      <c r="J395" s="82"/>
      <c r="K395" s="82"/>
      <c r="L395" s="82"/>
      <c r="M395" s="82"/>
      <c r="N395" s="82"/>
      <c r="O395" s="82"/>
      <c r="P395" s="82"/>
      <c r="Q395" s="57" t="s">
        <v>232</v>
      </c>
      <c r="R395" s="82"/>
      <c r="S395" s="82"/>
      <c r="T395" s="82"/>
      <c r="U395" s="82"/>
      <c r="V395" s="82"/>
      <c r="W395" s="82"/>
      <c r="X395" s="82"/>
      <c r="Y395" s="82"/>
      <c r="Z395" s="82"/>
      <c r="AA395" s="82"/>
      <c r="AB395" s="82"/>
      <c r="AC395" s="82"/>
      <c r="AD395" s="82"/>
      <c r="AE395" s="82"/>
      <c r="AF395" s="82"/>
      <c r="AG395" s="82"/>
      <c r="AH395" s="82"/>
      <c r="AI395" s="82"/>
      <c r="AJ395" s="82"/>
      <c r="AK395" s="82"/>
      <c r="AL395" s="82"/>
      <c r="AM395" s="82"/>
      <c r="AN395" s="82"/>
      <c r="AO395" s="82"/>
      <c r="AP395" s="82"/>
      <c r="AQ395" s="82"/>
      <c r="AR395" s="82"/>
      <c r="AS395" s="82"/>
      <c r="AT395" s="82"/>
      <c r="AU395" s="82"/>
      <c r="AV395" s="82"/>
      <c r="AW395" s="82"/>
      <c r="AX395" s="82"/>
      <c r="AY395" s="82"/>
      <c r="AZ395" s="82"/>
      <c r="BA395" s="82"/>
      <c r="BB395" s="82"/>
      <c r="BC395" s="82"/>
      <c r="BD395" s="82"/>
      <c r="BE395" s="82"/>
      <c r="BF395" s="82"/>
    </row>
    <row r="396">
      <c r="A396" s="102">
        <v>360.0</v>
      </c>
      <c r="B396" s="99" t="s">
        <v>2382</v>
      </c>
      <c r="C396" s="99" t="s">
        <v>10385</v>
      </c>
      <c r="D396" s="99" t="s">
        <v>593</v>
      </c>
      <c r="E396" s="99" t="s">
        <v>358</v>
      </c>
      <c r="F396" s="99" t="s">
        <v>10154</v>
      </c>
      <c r="G396" s="103"/>
      <c r="H396" s="103"/>
      <c r="I396" s="99" t="s">
        <v>595</v>
      </c>
      <c r="J396" s="103"/>
      <c r="K396" s="103"/>
      <c r="L396" s="103"/>
      <c r="M396" s="103"/>
      <c r="N396" s="103"/>
      <c r="O396" s="103"/>
      <c r="P396" s="103"/>
      <c r="Q396" s="99" t="s">
        <v>232</v>
      </c>
      <c r="R396" s="103"/>
      <c r="S396" s="103"/>
      <c r="T396" s="103"/>
      <c r="U396" s="103"/>
      <c r="V396" s="103"/>
      <c r="W396" s="103"/>
      <c r="X396" s="103"/>
      <c r="Y396" s="103"/>
      <c r="Z396" s="103"/>
      <c r="AA396" s="103"/>
      <c r="AB396" s="103"/>
      <c r="AC396" s="103"/>
      <c r="AD396" s="103"/>
      <c r="AE396" s="103"/>
      <c r="AF396" s="103"/>
      <c r="AG396" s="103"/>
      <c r="AH396" s="103"/>
      <c r="AI396" s="103"/>
      <c r="AJ396" s="103"/>
      <c r="AK396" s="103"/>
      <c r="AL396" s="103"/>
      <c r="AM396" s="103"/>
      <c r="AN396" s="103"/>
      <c r="AO396" s="103"/>
      <c r="AP396" s="103"/>
      <c r="AQ396" s="103"/>
      <c r="AR396" s="103"/>
      <c r="AS396" s="103"/>
      <c r="AT396" s="103"/>
      <c r="AU396" s="103"/>
      <c r="AV396" s="103"/>
      <c r="AW396" s="103"/>
      <c r="AX396" s="103"/>
      <c r="AY396" s="103"/>
      <c r="AZ396" s="103"/>
      <c r="BA396" s="103"/>
      <c r="BB396" s="103"/>
      <c r="BC396" s="103"/>
      <c r="BD396" s="103"/>
      <c r="BE396" s="103"/>
      <c r="BF396" s="103"/>
    </row>
    <row r="397">
      <c r="A397" s="64">
        <v>361.0</v>
      </c>
      <c r="B397" s="57" t="s">
        <v>2385</v>
      </c>
      <c r="C397" s="57" t="s">
        <v>10386</v>
      </c>
      <c r="D397" s="57" t="s">
        <v>593</v>
      </c>
      <c r="E397" s="57" t="s">
        <v>358</v>
      </c>
      <c r="F397" s="57" t="s">
        <v>10154</v>
      </c>
      <c r="G397" s="82"/>
      <c r="H397" s="82"/>
      <c r="I397" s="57" t="s">
        <v>595</v>
      </c>
      <c r="J397" s="82"/>
      <c r="K397" s="82"/>
      <c r="L397" s="82"/>
      <c r="M397" s="82"/>
      <c r="N397" s="82"/>
      <c r="O397" s="82"/>
      <c r="P397" s="82"/>
      <c r="Q397" s="57" t="s">
        <v>232</v>
      </c>
      <c r="R397" s="82"/>
      <c r="S397" s="82"/>
      <c r="T397" s="82"/>
      <c r="U397" s="82"/>
      <c r="V397" s="82"/>
      <c r="W397" s="82"/>
      <c r="X397" s="82"/>
      <c r="Y397" s="82"/>
      <c r="Z397" s="82"/>
      <c r="AA397" s="82"/>
      <c r="AB397" s="82"/>
      <c r="AC397" s="82"/>
      <c r="AD397" s="82"/>
      <c r="AE397" s="82"/>
      <c r="AF397" s="82"/>
      <c r="AG397" s="82"/>
      <c r="AH397" s="82"/>
      <c r="AI397" s="82"/>
      <c r="AJ397" s="82"/>
      <c r="AK397" s="82"/>
      <c r="AL397" s="82"/>
      <c r="AM397" s="82"/>
      <c r="AN397" s="82"/>
      <c r="AO397" s="82"/>
      <c r="AP397" s="82"/>
      <c r="AQ397" s="82"/>
      <c r="AR397" s="82"/>
      <c r="AS397" s="82"/>
      <c r="AT397" s="82"/>
      <c r="AU397" s="82"/>
      <c r="AV397" s="82"/>
      <c r="AW397" s="82"/>
      <c r="AX397" s="82"/>
      <c r="AY397" s="82"/>
      <c r="AZ397" s="82"/>
      <c r="BA397" s="82"/>
      <c r="BB397" s="82"/>
      <c r="BC397" s="82"/>
      <c r="BD397" s="82"/>
      <c r="BE397" s="82"/>
      <c r="BF397" s="82"/>
    </row>
    <row r="398">
      <c r="A398" s="102">
        <v>362.0</v>
      </c>
      <c r="B398" s="99" t="s">
        <v>2389</v>
      </c>
      <c r="C398" s="99" t="s">
        <v>10387</v>
      </c>
      <c r="D398" s="99" t="s">
        <v>593</v>
      </c>
      <c r="E398" s="99" t="s">
        <v>358</v>
      </c>
      <c r="F398" s="99" t="s">
        <v>10154</v>
      </c>
      <c r="G398" s="103"/>
      <c r="H398" s="103"/>
      <c r="I398" s="99" t="s">
        <v>595</v>
      </c>
      <c r="J398" s="103"/>
      <c r="K398" s="103"/>
      <c r="L398" s="103"/>
      <c r="M398" s="103"/>
      <c r="N398" s="103"/>
      <c r="O398" s="103"/>
      <c r="P398" s="103"/>
      <c r="Q398" s="99" t="s">
        <v>232</v>
      </c>
      <c r="R398" s="103"/>
      <c r="S398" s="103"/>
      <c r="T398" s="103"/>
      <c r="U398" s="103"/>
      <c r="V398" s="103"/>
      <c r="W398" s="103"/>
      <c r="X398" s="103"/>
      <c r="Y398" s="103"/>
      <c r="Z398" s="103"/>
      <c r="AA398" s="103"/>
      <c r="AB398" s="103"/>
      <c r="AC398" s="103"/>
      <c r="AD398" s="103"/>
      <c r="AE398" s="103"/>
      <c r="AF398" s="103"/>
      <c r="AG398" s="103"/>
      <c r="AH398" s="103"/>
      <c r="AI398" s="103"/>
      <c r="AJ398" s="103"/>
      <c r="AK398" s="103"/>
      <c r="AL398" s="103"/>
      <c r="AM398" s="103"/>
      <c r="AN398" s="103"/>
      <c r="AO398" s="103"/>
      <c r="AP398" s="103"/>
      <c r="AQ398" s="103"/>
      <c r="AR398" s="103"/>
      <c r="AS398" s="103"/>
      <c r="AT398" s="103"/>
      <c r="AU398" s="103"/>
      <c r="AV398" s="103"/>
      <c r="AW398" s="103"/>
      <c r="AX398" s="103"/>
      <c r="AY398" s="103"/>
      <c r="AZ398" s="103"/>
      <c r="BA398" s="103"/>
      <c r="BB398" s="103"/>
      <c r="BC398" s="103"/>
      <c r="BD398" s="103"/>
      <c r="BE398" s="103"/>
      <c r="BF398" s="103"/>
    </row>
    <row r="399">
      <c r="A399" s="64">
        <v>363.0</v>
      </c>
      <c r="B399" s="57" t="s">
        <v>2393</v>
      </c>
      <c r="C399" s="57" t="s">
        <v>10388</v>
      </c>
      <c r="D399" s="57" t="s">
        <v>593</v>
      </c>
      <c r="E399" s="57" t="s">
        <v>358</v>
      </c>
      <c r="F399" s="57" t="s">
        <v>10154</v>
      </c>
      <c r="G399" s="82"/>
      <c r="H399" s="82"/>
      <c r="I399" s="57" t="s">
        <v>595</v>
      </c>
      <c r="J399" s="82"/>
      <c r="K399" s="82"/>
      <c r="L399" s="82"/>
      <c r="M399" s="82"/>
      <c r="N399" s="82"/>
      <c r="O399" s="82"/>
      <c r="P399" s="82"/>
      <c r="Q399" s="57" t="s">
        <v>232</v>
      </c>
      <c r="R399" s="82"/>
      <c r="S399" s="82"/>
      <c r="T399" s="82"/>
      <c r="U399" s="82"/>
      <c r="V399" s="82"/>
      <c r="W399" s="82"/>
      <c r="X399" s="82"/>
      <c r="Y399" s="82"/>
      <c r="Z399" s="82"/>
      <c r="AA399" s="82"/>
      <c r="AB399" s="82"/>
      <c r="AC399" s="82"/>
      <c r="AD399" s="82"/>
      <c r="AE399" s="82"/>
      <c r="AF399" s="82"/>
      <c r="AG399" s="82"/>
      <c r="AH399" s="82"/>
      <c r="AI399" s="82"/>
      <c r="AJ399" s="82"/>
      <c r="AK399" s="82"/>
      <c r="AL399" s="82"/>
      <c r="AM399" s="82"/>
      <c r="AN399" s="82"/>
      <c r="AO399" s="82"/>
      <c r="AP399" s="82"/>
      <c r="AQ399" s="82"/>
      <c r="AR399" s="82"/>
      <c r="AS399" s="82"/>
      <c r="AT399" s="82"/>
      <c r="AU399" s="82"/>
      <c r="AV399" s="82"/>
      <c r="AW399" s="82"/>
      <c r="AX399" s="82"/>
      <c r="AY399" s="82"/>
      <c r="AZ399" s="82"/>
      <c r="BA399" s="82"/>
      <c r="BB399" s="82"/>
      <c r="BC399" s="82"/>
      <c r="BD399" s="82"/>
      <c r="BE399" s="82"/>
      <c r="BF399" s="82"/>
    </row>
    <row r="400">
      <c r="A400" s="102">
        <v>364.0</v>
      </c>
      <c r="B400" s="99" t="s">
        <v>2397</v>
      </c>
      <c r="C400" s="99" t="s">
        <v>10389</v>
      </c>
      <c r="D400" s="99" t="s">
        <v>593</v>
      </c>
      <c r="E400" s="99" t="s">
        <v>358</v>
      </c>
      <c r="F400" s="99" t="s">
        <v>10154</v>
      </c>
      <c r="G400" s="103"/>
      <c r="H400" s="103"/>
      <c r="I400" s="99" t="s">
        <v>595</v>
      </c>
      <c r="J400" s="103"/>
      <c r="K400" s="103"/>
      <c r="L400" s="103"/>
      <c r="M400" s="103"/>
      <c r="N400" s="103"/>
      <c r="O400" s="103"/>
      <c r="P400" s="103"/>
      <c r="Q400" s="99" t="s">
        <v>232</v>
      </c>
      <c r="R400" s="103"/>
      <c r="S400" s="103"/>
      <c r="T400" s="103"/>
      <c r="U400" s="103"/>
      <c r="V400" s="103"/>
      <c r="W400" s="103"/>
      <c r="X400" s="103"/>
      <c r="Y400" s="103"/>
      <c r="Z400" s="103"/>
      <c r="AA400" s="103"/>
      <c r="AB400" s="103"/>
      <c r="AC400" s="103"/>
      <c r="AD400" s="103"/>
      <c r="AE400" s="103"/>
      <c r="AF400" s="103"/>
      <c r="AG400" s="103"/>
      <c r="AH400" s="103"/>
      <c r="AI400" s="103"/>
      <c r="AJ400" s="103"/>
      <c r="AK400" s="103"/>
      <c r="AL400" s="103"/>
      <c r="AM400" s="103"/>
      <c r="AN400" s="103"/>
      <c r="AO400" s="103"/>
      <c r="AP400" s="103"/>
      <c r="AQ400" s="103"/>
      <c r="AR400" s="103"/>
      <c r="AS400" s="103"/>
      <c r="AT400" s="103"/>
      <c r="AU400" s="103"/>
      <c r="AV400" s="103"/>
      <c r="AW400" s="103"/>
      <c r="AX400" s="103"/>
      <c r="AY400" s="103"/>
      <c r="AZ400" s="103"/>
      <c r="BA400" s="103"/>
      <c r="BB400" s="103"/>
      <c r="BC400" s="103"/>
      <c r="BD400" s="103"/>
      <c r="BE400" s="103"/>
      <c r="BF400" s="103"/>
    </row>
    <row r="401">
      <c r="A401" s="64">
        <v>365.0</v>
      </c>
      <c r="B401" s="57" t="s">
        <v>2400</v>
      </c>
      <c r="C401" s="57" t="s">
        <v>10390</v>
      </c>
      <c r="D401" s="57" t="s">
        <v>593</v>
      </c>
      <c r="E401" s="57" t="s">
        <v>358</v>
      </c>
      <c r="F401" s="57" t="s">
        <v>10154</v>
      </c>
      <c r="G401" s="82"/>
      <c r="H401" s="82"/>
      <c r="I401" s="57" t="s">
        <v>595</v>
      </c>
      <c r="J401" s="82"/>
      <c r="K401" s="82"/>
      <c r="L401" s="82"/>
      <c r="M401" s="82"/>
      <c r="N401" s="82"/>
      <c r="O401" s="82"/>
      <c r="P401" s="82"/>
      <c r="Q401" s="57" t="s">
        <v>232</v>
      </c>
      <c r="R401" s="82"/>
      <c r="S401" s="82"/>
      <c r="T401" s="82"/>
      <c r="U401" s="82"/>
      <c r="V401" s="82"/>
      <c r="W401" s="82"/>
      <c r="X401" s="82"/>
      <c r="Y401" s="82"/>
      <c r="Z401" s="82"/>
      <c r="AA401" s="82"/>
      <c r="AB401" s="82"/>
      <c r="AC401" s="82"/>
      <c r="AD401" s="82"/>
      <c r="AE401" s="82"/>
      <c r="AF401" s="82"/>
      <c r="AG401" s="82"/>
      <c r="AH401" s="82"/>
      <c r="AI401" s="82"/>
      <c r="AJ401" s="82"/>
      <c r="AK401" s="82"/>
      <c r="AL401" s="82"/>
      <c r="AM401" s="82"/>
      <c r="AN401" s="82"/>
      <c r="AO401" s="82"/>
      <c r="AP401" s="82"/>
      <c r="AQ401" s="82"/>
      <c r="AR401" s="82"/>
      <c r="AS401" s="82"/>
      <c r="AT401" s="82"/>
      <c r="AU401" s="82"/>
      <c r="AV401" s="82"/>
      <c r="AW401" s="82"/>
      <c r="AX401" s="82"/>
      <c r="AY401" s="82"/>
      <c r="AZ401" s="82"/>
      <c r="BA401" s="82"/>
      <c r="BB401" s="82"/>
      <c r="BC401" s="82"/>
      <c r="BD401" s="82"/>
      <c r="BE401" s="82"/>
      <c r="BF401" s="82"/>
    </row>
    <row r="402">
      <c r="A402" s="102">
        <v>366.0</v>
      </c>
      <c r="B402" s="99" t="s">
        <v>2404</v>
      </c>
      <c r="C402" s="99" t="s">
        <v>10391</v>
      </c>
      <c r="D402" s="99" t="s">
        <v>593</v>
      </c>
      <c r="E402" s="99" t="s">
        <v>358</v>
      </c>
      <c r="F402" s="99" t="s">
        <v>10154</v>
      </c>
      <c r="G402" s="103"/>
      <c r="H402" s="103"/>
      <c r="I402" s="99" t="s">
        <v>595</v>
      </c>
      <c r="J402" s="103"/>
      <c r="K402" s="103"/>
      <c r="L402" s="103"/>
      <c r="M402" s="103"/>
      <c r="N402" s="103"/>
      <c r="O402" s="103"/>
      <c r="P402" s="103"/>
      <c r="Q402" s="99" t="s">
        <v>232</v>
      </c>
      <c r="R402" s="103"/>
      <c r="S402" s="103"/>
      <c r="T402" s="103"/>
      <c r="U402" s="103"/>
      <c r="V402" s="103"/>
      <c r="W402" s="103"/>
      <c r="X402" s="103"/>
      <c r="Y402" s="103"/>
      <c r="Z402" s="103"/>
      <c r="AA402" s="103"/>
      <c r="AB402" s="103"/>
      <c r="AC402" s="103"/>
      <c r="AD402" s="103"/>
      <c r="AE402" s="103"/>
      <c r="AF402" s="103"/>
      <c r="AG402" s="103"/>
      <c r="AH402" s="103"/>
      <c r="AI402" s="103"/>
      <c r="AJ402" s="103"/>
      <c r="AK402" s="103"/>
      <c r="AL402" s="103"/>
      <c r="AM402" s="103"/>
      <c r="AN402" s="103"/>
      <c r="AO402" s="103"/>
      <c r="AP402" s="103"/>
      <c r="AQ402" s="103"/>
      <c r="AR402" s="103"/>
      <c r="AS402" s="103"/>
      <c r="AT402" s="103"/>
      <c r="AU402" s="103"/>
      <c r="AV402" s="103"/>
      <c r="AW402" s="103"/>
      <c r="AX402" s="103"/>
      <c r="AY402" s="103"/>
      <c r="AZ402" s="103"/>
      <c r="BA402" s="103"/>
      <c r="BB402" s="103"/>
      <c r="BC402" s="103"/>
      <c r="BD402" s="103"/>
      <c r="BE402" s="103"/>
      <c r="BF402" s="103"/>
    </row>
    <row r="403">
      <c r="A403" s="64">
        <v>367.0</v>
      </c>
      <c r="B403" s="57" t="s">
        <v>2407</v>
      </c>
      <c r="C403" s="57" t="s">
        <v>10392</v>
      </c>
      <c r="D403" s="57" t="s">
        <v>593</v>
      </c>
      <c r="E403" s="57" t="s">
        <v>358</v>
      </c>
      <c r="F403" s="57" t="s">
        <v>10154</v>
      </c>
      <c r="G403" s="82"/>
      <c r="H403" s="82"/>
      <c r="I403" s="57" t="s">
        <v>595</v>
      </c>
      <c r="J403" s="82"/>
      <c r="K403" s="82"/>
      <c r="L403" s="82"/>
      <c r="M403" s="82"/>
      <c r="N403" s="82"/>
      <c r="O403" s="82"/>
      <c r="P403" s="82"/>
      <c r="Q403" s="57" t="s">
        <v>577</v>
      </c>
      <c r="R403" s="82"/>
      <c r="S403" s="82"/>
      <c r="T403" s="82"/>
      <c r="U403" s="82"/>
      <c r="V403" s="82"/>
      <c r="W403" s="82"/>
      <c r="X403" s="82"/>
      <c r="Y403" s="82"/>
      <c r="Z403" s="82"/>
      <c r="AA403" s="82"/>
      <c r="AB403" s="82"/>
      <c r="AC403" s="82"/>
      <c r="AD403" s="82"/>
      <c r="AE403" s="82"/>
      <c r="AF403" s="82"/>
      <c r="AG403" s="82"/>
      <c r="AH403" s="82"/>
      <c r="AI403" s="82"/>
      <c r="AJ403" s="82"/>
      <c r="AK403" s="82"/>
      <c r="AL403" s="82"/>
      <c r="AM403" s="82"/>
      <c r="AN403" s="82"/>
      <c r="AO403" s="82"/>
      <c r="AP403" s="82"/>
      <c r="AQ403" s="82"/>
      <c r="AR403" s="82"/>
      <c r="AS403" s="82"/>
      <c r="AT403" s="82"/>
      <c r="AU403" s="82"/>
      <c r="AV403" s="82"/>
      <c r="AW403" s="82"/>
      <c r="AX403" s="82"/>
      <c r="AY403" s="82"/>
      <c r="AZ403" s="82"/>
      <c r="BA403" s="82"/>
      <c r="BB403" s="82"/>
      <c r="BC403" s="82"/>
      <c r="BD403" s="82"/>
      <c r="BE403" s="82"/>
      <c r="BF403" s="82"/>
    </row>
    <row r="404">
      <c r="A404" s="102">
        <v>368.0</v>
      </c>
      <c r="B404" s="99" t="s">
        <v>2413</v>
      </c>
      <c r="C404" s="99" t="s">
        <v>10393</v>
      </c>
      <c r="D404" s="99" t="s">
        <v>593</v>
      </c>
      <c r="E404" s="99" t="s">
        <v>358</v>
      </c>
      <c r="F404" s="99" t="s">
        <v>10154</v>
      </c>
      <c r="G404" s="103"/>
      <c r="H404" s="103"/>
      <c r="I404" s="99" t="s">
        <v>595</v>
      </c>
      <c r="J404" s="103"/>
      <c r="K404" s="103"/>
      <c r="L404" s="103"/>
      <c r="M404" s="103"/>
      <c r="N404" s="103"/>
      <c r="O404" s="103"/>
      <c r="P404" s="103"/>
      <c r="Q404" s="99" t="s">
        <v>232</v>
      </c>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c r="AN404" s="103"/>
      <c r="AO404" s="103"/>
      <c r="AP404" s="103"/>
      <c r="AQ404" s="103"/>
      <c r="AR404" s="103"/>
      <c r="AS404" s="103"/>
      <c r="AT404" s="103"/>
      <c r="AU404" s="103"/>
      <c r="AV404" s="103"/>
      <c r="AW404" s="103"/>
      <c r="AX404" s="103"/>
      <c r="AY404" s="103"/>
      <c r="AZ404" s="103"/>
      <c r="BA404" s="103"/>
      <c r="BB404" s="103"/>
      <c r="BC404" s="103"/>
      <c r="BD404" s="103"/>
      <c r="BE404" s="103"/>
      <c r="BF404" s="103"/>
    </row>
    <row r="405">
      <c r="A405" s="64">
        <v>369.0</v>
      </c>
      <c r="B405" s="57" t="s">
        <v>2419</v>
      </c>
      <c r="C405" s="57" t="s">
        <v>10394</v>
      </c>
      <c r="D405" s="57" t="s">
        <v>593</v>
      </c>
      <c r="E405" s="57" t="s">
        <v>358</v>
      </c>
      <c r="F405" s="57" t="s">
        <v>10154</v>
      </c>
      <c r="G405" s="82"/>
      <c r="H405" s="82"/>
      <c r="I405" s="57" t="s">
        <v>595</v>
      </c>
      <c r="J405" s="82"/>
      <c r="K405" s="82"/>
      <c r="L405" s="82"/>
      <c r="M405" s="82"/>
      <c r="N405" s="82"/>
      <c r="O405" s="82"/>
      <c r="P405" s="82"/>
      <c r="Q405" s="57" t="s">
        <v>232</v>
      </c>
      <c r="R405" s="82"/>
      <c r="S405" s="82"/>
      <c r="T405" s="82"/>
      <c r="U405" s="82"/>
      <c r="V405" s="82"/>
      <c r="W405" s="82"/>
      <c r="X405" s="82"/>
      <c r="Y405" s="82"/>
      <c r="Z405" s="82"/>
      <c r="AA405" s="82"/>
      <c r="AB405" s="82"/>
      <c r="AC405" s="82"/>
      <c r="AD405" s="82"/>
      <c r="AE405" s="82"/>
      <c r="AF405" s="82"/>
      <c r="AG405" s="82"/>
      <c r="AH405" s="82"/>
      <c r="AI405" s="82"/>
      <c r="AJ405" s="82"/>
      <c r="AK405" s="82"/>
      <c r="AL405" s="82"/>
      <c r="AM405" s="82"/>
      <c r="AN405" s="82"/>
      <c r="AO405" s="82"/>
      <c r="AP405" s="82"/>
      <c r="AQ405" s="82"/>
      <c r="AR405" s="82"/>
      <c r="AS405" s="82"/>
      <c r="AT405" s="82"/>
      <c r="AU405" s="82"/>
      <c r="AV405" s="82"/>
      <c r="AW405" s="82"/>
      <c r="AX405" s="82"/>
      <c r="AY405" s="82"/>
      <c r="AZ405" s="82"/>
      <c r="BA405" s="82"/>
      <c r="BB405" s="82"/>
      <c r="BC405" s="82"/>
      <c r="BD405" s="82"/>
      <c r="BE405" s="82"/>
      <c r="BF405" s="82"/>
    </row>
    <row r="406">
      <c r="A406" s="102">
        <v>370.0</v>
      </c>
      <c r="B406" s="99" t="s">
        <v>2423</v>
      </c>
      <c r="C406" s="99" t="s">
        <v>10395</v>
      </c>
      <c r="D406" s="99" t="s">
        <v>593</v>
      </c>
      <c r="E406" s="99" t="s">
        <v>358</v>
      </c>
      <c r="F406" s="99" t="s">
        <v>10154</v>
      </c>
      <c r="G406" s="103"/>
      <c r="H406" s="103"/>
      <c r="I406" s="99" t="s">
        <v>595</v>
      </c>
      <c r="J406" s="103"/>
      <c r="K406" s="103"/>
      <c r="L406" s="103"/>
      <c r="M406" s="103"/>
      <c r="N406" s="103"/>
      <c r="O406" s="103"/>
      <c r="P406" s="103"/>
      <c r="Q406" s="99" t="s">
        <v>232</v>
      </c>
      <c r="R406" s="103"/>
      <c r="S406" s="103"/>
      <c r="T406" s="103"/>
      <c r="U406" s="103"/>
      <c r="V406" s="103"/>
      <c r="W406" s="103"/>
      <c r="X406" s="103"/>
      <c r="Y406" s="103"/>
      <c r="Z406" s="103"/>
      <c r="AA406" s="103"/>
      <c r="AB406" s="103"/>
      <c r="AC406" s="103"/>
      <c r="AD406" s="103"/>
      <c r="AE406" s="103"/>
      <c r="AF406" s="103"/>
      <c r="AG406" s="103"/>
      <c r="AH406" s="103"/>
      <c r="AI406" s="103"/>
      <c r="AJ406" s="103"/>
      <c r="AK406" s="103"/>
      <c r="AL406" s="103"/>
      <c r="AM406" s="103"/>
      <c r="AN406" s="103"/>
      <c r="AO406" s="103"/>
      <c r="AP406" s="103"/>
      <c r="AQ406" s="103"/>
      <c r="AR406" s="103"/>
      <c r="AS406" s="103"/>
      <c r="AT406" s="103"/>
      <c r="AU406" s="103"/>
      <c r="AV406" s="103"/>
      <c r="AW406" s="103"/>
      <c r="AX406" s="103"/>
      <c r="AY406" s="103"/>
      <c r="AZ406" s="103"/>
      <c r="BA406" s="103"/>
      <c r="BB406" s="103"/>
      <c r="BC406" s="103"/>
      <c r="BD406" s="103"/>
      <c r="BE406" s="103"/>
      <c r="BF406" s="103"/>
    </row>
    <row r="407">
      <c r="A407" s="64">
        <v>371.0</v>
      </c>
      <c r="B407" s="57" t="s">
        <v>2427</v>
      </c>
      <c r="C407" s="57" t="s">
        <v>10396</v>
      </c>
      <c r="D407" s="57" t="s">
        <v>593</v>
      </c>
      <c r="E407" s="57" t="s">
        <v>358</v>
      </c>
      <c r="F407" s="57" t="s">
        <v>10154</v>
      </c>
      <c r="G407" s="82"/>
      <c r="H407" s="82"/>
      <c r="I407" s="57" t="s">
        <v>595</v>
      </c>
      <c r="J407" s="82"/>
      <c r="K407" s="82"/>
      <c r="L407" s="82"/>
      <c r="M407" s="82"/>
      <c r="N407" s="82"/>
      <c r="O407" s="82"/>
      <c r="P407" s="82"/>
      <c r="Q407" s="57" t="s">
        <v>232</v>
      </c>
      <c r="R407" s="82"/>
      <c r="S407" s="82"/>
      <c r="T407" s="82"/>
      <c r="U407" s="82"/>
      <c r="V407" s="82"/>
      <c r="W407" s="82"/>
      <c r="X407" s="82"/>
      <c r="Y407" s="82"/>
      <c r="Z407" s="82"/>
      <c r="AA407" s="82"/>
      <c r="AB407" s="82"/>
      <c r="AC407" s="82"/>
      <c r="AD407" s="82"/>
      <c r="AE407" s="82"/>
      <c r="AF407" s="82"/>
      <c r="AG407" s="82"/>
      <c r="AH407" s="82"/>
      <c r="AI407" s="82"/>
      <c r="AJ407" s="82"/>
      <c r="AK407" s="82"/>
      <c r="AL407" s="82"/>
      <c r="AM407" s="82"/>
      <c r="AN407" s="82"/>
      <c r="AO407" s="82"/>
      <c r="AP407" s="82"/>
      <c r="AQ407" s="82"/>
      <c r="AR407" s="82"/>
      <c r="AS407" s="82"/>
      <c r="AT407" s="82"/>
      <c r="AU407" s="82"/>
      <c r="AV407" s="82"/>
      <c r="AW407" s="82"/>
      <c r="AX407" s="82"/>
      <c r="AY407" s="82"/>
      <c r="AZ407" s="82"/>
      <c r="BA407" s="82"/>
      <c r="BB407" s="82"/>
      <c r="BC407" s="82"/>
      <c r="BD407" s="82"/>
      <c r="BE407" s="82"/>
      <c r="BF407" s="82"/>
    </row>
    <row r="408">
      <c r="A408" s="102">
        <v>372.0</v>
      </c>
      <c r="B408" s="99" t="s">
        <v>2432</v>
      </c>
      <c r="C408" s="99" t="s">
        <v>10397</v>
      </c>
      <c r="D408" s="99" t="s">
        <v>593</v>
      </c>
      <c r="E408" s="99" t="s">
        <v>358</v>
      </c>
      <c r="F408" s="99" t="s">
        <v>10154</v>
      </c>
      <c r="G408" s="103"/>
      <c r="H408" s="103"/>
      <c r="I408" s="99" t="s">
        <v>595</v>
      </c>
      <c r="J408" s="103"/>
      <c r="K408" s="103"/>
      <c r="L408" s="103"/>
      <c r="M408" s="103"/>
      <c r="N408" s="103"/>
      <c r="O408" s="103"/>
      <c r="P408" s="103"/>
      <c r="Q408" s="99" t="s">
        <v>232</v>
      </c>
      <c r="R408" s="103"/>
      <c r="S408" s="103"/>
      <c r="T408" s="103"/>
      <c r="U408" s="103"/>
      <c r="V408" s="103"/>
      <c r="W408" s="103"/>
      <c r="X408" s="103"/>
      <c r="Y408" s="103"/>
      <c r="Z408" s="103"/>
      <c r="AA408" s="103"/>
      <c r="AB408" s="103"/>
      <c r="AC408" s="103"/>
      <c r="AD408" s="103"/>
      <c r="AE408" s="103"/>
      <c r="AF408" s="103"/>
      <c r="AG408" s="103"/>
      <c r="AH408" s="103"/>
      <c r="AI408" s="103"/>
      <c r="AJ408" s="103"/>
      <c r="AK408" s="103"/>
      <c r="AL408" s="103"/>
      <c r="AM408" s="103"/>
      <c r="AN408" s="103"/>
      <c r="AO408" s="103"/>
      <c r="AP408" s="103"/>
      <c r="AQ408" s="103"/>
      <c r="AR408" s="103"/>
      <c r="AS408" s="103"/>
      <c r="AT408" s="103"/>
      <c r="AU408" s="103"/>
      <c r="AV408" s="103"/>
      <c r="AW408" s="103"/>
      <c r="AX408" s="103"/>
      <c r="AY408" s="103"/>
      <c r="AZ408" s="103"/>
      <c r="BA408" s="103"/>
      <c r="BB408" s="103"/>
      <c r="BC408" s="103"/>
      <c r="BD408" s="103"/>
      <c r="BE408" s="103"/>
      <c r="BF408" s="103"/>
    </row>
    <row r="409">
      <c r="A409" s="64">
        <v>373.0</v>
      </c>
      <c r="B409" s="57" t="s">
        <v>2436</v>
      </c>
      <c r="C409" s="57" t="s">
        <v>10398</v>
      </c>
      <c r="D409" s="57" t="s">
        <v>593</v>
      </c>
      <c r="E409" s="57" t="s">
        <v>358</v>
      </c>
      <c r="F409" s="57" t="s">
        <v>10154</v>
      </c>
      <c r="G409" s="82"/>
      <c r="H409" s="82"/>
      <c r="I409" s="57" t="s">
        <v>595</v>
      </c>
      <c r="J409" s="82"/>
      <c r="K409" s="82"/>
      <c r="L409" s="82"/>
      <c r="M409" s="82"/>
      <c r="N409" s="82"/>
      <c r="O409" s="82"/>
      <c r="P409" s="82"/>
      <c r="Q409" s="57" t="s">
        <v>232</v>
      </c>
      <c r="R409" s="82"/>
      <c r="S409" s="82"/>
      <c r="T409" s="82"/>
      <c r="U409" s="82"/>
      <c r="V409" s="82"/>
      <c r="W409" s="82"/>
      <c r="X409" s="82"/>
      <c r="Y409" s="82"/>
      <c r="Z409" s="82"/>
      <c r="AA409" s="82"/>
      <c r="AB409" s="82"/>
      <c r="AC409" s="82"/>
      <c r="AD409" s="82"/>
      <c r="AE409" s="82"/>
      <c r="AF409" s="82"/>
      <c r="AG409" s="82"/>
      <c r="AH409" s="82"/>
      <c r="AI409" s="82"/>
      <c r="AJ409" s="82"/>
      <c r="AK409" s="82"/>
      <c r="AL409" s="82"/>
      <c r="AM409" s="82"/>
      <c r="AN409" s="82"/>
      <c r="AO409" s="82"/>
      <c r="AP409" s="82"/>
      <c r="AQ409" s="82"/>
      <c r="AR409" s="82"/>
      <c r="AS409" s="82"/>
      <c r="AT409" s="82"/>
      <c r="AU409" s="82"/>
      <c r="AV409" s="82"/>
      <c r="AW409" s="82"/>
      <c r="AX409" s="82"/>
      <c r="AY409" s="82"/>
      <c r="AZ409" s="82"/>
      <c r="BA409" s="82"/>
      <c r="BB409" s="82"/>
      <c r="BC409" s="82"/>
      <c r="BD409" s="82"/>
      <c r="BE409" s="82"/>
      <c r="BF409" s="82"/>
    </row>
    <row r="410">
      <c r="A410" s="102">
        <v>374.0</v>
      </c>
      <c r="B410" s="99" t="s">
        <v>2439</v>
      </c>
      <c r="C410" s="99" t="s">
        <v>10399</v>
      </c>
      <c r="D410" s="99" t="s">
        <v>593</v>
      </c>
      <c r="E410" s="99" t="s">
        <v>358</v>
      </c>
      <c r="F410" s="99" t="s">
        <v>10154</v>
      </c>
      <c r="G410" s="103"/>
      <c r="H410" s="103"/>
      <c r="I410" s="99" t="s">
        <v>595</v>
      </c>
      <c r="J410" s="103"/>
      <c r="K410" s="103"/>
      <c r="L410" s="103"/>
      <c r="M410" s="103"/>
      <c r="N410" s="103"/>
      <c r="O410" s="103"/>
      <c r="P410" s="103"/>
      <c r="Q410" s="99" t="s">
        <v>232</v>
      </c>
      <c r="R410" s="103"/>
      <c r="S410" s="103"/>
      <c r="T410" s="103"/>
      <c r="U410" s="103"/>
      <c r="V410" s="103"/>
      <c r="W410" s="103"/>
      <c r="X410" s="103"/>
      <c r="Y410" s="103"/>
      <c r="Z410" s="103"/>
      <c r="AA410" s="103"/>
      <c r="AB410" s="103"/>
      <c r="AC410" s="103"/>
      <c r="AD410" s="103"/>
      <c r="AE410" s="103"/>
      <c r="AF410" s="103"/>
      <c r="AG410" s="103"/>
      <c r="AH410" s="103"/>
      <c r="AI410" s="103"/>
      <c r="AJ410" s="103"/>
      <c r="AK410" s="103"/>
      <c r="AL410" s="103"/>
      <c r="AM410" s="103"/>
      <c r="AN410" s="103"/>
      <c r="AO410" s="103"/>
      <c r="AP410" s="103"/>
      <c r="AQ410" s="103"/>
      <c r="AR410" s="103"/>
      <c r="AS410" s="103"/>
      <c r="AT410" s="103"/>
      <c r="AU410" s="103"/>
      <c r="AV410" s="103"/>
      <c r="AW410" s="103"/>
      <c r="AX410" s="103"/>
      <c r="AY410" s="103"/>
      <c r="AZ410" s="103"/>
      <c r="BA410" s="103"/>
      <c r="BB410" s="103"/>
      <c r="BC410" s="103"/>
      <c r="BD410" s="103"/>
      <c r="BE410" s="103"/>
      <c r="BF410" s="103"/>
    </row>
    <row r="411">
      <c r="A411" s="64">
        <v>375.0</v>
      </c>
      <c r="B411" s="57" t="s">
        <v>2428</v>
      </c>
      <c r="C411" s="57" t="s">
        <v>10400</v>
      </c>
      <c r="D411" s="57" t="s">
        <v>593</v>
      </c>
      <c r="E411" s="57" t="s">
        <v>358</v>
      </c>
      <c r="F411" s="57" t="s">
        <v>10154</v>
      </c>
      <c r="G411" s="82"/>
      <c r="H411" s="82"/>
      <c r="I411" s="57" t="s">
        <v>595</v>
      </c>
      <c r="J411" s="82"/>
      <c r="K411" s="82"/>
      <c r="L411" s="82"/>
      <c r="M411" s="82"/>
      <c r="N411" s="82"/>
      <c r="O411" s="82"/>
      <c r="P411" s="82"/>
      <c r="Q411" s="57" t="s">
        <v>232</v>
      </c>
      <c r="R411" s="82"/>
      <c r="S411" s="82"/>
      <c r="T411" s="82"/>
      <c r="U411" s="82"/>
      <c r="V411" s="82"/>
      <c r="W411" s="82"/>
      <c r="X411" s="82"/>
      <c r="Y411" s="82"/>
      <c r="Z411" s="82"/>
      <c r="AA411" s="82"/>
      <c r="AB411" s="82"/>
      <c r="AC411" s="82"/>
      <c r="AD411" s="82"/>
      <c r="AE411" s="82"/>
      <c r="AF411" s="82"/>
      <c r="AG411" s="82"/>
      <c r="AH411" s="82"/>
      <c r="AI411" s="82"/>
      <c r="AJ411" s="82"/>
      <c r="AK411" s="82"/>
      <c r="AL411" s="82"/>
      <c r="AM411" s="82"/>
      <c r="AN411" s="82"/>
      <c r="AO411" s="82"/>
      <c r="AP411" s="82"/>
      <c r="AQ411" s="82"/>
      <c r="AR411" s="82"/>
      <c r="AS411" s="82"/>
      <c r="AT411" s="82"/>
      <c r="AU411" s="82"/>
      <c r="AV411" s="82"/>
      <c r="AW411" s="82"/>
      <c r="AX411" s="82"/>
      <c r="AY411" s="82"/>
      <c r="AZ411" s="82"/>
      <c r="BA411" s="82"/>
      <c r="BB411" s="82"/>
      <c r="BC411" s="82"/>
      <c r="BD411" s="82"/>
      <c r="BE411" s="82"/>
      <c r="BF411" s="82"/>
    </row>
    <row r="412">
      <c r="A412" s="102">
        <v>376.0</v>
      </c>
      <c r="B412" s="99" t="s">
        <v>2445</v>
      </c>
      <c r="C412" s="99" t="s">
        <v>10401</v>
      </c>
      <c r="D412" s="99" t="s">
        <v>593</v>
      </c>
      <c r="E412" s="99" t="s">
        <v>358</v>
      </c>
      <c r="F412" s="99" t="s">
        <v>10154</v>
      </c>
      <c r="G412" s="103"/>
      <c r="H412" s="103"/>
      <c r="I412" s="99" t="s">
        <v>595</v>
      </c>
      <c r="J412" s="103"/>
      <c r="K412" s="103"/>
      <c r="L412" s="103"/>
      <c r="M412" s="103"/>
      <c r="N412" s="103"/>
      <c r="O412" s="103"/>
      <c r="P412" s="103"/>
      <c r="Q412" s="99" t="s">
        <v>232</v>
      </c>
      <c r="R412" s="103"/>
      <c r="S412" s="103"/>
      <c r="T412" s="103"/>
      <c r="U412" s="103"/>
      <c r="V412" s="103"/>
      <c r="W412" s="103"/>
      <c r="X412" s="103"/>
      <c r="Y412" s="103"/>
      <c r="Z412" s="103"/>
      <c r="AA412" s="103"/>
      <c r="AB412" s="103"/>
      <c r="AC412" s="103"/>
      <c r="AD412" s="103"/>
      <c r="AE412" s="103"/>
      <c r="AF412" s="103"/>
      <c r="AG412" s="103"/>
      <c r="AH412" s="103"/>
      <c r="AI412" s="103"/>
      <c r="AJ412" s="103"/>
      <c r="AK412" s="103"/>
      <c r="AL412" s="103"/>
      <c r="AM412" s="103"/>
      <c r="AN412" s="103"/>
      <c r="AO412" s="103"/>
      <c r="AP412" s="103"/>
      <c r="AQ412" s="103"/>
      <c r="AR412" s="103"/>
      <c r="AS412" s="103"/>
      <c r="AT412" s="103"/>
      <c r="AU412" s="103"/>
      <c r="AV412" s="103"/>
      <c r="AW412" s="103"/>
      <c r="AX412" s="103"/>
      <c r="AY412" s="103"/>
      <c r="AZ412" s="103"/>
      <c r="BA412" s="103"/>
      <c r="BB412" s="103"/>
      <c r="BC412" s="103"/>
      <c r="BD412" s="103"/>
      <c r="BE412" s="103"/>
      <c r="BF412" s="103"/>
    </row>
    <row r="413">
      <c r="A413" s="64">
        <v>377.0</v>
      </c>
      <c r="B413" s="57" t="s">
        <v>2449</v>
      </c>
      <c r="C413" s="57" t="s">
        <v>10402</v>
      </c>
      <c r="D413" s="57" t="s">
        <v>593</v>
      </c>
      <c r="E413" s="57" t="s">
        <v>358</v>
      </c>
      <c r="F413" s="57" t="s">
        <v>10154</v>
      </c>
      <c r="G413" s="82"/>
      <c r="H413" s="82"/>
      <c r="I413" s="57" t="s">
        <v>595</v>
      </c>
      <c r="J413" s="82"/>
      <c r="K413" s="82"/>
      <c r="L413" s="82"/>
      <c r="M413" s="82"/>
      <c r="N413" s="82"/>
      <c r="O413" s="82"/>
      <c r="P413" s="82"/>
      <c r="Q413" s="57" t="s">
        <v>232</v>
      </c>
      <c r="R413" s="82"/>
      <c r="S413" s="82"/>
      <c r="T413" s="82"/>
      <c r="U413" s="82"/>
      <c r="V413" s="82"/>
      <c r="W413" s="82"/>
      <c r="X413" s="82"/>
      <c r="Y413" s="82"/>
      <c r="Z413" s="82"/>
      <c r="AA413" s="82"/>
      <c r="AB413" s="82"/>
      <c r="AC413" s="82"/>
      <c r="AD413" s="82"/>
      <c r="AE413" s="82"/>
      <c r="AF413" s="82"/>
      <c r="AG413" s="82"/>
      <c r="AH413" s="82"/>
      <c r="AI413" s="82"/>
      <c r="AJ413" s="82"/>
      <c r="AK413" s="82"/>
      <c r="AL413" s="82"/>
      <c r="AM413" s="82"/>
      <c r="AN413" s="82"/>
      <c r="AO413" s="82"/>
      <c r="AP413" s="82"/>
      <c r="AQ413" s="82"/>
      <c r="AR413" s="82"/>
      <c r="AS413" s="82"/>
      <c r="AT413" s="82"/>
      <c r="AU413" s="82"/>
      <c r="AV413" s="82"/>
      <c r="AW413" s="82"/>
      <c r="AX413" s="82"/>
      <c r="AY413" s="82"/>
      <c r="AZ413" s="82"/>
      <c r="BA413" s="82"/>
      <c r="BB413" s="82"/>
      <c r="BC413" s="82"/>
      <c r="BD413" s="82"/>
      <c r="BE413" s="82"/>
      <c r="BF413" s="82"/>
    </row>
    <row r="414">
      <c r="A414" s="102">
        <v>378.0</v>
      </c>
      <c r="B414" s="99" t="s">
        <v>2452</v>
      </c>
      <c r="C414" s="99" t="s">
        <v>10403</v>
      </c>
      <c r="D414" s="99" t="s">
        <v>593</v>
      </c>
      <c r="E414" s="99" t="s">
        <v>358</v>
      </c>
      <c r="F414" s="99" t="s">
        <v>10154</v>
      </c>
      <c r="G414" s="103"/>
      <c r="H414" s="103"/>
      <c r="I414" s="99" t="s">
        <v>595</v>
      </c>
      <c r="J414" s="103"/>
      <c r="K414" s="103"/>
      <c r="L414" s="103"/>
      <c r="M414" s="103"/>
      <c r="N414" s="103"/>
      <c r="O414" s="103"/>
      <c r="P414" s="103"/>
      <c r="Q414" s="99" t="s">
        <v>232</v>
      </c>
      <c r="R414" s="103"/>
      <c r="S414" s="103"/>
      <c r="T414" s="103"/>
      <c r="U414" s="103"/>
      <c r="V414" s="103"/>
      <c r="W414" s="103"/>
      <c r="X414" s="103"/>
      <c r="Y414" s="103"/>
      <c r="Z414" s="103"/>
      <c r="AA414" s="103"/>
      <c r="AB414" s="103"/>
      <c r="AC414" s="103"/>
      <c r="AD414" s="103"/>
      <c r="AE414" s="103"/>
      <c r="AF414" s="103"/>
      <c r="AG414" s="103"/>
      <c r="AH414" s="103"/>
      <c r="AI414" s="103"/>
      <c r="AJ414" s="103"/>
      <c r="AK414" s="103"/>
      <c r="AL414" s="103"/>
      <c r="AM414" s="103"/>
      <c r="AN414" s="103"/>
      <c r="AO414" s="103"/>
      <c r="AP414" s="103"/>
      <c r="AQ414" s="103"/>
      <c r="AR414" s="103"/>
      <c r="AS414" s="103"/>
      <c r="AT414" s="103"/>
      <c r="AU414" s="103"/>
      <c r="AV414" s="103"/>
      <c r="AW414" s="103"/>
      <c r="AX414" s="103"/>
      <c r="AY414" s="103"/>
      <c r="AZ414" s="103"/>
      <c r="BA414" s="103"/>
      <c r="BB414" s="103"/>
      <c r="BC414" s="103"/>
      <c r="BD414" s="103"/>
      <c r="BE414" s="103"/>
      <c r="BF414" s="103"/>
    </row>
    <row r="415">
      <c r="A415" s="64">
        <v>379.0</v>
      </c>
      <c r="B415" s="57" t="s">
        <v>2455</v>
      </c>
      <c r="C415" s="57" t="s">
        <v>10404</v>
      </c>
      <c r="D415" s="57" t="s">
        <v>593</v>
      </c>
      <c r="E415" s="57" t="s">
        <v>358</v>
      </c>
      <c r="F415" s="57" t="s">
        <v>10154</v>
      </c>
      <c r="G415" s="82"/>
      <c r="H415" s="82"/>
      <c r="I415" s="57" t="s">
        <v>595</v>
      </c>
      <c r="J415" s="82"/>
      <c r="K415" s="82"/>
      <c r="L415" s="82"/>
      <c r="M415" s="82"/>
      <c r="N415" s="82"/>
      <c r="O415" s="82"/>
      <c r="P415" s="82"/>
      <c r="Q415" s="57" t="s">
        <v>232</v>
      </c>
      <c r="R415" s="82"/>
      <c r="S415" s="82"/>
      <c r="T415" s="82"/>
      <c r="U415" s="82"/>
      <c r="V415" s="82"/>
      <c r="W415" s="82"/>
      <c r="X415" s="82"/>
      <c r="Y415" s="82"/>
      <c r="Z415" s="82"/>
      <c r="AA415" s="82"/>
      <c r="AB415" s="82"/>
      <c r="AC415" s="82"/>
      <c r="AD415" s="82"/>
      <c r="AE415" s="82"/>
      <c r="AF415" s="82"/>
      <c r="AG415" s="82"/>
      <c r="AH415" s="82"/>
      <c r="AI415" s="82"/>
      <c r="AJ415" s="82"/>
      <c r="AK415" s="82"/>
      <c r="AL415" s="82"/>
      <c r="AM415" s="82"/>
      <c r="AN415" s="82"/>
      <c r="AO415" s="82"/>
      <c r="AP415" s="82"/>
      <c r="AQ415" s="82"/>
      <c r="AR415" s="82"/>
      <c r="AS415" s="82"/>
      <c r="AT415" s="82"/>
      <c r="AU415" s="82"/>
      <c r="AV415" s="82"/>
      <c r="AW415" s="82"/>
      <c r="AX415" s="82"/>
      <c r="AY415" s="82"/>
      <c r="AZ415" s="82"/>
      <c r="BA415" s="82"/>
      <c r="BB415" s="82"/>
      <c r="BC415" s="82"/>
      <c r="BD415" s="82"/>
      <c r="BE415" s="82"/>
      <c r="BF415" s="82"/>
    </row>
    <row r="416">
      <c r="A416" s="102">
        <v>380.0</v>
      </c>
      <c r="B416" s="99" t="s">
        <v>2458</v>
      </c>
      <c r="C416" s="99" t="s">
        <v>10405</v>
      </c>
      <c r="D416" s="99" t="s">
        <v>593</v>
      </c>
      <c r="E416" s="99" t="s">
        <v>358</v>
      </c>
      <c r="F416" s="99" t="s">
        <v>10154</v>
      </c>
      <c r="G416" s="103"/>
      <c r="H416" s="103"/>
      <c r="I416" s="99" t="s">
        <v>595</v>
      </c>
      <c r="J416" s="103"/>
      <c r="K416" s="103"/>
      <c r="L416" s="103"/>
      <c r="M416" s="103"/>
      <c r="N416" s="103"/>
      <c r="O416" s="103"/>
      <c r="P416" s="103"/>
      <c r="Q416" s="99" t="s">
        <v>232</v>
      </c>
      <c r="R416" s="103"/>
      <c r="S416" s="103"/>
      <c r="T416" s="103"/>
      <c r="U416" s="103"/>
      <c r="V416" s="103"/>
      <c r="W416" s="103"/>
      <c r="X416" s="103"/>
      <c r="Y416" s="103"/>
      <c r="Z416" s="103"/>
      <c r="AA416" s="103"/>
      <c r="AB416" s="103"/>
      <c r="AC416" s="103"/>
      <c r="AD416" s="103"/>
      <c r="AE416" s="103"/>
      <c r="AF416" s="103"/>
      <c r="AG416" s="103"/>
      <c r="AH416" s="103"/>
      <c r="AI416" s="103"/>
      <c r="AJ416" s="103"/>
      <c r="AK416" s="103"/>
      <c r="AL416" s="103"/>
      <c r="AM416" s="103"/>
      <c r="AN416" s="103"/>
      <c r="AO416" s="103"/>
      <c r="AP416" s="103"/>
      <c r="AQ416" s="103"/>
      <c r="AR416" s="103"/>
      <c r="AS416" s="103"/>
      <c r="AT416" s="103"/>
      <c r="AU416" s="103"/>
      <c r="AV416" s="103"/>
      <c r="AW416" s="103"/>
      <c r="AX416" s="103"/>
      <c r="AY416" s="103"/>
      <c r="AZ416" s="103"/>
      <c r="BA416" s="103"/>
      <c r="BB416" s="103"/>
      <c r="BC416" s="103"/>
      <c r="BD416" s="103"/>
      <c r="BE416" s="103"/>
      <c r="BF416" s="103"/>
    </row>
    <row r="417">
      <c r="A417" s="64">
        <v>381.0</v>
      </c>
      <c r="B417" s="57" t="s">
        <v>2462</v>
      </c>
      <c r="C417" s="57" t="s">
        <v>10406</v>
      </c>
      <c r="D417" s="57" t="s">
        <v>593</v>
      </c>
      <c r="E417" s="57" t="s">
        <v>358</v>
      </c>
      <c r="F417" s="57" t="s">
        <v>10154</v>
      </c>
      <c r="G417" s="82"/>
      <c r="H417" s="82"/>
      <c r="I417" s="57" t="s">
        <v>595</v>
      </c>
      <c r="J417" s="82"/>
      <c r="K417" s="82"/>
      <c r="L417" s="82"/>
      <c r="M417" s="82"/>
      <c r="N417" s="82"/>
      <c r="O417" s="82"/>
      <c r="P417" s="82"/>
      <c r="Q417" s="57" t="s">
        <v>232</v>
      </c>
      <c r="R417" s="82"/>
      <c r="S417" s="82"/>
      <c r="T417" s="82"/>
      <c r="U417" s="82"/>
      <c r="V417" s="82"/>
      <c r="W417" s="82"/>
      <c r="X417" s="82"/>
      <c r="Y417" s="82"/>
      <c r="Z417" s="82"/>
      <c r="AA417" s="82"/>
      <c r="AB417" s="82"/>
      <c r="AC417" s="82"/>
      <c r="AD417" s="82"/>
      <c r="AE417" s="82"/>
      <c r="AF417" s="82"/>
      <c r="AG417" s="82"/>
      <c r="AH417" s="82"/>
      <c r="AI417" s="82"/>
      <c r="AJ417" s="82"/>
      <c r="AK417" s="82"/>
      <c r="AL417" s="82"/>
      <c r="AM417" s="82"/>
      <c r="AN417" s="82"/>
      <c r="AO417" s="82"/>
      <c r="AP417" s="82"/>
      <c r="AQ417" s="82"/>
      <c r="AR417" s="82"/>
      <c r="AS417" s="82"/>
      <c r="AT417" s="82"/>
      <c r="AU417" s="82"/>
      <c r="AV417" s="82"/>
      <c r="AW417" s="82"/>
      <c r="AX417" s="82"/>
      <c r="AY417" s="82"/>
      <c r="AZ417" s="82"/>
      <c r="BA417" s="82"/>
      <c r="BB417" s="82"/>
      <c r="BC417" s="82"/>
      <c r="BD417" s="82"/>
      <c r="BE417" s="82"/>
      <c r="BF417" s="82"/>
    </row>
    <row r="418">
      <c r="A418" s="102">
        <v>382.0</v>
      </c>
      <c r="B418" s="99" t="s">
        <v>2464</v>
      </c>
      <c r="C418" s="99" t="s">
        <v>10407</v>
      </c>
      <c r="D418" s="99" t="s">
        <v>593</v>
      </c>
      <c r="E418" s="99" t="s">
        <v>358</v>
      </c>
      <c r="F418" s="99" t="s">
        <v>10154</v>
      </c>
      <c r="G418" s="103"/>
      <c r="H418" s="103"/>
      <c r="I418" s="99" t="s">
        <v>595</v>
      </c>
      <c r="J418" s="103"/>
      <c r="K418" s="103"/>
      <c r="L418" s="103"/>
      <c r="M418" s="103"/>
      <c r="N418" s="103"/>
      <c r="O418" s="103"/>
      <c r="P418" s="103"/>
      <c r="Q418" s="99" t="s">
        <v>232</v>
      </c>
      <c r="R418" s="103"/>
      <c r="S418" s="103"/>
      <c r="T418" s="103"/>
      <c r="U418" s="103"/>
      <c r="V418" s="103"/>
      <c r="W418" s="103"/>
      <c r="X418" s="103"/>
      <c r="Y418" s="103"/>
      <c r="Z418" s="103"/>
      <c r="AA418" s="103"/>
      <c r="AB418" s="103"/>
      <c r="AC418" s="103"/>
      <c r="AD418" s="103"/>
      <c r="AE418" s="103"/>
      <c r="AF418" s="103"/>
      <c r="AG418" s="103"/>
      <c r="AH418" s="103"/>
      <c r="AI418" s="103"/>
      <c r="AJ418" s="103"/>
      <c r="AK418" s="103"/>
      <c r="AL418" s="103"/>
      <c r="AM418" s="103"/>
      <c r="AN418" s="103"/>
      <c r="AO418" s="103"/>
      <c r="AP418" s="103"/>
      <c r="AQ418" s="103"/>
      <c r="AR418" s="103"/>
      <c r="AS418" s="103"/>
      <c r="AT418" s="103"/>
      <c r="AU418" s="103"/>
      <c r="AV418" s="103"/>
      <c r="AW418" s="103"/>
      <c r="AX418" s="103"/>
      <c r="AY418" s="103"/>
      <c r="AZ418" s="103"/>
      <c r="BA418" s="103"/>
      <c r="BB418" s="103"/>
      <c r="BC418" s="103"/>
      <c r="BD418" s="103"/>
      <c r="BE418" s="103"/>
      <c r="BF418" s="103"/>
    </row>
    <row r="419">
      <c r="A419" s="64">
        <v>383.0</v>
      </c>
      <c r="B419" s="57" t="s">
        <v>2467</v>
      </c>
      <c r="C419" s="57" t="s">
        <v>10408</v>
      </c>
      <c r="D419" s="57" t="s">
        <v>593</v>
      </c>
      <c r="E419" s="57" t="s">
        <v>358</v>
      </c>
      <c r="F419" s="57" t="s">
        <v>10154</v>
      </c>
      <c r="G419" s="82"/>
      <c r="H419" s="82"/>
      <c r="I419" s="57" t="s">
        <v>595</v>
      </c>
      <c r="J419" s="82"/>
      <c r="K419" s="82"/>
      <c r="L419" s="82"/>
      <c r="M419" s="82"/>
      <c r="N419" s="82"/>
      <c r="O419" s="82"/>
      <c r="P419" s="82"/>
      <c r="Q419" s="57" t="s">
        <v>232</v>
      </c>
      <c r="R419" s="82"/>
      <c r="S419" s="82"/>
      <c r="T419" s="82"/>
      <c r="U419" s="82"/>
      <c r="V419" s="82"/>
      <c r="W419" s="82"/>
      <c r="X419" s="82"/>
      <c r="Y419" s="82"/>
      <c r="Z419" s="82"/>
      <c r="AA419" s="82"/>
      <c r="AB419" s="82"/>
      <c r="AC419" s="82"/>
      <c r="AD419" s="82"/>
      <c r="AE419" s="82"/>
      <c r="AF419" s="82"/>
      <c r="AG419" s="82"/>
      <c r="AH419" s="82"/>
      <c r="AI419" s="82"/>
      <c r="AJ419" s="82"/>
      <c r="AK419" s="82"/>
      <c r="AL419" s="82"/>
      <c r="AM419" s="82"/>
      <c r="AN419" s="82"/>
      <c r="AO419" s="82"/>
      <c r="AP419" s="82"/>
      <c r="AQ419" s="82"/>
      <c r="AR419" s="82"/>
      <c r="AS419" s="82"/>
      <c r="AT419" s="82"/>
      <c r="AU419" s="82"/>
      <c r="AV419" s="82"/>
      <c r="AW419" s="82"/>
      <c r="AX419" s="82"/>
      <c r="AY419" s="82"/>
      <c r="AZ419" s="82"/>
      <c r="BA419" s="82"/>
      <c r="BB419" s="82"/>
      <c r="BC419" s="82"/>
      <c r="BD419" s="82"/>
      <c r="BE419" s="82"/>
      <c r="BF419" s="82"/>
    </row>
    <row r="420">
      <c r="A420" s="102">
        <v>384.0</v>
      </c>
      <c r="B420" s="99" t="s">
        <v>2471</v>
      </c>
      <c r="C420" s="99" t="s">
        <v>10409</v>
      </c>
      <c r="D420" s="99" t="s">
        <v>593</v>
      </c>
      <c r="E420" s="99" t="s">
        <v>358</v>
      </c>
      <c r="F420" s="99" t="s">
        <v>10154</v>
      </c>
      <c r="G420" s="103"/>
      <c r="H420" s="103"/>
      <c r="I420" s="99" t="s">
        <v>595</v>
      </c>
      <c r="J420" s="103"/>
      <c r="K420" s="103"/>
      <c r="L420" s="103"/>
      <c r="M420" s="103"/>
      <c r="N420" s="103"/>
      <c r="O420" s="103"/>
      <c r="P420" s="103"/>
      <c r="Q420" s="99" t="s">
        <v>232</v>
      </c>
      <c r="R420" s="103"/>
      <c r="S420" s="103"/>
      <c r="T420" s="103"/>
      <c r="U420" s="103"/>
      <c r="V420" s="103"/>
      <c r="W420" s="103"/>
      <c r="X420" s="103"/>
      <c r="Y420" s="103"/>
      <c r="Z420" s="103"/>
      <c r="AA420" s="103"/>
      <c r="AB420" s="103"/>
      <c r="AC420" s="103"/>
      <c r="AD420" s="103"/>
      <c r="AE420" s="103"/>
      <c r="AF420" s="103"/>
      <c r="AG420" s="103"/>
      <c r="AH420" s="103"/>
      <c r="AI420" s="103"/>
      <c r="AJ420" s="103"/>
      <c r="AK420" s="103"/>
      <c r="AL420" s="103"/>
      <c r="AM420" s="103"/>
      <c r="AN420" s="103"/>
      <c r="AO420" s="103"/>
      <c r="AP420" s="103"/>
      <c r="AQ420" s="103"/>
      <c r="AR420" s="103"/>
      <c r="AS420" s="103"/>
      <c r="AT420" s="103"/>
      <c r="AU420" s="103"/>
      <c r="AV420" s="103"/>
      <c r="AW420" s="103"/>
      <c r="AX420" s="103"/>
      <c r="AY420" s="103"/>
      <c r="AZ420" s="103"/>
      <c r="BA420" s="103"/>
      <c r="BB420" s="103"/>
      <c r="BC420" s="103"/>
      <c r="BD420" s="103"/>
      <c r="BE420" s="103"/>
      <c r="BF420" s="103"/>
    </row>
    <row r="421">
      <c r="A421" s="64">
        <v>385.0</v>
      </c>
      <c r="B421" s="57" t="s">
        <v>2476</v>
      </c>
      <c r="C421" s="57" t="s">
        <v>10410</v>
      </c>
      <c r="D421" s="57" t="s">
        <v>593</v>
      </c>
      <c r="E421" s="57" t="s">
        <v>358</v>
      </c>
      <c r="F421" s="57" t="s">
        <v>10154</v>
      </c>
      <c r="G421" s="82"/>
      <c r="H421" s="82"/>
      <c r="I421" s="57" t="s">
        <v>595</v>
      </c>
      <c r="J421" s="82"/>
      <c r="K421" s="82"/>
      <c r="L421" s="82"/>
      <c r="M421" s="82"/>
      <c r="N421" s="82"/>
      <c r="O421" s="82"/>
      <c r="P421" s="82"/>
      <c r="Q421" s="57" t="s">
        <v>232</v>
      </c>
      <c r="R421" s="82"/>
      <c r="S421" s="82"/>
      <c r="T421" s="82"/>
      <c r="U421" s="82"/>
      <c r="V421" s="82"/>
      <c r="W421" s="82"/>
      <c r="X421" s="82"/>
      <c r="Y421" s="82"/>
      <c r="Z421" s="82"/>
      <c r="AA421" s="82"/>
      <c r="AB421" s="82"/>
      <c r="AC421" s="82"/>
      <c r="AD421" s="82"/>
      <c r="AE421" s="82"/>
      <c r="AF421" s="82"/>
      <c r="AG421" s="82"/>
      <c r="AH421" s="82"/>
      <c r="AI421" s="82"/>
      <c r="AJ421" s="82"/>
      <c r="AK421" s="82"/>
      <c r="AL421" s="82"/>
      <c r="AM421" s="82"/>
      <c r="AN421" s="82"/>
      <c r="AO421" s="82"/>
      <c r="AP421" s="82"/>
      <c r="AQ421" s="82"/>
      <c r="AR421" s="82"/>
      <c r="AS421" s="82"/>
      <c r="AT421" s="82"/>
      <c r="AU421" s="82"/>
      <c r="AV421" s="82"/>
      <c r="AW421" s="82"/>
      <c r="AX421" s="82"/>
      <c r="AY421" s="82"/>
      <c r="AZ421" s="82"/>
      <c r="BA421" s="82"/>
      <c r="BB421" s="82"/>
      <c r="BC421" s="82"/>
      <c r="BD421" s="82"/>
      <c r="BE421" s="82"/>
      <c r="BF421" s="82"/>
    </row>
    <row r="422">
      <c r="A422" s="102">
        <v>386.0</v>
      </c>
      <c r="B422" s="99" t="s">
        <v>2480</v>
      </c>
      <c r="C422" s="99" t="s">
        <v>10411</v>
      </c>
      <c r="D422" s="99" t="s">
        <v>593</v>
      </c>
      <c r="E422" s="99" t="s">
        <v>358</v>
      </c>
      <c r="F422" s="99" t="s">
        <v>10154</v>
      </c>
      <c r="G422" s="103"/>
      <c r="H422" s="103"/>
      <c r="I422" s="99" t="s">
        <v>595</v>
      </c>
      <c r="J422" s="103"/>
      <c r="K422" s="103"/>
      <c r="L422" s="103"/>
      <c r="M422" s="103"/>
      <c r="N422" s="103"/>
      <c r="O422" s="103"/>
      <c r="P422" s="103"/>
      <c r="Q422" s="99" t="s">
        <v>232</v>
      </c>
      <c r="R422" s="103"/>
      <c r="S422" s="103"/>
      <c r="T422" s="103"/>
      <c r="U422" s="103"/>
      <c r="V422" s="103"/>
      <c r="W422" s="103"/>
      <c r="X422" s="103"/>
      <c r="Y422" s="103"/>
      <c r="Z422" s="103"/>
      <c r="AA422" s="103"/>
      <c r="AB422" s="103"/>
      <c r="AC422" s="103"/>
      <c r="AD422" s="103"/>
      <c r="AE422" s="103"/>
      <c r="AF422" s="103"/>
      <c r="AG422" s="103"/>
      <c r="AH422" s="103"/>
      <c r="AI422" s="103"/>
      <c r="AJ422" s="103"/>
      <c r="AK422" s="103"/>
      <c r="AL422" s="103"/>
      <c r="AM422" s="103"/>
      <c r="AN422" s="103"/>
      <c r="AO422" s="103"/>
      <c r="AP422" s="103"/>
      <c r="AQ422" s="103"/>
      <c r="AR422" s="103"/>
      <c r="AS422" s="103"/>
      <c r="AT422" s="103"/>
      <c r="AU422" s="103"/>
      <c r="AV422" s="103"/>
      <c r="AW422" s="103"/>
      <c r="AX422" s="103"/>
      <c r="AY422" s="103"/>
      <c r="AZ422" s="103"/>
      <c r="BA422" s="103"/>
      <c r="BB422" s="103"/>
      <c r="BC422" s="103"/>
      <c r="BD422" s="103"/>
      <c r="BE422" s="103"/>
      <c r="BF422" s="103"/>
    </row>
    <row r="423">
      <c r="A423" s="64">
        <v>387.0</v>
      </c>
      <c r="B423" s="57" t="s">
        <v>2484</v>
      </c>
      <c r="C423" s="57" t="s">
        <v>10412</v>
      </c>
      <c r="D423" s="57" t="s">
        <v>593</v>
      </c>
      <c r="E423" s="57" t="s">
        <v>358</v>
      </c>
      <c r="F423" s="57" t="s">
        <v>10154</v>
      </c>
      <c r="G423" s="82"/>
      <c r="H423" s="82"/>
      <c r="I423" s="57" t="s">
        <v>595</v>
      </c>
      <c r="J423" s="82"/>
      <c r="K423" s="82"/>
      <c r="L423" s="82"/>
      <c r="M423" s="82"/>
      <c r="N423" s="82"/>
      <c r="O423" s="82"/>
      <c r="P423" s="82"/>
      <c r="Q423" s="57" t="s">
        <v>232</v>
      </c>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c r="AY423" s="82"/>
      <c r="AZ423" s="82"/>
      <c r="BA423" s="82"/>
      <c r="BB423" s="82"/>
      <c r="BC423" s="82"/>
      <c r="BD423" s="82"/>
      <c r="BE423" s="82"/>
      <c r="BF423" s="82"/>
    </row>
    <row r="424">
      <c r="A424" s="102">
        <v>388.0</v>
      </c>
      <c r="B424" s="99" t="s">
        <v>2487</v>
      </c>
      <c r="C424" s="99" t="s">
        <v>10413</v>
      </c>
      <c r="D424" s="99" t="s">
        <v>593</v>
      </c>
      <c r="E424" s="99" t="s">
        <v>358</v>
      </c>
      <c r="F424" s="99" t="s">
        <v>10154</v>
      </c>
      <c r="G424" s="103"/>
      <c r="H424" s="103"/>
      <c r="I424" s="99" t="s">
        <v>595</v>
      </c>
      <c r="J424" s="103"/>
      <c r="K424" s="103"/>
      <c r="L424" s="103"/>
      <c r="M424" s="103"/>
      <c r="N424" s="103"/>
      <c r="O424" s="103"/>
      <c r="P424" s="103"/>
      <c r="Q424" s="99" t="s">
        <v>232</v>
      </c>
      <c r="R424" s="103"/>
      <c r="S424" s="103"/>
      <c r="T424" s="103"/>
      <c r="U424" s="103"/>
      <c r="V424" s="103"/>
      <c r="W424" s="103"/>
      <c r="X424" s="103"/>
      <c r="Y424" s="103"/>
      <c r="Z424" s="103"/>
      <c r="AA424" s="103"/>
      <c r="AB424" s="103"/>
      <c r="AC424" s="103"/>
      <c r="AD424" s="103"/>
      <c r="AE424" s="103"/>
      <c r="AF424" s="103"/>
      <c r="AG424" s="103"/>
      <c r="AH424" s="103"/>
      <c r="AI424" s="103"/>
      <c r="AJ424" s="103"/>
      <c r="AK424" s="103"/>
      <c r="AL424" s="103"/>
      <c r="AM424" s="103"/>
      <c r="AN424" s="103"/>
      <c r="AO424" s="103"/>
      <c r="AP424" s="103"/>
      <c r="AQ424" s="103"/>
      <c r="AR424" s="103"/>
      <c r="AS424" s="103"/>
      <c r="AT424" s="103"/>
      <c r="AU424" s="103"/>
      <c r="AV424" s="103"/>
      <c r="AW424" s="103"/>
      <c r="AX424" s="103"/>
      <c r="AY424" s="103"/>
      <c r="AZ424" s="103"/>
      <c r="BA424" s="103"/>
      <c r="BB424" s="103"/>
      <c r="BC424" s="103"/>
      <c r="BD424" s="103"/>
      <c r="BE424" s="103"/>
      <c r="BF424" s="103"/>
    </row>
    <row r="425">
      <c r="A425" s="64">
        <v>389.0</v>
      </c>
      <c r="B425" s="57" t="s">
        <v>2493</v>
      </c>
      <c r="C425" s="57" t="s">
        <v>10414</v>
      </c>
      <c r="D425" s="57" t="s">
        <v>593</v>
      </c>
      <c r="E425" s="57" t="s">
        <v>358</v>
      </c>
      <c r="F425" s="57" t="s">
        <v>10154</v>
      </c>
      <c r="G425" s="82"/>
      <c r="H425" s="82"/>
      <c r="I425" s="57" t="s">
        <v>595</v>
      </c>
      <c r="J425" s="82"/>
      <c r="K425" s="82"/>
      <c r="L425" s="82"/>
      <c r="M425" s="82"/>
      <c r="N425" s="82"/>
      <c r="O425" s="82"/>
      <c r="P425" s="82"/>
      <c r="Q425" s="57" t="s">
        <v>232</v>
      </c>
      <c r="R425" s="82"/>
      <c r="S425" s="82"/>
      <c r="T425" s="82"/>
      <c r="U425" s="82"/>
      <c r="V425" s="82"/>
      <c r="W425" s="82"/>
      <c r="X425" s="82"/>
      <c r="Y425" s="82"/>
      <c r="Z425" s="82"/>
      <c r="AA425" s="82"/>
      <c r="AB425" s="82"/>
      <c r="AC425" s="82"/>
      <c r="AD425" s="82"/>
      <c r="AE425" s="82"/>
      <c r="AF425" s="82"/>
      <c r="AG425" s="82"/>
      <c r="AH425" s="82"/>
      <c r="AI425" s="82"/>
      <c r="AJ425" s="82"/>
      <c r="AK425" s="82"/>
      <c r="AL425" s="82"/>
      <c r="AM425" s="82"/>
      <c r="AN425" s="82"/>
      <c r="AO425" s="82"/>
      <c r="AP425" s="82"/>
      <c r="AQ425" s="82"/>
      <c r="AR425" s="82"/>
      <c r="AS425" s="82"/>
      <c r="AT425" s="82"/>
      <c r="AU425" s="82"/>
      <c r="AV425" s="82"/>
      <c r="AW425" s="82"/>
      <c r="AX425" s="82"/>
      <c r="AY425" s="82"/>
      <c r="AZ425" s="82"/>
      <c r="BA425" s="82"/>
      <c r="BB425" s="82"/>
      <c r="BC425" s="82"/>
      <c r="BD425" s="82"/>
      <c r="BE425" s="82"/>
      <c r="BF425" s="82"/>
    </row>
    <row r="426">
      <c r="A426" s="102">
        <v>390.0</v>
      </c>
      <c r="B426" s="99" t="s">
        <v>2496</v>
      </c>
      <c r="C426" s="99" t="s">
        <v>10415</v>
      </c>
      <c r="D426" s="99" t="s">
        <v>593</v>
      </c>
      <c r="E426" s="99" t="s">
        <v>358</v>
      </c>
      <c r="F426" s="99" t="s">
        <v>10154</v>
      </c>
      <c r="G426" s="103"/>
      <c r="H426" s="103"/>
      <c r="I426" s="99" t="s">
        <v>595</v>
      </c>
      <c r="J426" s="103"/>
      <c r="K426" s="103"/>
      <c r="L426" s="103"/>
      <c r="M426" s="103"/>
      <c r="N426" s="103"/>
      <c r="O426" s="103"/>
      <c r="P426" s="103"/>
      <c r="Q426" s="99" t="s">
        <v>232</v>
      </c>
      <c r="R426" s="103"/>
      <c r="S426" s="103"/>
      <c r="T426" s="103"/>
      <c r="U426" s="103"/>
      <c r="V426" s="103"/>
      <c r="W426" s="103"/>
      <c r="X426" s="103"/>
      <c r="Y426" s="103"/>
      <c r="Z426" s="103"/>
      <c r="AA426" s="103"/>
      <c r="AB426" s="103"/>
      <c r="AC426" s="103"/>
      <c r="AD426" s="103"/>
      <c r="AE426" s="103"/>
      <c r="AF426" s="103"/>
      <c r="AG426" s="103"/>
      <c r="AH426" s="103"/>
      <c r="AI426" s="103"/>
      <c r="AJ426" s="103"/>
      <c r="AK426" s="103"/>
      <c r="AL426" s="103"/>
      <c r="AM426" s="103"/>
      <c r="AN426" s="103"/>
      <c r="AO426" s="103"/>
      <c r="AP426" s="103"/>
      <c r="AQ426" s="103"/>
      <c r="AR426" s="103"/>
      <c r="AS426" s="103"/>
      <c r="AT426" s="103"/>
      <c r="AU426" s="103"/>
      <c r="AV426" s="103"/>
      <c r="AW426" s="103"/>
      <c r="AX426" s="103"/>
      <c r="AY426" s="103"/>
      <c r="AZ426" s="103"/>
      <c r="BA426" s="103"/>
      <c r="BB426" s="103"/>
      <c r="BC426" s="103"/>
      <c r="BD426" s="103"/>
      <c r="BE426" s="103"/>
      <c r="BF426" s="103"/>
    </row>
    <row r="427">
      <c r="A427" s="64">
        <v>391.0</v>
      </c>
      <c r="B427" s="57" t="s">
        <v>2500</v>
      </c>
      <c r="C427" s="57" t="s">
        <v>10416</v>
      </c>
      <c r="D427" s="57" t="s">
        <v>593</v>
      </c>
      <c r="E427" s="57" t="s">
        <v>440</v>
      </c>
      <c r="F427" s="57" t="s">
        <v>10154</v>
      </c>
      <c r="G427" s="82"/>
      <c r="H427" s="82"/>
      <c r="I427" s="57" t="s">
        <v>595</v>
      </c>
      <c r="J427" s="82"/>
      <c r="K427" s="82"/>
      <c r="L427" s="82"/>
      <c r="M427" s="82"/>
      <c r="N427" s="82"/>
      <c r="O427" s="82"/>
      <c r="P427" s="82"/>
      <c r="Q427" s="57" t="s">
        <v>232</v>
      </c>
      <c r="R427" s="82"/>
      <c r="S427" s="82"/>
      <c r="T427" s="82"/>
      <c r="U427" s="82"/>
      <c r="V427" s="82"/>
      <c r="W427" s="82"/>
      <c r="X427" s="82"/>
      <c r="Y427" s="82"/>
      <c r="Z427" s="82"/>
      <c r="AA427" s="82"/>
      <c r="AB427" s="82"/>
      <c r="AC427" s="82"/>
      <c r="AD427" s="82"/>
      <c r="AE427" s="82"/>
      <c r="AF427" s="82"/>
      <c r="AG427" s="82"/>
      <c r="AH427" s="82"/>
      <c r="AI427" s="82"/>
      <c r="AJ427" s="82"/>
      <c r="AK427" s="82"/>
      <c r="AL427" s="82"/>
      <c r="AM427" s="82"/>
      <c r="AN427" s="82"/>
      <c r="AO427" s="82"/>
      <c r="AP427" s="82"/>
      <c r="AQ427" s="82"/>
      <c r="AR427" s="82"/>
      <c r="AS427" s="82"/>
      <c r="AT427" s="82"/>
      <c r="AU427" s="82"/>
      <c r="AV427" s="82"/>
      <c r="AW427" s="82"/>
      <c r="AX427" s="82"/>
      <c r="AY427" s="82"/>
      <c r="AZ427" s="82"/>
      <c r="BA427" s="82"/>
      <c r="BB427" s="82"/>
      <c r="BC427" s="82"/>
      <c r="BD427" s="82"/>
      <c r="BE427" s="82"/>
      <c r="BF427" s="82"/>
    </row>
    <row r="428">
      <c r="A428" s="102">
        <v>392.0</v>
      </c>
      <c r="B428" s="99" t="s">
        <v>2504</v>
      </c>
      <c r="C428" s="99" t="s">
        <v>10417</v>
      </c>
      <c r="D428" s="99" t="s">
        <v>593</v>
      </c>
      <c r="E428" s="99" t="s">
        <v>358</v>
      </c>
      <c r="F428" s="99" t="s">
        <v>10154</v>
      </c>
      <c r="G428" s="103"/>
      <c r="H428" s="103"/>
      <c r="I428" s="99" t="s">
        <v>595</v>
      </c>
      <c r="J428" s="103"/>
      <c r="K428" s="103"/>
      <c r="L428" s="103"/>
      <c r="M428" s="103"/>
      <c r="N428" s="103"/>
      <c r="O428" s="103"/>
      <c r="P428" s="103"/>
      <c r="Q428" s="99" t="s">
        <v>232</v>
      </c>
      <c r="R428" s="103"/>
      <c r="S428" s="103"/>
      <c r="T428" s="103"/>
      <c r="U428" s="103"/>
      <c r="V428" s="103"/>
      <c r="W428" s="103"/>
      <c r="X428" s="103"/>
      <c r="Y428" s="103"/>
      <c r="Z428" s="103"/>
      <c r="AA428" s="103"/>
      <c r="AB428" s="103"/>
      <c r="AC428" s="103"/>
      <c r="AD428" s="103"/>
      <c r="AE428" s="103"/>
      <c r="AF428" s="103"/>
      <c r="AG428" s="103"/>
      <c r="AH428" s="103"/>
      <c r="AI428" s="103"/>
      <c r="AJ428" s="103"/>
      <c r="AK428" s="103"/>
      <c r="AL428" s="103"/>
      <c r="AM428" s="103"/>
      <c r="AN428" s="103"/>
      <c r="AO428" s="103"/>
      <c r="AP428" s="103"/>
      <c r="AQ428" s="103"/>
      <c r="AR428" s="103"/>
      <c r="AS428" s="103"/>
      <c r="AT428" s="103"/>
      <c r="AU428" s="103"/>
      <c r="AV428" s="103"/>
      <c r="AW428" s="103"/>
      <c r="AX428" s="103"/>
      <c r="AY428" s="103"/>
      <c r="AZ428" s="103"/>
      <c r="BA428" s="103"/>
      <c r="BB428" s="103"/>
      <c r="BC428" s="103"/>
      <c r="BD428" s="103"/>
      <c r="BE428" s="103"/>
      <c r="BF428" s="103"/>
    </row>
    <row r="429">
      <c r="A429" s="64">
        <v>393.0</v>
      </c>
      <c r="B429" s="57" t="s">
        <v>2507</v>
      </c>
      <c r="C429" s="57" t="s">
        <v>10418</v>
      </c>
      <c r="D429" s="57" t="s">
        <v>593</v>
      </c>
      <c r="E429" s="57" t="s">
        <v>358</v>
      </c>
      <c r="F429" s="57" t="s">
        <v>10154</v>
      </c>
      <c r="G429" s="82"/>
      <c r="H429" s="82"/>
      <c r="I429" s="57" t="s">
        <v>595</v>
      </c>
      <c r="J429" s="82"/>
      <c r="K429" s="82"/>
      <c r="L429" s="82"/>
      <c r="M429" s="82"/>
      <c r="N429" s="82"/>
      <c r="O429" s="82"/>
      <c r="P429" s="82"/>
      <c r="Q429" s="57" t="s">
        <v>232</v>
      </c>
      <c r="R429" s="82"/>
      <c r="S429" s="82"/>
      <c r="T429" s="82"/>
      <c r="U429" s="82"/>
      <c r="V429" s="82"/>
      <c r="W429" s="82"/>
      <c r="X429" s="82"/>
      <c r="Y429" s="82"/>
      <c r="Z429" s="82"/>
      <c r="AA429" s="82"/>
      <c r="AB429" s="82"/>
      <c r="AC429" s="82"/>
      <c r="AD429" s="82"/>
      <c r="AE429" s="82"/>
      <c r="AF429" s="82"/>
      <c r="AG429" s="82"/>
      <c r="AH429" s="82"/>
      <c r="AI429" s="82"/>
      <c r="AJ429" s="82"/>
      <c r="AK429" s="82"/>
      <c r="AL429" s="82"/>
      <c r="AM429" s="82"/>
      <c r="AN429" s="82"/>
      <c r="AO429" s="82"/>
      <c r="AP429" s="82"/>
      <c r="AQ429" s="82"/>
      <c r="AR429" s="82"/>
      <c r="AS429" s="82"/>
      <c r="AT429" s="82"/>
      <c r="AU429" s="82"/>
      <c r="AV429" s="82"/>
      <c r="AW429" s="82"/>
      <c r="AX429" s="82"/>
      <c r="AY429" s="82"/>
      <c r="AZ429" s="82"/>
      <c r="BA429" s="82"/>
      <c r="BB429" s="82"/>
      <c r="BC429" s="82"/>
      <c r="BD429" s="82"/>
      <c r="BE429" s="82"/>
      <c r="BF429" s="82"/>
    </row>
    <row r="430">
      <c r="A430" s="102">
        <v>394.0</v>
      </c>
      <c r="B430" s="99" t="s">
        <v>2510</v>
      </c>
      <c r="C430" s="99" t="s">
        <v>10419</v>
      </c>
      <c r="D430" s="99" t="s">
        <v>593</v>
      </c>
      <c r="E430" s="99" t="s">
        <v>358</v>
      </c>
      <c r="F430" s="99" t="s">
        <v>10154</v>
      </c>
      <c r="G430" s="103"/>
      <c r="H430" s="103"/>
      <c r="I430" s="99" t="s">
        <v>595</v>
      </c>
      <c r="J430" s="103"/>
      <c r="K430" s="103"/>
      <c r="L430" s="103"/>
      <c r="M430" s="103"/>
      <c r="N430" s="103"/>
      <c r="O430" s="103"/>
      <c r="P430" s="103"/>
      <c r="Q430" s="99" t="s">
        <v>232</v>
      </c>
      <c r="R430" s="103"/>
      <c r="S430" s="103"/>
      <c r="T430" s="103"/>
      <c r="U430" s="103"/>
      <c r="V430" s="103"/>
      <c r="W430" s="103"/>
      <c r="X430" s="103"/>
      <c r="Y430" s="103"/>
      <c r="Z430" s="103"/>
      <c r="AA430" s="103"/>
      <c r="AB430" s="103"/>
      <c r="AC430" s="103"/>
      <c r="AD430" s="103"/>
      <c r="AE430" s="103"/>
      <c r="AF430" s="103"/>
      <c r="AG430" s="103"/>
      <c r="AH430" s="103"/>
      <c r="AI430" s="103"/>
      <c r="AJ430" s="103"/>
      <c r="AK430" s="103"/>
      <c r="AL430" s="103"/>
      <c r="AM430" s="103"/>
      <c r="AN430" s="103"/>
      <c r="AO430" s="103"/>
      <c r="AP430" s="103"/>
      <c r="AQ430" s="103"/>
      <c r="AR430" s="103"/>
      <c r="AS430" s="103"/>
      <c r="AT430" s="103"/>
      <c r="AU430" s="103"/>
      <c r="AV430" s="103"/>
      <c r="AW430" s="103"/>
      <c r="AX430" s="103"/>
      <c r="AY430" s="103"/>
      <c r="AZ430" s="103"/>
      <c r="BA430" s="103"/>
      <c r="BB430" s="103"/>
      <c r="BC430" s="103"/>
      <c r="BD430" s="103"/>
      <c r="BE430" s="103"/>
      <c r="BF430" s="103"/>
    </row>
    <row r="431">
      <c r="A431" s="64">
        <v>395.0</v>
      </c>
      <c r="B431" s="57" t="s">
        <v>2515</v>
      </c>
      <c r="C431" s="57" t="s">
        <v>10420</v>
      </c>
      <c r="D431" s="57" t="s">
        <v>593</v>
      </c>
      <c r="E431" s="57" t="s">
        <v>358</v>
      </c>
      <c r="F431" s="57" t="s">
        <v>10154</v>
      </c>
      <c r="G431" s="82"/>
      <c r="H431" s="82"/>
      <c r="I431" s="57" t="s">
        <v>595</v>
      </c>
      <c r="J431" s="82"/>
      <c r="K431" s="82"/>
      <c r="L431" s="82"/>
      <c r="M431" s="82"/>
      <c r="N431" s="82"/>
      <c r="O431" s="82"/>
      <c r="P431" s="82"/>
      <c r="Q431" s="57" t="s">
        <v>434</v>
      </c>
      <c r="R431" s="82"/>
      <c r="S431" s="82"/>
      <c r="T431" s="82"/>
      <c r="U431" s="82"/>
      <c r="V431" s="82"/>
      <c r="W431" s="82"/>
      <c r="X431" s="82"/>
      <c r="Y431" s="82"/>
      <c r="Z431" s="82"/>
      <c r="AA431" s="82"/>
      <c r="AB431" s="82"/>
      <c r="AC431" s="82"/>
      <c r="AD431" s="82"/>
      <c r="AE431" s="82"/>
      <c r="AF431" s="82"/>
      <c r="AG431" s="82"/>
      <c r="AH431" s="82"/>
      <c r="AI431" s="82"/>
      <c r="AJ431" s="82"/>
      <c r="AK431" s="82"/>
      <c r="AL431" s="82"/>
      <c r="AM431" s="82"/>
      <c r="AN431" s="82"/>
      <c r="AO431" s="82"/>
      <c r="AP431" s="82"/>
      <c r="AQ431" s="82"/>
      <c r="AR431" s="82"/>
      <c r="AS431" s="82"/>
      <c r="AT431" s="82"/>
      <c r="AU431" s="82"/>
      <c r="AV431" s="82"/>
      <c r="AW431" s="82"/>
      <c r="AX431" s="82"/>
      <c r="AY431" s="82"/>
      <c r="AZ431" s="82"/>
      <c r="BA431" s="82"/>
      <c r="BB431" s="82"/>
      <c r="BC431" s="82"/>
      <c r="BD431" s="82"/>
      <c r="BE431" s="82"/>
      <c r="BF431" s="82"/>
    </row>
    <row r="432">
      <c r="A432" s="102">
        <v>396.0</v>
      </c>
      <c r="B432" s="99" t="s">
        <v>2517</v>
      </c>
      <c r="C432" s="99" t="s">
        <v>3682</v>
      </c>
      <c r="D432" s="99" t="s">
        <v>593</v>
      </c>
      <c r="E432" s="99" t="s">
        <v>358</v>
      </c>
      <c r="F432" s="99" t="s">
        <v>10154</v>
      </c>
      <c r="G432" s="103"/>
      <c r="H432" s="103"/>
      <c r="I432" s="99" t="s">
        <v>595</v>
      </c>
      <c r="J432" s="103"/>
      <c r="K432" s="103"/>
      <c r="L432" s="103"/>
      <c r="M432" s="103"/>
      <c r="N432" s="103"/>
      <c r="O432" s="103"/>
      <c r="P432" s="103"/>
      <c r="Q432" s="99" t="s">
        <v>96</v>
      </c>
      <c r="R432" s="103"/>
      <c r="S432" s="103"/>
      <c r="T432" s="103"/>
      <c r="U432" s="103"/>
      <c r="V432" s="103"/>
      <c r="W432" s="103"/>
      <c r="X432" s="103"/>
      <c r="Y432" s="103"/>
      <c r="Z432" s="103"/>
      <c r="AA432" s="103"/>
      <c r="AB432" s="103"/>
      <c r="AC432" s="103"/>
      <c r="AD432" s="103"/>
      <c r="AE432" s="103"/>
      <c r="AF432" s="103"/>
      <c r="AG432" s="103"/>
      <c r="AH432" s="103"/>
      <c r="AI432" s="103"/>
      <c r="AJ432" s="103"/>
      <c r="AK432" s="103"/>
      <c r="AL432" s="103"/>
      <c r="AM432" s="103"/>
      <c r="AN432" s="103"/>
      <c r="AO432" s="103"/>
      <c r="AP432" s="103"/>
      <c r="AQ432" s="103"/>
      <c r="AR432" s="103"/>
      <c r="AS432" s="103"/>
      <c r="AT432" s="103"/>
      <c r="AU432" s="103"/>
      <c r="AV432" s="103"/>
      <c r="AW432" s="103"/>
      <c r="AX432" s="103"/>
      <c r="AY432" s="103"/>
      <c r="AZ432" s="103"/>
      <c r="BA432" s="103"/>
      <c r="BB432" s="103"/>
      <c r="BC432" s="103"/>
      <c r="BD432" s="103"/>
      <c r="BE432" s="103"/>
      <c r="BF432" s="103"/>
    </row>
    <row r="433">
      <c r="A433" s="64">
        <v>397.0</v>
      </c>
      <c r="B433" s="57" t="s">
        <v>2520</v>
      </c>
      <c r="C433" s="57" t="s">
        <v>3688</v>
      </c>
      <c r="D433" s="57" t="s">
        <v>593</v>
      </c>
      <c r="E433" s="57" t="s">
        <v>358</v>
      </c>
      <c r="F433" s="57" t="s">
        <v>10154</v>
      </c>
      <c r="G433" s="82"/>
      <c r="H433" s="82"/>
      <c r="I433" s="57" t="s">
        <v>595</v>
      </c>
      <c r="J433" s="82"/>
      <c r="K433" s="82"/>
      <c r="L433" s="82"/>
      <c r="M433" s="82"/>
      <c r="N433" s="82"/>
      <c r="O433" s="82"/>
      <c r="P433" s="82"/>
      <c r="Q433" s="57" t="s">
        <v>96</v>
      </c>
      <c r="R433" s="82"/>
      <c r="S433" s="82"/>
      <c r="T433" s="82"/>
      <c r="U433" s="82"/>
      <c r="V433" s="82"/>
      <c r="W433" s="82"/>
      <c r="X433" s="82"/>
      <c r="Y433" s="82"/>
      <c r="Z433" s="82"/>
      <c r="AA433" s="82"/>
      <c r="AB433" s="82"/>
      <c r="AC433" s="82"/>
      <c r="AD433" s="82"/>
      <c r="AE433" s="82"/>
      <c r="AF433" s="82"/>
      <c r="AG433" s="82"/>
      <c r="AH433" s="82"/>
      <c r="AI433" s="82"/>
      <c r="AJ433" s="82"/>
      <c r="AK433" s="82"/>
      <c r="AL433" s="82"/>
      <c r="AM433" s="82"/>
      <c r="AN433" s="82"/>
      <c r="AO433" s="82"/>
      <c r="AP433" s="82"/>
      <c r="AQ433" s="82"/>
      <c r="AR433" s="82"/>
      <c r="AS433" s="82"/>
      <c r="AT433" s="82"/>
      <c r="AU433" s="82"/>
      <c r="AV433" s="82"/>
      <c r="AW433" s="82"/>
      <c r="AX433" s="82"/>
      <c r="AY433" s="82"/>
      <c r="AZ433" s="82"/>
      <c r="BA433" s="82"/>
      <c r="BB433" s="82"/>
      <c r="BC433" s="82"/>
      <c r="BD433" s="82"/>
      <c r="BE433" s="82"/>
      <c r="BF433" s="82"/>
    </row>
    <row r="434">
      <c r="A434" s="102">
        <v>398.0</v>
      </c>
      <c r="B434" s="99" t="s">
        <v>2524</v>
      </c>
      <c r="C434" s="99" t="s">
        <v>3693</v>
      </c>
      <c r="D434" s="99" t="s">
        <v>593</v>
      </c>
      <c r="E434" s="99" t="s">
        <v>358</v>
      </c>
      <c r="F434" s="99" t="s">
        <v>10154</v>
      </c>
      <c r="G434" s="103"/>
      <c r="H434" s="103"/>
      <c r="I434" s="99" t="s">
        <v>595</v>
      </c>
      <c r="J434" s="103"/>
      <c r="K434" s="103"/>
      <c r="L434" s="103"/>
      <c r="M434" s="103"/>
      <c r="N434" s="103"/>
      <c r="O434" s="103"/>
      <c r="P434" s="103"/>
      <c r="Q434" s="99" t="s">
        <v>96</v>
      </c>
      <c r="R434" s="103"/>
      <c r="S434" s="103"/>
      <c r="T434" s="103"/>
      <c r="U434" s="103"/>
      <c r="V434" s="103"/>
      <c r="W434" s="103"/>
      <c r="X434" s="103"/>
      <c r="Y434" s="103"/>
      <c r="Z434" s="103"/>
      <c r="AA434" s="103"/>
      <c r="AB434" s="103"/>
      <c r="AC434" s="103"/>
      <c r="AD434" s="103"/>
      <c r="AE434" s="103"/>
      <c r="AF434" s="103"/>
      <c r="AG434" s="103"/>
      <c r="AH434" s="103"/>
      <c r="AI434" s="103"/>
      <c r="AJ434" s="103"/>
      <c r="AK434" s="103"/>
      <c r="AL434" s="103"/>
      <c r="AM434" s="103"/>
      <c r="AN434" s="103"/>
      <c r="AO434" s="103"/>
      <c r="AP434" s="103"/>
      <c r="AQ434" s="103"/>
      <c r="AR434" s="103"/>
      <c r="AS434" s="103"/>
      <c r="AT434" s="103"/>
      <c r="AU434" s="103"/>
      <c r="AV434" s="103"/>
      <c r="AW434" s="103"/>
      <c r="AX434" s="103"/>
      <c r="AY434" s="103"/>
      <c r="AZ434" s="103"/>
      <c r="BA434" s="103"/>
      <c r="BB434" s="103"/>
      <c r="BC434" s="103"/>
      <c r="BD434" s="103"/>
      <c r="BE434" s="103"/>
      <c r="BF434" s="103"/>
    </row>
    <row r="435">
      <c r="A435" s="64">
        <v>399.0</v>
      </c>
      <c r="B435" s="57" t="s">
        <v>2527</v>
      </c>
      <c r="C435" s="57" t="s">
        <v>3700</v>
      </c>
      <c r="D435" s="57" t="s">
        <v>593</v>
      </c>
      <c r="E435" s="57" t="s">
        <v>358</v>
      </c>
      <c r="F435" s="57" t="s">
        <v>10154</v>
      </c>
      <c r="G435" s="82"/>
      <c r="H435" s="82"/>
      <c r="I435" s="57" t="s">
        <v>595</v>
      </c>
      <c r="J435" s="82"/>
      <c r="K435" s="82"/>
      <c r="L435" s="82"/>
      <c r="M435" s="82"/>
      <c r="N435" s="82"/>
      <c r="O435" s="82"/>
      <c r="P435" s="82"/>
      <c r="Q435" s="57" t="s">
        <v>96</v>
      </c>
      <c r="R435" s="82"/>
      <c r="S435" s="82"/>
      <c r="T435" s="82"/>
      <c r="U435" s="82"/>
      <c r="V435" s="82"/>
      <c r="W435" s="82"/>
      <c r="X435" s="82"/>
      <c r="Y435" s="82"/>
      <c r="Z435" s="82"/>
      <c r="AA435" s="82"/>
      <c r="AB435" s="82"/>
      <c r="AC435" s="82"/>
      <c r="AD435" s="82"/>
      <c r="AE435" s="82"/>
      <c r="AF435" s="82"/>
      <c r="AG435" s="82"/>
      <c r="AH435" s="82"/>
      <c r="AI435" s="82"/>
      <c r="AJ435" s="82"/>
      <c r="AK435" s="82"/>
      <c r="AL435" s="82"/>
      <c r="AM435" s="82"/>
      <c r="AN435" s="82"/>
      <c r="AO435" s="82"/>
      <c r="AP435" s="82"/>
      <c r="AQ435" s="82"/>
      <c r="AR435" s="82"/>
      <c r="AS435" s="82"/>
      <c r="AT435" s="82"/>
      <c r="AU435" s="82"/>
      <c r="AV435" s="82"/>
      <c r="AW435" s="82"/>
      <c r="AX435" s="82"/>
      <c r="AY435" s="82"/>
      <c r="AZ435" s="82"/>
      <c r="BA435" s="82"/>
      <c r="BB435" s="82"/>
      <c r="BC435" s="82"/>
      <c r="BD435" s="82"/>
      <c r="BE435" s="82"/>
      <c r="BF435" s="82"/>
    </row>
    <row r="436">
      <c r="A436" s="102">
        <v>400.0</v>
      </c>
      <c r="B436" s="99" t="s">
        <v>2531</v>
      </c>
      <c r="C436" s="99" t="s">
        <v>3708</v>
      </c>
      <c r="D436" s="99" t="s">
        <v>593</v>
      </c>
      <c r="E436" s="99" t="s">
        <v>358</v>
      </c>
      <c r="F436" s="99" t="s">
        <v>10154</v>
      </c>
      <c r="G436" s="103"/>
      <c r="H436" s="103"/>
      <c r="I436" s="99" t="s">
        <v>595</v>
      </c>
      <c r="J436" s="103"/>
      <c r="K436" s="103"/>
      <c r="L436" s="103"/>
      <c r="M436" s="103"/>
      <c r="N436" s="103"/>
      <c r="O436" s="103"/>
      <c r="P436" s="103"/>
      <c r="Q436" s="99" t="s">
        <v>96</v>
      </c>
      <c r="R436" s="103"/>
      <c r="S436" s="103"/>
      <c r="T436" s="103"/>
      <c r="U436" s="103"/>
      <c r="V436" s="103"/>
      <c r="W436" s="103"/>
      <c r="X436" s="103"/>
      <c r="Y436" s="103"/>
      <c r="Z436" s="103"/>
      <c r="AA436" s="103"/>
      <c r="AB436" s="103"/>
      <c r="AC436" s="103"/>
      <c r="AD436" s="103"/>
      <c r="AE436" s="103"/>
      <c r="AF436" s="103"/>
      <c r="AG436" s="103"/>
      <c r="AH436" s="103"/>
      <c r="AI436" s="103"/>
      <c r="AJ436" s="103"/>
      <c r="AK436" s="103"/>
      <c r="AL436" s="103"/>
      <c r="AM436" s="103"/>
      <c r="AN436" s="103"/>
      <c r="AO436" s="103"/>
      <c r="AP436" s="103"/>
      <c r="AQ436" s="103"/>
      <c r="AR436" s="103"/>
      <c r="AS436" s="103"/>
      <c r="AT436" s="103"/>
      <c r="AU436" s="103"/>
      <c r="AV436" s="103"/>
      <c r="AW436" s="103"/>
      <c r="AX436" s="103"/>
      <c r="AY436" s="103"/>
      <c r="AZ436" s="103"/>
      <c r="BA436" s="103"/>
      <c r="BB436" s="103"/>
      <c r="BC436" s="103"/>
      <c r="BD436" s="103"/>
      <c r="BE436" s="103"/>
      <c r="BF436" s="103"/>
    </row>
    <row r="437">
      <c r="A437" s="64">
        <v>401.0</v>
      </c>
      <c r="B437" s="57" t="s">
        <v>2534</v>
      </c>
      <c r="C437" s="57" t="s">
        <v>3718</v>
      </c>
      <c r="D437" s="57" t="s">
        <v>593</v>
      </c>
      <c r="E437" s="57" t="s">
        <v>358</v>
      </c>
      <c r="F437" s="57" t="s">
        <v>10154</v>
      </c>
      <c r="G437" s="82"/>
      <c r="H437" s="82"/>
      <c r="I437" s="57" t="s">
        <v>595</v>
      </c>
      <c r="J437" s="82"/>
      <c r="K437" s="82"/>
      <c r="L437" s="82"/>
      <c r="M437" s="82"/>
      <c r="N437" s="82"/>
      <c r="O437" s="82"/>
      <c r="P437" s="82"/>
      <c r="Q437" s="57" t="s">
        <v>181</v>
      </c>
      <c r="R437" s="82"/>
      <c r="S437" s="82"/>
      <c r="T437" s="82"/>
      <c r="U437" s="82"/>
      <c r="V437" s="82"/>
      <c r="W437" s="82"/>
      <c r="X437" s="82"/>
      <c r="Y437" s="82"/>
      <c r="Z437" s="82"/>
      <c r="AA437" s="82"/>
      <c r="AB437" s="82"/>
      <c r="AC437" s="82"/>
      <c r="AD437" s="82"/>
      <c r="AE437" s="82"/>
      <c r="AF437" s="82"/>
      <c r="AG437" s="82"/>
      <c r="AH437" s="82"/>
      <c r="AI437" s="82"/>
      <c r="AJ437" s="82"/>
      <c r="AK437" s="82"/>
      <c r="AL437" s="82"/>
      <c r="AM437" s="82"/>
      <c r="AN437" s="82"/>
      <c r="AO437" s="82"/>
      <c r="AP437" s="82"/>
      <c r="AQ437" s="82"/>
      <c r="AR437" s="82"/>
      <c r="AS437" s="82"/>
      <c r="AT437" s="82"/>
      <c r="AU437" s="82"/>
      <c r="AV437" s="82"/>
      <c r="AW437" s="82"/>
      <c r="AX437" s="82"/>
      <c r="AY437" s="82"/>
      <c r="AZ437" s="82"/>
      <c r="BA437" s="82"/>
      <c r="BB437" s="82"/>
      <c r="BC437" s="82"/>
      <c r="BD437" s="82"/>
      <c r="BE437" s="82"/>
      <c r="BF437" s="82"/>
    </row>
    <row r="438">
      <c r="A438" s="102">
        <v>402.0</v>
      </c>
      <c r="B438" s="99" t="s">
        <v>2538</v>
      </c>
      <c r="C438" s="99" t="s">
        <v>3725</v>
      </c>
      <c r="D438" s="99" t="s">
        <v>593</v>
      </c>
      <c r="E438" s="99" t="s">
        <v>358</v>
      </c>
      <c r="F438" s="99" t="s">
        <v>10154</v>
      </c>
      <c r="G438" s="103"/>
      <c r="H438" s="103"/>
      <c r="I438" s="99" t="s">
        <v>595</v>
      </c>
      <c r="J438" s="103"/>
      <c r="K438" s="103"/>
      <c r="L438" s="103"/>
      <c r="M438" s="103"/>
      <c r="N438" s="103"/>
      <c r="O438" s="103"/>
      <c r="P438" s="103"/>
      <c r="Q438" s="99" t="s">
        <v>226</v>
      </c>
      <c r="R438" s="103"/>
      <c r="S438" s="103"/>
      <c r="T438" s="103"/>
      <c r="U438" s="103"/>
      <c r="V438" s="103"/>
      <c r="W438" s="103"/>
      <c r="X438" s="103"/>
      <c r="Y438" s="103"/>
      <c r="Z438" s="103"/>
      <c r="AA438" s="103"/>
      <c r="AB438" s="103"/>
      <c r="AC438" s="103"/>
      <c r="AD438" s="103"/>
      <c r="AE438" s="103"/>
      <c r="AF438" s="103"/>
      <c r="AG438" s="103"/>
      <c r="AH438" s="103"/>
      <c r="AI438" s="103"/>
      <c r="AJ438" s="103"/>
      <c r="AK438" s="103"/>
      <c r="AL438" s="103"/>
      <c r="AM438" s="103"/>
      <c r="AN438" s="103"/>
      <c r="AO438" s="103"/>
      <c r="AP438" s="103"/>
      <c r="AQ438" s="103"/>
      <c r="AR438" s="103"/>
      <c r="AS438" s="103"/>
      <c r="AT438" s="103"/>
      <c r="AU438" s="103"/>
      <c r="AV438" s="103"/>
      <c r="AW438" s="103"/>
      <c r="AX438" s="103"/>
      <c r="AY438" s="103"/>
      <c r="AZ438" s="103"/>
      <c r="BA438" s="103"/>
      <c r="BB438" s="103"/>
      <c r="BC438" s="103"/>
      <c r="BD438" s="103"/>
      <c r="BE438" s="103"/>
      <c r="BF438" s="103"/>
    </row>
    <row r="439">
      <c r="A439" s="64">
        <v>403.0</v>
      </c>
      <c r="B439" s="57" t="s">
        <v>2540</v>
      </c>
      <c r="C439" s="57" t="s">
        <v>3733</v>
      </c>
      <c r="D439" s="57" t="s">
        <v>593</v>
      </c>
      <c r="E439" s="57" t="s">
        <v>358</v>
      </c>
      <c r="F439" s="57" t="s">
        <v>10154</v>
      </c>
      <c r="G439" s="82"/>
      <c r="H439" s="82"/>
      <c r="I439" s="57" t="s">
        <v>595</v>
      </c>
      <c r="J439" s="82"/>
      <c r="K439" s="82"/>
      <c r="L439" s="82"/>
      <c r="M439" s="82"/>
      <c r="N439" s="82"/>
      <c r="O439" s="82"/>
      <c r="P439" s="82"/>
      <c r="Q439" s="57" t="s">
        <v>226</v>
      </c>
      <c r="R439" s="82"/>
      <c r="S439" s="82"/>
      <c r="T439" s="82"/>
      <c r="U439" s="82"/>
      <c r="V439" s="82"/>
      <c r="W439" s="82"/>
      <c r="X439" s="82"/>
      <c r="Y439" s="82"/>
      <c r="Z439" s="82"/>
      <c r="AA439" s="82"/>
      <c r="AB439" s="82"/>
      <c r="AC439" s="82"/>
      <c r="AD439" s="82"/>
      <c r="AE439" s="82"/>
      <c r="AF439" s="82"/>
      <c r="AG439" s="82"/>
      <c r="AH439" s="82"/>
      <c r="AI439" s="82"/>
      <c r="AJ439" s="82"/>
      <c r="AK439" s="82"/>
      <c r="AL439" s="82"/>
      <c r="AM439" s="82"/>
      <c r="AN439" s="82"/>
      <c r="AO439" s="82"/>
      <c r="AP439" s="82"/>
      <c r="AQ439" s="82"/>
      <c r="AR439" s="82"/>
      <c r="AS439" s="82"/>
      <c r="AT439" s="82"/>
      <c r="AU439" s="82"/>
      <c r="AV439" s="82"/>
      <c r="AW439" s="82"/>
      <c r="AX439" s="82"/>
      <c r="AY439" s="82"/>
      <c r="AZ439" s="82"/>
      <c r="BA439" s="82"/>
      <c r="BB439" s="82"/>
      <c r="BC439" s="82"/>
      <c r="BD439" s="82"/>
      <c r="BE439" s="82"/>
      <c r="BF439" s="82"/>
    </row>
    <row r="440">
      <c r="A440" s="102">
        <v>404.0</v>
      </c>
      <c r="B440" s="99" t="s">
        <v>2544</v>
      </c>
      <c r="C440" s="99" t="s">
        <v>3741</v>
      </c>
      <c r="D440" s="99" t="s">
        <v>593</v>
      </c>
      <c r="E440" s="99" t="s">
        <v>358</v>
      </c>
      <c r="F440" s="99" t="s">
        <v>10154</v>
      </c>
      <c r="G440" s="103"/>
      <c r="H440" s="103"/>
      <c r="I440" s="99" t="s">
        <v>595</v>
      </c>
      <c r="J440" s="103"/>
      <c r="K440" s="103"/>
      <c r="L440" s="103"/>
      <c r="M440" s="103"/>
      <c r="N440" s="103"/>
      <c r="O440" s="103"/>
      <c r="P440" s="103"/>
      <c r="Q440" s="99" t="s">
        <v>232</v>
      </c>
      <c r="R440" s="103"/>
      <c r="S440" s="103"/>
      <c r="T440" s="103"/>
      <c r="U440" s="103"/>
      <c r="V440" s="103"/>
      <c r="W440" s="103"/>
      <c r="X440" s="103"/>
      <c r="Y440" s="103"/>
      <c r="Z440" s="103"/>
      <c r="AA440" s="103"/>
      <c r="AB440" s="103"/>
      <c r="AC440" s="103"/>
      <c r="AD440" s="103"/>
      <c r="AE440" s="103"/>
      <c r="AF440" s="103"/>
      <c r="AG440" s="103"/>
      <c r="AH440" s="103"/>
      <c r="AI440" s="103"/>
      <c r="AJ440" s="103"/>
      <c r="AK440" s="103"/>
      <c r="AL440" s="103"/>
      <c r="AM440" s="103"/>
      <c r="AN440" s="103"/>
      <c r="AO440" s="103"/>
      <c r="AP440" s="103"/>
      <c r="AQ440" s="103"/>
      <c r="AR440" s="103"/>
      <c r="AS440" s="103"/>
      <c r="AT440" s="103"/>
      <c r="AU440" s="103"/>
      <c r="AV440" s="103"/>
      <c r="AW440" s="103"/>
      <c r="AX440" s="103"/>
      <c r="AY440" s="103"/>
      <c r="AZ440" s="103"/>
      <c r="BA440" s="103"/>
      <c r="BB440" s="103"/>
      <c r="BC440" s="103"/>
      <c r="BD440" s="103"/>
      <c r="BE440" s="103"/>
      <c r="BF440" s="103"/>
    </row>
    <row r="441">
      <c r="A441" s="64">
        <v>405.0</v>
      </c>
      <c r="B441" s="57" t="s">
        <v>2548</v>
      </c>
      <c r="C441" s="57" t="s">
        <v>3747</v>
      </c>
      <c r="D441" s="57" t="s">
        <v>593</v>
      </c>
      <c r="E441" s="57" t="s">
        <v>358</v>
      </c>
      <c r="F441" s="57" t="s">
        <v>10154</v>
      </c>
      <c r="G441" s="82"/>
      <c r="H441" s="82"/>
      <c r="I441" s="57" t="s">
        <v>595</v>
      </c>
      <c r="J441" s="82"/>
      <c r="K441" s="82"/>
      <c r="L441" s="82"/>
      <c r="M441" s="82"/>
      <c r="N441" s="82"/>
      <c r="O441" s="82"/>
      <c r="P441" s="82"/>
      <c r="Q441" s="57" t="s">
        <v>577</v>
      </c>
      <c r="R441" s="82"/>
      <c r="S441" s="82"/>
      <c r="T441" s="82"/>
      <c r="U441" s="82"/>
      <c r="V441" s="82"/>
      <c r="W441" s="82"/>
      <c r="X441" s="82"/>
      <c r="Y441" s="82"/>
      <c r="Z441" s="82"/>
      <c r="AA441" s="82"/>
      <c r="AB441" s="82"/>
      <c r="AC441" s="82"/>
      <c r="AD441" s="82"/>
      <c r="AE441" s="82"/>
      <c r="AF441" s="82"/>
      <c r="AG441" s="82"/>
      <c r="AH441" s="82"/>
      <c r="AI441" s="82"/>
      <c r="AJ441" s="82"/>
      <c r="AK441" s="82"/>
      <c r="AL441" s="82"/>
      <c r="AM441" s="82"/>
      <c r="AN441" s="82"/>
      <c r="AO441" s="82"/>
      <c r="AP441" s="82"/>
      <c r="AQ441" s="82"/>
      <c r="AR441" s="82"/>
      <c r="AS441" s="82"/>
      <c r="AT441" s="82"/>
      <c r="AU441" s="82"/>
      <c r="AV441" s="82"/>
      <c r="AW441" s="82"/>
      <c r="AX441" s="82"/>
      <c r="AY441" s="82"/>
      <c r="AZ441" s="82"/>
      <c r="BA441" s="82"/>
      <c r="BB441" s="82"/>
      <c r="BC441" s="82"/>
      <c r="BD441" s="82"/>
      <c r="BE441" s="82"/>
      <c r="BF441" s="82"/>
    </row>
    <row r="442">
      <c r="A442" s="102">
        <v>406.0</v>
      </c>
      <c r="B442" s="99" t="s">
        <v>2551</v>
      </c>
      <c r="C442" s="99" t="s">
        <v>3756</v>
      </c>
      <c r="D442" s="99" t="s">
        <v>593</v>
      </c>
      <c r="E442" s="99" t="s">
        <v>358</v>
      </c>
      <c r="F442" s="99" t="s">
        <v>10154</v>
      </c>
      <c r="G442" s="103"/>
      <c r="H442" s="103"/>
      <c r="I442" s="99" t="s">
        <v>595</v>
      </c>
      <c r="J442" s="103"/>
      <c r="K442" s="103"/>
      <c r="L442" s="103"/>
      <c r="M442" s="103"/>
      <c r="N442" s="103"/>
      <c r="O442" s="103"/>
      <c r="P442" s="103"/>
      <c r="Q442" s="99" t="s">
        <v>253</v>
      </c>
      <c r="R442" s="103"/>
      <c r="S442" s="103"/>
      <c r="T442" s="103"/>
      <c r="U442" s="103"/>
      <c r="V442" s="103"/>
      <c r="W442" s="103"/>
      <c r="X442" s="103"/>
      <c r="Y442" s="103"/>
      <c r="Z442" s="103"/>
      <c r="AA442" s="103"/>
      <c r="AB442" s="103"/>
      <c r="AC442" s="103"/>
      <c r="AD442" s="103"/>
      <c r="AE442" s="103"/>
      <c r="AF442" s="103"/>
      <c r="AG442" s="103"/>
      <c r="AH442" s="103"/>
      <c r="AI442" s="103"/>
      <c r="AJ442" s="103"/>
      <c r="AK442" s="103"/>
      <c r="AL442" s="103"/>
      <c r="AM442" s="103"/>
      <c r="AN442" s="103"/>
      <c r="AO442" s="103"/>
      <c r="AP442" s="103"/>
      <c r="AQ442" s="103"/>
      <c r="AR442" s="103"/>
      <c r="AS442" s="103"/>
      <c r="AT442" s="103"/>
      <c r="AU442" s="103"/>
      <c r="AV442" s="103"/>
      <c r="AW442" s="103"/>
      <c r="AX442" s="103"/>
      <c r="AY442" s="103"/>
      <c r="AZ442" s="103"/>
      <c r="BA442" s="103"/>
      <c r="BB442" s="103"/>
      <c r="BC442" s="103"/>
      <c r="BD442" s="103"/>
      <c r="BE442" s="103"/>
      <c r="BF442" s="103"/>
    </row>
    <row r="443">
      <c r="A443" s="64">
        <v>407.0</v>
      </c>
      <c r="B443" s="57" t="s">
        <v>2556</v>
      </c>
      <c r="C443" s="57" t="s">
        <v>3765</v>
      </c>
      <c r="D443" s="57" t="s">
        <v>593</v>
      </c>
      <c r="E443" s="57" t="s">
        <v>358</v>
      </c>
      <c r="F443" s="57" t="s">
        <v>10154</v>
      </c>
      <c r="G443" s="82"/>
      <c r="H443" s="82"/>
      <c r="I443" s="57" t="s">
        <v>595</v>
      </c>
      <c r="J443" s="82"/>
      <c r="K443" s="82"/>
      <c r="L443" s="82"/>
      <c r="M443" s="82"/>
      <c r="N443" s="82"/>
      <c r="O443" s="82"/>
      <c r="P443" s="82"/>
      <c r="Q443" s="57" t="s">
        <v>96</v>
      </c>
      <c r="R443" s="82"/>
      <c r="S443" s="82"/>
      <c r="T443" s="82"/>
      <c r="U443" s="82"/>
      <c r="V443" s="82"/>
      <c r="W443" s="82"/>
      <c r="X443" s="82"/>
      <c r="Y443" s="82"/>
      <c r="Z443" s="82"/>
      <c r="AA443" s="82"/>
      <c r="AB443" s="82"/>
      <c r="AC443" s="82"/>
      <c r="AD443" s="82"/>
      <c r="AE443" s="82"/>
      <c r="AF443" s="82"/>
      <c r="AG443" s="82"/>
      <c r="AH443" s="82"/>
      <c r="AI443" s="82"/>
      <c r="AJ443" s="82"/>
      <c r="AK443" s="82"/>
      <c r="AL443" s="82"/>
      <c r="AM443" s="82"/>
      <c r="AN443" s="82"/>
      <c r="AO443" s="82"/>
      <c r="AP443" s="82"/>
      <c r="AQ443" s="82"/>
      <c r="AR443" s="82"/>
      <c r="AS443" s="82"/>
      <c r="AT443" s="82"/>
      <c r="AU443" s="82"/>
      <c r="AV443" s="82"/>
      <c r="AW443" s="82"/>
      <c r="AX443" s="82"/>
      <c r="AY443" s="82"/>
      <c r="AZ443" s="82"/>
      <c r="BA443" s="82"/>
      <c r="BB443" s="82"/>
      <c r="BC443" s="82"/>
      <c r="BD443" s="82"/>
      <c r="BE443" s="82"/>
      <c r="BF443" s="82"/>
    </row>
    <row r="444">
      <c r="A444" s="102">
        <v>408.0</v>
      </c>
      <c r="B444" s="99" t="s">
        <v>2559</v>
      </c>
      <c r="C444" s="99" t="s">
        <v>3774</v>
      </c>
      <c r="D444" s="99" t="s">
        <v>593</v>
      </c>
      <c r="E444" s="99" t="s">
        <v>358</v>
      </c>
      <c r="F444" s="99" t="s">
        <v>10154</v>
      </c>
      <c r="G444" s="103"/>
      <c r="H444" s="103"/>
      <c r="I444" s="99" t="s">
        <v>595</v>
      </c>
      <c r="J444" s="103"/>
      <c r="K444" s="103"/>
      <c r="L444" s="103"/>
      <c r="M444" s="103"/>
      <c r="N444" s="103"/>
      <c r="O444" s="103"/>
      <c r="P444" s="103"/>
      <c r="Q444" s="99" t="s">
        <v>253</v>
      </c>
      <c r="R444" s="103"/>
      <c r="S444" s="103"/>
      <c r="T444" s="103"/>
      <c r="U444" s="103"/>
      <c r="V444" s="103"/>
      <c r="W444" s="103"/>
      <c r="X444" s="103"/>
      <c r="Y444" s="103"/>
      <c r="Z444" s="103"/>
      <c r="AA444" s="103"/>
      <c r="AB444" s="103"/>
      <c r="AC444" s="103"/>
      <c r="AD444" s="103"/>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row>
    <row r="445">
      <c r="A445" s="64">
        <v>409.0</v>
      </c>
      <c r="B445" s="57" t="s">
        <v>2564</v>
      </c>
      <c r="C445" s="57" t="s">
        <v>3783</v>
      </c>
      <c r="D445" s="57" t="s">
        <v>593</v>
      </c>
      <c r="E445" s="57" t="s">
        <v>358</v>
      </c>
      <c r="F445" s="57" t="s">
        <v>10154</v>
      </c>
      <c r="G445" s="82"/>
      <c r="H445" s="82"/>
      <c r="I445" s="57" t="s">
        <v>595</v>
      </c>
      <c r="J445" s="82"/>
      <c r="K445" s="82"/>
      <c r="L445" s="82"/>
      <c r="M445" s="82"/>
      <c r="N445" s="82"/>
      <c r="O445" s="82"/>
      <c r="P445" s="82"/>
      <c r="Q445" s="57" t="s">
        <v>288</v>
      </c>
      <c r="R445" s="82"/>
      <c r="S445" s="82"/>
      <c r="T445" s="82"/>
      <c r="U445" s="82"/>
      <c r="V445" s="82"/>
      <c r="W445" s="82"/>
      <c r="X445" s="82"/>
      <c r="Y445" s="82"/>
      <c r="Z445" s="82"/>
      <c r="AA445" s="82"/>
      <c r="AB445" s="82"/>
      <c r="AC445" s="82"/>
      <c r="AD445" s="82"/>
      <c r="AE445" s="82"/>
      <c r="AF445" s="82"/>
      <c r="AG445" s="82"/>
      <c r="AH445" s="82"/>
      <c r="AI445" s="82"/>
      <c r="AJ445" s="82"/>
      <c r="AK445" s="82"/>
      <c r="AL445" s="82"/>
      <c r="AM445" s="82"/>
      <c r="AN445" s="82"/>
      <c r="AO445" s="82"/>
      <c r="AP445" s="82"/>
      <c r="AQ445" s="82"/>
      <c r="AR445" s="82"/>
      <c r="AS445" s="82"/>
      <c r="AT445" s="82"/>
      <c r="AU445" s="82"/>
      <c r="AV445" s="82"/>
      <c r="AW445" s="82"/>
      <c r="AX445" s="82"/>
      <c r="AY445" s="82"/>
      <c r="AZ445" s="82"/>
      <c r="BA445" s="82"/>
      <c r="BB445" s="82"/>
      <c r="BC445" s="82"/>
      <c r="BD445" s="82"/>
      <c r="BE445" s="82"/>
      <c r="BF445" s="82"/>
    </row>
    <row r="446">
      <c r="A446" s="102">
        <v>410.0</v>
      </c>
      <c r="B446" s="99" t="s">
        <v>2568</v>
      </c>
      <c r="C446" s="99" t="s">
        <v>3789</v>
      </c>
      <c r="D446" s="99" t="s">
        <v>593</v>
      </c>
      <c r="E446" s="99" t="s">
        <v>358</v>
      </c>
      <c r="F446" s="99" t="s">
        <v>10154</v>
      </c>
      <c r="G446" s="103"/>
      <c r="H446" s="103"/>
      <c r="I446" s="99" t="s">
        <v>595</v>
      </c>
      <c r="J446" s="103"/>
      <c r="K446" s="103"/>
      <c r="L446" s="103"/>
      <c r="M446" s="103"/>
      <c r="N446" s="103"/>
      <c r="O446" s="103"/>
      <c r="P446" s="103"/>
      <c r="Q446" s="99" t="s">
        <v>253</v>
      </c>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c r="BF446" s="103"/>
    </row>
    <row r="447">
      <c r="A447" s="64">
        <v>411.0</v>
      </c>
      <c r="B447" s="57" t="s">
        <v>2572</v>
      </c>
      <c r="C447" s="57" t="s">
        <v>3798</v>
      </c>
      <c r="D447" s="57" t="s">
        <v>593</v>
      </c>
      <c r="E447" s="57" t="s">
        <v>358</v>
      </c>
      <c r="F447" s="57" t="s">
        <v>10154</v>
      </c>
      <c r="G447" s="82"/>
      <c r="H447" s="82"/>
      <c r="I447" s="57" t="s">
        <v>595</v>
      </c>
      <c r="J447" s="82"/>
      <c r="K447" s="82"/>
      <c r="L447" s="82"/>
      <c r="M447" s="82"/>
      <c r="N447" s="82"/>
      <c r="O447" s="82"/>
      <c r="P447" s="82"/>
      <c r="Q447" s="57" t="s">
        <v>253</v>
      </c>
      <c r="R447" s="82"/>
      <c r="S447" s="82"/>
      <c r="T447" s="82"/>
      <c r="U447" s="82"/>
      <c r="V447" s="82"/>
      <c r="W447" s="82"/>
      <c r="X447" s="82"/>
      <c r="Y447" s="82"/>
      <c r="Z447" s="82"/>
      <c r="AA447" s="82"/>
      <c r="AB447" s="82"/>
      <c r="AC447" s="82"/>
      <c r="AD447" s="82"/>
      <c r="AE447" s="82"/>
      <c r="AF447" s="82"/>
      <c r="AG447" s="82"/>
      <c r="AH447" s="82"/>
      <c r="AI447" s="82"/>
      <c r="AJ447" s="82"/>
      <c r="AK447" s="82"/>
      <c r="AL447" s="82"/>
      <c r="AM447" s="82"/>
      <c r="AN447" s="82"/>
      <c r="AO447" s="82"/>
      <c r="AP447" s="82"/>
      <c r="AQ447" s="82"/>
      <c r="AR447" s="82"/>
      <c r="AS447" s="82"/>
      <c r="AT447" s="82"/>
      <c r="AU447" s="82"/>
      <c r="AV447" s="82"/>
      <c r="AW447" s="82"/>
      <c r="AX447" s="82"/>
      <c r="AY447" s="82"/>
      <c r="AZ447" s="82"/>
      <c r="BA447" s="82"/>
      <c r="BB447" s="82"/>
      <c r="BC447" s="82"/>
      <c r="BD447" s="82"/>
      <c r="BE447" s="82"/>
      <c r="BF447" s="82"/>
    </row>
    <row r="448">
      <c r="A448" s="102">
        <v>412.0</v>
      </c>
      <c r="B448" s="99" t="s">
        <v>2575</v>
      </c>
      <c r="C448" s="99" t="s">
        <v>3805</v>
      </c>
      <c r="D448" s="99" t="s">
        <v>593</v>
      </c>
      <c r="E448" s="99" t="s">
        <v>358</v>
      </c>
      <c r="F448" s="99" t="s">
        <v>10154</v>
      </c>
      <c r="G448" s="103"/>
      <c r="H448" s="103"/>
      <c r="I448" s="99" t="s">
        <v>595</v>
      </c>
      <c r="J448" s="103"/>
      <c r="K448" s="103"/>
      <c r="L448" s="103"/>
      <c r="M448" s="103"/>
      <c r="N448" s="103"/>
      <c r="O448" s="103"/>
      <c r="P448" s="103"/>
      <c r="Q448" s="99" t="s">
        <v>577</v>
      </c>
      <c r="R448" s="103"/>
      <c r="S448" s="103"/>
      <c r="T448" s="103"/>
      <c r="U448" s="103"/>
      <c r="V448" s="103"/>
      <c r="W448" s="103"/>
      <c r="X448" s="103"/>
      <c r="Y448" s="103"/>
      <c r="Z448" s="103"/>
      <c r="AA448" s="103"/>
      <c r="AB448" s="103"/>
      <c r="AC448" s="103"/>
      <c r="AD448" s="103"/>
      <c r="AE448" s="103"/>
      <c r="AF448" s="103"/>
      <c r="AG448" s="103"/>
      <c r="AH448" s="103"/>
      <c r="AI448" s="103"/>
      <c r="AJ448" s="103"/>
      <c r="AK448" s="103"/>
      <c r="AL448" s="103"/>
      <c r="AM448" s="103"/>
      <c r="AN448" s="103"/>
      <c r="AO448" s="103"/>
      <c r="AP448" s="103"/>
      <c r="AQ448" s="103"/>
      <c r="AR448" s="103"/>
      <c r="AS448" s="103"/>
      <c r="AT448" s="103"/>
      <c r="AU448" s="103"/>
      <c r="AV448" s="103"/>
      <c r="AW448" s="103"/>
      <c r="AX448" s="103"/>
      <c r="AY448" s="103"/>
      <c r="AZ448" s="103"/>
      <c r="BA448" s="103"/>
      <c r="BB448" s="103"/>
      <c r="BC448" s="103"/>
      <c r="BD448" s="103"/>
      <c r="BE448" s="103"/>
      <c r="BF448" s="103"/>
    </row>
    <row r="449">
      <c r="A449" s="64">
        <v>413.0</v>
      </c>
      <c r="B449" s="57" t="s">
        <v>2580</v>
      </c>
      <c r="C449" s="57" t="s">
        <v>3814</v>
      </c>
      <c r="D449" s="57" t="s">
        <v>593</v>
      </c>
      <c r="E449" s="57" t="s">
        <v>2343</v>
      </c>
      <c r="F449" s="57" t="s">
        <v>10154</v>
      </c>
      <c r="G449" s="82"/>
      <c r="H449" s="82"/>
      <c r="I449" s="57" t="s">
        <v>595</v>
      </c>
      <c r="J449" s="82"/>
      <c r="K449" s="82"/>
      <c r="L449" s="82"/>
      <c r="M449" s="82"/>
      <c r="N449" s="82"/>
      <c r="O449" s="82"/>
      <c r="P449" s="82"/>
      <c r="Q449" s="57" t="s">
        <v>181</v>
      </c>
      <c r="R449" s="82"/>
      <c r="S449" s="82"/>
      <c r="T449" s="82"/>
      <c r="U449" s="82"/>
      <c r="V449" s="82"/>
      <c r="W449" s="82"/>
      <c r="X449" s="82"/>
      <c r="Y449" s="82"/>
      <c r="Z449" s="82"/>
      <c r="AA449" s="82"/>
      <c r="AB449" s="82"/>
      <c r="AC449" s="82"/>
      <c r="AD449" s="82"/>
      <c r="AE449" s="82"/>
      <c r="AF449" s="82"/>
      <c r="AG449" s="82"/>
      <c r="AH449" s="82"/>
      <c r="AI449" s="82"/>
      <c r="AJ449" s="82"/>
      <c r="AK449" s="82"/>
      <c r="AL449" s="82"/>
      <c r="AM449" s="82"/>
      <c r="AN449" s="82"/>
      <c r="AO449" s="82"/>
      <c r="AP449" s="82"/>
      <c r="AQ449" s="82"/>
      <c r="AR449" s="82"/>
      <c r="AS449" s="82"/>
      <c r="AT449" s="82"/>
      <c r="AU449" s="82"/>
      <c r="AV449" s="82"/>
      <c r="AW449" s="82"/>
      <c r="AX449" s="82"/>
      <c r="AY449" s="82"/>
      <c r="AZ449" s="82"/>
      <c r="BA449" s="82"/>
      <c r="BB449" s="82"/>
      <c r="BC449" s="82"/>
      <c r="BD449" s="82"/>
      <c r="BE449" s="82"/>
      <c r="BF449" s="82"/>
    </row>
    <row r="450">
      <c r="A450" s="102">
        <v>414.0</v>
      </c>
      <c r="B450" s="99" t="s">
        <v>2582</v>
      </c>
      <c r="C450" s="99" t="s">
        <v>3821</v>
      </c>
      <c r="D450" s="99" t="s">
        <v>593</v>
      </c>
      <c r="E450" s="99" t="s">
        <v>358</v>
      </c>
      <c r="F450" s="99" t="s">
        <v>10154</v>
      </c>
      <c r="G450" s="103"/>
      <c r="H450" s="103"/>
      <c r="I450" s="99" t="s">
        <v>595</v>
      </c>
      <c r="J450" s="103"/>
      <c r="K450" s="103"/>
      <c r="L450" s="103"/>
      <c r="M450" s="103"/>
      <c r="N450" s="103"/>
      <c r="O450" s="103"/>
      <c r="P450" s="103"/>
      <c r="Q450" s="99" t="s">
        <v>96</v>
      </c>
      <c r="R450" s="103"/>
      <c r="S450" s="103"/>
      <c r="T450" s="103"/>
      <c r="U450" s="103"/>
      <c r="V450" s="103"/>
      <c r="W450" s="103"/>
      <c r="X450" s="103"/>
      <c r="Y450" s="103"/>
      <c r="Z450" s="103"/>
      <c r="AA450" s="103"/>
      <c r="AB450" s="103"/>
      <c r="AC450" s="103"/>
      <c r="AD450" s="103"/>
      <c r="AE450" s="103"/>
      <c r="AF450" s="103"/>
      <c r="AG450" s="103"/>
      <c r="AH450" s="103"/>
      <c r="AI450" s="103"/>
      <c r="AJ450" s="103"/>
      <c r="AK450" s="103"/>
      <c r="AL450" s="103"/>
      <c r="AM450" s="103"/>
      <c r="AN450" s="103"/>
      <c r="AO450" s="103"/>
      <c r="AP450" s="103"/>
      <c r="AQ450" s="103"/>
      <c r="AR450" s="103"/>
      <c r="AS450" s="103"/>
      <c r="AT450" s="103"/>
      <c r="AU450" s="103"/>
      <c r="AV450" s="103"/>
      <c r="AW450" s="103"/>
      <c r="AX450" s="103"/>
      <c r="AY450" s="103"/>
      <c r="AZ450" s="103"/>
      <c r="BA450" s="103"/>
      <c r="BB450" s="103"/>
      <c r="BC450" s="103"/>
      <c r="BD450" s="103"/>
      <c r="BE450" s="103"/>
      <c r="BF450" s="103"/>
    </row>
    <row r="451">
      <c r="A451" s="64">
        <v>415.0</v>
      </c>
      <c r="B451" s="57" t="s">
        <v>2586</v>
      </c>
      <c r="C451" s="57" t="s">
        <v>3827</v>
      </c>
      <c r="D451" s="57" t="s">
        <v>593</v>
      </c>
      <c r="E451" s="57" t="s">
        <v>358</v>
      </c>
      <c r="F451" s="57" t="s">
        <v>10154</v>
      </c>
      <c r="G451" s="82"/>
      <c r="H451" s="82"/>
      <c r="I451" s="57" t="s">
        <v>595</v>
      </c>
      <c r="J451" s="82"/>
      <c r="K451" s="82"/>
      <c r="L451" s="82"/>
      <c r="M451" s="82"/>
      <c r="N451" s="82"/>
      <c r="O451" s="82"/>
      <c r="P451" s="82"/>
      <c r="Q451" s="57" t="s">
        <v>96</v>
      </c>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82"/>
      <c r="AO451" s="82"/>
      <c r="AP451" s="82"/>
      <c r="AQ451" s="82"/>
      <c r="AR451" s="82"/>
      <c r="AS451" s="82"/>
      <c r="AT451" s="82"/>
      <c r="AU451" s="82"/>
      <c r="AV451" s="82"/>
      <c r="AW451" s="82"/>
      <c r="AX451" s="82"/>
      <c r="AY451" s="82"/>
      <c r="AZ451" s="82"/>
      <c r="BA451" s="82"/>
      <c r="BB451" s="82"/>
      <c r="BC451" s="82"/>
      <c r="BD451" s="82"/>
      <c r="BE451" s="82"/>
      <c r="BF451" s="82"/>
    </row>
    <row r="452">
      <c r="A452" s="102">
        <v>416.0</v>
      </c>
      <c r="B452" s="99" t="s">
        <v>2591</v>
      </c>
      <c r="C452" s="99" t="s">
        <v>3839</v>
      </c>
      <c r="D452" s="99" t="s">
        <v>593</v>
      </c>
      <c r="E452" s="99" t="s">
        <v>358</v>
      </c>
      <c r="F452" s="99" t="s">
        <v>10154</v>
      </c>
      <c r="G452" s="103"/>
      <c r="H452" s="103"/>
      <c r="I452" s="99" t="s">
        <v>595</v>
      </c>
      <c r="J452" s="103"/>
      <c r="K452" s="103"/>
      <c r="L452" s="103"/>
      <c r="M452" s="103"/>
      <c r="N452" s="103"/>
      <c r="O452" s="103"/>
      <c r="P452" s="103"/>
      <c r="Q452" s="99" t="s">
        <v>96</v>
      </c>
      <c r="R452" s="103"/>
      <c r="S452" s="103"/>
      <c r="T452" s="103"/>
      <c r="U452" s="103"/>
      <c r="V452" s="103"/>
      <c r="W452" s="103"/>
      <c r="X452" s="103"/>
      <c r="Y452" s="103"/>
      <c r="Z452" s="103"/>
      <c r="AA452" s="103"/>
      <c r="AB452" s="103"/>
      <c r="AC452" s="103"/>
      <c r="AD452" s="103"/>
      <c r="AE452" s="103"/>
      <c r="AF452" s="103"/>
      <c r="AG452" s="103"/>
      <c r="AH452" s="103"/>
      <c r="AI452" s="103"/>
      <c r="AJ452" s="103"/>
      <c r="AK452" s="103"/>
      <c r="AL452" s="103"/>
      <c r="AM452" s="103"/>
      <c r="AN452" s="103"/>
      <c r="AO452" s="103"/>
      <c r="AP452" s="103"/>
      <c r="AQ452" s="103"/>
      <c r="AR452" s="103"/>
      <c r="AS452" s="103"/>
      <c r="AT452" s="103"/>
      <c r="AU452" s="103"/>
      <c r="AV452" s="103"/>
      <c r="AW452" s="103"/>
      <c r="AX452" s="103"/>
      <c r="AY452" s="103"/>
      <c r="AZ452" s="103"/>
      <c r="BA452" s="103"/>
      <c r="BB452" s="103"/>
      <c r="BC452" s="103"/>
      <c r="BD452" s="103"/>
      <c r="BE452" s="103"/>
      <c r="BF452" s="103"/>
    </row>
    <row r="453">
      <c r="A453" s="64">
        <v>417.0</v>
      </c>
      <c r="B453" s="57" t="s">
        <v>2593</v>
      </c>
      <c r="C453" s="57" t="s">
        <v>3848</v>
      </c>
      <c r="D453" s="57" t="s">
        <v>593</v>
      </c>
      <c r="E453" s="57" t="s">
        <v>358</v>
      </c>
      <c r="F453" s="57" t="s">
        <v>10154</v>
      </c>
      <c r="G453" s="82"/>
      <c r="H453" s="82"/>
      <c r="I453" s="57" t="s">
        <v>595</v>
      </c>
      <c r="J453" s="82"/>
      <c r="K453" s="82"/>
      <c r="L453" s="82"/>
      <c r="M453" s="82"/>
      <c r="N453" s="82"/>
      <c r="O453" s="82"/>
      <c r="P453" s="82"/>
      <c r="Q453" s="57" t="s">
        <v>181</v>
      </c>
      <c r="R453" s="82"/>
      <c r="S453" s="82"/>
      <c r="T453" s="82"/>
      <c r="U453" s="82"/>
      <c r="V453" s="82"/>
      <c r="W453" s="82"/>
      <c r="X453" s="82"/>
      <c r="Y453" s="82"/>
      <c r="Z453" s="82"/>
      <c r="AA453" s="82"/>
      <c r="AB453" s="82"/>
      <c r="AC453" s="82"/>
      <c r="AD453" s="82"/>
      <c r="AE453" s="82"/>
      <c r="AF453" s="82"/>
      <c r="AG453" s="82"/>
      <c r="AH453" s="82"/>
      <c r="AI453" s="82"/>
      <c r="AJ453" s="82"/>
      <c r="AK453" s="82"/>
      <c r="AL453" s="82"/>
      <c r="AM453" s="82"/>
      <c r="AN453" s="82"/>
      <c r="AO453" s="82"/>
      <c r="AP453" s="82"/>
      <c r="AQ453" s="82"/>
      <c r="AR453" s="82"/>
      <c r="AS453" s="82"/>
      <c r="AT453" s="82"/>
      <c r="AU453" s="82"/>
      <c r="AV453" s="82"/>
      <c r="AW453" s="82"/>
      <c r="AX453" s="82"/>
      <c r="AY453" s="82"/>
      <c r="AZ453" s="82"/>
      <c r="BA453" s="82"/>
      <c r="BB453" s="82"/>
      <c r="BC453" s="82"/>
      <c r="BD453" s="82"/>
      <c r="BE453" s="82"/>
      <c r="BF453" s="82"/>
    </row>
    <row r="454">
      <c r="A454" s="102">
        <v>418.0</v>
      </c>
      <c r="B454" s="99" t="s">
        <v>2597</v>
      </c>
      <c r="C454" s="99" t="s">
        <v>3858</v>
      </c>
      <c r="D454" s="99" t="s">
        <v>593</v>
      </c>
      <c r="E454" s="99" t="s">
        <v>358</v>
      </c>
      <c r="F454" s="99" t="s">
        <v>10154</v>
      </c>
      <c r="G454" s="103"/>
      <c r="H454" s="103"/>
      <c r="I454" s="99" t="s">
        <v>595</v>
      </c>
      <c r="J454" s="103"/>
      <c r="K454" s="103"/>
      <c r="L454" s="103"/>
      <c r="M454" s="103"/>
      <c r="N454" s="103"/>
      <c r="O454" s="103"/>
      <c r="P454" s="103"/>
      <c r="Q454" s="99" t="s">
        <v>96</v>
      </c>
      <c r="R454" s="103"/>
      <c r="S454" s="103"/>
      <c r="T454" s="103"/>
      <c r="U454" s="103"/>
      <c r="V454" s="103"/>
      <c r="W454" s="103"/>
      <c r="X454" s="103"/>
      <c r="Y454" s="103"/>
      <c r="Z454" s="103"/>
      <c r="AA454" s="103"/>
      <c r="AB454" s="103"/>
      <c r="AC454" s="103"/>
      <c r="AD454" s="103"/>
      <c r="AE454" s="103"/>
      <c r="AF454" s="103"/>
      <c r="AG454" s="103"/>
      <c r="AH454" s="103"/>
      <c r="AI454" s="103"/>
      <c r="AJ454" s="103"/>
      <c r="AK454" s="103"/>
      <c r="AL454" s="103"/>
      <c r="AM454" s="103"/>
      <c r="AN454" s="103"/>
      <c r="AO454" s="103"/>
      <c r="AP454" s="103"/>
      <c r="AQ454" s="103"/>
      <c r="AR454" s="103"/>
      <c r="AS454" s="103"/>
      <c r="AT454" s="103"/>
      <c r="AU454" s="103"/>
      <c r="AV454" s="103"/>
      <c r="AW454" s="103"/>
      <c r="AX454" s="103"/>
      <c r="AY454" s="103"/>
      <c r="AZ454" s="103"/>
      <c r="BA454" s="103"/>
      <c r="BB454" s="103"/>
      <c r="BC454" s="103"/>
      <c r="BD454" s="103"/>
      <c r="BE454" s="103"/>
      <c r="BF454" s="103"/>
    </row>
    <row r="455">
      <c r="A455" s="64">
        <v>419.0</v>
      </c>
      <c r="B455" s="57" t="s">
        <v>2599</v>
      </c>
      <c r="C455" s="57" t="s">
        <v>3864</v>
      </c>
      <c r="D455" s="57" t="s">
        <v>593</v>
      </c>
      <c r="E455" s="57" t="s">
        <v>358</v>
      </c>
      <c r="F455" s="57" t="s">
        <v>10154</v>
      </c>
      <c r="G455" s="82"/>
      <c r="H455" s="82"/>
      <c r="I455" s="57" t="s">
        <v>595</v>
      </c>
      <c r="J455" s="82"/>
      <c r="K455" s="82"/>
      <c r="L455" s="82"/>
      <c r="M455" s="82"/>
      <c r="N455" s="82"/>
      <c r="O455" s="82"/>
      <c r="P455" s="82"/>
      <c r="Q455" s="57" t="s">
        <v>226</v>
      </c>
      <c r="R455" s="82"/>
      <c r="S455" s="82"/>
      <c r="T455" s="82"/>
      <c r="U455" s="82"/>
      <c r="V455" s="82"/>
      <c r="W455" s="82"/>
      <c r="X455" s="82"/>
      <c r="Y455" s="82"/>
      <c r="Z455" s="82"/>
      <c r="AA455" s="82"/>
      <c r="AB455" s="82"/>
      <c r="AC455" s="82"/>
      <c r="AD455" s="82"/>
      <c r="AE455" s="82"/>
      <c r="AF455" s="82"/>
      <c r="AG455" s="82"/>
      <c r="AH455" s="82"/>
      <c r="AI455" s="82"/>
      <c r="AJ455" s="82"/>
      <c r="AK455" s="82"/>
      <c r="AL455" s="82"/>
      <c r="AM455" s="82"/>
      <c r="AN455" s="82"/>
      <c r="AO455" s="82"/>
      <c r="AP455" s="82"/>
      <c r="AQ455" s="82"/>
      <c r="AR455" s="82"/>
      <c r="AS455" s="82"/>
      <c r="AT455" s="82"/>
      <c r="AU455" s="82"/>
      <c r="AV455" s="82"/>
      <c r="AW455" s="82"/>
      <c r="AX455" s="82"/>
      <c r="AY455" s="82"/>
      <c r="AZ455" s="82"/>
      <c r="BA455" s="82"/>
      <c r="BB455" s="82"/>
      <c r="BC455" s="82"/>
      <c r="BD455" s="82"/>
      <c r="BE455" s="82"/>
      <c r="BF455" s="82"/>
    </row>
    <row r="456">
      <c r="A456" s="102">
        <v>420.0</v>
      </c>
      <c r="B456" s="99" t="s">
        <v>2603</v>
      </c>
      <c r="C456" s="99" t="s">
        <v>3870</v>
      </c>
      <c r="D456" s="99" t="s">
        <v>593</v>
      </c>
      <c r="E456" s="99" t="s">
        <v>358</v>
      </c>
      <c r="F456" s="99" t="s">
        <v>10154</v>
      </c>
      <c r="G456" s="103"/>
      <c r="H456" s="103"/>
      <c r="I456" s="99" t="s">
        <v>595</v>
      </c>
      <c r="J456" s="103"/>
      <c r="K456" s="103"/>
      <c r="L456" s="103"/>
      <c r="M456" s="103"/>
      <c r="N456" s="103"/>
      <c r="O456" s="103"/>
      <c r="P456" s="103"/>
      <c r="Q456" s="99" t="s">
        <v>577</v>
      </c>
      <c r="R456" s="103"/>
      <c r="S456" s="103"/>
      <c r="T456" s="103"/>
      <c r="U456" s="103"/>
      <c r="V456" s="103"/>
      <c r="W456" s="103"/>
      <c r="X456" s="103"/>
      <c r="Y456" s="103"/>
      <c r="Z456" s="103"/>
      <c r="AA456" s="103"/>
      <c r="AB456" s="103"/>
      <c r="AC456" s="103"/>
      <c r="AD456" s="103"/>
      <c r="AE456" s="103"/>
      <c r="AF456" s="103"/>
      <c r="AG456" s="103"/>
      <c r="AH456" s="103"/>
      <c r="AI456" s="103"/>
      <c r="AJ456" s="103"/>
      <c r="AK456" s="103"/>
      <c r="AL456" s="103"/>
      <c r="AM456" s="103"/>
      <c r="AN456" s="103"/>
      <c r="AO456" s="103"/>
      <c r="AP456" s="103"/>
      <c r="AQ456" s="103"/>
      <c r="AR456" s="103"/>
      <c r="AS456" s="103"/>
      <c r="AT456" s="103"/>
      <c r="AU456" s="103"/>
      <c r="AV456" s="103"/>
      <c r="AW456" s="103"/>
      <c r="AX456" s="103"/>
      <c r="AY456" s="103"/>
      <c r="AZ456" s="103"/>
      <c r="BA456" s="103"/>
      <c r="BB456" s="103"/>
      <c r="BC456" s="103"/>
      <c r="BD456" s="103"/>
      <c r="BE456" s="103"/>
      <c r="BF456" s="103"/>
    </row>
    <row r="457">
      <c r="A457" s="64">
        <v>421.0</v>
      </c>
      <c r="B457" s="57" t="s">
        <v>2605</v>
      </c>
      <c r="C457" s="57" t="s">
        <v>3877</v>
      </c>
      <c r="D457" s="57" t="s">
        <v>593</v>
      </c>
      <c r="E457" s="57" t="s">
        <v>358</v>
      </c>
      <c r="F457" s="57" t="s">
        <v>10154</v>
      </c>
      <c r="G457" s="82"/>
      <c r="H457" s="82"/>
      <c r="I457" s="57" t="s">
        <v>595</v>
      </c>
      <c r="J457" s="82"/>
      <c r="K457" s="82"/>
      <c r="L457" s="82"/>
      <c r="M457" s="82"/>
      <c r="N457" s="82"/>
      <c r="O457" s="82"/>
      <c r="P457" s="82"/>
      <c r="Q457" s="57" t="s">
        <v>232</v>
      </c>
      <c r="R457" s="82"/>
      <c r="S457" s="82"/>
      <c r="T457" s="82"/>
      <c r="U457" s="82"/>
      <c r="V457" s="82"/>
      <c r="W457" s="82"/>
      <c r="X457" s="82"/>
      <c r="Y457" s="82"/>
      <c r="Z457" s="82"/>
      <c r="AA457" s="82"/>
      <c r="AB457" s="82"/>
      <c r="AC457" s="82"/>
      <c r="AD457" s="82"/>
      <c r="AE457" s="82"/>
      <c r="AF457" s="82"/>
      <c r="AG457" s="82"/>
      <c r="AH457" s="82"/>
      <c r="AI457" s="82"/>
      <c r="AJ457" s="82"/>
      <c r="AK457" s="82"/>
      <c r="AL457" s="82"/>
      <c r="AM457" s="82"/>
      <c r="AN457" s="82"/>
      <c r="AO457" s="82"/>
      <c r="AP457" s="82"/>
      <c r="AQ457" s="82"/>
      <c r="AR457" s="82"/>
      <c r="AS457" s="82"/>
      <c r="AT457" s="82"/>
      <c r="AU457" s="82"/>
      <c r="AV457" s="82"/>
      <c r="AW457" s="82"/>
      <c r="AX457" s="82"/>
      <c r="AY457" s="82"/>
      <c r="AZ457" s="82"/>
      <c r="BA457" s="82"/>
      <c r="BB457" s="82"/>
      <c r="BC457" s="82"/>
      <c r="BD457" s="82"/>
      <c r="BE457" s="82"/>
      <c r="BF457" s="82"/>
    </row>
    <row r="458">
      <c r="A458" s="102">
        <v>422.0</v>
      </c>
      <c r="B458" s="99" t="s">
        <v>2608</v>
      </c>
      <c r="C458" s="99" t="s">
        <v>3884</v>
      </c>
      <c r="D458" s="99" t="s">
        <v>593</v>
      </c>
      <c r="E458" s="99" t="s">
        <v>358</v>
      </c>
      <c r="F458" s="99" t="s">
        <v>10154</v>
      </c>
      <c r="G458" s="103"/>
      <c r="H458" s="103"/>
      <c r="I458" s="99" t="s">
        <v>595</v>
      </c>
      <c r="J458" s="103"/>
      <c r="K458" s="103"/>
      <c r="L458" s="103"/>
      <c r="M458" s="103"/>
      <c r="N458" s="103"/>
      <c r="O458" s="103"/>
      <c r="P458" s="103"/>
      <c r="Q458" s="99" t="s">
        <v>96</v>
      </c>
      <c r="R458" s="103"/>
      <c r="S458" s="103"/>
      <c r="T458" s="103"/>
      <c r="U458" s="103"/>
      <c r="V458" s="103"/>
      <c r="W458" s="103"/>
      <c r="X458" s="103"/>
      <c r="Y458" s="103"/>
      <c r="Z458" s="103"/>
      <c r="AA458" s="103"/>
      <c r="AB458" s="103"/>
      <c r="AC458" s="103"/>
      <c r="AD458" s="103"/>
      <c r="AE458" s="103"/>
      <c r="AF458" s="103"/>
      <c r="AG458" s="103"/>
      <c r="AH458" s="103"/>
      <c r="AI458" s="103"/>
      <c r="AJ458" s="103"/>
      <c r="AK458" s="103"/>
      <c r="AL458" s="103"/>
      <c r="AM458" s="103"/>
      <c r="AN458" s="103"/>
      <c r="AO458" s="103"/>
      <c r="AP458" s="103"/>
      <c r="AQ458" s="103"/>
      <c r="AR458" s="103"/>
      <c r="AS458" s="103"/>
      <c r="AT458" s="103"/>
      <c r="AU458" s="103"/>
      <c r="AV458" s="103"/>
      <c r="AW458" s="103"/>
      <c r="AX458" s="103"/>
      <c r="AY458" s="103"/>
      <c r="AZ458" s="103"/>
      <c r="BA458" s="103"/>
      <c r="BB458" s="103"/>
      <c r="BC458" s="103"/>
      <c r="BD458" s="103"/>
      <c r="BE458" s="103"/>
      <c r="BF458" s="103"/>
    </row>
    <row r="459">
      <c r="A459" s="64">
        <v>423.0</v>
      </c>
      <c r="B459" s="57" t="s">
        <v>2611</v>
      </c>
      <c r="C459" s="57" t="s">
        <v>3892</v>
      </c>
      <c r="D459" s="57" t="s">
        <v>593</v>
      </c>
      <c r="E459" s="57" t="s">
        <v>440</v>
      </c>
      <c r="F459" s="57" t="s">
        <v>10154</v>
      </c>
      <c r="G459" s="82"/>
      <c r="H459" s="82"/>
      <c r="I459" s="57" t="s">
        <v>595</v>
      </c>
      <c r="J459" s="82"/>
      <c r="K459" s="82"/>
      <c r="L459" s="82"/>
      <c r="M459" s="82"/>
      <c r="N459" s="82"/>
      <c r="O459" s="82"/>
      <c r="P459" s="82"/>
      <c r="Q459" s="57" t="s">
        <v>232</v>
      </c>
      <c r="R459" s="82"/>
      <c r="S459" s="82"/>
      <c r="T459" s="82"/>
      <c r="U459" s="82"/>
      <c r="V459" s="82"/>
      <c r="W459" s="82"/>
      <c r="X459" s="82"/>
      <c r="Y459" s="82"/>
      <c r="Z459" s="82"/>
      <c r="AA459" s="82"/>
      <c r="AB459" s="82"/>
      <c r="AC459" s="82"/>
      <c r="AD459" s="82"/>
      <c r="AE459" s="82"/>
      <c r="AF459" s="82"/>
      <c r="AG459" s="82"/>
      <c r="AH459" s="82"/>
      <c r="AI459" s="82"/>
      <c r="AJ459" s="82"/>
      <c r="AK459" s="82"/>
      <c r="AL459" s="82"/>
      <c r="AM459" s="82"/>
      <c r="AN459" s="82"/>
      <c r="AO459" s="82"/>
      <c r="AP459" s="82"/>
      <c r="AQ459" s="82"/>
      <c r="AR459" s="82"/>
      <c r="AS459" s="82"/>
      <c r="AT459" s="82"/>
      <c r="AU459" s="82"/>
      <c r="AV459" s="82"/>
      <c r="AW459" s="82"/>
      <c r="AX459" s="82"/>
      <c r="AY459" s="82"/>
      <c r="AZ459" s="82"/>
      <c r="BA459" s="82"/>
      <c r="BB459" s="82"/>
      <c r="BC459" s="82"/>
      <c r="BD459" s="82"/>
      <c r="BE459" s="82"/>
      <c r="BF459" s="82"/>
    </row>
    <row r="460">
      <c r="A460" s="102">
        <v>424.0</v>
      </c>
      <c r="B460" s="99" t="s">
        <v>2616</v>
      </c>
      <c r="C460" s="99" t="s">
        <v>3899</v>
      </c>
      <c r="D460" s="99" t="s">
        <v>593</v>
      </c>
      <c r="E460" s="99" t="s">
        <v>358</v>
      </c>
      <c r="F460" s="99" t="s">
        <v>10154</v>
      </c>
      <c r="G460" s="103"/>
      <c r="H460" s="103"/>
      <c r="I460" s="99" t="s">
        <v>595</v>
      </c>
      <c r="J460" s="103"/>
      <c r="K460" s="103"/>
      <c r="L460" s="103"/>
      <c r="M460" s="103"/>
      <c r="N460" s="103"/>
      <c r="O460" s="103"/>
      <c r="P460" s="103"/>
      <c r="Q460" s="99" t="s">
        <v>181</v>
      </c>
      <c r="R460" s="103"/>
      <c r="S460" s="103"/>
      <c r="T460" s="103"/>
      <c r="U460" s="103"/>
      <c r="V460" s="103"/>
      <c r="W460" s="103"/>
      <c r="X460" s="103"/>
      <c r="Y460" s="103"/>
      <c r="Z460" s="103"/>
      <c r="AA460" s="103"/>
      <c r="AB460" s="103"/>
      <c r="AC460" s="103"/>
      <c r="AD460" s="103"/>
      <c r="AE460" s="103"/>
      <c r="AF460" s="103"/>
      <c r="AG460" s="103"/>
      <c r="AH460" s="103"/>
      <c r="AI460" s="103"/>
      <c r="AJ460" s="103"/>
      <c r="AK460" s="103"/>
      <c r="AL460" s="103"/>
      <c r="AM460" s="103"/>
      <c r="AN460" s="103"/>
      <c r="AO460" s="103"/>
      <c r="AP460" s="103"/>
      <c r="AQ460" s="103"/>
      <c r="AR460" s="103"/>
      <c r="AS460" s="103"/>
      <c r="AT460" s="103"/>
      <c r="AU460" s="103"/>
      <c r="AV460" s="103"/>
      <c r="AW460" s="103"/>
      <c r="AX460" s="103"/>
      <c r="AY460" s="103"/>
      <c r="AZ460" s="103"/>
      <c r="BA460" s="103"/>
      <c r="BB460" s="103"/>
      <c r="BC460" s="103"/>
      <c r="BD460" s="103"/>
      <c r="BE460" s="103"/>
      <c r="BF460" s="103"/>
    </row>
    <row r="461">
      <c r="A461" s="64">
        <v>425.0</v>
      </c>
      <c r="B461" s="57" t="s">
        <v>2619</v>
      </c>
      <c r="C461" s="57" t="s">
        <v>10421</v>
      </c>
      <c r="D461" s="57" t="s">
        <v>593</v>
      </c>
      <c r="E461" s="57" t="s">
        <v>358</v>
      </c>
      <c r="F461" s="57" t="s">
        <v>10154</v>
      </c>
      <c r="G461" s="82"/>
      <c r="H461" s="82"/>
      <c r="I461" s="57" t="s">
        <v>595</v>
      </c>
      <c r="J461" s="82"/>
      <c r="K461" s="82"/>
      <c r="L461" s="82"/>
      <c r="M461" s="82"/>
      <c r="N461" s="82"/>
      <c r="O461" s="82"/>
      <c r="P461" s="82"/>
      <c r="Q461" s="57" t="s">
        <v>96</v>
      </c>
      <c r="R461" s="82"/>
      <c r="S461" s="82"/>
      <c r="T461" s="82"/>
      <c r="U461" s="82"/>
      <c r="V461" s="82"/>
      <c r="W461" s="82"/>
      <c r="X461" s="82"/>
      <c r="Y461" s="82"/>
      <c r="Z461" s="82"/>
      <c r="AA461" s="82"/>
      <c r="AB461" s="82"/>
      <c r="AC461" s="82"/>
      <c r="AD461" s="82"/>
      <c r="AE461" s="82"/>
      <c r="AF461" s="82"/>
      <c r="AG461" s="82"/>
      <c r="AH461" s="82"/>
      <c r="AI461" s="82"/>
      <c r="AJ461" s="82"/>
      <c r="AK461" s="82"/>
      <c r="AL461" s="82"/>
      <c r="AM461" s="82"/>
      <c r="AN461" s="82"/>
      <c r="AO461" s="82"/>
      <c r="AP461" s="82"/>
      <c r="AQ461" s="82"/>
      <c r="AR461" s="82"/>
      <c r="AS461" s="82"/>
      <c r="AT461" s="82"/>
      <c r="AU461" s="82"/>
      <c r="AV461" s="82"/>
      <c r="AW461" s="82"/>
      <c r="AX461" s="82"/>
      <c r="AY461" s="82"/>
      <c r="AZ461" s="82"/>
      <c r="BA461" s="82"/>
      <c r="BB461" s="82"/>
      <c r="BC461" s="82"/>
      <c r="BD461" s="82"/>
      <c r="BE461" s="82"/>
      <c r="BF461" s="82"/>
    </row>
    <row r="462">
      <c r="A462" s="102">
        <v>426.0</v>
      </c>
      <c r="B462" s="99" t="s">
        <v>2622</v>
      </c>
      <c r="C462" s="99" t="s">
        <v>3905</v>
      </c>
      <c r="D462" s="99" t="s">
        <v>593</v>
      </c>
      <c r="E462" s="99" t="s">
        <v>358</v>
      </c>
      <c r="F462" s="99" t="s">
        <v>10154</v>
      </c>
      <c r="G462" s="103"/>
      <c r="H462" s="103"/>
      <c r="I462" s="99" t="s">
        <v>595</v>
      </c>
      <c r="J462" s="103"/>
      <c r="K462" s="103"/>
      <c r="L462" s="103"/>
      <c r="M462" s="103"/>
      <c r="N462" s="103"/>
      <c r="O462" s="103"/>
      <c r="P462" s="103"/>
      <c r="Q462" s="99" t="s">
        <v>96</v>
      </c>
      <c r="R462" s="103"/>
      <c r="S462" s="103"/>
      <c r="T462" s="103"/>
      <c r="U462" s="103"/>
      <c r="V462" s="103"/>
      <c r="W462" s="103"/>
      <c r="X462" s="103"/>
      <c r="Y462" s="103"/>
      <c r="Z462" s="103"/>
      <c r="AA462" s="103"/>
      <c r="AB462" s="103"/>
      <c r="AC462" s="103"/>
      <c r="AD462" s="103"/>
      <c r="AE462" s="103"/>
      <c r="AF462" s="103"/>
      <c r="AG462" s="103"/>
      <c r="AH462" s="103"/>
      <c r="AI462" s="103"/>
      <c r="AJ462" s="103"/>
      <c r="AK462" s="103"/>
      <c r="AL462" s="103"/>
      <c r="AM462" s="103"/>
      <c r="AN462" s="103"/>
      <c r="AO462" s="103"/>
      <c r="AP462" s="103"/>
      <c r="AQ462" s="103"/>
      <c r="AR462" s="103"/>
      <c r="AS462" s="103"/>
      <c r="AT462" s="103"/>
      <c r="AU462" s="103"/>
      <c r="AV462" s="103"/>
      <c r="AW462" s="103"/>
      <c r="AX462" s="103"/>
      <c r="AY462" s="103"/>
      <c r="AZ462" s="103"/>
      <c r="BA462" s="103"/>
      <c r="BB462" s="103"/>
      <c r="BC462" s="103"/>
      <c r="BD462" s="103"/>
      <c r="BE462" s="103"/>
      <c r="BF462" s="103"/>
    </row>
    <row r="463">
      <c r="A463" s="64">
        <v>427.0</v>
      </c>
      <c r="B463" s="57" t="s">
        <v>2626</v>
      </c>
      <c r="C463" s="57" t="s">
        <v>3913</v>
      </c>
      <c r="D463" s="57" t="s">
        <v>593</v>
      </c>
      <c r="E463" s="57" t="s">
        <v>358</v>
      </c>
      <c r="F463" s="57" t="s">
        <v>10154</v>
      </c>
      <c r="G463" s="82"/>
      <c r="H463" s="82"/>
      <c r="I463" s="57" t="s">
        <v>595</v>
      </c>
      <c r="J463" s="82"/>
      <c r="K463" s="82"/>
      <c r="L463" s="82"/>
      <c r="M463" s="82"/>
      <c r="N463" s="82"/>
      <c r="O463" s="82"/>
      <c r="P463" s="82"/>
      <c r="Q463" s="57" t="s">
        <v>253</v>
      </c>
      <c r="R463" s="82"/>
      <c r="S463" s="82"/>
      <c r="T463" s="82"/>
      <c r="U463" s="82"/>
      <c r="V463" s="82"/>
      <c r="W463" s="82"/>
      <c r="X463" s="82"/>
      <c r="Y463" s="82"/>
      <c r="Z463" s="82"/>
      <c r="AA463" s="82"/>
      <c r="AB463" s="82"/>
      <c r="AC463" s="82"/>
      <c r="AD463" s="82"/>
      <c r="AE463" s="82"/>
      <c r="AF463" s="82"/>
      <c r="AG463" s="82"/>
      <c r="AH463" s="82"/>
      <c r="AI463" s="82"/>
      <c r="AJ463" s="82"/>
      <c r="AK463" s="82"/>
      <c r="AL463" s="82"/>
      <c r="AM463" s="82"/>
      <c r="AN463" s="82"/>
      <c r="AO463" s="82"/>
      <c r="AP463" s="82"/>
      <c r="AQ463" s="82"/>
      <c r="AR463" s="82"/>
      <c r="AS463" s="82"/>
      <c r="AT463" s="82"/>
      <c r="AU463" s="82"/>
      <c r="AV463" s="82"/>
      <c r="AW463" s="82"/>
      <c r="AX463" s="82"/>
      <c r="AY463" s="82"/>
      <c r="AZ463" s="82"/>
      <c r="BA463" s="82"/>
      <c r="BB463" s="82"/>
      <c r="BC463" s="82"/>
      <c r="BD463" s="82"/>
      <c r="BE463" s="82"/>
      <c r="BF463" s="82"/>
    </row>
    <row r="464">
      <c r="A464" s="102">
        <v>428.0</v>
      </c>
      <c r="B464" s="99" t="s">
        <v>2628</v>
      </c>
      <c r="C464" s="99" t="s">
        <v>3919</v>
      </c>
      <c r="D464" s="99" t="s">
        <v>593</v>
      </c>
      <c r="E464" s="99" t="s">
        <v>358</v>
      </c>
      <c r="F464" s="99" t="s">
        <v>10154</v>
      </c>
      <c r="G464" s="103"/>
      <c r="H464" s="103"/>
      <c r="I464" s="99" t="s">
        <v>595</v>
      </c>
      <c r="J464" s="103"/>
      <c r="K464" s="103"/>
      <c r="L464" s="103"/>
      <c r="M464" s="103"/>
      <c r="N464" s="103"/>
      <c r="O464" s="103"/>
      <c r="P464" s="103"/>
      <c r="Q464" s="99" t="s">
        <v>96</v>
      </c>
      <c r="R464" s="103"/>
      <c r="S464" s="103"/>
      <c r="T464" s="103"/>
      <c r="U464" s="103"/>
      <c r="V464" s="103"/>
      <c r="W464" s="103"/>
      <c r="X464" s="103"/>
      <c r="Y464" s="103"/>
      <c r="Z464" s="103"/>
      <c r="AA464" s="103"/>
      <c r="AB464" s="103"/>
      <c r="AC464" s="103"/>
      <c r="AD464" s="103"/>
      <c r="AE464" s="103"/>
      <c r="AF464" s="103"/>
      <c r="AG464" s="103"/>
      <c r="AH464" s="103"/>
      <c r="AI464" s="103"/>
      <c r="AJ464" s="103"/>
      <c r="AK464" s="103"/>
      <c r="AL464" s="103"/>
      <c r="AM464" s="103"/>
      <c r="AN464" s="103"/>
      <c r="AO464" s="103"/>
      <c r="AP464" s="103"/>
      <c r="AQ464" s="103"/>
      <c r="AR464" s="103"/>
      <c r="AS464" s="103"/>
      <c r="AT464" s="103"/>
      <c r="AU464" s="103"/>
      <c r="AV464" s="103"/>
      <c r="AW464" s="103"/>
      <c r="AX464" s="103"/>
      <c r="AY464" s="103"/>
      <c r="AZ464" s="103"/>
      <c r="BA464" s="103"/>
      <c r="BB464" s="103"/>
      <c r="BC464" s="103"/>
      <c r="BD464" s="103"/>
      <c r="BE464" s="103"/>
      <c r="BF464" s="103"/>
    </row>
    <row r="465">
      <c r="A465" s="64">
        <v>429.0</v>
      </c>
      <c r="B465" s="57" t="s">
        <v>2632</v>
      </c>
      <c r="C465" s="57" t="s">
        <v>3924</v>
      </c>
      <c r="D465" s="57" t="s">
        <v>593</v>
      </c>
      <c r="E465" s="57" t="s">
        <v>358</v>
      </c>
      <c r="F465" s="57" t="s">
        <v>10154</v>
      </c>
      <c r="G465" s="82"/>
      <c r="H465" s="82"/>
      <c r="I465" s="57" t="s">
        <v>595</v>
      </c>
      <c r="J465" s="82"/>
      <c r="K465" s="82"/>
      <c r="L465" s="82"/>
      <c r="M465" s="82"/>
      <c r="N465" s="82"/>
      <c r="O465" s="82"/>
      <c r="P465" s="82"/>
      <c r="Q465" s="57" t="s">
        <v>253</v>
      </c>
      <c r="R465" s="82"/>
      <c r="S465" s="82"/>
      <c r="T465" s="82"/>
      <c r="U465" s="82"/>
      <c r="V465" s="82"/>
      <c r="W465" s="82"/>
      <c r="X465" s="82"/>
      <c r="Y465" s="82"/>
      <c r="Z465" s="82"/>
      <c r="AA465" s="82"/>
      <c r="AB465" s="82"/>
      <c r="AC465" s="82"/>
      <c r="AD465" s="82"/>
      <c r="AE465" s="82"/>
      <c r="AF465" s="82"/>
      <c r="AG465" s="82"/>
      <c r="AH465" s="82"/>
      <c r="AI465" s="82"/>
      <c r="AJ465" s="82"/>
      <c r="AK465" s="82"/>
      <c r="AL465" s="82"/>
      <c r="AM465" s="82"/>
      <c r="AN465" s="82"/>
      <c r="AO465" s="82"/>
      <c r="AP465" s="82"/>
      <c r="AQ465" s="82"/>
      <c r="AR465" s="82"/>
      <c r="AS465" s="82"/>
      <c r="AT465" s="82"/>
      <c r="AU465" s="82"/>
      <c r="AV465" s="82"/>
      <c r="AW465" s="82"/>
      <c r="AX465" s="82"/>
      <c r="AY465" s="82"/>
      <c r="AZ465" s="82"/>
      <c r="BA465" s="82"/>
      <c r="BB465" s="82"/>
      <c r="BC465" s="82"/>
      <c r="BD465" s="82"/>
      <c r="BE465" s="82"/>
      <c r="BF465" s="82"/>
    </row>
    <row r="466">
      <c r="A466" s="102">
        <v>430.0</v>
      </c>
      <c r="B466" s="99" t="s">
        <v>2636</v>
      </c>
      <c r="C466" s="99" t="s">
        <v>3939</v>
      </c>
      <c r="D466" s="99" t="s">
        <v>593</v>
      </c>
      <c r="E466" s="99" t="s">
        <v>358</v>
      </c>
      <c r="F466" s="99" t="s">
        <v>10154</v>
      </c>
      <c r="G466" s="103"/>
      <c r="H466" s="103"/>
      <c r="I466" s="99" t="s">
        <v>595</v>
      </c>
      <c r="J466" s="103"/>
      <c r="K466" s="103"/>
      <c r="L466" s="103"/>
      <c r="M466" s="103"/>
      <c r="N466" s="103"/>
      <c r="O466" s="103"/>
      <c r="P466" s="103"/>
      <c r="Q466" s="99" t="s">
        <v>181</v>
      </c>
      <c r="R466" s="103"/>
      <c r="S466" s="103"/>
      <c r="T466" s="103"/>
      <c r="U466" s="103"/>
      <c r="V466" s="103"/>
      <c r="W466" s="103"/>
      <c r="X466" s="103"/>
      <c r="Y466" s="103"/>
      <c r="Z466" s="103"/>
      <c r="AA466" s="103"/>
      <c r="AB466" s="103"/>
      <c r="AC466" s="103"/>
      <c r="AD466" s="103"/>
      <c r="AE466" s="103"/>
      <c r="AF466" s="103"/>
      <c r="AG466" s="103"/>
      <c r="AH466" s="103"/>
      <c r="AI466" s="103"/>
      <c r="AJ466" s="103"/>
      <c r="AK466" s="103"/>
      <c r="AL466" s="103"/>
      <c r="AM466" s="103"/>
      <c r="AN466" s="103"/>
      <c r="AO466" s="103"/>
      <c r="AP466" s="103"/>
      <c r="AQ466" s="103"/>
      <c r="AR466" s="103"/>
      <c r="AS466" s="103"/>
      <c r="AT466" s="103"/>
      <c r="AU466" s="103"/>
      <c r="AV466" s="103"/>
      <c r="AW466" s="103"/>
      <c r="AX466" s="103"/>
      <c r="AY466" s="103"/>
      <c r="AZ466" s="103"/>
      <c r="BA466" s="103"/>
      <c r="BB466" s="103"/>
      <c r="BC466" s="103"/>
      <c r="BD466" s="103"/>
      <c r="BE466" s="103"/>
      <c r="BF466" s="103"/>
    </row>
    <row r="467">
      <c r="A467" s="64">
        <v>431.0</v>
      </c>
      <c r="B467" s="57" t="s">
        <v>2639</v>
      </c>
      <c r="C467" s="57" t="s">
        <v>3949</v>
      </c>
      <c r="D467" s="57" t="s">
        <v>593</v>
      </c>
      <c r="E467" s="57" t="s">
        <v>358</v>
      </c>
      <c r="F467" s="57" t="s">
        <v>10154</v>
      </c>
      <c r="G467" s="82"/>
      <c r="H467" s="82"/>
      <c r="I467" s="57" t="s">
        <v>595</v>
      </c>
      <c r="J467" s="82"/>
      <c r="K467" s="82"/>
      <c r="L467" s="82"/>
      <c r="M467" s="82"/>
      <c r="N467" s="82"/>
      <c r="O467" s="82"/>
      <c r="P467" s="82"/>
      <c r="Q467" s="57" t="s">
        <v>226</v>
      </c>
      <c r="R467" s="82"/>
      <c r="S467" s="82"/>
      <c r="T467" s="82"/>
      <c r="U467" s="82"/>
      <c r="V467" s="82"/>
      <c r="W467" s="82"/>
      <c r="X467" s="82"/>
      <c r="Y467" s="82"/>
      <c r="Z467" s="82"/>
      <c r="AA467" s="82"/>
      <c r="AB467" s="82"/>
      <c r="AC467" s="82"/>
      <c r="AD467" s="82"/>
      <c r="AE467" s="82"/>
      <c r="AF467" s="82"/>
      <c r="AG467" s="82"/>
      <c r="AH467" s="82"/>
      <c r="AI467" s="82"/>
      <c r="AJ467" s="82"/>
      <c r="AK467" s="82"/>
      <c r="AL467" s="82"/>
      <c r="AM467" s="82"/>
      <c r="AN467" s="82"/>
      <c r="AO467" s="82"/>
      <c r="AP467" s="82"/>
      <c r="AQ467" s="82"/>
      <c r="AR467" s="82"/>
      <c r="AS467" s="82"/>
      <c r="AT467" s="82"/>
      <c r="AU467" s="82"/>
      <c r="AV467" s="82"/>
      <c r="AW467" s="82"/>
      <c r="AX467" s="82"/>
      <c r="AY467" s="82"/>
      <c r="AZ467" s="82"/>
      <c r="BA467" s="82"/>
      <c r="BB467" s="82"/>
      <c r="BC467" s="82"/>
      <c r="BD467" s="82"/>
      <c r="BE467" s="82"/>
      <c r="BF467" s="82"/>
    </row>
    <row r="468">
      <c r="A468" s="102">
        <v>432.0</v>
      </c>
      <c r="B468" s="99" t="s">
        <v>2642</v>
      </c>
      <c r="C468" s="99" t="s">
        <v>3956</v>
      </c>
      <c r="D468" s="99" t="s">
        <v>593</v>
      </c>
      <c r="E468" s="99" t="s">
        <v>440</v>
      </c>
      <c r="F468" s="99" t="s">
        <v>10154</v>
      </c>
      <c r="G468" s="103"/>
      <c r="H468" s="103"/>
      <c r="I468" s="99" t="s">
        <v>595</v>
      </c>
      <c r="J468" s="103"/>
      <c r="K468" s="103"/>
      <c r="L468" s="103"/>
      <c r="M468" s="103"/>
      <c r="N468" s="103"/>
      <c r="O468" s="103"/>
      <c r="P468" s="103"/>
      <c r="Q468" s="99" t="s">
        <v>434</v>
      </c>
      <c r="R468" s="103"/>
      <c r="S468" s="103"/>
      <c r="T468" s="103"/>
      <c r="U468" s="103"/>
      <c r="V468" s="103"/>
      <c r="W468" s="103"/>
      <c r="X468" s="103"/>
      <c r="Y468" s="103"/>
      <c r="Z468" s="103"/>
      <c r="AA468" s="103"/>
      <c r="AB468" s="103"/>
      <c r="AC468" s="103"/>
      <c r="AD468" s="103"/>
      <c r="AE468" s="103"/>
      <c r="AF468" s="103"/>
      <c r="AG468" s="103"/>
      <c r="AH468" s="103"/>
      <c r="AI468" s="103"/>
      <c r="AJ468" s="103"/>
      <c r="AK468" s="103"/>
      <c r="AL468" s="103"/>
      <c r="AM468" s="103"/>
      <c r="AN468" s="103"/>
      <c r="AO468" s="103"/>
      <c r="AP468" s="103"/>
      <c r="AQ468" s="103"/>
      <c r="AR468" s="103"/>
      <c r="AS468" s="103"/>
      <c r="AT468" s="103"/>
      <c r="AU468" s="103"/>
      <c r="AV468" s="103"/>
      <c r="AW468" s="103"/>
      <c r="AX468" s="103"/>
      <c r="AY468" s="103"/>
      <c r="AZ468" s="103"/>
      <c r="BA468" s="103"/>
      <c r="BB468" s="103"/>
      <c r="BC468" s="103"/>
      <c r="BD468" s="103"/>
      <c r="BE468" s="103"/>
      <c r="BF468" s="103"/>
    </row>
    <row r="469">
      <c r="A469" s="64">
        <v>433.0</v>
      </c>
      <c r="B469" s="57" t="s">
        <v>2645</v>
      </c>
      <c r="C469" s="57" t="s">
        <v>3965</v>
      </c>
      <c r="D469" s="57" t="s">
        <v>593</v>
      </c>
      <c r="E469" s="57" t="s">
        <v>358</v>
      </c>
      <c r="F469" s="57" t="s">
        <v>10154</v>
      </c>
      <c r="G469" s="82"/>
      <c r="H469" s="82"/>
      <c r="I469" s="57" t="s">
        <v>595</v>
      </c>
      <c r="J469" s="82"/>
      <c r="K469" s="82"/>
      <c r="L469" s="82"/>
      <c r="M469" s="82"/>
      <c r="N469" s="82"/>
      <c r="O469" s="82"/>
      <c r="P469" s="82"/>
      <c r="Q469" s="57" t="s">
        <v>181</v>
      </c>
      <c r="R469" s="82"/>
      <c r="S469" s="82"/>
      <c r="T469" s="82"/>
      <c r="U469" s="82"/>
      <c r="V469" s="82"/>
      <c r="W469" s="82"/>
      <c r="X469" s="82"/>
      <c r="Y469" s="82"/>
      <c r="Z469" s="82"/>
      <c r="AA469" s="82"/>
      <c r="AB469" s="82"/>
      <c r="AC469" s="82"/>
      <c r="AD469" s="82"/>
      <c r="AE469" s="82"/>
      <c r="AF469" s="82"/>
      <c r="AG469" s="82"/>
      <c r="AH469" s="82"/>
      <c r="AI469" s="82"/>
      <c r="AJ469" s="82"/>
      <c r="AK469" s="82"/>
      <c r="AL469" s="82"/>
      <c r="AM469" s="82"/>
      <c r="AN469" s="82"/>
      <c r="AO469" s="82"/>
      <c r="AP469" s="82"/>
      <c r="AQ469" s="82"/>
      <c r="AR469" s="82"/>
      <c r="AS469" s="82"/>
      <c r="AT469" s="82"/>
      <c r="AU469" s="82"/>
      <c r="AV469" s="82"/>
      <c r="AW469" s="82"/>
      <c r="AX469" s="82"/>
      <c r="AY469" s="82"/>
      <c r="AZ469" s="82"/>
      <c r="BA469" s="82"/>
      <c r="BB469" s="82"/>
      <c r="BC469" s="82"/>
      <c r="BD469" s="82"/>
      <c r="BE469" s="82"/>
      <c r="BF469" s="82"/>
    </row>
    <row r="470">
      <c r="A470" s="102">
        <v>434.0</v>
      </c>
      <c r="B470" s="99" t="s">
        <v>2648</v>
      </c>
      <c r="C470" s="99" t="s">
        <v>3976</v>
      </c>
      <c r="D470" s="99" t="s">
        <v>593</v>
      </c>
      <c r="E470" s="99" t="s">
        <v>358</v>
      </c>
      <c r="F470" s="99" t="s">
        <v>10154</v>
      </c>
      <c r="G470" s="103"/>
      <c r="H470" s="103"/>
      <c r="I470" s="99" t="s">
        <v>595</v>
      </c>
      <c r="J470" s="103"/>
      <c r="K470" s="103"/>
      <c r="L470" s="103"/>
      <c r="M470" s="103"/>
      <c r="N470" s="103"/>
      <c r="O470" s="103"/>
      <c r="P470" s="103"/>
      <c r="Q470" s="99" t="s">
        <v>96</v>
      </c>
      <c r="R470" s="103"/>
      <c r="S470" s="103"/>
      <c r="T470" s="103"/>
      <c r="U470" s="103"/>
      <c r="V470" s="103"/>
      <c r="W470" s="103"/>
      <c r="X470" s="103"/>
      <c r="Y470" s="103"/>
      <c r="Z470" s="103"/>
      <c r="AA470" s="103"/>
      <c r="AB470" s="103"/>
      <c r="AC470" s="103"/>
      <c r="AD470" s="103"/>
      <c r="AE470" s="103"/>
      <c r="AF470" s="103"/>
      <c r="AG470" s="103"/>
      <c r="AH470" s="103"/>
      <c r="AI470" s="103"/>
      <c r="AJ470" s="103"/>
      <c r="AK470" s="103"/>
      <c r="AL470" s="103"/>
      <c r="AM470" s="103"/>
      <c r="AN470" s="103"/>
      <c r="AO470" s="103"/>
      <c r="AP470" s="103"/>
      <c r="AQ470" s="103"/>
      <c r="AR470" s="103"/>
      <c r="AS470" s="103"/>
      <c r="AT470" s="103"/>
      <c r="AU470" s="103"/>
      <c r="AV470" s="103"/>
      <c r="AW470" s="103"/>
      <c r="AX470" s="103"/>
      <c r="AY470" s="103"/>
      <c r="AZ470" s="103"/>
      <c r="BA470" s="103"/>
      <c r="BB470" s="103"/>
      <c r="BC470" s="103"/>
      <c r="BD470" s="103"/>
      <c r="BE470" s="103"/>
      <c r="BF470" s="103"/>
    </row>
    <row r="471">
      <c r="A471" s="64">
        <v>435.0</v>
      </c>
      <c r="B471" s="57" t="s">
        <v>2651</v>
      </c>
      <c r="C471" s="57" t="s">
        <v>3986</v>
      </c>
      <c r="D471" s="57" t="s">
        <v>593</v>
      </c>
      <c r="E471" s="57" t="s">
        <v>358</v>
      </c>
      <c r="F471" s="57" t="s">
        <v>10154</v>
      </c>
      <c r="G471" s="82"/>
      <c r="H471" s="82"/>
      <c r="I471" s="57" t="s">
        <v>595</v>
      </c>
      <c r="J471" s="82"/>
      <c r="K471" s="82"/>
      <c r="L471" s="82"/>
      <c r="M471" s="82"/>
      <c r="N471" s="82"/>
      <c r="O471" s="82"/>
      <c r="P471" s="82"/>
      <c r="Q471" s="57" t="s">
        <v>288</v>
      </c>
      <c r="R471" s="82"/>
      <c r="S471" s="82"/>
      <c r="T471" s="82"/>
      <c r="U471" s="82"/>
      <c r="V471" s="82"/>
      <c r="W471" s="82"/>
      <c r="X471" s="82"/>
      <c r="Y471" s="82"/>
      <c r="Z471" s="82"/>
      <c r="AA471" s="82"/>
      <c r="AB471" s="82"/>
      <c r="AC471" s="82"/>
      <c r="AD471" s="82"/>
      <c r="AE471" s="82"/>
      <c r="AF471" s="82"/>
      <c r="AG471" s="82"/>
      <c r="AH471" s="82"/>
      <c r="AI471" s="82"/>
      <c r="AJ471" s="82"/>
      <c r="AK471" s="82"/>
      <c r="AL471" s="82"/>
      <c r="AM471" s="82"/>
      <c r="AN471" s="82"/>
      <c r="AO471" s="82"/>
      <c r="AP471" s="82"/>
      <c r="AQ471" s="82"/>
      <c r="AR471" s="82"/>
      <c r="AS471" s="82"/>
      <c r="AT471" s="82"/>
      <c r="AU471" s="82"/>
      <c r="AV471" s="82"/>
      <c r="AW471" s="82"/>
      <c r="AX471" s="82"/>
      <c r="AY471" s="82"/>
      <c r="AZ471" s="82"/>
      <c r="BA471" s="82"/>
      <c r="BB471" s="82"/>
      <c r="BC471" s="82"/>
      <c r="BD471" s="82"/>
      <c r="BE471" s="82"/>
      <c r="BF471" s="82"/>
    </row>
    <row r="472">
      <c r="A472" s="102">
        <v>436.0</v>
      </c>
      <c r="B472" s="99" t="s">
        <v>2657</v>
      </c>
      <c r="C472" s="99" t="s">
        <v>3993</v>
      </c>
      <c r="D472" s="99" t="s">
        <v>593</v>
      </c>
      <c r="E472" s="99" t="s">
        <v>358</v>
      </c>
      <c r="F472" s="99" t="s">
        <v>10154</v>
      </c>
      <c r="G472" s="103"/>
      <c r="H472" s="103"/>
      <c r="I472" s="99" t="s">
        <v>595</v>
      </c>
      <c r="J472" s="103"/>
      <c r="K472" s="103"/>
      <c r="L472" s="103"/>
      <c r="M472" s="103"/>
      <c r="N472" s="103"/>
      <c r="O472" s="103"/>
      <c r="P472" s="103"/>
      <c r="Q472" s="99" t="s">
        <v>253</v>
      </c>
      <c r="R472" s="103"/>
      <c r="S472" s="103"/>
      <c r="T472" s="103"/>
      <c r="U472" s="103"/>
      <c r="V472" s="103"/>
      <c r="W472" s="103"/>
      <c r="X472" s="103"/>
      <c r="Y472" s="103"/>
      <c r="Z472" s="103"/>
      <c r="AA472" s="103"/>
      <c r="AB472" s="103"/>
      <c r="AC472" s="103"/>
      <c r="AD472" s="103"/>
      <c r="AE472" s="103"/>
      <c r="AF472" s="103"/>
      <c r="AG472" s="103"/>
      <c r="AH472" s="103"/>
      <c r="AI472" s="103"/>
      <c r="AJ472" s="103"/>
      <c r="AK472" s="103"/>
      <c r="AL472" s="103"/>
      <c r="AM472" s="103"/>
      <c r="AN472" s="103"/>
      <c r="AO472" s="103"/>
      <c r="AP472" s="103"/>
      <c r="AQ472" s="103"/>
      <c r="AR472" s="103"/>
      <c r="AS472" s="103"/>
      <c r="AT472" s="103"/>
      <c r="AU472" s="103"/>
      <c r="AV472" s="103"/>
      <c r="AW472" s="103"/>
      <c r="AX472" s="103"/>
      <c r="AY472" s="103"/>
      <c r="AZ472" s="103"/>
      <c r="BA472" s="103"/>
      <c r="BB472" s="103"/>
      <c r="BC472" s="103"/>
      <c r="BD472" s="103"/>
      <c r="BE472" s="103"/>
      <c r="BF472" s="103"/>
    </row>
    <row r="473">
      <c r="A473" s="64">
        <v>437.0</v>
      </c>
      <c r="B473" s="57" t="s">
        <v>2661</v>
      </c>
      <c r="C473" s="57" t="s">
        <v>4003</v>
      </c>
      <c r="D473" s="57" t="s">
        <v>593</v>
      </c>
      <c r="E473" s="57" t="s">
        <v>358</v>
      </c>
      <c r="F473" s="57" t="s">
        <v>10154</v>
      </c>
      <c r="G473" s="82"/>
      <c r="H473" s="82"/>
      <c r="I473" s="57" t="s">
        <v>595</v>
      </c>
      <c r="J473" s="82"/>
      <c r="K473" s="82"/>
      <c r="L473" s="82"/>
      <c r="M473" s="82"/>
      <c r="N473" s="82"/>
      <c r="O473" s="82"/>
      <c r="P473" s="82"/>
      <c r="Q473" s="57" t="s">
        <v>577</v>
      </c>
      <c r="R473" s="82"/>
      <c r="S473" s="82"/>
      <c r="T473" s="82"/>
      <c r="U473" s="82"/>
      <c r="V473" s="82"/>
      <c r="W473" s="82"/>
      <c r="X473" s="82"/>
      <c r="Y473" s="82"/>
      <c r="Z473" s="82"/>
      <c r="AA473" s="82"/>
      <c r="AB473" s="82"/>
      <c r="AC473" s="82"/>
      <c r="AD473" s="82"/>
      <c r="AE473" s="82"/>
      <c r="AF473" s="82"/>
      <c r="AG473" s="82"/>
      <c r="AH473" s="82"/>
      <c r="AI473" s="82"/>
      <c r="AJ473" s="82"/>
      <c r="AK473" s="82"/>
      <c r="AL473" s="82"/>
      <c r="AM473" s="82"/>
      <c r="AN473" s="82"/>
      <c r="AO473" s="82"/>
      <c r="AP473" s="82"/>
      <c r="AQ473" s="82"/>
      <c r="AR473" s="82"/>
      <c r="AS473" s="82"/>
      <c r="AT473" s="82"/>
      <c r="AU473" s="82"/>
      <c r="AV473" s="82"/>
      <c r="AW473" s="82"/>
      <c r="AX473" s="82"/>
      <c r="AY473" s="82"/>
      <c r="AZ473" s="82"/>
      <c r="BA473" s="82"/>
      <c r="BB473" s="82"/>
      <c r="BC473" s="82"/>
      <c r="BD473" s="82"/>
      <c r="BE473" s="82"/>
      <c r="BF473" s="82"/>
    </row>
    <row r="474">
      <c r="A474" s="102">
        <v>438.0</v>
      </c>
      <c r="B474" s="99" t="s">
        <v>2664</v>
      </c>
      <c r="C474" s="99" t="s">
        <v>4011</v>
      </c>
      <c r="D474" s="99" t="s">
        <v>593</v>
      </c>
      <c r="E474" s="99" t="s">
        <v>358</v>
      </c>
      <c r="F474" s="99" t="s">
        <v>10154</v>
      </c>
      <c r="G474" s="103"/>
      <c r="H474" s="103"/>
      <c r="I474" s="99" t="s">
        <v>595</v>
      </c>
      <c r="J474" s="103"/>
      <c r="K474" s="103"/>
      <c r="L474" s="103"/>
      <c r="M474" s="103"/>
      <c r="N474" s="103"/>
      <c r="O474" s="103"/>
      <c r="P474" s="103"/>
      <c r="Q474" s="99" t="s">
        <v>450</v>
      </c>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c r="BF474" s="103"/>
    </row>
    <row r="475">
      <c r="A475" s="64">
        <v>439.0</v>
      </c>
      <c r="B475" s="57" t="s">
        <v>2667</v>
      </c>
      <c r="C475" s="57" t="s">
        <v>4018</v>
      </c>
      <c r="D475" s="57" t="s">
        <v>593</v>
      </c>
      <c r="E475" s="57" t="s">
        <v>358</v>
      </c>
      <c r="F475" s="57" t="s">
        <v>10154</v>
      </c>
      <c r="G475" s="82"/>
      <c r="H475" s="82"/>
      <c r="I475" s="57" t="s">
        <v>595</v>
      </c>
      <c r="J475" s="82"/>
      <c r="K475" s="82"/>
      <c r="L475" s="82"/>
      <c r="M475" s="82"/>
      <c r="N475" s="82"/>
      <c r="O475" s="82"/>
      <c r="P475" s="82"/>
      <c r="Q475" s="57" t="s">
        <v>288</v>
      </c>
      <c r="R475" s="82"/>
      <c r="S475" s="82"/>
      <c r="T475" s="82"/>
      <c r="U475" s="82"/>
      <c r="V475" s="82"/>
      <c r="W475" s="82"/>
      <c r="X475" s="82"/>
      <c r="Y475" s="82"/>
      <c r="Z475" s="82"/>
      <c r="AA475" s="82"/>
      <c r="AB475" s="82"/>
      <c r="AC475" s="82"/>
      <c r="AD475" s="82"/>
      <c r="AE475" s="82"/>
      <c r="AF475" s="82"/>
      <c r="AG475" s="82"/>
      <c r="AH475" s="82"/>
      <c r="AI475" s="82"/>
      <c r="AJ475" s="82"/>
      <c r="AK475" s="82"/>
      <c r="AL475" s="82"/>
      <c r="AM475" s="82"/>
      <c r="AN475" s="82"/>
      <c r="AO475" s="82"/>
      <c r="AP475" s="82"/>
      <c r="AQ475" s="82"/>
      <c r="AR475" s="82"/>
      <c r="AS475" s="82"/>
      <c r="AT475" s="82"/>
      <c r="AU475" s="82"/>
      <c r="AV475" s="82"/>
      <c r="AW475" s="82"/>
      <c r="AX475" s="82"/>
      <c r="AY475" s="82"/>
      <c r="AZ475" s="82"/>
      <c r="BA475" s="82"/>
      <c r="BB475" s="82"/>
      <c r="BC475" s="82"/>
      <c r="BD475" s="82"/>
      <c r="BE475" s="82"/>
      <c r="BF475" s="82"/>
    </row>
    <row r="476">
      <c r="A476" s="102">
        <v>440.0</v>
      </c>
      <c r="B476" s="99" t="s">
        <v>2670</v>
      </c>
      <c r="C476" s="99" t="s">
        <v>4025</v>
      </c>
      <c r="D476" s="99" t="s">
        <v>593</v>
      </c>
      <c r="E476" s="99" t="s">
        <v>358</v>
      </c>
      <c r="F476" s="99" t="s">
        <v>10154</v>
      </c>
      <c r="G476" s="103"/>
      <c r="H476" s="103"/>
      <c r="I476" s="99" t="s">
        <v>595</v>
      </c>
      <c r="J476" s="103"/>
      <c r="K476" s="103"/>
      <c r="L476" s="103"/>
      <c r="M476" s="103"/>
      <c r="N476" s="103"/>
      <c r="O476" s="103"/>
      <c r="P476" s="103"/>
      <c r="Q476" s="99" t="s">
        <v>577</v>
      </c>
      <c r="R476" s="103"/>
      <c r="S476" s="103"/>
      <c r="T476" s="103"/>
      <c r="U476" s="103"/>
      <c r="V476" s="103"/>
      <c r="W476" s="103"/>
      <c r="X476" s="103"/>
      <c r="Y476" s="103"/>
      <c r="Z476" s="103"/>
      <c r="AA476" s="103"/>
      <c r="AB476" s="103"/>
      <c r="AC476" s="103"/>
      <c r="AD476" s="103"/>
      <c r="AE476" s="103"/>
      <c r="AF476" s="103"/>
      <c r="AG476" s="103"/>
      <c r="AH476" s="103"/>
      <c r="AI476" s="103"/>
      <c r="AJ476" s="103"/>
      <c r="AK476" s="103"/>
      <c r="AL476" s="103"/>
      <c r="AM476" s="103"/>
      <c r="AN476" s="103"/>
      <c r="AO476" s="103"/>
      <c r="AP476" s="103"/>
      <c r="AQ476" s="103"/>
      <c r="AR476" s="103"/>
      <c r="AS476" s="103"/>
      <c r="AT476" s="103"/>
      <c r="AU476" s="103"/>
      <c r="AV476" s="103"/>
      <c r="AW476" s="103"/>
      <c r="AX476" s="103"/>
      <c r="AY476" s="103"/>
      <c r="AZ476" s="103"/>
      <c r="BA476" s="103"/>
      <c r="BB476" s="103"/>
      <c r="BC476" s="103"/>
      <c r="BD476" s="103"/>
      <c r="BE476" s="103"/>
      <c r="BF476" s="103"/>
    </row>
    <row r="477">
      <c r="A477" s="64">
        <v>441.0</v>
      </c>
      <c r="B477" s="57" t="s">
        <v>2673</v>
      </c>
      <c r="C477" s="57" t="s">
        <v>4032</v>
      </c>
      <c r="D477" s="57" t="s">
        <v>593</v>
      </c>
      <c r="E477" s="57" t="s">
        <v>358</v>
      </c>
      <c r="F477" s="57" t="s">
        <v>10154</v>
      </c>
      <c r="G477" s="82"/>
      <c r="H477" s="82"/>
      <c r="I477" s="57" t="s">
        <v>595</v>
      </c>
      <c r="J477" s="82"/>
      <c r="K477" s="82"/>
      <c r="L477" s="82"/>
      <c r="M477" s="82"/>
      <c r="N477" s="82"/>
      <c r="O477" s="82"/>
      <c r="P477" s="82"/>
      <c r="Q477" s="57" t="s">
        <v>96</v>
      </c>
      <c r="R477" s="82"/>
      <c r="S477" s="82"/>
      <c r="T477" s="82"/>
      <c r="U477" s="82"/>
      <c r="V477" s="82"/>
      <c r="W477" s="82"/>
      <c r="X477" s="82"/>
      <c r="Y477" s="82"/>
      <c r="Z477" s="82"/>
      <c r="AA477" s="82"/>
      <c r="AB477" s="82"/>
      <c r="AC477" s="82"/>
      <c r="AD477" s="82"/>
      <c r="AE477" s="82"/>
      <c r="AF477" s="82"/>
      <c r="AG477" s="82"/>
      <c r="AH477" s="82"/>
      <c r="AI477" s="82"/>
      <c r="AJ477" s="82"/>
      <c r="AK477" s="82"/>
      <c r="AL477" s="82"/>
      <c r="AM477" s="82"/>
      <c r="AN477" s="82"/>
      <c r="AO477" s="82"/>
      <c r="AP477" s="82"/>
      <c r="AQ477" s="82"/>
      <c r="AR477" s="82"/>
      <c r="AS477" s="82"/>
      <c r="AT477" s="82"/>
      <c r="AU477" s="82"/>
      <c r="AV477" s="82"/>
      <c r="AW477" s="82"/>
      <c r="AX477" s="82"/>
      <c r="AY477" s="82"/>
      <c r="AZ477" s="82"/>
      <c r="BA477" s="82"/>
      <c r="BB477" s="82"/>
      <c r="BC477" s="82"/>
      <c r="BD477" s="82"/>
      <c r="BE477" s="82"/>
      <c r="BF477" s="82"/>
    </row>
    <row r="478">
      <c r="A478" s="102">
        <v>442.0</v>
      </c>
      <c r="B478" s="99" t="s">
        <v>2678</v>
      </c>
      <c r="C478" s="99" t="s">
        <v>4037</v>
      </c>
      <c r="D478" s="99" t="s">
        <v>593</v>
      </c>
      <c r="E478" s="99" t="s">
        <v>358</v>
      </c>
      <c r="F478" s="99" t="s">
        <v>10154</v>
      </c>
      <c r="G478" s="103"/>
      <c r="H478" s="103"/>
      <c r="I478" s="99" t="s">
        <v>595</v>
      </c>
      <c r="J478" s="103"/>
      <c r="K478" s="103"/>
      <c r="L478" s="103"/>
      <c r="M478" s="103"/>
      <c r="N478" s="103"/>
      <c r="O478" s="103"/>
      <c r="P478" s="103"/>
      <c r="Q478" s="99" t="s">
        <v>288</v>
      </c>
      <c r="R478" s="103"/>
      <c r="S478" s="103"/>
      <c r="T478" s="103"/>
      <c r="U478" s="103"/>
      <c r="V478" s="103"/>
      <c r="W478" s="103"/>
      <c r="X478" s="103"/>
      <c r="Y478" s="103"/>
      <c r="Z478" s="103"/>
      <c r="AA478" s="103"/>
      <c r="AB478" s="103"/>
      <c r="AC478" s="103"/>
      <c r="AD478" s="103"/>
      <c r="AE478" s="103"/>
      <c r="AF478" s="103"/>
      <c r="AG478" s="103"/>
      <c r="AH478" s="103"/>
      <c r="AI478" s="103"/>
      <c r="AJ478" s="103"/>
      <c r="AK478" s="103"/>
      <c r="AL478" s="103"/>
      <c r="AM478" s="103"/>
      <c r="AN478" s="103"/>
      <c r="AO478" s="103"/>
      <c r="AP478" s="103"/>
      <c r="AQ478" s="103"/>
      <c r="AR478" s="103"/>
      <c r="AS478" s="103"/>
      <c r="AT478" s="103"/>
      <c r="AU478" s="103"/>
      <c r="AV478" s="103"/>
      <c r="AW478" s="103"/>
      <c r="AX478" s="103"/>
      <c r="AY478" s="103"/>
      <c r="AZ478" s="103"/>
      <c r="BA478" s="103"/>
      <c r="BB478" s="103"/>
      <c r="BC478" s="103"/>
      <c r="BD478" s="103"/>
      <c r="BE478" s="103"/>
      <c r="BF478" s="103"/>
    </row>
    <row r="479">
      <c r="A479" s="64">
        <v>443.0</v>
      </c>
      <c r="B479" s="57" t="s">
        <v>2681</v>
      </c>
      <c r="C479" s="57" t="s">
        <v>4049</v>
      </c>
      <c r="D479" s="57" t="s">
        <v>593</v>
      </c>
      <c r="E479" s="57" t="s">
        <v>358</v>
      </c>
      <c r="F479" s="57" t="s">
        <v>10154</v>
      </c>
      <c r="G479" s="82"/>
      <c r="H479" s="82"/>
      <c r="I479" s="57" t="s">
        <v>595</v>
      </c>
      <c r="J479" s="82"/>
      <c r="K479" s="82"/>
      <c r="L479" s="82"/>
      <c r="M479" s="82"/>
      <c r="N479" s="82"/>
      <c r="O479" s="82"/>
      <c r="P479" s="82"/>
      <c r="Q479" s="57" t="s">
        <v>226</v>
      </c>
      <c r="R479" s="82"/>
      <c r="S479" s="82"/>
      <c r="T479" s="82"/>
      <c r="U479" s="82"/>
      <c r="V479" s="82"/>
      <c r="W479" s="82"/>
      <c r="X479" s="82"/>
      <c r="Y479" s="82"/>
      <c r="Z479" s="82"/>
      <c r="AA479" s="82"/>
      <c r="AB479" s="82"/>
      <c r="AC479" s="82"/>
      <c r="AD479" s="82"/>
      <c r="AE479" s="82"/>
      <c r="AF479" s="82"/>
      <c r="AG479" s="82"/>
      <c r="AH479" s="82"/>
      <c r="AI479" s="82"/>
      <c r="AJ479" s="82"/>
      <c r="AK479" s="82"/>
      <c r="AL479" s="82"/>
      <c r="AM479" s="82"/>
      <c r="AN479" s="82"/>
      <c r="AO479" s="82"/>
      <c r="AP479" s="82"/>
      <c r="AQ479" s="82"/>
      <c r="AR479" s="82"/>
      <c r="AS479" s="82"/>
      <c r="AT479" s="82"/>
      <c r="AU479" s="82"/>
      <c r="AV479" s="82"/>
      <c r="AW479" s="82"/>
      <c r="AX479" s="82"/>
      <c r="AY479" s="82"/>
      <c r="AZ479" s="82"/>
      <c r="BA479" s="82"/>
      <c r="BB479" s="82"/>
      <c r="BC479" s="82"/>
      <c r="BD479" s="82"/>
      <c r="BE479" s="82"/>
      <c r="BF479" s="82"/>
    </row>
    <row r="480">
      <c r="A480" s="102">
        <v>444.0</v>
      </c>
      <c r="B480" s="99" t="s">
        <v>2686</v>
      </c>
      <c r="C480" s="99" t="s">
        <v>4058</v>
      </c>
      <c r="D480" s="99" t="s">
        <v>593</v>
      </c>
      <c r="E480" s="99" t="s">
        <v>358</v>
      </c>
      <c r="F480" s="99" t="s">
        <v>10154</v>
      </c>
      <c r="G480" s="103"/>
      <c r="H480" s="103"/>
      <c r="I480" s="99" t="s">
        <v>595</v>
      </c>
      <c r="J480" s="103"/>
      <c r="K480" s="103"/>
      <c r="L480" s="103"/>
      <c r="M480" s="103"/>
      <c r="N480" s="103"/>
      <c r="O480" s="103"/>
      <c r="P480" s="103"/>
      <c r="Q480" s="99" t="s">
        <v>253</v>
      </c>
      <c r="R480" s="103"/>
      <c r="S480" s="103"/>
      <c r="T480" s="103"/>
      <c r="U480" s="103"/>
      <c r="V480" s="103"/>
      <c r="W480" s="103"/>
      <c r="X480" s="103"/>
      <c r="Y480" s="103"/>
      <c r="Z480" s="103"/>
      <c r="AA480" s="103"/>
      <c r="AB480" s="103"/>
      <c r="AC480" s="103"/>
      <c r="AD480" s="103"/>
      <c r="AE480" s="103"/>
      <c r="AF480" s="103"/>
      <c r="AG480" s="103"/>
      <c r="AH480" s="103"/>
      <c r="AI480" s="103"/>
      <c r="AJ480" s="103"/>
      <c r="AK480" s="103"/>
      <c r="AL480" s="103"/>
      <c r="AM480" s="103"/>
      <c r="AN480" s="103"/>
      <c r="AO480" s="103"/>
      <c r="AP480" s="103"/>
      <c r="AQ480" s="103"/>
      <c r="AR480" s="103"/>
      <c r="AS480" s="103"/>
      <c r="AT480" s="103"/>
      <c r="AU480" s="103"/>
      <c r="AV480" s="103"/>
      <c r="AW480" s="103"/>
      <c r="AX480" s="103"/>
      <c r="AY480" s="103"/>
      <c r="AZ480" s="103"/>
      <c r="BA480" s="103"/>
      <c r="BB480" s="103"/>
      <c r="BC480" s="103"/>
      <c r="BD480" s="103"/>
      <c r="BE480" s="103"/>
      <c r="BF480" s="103"/>
    </row>
    <row r="481">
      <c r="A481" s="64">
        <v>445.0</v>
      </c>
      <c r="B481" s="57" t="s">
        <v>2689</v>
      </c>
      <c r="C481" s="57" t="s">
        <v>4068</v>
      </c>
      <c r="D481" s="57" t="s">
        <v>593</v>
      </c>
      <c r="E481" s="57" t="s">
        <v>358</v>
      </c>
      <c r="F481" s="57" t="s">
        <v>10154</v>
      </c>
      <c r="G481" s="82"/>
      <c r="H481" s="82"/>
      <c r="I481" s="57" t="s">
        <v>595</v>
      </c>
      <c r="J481" s="82"/>
      <c r="K481" s="82"/>
      <c r="L481" s="82"/>
      <c r="M481" s="82"/>
      <c r="N481" s="82"/>
      <c r="O481" s="82"/>
      <c r="P481" s="82"/>
      <c r="Q481" s="57" t="s">
        <v>253</v>
      </c>
      <c r="R481" s="82"/>
      <c r="S481" s="82"/>
      <c r="T481" s="82"/>
      <c r="U481" s="82"/>
      <c r="V481" s="82"/>
      <c r="W481" s="82"/>
      <c r="X481" s="82"/>
      <c r="Y481" s="82"/>
      <c r="Z481" s="82"/>
      <c r="AA481" s="82"/>
      <c r="AB481" s="82"/>
      <c r="AC481" s="82"/>
      <c r="AD481" s="82"/>
      <c r="AE481" s="82"/>
      <c r="AF481" s="82"/>
      <c r="AG481" s="82"/>
      <c r="AH481" s="82"/>
      <c r="AI481" s="82"/>
      <c r="AJ481" s="82"/>
      <c r="AK481" s="82"/>
      <c r="AL481" s="82"/>
      <c r="AM481" s="82"/>
      <c r="AN481" s="82"/>
      <c r="AO481" s="82"/>
      <c r="AP481" s="82"/>
      <c r="AQ481" s="82"/>
      <c r="AR481" s="82"/>
      <c r="AS481" s="82"/>
      <c r="AT481" s="82"/>
      <c r="AU481" s="82"/>
      <c r="AV481" s="82"/>
      <c r="AW481" s="82"/>
      <c r="AX481" s="82"/>
      <c r="AY481" s="82"/>
      <c r="AZ481" s="82"/>
      <c r="BA481" s="82"/>
      <c r="BB481" s="82"/>
      <c r="BC481" s="82"/>
      <c r="BD481" s="82"/>
      <c r="BE481" s="82"/>
      <c r="BF481" s="82"/>
    </row>
    <row r="482">
      <c r="A482" s="102">
        <v>446.0</v>
      </c>
      <c r="B482" s="99" t="s">
        <v>2694</v>
      </c>
      <c r="C482" s="99" t="s">
        <v>4078</v>
      </c>
      <c r="D482" s="99" t="s">
        <v>593</v>
      </c>
      <c r="E482" s="99" t="s">
        <v>358</v>
      </c>
      <c r="F482" s="99" t="s">
        <v>10154</v>
      </c>
      <c r="G482" s="103"/>
      <c r="H482" s="103"/>
      <c r="I482" s="99" t="s">
        <v>595</v>
      </c>
      <c r="J482" s="103"/>
      <c r="K482" s="103"/>
      <c r="L482" s="103"/>
      <c r="M482" s="103"/>
      <c r="N482" s="103"/>
      <c r="O482" s="103"/>
      <c r="P482" s="103"/>
      <c r="Q482" s="99" t="s">
        <v>253</v>
      </c>
      <c r="R482" s="103"/>
      <c r="S482" s="103"/>
      <c r="T482" s="103"/>
      <c r="U482" s="103"/>
      <c r="V482" s="103"/>
      <c r="W482" s="103"/>
      <c r="X482" s="103"/>
      <c r="Y482" s="103"/>
      <c r="Z482" s="103"/>
      <c r="AA482" s="103"/>
      <c r="AB482" s="103"/>
      <c r="AC482" s="103"/>
      <c r="AD482" s="103"/>
      <c r="AE482" s="103"/>
      <c r="AF482" s="103"/>
      <c r="AG482" s="103"/>
      <c r="AH482" s="103"/>
      <c r="AI482" s="103"/>
      <c r="AJ482" s="103"/>
      <c r="AK482" s="103"/>
      <c r="AL482" s="103"/>
      <c r="AM482" s="103"/>
      <c r="AN482" s="103"/>
      <c r="AO482" s="103"/>
      <c r="AP482" s="103"/>
      <c r="AQ482" s="103"/>
      <c r="AR482" s="103"/>
      <c r="AS482" s="103"/>
      <c r="AT482" s="103"/>
      <c r="AU482" s="103"/>
      <c r="AV482" s="103"/>
      <c r="AW482" s="103"/>
      <c r="AX482" s="103"/>
      <c r="AY482" s="103"/>
      <c r="AZ482" s="103"/>
      <c r="BA482" s="103"/>
      <c r="BB482" s="103"/>
      <c r="BC482" s="103"/>
      <c r="BD482" s="103"/>
      <c r="BE482" s="103"/>
      <c r="BF482" s="103"/>
    </row>
    <row r="483">
      <c r="A483" s="64">
        <v>447.0</v>
      </c>
      <c r="B483" s="57" t="s">
        <v>2696</v>
      </c>
      <c r="C483" s="57" t="s">
        <v>4085</v>
      </c>
      <c r="D483" s="57" t="s">
        <v>593</v>
      </c>
      <c r="E483" s="57" t="s">
        <v>358</v>
      </c>
      <c r="F483" s="57" t="s">
        <v>10154</v>
      </c>
      <c r="G483" s="82"/>
      <c r="H483" s="82"/>
      <c r="I483" s="57" t="s">
        <v>595</v>
      </c>
      <c r="J483" s="82"/>
      <c r="K483" s="82"/>
      <c r="L483" s="82"/>
      <c r="M483" s="82"/>
      <c r="N483" s="82"/>
      <c r="O483" s="82"/>
      <c r="P483" s="82"/>
      <c r="Q483" s="57" t="s">
        <v>288</v>
      </c>
      <c r="R483" s="82"/>
      <c r="S483" s="82"/>
      <c r="T483" s="82"/>
      <c r="U483" s="82"/>
      <c r="V483" s="82"/>
      <c r="W483" s="82"/>
      <c r="X483" s="82"/>
      <c r="Y483" s="82"/>
      <c r="Z483" s="82"/>
      <c r="AA483" s="82"/>
      <c r="AB483" s="82"/>
      <c r="AC483" s="82"/>
      <c r="AD483" s="82"/>
      <c r="AE483" s="82"/>
      <c r="AF483" s="82"/>
      <c r="AG483" s="82"/>
      <c r="AH483" s="82"/>
      <c r="AI483" s="82"/>
      <c r="AJ483" s="82"/>
      <c r="AK483" s="82"/>
      <c r="AL483" s="82"/>
      <c r="AM483" s="82"/>
      <c r="AN483" s="82"/>
      <c r="AO483" s="82"/>
      <c r="AP483" s="82"/>
      <c r="AQ483" s="82"/>
      <c r="AR483" s="82"/>
      <c r="AS483" s="82"/>
      <c r="AT483" s="82"/>
      <c r="AU483" s="82"/>
      <c r="AV483" s="82"/>
      <c r="AW483" s="82"/>
      <c r="AX483" s="82"/>
      <c r="AY483" s="82"/>
      <c r="AZ483" s="82"/>
      <c r="BA483" s="82"/>
      <c r="BB483" s="82"/>
      <c r="BC483" s="82"/>
      <c r="BD483" s="82"/>
      <c r="BE483" s="82"/>
      <c r="BF483" s="82"/>
    </row>
    <row r="484">
      <c r="A484" s="102">
        <v>448.0</v>
      </c>
      <c r="B484" s="99" t="s">
        <v>2700</v>
      </c>
      <c r="C484" s="99" t="s">
        <v>4093</v>
      </c>
      <c r="D484" s="99" t="s">
        <v>593</v>
      </c>
      <c r="E484" s="99" t="s">
        <v>358</v>
      </c>
      <c r="F484" s="99" t="s">
        <v>10154</v>
      </c>
      <c r="G484" s="103"/>
      <c r="H484" s="103"/>
      <c r="I484" s="99" t="s">
        <v>595</v>
      </c>
      <c r="J484" s="103"/>
      <c r="K484" s="103"/>
      <c r="L484" s="103"/>
      <c r="M484" s="103"/>
      <c r="N484" s="103"/>
      <c r="O484" s="103"/>
      <c r="P484" s="103"/>
      <c r="Q484" s="99" t="s">
        <v>96</v>
      </c>
      <c r="R484" s="103"/>
      <c r="S484" s="103"/>
      <c r="T484" s="103"/>
      <c r="U484" s="103"/>
      <c r="V484" s="103"/>
      <c r="W484" s="103"/>
      <c r="X484" s="103"/>
      <c r="Y484" s="103"/>
      <c r="Z484" s="103"/>
      <c r="AA484" s="103"/>
      <c r="AB484" s="103"/>
      <c r="AC484" s="103"/>
      <c r="AD484" s="103"/>
      <c r="AE484" s="103"/>
      <c r="AF484" s="103"/>
      <c r="AG484" s="103"/>
      <c r="AH484" s="103"/>
      <c r="AI484" s="103"/>
      <c r="AJ484" s="103"/>
      <c r="AK484" s="103"/>
      <c r="AL484" s="103"/>
      <c r="AM484" s="103"/>
      <c r="AN484" s="103"/>
      <c r="AO484" s="103"/>
      <c r="AP484" s="103"/>
      <c r="AQ484" s="103"/>
      <c r="AR484" s="103"/>
      <c r="AS484" s="103"/>
      <c r="AT484" s="103"/>
      <c r="AU484" s="103"/>
      <c r="AV484" s="103"/>
      <c r="AW484" s="103"/>
      <c r="AX484" s="103"/>
      <c r="AY484" s="103"/>
      <c r="AZ484" s="103"/>
      <c r="BA484" s="103"/>
      <c r="BB484" s="103"/>
      <c r="BC484" s="103"/>
      <c r="BD484" s="103"/>
      <c r="BE484" s="103"/>
      <c r="BF484" s="103"/>
    </row>
    <row r="485">
      <c r="A485" s="64">
        <v>449.0</v>
      </c>
      <c r="B485" s="57" t="s">
        <v>2703</v>
      </c>
      <c r="C485" s="57" t="s">
        <v>4099</v>
      </c>
      <c r="D485" s="57" t="s">
        <v>593</v>
      </c>
      <c r="E485" s="57" t="s">
        <v>358</v>
      </c>
      <c r="F485" s="57" t="s">
        <v>10154</v>
      </c>
      <c r="G485" s="82"/>
      <c r="H485" s="82"/>
      <c r="I485" s="57" t="s">
        <v>595</v>
      </c>
      <c r="J485" s="82"/>
      <c r="K485" s="82"/>
      <c r="L485" s="82"/>
      <c r="M485" s="82"/>
      <c r="N485" s="82"/>
      <c r="O485" s="82"/>
      <c r="P485" s="82"/>
      <c r="Q485" s="57" t="s">
        <v>181</v>
      </c>
      <c r="R485" s="82"/>
      <c r="S485" s="82"/>
      <c r="T485" s="82"/>
      <c r="U485" s="82"/>
      <c r="V485" s="82"/>
      <c r="W485" s="82"/>
      <c r="X485" s="82"/>
      <c r="Y485" s="82"/>
      <c r="Z485" s="82"/>
      <c r="AA485" s="82"/>
      <c r="AB485" s="82"/>
      <c r="AC485" s="82"/>
      <c r="AD485" s="82"/>
      <c r="AE485" s="82"/>
      <c r="AF485" s="82"/>
      <c r="AG485" s="82"/>
      <c r="AH485" s="82"/>
      <c r="AI485" s="82"/>
      <c r="AJ485" s="82"/>
      <c r="AK485" s="82"/>
      <c r="AL485" s="82"/>
      <c r="AM485" s="82"/>
      <c r="AN485" s="82"/>
      <c r="AO485" s="82"/>
      <c r="AP485" s="82"/>
      <c r="AQ485" s="82"/>
      <c r="AR485" s="82"/>
      <c r="AS485" s="82"/>
      <c r="AT485" s="82"/>
      <c r="AU485" s="82"/>
      <c r="AV485" s="82"/>
      <c r="AW485" s="82"/>
      <c r="AX485" s="82"/>
      <c r="AY485" s="82"/>
      <c r="AZ485" s="82"/>
      <c r="BA485" s="82"/>
      <c r="BB485" s="82"/>
      <c r="BC485" s="82"/>
      <c r="BD485" s="82"/>
      <c r="BE485" s="82"/>
      <c r="BF485" s="82"/>
    </row>
    <row r="486">
      <c r="A486" s="102">
        <v>450.0</v>
      </c>
      <c r="B486" s="99" t="s">
        <v>2706</v>
      </c>
      <c r="C486" s="99" t="s">
        <v>4107</v>
      </c>
      <c r="D486" s="99" t="s">
        <v>593</v>
      </c>
      <c r="E486" s="99" t="s">
        <v>358</v>
      </c>
      <c r="F486" s="99" t="s">
        <v>10154</v>
      </c>
      <c r="G486" s="103"/>
      <c r="H486" s="103"/>
      <c r="I486" s="99" t="s">
        <v>595</v>
      </c>
      <c r="J486" s="103"/>
      <c r="K486" s="103"/>
      <c r="L486" s="103"/>
      <c r="M486" s="103"/>
      <c r="N486" s="103"/>
      <c r="O486" s="103"/>
      <c r="P486" s="103"/>
      <c r="Q486" s="99" t="s">
        <v>232</v>
      </c>
      <c r="R486" s="103"/>
      <c r="S486" s="103"/>
      <c r="T486" s="103"/>
      <c r="U486" s="103"/>
      <c r="V486" s="103"/>
      <c r="W486" s="103"/>
      <c r="X486" s="103"/>
      <c r="Y486" s="103"/>
      <c r="Z486" s="103"/>
      <c r="AA486" s="103"/>
      <c r="AB486" s="103"/>
      <c r="AC486" s="103"/>
      <c r="AD486" s="103"/>
      <c r="AE486" s="103"/>
      <c r="AF486" s="103"/>
      <c r="AG486" s="103"/>
      <c r="AH486" s="103"/>
      <c r="AI486" s="103"/>
      <c r="AJ486" s="103"/>
      <c r="AK486" s="103"/>
      <c r="AL486" s="103"/>
      <c r="AM486" s="103"/>
      <c r="AN486" s="103"/>
      <c r="AO486" s="103"/>
      <c r="AP486" s="103"/>
      <c r="AQ486" s="103"/>
      <c r="AR486" s="103"/>
      <c r="AS486" s="103"/>
      <c r="AT486" s="103"/>
      <c r="AU486" s="103"/>
      <c r="AV486" s="103"/>
      <c r="AW486" s="103"/>
      <c r="AX486" s="103"/>
      <c r="AY486" s="103"/>
      <c r="AZ486" s="103"/>
      <c r="BA486" s="103"/>
      <c r="BB486" s="103"/>
      <c r="BC486" s="103"/>
      <c r="BD486" s="103"/>
      <c r="BE486" s="103"/>
      <c r="BF486" s="103"/>
    </row>
    <row r="487">
      <c r="A487" s="64">
        <v>451.0</v>
      </c>
      <c r="B487" s="57" t="s">
        <v>2711</v>
      </c>
      <c r="C487" s="57" t="s">
        <v>4115</v>
      </c>
      <c r="D487" s="57" t="s">
        <v>593</v>
      </c>
      <c r="E487" s="57" t="s">
        <v>358</v>
      </c>
      <c r="F487" s="57" t="s">
        <v>10154</v>
      </c>
      <c r="G487" s="82"/>
      <c r="H487" s="82"/>
      <c r="I487" s="57" t="s">
        <v>595</v>
      </c>
      <c r="J487" s="82"/>
      <c r="K487" s="82"/>
      <c r="L487" s="82"/>
      <c r="M487" s="82"/>
      <c r="N487" s="82"/>
      <c r="O487" s="82"/>
      <c r="P487" s="82"/>
      <c r="Q487" s="57" t="s">
        <v>288</v>
      </c>
      <c r="R487" s="82"/>
      <c r="S487" s="82"/>
      <c r="T487" s="82"/>
      <c r="U487" s="82"/>
      <c r="V487" s="82"/>
      <c r="W487" s="82"/>
      <c r="X487" s="82"/>
      <c r="Y487" s="82"/>
      <c r="Z487" s="82"/>
      <c r="AA487" s="82"/>
      <c r="AB487" s="82"/>
      <c r="AC487" s="82"/>
      <c r="AD487" s="82"/>
      <c r="AE487" s="82"/>
      <c r="AF487" s="82"/>
      <c r="AG487" s="82"/>
      <c r="AH487" s="82"/>
      <c r="AI487" s="82"/>
      <c r="AJ487" s="82"/>
      <c r="AK487" s="82"/>
      <c r="AL487" s="82"/>
      <c r="AM487" s="82"/>
      <c r="AN487" s="82"/>
      <c r="AO487" s="82"/>
      <c r="AP487" s="82"/>
      <c r="AQ487" s="82"/>
      <c r="AR487" s="82"/>
      <c r="AS487" s="82"/>
      <c r="AT487" s="82"/>
      <c r="AU487" s="82"/>
      <c r="AV487" s="82"/>
      <c r="AW487" s="82"/>
      <c r="AX487" s="82"/>
      <c r="AY487" s="82"/>
      <c r="AZ487" s="82"/>
      <c r="BA487" s="82"/>
      <c r="BB487" s="82"/>
      <c r="BC487" s="82"/>
      <c r="BD487" s="82"/>
      <c r="BE487" s="82"/>
      <c r="BF487" s="82"/>
    </row>
    <row r="488">
      <c r="A488" s="102">
        <v>452.0</v>
      </c>
      <c r="B488" s="99" t="s">
        <v>2714</v>
      </c>
      <c r="C488" s="99" t="s">
        <v>4125</v>
      </c>
      <c r="D488" s="99" t="s">
        <v>593</v>
      </c>
      <c r="E488" s="99" t="s">
        <v>358</v>
      </c>
      <c r="F488" s="99" t="s">
        <v>10154</v>
      </c>
      <c r="G488" s="103"/>
      <c r="H488" s="103"/>
      <c r="I488" s="99" t="s">
        <v>595</v>
      </c>
      <c r="J488" s="103"/>
      <c r="K488" s="103"/>
      <c r="L488" s="103"/>
      <c r="M488" s="103"/>
      <c r="N488" s="103"/>
      <c r="O488" s="103"/>
      <c r="P488" s="103"/>
      <c r="Q488" s="99" t="s">
        <v>96</v>
      </c>
      <c r="R488" s="103"/>
      <c r="S488" s="103"/>
      <c r="T488" s="103"/>
      <c r="U488" s="103"/>
      <c r="V488" s="103"/>
      <c r="W488" s="103"/>
      <c r="X488" s="103"/>
      <c r="Y488" s="103"/>
      <c r="Z488" s="103"/>
      <c r="AA488" s="103"/>
      <c r="AB488" s="103"/>
      <c r="AC488" s="103"/>
      <c r="AD488" s="103"/>
      <c r="AE488" s="103"/>
      <c r="AF488" s="103"/>
      <c r="AG488" s="103"/>
      <c r="AH488" s="103"/>
      <c r="AI488" s="103"/>
      <c r="AJ488" s="103"/>
      <c r="AK488" s="103"/>
      <c r="AL488" s="103"/>
      <c r="AM488" s="103"/>
      <c r="AN488" s="103"/>
      <c r="AO488" s="103"/>
      <c r="AP488" s="103"/>
      <c r="AQ488" s="103"/>
      <c r="AR488" s="103"/>
      <c r="AS488" s="103"/>
      <c r="AT488" s="103"/>
      <c r="AU488" s="103"/>
      <c r="AV488" s="103"/>
      <c r="AW488" s="103"/>
      <c r="AX488" s="103"/>
      <c r="AY488" s="103"/>
      <c r="AZ488" s="103"/>
      <c r="BA488" s="103"/>
      <c r="BB488" s="103"/>
      <c r="BC488" s="103"/>
      <c r="BD488" s="103"/>
      <c r="BE488" s="103"/>
      <c r="BF488" s="103"/>
    </row>
    <row r="489">
      <c r="A489" s="64">
        <v>453.0</v>
      </c>
      <c r="B489" s="57" t="s">
        <v>2717</v>
      </c>
      <c r="C489" s="57" t="s">
        <v>4134</v>
      </c>
      <c r="D489" s="57" t="s">
        <v>593</v>
      </c>
      <c r="E489" s="57" t="s">
        <v>358</v>
      </c>
      <c r="F489" s="57" t="s">
        <v>10154</v>
      </c>
      <c r="G489" s="82"/>
      <c r="H489" s="82"/>
      <c r="I489" s="57" t="s">
        <v>595</v>
      </c>
      <c r="J489" s="82"/>
      <c r="K489" s="82"/>
      <c r="L489" s="82"/>
      <c r="M489" s="82"/>
      <c r="N489" s="82"/>
      <c r="O489" s="82"/>
      <c r="P489" s="82"/>
      <c r="Q489" s="57" t="s">
        <v>288</v>
      </c>
      <c r="R489" s="82"/>
      <c r="S489" s="82"/>
      <c r="T489" s="82"/>
      <c r="U489" s="82"/>
      <c r="V489" s="82"/>
      <c r="W489" s="82"/>
      <c r="X489" s="82"/>
      <c r="Y489" s="82"/>
      <c r="Z489" s="82"/>
      <c r="AA489" s="82"/>
      <c r="AB489" s="82"/>
      <c r="AC489" s="82"/>
      <c r="AD489" s="82"/>
      <c r="AE489" s="82"/>
      <c r="AF489" s="82"/>
      <c r="AG489" s="82"/>
      <c r="AH489" s="82"/>
      <c r="AI489" s="82"/>
      <c r="AJ489" s="82"/>
      <c r="AK489" s="82"/>
      <c r="AL489" s="82"/>
      <c r="AM489" s="82"/>
      <c r="AN489" s="82"/>
      <c r="AO489" s="82"/>
      <c r="AP489" s="82"/>
      <c r="AQ489" s="82"/>
      <c r="AR489" s="82"/>
      <c r="AS489" s="82"/>
      <c r="AT489" s="82"/>
      <c r="AU489" s="82"/>
      <c r="AV489" s="82"/>
      <c r="AW489" s="82"/>
      <c r="AX489" s="82"/>
      <c r="AY489" s="82"/>
      <c r="AZ489" s="82"/>
      <c r="BA489" s="82"/>
      <c r="BB489" s="82"/>
      <c r="BC489" s="82"/>
      <c r="BD489" s="82"/>
      <c r="BE489" s="82"/>
      <c r="BF489" s="82"/>
    </row>
    <row r="490">
      <c r="A490" s="102">
        <v>454.0</v>
      </c>
      <c r="B490" s="99" t="s">
        <v>2720</v>
      </c>
      <c r="C490" s="99" t="s">
        <v>4142</v>
      </c>
      <c r="D490" s="99" t="s">
        <v>593</v>
      </c>
      <c r="E490" s="99" t="s">
        <v>358</v>
      </c>
      <c r="F490" s="99" t="s">
        <v>10154</v>
      </c>
      <c r="G490" s="103"/>
      <c r="H490" s="103"/>
      <c r="I490" s="99" t="s">
        <v>595</v>
      </c>
      <c r="J490" s="103"/>
      <c r="K490" s="103"/>
      <c r="L490" s="103"/>
      <c r="M490" s="103"/>
      <c r="N490" s="103"/>
      <c r="O490" s="103"/>
      <c r="P490" s="103"/>
      <c r="Q490" s="99" t="s">
        <v>232</v>
      </c>
      <c r="R490" s="103"/>
      <c r="S490" s="103"/>
      <c r="T490" s="103"/>
      <c r="U490" s="103"/>
      <c r="V490" s="103"/>
      <c r="W490" s="103"/>
      <c r="X490" s="103"/>
      <c r="Y490" s="103"/>
      <c r="Z490" s="103"/>
      <c r="AA490" s="103"/>
      <c r="AB490" s="103"/>
      <c r="AC490" s="103"/>
      <c r="AD490" s="103"/>
      <c r="AE490" s="103"/>
      <c r="AF490" s="103"/>
      <c r="AG490" s="103"/>
      <c r="AH490" s="103"/>
      <c r="AI490" s="103"/>
      <c r="AJ490" s="103"/>
      <c r="AK490" s="103"/>
      <c r="AL490" s="103"/>
      <c r="AM490" s="103"/>
      <c r="AN490" s="103"/>
      <c r="AO490" s="103"/>
      <c r="AP490" s="103"/>
      <c r="AQ490" s="103"/>
      <c r="AR490" s="103"/>
      <c r="AS490" s="103"/>
      <c r="AT490" s="103"/>
      <c r="AU490" s="103"/>
      <c r="AV490" s="103"/>
      <c r="AW490" s="103"/>
      <c r="AX490" s="103"/>
      <c r="AY490" s="103"/>
      <c r="AZ490" s="103"/>
      <c r="BA490" s="103"/>
      <c r="BB490" s="103"/>
      <c r="BC490" s="103"/>
      <c r="BD490" s="103"/>
      <c r="BE490" s="103"/>
      <c r="BF490" s="103"/>
    </row>
    <row r="491">
      <c r="A491" s="64">
        <v>455.0</v>
      </c>
      <c r="B491" s="57" t="s">
        <v>2725</v>
      </c>
      <c r="C491" s="57" t="s">
        <v>4151</v>
      </c>
      <c r="D491" s="57" t="s">
        <v>593</v>
      </c>
      <c r="E491" s="57" t="s">
        <v>358</v>
      </c>
      <c r="F491" s="57" t="s">
        <v>10154</v>
      </c>
      <c r="G491" s="82"/>
      <c r="H491" s="82"/>
      <c r="I491" s="57" t="s">
        <v>595</v>
      </c>
      <c r="J491" s="82"/>
      <c r="K491" s="82"/>
      <c r="L491" s="82"/>
      <c r="M491" s="82"/>
      <c r="N491" s="82"/>
      <c r="O491" s="82"/>
      <c r="P491" s="82"/>
      <c r="Q491" s="57" t="s">
        <v>253</v>
      </c>
      <c r="R491" s="82"/>
      <c r="S491" s="82"/>
      <c r="T491" s="82"/>
      <c r="U491" s="82"/>
      <c r="V491" s="82"/>
      <c r="W491" s="82"/>
      <c r="X491" s="82"/>
      <c r="Y491" s="82"/>
      <c r="Z491" s="82"/>
      <c r="AA491" s="82"/>
      <c r="AB491" s="82"/>
      <c r="AC491" s="82"/>
      <c r="AD491" s="82"/>
      <c r="AE491" s="82"/>
      <c r="AF491" s="82"/>
      <c r="AG491" s="82"/>
      <c r="AH491" s="82"/>
      <c r="AI491" s="82"/>
      <c r="AJ491" s="82"/>
      <c r="AK491" s="82"/>
      <c r="AL491" s="82"/>
      <c r="AM491" s="82"/>
      <c r="AN491" s="82"/>
      <c r="AO491" s="82"/>
      <c r="AP491" s="82"/>
      <c r="AQ491" s="82"/>
      <c r="AR491" s="82"/>
      <c r="AS491" s="82"/>
      <c r="AT491" s="82"/>
      <c r="AU491" s="82"/>
      <c r="AV491" s="82"/>
      <c r="AW491" s="82"/>
      <c r="AX491" s="82"/>
      <c r="AY491" s="82"/>
      <c r="AZ491" s="82"/>
      <c r="BA491" s="82"/>
      <c r="BB491" s="82"/>
      <c r="BC491" s="82"/>
      <c r="BD491" s="82"/>
      <c r="BE491" s="82"/>
      <c r="BF491" s="82"/>
    </row>
    <row r="492">
      <c r="A492" s="102">
        <v>456.0</v>
      </c>
      <c r="B492" s="99" t="s">
        <v>2728</v>
      </c>
      <c r="C492" s="99" t="s">
        <v>4164</v>
      </c>
      <c r="D492" s="99" t="s">
        <v>593</v>
      </c>
      <c r="E492" s="99" t="s">
        <v>358</v>
      </c>
      <c r="F492" s="99" t="s">
        <v>10154</v>
      </c>
      <c r="G492" s="103"/>
      <c r="H492" s="103"/>
      <c r="I492" s="99" t="s">
        <v>595</v>
      </c>
      <c r="J492" s="103"/>
      <c r="K492" s="103"/>
      <c r="L492" s="103"/>
      <c r="M492" s="103"/>
      <c r="N492" s="103"/>
      <c r="O492" s="103"/>
      <c r="P492" s="103"/>
      <c r="Q492" s="99" t="s">
        <v>253</v>
      </c>
      <c r="R492" s="103"/>
      <c r="S492" s="103"/>
      <c r="T492" s="103"/>
      <c r="U492" s="103"/>
      <c r="V492" s="103"/>
      <c r="W492" s="103"/>
      <c r="X492" s="103"/>
      <c r="Y492" s="103"/>
      <c r="Z492" s="103"/>
      <c r="AA492" s="103"/>
      <c r="AB492" s="103"/>
      <c r="AC492" s="103"/>
      <c r="AD492" s="103"/>
      <c r="AE492" s="103"/>
      <c r="AF492" s="103"/>
      <c r="AG492" s="103"/>
      <c r="AH492" s="103"/>
      <c r="AI492" s="103"/>
      <c r="AJ492" s="103"/>
      <c r="AK492" s="103"/>
      <c r="AL492" s="103"/>
      <c r="AM492" s="103"/>
      <c r="AN492" s="103"/>
      <c r="AO492" s="103"/>
      <c r="AP492" s="103"/>
      <c r="AQ492" s="103"/>
      <c r="AR492" s="103"/>
      <c r="AS492" s="103"/>
      <c r="AT492" s="103"/>
      <c r="AU492" s="103"/>
      <c r="AV492" s="103"/>
      <c r="AW492" s="103"/>
      <c r="AX492" s="103"/>
      <c r="AY492" s="103"/>
      <c r="AZ492" s="103"/>
      <c r="BA492" s="103"/>
      <c r="BB492" s="103"/>
      <c r="BC492" s="103"/>
      <c r="BD492" s="103"/>
      <c r="BE492" s="103"/>
      <c r="BF492" s="103"/>
    </row>
    <row r="493">
      <c r="A493" s="64">
        <v>457.0</v>
      </c>
      <c r="B493" s="57" t="s">
        <v>2733</v>
      </c>
      <c r="C493" s="57" t="s">
        <v>4172</v>
      </c>
      <c r="D493" s="57" t="s">
        <v>593</v>
      </c>
      <c r="E493" s="57" t="s">
        <v>358</v>
      </c>
      <c r="F493" s="57" t="s">
        <v>10154</v>
      </c>
      <c r="G493" s="82"/>
      <c r="H493" s="82"/>
      <c r="I493" s="57" t="s">
        <v>595</v>
      </c>
      <c r="J493" s="82"/>
      <c r="K493" s="82"/>
      <c r="L493" s="82"/>
      <c r="M493" s="82"/>
      <c r="N493" s="82"/>
      <c r="O493" s="82"/>
      <c r="P493" s="82"/>
      <c r="Q493" s="57" t="s">
        <v>96</v>
      </c>
      <c r="R493" s="82"/>
      <c r="S493" s="82"/>
      <c r="T493" s="82"/>
      <c r="U493" s="82"/>
      <c r="V493" s="82"/>
      <c r="W493" s="82"/>
      <c r="X493" s="82"/>
      <c r="Y493" s="82"/>
      <c r="Z493" s="82"/>
      <c r="AA493" s="82"/>
      <c r="AB493" s="82"/>
      <c r="AC493" s="82"/>
      <c r="AD493" s="82"/>
      <c r="AE493" s="82"/>
      <c r="AF493" s="82"/>
      <c r="AG493" s="82"/>
      <c r="AH493" s="82"/>
      <c r="AI493" s="82"/>
      <c r="AJ493" s="82"/>
      <c r="AK493" s="82"/>
      <c r="AL493" s="82"/>
      <c r="AM493" s="82"/>
      <c r="AN493" s="82"/>
      <c r="AO493" s="82"/>
      <c r="AP493" s="82"/>
      <c r="AQ493" s="82"/>
      <c r="AR493" s="82"/>
      <c r="AS493" s="82"/>
      <c r="AT493" s="82"/>
      <c r="AU493" s="82"/>
      <c r="AV493" s="82"/>
      <c r="AW493" s="82"/>
      <c r="AX493" s="82"/>
      <c r="AY493" s="82"/>
      <c r="AZ493" s="82"/>
      <c r="BA493" s="82"/>
      <c r="BB493" s="82"/>
      <c r="BC493" s="82"/>
      <c r="BD493" s="82"/>
      <c r="BE493" s="82"/>
      <c r="BF493" s="82"/>
    </row>
    <row r="494">
      <c r="A494" s="102">
        <v>458.0</v>
      </c>
      <c r="B494" s="99" t="s">
        <v>2736</v>
      </c>
      <c r="C494" s="99" t="s">
        <v>4183</v>
      </c>
      <c r="D494" s="99" t="s">
        <v>593</v>
      </c>
      <c r="E494" s="99" t="s">
        <v>358</v>
      </c>
      <c r="F494" s="99" t="s">
        <v>10154</v>
      </c>
      <c r="G494" s="103"/>
      <c r="H494" s="103"/>
      <c r="I494" s="99" t="s">
        <v>595</v>
      </c>
      <c r="J494" s="103"/>
      <c r="K494" s="103"/>
      <c r="L494" s="103"/>
      <c r="M494" s="103"/>
      <c r="N494" s="103"/>
      <c r="O494" s="103"/>
      <c r="P494" s="103"/>
      <c r="Q494" s="99" t="s">
        <v>577</v>
      </c>
      <c r="R494" s="103"/>
      <c r="S494" s="103"/>
      <c r="T494" s="103"/>
      <c r="U494" s="103"/>
      <c r="V494" s="103"/>
      <c r="W494" s="103"/>
      <c r="X494" s="103"/>
      <c r="Y494" s="103"/>
      <c r="Z494" s="103"/>
      <c r="AA494" s="103"/>
      <c r="AB494" s="103"/>
      <c r="AC494" s="103"/>
      <c r="AD494" s="103"/>
      <c r="AE494" s="103"/>
      <c r="AF494" s="103"/>
      <c r="AG494" s="103"/>
      <c r="AH494" s="103"/>
      <c r="AI494" s="103"/>
      <c r="AJ494" s="103"/>
      <c r="AK494" s="103"/>
      <c r="AL494" s="103"/>
      <c r="AM494" s="103"/>
      <c r="AN494" s="103"/>
      <c r="AO494" s="103"/>
      <c r="AP494" s="103"/>
      <c r="AQ494" s="103"/>
      <c r="AR494" s="103"/>
      <c r="AS494" s="103"/>
      <c r="AT494" s="103"/>
      <c r="AU494" s="103"/>
      <c r="AV494" s="103"/>
      <c r="AW494" s="103"/>
      <c r="AX494" s="103"/>
      <c r="AY494" s="103"/>
      <c r="AZ494" s="103"/>
      <c r="BA494" s="103"/>
      <c r="BB494" s="103"/>
      <c r="BC494" s="103"/>
      <c r="BD494" s="103"/>
      <c r="BE494" s="103"/>
      <c r="BF494" s="103"/>
    </row>
    <row r="495">
      <c r="A495" s="64">
        <v>459.0</v>
      </c>
      <c r="B495" s="57" t="s">
        <v>2738</v>
      </c>
      <c r="C495" s="57" t="s">
        <v>4192</v>
      </c>
      <c r="D495" s="57" t="s">
        <v>593</v>
      </c>
      <c r="E495" s="57" t="s">
        <v>358</v>
      </c>
      <c r="F495" s="57" t="s">
        <v>10154</v>
      </c>
      <c r="G495" s="82"/>
      <c r="H495" s="82"/>
      <c r="I495" s="57" t="s">
        <v>595</v>
      </c>
      <c r="J495" s="82"/>
      <c r="K495" s="82"/>
      <c r="L495" s="82"/>
      <c r="M495" s="82"/>
      <c r="N495" s="82"/>
      <c r="O495" s="82"/>
      <c r="P495" s="82"/>
      <c r="Q495" s="57" t="s">
        <v>96</v>
      </c>
      <c r="R495" s="82"/>
      <c r="S495" s="82"/>
      <c r="T495" s="82"/>
      <c r="U495" s="82"/>
      <c r="V495" s="82"/>
      <c r="W495" s="82"/>
      <c r="X495" s="82"/>
      <c r="Y495" s="82"/>
      <c r="Z495" s="82"/>
      <c r="AA495" s="82"/>
      <c r="AB495" s="82"/>
      <c r="AC495" s="82"/>
      <c r="AD495" s="82"/>
      <c r="AE495" s="82"/>
      <c r="AF495" s="82"/>
      <c r="AG495" s="82"/>
      <c r="AH495" s="82"/>
      <c r="AI495" s="82"/>
      <c r="AJ495" s="82"/>
      <c r="AK495" s="82"/>
      <c r="AL495" s="82"/>
      <c r="AM495" s="82"/>
      <c r="AN495" s="82"/>
      <c r="AO495" s="82"/>
      <c r="AP495" s="82"/>
      <c r="AQ495" s="82"/>
      <c r="AR495" s="82"/>
      <c r="AS495" s="82"/>
      <c r="AT495" s="82"/>
      <c r="AU495" s="82"/>
      <c r="AV495" s="82"/>
      <c r="AW495" s="82"/>
      <c r="AX495" s="82"/>
      <c r="AY495" s="82"/>
      <c r="AZ495" s="82"/>
      <c r="BA495" s="82"/>
      <c r="BB495" s="82"/>
      <c r="BC495" s="82"/>
      <c r="BD495" s="82"/>
      <c r="BE495" s="82"/>
      <c r="BF495" s="82"/>
    </row>
    <row r="496">
      <c r="A496" s="102">
        <v>460.0</v>
      </c>
      <c r="B496" s="99" t="s">
        <v>2742</v>
      </c>
      <c r="C496" s="99" t="s">
        <v>4196</v>
      </c>
      <c r="D496" s="99" t="s">
        <v>593</v>
      </c>
      <c r="E496" s="99" t="s">
        <v>358</v>
      </c>
      <c r="F496" s="99" t="s">
        <v>10154</v>
      </c>
      <c r="G496" s="103"/>
      <c r="H496" s="103"/>
      <c r="I496" s="99" t="s">
        <v>595</v>
      </c>
      <c r="J496" s="103"/>
      <c r="K496" s="103"/>
      <c r="L496" s="103"/>
      <c r="M496" s="103"/>
      <c r="N496" s="103"/>
      <c r="O496" s="103"/>
      <c r="P496" s="103"/>
      <c r="Q496" s="99" t="s">
        <v>96</v>
      </c>
      <c r="R496" s="103"/>
      <c r="S496" s="103"/>
      <c r="T496" s="103"/>
      <c r="U496" s="103"/>
      <c r="V496" s="103"/>
      <c r="W496" s="103"/>
      <c r="X496" s="103"/>
      <c r="Y496" s="103"/>
      <c r="Z496" s="103"/>
      <c r="AA496" s="103"/>
      <c r="AB496" s="103"/>
      <c r="AC496" s="103"/>
      <c r="AD496" s="103"/>
      <c r="AE496" s="103"/>
      <c r="AF496" s="103"/>
      <c r="AG496" s="103"/>
      <c r="AH496" s="103"/>
      <c r="AI496" s="103"/>
      <c r="AJ496" s="103"/>
      <c r="AK496" s="103"/>
      <c r="AL496" s="103"/>
      <c r="AM496" s="103"/>
      <c r="AN496" s="103"/>
      <c r="AO496" s="103"/>
      <c r="AP496" s="103"/>
      <c r="AQ496" s="103"/>
      <c r="AR496" s="103"/>
      <c r="AS496" s="103"/>
      <c r="AT496" s="103"/>
      <c r="AU496" s="103"/>
      <c r="AV496" s="103"/>
      <c r="AW496" s="103"/>
      <c r="AX496" s="103"/>
      <c r="AY496" s="103"/>
      <c r="AZ496" s="103"/>
      <c r="BA496" s="103"/>
      <c r="BB496" s="103"/>
      <c r="BC496" s="103"/>
      <c r="BD496" s="103"/>
      <c r="BE496" s="103"/>
      <c r="BF496" s="103"/>
    </row>
    <row r="497">
      <c r="A497" s="64">
        <v>461.0</v>
      </c>
      <c r="B497" s="57" t="s">
        <v>2744</v>
      </c>
      <c r="C497" s="57" t="s">
        <v>4201</v>
      </c>
      <c r="D497" s="57" t="s">
        <v>593</v>
      </c>
      <c r="E497" s="57" t="s">
        <v>358</v>
      </c>
      <c r="F497" s="57" t="s">
        <v>10154</v>
      </c>
      <c r="G497" s="82"/>
      <c r="H497" s="82"/>
      <c r="I497" s="57" t="s">
        <v>595</v>
      </c>
      <c r="J497" s="82"/>
      <c r="K497" s="82"/>
      <c r="L497" s="82"/>
      <c r="M497" s="82"/>
      <c r="N497" s="82"/>
      <c r="O497" s="82"/>
      <c r="P497" s="82"/>
      <c r="Q497" s="57" t="s">
        <v>226</v>
      </c>
      <c r="R497" s="82"/>
      <c r="S497" s="82"/>
      <c r="T497" s="82"/>
      <c r="U497" s="82"/>
      <c r="V497" s="82"/>
      <c r="W497" s="82"/>
      <c r="X497" s="82"/>
      <c r="Y497" s="82"/>
      <c r="Z497" s="82"/>
      <c r="AA497" s="82"/>
      <c r="AB497" s="82"/>
      <c r="AC497" s="82"/>
      <c r="AD497" s="82"/>
      <c r="AE497" s="82"/>
      <c r="AF497" s="82"/>
      <c r="AG497" s="82"/>
      <c r="AH497" s="82"/>
      <c r="AI497" s="82"/>
      <c r="AJ497" s="82"/>
      <c r="AK497" s="82"/>
      <c r="AL497" s="82"/>
      <c r="AM497" s="82"/>
      <c r="AN497" s="82"/>
      <c r="AO497" s="82"/>
      <c r="AP497" s="82"/>
      <c r="AQ497" s="82"/>
      <c r="AR497" s="82"/>
      <c r="AS497" s="82"/>
      <c r="AT497" s="82"/>
      <c r="AU497" s="82"/>
      <c r="AV497" s="82"/>
      <c r="AW497" s="82"/>
      <c r="AX497" s="82"/>
      <c r="AY497" s="82"/>
      <c r="AZ497" s="82"/>
      <c r="BA497" s="82"/>
      <c r="BB497" s="82"/>
      <c r="BC497" s="82"/>
      <c r="BD497" s="82"/>
      <c r="BE497" s="82"/>
      <c r="BF497" s="82"/>
    </row>
    <row r="498">
      <c r="A498" s="102">
        <v>462.0</v>
      </c>
      <c r="B498" s="99" t="s">
        <v>2748</v>
      </c>
      <c r="C498" s="99" t="s">
        <v>4205</v>
      </c>
      <c r="D498" s="99" t="s">
        <v>593</v>
      </c>
      <c r="E498" s="99" t="s">
        <v>358</v>
      </c>
      <c r="F498" s="99" t="s">
        <v>10154</v>
      </c>
      <c r="G498" s="103"/>
      <c r="H498" s="103"/>
      <c r="I498" s="99" t="s">
        <v>595</v>
      </c>
      <c r="J498" s="103"/>
      <c r="K498" s="103"/>
      <c r="L498" s="103"/>
      <c r="M498" s="103"/>
      <c r="N498" s="103"/>
      <c r="O498" s="103"/>
      <c r="P498" s="103"/>
      <c r="Q498" s="99" t="s">
        <v>96</v>
      </c>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c r="BF498" s="103"/>
    </row>
    <row r="499">
      <c r="A499" s="64">
        <v>463.0</v>
      </c>
      <c r="B499" s="57" t="s">
        <v>2753</v>
      </c>
      <c r="C499" s="57" t="s">
        <v>4209</v>
      </c>
      <c r="D499" s="57" t="s">
        <v>593</v>
      </c>
      <c r="E499" s="57" t="s">
        <v>358</v>
      </c>
      <c r="F499" s="57" t="s">
        <v>10154</v>
      </c>
      <c r="G499" s="82"/>
      <c r="H499" s="82"/>
      <c r="I499" s="57" t="s">
        <v>595</v>
      </c>
      <c r="J499" s="82"/>
      <c r="K499" s="82"/>
      <c r="L499" s="82"/>
      <c r="M499" s="82"/>
      <c r="N499" s="82"/>
      <c r="O499" s="82"/>
      <c r="P499" s="82"/>
      <c r="Q499" s="57" t="s">
        <v>288</v>
      </c>
      <c r="R499" s="82"/>
      <c r="S499" s="82"/>
      <c r="T499" s="82"/>
      <c r="U499" s="82"/>
      <c r="V499" s="82"/>
      <c r="W499" s="82"/>
      <c r="X499" s="82"/>
      <c r="Y499" s="82"/>
      <c r="Z499" s="82"/>
      <c r="AA499" s="82"/>
      <c r="AB499" s="82"/>
      <c r="AC499" s="82"/>
      <c r="AD499" s="82"/>
      <c r="AE499" s="82"/>
      <c r="AF499" s="82"/>
      <c r="AG499" s="82"/>
      <c r="AH499" s="82"/>
      <c r="AI499" s="82"/>
      <c r="AJ499" s="82"/>
      <c r="AK499" s="82"/>
      <c r="AL499" s="82"/>
      <c r="AM499" s="82"/>
      <c r="AN499" s="82"/>
      <c r="AO499" s="82"/>
      <c r="AP499" s="82"/>
      <c r="AQ499" s="82"/>
      <c r="AR499" s="82"/>
      <c r="AS499" s="82"/>
      <c r="AT499" s="82"/>
      <c r="AU499" s="82"/>
      <c r="AV499" s="82"/>
      <c r="AW499" s="82"/>
      <c r="AX499" s="82"/>
      <c r="AY499" s="82"/>
      <c r="AZ499" s="82"/>
      <c r="BA499" s="82"/>
      <c r="BB499" s="82"/>
      <c r="BC499" s="82"/>
      <c r="BD499" s="82"/>
      <c r="BE499" s="82"/>
      <c r="BF499" s="82"/>
    </row>
    <row r="500">
      <c r="A500" s="102">
        <v>464.0</v>
      </c>
      <c r="B500" s="99" t="s">
        <v>2757</v>
      </c>
      <c r="C500" s="99" t="s">
        <v>4213</v>
      </c>
      <c r="D500" s="99" t="s">
        <v>593</v>
      </c>
      <c r="E500" s="99" t="s">
        <v>2343</v>
      </c>
      <c r="F500" s="99" t="s">
        <v>10154</v>
      </c>
      <c r="G500" s="103"/>
      <c r="H500" s="103"/>
      <c r="I500" s="99" t="s">
        <v>595</v>
      </c>
      <c r="J500" s="103"/>
      <c r="K500" s="103"/>
      <c r="L500" s="103"/>
      <c r="M500" s="103"/>
      <c r="N500" s="103"/>
      <c r="O500" s="103"/>
      <c r="P500" s="103"/>
      <c r="Q500" s="99" t="s">
        <v>232</v>
      </c>
      <c r="R500" s="103"/>
      <c r="S500" s="103"/>
      <c r="T500" s="103"/>
      <c r="U500" s="103"/>
      <c r="V500" s="103"/>
      <c r="W500" s="103"/>
      <c r="X500" s="103"/>
      <c r="Y500" s="103"/>
      <c r="Z500" s="103"/>
      <c r="AA500" s="103"/>
      <c r="AB500" s="103"/>
      <c r="AC500" s="103"/>
      <c r="AD500" s="103"/>
      <c r="AE500" s="103"/>
      <c r="AF500" s="103"/>
      <c r="AG500" s="103"/>
      <c r="AH500" s="103"/>
      <c r="AI500" s="103"/>
      <c r="AJ500" s="103"/>
      <c r="AK500" s="103"/>
      <c r="AL500" s="103"/>
      <c r="AM500" s="103"/>
      <c r="AN500" s="103"/>
      <c r="AO500" s="103"/>
      <c r="AP500" s="103"/>
      <c r="AQ500" s="103"/>
      <c r="AR500" s="103"/>
      <c r="AS500" s="103"/>
      <c r="AT500" s="103"/>
      <c r="AU500" s="103"/>
      <c r="AV500" s="103"/>
      <c r="AW500" s="103"/>
      <c r="AX500" s="103"/>
      <c r="AY500" s="103"/>
      <c r="AZ500" s="103"/>
      <c r="BA500" s="103"/>
      <c r="BB500" s="103"/>
      <c r="BC500" s="103"/>
      <c r="BD500" s="103"/>
      <c r="BE500" s="103"/>
      <c r="BF500" s="103"/>
    </row>
    <row r="501">
      <c r="A501" s="64">
        <v>465.0</v>
      </c>
      <c r="B501" s="57" t="s">
        <v>2761</v>
      </c>
      <c r="C501" s="57" t="s">
        <v>4219</v>
      </c>
      <c r="D501" s="57" t="s">
        <v>593</v>
      </c>
      <c r="E501" s="57" t="s">
        <v>358</v>
      </c>
      <c r="F501" s="57" t="s">
        <v>10154</v>
      </c>
      <c r="G501" s="82"/>
      <c r="H501" s="82"/>
      <c r="I501" s="57" t="s">
        <v>595</v>
      </c>
      <c r="J501" s="82"/>
      <c r="K501" s="82"/>
      <c r="L501" s="82"/>
      <c r="M501" s="82"/>
      <c r="N501" s="82"/>
      <c r="O501" s="82"/>
      <c r="P501" s="82"/>
      <c r="Q501" s="57" t="s">
        <v>288</v>
      </c>
      <c r="R501" s="82"/>
      <c r="S501" s="82"/>
      <c r="T501" s="82"/>
      <c r="U501" s="82"/>
      <c r="V501" s="82"/>
      <c r="W501" s="82"/>
      <c r="X501" s="82"/>
      <c r="Y501" s="82"/>
      <c r="Z501" s="82"/>
      <c r="AA501" s="82"/>
      <c r="AB501" s="82"/>
      <c r="AC501" s="82"/>
      <c r="AD501" s="82"/>
      <c r="AE501" s="82"/>
      <c r="AF501" s="82"/>
      <c r="AG501" s="82"/>
      <c r="AH501" s="82"/>
      <c r="AI501" s="82"/>
      <c r="AJ501" s="82"/>
      <c r="AK501" s="82"/>
      <c r="AL501" s="82"/>
      <c r="AM501" s="82"/>
      <c r="AN501" s="82"/>
      <c r="AO501" s="82"/>
      <c r="AP501" s="82"/>
      <c r="AQ501" s="82"/>
      <c r="AR501" s="82"/>
      <c r="AS501" s="82"/>
      <c r="AT501" s="82"/>
      <c r="AU501" s="82"/>
      <c r="AV501" s="82"/>
      <c r="AW501" s="82"/>
      <c r="AX501" s="82"/>
      <c r="AY501" s="82"/>
      <c r="AZ501" s="82"/>
      <c r="BA501" s="82"/>
      <c r="BB501" s="82"/>
      <c r="BC501" s="82"/>
      <c r="BD501" s="82"/>
      <c r="BE501" s="82"/>
      <c r="BF501" s="82"/>
    </row>
    <row r="502">
      <c r="A502" s="102">
        <v>466.0</v>
      </c>
      <c r="B502" s="99" t="s">
        <v>2764</v>
      </c>
      <c r="C502" s="99" t="s">
        <v>4229</v>
      </c>
      <c r="D502" s="99" t="s">
        <v>593</v>
      </c>
      <c r="E502" s="99" t="s">
        <v>358</v>
      </c>
      <c r="F502" s="99" t="s">
        <v>10154</v>
      </c>
      <c r="G502" s="103"/>
      <c r="H502" s="103"/>
      <c r="I502" s="99" t="s">
        <v>595</v>
      </c>
      <c r="J502" s="103"/>
      <c r="K502" s="103"/>
      <c r="L502" s="103"/>
      <c r="M502" s="103"/>
      <c r="N502" s="103"/>
      <c r="O502" s="103"/>
      <c r="P502" s="103"/>
      <c r="Q502" s="99" t="s">
        <v>96</v>
      </c>
      <c r="R502" s="103"/>
      <c r="S502" s="103"/>
      <c r="T502" s="103"/>
      <c r="U502" s="103"/>
      <c r="V502" s="103"/>
      <c r="W502" s="103"/>
      <c r="X502" s="103"/>
      <c r="Y502" s="103"/>
      <c r="Z502" s="103"/>
      <c r="AA502" s="103"/>
      <c r="AB502" s="103"/>
      <c r="AC502" s="103"/>
      <c r="AD502" s="103"/>
      <c r="AE502" s="103"/>
      <c r="AF502" s="103"/>
      <c r="AG502" s="103"/>
      <c r="AH502" s="103"/>
      <c r="AI502" s="103"/>
      <c r="AJ502" s="103"/>
      <c r="AK502" s="103"/>
      <c r="AL502" s="103"/>
      <c r="AM502" s="103"/>
      <c r="AN502" s="103"/>
      <c r="AO502" s="103"/>
      <c r="AP502" s="103"/>
      <c r="AQ502" s="103"/>
      <c r="AR502" s="103"/>
      <c r="AS502" s="103"/>
      <c r="AT502" s="103"/>
      <c r="AU502" s="103"/>
      <c r="AV502" s="103"/>
      <c r="AW502" s="103"/>
      <c r="AX502" s="103"/>
      <c r="AY502" s="103"/>
      <c r="AZ502" s="103"/>
      <c r="BA502" s="103"/>
      <c r="BB502" s="103"/>
      <c r="BC502" s="103"/>
      <c r="BD502" s="103"/>
      <c r="BE502" s="103"/>
      <c r="BF502" s="103"/>
    </row>
    <row r="503">
      <c r="A503" s="64">
        <v>467.0</v>
      </c>
      <c r="B503" s="57" t="s">
        <v>2769</v>
      </c>
      <c r="C503" s="57" t="s">
        <v>4237</v>
      </c>
      <c r="D503" s="57" t="s">
        <v>593</v>
      </c>
      <c r="E503" s="57" t="s">
        <v>358</v>
      </c>
      <c r="F503" s="57" t="s">
        <v>10154</v>
      </c>
      <c r="G503" s="82"/>
      <c r="H503" s="82"/>
      <c r="I503" s="57" t="s">
        <v>595</v>
      </c>
      <c r="J503" s="82"/>
      <c r="K503" s="82"/>
      <c r="L503" s="82"/>
      <c r="M503" s="82"/>
      <c r="N503" s="82"/>
      <c r="O503" s="82"/>
      <c r="P503" s="82"/>
      <c r="Q503" s="57" t="s">
        <v>288</v>
      </c>
      <c r="R503" s="82"/>
      <c r="S503" s="82"/>
      <c r="T503" s="82"/>
      <c r="U503" s="82"/>
      <c r="V503" s="82"/>
      <c r="W503" s="82"/>
      <c r="X503" s="82"/>
      <c r="Y503" s="82"/>
      <c r="Z503" s="82"/>
      <c r="AA503" s="82"/>
      <c r="AB503" s="82"/>
      <c r="AC503" s="82"/>
      <c r="AD503" s="82"/>
      <c r="AE503" s="82"/>
      <c r="AF503" s="82"/>
      <c r="AG503" s="82"/>
      <c r="AH503" s="82"/>
      <c r="AI503" s="82"/>
      <c r="AJ503" s="82"/>
      <c r="AK503" s="82"/>
      <c r="AL503" s="82"/>
      <c r="AM503" s="82"/>
      <c r="AN503" s="82"/>
      <c r="AO503" s="82"/>
      <c r="AP503" s="82"/>
      <c r="AQ503" s="82"/>
      <c r="AR503" s="82"/>
      <c r="AS503" s="82"/>
      <c r="AT503" s="82"/>
      <c r="AU503" s="82"/>
      <c r="AV503" s="82"/>
      <c r="AW503" s="82"/>
      <c r="AX503" s="82"/>
      <c r="AY503" s="82"/>
      <c r="AZ503" s="82"/>
      <c r="BA503" s="82"/>
      <c r="BB503" s="82"/>
      <c r="BC503" s="82"/>
      <c r="BD503" s="82"/>
      <c r="BE503" s="82"/>
      <c r="BF503" s="82"/>
    </row>
    <row r="504">
      <c r="A504" s="102">
        <v>468.0</v>
      </c>
      <c r="B504" s="99" t="s">
        <v>2772</v>
      </c>
      <c r="C504" s="99" t="s">
        <v>4246</v>
      </c>
      <c r="D504" s="99" t="s">
        <v>593</v>
      </c>
      <c r="E504" s="99" t="s">
        <v>358</v>
      </c>
      <c r="F504" s="99" t="s">
        <v>10154</v>
      </c>
      <c r="G504" s="103"/>
      <c r="H504" s="103"/>
      <c r="I504" s="99" t="s">
        <v>595</v>
      </c>
      <c r="J504" s="103"/>
      <c r="K504" s="103"/>
      <c r="L504" s="103"/>
      <c r="M504" s="103"/>
      <c r="N504" s="103"/>
      <c r="O504" s="103"/>
      <c r="P504" s="103"/>
      <c r="Q504" s="99" t="s">
        <v>96</v>
      </c>
      <c r="R504" s="103"/>
      <c r="S504" s="103"/>
      <c r="T504" s="103"/>
      <c r="U504" s="103"/>
      <c r="V504" s="103"/>
      <c r="W504" s="103"/>
      <c r="X504" s="103"/>
      <c r="Y504" s="103"/>
      <c r="Z504" s="103"/>
      <c r="AA504" s="103"/>
      <c r="AB504" s="103"/>
      <c r="AC504" s="103"/>
      <c r="AD504" s="103"/>
      <c r="AE504" s="103"/>
      <c r="AF504" s="103"/>
      <c r="AG504" s="103"/>
      <c r="AH504" s="103"/>
      <c r="AI504" s="103"/>
      <c r="AJ504" s="103"/>
      <c r="AK504" s="103"/>
      <c r="AL504" s="103"/>
      <c r="AM504" s="103"/>
      <c r="AN504" s="103"/>
      <c r="AO504" s="103"/>
      <c r="AP504" s="103"/>
      <c r="AQ504" s="103"/>
      <c r="AR504" s="103"/>
      <c r="AS504" s="103"/>
      <c r="AT504" s="103"/>
      <c r="AU504" s="103"/>
      <c r="AV504" s="103"/>
      <c r="AW504" s="103"/>
      <c r="AX504" s="103"/>
      <c r="AY504" s="103"/>
      <c r="AZ504" s="103"/>
      <c r="BA504" s="103"/>
      <c r="BB504" s="103"/>
      <c r="BC504" s="103"/>
      <c r="BD504" s="103"/>
      <c r="BE504" s="103"/>
      <c r="BF504" s="103"/>
    </row>
    <row r="505">
      <c r="A505" s="64">
        <v>469.0</v>
      </c>
      <c r="B505" s="57" t="s">
        <v>2776</v>
      </c>
      <c r="C505" s="57" t="s">
        <v>4255</v>
      </c>
      <c r="D505" s="57" t="s">
        <v>593</v>
      </c>
      <c r="E505" s="57" t="s">
        <v>358</v>
      </c>
      <c r="F505" s="57" t="s">
        <v>10154</v>
      </c>
      <c r="G505" s="82"/>
      <c r="H505" s="82"/>
      <c r="I505" s="57" t="s">
        <v>595</v>
      </c>
      <c r="J505" s="82"/>
      <c r="K505" s="82"/>
      <c r="L505" s="82"/>
      <c r="M505" s="82"/>
      <c r="N505" s="82"/>
      <c r="O505" s="82"/>
      <c r="P505" s="82"/>
      <c r="Q505" s="57" t="s">
        <v>577</v>
      </c>
      <c r="R505" s="82"/>
      <c r="S505" s="82"/>
      <c r="T505" s="82"/>
      <c r="U505" s="82"/>
      <c r="V505" s="82"/>
      <c r="W505" s="82"/>
      <c r="X505" s="82"/>
      <c r="Y505" s="82"/>
      <c r="Z505" s="82"/>
      <c r="AA505" s="82"/>
      <c r="AB505" s="82"/>
      <c r="AC505" s="82"/>
      <c r="AD505" s="82"/>
      <c r="AE505" s="82"/>
      <c r="AF505" s="82"/>
      <c r="AG505" s="82"/>
      <c r="AH505" s="82"/>
      <c r="AI505" s="82"/>
      <c r="AJ505" s="82"/>
      <c r="AK505" s="82"/>
      <c r="AL505" s="82"/>
      <c r="AM505" s="82"/>
      <c r="AN505" s="82"/>
      <c r="AO505" s="82"/>
      <c r="AP505" s="82"/>
      <c r="AQ505" s="82"/>
      <c r="AR505" s="82"/>
      <c r="AS505" s="82"/>
      <c r="AT505" s="82"/>
      <c r="AU505" s="82"/>
      <c r="AV505" s="82"/>
      <c r="AW505" s="82"/>
      <c r="AX505" s="82"/>
      <c r="AY505" s="82"/>
      <c r="AZ505" s="82"/>
      <c r="BA505" s="82"/>
      <c r="BB505" s="82"/>
      <c r="BC505" s="82"/>
      <c r="BD505" s="82"/>
      <c r="BE505" s="82"/>
      <c r="BF505" s="82"/>
    </row>
    <row r="506">
      <c r="A506" s="102">
        <v>470.0</v>
      </c>
      <c r="B506" s="99" t="s">
        <v>2780</v>
      </c>
      <c r="C506" s="99" t="s">
        <v>4262</v>
      </c>
      <c r="D506" s="99" t="s">
        <v>593</v>
      </c>
      <c r="E506" s="99" t="s">
        <v>358</v>
      </c>
      <c r="F506" s="99" t="s">
        <v>10154</v>
      </c>
      <c r="G506" s="103"/>
      <c r="H506" s="103"/>
      <c r="I506" s="99" t="s">
        <v>595</v>
      </c>
      <c r="J506" s="103"/>
      <c r="K506" s="103"/>
      <c r="L506" s="103"/>
      <c r="M506" s="103"/>
      <c r="N506" s="103"/>
      <c r="O506" s="103"/>
      <c r="P506" s="103"/>
      <c r="Q506" s="99" t="s">
        <v>577</v>
      </c>
      <c r="R506" s="103"/>
      <c r="S506" s="103"/>
      <c r="T506" s="103"/>
      <c r="U506" s="103"/>
      <c r="V506" s="103"/>
      <c r="W506" s="103"/>
      <c r="X506" s="103"/>
      <c r="Y506" s="103"/>
      <c r="Z506" s="103"/>
      <c r="AA506" s="103"/>
      <c r="AB506" s="103"/>
      <c r="AC506" s="103"/>
      <c r="AD506" s="103"/>
      <c r="AE506" s="103"/>
      <c r="AF506" s="103"/>
      <c r="AG506" s="103"/>
      <c r="AH506" s="103"/>
      <c r="AI506" s="103"/>
      <c r="AJ506" s="103"/>
      <c r="AK506" s="103"/>
      <c r="AL506" s="103"/>
      <c r="AM506" s="103"/>
      <c r="AN506" s="103"/>
      <c r="AO506" s="103"/>
      <c r="AP506" s="103"/>
      <c r="AQ506" s="103"/>
      <c r="AR506" s="103"/>
      <c r="AS506" s="103"/>
      <c r="AT506" s="103"/>
      <c r="AU506" s="103"/>
      <c r="AV506" s="103"/>
      <c r="AW506" s="103"/>
      <c r="AX506" s="103"/>
      <c r="AY506" s="103"/>
      <c r="AZ506" s="103"/>
      <c r="BA506" s="103"/>
      <c r="BB506" s="103"/>
      <c r="BC506" s="103"/>
      <c r="BD506" s="103"/>
      <c r="BE506" s="103"/>
      <c r="BF506" s="103"/>
    </row>
    <row r="507">
      <c r="A507" s="64">
        <v>471.0</v>
      </c>
      <c r="B507" s="57" t="s">
        <v>2784</v>
      </c>
      <c r="C507" s="57" t="s">
        <v>4273</v>
      </c>
      <c r="D507" s="57" t="s">
        <v>593</v>
      </c>
      <c r="E507" s="57" t="s">
        <v>358</v>
      </c>
      <c r="F507" s="57" t="s">
        <v>10154</v>
      </c>
      <c r="G507" s="82"/>
      <c r="H507" s="82"/>
      <c r="I507" s="57" t="s">
        <v>595</v>
      </c>
      <c r="J507" s="82"/>
      <c r="K507" s="82"/>
      <c r="L507" s="82"/>
      <c r="M507" s="82"/>
      <c r="N507" s="82"/>
      <c r="O507" s="82"/>
      <c r="P507" s="82"/>
      <c r="Q507" s="57" t="s">
        <v>96</v>
      </c>
      <c r="R507" s="82"/>
      <c r="S507" s="82"/>
      <c r="T507" s="82"/>
      <c r="U507" s="82"/>
      <c r="V507" s="82"/>
      <c r="W507" s="82"/>
      <c r="X507" s="82"/>
      <c r="Y507" s="82"/>
      <c r="Z507" s="82"/>
      <c r="AA507" s="82"/>
      <c r="AB507" s="82"/>
      <c r="AC507" s="82"/>
      <c r="AD507" s="82"/>
      <c r="AE507" s="82"/>
      <c r="AF507" s="82"/>
      <c r="AG507" s="82"/>
      <c r="AH507" s="82"/>
      <c r="AI507" s="82"/>
      <c r="AJ507" s="82"/>
      <c r="AK507" s="82"/>
      <c r="AL507" s="82"/>
      <c r="AM507" s="82"/>
      <c r="AN507" s="82"/>
      <c r="AO507" s="82"/>
      <c r="AP507" s="82"/>
      <c r="AQ507" s="82"/>
      <c r="AR507" s="82"/>
      <c r="AS507" s="82"/>
      <c r="AT507" s="82"/>
      <c r="AU507" s="82"/>
      <c r="AV507" s="82"/>
      <c r="AW507" s="82"/>
      <c r="AX507" s="82"/>
      <c r="AY507" s="82"/>
      <c r="AZ507" s="82"/>
      <c r="BA507" s="82"/>
      <c r="BB507" s="82"/>
      <c r="BC507" s="82"/>
      <c r="BD507" s="82"/>
      <c r="BE507" s="82"/>
      <c r="BF507" s="82"/>
    </row>
    <row r="508">
      <c r="A508" s="102">
        <v>472.0</v>
      </c>
      <c r="B508" s="99" t="s">
        <v>2788</v>
      </c>
      <c r="C508" s="99" t="s">
        <v>4281</v>
      </c>
      <c r="D508" s="99" t="s">
        <v>593</v>
      </c>
      <c r="E508" s="99" t="s">
        <v>440</v>
      </c>
      <c r="F508" s="99" t="s">
        <v>10154</v>
      </c>
      <c r="G508" s="103"/>
      <c r="H508" s="103"/>
      <c r="I508" s="99" t="s">
        <v>595</v>
      </c>
      <c r="J508" s="103"/>
      <c r="K508" s="103"/>
      <c r="L508" s="103"/>
      <c r="M508" s="103"/>
      <c r="N508" s="103"/>
      <c r="O508" s="103"/>
      <c r="P508" s="103"/>
      <c r="Q508" s="99" t="s">
        <v>577</v>
      </c>
      <c r="R508" s="103"/>
      <c r="S508" s="103"/>
      <c r="T508" s="103"/>
      <c r="U508" s="103"/>
      <c r="V508" s="103"/>
      <c r="W508" s="103"/>
      <c r="X508" s="103"/>
      <c r="Y508" s="103"/>
      <c r="Z508" s="103"/>
      <c r="AA508" s="103"/>
      <c r="AB508" s="103"/>
      <c r="AC508" s="103"/>
      <c r="AD508" s="103"/>
      <c r="AE508" s="103"/>
      <c r="AF508" s="103"/>
      <c r="AG508" s="103"/>
      <c r="AH508" s="103"/>
      <c r="AI508" s="103"/>
      <c r="AJ508" s="103"/>
      <c r="AK508" s="103"/>
      <c r="AL508" s="103"/>
      <c r="AM508" s="103"/>
      <c r="AN508" s="103"/>
      <c r="AO508" s="103"/>
      <c r="AP508" s="103"/>
      <c r="AQ508" s="103"/>
      <c r="AR508" s="103"/>
      <c r="AS508" s="103"/>
      <c r="AT508" s="103"/>
      <c r="AU508" s="103"/>
      <c r="AV508" s="103"/>
      <c r="AW508" s="103"/>
      <c r="AX508" s="103"/>
      <c r="AY508" s="103"/>
      <c r="AZ508" s="103"/>
      <c r="BA508" s="103"/>
      <c r="BB508" s="103"/>
      <c r="BC508" s="103"/>
      <c r="BD508" s="103"/>
      <c r="BE508" s="103"/>
      <c r="BF508" s="103"/>
    </row>
    <row r="509">
      <c r="A509" s="64">
        <v>473.0</v>
      </c>
      <c r="B509" s="57" t="s">
        <v>2791</v>
      </c>
      <c r="C509" s="57" t="s">
        <v>4294</v>
      </c>
      <c r="D509" s="57" t="s">
        <v>593</v>
      </c>
      <c r="E509" s="57" t="s">
        <v>358</v>
      </c>
      <c r="F509" s="57" t="s">
        <v>10154</v>
      </c>
      <c r="G509" s="82"/>
      <c r="H509" s="82"/>
      <c r="I509" s="57" t="s">
        <v>595</v>
      </c>
      <c r="J509" s="82"/>
      <c r="K509" s="82"/>
      <c r="L509" s="82"/>
      <c r="M509" s="82"/>
      <c r="N509" s="82"/>
      <c r="O509" s="82"/>
      <c r="P509" s="82"/>
      <c r="Q509" s="57" t="s">
        <v>253</v>
      </c>
      <c r="R509" s="82"/>
      <c r="S509" s="82"/>
      <c r="T509" s="82"/>
      <c r="U509" s="82"/>
      <c r="V509" s="82"/>
      <c r="W509" s="82"/>
      <c r="X509" s="82"/>
      <c r="Y509" s="82"/>
      <c r="Z509" s="82"/>
      <c r="AA509" s="82"/>
      <c r="AB509" s="82"/>
      <c r="AC509" s="82"/>
      <c r="AD509" s="82"/>
      <c r="AE509" s="82"/>
      <c r="AF509" s="82"/>
      <c r="AG509" s="82"/>
      <c r="AH509" s="82"/>
      <c r="AI509" s="82"/>
      <c r="AJ509" s="82"/>
      <c r="AK509" s="82"/>
      <c r="AL509" s="82"/>
      <c r="AM509" s="82"/>
      <c r="AN509" s="82"/>
      <c r="AO509" s="82"/>
      <c r="AP509" s="82"/>
      <c r="AQ509" s="82"/>
      <c r="AR509" s="82"/>
      <c r="AS509" s="82"/>
      <c r="AT509" s="82"/>
      <c r="AU509" s="82"/>
      <c r="AV509" s="82"/>
      <c r="AW509" s="82"/>
      <c r="AX509" s="82"/>
      <c r="AY509" s="82"/>
      <c r="AZ509" s="82"/>
      <c r="BA509" s="82"/>
      <c r="BB509" s="82"/>
      <c r="BC509" s="82"/>
      <c r="BD509" s="82"/>
      <c r="BE509" s="82"/>
      <c r="BF509" s="82"/>
    </row>
    <row r="510">
      <c r="A510" s="102">
        <v>474.0</v>
      </c>
      <c r="B510" s="99" t="s">
        <v>2795</v>
      </c>
      <c r="C510" s="99" t="s">
        <v>4303</v>
      </c>
      <c r="D510" s="99" t="s">
        <v>593</v>
      </c>
      <c r="E510" s="99" t="s">
        <v>358</v>
      </c>
      <c r="F510" s="99" t="s">
        <v>10154</v>
      </c>
      <c r="G510" s="103"/>
      <c r="H510" s="103"/>
      <c r="I510" s="99" t="s">
        <v>595</v>
      </c>
      <c r="J510" s="103"/>
      <c r="K510" s="103"/>
      <c r="L510" s="103"/>
      <c r="M510" s="103"/>
      <c r="N510" s="103"/>
      <c r="O510" s="103"/>
      <c r="P510" s="103"/>
      <c r="Q510" s="99" t="s">
        <v>181</v>
      </c>
      <c r="R510" s="103"/>
      <c r="S510" s="103"/>
      <c r="T510" s="103"/>
      <c r="U510" s="103"/>
      <c r="V510" s="103"/>
      <c r="W510" s="103"/>
      <c r="X510" s="103"/>
      <c r="Y510" s="103"/>
      <c r="Z510" s="103"/>
      <c r="AA510" s="103"/>
      <c r="AB510" s="103"/>
      <c r="AC510" s="103"/>
      <c r="AD510" s="103"/>
      <c r="AE510" s="103"/>
      <c r="AF510" s="103"/>
      <c r="AG510" s="103"/>
      <c r="AH510" s="103"/>
      <c r="AI510" s="103"/>
      <c r="AJ510" s="103"/>
      <c r="AK510" s="103"/>
      <c r="AL510" s="103"/>
      <c r="AM510" s="103"/>
      <c r="AN510" s="103"/>
      <c r="AO510" s="103"/>
      <c r="AP510" s="103"/>
      <c r="AQ510" s="103"/>
      <c r="AR510" s="103"/>
      <c r="AS510" s="103"/>
      <c r="AT510" s="103"/>
      <c r="AU510" s="103"/>
      <c r="AV510" s="103"/>
      <c r="AW510" s="103"/>
      <c r="AX510" s="103"/>
      <c r="AY510" s="103"/>
      <c r="AZ510" s="103"/>
      <c r="BA510" s="103"/>
      <c r="BB510" s="103"/>
      <c r="BC510" s="103"/>
      <c r="BD510" s="103"/>
      <c r="BE510" s="103"/>
      <c r="BF510" s="103"/>
    </row>
    <row r="511">
      <c r="A511" s="64">
        <v>475.0</v>
      </c>
      <c r="B511" s="57" t="s">
        <v>2798</v>
      </c>
      <c r="C511" s="57" t="s">
        <v>4313</v>
      </c>
      <c r="D511" s="57" t="s">
        <v>593</v>
      </c>
      <c r="E511" s="57" t="s">
        <v>358</v>
      </c>
      <c r="F511" s="57" t="s">
        <v>10154</v>
      </c>
      <c r="G511" s="82"/>
      <c r="H511" s="82"/>
      <c r="I511" s="57" t="s">
        <v>595</v>
      </c>
      <c r="J511" s="82"/>
      <c r="K511" s="82"/>
      <c r="L511" s="82"/>
      <c r="M511" s="82"/>
      <c r="N511" s="82"/>
      <c r="O511" s="82"/>
      <c r="P511" s="82"/>
      <c r="Q511" s="57" t="s">
        <v>181</v>
      </c>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c r="AY511" s="82"/>
      <c r="AZ511" s="82"/>
      <c r="BA511" s="82"/>
      <c r="BB511" s="82"/>
      <c r="BC511" s="82"/>
      <c r="BD511" s="82"/>
      <c r="BE511" s="82"/>
      <c r="BF511" s="82"/>
    </row>
    <row r="512">
      <c r="A512" s="102">
        <v>476.0</v>
      </c>
      <c r="B512" s="99" t="s">
        <v>2802</v>
      </c>
      <c r="C512" s="99" t="s">
        <v>4320</v>
      </c>
      <c r="D512" s="99" t="s">
        <v>593</v>
      </c>
      <c r="E512" s="99" t="s">
        <v>358</v>
      </c>
      <c r="F512" s="99" t="s">
        <v>10154</v>
      </c>
      <c r="G512" s="103"/>
      <c r="H512" s="103"/>
      <c r="I512" s="99" t="s">
        <v>595</v>
      </c>
      <c r="J512" s="103"/>
      <c r="K512" s="103"/>
      <c r="L512" s="103"/>
      <c r="M512" s="103"/>
      <c r="N512" s="103"/>
      <c r="O512" s="103"/>
      <c r="P512" s="103"/>
      <c r="Q512" s="99" t="s">
        <v>96</v>
      </c>
      <c r="R512" s="103"/>
      <c r="S512" s="103"/>
      <c r="T512" s="103"/>
      <c r="U512" s="103"/>
      <c r="V512" s="103"/>
      <c r="W512" s="103"/>
      <c r="X512" s="103"/>
      <c r="Y512" s="103"/>
      <c r="Z512" s="103"/>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c r="AV512" s="103"/>
      <c r="AW512" s="103"/>
      <c r="AX512" s="103"/>
      <c r="AY512" s="103"/>
      <c r="AZ512" s="103"/>
      <c r="BA512" s="103"/>
      <c r="BB512" s="103"/>
      <c r="BC512" s="103"/>
      <c r="BD512" s="103"/>
      <c r="BE512" s="103"/>
      <c r="BF512" s="103"/>
    </row>
    <row r="513">
      <c r="A513" s="64">
        <v>477.0</v>
      </c>
      <c r="B513" s="57" t="s">
        <v>2806</v>
      </c>
      <c r="C513" s="57" t="s">
        <v>4327</v>
      </c>
      <c r="D513" s="57" t="s">
        <v>593</v>
      </c>
      <c r="E513" s="57" t="s">
        <v>358</v>
      </c>
      <c r="F513" s="57" t="s">
        <v>10154</v>
      </c>
      <c r="G513" s="82"/>
      <c r="H513" s="82"/>
      <c r="I513" s="57" t="s">
        <v>595</v>
      </c>
      <c r="J513" s="82"/>
      <c r="K513" s="82"/>
      <c r="L513" s="82"/>
      <c r="M513" s="82"/>
      <c r="N513" s="82"/>
      <c r="O513" s="82"/>
      <c r="P513" s="82"/>
      <c r="Q513" s="57" t="s">
        <v>450</v>
      </c>
      <c r="R513" s="82"/>
      <c r="S513" s="82"/>
      <c r="T513" s="82"/>
      <c r="U513" s="82"/>
      <c r="V513" s="82"/>
      <c r="W513" s="82"/>
      <c r="X513" s="82"/>
      <c r="Y513" s="82"/>
      <c r="Z513" s="82"/>
      <c r="AA513" s="82"/>
      <c r="AB513" s="82"/>
      <c r="AC513" s="82"/>
      <c r="AD513" s="82"/>
      <c r="AE513" s="82"/>
      <c r="AF513" s="82"/>
      <c r="AG513" s="82"/>
      <c r="AH513" s="82"/>
      <c r="AI513" s="82"/>
      <c r="AJ513" s="82"/>
      <c r="AK513" s="82"/>
      <c r="AL513" s="82"/>
      <c r="AM513" s="82"/>
      <c r="AN513" s="82"/>
      <c r="AO513" s="82"/>
      <c r="AP513" s="82"/>
      <c r="AQ513" s="82"/>
      <c r="AR513" s="82"/>
      <c r="AS513" s="82"/>
      <c r="AT513" s="82"/>
      <c r="AU513" s="82"/>
      <c r="AV513" s="82"/>
      <c r="AW513" s="82"/>
      <c r="AX513" s="82"/>
      <c r="AY513" s="82"/>
      <c r="AZ513" s="82"/>
      <c r="BA513" s="82"/>
      <c r="BB513" s="82"/>
      <c r="BC513" s="82"/>
      <c r="BD513" s="82"/>
      <c r="BE513" s="82"/>
      <c r="BF513" s="82"/>
    </row>
    <row r="514">
      <c r="A514" s="102">
        <v>478.0</v>
      </c>
      <c r="B514" s="99" t="s">
        <v>2811</v>
      </c>
      <c r="C514" s="99" t="s">
        <v>4336</v>
      </c>
      <c r="D514" s="99" t="s">
        <v>593</v>
      </c>
      <c r="E514" s="99" t="s">
        <v>440</v>
      </c>
      <c r="F514" s="99" t="s">
        <v>10154</v>
      </c>
      <c r="G514" s="103"/>
      <c r="H514" s="103"/>
      <c r="I514" s="99" t="s">
        <v>595</v>
      </c>
      <c r="J514" s="103"/>
      <c r="K514" s="103"/>
      <c r="L514" s="103"/>
      <c r="M514" s="103"/>
      <c r="N514" s="103"/>
      <c r="O514" s="103"/>
      <c r="P514" s="103"/>
      <c r="Q514" s="99" t="s">
        <v>434</v>
      </c>
      <c r="R514" s="103"/>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c r="AV514" s="103"/>
      <c r="AW514" s="103"/>
      <c r="AX514" s="103"/>
      <c r="AY514" s="103"/>
      <c r="AZ514" s="103"/>
      <c r="BA514" s="103"/>
      <c r="BB514" s="103"/>
      <c r="BC514" s="103"/>
      <c r="BD514" s="103"/>
      <c r="BE514" s="103"/>
      <c r="BF514" s="103"/>
    </row>
    <row r="515">
      <c r="A515" s="64">
        <v>479.0</v>
      </c>
      <c r="B515" s="57" t="s">
        <v>2814</v>
      </c>
      <c r="C515" s="57" t="s">
        <v>4346</v>
      </c>
      <c r="D515" s="57" t="s">
        <v>593</v>
      </c>
      <c r="E515" s="57" t="s">
        <v>358</v>
      </c>
      <c r="F515" s="57" t="s">
        <v>10154</v>
      </c>
      <c r="G515" s="82"/>
      <c r="H515" s="82"/>
      <c r="I515" s="57" t="s">
        <v>595</v>
      </c>
      <c r="J515" s="82"/>
      <c r="K515" s="82"/>
      <c r="L515" s="82"/>
      <c r="M515" s="82"/>
      <c r="N515" s="82"/>
      <c r="O515" s="82"/>
      <c r="P515" s="82"/>
      <c r="Q515" s="57" t="s">
        <v>434</v>
      </c>
      <c r="R515" s="82"/>
      <c r="S515" s="82"/>
      <c r="T515" s="82"/>
      <c r="U515" s="82"/>
      <c r="V515" s="82"/>
      <c r="W515" s="82"/>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82"/>
      <c r="AX515" s="82"/>
      <c r="AY515" s="82"/>
      <c r="AZ515" s="82"/>
      <c r="BA515" s="82"/>
      <c r="BB515" s="82"/>
      <c r="BC515" s="82"/>
      <c r="BD515" s="82"/>
      <c r="BE515" s="82"/>
      <c r="BF515" s="82"/>
    </row>
    <row r="516">
      <c r="A516" s="102">
        <v>480.0</v>
      </c>
      <c r="B516" s="99" t="s">
        <v>2817</v>
      </c>
      <c r="C516" s="99" t="s">
        <v>4356</v>
      </c>
      <c r="D516" s="99" t="s">
        <v>593</v>
      </c>
      <c r="E516" s="99" t="s">
        <v>358</v>
      </c>
      <c r="F516" s="99" t="s">
        <v>10154</v>
      </c>
      <c r="G516" s="103"/>
      <c r="H516" s="103"/>
      <c r="I516" s="99" t="s">
        <v>595</v>
      </c>
      <c r="J516" s="103"/>
      <c r="K516" s="103"/>
      <c r="L516" s="103"/>
      <c r="M516" s="103"/>
      <c r="N516" s="103"/>
      <c r="O516" s="103"/>
      <c r="P516" s="103"/>
      <c r="Q516" s="99" t="s">
        <v>253</v>
      </c>
      <c r="R516" s="103"/>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3"/>
      <c r="AX516" s="103"/>
      <c r="AY516" s="103"/>
      <c r="AZ516" s="103"/>
      <c r="BA516" s="103"/>
      <c r="BB516" s="103"/>
      <c r="BC516" s="103"/>
      <c r="BD516" s="103"/>
      <c r="BE516" s="103"/>
      <c r="BF516" s="103"/>
    </row>
    <row r="517">
      <c r="A517" s="64">
        <v>481.0</v>
      </c>
      <c r="B517" s="57" t="s">
        <v>2821</v>
      </c>
      <c r="C517" s="57" t="s">
        <v>4363</v>
      </c>
      <c r="D517" s="57" t="s">
        <v>593</v>
      </c>
      <c r="E517" s="57" t="s">
        <v>358</v>
      </c>
      <c r="F517" s="57" t="s">
        <v>10154</v>
      </c>
      <c r="G517" s="82"/>
      <c r="H517" s="82"/>
      <c r="I517" s="57" t="s">
        <v>595</v>
      </c>
      <c r="J517" s="82"/>
      <c r="K517" s="82"/>
      <c r="L517" s="82"/>
      <c r="M517" s="82"/>
      <c r="N517" s="82"/>
      <c r="O517" s="82"/>
      <c r="P517" s="82"/>
      <c r="Q517" s="57" t="s">
        <v>288</v>
      </c>
      <c r="R517" s="82"/>
      <c r="S517" s="82"/>
      <c r="T517" s="82"/>
      <c r="U517" s="82"/>
      <c r="V517" s="82"/>
      <c r="W517" s="82"/>
      <c r="X517" s="82"/>
      <c r="Y517" s="82"/>
      <c r="Z517" s="82"/>
      <c r="AA517" s="82"/>
      <c r="AB517" s="82"/>
      <c r="AC517" s="82"/>
      <c r="AD517" s="82"/>
      <c r="AE517" s="82"/>
      <c r="AF517" s="82"/>
      <c r="AG517" s="82"/>
      <c r="AH517" s="82"/>
      <c r="AI517" s="82"/>
      <c r="AJ517" s="82"/>
      <c r="AK517" s="82"/>
      <c r="AL517" s="82"/>
      <c r="AM517" s="82"/>
      <c r="AN517" s="82"/>
      <c r="AO517" s="82"/>
      <c r="AP517" s="82"/>
      <c r="AQ517" s="82"/>
      <c r="AR517" s="82"/>
      <c r="AS517" s="82"/>
      <c r="AT517" s="82"/>
      <c r="AU517" s="82"/>
      <c r="AV517" s="82"/>
      <c r="AW517" s="82"/>
      <c r="AX517" s="82"/>
      <c r="AY517" s="82"/>
      <c r="AZ517" s="82"/>
      <c r="BA517" s="82"/>
      <c r="BB517" s="82"/>
      <c r="BC517" s="82"/>
      <c r="BD517" s="82"/>
      <c r="BE517" s="82"/>
      <c r="BF517" s="82"/>
    </row>
    <row r="518">
      <c r="A518" s="102">
        <v>482.0</v>
      </c>
      <c r="B518" s="99" t="s">
        <v>2825</v>
      </c>
      <c r="C518" s="99" t="s">
        <v>4370</v>
      </c>
      <c r="D518" s="99" t="s">
        <v>593</v>
      </c>
      <c r="E518" s="99" t="s">
        <v>358</v>
      </c>
      <c r="F518" s="99" t="s">
        <v>10154</v>
      </c>
      <c r="G518" s="103"/>
      <c r="H518" s="103"/>
      <c r="I518" s="99" t="s">
        <v>595</v>
      </c>
      <c r="J518" s="103"/>
      <c r="K518" s="103"/>
      <c r="L518" s="103"/>
      <c r="M518" s="103"/>
      <c r="N518" s="103"/>
      <c r="O518" s="103"/>
      <c r="P518" s="103"/>
      <c r="Q518" s="99" t="s">
        <v>577</v>
      </c>
      <c r="R518" s="103"/>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c r="AV518" s="103"/>
      <c r="AW518" s="103"/>
      <c r="AX518" s="103"/>
      <c r="AY518" s="103"/>
      <c r="AZ518" s="103"/>
      <c r="BA518" s="103"/>
      <c r="BB518" s="103"/>
      <c r="BC518" s="103"/>
      <c r="BD518" s="103"/>
      <c r="BE518" s="103"/>
      <c r="BF518" s="103"/>
    </row>
    <row r="519">
      <c r="A519" s="64">
        <v>483.0</v>
      </c>
      <c r="B519" s="57" t="s">
        <v>2828</v>
      </c>
      <c r="C519" s="57" t="s">
        <v>4378</v>
      </c>
      <c r="D519" s="57" t="s">
        <v>593</v>
      </c>
      <c r="E519" s="57" t="s">
        <v>358</v>
      </c>
      <c r="F519" s="57" t="s">
        <v>10154</v>
      </c>
      <c r="G519" s="82"/>
      <c r="H519" s="82"/>
      <c r="I519" s="57" t="s">
        <v>595</v>
      </c>
      <c r="J519" s="82"/>
      <c r="K519" s="82"/>
      <c r="L519" s="82"/>
      <c r="M519" s="82"/>
      <c r="N519" s="82"/>
      <c r="O519" s="82"/>
      <c r="P519" s="82"/>
      <c r="Q519" s="57" t="s">
        <v>253</v>
      </c>
      <c r="R519" s="82"/>
      <c r="S519" s="82"/>
      <c r="T519" s="82"/>
      <c r="U519" s="82"/>
      <c r="V519" s="82"/>
      <c r="W519" s="82"/>
      <c r="X519" s="82"/>
      <c r="Y519" s="82"/>
      <c r="Z519" s="82"/>
      <c r="AA519" s="82"/>
      <c r="AB519" s="82"/>
      <c r="AC519" s="82"/>
      <c r="AD519" s="82"/>
      <c r="AE519" s="82"/>
      <c r="AF519" s="82"/>
      <c r="AG519" s="82"/>
      <c r="AH519" s="82"/>
      <c r="AI519" s="82"/>
      <c r="AJ519" s="82"/>
      <c r="AK519" s="82"/>
      <c r="AL519" s="82"/>
      <c r="AM519" s="82"/>
      <c r="AN519" s="82"/>
      <c r="AO519" s="82"/>
      <c r="AP519" s="82"/>
      <c r="AQ519" s="82"/>
      <c r="AR519" s="82"/>
      <c r="AS519" s="82"/>
      <c r="AT519" s="82"/>
      <c r="AU519" s="82"/>
      <c r="AV519" s="82"/>
      <c r="AW519" s="82"/>
      <c r="AX519" s="82"/>
      <c r="AY519" s="82"/>
      <c r="AZ519" s="82"/>
      <c r="BA519" s="82"/>
      <c r="BB519" s="82"/>
      <c r="BC519" s="82"/>
      <c r="BD519" s="82"/>
      <c r="BE519" s="82"/>
      <c r="BF519" s="82"/>
    </row>
    <row r="520">
      <c r="A520" s="102">
        <v>484.0</v>
      </c>
      <c r="B520" s="99" t="s">
        <v>2832</v>
      </c>
      <c r="C520" s="99" t="s">
        <v>4387</v>
      </c>
      <c r="D520" s="99" t="s">
        <v>593</v>
      </c>
      <c r="E520" s="99" t="s">
        <v>358</v>
      </c>
      <c r="F520" s="99" t="s">
        <v>10154</v>
      </c>
      <c r="G520" s="103"/>
      <c r="H520" s="103"/>
      <c r="I520" s="99" t="s">
        <v>595</v>
      </c>
      <c r="J520" s="103"/>
      <c r="K520" s="103"/>
      <c r="L520" s="103"/>
      <c r="M520" s="103"/>
      <c r="N520" s="103"/>
      <c r="O520" s="103"/>
      <c r="P520" s="103"/>
      <c r="Q520" s="99" t="s">
        <v>288</v>
      </c>
      <c r="R520" s="103"/>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c r="AV520" s="103"/>
      <c r="AW520" s="103"/>
      <c r="AX520" s="103"/>
      <c r="AY520" s="103"/>
      <c r="AZ520" s="103"/>
      <c r="BA520" s="103"/>
      <c r="BB520" s="103"/>
      <c r="BC520" s="103"/>
      <c r="BD520" s="103"/>
      <c r="BE520" s="103"/>
      <c r="BF520" s="103"/>
    </row>
    <row r="521">
      <c r="A521" s="64">
        <v>485.0</v>
      </c>
      <c r="B521" s="57" t="s">
        <v>2834</v>
      </c>
      <c r="C521" s="57" t="s">
        <v>4394</v>
      </c>
      <c r="D521" s="57" t="s">
        <v>593</v>
      </c>
      <c r="E521" s="57" t="s">
        <v>358</v>
      </c>
      <c r="F521" s="57" t="s">
        <v>10154</v>
      </c>
      <c r="G521" s="82"/>
      <c r="H521" s="82"/>
      <c r="I521" s="57" t="s">
        <v>595</v>
      </c>
      <c r="J521" s="82"/>
      <c r="K521" s="82"/>
      <c r="L521" s="82"/>
      <c r="M521" s="82"/>
      <c r="N521" s="82"/>
      <c r="O521" s="82"/>
      <c r="P521" s="82"/>
      <c r="Q521" s="57" t="s">
        <v>253</v>
      </c>
      <c r="R521" s="82"/>
      <c r="S521" s="82"/>
      <c r="T521" s="82"/>
      <c r="U521" s="82"/>
      <c r="V521" s="82"/>
      <c r="W521" s="82"/>
      <c r="X521" s="82"/>
      <c r="Y521" s="82"/>
      <c r="Z521" s="82"/>
      <c r="AA521" s="82"/>
      <c r="AB521" s="82"/>
      <c r="AC521" s="82"/>
      <c r="AD521" s="82"/>
      <c r="AE521" s="82"/>
      <c r="AF521" s="82"/>
      <c r="AG521" s="82"/>
      <c r="AH521" s="82"/>
      <c r="AI521" s="82"/>
      <c r="AJ521" s="82"/>
      <c r="AK521" s="82"/>
      <c r="AL521" s="82"/>
      <c r="AM521" s="82"/>
      <c r="AN521" s="82"/>
      <c r="AO521" s="82"/>
      <c r="AP521" s="82"/>
      <c r="AQ521" s="82"/>
      <c r="AR521" s="82"/>
      <c r="AS521" s="82"/>
      <c r="AT521" s="82"/>
      <c r="AU521" s="82"/>
      <c r="AV521" s="82"/>
      <c r="AW521" s="82"/>
      <c r="AX521" s="82"/>
      <c r="AY521" s="82"/>
      <c r="AZ521" s="82"/>
      <c r="BA521" s="82"/>
      <c r="BB521" s="82"/>
      <c r="BC521" s="82"/>
      <c r="BD521" s="82"/>
      <c r="BE521" s="82"/>
      <c r="BF521" s="82"/>
    </row>
    <row r="522">
      <c r="A522" s="102">
        <v>486.0</v>
      </c>
      <c r="B522" s="99" t="s">
        <v>2840</v>
      </c>
      <c r="C522" s="99" t="s">
        <v>4403</v>
      </c>
      <c r="D522" s="99" t="s">
        <v>593</v>
      </c>
      <c r="E522" s="99" t="s">
        <v>358</v>
      </c>
      <c r="F522" s="99" t="s">
        <v>10154</v>
      </c>
      <c r="G522" s="103"/>
      <c r="H522" s="103"/>
      <c r="I522" s="99" t="s">
        <v>595</v>
      </c>
      <c r="J522" s="103"/>
      <c r="K522" s="103"/>
      <c r="L522" s="103"/>
      <c r="M522" s="103"/>
      <c r="N522" s="103"/>
      <c r="O522" s="103"/>
      <c r="P522" s="103"/>
      <c r="Q522" s="99" t="s">
        <v>253</v>
      </c>
      <c r="R522" s="103"/>
      <c r="S522" s="103"/>
      <c r="T522" s="103"/>
      <c r="U522" s="103"/>
      <c r="V522" s="103"/>
      <c r="W522" s="103"/>
      <c r="X522" s="103"/>
      <c r="Y522" s="103"/>
      <c r="Z522" s="103"/>
      <c r="AA522" s="103"/>
      <c r="AB522" s="103"/>
      <c r="AC522" s="103"/>
      <c r="AD522" s="103"/>
      <c r="AE522" s="103"/>
      <c r="AF522" s="103"/>
      <c r="AG522" s="103"/>
      <c r="AH522" s="103"/>
      <c r="AI522" s="103"/>
      <c r="AJ522" s="103"/>
      <c r="AK522" s="103"/>
      <c r="AL522" s="103"/>
      <c r="AM522" s="103"/>
      <c r="AN522" s="103"/>
      <c r="AO522" s="103"/>
      <c r="AP522" s="103"/>
      <c r="AQ522" s="103"/>
      <c r="AR522" s="103"/>
      <c r="AS522" s="103"/>
      <c r="AT522" s="103"/>
      <c r="AU522" s="103"/>
      <c r="AV522" s="103"/>
      <c r="AW522" s="103"/>
      <c r="AX522" s="103"/>
      <c r="AY522" s="103"/>
      <c r="AZ522" s="103"/>
      <c r="BA522" s="103"/>
      <c r="BB522" s="103"/>
      <c r="BC522" s="103"/>
      <c r="BD522" s="103"/>
      <c r="BE522" s="103"/>
      <c r="BF522" s="103"/>
    </row>
    <row r="523">
      <c r="A523" s="64">
        <v>487.0</v>
      </c>
      <c r="B523" s="57" t="s">
        <v>2845</v>
      </c>
      <c r="C523" s="57" t="s">
        <v>4413</v>
      </c>
      <c r="D523" s="57" t="s">
        <v>593</v>
      </c>
      <c r="E523" s="57" t="s">
        <v>358</v>
      </c>
      <c r="F523" s="57" t="s">
        <v>10154</v>
      </c>
      <c r="G523" s="82"/>
      <c r="H523" s="82"/>
      <c r="I523" s="57" t="s">
        <v>595</v>
      </c>
      <c r="J523" s="82"/>
      <c r="K523" s="82"/>
      <c r="L523" s="82"/>
      <c r="M523" s="82"/>
      <c r="N523" s="82"/>
      <c r="O523" s="82"/>
      <c r="P523" s="82"/>
      <c r="Q523" s="57" t="s">
        <v>577</v>
      </c>
      <c r="R523" s="82"/>
      <c r="S523" s="82"/>
      <c r="T523" s="82"/>
      <c r="U523" s="82"/>
      <c r="V523" s="82"/>
      <c r="W523" s="82"/>
      <c r="X523" s="82"/>
      <c r="Y523" s="82"/>
      <c r="Z523" s="82"/>
      <c r="AA523" s="82"/>
      <c r="AB523" s="82"/>
      <c r="AC523" s="82"/>
      <c r="AD523" s="82"/>
      <c r="AE523" s="82"/>
      <c r="AF523" s="82"/>
      <c r="AG523" s="82"/>
      <c r="AH523" s="82"/>
      <c r="AI523" s="82"/>
      <c r="AJ523" s="82"/>
      <c r="AK523" s="82"/>
      <c r="AL523" s="82"/>
      <c r="AM523" s="82"/>
      <c r="AN523" s="82"/>
      <c r="AO523" s="82"/>
      <c r="AP523" s="82"/>
      <c r="AQ523" s="82"/>
      <c r="AR523" s="82"/>
      <c r="AS523" s="82"/>
      <c r="AT523" s="82"/>
      <c r="AU523" s="82"/>
      <c r="AV523" s="82"/>
      <c r="AW523" s="82"/>
      <c r="AX523" s="82"/>
      <c r="AY523" s="82"/>
      <c r="AZ523" s="82"/>
      <c r="BA523" s="82"/>
      <c r="BB523" s="82"/>
      <c r="BC523" s="82"/>
      <c r="BD523" s="82"/>
      <c r="BE523" s="82"/>
      <c r="BF523" s="82"/>
    </row>
    <row r="524">
      <c r="A524" s="102">
        <v>488.0</v>
      </c>
      <c r="B524" s="99" t="s">
        <v>2851</v>
      </c>
      <c r="C524" s="99" t="s">
        <v>4426</v>
      </c>
      <c r="D524" s="99" t="s">
        <v>593</v>
      </c>
      <c r="E524" s="99" t="s">
        <v>358</v>
      </c>
      <c r="F524" s="99" t="s">
        <v>10154</v>
      </c>
      <c r="G524" s="103"/>
      <c r="H524" s="103"/>
      <c r="I524" s="99" t="s">
        <v>595</v>
      </c>
      <c r="J524" s="103"/>
      <c r="K524" s="103"/>
      <c r="L524" s="103"/>
      <c r="M524" s="103"/>
      <c r="N524" s="103"/>
      <c r="O524" s="103"/>
      <c r="P524" s="103"/>
      <c r="Q524" s="99" t="s">
        <v>96</v>
      </c>
      <c r="R524" s="103"/>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c r="AV524" s="103"/>
      <c r="AW524" s="103"/>
      <c r="AX524" s="103"/>
      <c r="AY524" s="103"/>
      <c r="AZ524" s="103"/>
      <c r="BA524" s="103"/>
      <c r="BB524" s="103"/>
      <c r="BC524" s="103"/>
      <c r="BD524" s="103"/>
      <c r="BE524" s="103"/>
      <c r="BF524" s="103"/>
    </row>
    <row r="525">
      <c r="A525" s="64">
        <v>489.0</v>
      </c>
      <c r="B525" s="57" t="s">
        <v>2855</v>
      </c>
      <c r="C525" s="57" t="s">
        <v>4437</v>
      </c>
      <c r="D525" s="57" t="s">
        <v>593</v>
      </c>
      <c r="E525" s="57" t="s">
        <v>358</v>
      </c>
      <c r="F525" s="57" t="s">
        <v>10154</v>
      </c>
      <c r="G525" s="82"/>
      <c r="H525" s="82"/>
      <c r="I525" s="57" t="s">
        <v>595</v>
      </c>
      <c r="J525" s="82"/>
      <c r="K525" s="82"/>
      <c r="L525" s="82"/>
      <c r="M525" s="82"/>
      <c r="N525" s="82"/>
      <c r="O525" s="82"/>
      <c r="P525" s="82"/>
      <c r="Q525" s="57" t="s">
        <v>253</v>
      </c>
      <c r="R525" s="82"/>
      <c r="S525" s="82"/>
      <c r="T525" s="82"/>
      <c r="U525" s="82"/>
      <c r="V525" s="82"/>
      <c r="W525" s="82"/>
      <c r="X525" s="82"/>
      <c r="Y525" s="82"/>
      <c r="Z525" s="82"/>
      <c r="AA525" s="82"/>
      <c r="AB525" s="82"/>
      <c r="AC525" s="82"/>
      <c r="AD525" s="82"/>
      <c r="AE525" s="82"/>
      <c r="AF525" s="82"/>
      <c r="AG525" s="82"/>
      <c r="AH525" s="82"/>
      <c r="AI525" s="82"/>
      <c r="AJ525" s="82"/>
      <c r="AK525" s="82"/>
      <c r="AL525" s="82"/>
      <c r="AM525" s="82"/>
      <c r="AN525" s="82"/>
      <c r="AO525" s="82"/>
      <c r="AP525" s="82"/>
      <c r="AQ525" s="82"/>
      <c r="AR525" s="82"/>
      <c r="AS525" s="82"/>
      <c r="AT525" s="82"/>
      <c r="AU525" s="82"/>
      <c r="AV525" s="82"/>
      <c r="AW525" s="82"/>
      <c r="AX525" s="82"/>
      <c r="AY525" s="82"/>
      <c r="AZ525" s="82"/>
      <c r="BA525" s="82"/>
      <c r="BB525" s="82"/>
      <c r="BC525" s="82"/>
      <c r="BD525" s="82"/>
      <c r="BE525" s="82"/>
      <c r="BF525" s="82"/>
    </row>
    <row r="526">
      <c r="A526" s="102">
        <v>490.0</v>
      </c>
      <c r="B526" s="99" t="s">
        <v>2861</v>
      </c>
      <c r="C526" s="99" t="s">
        <v>4447</v>
      </c>
      <c r="D526" s="99" t="s">
        <v>593</v>
      </c>
      <c r="E526" s="99" t="s">
        <v>440</v>
      </c>
      <c r="F526" s="99" t="s">
        <v>10154</v>
      </c>
      <c r="G526" s="103"/>
      <c r="H526" s="103"/>
      <c r="I526" s="99" t="s">
        <v>595</v>
      </c>
      <c r="J526" s="103"/>
      <c r="K526" s="103"/>
      <c r="L526" s="103"/>
      <c r="M526" s="103"/>
      <c r="N526" s="103"/>
      <c r="O526" s="103"/>
      <c r="P526" s="103"/>
      <c r="Q526" s="99" t="s">
        <v>577</v>
      </c>
      <c r="R526" s="103"/>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c r="AV526" s="103"/>
      <c r="AW526" s="103"/>
      <c r="AX526" s="103"/>
      <c r="AY526" s="103"/>
      <c r="AZ526" s="103"/>
      <c r="BA526" s="103"/>
      <c r="BB526" s="103"/>
      <c r="BC526" s="103"/>
      <c r="BD526" s="103"/>
      <c r="BE526" s="103"/>
      <c r="BF526" s="103"/>
    </row>
    <row r="527">
      <c r="A527" s="64">
        <v>491.0</v>
      </c>
      <c r="B527" s="57" t="s">
        <v>2864</v>
      </c>
      <c r="C527" s="57" t="s">
        <v>4454</v>
      </c>
      <c r="D527" s="57" t="s">
        <v>593</v>
      </c>
      <c r="E527" s="57" t="s">
        <v>358</v>
      </c>
      <c r="F527" s="57" t="s">
        <v>10154</v>
      </c>
      <c r="G527" s="82"/>
      <c r="H527" s="82"/>
      <c r="I527" s="57" t="s">
        <v>595</v>
      </c>
      <c r="J527" s="82"/>
      <c r="K527" s="82"/>
      <c r="L527" s="82"/>
      <c r="M527" s="82"/>
      <c r="N527" s="82"/>
      <c r="O527" s="82"/>
      <c r="P527" s="82"/>
      <c r="Q527" s="57" t="s">
        <v>96</v>
      </c>
      <c r="R527" s="82"/>
      <c r="S527" s="82"/>
      <c r="T527" s="82"/>
      <c r="U527" s="82"/>
      <c r="V527" s="82"/>
      <c r="W527" s="82"/>
      <c r="X527" s="82"/>
      <c r="Y527" s="82"/>
      <c r="Z527" s="82"/>
      <c r="AA527" s="82"/>
      <c r="AB527" s="82"/>
      <c r="AC527" s="82"/>
      <c r="AD527" s="82"/>
      <c r="AE527" s="82"/>
      <c r="AF527" s="82"/>
      <c r="AG527" s="82"/>
      <c r="AH527" s="82"/>
      <c r="AI527" s="82"/>
      <c r="AJ527" s="82"/>
      <c r="AK527" s="82"/>
      <c r="AL527" s="82"/>
      <c r="AM527" s="82"/>
      <c r="AN527" s="82"/>
      <c r="AO527" s="82"/>
      <c r="AP527" s="82"/>
      <c r="AQ527" s="82"/>
      <c r="AR527" s="82"/>
      <c r="AS527" s="82"/>
      <c r="AT527" s="82"/>
      <c r="AU527" s="82"/>
      <c r="AV527" s="82"/>
      <c r="AW527" s="82"/>
      <c r="AX527" s="82"/>
      <c r="AY527" s="82"/>
      <c r="AZ527" s="82"/>
      <c r="BA527" s="82"/>
      <c r="BB527" s="82"/>
      <c r="BC527" s="82"/>
      <c r="BD527" s="82"/>
      <c r="BE527" s="82"/>
      <c r="BF527" s="82"/>
    </row>
    <row r="528">
      <c r="A528" s="102">
        <v>492.0</v>
      </c>
      <c r="B528" s="99" t="s">
        <v>2868</v>
      </c>
      <c r="C528" s="99" t="s">
        <v>4461</v>
      </c>
      <c r="D528" s="99" t="s">
        <v>593</v>
      </c>
      <c r="E528" s="99" t="s">
        <v>358</v>
      </c>
      <c r="F528" s="99" t="s">
        <v>10154</v>
      </c>
      <c r="G528" s="103"/>
      <c r="H528" s="103"/>
      <c r="I528" s="99" t="s">
        <v>595</v>
      </c>
      <c r="J528" s="103"/>
      <c r="K528" s="103"/>
      <c r="L528" s="103"/>
      <c r="M528" s="103"/>
      <c r="N528" s="103"/>
      <c r="O528" s="103"/>
      <c r="P528" s="103"/>
      <c r="Q528" s="99" t="s">
        <v>181</v>
      </c>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c r="BF528" s="103"/>
    </row>
    <row r="529">
      <c r="A529" s="64">
        <v>493.0</v>
      </c>
      <c r="B529" s="57" t="s">
        <v>2870</v>
      </c>
      <c r="C529" s="57" t="s">
        <v>4467</v>
      </c>
      <c r="D529" s="57" t="s">
        <v>593</v>
      </c>
      <c r="E529" s="57" t="s">
        <v>440</v>
      </c>
      <c r="F529" s="57" t="s">
        <v>10154</v>
      </c>
      <c r="G529" s="82"/>
      <c r="H529" s="82"/>
      <c r="I529" s="57" t="s">
        <v>595</v>
      </c>
      <c r="J529" s="82"/>
      <c r="K529" s="82"/>
      <c r="L529" s="82"/>
      <c r="M529" s="82"/>
      <c r="N529" s="82"/>
      <c r="O529" s="82"/>
      <c r="P529" s="82"/>
      <c r="Q529" s="57" t="s">
        <v>577</v>
      </c>
      <c r="R529" s="82"/>
      <c r="S529" s="82"/>
      <c r="T529" s="82"/>
      <c r="U529" s="82"/>
      <c r="V529" s="82"/>
      <c r="W529" s="82"/>
      <c r="X529" s="82"/>
      <c r="Y529" s="82"/>
      <c r="Z529" s="82"/>
      <c r="AA529" s="82"/>
      <c r="AB529" s="82"/>
      <c r="AC529" s="82"/>
      <c r="AD529" s="82"/>
      <c r="AE529" s="82"/>
      <c r="AF529" s="82"/>
      <c r="AG529" s="82"/>
      <c r="AH529" s="82"/>
      <c r="AI529" s="82"/>
      <c r="AJ529" s="82"/>
      <c r="AK529" s="82"/>
      <c r="AL529" s="82"/>
      <c r="AM529" s="82"/>
      <c r="AN529" s="82"/>
      <c r="AO529" s="82"/>
      <c r="AP529" s="82"/>
      <c r="AQ529" s="82"/>
      <c r="AR529" s="82"/>
      <c r="AS529" s="82"/>
      <c r="AT529" s="82"/>
      <c r="AU529" s="82"/>
      <c r="AV529" s="82"/>
      <c r="AW529" s="82"/>
      <c r="AX529" s="82"/>
      <c r="AY529" s="82"/>
      <c r="AZ529" s="82"/>
      <c r="BA529" s="82"/>
      <c r="BB529" s="82"/>
      <c r="BC529" s="82"/>
      <c r="BD529" s="82"/>
      <c r="BE529" s="82"/>
      <c r="BF529" s="82"/>
    </row>
    <row r="530">
      <c r="A530" s="102">
        <v>494.0</v>
      </c>
      <c r="B530" s="99" t="s">
        <v>2874</v>
      </c>
      <c r="C530" s="99" t="s">
        <v>4475</v>
      </c>
      <c r="D530" s="99" t="s">
        <v>593</v>
      </c>
      <c r="E530" s="99" t="s">
        <v>358</v>
      </c>
      <c r="F530" s="99" t="s">
        <v>10154</v>
      </c>
      <c r="G530" s="103"/>
      <c r="H530" s="103"/>
      <c r="I530" s="99" t="s">
        <v>595</v>
      </c>
      <c r="J530" s="103"/>
      <c r="K530" s="103"/>
      <c r="L530" s="103"/>
      <c r="M530" s="103"/>
      <c r="N530" s="103"/>
      <c r="O530" s="103"/>
      <c r="P530" s="103"/>
      <c r="Q530" s="99" t="s">
        <v>253</v>
      </c>
      <c r="R530" s="103"/>
      <c r="S530" s="103"/>
      <c r="T530" s="103"/>
      <c r="U530" s="103"/>
      <c r="V530" s="103"/>
      <c r="W530" s="103"/>
      <c r="X530" s="103"/>
      <c r="Y530" s="103"/>
      <c r="Z530" s="103"/>
      <c r="AA530" s="103"/>
      <c r="AB530" s="103"/>
      <c r="AC530" s="103"/>
      <c r="AD530" s="103"/>
      <c r="AE530" s="103"/>
      <c r="AF530" s="103"/>
      <c r="AG530" s="103"/>
      <c r="AH530" s="103"/>
      <c r="AI530" s="103"/>
      <c r="AJ530" s="103"/>
      <c r="AK530" s="103"/>
      <c r="AL530" s="103"/>
      <c r="AM530" s="103"/>
      <c r="AN530" s="103"/>
      <c r="AO530" s="103"/>
      <c r="AP530" s="103"/>
      <c r="AQ530" s="103"/>
      <c r="AR530" s="103"/>
      <c r="AS530" s="103"/>
      <c r="AT530" s="103"/>
      <c r="AU530" s="103"/>
      <c r="AV530" s="103"/>
      <c r="AW530" s="103"/>
      <c r="AX530" s="103"/>
      <c r="AY530" s="103"/>
      <c r="AZ530" s="103"/>
      <c r="BA530" s="103"/>
      <c r="BB530" s="103"/>
      <c r="BC530" s="103"/>
      <c r="BD530" s="103"/>
      <c r="BE530" s="103"/>
      <c r="BF530" s="103"/>
    </row>
    <row r="531">
      <c r="A531" s="64">
        <v>495.0</v>
      </c>
      <c r="B531" s="57" t="s">
        <v>2878</v>
      </c>
      <c r="C531" s="57" t="s">
        <v>4482</v>
      </c>
      <c r="D531" s="57" t="s">
        <v>593</v>
      </c>
      <c r="E531" s="57" t="s">
        <v>358</v>
      </c>
      <c r="F531" s="57" t="s">
        <v>10154</v>
      </c>
      <c r="G531" s="82"/>
      <c r="H531" s="82"/>
      <c r="I531" s="57" t="s">
        <v>595</v>
      </c>
      <c r="J531" s="82"/>
      <c r="K531" s="82"/>
      <c r="L531" s="82"/>
      <c r="M531" s="82"/>
      <c r="N531" s="82"/>
      <c r="O531" s="82"/>
      <c r="P531" s="82"/>
      <c r="Q531" s="57" t="s">
        <v>577</v>
      </c>
      <c r="R531" s="82"/>
      <c r="S531" s="82"/>
      <c r="T531" s="82"/>
      <c r="U531" s="82"/>
      <c r="V531" s="82"/>
      <c r="W531" s="82"/>
      <c r="X531" s="82"/>
      <c r="Y531" s="82"/>
      <c r="Z531" s="82"/>
      <c r="AA531" s="82"/>
      <c r="AB531" s="82"/>
      <c r="AC531" s="82"/>
      <c r="AD531" s="82"/>
      <c r="AE531" s="82"/>
      <c r="AF531" s="82"/>
      <c r="AG531" s="82"/>
      <c r="AH531" s="82"/>
      <c r="AI531" s="82"/>
      <c r="AJ531" s="82"/>
      <c r="AK531" s="82"/>
      <c r="AL531" s="82"/>
      <c r="AM531" s="82"/>
      <c r="AN531" s="82"/>
      <c r="AO531" s="82"/>
      <c r="AP531" s="82"/>
      <c r="AQ531" s="82"/>
      <c r="AR531" s="82"/>
      <c r="AS531" s="82"/>
      <c r="AT531" s="82"/>
      <c r="AU531" s="82"/>
      <c r="AV531" s="82"/>
      <c r="AW531" s="82"/>
      <c r="AX531" s="82"/>
      <c r="AY531" s="82"/>
      <c r="AZ531" s="82"/>
      <c r="BA531" s="82"/>
      <c r="BB531" s="82"/>
      <c r="BC531" s="82"/>
      <c r="BD531" s="82"/>
      <c r="BE531" s="82"/>
      <c r="BF531" s="82"/>
    </row>
    <row r="532">
      <c r="A532" s="102">
        <v>496.0</v>
      </c>
      <c r="B532" s="99" t="s">
        <v>2882</v>
      </c>
      <c r="C532" s="99" t="s">
        <v>4487</v>
      </c>
      <c r="D532" s="99" t="s">
        <v>593</v>
      </c>
      <c r="E532" s="99" t="s">
        <v>358</v>
      </c>
      <c r="F532" s="99" t="s">
        <v>10154</v>
      </c>
      <c r="G532" s="103"/>
      <c r="H532" s="103"/>
      <c r="I532" s="99" t="s">
        <v>595</v>
      </c>
      <c r="J532" s="103"/>
      <c r="K532" s="103"/>
      <c r="L532" s="103"/>
      <c r="M532" s="103"/>
      <c r="N532" s="103"/>
      <c r="O532" s="103"/>
      <c r="P532" s="103"/>
      <c r="Q532" s="99" t="s">
        <v>253</v>
      </c>
      <c r="R532" s="103"/>
      <c r="S532" s="103"/>
      <c r="T532" s="103"/>
      <c r="U532" s="103"/>
      <c r="V532" s="103"/>
      <c r="W532" s="103"/>
      <c r="X532" s="103"/>
      <c r="Y532" s="103"/>
      <c r="Z532" s="103"/>
      <c r="AA532" s="103"/>
      <c r="AB532" s="103"/>
      <c r="AC532" s="103"/>
      <c r="AD532" s="103"/>
      <c r="AE532" s="103"/>
      <c r="AF532" s="103"/>
      <c r="AG532" s="103"/>
      <c r="AH532" s="103"/>
      <c r="AI532" s="103"/>
      <c r="AJ532" s="103"/>
      <c r="AK532" s="103"/>
      <c r="AL532" s="103"/>
      <c r="AM532" s="103"/>
      <c r="AN532" s="103"/>
      <c r="AO532" s="103"/>
      <c r="AP532" s="103"/>
      <c r="AQ532" s="103"/>
      <c r="AR532" s="103"/>
      <c r="AS532" s="103"/>
      <c r="AT532" s="103"/>
      <c r="AU532" s="103"/>
      <c r="AV532" s="103"/>
      <c r="AW532" s="103"/>
      <c r="AX532" s="103"/>
      <c r="AY532" s="103"/>
      <c r="AZ532" s="103"/>
      <c r="BA532" s="103"/>
      <c r="BB532" s="103"/>
      <c r="BC532" s="103"/>
      <c r="BD532" s="103"/>
      <c r="BE532" s="103"/>
      <c r="BF532" s="103"/>
    </row>
    <row r="533">
      <c r="A533" s="64">
        <v>497.0</v>
      </c>
      <c r="B533" s="57" t="s">
        <v>2885</v>
      </c>
      <c r="C533" s="57" t="s">
        <v>4496</v>
      </c>
      <c r="D533" s="57" t="s">
        <v>593</v>
      </c>
      <c r="E533" s="57" t="s">
        <v>358</v>
      </c>
      <c r="F533" s="57" t="s">
        <v>10154</v>
      </c>
      <c r="G533" s="82"/>
      <c r="H533" s="82"/>
      <c r="I533" s="57" t="s">
        <v>595</v>
      </c>
      <c r="J533" s="82"/>
      <c r="K533" s="82"/>
      <c r="L533" s="82"/>
      <c r="M533" s="82"/>
      <c r="N533" s="82"/>
      <c r="O533" s="82"/>
      <c r="P533" s="82"/>
      <c r="Q533" s="57" t="s">
        <v>253</v>
      </c>
      <c r="R533" s="82"/>
      <c r="S533" s="82"/>
      <c r="T533" s="82"/>
      <c r="U533" s="82"/>
      <c r="V533" s="82"/>
      <c r="W533" s="82"/>
      <c r="X533" s="82"/>
      <c r="Y533" s="82"/>
      <c r="Z533" s="82"/>
      <c r="AA533" s="82"/>
      <c r="AB533" s="82"/>
      <c r="AC533" s="82"/>
      <c r="AD533" s="82"/>
      <c r="AE533" s="82"/>
      <c r="AF533" s="82"/>
      <c r="AG533" s="82"/>
      <c r="AH533" s="82"/>
      <c r="AI533" s="82"/>
      <c r="AJ533" s="82"/>
      <c r="AK533" s="82"/>
      <c r="AL533" s="82"/>
      <c r="AM533" s="82"/>
      <c r="AN533" s="82"/>
      <c r="AO533" s="82"/>
      <c r="AP533" s="82"/>
      <c r="AQ533" s="82"/>
      <c r="AR533" s="82"/>
      <c r="AS533" s="82"/>
      <c r="AT533" s="82"/>
      <c r="AU533" s="82"/>
      <c r="AV533" s="82"/>
      <c r="AW533" s="82"/>
      <c r="AX533" s="82"/>
      <c r="AY533" s="82"/>
      <c r="AZ533" s="82"/>
      <c r="BA533" s="82"/>
      <c r="BB533" s="82"/>
      <c r="BC533" s="82"/>
      <c r="BD533" s="82"/>
      <c r="BE533" s="82"/>
      <c r="BF533" s="82"/>
    </row>
    <row r="534">
      <c r="A534" s="102">
        <v>498.0</v>
      </c>
      <c r="B534" s="99" t="s">
        <v>2890</v>
      </c>
      <c r="C534" s="99" t="s">
        <v>4501</v>
      </c>
      <c r="D534" s="99" t="s">
        <v>593</v>
      </c>
      <c r="E534" s="99" t="s">
        <v>358</v>
      </c>
      <c r="F534" s="99" t="s">
        <v>10154</v>
      </c>
      <c r="G534" s="103"/>
      <c r="H534" s="103"/>
      <c r="I534" s="99" t="s">
        <v>595</v>
      </c>
      <c r="J534" s="103"/>
      <c r="K534" s="103"/>
      <c r="L534" s="103"/>
      <c r="M534" s="103"/>
      <c r="N534" s="103"/>
      <c r="O534" s="103"/>
      <c r="P534" s="103"/>
      <c r="Q534" s="99" t="s">
        <v>96</v>
      </c>
      <c r="R534" s="103"/>
      <c r="S534" s="103"/>
      <c r="T534" s="103"/>
      <c r="U534" s="103"/>
      <c r="V534" s="103"/>
      <c r="W534" s="103"/>
      <c r="X534" s="103"/>
      <c r="Y534" s="103"/>
      <c r="Z534" s="103"/>
      <c r="AA534" s="103"/>
      <c r="AB534" s="103"/>
      <c r="AC534" s="103"/>
      <c r="AD534" s="103"/>
      <c r="AE534" s="103"/>
      <c r="AF534" s="103"/>
      <c r="AG534" s="103"/>
      <c r="AH534" s="103"/>
      <c r="AI534" s="103"/>
      <c r="AJ534" s="103"/>
      <c r="AK534" s="103"/>
      <c r="AL534" s="103"/>
      <c r="AM534" s="103"/>
      <c r="AN534" s="103"/>
      <c r="AO534" s="103"/>
      <c r="AP534" s="103"/>
      <c r="AQ534" s="103"/>
      <c r="AR534" s="103"/>
      <c r="AS534" s="103"/>
      <c r="AT534" s="103"/>
      <c r="AU534" s="103"/>
      <c r="AV534" s="103"/>
      <c r="AW534" s="103"/>
      <c r="AX534" s="103"/>
      <c r="AY534" s="103"/>
      <c r="AZ534" s="103"/>
      <c r="BA534" s="103"/>
      <c r="BB534" s="103"/>
      <c r="BC534" s="103"/>
      <c r="BD534" s="103"/>
      <c r="BE534" s="103"/>
      <c r="BF534" s="103"/>
    </row>
    <row r="535">
      <c r="A535" s="64">
        <v>499.0</v>
      </c>
      <c r="B535" s="57" t="s">
        <v>2894</v>
      </c>
      <c r="C535" s="57" t="s">
        <v>4509</v>
      </c>
      <c r="D535" s="57" t="s">
        <v>593</v>
      </c>
      <c r="E535" s="57" t="s">
        <v>358</v>
      </c>
      <c r="F535" s="57" t="s">
        <v>10154</v>
      </c>
      <c r="G535" s="82"/>
      <c r="H535" s="82"/>
      <c r="I535" s="57" t="s">
        <v>595</v>
      </c>
      <c r="J535" s="82"/>
      <c r="K535" s="82"/>
      <c r="L535" s="82"/>
      <c r="M535" s="82"/>
      <c r="N535" s="82"/>
      <c r="O535" s="82"/>
      <c r="P535" s="82"/>
      <c r="Q535" s="57" t="s">
        <v>577</v>
      </c>
      <c r="R535" s="82"/>
      <c r="S535" s="82"/>
      <c r="T535" s="82"/>
      <c r="U535" s="82"/>
      <c r="V535" s="82"/>
      <c r="W535" s="82"/>
      <c r="X535" s="82"/>
      <c r="Y535" s="82"/>
      <c r="Z535" s="82"/>
      <c r="AA535" s="82"/>
      <c r="AB535" s="82"/>
      <c r="AC535" s="82"/>
      <c r="AD535" s="82"/>
      <c r="AE535" s="82"/>
      <c r="AF535" s="82"/>
      <c r="AG535" s="82"/>
      <c r="AH535" s="82"/>
      <c r="AI535" s="82"/>
      <c r="AJ535" s="82"/>
      <c r="AK535" s="82"/>
      <c r="AL535" s="82"/>
      <c r="AM535" s="82"/>
      <c r="AN535" s="82"/>
      <c r="AO535" s="82"/>
      <c r="AP535" s="82"/>
      <c r="AQ535" s="82"/>
      <c r="AR535" s="82"/>
      <c r="AS535" s="82"/>
      <c r="AT535" s="82"/>
      <c r="AU535" s="82"/>
      <c r="AV535" s="82"/>
      <c r="AW535" s="82"/>
      <c r="AX535" s="82"/>
      <c r="AY535" s="82"/>
      <c r="AZ535" s="82"/>
      <c r="BA535" s="82"/>
      <c r="BB535" s="82"/>
      <c r="BC535" s="82"/>
      <c r="BD535" s="82"/>
      <c r="BE535" s="82"/>
      <c r="BF535" s="82"/>
    </row>
    <row r="536">
      <c r="A536" s="102">
        <v>500.0</v>
      </c>
      <c r="B536" s="99" t="s">
        <v>2898</v>
      </c>
      <c r="C536" s="99" t="s">
        <v>4516</v>
      </c>
      <c r="D536" s="99" t="s">
        <v>593</v>
      </c>
      <c r="E536" s="99" t="s">
        <v>358</v>
      </c>
      <c r="F536" s="99" t="s">
        <v>10154</v>
      </c>
      <c r="G536" s="103"/>
      <c r="H536" s="103"/>
      <c r="I536" s="99" t="s">
        <v>595</v>
      </c>
      <c r="J536" s="103"/>
      <c r="K536" s="103"/>
      <c r="L536" s="103"/>
      <c r="M536" s="103"/>
      <c r="N536" s="103"/>
      <c r="O536" s="103"/>
      <c r="P536" s="103"/>
      <c r="Q536" s="99" t="s">
        <v>232</v>
      </c>
      <c r="R536" s="103"/>
      <c r="S536" s="103"/>
      <c r="T536" s="103"/>
      <c r="U536" s="103"/>
      <c r="V536" s="103"/>
      <c r="W536" s="103"/>
      <c r="X536" s="103"/>
      <c r="Y536" s="103"/>
      <c r="Z536" s="103"/>
      <c r="AA536" s="103"/>
      <c r="AB536" s="103"/>
      <c r="AC536" s="103"/>
      <c r="AD536" s="103"/>
      <c r="AE536" s="103"/>
      <c r="AF536" s="103"/>
      <c r="AG536" s="103"/>
      <c r="AH536" s="103"/>
      <c r="AI536" s="103"/>
      <c r="AJ536" s="103"/>
      <c r="AK536" s="103"/>
      <c r="AL536" s="103"/>
      <c r="AM536" s="103"/>
      <c r="AN536" s="103"/>
      <c r="AO536" s="103"/>
      <c r="AP536" s="103"/>
      <c r="AQ536" s="103"/>
      <c r="AR536" s="103"/>
      <c r="AS536" s="103"/>
      <c r="AT536" s="103"/>
      <c r="AU536" s="103"/>
      <c r="AV536" s="103"/>
      <c r="AW536" s="103"/>
      <c r="AX536" s="103"/>
      <c r="AY536" s="103"/>
      <c r="AZ536" s="103"/>
      <c r="BA536" s="103"/>
      <c r="BB536" s="103"/>
      <c r="BC536" s="103"/>
      <c r="BD536" s="103"/>
      <c r="BE536" s="103"/>
      <c r="BF536" s="103"/>
    </row>
    <row r="537">
      <c r="A537" s="64">
        <v>501.0</v>
      </c>
      <c r="B537" s="57" t="s">
        <v>2901</v>
      </c>
      <c r="C537" s="57" t="s">
        <v>4523</v>
      </c>
      <c r="D537" s="57" t="s">
        <v>593</v>
      </c>
      <c r="E537" s="57" t="s">
        <v>358</v>
      </c>
      <c r="F537" s="57" t="s">
        <v>10154</v>
      </c>
      <c r="G537" s="82"/>
      <c r="H537" s="82"/>
      <c r="I537" s="57" t="s">
        <v>595</v>
      </c>
      <c r="J537" s="82"/>
      <c r="K537" s="82"/>
      <c r="L537" s="82"/>
      <c r="M537" s="82"/>
      <c r="N537" s="82"/>
      <c r="O537" s="82"/>
      <c r="P537" s="82"/>
      <c r="Q537" s="57" t="s">
        <v>96</v>
      </c>
      <c r="R537" s="82"/>
      <c r="S537" s="82"/>
      <c r="T537" s="82"/>
      <c r="U537" s="82"/>
      <c r="V537" s="82"/>
      <c r="W537" s="82"/>
      <c r="X537" s="82"/>
      <c r="Y537" s="82"/>
      <c r="Z537" s="82"/>
      <c r="AA537" s="82"/>
      <c r="AB537" s="82"/>
      <c r="AC537" s="82"/>
      <c r="AD537" s="82"/>
      <c r="AE537" s="82"/>
      <c r="AF537" s="82"/>
      <c r="AG537" s="82"/>
      <c r="AH537" s="82"/>
      <c r="AI537" s="82"/>
      <c r="AJ537" s="82"/>
      <c r="AK537" s="82"/>
      <c r="AL537" s="82"/>
      <c r="AM537" s="82"/>
      <c r="AN537" s="82"/>
      <c r="AO537" s="82"/>
      <c r="AP537" s="82"/>
      <c r="AQ537" s="82"/>
      <c r="AR537" s="82"/>
      <c r="AS537" s="82"/>
      <c r="AT537" s="82"/>
      <c r="AU537" s="82"/>
      <c r="AV537" s="82"/>
      <c r="AW537" s="82"/>
      <c r="AX537" s="82"/>
      <c r="AY537" s="82"/>
      <c r="AZ537" s="82"/>
      <c r="BA537" s="82"/>
      <c r="BB537" s="82"/>
      <c r="BC537" s="82"/>
      <c r="BD537" s="82"/>
      <c r="BE537" s="82"/>
      <c r="BF537" s="82"/>
    </row>
    <row r="538">
      <c r="A538" s="102">
        <v>502.0</v>
      </c>
      <c r="B538" s="99" t="s">
        <v>2905</v>
      </c>
      <c r="C538" s="99" t="s">
        <v>4529</v>
      </c>
      <c r="D538" s="99" t="s">
        <v>593</v>
      </c>
      <c r="E538" s="99" t="s">
        <v>358</v>
      </c>
      <c r="F538" s="99" t="s">
        <v>10154</v>
      </c>
      <c r="G538" s="103"/>
      <c r="H538" s="103"/>
      <c r="I538" s="99" t="s">
        <v>595</v>
      </c>
      <c r="J538" s="103"/>
      <c r="K538" s="103"/>
      <c r="L538" s="103"/>
      <c r="M538" s="103"/>
      <c r="N538" s="103"/>
      <c r="O538" s="103"/>
      <c r="P538" s="103"/>
      <c r="Q538" s="99" t="s">
        <v>181</v>
      </c>
      <c r="R538" s="103"/>
      <c r="S538" s="103"/>
      <c r="T538" s="103"/>
      <c r="U538" s="103"/>
      <c r="V538" s="103"/>
      <c r="W538" s="103"/>
      <c r="X538" s="103"/>
      <c r="Y538" s="103"/>
      <c r="Z538" s="103"/>
      <c r="AA538" s="103"/>
      <c r="AB538" s="103"/>
      <c r="AC538" s="103"/>
      <c r="AD538" s="103"/>
      <c r="AE538" s="103"/>
      <c r="AF538" s="103"/>
      <c r="AG538" s="103"/>
      <c r="AH538" s="103"/>
      <c r="AI538" s="103"/>
      <c r="AJ538" s="103"/>
      <c r="AK538" s="103"/>
      <c r="AL538" s="103"/>
      <c r="AM538" s="103"/>
      <c r="AN538" s="103"/>
      <c r="AO538" s="103"/>
      <c r="AP538" s="103"/>
      <c r="AQ538" s="103"/>
      <c r="AR538" s="103"/>
      <c r="AS538" s="103"/>
      <c r="AT538" s="103"/>
      <c r="AU538" s="103"/>
      <c r="AV538" s="103"/>
      <c r="AW538" s="103"/>
      <c r="AX538" s="103"/>
      <c r="AY538" s="103"/>
      <c r="AZ538" s="103"/>
      <c r="BA538" s="103"/>
      <c r="BB538" s="103"/>
      <c r="BC538" s="103"/>
      <c r="BD538" s="103"/>
      <c r="BE538" s="103"/>
      <c r="BF538" s="103"/>
    </row>
    <row r="539">
      <c r="A539" s="64">
        <v>503.0</v>
      </c>
      <c r="B539" s="57" t="s">
        <v>2908</v>
      </c>
      <c r="C539" s="57" t="s">
        <v>4535</v>
      </c>
      <c r="D539" s="57" t="s">
        <v>593</v>
      </c>
      <c r="E539" s="57" t="s">
        <v>358</v>
      </c>
      <c r="F539" s="57" t="s">
        <v>10154</v>
      </c>
      <c r="G539" s="82"/>
      <c r="H539" s="82"/>
      <c r="I539" s="57" t="s">
        <v>595</v>
      </c>
      <c r="J539" s="82"/>
      <c r="K539" s="82"/>
      <c r="L539" s="82"/>
      <c r="M539" s="82"/>
      <c r="N539" s="82"/>
      <c r="O539" s="82"/>
      <c r="P539" s="82"/>
      <c r="Q539" s="57" t="s">
        <v>96</v>
      </c>
      <c r="R539" s="82"/>
      <c r="S539" s="82"/>
      <c r="T539" s="82"/>
      <c r="U539" s="82"/>
      <c r="V539" s="82"/>
      <c r="W539" s="82"/>
      <c r="X539" s="82"/>
      <c r="Y539" s="82"/>
      <c r="Z539" s="82"/>
      <c r="AA539" s="82"/>
      <c r="AB539" s="82"/>
      <c r="AC539" s="82"/>
      <c r="AD539" s="82"/>
      <c r="AE539" s="82"/>
      <c r="AF539" s="82"/>
      <c r="AG539" s="82"/>
      <c r="AH539" s="82"/>
      <c r="AI539" s="82"/>
      <c r="AJ539" s="82"/>
      <c r="AK539" s="82"/>
      <c r="AL539" s="82"/>
      <c r="AM539" s="82"/>
      <c r="AN539" s="82"/>
      <c r="AO539" s="82"/>
      <c r="AP539" s="82"/>
      <c r="AQ539" s="82"/>
      <c r="AR539" s="82"/>
      <c r="AS539" s="82"/>
      <c r="AT539" s="82"/>
      <c r="AU539" s="82"/>
      <c r="AV539" s="82"/>
      <c r="AW539" s="82"/>
      <c r="AX539" s="82"/>
      <c r="AY539" s="82"/>
      <c r="AZ539" s="82"/>
      <c r="BA539" s="82"/>
      <c r="BB539" s="82"/>
      <c r="BC539" s="82"/>
      <c r="BD539" s="82"/>
      <c r="BE539" s="82"/>
      <c r="BF539" s="82"/>
    </row>
    <row r="540">
      <c r="A540" s="102">
        <v>504.0</v>
      </c>
      <c r="B540" s="99" t="s">
        <v>2913</v>
      </c>
      <c r="C540" s="99" t="s">
        <v>4542</v>
      </c>
      <c r="D540" s="99" t="s">
        <v>593</v>
      </c>
      <c r="E540" s="99" t="s">
        <v>358</v>
      </c>
      <c r="F540" s="99" t="s">
        <v>10154</v>
      </c>
      <c r="G540" s="103"/>
      <c r="H540" s="103"/>
      <c r="I540" s="99" t="s">
        <v>595</v>
      </c>
      <c r="J540" s="103"/>
      <c r="K540" s="103"/>
      <c r="L540" s="103"/>
      <c r="M540" s="103"/>
      <c r="N540" s="103"/>
      <c r="O540" s="103"/>
      <c r="P540" s="103"/>
      <c r="Q540" s="99" t="s">
        <v>288</v>
      </c>
      <c r="R540" s="103"/>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c r="AV540" s="103"/>
      <c r="AW540" s="103"/>
      <c r="AX540" s="103"/>
      <c r="AY540" s="103"/>
      <c r="AZ540" s="103"/>
      <c r="BA540" s="103"/>
      <c r="BB540" s="103"/>
      <c r="BC540" s="103"/>
      <c r="BD540" s="103"/>
      <c r="BE540" s="103"/>
      <c r="BF540" s="103"/>
    </row>
    <row r="541">
      <c r="A541" s="64">
        <v>505.0</v>
      </c>
      <c r="B541" s="57" t="s">
        <v>2916</v>
      </c>
      <c r="C541" s="57" t="s">
        <v>4549</v>
      </c>
      <c r="D541" s="57" t="s">
        <v>593</v>
      </c>
      <c r="E541" s="57" t="s">
        <v>358</v>
      </c>
      <c r="F541" s="57" t="s">
        <v>10154</v>
      </c>
      <c r="G541" s="82"/>
      <c r="H541" s="82"/>
      <c r="I541" s="57" t="s">
        <v>595</v>
      </c>
      <c r="J541" s="82"/>
      <c r="K541" s="82"/>
      <c r="L541" s="82"/>
      <c r="M541" s="82"/>
      <c r="N541" s="82"/>
      <c r="O541" s="82"/>
      <c r="P541" s="82"/>
      <c r="Q541" s="57" t="s">
        <v>577</v>
      </c>
      <c r="R541" s="82"/>
      <c r="S541" s="82"/>
      <c r="T541" s="82"/>
      <c r="U541" s="82"/>
      <c r="V541" s="82"/>
      <c r="W541" s="82"/>
      <c r="X541" s="82"/>
      <c r="Y541" s="82"/>
      <c r="Z541" s="82"/>
      <c r="AA541" s="82"/>
      <c r="AB541" s="82"/>
      <c r="AC541" s="82"/>
      <c r="AD541" s="82"/>
      <c r="AE541" s="82"/>
      <c r="AF541" s="82"/>
      <c r="AG541" s="82"/>
      <c r="AH541" s="82"/>
      <c r="AI541" s="82"/>
      <c r="AJ541" s="82"/>
      <c r="AK541" s="82"/>
      <c r="AL541" s="82"/>
      <c r="AM541" s="82"/>
      <c r="AN541" s="82"/>
      <c r="AO541" s="82"/>
      <c r="AP541" s="82"/>
      <c r="AQ541" s="82"/>
      <c r="AR541" s="82"/>
      <c r="AS541" s="82"/>
      <c r="AT541" s="82"/>
      <c r="AU541" s="82"/>
      <c r="AV541" s="82"/>
      <c r="AW541" s="82"/>
      <c r="AX541" s="82"/>
      <c r="AY541" s="82"/>
      <c r="AZ541" s="82"/>
      <c r="BA541" s="82"/>
      <c r="BB541" s="82"/>
      <c r="BC541" s="82"/>
      <c r="BD541" s="82"/>
      <c r="BE541" s="82"/>
      <c r="BF541" s="82"/>
    </row>
    <row r="542">
      <c r="A542" s="102">
        <v>506.0</v>
      </c>
      <c r="B542" s="99" t="s">
        <v>2919</v>
      </c>
      <c r="C542" s="99" t="s">
        <v>10422</v>
      </c>
      <c r="D542" s="99" t="s">
        <v>593</v>
      </c>
      <c r="E542" s="99" t="s">
        <v>358</v>
      </c>
      <c r="F542" s="99" t="s">
        <v>10154</v>
      </c>
      <c r="G542" s="103"/>
      <c r="H542" s="103"/>
      <c r="I542" s="99" t="s">
        <v>595</v>
      </c>
      <c r="J542" s="103"/>
      <c r="K542" s="103"/>
      <c r="L542" s="103"/>
      <c r="M542" s="103"/>
      <c r="N542" s="103"/>
      <c r="O542" s="103"/>
      <c r="P542" s="103"/>
      <c r="Q542" s="99" t="s">
        <v>253</v>
      </c>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c r="BF542" s="103"/>
    </row>
    <row r="543">
      <c r="A543" s="64">
        <v>507.0</v>
      </c>
      <c r="B543" s="57" t="s">
        <v>2923</v>
      </c>
      <c r="C543" s="57" t="s">
        <v>4556</v>
      </c>
      <c r="D543" s="57" t="s">
        <v>593</v>
      </c>
      <c r="E543" s="57" t="s">
        <v>358</v>
      </c>
      <c r="F543" s="57" t="s">
        <v>10154</v>
      </c>
      <c r="G543" s="82"/>
      <c r="H543" s="82"/>
      <c r="I543" s="57" t="s">
        <v>595</v>
      </c>
      <c r="J543" s="82"/>
      <c r="K543" s="82"/>
      <c r="L543" s="82"/>
      <c r="M543" s="82"/>
      <c r="N543" s="82"/>
      <c r="O543" s="82"/>
      <c r="P543" s="82"/>
      <c r="Q543" s="57" t="s">
        <v>577</v>
      </c>
      <c r="R543" s="82"/>
      <c r="S543" s="82"/>
      <c r="T543" s="82"/>
      <c r="U543" s="82"/>
      <c r="V543" s="82"/>
      <c r="W543" s="82"/>
      <c r="X543" s="82"/>
      <c r="Y543" s="82"/>
      <c r="Z543" s="82"/>
      <c r="AA543" s="82"/>
      <c r="AB543" s="82"/>
      <c r="AC543" s="82"/>
      <c r="AD543" s="82"/>
      <c r="AE543" s="82"/>
      <c r="AF543" s="82"/>
      <c r="AG543" s="82"/>
      <c r="AH543" s="82"/>
      <c r="AI543" s="82"/>
      <c r="AJ543" s="82"/>
      <c r="AK543" s="82"/>
      <c r="AL543" s="82"/>
      <c r="AM543" s="82"/>
      <c r="AN543" s="82"/>
      <c r="AO543" s="82"/>
      <c r="AP543" s="82"/>
      <c r="AQ543" s="82"/>
      <c r="AR543" s="82"/>
      <c r="AS543" s="82"/>
      <c r="AT543" s="82"/>
      <c r="AU543" s="82"/>
      <c r="AV543" s="82"/>
      <c r="AW543" s="82"/>
      <c r="AX543" s="82"/>
      <c r="AY543" s="82"/>
      <c r="AZ543" s="82"/>
      <c r="BA543" s="82"/>
      <c r="BB543" s="82"/>
      <c r="BC543" s="82"/>
      <c r="BD543" s="82"/>
      <c r="BE543" s="82"/>
      <c r="BF543" s="82"/>
    </row>
    <row r="544">
      <c r="A544" s="102">
        <v>508.0</v>
      </c>
      <c r="B544" s="99" t="s">
        <v>2927</v>
      </c>
      <c r="C544" s="99" t="s">
        <v>4564</v>
      </c>
      <c r="D544" s="99" t="s">
        <v>593</v>
      </c>
      <c r="E544" s="99" t="s">
        <v>358</v>
      </c>
      <c r="F544" s="99" t="s">
        <v>10154</v>
      </c>
      <c r="G544" s="103"/>
      <c r="H544" s="103"/>
      <c r="I544" s="99" t="s">
        <v>595</v>
      </c>
      <c r="J544" s="103"/>
      <c r="K544" s="103"/>
      <c r="L544" s="103"/>
      <c r="M544" s="103"/>
      <c r="N544" s="103"/>
      <c r="O544" s="103"/>
      <c r="P544" s="103"/>
      <c r="Q544" s="99" t="s">
        <v>577</v>
      </c>
      <c r="R544" s="103"/>
      <c r="S544" s="103"/>
      <c r="T544" s="103"/>
      <c r="U544" s="103"/>
      <c r="V544" s="103"/>
      <c r="W544" s="103"/>
      <c r="X544" s="103"/>
      <c r="Y544" s="103"/>
      <c r="Z544" s="103"/>
      <c r="AA544" s="103"/>
      <c r="AB544" s="103"/>
      <c r="AC544" s="103"/>
      <c r="AD544" s="103"/>
      <c r="AE544" s="103"/>
      <c r="AF544" s="103"/>
      <c r="AG544" s="103"/>
      <c r="AH544" s="103"/>
      <c r="AI544" s="103"/>
      <c r="AJ544" s="103"/>
      <c r="AK544" s="103"/>
      <c r="AL544" s="103"/>
      <c r="AM544" s="103"/>
      <c r="AN544" s="103"/>
      <c r="AO544" s="103"/>
      <c r="AP544" s="103"/>
      <c r="AQ544" s="103"/>
      <c r="AR544" s="103"/>
      <c r="AS544" s="103"/>
      <c r="AT544" s="103"/>
      <c r="AU544" s="103"/>
      <c r="AV544" s="103"/>
      <c r="AW544" s="103"/>
      <c r="AX544" s="103"/>
      <c r="AY544" s="103"/>
      <c r="AZ544" s="103"/>
      <c r="BA544" s="103"/>
      <c r="BB544" s="103"/>
      <c r="BC544" s="103"/>
      <c r="BD544" s="103"/>
      <c r="BE544" s="103"/>
      <c r="BF544" s="103"/>
    </row>
    <row r="545">
      <c r="A545" s="64">
        <v>509.0</v>
      </c>
      <c r="B545" s="57" t="s">
        <v>2931</v>
      </c>
      <c r="C545" s="57" t="s">
        <v>4574</v>
      </c>
      <c r="D545" s="57" t="s">
        <v>593</v>
      </c>
      <c r="E545" s="57" t="s">
        <v>358</v>
      </c>
      <c r="F545" s="57" t="s">
        <v>10154</v>
      </c>
      <c r="G545" s="82"/>
      <c r="H545" s="82"/>
      <c r="I545" s="57" t="s">
        <v>595</v>
      </c>
      <c r="J545" s="82"/>
      <c r="K545" s="82"/>
      <c r="L545" s="82"/>
      <c r="M545" s="82"/>
      <c r="N545" s="82"/>
      <c r="O545" s="82"/>
      <c r="P545" s="82"/>
      <c r="Q545" s="57" t="s">
        <v>232</v>
      </c>
      <c r="R545" s="82"/>
      <c r="S545" s="82"/>
      <c r="T545" s="82"/>
      <c r="U545" s="82"/>
      <c r="V545" s="82"/>
      <c r="W545" s="82"/>
      <c r="X545" s="82"/>
      <c r="Y545" s="82"/>
      <c r="Z545" s="82"/>
      <c r="AA545" s="82"/>
      <c r="AB545" s="82"/>
      <c r="AC545" s="82"/>
      <c r="AD545" s="82"/>
      <c r="AE545" s="82"/>
      <c r="AF545" s="82"/>
      <c r="AG545" s="82"/>
      <c r="AH545" s="82"/>
      <c r="AI545" s="82"/>
      <c r="AJ545" s="82"/>
      <c r="AK545" s="82"/>
      <c r="AL545" s="82"/>
      <c r="AM545" s="82"/>
      <c r="AN545" s="82"/>
      <c r="AO545" s="82"/>
      <c r="AP545" s="82"/>
      <c r="AQ545" s="82"/>
      <c r="AR545" s="82"/>
      <c r="AS545" s="82"/>
      <c r="AT545" s="82"/>
      <c r="AU545" s="82"/>
      <c r="AV545" s="82"/>
      <c r="AW545" s="82"/>
      <c r="AX545" s="82"/>
      <c r="AY545" s="82"/>
      <c r="AZ545" s="82"/>
      <c r="BA545" s="82"/>
      <c r="BB545" s="82"/>
      <c r="BC545" s="82"/>
      <c r="BD545" s="82"/>
      <c r="BE545" s="82"/>
      <c r="BF545" s="82"/>
    </row>
    <row r="546">
      <c r="A546" s="102">
        <v>510.0</v>
      </c>
      <c r="B546" s="99" t="s">
        <v>2934</v>
      </c>
      <c r="C546" s="99" t="s">
        <v>4583</v>
      </c>
      <c r="D546" s="99" t="s">
        <v>593</v>
      </c>
      <c r="E546" s="99" t="s">
        <v>358</v>
      </c>
      <c r="F546" s="99" t="s">
        <v>10154</v>
      </c>
      <c r="G546" s="103"/>
      <c r="H546" s="103"/>
      <c r="I546" s="99" t="s">
        <v>595</v>
      </c>
      <c r="J546" s="103"/>
      <c r="K546" s="103"/>
      <c r="L546" s="103"/>
      <c r="M546" s="103"/>
      <c r="N546" s="103"/>
      <c r="O546" s="103"/>
      <c r="P546" s="103"/>
      <c r="Q546" s="99" t="s">
        <v>226</v>
      </c>
      <c r="R546" s="103"/>
      <c r="S546" s="103"/>
      <c r="T546" s="103"/>
      <c r="U546" s="103"/>
      <c r="V546" s="103"/>
      <c r="W546" s="103"/>
      <c r="X546" s="103"/>
      <c r="Y546" s="103"/>
      <c r="Z546" s="103"/>
      <c r="AA546" s="103"/>
      <c r="AB546" s="103"/>
      <c r="AC546" s="103"/>
      <c r="AD546" s="103"/>
      <c r="AE546" s="103"/>
      <c r="AF546" s="103"/>
      <c r="AG546" s="103"/>
      <c r="AH546" s="103"/>
      <c r="AI546" s="103"/>
      <c r="AJ546" s="103"/>
      <c r="AK546" s="103"/>
      <c r="AL546" s="103"/>
      <c r="AM546" s="103"/>
      <c r="AN546" s="103"/>
      <c r="AO546" s="103"/>
      <c r="AP546" s="103"/>
      <c r="AQ546" s="103"/>
      <c r="AR546" s="103"/>
      <c r="AS546" s="103"/>
      <c r="AT546" s="103"/>
      <c r="AU546" s="103"/>
      <c r="AV546" s="103"/>
      <c r="AW546" s="103"/>
      <c r="AX546" s="103"/>
      <c r="AY546" s="103"/>
      <c r="AZ546" s="103"/>
      <c r="BA546" s="103"/>
      <c r="BB546" s="103"/>
      <c r="BC546" s="103"/>
      <c r="BD546" s="103"/>
      <c r="BE546" s="103"/>
      <c r="BF546" s="103"/>
    </row>
    <row r="547">
      <c r="A547" s="64">
        <v>511.0</v>
      </c>
      <c r="B547" s="57" t="s">
        <v>2939</v>
      </c>
      <c r="C547" s="57" t="s">
        <v>4588</v>
      </c>
      <c r="D547" s="57" t="s">
        <v>593</v>
      </c>
      <c r="E547" s="57" t="s">
        <v>358</v>
      </c>
      <c r="F547" s="57" t="s">
        <v>10154</v>
      </c>
      <c r="G547" s="82"/>
      <c r="H547" s="82"/>
      <c r="I547" s="57" t="s">
        <v>595</v>
      </c>
      <c r="J547" s="82"/>
      <c r="K547" s="82"/>
      <c r="L547" s="82"/>
      <c r="M547" s="82"/>
      <c r="N547" s="82"/>
      <c r="O547" s="82"/>
      <c r="P547" s="82"/>
      <c r="Q547" s="57" t="s">
        <v>253</v>
      </c>
      <c r="R547" s="82"/>
      <c r="S547" s="82"/>
      <c r="T547" s="82"/>
      <c r="U547" s="82"/>
      <c r="V547" s="82"/>
      <c r="W547" s="82"/>
      <c r="X547" s="82"/>
      <c r="Y547" s="82"/>
      <c r="Z547" s="82"/>
      <c r="AA547" s="82"/>
      <c r="AB547" s="82"/>
      <c r="AC547" s="82"/>
      <c r="AD547" s="82"/>
      <c r="AE547" s="82"/>
      <c r="AF547" s="82"/>
      <c r="AG547" s="82"/>
      <c r="AH547" s="82"/>
      <c r="AI547" s="82"/>
      <c r="AJ547" s="82"/>
      <c r="AK547" s="82"/>
      <c r="AL547" s="82"/>
      <c r="AM547" s="82"/>
      <c r="AN547" s="82"/>
      <c r="AO547" s="82"/>
      <c r="AP547" s="82"/>
      <c r="AQ547" s="82"/>
      <c r="AR547" s="82"/>
      <c r="AS547" s="82"/>
      <c r="AT547" s="82"/>
      <c r="AU547" s="82"/>
      <c r="AV547" s="82"/>
      <c r="AW547" s="82"/>
      <c r="AX547" s="82"/>
      <c r="AY547" s="82"/>
      <c r="AZ547" s="82"/>
      <c r="BA547" s="82"/>
      <c r="BB547" s="82"/>
      <c r="BC547" s="82"/>
      <c r="BD547" s="82"/>
      <c r="BE547" s="82"/>
      <c r="BF547" s="82"/>
    </row>
    <row r="548">
      <c r="A548" s="102">
        <v>512.0</v>
      </c>
      <c r="B548" s="99" t="s">
        <v>2942</v>
      </c>
      <c r="C548" s="99" t="s">
        <v>4595</v>
      </c>
      <c r="D548" s="99" t="s">
        <v>593</v>
      </c>
      <c r="E548" s="99" t="s">
        <v>358</v>
      </c>
      <c r="F548" s="99" t="s">
        <v>10154</v>
      </c>
      <c r="G548" s="103"/>
      <c r="H548" s="103"/>
      <c r="I548" s="99" t="s">
        <v>595</v>
      </c>
      <c r="J548" s="103"/>
      <c r="K548" s="103"/>
      <c r="L548" s="103"/>
      <c r="M548" s="103"/>
      <c r="N548" s="103"/>
      <c r="O548" s="103"/>
      <c r="P548" s="103"/>
      <c r="Q548" s="99" t="s">
        <v>96</v>
      </c>
      <c r="R548" s="103"/>
      <c r="S548" s="103"/>
      <c r="T548" s="103"/>
      <c r="U548" s="103"/>
      <c r="V548" s="103"/>
      <c r="W548" s="103"/>
      <c r="X548" s="103"/>
      <c r="Y548" s="103"/>
      <c r="Z548" s="103"/>
      <c r="AA548" s="103"/>
      <c r="AB548" s="103"/>
      <c r="AC548" s="103"/>
      <c r="AD548" s="103"/>
      <c r="AE548" s="103"/>
      <c r="AF548" s="103"/>
      <c r="AG548" s="103"/>
      <c r="AH548" s="103"/>
      <c r="AI548" s="103"/>
      <c r="AJ548" s="103"/>
      <c r="AK548" s="103"/>
      <c r="AL548" s="103"/>
      <c r="AM548" s="103"/>
      <c r="AN548" s="103"/>
      <c r="AO548" s="103"/>
      <c r="AP548" s="103"/>
      <c r="AQ548" s="103"/>
      <c r="AR548" s="103"/>
      <c r="AS548" s="103"/>
      <c r="AT548" s="103"/>
      <c r="AU548" s="103"/>
      <c r="AV548" s="103"/>
      <c r="AW548" s="103"/>
      <c r="AX548" s="103"/>
      <c r="AY548" s="103"/>
      <c r="AZ548" s="103"/>
      <c r="BA548" s="103"/>
      <c r="BB548" s="103"/>
      <c r="BC548" s="103"/>
      <c r="BD548" s="103"/>
      <c r="BE548" s="103"/>
      <c r="BF548" s="103"/>
    </row>
    <row r="549">
      <c r="A549" s="64">
        <v>513.0</v>
      </c>
      <c r="B549" s="57" t="s">
        <v>2945</v>
      </c>
      <c r="C549" s="57" t="s">
        <v>4609</v>
      </c>
      <c r="D549" s="57" t="s">
        <v>593</v>
      </c>
      <c r="E549" s="57" t="s">
        <v>358</v>
      </c>
      <c r="F549" s="57" t="s">
        <v>10154</v>
      </c>
      <c r="G549" s="82"/>
      <c r="H549" s="82"/>
      <c r="I549" s="57" t="s">
        <v>595</v>
      </c>
      <c r="J549" s="82"/>
      <c r="K549" s="82"/>
      <c r="L549" s="82"/>
      <c r="M549" s="82"/>
      <c r="N549" s="82"/>
      <c r="O549" s="82"/>
      <c r="P549" s="82"/>
      <c r="Q549" s="57" t="s">
        <v>288</v>
      </c>
      <c r="R549" s="82"/>
      <c r="S549" s="82"/>
      <c r="T549" s="82"/>
      <c r="U549" s="82"/>
      <c r="V549" s="82"/>
      <c r="W549" s="82"/>
      <c r="X549" s="82"/>
      <c r="Y549" s="82"/>
      <c r="Z549" s="82"/>
      <c r="AA549" s="82"/>
      <c r="AB549" s="82"/>
      <c r="AC549" s="82"/>
      <c r="AD549" s="82"/>
      <c r="AE549" s="82"/>
      <c r="AF549" s="82"/>
      <c r="AG549" s="82"/>
      <c r="AH549" s="82"/>
      <c r="AI549" s="82"/>
      <c r="AJ549" s="82"/>
      <c r="AK549" s="82"/>
      <c r="AL549" s="82"/>
      <c r="AM549" s="82"/>
      <c r="AN549" s="82"/>
      <c r="AO549" s="82"/>
      <c r="AP549" s="82"/>
      <c r="AQ549" s="82"/>
      <c r="AR549" s="82"/>
      <c r="AS549" s="82"/>
      <c r="AT549" s="82"/>
      <c r="AU549" s="82"/>
      <c r="AV549" s="82"/>
      <c r="AW549" s="82"/>
      <c r="AX549" s="82"/>
      <c r="AY549" s="82"/>
      <c r="AZ549" s="82"/>
      <c r="BA549" s="82"/>
      <c r="BB549" s="82"/>
      <c r="BC549" s="82"/>
      <c r="BD549" s="82"/>
      <c r="BE549" s="82"/>
      <c r="BF549" s="82"/>
    </row>
    <row r="550">
      <c r="A550" s="102">
        <v>514.0</v>
      </c>
      <c r="B550" s="99" t="s">
        <v>2950</v>
      </c>
      <c r="C550" s="99" t="s">
        <v>4619</v>
      </c>
      <c r="D550" s="99" t="s">
        <v>593</v>
      </c>
      <c r="E550" s="99" t="s">
        <v>358</v>
      </c>
      <c r="F550" s="99" t="s">
        <v>10154</v>
      </c>
      <c r="G550" s="103"/>
      <c r="H550" s="103"/>
      <c r="I550" s="99" t="s">
        <v>595</v>
      </c>
      <c r="J550" s="103"/>
      <c r="K550" s="103"/>
      <c r="L550" s="103"/>
      <c r="M550" s="103"/>
      <c r="N550" s="103"/>
      <c r="O550" s="103"/>
      <c r="P550" s="103"/>
      <c r="Q550" s="99" t="s">
        <v>253</v>
      </c>
      <c r="R550" s="103"/>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c r="AV550" s="103"/>
      <c r="AW550" s="103"/>
      <c r="AX550" s="103"/>
      <c r="AY550" s="103"/>
      <c r="AZ550" s="103"/>
      <c r="BA550" s="103"/>
      <c r="BB550" s="103"/>
      <c r="BC550" s="103"/>
      <c r="BD550" s="103"/>
      <c r="BE550" s="103"/>
      <c r="BF550" s="103"/>
    </row>
    <row r="551">
      <c r="A551" s="64">
        <v>515.0</v>
      </c>
      <c r="B551" s="57" t="s">
        <v>2953</v>
      </c>
      <c r="C551" s="57" t="s">
        <v>4626</v>
      </c>
      <c r="D551" s="57" t="s">
        <v>593</v>
      </c>
      <c r="E551" s="57" t="s">
        <v>358</v>
      </c>
      <c r="F551" s="57" t="s">
        <v>10154</v>
      </c>
      <c r="G551" s="82"/>
      <c r="H551" s="82"/>
      <c r="I551" s="57" t="s">
        <v>595</v>
      </c>
      <c r="J551" s="82"/>
      <c r="K551" s="82"/>
      <c r="L551" s="82"/>
      <c r="M551" s="82"/>
      <c r="N551" s="82"/>
      <c r="O551" s="82"/>
      <c r="P551" s="82"/>
      <c r="Q551" s="57" t="s">
        <v>288</v>
      </c>
      <c r="R551" s="82"/>
      <c r="S551" s="82"/>
      <c r="T551" s="82"/>
      <c r="U551" s="82"/>
      <c r="V551" s="82"/>
      <c r="W551" s="82"/>
      <c r="X551" s="82"/>
      <c r="Y551" s="82"/>
      <c r="Z551" s="82"/>
      <c r="AA551" s="82"/>
      <c r="AB551" s="82"/>
      <c r="AC551" s="82"/>
      <c r="AD551" s="82"/>
      <c r="AE551" s="82"/>
      <c r="AF551" s="82"/>
      <c r="AG551" s="82"/>
      <c r="AH551" s="82"/>
      <c r="AI551" s="82"/>
      <c r="AJ551" s="82"/>
      <c r="AK551" s="82"/>
      <c r="AL551" s="82"/>
      <c r="AM551" s="82"/>
      <c r="AN551" s="82"/>
      <c r="AO551" s="82"/>
      <c r="AP551" s="82"/>
      <c r="AQ551" s="82"/>
      <c r="AR551" s="82"/>
      <c r="AS551" s="82"/>
      <c r="AT551" s="82"/>
      <c r="AU551" s="82"/>
      <c r="AV551" s="82"/>
      <c r="AW551" s="82"/>
      <c r="AX551" s="82"/>
      <c r="AY551" s="82"/>
      <c r="AZ551" s="82"/>
      <c r="BA551" s="82"/>
      <c r="BB551" s="82"/>
      <c r="BC551" s="82"/>
      <c r="BD551" s="82"/>
      <c r="BE551" s="82"/>
      <c r="BF551" s="82"/>
    </row>
    <row r="552">
      <c r="A552" s="102">
        <v>516.0</v>
      </c>
      <c r="B552" s="99" t="s">
        <v>2957</v>
      </c>
      <c r="C552" s="99" t="s">
        <v>4635</v>
      </c>
      <c r="D552" s="99" t="s">
        <v>593</v>
      </c>
      <c r="E552" s="99" t="s">
        <v>440</v>
      </c>
      <c r="F552" s="99" t="s">
        <v>10154</v>
      </c>
      <c r="G552" s="103"/>
      <c r="H552" s="103"/>
      <c r="I552" s="99" t="s">
        <v>595</v>
      </c>
      <c r="J552" s="103"/>
      <c r="K552" s="103"/>
      <c r="L552" s="103"/>
      <c r="M552" s="103"/>
      <c r="N552" s="103"/>
      <c r="O552" s="103"/>
      <c r="P552" s="103"/>
      <c r="Q552" s="99" t="s">
        <v>232</v>
      </c>
      <c r="R552" s="103"/>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c r="AV552" s="103"/>
      <c r="AW552" s="103"/>
      <c r="AX552" s="103"/>
      <c r="AY552" s="103"/>
      <c r="AZ552" s="103"/>
      <c r="BA552" s="103"/>
      <c r="BB552" s="103"/>
      <c r="BC552" s="103"/>
      <c r="BD552" s="103"/>
      <c r="BE552" s="103"/>
      <c r="BF552" s="103"/>
    </row>
    <row r="553">
      <c r="A553" s="64">
        <v>517.0</v>
      </c>
      <c r="B553" s="57" t="s">
        <v>2959</v>
      </c>
      <c r="C553" s="57" t="s">
        <v>4654</v>
      </c>
      <c r="D553" s="57" t="s">
        <v>593</v>
      </c>
      <c r="E553" s="57" t="s">
        <v>358</v>
      </c>
      <c r="F553" s="57" t="s">
        <v>10154</v>
      </c>
      <c r="G553" s="82"/>
      <c r="H553" s="82"/>
      <c r="I553" s="57" t="s">
        <v>595</v>
      </c>
      <c r="J553" s="82"/>
      <c r="K553" s="82"/>
      <c r="L553" s="82"/>
      <c r="M553" s="82"/>
      <c r="N553" s="82"/>
      <c r="O553" s="82"/>
      <c r="P553" s="82"/>
      <c r="Q553" s="57" t="s">
        <v>253</v>
      </c>
      <c r="R553" s="82"/>
      <c r="S553" s="82"/>
      <c r="T553" s="82"/>
      <c r="U553" s="82"/>
      <c r="V553" s="82"/>
      <c r="W553" s="82"/>
      <c r="X553" s="82"/>
      <c r="Y553" s="82"/>
      <c r="Z553" s="82"/>
      <c r="AA553" s="82"/>
      <c r="AB553" s="82"/>
      <c r="AC553" s="82"/>
      <c r="AD553" s="82"/>
      <c r="AE553" s="82"/>
      <c r="AF553" s="82"/>
      <c r="AG553" s="82"/>
      <c r="AH553" s="82"/>
      <c r="AI553" s="82"/>
      <c r="AJ553" s="82"/>
      <c r="AK553" s="82"/>
      <c r="AL553" s="82"/>
      <c r="AM553" s="82"/>
      <c r="AN553" s="82"/>
      <c r="AO553" s="82"/>
      <c r="AP553" s="82"/>
      <c r="AQ553" s="82"/>
      <c r="AR553" s="82"/>
      <c r="AS553" s="82"/>
      <c r="AT553" s="82"/>
      <c r="AU553" s="82"/>
      <c r="AV553" s="82"/>
      <c r="AW553" s="82"/>
      <c r="AX553" s="82"/>
      <c r="AY553" s="82"/>
      <c r="AZ553" s="82"/>
      <c r="BA553" s="82"/>
      <c r="BB553" s="82"/>
      <c r="BC553" s="82"/>
      <c r="BD553" s="82"/>
      <c r="BE553" s="82"/>
      <c r="BF553" s="82"/>
    </row>
    <row r="554">
      <c r="A554" s="102">
        <v>518.0</v>
      </c>
      <c r="B554" s="99" t="s">
        <v>2962</v>
      </c>
      <c r="C554" s="99" t="s">
        <v>4665</v>
      </c>
      <c r="D554" s="99" t="s">
        <v>593</v>
      </c>
      <c r="E554" s="99" t="s">
        <v>358</v>
      </c>
      <c r="F554" s="99" t="s">
        <v>10154</v>
      </c>
      <c r="G554" s="103"/>
      <c r="H554" s="103"/>
      <c r="I554" s="99" t="s">
        <v>595</v>
      </c>
      <c r="J554" s="103"/>
      <c r="K554" s="103"/>
      <c r="L554" s="103"/>
      <c r="M554" s="103"/>
      <c r="N554" s="103"/>
      <c r="O554" s="103"/>
      <c r="P554" s="103"/>
      <c r="Q554" s="99" t="s">
        <v>181</v>
      </c>
      <c r="R554" s="103"/>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c r="AV554" s="103"/>
      <c r="AW554" s="103"/>
      <c r="AX554" s="103"/>
      <c r="AY554" s="103"/>
      <c r="AZ554" s="103"/>
      <c r="BA554" s="103"/>
      <c r="BB554" s="103"/>
      <c r="BC554" s="103"/>
      <c r="BD554" s="103"/>
      <c r="BE554" s="103"/>
      <c r="BF554" s="103"/>
    </row>
    <row r="555">
      <c r="A555" s="64">
        <v>519.0</v>
      </c>
      <c r="B555" s="57" t="s">
        <v>2966</v>
      </c>
      <c r="C555" s="57" t="s">
        <v>4673</v>
      </c>
      <c r="D555" s="57" t="s">
        <v>593</v>
      </c>
      <c r="E555" s="57" t="s">
        <v>358</v>
      </c>
      <c r="F555" s="57" t="s">
        <v>10154</v>
      </c>
      <c r="G555" s="82"/>
      <c r="H555" s="82"/>
      <c r="I555" s="57" t="s">
        <v>595</v>
      </c>
      <c r="J555" s="82"/>
      <c r="K555" s="82"/>
      <c r="L555" s="82"/>
      <c r="M555" s="82"/>
      <c r="N555" s="82"/>
      <c r="O555" s="82"/>
      <c r="P555" s="82"/>
      <c r="Q555" s="57" t="s">
        <v>181</v>
      </c>
      <c r="R555" s="82"/>
      <c r="S555" s="82"/>
      <c r="T555" s="82"/>
      <c r="U555" s="82"/>
      <c r="V555" s="82"/>
      <c r="W555" s="82"/>
      <c r="X555" s="82"/>
      <c r="Y555" s="82"/>
      <c r="Z555" s="82"/>
      <c r="AA555" s="82"/>
      <c r="AB555" s="82"/>
      <c r="AC555" s="82"/>
      <c r="AD555" s="82"/>
      <c r="AE555" s="82"/>
      <c r="AF555" s="82"/>
      <c r="AG555" s="82"/>
      <c r="AH555" s="82"/>
      <c r="AI555" s="82"/>
      <c r="AJ555" s="82"/>
      <c r="AK555" s="82"/>
      <c r="AL555" s="82"/>
      <c r="AM555" s="82"/>
      <c r="AN555" s="82"/>
      <c r="AO555" s="82"/>
      <c r="AP555" s="82"/>
      <c r="AQ555" s="82"/>
      <c r="AR555" s="82"/>
      <c r="AS555" s="82"/>
      <c r="AT555" s="82"/>
      <c r="AU555" s="82"/>
      <c r="AV555" s="82"/>
      <c r="AW555" s="82"/>
      <c r="AX555" s="82"/>
      <c r="AY555" s="82"/>
      <c r="AZ555" s="82"/>
      <c r="BA555" s="82"/>
      <c r="BB555" s="82"/>
      <c r="BC555" s="82"/>
      <c r="BD555" s="82"/>
      <c r="BE555" s="82"/>
      <c r="BF555" s="82"/>
    </row>
    <row r="556">
      <c r="A556" s="102">
        <v>520.0</v>
      </c>
      <c r="B556" s="99" t="s">
        <v>2968</v>
      </c>
      <c r="C556" s="99" t="s">
        <v>4680</v>
      </c>
      <c r="D556" s="99" t="s">
        <v>593</v>
      </c>
      <c r="E556" s="99" t="s">
        <v>358</v>
      </c>
      <c r="F556" s="99" t="s">
        <v>10154</v>
      </c>
      <c r="G556" s="103"/>
      <c r="H556" s="103"/>
      <c r="I556" s="99" t="s">
        <v>595</v>
      </c>
      <c r="J556" s="103"/>
      <c r="K556" s="103"/>
      <c r="L556" s="103"/>
      <c r="M556" s="103"/>
      <c r="N556" s="103"/>
      <c r="O556" s="103"/>
      <c r="P556" s="103"/>
      <c r="Q556" s="99" t="s">
        <v>253</v>
      </c>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c r="BF556" s="103"/>
    </row>
    <row r="557">
      <c r="A557" s="64">
        <v>521.0</v>
      </c>
      <c r="B557" s="57" t="s">
        <v>2972</v>
      </c>
      <c r="C557" s="57" t="s">
        <v>4683</v>
      </c>
      <c r="D557" s="57" t="s">
        <v>593</v>
      </c>
      <c r="E557" s="57" t="s">
        <v>2343</v>
      </c>
      <c r="F557" s="57" t="s">
        <v>10154</v>
      </c>
      <c r="G557" s="82"/>
      <c r="H557" s="82"/>
      <c r="I557" s="57" t="s">
        <v>595</v>
      </c>
      <c r="J557" s="82"/>
      <c r="K557" s="82"/>
      <c r="L557" s="82"/>
      <c r="M557" s="82"/>
      <c r="N557" s="82"/>
      <c r="O557" s="82"/>
      <c r="P557" s="82"/>
      <c r="Q557" s="57" t="s">
        <v>288</v>
      </c>
      <c r="R557" s="82"/>
      <c r="S557" s="82"/>
      <c r="T557" s="82"/>
      <c r="U557" s="82"/>
      <c r="V557" s="82"/>
      <c r="W557" s="82"/>
      <c r="X557" s="82"/>
      <c r="Y557" s="82"/>
      <c r="Z557" s="82"/>
      <c r="AA557" s="82"/>
      <c r="AB557" s="82"/>
      <c r="AC557" s="82"/>
      <c r="AD557" s="82"/>
      <c r="AE557" s="82"/>
      <c r="AF557" s="82"/>
      <c r="AG557" s="82"/>
      <c r="AH557" s="82"/>
      <c r="AI557" s="82"/>
      <c r="AJ557" s="82"/>
      <c r="AK557" s="82"/>
      <c r="AL557" s="82"/>
      <c r="AM557" s="82"/>
      <c r="AN557" s="82"/>
      <c r="AO557" s="82"/>
      <c r="AP557" s="82"/>
      <c r="AQ557" s="82"/>
      <c r="AR557" s="82"/>
      <c r="AS557" s="82"/>
      <c r="AT557" s="82"/>
      <c r="AU557" s="82"/>
      <c r="AV557" s="82"/>
      <c r="AW557" s="82"/>
      <c r="AX557" s="82"/>
      <c r="AY557" s="82"/>
      <c r="AZ557" s="82"/>
      <c r="BA557" s="82"/>
      <c r="BB557" s="82"/>
      <c r="BC557" s="82"/>
      <c r="BD557" s="82"/>
      <c r="BE557" s="82"/>
      <c r="BF557" s="82"/>
    </row>
    <row r="558">
      <c r="A558" s="102">
        <v>522.0</v>
      </c>
      <c r="B558" s="99" t="s">
        <v>2975</v>
      </c>
      <c r="C558" s="99" t="s">
        <v>4692</v>
      </c>
      <c r="D558" s="99" t="s">
        <v>593</v>
      </c>
      <c r="E558" s="99" t="s">
        <v>358</v>
      </c>
      <c r="F558" s="99" t="s">
        <v>10154</v>
      </c>
      <c r="G558" s="103"/>
      <c r="H558" s="103"/>
      <c r="I558" s="99" t="s">
        <v>595</v>
      </c>
      <c r="J558" s="103"/>
      <c r="K558" s="103"/>
      <c r="L558" s="103"/>
      <c r="M558" s="103"/>
      <c r="N558" s="103"/>
      <c r="O558" s="103"/>
      <c r="P558" s="103"/>
      <c r="Q558" s="99" t="s">
        <v>288</v>
      </c>
      <c r="R558" s="103"/>
      <c r="S558" s="103"/>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c r="AV558" s="103"/>
      <c r="AW558" s="103"/>
      <c r="AX558" s="103"/>
      <c r="AY558" s="103"/>
      <c r="AZ558" s="103"/>
      <c r="BA558" s="103"/>
      <c r="BB558" s="103"/>
      <c r="BC558" s="103"/>
      <c r="BD558" s="103"/>
      <c r="BE558" s="103"/>
      <c r="BF558" s="103"/>
    </row>
    <row r="559">
      <c r="A559" s="64">
        <v>523.0</v>
      </c>
      <c r="B559" s="57" t="s">
        <v>2979</v>
      </c>
      <c r="C559" s="57" t="s">
        <v>4702</v>
      </c>
      <c r="D559" s="57" t="s">
        <v>593</v>
      </c>
      <c r="E559" s="57" t="s">
        <v>358</v>
      </c>
      <c r="F559" s="57" t="s">
        <v>10154</v>
      </c>
      <c r="G559" s="82"/>
      <c r="H559" s="82"/>
      <c r="I559" s="57" t="s">
        <v>595</v>
      </c>
      <c r="J559" s="82"/>
      <c r="K559" s="82"/>
      <c r="L559" s="82"/>
      <c r="M559" s="82"/>
      <c r="N559" s="82"/>
      <c r="O559" s="82"/>
      <c r="P559" s="82"/>
      <c r="Q559" s="57" t="s">
        <v>253</v>
      </c>
      <c r="R559" s="82"/>
      <c r="S559" s="82"/>
      <c r="T559" s="82"/>
      <c r="U559" s="82"/>
      <c r="V559" s="82"/>
      <c r="W559" s="82"/>
      <c r="X559" s="82"/>
      <c r="Y559" s="82"/>
      <c r="Z559" s="82"/>
      <c r="AA559" s="82"/>
      <c r="AB559" s="82"/>
      <c r="AC559" s="82"/>
      <c r="AD559" s="82"/>
      <c r="AE559" s="82"/>
      <c r="AF559" s="82"/>
      <c r="AG559" s="82"/>
      <c r="AH559" s="82"/>
      <c r="AI559" s="82"/>
      <c r="AJ559" s="82"/>
      <c r="AK559" s="82"/>
      <c r="AL559" s="82"/>
      <c r="AM559" s="82"/>
      <c r="AN559" s="82"/>
      <c r="AO559" s="82"/>
      <c r="AP559" s="82"/>
      <c r="AQ559" s="82"/>
      <c r="AR559" s="82"/>
      <c r="AS559" s="82"/>
      <c r="AT559" s="82"/>
      <c r="AU559" s="82"/>
      <c r="AV559" s="82"/>
      <c r="AW559" s="82"/>
      <c r="AX559" s="82"/>
      <c r="AY559" s="82"/>
      <c r="AZ559" s="82"/>
      <c r="BA559" s="82"/>
      <c r="BB559" s="82"/>
      <c r="BC559" s="82"/>
      <c r="BD559" s="82"/>
      <c r="BE559" s="82"/>
      <c r="BF559" s="82"/>
    </row>
    <row r="560">
      <c r="A560" s="102">
        <v>524.0</v>
      </c>
      <c r="B560" s="99" t="s">
        <v>2982</v>
      </c>
      <c r="C560" s="99" t="s">
        <v>4710</v>
      </c>
      <c r="D560" s="99" t="s">
        <v>593</v>
      </c>
      <c r="E560" s="99" t="s">
        <v>358</v>
      </c>
      <c r="F560" s="99" t="s">
        <v>10154</v>
      </c>
      <c r="G560" s="103"/>
      <c r="H560" s="103"/>
      <c r="I560" s="99" t="s">
        <v>595</v>
      </c>
      <c r="J560" s="103"/>
      <c r="K560" s="103"/>
      <c r="L560" s="103"/>
      <c r="M560" s="103"/>
      <c r="N560" s="103"/>
      <c r="O560" s="103"/>
      <c r="P560" s="103"/>
      <c r="Q560" s="99" t="s">
        <v>226</v>
      </c>
      <c r="R560" s="103"/>
      <c r="S560" s="103"/>
      <c r="T560" s="103"/>
      <c r="U560" s="103"/>
      <c r="V560" s="103"/>
      <c r="W560" s="103"/>
      <c r="X560" s="103"/>
      <c r="Y560" s="103"/>
      <c r="Z560" s="103"/>
      <c r="AA560" s="103"/>
      <c r="AB560" s="103"/>
      <c r="AC560" s="103"/>
      <c r="AD560" s="103"/>
      <c r="AE560" s="103"/>
      <c r="AF560" s="103"/>
      <c r="AG560" s="103"/>
      <c r="AH560" s="103"/>
      <c r="AI560" s="103"/>
      <c r="AJ560" s="103"/>
      <c r="AK560" s="103"/>
      <c r="AL560" s="103"/>
      <c r="AM560" s="103"/>
      <c r="AN560" s="103"/>
      <c r="AO560" s="103"/>
      <c r="AP560" s="103"/>
      <c r="AQ560" s="103"/>
      <c r="AR560" s="103"/>
      <c r="AS560" s="103"/>
      <c r="AT560" s="103"/>
      <c r="AU560" s="103"/>
      <c r="AV560" s="103"/>
      <c r="AW560" s="103"/>
      <c r="AX560" s="103"/>
      <c r="AY560" s="103"/>
      <c r="AZ560" s="103"/>
      <c r="BA560" s="103"/>
      <c r="BB560" s="103"/>
      <c r="BC560" s="103"/>
      <c r="BD560" s="103"/>
      <c r="BE560" s="103"/>
      <c r="BF560" s="103"/>
    </row>
    <row r="561">
      <c r="A561" s="64">
        <v>525.0</v>
      </c>
      <c r="B561" s="57" t="s">
        <v>2986</v>
      </c>
      <c r="C561" s="57" t="s">
        <v>4718</v>
      </c>
      <c r="D561" s="57" t="s">
        <v>593</v>
      </c>
      <c r="E561" s="57" t="s">
        <v>358</v>
      </c>
      <c r="F561" s="57" t="s">
        <v>10154</v>
      </c>
      <c r="G561" s="82"/>
      <c r="H561" s="82"/>
      <c r="I561" s="57" t="s">
        <v>595</v>
      </c>
      <c r="J561" s="82"/>
      <c r="K561" s="82"/>
      <c r="L561" s="82"/>
      <c r="M561" s="82"/>
      <c r="N561" s="82"/>
      <c r="O561" s="82"/>
      <c r="P561" s="82"/>
      <c r="Q561" s="57" t="s">
        <v>288</v>
      </c>
      <c r="R561" s="82"/>
      <c r="S561" s="82"/>
      <c r="T561" s="82"/>
      <c r="U561" s="82"/>
      <c r="V561" s="82"/>
      <c r="W561" s="82"/>
      <c r="X561" s="82"/>
      <c r="Y561" s="82"/>
      <c r="Z561" s="82"/>
      <c r="AA561" s="82"/>
      <c r="AB561" s="82"/>
      <c r="AC561" s="82"/>
      <c r="AD561" s="82"/>
      <c r="AE561" s="82"/>
      <c r="AF561" s="82"/>
      <c r="AG561" s="82"/>
      <c r="AH561" s="82"/>
      <c r="AI561" s="82"/>
      <c r="AJ561" s="82"/>
      <c r="AK561" s="82"/>
      <c r="AL561" s="82"/>
      <c r="AM561" s="82"/>
      <c r="AN561" s="82"/>
      <c r="AO561" s="82"/>
      <c r="AP561" s="82"/>
      <c r="AQ561" s="82"/>
      <c r="AR561" s="82"/>
      <c r="AS561" s="82"/>
      <c r="AT561" s="82"/>
      <c r="AU561" s="82"/>
      <c r="AV561" s="82"/>
      <c r="AW561" s="82"/>
      <c r="AX561" s="82"/>
      <c r="AY561" s="82"/>
      <c r="AZ561" s="82"/>
      <c r="BA561" s="82"/>
      <c r="BB561" s="82"/>
      <c r="BC561" s="82"/>
      <c r="BD561" s="82"/>
      <c r="BE561" s="82"/>
      <c r="BF561" s="82"/>
    </row>
    <row r="562">
      <c r="A562" s="102">
        <v>526.0</v>
      </c>
      <c r="B562" s="99" t="s">
        <v>2989</v>
      </c>
      <c r="C562" s="99" t="s">
        <v>4733</v>
      </c>
      <c r="D562" s="99" t="s">
        <v>593</v>
      </c>
      <c r="E562" s="99" t="s">
        <v>358</v>
      </c>
      <c r="F562" s="99" t="s">
        <v>10154</v>
      </c>
      <c r="G562" s="103"/>
      <c r="H562" s="103"/>
      <c r="I562" s="99" t="s">
        <v>595</v>
      </c>
      <c r="J562" s="103"/>
      <c r="K562" s="103"/>
      <c r="L562" s="103"/>
      <c r="M562" s="103"/>
      <c r="N562" s="103"/>
      <c r="O562" s="103"/>
      <c r="P562" s="103"/>
      <c r="Q562" s="99" t="s">
        <v>253</v>
      </c>
      <c r="R562" s="103"/>
      <c r="S562" s="103"/>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c r="AV562" s="103"/>
      <c r="AW562" s="103"/>
      <c r="AX562" s="103"/>
      <c r="AY562" s="103"/>
      <c r="AZ562" s="103"/>
      <c r="BA562" s="103"/>
      <c r="BB562" s="103"/>
      <c r="BC562" s="103"/>
      <c r="BD562" s="103"/>
      <c r="BE562" s="103"/>
      <c r="BF562" s="103"/>
    </row>
    <row r="563">
      <c r="A563" s="64">
        <v>527.0</v>
      </c>
      <c r="B563" s="57" t="s">
        <v>2992</v>
      </c>
      <c r="C563" s="57" t="s">
        <v>4744</v>
      </c>
      <c r="D563" s="57" t="s">
        <v>593</v>
      </c>
      <c r="E563" s="57" t="s">
        <v>358</v>
      </c>
      <c r="F563" s="57" t="s">
        <v>10154</v>
      </c>
      <c r="G563" s="82"/>
      <c r="H563" s="82"/>
      <c r="I563" s="57" t="s">
        <v>595</v>
      </c>
      <c r="J563" s="82"/>
      <c r="K563" s="82"/>
      <c r="L563" s="82"/>
      <c r="M563" s="82"/>
      <c r="N563" s="82"/>
      <c r="O563" s="82"/>
      <c r="P563" s="82"/>
      <c r="Q563" s="57" t="s">
        <v>96</v>
      </c>
      <c r="R563" s="82"/>
      <c r="S563" s="82"/>
      <c r="T563" s="82"/>
      <c r="U563" s="82"/>
      <c r="V563" s="82"/>
      <c r="W563" s="82"/>
      <c r="X563" s="82"/>
      <c r="Y563" s="82"/>
      <c r="Z563" s="82"/>
      <c r="AA563" s="82"/>
      <c r="AB563" s="82"/>
      <c r="AC563" s="82"/>
      <c r="AD563" s="82"/>
      <c r="AE563" s="82"/>
      <c r="AF563" s="82"/>
      <c r="AG563" s="82"/>
      <c r="AH563" s="82"/>
      <c r="AI563" s="82"/>
      <c r="AJ563" s="82"/>
      <c r="AK563" s="82"/>
      <c r="AL563" s="82"/>
      <c r="AM563" s="82"/>
      <c r="AN563" s="82"/>
      <c r="AO563" s="82"/>
      <c r="AP563" s="82"/>
      <c r="AQ563" s="82"/>
      <c r="AR563" s="82"/>
      <c r="AS563" s="82"/>
      <c r="AT563" s="82"/>
      <c r="AU563" s="82"/>
      <c r="AV563" s="82"/>
      <c r="AW563" s="82"/>
      <c r="AX563" s="82"/>
      <c r="AY563" s="82"/>
      <c r="AZ563" s="82"/>
      <c r="BA563" s="82"/>
      <c r="BB563" s="82"/>
      <c r="BC563" s="82"/>
      <c r="BD563" s="82"/>
      <c r="BE563" s="82"/>
      <c r="BF563" s="82"/>
    </row>
    <row r="564">
      <c r="A564" s="102">
        <v>528.0</v>
      </c>
      <c r="B564" s="99" t="s">
        <v>2996</v>
      </c>
      <c r="C564" s="99" t="s">
        <v>10423</v>
      </c>
      <c r="D564" s="99" t="s">
        <v>593</v>
      </c>
      <c r="E564" s="99" t="s">
        <v>358</v>
      </c>
      <c r="F564" s="99" t="s">
        <v>10154</v>
      </c>
      <c r="G564" s="103"/>
      <c r="H564" s="103"/>
      <c r="I564" s="99" t="s">
        <v>595</v>
      </c>
      <c r="J564" s="103"/>
      <c r="K564" s="103"/>
      <c r="L564" s="103"/>
      <c r="M564" s="103"/>
      <c r="N564" s="103"/>
      <c r="O564" s="103"/>
      <c r="P564" s="103"/>
      <c r="Q564" s="99" t="s">
        <v>434</v>
      </c>
      <c r="R564" s="103"/>
      <c r="S564" s="103"/>
      <c r="T564" s="103"/>
      <c r="U564" s="103"/>
      <c r="V564" s="103"/>
      <c r="W564" s="103"/>
      <c r="X564" s="103"/>
      <c r="Y564" s="103"/>
      <c r="Z564" s="103"/>
      <c r="AA564" s="103"/>
      <c r="AB564" s="103"/>
      <c r="AC564" s="103"/>
      <c r="AD564" s="103"/>
      <c r="AE564" s="103"/>
      <c r="AF564" s="103"/>
      <c r="AG564" s="103"/>
      <c r="AH564" s="103"/>
      <c r="AI564" s="103"/>
      <c r="AJ564" s="103"/>
      <c r="AK564" s="103"/>
      <c r="AL564" s="103"/>
      <c r="AM564" s="103"/>
      <c r="AN564" s="103"/>
      <c r="AO564" s="103"/>
      <c r="AP564" s="103"/>
      <c r="AQ564" s="103"/>
      <c r="AR564" s="103"/>
      <c r="AS564" s="103"/>
      <c r="AT564" s="103"/>
      <c r="AU564" s="103"/>
      <c r="AV564" s="103"/>
      <c r="AW564" s="103"/>
      <c r="AX564" s="103"/>
      <c r="AY564" s="103"/>
      <c r="AZ564" s="103"/>
      <c r="BA564" s="103"/>
      <c r="BB564" s="103"/>
      <c r="BC564" s="103"/>
      <c r="BD564" s="103"/>
      <c r="BE564" s="103"/>
      <c r="BF564" s="103"/>
    </row>
    <row r="565">
      <c r="A565" s="64">
        <v>529.0</v>
      </c>
      <c r="B565" s="57" t="s">
        <v>3000</v>
      </c>
      <c r="C565" s="57" t="s">
        <v>4751</v>
      </c>
      <c r="D565" s="57" t="s">
        <v>593</v>
      </c>
      <c r="E565" s="57" t="s">
        <v>358</v>
      </c>
      <c r="F565" s="57" t="s">
        <v>10154</v>
      </c>
      <c r="G565" s="82"/>
      <c r="H565" s="82"/>
      <c r="I565" s="57" t="s">
        <v>595</v>
      </c>
      <c r="J565" s="82"/>
      <c r="K565" s="82"/>
      <c r="L565" s="82"/>
      <c r="M565" s="82"/>
      <c r="N565" s="82"/>
      <c r="O565" s="82"/>
      <c r="P565" s="82"/>
      <c r="Q565" s="57" t="s">
        <v>96</v>
      </c>
      <c r="R565" s="82"/>
      <c r="S565" s="82"/>
      <c r="T565" s="82"/>
      <c r="U565" s="82"/>
      <c r="V565" s="82"/>
      <c r="W565" s="82"/>
      <c r="X565" s="82"/>
      <c r="Y565" s="82"/>
      <c r="Z565" s="82"/>
      <c r="AA565" s="82"/>
      <c r="AB565" s="82"/>
      <c r="AC565" s="82"/>
      <c r="AD565" s="82"/>
      <c r="AE565" s="82"/>
      <c r="AF565" s="82"/>
      <c r="AG565" s="82"/>
      <c r="AH565" s="82"/>
      <c r="AI565" s="82"/>
      <c r="AJ565" s="82"/>
      <c r="AK565" s="82"/>
      <c r="AL565" s="82"/>
      <c r="AM565" s="82"/>
      <c r="AN565" s="82"/>
      <c r="AO565" s="82"/>
      <c r="AP565" s="82"/>
      <c r="AQ565" s="82"/>
      <c r="AR565" s="82"/>
      <c r="AS565" s="82"/>
      <c r="AT565" s="82"/>
      <c r="AU565" s="82"/>
      <c r="AV565" s="82"/>
      <c r="AW565" s="82"/>
      <c r="AX565" s="82"/>
      <c r="AY565" s="82"/>
      <c r="AZ565" s="82"/>
      <c r="BA565" s="82"/>
      <c r="BB565" s="82"/>
      <c r="BC565" s="82"/>
      <c r="BD565" s="82"/>
      <c r="BE565" s="82"/>
      <c r="BF565" s="82"/>
    </row>
    <row r="566">
      <c r="A566" s="102">
        <v>530.0</v>
      </c>
      <c r="B566" s="99" t="s">
        <v>3003</v>
      </c>
      <c r="C566" s="99" t="s">
        <v>4759</v>
      </c>
      <c r="D566" s="99" t="s">
        <v>593</v>
      </c>
      <c r="E566" s="99" t="s">
        <v>358</v>
      </c>
      <c r="F566" s="99" t="s">
        <v>10154</v>
      </c>
      <c r="G566" s="103"/>
      <c r="H566" s="103"/>
      <c r="I566" s="99" t="s">
        <v>595</v>
      </c>
      <c r="J566" s="103"/>
      <c r="K566" s="103"/>
      <c r="L566" s="103"/>
      <c r="M566" s="103"/>
      <c r="N566" s="103"/>
      <c r="O566" s="103"/>
      <c r="P566" s="103"/>
      <c r="Q566" s="99" t="s">
        <v>434</v>
      </c>
      <c r="R566" s="103"/>
      <c r="S566" s="103"/>
      <c r="T566" s="103"/>
      <c r="U566" s="103"/>
      <c r="V566" s="103"/>
      <c r="W566" s="103"/>
      <c r="X566" s="103"/>
      <c r="Y566" s="103"/>
      <c r="Z566" s="103"/>
      <c r="AA566" s="103"/>
      <c r="AB566" s="103"/>
      <c r="AC566" s="103"/>
      <c r="AD566" s="103"/>
      <c r="AE566" s="103"/>
      <c r="AF566" s="103"/>
      <c r="AG566" s="103"/>
      <c r="AH566" s="103"/>
      <c r="AI566" s="103"/>
      <c r="AJ566" s="103"/>
      <c r="AK566" s="103"/>
      <c r="AL566" s="103"/>
      <c r="AM566" s="103"/>
      <c r="AN566" s="103"/>
      <c r="AO566" s="103"/>
      <c r="AP566" s="103"/>
      <c r="AQ566" s="103"/>
      <c r="AR566" s="103"/>
      <c r="AS566" s="103"/>
      <c r="AT566" s="103"/>
      <c r="AU566" s="103"/>
      <c r="AV566" s="103"/>
      <c r="AW566" s="103"/>
      <c r="AX566" s="103"/>
      <c r="AY566" s="103"/>
      <c r="AZ566" s="103"/>
      <c r="BA566" s="103"/>
      <c r="BB566" s="103"/>
      <c r="BC566" s="103"/>
      <c r="BD566" s="103"/>
      <c r="BE566" s="103"/>
      <c r="BF566" s="103"/>
    </row>
    <row r="567">
      <c r="A567" s="64">
        <v>531.0</v>
      </c>
      <c r="B567" s="57" t="s">
        <v>3006</v>
      </c>
      <c r="C567" s="57" t="s">
        <v>10424</v>
      </c>
      <c r="D567" s="57" t="s">
        <v>593</v>
      </c>
      <c r="E567" s="57" t="s">
        <v>2343</v>
      </c>
      <c r="F567" s="57" t="s">
        <v>10154</v>
      </c>
      <c r="G567" s="82"/>
      <c r="H567" s="82"/>
      <c r="I567" s="57" t="s">
        <v>595</v>
      </c>
      <c r="J567" s="82"/>
      <c r="K567" s="82"/>
      <c r="L567" s="82"/>
      <c r="M567" s="82"/>
      <c r="N567" s="82"/>
      <c r="O567" s="82"/>
      <c r="P567" s="82"/>
      <c r="Q567" s="57" t="s">
        <v>226</v>
      </c>
      <c r="R567" s="82"/>
      <c r="S567" s="82"/>
      <c r="T567" s="82"/>
      <c r="U567" s="82"/>
      <c r="V567" s="82"/>
      <c r="W567" s="82"/>
      <c r="X567" s="82"/>
      <c r="Y567" s="82"/>
      <c r="Z567" s="82"/>
      <c r="AA567" s="82"/>
      <c r="AB567" s="82"/>
      <c r="AC567" s="82"/>
      <c r="AD567" s="82"/>
      <c r="AE567" s="82"/>
      <c r="AF567" s="82"/>
      <c r="AG567" s="82"/>
      <c r="AH567" s="82"/>
      <c r="AI567" s="82"/>
      <c r="AJ567" s="82"/>
      <c r="AK567" s="82"/>
      <c r="AL567" s="82"/>
      <c r="AM567" s="82"/>
      <c r="AN567" s="82"/>
      <c r="AO567" s="82"/>
      <c r="AP567" s="82"/>
      <c r="AQ567" s="82"/>
      <c r="AR567" s="82"/>
      <c r="AS567" s="82"/>
      <c r="AT567" s="82"/>
      <c r="AU567" s="82"/>
      <c r="AV567" s="82"/>
      <c r="AW567" s="82"/>
      <c r="AX567" s="82"/>
      <c r="AY567" s="82"/>
      <c r="AZ567" s="82"/>
      <c r="BA567" s="82"/>
      <c r="BB567" s="82"/>
      <c r="BC567" s="82"/>
      <c r="BD567" s="82"/>
      <c r="BE567" s="82"/>
      <c r="BF567" s="82"/>
    </row>
    <row r="568">
      <c r="A568" s="102">
        <v>532.0</v>
      </c>
      <c r="B568" s="99" t="s">
        <v>3008</v>
      </c>
      <c r="C568" s="99" t="s">
        <v>10425</v>
      </c>
      <c r="D568" s="99" t="s">
        <v>593</v>
      </c>
      <c r="E568" s="99" t="s">
        <v>1641</v>
      </c>
      <c r="F568" s="99" t="s">
        <v>10154</v>
      </c>
      <c r="G568" s="103"/>
      <c r="H568" s="103"/>
      <c r="I568" s="99" t="s">
        <v>595</v>
      </c>
      <c r="J568" s="103"/>
      <c r="K568" s="103"/>
      <c r="L568" s="103"/>
      <c r="M568" s="103"/>
      <c r="N568" s="103"/>
      <c r="O568" s="103"/>
      <c r="P568" s="103"/>
      <c r="Q568" s="99" t="s">
        <v>434</v>
      </c>
      <c r="R568" s="103"/>
      <c r="S568" s="103"/>
      <c r="T568" s="103"/>
      <c r="U568" s="103"/>
      <c r="V568" s="103"/>
      <c r="W568" s="103"/>
      <c r="X568" s="103"/>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c r="AV568" s="103"/>
      <c r="AW568" s="103"/>
      <c r="AX568" s="103"/>
      <c r="AY568" s="103"/>
      <c r="AZ568" s="103"/>
      <c r="BA568" s="103"/>
      <c r="BB568" s="103"/>
      <c r="BC568" s="103"/>
      <c r="BD568" s="103"/>
      <c r="BE568" s="103"/>
      <c r="BF568" s="103"/>
    </row>
    <row r="569">
      <c r="A569" s="64">
        <v>533.0</v>
      </c>
      <c r="B569" s="57" t="s">
        <v>3012</v>
      </c>
      <c r="C569" s="57" t="s">
        <v>4769</v>
      </c>
      <c r="D569" s="57" t="s">
        <v>593</v>
      </c>
      <c r="E569" s="57" t="s">
        <v>358</v>
      </c>
      <c r="F569" s="57" t="s">
        <v>10154</v>
      </c>
      <c r="G569" s="82"/>
      <c r="H569" s="82"/>
      <c r="I569" s="57" t="s">
        <v>595</v>
      </c>
      <c r="J569" s="82"/>
      <c r="K569" s="82"/>
      <c r="L569" s="82"/>
      <c r="M569" s="82"/>
      <c r="N569" s="82"/>
      <c r="O569" s="82"/>
      <c r="P569" s="82"/>
      <c r="Q569" s="57" t="s">
        <v>434</v>
      </c>
      <c r="R569" s="82"/>
      <c r="S569" s="82"/>
      <c r="T569" s="82"/>
      <c r="U569" s="82"/>
      <c r="V569" s="82"/>
      <c r="W569" s="82"/>
      <c r="X569" s="82"/>
      <c r="Y569" s="82"/>
      <c r="Z569" s="82"/>
      <c r="AA569" s="82"/>
      <c r="AB569" s="82"/>
      <c r="AC569" s="82"/>
      <c r="AD569" s="82"/>
      <c r="AE569" s="82"/>
      <c r="AF569" s="82"/>
      <c r="AG569" s="82"/>
      <c r="AH569" s="82"/>
      <c r="AI569" s="82"/>
      <c r="AJ569" s="82"/>
      <c r="AK569" s="82"/>
      <c r="AL569" s="82"/>
      <c r="AM569" s="82"/>
      <c r="AN569" s="82"/>
      <c r="AO569" s="82"/>
      <c r="AP569" s="82"/>
      <c r="AQ569" s="82"/>
      <c r="AR569" s="82"/>
      <c r="AS569" s="82"/>
      <c r="AT569" s="82"/>
      <c r="AU569" s="82"/>
      <c r="AV569" s="82"/>
      <c r="AW569" s="82"/>
      <c r="AX569" s="82"/>
      <c r="AY569" s="82"/>
      <c r="AZ569" s="82"/>
      <c r="BA569" s="82"/>
      <c r="BB569" s="82"/>
      <c r="BC569" s="82"/>
      <c r="BD569" s="82"/>
      <c r="BE569" s="82"/>
      <c r="BF569" s="82"/>
    </row>
    <row r="570">
      <c r="A570" s="102">
        <v>534.0</v>
      </c>
      <c r="B570" s="99" t="s">
        <v>3015</v>
      </c>
      <c r="C570" s="99" t="s">
        <v>10426</v>
      </c>
      <c r="D570" s="99" t="s">
        <v>593</v>
      </c>
      <c r="E570" s="99" t="s">
        <v>1641</v>
      </c>
      <c r="F570" s="99" t="s">
        <v>10154</v>
      </c>
      <c r="G570" s="103"/>
      <c r="H570" s="103"/>
      <c r="I570" s="99" t="s">
        <v>595</v>
      </c>
      <c r="J570" s="103"/>
      <c r="K570" s="103"/>
      <c r="L570" s="103"/>
      <c r="M570" s="103"/>
      <c r="N570" s="103"/>
      <c r="O570" s="103"/>
      <c r="P570" s="103"/>
      <c r="Q570" s="99" t="s">
        <v>434</v>
      </c>
      <c r="R570" s="103"/>
      <c r="S570" s="103"/>
      <c r="T570" s="103"/>
      <c r="U570" s="103"/>
      <c r="V570" s="103"/>
      <c r="W570" s="103"/>
      <c r="X570" s="103"/>
      <c r="Y570" s="103"/>
      <c r="Z570" s="103"/>
      <c r="AA570" s="103"/>
      <c r="AB570" s="103"/>
      <c r="AC570" s="103"/>
      <c r="AD570" s="103"/>
      <c r="AE570" s="103"/>
      <c r="AF570" s="103"/>
      <c r="AG570" s="103"/>
      <c r="AH570" s="103"/>
      <c r="AI570" s="103"/>
      <c r="AJ570" s="103"/>
      <c r="AK570" s="103"/>
      <c r="AL570" s="103"/>
      <c r="AM570" s="103"/>
      <c r="AN570" s="103"/>
      <c r="AO570" s="103"/>
      <c r="AP570" s="103"/>
      <c r="AQ570" s="103"/>
      <c r="AR570" s="103"/>
      <c r="AS570" s="103"/>
      <c r="AT570" s="103"/>
      <c r="AU570" s="103"/>
      <c r="AV570" s="103"/>
      <c r="AW570" s="103"/>
      <c r="AX570" s="103"/>
      <c r="AY570" s="103"/>
      <c r="AZ570" s="103"/>
      <c r="BA570" s="103"/>
      <c r="BB570" s="103"/>
      <c r="BC570" s="103"/>
      <c r="BD570" s="103"/>
      <c r="BE570" s="103"/>
      <c r="BF570" s="103"/>
    </row>
    <row r="571">
      <c r="A571" s="64">
        <v>535.0</v>
      </c>
      <c r="B571" s="57" t="s">
        <v>3018</v>
      </c>
      <c r="C571" s="57" t="s">
        <v>10427</v>
      </c>
      <c r="D571" s="57" t="s">
        <v>593</v>
      </c>
      <c r="E571" s="57" t="s">
        <v>440</v>
      </c>
      <c r="F571" s="57" t="s">
        <v>10154</v>
      </c>
      <c r="G571" s="82"/>
      <c r="H571" s="82"/>
      <c r="I571" s="57" t="s">
        <v>595</v>
      </c>
      <c r="J571" s="82"/>
      <c r="K571" s="82"/>
      <c r="L571" s="82"/>
      <c r="M571" s="82"/>
      <c r="N571" s="82"/>
      <c r="O571" s="82"/>
      <c r="P571" s="82"/>
      <c r="Q571" s="57" t="s">
        <v>434</v>
      </c>
      <c r="R571" s="82"/>
      <c r="S571" s="82"/>
      <c r="T571" s="82"/>
      <c r="U571" s="82"/>
      <c r="V571" s="82"/>
      <c r="W571" s="82"/>
      <c r="X571" s="82"/>
      <c r="Y571" s="82"/>
      <c r="Z571" s="82"/>
      <c r="AA571" s="82"/>
      <c r="AB571" s="82"/>
      <c r="AC571" s="82"/>
      <c r="AD571" s="82"/>
      <c r="AE571" s="82"/>
      <c r="AF571" s="82"/>
      <c r="AG571" s="82"/>
      <c r="AH571" s="82"/>
      <c r="AI571" s="82"/>
      <c r="AJ571" s="82"/>
      <c r="AK571" s="82"/>
      <c r="AL571" s="82"/>
      <c r="AM571" s="82"/>
      <c r="AN571" s="82"/>
      <c r="AO571" s="82"/>
      <c r="AP571" s="82"/>
      <c r="AQ571" s="82"/>
      <c r="AR571" s="82"/>
      <c r="AS571" s="82"/>
      <c r="AT571" s="82"/>
      <c r="AU571" s="82"/>
      <c r="AV571" s="82"/>
      <c r="AW571" s="82"/>
      <c r="AX571" s="82"/>
      <c r="AY571" s="82"/>
      <c r="AZ571" s="82"/>
      <c r="BA571" s="82"/>
      <c r="BB571" s="82"/>
      <c r="BC571" s="82"/>
      <c r="BD571" s="82"/>
      <c r="BE571" s="82"/>
      <c r="BF571" s="82"/>
    </row>
    <row r="572">
      <c r="A572" s="102">
        <v>536.0</v>
      </c>
      <c r="B572" s="99" t="s">
        <v>3022</v>
      </c>
      <c r="C572" s="99" t="s">
        <v>4777</v>
      </c>
      <c r="D572" s="99" t="s">
        <v>593</v>
      </c>
      <c r="E572" s="99" t="s">
        <v>440</v>
      </c>
      <c r="F572" s="99" t="s">
        <v>10154</v>
      </c>
      <c r="G572" s="103"/>
      <c r="H572" s="103"/>
      <c r="I572" s="99" t="s">
        <v>595</v>
      </c>
      <c r="J572" s="103"/>
      <c r="K572" s="103"/>
      <c r="L572" s="103"/>
      <c r="M572" s="103"/>
      <c r="N572" s="103"/>
      <c r="O572" s="103"/>
      <c r="P572" s="103"/>
      <c r="Q572" s="99" t="s">
        <v>434</v>
      </c>
      <c r="R572" s="103"/>
      <c r="S572" s="103"/>
      <c r="T572" s="103"/>
      <c r="U572" s="103"/>
      <c r="V572" s="103"/>
      <c r="W572" s="103"/>
      <c r="X572" s="103"/>
      <c r="Y572" s="103"/>
      <c r="Z572" s="103"/>
      <c r="AA572" s="103"/>
      <c r="AB572" s="103"/>
      <c r="AC572" s="103"/>
      <c r="AD572" s="103"/>
      <c r="AE572" s="103"/>
      <c r="AF572" s="103"/>
      <c r="AG572" s="103"/>
      <c r="AH572" s="103"/>
      <c r="AI572" s="103"/>
      <c r="AJ572" s="103"/>
      <c r="AK572" s="103"/>
      <c r="AL572" s="103"/>
      <c r="AM572" s="103"/>
      <c r="AN572" s="103"/>
      <c r="AO572" s="103"/>
      <c r="AP572" s="103"/>
      <c r="AQ572" s="103"/>
      <c r="AR572" s="103"/>
      <c r="AS572" s="103"/>
      <c r="AT572" s="103"/>
      <c r="AU572" s="103"/>
      <c r="AV572" s="103"/>
      <c r="AW572" s="103"/>
      <c r="AX572" s="103"/>
      <c r="AY572" s="103"/>
      <c r="AZ572" s="103"/>
      <c r="BA572" s="103"/>
      <c r="BB572" s="103"/>
      <c r="BC572" s="103"/>
      <c r="BD572" s="103"/>
      <c r="BE572" s="103"/>
      <c r="BF572" s="103"/>
    </row>
    <row r="573">
      <c r="A573" s="64">
        <v>537.0</v>
      </c>
      <c r="B573" s="57" t="s">
        <v>3025</v>
      </c>
      <c r="C573" s="57" t="s">
        <v>10428</v>
      </c>
      <c r="D573" s="57" t="s">
        <v>593</v>
      </c>
      <c r="E573" s="57" t="s">
        <v>1641</v>
      </c>
      <c r="F573" s="57" t="s">
        <v>10154</v>
      </c>
      <c r="G573" s="82"/>
      <c r="H573" s="82"/>
      <c r="I573" s="57" t="s">
        <v>595</v>
      </c>
      <c r="J573" s="82"/>
      <c r="K573" s="82"/>
      <c r="L573" s="82"/>
      <c r="M573" s="82"/>
      <c r="N573" s="82"/>
      <c r="O573" s="82"/>
      <c r="P573" s="82"/>
      <c r="Q573" s="57" t="s">
        <v>253</v>
      </c>
      <c r="R573" s="82"/>
      <c r="S573" s="82"/>
      <c r="T573" s="82"/>
      <c r="U573" s="82"/>
      <c r="V573" s="82"/>
      <c r="W573" s="82"/>
      <c r="X573" s="82"/>
      <c r="Y573" s="82"/>
      <c r="Z573" s="82"/>
      <c r="AA573" s="82"/>
      <c r="AB573" s="82"/>
      <c r="AC573" s="82"/>
      <c r="AD573" s="82"/>
      <c r="AE573" s="82"/>
      <c r="AF573" s="82"/>
      <c r="AG573" s="82"/>
      <c r="AH573" s="82"/>
      <c r="AI573" s="82"/>
      <c r="AJ573" s="82"/>
      <c r="AK573" s="82"/>
      <c r="AL573" s="82"/>
      <c r="AM573" s="82"/>
      <c r="AN573" s="82"/>
      <c r="AO573" s="82"/>
      <c r="AP573" s="82"/>
      <c r="AQ573" s="82"/>
      <c r="AR573" s="82"/>
      <c r="AS573" s="82"/>
      <c r="AT573" s="82"/>
      <c r="AU573" s="82"/>
      <c r="AV573" s="82"/>
      <c r="AW573" s="82"/>
      <c r="AX573" s="82"/>
      <c r="AY573" s="82"/>
      <c r="AZ573" s="82"/>
      <c r="BA573" s="82"/>
      <c r="BB573" s="82"/>
      <c r="BC573" s="82"/>
      <c r="BD573" s="82"/>
      <c r="BE573" s="82"/>
      <c r="BF573" s="82"/>
    </row>
    <row r="574">
      <c r="A574" s="102">
        <v>538.0</v>
      </c>
      <c r="B574" s="99" t="s">
        <v>3029</v>
      </c>
      <c r="C574" s="99" t="s">
        <v>4785</v>
      </c>
      <c r="D574" s="99" t="s">
        <v>593</v>
      </c>
      <c r="E574" s="99" t="s">
        <v>2343</v>
      </c>
      <c r="F574" s="99" t="s">
        <v>10154</v>
      </c>
      <c r="G574" s="103"/>
      <c r="H574" s="103"/>
      <c r="I574" s="99" t="s">
        <v>595</v>
      </c>
      <c r="J574" s="103"/>
      <c r="K574" s="103"/>
      <c r="L574" s="103"/>
      <c r="M574" s="103"/>
      <c r="N574" s="103"/>
      <c r="O574" s="103"/>
      <c r="P574" s="103"/>
      <c r="Q574" s="99" t="s">
        <v>463</v>
      </c>
      <c r="R574" s="103"/>
      <c r="S574" s="103"/>
      <c r="T574" s="103"/>
      <c r="U574" s="103"/>
      <c r="V574" s="103"/>
      <c r="W574" s="103"/>
      <c r="X574" s="103"/>
      <c r="Y574" s="103"/>
      <c r="Z574" s="103"/>
      <c r="AA574" s="103"/>
      <c r="AB574" s="103"/>
      <c r="AC574" s="103"/>
      <c r="AD574" s="103"/>
      <c r="AE574" s="103"/>
      <c r="AF574" s="103"/>
      <c r="AG574" s="103"/>
      <c r="AH574" s="103"/>
      <c r="AI574" s="103"/>
      <c r="AJ574" s="103"/>
      <c r="AK574" s="103"/>
      <c r="AL574" s="103"/>
      <c r="AM574" s="103"/>
      <c r="AN574" s="103"/>
      <c r="AO574" s="103"/>
      <c r="AP574" s="103"/>
      <c r="AQ574" s="103"/>
      <c r="AR574" s="103"/>
      <c r="AS574" s="103"/>
      <c r="AT574" s="103"/>
      <c r="AU574" s="103"/>
      <c r="AV574" s="103"/>
      <c r="AW574" s="103"/>
      <c r="AX574" s="103"/>
      <c r="AY574" s="103"/>
      <c r="AZ574" s="103"/>
      <c r="BA574" s="103"/>
      <c r="BB574" s="103"/>
      <c r="BC574" s="103"/>
      <c r="BD574" s="103"/>
      <c r="BE574" s="103"/>
      <c r="BF574" s="103"/>
    </row>
    <row r="575">
      <c r="A575" s="64">
        <v>539.0</v>
      </c>
      <c r="B575" s="57" t="s">
        <v>3032</v>
      </c>
      <c r="C575" s="57" t="s">
        <v>4792</v>
      </c>
      <c r="D575" s="57" t="s">
        <v>593</v>
      </c>
      <c r="E575" s="57" t="s">
        <v>358</v>
      </c>
      <c r="F575" s="57" t="s">
        <v>10154</v>
      </c>
      <c r="G575" s="82"/>
      <c r="H575" s="82"/>
      <c r="I575" s="57" t="s">
        <v>595</v>
      </c>
      <c r="J575" s="82"/>
      <c r="K575" s="82"/>
      <c r="L575" s="82"/>
      <c r="M575" s="82"/>
      <c r="N575" s="82"/>
      <c r="O575" s="82"/>
      <c r="P575" s="82"/>
      <c r="Q575" s="57" t="s">
        <v>434</v>
      </c>
      <c r="R575" s="82"/>
      <c r="S575" s="82"/>
      <c r="T575" s="82"/>
      <c r="U575" s="82"/>
      <c r="V575" s="82"/>
      <c r="W575" s="82"/>
      <c r="X575" s="82"/>
      <c r="Y575" s="82"/>
      <c r="Z575" s="82"/>
      <c r="AA575" s="82"/>
      <c r="AB575" s="82"/>
      <c r="AC575" s="82"/>
      <c r="AD575" s="82"/>
      <c r="AE575" s="82"/>
      <c r="AF575" s="82"/>
      <c r="AG575" s="82"/>
      <c r="AH575" s="82"/>
      <c r="AI575" s="82"/>
      <c r="AJ575" s="82"/>
      <c r="AK575" s="82"/>
      <c r="AL575" s="82"/>
      <c r="AM575" s="82"/>
      <c r="AN575" s="82"/>
      <c r="AO575" s="82"/>
      <c r="AP575" s="82"/>
      <c r="AQ575" s="82"/>
      <c r="AR575" s="82"/>
      <c r="AS575" s="82"/>
      <c r="AT575" s="82"/>
      <c r="AU575" s="82"/>
      <c r="AV575" s="82"/>
      <c r="AW575" s="82"/>
      <c r="AX575" s="82"/>
      <c r="AY575" s="82"/>
      <c r="AZ575" s="82"/>
      <c r="BA575" s="82"/>
      <c r="BB575" s="82"/>
      <c r="BC575" s="82"/>
      <c r="BD575" s="82"/>
      <c r="BE575" s="82"/>
      <c r="BF575" s="82"/>
    </row>
    <row r="576">
      <c r="A576" s="102">
        <v>540.0</v>
      </c>
      <c r="B576" s="99" t="s">
        <v>3036</v>
      </c>
      <c r="C576" s="99" t="s">
        <v>4800</v>
      </c>
      <c r="D576" s="99" t="s">
        <v>593</v>
      </c>
      <c r="E576" s="99" t="s">
        <v>358</v>
      </c>
      <c r="F576" s="99" t="s">
        <v>10154</v>
      </c>
      <c r="G576" s="103"/>
      <c r="H576" s="103"/>
      <c r="I576" s="99" t="s">
        <v>595</v>
      </c>
      <c r="J576" s="103"/>
      <c r="K576" s="103"/>
      <c r="L576" s="103"/>
      <c r="M576" s="103"/>
      <c r="N576" s="103"/>
      <c r="O576" s="103"/>
      <c r="P576" s="103"/>
      <c r="Q576" s="99" t="s">
        <v>253</v>
      </c>
      <c r="R576" s="103"/>
      <c r="S576" s="103"/>
      <c r="T576" s="103"/>
      <c r="U576" s="103"/>
      <c r="V576" s="103"/>
      <c r="W576" s="103"/>
      <c r="X576" s="103"/>
      <c r="Y576" s="103"/>
      <c r="Z576" s="103"/>
      <c r="AA576" s="103"/>
      <c r="AB576" s="103"/>
      <c r="AC576" s="103"/>
      <c r="AD576" s="103"/>
      <c r="AE576" s="103"/>
      <c r="AF576" s="103"/>
      <c r="AG576" s="103"/>
      <c r="AH576" s="103"/>
      <c r="AI576" s="103"/>
      <c r="AJ576" s="103"/>
      <c r="AK576" s="103"/>
      <c r="AL576" s="103"/>
      <c r="AM576" s="103"/>
      <c r="AN576" s="103"/>
      <c r="AO576" s="103"/>
      <c r="AP576" s="103"/>
      <c r="AQ576" s="103"/>
      <c r="AR576" s="103"/>
      <c r="AS576" s="103"/>
      <c r="AT576" s="103"/>
      <c r="AU576" s="103"/>
      <c r="AV576" s="103"/>
      <c r="AW576" s="103"/>
      <c r="AX576" s="103"/>
      <c r="AY576" s="103"/>
      <c r="AZ576" s="103"/>
      <c r="BA576" s="103"/>
      <c r="BB576" s="103"/>
      <c r="BC576" s="103"/>
      <c r="BD576" s="103"/>
      <c r="BE576" s="103"/>
      <c r="BF576" s="103"/>
    </row>
    <row r="577">
      <c r="A577" s="64">
        <v>541.0</v>
      </c>
      <c r="B577" s="57" t="s">
        <v>3039</v>
      </c>
      <c r="C577" s="57" t="s">
        <v>10429</v>
      </c>
      <c r="D577" s="57" t="s">
        <v>593</v>
      </c>
      <c r="E577" s="57" t="s">
        <v>1641</v>
      </c>
      <c r="F577" s="57" t="s">
        <v>10154</v>
      </c>
      <c r="G577" s="82"/>
      <c r="H577" s="82"/>
      <c r="I577" s="57" t="s">
        <v>595</v>
      </c>
      <c r="J577" s="82"/>
      <c r="K577" s="82"/>
      <c r="L577" s="82"/>
      <c r="M577" s="82"/>
      <c r="N577" s="82"/>
      <c r="O577" s="82"/>
      <c r="P577" s="82"/>
      <c r="Q577" s="57" t="s">
        <v>434</v>
      </c>
      <c r="R577" s="82"/>
      <c r="S577" s="82"/>
      <c r="T577" s="82"/>
      <c r="U577" s="82"/>
      <c r="V577" s="82"/>
      <c r="W577" s="82"/>
      <c r="X577" s="82"/>
      <c r="Y577" s="82"/>
      <c r="Z577" s="82"/>
      <c r="AA577" s="82"/>
      <c r="AB577" s="82"/>
      <c r="AC577" s="82"/>
      <c r="AD577" s="82"/>
      <c r="AE577" s="82"/>
      <c r="AF577" s="82"/>
      <c r="AG577" s="82"/>
      <c r="AH577" s="82"/>
      <c r="AI577" s="82"/>
      <c r="AJ577" s="82"/>
      <c r="AK577" s="82"/>
      <c r="AL577" s="82"/>
      <c r="AM577" s="82"/>
      <c r="AN577" s="82"/>
      <c r="AO577" s="82"/>
      <c r="AP577" s="82"/>
      <c r="AQ577" s="82"/>
      <c r="AR577" s="82"/>
      <c r="AS577" s="82"/>
      <c r="AT577" s="82"/>
      <c r="AU577" s="82"/>
      <c r="AV577" s="82"/>
      <c r="AW577" s="82"/>
      <c r="AX577" s="82"/>
      <c r="AY577" s="82"/>
      <c r="AZ577" s="82"/>
      <c r="BA577" s="82"/>
      <c r="BB577" s="82"/>
      <c r="BC577" s="82"/>
      <c r="BD577" s="82"/>
      <c r="BE577" s="82"/>
      <c r="BF577" s="82"/>
    </row>
    <row r="578">
      <c r="A578" s="102">
        <v>542.0</v>
      </c>
      <c r="B578" s="99" t="s">
        <v>3043</v>
      </c>
      <c r="C578" s="99" t="s">
        <v>4808</v>
      </c>
      <c r="D578" s="99" t="s">
        <v>593</v>
      </c>
      <c r="E578" s="99" t="s">
        <v>2343</v>
      </c>
      <c r="F578" s="99" t="s">
        <v>10154</v>
      </c>
      <c r="G578" s="103"/>
      <c r="H578" s="103"/>
      <c r="I578" s="99" t="s">
        <v>595</v>
      </c>
      <c r="J578" s="103"/>
      <c r="K578" s="103"/>
      <c r="L578" s="103"/>
      <c r="M578" s="103"/>
      <c r="N578" s="103"/>
      <c r="O578" s="103"/>
      <c r="P578" s="103"/>
      <c r="Q578" s="99" t="s">
        <v>434</v>
      </c>
      <c r="R578" s="103"/>
      <c r="S578" s="103"/>
      <c r="T578" s="103"/>
      <c r="U578" s="103"/>
      <c r="V578" s="103"/>
      <c r="W578" s="103"/>
      <c r="X578" s="103"/>
      <c r="Y578" s="103"/>
      <c r="Z578" s="103"/>
      <c r="AA578" s="103"/>
      <c r="AB578" s="103"/>
      <c r="AC578" s="103"/>
      <c r="AD578" s="103"/>
      <c r="AE578" s="103"/>
      <c r="AF578" s="103"/>
      <c r="AG578" s="103"/>
      <c r="AH578" s="103"/>
      <c r="AI578" s="103"/>
      <c r="AJ578" s="103"/>
      <c r="AK578" s="103"/>
      <c r="AL578" s="103"/>
      <c r="AM578" s="103"/>
      <c r="AN578" s="103"/>
      <c r="AO578" s="103"/>
      <c r="AP578" s="103"/>
      <c r="AQ578" s="103"/>
      <c r="AR578" s="103"/>
      <c r="AS578" s="103"/>
      <c r="AT578" s="103"/>
      <c r="AU578" s="103"/>
      <c r="AV578" s="103"/>
      <c r="AW578" s="103"/>
      <c r="AX578" s="103"/>
      <c r="AY578" s="103"/>
      <c r="AZ578" s="103"/>
      <c r="BA578" s="103"/>
      <c r="BB578" s="103"/>
      <c r="BC578" s="103"/>
      <c r="BD578" s="103"/>
      <c r="BE578" s="103"/>
      <c r="BF578" s="103"/>
    </row>
    <row r="579">
      <c r="A579" s="64">
        <v>543.0</v>
      </c>
      <c r="B579" s="57" t="s">
        <v>3046</v>
      </c>
      <c r="C579" s="57" t="s">
        <v>10430</v>
      </c>
      <c r="D579" s="57" t="s">
        <v>593</v>
      </c>
      <c r="E579" s="57" t="s">
        <v>1641</v>
      </c>
      <c r="F579" s="57" t="s">
        <v>10154</v>
      </c>
      <c r="G579" s="82"/>
      <c r="H579" s="82"/>
      <c r="I579" s="57" t="s">
        <v>595</v>
      </c>
      <c r="J579" s="82"/>
      <c r="K579" s="82"/>
      <c r="L579" s="82"/>
      <c r="M579" s="82"/>
      <c r="N579" s="82"/>
      <c r="O579" s="82"/>
      <c r="P579" s="82"/>
      <c r="Q579" s="57" t="s">
        <v>232</v>
      </c>
      <c r="R579" s="82"/>
      <c r="S579" s="82"/>
      <c r="T579" s="82"/>
      <c r="U579" s="82"/>
      <c r="V579" s="82"/>
      <c r="W579" s="82"/>
      <c r="X579" s="82"/>
      <c r="Y579" s="82"/>
      <c r="Z579" s="82"/>
      <c r="AA579" s="82"/>
      <c r="AB579" s="82"/>
      <c r="AC579" s="82"/>
      <c r="AD579" s="82"/>
      <c r="AE579" s="82"/>
      <c r="AF579" s="82"/>
      <c r="AG579" s="82"/>
      <c r="AH579" s="82"/>
      <c r="AI579" s="82"/>
      <c r="AJ579" s="82"/>
      <c r="AK579" s="82"/>
      <c r="AL579" s="82"/>
      <c r="AM579" s="82"/>
      <c r="AN579" s="82"/>
      <c r="AO579" s="82"/>
      <c r="AP579" s="82"/>
      <c r="AQ579" s="82"/>
      <c r="AR579" s="82"/>
      <c r="AS579" s="82"/>
      <c r="AT579" s="82"/>
      <c r="AU579" s="82"/>
      <c r="AV579" s="82"/>
      <c r="AW579" s="82"/>
      <c r="AX579" s="82"/>
      <c r="AY579" s="82"/>
      <c r="AZ579" s="82"/>
      <c r="BA579" s="82"/>
      <c r="BB579" s="82"/>
      <c r="BC579" s="82"/>
      <c r="BD579" s="82"/>
      <c r="BE579" s="82"/>
      <c r="BF579" s="82"/>
    </row>
    <row r="580">
      <c r="A580" s="102">
        <v>544.0</v>
      </c>
      <c r="B580" s="99" t="s">
        <v>3050</v>
      </c>
      <c r="C580" s="99" t="s">
        <v>10431</v>
      </c>
      <c r="D580" s="99" t="s">
        <v>593</v>
      </c>
      <c r="E580" s="99" t="s">
        <v>1641</v>
      </c>
      <c r="F580" s="99" t="s">
        <v>10154</v>
      </c>
      <c r="G580" s="103"/>
      <c r="H580" s="103"/>
      <c r="I580" s="99" t="s">
        <v>595</v>
      </c>
      <c r="J580" s="103"/>
      <c r="K580" s="103"/>
      <c r="L580" s="103"/>
      <c r="M580" s="103"/>
      <c r="N580" s="103"/>
      <c r="O580" s="103"/>
      <c r="P580" s="103"/>
      <c r="Q580" s="99" t="s">
        <v>253</v>
      </c>
      <c r="R580" s="103"/>
      <c r="S580" s="103"/>
      <c r="T580" s="103"/>
      <c r="U580" s="103"/>
      <c r="V580" s="103"/>
      <c r="W580" s="103"/>
      <c r="X580" s="103"/>
      <c r="Y580" s="103"/>
      <c r="Z580" s="103"/>
      <c r="AA580" s="103"/>
      <c r="AB580" s="103"/>
      <c r="AC580" s="103"/>
      <c r="AD580" s="103"/>
      <c r="AE580" s="103"/>
      <c r="AF580" s="103"/>
      <c r="AG580" s="103"/>
      <c r="AH580" s="103"/>
      <c r="AI580" s="103"/>
      <c r="AJ580" s="103"/>
      <c r="AK580" s="103"/>
      <c r="AL580" s="103"/>
      <c r="AM580" s="103"/>
      <c r="AN580" s="103"/>
      <c r="AO580" s="103"/>
      <c r="AP580" s="103"/>
      <c r="AQ580" s="103"/>
      <c r="AR580" s="103"/>
      <c r="AS580" s="103"/>
      <c r="AT580" s="103"/>
      <c r="AU580" s="103"/>
      <c r="AV580" s="103"/>
      <c r="AW580" s="103"/>
      <c r="AX580" s="103"/>
      <c r="AY580" s="103"/>
      <c r="AZ580" s="103"/>
      <c r="BA580" s="103"/>
      <c r="BB580" s="103"/>
      <c r="BC580" s="103"/>
      <c r="BD580" s="103"/>
      <c r="BE580" s="103"/>
      <c r="BF580" s="103"/>
    </row>
    <row r="581">
      <c r="A581" s="64">
        <v>545.0</v>
      </c>
      <c r="B581" s="57" t="s">
        <v>3053</v>
      </c>
      <c r="C581" s="57" t="s">
        <v>10432</v>
      </c>
      <c r="D581" s="57" t="s">
        <v>593</v>
      </c>
      <c r="E581" s="57" t="s">
        <v>1641</v>
      </c>
      <c r="F581" s="57" t="s">
        <v>10154</v>
      </c>
      <c r="G581" s="82"/>
      <c r="H581" s="82"/>
      <c r="I581" s="57" t="s">
        <v>595</v>
      </c>
      <c r="J581" s="82"/>
      <c r="K581" s="82"/>
      <c r="L581" s="82"/>
      <c r="M581" s="82"/>
      <c r="N581" s="82"/>
      <c r="O581" s="82"/>
      <c r="P581" s="82"/>
      <c r="Q581" s="57" t="s">
        <v>434</v>
      </c>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82"/>
      <c r="AU581" s="82"/>
      <c r="AV581" s="82"/>
      <c r="AW581" s="82"/>
      <c r="AX581" s="82"/>
      <c r="AY581" s="82"/>
      <c r="AZ581" s="82"/>
      <c r="BA581" s="82"/>
      <c r="BB581" s="82"/>
      <c r="BC581" s="82"/>
      <c r="BD581" s="82"/>
      <c r="BE581" s="82"/>
      <c r="BF581" s="82"/>
    </row>
    <row r="582">
      <c r="A582" s="102">
        <v>546.0</v>
      </c>
      <c r="B582" s="99" t="s">
        <v>3057</v>
      </c>
      <c r="C582" s="99" t="s">
        <v>4817</v>
      </c>
      <c r="D582" s="99" t="s">
        <v>593</v>
      </c>
      <c r="E582" s="99" t="s">
        <v>358</v>
      </c>
      <c r="F582" s="99" t="s">
        <v>10154</v>
      </c>
      <c r="G582" s="103"/>
      <c r="H582" s="103"/>
      <c r="I582" s="99" t="s">
        <v>595</v>
      </c>
      <c r="J582" s="103"/>
      <c r="K582" s="103"/>
      <c r="L582" s="103"/>
      <c r="M582" s="103"/>
      <c r="N582" s="103"/>
      <c r="O582" s="103"/>
      <c r="P582" s="103"/>
      <c r="Q582" s="99" t="s">
        <v>434</v>
      </c>
      <c r="R582" s="103"/>
      <c r="S582" s="103"/>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c r="AV582" s="103"/>
      <c r="AW582" s="103"/>
      <c r="AX582" s="103"/>
      <c r="AY582" s="103"/>
      <c r="AZ582" s="103"/>
      <c r="BA582" s="103"/>
      <c r="BB582" s="103"/>
      <c r="BC582" s="103"/>
      <c r="BD582" s="103"/>
      <c r="BE582" s="103"/>
      <c r="BF582" s="103"/>
    </row>
    <row r="583">
      <c r="A583" s="64">
        <v>547.0</v>
      </c>
      <c r="B583" s="57" t="s">
        <v>3062</v>
      </c>
      <c r="C583" s="57" t="s">
        <v>4823</v>
      </c>
      <c r="D583" s="57" t="s">
        <v>593</v>
      </c>
      <c r="E583" s="57" t="s">
        <v>2343</v>
      </c>
      <c r="F583" s="57" t="s">
        <v>10154</v>
      </c>
      <c r="G583" s="82"/>
      <c r="H583" s="82"/>
      <c r="I583" s="57" t="s">
        <v>595</v>
      </c>
      <c r="J583" s="82"/>
      <c r="K583" s="82"/>
      <c r="L583" s="82"/>
      <c r="M583" s="82"/>
      <c r="N583" s="82"/>
      <c r="O583" s="82"/>
      <c r="P583" s="82"/>
      <c r="Q583" s="57" t="s">
        <v>191</v>
      </c>
      <c r="R583" s="82"/>
      <c r="S583" s="82"/>
      <c r="T583" s="82"/>
      <c r="U583" s="82"/>
      <c r="V583" s="82"/>
      <c r="W583" s="82"/>
      <c r="X583" s="82"/>
      <c r="Y583" s="82"/>
      <c r="Z583" s="82"/>
      <c r="AA583" s="82"/>
      <c r="AB583" s="82"/>
      <c r="AC583" s="82"/>
      <c r="AD583" s="82"/>
      <c r="AE583" s="82"/>
      <c r="AF583" s="82"/>
      <c r="AG583" s="82"/>
      <c r="AH583" s="82"/>
      <c r="AI583" s="82"/>
      <c r="AJ583" s="82"/>
      <c r="AK583" s="82"/>
      <c r="AL583" s="82"/>
      <c r="AM583" s="82"/>
      <c r="AN583" s="82"/>
      <c r="AO583" s="82"/>
      <c r="AP583" s="82"/>
      <c r="AQ583" s="82"/>
      <c r="AR583" s="82"/>
      <c r="AS583" s="82"/>
      <c r="AT583" s="82"/>
      <c r="AU583" s="82"/>
      <c r="AV583" s="82"/>
      <c r="AW583" s="82"/>
      <c r="AX583" s="82"/>
      <c r="AY583" s="82"/>
      <c r="AZ583" s="82"/>
      <c r="BA583" s="82"/>
      <c r="BB583" s="82"/>
      <c r="BC583" s="82"/>
      <c r="BD583" s="82"/>
      <c r="BE583" s="82"/>
      <c r="BF583" s="82"/>
    </row>
    <row r="584">
      <c r="A584" s="102">
        <v>548.0</v>
      </c>
      <c r="B584" s="99" t="s">
        <v>3066</v>
      </c>
      <c r="C584" s="99" t="s">
        <v>10435</v>
      </c>
      <c r="D584" s="99" t="s">
        <v>593</v>
      </c>
      <c r="E584" s="99" t="s">
        <v>1641</v>
      </c>
      <c r="F584" s="99" t="s">
        <v>10154</v>
      </c>
      <c r="G584" s="103"/>
      <c r="H584" s="103"/>
      <c r="I584" s="99" t="s">
        <v>595</v>
      </c>
      <c r="J584" s="103"/>
      <c r="K584" s="103"/>
      <c r="L584" s="103"/>
      <c r="M584" s="103"/>
      <c r="N584" s="103"/>
      <c r="O584" s="103"/>
      <c r="P584" s="103"/>
      <c r="Q584" s="99" t="s">
        <v>253</v>
      </c>
      <c r="R584" s="103"/>
      <c r="S584" s="103"/>
      <c r="T584" s="103"/>
      <c r="U584" s="103"/>
      <c r="V584" s="103"/>
      <c r="W584" s="103"/>
      <c r="X584" s="103"/>
      <c r="Y584" s="103"/>
      <c r="Z584" s="103"/>
      <c r="AA584" s="103"/>
      <c r="AB584" s="103"/>
      <c r="AC584" s="103"/>
      <c r="AD584" s="103"/>
      <c r="AE584" s="103"/>
      <c r="AF584" s="103"/>
      <c r="AG584" s="103"/>
      <c r="AH584" s="103"/>
      <c r="AI584" s="103"/>
      <c r="AJ584" s="103"/>
      <c r="AK584" s="103"/>
      <c r="AL584" s="103"/>
      <c r="AM584" s="103"/>
      <c r="AN584" s="103"/>
      <c r="AO584" s="103"/>
      <c r="AP584" s="103"/>
      <c r="AQ584" s="103"/>
      <c r="AR584" s="103"/>
      <c r="AS584" s="103"/>
      <c r="AT584" s="103"/>
      <c r="AU584" s="103"/>
      <c r="AV584" s="103"/>
      <c r="AW584" s="103"/>
      <c r="AX584" s="103"/>
      <c r="AY584" s="103"/>
      <c r="AZ584" s="103"/>
      <c r="BA584" s="103"/>
      <c r="BB584" s="103"/>
      <c r="BC584" s="103"/>
      <c r="BD584" s="103"/>
      <c r="BE584" s="103"/>
      <c r="BF584" s="103"/>
    </row>
    <row r="585">
      <c r="A585" s="64">
        <v>118.0</v>
      </c>
      <c r="B585" s="57" t="s">
        <v>1249</v>
      </c>
      <c r="C585" s="57" t="s">
        <v>1381</v>
      </c>
      <c r="D585" s="57" t="s">
        <v>240</v>
      </c>
      <c r="E585" s="57" t="s">
        <v>440</v>
      </c>
      <c r="F585" s="57" t="s">
        <v>180</v>
      </c>
      <c r="G585" s="82"/>
      <c r="H585" s="75" t="b">
        <v>1</v>
      </c>
      <c r="I585" s="57" t="s">
        <v>595</v>
      </c>
      <c r="J585" s="82"/>
      <c r="K585" s="82"/>
      <c r="L585" s="82"/>
      <c r="M585" s="82"/>
      <c r="N585" s="82"/>
      <c r="O585" s="82"/>
      <c r="P585" s="82"/>
      <c r="Q585" s="57" t="s">
        <v>191</v>
      </c>
      <c r="R585" s="80">
        <v>46223.0</v>
      </c>
      <c r="S585" s="64">
        <v>46223.0</v>
      </c>
      <c r="T585" s="57" t="s">
        <v>395</v>
      </c>
      <c r="U585" s="82"/>
      <c r="V585" s="82"/>
      <c r="W585" s="82"/>
      <c r="X585" s="64">
        <v>1.0</v>
      </c>
      <c r="Y585" s="64"/>
      <c r="Z585" s="57" t="s">
        <v>363</v>
      </c>
      <c r="AA585" s="57" t="s">
        <v>364</v>
      </c>
      <c r="AB585" s="57" t="s">
        <v>365</v>
      </c>
      <c r="AC585" s="57" t="s">
        <v>366</v>
      </c>
      <c r="AD585" s="64">
        <v>2022.0</v>
      </c>
      <c r="AE585" s="64">
        <v>2022.0</v>
      </c>
      <c r="AF585" s="82"/>
      <c r="AG585" s="82"/>
      <c r="AH585" s="82"/>
      <c r="AI585" s="82"/>
      <c r="AJ585" s="82"/>
      <c r="AK585" s="82"/>
      <c r="AL585" s="82"/>
      <c r="AM585" s="82"/>
      <c r="AN585" s="82"/>
      <c r="AO585" s="82"/>
      <c r="AP585" s="82"/>
      <c r="AQ585" s="82"/>
      <c r="AR585" s="82"/>
      <c r="AS585" s="82"/>
      <c r="AT585" s="82"/>
      <c r="AU585" s="82"/>
      <c r="AV585" s="82"/>
      <c r="AW585" s="82"/>
      <c r="AX585" s="82"/>
      <c r="AY585" s="82"/>
      <c r="AZ585" s="82"/>
      <c r="BA585" s="82"/>
      <c r="BB585" s="82"/>
      <c r="BC585" s="82"/>
      <c r="BD585" s="82"/>
      <c r="BE585" s="82"/>
      <c r="BF585" s="82"/>
    </row>
    <row r="586">
      <c r="A586" s="102">
        <v>550.0</v>
      </c>
      <c r="B586" s="99" t="s">
        <v>3071</v>
      </c>
      <c r="C586" s="99" t="s">
        <v>4837</v>
      </c>
      <c r="D586" s="99" t="s">
        <v>593</v>
      </c>
      <c r="E586" s="99" t="s">
        <v>358</v>
      </c>
      <c r="F586" s="99" t="s">
        <v>10154</v>
      </c>
      <c r="G586" s="103"/>
      <c r="H586" s="103"/>
      <c r="I586" s="99" t="s">
        <v>595</v>
      </c>
      <c r="J586" s="103"/>
      <c r="K586" s="103"/>
      <c r="L586" s="103"/>
      <c r="M586" s="103"/>
      <c r="N586" s="103"/>
      <c r="O586" s="103"/>
      <c r="P586" s="103"/>
      <c r="Q586" s="99" t="s">
        <v>434</v>
      </c>
      <c r="R586" s="103"/>
      <c r="S586" s="103"/>
      <c r="T586" s="103"/>
      <c r="U586" s="103"/>
      <c r="V586" s="103"/>
      <c r="W586" s="103"/>
      <c r="X586" s="103"/>
      <c r="Y586" s="103"/>
      <c r="Z586" s="103"/>
      <c r="AA586" s="103"/>
      <c r="AB586" s="103"/>
      <c r="AC586" s="103"/>
      <c r="AD586" s="103"/>
      <c r="AE586" s="103"/>
      <c r="AF586" s="103"/>
      <c r="AG586" s="103"/>
      <c r="AH586" s="103"/>
      <c r="AI586" s="103"/>
      <c r="AJ586" s="103"/>
      <c r="AK586" s="103"/>
      <c r="AL586" s="103"/>
      <c r="AM586" s="103"/>
      <c r="AN586" s="103"/>
      <c r="AO586" s="103"/>
      <c r="AP586" s="103"/>
      <c r="AQ586" s="103"/>
      <c r="AR586" s="103"/>
      <c r="AS586" s="103"/>
      <c r="AT586" s="103"/>
      <c r="AU586" s="103"/>
      <c r="AV586" s="103"/>
      <c r="AW586" s="103"/>
      <c r="AX586" s="103"/>
      <c r="AY586" s="103"/>
      <c r="AZ586" s="103"/>
      <c r="BA586" s="103"/>
      <c r="BB586" s="103"/>
      <c r="BC586" s="103"/>
      <c r="BD586" s="103"/>
      <c r="BE586" s="103"/>
      <c r="BF586" s="103"/>
    </row>
    <row r="587">
      <c r="A587" s="64">
        <v>551.0</v>
      </c>
      <c r="B587" s="57" t="s">
        <v>3074</v>
      </c>
      <c r="C587" s="57" t="s">
        <v>10436</v>
      </c>
      <c r="D587" s="57" t="s">
        <v>593</v>
      </c>
      <c r="E587" s="57" t="s">
        <v>1641</v>
      </c>
      <c r="F587" s="57" t="s">
        <v>10154</v>
      </c>
      <c r="G587" s="82"/>
      <c r="H587" s="82"/>
      <c r="I587" s="57" t="s">
        <v>595</v>
      </c>
      <c r="J587" s="82"/>
      <c r="K587" s="82"/>
      <c r="L587" s="82"/>
      <c r="M587" s="82"/>
      <c r="N587" s="82"/>
      <c r="O587" s="82"/>
      <c r="P587" s="82"/>
      <c r="Q587" s="57" t="s">
        <v>232</v>
      </c>
      <c r="R587" s="82"/>
      <c r="S587" s="82"/>
      <c r="T587" s="82"/>
      <c r="U587" s="82"/>
      <c r="V587" s="82"/>
      <c r="W587" s="82"/>
      <c r="X587" s="82"/>
      <c r="Y587" s="82"/>
      <c r="Z587" s="82"/>
      <c r="AA587" s="82"/>
      <c r="AB587" s="82"/>
      <c r="AC587" s="82"/>
      <c r="AD587" s="82"/>
      <c r="AE587" s="82"/>
      <c r="AF587" s="82"/>
      <c r="AG587" s="82"/>
      <c r="AH587" s="82"/>
      <c r="AI587" s="82"/>
      <c r="AJ587" s="82"/>
      <c r="AK587" s="82"/>
      <c r="AL587" s="82"/>
      <c r="AM587" s="82"/>
      <c r="AN587" s="82"/>
      <c r="AO587" s="82"/>
      <c r="AP587" s="82"/>
      <c r="AQ587" s="82"/>
      <c r="AR587" s="82"/>
      <c r="AS587" s="82"/>
      <c r="AT587" s="82"/>
      <c r="AU587" s="82"/>
      <c r="AV587" s="82"/>
      <c r="AW587" s="82"/>
      <c r="AX587" s="82"/>
      <c r="AY587" s="82"/>
      <c r="AZ587" s="82"/>
      <c r="BA587" s="82"/>
      <c r="BB587" s="82"/>
      <c r="BC587" s="82"/>
      <c r="BD587" s="82"/>
      <c r="BE587" s="82"/>
      <c r="BF587" s="82"/>
    </row>
    <row r="588">
      <c r="A588" s="102">
        <v>552.0</v>
      </c>
      <c r="B588" s="99" t="s">
        <v>3079</v>
      </c>
      <c r="C588" s="99" t="s">
        <v>10437</v>
      </c>
      <c r="D588" s="99" t="s">
        <v>593</v>
      </c>
      <c r="E588" s="99" t="s">
        <v>358</v>
      </c>
      <c r="F588" s="99" t="s">
        <v>10154</v>
      </c>
      <c r="G588" s="103"/>
      <c r="H588" s="103"/>
      <c r="I588" s="99" t="s">
        <v>595</v>
      </c>
      <c r="J588" s="103"/>
      <c r="K588" s="103"/>
      <c r="L588" s="103"/>
      <c r="M588" s="103"/>
      <c r="N588" s="103"/>
      <c r="O588" s="103"/>
      <c r="P588" s="103"/>
      <c r="Q588" s="99" t="s">
        <v>232</v>
      </c>
      <c r="R588" s="103"/>
      <c r="S588" s="103"/>
      <c r="T588" s="103"/>
      <c r="U588" s="103"/>
      <c r="V588" s="103"/>
      <c r="W588" s="103"/>
      <c r="X588" s="103"/>
      <c r="Y588" s="103"/>
      <c r="Z588" s="103"/>
      <c r="AA588" s="103"/>
      <c r="AB588" s="103"/>
      <c r="AC588" s="103"/>
      <c r="AD588" s="103"/>
      <c r="AE588" s="103"/>
      <c r="AF588" s="103"/>
      <c r="AG588" s="103"/>
      <c r="AH588" s="103"/>
      <c r="AI588" s="103"/>
      <c r="AJ588" s="103"/>
      <c r="AK588" s="103"/>
      <c r="AL588" s="103"/>
      <c r="AM588" s="103"/>
      <c r="AN588" s="103"/>
      <c r="AO588" s="103"/>
      <c r="AP588" s="103"/>
      <c r="AQ588" s="103"/>
      <c r="AR588" s="103"/>
      <c r="AS588" s="103"/>
      <c r="AT588" s="103"/>
      <c r="AU588" s="103"/>
      <c r="AV588" s="103"/>
      <c r="AW588" s="103"/>
      <c r="AX588" s="103"/>
      <c r="AY588" s="103"/>
      <c r="AZ588" s="103"/>
      <c r="BA588" s="103"/>
      <c r="BB588" s="103"/>
      <c r="BC588" s="103"/>
      <c r="BD588" s="103"/>
      <c r="BE588" s="103"/>
      <c r="BF588" s="103"/>
    </row>
    <row r="589">
      <c r="A589" s="64">
        <v>553.0</v>
      </c>
      <c r="B589" s="57" t="s">
        <v>3084</v>
      </c>
      <c r="C589" s="57" t="s">
        <v>10438</v>
      </c>
      <c r="D589" s="57" t="s">
        <v>593</v>
      </c>
      <c r="E589" s="57" t="s">
        <v>1641</v>
      </c>
      <c r="F589" s="57" t="s">
        <v>10154</v>
      </c>
      <c r="G589" s="82"/>
      <c r="H589" s="82"/>
      <c r="I589" s="57" t="s">
        <v>595</v>
      </c>
      <c r="J589" s="82"/>
      <c r="K589" s="82"/>
      <c r="L589" s="82"/>
      <c r="M589" s="82"/>
      <c r="N589" s="82"/>
      <c r="O589" s="82"/>
      <c r="P589" s="82"/>
      <c r="Q589" s="57" t="s">
        <v>253</v>
      </c>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82"/>
      <c r="AO589" s="82"/>
      <c r="AP589" s="82"/>
      <c r="AQ589" s="82"/>
      <c r="AR589" s="82"/>
      <c r="AS589" s="82"/>
      <c r="AT589" s="82"/>
      <c r="AU589" s="82"/>
      <c r="AV589" s="82"/>
      <c r="AW589" s="82"/>
      <c r="AX589" s="82"/>
      <c r="AY589" s="82"/>
      <c r="AZ589" s="82"/>
      <c r="BA589" s="82"/>
      <c r="BB589" s="82"/>
      <c r="BC589" s="82"/>
      <c r="BD589" s="82"/>
      <c r="BE589" s="82"/>
      <c r="BF589" s="82"/>
    </row>
    <row r="590">
      <c r="A590" s="102">
        <v>554.0</v>
      </c>
      <c r="B590" s="99" t="s">
        <v>3087</v>
      </c>
      <c r="C590" s="99" t="s">
        <v>4850</v>
      </c>
      <c r="D590" s="99" t="s">
        <v>593</v>
      </c>
      <c r="E590" s="99" t="s">
        <v>358</v>
      </c>
      <c r="F590" s="99" t="s">
        <v>10154</v>
      </c>
      <c r="G590" s="103"/>
      <c r="H590" s="103"/>
      <c r="I590" s="99" t="s">
        <v>595</v>
      </c>
      <c r="J590" s="103"/>
      <c r="K590" s="103"/>
      <c r="L590" s="103"/>
      <c r="M590" s="103"/>
      <c r="N590" s="103"/>
      <c r="O590" s="103"/>
      <c r="P590" s="103"/>
      <c r="Q590" s="99" t="s">
        <v>253</v>
      </c>
      <c r="R590" s="103"/>
      <c r="S590" s="103"/>
      <c r="T590" s="103"/>
      <c r="U590" s="103"/>
      <c r="V590" s="103"/>
      <c r="W590" s="103"/>
      <c r="X590" s="103"/>
      <c r="Y590" s="103"/>
      <c r="Z590" s="103"/>
      <c r="AA590" s="103"/>
      <c r="AB590" s="103"/>
      <c r="AC590" s="103"/>
      <c r="AD590" s="103"/>
      <c r="AE590" s="103"/>
      <c r="AF590" s="103"/>
      <c r="AG590" s="103"/>
      <c r="AH590" s="103"/>
      <c r="AI590" s="103"/>
      <c r="AJ590" s="103"/>
      <c r="AK590" s="103"/>
      <c r="AL590" s="103"/>
      <c r="AM590" s="103"/>
      <c r="AN590" s="103"/>
      <c r="AO590" s="103"/>
      <c r="AP590" s="103"/>
      <c r="AQ590" s="103"/>
      <c r="AR590" s="103"/>
      <c r="AS590" s="103"/>
      <c r="AT590" s="103"/>
      <c r="AU590" s="103"/>
      <c r="AV590" s="103"/>
      <c r="AW590" s="103"/>
      <c r="AX590" s="103"/>
      <c r="AY590" s="103"/>
      <c r="AZ590" s="103"/>
      <c r="BA590" s="103"/>
      <c r="BB590" s="103"/>
      <c r="BC590" s="103"/>
      <c r="BD590" s="103"/>
      <c r="BE590" s="103"/>
      <c r="BF590" s="103"/>
    </row>
    <row r="591">
      <c r="A591" s="64">
        <v>555.0</v>
      </c>
      <c r="B591" s="57" t="s">
        <v>3091</v>
      </c>
      <c r="C591" s="57" t="s">
        <v>10439</v>
      </c>
      <c r="D591" s="57" t="s">
        <v>593</v>
      </c>
      <c r="E591" s="57" t="s">
        <v>1641</v>
      </c>
      <c r="F591" s="57" t="s">
        <v>10154</v>
      </c>
      <c r="G591" s="82"/>
      <c r="H591" s="82"/>
      <c r="I591" s="57" t="s">
        <v>595</v>
      </c>
      <c r="J591" s="82"/>
      <c r="K591" s="82"/>
      <c r="L591" s="82"/>
      <c r="M591" s="82"/>
      <c r="N591" s="82"/>
      <c r="O591" s="82"/>
      <c r="P591" s="82"/>
      <c r="Q591" s="57" t="s">
        <v>434</v>
      </c>
      <c r="R591" s="82"/>
      <c r="S591" s="82"/>
      <c r="T591" s="82"/>
      <c r="U591" s="82"/>
      <c r="V591" s="82"/>
      <c r="W591" s="82"/>
      <c r="X591" s="82"/>
      <c r="Y591" s="82"/>
      <c r="Z591" s="82"/>
      <c r="AA591" s="82"/>
      <c r="AB591" s="82"/>
      <c r="AC591" s="82"/>
      <c r="AD591" s="82"/>
      <c r="AE591" s="82"/>
      <c r="AF591" s="82"/>
      <c r="AG591" s="82"/>
      <c r="AH591" s="82"/>
      <c r="AI591" s="82"/>
      <c r="AJ591" s="82"/>
      <c r="AK591" s="82"/>
      <c r="AL591" s="82"/>
      <c r="AM591" s="82"/>
      <c r="AN591" s="82"/>
      <c r="AO591" s="82"/>
      <c r="AP591" s="82"/>
      <c r="AQ591" s="82"/>
      <c r="AR591" s="82"/>
      <c r="AS591" s="82"/>
      <c r="AT591" s="82"/>
      <c r="AU591" s="82"/>
      <c r="AV591" s="82"/>
      <c r="AW591" s="82"/>
      <c r="AX591" s="82"/>
      <c r="AY591" s="82"/>
      <c r="AZ591" s="82"/>
      <c r="BA591" s="82"/>
      <c r="BB591" s="82"/>
      <c r="BC591" s="82"/>
      <c r="BD591" s="82"/>
      <c r="BE591" s="82"/>
      <c r="BF591" s="82"/>
    </row>
    <row r="592">
      <c r="A592" s="102">
        <v>556.0</v>
      </c>
      <c r="B592" s="99" t="s">
        <v>3094</v>
      </c>
      <c r="C592" s="99" t="s">
        <v>4857</v>
      </c>
      <c r="D592" s="99" t="s">
        <v>593</v>
      </c>
      <c r="E592" s="99" t="s">
        <v>2343</v>
      </c>
      <c r="F592" s="99" t="s">
        <v>10154</v>
      </c>
      <c r="G592" s="103"/>
      <c r="H592" s="103"/>
      <c r="I592" s="99" t="s">
        <v>595</v>
      </c>
      <c r="J592" s="103"/>
      <c r="K592" s="103"/>
      <c r="L592" s="103"/>
      <c r="M592" s="103"/>
      <c r="N592" s="103"/>
      <c r="O592" s="103"/>
      <c r="P592" s="103"/>
      <c r="Q592" s="99" t="s">
        <v>96</v>
      </c>
      <c r="R592" s="103"/>
      <c r="S592" s="103"/>
      <c r="T592" s="103"/>
      <c r="U592" s="103"/>
      <c r="V592" s="103"/>
      <c r="W592" s="103"/>
      <c r="X592" s="103"/>
      <c r="Y592" s="103"/>
      <c r="Z592" s="103"/>
      <c r="AA592" s="103"/>
      <c r="AB592" s="103"/>
      <c r="AC592" s="103"/>
      <c r="AD592" s="103"/>
      <c r="AE592" s="103"/>
      <c r="AF592" s="103"/>
      <c r="AG592" s="103"/>
      <c r="AH592" s="103"/>
      <c r="AI592" s="103"/>
      <c r="AJ592" s="103"/>
      <c r="AK592" s="103"/>
      <c r="AL592" s="103"/>
      <c r="AM592" s="103"/>
      <c r="AN592" s="103"/>
      <c r="AO592" s="103"/>
      <c r="AP592" s="103"/>
      <c r="AQ592" s="103"/>
      <c r="AR592" s="103"/>
      <c r="AS592" s="103"/>
      <c r="AT592" s="103"/>
      <c r="AU592" s="103"/>
      <c r="AV592" s="103"/>
      <c r="AW592" s="103"/>
      <c r="AX592" s="103"/>
      <c r="AY592" s="103"/>
      <c r="AZ592" s="103"/>
      <c r="BA592" s="103"/>
      <c r="BB592" s="103"/>
      <c r="BC592" s="103"/>
      <c r="BD592" s="103"/>
      <c r="BE592" s="103"/>
      <c r="BF592" s="103"/>
    </row>
    <row r="593">
      <c r="A593" s="64">
        <v>557.0</v>
      </c>
      <c r="B593" s="57" t="s">
        <v>3096</v>
      </c>
      <c r="C593" s="57" t="s">
        <v>4865</v>
      </c>
      <c r="D593" s="57" t="s">
        <v>593</v>
      </c>
      <c r="E593" s="57" t="s">
        <v>358</v>
      </c>
      <c r="F593" s="57" t="s">
        <v>10154</v>
      </c>
      <c r="G593" s="82"/>
      <c r="H593" s="82"/>
      <c r="I593" s="57" t="s">
        <v>595</v>
      </c>
      <c r="J593" s="82"/>
      <c r="K593" s="82"/>
      <c r="L593" s="82"/>
      <c r="M593" s="82"/>
      <c r="N593" s="82"/>
      <c r="O593" s="82"/>
      <c r="P593" s="82"/>
      <c r="Q593" s="57" t="s">
        <v>253</v>
      </c>
      <c r="R593" s="82"/>
      <c r="S593" s="82"/>
      <c r="T593" s="82"/>
      <c r="U593" s="82"/>
      <c r="V593" s="82"/>
      <c r="W593" s="82"/>
      <c r="X593" s="82"/>
      <c r="Y593" s="82"/>
      <c r="Z593" s="82"/>
      <c r="AA593" s="82"/>
      <c r="AB593" s="82"/>
      <c r="AC593" s="82"/>
      <c r="AD593" s="82"/>
      <c r="AE593" s="82"/>
      <c r="AF593" s="82"/>
      <c r="AG593" s="82"/>
      <c r="AH593" s="82"/>
      <c r="AI593" s="82"/>
      <c r="AJ593" s="82"/>
      <c r="AK593" s="82"/>
      <c r="AL593" s="82"/>
      <c r="AM593" s="82"/>
      <c r="AN593" s="82"/>
      <c r="AO593" s="82"/>
      <c r="AP593" s="82"/>
      <c r="AQ593" s="82"/>
      <c r="AR593" s="82"/>
      <c r="AS593" s="82"/>
      <c r="AT593" s="82"/>
      <c r="AU593" s="82"/>
      <c r="AV593" s="82"/>
      <c r="AW593" s="82"/>
      <c r="AX593" s="82"/>
      <c r="AY593" s="82"/>
      <c r="AZ593" s="82"/>
      <c r="BA593" s="82"/>
      <c r="BB593" s="82"/>
      <c r="BC593" s="82"/>
      <c r="BD593" s="82"/>
      <c r="BE593" s="82"/>
      <c r="BF593" s="82"/>
    </row>
    <row r="594">
      <c r="A594" s="102">
        <v>558.0</v>
      </c>
      <c r="B594" s="99" t="s">
        <v>3100</v>
      </c>
      <c r="C594" s="99" t="s">
        <v>4873</v>
      </c>
      <c r="D594" s="99" t="s">
        <v>593</v>
      </c>
      <c r="E594" s="99" t="s">
        <v>2343</v>
      </c>
      <c r="F594" s="99" t="s">
        <v>10154</v>
      </c>
      <c r="G594" s="103"/>
      <c r="H594" s="103"/>
      <c r="I594" s="99" t="s">
        <v>595</v>
      </c>
      <c r="J594" s="103"/>
      <c r="K594" s="103"/>
      <c r="L594" s="103"/>
      <c r="M594" s="103"/>
      <c r="N594" s="103"/>
      <c r="O594" s="103"/>
      <c r="P594" s="103"/>
      <c r="Q594" s="99" t="s">
        <v>577</v>
      </c>
      <c r="R594" s="103"/>
      <c r="S594" s="103"/>
      <c r="T594" s="103"/>
      <c r="U594" s="103"/>
      <c r="V594" s="103"/>
      <c r="W594" s="103"/>
      <c r="X594" s="103"/>
      <c r="Y594" s="103"/>
      <c r="Z594" s="103"/>
      <c r="AA594" s="103"/>
      <c r="AB594" s="103"/>
      <c r="AC594" s="103"/>
      <c r="AD594" s="103"/>
      <c r="AE594" s="103"/>
      <c r="AF594" s="103"/>
      <c r="AG594" s="103"/>
      <c r="AH594" s="103"/>
      <c r="AI594" s="103"/>
      <c r="AJ594" s="103"/>
      <c r="AK594" s="103"/>
      <c r="AL594" s="103"/>
      <c r="AM594" s="103"/>
      <c r="AN594" s="103"/>
      <c r="AO594" s="103"/>
      <c r="AP594" s="103"/>
      <c r="AQ594" s="103"/>
      <c r="AR594" s="103"/>
      <c r="AS594" s="103"/>
      <c r="AT594" s="103"/>
      <c r="AU594" s="103"/>
      <c r="AV594" s="103"/>
      <c r="AW594" s="103"/>
      <c r="AX594" s="103"/>
      <c r="AY594" s="103"/>
      <c r="AZ594" s="103"/>
      <c r="BA594" s="103"/>
      <c r="BB594" s="103"/>
      <c r="BC594" s="103"/>
      <c r="BD594" s="103"/>
      <c r="BE594" s="103"/>
      <c r="BF594" s="103"/>
    </row>
    <row r="595">
      <c r="A595" s="64">
        <v>559.0</v>
      </c>
      <c r="B595" s="57" t="s">
        <v>1639</v>
      </c>
      <c r="C595" s="57" t="s">
        <v>1640</v>
      </c>
      <c r="D595" s="57" t="s">
        <v>593</v>
      </c>
      <c r="E595" s="57" t="s">
        <v>1641</v>
      </c>
      <c r="F595" s="57" t="s">
        <v>10154</v>
      </c>
      <c r="G595" s="82"/>
      <c r="H595" s="82"/>
      <c r="I595" s="57" t="s">
        <v>595</v>
      </c>
      <c r="J595" s="82"/>
      <c r="K595" s="82"/>
      <c r="L595" s="82"/>
      <c r="M595" s="82"/>
      <c r="N595" s="82"/>
      <c r="O595" s="82"/>
      <c r="P595" s="82"/>
      <c r="Q595" s="57" t="s">
        <v>181</v>
      </c>
      <c r="R595" s="82"/>
      <c r="S595" s="82"/>
      <c r="T595" s="82"/>
      <c r="U595" s="82"/>
      <c r="V595" s="82"/>
      <c r="W595" s="82"/>
      <c r="X595" s="82"/>
      <c r="Y595" s="82"/>
      <c r="Z595" s="82"/>
      <c r="AA595" s="82"/>
      <c r="AB595" s="82"/>
      <c r="AC595" s="82"/>
      <c r="AD595" s="82"/>
      <c r="AE595" s="82"/>
      <c r="AF595" s="82"/>
      <c r="AG595" s="82"/>
      <c r="AH595" s="82"/>
      <c r="AI595" s="82"/>
      <c r="AJ595" s="82"/>
      <c r="AK595" s="82"/>
      <c r="AL595" s="82"/>
      <c r="AM595" s="82"/>
      <c r="AN595" s="82"/>
      <c r="AO595" s="82"/>
      <c r="AP595" s="82"/>
      <c r="AQ595" s="82"/>
      <c r="AR595" s="82"/>
      <c r="AS595" s="82"/>
      <c r="AT595" s="82"/>
      <c r="AU595" s="82"/>
      <c r="AV595" s="82"/>
      <c r="AW595" s="82"/>
      <c r="AX595" s="82"/>
      <c r="AY595" s="82"/>
      <c r="AZ595" s="82"/>
      <c r="BA595" s="82"/>
      <c r="BB595" s="82"/>
      <c r="BC595" s="82"/>
      <c r="BD595" s="82"/>
      <c r="BE595" s="82"/>
      <c r="BF595" s="82"/>
    </row>
    <row r="596">
      <c r="A596" s="102">
        <v>560.0</v>
      </c>
      <c r="B596" s="99" t="s">
        <v>3104</v>
      </c>
      <c r="C596" s="99" t="s">
        <v>4883</v>
      </c>
      <c r="D596" s="99" t="s">
        <v>593</v>
      </c>
      <c r="E596" s="99" t="s">
        <v>358</v>
      </c>
      <c r="F596" s="99" t="s">
        <v>10154</v>
      </c>
      <c r="G596" s="103"/>
      <c r="H596" s="103"/>
      <c r="I596" s="99" t="s">
        <v>595</v>
      </c>
      <c r="J596" s="103"/>
      <c r="K596" s="103"/>
      <c r="L596" s="103"/>
      <c r="M596" s="103"/>
      <c r="N596" s="103"/>
      <c r="O596" s="103"/>
      <c r="P596" s="103"/>
      <c r="Q596" s="99" t="s">
        <v>96</v>
      </c>
      <c r="R596" s="103"/>
      <c r="S596" s="103"/>
      <c r="T596" s="103"/>
      <c r="U596" s="103"/>
      <c r="V596" s="103"/>
      <c r="W596" s="103"/>
      <c r="X596" s="103"/>
      <c r="Y596" s="103"/>
      <c r="Z596" s="103"/>
      <c r="AA596" s="103"/>
      <c r="AB596" s="103"/>
      <c r="AC596" s="103"/>
      <c r="AD596" s="103"/>
      <c r="AE596" s="103"/>
      <c r="AF596" s="103"/>
      <c r="AG596" s="103"/>
      <c r="AH596" s="103"/>
      <c r="AI596" s="103"/>
      <c r="AJ596" s="103"/>
      <c r="AK596" s="103"/>
      <c r="AL596" s="103"/>
      <c r="AM596" s="103"/>
      <c r="AN596" s="103"/>
      <c r="AO596" s="103"/>
      <c r="AP596" s="103"/>
      <c r="AQ596" s="103"/>
      <c r="AR596" s="103"/>
      <c r="AS596" s="103"/>
      <c r="AT596" s="103"/>
      <c r="AU596" s="103"/>
      <c r="AV596" s="103"/>
      <c r="AW596" s="103"/>
      <c r="AX596" s="103"/>
      <c r="AY596" s="103"/>
      <c r="AZ596" s="103"/>
      <c r="BA596" s="103"/>
      <c r="BB596" s="103"/>
      <c r="BC596" s="103"/>
      <c r="BD596" s="103"/>
      <c r="BE596" s="103"/>
      <c r="BF596" s="103"/>
    </row>
    <row r="597">
      <c r="A597" s="64">
        <v>561.0</v>
      </c>
      <c r="B597" s="57" t="s">
        <v>3107</v>
      </c>
      <c r="C597" s="57" t="s">
        <v>4892</v>
      </c>
      <c r="D597" s="57" t="s">
        <v>593</v>
      </c>
      <c r="E597" s="57" t="s">
        <v>358</v>
      </c>
      <c r="F597" s="57" t="s">
        <v>10154</v>
      </c>
      <c r="G597" s="82"/>
      <c r="H597" s="82"/>
      <c r="I597" s="57" t="s">
        <v>595</v>
      </c>
      <c r="J597" s="82"/>
      <c r="K597" s="82"/>
      <c r="L597" s="82"/>
      <c r="M597" s="82"/>
      <c r="N597" s="82"/>
      <c r="O597" s="82"/>
      <c r="P597" s="82"/>
      <c r="Q597" s="57" t="s">
        <v>96</v>
      </c>
      <c r="R597" s="82"/>
      <c r="S597" s="82"/>
      <c r="T597" s="82"/>
      <c r="U597" s="82"/>
      <c r="V597" s="82"/>
      <c r="W597" s="82"/>
      <c r="X597" s="82"/>
      <c r="Y597" s="82"/>
      <c r="Z597" s="82"/>
      <c r="AA597" s="82"/>
      <c r="AB597" s="82"/>
      <c r="AC597" s="82"/>
      <c r="AD597" s="82"/>
      <c r="AE597" s="82"/>
      <c r="AF597" s="82"/>
      <c r="AG597" s="82"/>
      <c r="AH597" s="82"/>
      <c r="AI597" s="82"/>
      <c r="AJ597" s="82"/>
      <c r="AK597" s="82"/>
      <c r="AL597" s="82"/>
      <c r="AM597" s="82"/>
      <c r="AN597" s="82"/>
      <c r="AO597" s="82"/>
      <c r="AP597" s="82"/>
      <c r="AQ597" s="82"/>
      <c r="AR597" s="82"/>
      <c r="AS597" s="82"/>
      <c r="AT597" s="82"/>
      <c r="AU597" s="82"/>
      <c r="AV597" s="82"/>
      <c r="AW597" s="82"/>
      <c r="AX597" s="82"/>
      <c r="AY597" s="82"/>
      <c r="AZ597" s="82"/>
      <c r="BA597" s="82"/>
      <c r="BB597" s="82"/>
      <c r="BC597" s="82"/>
      <c r="BD597" s="82"/>
      <c r="BE597" s="82"/>
      <c r="BF597" s="82"/>
    </row>
    <row r="598">
      <c r="A598" s="102">
        <v>562.0</v>
      </c>
      <c r="B598" s="99" t="s">
        <v>3110</v>
      </c>
      <c r="C598" s="99" t="s">
        <v>4900</v>
      </c>
      <c r="D598" s="99" t="s">
        <v>593</v>
      </c>
      <c r="E598" s="99" t="s">
        <v>358</v>
      </c>
      <c r="F598" s="99" t="s">
        <v>10154</v>
      </c>
      <c r="G598" s="103"/>
      <c r="H598" s="103"/>
      <c r="I598" s="99" t="s">
        <v>595</v>
      </c>
      <c r="J598" s="103"/>
      <c r="K598" s="103"/>
      <c r="L598" s="103"/>
      <c r="M598" s="103"/>
      <c r="N598" s="103"/>
      <c r="O598" s="103"/>
      <c r="P598" s="103"/>
      <c r="Q598" s="99" t="s">
        <v>253</v>
      </c>
      <c r="R598" s="103"/>
      <c r="S598" s="103"/>
      <c r="T598" s="103"/>
      <c r="U598" s="103"/>
      <c r="V598" s="103"/>
      <c r="W598" s="103"/>
      <c r="X598" s="103"/>
      <c r="Y598" s="103"/>
      <c r="Z598" s="103"/>
      <c r="AA598" s="103"/>
      <c r="AB598" s="103"/>
      <c r="AC598" s="103"/>
      <c r="AD598" s="103"/>
      <c r="AE598" s="103"/>
      <c r="AF598" s="103"/>
      <c r="AG598" s="103"/>
      <c r="AH598" s="103"/>
      <c r="AI598" s="103"/>
      <c r="AJ598" s="103"/>
      <c r="AK598" s="103"/>
      <c r="AL598" s="103"/>
      <c r="AM598" s="103"/>
      <c r="AN598" s="103"/>
      <c r="AO598" s="103"/>
      <c r="AP598" s="103"/>
      <c r="AQ598" s="103"/>
      <c r="AR598" s="103"/>
      <c r="AS598" s="103"/>
      <c r="AT598" s="103"/>
      <c r="AU598" s="103"/>
      <c r="AV598" s="103"/>
      <c r="AW598" s="103"/>
      <c r="AX598" s="103"/>
      <c r="AY598" s="103"/>
      <c r="AZ598" s="103"/>
      <c r="BA598" s="103"/>
      <c r="BB598" s="103"/>
      <c r="BC598" s="103"/>
      <c r="BD598" s="103"/>
      <c r="BE598" s="103"/>
      <c r="BF598" s="103"/>
    </row>
    <row r="599">
      <c r="A599" s="64">
        <v>563.0</v>
      </c>
      <c r="B599" s="57" t="s">
        <v>3112</v>
      </c>
      <c r="C599" s="57" t="s">
        <v>4908</v>
      </c>
      <c r="D599" s="57" t="s">
        <v>593</v>
      </c>
      <c r="E599" s="57" t="s">
        <v>2343</v>
      </c>
      <c r="F599" s="57" t="s">
        <v>10154</v>
      </c>
      <c r="G599" s="82"/>
      <c r="H599" s="82"/>
      <c r="I599" s="57" t="s">
        <v>595</v>
      </c>
      <c r="J599" s="82"/>
      <c r="K599" s="82"/>
      <c r="L599" s="82"/>
      <c r="M599" s="82"/>
      <c r="N599" s="82"/>
      <c r="O599" s="82"/>
      <c r="P599" s="82"/>
      <c r="Q599" s="57" t="s">
        <v>96</v>
      </c>
      <c r="R599" s="82"/>
      <c r="S599" s="82"/>
      <c r="T599" s="82"/>
      <c r="U599" s="82"/>
      <c r="V599" s="82"/>
      <c r="W599" s="82"/>
      <c r="X599" s="82"/>
      <c r="Y599" s="82"/>
      <c r="Z599" s="82"/>
      <c r="AA599" s="82"/>
      <c r="AB599" s="82"/>
      <c r="AC599" s="82"/>
      <c r="AD599" s="82"/>
      <c r="AE599" s="82"/>
      <c r="AF599" s="82"/>
      <c r="AG599" s="82"/>
      <c r="AH599" s="82"/>
      <c r="AI599" s="82"/>
      <c r="AJ599" s="82"/>
      <c r="AK599" s="82"/>
      <c r="AL599" s="82"/>
      <c r="AM599" s="82"/>
      <c r="AN599" s="82"/>
      <c r="AO599" s="82"/>
      <c r="AP599" s="82"/>
      <c r="AQ599" s="82"/>
      <c r="AR599" s="82"/>
      <c r="AS599" s="82"/>
      <c r="AT599" s="82"/>
      <c r="AU599" s="82"/>
      <c r="AV599" s="82"/>
      <c r="AW599" s="82"/>
      <c r="AX599" s="82"/>
      <c r="AY599" s="82"/>
      <c r="AZ599" s="82"/>
      <c r="BA599" s="82"/>
      <c r="BB599" s="82"/>
      <c r="BC599" s="82"/>
      <c r="BD599" s="82"/>
      <c r="BE599" s="82"/>
      <c r="BF599" s="82"/>
    </row>
    <row r="600">
      <c r="A600" s="102">
        <v>564.0</v>
      </c>
      <c r="B600" s="99" t="s">
        <v>3115</v>
      </c>
      <c r="C600" s="99" t="s">
        <v>4915</v>
      </c>
      <c r="D600" s="99" t="s">
        <v>593</v>
      </c>
      <c r="E600" s="99" t="s">
        <v>358</v>
      </c>
      <c r="F600" s="99" t="s">
        <v>10154</v>
      </c>
      <c r="G600" s="103"/>
      <c r="H600" s="103"/>
      <c r="I600" s="99" t="s">
        <v>595</v>
      </c>
      <c r="J600" s="103"/>
      <c r="K600" s="103"/>
      <c r="L600" s="103"/>
      <c r="M600" s="103"/>
      <c r="N600" s="103"/>
      <c r="O600" s="103"/>
      <c r="P600" s="103"/>
      <c r="Q600" s="99" t="s">
        <v>253</v>
      </c>
      <c r="R600" s="103"/>
      <c r="S600" s="103"/>
      <c r="T600" s="103"/>
      <c r="U600" s="103"/>
      <c r="V600" s="103"/>
      <c r="W600" s="103"/>
      <c r="X600" s="103"/>
      <c r="Y600" s="103"/>
      <c r="Z600" s="103"/>
      <c r="AA600" s="103"/>
      <c r="AB600" s="103"/>
      <c r="AC600" s="103"/>
      <c r="AD600" s="103"/>
      <c r="AE600" s="103"/>
      <c r="AF600" s="103"/>
      <c r="AG600" s="103"/>
      <c r="AH600" s="103"/>
      <c r="AI600" s="103"/>
      <c r="AJ600" s="103"/>
      <c r="AK600" s="103"/>
      <c r="AL600" s="103"/>
      <c r="AM600" s="103"/>
      <c r="AN600" s="103"/>
      <c r="AO600" s="103"/>
      <c r="AP600" s="103"/>
      <c r="AQ600" s="103"/>
      <c r="AR600" s="103"/>
      <c r="AS600" s="103"/>
      <c r="AT600" s="103"/>
      <c r="AU600" s="103"/>
      <c r="AV600" s="103"/>
      <c r="AW600" s="103"/>
      <c r="AX600" s="103"/>
      <c r="AY600" s="103"/>
      <c r="AZ600" s="103"/>
      <c r="BA600" s="103"/>
      <c r="BB600" s="103"/>
      <c r="BC600" s="103"/>
      <c r="BD600" s="103"/>
      <c r="BE600" s="103"/>
      <c r="BF600" s="103"/>
    </row>
    <row r="601">
      <c r="A601" s="64">
        <v>565.0</v>
      </c>
      <c r="B601" s="57" t="s">
        <v>3118</v>
      </c>
      <c r="C601" s="57" t="s">
        <v>10440</v>
      </c>
      <c r="D601" s="57" t="s">
        <v>593</v>
      </c>
      <c r="E601" s="57" t="s">
        <v>358</v>
      </c>
      <c r="F601" s="57" t="s">
        <v>10154</v>
      </c>
      <c r="G601" s="82"/>
      <c r="H601" s="82"/>
      <c r="I601" s="57" t="s">
        <v>595</v>
      </c>
      <c r="J601" s="82"/>
      <c r="K601" s="82"/>
      <c r="L601" s="82"/>
      <c r="M601" s="82"/>
      <c r="N601" s="82"/>
      <c r="O601" s="82"/>
      <c r="P601" s="82"/>
      <c r="Q601" s="57" t="s">
        <v>232</v>
      </c>
      <c r="R601" s="82"/>
      <c r="S601" s="82"/>
      <c r="T601" s="82"/>
      <c r="U601" s="82"/>
      <c r="V601" s="82"/>
      <c r="W601" s="82"/>
      <c r="X601" s="82"/>
      <c r="Y601" s="82"/>
      <c r="Z601" s="82"/>
      <c r="AA601" s="82"/>
      <c r="AB601" s="82"/>
      <c r="AC601" s="82"/>
      <c r="AD601" s="82"/>
      <c r="AE601" s="82"/>
      <c r="AF601" s="82"/>
      <c r="AG601" s="82"/>
      <c r="AH601" s="82"/>
      <c r="AI601" s="82"/>
      <c r="AJ601" s="82"/>
      <c r="AK601" s="82"/>
      <c r="AL601" s="82"/>
      <c r="AM601" s="82"/>
      <c r="AN601" s="82"/>
      <c r="AO601" s="82"/>
      <c r="AP601" s="82"/>
      <c r="AQ601" s="82"/>
      <c r="AR601" s="82"/>
      <c r="AS601" s="82"/>
      <c r="AT601" s="82"/>
      <c r="AU601" s="82"/>
      <c r="AV601" s="82"/>
      <c r="AW601" s="82"/>
      <c r="AX601" s="82"/>
      <c r="AY601" s="82"/>
      <c r="AZ601" s="82"/>
      <c r="BA601" s="82"/>
      <c r="BB601" s="82"/>
      <c r="BC601" s="82"/>
      <c r="BD601" s="82"/>
      <c r="BE601" s="82"/>
      <c r="BF601" s="82"/>
    </row>
    <row r="602">
      <c r="A602" s="102">
        <v>566.0</v>
      </c>
      <c r="B602" s="99" t="s">
        <v>3121</v>
      </c>
      <c r="C602" s="99" t="s">
        <v>4922</v>
      </c>
      <c r="D602" s="99" t="s">
        <v>593</v>
      </c>
      <c r="E602" s="99" t="s">
        <v>2343</v>
      </c>
      <c r="F602" s="99" t="s">
        <v>10154</v>
      </c>
      <c r="G602" s="103"/>
      <c r="H602" s="103"/>
      <c r="I602" s="99" t="s">
        <v>595</v>
      </c>
      <c r="J602" s="103"/>
      <c r="K602" s="103"/>
      <c r="L602" s="103"/>
      <c r="M602" s="103"/>
      <c r="N602" s="103"/>
      <c r="O602" s="103"/>
      <c r="P602" s="103"/>
      <c r="Q602" s="99" t="s">
        <v>434</v>
      </c>
      <c r="R602" s="103"/>
      <c r="S602" s="103"/>
      <c r="T602" s="103"/>
      <c r="U602" s="103"/>
      <c r="V602" s="103"/>
      <c r="W602" s="103"/>
      <c r="X602" s="103"/>
      <c r="Y602" s="103"/>
      <c r="Z602" s="103"/>
      <c r="AA602" s="103"/>
      <c r="AB602" s="103"/>
      <c r="AC602" s="103"/>
      <c r="AD602" s="103"/>
      <c r="AE602" s="103"/>
      <c r="AF602" s="103"/>
      <c r="AG602" s="103"/>
      <c r="AH602" s="103"/>
      <c r="AI602" s="103"/>
      <c r="AJ602" s="103"/>
      <c r="AK602" s="103"/>
      <c r="AL602" s="103"/>
      <c r="AM602" s="103"/>
      <c r="AN602" s="103"/>
      <c r="AO602" s="103"/>
      <c r="AP602" s="103"/>
      <c r="AQ602" s="103"/>
      <c r="AR602" s="103"/>
      <c r="AS602" s="103"/>
      <c r="AT602" s="103"/>
      <c r="AU602" s="103"/>
      <c r="AV602" s="103"/>
      <c r="AW602" s="103"/>
      <c r="AX602" s="103"/>
      <c r="AY602" s="103"/>
      <c r="AZ602" s="103"/>
      <c r="BA602" s="103"/>
      <c r="BB602" s="103"/>
      <c r="BC602" s="103"/>
      <c r="BD602" s="103"/>
      <c r="BE602" s="103"/>
      <c r="BF602" s="103"/>
    </row>
    <row r="603">
      <c r="A603" s="64">
        <v>567.0</v>
      </c>
      <c r="B603" s="57" t="s">
        <v>3123</v>
      </c>
      <c r="C603" s="57" t="s">
        <v>4930</v>
      </c>
      <c r="D603" s="57" t="s">
        <v>593</v>
      </c>
      <c r="E603" s="57" t="s">
        <v>358</v>
      </c>
      <c r="F603" s="57" t="s">
        <v>10154</v>
      </c>
      <c r="G603" s="82"/>
      <c r="H603" s="82"/>
      <c r="I603" s="57" t="s">
        <v>595</v>
      </c>
      <c r="J603" s="82"/>
      <c r="K603" s="82"/>
      <c r="L603" s="82"/>
      <c r="M603" s="82"/>
      <c r="N603" s="82"/>
      <c r="O603" s="82"/>
      <c r="P603" s="82"/>
      <c r="Q603" s="57" t="s">
        <v>96</v>
      </c>
      <c r="R603" s="82"/>
      <c r="S603" s="82"/>
      <c r="T603" s="82"/>
      <c r="U603" s="82"/>
      <c r="V603" s="82"/>
      <c r="W603" s="82"/>
      <c r="X603" s="82"/>
      <c r="Y603" s="82"/>
      <c r="Z603" s="82"/>
      <c r="AA603" s="82"/>
      <c r="AB603" s="82"/>
      <c r="AC603" s="82"/>
      <c r="AD603" s="82"/>
      <c r="AE603" s="82"/>
      <c r="AF603" s="82"/>
      <c r="AG603" s="82"/>
      <c r="AH603" s="82"/>
      <c r="AI603" s="82"/>
      <c r="AJ603" s="82"/>
      <c r="AK603" s="82"/>
      <c r="AL603" s="82"/>
      <c r="AM603" s="82"/>
      <c r="AN603" s="82"/>
      <c r="AO603" s="82"/>
      <c r="AP603" s="82"/>
      <c r="AQ603" s="82"/>
      <c r="AR603" s="82"/>
      <c r="AS603" s="82"/>
      <c r="AT603" s="82"/>
      <c r="AU603" s="82"/>
      <c r="AV603" s="82"/>
      <c r="AW603" s="82"/>
      <c r="AX603" s="82"/>
      <c r="AY603" s="82"/>
      <c r="AZ603" s="82"/>
      <c r="BA603" s="82"/>
      <c r="BB603" s="82"/>
      <c r="BC603" s="82"/>
      <c r="BD603" s="82"/>
      <c r="BE603" s="82"/>
      <c r="BF603" s="82"/>
    </row>
    <row r="604">
      <c r="A604" s="102">
        <v>568.0</v>
      </c>
      <c r="B604" s="99" t="s">
        <v>3127</v>
      </c>
      <c r="C604" s="99" t="s">
        <v>4937</v>
      </c>
      <c r="D604" s="99" t="s">
        <v>593</v>
      </c>
      <c r="E604" s="99" t="s">
        <v>2343</v>
      </c>
      <c r="F604" s="99" t="s">
        <v>10154</v>
      </c>
      <c r="G604" s="103"/>
      <c r="H604" s="103"/>
      <c r="I604" s="99" t="s">
        <v>595</v>
      </c>
      <c r="J604" s="103"/>
      <c r="K604" s="103"/>
      <c r="L604" s="103"/>
      <c r="M604" s="103"/>
      <c r="N604" s="103"/>
      <c r="O604" s="103"/>
      <c r="P604" s="103"/>
      <c r="Q604" s="99" t="s">
        <v>577</v>
      </c>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c r="AN604" s="103"/>
      <c r="AO604" s="103"/>
      <c r="AP604" s="103"/>
      <c r="AQ604" s="103"/>
      <c r="AR604" s="103"/>
      <c r="AS604" s="103"/>
      <c r="AT604" s="103"/>
      <c r="AU604" s="103"/>
      <c r="AV604" s="103"/>
      <c r="AW604" s="103"/>
      <c r="AX604" s="103"/>
      <c r="AY604" s="103"/>
      <c r="AZ604" s="103"/>
      <c r="BA604" s="103"/>
      <c r="BB604" s="103"/>
      <c r="BC604" s="103"/>
      <c r="BD604" s="103"/>
      <c r="BE604" s="103"/>
      <c r="BF604" s="103"/>
    </row>
    <row r="605">
      <c r="A605" s="64">
        <v>569.0</v>
      </c>
      <c r="B605" s="57" t="s">
        <v>3130</v>
      </c>
      <c r="C605" s="57" t="s">
        <v>10441</v>
      </c>
      <c r="D605" s="57" t="s">
        <v>593</v>
      </c>
      <c r="E605" s="57" t="s">
        <v>1641</v>
      </c>
      <c r="F605" s="57" t="s">
        <v>10154</v>
      </c>
      <c r="G605" s="82"/>
      <c r="H605" s="82"/>
      <c r="I605" s="57" t="s">
        <v>595</v>
      </c>
      <c r="J605" s="82"/>
      <c r="K605" s="82"/>
      <c r="L605" s="82"/>
      <c r="M605" s="82"/>
      <c r="N605" s="82"/>
      <c r="O605" s="82"/>
      <c r="P605" s="82"/>
      <c r="Q605" s="57" t="s">
        <v>232</v>
      </c>
      <c r="R605" s="82"/>
      <c r="S605" s="82"/>
      <c r="T605" s="82"/>
      <c r="U605" s="82"/>
      <c r="V605" s="82"/>
      <c r="W605" s="82"/>
      <c r="X605" s="82"/>
      <c r="Y605" s="82"/>
      <c r="Z605" s="82"/>
      <c r="AA605" s="82"/>
      <c r="AB605" s="82"/>
      <c r="AC605" s="82"/>
      <c r="AD605" s="82"/>
      <c r="AE605" s="82"/>
      <c r="AF605" s="82"/>
      <c r="AG605" s="82"/>
      <c r="AH605" s="82"/>
      <c r="AI605" s="82"/>
      <c r="AJ605" s="82"/>
      <c r="AK605" s="82"/>
      <c r="AL605" s="82"/>
      <c r="AM605" s="82"/>
      <c r="AN605" s="82"/>
      <c r="AO605" s="82"/>
      <c r="AP605" s="82"/>
      <c r="AQ605" s="82"/>
      <c r="AR605" s="82"/>
      <c r="AS605" s="82"/>
      <c r="AT605" s="82"/>
      <c r="AU605" s="82"/>
      <c r="AV605" s="82"/>
      <c r="AW605" s="82"/>
      <c r="AX605" s="82"/>
      <c r="AY605" s="82"/>
      <c r="AZ605" s="82"/>
      <c r="BA605" s="82"/>
      <c r="BB605" s="82"/>
      <c r="BC605" s="82"/>
      <c r="BD605" s="82"/>
      <c r="BE605" s="82"/>
      <c r="BF605" s="82"/>
    </row>
    <row r="606">
      <c r="A606" s="102">
        <v>570.0</v>
      </c>
      <c r="B606" s="99" t="s">
        <v>3133</v>
      </c>
      <c r="C606" s="99" t="s">
        <v>10442</v>
      </c>
      <c r="D606" s="99" t="s">
        <v>593</v>
      </c>
      <c r="E606" s="99" t="s">
        <v>1641</v>
      </c>
      <c r="F606" s="99" t="s">
        <v>10154</v>
      </c>
      <c r="G606" s="103"/>
      <c r="H606" s="103"/>
      <c r="I606" s="99" t="s">
        <v>595</v>
      </c>
      <c r="J606" s="103"/>
      <c r="K606" s="103"/>
      <c r="L606" s="103"/>
      <c r="M606" s="103"/>
      <c r="N606" s="103"/>
      <c r="O606" s="103"/>
      <c r="P606" s="103"/>
      <c r="Q606" s="99" t="s">
        <v>232</v>
      </c>
      <c r="R606" s="103"/>
      <c r="S606" s="103"/>
      <c r="T606" s="103"/>
      <c r="U606" s="103"/>
      <c r="V606" s="103"/>
      <c r="W606" s="103"/>
      <c r="X606" s="103"/>
      <c r="Y606" s="103"/>
      <c r="Z606" s="103"/>
      <c r="AA606" s="103"/>
      <c r="AB606" s="103"/>
      <c r="AC606" s="103"/>
      <c r="AD606" s="103"/>
      <c r="AE606" s="103"/>
      <c r="AF606" s="103"/>
      <c r="AG606" s="103"/>
      <c r="AH606" s="103"/>
      <c r="AI606" s="103"/>
      <c r="AJ606" s="103"/>
      <c r="AK606" s="103"/>
      <c r="AL606" s="103"/>
      <c r="AM606" s="103"/>
      <c r="AN606" s="103"/>
      <c r="AO606" s="103"/>
      <c r="AP606" s="103"/>
      <c r="AQ606" s="103"/>
      <c r="AR606" s="103"/>
      <c r="AS606" s="103"/>
      <c r="AT606" s="103"/>
      <c r="AU606" s="103"/>
      <c r="AV606" s="103"/>
      <c r="AW606" s="103"/>
      <c r="AX606" s="103"/>
      <c r="AY606" s="103"/>
      <c r="AZ606" s="103"/>
      <c r="BA606" s="103"/>
      <c r="BB606" s="103"/>
      <c r="BC606" s="103"/>
      <c r="BD606" s="103"/>
      <c r="BE606" s="103"/>
      <c r="BF606" s="103"/>
    </row>
    <row r="607">
      <c r="A607" s="64">
        <v>571.0</v>
      </c>
      <c r="B607" s="57" t="s">
        <v>3136</v>
      </c>
      <c r="C607" s="57" t="s">
        <v>10443</v>
      </c>
      <c r="D607" s="57" t="s">
        <v>593</v>
      </c>
      <c r="E607" s="57" t="s">
        <v>1641</v>
      </c>
      <c r="F607" s="57" t="s">
        <v>10154</v>
      </c>
      <c r="G607" s="82"/>
      <c r="H607" s="82"/>
      <c r="I607" s="57" t="s">
        <v>595</v>
      </c>
      <c r="J607" s="82"/>
      <c r="K607" s="82"/>
      <c r="L607" s="82"/>
      <c r="M607" s="82"/>
      <c r="N607" s="82"/>
      <c r="O607" s="82"/>
      <c r="P607" s="82"/>
      <c r="Q607" s="57" t="s">
        <v>232</v>
      </c>
      <c r="R607" s="82"/>
      <c r="S607" s="82"/>
      <c r="T607" s="82"/>
      <c r="U607" s="82"/>
      <c r="V607" s="82"/>
      <c r="W607" s="82"/>
      <c r="X607" s="82"/>
      <c r="Y607" s="82"/>
      <c r="Z607" s="82"/>
      <c r="AA607" s="82"/>
      <c r="AB607" s="82"/>
      <c r="AC607" s="82"/>
      <c r="AD607" s="82"/>
      <c r="AE607" s="82"/>
      <c r="AF607" s="82"/>
      <c r="AG607" s="82"/>
      <c r="AH607" s="82"/>
      <c r="AI607" s="82"/>
      <c r="AJ607" s="82"/>
      <c r="AK607" s="82"/>
      <c r="AL607" s="82"/>
      <c r="AM607" s="82"/>
      <c r="AN607" s="82"/>
      <c r="AO607" s="82"/>
      <c r="AP607" s="82"/>
      <c r="AQ607" s="82"/>
      <c r="AR607" s="82"/>
      <c r="AS607" s="82"/>
      <c r="AT607" s="82"/>
      <c r="AU607" s="82"/>
      <c r="AV607" s="82"/>
      <c r="AW607" s="82"/>
      <c r="AX607" s="82"/>
      <c r="AY607" s="82"/>
      <c r="AZ607" s="82"/>
      <c r="BA607" s="82"/>
      <c r="BB607" s="82"/>
      <c r="BC607" s="82"/>
      <c r="BD607" s="82"/>
      <c r="BE607" s="82"/>
      <c r="BF607" s="82"/>
    </row>
    <row r="608">
      <c r="A608" s="102">
        <v>572.0</v>
      </c>
      <c r="B608" s="99" t="s">
        <v>3138</v>
      </c>
      <c r="C608" s="99" t="s">
        <v>10444</v>
      </c>
      <c r="D608" s="99" t="s">
        <v>593</v>
      </c>
      <c r="E608" s="99" t="s">
        <v>1641</v>
      </c>
      <c r="F608" s="99" t="s">
        <v>10154</v>
      </c>
      <c r="G608" s="103"/>
      <c r="H608" s="103"/>
      <c r="I608" s="99" t="s">
        <v>595</v>
      </c>
      <c r="J608" s="103"/>
      <c r="K608" s="103"/>
      <c r="L608" s="103"/>
      <c r="M608" s="103"/>
      <c r="N608" s="103"/>
      <c r="O608" s="103"/>
      <c r="P608" s="103"/>
      <c r="Q608" s="99" t="s">
        <v>232</v>
      </c>
      <c r="R608" s="103"/>
      <c r="S608" s="103"/>
      <c r="T608" s="103"/>
      <c r="U608" s="103"/>
      <c r="V608" s="103"/>
      <c r="W608" s="103"/>
      <c r="X608" s="103"/>
      <c r="Y608" s="103"/>
      <c r="Z608" s="103"/>
      <c r="AA608" s="103"/>
      <c r="AB608" s="103"/>
      <c r="AC608" s="103"/>
      <c r="AD608" s="103"/>
      <c r="AE608" s="103"/>
      <c r="AF608" s="103"/>
      <c r="AG608" s="103"/>
      <c r="AH608" s="103"/>
      <c r="AI608" s="103"/>
      <c r="AJ608" s="103"/>
      <c r="AK608" s="103"/>
      <c r="AL608" s="103"/>
      <c r="AM608" s="103"/>
      <c r="AN608" s="103"/>
      <c r="AO608" s="103"/>
      <c r="AP608" s="103"/>
      <c r="AQ608" s="103"/>
      <c r="AR608" s="103"/>
      <c r="AS608" s="103"/>
      <c r="AT608" s="103"/>
      <c r="AU608" s="103"/>
      <c r="AV608" s="103"/>
      <c r="AW608" s="103"/>
      <c r="AX608" s="103"/>
      <c r="AY608" s="103"/>
      <c r="AZ608" s="103"/>
      <c r="BA608" s="103"/>
      <c r="BB608" s="103"/>
      <c r="BC608" s="103"/>
      <c r="BD608" s="103"/>
      <c r="BE608" s="103"/>
      <c r="BF608" s="103"/>
    </row>
    <row r="609">
      <c r="A609" s="64">
        <v>573.0</v>
      </c>
      <c r="B609" s="57" t="s">
        <v>3141</v>
      </c>
      <c r="C609" s="57" t="s">
        <v>4944</v>
      </c>
      <c r="D609" s="57" t="s">
        <v>593</v>
      </c>
      <c r="E609" s="57" t="s">
        <v>2343</v>
      </c>
      <c r="F609" s="57" t="s">
        <v>10154</v>
      </c>
      <c r="G609" s="82"/>
      <c r="H609" s="82"/>
      <c r="I609" s="57" t="s">
        <v>595</v>
      </c>
      <c r="J609" s="82"/>
      <c r="K609" s="82"/>
      <c r="L609" s="82"/>
      <c r="M609" s="82"/>
      <c r="N609" s="82"/>
      <c r="O609" s="82"/>
      <c r="P609" s="82"/>
      <c r="Q609" s="57" t="s">
        <v>463</v>
      </c>
      <c r="R609" s="82"/>
      <c r="S609" s="82"/>
      <c r="T609" s="82"/>
      <c r="U609" s="82"/>
      <c r="V609" s="82"/>
      <c r="W609" s="82"/>
      <c r="X609" s="82"/>
      <c r="Y609" s="82"/>
      <c r="Z609" s="82"/>
      <c r="AA609" s="82"/>
      <c r="AB609" s="82"/>
      <c r="AC609" s="82"/>
      <c r="AD609" s="82"/>
      <c r="AE609" s="82"/>
      <c r="AF609" s="82"/>
      <c r="AG609" s="82"/>
      <c r="AH609" s="82"/>
      <c r="AI609" s="82"/>
      <c r="AJ609" s="82"/>
      <c r="AK609" s="82"/>
      <c r="AL609" s="82"/>
      <c r="AM609" s="82"/>
      <c r="AN609" s="82"/>
      <c r="AO609" s="82"/>
      <c r="AP609" s="82"/>
      <c r="AQ609" s="82"/>
      <c r="AR609" s="82"/>
      <c r="AS609" s="82"/>
      <c r="AT609" s="82"/>
      <c r="AU609" s="82"/>
      <c r="AV609" s="82"/>
      <c r="AW609" s="82"/>
      <c r="AX609" s="82"/>
      <c r="AY609" s="82"/>
      <c r="AZ609" s="82"/>
      <c r="BA609" s="82"/>
      <c r="BB609" s="82"/>
      <c r="BC609" s="82"/>
      <c r="BD609" s="82"/>
      <c r="BE609" s="82"/>
      <c r="BF609" s="82"/>
    </row>
    <row r="610">
      <c r="A610" s="102">
        <v>574.0</v>
      </c>
      <c r="B610" s="99" t="s">
        <v>3144</v>
      </c>
      <c r="C610" s="99" t="s">
        <v>10445</v>
      </c>
      <c r="D610" s="99" t="s">
        <v>593</v>
      </c>
      <c r="E610" s="99" t="s">
        <v>1641</v>
      </c>
      <c r="F610" s="99" t="s">
        <v>10154</v>
      </c>
      <c r="G610" s="103"/>
      <c r="H610" s="103"/>
      <c r="I610" s="99" t="s">
        <v>595</v>
      </c>
      <c r="J610" s="103"/>
      <c r="K610" s="103"/>
      <c r="L610" s="103"/>
      <c r="M610" s="103"/>
      <c r="N610" s="103"/>
      <c r="O610" s="103"/>
      <c r="P610" s="103"/>
      <c r="Q610" s="99" t="s">
        <v>232</v>
      </c>
      <c r="R610" s="103"/>
      <c r="S610" s="103"/>
      <c r="T610" s="103"/>
      <c r="U610" s="103"/>
      <c r="V610" s="103"/>
      <c r="W610" s="103"/>
      <c r="X610" s="103"/>
      <c r="Y610" s="103"/>
      <c r="Z610" s="103"/>
      <c r="AA610" s="103"/>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3"/>
      <c r="AY610" s="103"/>
      <c r="AZ610" s="103"/>
      <c r="BA610" s="103"/>
      <c r="BB610" s="103"/>
      <c r="BC610" s="103"/>
      <c r="BD610" s="103"/>
      <c r="BE610" s="103"/>
      <c r="BF610" s="103"/>
    </row>
    <row r="611">
      <c r="A611" s="64">
        <v>575.0</v>
      </c>
      <c r="B611" s="57" t="s">
        <v>3147</v>
      </c>
      <c r="C611" s="57" t="s">
        <v>4952</v>
      </c>
      <c r="D611" s="57" t="s">
        <v>593</v>
      </c>
      <c r="E611" s="57" t="s">
        <v>2343</v>
      </c>
      <c r="F611" s="57" t="s">
        <v>10154</v>
      </c>
      <c r="G611" s="82"/>
      <c r="H611" s="82"/>
      <c r="I611" s="57" t="s">
        <v>595</v>
      </c>
      <c r="J611" s="82"/>
      <c r="K611" s="82"/>
      <c r="L611" s="82"/>
      <c r="M611" s="82"/>
      <c r="N611" s="82"/>
      <c r="O611" s="82"/>
      <c r="P611" s="82"/>
      <c r="Q611" s="57" t="s">
        <v>226</v>
      </c>
      <c r="R611" s="82"/>
      <c r="S611" s="82"/>
      <c r="T611" s="82"/>
      <c r="U611" s="82"/>
      <c r="V611" s="82"/>
      <c r="W611" s="82"/>
      <c r="X611" s="82"/>
      <c r="Y611" s="82"/>
      <c r="Z611" s="82"/>
      <c r="AA611" s="82"/>
      <c r="AB611" s="82"/>
      <c r="AC611" s="82"/>
      <c r="AD611" s="82"/>
      <c r="AE611" s="82"/>
      <c r="AF611" s="82"/>
      <c r="AG611" s="82"/>
      <c r="AH611" s="82"/>
      <c r="AI611" s="82"/>
      <c r="AJ611" s="82"/>
      <c r="AK611" s="82"/>
      <c r="AL611" s="82"/>
      <c r="AM611" s="82"/>
      <c r="AN611" s="82"/>
      <c r="AO611" s="82"/>
      <c r="AP611" s="82"/>
      <c r="AQ611" s="82"/>
      <c r="AR611" s="82"/>
      <c r="AS611" s="82"/>
      <c r="AT611" s="82"/>
      <c r="AU611" s="82"/>
      <c r="AV611" s="82"/>
      <c r="AW611" s="82"/>
      <c r="AX611" s="82"/>
      <c r="AY611" s="82"/>
      <c r="AZ611" s="82"/>
      <c r="BA611" s="82"/>
      <c r="BB611" s="82"/>
      <c r="BC611" s="82"/>
      <c r="BD611" s="82"/>
      <c r="BE611" s="82"/>
      <c r="BF611" s="82"/>
    </row>
    <row r="612">
      <c r="A612" s="102">
        <v>576.0</v>
      </c>
      <c r="B612" s="99" t="s">
        <v>3150</v>
      </c>
      <c r="C612" s="99" t="s">
        <v>10446</v>
      </c>
      <c r="D612" s="99" t="s">
        <v>593</v>
      </c>
      <c r="E612" s="99" t="s">
        <v>358</v>
      </c>
      <c r="F612" s="99" t="s">
        <v>10154</v>
      </c>
      <c r="G612" s="103"/>
      <c r="H612" s="103"/>
      <c r="I612" s="99" t="s">
        <v>595</v>
      </c>
      <c r="J612" s="103"/>
      <c r="K612" s="103"/>
      <c r="L612" s="103"/>
      <c r="M612" s="103"/>
      <c r="N612" s="103"/>
      <c r="O612" s="103"/>
      <c r="P612" s="103"/>
      <c r="Q612" s="99" t="s">
        <v>577</v>
      </c>
      <c r="R612" s="103"/>
      <c r="S612" s="103"/>
      <c r="T612" s="103"/>
      <c r="U612" s="103"/>
      <c r="V612" s="103"/>
      <c r="W612" s="103"/>
      <c r="X612" s="103"/>
      <c r="Y612" s="103"/>
      <c r="Z612" s="103"/>
      <c r="AA612" s="103"/>
      <c r="AB612" s="103"/>
      <c r="AC612" s="103"/>
      <c r="AD612" s="103"/>
      <c r="AE612" s="103"/>
      <c r="AF612" s="103"/>
      <c r="AG612" s="103"/>
      <c r="AH612" s="103"/>
      <c r="AI612" s="103"/>
      <c r="AJ612" s="103"/>
      <c r="AK612" s="103"/>
      <c r="AL612" s="103"/>
      <c r="AM612" s="103"/>
      <c r="AN612" s="103"/>
      <c r="AO612" s="103"/>
      <c r="AP612" s="103"/>
      <c r="AQ612" s="103"/>
      <c r="AR612" s="103"/>
      <c r="AS612" s="103"/>
      <c r="AT612" s="103"/>
      <c r="AU612" s="103"/>
      <c r="AV612" s="103"/>
      <c r="AW612" s="103"/>
      <c r="AX612" s="103"/>
      <c r="AY612" s="103"/>
      <c r="AZ612" s="103"/>
      <c r="BA612" s="103"/>
      <c r="BB612" s="103"/>
      <c r="BC612" s="103"/>
      <c r="BD612" s="103"/>
      <c r="BE612" s="103"/>
      <c r="BF612" s="103"/>
    </row>
    <row r="613">
      <c r="A613" s="64">
        <v>577.0</v>
      </c>
      <c r="B613" s="57" t="s">
        <v>3153</v>
      </c>
      <c r="C613" s="57" t="s">
        <v>10447</v>
      </c>
      <c r="D613" s="57" t="s">
        <v>593</v>
      </c>
      <c r="E613" s="57" t="s">
        <v>1641</v>
      </c>
      <c r="F613" s="57" t="s">
        <v>10154</v>
      </c>
      <c r="G613" s="82"/>
      <c r="H613" s="82"/>
      <c r="I613" s="57" t="s">
        <v>595</v>
      </c>
      <c r="J613" s="82"/>
      <c r="K613" s="82"/>
      <c r="L613" s="82"/>
      <c r="M613" s="82"/>
      <c r="N613" s="82"/>
      <c r="O613" s="82"/>
      <c r="P613" s="82"/>
      <c r="Q613" s="57" t="s">
        <v>434</v>
      </c>
      <c r="R613" s="82"/>
      <c r="S613" s="82"/>
      <c r="T613" s="82"/>
      <c r="U613" s="82"/>
      <c r="V613" s="82"/>
      <c r="W613" s="82"/>
      <c r="X613" s="82"/>
      <c r="Y613" s="82"/>
      <c r="Z613" s="82"/>
      <c r="AA613" s="82"/>
      <c r="AB613" s="82"/>
      <c r="AC613" s="82"/>
      <c r="AD613" s="82"/>
      <c r="AE613" s="82"/>
      <c r="AF613" s="82"/>
      <c r="AG613" s="82"/>
      <c r="AH613" s="82"/>
      <c r="AI613" s="82"/>
      <c r="AJ613" s="82"/>
      <c r="AK613" s="82"/>
      <c r="AL613" s="82"/>
      <c r="AM613" s="82"/>
      <c r="AN613" s="82"/>
      <c r="AO613" s="82"/>
      <c r="AP613" s="82"/>
      <c r="AQ613" s="82"/>
      <c r="AR613" s="82"/>
      <c r="AS613" s="82"/>
      <c r="AT613" s="82"/>
      <c r="AU613" s="82"/>
      <c r="AV613" s="82"/>
      <c r="AW613" s="82"/>
      <c r="AX613" s="82"/>
      <c r="AY613" s="82"/>
      <c r="AZ613" s="82"/>
      <c r="BA613" s="82"/>
      <c r="BB613" s="82"/>
      <c r="BC613" s="82"/>
      <c r="BD613" s="82"/>
      <c r="BE613" s="82"/>
      <c r="BF613" s="82"/>
    </row>
    <row r="614">
      <c r="A614" s="102">
        <v>578.0</v>
      </c>
      <c r="B614" s="99" t="s">
        <v>3157</v>
      </c>
      <c r="C614" s="99" t="s">
        <v>4959</v>
      </c>
      <c r="D614" s="99" t="s">
        <v>593</v>
      </c>
      <c r="E614" s="99" t="s">
        <v>358</v>
      </c>
      <c r="F614" s="99" t="s">
        <v>10154</v>
      </c>
      <c r="G614" s="103"/>
      <c r="H614" s="103"/>
      <c r="I614" s="99" t="s">
        <v>595</v>
      </c>
      <c r="J614" s="103"/>
      <c r="K614" s="103"/>
      <c r="L614" s="103"/>
      <c r="M614" s="103"/>
      <c r="N614" s="103"/>
      <c r="O614" s="103"/>
      <c r="P614" s="103"/>
      <c r="Q614" s="99" t="s">
        <v>253</v>
      </c>
      <c r="R614" s="103"/>
      <c r="S614" s="103"/>
      <c r="T614" s="103"/>
      <c r="U614" s="103"/>
      <c r="V614" s="103"/>
      <c r="W614" s="103"/>
      <c r="X614" s="103"/>
      <c r="Y614" s="103"/>
      <c r="Z614" s="103"/>
      <c r="AA614" s="103"/>
      <c r="AB614" s="103"/>
      <c r="AC614" s="103"/>
      <c r="AD614" s="103"/>
      <c r="AE614" s="103"/>
      <c r="AF614" s="103"/>
      <c r="AG614" s="103"/>
      <c r="AH614" s="103"/>
      <c r="AI614" s="103"/>
      <c r="AJ614" s="103"/>
      <c r="AK614" s="103"/>
      <c r="AL614" s="103"/>
      <c r="AM614" s="103"/>
      <c r="AN614" s="103"/>
      <c r="AO614" s="103"/>
      <c r="AP614" s="103"/>
      <c r="AQ614" s="103"/>
      <c r="AR614" s="103"/>
      <c r="AS614" s="103"/>
      <c r="AT614" s="103"/>
      <c r="AU614" s="103"/>
      <c r="AV614" s="103"/>
      <c r="AW614" s="103"/>
      <c r="AX614" s="103"/>
      <c r="AY614" s="103"/>
      <c r="AZ614" s="103"/>
      <c r="BA614" s="103"/>
      <c r="BB614" s="103"/>
      <c r="BC614" s="103"/>
      <c r="BD614" s="103"/>
      <c r="BE614" s="103"/>
      <c r="BF614" s="103"/>
    </row>
    <row r="615">
      <c r="A615" s="64">
        <v>579.0</v>
      </c>
      <c r="B615" s="57" t="s">
        <v>3160</v>
      </c>
      <c r="C615" s="57" t="s">
        <v>4968</v>
      </c>
      <c r="D615" s="57" t="s">
        <v>593</v>
      </c>
      <c r="E615" s="57" t="s">
        <v>2343</v>
      </c>
      <c r="F615" s="57" t="s">
        <v>10154</v>
      </c>
      <c r="G615" s="82"/>
      <c r="H615" s="82"/>
      <c r="I615" s="57" t="s">
        <v>595</v>
      </c>
      <c r="J615" s="82"/>
      <c r="K615" s="82"/>
      <c r="L615" s="82"/>
      <c r="M615" s="82"/>
      <c r="N615" s="82"/>
      <c r="O615" s="82"/>
      <c r="P615" s="82"/>
      <c r="Q615" s="57" t="s">
        <v>434</v>
      </c>
      <c r="R615" s="82"/>
      <c r="S615" s="82"/>
      <c r="T615" s="82"/>
      <c r="U615" s="82"/>
      <c r="V615" s="82"/>
      <c r="W615" s="82"/>
      <c r="X615" s="82"/>
      <c r="Y615" s="82"/>
      <c r="Z615" s="82"/>
      <c r="AA615" s="82"/>
      <c r="AB615" s="82"/>
      <c r="AC615" s="82"/>
      <c r="AD615" s="82"/>
      <c r="AE615" s="82"/>
      <c r="AF615" s="82"/>
      <c r="AG615" s="82"/>
      <c r="AH615" s="82"/>
      <c r="AI615" s="82"/>
      <c r="AJ615" s="82"/>
      <c r="AK615" s="82"/>
      <c r="AL615" s="82"/>
      <c r="AM615" s="82"/>
      <c r="AN615" s="82"/>
      <c r="AO615" s="82"/>
      <c r="AP615" s="82"/>
      <c r="AQ615" s="82"/>
      <c r="AR615" s="82"/>
      <c r="AS615" s="82"/>
      <c r="AT615" s="82"/>
      <c r="AU615" s="82"/>
      <c r="AV615" s="82"/>
      <c r="AW615" s="82"/>
      <c r="AX615" s="82"/>
      <c r="AY615" s="82"/>
      <c r="AZ615" s="82"/>
      <c r="BA615" s="82"/>
      <c r="BB615" s="82"/>
      <c r="BC615" s="82"/>
      <c r="BD615" s="82"/>
      <c r="BE615" s="82"/>
      <c r="BF615" s="82"/>
    </row>
    <row r="616">
      <c r="A616" s="102">
        <v>580.0</v>
      </c>
      <c r="B616" s="99" t="s">
        <v>3164</v>
      </c>
      <c r="C616" s="99" t="s">
        <v>4973</v>
      </c>
      <c r="D616" s="99" t="s">
        <v>593</v>
      </c>
      <c r="E616" s="99" t="s">
        <v>358</v>
      </c>
      <c r="F616" s="99" t="s">
        <v>10154</v>
      </c>
      <c r="G616" s="103"/>
      <c r="H616" s="103"/>
      <c r="I616" s="99" t="s">
        <v>595</v>
      </c>
      <c r="J616" s="103"/>
      <c r="K616" s="103"/>
      <c r="L616" s="103"/>
      <c r="M616" s="103"/>
      <c r="N616" s="103"/>
      <c r="O616" s="103"/>
      <c r="P616" s="103"/>
      <c r="Q616" s="99" t="s">
        <v>96</v>
      </c>
      <c r="R616" s="103"/>
      <c r="S616" s="103"/>
      <c r="T616" s="103"/>
      <c r="U616" s="103"/>
      <c r="V616" s="103"/>
      <c r="W616" s="103"/>
      <c r="X616" s="103"/>
      <c r="Y616" s="103"/>
      <c r="Z616" s="103"/>
      <c r="AA616" s="103"/>
      <c r="AB616" s="103"/>
      <c r="AC616" s="103"/>
      <c r="AD616" s="103"/>
      <c r="AE616" s="103"/>
      <c r="AF616" s="103"/>
      <c r="AG616" s="103"/>
      <c r="AH616" s="103"/>
      <c r="AI616" s="103"/>
      <c r="AJ616" s="103"/>
      <c r="AK616" s="103"/>
      <c r="AL616" s="103"/>
      <c r="AM616" s="103"/>
      <c r="AN616" s="103"/>
      <c r="AO616" s="103"/>
      <c r="AP616" s="103"/>
      <c r="AQ616" s="103"/>
      <c r="AR616" s="103"/>
      <c r="AS616" s="103"/>
      <c r="AT616" s="103"/>
      <c r="AU616" s="103"/>
      <c r="AV616" s="103"/>
      <c r="AW616" s="103"/>
      <c r="AX616" s="103"/>
      <c r="AY616" s="103"/>
      <c r="AZ616" s="103"/>
      <c r="BA616" s="103"/>
      <c r="BB616" s="103"/>
      <c r="BC616" s="103"/>
      <c r="BD616" s="103"/>
      <c r="BE616" s="103"/>
      <c r="BF616" s="103"/>
    </row>
    <row r="617">
      <c r="A617" s="64">
        <v>581.0</v>
      </c>
      <c r="B617" s="57" t="s">
        <v>3167</v>
      </c>
      <c r="C617" s="57" t="s">
        <v>4981</v>
      </c>
      <c r="D617" s="57" t="s">
        <v>593</v>
      </c>
      <c r="E617" s="57" t="s">
        <v>358</v>
      </c>
      <c r="F617" s="57" t="s">
        <v>10154</v>
      </c>
      <c r="G617" s="82"/>
      <c r="H617" s="82"/>
      <c r="I617" s="57" t="s">
        <v>595</v>
      </c>
      <c r="J617" s="82"/>
      <c r="K617" s="82"/>
      <c r="L617" s="82"/>
      <c r="M617" s="82"/>
      <c r="N617" s="82"/>
      <c r="O617" s="82"/>
      <c r="P617" s="82"/>
      <c r="Q617" s="57" t="s">
        <v>434</v>
      </c>
      <c r="R617" s="82"/>
      <c r="S617" s="82"/>
      <c r="T617" s="82"/>
      <c r="U617" s="82"/>
      <c r="V617" s="82"/>
      <c r="W617" s="82"/>
      <c r="X617" s="82"/>
      <c r="Y617" s="82"/>
      <c r="Z617" s="82"/>
      <c r="AA617" s="82"/>
      <c r="AB617" s="82"/>
      <c r="AC617" s="82"/>
      <c r="AD617" s="82"/>
      <c r="AE617" s="82"/>
      <c r="AF617" s="82"/>
      <c r="AG617" s="82"/>
      <c r="AH617" s="82"/>
      <c r="AI617" s="82"/>
      <c r="AJ617" s="82"/>
      <c r="AK617" s="82"/>
      <c r="AL617" s="82"/>
      <c r="AM617" s="82"/>
      <c r="AN617" s="82"/>
      <c r="AO617" s="82"/>
      <c r="AP617" s="82"/>
      <c r="AQ617" s="82"/>
      <c r="AR617" s="82"/>
      <c r="AS617" s="82"/>
      <c r="AT617" s="82"/>
      <c r="AU617" s="82"/>
      <c r="AV617" s="82"/>
      <c r="AW617" s="82"/>
      <c r="AX617" s="82"/>
      <c r="AY617" s="82"/>
      <c r="AZ617" s="82"/>
      <c r="BA617" s="82"/>
      <c r="BB617" s="82"/>
      <c r="BC617" s="82"/>
      <c r="BD617" s="82"/>
      <c r="BE617" s="82"/>
      <c r="BF617" s="82"/>
    </row>
    <row r="618">
      <c r="A618" s="102">
        <v>582.0</v>
      </c>
      <c r="B618" s="99" t="s">
        <v>3172</v>
      </c>
      <c r="C618" s="99" t="s">
        <v>4989</v>
      </c>
      <c r="D618" s="99" t="s">
        <v>593</v>
      </c>
      <c r="E618" s="99" t="s">
        <v>150</v>
      </c>
      <c r="F618" s="99" t="s">
        <v>10154</v>
      </c>
      <c r="G618" s="103"/>
      <c r="H618" s="103"/>
      <c r="I618" s="99" t="s">
        <v>595</v>
      </c>
      <c r="J618" s="103"/>
      <c r="K618" s="103"/>
      <c r="L618" s="103"/>
      <c r="M618" s="103"/>
      <c r="N618" s="103"/>
      <c r="O618" s="103"/>
      <c r="P618" s="103"/>
      <c r="Q618" s="99" t="s">
        <v>96</v>
      </c>
      <c r="R618" s="103"/>
      <c r="S618" s="103"/>
      <c r="T618" s="103"/>
      <c r="U618" s="103"/>
      <c r="V618" s="103"/>
      <c r="W618" s="103"/>
      <c r="X618" s="103"/>
      <c r="Y618" s="103"/>
      <c r="Z618" s="103"/>
      <c r="AA618" s="103"/>
      <c r="AB618" s="103"/>
      <c r="AC618" s="103"/>
      <c r="AD618" s="103"/>
      <c r="AE618" s="103"/>
      <c r="AF618" s="103"/>
      <c r="AG618" s="103"/>
      <c r="AH618" s="103"/>
      <c r="AI618" s="103"/>
      <c r="AJ618" s="103"/>
      <c r="AK618" s="103"/>
      <c r="AL618" s="103"/>
      <c r="AM618" s="103"/>
      <c r="AN618" s="103"/>
      <c r="AO618" s="103"/>
      <c r="AP618" s="103"/>
      <c r="AQ618" s="103"/>
      <c r="AR618" s="103"/>
      <c r="AS618" s="103"/>
      <c r="AT618" s="103"/>
      <c r="AU618" s="103"/>
      <c r="AV618" s="103"/>
      <c r="AW618" s="103"/>
      <c r="AX618" s="103"/>
      <c r="AY618" s="103"/>
      <c r="AZ618" s="103"/>
      <c r="BA618" s="103"/>
      <c r="BB618" s="103"/>
      <c r="BC618" s="103"/>
      <c r="BD618" s="103"/>
      <c r="BE618" s="103"/>
      <c r="BF618" s="103"/>
    </row>
    <row r="619">
      <c r="A619" s="64">
        <v>583.0</v>
      </c>
      <c r="B619" s="57" t="s">
        <v>3175</v>
      </c>
      <c r="C619" s="57" t="s">
        <v>4994</v>
      </c>
      <c r="D619" s="57" t="s">
        <v>593</v>
      </c>
      <c r="E619" s="57" t="s">
        <v>358</v>
      </c>
      <c r="F619" s="57" t="s">
        <v>10154</v>
      </c>
      <c r="G619" s="82"/>
      <c r="H619" s="82"/>
      <c r="I619" s="57" t="s">
        <v>595</v>
      </c>
      <c r="J619" s="82"/>
      <c r="K619" s="82"/>
      <c r="L619" s="82"/>
      <c r="M619" s="82"/>
      <c r="N619" s="82"/>
      <c r="O619" s="82"/>
      <c r="P619" s="82"/>
      <c r="Q619" s="57" t="s">
        <v>253</v>
      </c>
      <c r="R619" s="82"/>
      <c r="S619" s="82"/>
      <c r="T619" s="82"/>
      <c r="U619" s="82"/>
      <c r="V619" s="82"/>
      <c r="W619" s="82"/>
      <c r="X619" s="82"/>
      <c r="Y619" s="82"/>
      <c r="Z619" s="82"/>
      <c r="AA619" s="82"/>
      <c r="AB619" s="82"/>
      <c r="AC619" s="82"/>
      <c r="AD619" s="82"/>
      <c r="AE619" s="82"/>
      <c r="AF619" s="82"/>
      <c r="AG619" s="82"/>
      <c r="AH619" s="82"/>
      <c r="AI619" s="82"/>
      <c r="AJ619" s="82"/>
      <c r="AK619" s="82"/>
      <c r="AL619" s="82"/>
      <c r="AM619" s="82"/>
      <c r="AN619" s="82"/>
      <c r="AO619" s="82"/>
      <c r="AP619" s="82"/>
      <c r="AQ619" s="82"/>
      <c r="AR619" s="82"/>
      <c r="AS619" s="82"/>
      <c r="AT619" s="82"/>
      <c r="AU619" s="82"/>
      <c r="AV619" s="82"/>
      <c r="AW619" s="82"/>
      <c r="AX619" s="82"/>
      <c r="AY619" s="82"/>
      <c r="AZ619" s="82"/>
      <c r="BA619" s="82"/>
      <c r="BB619" s="82"/>
      <c r="BC619" s="82"/>
      <c r="BD619" s="82"/>
      <c r="BE619" s="82"/>
      <c r="BF619" s="82"/>
    </row>
    <row r="620">
      <c r="A620" s="102">
        <v>584.0</v>
      </c>
      <c r="B620" s="99" t="s">
        <v>3180</v>
      </c>
      <c r="C620" s="99" t="s">
        <v>5000</v>
      </c>
      <c r="D620" s="99" t="s">
        <v>593</v>
      </c>
      <c r="E620" s="99" t="s">
        <v>358</v>
      </c>
      <c r="F620" s="99" t="s">
        <v>10154</v>
      </c>
      <c r="G620" s="103"/>
      <c r="H620" s="103"/>
      <c r="I620" s="99" t="s">
        <v>595</v>
      </c>
      <c r="J620" s="103"/>
      <c r="K620" s="103"/>
      <c r="L620" s="103"/>
      <c r="M620" s="103"/>
      <c r="N620" s="103"/>
      <c r="O620" s="103"/>
      <c r="P620" s="103"/>
      <c r="Q620" s="99" t="s">
        <v>96</v>
      </c>
      <c r="R620" s="103"/>
      <c r="S620" s="103"/>
      <c r="T620" s="103"/>
      <c r="U620" s="103"/>
      <c r="V620" s="103"/>
      <c r="W620" s="103"/>
      <c r="X620" s="103"/>
      <c r="Y620" s="103"/>
      <c r="Z620" s="103"/>
      <c r="AA620" s="103"/>
      <c r="AB620" s="103"/>
      <c r="AC620" s="103"/>
      <c r="AD620" s="103"/>
      <c r="AE620" s="103"/>
      <c r="AF620" s="103"/>
      <c r="AG620" s="103"/>
      <c r="AH620" s="103"/>
      <c r="AI620" s="103"/>
      <c r="AJ620" s="103"/>
      <c r="AK620" s="103"/>
      <c r="AL620" s="103"/>
      <c r="AM620" s="103"/>
      <c r="AN620" s="103"/>
      <c r="AO620" s="103"/>
      <c r="AP620" s="103"/>
      <c r="AQ620" s="103"/>
      <c r="AR620" s="103"/>
      <c r="AS620" s="103"/>
      <c r="AT620" s="103"/>
      <c r="AU620" s="103"/>
      <c r="AV620" s="103"/>
      <c r="AW620" s="103"/>
      <c r="AX620" s="103"/>
      <c r="AY620" s="103"/>
      <c r="AZ620" s="103"/>
      <c r="BA620" s="103"/>
      <c r="BB620" s="103"/>
      <c r="BC620" s="103"/>
      <c r="BD620" s="103"/>
      <c r="BE620" s="103"/>
      <c r="BF620" s="103"/>
    </row>
    <row r="621">
      <c r="A621" s="64">
        <v>585.0</v>
      </c>
      <c r="B621" s="57" t="s">
        <v>3182</v>
      </c>
      <c r="C621" s="57" t="s">
        <v>10448</v>
      </c>
      <c r="D621" s="57" t="s">
        <v>593</v>
      </c>
      <c r="E621" s="57" t="s">
        <v>1641</v>
      </c>
      <c r="F621" s="57" t="s">
        <v>10154</v>
      </c>
      <c r="G621" s="82"/>
      <c r="H621" s="82"/>
      <c r="I621" s="57" t="s">
        <v>595</v>
      </c>
      <c r="J621" s="82"/>
      <c r="K621" s="82"/>
      <c r="L621" s="82"/>
      <c r="M621" s="82"/>
      <c r="N621" s="82"/>
      <c r="O621" s="82"/>
      <c r="P621" s="82"/>
      <c r="Q621" s="57" t="s">
        <v>232</v>
      </c>
      <c r="R621" s="82"/>
      <c r="S621" s="82"/>
      <c r="T621" s="82"/>
      <c r="U621" s="82"/>
      <c r="V621" s="82"/>
      <c r="W621" s="82"/>
      <c r="X621" s="82"/>
      <c r="Y621" s="82"/>
      <c r="Z621" s="82"/>
      <c r="AA621" s="82"/>
      <c r="AB621" s="82"/>
      <c r="AC621" s="82"/>
      <c r="AD621" s="82"/>
      <c r="AE621" s="82"/>
      <c r="AF621" s="82"/>
      <c r="AG621" s="82"/>
      <c r="AH621" s="82"/>
      <c r="AI621" s="82"/>
      <c r="AJ621" s="82"/>
      <c r="AK621" s="82"/>
      <c r="AL621" s="82"/>
      <c r="AM621" s="82"/>
      <c r="AN621" s="82"/>
      <c r="AO621" s="82"/>
      <c r="AP621" s="82"/>
      <c r="AQ621" s="82"/>
      <c r="AR621" s="82"/>
      <c r="AS621" s="82"/>
      <c r="AT621" s="82"/>
      <c r="AU621" s="82"/>
      <c r="AV621" s="82"/>
      <c r="AW621" s="82"/>
      <c r="AX621" s="82"/>
      <c r="AY621" s="82"/>
      <c r="AZ621" s="82"/>
      <c r="BA621" s="82"/>
      <c r="BB621" s="82"/>
      <c r="BC621" s="82"/>
      <c r="BD621" s="82"/>
      <c r="BE621" s="82"/>
      <c r="BF621" s="82"/>
    </row>
    <row r="622">
      <c r="A622" s="102">
        <v>586.0</v>
      </c>
      <c r="B622" s="99" t="s">
        <v>3185</v>
      </c>
      <c r="C622" s="99" t="s">
        <v>5006</v>
      </c>
      <c r="D622" s="99" t="s">
        <v>593</v>
      </c>
      <c r="E622" s="99" t="s">
        <v>2343</v>
      </c>
      <c r="F622" s="99" t="s">
        <v>10154</v>
      </c>
      <c r="G622" s="103"/>
      <c r="H622" s="103"/>
      <c r="I622" s="99" t="s">
        <v>595</v>
      </c>
      <c r="J622" s="103"/>
      <c r="K622" s="103"/>
      <c r="L622" s="103"/>
      <c r="M622" s="103"/>
      <c r="N622" s="103"/>
      <c r="O622" s="103"/>
      <c r="P622" s="103"/>
      <c r="Q622" s="99" t="s">
        <v>191</v>
      </c>
      <c r="R622" s="103"/>
      <c r="S622" s="103"/>
      <c r="T622" s="103"/>
      <c r="U622" s="103"/>
      <c r="V622" s="103"/>
      <c r="W622" s="103"/>
      <c r="X622" s="103"/>
      <c r="Y622" s="103"/>
      <c r="Z622" s="103"/>
      <c r="AA622" s="103"/>
      <c r="AB622" s="103"/>
      <c r="AC622" s="103"/>
      <c r="AD622" s="103"/>
      <c r="AE622" s="103"/>
      <c r="AF622" s="103"/>
      <c r="AG622" s="103"/>
      <c r="AH622" s="103"/>
      <c r="AI622" s="103"/>
      <c r="AJ622" s="103"/>
      <c r="AK622" s="103"/>
      <c r="AL622" s="103"/>
      <c r="AM622" s="103"/>
      <c r="AN622" s="103"/>
      <c r="AO622" s="103"/>
      <c r="AP622" s="103"/>
      <c r="AQ622" s="103"/>
      <c r="AR622" s="103"/>
      <c r="AS622" s="103"/>
      <c r="AT622" s="103"/>
      <c r="AU622" s="103"/>
      <c r="AV622" s="103"/>
      <c r="AW622" s="103"/>
      <c r="AX622" s="103"/>
      <c r="AY622" s="103"/>
      <c r="AZ622" s="103"/>
      <c r="BA622" s="103"/>
      <c r="BB622" s="103"/>
      <c r="BC622" s="103"/>
      <c r="BD622" s="103"/>
      <c r="BE622" s="103"/>
      <c r="BF622" s="103"/>
    </row>
    <row r="623">
      <c r="A623" s="64">
        <v>587.0</v>
      </c>
      <c r="B623" s="57" t="s">
        <v>3190</v>
      </c>
      <c r="C623" s="57" t="s">
        <v>5014</v>
      </c>
      <c r="D623" s="57" t="s">
        <v>593</v>
      </c>
      <c r="E623" s="57" t="s">
        <v>358</v>
      </c>
      <c r="F623" s="57" t="s">
        <v>10154</v>
      </c>
      <c r="G623" s="82"/>
      <c r="H623" s="82"/>
      <c r="I623" s="57" t="s">
        <v>595</v>
      </c>
      <c r="J623" s="82"/>
      <c r="K623" s="82"/>
      <c r="L623" s="82"/>
      <c r="M623" s="82"/>
      <c r="N623" s="82"/>
      <c r="O623" s="82"/>
      <c r="P623" s="82"/>
      <c r="Q623" s="57" t="s">
        <v>253</v>
      </c>
      <c r="R623" s="82"/>
      <c r="S623" s="82"/>
      <c r="T623" s="82"/>
      <c r="U623" s="82"/>
      <c r="V623" s="82"/>
      <c r="W623" s="82"/>
      <c r="X623" s="82"/>
      <c r="Y623" s="82"/>
      <c r="Z623" s="82"/>
      <c r="AA623" s="82"/>
      <c r="AB623" s="82"/>
      <c r="AC623" s="82"/>
      <c r="AD623" s="82"/>
      <c r="AE623" s="82"/>
      <c r="AF623" s="82"/>
      <c r="AG623" s="82"/>
      <c r="AH623" s="82"/>
      <c r="AI623" s="82"/>
      <c r="AJ623" s="82"/>
      <c r="AK623" s="82"/>
      <c r="AL623" s="82"/>
      <c r="AM623" s="82"/>
      <c r="AN623" s="82"/>
      <c r="AO623" s="82"/>
      <c r="AP623" s="82"/>
      <c r="AQ623" s="82"/>
      <c r="AR623" s="82"/>
      <c r="AS623" s="82"/>
      <c r="AT623" s="82"/>
      <c r="AU623" s="82"/>
      <c r="AV623" s="82"/>
      <c r="AW623" s="82"/>
      <c r="AX623" s="82"/>
      <c r="AY623" s="82"/>
      <c r="AZ623" s="82"/>
      <c r="BA623" s="82"/>
      <c r="BB623" s="82"/>
      <c r="BC623" s="82"/>
      <c r="BD623" s="82"/>
      <c r="BE623" s="82"/>
      <c r="BF623" s="82"/>
    </row>
    <row r="624">
      <c r="A624" s="102">
        <v>588.0</v>
      </c>
      <c r="B624" s="99" t="s">
        <v>3193</v>
      </c>
      <c r="C624" s="99" t="s">
        <v>5023</v>
      </c>
      <c r="D624" s="99" t="s">
        <v>593</v>
      </c>
      <c r="E624" s="99" t="s">
        <v>358</v>
      </c>
      <c r="F624" s="99" t="s">
        <v>10154</v>
      </c>
      <c r="G624" s="103"/>
      <c r="H624" s="103"/>
      <c r="I624" s="99" t="s">
        <v>595</v>
      </c>
      <c r="J624" s="103"/>
      <c r="K624" s="103"/>
      <c r="L624" s="103"/>
      <c r="M624" s="103"/>
      <c r="N624" s="103"/>
      <c r="O624" s="103"/>
      <c r="P624" s="103"/>
      <c r="Q624" s="99" t="s">
        <v>434</v>
      </c>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c r="BF624" s="103"/>
    </row>
    <row r="625">
      <c r="A625" s="64">
        <v>589.0</v>
      </c>
      <c r="B625" s="57" t="s">
        <v>3196</v>
      </c>
      <c r="C625" s="57" t="s">
        <v>5029</v>
      </c>
      <c r="D625" s="57" t="s">
        <v>593</v>
      </c>
      <c r="E625" s="57" t="s">
        <v>358</v>
      </c>
      <c r="F625" s="57" t="s">
        <v>10154</v>
      </c>
      <c r="G625" s="82"/>
      <c r="H625" s="82"/>
      <c r="I625" s="57" t="s">
        <v>595</v>
      </c>
      <c r="J625" s="82"/>
      <c r="K625" s="82"/>
      <c r="L625" s="82"/>
      <c r="M625" s="82"/>
      <c r="N625" s="82"/>
      <c r="O625" s="82"/>
      <c r="P625" s="82"/>
      <c r="Q625" s="57" t="s">
        <v>96</v>
      </c>
      <c r="R625" s="82"/>
      <c r="S625" s="82"/>
      <c r="T625" s="82"/>
      <c r="U625" s="82"/>
      <c r="V625" s="82"/>
      <c r="W625" s="82"/>
      <c r="X625" s="82"/>
      <c r="Y625" s="82"/>
      <c r="Z625" s="82"/>
      <c r="AA625" s="82"/>
      <c r="AB625" s="82"/>
      <c r="AC625" s="82"/>
      <c r="AD625" s="82"/>
      <c r="AE625" s="82"/>
      <c r="AF625" s="82"/>
      <c r="AG625" s="82"/>
      <c r="AH625" s="82"/>
      <c r="AI625" s="82"/>
      <c r="AJ625" s="82"/>
      <c r="AK625" s="82"/>
      <c r="AL625" s="82"/>
      <c r="AM625" s="82"/>
      <c r="AN625" s="82"/>
      <c r="AO625" s="82"/>
      <c r="AP625" s="82"/>
      <c r="AQ625" s="82"/>
      <c r="AR625" s="82"/>
      <c r="AS625" s="82"/>
      <c r="AT625" s="82"/>
      <c r="AU625" s="82"/>
      <c r="AV625" s="82"/>
      <c r="AW625" s="82"/>
      <c r="AX625" s="82"/>
      <c r="AY625" s="82"/>
      <c r="AZ625" s="82"/>
      <c r="BA625" s="82"/>
      <c r="BB625" s="82"/>
      <c r="BC625" s="82"/>
      <c r="BD625" s="82"/>
      <c r="BE625" s="82"/>
      <c r="BF625" s="82"/>
    </row>
    <row r="626">
      <c r="A626" s="102">
        <v>590.0</v>
      </c>
      <c r="B626" s="99" t="s">
        <v>3198</v>
      </c>
      <c r="C626" s="99" t="s">
        <v>5037</v>
      </c>
      <c r="D626" s="99" t="s">
        <v>593</v>
      </c>
      <c r="E626" s="99" t="s">
        <v>2343</v>
      </c>
      <c r="F626" s="99" t="s">
        <v>10154</v>
      </c>
      <c r="G626" s="103"/>
      <c r="H626" s="103"/>
      <c r="I626" s="99" t="s">
        <v>595</v>
      </c>
      <c r="J626" s="103"/>
      <c r="K626" s="103"/>
      <c r="L626" s="103"/>
      <c r="M626" s="103"/>
      <c r="N626" s="103"/>
      <c r="O626" s="103"/>
      <c r="P626" s="103"/>
      <c r="Q626" s="99" t="s">
        <v>434</v>
      </c>
      <c r="R626" s="103"/>
      <c r="S626" s="103"/>
      <c r="T626" s="103"/>
      <c r="U626" s="103"/>
      <c r="V626" s="103"/>
      <c r="W626" s="103"/>
      <c r="X626" s="103"/>
      <c r="Y626" s="103"/>
      <c r="Z626" s="103"/>
      <c r="AA626" s="103"/>
      <c r="AB626" s="103"/>
      <c r="AC626" s="103"/>
      <c r="AD626" s="103"/>
      <c r="AE626" s="103"/>
      <c r="AF626" s="103"/>
      <c r="AG626" s="103"/>
      <c r="AH626" s="103"/>
      <c r="AI626" s="103"/>
      <c r="AJ626" s="103"/>
      <c r="AK626" s="103"/>
      <c r="AL626" s="103"/>
      <c r="AM626" s="103"/>
      <c r="AN626" s="103"/>
      <c r="AO626" s="103"/>
      <c r="AP626" s="103"/>
      <c r="AQ626" s="103"/>
      <c r="AR626" s="103"/>
      <c r="AS626" s="103"/>
      <c r="AT626" s="103"/>
      <c r="AU626" s="103"/>
      <c r="AV626" s="103"/>
      <c r="AW626" s="103"/>
      <c r="AX626" s="103"/>
      <c r="AY626" s="103"/>
      <c r="AZ626" s="103"/>
      <c r="BA626" s="103"/>
      <c r="BB626" s="103"/>
      <c r="BC626" s="103"/>
      <c r="BD626" s="103"/>
      <c r="BE626" s="103"/>
      <c r="BF626" s="103"/>
    </row>
    <row r="627">
      <c r="A627" s="64">
        <v>591.0</v>
      </c>
      <c r="B627" s="57" t="s">
        <v>1384</v>
      </c>
      <c r="C627" s="57" t="s">
        <v>1385</v>
      </c>
      <c r="D627" s="57" t="s">
        <v>593</v>
      </c>
      <c r="E627" s="57" t="s">
        <v>1386</v>
      </c>
      <c r="F627" s="57" t="s">
        <v>180</v>
      </c>
      <c r="G627" s="82"/>
      <c r="H627" s="75" t="b">
        <v>1</v>
      </c>
      <c r="I627" s="80">
        <v>46197.0</v>
      </c>
      <c r="J627" s="80">
        <v>46045.0</v>
      </c>
      <c r="K627" s="80">
        <v>46142.0</v>
      </c>
      <c r="L627" s="80">
        <v>46197.0</v>
      </c>
      <c r="M627" s="82"/>
      <c r="N627" s="82"/>
      <c r="O627" s="57" t="s">
        <v>1387</v>
      </c>
      <c r="P627" s="57" t="s">
        <v>190</v>
      </c>
      <c r="Q627" s="57" t="s">
        <v>253</v>
      </c>
      <c r="R627" s="64" t="s">
        <v>254</v>
      </c>
      <c r="S627" s="64">
        <v>26.0</v>
      </c>
      <c r="T627" s="82"/>
      <c r="U627" s="82"/>
      <c r="V627" s="82"/>
      <c r="W627" s="82"/>
      <c r="X627" s="64">
        <v>1.0</v>
      </c>
      <c r="Y627" s="64"/>
      <c r="Z627" s="57" t="s">
        <v>1388</v>
      </c>
      <c r="AA627" s="57" t="s">
        <v>1389</v>
      </c>
      <c r="AB627" s="57" t="s">
        <v>403</v>
      </c>
      <c r="AC627" s="57" t="s">
        <v>404</v>
      </c>
      <c r="AD627" s="64">
        <v>2021.0</v>
      </c>
      <c r="AE627" s="64" t="s">
        <v>956</v>
      </c>
      <c r="AF627" s="147">
        <v>2.02E11</v>
      </c>
      <c r="AG627" s="57" t="s">
        <v>1390</v>
      </c>
      <c r="AH627" s="57" t="s">
        <v>465</v>
      </c>
      <c r="AI627" s="82"/>
      <c r="AJ627" s="82"/>
      <c r="AK627" s="82"/>
      <c r="AL627" s="82"/>
      <c r="AM627" s="82"/>
      <c r="AN627" s="82"/>
      <c r="AO627" s="82"/>
      <c r="AP627" s="82"/>
      <c r="AQ627" s="82"/>
      <c r="AR627" s="82"/>
      <c r="AS627" s="82"/>
      <c r="AT627" s="82"/>
      <c r="AU627" s="82"/>
      <c r="AV627" s="82"/>
      <c r="AW627" s="82"/>
      <c r="AX627" s="82"/>
      <c r="AY627" s="82"/>
      <c r="AZ627" s="82"/>
      <c r="BA627" s="82"/>
      <c r="BB627" s="82"/>
      <c r="BC627" s="82"/>
      <c r="BD627" s="82"/>
      <c r="BE627" s="82"/>
      <c r="BF627" s="82"/>
    </row>
    <row r="628">
      <c r="A628" s="102">
        <v>592.0</v>
      </c>
      <c r="B628" s="99" t="s">
        <v>3204</v>
      </c>
      <c r="C628" s="99" t="s">
        <v>5047</v>
      </c>
      <c r="D628" s="99" t="s">
        <v>593</v>
      </c>
      <c r="E628" s="99" t="s">
        <v>2343</v>
      </c>
      <c r="F628" s="99" t="s">
        <v>10154</v>
      </c>
      <c r="G628" s="103"/>
      <c r="H628" s="103"/>
      <c r="I628" s="99" t="s">
        <v>595</v>
      </c>
      <c r="J628" s="103"/>
      <c r="K628" s="103"/>
      <c r="L628" s="103"/>
      <c r="M628" s="103"/>
      <c r="N628" s="103"/>
      <c r="O628" s="103"/>
      <c r="P628" s="103"/>
      <c r="Q628" s="99" t="s">
        <v>96</v>
      </c>
      <c r="R628" s="103"/>
      <c r="S628" s="103"/>
      <c r="T628" s="103"/>
      <c r="U628" s="103"/>
      <c r="V628" s="103"/>
      <c r="W628" s="103"/>
      <c r="X628" s="103"/>
      <c r="Y628" s="103"/>
      <c r="Z628" s="103"/>
      <c r="AA628" s="103"/>
      <c r="AB628" s="103"/>
      <c r="AC628" s="103"/>
      <c r="AD628" s="103"/>
      <c r="AE628" s="103"/>
      <c r="AF628" s="103"/>
      <c r="AG628" s="103"/>
      <c r="AH628" s="103"/>
      <c r="AI628" s="103"/>
      <c r="AJ628" s="103"/>
      <c r="AK628" s="103"/>
      <c r="AL628" s="103"/>
      <c r="AM628" s="103"/>
      <c r="AN628" s="103"/>
      <c r="AO628" s="103"/>
      <c r="AP628" s="103"/>
      <c r="AQ628" s="103"/>
      <c r="AR628" s="103"/>
      <c r="AS628" s="103"/>
      <c r="AT628" s="103"/>
      <c r="AU628" s="103"/>
      <c r="AV628" s="103"/>
      <c r="AW628" s="103"/>
      <c r="AX628" s="103"/>
      <c r="AY628" s="103"/>
      <c r="AZ628" s="103"/>
      <c r="BA628" s="103"/>
      <c r="BB628" s="103"/>
      <c r="BC628" s="103"/>
      <c r="BD628" s="103"/>
      <c r="BE628" s="103"/>
      <c r="BF628" s="103"/>
    </row>
    <row r="629">
      <c r="A629" s="64">
        <v>593.0</v>
      </c>
      <c r="B629" s="57" t="s">
        <v>3207</v>
      </c>
      <c r="C629" s="57" t="s">
        <v>5052</v>
      </c>
      <c r="D629" s="57" t="s">
        <v>593</v>
      </c>
      <c r="E629" s="57" t="s">
        <v>358</v>
      </c>
      <c r="F629" s="57" t="s">
        <v>10154</v>
      </c>
      <c r="G629" s="82"/>
      <c r="H629" s="82"/>
      <c r="I629" s="57" t="s">
        <v>595</v>
      </c>
      <c r="J629" s="82"/>
      <c r="K629" s="82"/>
      <c r="L629" s="82"/>
      <c r="M629" s="82"/>
      <c r="N629" s="82"/>
      <c r="O629" s="82"/>
      <c r="P629" s="82"/>
      <c r="Q629" s="57" t="s">
        <v>181</v>
      </c>
      <c r="R629" s="82"/>
      <c r="S629" s="82"/>
      <c r="T629" s="82"/>
      <c r="U629" s="82"/>
      <c r="V629" s="82"/>
      <c r="W629" s="82"/>
      <c r="X629" s="82"/>
      <c r="Y629" s="82"/>
      <c r="Z629" s="82"/>
      <c r="AA629" s="82"/>
      <c r="AB629" s="82"/>
      <c r="AC629" s="82"/>
      <c r="AD629" s="82"/>
      <c r="AE629" s="82"/>
      <c r="AF629" s="82"/>
      <c r="AG629" s="82"/>
      <c r="AH629" s="82"/>
      <c r="AI629" s="82"/>
      <c r="AJ629" s="82"/>
      <c r="AK629" s="82"/>
      <c r="AL629" s="82"/>
      <c r="AM629" s="82"/>
      <c r="AN629" s="82"/>
      <c r="AO629" s="82"/>
      <c r="AP629" s="82"/>
      <c r="AQ629" s="82"/>
      <c r="AR629" s="82"/>
      <c r="AS629" s="82"/>
      <c r="AT629" s="82"/>
      <c r="AU629" s="82"/>
      <c r="AV629" s="82"/>
      <c r="AW629" s="82"/>
      <c r="AX629" s="82"/>
      <c r="AY629" s="82"/>
      <c r="AZ629" s="82"/>
      <c r="BA629" s="82"/>
      <c r="BB629" s="82"/>
      <c r="BC629" s="82"/>
      <c r="BD629" s="82"/>
      <c r="BE629" s="82"/>
      <c r="BF629" s="82"/>
    </row>
    <row r="630">
      <c r="A630" s="102">
        <v>594.0</v>
      </c>
      <c r="B630" s="99" t="s">
        <v>3210</v>
      </c>
      <c r="C630" s="99" t="s">
        <v>5059</v>
      </c>
      <c r="D630" s="99" t="s">
        <v>593</v>
      </c>
      <c r="E630" s="99" t="s">
        <v>358</v>
      </c>
      <c r="F630" s="99" t="s">
        <v>10154</v>
      </c>
      <c r="G630" s="103"/>
      <c r="H630" s="103"/>
      <c r="I630" s="99" t="s">
        <v>595</v>
      </c>
      <c r="J630" s="103"/>
      <c r="K630" s="103"/>
      <c r="L630" s="103"/>
      <c r="M630" s="103"/>
      <c r="N630" s="103"/>
      <c r="O630" s="103"/>
      <c r="P630" s="103"/>
      <c r="Q630" s="99" t="s">
        <v>253</v>
      </c>
      <c r="R630" s="103"/>
      <c r="S630" s="103"/>
      <c r="T630" s="103"/>
      <c r="U630" s="103"/>
      <c r="V630" s="103"/>
      <c r="W630" s="103"/>
      <c r="X630" s="103"/>
      <c r="Y630" s="103"/>
      <c r="Z630" s="103"/>
      <c r="AA630" s="103"/>
      <c r="AB630" s="103"/>
      <c r="AC630" s="103"/>
      <c r="AD630" s="103"/>
      <c r="AE630" s="103"/>
      <c r="AF630" s="103"/>
      <c r="AG630" s="103"/>
      <c r="AH630" s="103"/>
      <c r="AI630" s="103"/>
      <c r="AJ630" s="103"/>
      <c r="AK630" s="103"/>
      <c r="AL630" s="103"/>
      <c r="AM630" s="103"/>
      <c r="AN630" s="103"/>
      <c r="AO630" s="103"/>
      <c r="AP630" s="103"/>
      <c r="AQ630" s="103"/>
      <c r="AR630" s="103"/>
      <c r="AS630" s="103"/>
      <c r="AT630" s="103"/>
      <c r="AU630" s="103"/>
      <c r="AV630" s="103"/>
      <c r="AW630" s="103"/>
      <c r="AX630" s="103"/>
      <c r="AY630" s="103"/>
      <c r="AZ630" s="103"/>
      <c r="BA630" s="103"/>
      <c r="BB630" s="103"/>
      <c r="BC630" s="103"/>
      <c r="BD630" s="103"/>
      <c r="BE630" s="103"/>
      <c r="BF630" s="103"/>
    </row>
    <row r="631">
      <c r="A631" s="64">
        <v>595.0</v>
      </c>
      <c r="B631" s="57" t="s">
        <v>3213</v>
      </c>
      <c r="C631" s="57" t="s">
        <v>5066</v>
      </c>
      <c r="D631" s="57" t="s">
        <v>593</v>
      </c>
      <c r="E631" s="57" t="s">
        <v>358</v>
      </c>
      <c r="F631" s="57" t="s">
        <v>10154</v>
      </c>
      <c r="G631" s="82"/>
      <c r="H631" s="82"/>
      <c r="I631" s="57" t="s">
        <v>595</v>
      </c>
      <c r="J631" s="82"/>
      <c r="K631" s="82"/>
      <c r="L631" s="82"/>
      <c r="M631" s="82"/>
      <c r="N631" s="82"/>
      <c r="O631" s="82"/>
      <c r="P631" s="82"/>
      <c r="Q631" s="57" t="s">
        <v>191</v>
      </c>
      <c r="R631" s="82"/>
      <c r="S631" s="82"/>
      <c r="T631" s="82"/>
      <c r="U631" s="82"/>
      <c r="V631" s="82"/>
      <c r="W631" s="82"/>
      <c r="X631" s="82"/>
      <c r="Y631" s="82"/>
      <c r="Z631" s="82"/>
      <c r="AA631" s="82"/>
      <c r="AB631" s="82"/>
      <c r="AC631" s="82"/>
      <c r="AD631" s="82"/>
      <c r="AE631" s="82"/>
      <c r="AF631" s="82"/>
      <c r="AG631" s="82"/>
      <c r="AH631" s="82"/>
      <c r="AI631" s="82"/>
      <c r="AJ631" s="82"/>
      <c r="AK631" s="82"/>
      <c r="AL631" s="82"/>
      <c r="AM631" s="82"/>
      <c r="AN631" s="82"/>
      <c r="AO631" s="82"/>
      <c r="AP631" s="82"/>
      <c r="AQ631" s="82"/>
      <c r="AR631" s="82"/>
      <c r="AS631" s="82"/>
      <c r="AT631" s="82"/>
      <c r="AU631" s="82"/>
      <c r="AV631" s="82"/>
      <c r="AW631" s="82"/>
      <c r="AX631" s="82"/>
      <c r="AY631" s="82"/>
      <c r="AZ631" s="82"/>
      <c r="BA631" s="82"/>
      <c r="BB631" s="82"/>
      <c r="BC631" s="82"/>
      <c r="BD631" s="82"/>
      <c r="BE631" s="82"/>
      <c r="BF631" s="82"/>
    </row>
    <row r="632">
      <c r="A632" s="102">
        <v>596.0</v>
      </c>
      <c r="B632" s="99" t="s">
        <v>3216</v>
      </c>
      <c r="C632" s="99" t="s">
        <v>5074</v>
      </c>
      <c r="D632" s="99" t="s">
        <v>593</v>
      </c>
      <c r="E632" s="99" t="s">
        <v>358</v>
      </c>
      <c r="F632" s="99" t="s">
        <v>10154</v>
      </c>
      <c r="G632" s="103"/>
      <c r="H632" s="103"/>
      <c r="I632" s="99" t="s">
        <v>595</v>
      </c>
      <c r="J632" s="103"/>
      <c r="K632" s="103"/>
      <c r="L632" s="103"/>
      <c r="M632" s="103"/>
      <c r="N632" s="103"/>
      <c r="O632" s="103"/>
      <c r="P632" s="103"/>
      <c r="Q632" s="99" t="s">
        <v>253</v>
      </c>
      <c r="R632" s="103"/>
      <c r="S632" s="103"/>
      <c r="T632" s="103"/>
      <c r="U632" s="103"/>
      <c r="V632" s="103"/>
      <c r="W632" s="103"/>
      <c r="X632" s="103"/>
      <c r="Y632" s="103"/>
      <c r="Z632" s="103"/>
      <c r="AA632" s="103"/>
      <c r="AB632" s="103"/>
      <c r="AC632" s="103"/>
      <c r="AD632" s="103"/>
      <c r="AE632" s="103"/>
      <c r="AF632" s="103"/>
      <c r="AG632" s="103"/>
      <c r="AH632" s="103"/>
      <c r="AI632" s="103"/>
      <c r="AJ632" s="103"/>
      <c r="AK632" s="103"/>
      <c r="AL632" s="103"/>
      <c r="AM632" s="103"/>
      <c r="AN632" s="103"/>
      <c r="AO632" s="103"/>
      <c r="AP632" s="103"/>
      <c r="AQ632" s="103"/>
      <c r="AR632" s="103"/>
      <c r="AS632" s="103"/>
      <c r="AT632" s="103"/>
      <c r="AU632" s="103"/>
      <c r="AV632" s="103"/>
      <c r="AW632" s="103"/>
      <c r="AX632" s="103"/>
      <c r="AY632" s="103"/>
      <c r="AZ632" s="103"/>
      <c r="BA632" s="103"/>
      <c r="BB632" s="103"/>
      <c r="BC632" s="103"/>
      <c r="BD632" s="103"/>
      <c r="BE632" s="103"/>
      <c r="BF632" s="103"/>
    </row>
    <row r="633">
      <c r="A633" s="64">
        <v>597.0</v>
      </c>
      <c r="B633" s="57" t="s">
        <v>3221</v>
      </c>
      <c r="C633" s="57" t="s">
        <v>5083</v>
      </c>
      <c r="D633" s="57" t="s">
        <v>593</v>
      </c>
      <c r="E633" s="57" t="s">
        <v>2343</v>
      </c>
      <c r="F633" s="57" t="s">
        <v>10154</v>
      </c>
      <c r="G633" s="82"/>
      <c r="H633" s="82"/>
      <c r="I633" s="57" t="s">
        <v>595</v>
      </c>
      <c r="J633" s="82"/>
      <c r="K633" s="82"/>
      <c r="L633" s="82"/>
      <c r="M633" s="82"/>
      <c r="N633" s="82"/>
      <c r="O633" s="82"/>
      <c r="P633" s="82"/>
      <c r="Q633" s="57" t="s">
        <v>577</v>
      </c>
      <c r="R633" s="82"/>
      <c r="S633" s="82"/>
      <c r="T633" s="82"/>
      <c r="U633" s="82"/>
      <c r="V633" s="82"/>
      <c r="W633" s="82"/>
      <c r="X633" s="82"/>
      <c r="Y633" s="82"/>
      <c r="Z633" s="82"/>
      <c r="AA633" s="82"/>
      <c r="AB633" s="82"/>
      <c r="AC633" s="82"/>
      <c r="AD633" s="82"/>
      <c r="AE633" s="82"/>
      <c r="AF633" s="82"/>
      <c r="AG633" s="82"/>
      <c r="AH633" s="82"/>
      <c r="AI633" s="82"/>
      <c r="AJ633" s="82"/>
      <c r="AK633" s="82"/>
      <c r="AL633" s="82"/>
      <c r="AM633" s="82"/>
      <c r="AN633" s="82"/>
      <c r="AO633" s="82"/>
      <c r="AP633" s="82"/>
      <c r="AQ633" s="82"/>
      <c r="AR633" s="82"/>
      <c r="AS633" s="82"/>
      <c r="AT633" s="82"/>
      <c r="AU633" s="82"/>
      <c r="AV633" s="82"/>
      <c r="AW633" s="82"/>
      <c r="AX633" s="82"/>
      <c r="AY633" s="82"/>
      <c r="AZ633" s="82"/>
      <c r="BA633" s="82"/>
      <c r="BB633" s="82"/>
      <c r="BC633" s="82"/>
      <c r="BD633" s="82"/>
      <c r="BE633" s="82"/>
      <c r="BF633" s="82"/>
    </row>
    <row r="634">
      <c r="A634" s="102">
        <v>598.0</v>
      </c>
      <c r="B634" s="99" t="s">
        <v>3223</v>
      </c>
      <c r="C634" s="99" t="s">
        <v>10449</v>
      </c>
      <c r="D634" s="99" t="s">
        <v>593</v>
      </c>
      <c r="E634" s="99" t="s">
        <v>440</v>
      </c>
      <c r="F634" s="99" t="s">
        <v>10154</v>
      </c>
      <c r="G634" s="103"/>
      <c r="H634" s="103"/>
      <c r="I634" s="99" t="s">
        <v>595</v>
      </c>
      <c r="J634" s="103"/>
      <c r="K634" s="103"/>
      <c r="L634" s="103"/>
      <c r="M634" s="103"/>
      <c r="N634" s="103"/>
      <c r="O634" s="103"/>
      <c r="P634" s="103"/>
      <c r="Q634" s="99" t="s">
        <v>232</v>
      </c>
      <c r="R634" s="103"/>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c r="AV634" s="103"/>
      <c r="AW634" s="103"/>
      <c r="AX634" s="103"/>
      <c r="AY634" s="103"/>
      <c r="AZ634" s="103"/>
      <c r="BA634" s="103"/>
      <c r="BB634" s="103"/>
      <c r="BC634" s="103"/>
      <c r="BD634" s="103"/>
      <c r="BE634" s="103"/>
      <c r="BF634" s="103"/>
    </row>
    <row r="635">
      <c r="A635" s="64">
        <v>599.0</v>
      </c>
      <c r="B635" s="57" t="s">
        <v>3226</v>
      </c>
      <c r="C635" s="57" t="s">
        <v>5092</v>
      </c>
      <c r="D635" s="57" t="s">
        <v>593</v>
      </c>
      <c r="E635" s="57" t="s">
        <v>358</v>
      </c>
      <c r="F635" s="57" t="s">
        <v>10154</v>
      </c>
      <c r="G635" s="82"/>
      <c r="H635" s="82"/>
      <c r="I635" s="57" t="s">
        <v>595</v>
      </c>
      <c r="J635" s="82"/>
      <c r="K635" s="82"/>
      <c r="L635" s="82"/>
      <c r="M635" s="82"/>
      <c r="N635" s="82"/>
      <c r="O635" s="82"/>
      <c r="P635" s="82"/>
      <c r="Q635" s="57" t="s">
        <v>434</v>
      </c>
      <c r="R635" s="82"/>
      <c r="S635" s="82"/>
      <c r="T635" s="82"/>
      <c r="U635" s="82"/>
      <c r="V635" s="82"/>
      <c r="W635" s="82"/>
      <c r="X635" s="82"/>
      <c r="Y635" s="82"/>
      <c r="Z635" s="82"/>
      <c r="AA635" s="82"/>
      <c r="AB635" s="82"/>
      <c r="AC635" s="82"/>
      <c r="AD635" s="82"/>
      <c r="AE635" s="82"/>
      <c r="AF635" s="82"/>
      <c r="AG635" s="82"/>
      <c r="AH635" s="82"/>
      <c r="AI635" s="82"/>
      <c r="AJ635" s="82"/>
      <c r="AK635" s="82"/>
      <c r="AL635" s="82"/>
      <c r="AM635" s="82"/>
      <c r="AN635" s="82"/>
      <c r="AO635" s="82"/>
      <c r="AP635" s="82"/>
      <c r="AQ635" s="82"/>
      <c r="AR635" s="82"/>
      <c r="AS635" s="82"/>
      <c r="AT635" s="82"/>
      <c r="AU635" s="82"/>
      <c r="AV635" s="82"/>
      <c r="AW635" s="82"/>
      <c r="AX635" s="82"/>
      <c r="AY635" s="82"/>
      <c r="AZ635" s="82"/>
      <c r="BA635" s="82"/>
      <c r="BB635" s="82"/>
      <c r="BC635" s="82"/>
      <c r="BD635" s="82"/>
      <c r="BE635" s="82"/>
      <c r="BF635" s="82"/>
    </row>
    <row r="636">
      <c r="A636" s="102">
        <v>600.0</v>
      </c>
      <c r="B636" s="99" t="s">
        <v>3229</v>
      </c>
      <c r="C636" s="99" t="s">
        <v>10450</v>
      </c>
      <c r="D636" s="99" t="s">
        <v>593</v>
      </c>
      <c r="E636" s="99" t="s">
        <v>440</v>
      </c>
      <c r="F636" s="99" t="s">
        <v>10154</v>
      </c>
      <c r="G636" s="103"/>
      <c r="H636" s="103"/>
      <c r="I636" s="99" t="s">
        <v>595</v>
      </c>
      <c r="J636" s="103"/>
      <c r="K636" s="103"/>
      <c r="L636" s="103"/>
      <c r="M636" s="103"/>
      <c r="N636" s="103"/>
      <c r="O636" s="103"/>
      <c r="P636" s="103"/>
      <c r="Q636" s="99" t="s">
        <v>434</v>
      </c>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c r="AN636" s="103"/>
      <c r="AO636" s="103"/>
      <c r="AP636" s="103"/>
      <c r="AQ636" s="103"/>
      <c r="AR636" s="103"/>
      <c r="AS636" s="103"/>
      <c r="AT636" s="103"/>
      <c r="AU636" s="103"/>
      <c r="AV636" s="103"/>
      <c r="AW636" s="103"/>
      <c r="AX636" s="103"/>
      <c r="AY636" s="103"/>
      <c r="AZ636" s="103"/>
      <c r="BA636" s="103"/>
      <c r="BB636" s="103"/>
      <c r="BC636" s="103"/>
      <c r="BD636" s="103"/>
      <c r="BE636" s="103"/>
      <c r="BF636" s="103"/>
    </row>
    <row r="637">
      <c r="A637" s="64">
        <v>601.0</v>
      </c>
      <c r="B637" s="57" t="s">
        <v>3232</v>
      </c>
      <c r="C637" s="57" t="s">
        <v>10451</v>
      </c>
      <c r="D637" s="57" t="s">
        <v>593</v>
      </c>
      <c r="E637" s="57" t="s">
        <v>2343</v>
      </c>
      <c r="F637" s="57" t="s">
        <v>10154</v>
      </c>
      <c r="G637" s="82"/>
      <c r="H637" s="82"/>
      <c r="I637" s="57" t="s">
        <v>595</v>
      </c>
      <c r="J637" s="82"/>
      <c r="K637" s="82"/>
      <c r="L637" s="82"/>
      <c r="M637" s="82"/>
      <c r="N637" s="82"/>
      <c r="O637" s="82"/>
      <c r="P637" s="82"/>
      <c r="Q637" s="57" t="s">
        <v>288</v>
      </c>
      <c r="R637" s="82"/>
      <c r="S637" s="82"/>
      <c r="T637" s="82"/>
      <c r="U637" s="82"/>
      <c r="V637" s="82"/>
      <c r="W637" s="82"/>
      <c r="X637" s="82"/>
      <c r="Y637" s="82"/>
      <c r="Z637" s="82"/>
      <c r="AA637" s="82"/>
      <c r="AB637" s="82"/>
      <c r="AC637" s="82"/>
      <c r="AD637" s="82"/>
      <c r="AE637" s="82"/>
      <c r="AF637" s="82"/>
      <c r="AG637" s="82"/>
      <c r="AH637" s="82"/>
      <c r="AI637" s="82"/>
      <c r="AJ637" s="82"/>
      <c r="AK637" s="82"/>
      <c r="AL637" s="82"/>
      <c r="AM637" s="82"/>
      <c r="AN637" s="82"/>
      <c r="AO637" s="82"/>
      <c r="AP637" s="82"/>
      <c r="AQ637" s="82"/>
      <c r="AR637" s="82"/>
      <c r="AS637" s="82"/>
      <c r="AT637" s="82"/>
      <c r="AU637" s="82"/>
      <c r="AV637" s="82"/>
      <c r="AW637" s="82"/>
      <c r="AX637" s="82"/>
      <c r="AY637" s="82"/>
      <c r="AZ637" s="82"/>
      <c r="BA637" s="82"/>
      <c r="BB637" s="82"/>
      <c r="BC637" s="82"/>
      <c r="BD637" s="82"/>
      <c r="BE637" s="82"/>
      <c r="BF637" s="82"/>
    </row>
    <row r="638">
      <c r="A638" s="102">
        <v>602.0</v>
      </c>
      <c r="B638" s="99" t="s">
        <v>3235</v>
      </c>
      <c r="C638" s="99" t="s">
        <v>5100</v>
      </c>
      <c r="D638" s="99" t="s">
        <v>593</v>
      </c>
      <c r="E638" s="99" t="s">
        <v>2343</v>
      </c>
      <c r="F638" s="99" t="s">
        <v>10154</v>
      </c>
      <c r="G638" s="103"/>
      <c r="H638" s="103"/>
      <c r="I638" s="99" t="s">
        <v>595</v>
      </c>
      <c r="J638" s="103"/>
      <c r="K638" s="103"/>
      <c r="L638" s="103"/>
      <c r="M638" s="103"/>
      <c r="N638" s="103"/>
      <c r="O638" s="103"/>
      <c r="P638" s="103"/>
      <c r="Q638" s="99" t="s">
        <v>288</v>
      </c>
      <c r="R638" s="103"/>
      <c r="S638" s="103"/>
      <c r="T638" s="103"/>
      <c r="U638" s="103"/>
      <c r="V638" s="103"/>
      <c r="W638" s="103"/>
      <c r="X638" s="103"/>
      <c r="Y638" s="103"/>
      <c r="Z638" s="103"/>
      <c r="AA638" s="103"/>
      <c r="AB638" s="103"/>
      <c r="AC638" s="103"/>
      <c r="AD638" s="103"/>
      <c r="AE638" s="103"/>
      <c r="AF638" s="103"/>
      <c r="AG638" s="103"/>
      <c r="AH638" s="103"/>
      <c r="AI638" s="103"/>
      <c r="AJ638" s="103"/>
      <c r="AK638" s="103"/>
      <c r="AL638" s="103"/>
      <c r="AM638" s="103"/>
      <c r="AN638" s="103"/>
      <c r="AO638" s="103"/>
      <c r="AP638" s="103"/>
      <c r="AQ638" s="103"/>
      <c r="AR638" s="103"/>
      <c r="AS638" s="103"/>
      <c r="AT638" s="103"/>
      <c r="AU638" s="103"/>
      <c r="AV638" s="103"/>
      <c r="AW638" s="103"/>
      <c r="AX638" s="103"/>
      <c r="AY638" s="103"/>
      <c r="AZ638" s="103"/>
      <c r="BA638" s="103"/>
      <c r="BB638" s="103"/>
      <c r="BC638" s="103"/>
      <c r="BD638" s="103"/>
      <c r="BE638" s="103"/>
      <c r="BF638" s="103"/>
    </row>
    <row r="639">
      <c r="A639" s="64">
        <v>603.0</v>
      </c>
      <c r="B639" s="57" t="s">
        <v>3239</v>
      </c>
      <c r="C639" s="57" t="s">
        <v>5109</v>
      </c>
      <c r="D639" s="57" t="s">
        <v>593</v>
      </c>
      <c r="E639" s="57" t="s">
        <v>358</v>
      </c>
      <c r="F639" s="57" t="s">
        <v>10154</v>
      </c>
      <c r="G639" s="82"/>
      <c r="H639" s="82"/>
      <c r="I639" s="57" t="s">
        <v>595</v>
      </c>
      <c r="J639" s="82"/>
      <c r="K639" s="82"/>
      <c r="L639" s="82"/>
      <c r="M639" s="82"/>
      <c r="N639" s="82"/>
      <c r="O639" s="82"/>
      <c r="P639" s="82"/>
      <c r="Q639" s="57" t="s">
        <v>232</v>
      </c>
      <c r="R639" s="82"/>
      <c r="S639" s="82"/>
      <c r="T639" s="82"/>
      <c r="U639" s="82"/>
      <c r="V639" s="82"/>
      <c r="W639" s="82"/>
      <c r="X639" s="82"/>
      <c r="Y639" s="82"/>
      <c r="Z639" s="82"/>
      <c r="AA639" s="82"/>
      <c r="AB639" s="82"/>
      <c r="AC639" s="82"/>
      <c r="AD639" s="82"/>
      <c r="AE639" s="82"/>
      <c r="AF639" s="82"/>
      <c r="AG639" s="82"/>
      <c r="AH639" s="82"/>
      <c r="AI639" s="82"/>
      <c r="AJ639" s="82"/>
      <c r="AK639" s="82"/>
      <c r="AL639" s="82"/>
      <c r="AM639" s="82"/>
      <c r="AN639" s="82"/>
      <c r="AO639" s="82"/>
      <c r="AP639" s="82"/>
      <c r="AQ639" s="82"/>
      <c r="AR639" s="82"/>
      <c r="AS639" s="82"/>
      <c r="AT639" s="82"/>
      <c r="AU639" s="82"/>
      <c r="AV639" s="82"/>
      <c r="AW639" s="82"/>
      <c r="AX639" s="82"/>
      <c r="AY639" s="82"/>
      <c r="AZ639" s="82"/>
      <c r="BA639" s="82"/>
      <c r="BB639" s="82"/>
      <c r="BC639" s="82"/>
      <c r="BD639" s="82"/>
      <c r="BE639" s="82"/>
      <c r="BF639" s="82"/>
    </row>
    <row r="640">
      <c r="A640" s="102">
        <v>604.0</v>
      </c>
      <c r="B640" s="99" t="s">
        <v>3241</v>
      </c>
      <c r="C640" s="99" t="s">
        <v>5116</v>
      </c>
      <c r="D640" s="99" t="s">
        <v>593</v>
      </c>
      <c r="E640" s="99" t="s">
        <v>358</v>
      </c>
      <c r="F640" s="99" t="s">
        <v>10154</v>
      </c>
      <c r="G640" s="103"/>
      <c r="H640" s="103"/>
      <c r="I640" s="99" t="s">
        <v>595</v>
      </c>
      <c r="J640" s="103"/>
      <c r="K640" s="103"/>
      <c r="L640" s="103"/>
      <c r="M640" s="103"/>
      <c r="N640" s="103"/>
      <c r="O640" s="103"/>
      <c r="P640" s="103"/>
      <c r="Q640" s="99" t="s">
        <v>253</v>
      </c>
      <c r="R640" s="103"/>
      <c r="S640" s="103"/>
      <c r="T640" s="103"/>
      <c r="U640" s="103"/>
      <c r="V640" s="103"/>
      <c r="W640" s="103"/>
      <c r="X640" s="103"/>
      <c r="Y640" s="103"/>
      <c r="Z640" s="103"/>
      <c r="AA640" s="103"/>
      <c r="AB640" s="103"/>
      <c r="AC640" s="103"/>
      <c r="AD640" s="103"/>
      <c r="AE640" s="103"/>
      <c r="AF640" s="103"/>
      <c r="AG640" s="103"/>
      <c r="AH640" s="103"/>
      <c r="AI640" s="103"/>
      <c r="AJ640" s="103"/>
      <c r="AK640" s="103"/>
      <c r="AL640" s="103"/>
      <c r="AM640" s="103"/>
      <c r="AN640" s="103"/>
      <c r="AO640" s="103"/>
      <c r="AP640" s="103"/>
      <c r="AQ640" s="103"/>
      <c r="AR640" s="103"/>
      <c r="AS640" s="103"/>
      <c r="AT640" s="103"/>
      <c r="AU640" s="103"/>
      <c r="AV640" s="103"/>
      <c r="AW640" s="103"/>
      <c r="AX640" s="103"/>
      <c r="AY640" s="103"/>
      <c r="AZ640" s="103"/>
      <c r="BA640" s="103"/>
      <c r="BB640" s="103"/>
      <c r="BC640" s="103"/>
      <c r="BD640" s="103"/>
      <c r="BE640" s="103"/>
      <c r="BF640" s="103"/>
    </row>
    <row r="641">
      <c r="A641" s="64">
        <v>605.0</v>
      </c>
      <c r="B641" s="57" t="s">
        <v>3244</v>
      </c>
      <c r="C641" s="57" t="s">
        <v>5122</v>
      </c>
      <c r="D641" s="57" t="s">
        <v>593</v>
      </c>
      <c r="E641" s="57" t="s">
        <v>358</v>
      </c>
      <c r="F641" s="57" t="s">
        <v>10154</v>
      </c>
      <c r="G641" s="82"/>
      <c r="H641" s="82"/>
      <c r="I641" s="57" t="s">
        <v>595</v>
      </c>
      <c r="J641" s="82"/>
      <c r="K641" s="82"/>
      <c r="L641" s="82"/>
      <c r="M641" s="82"/>
      <c r="N641" s="82"/>
      <c r="O641" s="82"/>
      <c r="P641" s="82"/>
      <c r="Q641" s="57" t="s">
        <v>181</v>
      </c>
      <c r="R641" s="82"/>
      <c r="S641" s="82"/>
      <c r="T641" s="82"/>
      <c r="U641" s="82"/>
      <c r="V641" s="82"/>
      <c r="W641" s="82"/>
      <c r="X641" s="82"/>
      <c r="Y641" s="82"/>
      <c r="Z641" s="82"/>
      <c r="AA641" s="82"/>
      <c r="AB641" s="82"/>
      <c r="AC641" s="82"/>
      <c r="AD641" s="82"/>
      <c r="AE641" s="82"/>
      <c r="AF641" s="82"/>
      <c r="AG641" s="82"/>
      <c r="AH641" s="82"/>
      <c r="AI641" s="82"/>
      <c r="AJ641" s="82"/>
      <c r="AK641" s="82"/>
      <c r="AL641" s="82"/>
      <c r="AM641" s="82"/>
      <c r="AN641" s="82"/>
      <c r="AO641" s="82"/>
      <c r="AP641" s="82"/>
      <c r="AQ641" s="82"/>
      <c r="AR641" s="82"/>
      <c r="AS641" s="82"/>
      <c r="AT641" s="82"/>
      <c r="AU641" s="82"/>
      <c r="AV641" s="82"/>
      <c r="AW641" s="82"/>
      <c r="AX641" s="82"/>
      <c r="AY641" s="82"/>
      <c r="AZ641" s="82"/>
      <c r="BA641" s="82"/>
      <c r="BB641" s="82"/>
      <c r="BC641" s="82"/>
      <c r="BD641" s="82"/>
      <c r="BE641" s="82"/>
      <c r="BF641" s="82"/>
    </row>
    <row r="642">
      <c r="A642" s="102">
        <v>606.0</v>
      </c>
      <c r="B642" s="99" t="s">
        <v>3248</v>
      </c>
      <c r="C642" s="99" t="s">
        <v>5130</v>
      </c>
      <c r="D642" s="99" t="s">
        <v>593</v>
      </c>
      <c r="E642" s="99" t="s">
        <v>2343</v>
      </c>
      <c r="F642" s="99" t="s">
        <v>10154</v>
      </c>
      <c r="G642" s="103"/>
      <c r="H642" s="103"/>
      <c r="I642" s="99" t="s">
        <v>595</v>
      </c>
      <c r="J642" s="103"/>
      <c r="K642" s="103"/>
      <c r="L642" s="103"/>
      <c r="M642" s="103"/>
      <c r="N642" s="103"/>
      <c r="O642" s="103"/>
      <c r="P642" s="103"/>
      <c r="Q642" s="99" t="s">
        <v>96</v>
      </c>
      <c r="R642" s="103"/>
      <c r="S642" s="103"/>
      <c r="T642" s="103"/>
      <c r="U642" s="103"/>
      <c r="V642" s="103"/>
      <c r="W642" s="103"/>
      <c r="X642" s="103"/>
      <c r="Y642" s="103"/>
      <c r="Z642" s="103"/>
      <c r="AA642" s="103"/>
      <c r="AB642" s="103"/>
      <c r="AC642" s="103"/>
      <c r="AD642" s="103"/>
      <c r="AE642" s="103"/>
      <c r="AF642" s="103"/>
      <c r="AG642" s="103"/>
      <c r="AH642" s="103"/>
      <c r="AI642" s="103"/>
      <c r="AJ642" s="103"/>
      <c r="AK642" s="103"/>
      <c r="AL642" s="103"/>
      <c r="AM642" s="103"/>
      <c r="AN642" s="103"/>
      <c r="AO642" s="103"/>
      <c r="AP642" s="103"/>
      <c r="AQ642" s="103"/>
      <c r="AR642" s="103"/>
      <c r="AS642" s="103"/>
      <c r="AT642" s="103"/>
      <c r="AU642" s="103"/>
      <c r="AV642" s="103"/>
      <c r="AW642" s="103"/>
      <c r="AX642" s="103"/>
      <c r="AY642" s="103"/>
      <c r="AZ642" s="103"/>
      <c r="BA642" s="103"/>
      <c r="BB642" s="103"/>
      <c r="BC642" s="103"/>
      <c r="BD642" s="103"/>
      <c r="BE642" s="103"/>
      <c r="BF642" s="103"/>
    </row>
    <row r="643">
      <c r="A643" s="64">
        <v>607.0</v>
      </c>
      <c r="B643" s="57" t="s">
        <v>3250</v>
      </c>
      <c r="C643" s="57" t="s">
        <v>5138</v>
      </c>
      <c r="D643" s="57" t="s">
        <v>593</v>
      </c>
      <c r="E643" s="57" t="s">
        <v>440</v>
      </c>
      <c r="F643" s="57" t="s">
        <v>10154</v>
      </c>
      <c r="G643" s="82"/>
      <c r="H643" s="82"/>
      <c r="I643" s="57" t="s">
        <v>595</v>
      </c>
      <c r="J643" s="82"/>
      <c r="K643" s="82"/>
      <c r="L643" s="82"/>
      <c r="M643" s="82"/>
      <c r="N643" s="82"/>
      <c r="O643" s="82"/>
      <c r="P643" s="82"/>
      <c r="Q643" s="57" t="s">
        <v>16</v>
      </c>
      <c r="R643" s="82"/>
      <c r="S643" s="82"/>
      <c r="T643" s="82"/>
      <c r="U643" s="82"/>
      <c r="V643" s="82"/>
      <c r="W643" s="82"/>
      <c r="X643" s="82"/>
      <c r="Y643" s="82"/>
      <c r="Z643" s="82"/>
      <c r="AA643" s="82"/>
      <c r="AB643" s="82"/>
      <c r="AC643" s="82"/>
      <c r="AD643" s="82"/>
      <c r="AE643" s="82"/>
      <c r="AF643" s="82"/>
      <c r="AG643" s="82"/>
      <c r="AH643" s="82"/>
      <c r="AI643" s="82"/>
      <c r="AJ643" s="82"/>
      <c r="AK643" s="82"/>
      <c r="AL643" s="82"/>
      <c r="AM643" s="82"/>
      <c r="AN643" s="82"/>
      <c r="AO643" s="82"/>
      <c r="AP643" s="82"/>
      <c r="AQ643" s="82"/>
      <c r="AR643" s="82"/>
      <c r="AS643" s="82"/>
      <c r="AT643" s="82"/>
      <c r="AU643" s="82"/>
      <c r="AV643" s="82"/>
      <c r="AW643" s="82"/>
      <c r="AX643" s="82"/>
      <c r="AY643" s="82"/>
      <c r="AZ643" s="82"/>
      <c r="BA643" s="82"/>
      <c r="BB643" s="82"/>
      <c r="BC643" s="82"/>
      <c r="BD643" s="82"/>
      <c r="BE643" s="82"/>
      <c r="BF643" s="82"/>
    </row>
    <row r="644">
      <c r="A644" s="102">
        <v>608.0</v>
      </c>
      <c r="B644" s="99" t="s">
        <v>3253</v>
      </c>
      <c r="C644" s="99" t="s">
        <v>5147</v>
      </c>
      <c r="D644" s="99" t="s">
        <v>593</v>
      </c>
      <c r="E644" s="99" t="s">
        <v>358</v>
      </c>
      <c r="F644" s="99" t="s">
        <v>10154</v>
      </c>
      <c r="G644" s="103"/>
      <c r="H644" s="103"/>
      <c r="I644" s="99" t="s">
        <v>595</v>
      </c>
      <c r="J644" s="103"/>
      <c r="K644" s="103"/>
      <c r="L644" s="103"/>
      <c r="M644" s="103"/>
      <c r="N644" s="103"/>
      <c r="O644" s="103"/>
      <c r="P644" s="103"/>
      <c r="Q644" s="99" t="s">
        <v>253</v>
      </c>
      <c r="R644" s="103"/>
      <c r="S644" s="103"/>
      <c r="T644" s="103"/>
      <c r="U644" s="103"/>
      <c r="V644" s="103"/>
      <c r="W644" s="103"/>
      <c r="X644" s="103"/>
      <c r="Y644" s="103"/>
      <c r="Z644" s="103"/>
      <c r="AA644" s="103"/>
      <c r="AB644" s="103"/>
      <c r="AC644" s="103"/>
      <c r="AD644" s="103"/>
      <c r="AE644" s="103"/>
      <c r="AF644" s="103"/>
      <c r="AG644" s="103"/>
      <c r="AH644" s="103"/>
      <c r="AI644" s="103"/>
      <c r="AJ644" s="103"/>
      <c r="AK644" s="103"/>
      <c r="AL644" s="103"/>
      <c r="AM644" s="103"/>
      <c r="AN644" s="103"/>
      <c r="AO644" s="103"/>
      <c r="AP644" s="103"/>
      <c r="AQ644" s="103"/>
      <c r="AR644" s="103"/>
      <c r="AS644" s="103"/>
      <c r="AT644" s="103"/>
      <c r="AU644" s="103"/>
      <c r="AV644" s="103"/>
      <c r="AW644" s="103"/>
      <c r="AX644" s="103"/>
      <c r="AY644" s="103"/>
      <c r="AZ644" s="103"/>
      <c r="BA644" s="103"/>
      <c r="BB644" s="103"/>
      <c r="BC644" s="103"/>
      <c r="BD644" s="103"/>
      <c r="BE644" s="103"/>
      <c r="BF644" s="103"/>
    </row>
    <row r="645">
      <c r="A645" s="64">
        <v>609.0</v>
      </c>
      <c r="B645" s="57" t="s">
        <v>3257</v>
      </c>
      <c r="C645" s="57" t="s">
        <v>5156</v>
      </c>
      <c r="D645" s="57" t="s">
        <v>593</v>
      </c>
      <c r="E645" s="57" t="s">
        <v>2343</v>
      </c>
      <c r="F645" s="57" t="s">
        <v>10154</v>
      </c>
      <c r="G645" s="82"/>
      <c r="H645" s="82"/>
      <c r="I645" s="57" t="s">
        <v>595</v>
      </c>
      <c r="J645" s="82"/>
      <c r="K645" s="82"/>
      <c r="L645" s="82"/>
      <c r="M645" s="82"/>
      <c r="N645" s="82"/>
      <c r="O645" s="82"/>
      <c r="P645" s="82"/>
      <c r="Q645" s="57" t="s">
        <v>463</v>
      </c>
      <c r="R645" s="82"/>
      <c r="S645" s="82"/>
      <c r="T645" s="82"/>
      <c r="U645" s="82"/>
      <c r="V645" s="82"/>
      <c r="W645" s="82"/>
      <c r="X645" s="82"/>
      <c r="Y645" s="82"/>
      <c r="Z645" s="82"/>
      <c r="AA645" s="82"/>
      <c r="AB645" s="82"/>
      <c r="AC645" s="82"/>
      <c r="AD645" s="82"/>
      <c r="AE645" s="82"/>
      <c r="AF645" s="82"/>
      <c r="AG645" s="82"/>
      <c r="AH645" s="82"/>
      <c r="AI645" s="82"/>
      <c r="AJ645" s="82"/>
      <c r="AK645" s="82"/>
      <c r="AL645" s="82"/>
      <c r="AM645" s="82"/>
      <c r="AN645" s="82"/>
      <c r="AO645" s="82"/>
      <c r="AP645" s="82"/>
      <c r="AQ645" s="82"/>
      <c r="AR645" s="82"/>
      <c r="AS645" s="82"/>
      <c r="AT645" s="82"/>
      <c r="AU645" s="82"/>
      <c r="AV645" s="82"/>
      <c r="AW645" s="82"/>
      <c r="AX645" s="82"/>
      <c r="AY645" s="82"/>
      <c r="AZ645" s="82"/>
      <c r="BA645" s="82"/>
      <c r="BB645" s="82"/>
      <c r="BC645" s="82"/>
      <c r="BD645" s="82"/>
      <c r="BE645" s="82"/>
      <c r="BF645" s="82"/>
    </row>
    <row r="646">
      <c r="A646" s="102">
        <v>610.0</v>
      </c>
      <c r="B646" s="99" t="s">
        <v>3261</v>
      </c>
      <c r="C646" s="99" t="s">
        <v>5163</v>
      </c>
      <c r="D646" s="99" t="s">
        <v>593</v>
      </c>
      <c r="E646" s="99" t="s">
        <v>358</v>
      </c>
      <c r="F646" s="99" t="s">
        <v>10154</v>
      </c>
      <c r="G646" s="103"/>
      <c r="H646" s="103"/>
      <c r="I646" s="99" t="s">
        <v>595</v>
      </c>
      <c r="J646" s="103"/>
      <c r="K646" s="103"/>
      <c r="L646" s="103"/>
      <c r="M646" s="103"/>
      <c r="N646" s="103"/>
      <c r="O646" s="103"/>
      <c r="P646" s="103"/>
      <c r="Q646" s="99" t="s">
        <v>434</v>
      </c>
      <c r="R646" s="103"/>
      <c r="S646" s="103"/>
      <c r="T646" s="103"/>
      <c r="U646" s="103"/>
      <c r="V646" s="103"/>
      <c r="W646" s="103"/>
      <c r="X646" s="103"/>
      <c r="Y646" s="103"/>
      <c r="Z646" s="103"/>
      <c r="AA646" s="103"/>
      <c r="AB646" s="103"/>
      <c r="AC646" s="103"/>
      <c r="AD646" s="103"/>
      <c r="AE646" s="103"/>
      <c r="AF646" s="103"/>
      <c r="AG646" s="103"/>
      <c r="AH646" s="103"/>
      <c r="AI646" s="103"/>
      <c r="AJ646" s="103"/>
      <c r="AK646" s="103"/>
      <c r="AL646" s="103"/>
      <c r="AM646" s="103"/>
      <c r="AN646" s="103"/>
      <c r="AO646" s="103"/>
      <c r="AP646" s="103"/>
      <c r="AQ646" s="103"/>
      <c r="AR646" s="103"/>
      <c r="AS646" s="103"/>
      <c r="AT646" s="103"/>
      <c r="AU646" s="103"/>
      <c r="AV646" s="103"/>
      <c r="AW646" s="103"/>
      <c r="AX646" s="103"/>
      <c r="AY646" s="103"/>
      <c r="AZ646" s="103"/>
      <c r="BA646" s="103"/>
      <c r="BB646" s="103"/>
      <c r="BC646" s="103"/>
      <c r="BD646" s="103"/>
      <c r="BE646" s="103"/>
      <c r="BF646" s="103"/>
    </row>
    <row r="647">
      <c r="A647" s="64">
        <v>611.0</v>
      </c>
      <c r="B647" s="57" t="s">
        <v>3265</v>
      </c>
      <c r="C647" s="57" t="s">
        <v>10452</v>
      </c>
      <c r="D647" s="57" t="s">
        <v>593</v>
      </c>
      <c r="E647" s="57" t="s">
        <v>1641</v>
      </c>
      <c r="F647" s="57" t="s">
        <v>10154</v>
      </c>
      <c r="G647" s="82"/>
      <c r="H647" s="82"/>
      <c r="I647" s="57" t="s">
        <v>595</v>
      </c>
      <c r="J647" s="82"/>
      <c r="K647" s="82"/>
      <c r="L647" s="82"/>
      <c r="M647" s="82"/>
      <c r="N647" s="82"/>
      <c r="O647" s="82"/>
      <c r="P647" s="82"/>
      <c r="Q647" s="57" t="s">
        <v>253</v>
      </c>
      <c r="R647" s="82"/>
      <c r="S647" s="82"/>
      <c r="T647" s="82"/>
      <c r="U647" s="82"/>
      <c r="V647" s="82"/>
      <c r="W647" s="82"/>
      <c r="X647" s="82"/>
      <c r="Y647" s="82"/>
      <c r="Z647" s="82"/>
      <c r="AA647" s="82"/>
      <c r="AB647" s="82"/>
      <c r="AC647" s="82"/>
      <c r="AD647" s="82"/>
      <c r="AE647" s="82"/>
      <c r="AF647" s="82"/>
      <c r="AG647" s="82"/>
      <c r="AH647" s="82"/>
      <c r="AI647" s="82"/>
      <c r="AJ647" s="82"/>
      <c r="AK647" s="82"/>
      <c r="AL647" s="82"/>
      <c r="AM647" s="82"/>
      <c r="AN647" s="82"/>
      <c r="AO647" s="82"/>
      <c r="AP647" s="82"/>
      <c r="AQ647" s="82"/>
      <c r="AR647" s="82"/>
      <c r="AS647" s="82"/>
      <c r="AT647" s="82"/>
      <c r="AU647" s="82"/>
      <c r="AV647" s="82"/>
      <c r="AW647" s="82"/>
      <c r="AX647" s="82"/>
      <c r="AY647" s="82"/>
      <c r="AZ647" s="82"/>
      <c r="BA647" s="82"/>
      <c r="BB647" s="82"/>
      <c r="BC647" s="82"/>
      <c r="BD647" s="82"/>
      <c r="BE647" s="82"/>
      <c r="BF647" s="82"/>
    </row>
    <row r="648">
      <c r="A648" s="102">
        <v>612.0</v>
      </c>
      <c r="B648" s="99" t="s">
        <v>3267</v>
      </c>
      <c r="C648" s="99" t="s">
        <v>5170</v>
      </c>
      <c r="D648" s="99" t="s">
        <v>593</v>
      </c>
      <c r="E648" s="99" t="s">
        <v>358</v>
      </c>
      <c r="F648" s="99" t="s">
        <v>10154</v>
      </c>
      <c r="G648" s="103"/>
      <c r="H648" s="103"/>
      <c r="I648" s="99" t="s">
        <v>595</v>
      </c>
      <c r="J648" s="103"/>
      <c r="K648" s="103"/>
      <c r="L648" s="103"/>
      <c r="M648" s="103"/>
      <c r="N648" s="103"/>
      <c r="O648" s="103"/>
      <c r="P648" s="103"/>
      <c r="Q648" s="99" t="s">
        <v>181</v>
      </c>
      <c r="R648" s="103"/>
      <c r="S648" s="103"/>
      <c r="T648" s="103"/>
      <c r="U648" s="103"/>
      <c r="V648" s="103"/>
      <c r="W648" s="103"/>
      <c r="X648" s="103"/>
      <c r="Y648" s="103"/>
      <c r="Z648" s="103"/>
      <c r="AA648" s="103"/>
      <c r="AB648" s="103"/>
      <c r="AC648" s="103"/>
      <c r="AD648" s="103"/>
      <c r="AE648" s="103"/>
      <c r="AF648" s="103"/>
      <c r="AG648" s="103"/>
      <c r="AH648" s="103"/>
      <c r="AI648" s="103"/>
      <c r="AJ648" s="103"/>
      <c r="AK648" s="103"/>
      <c r="AL648" s="103"/>
      <c r="AM648" s="103"/>
      <c r="AN648" s="103"/>
      <c r="AO648" s="103"/>
      <c r="AP648" s="103"/>
      <c r="AQ648" s="103"/>
      <c r="AR648" s="103"/>
      <c r="AS648" s="103"/>
      <c r="AT648" s="103"/>
      <c r="AU648" s="103"/>
      <c r="AV648" s="103"/>
      <c r="AW648" s="103"/>
      <c r="AX648" s="103"/>
      <c r="AY648" s="103"/>
      <c r="AZ648" s="103"/>
      <c r="BA648" s="103"/>
      <c r="BB648" s="103"/>
      <c r="BC648" s="103"/>
      <c r="BD648" s="103"/>
      <c r="BE648" s="103"/>
      <c r="BF648" s="103"/>
    </row>
    <row r="649">
      <c r="A649" s="64">
        <v>613.0</v>
      </c>
      <c r="B649" s="57" t="s">
        <v>3270</v>
      </c>
      <c r="C649" s="57" t="s">
        <v>5177</v>
      </c>
      <c r="D649" s="57" t="s">
        <v>593</v>
      </c>
      <c r="E649" s="57" t="s">
        <v>358</v>
      </c>
      <c r="F649" s="57" t="s">
        <v>10154</v>
      </c>
      <c r="G649" s="82"/>
      <c r="H649" s="82"/>
      <c r="I649" s="57" t="s">
        <v>595</v>
      </c>
      <c r="J649" s="82"/>
      <c r="K649" s="82"/>
      <c r="L649" s="82"/>
      <c r="M649" s="82"/>
      <c r="N649" s="82"/>
      <c r="O649" s="82"/>
      <c r="P649" s="82"/>
      <c r="Q649" s="57" t="s">
        <v>434</v>
      </c>
      <c r="R649" s="82"/>
      <c r="S649" s="82"/>
      <c r="T649" s="82"/>
      <c r="U649" s="82"/>
      <c r="V649" s="82"/>
      <c r="W649" s="82"/>
      <c r="X649" s="82"/>
      <c r="Y649" s="82"/>
      <c r="Z649" s="82"/>
      <c r="AA649" s="82"/>
      <c r="AB649" s="82"/>
      <c r="AC649" s="82"/>
      <c r="AD649" s="82"/>
      <c r="AE649" s="82"/>
      <c r="AF649" s="82"/>
      <c r="AG649" s="82"/>
      <c r="AH649" s="82"/>
      <c r="AI649" s="82"/>
      <c r="AJ649" s="82"/>
      <c r="AK649" s="82"/>
      <c r="AL649" s="82"/>
      <c r="AM649" s="82"/>
      <c r="AN649" s="82"/>
      <c r="AO649" s="82"/>
      <c r="AP649" s="82"/>
      <c r="AQ649" s="82"/>
      <c r="AR649" s="82"/>
      <c r="AS649" s="82"/>
      <c r="AT649" s="82"/>
      <c r="AU649" s="82"/>
      <c r="AV649" s="82"/>
      <c r="AW649" s="82"/>
      <c r="AX649" s="82"/>
      <c r="AY649" s="82"/>
      <c r="AZ649" s="82"/>
      <c r="BA649" s="82"/>
      <c r="BB649" s="82"/>
      <c r="BC649" s="82"/>
      <c r="BD649" s="82"/>
      <c r="BE649" s="82"/>
      <c r="BF649" s="82"/>
    </row>
    <row r="650">
      <c r="A650" s="102">
        <v>614.0</v>
      </c>
      <c r="B650" s="99" t="s">
        <v>3274</v>
      </c>
      <c r="C650" s="99" t="s">
        <v>5185</v>
      </c>
      <c r="D650" s="99" t="s">
        <v>593</v>
      </c>
      <c r="E650" s="99" t="s">
        <v>358</v>
      </c>
      <c r="F650" s="99" t="s">
        <v>10154</v>
      </c>
      <c r="G650" s="103"/>
      <c r="H650" s="103"/>
      <c r="I650" s="99" t="s">
        <v>595</v>
      </c>
      <c r="J650" s="103"/>
      <c r="K650" s="103"/>
      <c r="L650" s="103"/>
      <c r="M650" s="103"/>
      <c r="N650" s="103"/>
      <c r="O650" s="103"/>
      <c r="P650" s="103"/>
      <c r="Q650" s="99" t="s">
        <v>96</v>
      </c>
      <c r="R650" s="103"/>
      <c r="S650" s="103"/>
      <c r="T650" s="103"/>
      <c r="U650" s="103"/>
      <c r="V650" s="103"/>
      <c r="W650" s="103"/>
      <c r="X650" s="103"/>
      <c r="Y650" s="103"/>
      <c r="Z650" s="103"/>
      <c r="AA650" s="103"/>
      <c r="AB650" s="103"/>
      <c r="AC650" s="103"/>
      <c r="AD650" s="103"/>
      <c r="AE650" s="103"/>
      <c r="AF650" s="103"/>
      <c r="AG650" s="103"/>
      <c r="AH650" s="103"/>
      <c r="AI650" s="103"/>
      <c r="AJ650" s="103"/>
      <c r="AK650" s="103"/>
      <c r="AL650" s="103"/>
      <c r="AM650" s="103"/>
      <c r="AN650" s="103"/>
      <c r="AO650" s="103"/>
      <c r="AP650" s="103"/>
      <c r="AQ650" s="103"/>
      <c r="AR650" s="103"/>
      <c r="AS650" s="103"/>
      <c r="AT650" s="103"/>
      <c r="AU650" s="103"/>
      <c r="AV650" s="103"/>
      <c r="AW650" s="103"/>
      <c r="AX650" s="103"/>
      <c r="AY650" s="103"/>
      <c r="AZ650" s="103"/>
      <c r="BA650" s="103"/>
      <c r="BB650" s="103"/>
      <c r="BC650" s="103"/>
      <c r="BD650" s="103"/>
      <c r="BE650" s="103"/>
      <c r="BF650" s="103"/>
    </row>
    <row r="651">
      <c r="A651" s="64">
        <v>615.0</v>
      </c>
      <c r="B651" s="57" t="s">
        <v>3278</v>
      </c>
      <c r="C651" s="57" t="s">
        <v>5193</v>
      </c>
      <c r="D651" s="57" t="s">
        <v>593</v>
      </c>
      <c r="E651" s="57" t="s">
        <v>358</v>
      </c>
      <c r="F651" s="57" t="s">
        <v>10154</v>
      </c>
      <c r="G651" s="82"/>
      <c r="H651" s="82"/>
      <c r="I651" s="57" t="s">
        <v>595</v>
      </c>
      <c r="J651" s="82"/>
      <c r="K651" s="82"/>
      <c r="L651" s="82"/>
      <c r="M651" s="82"/>
      <c r="N651" s="82"/>
      <c r="O651" s="82"/>
      <c r="P651" s="82"/>
      <c r="Q651" s="57" t="s">
        <v>253</v>
      </c>
      <c r="R651" s="82"/>
      <c r="S651" s="82"/>
      <c r="T651" s="82"/>
      <c r="U651" s="82"/>
      <c r="V651" s="82"/>
      <c r="W651" s="82"/>
      <c r="X651" s="82"/>
      <c r="Y651" s="82"/>
      <c r="Z651" s="82"/>
      <c r="AA651" s="82"/>
      <c r="AB651" s="82"/>
      <c r="AC651" s="82"/>
      <c r="AD651" s="82"/>
      <c r="AE651" s="82"/>
      <c r="AF651" s="82"/>
      <c r="AG651" s="82"/>
      <c r="AH651" s="82"/>
      <c r="AI651" s="82"/>
      <c r="AJ651" s="82"/>
      <c r="AK651" s="82"/>
      <c r="AL651" s="82"/>
      <c r="AM651" s="82"/>
      <c r="AN651" s="82"/>
      <c r="AO651" s="82"/>
      <c r="AP651" s="82"/>
      <c r="AQ651" s="82"/>
      <c r="AR651" s="82"/>
      <c r="AS651" s="82"/>
      <c r="AT651" s="82"/>
      <c r="AU651" s="82"/>
      <c r="AV651" s="82"/>
      <c r="AW651" s="82"/>
      <c r="AX651" s="82"/>
      <c r="AY651" s="82"/>
      <c r="AZ651" s="82"/>
      <c r="BA651" s="82"/>
      <c r="BB651" s="82"/>
      <c r="BC651" s="82"/>
      <c r="BD651" s="82"/>
      <c r="BE651" s="82"/>
      <c r="BF651" s="82"/>
    </row>
    <row r="652">
      <c r="A652" s="102">
        <v>616.0</v>
      </c>
      <c r="B652" s="99" t="s">
        <v>3281</v>
      </c>
      <c r="C652" s="99" t="s">
        <v>5202</v>
      </c>
      <c r="D652" s="99" t="s">
        <v>593</v>
      </c>
      <c r="E652" s="99" t="s">
        <v>358</v>
      </c>
      <c r="F652" s="99" t="s">
        <v>10154</v>
      </c>
      <c r="G652" s="103"/>
      <c r="H652" s="103"/>
      <c r="I652" s="99" t="s">
        <v>595</v>
      </c>
      <c r="J652" s="103"/>
      <c r="K652" s="103"/>
      <c r="L652" s="103"/>
      <c r="M652" s="103"/>
      <c r="N652" s="103"/>
      <c r="O652" s="103"/>
      <c r="P652" s="103"/>
      <c r="Q652" s="99" t="s">
        <v>96</v>
      </c>
      <c r="R652" s="103"/>
      <c r="S652" s="103"/>
      <c r="T652" s="103"/>
      <c r="U652" s="103"/>
      <c r="V652" s="103"/>
      <c r="W652" s="103"/>
      <c r="X652" s="103"/>
      <c r="Y652" s="103"/>
      <c r="Z652" s="103"/>
      <c r="AA652" s="103"/>
      <c r="AB652" s="103"/>
      <c r="AC652" s="103"/>
      <c r="AD652" s="103"/>
      <c r="AE652" s="103"/>
      <c r="AF652" s="103"/>
      <c r="AG652" s="103"/>
      <c r="AH652" s="103"/>
      <c r="AI652" s="103"/>
      <c r="AJ652" s="103"/>
      <c r="AK652" s="103"/>
      <c r="AL652" s="103"/>
      <c r="AM652" s="103"/>
      <c r="AN652" s="103"/>
      <c r="AO652" s="103"/>
      <c r="AP652" s="103"/>
      <c r="AQ652" s="103"/>
      <c r="AR652" s="103"/>
      <c r="AS652" s="103"/>
      <c r="AT652" s="103"/>
      <c r="AU652" s="103"/>
      <c r="AV652" s="103"/>
      <c r="AW652" s="103"/>
      <c r="AX652" s="103"/>
      <c r="AY652" s="103"/>
      <c r="AZ652" s="103"/>
      <c r="BA652" s="103"/>
      <c r="BB652" s="103"/>
      <c r="BC652" s="103"/>
      <c r="BD652" s="103"/>
      <c r="BE652" s="103"/>
      <c r="BF652" s="103"/>
    </row>
    <row r="653">
      <c r="A653" s="64">
        <v>617.0</v>
      </c>
      <c r="B653" s="57" t="s">
        <v>3285</v>
      </c>
      <c r="C653" s="57" t="s">
        <v>5215</v>
      </c>
      <c r="D653" s="57" t="s">
        <v>593</v>
      </c>
      <c r="E653" s="57" t="s">
        <v>2343</v>
      </c>
      <c r="F653" s="57" t="s">
        <v>10154</v>
      </c>
      <c r="G653" s="82"/>
      <c r="H653" s="82"/>
      <c r="I653" s="57" t="s">
        <v>595</v>
      </c>
      <c r="J653" s="82"/>
      <c r="K653" s="82"/>
      <c r="L653" s="82"/>
      <c r="M653" s="82"/>
      <c r="N653" s="82"/>
      <c r="O653" s="82"/>
      <c r="P653" s="82"/>
      <c r="Q653" s="57" t="s">
        <v>181</v>
      </c>
      <c r="R653" s="82"/>
      <c r="S653" s="82"/>
      <c r="T653" s="82"/>
      <c r="U653" s="82"/>
      <c r="V653" s="82"/>
      <c r="W653" s="82"/>
      <c r="X653" s="82"/>
      <c r="Y653" s="82"/>
      <c r="Z653" s="82"/>
      <c r="AA653" s="82"/>
      <c r="AB653" s="82"/>
      <c r="AC653" s="82"/>
      <c r="AD653" s="82"/>
      <c r="AE653" s="82"/>
      <c r="AF653" s="82"/>
      <c r="AG653" s="82"/>
      <c r="AH653" s="82"/>
      <c r="AI653" s="82"/>
      <c r="AJ653" s="82"/>
      <c r="AK653" s="82"/>
      <c r="AL653" s="82"/>
      <c r="AM653" s="82"/>
      <c r="AN653" s="82"/>
      <c r="AO653" s="82"/>
      <c r="AP653" s="82"/>
      <c r="AQ653" s="82"/>
      <c r="AR653" s="82"/>
      <c r="AS653" s="82"/>
      <c r="AT653" s="82"/>
      <c r="AU653" s="82"/>
      <c r="AV653" s="82"/>
      <c r="AW653" s="82"/>
      <c r="AX653" s="82"/>
      <c r="AY653" s="82"/>
      <c r="AZ653" s="82"/>
      <c r="BA653" s="82"/>
      <c r="BB653" s="82"/>
      <c r="BC653" s="82"/>
      <c r="BD653" s="82"/>
      <c r="BE653" s="82"/>
      <c r="BF653" s="82"/>
    </row>
    <row r="654">
      <c r="A654" s="102">
        <v>618.0</v>
      </c>
      <c r="B654" s="99" t="s">
        <v>3289</v>
      </c>
      <c r="C654" s="99" t="s">
        <v>5224</v>
      </c>
      <c r="D654" s="99" t="s">
        <v>593</v>
      </c>
      <c r="E654" s="99" t="s">
        <v>2343</v>
      </c>
      <c r="F654" s="99" t="s">
        <v>10154</v>
      </c>
      <c r="G654" s="103"/>
      <c r="H654" s="103"/>
      <c r="I654" s="99" t="s">
        <v>595</v>
      </c>
      <c r="J654" s="103"/>
      <c r="K654" s="103"/>
      <c r="L654" s="103"/>
      <c r="M654" s="103"/>
      <c r="N654" s="103"/>
      <c r="O654" s="103"/>
      <c r="P654" s="103"/>
      <c r="Q654" s="99" t="s">
        <v>181</v>
      </c>
      <c r="R654" s="103"/>
      <c r="S654" s="103"/>
      <c r="T654" s="103"/>
      <c r="U654" s="103"/>
      <c r="V654" s="103"/>
      <c r="W654" s="103"/>
      <c r="X654" s="103"/>
      <c r="Y654" s="103"/>
      <c r="Z654" s="103"/>
      <c r="AA654" s="103"/>
      <c r="AB654" s="103"/>
      <c r="AC654" s="103"/>
      <c r="AD654" s="103"/>
      <c r="AE654" s="103"/>
      <c r="AF654" s="103"/>
      <c r="AG654" s="103"/>
      <c r="AH654" s="103"/>
      <c r="AI654" s="103"/>
      <c r="AJ654" s="103"/>
      <c r="AK654" s="103"/>
      <c r="AL654" s="103"/>
      <c r="AM654" s="103"/>
      <c r="AN654" s="103"/>
      <c r="AO654" s="103"/>
      <c r="AP654" s="103"/>
      <c r="AQ654" s="103"/>
      <c r="AR654" s="103"/>
      <c r="AS654" s="103"/>
      <c r="AT654" s="103"/>
      <c r="AU654" s="103"/>
      <c r="AV654" s="103"/>
      <c r="AW654" s="103"/>
      <c r="AX654" s="103"/>
      <c r="AY654" s="103"/>
      <c r="AZ654" s="103"/>
      <c r="BA654" s="103"/>
      <c r="BB654" s="103"/>
      <c r="BC654" s="103"/>
      <c r="BD654" s="103"/>
      <c r="BE654" s="103"/>
      <c r="BF654" s="103"/>
    </row>
    <row r="655">
      <c r="A655" s="64">
        <v>619.0</v>
      </c>
      <c r="B655" s="57" t="s">
        <v>3292</v>
      </c>
      <c r="C655" s="57" t="s">
        <v>10453</v>
      </c>
      <c r="D655" s="57" t="s">
        <v>593</v>
      </c>
      <c r="E655" s="57" t="s">
        <v>358</v>
      </c>
      <c r="F655" s="57" t="s">
        <v>10154</v>
      </c>
      <c r="G655" s="82"/>
      <c r="H655" s="82"/>
      <c r="I655" s="57" t="s">
        <v>595</v>
      </c>
      <c r="J655" s="82"/>
      <c r="K655" s="82"/>
      <c r="L655" s="82"/>
      <c r="M655" s="82"/>
      <c r="N655" s="82"/>
      <c r="O655" s="82"/>
      <c r="P655" s="82"/>
      <c r="Q655" s="57" t="s">
        <v>181</v>
      </c>
      <c r="R655" s="82"/>
      <c r="S655" s="82"/>
      <c r="T655" s="82"/>
      <c r="U655" s="82"/>
      <c r="V655" s="82"/>
      <c r="W655" s="82"/>
      <c r="X655" s="82"/>
      <c r="Y655" s="82"/>
      <c r="Z655" s="82"/>
      <c r="AA655" s="82"/>
      <c r="AB655" s="82"/>
      <c r="AC655" s="82"/>
      <c r="AD655" s="82"/>
      <c r="AE655" s="82"/>
      <c r="AF655" s="82"/>
      <c r="AG655" s="82"/>
      <c r="AH655" s="82"/>
      <c r="AI655" s="82"/>
      <c r="AJ655" s="82"/>
      <c r="AK655" s="82"/>
      <c r="AL655" s="82"/>
      <c r="AM655" s="82"/>
      <c r="AN655" s="82"/>
      <c r="AO655" s="82"/>
      <c r="AP655" s="82"/>
      <c r="AQ655" s="82"/>
      <c r="AR655" s="82"/>
      <c r="AS655" s="82"/>
      <c r="AT655" s="82"/>
      <c r="AU655" s="82"/>
      <c r="AV655" s="82"/>
      <c r="AW655" s="82"/>
      <c r="AX655" s="82"/>
      <c r="AY655" s="82"/>
      <c r="AZ655" s="82"/>
      <c r="BA655" s="82"/>
      <c r="BB655" s="82"/>
      <c r="BC655" s="82"/>
      <c r="BD655" s="82"/>
      <c r="BE655" s="82"/>
      <c r="BF655" s="82"/>
    </row>
    <row r="656">
      <c r="A656" s="102">
        <v>620.0</v>
      </c>
      <c r="B656" s="99" t="s">
        <v>3297</v>
      </c>
      <c r="C656" s="99" t="s">
        <v>5231</v>
      </c>
      <c r="D656" s="99" t="s">
        <v>593</v>
      </c>
      <c r="E656" s="99" t="s">
        <v>358</v>
      </c>
      <c r="F656" s="99" t="s">
        <v>10154</v>
      </c>
      <c r="G656" s="103"/>
      <c r="H656" s="103"/>
      <c r="I656" s="99" t="s">
        <v>595</v>
      </c>
      <c r="J656" s="103"/>
      <c r="K656" s="103"/>
      <c r="L656" s="103"/>
      <c r="M656" s="103"/>
      <c r="N656" s="103"/>
      <c r="O656" s="103"/>
      <c r="P656" s="103"/>
      <c r="Q656" s="99" t="s">
        <v>181</v>
      </c>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c r="AN656" s="103"/>
      <c r="AO656" s="103"/>
      <c r="AP656" s="103"/>
      <c r="AQ656" s="103"/>
      <c r="AR656" s="103"/>
      <c r="AS656" s="103"/>
      <c r="AT656" s="103"/>
      <c r="AU656" s="103"/>
      <c r="AV656" s="103"/>
      <c r="AW656" s="103"/>
      <c r="AX656" s="103"/>
      <c r="AY656" s="103"/>
      <c r="AZ656" s="103"/>
      <c r="BA656" s="103"/>
      <c r="BB656" s="103"/>
      <c r="BC656" s="103"/>
      <c r="BD656" s="103"/>
      <c r="BE656" s="103"/>
      <c r="BF656" s="103"/>
    </row>
    <row r="657">
      <c r="A657" s="64">
        <v>621.0</v>
      </c>
      <c r="B657" s="57" t="s">
        <v>3300</v>
      </c>
      <c r="C657" s="57" t="s">
        <v>5236</v>
      </c>
      <c r="D657" s="57" t="s">
        <v>593</v>
      </c>
      <c r="E657" s="57" t="s">
        <v>2343</v>
      </c>
      <c r="F657" s="57" t="s">
        <v>10154</v>
      </c>
      <c r="G657" s="82"/>
      <c r="H657" s="82"/>
      <c r="I657" s="57" t="s">
        <v>595</v>
      </c>
      <c r="J657" s="82"/>
      <c r="K657" s="82"/>
      <c r="L657" s="82"/>
      <c r="M657" s="82"/>
      <c r="N657" s="82"/>
      <c r="O657" s="82"/>
      <c r="P657" s="82"/>
      <c r="Q657" s="57" t="s">
        <v>288</v>
      </c>
      <c r="R657" s="82"/>
      <c r="S657" s="82"/>
      <c r="T657" s="82"/>
      <c r="U657" s="82"/>
      <c r="V657" s="82"/>
      <c r="W657" s="82"/>
      <c r="X657" s="82"/>
      <c r="Y657" s="82"/>
      <c r="Z657" s="82"/>
      <c r="AA657" s="82"/>
      <c r="AB657" s="82"/>
      <c r="AC657" s="82"/>
      <c r="AD657" s="82"/>
      <c r="AE657" s="82"/>
      <c r="AF657" s="82"/>
      <c r="AG657" s="82"/>
      <c r="AH657" s="82"/>
      <c r="AI657" s="82"/>
      <c r="AJ657" s="82"/>
      <c r="AK657" s="82"/>
      <c r="AL657" s="82"/>
      <c r="AM657" s="82"/>
      <c r="AN657" s="82"/>
      <c r="AO657" s="82"/>
      <c r="AP657" s="82"/>
      <c r="AQ657" s="82"/>
      <c r="AR657" s="82"/>
      <c r="AS657" s="82"/>
      <c r="AT657" s="82"/>
      <c r="AU657" s="82"/>
      <c r="AV657" s="82"/>
      <c r="AW657" s="82"/>
      <c r="AX657" s="82"/>
      <c r="AY657" s="82"/>
      <c r="AZ657" s="82"/>
      <c r="BA657" s="82"/>
      <c r="BB657" s="82"/>
      <c r="BC657" s="82"/>
      <c r="BD657" s="82"/>
      <c r="BE657" s="82"/>
      <c r="BF657" s="82"/>
    </row>
    <row r="658">
      <c r="A658" s="102">
        <v>622.0</v>
      </c>
      <c r="B658" s="99" t="s">
        <v>3304</v>
      </c>
      <c r="C658" s="99" t="s">
        <v>5244</v>
      </c>
      <c r="D658" s="99" t="s">
        <v>593</v>
      </c>
      <c r="E658" s="99" t="s">
        <v>2343</v>
      </c>
      <c r="F658" s="99" t="s">
        <v>10154</v>
      </c>
      <c r="G658" s="103"/>
      <c r="H658" s="103"/>
      <c r="I658" s="99" t="s">
        <v>595</v>
      </c>
      <c r="J658" s="103"/>
      <c r="K658" s="103"/>
      <c r="L658" s="103"/>
      <c r="M658" s="103"/>
      <c r="N658" s="103"/>
      <c r="O658" s="103"/>
      <c r="P658" s="103"/>
      <c r="Q658" s="99" t="s">
        <v>577</v>
      </c>
      <c r="R658" s="103"/>
      <c r="S658" s="103"/>
      <c r="T658" s="103"/>
      <c r="U658" s="103"/>
      <c r="V658" s="103"/>
      <c r="W658" s="103"/>
      <c r="X658" s="103"/>
      <c r="Y658" s="103"/>
      <c r="Z658" s="103"/>
      <c r="AA658" s="103"/>
      <c r="AB658" s="103"/>
      <c r="AC658" s="103"/>
      <c r="AD658" s="103"/>
      <c r="AE658" s="103"/>
      <c r="AF658" s="103"/>
      <c r="AG658" s="103"/>
      <c r="AH658" s="103"/>
      <c r="AI658" s="103"/>
      <c r="AJ658" s="103"/>
      <c r="AK658" s="103"/>
      <c r="AL658" s="103"/>
      <c r="AM658" s="103"/>
      <c r="AN658" s="103"/>
      <c r="AO658" s="103"/>
      <c r="AP658" s="103"/>
      <c r="AQ658" s="103"/>
      <c r="AR658" s="103"/>
      <c r="AS658" s="103"/>
      <c r="AT658" s="103"/>
      <c r="AU658" s="103"/>
      <c r="AV658" s="103"/>
      <c r="AW658" s="103"/>
      <c r="AX658" s="103"/>
      <c r="AY658" s="103"/>
      <c r="AZ658" s="103"/>
      <c r="BA658" s="103"/>
      <c r="BB658" s="103"/>
      <c r="BC658" s="103"/>
      <c r="BD658" s="103"/>
      <c r="BE658" s="103"/>
      <c r="BF658" s="103"/>
    </row>
    <row r="659">
      <c r="A659" s="64">
        <v>623.0</v>
      </c>
      <c r="B659" s="57" t="s">
        <v>3307</v>
      </c>
      <c r="C659" s="57" t="s">
        <v>5253</v>
      </c>
      <c r="D659" s="57" t="s">
        <v>593</v>
      </c>
      <c r="E659" s="57" t="s">
        <v>358</v>
      </c>
      <c r="F659" s="57" t="s">
        <v>10154</v>
      </c>
      <c r="G659" s="82"/>
      <c r="H659" s="82"/>
      <c r="I659" s="57" t="s">
        <v>595</v>
      </c>
      <c r="J659" s="82"/>
      <c r="K659" s="82"/>
      <c r="L659" s="82"/>
      <c r="M659" s="82"/>
      <c r="N659" s="82"/>
      <c r="O659" s="82"/>
      <c r="P659" s="82"/>
      <c r="Q659" s="57" t="s">
        <v>253</v>
      </c>
      <c r="R659" s="82"/>
      <c r="S659" s="82"/>
      <c r="T659" s="82"/>
      <c r="U659" s="82"/>
      <c r="V659" s="82"/>
      <c r="W659" s="82"/>
      <c r="X659" s="82"/>
      <c r="Y659" s="82"/>
      <c r="Z659" s="82"/>
      <c r="AA659" s="82"/>
      <c r="AB659" s="82"/>
      <c r="AC659" s="82"/>
      <c r="AD659" s="82"/>
      <c r="AE659" s="82"/>
      <c r="AF659" s="82"/>
      <c r="AG659" s="82"/>
      <c r="AH659" s="82"/>
      <c r="AI659" s="82"/>
      <c r="AJ659" s="82"/>
      <c r="AK659" s="82"/>
      <c r="AL659" s="82"/>
      <c r="AM659" s="82"/>
      <c r="AN659" s="82"/>
      <c r="AO659" s="82"/>
      <c r="AP659" s="82"/>
      <c r="AQ659" s="82"/>
      <c r="AR659" s="82"/>
      <c r="AS659" s="82"/>
      <c r="AT659" s="82"/>
      <c r="AU659" s="82"/>
      <c r="AV659" s="82"/>
      <c r="AW659" s="82"/>
      <c r="AX659" s="82"/>
      <c r="AY659" s="82"/>
      <c r="AZ659" s="82"/>
      <c r="BA659" s="82"/>
      <c r="BB659" s="82"/>
      <c r="BC659" s="82"/>
      <c r="BD659" s="82"/>
      <c r="BE659" s="82"/>
      <c r="BF659" s="82"/>
    </row>
    <row r="660">
      <c r="A660" s="102">
        <v>624.0</v>
      </c>
      <c r="B660" s="99" t="s">
        <v>3310</v>
      </c>
      <c r="C660" s="99" t="s">
        <v>5260</v>
      </c>
      <c r="D660" s="99" t="s">
        <v>593</v>
      </c>
      <c r="E660" s="99" t="s">
        <v>358</v>
      </c>
      <c r="F660" s="99" t="s">
        <v>10154</v>
      </c>
      <c r="G660" s="103"/>
      <c r="H660" s="103"/>
      <c r="I660" s="99" t="s">
        <v>595</v>
      </c>
      <c r="J660" s="103"/>
      <c r="K660" s="103"/>
      <c r="L660" s="103"/>
      <c r="M660" s="103"/>
      <c r="N660" s="103"/>
      <c r="O660" s="103"/>
      <c r="P660" s="103"/>
      <c r="Q660" s="99" t="s">
        <v>253</v>
      </c>
      <c r="R660" s="103"/>
      <c r="S660" s="103"/>
      <c r="T660" s="103"/>
      <c r="U660" s="103"/>
      <c r="V660" s="103"/>
      <c r="W660" s="103"/>
      <c r="X660" s="103"/>
      <c r="Y660" s="103"/>
      <c r="Z660" s="103"/>
      <c r="AA660" s="103"/>
      <c r="AB660" s="103"/>
      <c r="AC660" s="103"/>
      <c r="AD660" s="103"/>
      <c r="AE660" s="103"/>
      <c r="AF660" s="103"/>
      <c r="AG660" s="103"/>
      <c r="AH660" s="103"/>
      <c r="AI660" s="103"/>
      <c r="AJ660" s="103"/>
      <c r="AK660" s="103"/>
      <c r="AL660" s="103"/>
      <c r="AM660" s="103"/>
      <c r="AN660" s="103"/>
      <c r="AO660" s="103"/>
      <c r="AP660" s="103"/>
      <c r="AQ660" s="103"/>
      <c r="AR660" s="103"/>
      <c r="AS660" s="103"/>
      <c r="AT660" s="103"/>
      <c r="AU660" s="103"/>
      <c r="AV660" s="103"/>
      <c r="AW660" s="103"/>
      <c r="AX660" s="103"/>
      <c r="AY660" s="103"/>
      <c r="AZ660" s="103"/>
      <c r="BA660" s="103"/>
      <c r="BB660" s="103"/>
      <c r="BC660" s="103"/>
      <c r="BD660" s="103"/>
      <c r="BE660" s="103"/>
      <c r="BF660" s="103"/>
    </row>
    <row r="661">
      <c r="A661" s="64">
        <v>625.0</v>
      </c>
      <c r="B661" s="57" t="s">
        <v>3312</v>
      </c>
      <c r="C661" s="57" t="s">
        <v>5267</v>
      </c>
      <c r="D661" s="57" t="s">
        <v>593</v>
      </c>
      <c r="E661" s="57" t="s">
        <v>358</v>
      </c>
      <c r="F661" s="57" t="s">
        <v>10154</v>
      </c>
      <c r="G661" s="82"/>
      <c r="H661" s="82"/>
      <c r="I661" s="57" t="s">
        <v>595</v>
      </c>
      <c r="J661" s="82"/>
      <c r="K661" s="82"/>
      <c r="L661" s="82"/>
      <c r="M661" s="82"/>
      <c r="N661" s="82"/>
      <c r="O661" s="82"/>
      <c r="P661" s="82"/>
      <c r="Q661" s="57" t="s">
        <v>434</v>
      </c>
      <c r="R661" s="82"/>
      <c r="S661" s="82"/>
      <c r="T661" s="82"/>
      <c r="U661" s="82"/>
      <c r="V661" s="82"/>
      <c r="W661" s="82"/>
      <c r="X661" s="82"/>
      <c r="Y661" s="82"/>
      <c r="Z661" s="82"/>
      <c r="AA661" s="82"/>
      <c r="AB661" s="82"/>
      <c r="AC661" s="82"/>
      <c r="AD661" s="82"/>
      <c r="AE661" s="82"/>
      <c r="AF661" s="82"/>
      <c r="AG661" s="82"/>
      <c r="AH661" s="82"/>
      <c r="AI661" s="82"/>
      <c r="AJ661" s="82"/>
      <c r="AK661" s="82"/>
      <c r="AL661" s="82"/>
      <c r="AM661" s="82"/>
      <c r="AN661" s="82"/>
      <c r="AO661" s="82"/>
      <c r="AP661" s="82"/>
      <c r="AQ661" s="82"/>
      <c r="AR661" s="82"/>
      <c r="AS661" s="82"/>
      <c r="AT661" s="82"/>
      <c r="AU661" s="82"/>
      <c r="AV661" s="82"/>
      <c r="AW661" s="82"/>
      <c r="AX661" s="82"/>
      <c r="AY661" s="82"/>
      <c r="AZ661" s="82"/>
      <c r="BA661" s="82"/>
      <c r="BB661" s="82"/>
      <c r="BC661" s="82"/>
      <c r="BD661" s="82"/>
      <c r="BE661" s="82"/>
      <c r="BF661" s="82"/>
    </row>
    <row r="662">
      <c r="A662" s="102">
        <v>626.0</v>
      </c>
      <c r="B662" s="99" t="s">
        <v>3316</v>
      </c>
      <c r="C662" s="99" t="s">
        <v>10454</v>
      </c>
      <c r="D662" s="99" t="s">
        <v>593</v>
      </c>
      <c r="E662" s="99" t="s">
        <v>1641</v>
      </c>
      <c r="F662" s="99" t="s">
        <v>10154</v>
      </c>
      <c r="G662" s="103"/>
      <c r="H662" s="103"/>
      <c r="I662" s="99" t="s">
        <v>595</v>
      </c>
      <c r="J662" s="103"/>
      <c r="K662" s="103"/>
      <c r="L662" s="103"/>
      <c r="M662" s="103"/>
      <c r="N662" s="103"/>
      <c r="O662" s="103"/>
      <c r="P662" s="103"/>
      <c r="Q662" s="99" t="s">
        <v>434</v>
      </c>
      <c r="R662" s="103"/>
      <c r="S662" s="103"/>
      <c r="T662" s="103"/>
      <c r="U662" s="103"/>
      <c r="V662" s="103"/>
      <c r="W662" s="103"/>
      <c r="X662" s="103"/>
      <c r="Y662" s="103"/>
      <c r="Z662" s="103"/>
      <c r="AA662" s="103"/>
      <c r="AB662" s="103"/>
      <c r="AC662" s="103"/>
      <c r="AD662" s="103"/>
      <c r="AE662" s="103"/>
      <c r="AF662" s="103"/>
      <c r="AG662" s="103"/>
      <c r="AH662" s="103"/>
      <c r="AI662" s="103"/>
      <c r="AJ662" s="103"/>
      <c r="AK662" s="103"/>
      <c r="AL662" s="103"/>
      <c r="AM662" s="103"/>
      <c r="AN662" s="103"/>
      <c r="AO662" s="103"/>
      <c r="AP662" s="103"/>
      <c r="AQ662" s="103"/>
      <c r="AR662" s="103"/>
      <c r="AS662" s="103"/>
      <c r="AT662" s="103"/>
      <c r="AU662" s="103"/>
      <c r="AV662" s="103"/>
      <c r="AW662" s="103"/>
      <c r="AX662" s="103"/>
      <c r="AY662" s="103"/>
      <c r="AZ662" s="103"/>
      <c r="BA662" s="103"/>
      <c r="BB662" s="103"/>
      <c r="BC662" s="103"/>
      <c r="BD662" s="103"/>
      <c r="BE662" s="103"/>
      <c r="BF662" s="103"/>
    </row>
    <row r="663">
      <c r="A663" s="64">
        <v>627.0</v>
      </c>
      <c r="B663" s="57" t="s">
        <v>3319</v>
      </c>
      <c r="C663" s="57" t="s">
        <v>5279</v>
      </c>
      <c r="D663" s="57" t="s">
        <v>593</v>
      </c>
      <c r="E663" s="57" t="s">
        <v>358</v>
      </c>
      <c r="F663" s="57" t="s">
        <v>10154</v>
      </c>
      <c r="G663" s="82"/>
      <c r="H663" s="82"/>
      <c r="I663" s="57" t="s">
        <v>595</v>
      </c>
      <c r="J663" s="82"/>
      <c r="K663" s="82"/>
      <c r="L663" s="82"/>
      <c r="M663" s="82"/>
      <c r="N663" s="82"/>
      <c r="O663" s="82"/>
      <c r="P663" s="82"/>
      <c r="Q663" s="57" t="s">
        <v>288</v>
      </c>
      <c r="R663" s="82"/>
      <c r="S663" s="82"/>
      <c r="T663" s="82"/>
      <c r="U663" s="82"/>
      <c r="V663" s="82"/>
      <c r="W663" s="82"/>
      <c r="X663" s="82"/>
      <c r="Y663" s="82"/>
      <c r="Z663" s="82"/>
      <c r="AA663" s="82"/>
      <c r="AB663" s="82"/>
      <c r="AC663" s="82"/>
      <c r="AD663" s="82"/>
      <c r="AE663" s="82"/>
      <c r="AF663" s="82"/>
      <c r="AG663" s="82"/>
      <c r="AH663" s="82"/>
      <c r="AI663" s="82"/>
      <c r="AJ663" s="82"/>
      <c r="AK663" s="82"/>
      <c r="AL663" s="82"/>
      <c r="AM663" s="82"/>
      <c r="AN663" s="82"/>
      <c r="AO663" s="82"/>
      <c r="AP663" s="82"/>
      <c r="AQ663" s="82"/>
      <c r="AR663" s="82"/>
      <c r="AS663" s="82"/>
      <c r="AT663" s="82"/>
      <c r="AU663" s="82"/>
      <c r="AV663" s="82"/>
      <c r="AW663" s="82"/>
      <c r="AX663" s="82"/>
      <c r="AY663" s="82"/>
      <c r="AZ663" s="82"/>
      <c r="BA663" s="82"/>
      <c r="BB663" s="82"/>
      <c r="BC663" s="82"/>
      <c r="BD663" s="82"/>
      <c r="BE663" s="82"/>
      <c r="BF663" s="82"/>
    </row>
    <row r="664">
      <c r="A664" s="102">
        <v>628.0</v>
      </c>
      <c r="B664" s="99" t="s">
        <v>3323</v>
      </c>
      <c r="C664" s="99" t="s">
        <v>10455</v>
      </c>
      <c r="D664" s="99" t="s">
        <v>593</v>
      </c>
      <c r="E664" s="99" t="s">
        <v>2343</v>
      </c>
      <c r="F664" s="99" t="s">
        <v>10154</v>
      </c>
      <c r="G664" s="103"/>
      <c r="H664" s="103"/>
      <c r="I664" s="99" t="s">
        <v>595</v>
      </c>
      <c r="J664" s="103"/>
      <c r="K664" s="103"/>
      <c r="L664" s="103"/>
      <c r="M664" s="103"/>
      <c r="N664" s="103"/>
      <c r="O664" s="103"/>
      <c r="P664" s="103"/>
      <c r="Q664" s="99" t="s">
        <v>463</v>
      </c>
      <c r="R664" s="103"/>
      <c r="S664" s="103"/>
      <c r="T664" s="103"/>
      <c r="U664" s="103"/>
      <c r="V664" s="103"/>
      <c r="W664" s="103"/>
      <c r="X664" s="103"/>
      <c r="Y664" s="103"/>
      <c r="Z664" s="103"/>
      <c r="AA664" s="103"/>
      <c r="AB664" s="103"/>
      <c r="AC664" s="103"/>
      <c r="AD664" s="103"/>
      <c r="AE664" s="103"/>
      <c r="AF664" s="103"/>
      <c r="AG664" s="103"/>
      <c r="AH664" s="103"/>
      <c r="AI664" s="103"/>
      <c r="AJ664" s="103"/>
      <c r="AK664" s="103"/>
      <c r="AL664" s="103"/>
      <c r="AM664" s="103"/>
      <c r="AN664" s="103"/>
      <c r="AO664" s="103"/>
      <c r="AP664" s="103"/>
      <c r="AQ664" s="103"/>
      <c r="AR664" s="103"/>
      <c r="AS664" s="103"/>
      <c r="AT664" s="103"/>
      <c r="AU664" s="103"/>
      <c r="AV664" s="103"/>
      <c r="AW664" s="103"/>
      <c r="AX664" s="103"/>
      <c r="AY664" s="103"/>
      <c r="AZ664" s="103"/>
      <c r="BA664" s="103"/>
      <c r="BB664" s="103"/>
      <c r="BC664" s="103"/>
      <c r="BD664" s="103"/>
      <c r="BE664" s="103"/>
      <c r="BF664" s="103"/>
    </row>
    <row r="665">
      <c r="A665" s="64">
        <v>629.0</v>
      </c>
      <c r="B665" s="57" t="s">
        <v>3327</v>
      </c>
      <c r="C665" s="57" t="s">
        <v>10456</v>
      </c>
      <c r="D665" s="57" t="s">
        <v>593</v>
      </c>
      <c r="E665" s="57" t="s">
        <v>1641</v>
      </c>
      <c r="F665" s="57" t="s">
        <v>10154</v>
      </c>
      <c r="G665" s="82"/>
      <c r="H665" s="82"/>
      <c r="I665" s="57" t="s">
        <v>595</v>
      </c>
      <c r="J665" s="82"/>
      <c r="K665" s="82"/>
      <c r="L665" s="82"/>
      <c r="M665" s="82"/>
      <c r="N665" s="82"/>
      <c r="O665" s="82"/>
      <c r="P665" s="82"/>
      <c r="Q665" s="57" t="s">
        <v>253</v>
      </c>
      <c r="R665" s="82"/>
      <c r="S665" s="82"/>
      <c r="T665" s="82"/>
      <c r="U665" s="82"/>
      <c r="V665" s="82"/>
      <c r="W665" s="82"/>
      <c r="X665" s="82"/>
      <c r="Y665" s="82"/>
      <c r="Z665" s="82"/>
      <c r="AA665" s="82"/>
      <c r="AB665" s="82"/>
      <c r="AC665" s="82"/>
      <c r="AD665" s="82"/>
      <c r="AE665" s="82"/>
      <c r="AF665" s="82"/>
      <c r="AG665" s="82"/>
      <c r="AH665" s="82"/>
      <c r="AI665" s="82"/>
      <c r="AJ665" s="82"/>
      <c r="AK665" s="82"/>
      <c r="AL665" s="82"/>
      <c r="AM665" s="82"/>
      <c r="AN665" s="82"/>
      <c r="AO665" s="82"/>
      <c r="AP665" s="82"/>
      <c r="AQ665" s="82"/>
      <c r="AR665" s="82"/>
      <c r="AS665" s="82"/>
      <c r="AT665" s="82"/>
      <c r="AU665" s="82"/>
      <c r="AV665" s="82"/>
      <c r="AW665" s="82"/>
      <c r="AX665" s="82"/>
      <c r="AY665" s="82"/>
      <c r="AZ665" s="82"/>
      <c r="BA665" s="82"/>
      <c r="BB665" s="82"/>
      <c r="BC665" s="82"/>
      <c r="BD665" s="82"/>
      <c r="BE665" s="82"/>
      <c r="BF665" s="82"/>
    </row>
    <row r="666">
      <c r="A666" s="102">
        <v>630.0</v>
      </c>
      <c r="B666" s="99" t="s">
        <v>3331</v>
      </c>
      <c r="C666" s="99" t="s">
        <v>5287</v>
      </c>
      <c r="D666" s="99" t="s">
        <v>593</v>
      </c>
      <c r="E666" s="99" t="s">
        <v>358</v>
      </c>
      <c r="F666" s="99" t="s">
        <v>10154</v>
      </c>
      <c r="G666" s="103"/>
      <c r="H666" s="103"/>
      <c r="I666" s="99" t="s">
        <v>595</v>
      </c>
      <c r="J666" s="103"/>
      <c r="K666" s="103"/>
      <c r="L666" s="103"/>
      <c r="M666" s="103"/>
      <c r="N666" s="103"/>
      <c r="O666" s="103"/>
      <c r="P666" s="103"/>
      <c r="Q666" s="99" t="s">
        <v>96</v>
      </c>
      <c r="R666" s="103"/>
      <c r="S666" s="103"/>
      <c r="T666" s="103"/>
      <c r="U666" s="103"/>
      <c r="V666" s="103"/>
      <c r="W666" s="103"/>
      <c r="X666" s="103"/>
      <c r="Y666" s="103"/>
      <c r="Z666" s="103"/>
      <c r="AA666" s="103"/>
      <c r="AB666" s="103"/>
      <c r="AC666" s="103"/>
      <c r="AD666" s="103"/>
      <c r="AE666" s="103"/>
      <c r="AF666" s="103"/>
      <c r="AG666" s="103"/>
      <c r="AH666" s="103"/>
      <c r="AI666" s="103"/>
      <c r="AJ666" s="103"/>
      <c r="AK666" s="103"/>
      <c r="AL666" s="103"/>
      <c r="AM666" s="103"/>
      <c r="AN666" s="103"/>
      <c r="AO666" s="103"/>
      <c r="AP666" s="103"/>
      <c r="AQ666" s="103"/>
      <c r="AR666" s="103"/>
      <c r="AS666" s="103"/>
      <c r="AT666" s="103"/>
      <c r="AU666" s="103"/>
      <c r="AV666" s="103"/>
      <c r="AW666" s="103"/>
      <c r="AX666" s="103"/>
      <c r="AY666" s="103"/>
      <c r="AZ666" s="103"/>
      <c r="BA666" s="103"/>
      <c r="BB666" s="103"/>
      <c r="BC666" s="103"/>
      <c r="BD666" s="103"/>
      <c r="BE666" s="103"/>
      <c r="BF666" s="103"/>
    </row>
    <row r="667">
      <c r="A667" s="64">
        <v>631.0</v>
      </c>
      <c r="B667" s="57" t="s">
        <v>3333</v>
      </c>
      <c r="C667" s="57" t="s">
        <v>5297</v>
      </c>
      <c r="D667" s="57" t="s">
        <v>593</v>
      </c>
      <c r="E667" s="57" t="s">
        <v>2343</v>
      </c>
      <c r="F667" s="57" t="s">
        <v>10154</v>
      </c>
      <c r="G667" s="82"/>
      <c r="H667" s="82"/>
      <c r="I667" s="57" t="s">
        <v>595</v>
      </c>
      <c r="J667" s="82"/>
      <c r="K667" s="82"/>
      <c r="L667" s="82"/>
      <c r="M667" s="82"/>
      <c r="N667" s="82"/>
      <c r="O667" s="82"/>
      <c r="P667" s="82"/>
      <c r="Q667" s="57" t="s">
        <v>463</v>
      </c>
      <c r="R667" s="82"/>
      <c r="S667" s="82"/>
      <c r="T667" s="82"/>
      <c r="U667" s="82"/>
      <c r="V667" s="82"/>
      <c r="W667" s="82"/>
      <c r="X667" s="82"/>
      <c r="Y667" s="82"/>
      <c r="Z667" s="82"/>
      <c r="AA667" s="82"/>
      <c r="AB667" s="82"/>
      <c r="AC667" s="82"/>
      <c r="AD667" s="82"/>
      <c r="AE667" s="82"/>
      <c r="AF667" s="82"/>
      <c r="AG667" s="82"/>
      <c r="AH667" s="82"/>
      <c r="AI667" s="82"/>
      <c r="AJ667" s="82"/>
      <c r="AK667" s="82"/>
      <c r="AL667" s="82"/>
      <c r="AM667" s="82"/>
      <c r="AN667" s="82"/>
      <c r="AO667" s="82"/>
      <c r="AP667" s="82"/>
      <c r="AQ667" s="82"/>
      <c r="AR667" s="82"/>
      <c r="AS667" s="82"/>
      <c r="AT667" s="82"/>
      <c r="AU667" s="82"/>
      <c r="AV667" s="82"/>
      <c r="AW667" s="82"/>
      <c r="AX667" s="82"/>
      <c r="AY667" s="82"/>
      <c r="AZ667" s="82"/>
      <c r="BA667" s="82"/>
      <c r="BB667" s="82"/>
      <c r="BC667" s="82"/>
      <c r="BD667" s="82"/>
      <c r="BE667" s="82"/>
      <c r="BF667" s="82"/>
    </row>
    <row r="668">
      <c r="A668" s="102">
        <v>632.0</v>
      </c>
      <c r="B668" s="99" t="s">
        <v>3337</v>
      </c>
      <c r="C668" s="99" t="s">
        <v>10457</v>
      </c>
      <c r="D668" s="99" t="s">
        <v>593</v>
      </c>
      <c r="E668" s="99" t="s">
        <v>358</v>
      </c>
      <c r="F668" s="99" t="s">
        <v>10154</v>
      </c>
      <c r="G668" s="103"/>
      <c r="H668" s="103"/>
      <c r="I668" s="99" t="s">
        <v>595</v>
      </c>
      <c r="J668" s="103"/>
      <c r="K668" s="103"/>
      <c r="L668" s="103"/>
      <c r="M668" s="103"/>
      <c r="N668" s="103"/>
      <c r="O668" s="103"/>
      <c r="P668" s="103"/>
      <c r="Q668" s="99" t="s">
        <v>181</v>
      </c>
      <c r="R668" s="103"/>
      <c r="S668" s="103"/>
      <c r="T668" s="103"/>
      <c r="U668" s="103"/>
      <c r="V668" s="103"/>
      <c r="W668" s="103"/>
      <c r="X668" s="103"/>
      <c r="Y668" s="103"/>
      <c r="Z668" s="103"/>
      <c r="AA668" s="103"/>
      <c r="AB668" s="103"/>
      <c r="AC668" s="103"/>
      <c r="AD668" s="103"/>
      <c r="AE668" s="103"/>
      <c r="AF668" s="103"/>
      <c r="AG668" s="103"/>
      <c r="AH668" s="103"/>
      <c r="AI668" s="103"/>
      <c r="AJ668" s="103"/>
      <c r="AK668" s="103"/>
      <c r="AL668" s="103"/>
      <c r="AM668" s="103"/>
      <c r="AN668" s="103"/>
      <c r="AO668" s="103"/>
      <c r="AP668" s="103"/>
      <c r="AQ668" s="103"/>
      <c r="AR668" s="103"/>
      <c r="AS668" s="103"/>
      <c r="AT668" s="103"/>
      <c r="AU668" s="103"/>
      <c r="AV668" s="103"/>
      <c r="AW668" s="103"/>
      <c r="AX668" s="103"/>
      <c r="AY668" s="103"/>
      <c r="AZ668" s="103"/>
      <c r="BA668" s="103"/>
      <c r="BB668" s="103"/>
      <c r="BC668" s="103"/>
      <c r="BD668" s="103"/>
      <c r="BE668" s="103"/>
      <c r="BF668" s="103"/>
    </row>
    <row r="669">
      <c r="A669" s="64">
        <v>633.0</v>
      </c>
      <c r="B669" s="57" t="s">
        <v>3342</v>
      </c>
      <c r="C669" s="57" t="s">
        <v>10458</v>
      </c>
      <c r="D669" s="57" t="s">
        <v>593</v>
      </c>
      <c r="E669" s="57" t="s">
        <v>1641</v>
      </c>
      <c r="F669" s="57" t="s">
        <v>10154</v>
      </c>
      <c r="G669" s="82"/>
      <c r="H669" s="82"/>
      <c r="I669" s="57" t="s">
        <v>595</v>
      </c>
      <c r="J669" s="82"/>
      <c r="K669" s="82"/>
      <c r="L669" s="82"/>
      <c r="M669" s="82"/>
      <c r="N669" s="82"/>
      <c r="O669" s="82"/>
      <c r="P669" s="82"/>
      <c r="Q669" s="57" t="s">
        <v>181</v>
      </c>
      <c r="R669" s="82"/>
      <c r="S669" s="82"/>
      <c r="T669" s="82"/>
      <c r="U669" s="82"/>
      <c r="V669" s="82"/>
      <c r="W669" s="82"/>
      <c r="X669" s="82"/>
      <c r="Y669" s="82"/>
      <c r="Z669" s="82"/>
      <c r="AA669" s="82"/>
      <c r="AB669" s="82"/>
      <c r="AC669" s="82"/>
      <c r="AD669" s="82"/>
      <c r="AE669" s="82"/>
      <c r="AF669" s="82"/>
      <c r="AG669" s="82"/>
      <c r="AH669" s="82"/>
      <c r="AI669" s="82"/>
      <c r="AJ669" s="82"/>
      <c r="AK669" s="82"/>
      <c r="AL669" s="82"/>
      <c r="AM669" s="82"/>
      <c r="AN669" s="82"/>
      <c r="AO669" s="82"/>
      <c r="AP669" s="82"/>
      <c r="AQ669" s="82"/>
      <c r="AR669" s="82"/>
      <c r="AS669" s="82"/>
      <c r="AT669" s="82"/>
      <c r="AU669" s="82"/>
      <c r="AV669" s="82"/>
      <c r="AW669" s="82"/>
      <c r="AX669" s="82"/>
      <c r="AY669" s="82"/>
      <c r="AZ669" s="82"/>
      <c r="BA669" s="82"/>
      <c r="BB669" s="82"/>
      <c r="BC669" s="82"/>
      <c r="BD669" s="82"/>
      <c r="BE669" s="82"/>
      <c r="BF669" s="82"/>
    </row>
    <row r="670">
      <c r="A670" s="102">
        <v>634.0</v>
      </c>
      <c r="B670" s="99" t="s">
        <v>3346</v>
      </c>
      <c r="C670" s="99" t="s">
        <v>5303</v>
      </c>
      <c r="D670" s="99" t="s">
        <v>593</v>
      </c>
      <c r="E670" s="99" t="s">
        <v>2343</v>
      </c>
      <c r="F670" s="99" t="s">
        <v>10154</v>
      </c>
      <c r="G670" s="103"/>
      <c r="H670" s="103"/>
      <c r="I670" s="99" t="s">
        <v>595</v>
      </c>
      <c r="J670" s="103"/>
      <c r="K670" s="103"/>
      <c r="L670" s="103"/>
      <c r="M670" s="103"/>
      <c r="N670" s="103"/>
      <c r="O670" s="103"/>
      <c r="P670" s="103"/>
      <c r="Q670" s="99" t="s">
        <v>181</v>
      </c>
      <c r="R670" s="103"/>
      <c r="S670" s="103"/>
      <c r="T670" s="103"/>
      <c r="U670" s="103"/>
      <c r="V670" s="103"/>
      <c r="W670" s="103"/>
      <c r="X670" s="103"/>
      <c r="Y670" s="103"/>
      <c r="Z670" s="103"/>
      <c r="AA670" s="103"/>
      <c r="AB670" s="103"/>
      <c r="AC670" s="103"/>
      <c r="AD670" s="103"/>
      <c r="AE670" s="103"/>
      <c r="AF670" s="103"/>
      <c r="AG670" s="103"/>
      <c r="AH670" s="103"/>
      <c r="AI670" s="103"/>
      <c r="AJ670" s="103"/>
      <c r="AK670" s="103"/>
      <c r="AL670" s="103"/>
      <c r="AM670" s="103"/>
      <c r="AN670" s="103"/>
      <c r="AO670" s="103"/>
      <c r="AP670" s="103"/>
      <c r="AQ670" s="103"/>
      <c r="AR670" s="103"/>
      <c r="AS670" s="103"/>
      <c r="AT670" s="103"/>
      <c r="AU670" s="103"/>
      <c r="AV670" s="103"/>
      <c r="AW670" s="103"/>
      <c r="AX670" s="103"/>
      <c r="AY670" s="103"/>
      <c r="AZ670" s="103"/>
      <c r="BA670" s="103"/>
      <c r="BB670" s="103"/>
      <c r="BC670" s="103"/>
      <c r="BD670" s="103"/>
      <c r="BE670" s="103"/>
      <c r="BF670" s="103"/>
    </row>
    <row r="671">
      <c r="A671" s="64">
        <v>635.0</v>
      </c>
      <c r="B671" s="57" t="s">
        <v>3350</v>
      </c>
      <c r="C671" s="57" t="s">
        <v>10459</v>
      </c>
      <c r="D671" s="57" t="s">
        <v>593</v>
      </c>
      <c r="E671" s="57" t="s">
        <v>1641</v>
      </c>
      <c r="F671" s="57" t="s">
        <v>10154</v>
      </c>
      <c r="G671" s="82"/>
      <c r="H671" s="82"/>
      <c r="I671" s="57" t="s">
        <v>595</v>
      </c>
      <c r="J671" s="82"/>
      <c r="K671" s="82"/>
      <c r="L671" s="82"/>
      <c r="M671" s="82"/>
      <c r="N671" s="82"/>
      <c r="O671" s="82"/>
      <c r="P671" s="82"/>
      <c r="Q671" s="57" t="s">
        <v>434</v>
      </c>
      <c r="R671" s="82"/>
      <c r="S671" s="82"/>
      <c r="T671" s="82"/>
      <c r="U671" s="82"/>
      <c r="V671" s="82"/>
      <c r="W671" s="82"/>
      <c r="X671" s="82"/>
      <c r="Y671" s="82"/>
      <c r="Z671" s="82"/>
      <c r="AA671" s="82"/>
      <c r="AB671" s="82"/>
      <c r="AC671" s="82"/>
      <c r="AD671" s="82"/>
      <c r="AE671" s="82"/>
      <c r="AF671" s="82"/>
      <c r="AG671" s="82"/>
      <c r="AH671" s="82"/>
      <c r="AI671" s="82"/>
      <c r="AJ671" s="82"/>
      <c r="AK671" s="82"/>
      <c r="AL671" s="82"/>
      <c r="AM671" s="82"/>
      <c r="AN671" s="82"/>
      <c r="AO671" s="82"/>
      <c r="AP671" s="82"/>
      <c r="AQ671" s="82"/>
      <c r="AR671" s="82"/>
      <c r="AS671" s="82"/>
      <c r="AT671" s="82"/>
      <c r="AU671" s="82"/>
      <c r="AV671" s="82"/>
      <c r="AW671" s="82"/>
      <c r="AX671" s="82"/>
      <c r="AY671" s="82"/>
      <c r="AZ671" s="82"/>
      <c r="BA671" s="82"/>
      <c r="BB671" s="82"/>
      <c r="BC671" s="82"/>
      <c r="BD671" s="82"/>
      <c r="BE671" s="82"/>
      <c r="BF671" s="82"/>
    </row>
    <row r="672">
      <c r="A672" s="102">
        <v>636.0</v>
      </c>
      <c r="B672" s="99" t="s">
        <v>3354</v>
      </c>
      <c r="C672" s="99" t="s">
        <v>5312</v>
      </c>
      <c r="D672" s="99" t="s">
        <v>593</v>
      </c>
      <c r="E672" s="99" t="s">
        <v>2343</v>
      </c>
      <c r="F672" s="99" t="s">
        <v>10154</v>
      </c>
      <c r="G672" s="103"/>
      <c r="H672" s="103"/>
      <c r="I672" s="99" t="s">
        <v>595</v>
      </c>
      <c r="J672" s="103"/>
      <c r="K672" s="103"/>
      <c r="L672" s="103"/>
      <c r="M672" s="103"/>
      <c r="N672" s="103"/>
      <c r="O672" s="103"/>
      <c r="P672" s="103"/>
      <c r="Q672" s="99" t="s">
        <v>288</v>
      </c>
      <c r="R672" s="103"/>
      <c r="S672" s="103"/>
      <c r="T672" s="103"/>
      <c r="U672" s="103"/>
      <c r="V672" s="103"/>
      <c r="W672" s="103"/>
      <c r="X672" s="103"/>
      <c r="Y672" s="103"/>
      <c r="Z672" s="103"/>
      <c r="AA672" s="103"/>
      <c r="AB672" s="103"/>
      <c r="AC672" s="103"/>
      <c r="AD672" s="103"/>
      <c r="AE672" s="103"/>
      <c r="AF672" s="103"/>
      <c r="AG672" s="103"/>
      <c r="AH672" s="103"/>
      <c r="AI672" s="103"/>
      <c r="AJ672" s="103"/>
      <c r="AK672" s="103"/>
      <c r="AL672" s="103"/>
      <c r="AM672" s="103"/>
      <c r="AN672" s="103"/>
      <c r="AO672" s="103"/>
      <c r="AP672" s="103"/>
      <c r="AQ672" s="103"/>
      <c r="AR672" s="103"/>
      <c r="AS672" s="103"/>
      <c r="AT672" s="103"/>
      <c r="AU672" s="103"/>
      <c r="AV672" s="103"/>
      <c r="AW672" s="103"/>
      <c r="AX672" s="103"/>
      <c r="AY672" s="103"/>
      <c r="AZ672" s="103"/>
      <c r="BA672" s="103"/>
      <c r="BB672" s="103"/>
      <c r="BC672" s="103"/>
      <c r="BD672" s="103"/>
      <c r="BE672" s="103"/>
      <c r="BF672" s="103"/>
    </row>
    <row r="673">
      <c r="A673" s="64">
        <v>637.0</v>
      </c>
      <c r="B673" s="57" t="s">
        <v>3358</v>
      </c>
      <c r="C673" s="57" t="s">
        <v>5322</v>
      </c>
      <c r="D673" s="57" t="s">
        <v>593</v>
      </c>
      <c r="E673" s="57" t="s">
        <v>2343</v>
      </c>
      <c r="F673" s="57" t="s">
        <v>10154</v>
      </c>
      <c r="G673" s="82"/>
      <c r="H673" s="82"/>
      <c r="I673" s="57" t="s">
        <v>595</v>
      </c>
      <c r="J673" s="82"/>
      <c r="K673" s="82"/>
      <c r="L673" s="82"/>
      <c r="M673" s="82"/>
      <c r="N673" s="82"/>
      <c r="O673" s="82"/>
      <c r="P673" s="82"/>
      <c r="Q673" s="57" t="s">
        <v>288</v>
      </c>
      <c r="R673" s="82"/>
      <c r="S673" s="82"/>
      <c r="T673" s="82"/>
      <c r="U673" s="82"/>
      <c r="V673" s="82"/>
      <c r="W673" s="82"/>
      <c r="X673" s="82"/>
      <c r="Y673" s="82"/>
      <c r="Z673" s="82"/>
      <c r="AA673" s="82"/>
      <c r="AB673" s="82"/>
      <c r="AC673" s="82"/>
      <c r="AD673" s="82"/>
      <c r="AE673" s="82"/>
      <c r="AF673" s="82"/>
      <c r="AG673" s="82"/>
      <c r="AH673" s="82"/>
      <c r="AI673" s="82"/>
      <c r="AJ673" s="82"/>
      <c r="AK673" s="82"/>
      <c r="AL673" s="82"/>
      <c r="AM673" s="82"/>
      <c r="AN673" s="82"/>
      <c r="AO673" s="82"/>
      <c r="AP673" s="82"/>
      <c r="AQ673" s="82"/>
      <c r="AR673" s="82"/>
      <c r="AS673" s="82"/>
      <c r="AT673" s="82"/>
      <c r="AU673" s="82"/>
      <c r="AV673" s="82"/>
      <c r="AW673" s="82"/>
      <c r="AX673" s="82"/>
      <c r="AY673" s="82"/>
      <c r="AZ673" s="82"/>
      <c r="BA673" s="82"/>
      <c r="BB673" s="82"/>
      <c r="BC673" s="82"/>
      <c r="BD673" s="82"/>
      <c r="BE673" s="82"/>
      <c r="BF673" s="82"/>
    </row>
    <row r="674">
      <c r="A674" s="102">
        <v>638.0</v>
      </c>
      <c r="B674" s="99" t="s">
        <v>3362</v>
      </c>
      <c r="C674" s="99" t="s">
        <v>10460</v>
      </c>
      <c r="D674" s="99" t="s">
        <v>593</v>
      </c>
      <c r="E674" s="99" t="s">
        <v>1641</v>
      </c>
      <c r="F674" s="99" t="s">
        <v>10154</v>
      </c>
      <c r="G674" s="103"/>
      <c r="H674" s="103"/>
      <c r="I674" s="99" t="s">
        <v>595</v>
      </c>
      <c r="J674" s="103"/>
      <c r="K674" s="103"/>
      <c r="L674" s="103"/>
      <c r="M674" s="103"/>
      <c r="N674" s="103"/>
      <c r="O674" s="103"/>
      <c r="P674" s="103"/>
      <c r="Q674" s="99" t="s">
        <v>434</v>
      </c>
      <c r="R674" s="103"/>
      <c r="S674" s="103"/>
      <c r="T674" s="103"/>
      <c r="U674" s="103"/>
      <c r="V674" s="103"/>
      <c r="W674" s="103"/>
      <c r="X674" s="103"/>
      <c r="Y674" s="103"/>
      <c r="Z674" s="103"/>
      <c r="AA674" s="103"/>
      <c r="AB674" s="103"/>
      <c r="AC674" s="103"/>
      <c r="AD674" s="103"/>
      <c r="AE674" s="103"/>
      <c r="AF674" s="103"/>
      <c r="AG674" s="103"/>
      <c r="AH674" s="103"/>
      <c r="AI674" s="103"/>
      <c r="AJ674" s="103"/>
      <c r="AK674" s="103"/>
      <c r="AL674" s="103"/>
      <c r="AM674" s="103"/>
      <c r="AN674" s="103"/>
      <c r="AO674" s="103"/>
      <c r="AP674" s="103"/>
      <c r="AQ674" s="103"/>
      <c r="AR674" s="103"/>
      <c r="AS674" s="103"/>
      <c r="AT674" s="103"/>
      <c r="AU674" s="103"/>
      <c r="AV674" s="103"/>
      <c r="AW674" s="103"/>
      <c r="AX674" s="103"/>
      <c r="AY674" s="103"/>
      <c r="AZ674" s="103"/>
      <c r="BA674" s="103"/>
      <c r="BB674" s="103"/>
      <c r="BC674" s="103"/>
      <c r="BD674" s="103"/>
      <c r="BE674" s="103"/>
      <c r="BF674" s="103"/>
    </row>
    <row r="675">
      <c r="A675" s="64">
        <v>639.0</v>
      </c>
      <c r="B675" s="57" t="s">
        <v>3366</v>
      </c>
      <c r="C675" s="57" t="s">
        <v>5330</v>
      </c>
      <c r="D675" s="57" t="s">
        <v>593</v>
      </c>
      <c r="E675" s="57" t="s">
        <v>358</v>
      </c>
      <c r="F675" s="57" t="s">
        <v>10154</v>
      </c>
      <c r="G675" s="82"/>
      <c r="H675" s="82"/>
      <c r="I675" s="57" t="s">
        <v>595</v>
      </c>
      <c r="J675" s="82"/>
      <c r="K675" s="82"/>
      <c r="L675" s="82"/>
      <c r="M675" s="82"/>
      <c r="N675" s="82"/>
      <c r="O675" s="82"/>
      <c r="P675" s="82"/>
      <c r="Q675" s="57" t="s">
        <v>96</v>
      </c>
      <c r="R675" s="82"/>
      <c r="S675" s="82"/>
      <c r="T675" s="82"/>
      <c r="U675" s="82"/>
      <c r="V675" s="82"/>
      <c r="W675" s="82"/>
      <c r="X675" s="82"/>
      <c r="Y675" s="82"/>
      <c r="Z675" s="82"/>
      <c r="AA675" s="82"/>
      <c r="AB675" s="82"/>
      <c r="AC675" s="82"/>
      <c r="AD675" s="82"/>
      <c r="AE675" s="82"/>
      <c r="AF675" s="82"/>
      <c r="AG675" s="82"/>
      <c r="AH675" s="82"/>
      <c r="AI675" s="82"/>
      <c r="AJ675" s="82"/>
      <c r="AK675" s="82"/>
      <c r="AL675" s="82"/>
      <c r="AM675" s="82"/>
      <c r="AN675" s="82"/>
      <c r="AO675" s="82"/>
      <c r="AP675" s="82"/>
      <c r="AQ675" s="82"/>
      <c r="AR675" s="82"/>
      <c r="AS675" s="82"/>
      <c r="AT675" s="82"/>
      <c r="AU675" s="82"/>
      <c r="AV675" s="82"/>
      <c r="AW675" s="82"/>
      <c r="AX675" s="82"/>
      <c r="AY675" s="82"/>
      <c r="AZ675" s="82"/>
      <c r="BA675" s="82"/>
      <c r="BB675" s="82"/>
      <c r="BC675" s="82"/>
      <c r="BD675" s="82"/>
      <c r="BE675" s="82"/>
      <c r="BF675" s="82"/>
    </row>
    <row r="676">
      <c r="A676" s="102">
        <v>640.0</v>
      </c>
      <c r="B676" s="99" t="s">
        <v>3370</v>
      </c>
      <c r="C676" s="99" t="s">
        <v>10461</v>
      </c>
      <c r="D676" s="99" t="s">
        <v>593</v>
      </c>
      <c r="E676" s="99" t="s">
        <v>358</v>
      </c>
      <c r="F676" s="99" t="s">
        <v>10154</v>
      </c>
      <c r="G676" s="103"/>
      <c r="H676" s="103"/>
      <c r="I676" s="99" t="s">
        <v>595</v>
      </c>
      <c r="J676" s="103"/>
      <c r="K676" s="103"/>
      <c r="L676" s="103"/>
      <c r="M676" s="103"/>
      <c r="N676" s="103"/>
      <c r="O676" s="103"/>
      <c r="P676" s="103"/>
      <c r="Q676" s="99" t="s">
        <v>434</v>
      </c>
      <c r="R676" s="103"/>
      <c r="S676" s="103"/>
      <c r="T676" s="103"/>
      <c r="U676" s="103"/>
      <c r="V676" s="103"/>
      <c r="W676" s="103"/>
      <c r="X676" s="103"/>
      <c r="Y676" s="103"/>
      <c r="Z676" s="103"/>
      <c r="AA676" s="103"/>
      <c r="AB676" s="103"/>
      <c r="AC676" s="103"/>
      <c r="AD676" s="103"/>
      <c r="AE676" s="103"/>
      <c r="AF676" s="103"/>
      <c r="AG676" s="103"/>
      <c r="AH676" s="103"/>
      <c r="AI676" s="103"/>
      <c r="AJ676" s="103"/>
      <c r="AK676" s="103"/>
      <c r="AL676" s="103"/>
      <c r="AM676" s="103"/>
      <c r="AN676" s="103"/>
      <c r="AO676" s="103"/>
      <c r="AP676" s="103"/>
      <c r="AQ676" s="103"/>
      <c r="AR676" s="103"/>
      <c r="AS676" s="103"/>
      <c r="AT676" s="103"/>
      <c r="AU676" s="103"/>
      <c r="AV676" s="103"/>
      <c r="AW676" s="103"/>
      <c r="AX676" s="103"/>
      <c r="AY676" s="103"/>
      <c r="AZ676" s="103"/>
      <c r="BA676" s="103"/>
      <c r="BB676" s="103"/>
      <c r="BC676" s="103"/>
      <c r="BD676" s="103"/>
      <c r="BE676" s="103"/>
      <c r="BF676" s="103"/>
    </row>
    <row r="677">
      <c r="A677" s="64">
        <v>641.0</v>
      </c>
      <c r="B677" s="57" t="s">
        <v>3374</v>
      </c>
      <c r="C677" s="57" t="s">
        <v>10462</v>
      </c>
      <c r="D677" s="57" t="s">
        <v>593</v>
      </c>
      <c r="E677" s="57" t="s">
        <v>2343</v>
      </c>
      <c r="F677" s="57" t="s">
        <v>10154</v>
      </c>
      <c r="G677" s="82"/>
      <c r="H677" s="82"/>
      <c r="I677" s="57" t="s">
        <v>595</v>
      </c>
      <c r="J677" s="82"/>
      <c r="K677" s="82"/>
      <c r="L677" s="82"/>
      <c r="M677" s="82"/>
      <c r="N677" s="82"/>
      <c r="O677" s="82"/>
      <c r="P677" s="82"/>
      <c r="Q677" s="57" t="s">
        <v>181</v>
      </c>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82"/>
      <c r="AO677" s="82"/>
      <c r="AP677" s="82"/>
      <c r="AQ677" s="82"/>
      <c r="AR677" s="82"/>
      <c r="AS677" s="82"/>
      <c r="AT677" s="82"/>
      <c r="AU677" s="82"/>
      <c r="AV677" s="82"/>
      <c r="AW677" s="82"/>
      <c r="AX677" s="82"/>
      <c r="AY677" s="82"/>
      <c r="AZ677" s="82"/>
      <c r="BA677" s="82"/>
      <c r="BB677" s="82"/>
      <c r="BC677" s="82"/>
      <c r="BD677" s="82"/>
      <c r="BE677" s="82"/>
      <c r="BF677" s="82"/>
    </row>
    <row r="678">
      <c r="A678" s="102">
        <v>642.0</v>
      </c>
      <c r="B678" s="99" t="s">
        <v>3377</v>
      </c>
      <c r="C678" s="99" t="s">
        <v>10463</v>
      </c>
      <c r="D678" s="99" t="s">
        <v>593</v>
      </c>
      <c r="E678" s="99" t="s">
        <v>2343</v>
      </c>
      <c r="F678" s="99" t="s">
        <v>10154</v>
      </c>
      <c r="G678" s="103"/>
      <c r="H678" s="103"/>
      <c r="I678" s="99" t="s">
        <v>595</v>
      </c>
      <c r="J678" s="103"/>
      <c r="K678" s="103"/>
      <c r="L678" s="103"/>
      <c r="M678" s="103"/>
      <c r="N678" s="103"/>
      <c r="O678" s="103"/>
      <c r="P678" s="103"/>
      <c r="Q678" s="99" t="s">
        <v>181</v>
      </c>
      <c r="R678" s="103"/>
      <c r="S678" s="103"/>
      <c r="T678" s="103"/>
      <c r="U678" s="103"/>
      <c r="V678" s="103"/>
      <c r="W678" s="103"/>
      <c r="X678" s="103"/>
      <c r="Y678" s="103"/>
      <c r="Z678" s="103"/>
      <c r="AA678" s="103"/>
      <c r="AB678" s="103"/>
      <c r="AC678" s="103"/>
      <c r="AD678" s="103"/>
      <c r="AE678" s="103"/>
      <c r="AF678" s="103"/>
      <c r="AG678" s="103"/>
      <c r="AH678" s="103"/>
      <c r="AI678" s="103"/>
      <c r="AJ678" s="103"/>
      <c r="AK678" s="103"/>
      <c r="AL678" s="103"/>
      <c r="AM678" s="103"/>
      <c r="AN678" s="103"/>
      <c r="AO678" s="103"/>
      <c r="AP678" s="103"/>
      <c r="AQ678" s="103"/>
      <c r="AR678" s="103"/>
      <c r="AS678" s="103"/>
      <c r="AT678" s="103"/>
      <c r="AU678" s="103"/>
      <c r="AV678" s="103"/>
      <c r="AW678" s="103"/>
      <c r="AX678" s="103"/>
      <c r="AY678" s="103"/>
      <c r="AZ678" s="103"/>
      <c r="BA678" s="103"/>
      <c r="BB678" s="103"/>
      <c r="BC678" s="103"/>
      <c r="BD678" s="103"/>
      <c r="BE678" s="103"/>
      <c r="BF678" s="103"/>
    </row>
    <row r="679">
      <c r="A679" s="64">
        <v>643.0</v>
      </c>
      <c r="B679" s="57" t="s">
        <v>3381</v>
      </c>
      <c r="C679" s="57" t="s">
        <v>10464</v>
      </c>
      <c r="D679" s="57" t="s">
        <v>593</v>
      </c>
      <c r="E679" s="57" t="s">
        <v>2343</v>
      </c>
      <c r="F679" s="57" t="s">
        <v>10154</v>
      </c>
      <c r="G679" s="82"/>
      <c r="H679" s="82"/>
      <c r="I679" s="57" t="s">
        <v>595</v>
      </c>
      <c r="J679" s="82"/>
      <c r="K679" s="82"/>
      <c r="L679" s="82"/>
      <c r="M679" s="82"/>
      <c r="N679" s="82"/>
      <c r="O679" s="82"/>
      <c r="P679" s="82"/>
      <c r="Q679" s="57" t="s">
        <v>181</v>
      </c>
      <c r="R679" s="82"/>
      <c r="S679" s="82"/>
      <c r="T679" s="82"/>
      <c r="U679" s="82"/>
      <c r="V679" s="82"/>
      <c r="W679" s="82"/>
      <c r="X679" s="82"/>
      <c r="Y679" s="82"/>
      <c r="Z679" s="82"/>
      <c r="AA679" s="82"/>
      <c r="AB679" s="82"/>
      <c r="AC679" s="82"/>
      <c r="AD679" s="82"/>
      <c r="AE679" s="82"/>
      <c r="AF679" s="82"/>
      <c r="AG679" s="82"/>
      <c r="AH679" s="82"/>
      <c r="AI679" s="82"/>
      <c r="AJ679" s="82"/>
      <c r="AK679" s="82"/>
      <c r="AL679" s="82"/>
      <c r="AM679" s="82"/>
      <c r="AN679" s="82"/>
      <c r="AO679" s="82"/>
      <c r="AP679" s="82"/>
      <c r="AQ679" s="82"/>
      <c r="AR679" s="82"/>
      <c r="AS679" s="82"/>
      <c r="AT679" s="82"/>
      <c r="AU679" s="82"/>
      <c r="AV679" s="82"/>
      <c r="AW679" s="82"/>
      <c r="AX679" s="82"/>
      <c r="AY679" s="82"/>
      <c r="AZ679" s="82"/>
      <c r="BA679" s="82"/>
      <c r="BB679" s="82"/>
      <c r="BC679" s="82"/>
      <c r="BD679" s="82"/>
      <c r="BE679" s="82"/>
      <c r="BF679" s="82"/>
    </row>
    <row r="680">
      <c r="A680" s="102">
        <v>644.0</v>
      </c>
      <c r="B680" s="99" t="s">
        <v>3384</v>
      </c>
      <c r="C680" s="99" t="s">
        <v>10465</v>
      </c>
      <c r="D680" s="99" t="s">
        <v>593</v>
      </c>
      <c r="E680" s="99" t="s">
        <v>2343</v>
      </c>
      <c r="F680" s="99" t="s">
        <v>10154</v>
      </c>
      <c r="G680" s="103"/>
      <c r="H680" s="103"/>
      <c r="I680" s="99" t="s">
        <v>595</v>
      </c>
      <c r="J680" s="103"/>
      <c r="K680" s="103"/>
      <c r="L680" s="103"/>
      <c r="M680" s="103"/>
      <c r="N680" s="103"/>
      <c r="O680" s="103"/>
      <c r="P680" s="103"/>
      <c r="Q680" s="99" t="s">
        <v>181</v>
      </c>
      <c r="R680" s="103"/>
      <c r="S680" s="103"/>
      <c r="T680" s="103"/>
      <c r="U680" s="103"/>
      <c r="V680" s="103"/>
      <c r="W680" s="103"/>
      <c r="X680" s="103"/>
      <c r="Y680" s="103"/>
      <c r="Z680" s="103"/>
      <c r="AA680" s="103"/>
      <c r="AB680" s="103"/>
      <c r="AC680" s="103"/>
      <c r="AD680" s="103"/>
      <c r="AE680" s="103"/>
      <c r="AF680" s="103"/>
      <c r="AG680" s="103"/>
      <c r="AH680" s="103"/>
      <c r="AI680" s="103"/>
      <c r="AJ680" s="103"/>
      <c r="AK680" s="103"/>
      <c r="AL680" s="103"/>
      <c r="AM680" s="103"/>
      <c r="AN680" s="103"/>
      <c r="AO680" s="103"/>
      <c r="AP680" s="103"/>
      <c r="AQ680" s="103"/>
      <c r="AR680" s="103"/>
      <c r="AS680" s="103"/>
      <c r="AT680" s="103"/>
      <c r="AU680" s="103"/>
      <c r="AV680" s="103"/>
      <c r="AW680" s="103"/>
      <c r="AX680" s="103"/>
      <c r="AY680" s="103"/>
      <c r="AZ680" s="103"/>
      <c r="BA680" s="103"/>
      <c r="BB680" s="103"/>
      <c r="BC680" s="103"/>
      <c r="BD680" s="103"/>
      <c r="BE680" s="103"/>
      <c r="BF680" s="103"/>
    </row>
    <row r="681">
      <c r="A681" s="64">
        <v>120.0</v>
      </c>
      <c r="B681" s="57" t="s">
        <v>1272</v>
      </c>
      <c r="C681" s="57" t="s">
        <v>1391</v>
      </c>
      <c r="D681" s="57" t="s">
        <v>240</v>
      </c>
      <c r="E681" s="57" t="s">
        <v>440</v>
      </c>
      <c r="F681" s="57" t="s">
        <v>180</v>
      </c>
      <c r="G681" s="82"/>
      <c r="H681" s="75" t="b">
        <v>1</v>
      </c>
      <c r="I681" s="80">
        <v>46044.0</v>
      </c>
      <c r="J681" s="80">
        <v>46044.0</v>
      </c>
      <c r="K681" s="82"/>
      <c r="L681" s="82"/>
      <c r="M681" s="82"/>
      <c r="N681" s="82"/>
      <c r="O681" s="82"/>
      <c r="P681" s="82"/>
      <c r="Q681" s="57" t="s">
        <v>191</v>
      </c>
      <c r="R681" s="80">
        <v>46223.0</v>
      </c>
      <c r="S681" s="64">
        <v>179.0</v>
      </c>
      <c r="T681" s="57" t="s">
        <v>395</v>
      </c>
      <c r="U681" s="82"/>
      <c r="V681" s="82"/>
      <c r="W681" s="82"/>
      <c r="X681" s="64">
        <v>1.0</v>
      </c>
      <c r="Y681" s="64"/>
      <c r="Z681" s="57" t="s">
        <v>363</v>
      </c>
      <c r="AA681" s="57" t="s">
        <v>364</v>
      </c>
      <c r="AB681" s="57" t="s">
        <v>365</v>
      </c>
      <c r="AC681" s="57" t="s">
        <v>366</v>
      </c>
      <c r="AD681" s="64">
        <v>2022.0</v>
      </c>
      <c r="AE681" s="64">
        <v>2022.0</v>
      </c>
      <c r="AF681" s="82"/>
      <c r="AG681" s="82"/>
      <c r="AH681" s="82"/>
      <c r="AI681" s="82"/>
      <c r="AJ681" s="82"/>
      <c r="AK681" s="82"/>
      <c r="AL681" s="82"/>
      <c r="AM681" s="82"/>
      <c r="AN681" s="82"/>
      <c r="AO681" s="82"/>
      <c r="AP681" s="82"/>
      <c r="AQ681" s="82"/>
      <c r="AR681" s="82"/>
      <c r="AS681" s="82"/>
      <c r="AT681" s="82"/>
      <c r="AU681" s="82"/>
      <c r="AV681" s="82"/>
      <c r="AW681" s="82"/>
      <c r="AX681" s="82"/>
      <c r="AY681" s="82"/>
      <c r="AZ681" s="82"/>
      <c r="BA681" s="82"/>
      <c r="BB681" s="82"/>
      <c r="BC681" s="82"/>
      <c r="BD681" s="82"/>
      <c r="BE681" s="82"/>
      <c r="BF681" s="82"/>
    </row>
    <row r="682">
      <c r="A682" s="102">
        <v>646.0</v>
      </c>
      <c r="B682" s="99" t="s">
        <v>3393</v>
      </c>
      <c r="C682" s="99" t="s">
        <v>5342</v>
      </c>
      <c r="D682" s="99" t="s">
        <v>593</v>
      </c>
      <c r="E682" s="99" t="s">
        <v>2343</v>
      </c>
      <c r="F682" s="99" t="s">
        <v>10154</v>
      </c>
      <c r="G682" s="103"/>
      <c r="H682" s="103"/>
      <c r="I682" s="99" t="s">
        <v>595</v>
      </c>
      <c r="J682" s="103"/>
      <c r="K682" s="103"/>
      <c r="L682" s="103"/>
      <c r="M682" s="103"/>
      <c r="N682" s="103"/>
      <c r="O682" s="103"/>
      <c r="P682" s="103"/>
      <c r="Q682" s="99" t="s">
        <v>96</v>
      </c>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c r="AN682" s="103"/>
      <c r="AO682" s="103"/>
      <c r="AP682" s="103"/>
      <c r="AQ682" s="103"/>
      <c r="AR682" s="103"/>
      <c r="AS682" s="103"/>
      <c r="AT682" s="103"/>
      <c r="AU682" s="103"/>
      <c r="AV682" s="103"/>
      <c r="AW682" s="103"/>
      <c r="AX682" s="103"/>
      <c r="AY682" s="103"/>
      <c r="AZ682" s="103"/>
      <c r="BA682" s="103"/>
      <c r="BB682" s="103"/>
      <c r="BC682" s="103"/>
      <c r="BD682" s="103"/>
      <c r="BE682" s="103"/>
      <c r="BF682" s="103"/>
    </row>
    <row r="683">
      <c r="A683" s="64">
        <v>647.0</v>
      </c>
      <c r="B683" s="57" t="s">
        <v>3397</v>
      </c>
      <c r="C683" s="57" t="s">
        <v>10466</v>
      </c>
      <c r="D683" s="57" t="s">
        <v>593</v>
      </c>
      <c r="E683" s="57" t="s">
        <v>2343</v>
      </c>
      <c r="F683" s="57" t="s">
        <v>10154</v>
      </c>
      <c r="G683" s="82"/>
      <c r="H683" s="82"/>
      <c r="I683" s="57" t="s">
        <v>595</v>
      </c>
      <c r="J683" s="82"/>
      <c r="K683" s="82"/>
      <c r="L683" s="82"/>
      <c r="M683" s="82"/>
      <c r="N683" s="82"/>
      <c r="O683" s="82"/>
      <c r="P683" s="82"/>
      <c r="Q683" s="57" t="s">
        <v>226</v>
      </c>
      <c r="R683" s="82"/>
      <c r="S683" s="82"/>
      <c r="T683" s="82"/>
      <c r="U683" s="82"/>
      <c r="V683" s="82"/>
      <c r="W683" s="82"/>
      <c r="X683" s="82"/>
      <c r="Y683" s="82"/>
      <c r="Z683" s="82"/>
      <c r="AA683" s="82"/>
      <c r="AB683" s="82"/>
      <c r="AC683" s="82"/>
      <c r="AD683" s="82"/>
      <c r="AE683" s="82"/>
      <c r="AF683" s="82"/>
      <c r="AG683" s="82"/>
      <c r="AH683" s="82"/>
      <c r="AI683" s="82"/>
      <c r="AJ683" s="82"/>
      <c r="AK683" s="82"/>
      <c r="AL683" s="82"/>
      <c r="AM683" s="82"/>
      <c r="AN683" s="82"/>
      <c r="AO683" s="82"/>
      <c r="AP683" s="82"/>
      <c r="AQ683" s="82"/>
      <c r="AR683" s="82"/>
      <c r="AS683" s="82"/>
      <c r="AT683" s="82"/>
      <c r="AU683" s="82"/>
      <c r="AV683" s="82"/>
      <c r="AW683" s="82"/>
      <c r="AX683" s="82"/>
      <c r="AY683" s="82"/>
      <c r="AZ683" s="82"/>
      <c r="BA683" s="82"/>
      <c r="BB683" s="82"/>
      <c r="BC683" s="82"/>
      <c r="BD683" s="82"/>
      <c r="BE683" s="82"/>
      <c r="BF683" s="82"/>
    </row>
    <row r="684">
      <c r="A684" s="102">
        <v>648.0</v>
      </c>
      <c r="B684" s="99" t="s">
        <v>3401</v>
      </c>
      <c r="C684" s="99" t="s">
        <v>10467</v>
      </c>
      <c r="D684" s="99" t="s">
        <v>593</v>
      </c>
      <c r="E684" s="99" t="s">
        <v>2343</v>
      </c>
      <c r="F684" s="99" t="s">
        <v>10154</v>
      </c>
      <c r="G684" s="103"/>
      <c r="H684" s="103"/>
      <c r="I684" s="99" t="s">
        <v>595</v>
      </c>
      <c r="J684" s="103"/>
      <c r="K684" s="103"/>
      <c r="L684" s="103"/>
      <c r="M684" s="103"/>
      <c r="N684" s="103"/>
      <c r="O684" s="103"/>
      <c r="P684" s="103"/>
      <c r="Q684" s="99" t="s">
        <v>226</v>
      </c>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c r="AN684" s="103"/>
      <c r="AO684" s="103"/>
      <c r="AP684" s="103"/>
      <c r="AQ684" s="103"/>
      <c r="AR684" s="103"/>
      <c r="AS684" s="103"/>
      <c r="AT684" s="103"/>
      <c r="AU684" s="103"/>
      <c r="AV684" s="103"/>
      <c r="AW684" s="103"/>
      <c r="AX684" s="103"/>
      <c r="AY684" s="103"/>
      <c r="AZ684" s="103"/>
      <c r="BA684" s="103"/>
      <c r="BB684" s="103"/>
      <c r="BC684" s="103"/>
      <c r="BD684" s="103"/>
      <c r="BE684" s="103"/>
      <c r="BF684" s="103"/>
    </row>
    <row r="685">
      <c r="A685" s="64">
        <v>649.0</v>
      </c>
      <c r="B685" s="57" t="s">
        <v>3407</v>
      </c>
      <c r="C685" s="57" t="s">
        <v>10468</v>
      </c>
      <c r="D685" s="57" t="s">
        <v>593</v>
      </c>
      <c r="E685" s="57" t="s">
        <v>2343</v>
      </c>
      <c r="F685" s="57" t="s">
        <v>10154</v>
      </c>
      <c r="G685" s="82"/>
      <c r="H685" s="82"/>
      <c r="I685" s="57" t="s">
        <v>595</v>
      </c>
      <c r="J685" s="82"/>
      <c r="K685" s="82"/>
      <c r="L685" s="82"/>
      <c r="M685" s="82"/>
      <c r="N685" s="82"/>
      <c r="O685" s="82"/>
      <c r="P685" s="82"/>
      <c r="Q685" s="57" t="s">
        <v>96</v>
      </c>
      <c r="R685" s="82"/>
      <c r="S685" s="82"/>
      <c r="T685" s="82"/>
      <c r="U685" s="82"/>
      <c r="V685" s="82"/>
      <c r="W685" s="82"/>
      <c r="X685" s="82"/>
      <c r="Y685" s="82"/>
      <c r="Z685" s="82"/>
      <c r="AA685" s="82"/>
      <c r="AB685" s="82"/>
      <c r="AC685" s="82"/>
      <c r="AD685" s="82"/>
      <c r="AE685" s="82"/>
      <c r="AF685" s="82"/>
      <c r="AG685" s="82"/>
      <c r="AH685" s="82"/>
      <c r="AI685" s="82"/>
      <c r="AJ685" s="82"/>
      <c r="AK685" s="82"/>
      <c r="AL685" s="82"/>
      <c r="AM685" s="82"/>
      <c r="AN685" s="82"/>
      <c r="AO685" s="82"/>
      <c r="AP685" s="82"/>
      <c r="AQ685" s="82"/>
      <c r="AR685" s="82"/>
      <c r="AS685" s="82"/>
      <c r="AT685" s="82"/>
      <c r="AU685" s="82"/>
      <c r="AV685" s="82"/>
      <c r="AW685" s="82"/>
      <c r="AX685" s="82"/>
      <c r="AY685" s="82"/>
      <c r="AZ685" s="82"/>
      <c r="BA685" s="82"/>
      <c r="BB685" s="82"/>
      <c r="BC685" s="82"/>
      <c r="BD685" s="82"/>
      <c r="BE685" s="82"/>
      <c r="BF685" s="82"/>
    </row>
    <row r="686">
      <c r="A686" s="102">
        <v>650.0</v>
      </c>
      <c r="B686" s="99" t="s">
        <v>3411</v>
      </c>
      <c r="C686" s="99" t="s">
        <v>10469</v>
      </c>
      <c r="D686" s="99" t="s">
        <v>593</v>
      </c>
      <c r="E686" s="99" t="s">
        <v>2343</v>
      </c>
      <c r="F686" s="99" t="s">
        <v>10154</v>
      </c>
      <c r="G686" s="103"/>
      <c r="H686" s="103"/>
      <c r="I686" s="99" t="s">
        <v>595</v>
      </c>
      <c r="J686" s="103"/>
      <c r="K686" s="103"/>
      <c r="L686" s="103"/>
      <c r="M686" s="103"/>
      <c r="N686" s="103"/>
      <c r="O686" s="103"/>
      <c r="P686" s="103"/>
      <c r="Q686" s="99" t="s">
        <v>96</v>
      </c>
      <c r="R686" s="103"/>
      <c r="S686" s="103"/>
      <c r="T686" s="103"/>
      <c r="U686" s="103"/>
      <c r="V686" s="103"/>
      <c r="W686" s="103"/>
      <c r="X686" s="103"/>
      <c r="Y686" s="103"/>
      <c r="Z686" s="103"/>
      <c r="AA686" s="103"/>
      <c r="AB686" s="103"/>
      <c r="AC686" s="103"/>
      <c r="AD686" s="103"/>
      <c r="AE686" s="103"/>
      <c r="AF686" s="103"/>
      <c r="AG686" s="103"/>
      <c r="AH686" s="103"/>
      <c r="AI686" s="103"/>
      <c r="AJ686" s="103"/>
      <c r="AK686" s="103"/>
      <c r="AL686" s="103"/>
      <c r="AM686" s="103"/>
      <c r="AN686" s="103"/>
      <c r="AO686" s="103"/>
      <c r="AP686" s="103"/>
      <c r="AQ686" s="103"/>
      <c r="AR686" s="103"/>
      <c r="AS686" s="103"/>
      <c r="AT686" s="103"/>
      <c r="AU686" s="103"/>
      <c r="AV686" s="103"/>
      <c r="AW686" s="103"/>
      <c r="AX686" s="103"/>
      <c r="AY686" s="103"/>
      <c r="AZ686" s="103"/>
      <c r="BA686" s="103"/>
      <c r="BB686" s="103"/>
      <c r="BC686" s="103"/>
      <c r="BD686" s="103"/>
      <c r="BE686" s="103"/>
      <c r="BF686" s="103"/>
    </row>
    <row r="687">
      <c r="A687" s="64">
        <v>651.0</v>
      </c>
      <c r="B687" s="57" t="s">
        <v>3414</v>
      </c>
      <c r="C687" s="57" t="s">
        <v>5350</v>
      </c>
      <c r="D687" s="57" t="s">
        <v>593</v>
      </c>
      <c r="E687" s="57" t="s">
        <v>358</v>
      </c>
      <c r="F687" s="57" t="s">
        <v>10154</v>
      </c>
      <c r="G687" s="82"/>
      <c r="H687" s="82"/>
      <c r="I687" s="57" t="s">
        <v>595</v>
      </c>
      <c r="J687" s="82"/>
      <c r="K687" s="82"/>
      <c r="L687" s="82"/>
      <c r="M687" s="82"/>
      <c r="N687" s="82"/>
      <c r="O687" s="82"/>
      <c r="P687" s="82"/>
      <c r="Q687" s="57" t="s">
        <v>463</v>
      </c>
      <c r="R687" s="82"/>
      <c r="S687" s="82"/>
      <c r="T687" s="82"/>
      <c r="U687" s="82"/>
      <c r="V687" s="82"/>
      <c r="W687" s="82"/>
      <c r="X687" s="82"/>
      <c r="Y687" s="82"/>
      <c r="Z687" s="82"/>
      <c r="AA687" s="82"/>
      <c r="AB687" s="82"/>
      <c r="AC687" s="82"/>
      <c r="AD687" s="82"/>
      <c r="AE687" s="82"/>
      <c r="AF687" s="82"/>
      <c r="AG687" s="82"/>
      <c r="AH687" s="82"/>
      <c r="AI687" s="82"/>
      <c r="AJ687" s="82"/>
      <c r="AK687" s="82"/>
      <c r="AL687" s="82"/>
      <c r="AM687" s="82"/>
      <c r="AN687" s="82"/>
      <c r="AO687" s="82"/>
      <c r="AP687" s="82"/>
      <c r="AQ687" s="82"/>
      <c r="AR687" s="82"/>
      <c r="AS687" s="82"/>
      <c r="AT687" s="82"/>
      <c r="AU687" s="82"/>
      <c r="AV687" s="82"/>
      <c r="AW687" s="82"/>
      <c r="AX687" s="82"/>
      <c r="AY687" s="82"/>
      <c r="AZ687" s="82"/>
      <c r="BA687" s="82"/>
      <c r="BB687" s="82"/>
      <c r="BC687" s="82"/>
      <c r="BD687" s="82"/>
      <c r="BE687" s="82"/>
      <c r="BF687" s="82"/>
    </row>
    <row r="688">
      <c r="A688" s="102">
        <v>652.0</v>
      </c>
      <c r="B688" s="99" t="s">
        <v>3418</v>
      </c>
      <c r="C688" s="99" t="s">
        <v>5357</v>
      </c>
      <c r="D688" s="99" t="s">
        <v>593</v>
      </c>
      <c r="E688" s="99" t="s">
        <v>358</v>
      </c>
      <c r="F688" s="99" t="s">
        <v>10154</v>
      </c>
      <c r="G688" s="103"/>
      <c r="H688" s="103"/>
      <c r="I688" s="99" t="s">
        <v>595</v>
      </c>
      <c r="J688" s="103"/>
      <c r="K688" s="103"/>
      <c r="L688" s="103"/>
      <c r="M688" s="103"/>
      <c r="N688" s="103"/>
      <c r="O688" s="103"/>
      <c r="P688" s="103"/>
      <c r="Q688" s="99" t="s">
        <v>232</v>
      </c>
      <c r="R688" s="103"/>
      <c r="S688" s="103"/>
      <c r="T688" s="103"/>
      <c r="U688" s="103"/>
      <c r="V688" s="103"/>
      <c r="W688" s="103"/>
      <c r="X688" s="103"/>
      <c r="Y688" s="103"/>
      <c r="Z688" s="103"/>
      <c r="AA688" s="103"/>
      <c r="AB688" s="103"/>
      <c r="AC688" s="103"/>
      <c r="AD688" s="103"/>
      <c r="AE688" s="103"/>
      <c r="AF688" s="103"/>
      <c r="AG688" s="103"/>
      <c r="AH688" s="103"/>
      <c r="AI688" s="103"/>
      <c r="AJ688" s="103"/>
      <c r="AK688" s="103"/>
      <c r="AL688" s="103"/>
      <c r="AM688" s="103"/>
      <c r="AN688" s="103"/>
      <c r="AO688" s="103"/>
      <c r="AP688" s="103"/>
      <c r="AQ688" s="103"/>
      <c r="AR688" s="103"/>
      <c r="AS688" s="103"/>
      <c r="AT688" s="103"/>
      <c r="AU688" s="103"/>
      <c r="AV688" s="103"/>
      <c r="AW688" s="103"/>
      <c r="AX688" s="103"/>
      <c r="AY688" s="103"/>
      <c r="AZ688" s="103"/>
      <c r="BA688" s="103"/>
      <c r="BB688" s="103"/>
      <c r="BC688" s="103"/>
      <c r="BD688" s="103"/>
      <c r="BE688" s="103"/>
      <c r="BF688" s="103"/>
    </row>
    <row r="689">
      <c r="A689" s="64">
        <v>653.0</v>
      </c>
      <c r="B689" s="57" t="s">
        <v>3421</v>
      </c>
      <c r="C689" s="57" t="s">
        <v>5366</v>
      </c>
      <c r="D689" s="57" t="s">
        <v>593</v>
      </c>
      <c r="E689" s="57" t="s">
        <v>358</v>
      </c>
      <c r="F689" s="57" t="s">
        <v>10154</v>
      </c>
      <c r="G689" s="82"/>
      <c r="H689" s="82"/>
      <c r="I689" s="57" t="s">
        <v>595</v>
      </c>
      <c r="J689" s="82"/>
      <c r="K689" s="82"/>
      <c r="L689" s="82"/>
      <c r="M689" s="82"/>
      <c r="N689" s="82"/>
      <c r="O689" s="82"/>
      <c r="P689" s="82"/>
      <c r="Q689" s="57" t="s">
        <v>232</v>
      </c>
      <c r="R689" s="82"/>
      <c r="S689" s="82"/>
      <c r="T689" s="82"/>
      <c r="U689" s="82"/>
      <c r="V689" s="82"/>
      <c r="W689" s="82"/>
      <c r="X689" s="82"/>
      <c r="Y689" s="82"/>
      <c r="Z689" s="82"/>
      <c r="AA689" s="82"/>
      <c r="AB689" s="82"/>
      <c r="AC689" s="82"/>
      <c r="AD689" s="82"/>
      <c r="AE689" s="82"/>
      <c r="AF689" s="82"/>
      <c r="AG689" s="82"/>
      <c r="AH689" s="82"/>
      <c r="AI689" s="82"/>
      <c r="AJ689" s="82"/>
      <c r="AK689" s="82"/>
      <c r="AL689" s="82"/>
      <c r="AM689" s="82"/>
      <c r="AN689" s="82"/>
      <c r="AO689" s="82"/>
      <c r="AP689" s="82"/>
      <c r="AQ689" s="82"/>
      <c r="AR689" s="82"/>
      <c r="AS689" s="82"/>
      <c r="AT689" s="82"/>
      <c r="AU689" s="82"/>
      <c r="AV689" s="82"/>
      <c r="AW689" s="82"/>
      <c r="AX689" s="82"/>
      <c r="AY689" s="82"/>
      <c r="AZ689" s="82"/>
      <c r="BA689" s="82"/>
      <c r="BB689" s="82"/>
      <c r="BC689" s="82"/>
      <c r="BD689" s="82"/>
      <c r="BE689" s="82"/>
      <c r="BF689" s="82"/>
    </row>
    <row r="690">
      <c r="A690" s="102">
        <v>654.0</v>
      </c>
      <c r="B690" s="99" t="s">
        <v>3424</v>
      </c>
      <c r="C690" s="99" t="s">
        <v>5376</v>
      </c>
      <c r="D690" s="99" t="s">
        <v>593</v>
      </c>
      <c r="E690" s="99" t="s">
        <v>358</v>
      </c>
      <c r="F690" s="99" t="s">
        <v>10154</v>
      </c>
      <c r="G690" s="103"/>
      <c r="H690" s="103"/>
      <c r="I690" s="99" t="s">
        <v>595</v>
      </c>
      <c r="J690" s="103"/>
      <c r="K690" s="103"/>
      <c r="L690" s="103"/>
      <c r="M690" s="103"/>
      <c r="N690" s="103"/>
      <c r="O690" s="103"/>
      <c r="P690" s="103"/>
      <c r="Q690" s="99" t="s">
        <v>232</v>
      </c>
      <c r="R690" s="103"/>
      <c r="S690" s="103"/>
      <c r="T690" s="103"/>
      <c r="U690" s="103"/>
      <c r="V690" s="103"/>
      <c r="W690" s="103"/>
      <c r="X690" s="103"/>
      <c r="Y690" s="103"/>
      <c r="Z690" s="103"/>
      <c r="AA690" s="103"/>
      <c r="AB690" s="103"/>
      <c r="AC690" s="103"/>
      <c r="AD690" s="103"/>
      <c r="AE690" s="103"/>
      <c r="AF690" s="103"/>
      <c r="AG690" s="103"/>
      <c r="AH690" s="103"/>
      <c r="AI690" s="103"/>
      <c r="AJ690" s="103"/>
      <c r="AK690" s="103"/>
      <c r="AL690" s="103"/>
      <c r="AM690" s="103"/>
      <c r="AN690" s="103"/>
      <c r="AO690" s="103"/>
      <c r="AP690" s="103"/>
      <c r="AQ690" s="103"/>
      <c r="AR690" s="103"/>
      <c r="AS690" s="103"/>
      <c r="AT690" s="103"/>
      <c r="AU690" s="103"/>
      <c r="AV690" s="103"/>
      <c r="AW690" s="103"/>
      <c r="AX690" s="103"/>
      <c r="AY690" s="103"/>
      <c r="AZ690" s="103"/>
      <c r="BA690" s="103"/>
      <c r="BB690" s="103"/>
      <c r="BC690" s="103"/>
      <c r="BD690" s="103"/>
      <c r="BE690" s="103"/>
      <c r="BF690" s="103"/>
    </row>
    <row r="691">
      <c r="A691" s="64">
        <v>655.0</v>
      </c>
      <c r="B691" s="57" t="s">
        <v>3428</v>
      </c>
      <c r="C691" s="57" t="s">
        <v>5384</v>
      </c>
      <c r="D691" s="57" t="s">
        <v>593</v>
      </c>
      <c r="E691" s="57" t="s">
        <v>358</v>
      </c>
      <c r="F691" s="57" t="s">
        <v>10154</v>
      </c>
      <c r="G691" s="82"/>
      <c r="H691" s="82"/>
      <c r="I691" s="57" t="s">
        <v>595</v>
      </c>
      <c r="J691" s="82"/>
      <c r="K691" s="82"/>
      <c r="L691" s="82"/>
      <c r="M691" s="82"/>
      <c r="N691" s="82"/>
      <c r="O691" s="82"/>
      <c r="P691" s="82"/>
      <c r="Q691" s="57" t="s">
        <v>191</v>
      </c>
      <c r="R691" s="82"/>
      <c r="S691" s="82"/>
      <c r="T691" s="82"/>
      <c r="U691" s="82"/>
      <c r="V691" s="82"/>
      <c r="W691" s="82"/>
      <c r="X691" s="82"/>
      <c r="Y691" s="82"/>
      <c r="Z691" s="82"/>
      <c r="AA691" s="82"/>
      <c r="AB691" s="82"/>
      <c r="AC691" s="82"/>
      <c r="AD691" s="82"/>
      <c r="AE691" s="82"/>
      <c r="AF691" s="82"/>
      <c r="AG691" s="82"/>
      <c r="AH691" s="82"/>
      <c r="AI691" s="82"/>
      <c r="AJ691" s="82"/>
      <c r="AK691" s="82"/>
      <c r="AL691" s="82"/>
      <c r="AM691" s="82"/>
      <c r="AN691" s="82"/>
      <c r="AO691" s="82"/>
      <c r="AP691" s="82"/>
      <c r="AQ691" s="82"/>
      <c r="AR691" s="82"/>
      <c r="AS691" s="82"/>
      <c r="AT691" s="82"/>
      <c r="AU691" s="82"/>
      <c r="AV691" s="82"/>
      <c r="AW691" s="82"/>
      <c r="AX691" s="82"/>
      <c r="AY691" s="82"/>
      <c r="AZ691" s="82"/>
      <c r="BA691" s="82"/>
      <c r="BB691" s="82"/>
      <c r="BC691" s="82"/>
      <c r="BD691" s="82"/>
      <c r="BE691" s="82"/>
      <c r="BF691" s="82"/>
    </row>
    <row r="692">
      <c r="A692" s="102">
        <v>656.0</v>
      </c>
      <c r="B692" s="99" t="s">
        <v>3431</v>
      </c>
      <c r="C692" s="99" t="s">
        <v>10470</v>
      </c>
      <c r="D692" s="99" t="s">
        <v>593</v>
      </c>
      <c r="E692" s="99" t="s">
        <v>440</v>
      </c>
      <c r="F692" s="99" t="s">
        <v>10154</v>
      </c>
      <c r="G692" s="103"/>
      <c r="H692" s="103"/>
      <c r="I692" s="99" t="s">
        <v>595</v>
      </c>
      <c r="J692" s="103"/>
      <c r="K692" s="103"/>
      <c r="L692" s="103"/>
      <c r="M692" s="103"/>
      <c r="N692" s="103"/>
      <c r="O692" s="103"/>
      <c r="P692" s="103"/>
      <c r="Q692" s="99" t="s">
        <v>253</v>
      </c>
      <c r="R692" s="103"/>
      <c r="S692" s="103"/>
      <c r="T692" s="103"/>
      <c r="U692" s="103"/>
      <c r="V692" s="103"/>
      <c r="W692" s="103"/>
      <c r="X692" s="103"/>
      <c r="Y692" s="103"/>
      <c r="Z692" s="103"/>
      <c r="AA692" s="103"/>
      <c r="AB692" s="103"/>
      <c r="AC692" s="103"/>
      <c r="AD692" s="103"/>
      <c r="AE692" s="103"/>
      <c r="AF692" s="103"/>
      <c r="AG692" s="103"/>
      <c r="AH692" s="103"/>
      <c r="AI692" s="103"/>
      <c r="AJ692" s="103"/>
      <c r="AK692" s="103"/>
      <c r="AL692" s="103"/>
      <c r="AM692" s="103"/>
      <c r="AN692" s="103"/>
      <c r="AO692" s="103"/>
      <c r="AP692" s="103"/>
      <c r="AQ692" s="103"/>
      <c r="AR692" s="103"/>
      <c r="AS692" s="103"/>
      <c r="AT692" s="103"/>
      <c r="AU692" s="103"/>
      <c r="AV692" s="103"/>
      <c r="AW692" s="103"/>
      <c r="AX692" s="103"/>
      <c r="AY692" s="103"/>
      <c r="AZ692" s="103"/>
      <c r="BA692" s="103"/>
      <c r="BB692" s="103"/>
      <c r="BC692" s="103"/>
      <c r="BD692" s="103"/>
      <c r="BE692" s="103"/>
      <c r="BF692" s="103"/>
    </row>
    <row r="693">
      <c r="A693" s="64">
        <v>657.0</v>
      </c>
      <c r="B693" s="57" t="s">
        <v>3434</v>
      </c>
      <c r="C693" s="57" t="s">
        <v>5388</v>
      </c>
      <c r="D693" s="57" t="s">
        <v>593</v>
      </c>
      <c r="E693" s="57" t="s">
        <v>358</v>
      </c>
      <c r="F693" s="57" t="s">
        <v>10154</v>
      </c>
      <c r="G693" s="82"/>
      <c r="H693" s="82"/>
      <c r="I693" s="57" t="s">
        <v>595</v>
      </c>
      <c r="J693" s="82"/>
      <c r="K693" s="82"/>
      <c r="L693" s="82"/>
      <c r="M693" s="82"/>
      <c r="N693" s="82"/>
      <c r="O693" s="82"/>
      <c r="P693" s="82"/>
      <c r="Q693" s="57" t="s">
        <v>96</v>
      </c>
      <c r="R693" s="82"/>
      <c r="S693" s="82"/>
      <c r="T693" s="82"/>
      <c r="U693" s="82"/>
      <c r="V693" s="82"/>
      <c r="W693" s="82"/>
      <c r="X693" s="82"/>
      <c r="Y693" s="82"/>
      <c r="Z693" s="82"/>
      <c r="AA693" s="82"/>
      <c r="AB693" s="82"/>
      <c r="AC693" s="82"/>
      <c r="AD693" s="82"/>
      <c r="AE693" s="82"/>
      <c r="AF693" s="82"/>
      <c r="AG693" s="82"/>
      <c r="AH693" s="82"/>
      <c r="AI693" s="82"/>
      <c r="AJ693" s="82"/>
      <c r="AK693" s="82"/>
      <c r="AL693" s="82"/>
      <c r="AM693" s="82"/>
      <c r="AN693" s="82"/>
      <c r="AO693" s="82"/>
      <c r="AP693" s="82"/>
      <c r="AQ693" s="82"/>
      <c r="AR693" s="82"/>
      <c r="AS693" s="82"/>
      <c r="AT693" s="82"/>
      <c r="AU693" s="82"/>
      <c r="AV693" s="82"/>
      <c r="AW693" s="82"/>
      <c r="AX693" s="82"/>
      <c r="AY693" s="82"/>
      <c r="AZ693" s="82"/>
      <c r="BA693" s="82"/>
      <c r="BB693" s="82"/>
      <c r="BC693" s="82"/>
      <c r="BD693" s="82"/>
      <c r="BE693" s="82"/>
      <c r="BF693" s="82"/>
    </row>
    <row r="694">
      <c r="A694" s="102">
        <v>658.0</v>
      </c>
      <c r="B694" s="99" t="s">
        <v>3437</v>
      </c>
      <c r="C694" s="99" t="s">
        <v>5394</v>
      </c>
      <c r="D694" s="99" t="s">
        <v>593</v>
      </c>
      <c r="E694" s="99" t="s">
        <v>1641</v>
      </c>
      <c r="F694" s="99" t="s">
        <v>10154</v>
      </c>
      <c r="G694" s="103"/>
      <c r="H694" s="103"/>
      <c r="I694" s="99" t="s">
        <v>595</v>
      </c>
      <c r="J694" s="103"/>
      <c r="K694" s="103"/>
      <c r="L694" s="103"/>
      <c r="M694" s="103"/>
      <c r="N694" s="103"/>
      <c r="O694" s="103"/>
      <c r="P694" s="103"/>
      <c r="Q694" s="99" t="s">
        <v>181</v>
      </c>
      <c r="R694" s="103"/>
      <c r="S694" s="103"/>
      <c r="T694" s="103"/>
      <c r="U694" s="103"/>
      <c r="V694" s="103"/>
      <c r="W694" s="103"/>
      <c r="X694" s="103"/>
      <c r="Y694" s="103"/>
      <c r="Z694" s="103"/>
      <c r="AA694" s="103"/>
      <c r="AB694" s="103"/>
      <c r="AC694" s="103"/>
      <c r="AD694" s="103"/>
      <c r="AE694" s="103"/>
      <c r="AF694" s="103"/>
      <c r="AG694" s="103"/>
      <c r="AH694" s="103"/>
      <c r="AI694" s="103"/>
      <c r="AJ694" s="103"/>
      <c r="AK694" s="103"/>
      <c r="AL694" s="103"/>
      <c r="AM694" s="103"/>
      <c r="AN694" s="103"/>
      <c r="AO694" s="103"/>
      <c r="AP694" s="103"/>
      <c r="AQ694" s="103"/>
      <c r="AR694" s="103"/>
      <c r="AS694" s="103"/>
      <c r="AT694" s="103"/>
      <c r="AU694" s="103"/>
      <c r="AV694" s="103"/>
      <c r="AW694" s="103"/>
      <c r="AX694" s="103"/>
      <c r="AY694" s="103"/>
      <c r="AZ694" s="103"/>
      <c r="BA694" s="103"/>
      <c r="BB694" s="103"/>
      <c r="BC694" s="103"/>
      <c r="BD694" s="103"/>
      <c r="BE694" s="103"/>
      <c r="BF694" s="103"/>
    </row>
    <row r="695">
      <c r="A695" s="64">
        <v>659.0</v>
      </c>
      <c r="B695" s="57" t="s">
        <v>3440</v>
      </c>
      <c r="C695" s="57" t="s">
        <v>5404</v>
      </c>
      <c r="D695" s="57" t="s">
        <v>593</v>
      </c>
      <c r="E695" s="57" t="s">
        <v>358</v>
      </c>
      <c r="F695" s="57" t="s">
        <v>10154</v>
      </c>
      <c r="G695" s="82"/>
      <c r="H695" s="82"/>
      <c r="I695" s="57" t="s">
        <v>595</v>
      </c>
      <c r="J695" s="82"/>
      <c r="K695" s="82"/>
      <c r="L695" s="82"/>
      <c r="M695" s="82"/>
      <c r="N695" s="82"/>
      <c r="O695" s="82"/>
      <c r="P695" s="82"/>
      <c r="Q695" s="57" t="s">
        <v>181</v>
      </c>
      <c r="R695" s="82"/>
      <c r="S695" s="82"/>
      <c r="T695" s="82"/>
      <c r="U695" s="82"/>
      <c r="V695" s="82"/>
      <c r="W695" s="82"/>
      <c r="X695" s="82"/>
      <c r="Y695" s="82"/>
      <c r="Z695" s="82"/>
      <c r="AA695" s="82"/>
      <c r="AB695" s="82"/>
      <c r="AC695" s="82"/>
      <c r="AD695" s="82"/>
      <c r="AE695" s="82"/>
      <c r="AF695" s="82"/>
      <c r="AG695" s="82"/>
      <c r="AH695" s="82"/>
      <c r="AI695" s="82"/>
      <c r="AJ695" s="82"/>
      <c r="AK695" s="82"/>
      <c r="AL695" s="82"/>
      <c r="AM695" s="82"/>
      <c r="AN695" s="82"/>
      <c r="AO695" s="82"/>
      <c r="AP695" s="82"/>
      <c r="AQ695" s="82"/>
      <c r="AR695" s="82"/>
      <c r="AS695" s="82"/>
      <c r="AT695" s="82"/>
      <c r="AU695" s="82"/>
      <c r="AV695" s="82"/>
      <c r="AW695" s="82"/>
      <c r="AX695" s="82"/>
      <c r="AY695" s="82"/>
      <c r="AZ695" s="82"/>
      <c r="BA695" s="82"/>
      <c r="BB695" s="82"/>
      <c r="BC695" s="82"/>
      <c r="BD695" s="82"/>
      <c r="BE695" s="82"/>
      <c r="BF695" s="82"/>
    </row>
    <row r="696">
      <c r="A696" s="102">
        <v>660.0</v>
      </c>
      <c r="B696" s="99" t="s">
        <v>3442</v>
      </c>
      <c r="C696" s="99" t="s">
        <v>5407</v>
      </c>
      <c r="D696" s="99" t="s">
        <v>593</v>
      </c>
      <c r="E696" s="99" t="s">
        <v>358</v>
      </c>
      <c r="F696" s="99" t="s">
        <v>10154</v>
      </c>
      <c r="G696" s="103"/>
      <c r="H696" s="103"/>
      <c r="I696" s="99" t="s">
        <v>595</v>
      </c>
      <c r="J696" s="103"/>
      <c r="K696" s="103"/>
      <c r="L696" s="103"/>
      <c r="M696" s="103"/>
      <c r="N696" s="103"/>
      <c r="O696" s="103"/>
      <c r="P696" s="103"/>
      <c r="Q696" s="99" t="s">
        <v>191</v>
      </c>
      <c r="R696" s="103"/>
      <c r="S696" s="103"/>
      <c r="T696" s="103"/>
      <c r="U696" s="103"/>
      <c r="V696" s="103"/>
      <c r="W696" s="103"/>
      <c r="X696" s="103"/>
      <c r="Y696" s="103"/>
      <c r="Z696" s="103"/>
      <c r="AA696" s="103"/>
      <c r="AB696" s="103"/>
      <c r="AC696" s="103"/>
      <c r="AD696" s="103"/>
      <c r="AE696" s="103"/>
      <c r="AF696" s="103"/>
      <c r="AG696" s="103"/>
      <c r="AH696" s="103"/>
      <c r="AI696" s="103"/>
      <c r="AJ696" s="103"/>
      <c r="AK696" s="103"/>
      <c r="AL696" s="103"/>
      <c r="AM696" s="103"/>
      <c r="AN696" s="103"/>
      <c r="AO696" s="103"/>
      <c r="AP696" s="103"/>
      <c r="AQ696" s="103"/>
      <c r="AR696" s="103"/>
      <c r="AS696" s="103"/>
      <c r="AT696" s="103"/>
      <c r="AU696" s="103"/>
      <c r="AV696" s="103"/>
      <c r="AW696" s="103"/>
      <c r="AX696" s="103"/>
      <c r="AY696" s="103"/>
      <c r="AZ696" s="103"/>
      <c r="BA696" s="103"/>
      <c r="BB696" s="103"/>
      <c r="BC696" s="103"/>
      <c r="BD696" s="103"/>
      <c r="BE696" s="103"/>
      <c r="BF696" s="103"/>
    </row>
    <row r="697">
      <c r="A697" s="64">
        <v>661.0</v>
      </c>
      <c r="B697" s="57" t="s">
        <v>3446</v>
      </c>
      <c r="C697" s="57" t="s">
        <v>5414</v>
      </c>
      <c r="D697" s="57" t="s">
        <v>593</v>
      </c>
      <c r="E697" s="57" t="s">
        <v>358</v>
      </c>
      <c r="F697" s="57" t="s">
        <v>10154</v>
      </c>
      <c r="G697" s="82"/>
      <c r="H697" s="82"/>
      <c r="I697" s="57" t="s">
        <v>595</v>
      </c>
      <c r="J697" s="82"/>
      <c r="K697" s="82"/>
      <c r="L697" s="82"/>
      <c r="M697" s="82"/>
      <c r="N697" s="82"/>
      <c r="O697" s="82"/>
      <c r="P697" s="82"/>
      <c r="Q697" s="57" t="s">
        <v>96</v>
      </c>
      <c r="R697" s="82"/>
      <c r="S697" s="82"/>
      <c r="T697" s="82"/>
      <c r="U697" s="82"/>
      <c r="V697" s="82"/>
      <c r="W697" s="82"/>
      <c r="X697" s="82"/>
      <c r="Y697" s="82"/>
      <c r="Z697" s="82"/>
      <c r="AA697" s="82"/>
      <c r="AB697" s="82"/>
      <c r="AC697" s="82"/>
      <c r="AD697" s="82"/>
      <c r="AE697" s="82"/>
      <c r="AF697" s="82"/>
      <c r="AG697" s="82"/>
      <c r="AH697" s="82"/>
      <c r="AI697" s="82"/>
      <c r="AJ697" s="82"/>
      <c r="AK697" s="82"/>
      <c r="AL697" s="82"/>
      <c r="AM697" s="82"/>
      <c r="AN697" s="82"/>
      <c r="AO697" s="82"/>
      <c r="AP697" s="82"/>
      <c r="AQ697" s="82"/>
      <c r="AR697" s="82"/>
      <c r="AS697" s="82"/>
      <c r="AT697" s="82"/>
      <c r="AU697" s="82"/>
      <c r="AV697" s="82"/>
      <c r="AW697" s="82"/>
      <c r="AX697" s="82"/>
      <c r="AY697" s="82"/>
      <c r="AZ697" s="82"/>
      <c r="BA697" s="82"/>
      <c r="BB697" s="82"/>
      <c r="BC697" s="82"/>
      <c r="BD697" s="82"/>
      <c r="BE697" s="82"/>
      <c r="BF697" s="82"/>
    </row>
    <row r="698">
      <c r="A698" s="102">
        <v>662.0</v>
      </c>
      <c r="B698" s="99" t="s">
        <v>3449</v>
      </c>
      <c r="C698" s="99" t="s">
        <v>5423</v>
      </c>
      <c r="D698" s="99" t="s">
        <v>593</v>
      </c>
      <c r="E698" s="99" t="s">
        <v>358</v>
      </c>
      <c r="F698" s="99" t="s">
        <v>10154</v>
      </c>
      <c r="G698" s="103"/>
      <c r="H698" s="103"/>
      <c r="I698" s="99" t="s">
        <v>595</v>
      </c>
      <c r="J698" s="103"/>
      <c r="K698" s="103"/>
      <c r="L698" s="103"/>
      <c r="M698" s="103"/>
      <c r="N698" s="103"/>
      <c r="O698" s="103"/>
      <c r="P698" s="103"/>
      <c r="Q698" s="99" t="s">
        <v>191</v>
      </c>
      <c r="R698" s="103"/>
      <c r="S698" s="103"/>
      <c r="T698" s="103"/>
      <c r="U698" s="103"/>
      <c r="V698" s="103"/>
      <c r="W698" s="103"/>
      <c r="X698" s="103"/>
      <c r="Y698" s="103"/>
      <c r="Z698" s="103"/>
      <c r="AA698" s="103"/>
      <c r="AB698" s="103"/>
      <c r="AC698" s="103"/>
      <c r="AD698" s="103"/>
      <c r="AE698" s="103"/>
      <c r="AF698" s="103"/>
      <c r="AG698" s="103"/>
      <c r="AH698" s="103"/>
      <c r="AI698" s="103"/>
      <c r="AJ698" s="103"/>
      <c r="AK698" s="103"/>
      <c r="AL698" s="103"/>
      <c r="AM698" s="103"/>
      <c r="AN698" s="103"/>
      <c r="AO698" s="103"/>
      <c r="AP698" s="103"/>
      <c r="AQ698" s="103"/>
      <c r="AR698" s="103"/>
      <c r="AS698" s="103"/>
      <c r="AT698" s="103"/>
      <c r="AU698" s="103"/>
      <c r="AV698" s="103"/>
      <c r="AW698" s="103"/>
      <c r="AX698" s="103"/>
      <c r="AY698" s="103"/>
      <c r="AZ698" s="103"/>
      <c r="BA698" s="103"/>
      <c r="BB698" s="103"/>
      <c r="BC698" s="103"/>
      <c r="BD698" s="103"/>
      <c r="BE698" s="103"/>
      <c r="BF698" s="103"/>
    </row>
    <row r="699">
      <c r="A699" s="64">
        <v>663.0</v>
      </c>
      <c r="B699" s="57" t="s">
        <v>3453</v>
      </c>
      <c r="C699" s="57" t="s">
        <v>5425</v>
      </c>
      <c r="D699" s="57" t="s">
        <v>593</v>
      </c>
      <c r="E699" s="57" t="s">
        <v>358</v>
      </c>
      <c r="F699" s="57" t="s">
        <v>10154</v>
      </c>
      <c r="G699" s="82"/>
      <c r="H699" s="82"/>
      <c r="I699" s="57" t="s">
        <v>595</v>
      </c>
      <c r="J699" s="82"/>
      <c r="K699" s="82"/>
      <c r="L699" s="82"/>
      <c r="M699" s="82"/>
      <c r="N699" s="82"/>
      <c r="O699" s="82"/>
      <c r="P699" s="82"/>
      <c r="Q699" s="57" t="s">
        <v>181</v>
      </c>
      <c r="R699" s="82"/>
      <c r="S699" s="82"/>
      <c r="T699" s="82"/>
      <c r="U699" s="82"/>
      <c r="V699" s="82"/>
      <c r="W699" s="82"/>
      <c r="X699" s="82"/>
      <c r="Y699" s="82"/>
      <c r="Z699" s="82"/>
      <c r="AA699" s="82"/>
      <c r="AB699" s="82"/>
      <c r="AC699" s="82"/>
      <c r="AD699" s="82"/>
      <c r="AE699" s="82"/>
      <c r="AF699" s="82"/>
      <c r="AG699" s="82"/>
      <c r="AH699" s="82"/>
      <c r="AI699" s="82"/>
      <c r="AJ699" s="82"/>
      <c r="AK699" s="82"/>
      <c r="AL699" s="82"/>
      <c r="AM699" s="82"/>
      <c r="AN699" s="82"/>
      <c r="AO699" s="82"/>
      <c r="AP699" s="82"/>
      <c r="AQ699" s="82"/>
      <c r="AR699" s="82"/>
      <c r="AS699" s="82"/>
      <c r="AT699" s="82"/>
      <c r="AU699" s="82"/>
      <c r="AV699" s="82"/>
      <c r="AW699" s="82"/>
      <c r="AX699" s="82"/>
      <c r="AY699" s="82"/>
      <c r="AZ699" s="82"/>
      <c r="BA699" s="82"/>
      <c r="BB699" s="82"/>
      <c r="BC699" s="82"/>
      <c r="BD699" s="82"/>
      <c r="BE699" s="82"/>
      <c r="BF699" s="82"/>
    </row>
    <row r="700">
      <c r="A700" s="102">
        <v>664.0</v>
      </c>
      <c r="B700" s="99" t="s">
        <v>3457</v>
      </c>
      <c r="C700" s="99" t="s">
        <v>5428</v>
      </c>
      <c r="D700" s="99" t="s">
        <v>593</v>
      </c>
      <c r="E700" s="99" t="s">
        <v>358</v>
      </c>
      <c r="F700" s="99" t="s">
        <v>10154</v>
      </c>
      <c r="G700" s="103"/>
      <c r="H700" s="103"/>
      <c r="I700" s="99" t="s">
        <v>595</v>
      </c>
      <c r="J700" s="103"/>
      <c r="K700" s="103"/>
      <c r="L700" s="103"/>
      <c r="M700" s="103"/>
      <c r="N700" s="103"/>
      <c r="O700" s="103"/>
      <c r="P700" s="103"/>
      <c r="Q700" s="99" t="s">
        <v>463</v>
      </c>
      <c r="R700" s="103"/>
      <c r="S700" s="103"/>
      <c r="T700" s="103"/>
      <c r="U700" s="103"/>
      <c r="V700" s="103"/>
      <c r="W700" s="103"/>
      <c r="X700" s="103"/>
      <c r="Y700" s="103"/>
      <c r="Z700" s="103"/>
      <c r="AA700" s="103"/>
      <c r="AB700" s="103"/>
      <c r="AC700" s="103"/>
      <c r="AD700" s="103"/>
      <c r="AE700" s="103"/>
      <c r="AF700" s="103"/>
      <c r="AG700" s="103"/>
      <c r="AH700" s="103"/>
      <c r="AI700" s="103"/>
      <c r="AJ700" s="103"/>
      <c r="AK700" s="103"/>
      <c r="AL700" s="103"/>
      <c r="AM700" s="103"/>
      <c r="AN700" s="103"/>
      <c r="AO700" s="103"/>
      <c r="AP700" s="103"/>
      <c r="AQ700" s="103"/>
      <c r="AR700" s="103"/>
      <c r="AS700" s="103"/>
      <c r="AT700" s="103"/>
      <c r="AU700" s="103"/>
      <c r="AV700" s="103"/>
      <c r="AW700" s="103"/>
      <c r="AX700" s="103"/>
      <c r="AY700" s="103"/>
      <c r="AZ700" s="103"/>
      <c r="BA700" s="103"/>
      <c r="BB700" s="103"/>
      <c r="BC700" s="103"/>
      <c r="BD700" s="103"/>
      <c r="BE700" s="103"/>
      <c r="BF700" s="103"/>
    </row>
    <row r="701">
      <c r="A701" s="64">
        <v>665.0</v>
      </c>
      <c r="B701" s="57" t="s">
        <v>3460</v>
      </c>
      <c r="C701" s="57" t="s">
        <v>5431</v>
      </c>
      <c r="D701" s="57" t="s">
        <v>593</v>
      </c>
      <c r="E701" s="57" t="s">
        <v>358</v>
      </c>
      <c r="F701" s="57" t="s">
        <v>10154</v>
      </c>
      <c r="G701" s="82"/>
      <c r="H701" s="82"/>
      <c r="I701" s="57" t="s">
        <v>595</v>
      </c>
      <c r="J701" s="82"/>
      <c r="K701" s="82"/>
      <c r="L701" s="82"/>
      <c r="M701" s="82"/>
      <c r="N701" s="82"/>
      <c r="O701" s="82"/>
      <c r="P701" s="82"/>
      <c r="Q701" s="57" t="s">
        <v>226</v>
      </c>
      <c r="R701" s="82"/>
      <c r="S701" s="82"/>
      <c r="T701" s="82"/>
      <c r="U701" s="82"/>
      <c r="V701" s="82"/>
      <c r="W701" s="82"/>
      <c r="X701" s="82"/>
      <c r="Y701" s="82"/>
      <c r="Z701" s="82"/>
      <c r="AA701" s="82"/>
      <c r="AB701" s="82"/>
      <c r="AC701" s="82"/>
      <c r="AD701" s="82"/>
      <c r="AE701" s="82"/>
      <c r="AF701" s="82"/>
      <c r="AG701" s="82"/>
      <c r="AH701" s="82"/>
      <c r="AI701" s="82"/>
      <c r="AJ701" s="82"/>
      <c r="AK701" s="82"/>
      <c r="AL701" s="82"/>
      <c r="AM701" s="82"/>
      <c r="AN701" s="82"/>
      <c r="AO701" s="82"/>
      <c r="AP701" s="82"/>
      <c r="AQ701" s="82"/>
      <c r="AR701" s="82"/>
      <c r="AS701" s="82"/>
      <c r="AT701" s="82"/>
      <c r="AU701" s="82"/>
      <c r="AV701" s="82"/>
      <c r="AW701" s="82"/>
      <c r="AX701" s="82"/>
      <c r="AY701" s="82"/>
      <c r="AZ701" s="82"/>
      <c r="BA701" s="82"/>
      <c r="BB701" s="82"/>
      <c r="BC701" s="82"/>
      <c r="BD701" s="82"/>
      <c r="BE701" s="82"/>
      <c r="BF701" s="82"/>
    </row>
    <row r="702">
      <c r="A702" s="102">
        <v>666.0</v>
      </c>
      <c r="B702" s="99" t="s">
        <v>3463</v>
      </c>
      <c r="C702" s="99" t="s">
        <v>10471</v>
      </c>
      <c r="D702" s="99" t="s">
        <v>593</v>
      </c>
      <c r="E702" s="99" t="s">
        <v>2343</v>
      </c>
      <c r="F702" s="99" t="s">
        <v>10154</v>
      </c>
      <c r="G702" s="103"/>
      <c r="H702" s="103"/>
      <c r="I702" s="99" t="s">
        <v>595</v>
      </c>
      <c r="J702" s="103"/>
      <c r="K702" s="103"/>
      <c r="L702" s="103"/>
      <c r="M702" s="103"/>
      <c r="N702" s="103"/>
      <c r="O702" s="103"/>
      <c r="P702" s="103"/>
      <c r="Q702" s="99" t="s">
        <v>181</v>
      </c>
      <c r="R702" s="103"/>
      <c r="S702" s="103"/>
      <c r="T702" s="103"/>
      <c r="U702" s="103"/>
      <c r="V702" s="103"/>
      <c r="W702" s="103"/>
      <c r="X702" s="103"/>
      <c r="Y702" s="103"/>
      <c r="Z702" s="103"/>
      <c r="AA702" s="103"/>
      <c r="AB702" s="103"/>
      <c r="AC702" s="103"/>
      <c r="AD702" s="103"/>
      <c r="AE702" s="103"/>
      <c r="AF702" s="103"/>
      <c r="AG702" s="103"/>
      <c r="AH702" s="103"/>
      <c r="AI702" s="103"/>
      <c r="AJ702" s="103"/>
      <c r="AK702" s="103"/>
      <c r="AL702" s="103"/>
      <c r="AM702" s="103"/>
      <c r="AN702" s="103"/>
      <c r="AO702" s="103"/>
      <c r="AP702" s="103"/>
      <c r="AQ702" s="103"/>
      <c r="AR702" s="103"/>
      <c r="AS702" s="103"/>
      <c r="AT702" s="103"/>
      <c r="AU702" s="103"/>
      <c r="AV702" s="103"/>
      <c r="AW702" s="103"/>
      <c r="AX702" s="103"/>
      <c r="AY702" s="103"/>
      <c r="AZ702" s="103"/>
      <c r="BA702" s="103"/>
      <c r="BB702" s="103"/>
      <c r="BC702" s="103"/>
      <c r="BD702" s="103"/>
      <c r="BE702" s="103"/>
      <c r="BF702" s="103"/>
    </row>
    <row r="703">
      <c r="A703" s="64">
        <v>667.0</v>
      </c>
      <c r="B703" s="57" t="s">
        <v>3466</v>
      </c>
      <c r="C703" s="57" t="s">
        <v>5435</v>
      </c>
      <c r="D703" s="57" t="s">
        <v>593</v>
      </c>
      <c r="E703" s="57" t="s">
        <v>358</v>
      </c>
      <c r="F703" s="57" t="s">
        <v>10154</v>
      </c>
      <c r="G703" s="82"/>
      <c r="H703" s="82"/>
      <c r="I703" s="57" t="s">
        <v>595</v>
      </c>
      <c r="J703" s="82"/>
      <c r="K703" s="82"/>
      <c r="L703" s="82"/>
      <c r="M703" s="82"/>
      <c r="N703" s="82"/>
      <c r="O703" s="82"/>
      <c r="P703" s="82"/>
      <c r="Q703" s="57" t="s">
        <v>232</v>
      </c>
      <c r="R703" s="82"/>
      <c r="S703" s="82"/>
      <c r="T703" s="82"/>
      <c r="U703" s="82"/>
      <c r="V703" s="82"/>
      <c r="W703" s="82"/>
      <c r="X703" s="82"/>
      <c r="Y703" s="82"/>
      <c r="Z703" s="82"/>
      <c r="AA703" s="82"/>
      <c r="AB703" s="82"/>
      <c r="AC703" s="82"/>
      <c r="AD703" s="82"/>
      <c r="AE703" s="82"/>
      <c r="AF703" s="82"/>
      <c r="AG703" s="82"/>
      <c r="AH703" s="82"/>
      <c r="AI703" s="82"/>
      <c r="AJ703" s="82"/>
      <c r="AK703" s="82"/>
      <c r="AL703" s="82"/>
      <c r="AM703" s="82"/>
      <c r="AN703" s="82"/>
      <c r="AO703" s="82"/>
      <c r="AP703" s="82"/>
      <c r="AQ703" s="82"/>
      <c r="AR703" s="82"/>
      <c r="AS703" s="82"/>
      <c r="AT703" s="82"/>
      <c r="AU703" s="82"/>
      <c r="AV703" s="82"/>
      <c r="AW703" s="82"/>
      <c r="AX703" s="82"/>
      <c r="AY703" s="82"/>
      <c r="AZ703" s="82"/>
      <c r="BA703" s="82"/>
      <c r="BB703" s="82"/>
      <c r="BC703" s="82"/>
      <c r="BD703" s="82"/>
      <c r="BE703" s="82"/>
      <c r="BF703" s="82"/>
    </row>
    <row r="704">
      <c r="A704" s="102">
        <v>668.0</v>
      </c>
      <c r="B704" s="99" t="s">
        <v>3471</v>
      </c>
      <c r="C704" s="99" t="s">
        <v>5439</v>
      </c>
      <c r="D704" s="99" t="s">
        <v>593</v>
      </c>
      <c r="E704" s="99" t="s">
        <v>358</v>
      </c>
      <c r="F704" s="99" t="s">
        <v>10154</v>
      </c>
      <c r="G704" s="103"/>
      <c r="H704" s="103"/>
      <c r="I704" s="99" t="s">
        <v>595</v>
      </c>
      <c r="J704" s="103"/>
      <c r="K704" s="103"/>
      <c r="L704" s="103"/>
      <c r="M704" s="103"/>
      <c r="N704" s="103"/>
      <c r="O704" s="103"/>
      <c r="P704" s="103"/>
      <c r="Q704" s="99" t="s">
        <v>434</v>
      </c>
      <c r="R704" s="103"/>
      <c r="S704" s="103"/>
      <c r="T704" s="103"/>
      <c r="U704" s="103"/>
      <c r="V704" s="103"/>
      <c r="W704" s="103"/>
      <c r="X704" s="103"/>
      <c r="Y704" s="103"/>
      <c r="Z704" s="103"/>
      <c r="AA704" s="103"/>
      <c r="AB704" s="103"/>
      <c r="AC704" s="103"/>
      <c r="AD704" s="103"/>
      <c r="AE704" s="103"/>
      <c r="AF704" s="103"/>
      <c r="AG704" s="103"/>
      <c r="AH704" s="103"/>
      <c r="AI704" s="103"/>
      <c r="AJ704" s="103"/>
      <c r="AK704" s="103"/>
      <c r="AL704" s="103"/>
      <c r="AM704" s="103"/>
      <c r="AN704" s="103"/>
      <c r="AO704" s="103"/>
      <c r="AP704" s="103"/>
      <c r="AQ704" s="103"/>
      <c r="AR704" s="103"/>
      <c r="AS704" s="103"/>
      <c r="AT704" s="103"/>
      <c r="AU704" s="103"/>
      <c r="AV704" s="103"/>
      <c r="AW704" s="103"/>
      <c r="AX704" s="103"/>
      <c r="AY704" s="103"/>
      <c r="AZ704" s="103"/>
      <c r="BA704" s="103"/>
      <c r="BB704" s="103"/>
      <c r="BC704" s="103"/>
      <c r="BD704" s="103"/>
      <c r="BE704" s="103"/>
      <c r="BF704" s="103"/>
    </row>
    <row r="705">
      <c r="A705" s="64">
        <v>669.0</v>
      </c>
      <c r="B705" s="57" t="s">
        <v>3475</v>
      </c>
      <c r="C705" s="57" t="s">
        <v>10472</v>
      </c>
      <c r="D705" s="57" t="s">
        <v>593</v>
      </c>
      <c r="E705" s="57" t="s">
        <v>358</v>
      </c>
      <c r="F705" s="57" t="s">
        <v>10154</v>
      </c>
      <c r="G705" s="82"/>
      <c r="H705" s="82"/>
      <c r="I705" s="57" t="s">
        <v>595</v>
      </c>
      <c r="J705" s="82"/>
      <c r="K705" s="82"/>
      <c r="L705" s="82"/>
      <c r="M705" s="82"/>
      <c r="N705" s="82"/>
      <c r="O705" s="82"/>
      <c r="P705" s="82"/>
      <c r="Q705" s="57" t="s">
        <v>96</v>
      </c>
      <c r="R705" s="82"/>
      <c r="S705" s="82"/>
      <c r="T705" s="82"/>
      <c r="U705" s="82"/>
      <c r="V705" s="82"/>
      <c r="W705" s="82"/>
      <c r="X705" s="82"/>
      <c r="Y705" s="82"/>
      <c r="Z705" s="82"/>
      <c r="AA705" s="82"/>
      <c r="AB705" s="82"/>
      <c r="AC705" s="82"/>
      <c r="AD705" s="82"/>
      <c r="AE705" s="82"/>
      <c r="AF705" s="82"/>
      <c r="AG705" s="82"/>
      <c r="AH705" s="82"/>
      <c r="AI705" s="82"/>
      <c r="AJ705" s="82"/>
      <c r="AK705" s="82"/>
      <c r="AL705" s="82"/>
      <c r="AM705" s="82"/>
      <c r="AN705" s="82"/>
      <c r="AO705" s="82"/>
      <c r="AP705" s="82"/>
      <c r="AQ705" s="82"/>
      <c r="AR705" s="82"/>
      <c r="AS705" s="82"/>
      <c r="AT705" s="82"/>
      <c r="AU705" s="82"/>
      <c r="AV705" s="82"/>
      <c r="AW705" s="82"/>
      <c r="AX705" s="82"/>
      <c r="AY705" s="82"/>
      <c r="AZ705" s="82"/>
      <c r="BA705" s="82"/>
      <c r="BB705" s="82"/>
      <c r="BC705" s="82"/>
      <c r="BD705" s="82"/>
      <c r="BE705" s="82"/>
      <c r="BF705" s="82"/>
    </row>
    <row r="706">
      <c r="A706" s="102">
        <v>670.0</v>
      </c>
      <c r="B706" s="99" t="s">
        <v>3479</v>
      </c>
      <c r="C706" s="99" t="s">
        <v>5442</v>
      </c>
      <c r="D706" s="99" t="s">
        <v>593</v>
      </c>
      <c r="E706" s="99" t="s">
        <v>2343</v>
      </c>
      <c r="F706" s="99" t="s">
        <v>10154</v>
      </c>
      <c r="G706" s="103"/>
      <c r="H706" s="103"/>
      <c r="I706" s="99" t="s">
        <v>595</v>
      </c>
      <c r="J706" s="103"/>
      <c r="K706" s="103"/>
      <c r="L706" s="103"/>
      <c r="M706" s="103"/>
      <c r="N706" s="103"/>
      <c r="O706" s="103"/>
      <c r="P706" s="103"/>
      <c r="Q706" s="99" t="s">
        <v>463</v>
      </c>
      <c r="R706" s="103"/>
      <c r="S706" s="103"/>
      <c r="T706" s="103"/>
      <c r="U706" s="103"/>
      <c r="V706" s="103"/>
      <c r="W706" s="103"/>
      <c r="X706" s="103"/>
      <c r="Y706" s="103"/>
      <c r="Z706" s="103"/>
      <c r="AA706" s="103"/>
      <c r="AB706" s="103"/>
      <c r="AC706" s="103"/>
      <c r="AD706" s="103"/>
      <c r="AE706" s="103"/>
      <c r="AF706" s="103"/>
      <c r="AG706" s="103"/>
      <c r="AH706" s="103"/>
      <c r="AI706" s="103"/>
      <c r="AJ706" s="103"/>
      <c r="AK706" s="103"/>
      <c r="AL706" s="103"/>
      <c r="AM706" s="103"/>
      <c r="AN706" s="103"/>
      <c r="AO706" s="103"/>
      <c r="AP706" s="103"/>
      <c r="AQ706" s="103"/>
      <c r="AR706" s="103"/>
      <c r="AS706" s="103"/>
      <c r="AT706" s="103"/>
      <c r="AU706" s="103"/>
      <c r="AV706" s="103"/>
      <c r="AW706" s="103"/>
      <c r="AX706" s="103"/>
      <c r="AY706" s="103"/>
      <c r="AZ706" s="103"/>
      <c r="BA706" s="103"/>
      <c r="BB706" s="103"/>
      <c r="BC706" s="103"/>
      <c r="BD706" s="103"/>
      <c r="BE706" s="103"/>
      <c r="BF706" s="103"/>
    </row>
    <row r="707">
      <c r="A707" s="64">
        <v>671.0</v>
      </c>
      <c r="B707" s="57" t="s">
        <v>3481</v>
      </c>
      <c r="C707" s="57" t="s">
        <v>5446</v>
      </c>
      <c r="D707" s="57" t="s">
        <v>593</v>
      </c>
      <c r="E707" s="57" t="s">
        <v>2343</v>
      </c>
      <c r="F707" s="57" t="s">
        <v>10154</v>
      </c>
      <c r="G707" s="82"/>
      <c r="H707" s="82"/>
      <c r="I707" s="57" t="s">
        <v>595</v>
      </c>
      <c r="J707" s="82"/>
      <c r="K707" s="82"/>
      <c r="L707" s="82"/>
      <c r="M707" s="82"/>
      <c r="N707" s="82"/>
      <c r="O707" s="82"/>
      <c r="P707" s="82"/>
      <c r="Q707" s="57" t="s">
        <v>434</v>
      </c>
      <c r="R707" s="82"/>
      <c r="S707" s="82"/>
      <c r="T707" s="82"/>
      <c r="U707" s="82"/>
      <c r="V707" s="82"/>
      <c r="W707" s="82"/>
      <c r="X707" s="82"/>
      <c r="Y707" s="82"/>
      <c r="Z707" s="82"/>
      <c r="AA707" s="82"/>
      <c r="AB707" s="82"/>
      <c r="AC707" s="82"/>
      <c r="AD707" s="82"/>
      <c r="AE707" s="82"/>
      <c r="AF707" s="82"/>
      <c r="AG707" s="82"/>
      <c r="AH707" s="82"/>
      <c r="AI707" s="82"/>
      <c r="AJ707" s="82"/>
      <c r="AK707" s="82"/>
      <c r="AL707" s="82"/>
      <c r="AM707" s="82"/>
      <c r="AN707" s="82"/>
      <c r="AO707" s="82"/>
      <c r="AP707" s="82"/>
      <c r="AQ707" s="82"/>
      <c r="AR707" s="82"/>
      <c r="AS707" s="82"/>
      <c r="AT707" s="82"/>
      <c r="AU707" s="82"/>
      <c r="AV707" s="82"/>
      <c r="AW707" s="82"/>
      <c r="AX707" s="82"/>
      <c r="AY707" s="82"/>
      <c r="AZ707" s="82"/>
      <c r="BA707" s="82"/>
      <c r="BB707" s="82"/>
      <c r="BC707" s="82"/>
      <c r="BD707" s="82"/>
      <c r="BE707" s="82"/>
      <c r="BF707" s="82"/>
    </row>
    <row r="708">
      <c r="A708" s="102">
        <v>672.0</v>
      </c>
      <c r="B708" s="99" t="s">
        <v>3485</v>
      </c>
      <c r="C708" s="99" t="s">
        <v>5450</v>
      </c>
      <c r="D708" s="99" t="s">
        <v>593</v>
      </c>
      <c r="E708" s="99" t="s">
        <v>358</v>
      </c>
      <c r="F708" s="99" t="s">
        <v>10154</v>
      </c>
      <c r="G708" s="103"/>
      <c r="H708" s="103"/>
      <c r="I708" s="99" t="s">
        <v>595</v>
      </c>
      <c r="J708" s="103"/>
      <c r="K708" s="103"/>
      <c r="L708" s="103"/>
      <c r="M708" s="103"/>
      <c r="N708" s="103"/>
      <c r="O708" s="103"/>
      <c r="P708" s="103"/>
      <c r="Q708" s="99" t="s">
        <v>434</v>
      </c>
      <c r="R708" s="103"/>
      <c r="S708" s="103"/>
      <c r="T708" s="103"/>
      <c r="U708" s="103"/>
      <c r="V708" s="103"/>
      <c r="W708" s="103"/>
      <c r="X708" s="103"/>
      <c r="Y708" s="103"/>
      <c r="Z708" s="103"/>
      <c r="AA708" s="103"/>
      <c r="AB708" s="103"/>
      <c r="AC708" s="103"/>
      <c r="AD708" s="103"/>
      <c r="AE708" s="103"/>
      <c r="AF708" s="103"/>
      <c r="AG708" s="103"/>
      <c r="AH708" s="103"/>
      <c r="AI708" s="103"/>
      <c r="AJ708" s="103"/>
      <c r="AK708" s="103"/>
      <c r="AL708" s="103"/>
      <c r="AM708" s="103"/>
      <c r="AN708" s="103"/>
      <c r="AO708" s="103"/>
      <c r="AP708" s="103"/>
      <c r="AQ708" s="103"/>
      <c r="AR708" s="103"/>
      <c r="AS708" s="103"/>
      <c r="AT708" s="103"/>
      <c r="AU708" s="103"/>
      <c r="AV708" s="103"/>
      <c r="AW708" s="103"/>
      <c r="AX708" s="103"/>
      <c r="AY708" s="103"/>
      <c r="AZ708" s="103"/>
      <c r="BA708" s="103"/>
      <c r="BB708" s="103"/>
      <c r="BC708" s="103"/>
      <c r="BD708" s="103"/>
      <c r="BE708" s="103"/>
      <c r="BF708" s="103"/>
    </row>
    <row r="709">
      <c r="A709" s="64">
        <v>673.0</v>
      </c>
      <c r="B709" s="57" t="s">
        <v>3489</v>
      </c>
      <c r="C709" s="57" t="s">
        <v>5454</v>
      </c>
      <c r="D709" s="57" t="s">
        <v>593</v>
      </c>
      <c r="E709" s="57" t="s">
        <v>358</v>
      </c>
      <c r="F709" s="57" t="s">
        <v>10154</v>
      </c>
      <c r="G709" s="82"/>
      <c r="H709" s="82"/>
      <c r="I709" s="57" t="s">
        <v>595</v>
      </c>
      <c r="J709" s="82"/>
      <c r="K709" s="82"/>
      <c r="L709" s="82"/>
      <c r="M709" s="82"/>
      <c r="N709" s="82"/>
      <c r="O709" s="82"/>
      <c r="P709" s="82"/>
      <c r="Q709" s="57" t="s">
        <v>232</v>
      </c>
      <c r="R709" s="82"/>
      <c r="S709" s="82"/>
      <c r="T709" s="82"/>
      <c r="U709" s="82"/>
      <c r="V709" s="82"/>
      <c r="W709" s="82"/>
      <c r="X709" s="82"/>
      <c r="Y709" s="82"/>
      <c r="Z709" s="82"/>
      <c r="AA709" s="82"/>
      <c r="AB709" s="82"/>
      <c r="AC709" s="82"/>
      <c r="AD709" s="82"/>
      <c r="AE709" s="82"/>
      <c r="AF709" s="82"/>
      <c r="AG709" s="82"/>
      <c r="AH709" s="82"/>
      <c r="AI709" s="82"/>
      <c r="AJ709" s="82"/>
      <c r="AK709" s="82"/>
      <c r="AL709" s="82"/>
      <c r="AM709" s="82"/>
      <c r="AN709" s="82"/>
      <c r="AO709" s="82"/>
      <c r="AP709" s="82"/>
      <c r="AQ709" s="82"/>
      <c r="AR709" s="82"/>
      <c r="AS709" s="82"/>
      <c r="AT709" s="82"/>
      <c r="AU709" s="82"/>
      <c r="AV709" s="82"/>
      <c r="AW709" s="82"/>
      <c r="AX709" s="82"/>
      <c r="AY709" s="82"/>
      <c r="AZ709" s="82"/>
      <c r="BA709" s="82"/>
      <c r="BB709" s="82"/>
      <c r="BC709" s="82"/>
      <c r="BD709" s="82"/>
      <c r="BE709" s="82"/>
      <c r="BF709" s="82"/>
    </row>
    <row r="710">
      <c r="A710" s="102">
        <v>674.0</v>
      </c>
      <c r="B710" s="99" t="s">
        <v>3491</v>
      </c>
      <c r="C710" s="99" t="s">
        <v>5457</v>
      </c>
      <c r="D710" s="99" t="s">
        <v>593</v>
      </c>
      <c r="E710" s="99" t="s">
        <v>358</v>
      </c>
      <c r="F710" s="99" t="s">
        <v>10154</v>
      </c>
      <c r="G710" s="103"/>
      <c r="H710" s="103"/>
      <c r="I710" s="99" t="s">
        <v>595</v>
      </c>
      <c r="J710" s="103"/>
      <c r="K710" s="103"/>
      <c r="L710" s="103"/>
      <c r="M710" s="103"/>
      <c r="N710" s="103"/>
      <c r="O710" s="103"/>
      <c r="P710" s="103"/>
      <c r="Q710" s="99" t="s">
        <v>181</v>
      </c>
      <c r="R710" s="103"/>
      <c r="S710" s="103"/>
      <c r="T710" s="103"/>
      <c r="U710" s="103"/>
      <c r="V710" s="103"/>
      <c r="W710" s="103"/>
      <c r="X710" s="103"/>
      <c r="Y710" s="103"/>
      <c r="Z710" s="103"/>
      <c r="AA710" s="103"/>
      <c r="AB710" s="103"/>
      <c r="AC710" s="103"/>
      <c r="AD710" s="103"/>
      <c r="AE710" s="103"/>
      <c r="AF710" s="103"/>
      <c r="AG710" s="103"/>
      <c r="AH710" s="103"/>
      <c r="AI710" s="103"/>
      <c r="AJ710" s="103"/>
      <c r="AK710" s="103"/>
      <c r="AL710" s="103"/>
      <c r="AM710" s="103"/>
      <c r="AN710" s="103"/>
      <c r="AO710" s="103"/>
      <c r="AP710" s="103"/>
      <c r="AQ710" s="103"/>
      <c r="AR710" s="103"/>
      <c r="AS710" s="103"/>
      <c r="AT710" s="103"/>
      <c r="AU710" s="103"/>
      <c r="AV710" s="103"/>
      <c r="AW710" s="103"/>
      <c r="AX710" s="103"/>
      <c r="AY710" s="103"/>
      <c r="AZ710" s="103"/>
      <c r="BA710" s="103"/>
      <c r="BB710" s="103"/>
      <c r="BC710" s="103"/>
      <c r="BD710" s="103"/>
      <c r="BE710" s="103"/>
      <c r="BF710" s="103"/>
    </row>
    <row r="711">
      <c r="A711" s="64">
        <v>675.0</v>
      </c>
      <c r="B711" s="57" t="s">
        <v>3495</v>
      </c>
      <c r="C711" s="57" t="s">
        <v>5460</v>
      </c>
      <c r="D711" s="57" t="s">
        <v>593</v>
      </c>
      <c r="E711" s="57" t="s">
        <v>358</v>
      </c>
      <c r="F711" s="57" t="s">
        <v>10154</v>
      </c>
      <c r="G711" s="82"/>
      <c r="H711" s="82"/>
      <c r="I711" s="57" t="s">
        <v>595</v>
      </c>
      <c r="J711" s="82"/>
      <c r="K711" s="82"/>
      <c r="L711" s="82"/>
      <c r="M711" s="82"/>
      <c r="N711" s="82"/>
      <c r="O711" s="82"/>
      <c r="P711" s="82"/>
      <c r="Q711" s="57" t="s">
        <v>434</v>
      </c>
      <c r="R711" s="82"/>
      <c r="S711" s="82"/>
      <c r="T711" s="82"/>
      <c r="U711" s="82"/>
      <c r="V711" s="82"/>
      <c r="W711" s="82"/>
      <c r="X711" s="82"/>
      <c r="Y711" s="82"/>
      <c r="Z711" s="82"/>
      <c r="AA711" s="82"/>
      <c r="AB711" s="82"/>
      <c r="AC711" s="82"/>
      <c r="AD711" s="82"/>
      <c r="AE711" s="82"/>
      <c r="AF711" s="82"/>
      <c r="AG711" s="82"/>
      <c r="AH711" s="82"/>
      <c r="AI711" s="82"/>
      <c r="AJ711" s="82"/>
      <c r="AK711" s="82"/>
      <c r="AL711" s="82"/>
      <c r="AM711" s="82"/>
      <c r="AN711" s="82"/>
      <c r="AO711" s="82"/>
      <c r="AP711" s="82"/>
      <c r="AQ711" s="82"/>
      <c r="AR711" s="82"/>
      <c r="AS711" s="82"/>
      <c r="AT711" s="82"/>
      <c r="AU711" s="82"/>
      <c r="AV711" s="82"/>
      <c r="AW711" s="82"/>
      <c r="AX711" s="82"/>
      <c r="AY711" s="82"/>
      <c r="AZ711" s="82"/>
      <c r="BA711" s="82"/>
      <c r="BB711" s="82"/>
      <c r="BC711" s="82"/>
      <c r="BD711" s="82"/>
      <c r="BE711" s="82"/>
      <c r="BF711" s="82"/>
    </row>
    <row r="712">
      <c r="A712" s="102">
        <v>676.0</v>
      </c>
      <c r="B712" s="99" t="s">
        <v>3499</v>
      </c>
      <c r="C712" s="99" t="s">
        <v>10473</v>
      </c>
      <c r="D712" s="99" t="s">
        <v>593</v>
      </c>
      <c r="E712" s="99" t="s">
        <v>2343</v>
      </c>
      <c r="F712" s="99" t="s">
        <v>10154</v>
      </c>
      <c r="G712" s="103"/>
      <c r="H712" s="103"/>
      <c r="I712" s="99" t="s">
        <v>595</v>
      </c>
      <c r="J712" s="103"/>
      <c r="K712" s="103"/>
      <c r="L712" s="103"/>
      <c r="M712" s="103"/>
      <c r="N712" s="103"/>
      <c r="O712" s="103"/>
      <c r="P712" s="103"/>
      <c r="Q712" s="99" t="s">
        <v>181</v>
      </c>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c r="AN712" s="103"/>
      <c r="AO712" s="103"/>
      <c r="AP712" s="103"/>
      <c r="AQ712" s="103"/>
      <c r="AR712" s="103"/>
      <c r="AS712" s="103"/>
      <c r="AT712" s="103"/>
      <c r="AU712" s="103"/>
      <c r="AV712" s="103"/>
      <c r="AW712" s="103"/>
      <c r="AX712" s="103"/>
      <c r="AY712" s="103"/>
      <c r="AZ712" s="103"/>
      <c r="BA712" s="103"/>
      <c r="BB712" s="103"/>
      <c r="BC712" s="103"/>
      <c r="BD712" s="103"/>
      <c r="BE712" s="103"/>
      <c r="BF712" s="103"/>
    </row>
    <row r="713">
      <c r="A713" s="64">
        <v>677.0</v>
      </c>
      <c r="B713" s="57" t="s">
        <v>3503</v>
      </c>
      <c r="C713" s="57" t="s">
        <v>5464</v>
      </c>
      <c r="D713" s="57" t="s">
        <v>593</v>
      </c>
      <c r="E713" s="57" t="s">
        <v>358</v>
      </c>
      <c r="F713" s="57" t="s">
        <v>10154</v>
      </c>
      <c r="G713" s="82"/>
      <c r="H713" s="82"/>
      <c r="I713" s="57" t="s">
        <v>595</v>
      </c>
      <c r="J713" s="82"/>
      <c r="K713" s="82"/>
      <c r="L713" s="82"/>
      <c r="M713" s="82"/>
      <c r="N713" s="82"/>
      <c r="O713" s="82"/>
      <c r="P713" s="82"/>
      <c r="Q713" s="57" t="s">
        <v>232</v>
      </c>
      <c r="R713" s="82"/>
      <c r="S713" s="82"/>
      <c r="T713" s="82"/>
      <c r="U713" s="82"/>
      <c r="V713" s="82"/>
      <c r="W713" s="82"/>
      <c r="X713" s="82"/>
      <c r="Y713" s="82"/>
      <c r="Z713" s="82"/>
      <c r="AA713" s="82"/>
      <c r="AB713" s="82"/>
      <c r="AC713" s="82"/>
      <c r="AD713" s="82"/>
      <c r="AE713" s="82"/>
      <c r="AF713" s="82"/>
      <c r="AG713" s="82"/>
      <c r="AH713" s="82"/>
      <c r="AI713" s="82"/>
      <c r="AJ713" s="82"/>
      <c r="AK713" s="82"/>
      <c r="AL713" s="82"/>
      <c r="AM713" s="82"/>
      <c r="AN713" s="82"/>
      <c r="AO713" s="82"/>
      <c r="AP713" s="82"/>
      <c r="AQ713" s="82"/>
      <c r="AR713" s="82"/>
      <c r="AS713" s="82"/>
      <c r="AT713" s="82"/>
      <c r="AU713" s="82"/>
      <c r="AV713" s="82"/>
      <c r="AW713" s="82"/>
      <c r="AX713" s="82"/>
      <c r="AY713" s="82"/>
      <c r="AZ713" s="82"/>
      <c r="BA713" s="82"/>
      <c r="BB713" s="82"/>
      <c r="BC713" s="82"/>
      <c r="BD713" s="82"/>
      <c r="BE713" s="82"/>
      <c r="BF713" s="82"/>
    </row>
    <row r="714">
      <c r="A714" s="102">
        <v>678.0</v>
      </c>
      <c r="B714" s="99" t="s">
        <v>3505</v>
      </c>
      <c r="C714" s="99" t="s">
        <v>5466</v>
      </c>
      <c r="D714" s="99" t="s">
        <v>593</v>
      </c>
      <c r="E714" s="99" t="s">
        <v>358</v>
      </c>
      <c r="F714" s="99" t="s">
        <v>10154</v>
      </c>
      <c r="G714" s="103"/>
      <c r="H714" s="103"/>
      <c r="I714" s="99" t="s">
        <v>595</v>
      </c>
      <c r="J714" s="103"/>
      <c r="K714" s="103"/>
      <c r="L714" s="103"/>
      <c r="M714" s="103"/>
      <c r="N714" s="103"/>
      <c r="O714" s="103"/>
      <c r="P714" s="103"/>
      <c r="Q714" s="99" t="s">
        <v>232</v>
      </c>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c r="AN714" s="103"/>
      <c r="AO714" s="103"/>
      <c r="AP714" s="103"/>
      <c r="AQ714" s="103"/>
      <c r="AR714" s="103"/>
      <c r="AS714" s="103"/>
      <c r="AT714" s="103"/>
      <c r="AU714" s="103"/>
      <c r="AV714" s="103"/>
      <c r="AW714" s="103"/>
      <c r="AX714" s="103"/>
      <c r="AY714" s="103"/>
      <c r="AZ714" s="103"/>
      <c r="BA714" s="103"/>
      <c r="BB714" s="103"/>
      <c r="BC714" s="103"/>
      <c r="BD714" s="103"/>
      <c r="BE714" s="103"/>
      <c r="BF714" s="103"/>
    </row>
    <row r="715">
      <c r="A715" s="64">
        <v>679.0</v>
      </c>
      <c r="B715" s="57" t="s">
        <v>3508</v>
      </c>
      <c r="C715" s="57" t="s">
        <v>5468</v>
      </c>
      <c r="D715" s="57" t="s">
        <v>593</v>
      </c>
      <c r="E715" s="57" t="s">
        <v>2343</v>
      </c>
      <c r="F715" s="57" t="s">
        <v>10154</v>
      </c>
      <c r="G715" s="82"/>
      <c r="H715" s="82"/>
      <c r="I715" s="57" t="s">
        <v>595</v>
      </c>
      <c r="J715" s="82"/>
      <c r="K715" s="82"/>
      <c r="L715" s="82"/>
      <c r="M715" s="82"/>
      <c r="N715" s="82"/>
      <c r="O715" s="82"/>
      <c r="P715" s="82"/>
      <c r="Q715" s="57" t="s">
        <v>226</v>
      </c>
      <c r="R715" s="82"/>
      <c r="S715" s="82"/>
      <c r="T715" s="82"/>
      <c r="U715" s="82"/>
      <c r="V715" s="82"/>
      <c r="W715" s="82"/>
      <c r="X715" s="82"/>
      <c r="Y715" s="82"/>
      <c r="Z715" s="82"/>
      <c r="AA715" s="82"/>
      <c r="AB715" s="82"/>
      <c r="AC715" s="82"/>
      <c r="AD715" s="82"/>
      <c r="AE715" s="82"/>
      <c r="AF715" s="82"/>
      <c r="AG715" s="82"/>
      <c r="AH715" s="82"/>
      <c r="AI715" s="82"/>
      <c r="AJ715" s="82"/>
      <c r="AK715" s="82"/>
      <c r="AL715" s="82"/>
      <c r="AM715" s="82"/>
      <c r="AN715" s="82"/>
      <c r="AO715" s="82"/>
      <c r="AP715" s="82"/>
      <c r="AQ715" s="82"/>
      <c r="AR715" s="82"/>
      <c r="AS715" s="82"/>
      <c r="AT715" s="82"/>
      <c r="AU715" s="82"/>
      <c r="AV715" s="82"/>
      <c r="AW715" s="82"/>
      <c r="AX715" s="82"/>
      <c r="AY715" s="82"/>
      <c r="AZ715" s="82"/>
      <c r="BA715" s="82"/>
      <c r="BB715" s="82"/>
      <c r="BC715" s="82"/>
      <c r="BD715" s="82"/>
      <c r="BE715" s="82"/>
      <c r="BF715" s="82"/>
    </row>
    <row r="716">
      <c r="A716" s="102">
        <v>680.0</v>
      </c>
      <c r="B716" s="99" t="s">
        <v>3512</v>
      </c>
      <c r="C716" s="99" t="s">
        <v>5471</v>
      </c>
      <c r="D716" s="99" t="s">
        <v>593</v>
      </c>
      <c r="E716" s="99" t="s">
        <v>358</v>
      </c>
      <c r="F716" s="99" t="s">
        <v>10154</v>
      </c>
      <c r="G716" s="103"/>
      <c r="H716" s="103"/>
      <c r="I716" s="99" t="s">
        <v>595</v>
      </c>
      <c r="J716" s="103"/>
      <c r="K716" s="103"/>
      <c r="L716" s="103"/>
      <c r="M716" s="103"/>
      <c r="N716" s="103"/>
      <c r="O716" s="103"/>
      <c r="P716" s="103"/>
      <c r="Q716" s="99" t="s">
        <v>226</v>
      </c>
      <c r="R716" s="103"/>
      <c r="S716" s="103"/>
      <c r="T716" s="103"/>
      <c r="U716" s="103"/>
      <c r="V716" s="103"/>
      <c r="W716" s="103"/>
      <c r="X716" s="103"/>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c r="AV716" s="103"/>
      <c r="AW716" s="103"/>
      <c r="AX716" s="103"/>
      <c r="AY716" s="103"/>
      <c r="AZ716" s="103"/>
      <c r="BA716" s="103"/>
      <c r="BB716" s="103"/>
      <c r="BC716" s="103"/>
      <c r="BD716" s="103"/>
      <c r="BE716" s="103"/>
      <c r="BF716" s="103"/>
    </row>
    <row r="717">
      <c r="A717" s="64">
        <v>681.0</v>
      </c>
      <c r="B717" s="57" t="s">
        <v>3514</v>
      </c>
      <c r="C717" s="57" t="s">
        <v>10474</v>
      </c>
      <c r="D717" s="57" t="s">
        <v>593</v>
      </c>
      <c r="E717" s="57" t="s">
        <v>2343</v>
      </c>
      <c r="F717" s="57" t="s">
        <v>10154</v>
      </c>
      <c r="G717" s="82"/>
      <c r="H717" s="82"/>
      <c r="I717" s="57" t="s">
        <v>595</v>
      </c>
      <c r="J717" s="82"/>
      <c r="K717" s="82"/>
      <c r="L717" s="82"/>
      <c r="M717" s="82"/>
      <c r="N717" s="82"/>
      <c r="O717" s="82"/>
      <c r="P717" s="82"/>
      <c r="Q717" s="57" t="s">
        <v>288</v>
      </c>
      <c r="R717" s="82"/>
      <c r="S717" s="82"/>
      <c r="T717" s="82"/>
      <c r="U717" s="82"/>
      <c r="V717" s="82"/>
      <c r="W717" s="82"/>
      <c r="X717" s="82"/>
      <c r="Y717" s="82"/>
      <c r="Z717" s="82"/>
      <c r="AA717" s="82"/>
      <c r="AB717" s="82"/>
      <c r="AC717" s="82"/>
      <c r="AD717" s="82"/>
      <c r="AE717" s="82"/>
      <c r="AF717" s="82"/>
      <c r="AG717" s="82"/>
      <c r="AH717" s="82"/>
      <c r="AI717" s="82"/>
      <c r="AJ717" s="82"/>
      <c r="AK717" s="82"/>
      <c r="AL717" s="82"/>
      <c r="AM717" s="82"/>
      <c r="AN717" s="82"/>
      <c r="AO717" s="82"/>
      <c r="AP717" s="82"/>
      <c r="AQ717" s="82"/>
      <c r="AR717" s="82"/>
      <c r="AS717" s="82"/>
      <c r="AT717" s="82"/>
      <c r="AU717" s="82"/>
      <c r="AV717" s="82"/>
      <c r="AW717" s="82"/>
      <c r="AX717" s="82"/>
      <c r="AY717" s="82"/>
      <c r="AZ717" s="82"/>
      <c r="BA717" s="82"/>
      <c r="BB717" s="82"/>
      <c r="BC717" s="82"/>
      <c r="BD717" s="82"/>
      <c r="BE717" s="82"/>
      <c r="BF717" s="82"/>
    </row>
    <row r="718">
      <c r="A718" s="102">
        <v>682.0</v>
      </c>
      <c r="B718" s="99" t="s">
        <v>3518</v>
      </c>
      <c r="C718" s="99" t="s">
        <v>10475</v>
      </c>
      <c r="D718" s="99" t="s">
        <v>593</v>
      </c>
      <c r="E718" s="99" t="s">
        <v>2343</v>
      </c>
      <c r="F718" s="99" t="s">
        <v>10154</v>
      </c>
      <c r="G718" s="103"/>
      <c r="H718" s="103"/>
      <c r="I718" s="99" t="s">
        <v>595</v>
      </c>
      <c r="J718" s="103"/>
      <c r="K718" s="103"/>
      <c r="L718" s="103"/>
      <c r="M718" s="103"/>
      <c r="N718" s="103"/>
      <c r="O718" s="103"/>
      <c r="P718" s="103"/>
      <c r="Q718" s="99" t="s">
        <v>288</v>
      </c>
      <c r="R718" s="103"/>
      <c r="S718" s="103"/>
      <c r="T718" s="103"/>
      <c r="U718" s="103"/>
      <c r="V718" s="103"/>
      <c r="W718" s="103"/>
      <c r="X718" s="103"/>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c r="AV718" s="103"/>
      <c r="AW718" s="103"/>
      <c r="AX718" s="103"/>
      <c r="AY718" s="103"/>
      <c r="AZ718" s="103"/>
      <c r="BA718" s="103"/>
      <c r="BB718" s="103"/>
      <c r="BC718" s="103"/>
      <c r="BD718" s="103"/>
      <c r="BE718" s="103"/>
      <c r="BF718" s="103"/>
    </row>
    <row r="719">
      <c r="A719" s="64">
        <v>683.0</v>
      </c>
      <c r="B719" s="57" t="s">
        <v>3520</v>
      </c>
      <c r="C719" s="57" t="s">
        <v>10476</v>
      </c>
      <c r="D719" s="57" t="s">
        <v>593</v>
      </c>
      <c r="E719" s="57" t="s">
        <v>2343</v>
      </c>
      <c r="F719" s="57" t="s">
        <v>10154</v>
      </c>
      <c r="G719" s="82"/>
      <c r="H719" s="82"/>
      <c r="I719" s="57" t="s">
        <v>595</v>
      </c>
      <c r="J719" s="82"/>
      <c r="K719" s="82"/>
      <c r="L719" s="82"/>
      <c r="M719" s="82"/>
      <c r="N719" s="82"/>
      <c r="O719" s="82"/>
      <c r="P719" s="82"/>
      <c r="Q719" s="57" t="s">
        <v>288</v>
      </c>
      <c r="R719" s="82"/>
      <c r="S719" s="82"/>
      <c r="T719" s="82"/>
      <c r="U719" s="82"/>
      <c r="V719" s="82"/>
      <c r="W719" s="82"/>
      <c r="X719" s="82"/>
      <c r="Y719" s="82"/>
      <c r="Z719" s="82"/>
      <c r="AA719" s="82"/>
      <c r="AB719" s="82"/>
      <c r="AC719" s="82"/>
      <c r="AD719" s="82"/>
      <c r="AE719" s="82"/>
      <c r="AF719" s="82"/>
      <c r="AG719" s="82"/>
      <c r="AH719" s="82"/>
      <c r="AI719" s="82"/>
      <c r="AJ719" s="82"/>
      <c r="AK719" s="82"/>
      <c r="AL719" s="82"/>
      <c r="AM719" s="82"/>
      <c r="AN719" s="82"/>
      <c r="AO719" s="82"/>
      <c r="AP719" s="82"/>
      <c r="AQ719" s="82"/>
      <c r="AR719" s="82"/>
      <c r="AS719" s="82"/>
      <c r="AT719" s="82"/>
      <c r="AU719" s="82"/>
      <c r="AV719" s="82"/>
      <c r="AW719" s="82"/>
      <c r="AX719" s="82"/>
      <c r="AY719" s="82"/>
      <c r="AZ719" s="82"/>
      <c r="BA719" s="82"/>
      <c r="BB719" s="82"/>
      <c r="BC719" s="82"/>
      <c r="BD719" s="82"/>
      <c r="BE719" s="82"/>
      <c r="BF719" s="82"/>
    </row>
    <row r="720">
      <c r="A720" s="102">
        <v>684.0</v>
      </c>
      <c r="B720" s="99" t="s">
        <v>3523</v>
      </c>
      <c r="C720" s="99" t="s">
        <v>5474</v>
      </c>
      <c r="D720" s="99" t="s">
        <v>593</v>
      </c>
      <c r="E720" s="99" t="s">
        <v>358</v>
      </c>
      <c r="F720" s="99" t="s">
        <v>10154</v>
      </c>
      <c r="G720" s="103"/>
      <c r="H720" s="103"/>
      <c r="I720" s="99" t="s">
        <v>595</v>
      </c>
      <c r="J720" s="103"/>
      <c r="K720" s="103"/>
      <c r="L720" s="103"/>
      <c r="M720" s="103"/>
      <c r="N720" s="103"/>
      <c r="O720" s="103"/>
      <c r="P720" s="103"/>
      <c r="Q720" s="99" t="s">
        <v>226</v>
      </c>
      <c r="R720" s="103"/>
      <c r="S720" s="103"/>
      <c r="T720" s="103"/>
      <c r="U720" s="103"/>
      <c r="V720" s="103"/>
      <c r="W720" s="103"/>
      <c r="X720" s="103"/>
      <c r="Y720" s="103"/>
      <c r="Z720" s="103"/>
      <c r="AA720" s="103"/>
      <c r="AB720" s="103"/>
      <c r="AC720" s="103"/>
      <c r="AD720" s="103"/>
      <c r="AE720" s="103"/>
      <c r="AF720" s="103"/>
      <c r="AG720" s="103"/>
      <c r="AH720" s="103"/>
      <c r="AI720" s="103"/>
      <c r="AJ720" s="103"/>
      <c r="AK720" s="103"/>
      <c r="AL720" s="103"/>
      <c r="AM720" s="103"/>
      <c r="AN720" s="103"/>
      <c r="AO720" s="103"/>
      <c r="AP720" s="103"/>
      <c r="AQ720" s="103"/>
      <c r="AR720" s="103"/>
      <c r="AS720" s="103"/>
      <c r="AT720" s="103"/>
      <c r="AU720" s="103"/>
      <c r="AV720" s="103"/>
      <c r="AW720" s="103"/>
      <c r="AX720" s="103"/>
      <c r="AY720" s="103"/>
      <c r="AZ720" s="103"/>
      <c r="BA720" s="103"/>
      <c r="BB720" s="103"/>
      <c r="BC720" s="103"/>
      <c r="BD720" s="103"/>
      <c r="BE720" s="103"/>
      <c r="BF720" s="103"/>
    </row>
    <row r="721">
      <c r="A721" s="64">
        <v>685.0</v>
      </c>
      <c r="B721" s="57" t="s">
        <v>3526</v>
      </c>
      <c r="C721" s="57" t="s">
        <v>10477</v>
      </c>
      <c r="D721" s="57" t="s">
        <v>593</v>
      </c>
      <c r="E721" s="57" t="s">
        <v>150</v>
      </c>
      <c r="F721" s="57" t="s">
        <v>10154</v>
      </c>
      <c r="G721" s="82"/>
      <c r="H721" s="82"/>
      <c r="I721" s="57" t="s">
        <v>595</v>
      </c>
      <c r="J721" s="82"/>
      <c r="K721" s="82"/>
      <c r="L721" s="82"/>
      <c r="M721" s="82"/>
      <c r="N721" s="82"/>
      <c r="O721" s="82"/>
      <c r="P721" s="82"/>
      <c r="Q721" s="57" t="s">
        <v>434</v>
      </c>
      <c r="R721" s="82"/>
      <c r="S721" s="82"/>
      <c r="T721" s="82"/>
      <c r="U721" s="82"/>
      <c r="V721" s="82"/>
      <c r="W721" s="82"/>
      <c r="X721" s="82"/>
      <c r="Y721" s="82"/>
      <c r="Z721" s="82"/>
      <c r="AA721" s="82"/>
      <c r="AB721" s="82"/>
      <c r="AC721" s="82"/>
      <c r="AD721" s="82"/>
      <c r="AE721" s="82"/>
      <c r="AF721" s="82"/>
      <c r="AG721" s="82"/>
      <c r="AH721" s="82"/>
      <c r="AI721" s="82"/>
      <c r="AJ721" s="82"/>
      <c r="AK721" s="82"/>
      <c r="AL721" s="82"/>
      <c r="AM721" s="82"/>
      <c r="AN721" s="82"/>
      <c r="AO721" s="82"/>
      <c r="AP721" s="82"/>
      <c r="AQ721" s="82"/>
      <c r="AR721" s="82"/>
      <c r="AS721" s="82"/>
      <c r="AT721" s="82"/>
      <c r="AU721" s="82"/>
      <c r="AV721" s="82"/>
      <c r="AW721" s="82"/>
      <c r="AX721" s="82"/>
      <c r="AY721" s="82"/>
      <c r="AZ721" s="82"/>
      <c r="BA721" s="82"/>
      <c r="BB721" s="82"/>
      <c r="BC721" s="82"/>
      <c r="BD721" s="82"/>
      <c r="BE721" s="82"/>
      <c r="BF721" s="82"/>
    </row>
    <row r="722">
      <c r="A722" s="102">
        <v>686.0</v>
      </c>
      <c r="B722" s="99" t="s">
        <v>3528</v>
      </c>
      <c r="C722" s="99" t="s">
        <v>10478</v>
      </c>
      <c r="D722" s="99" t="s">
        <v>593</v>
      </c>
      <c r="E722" s="99" t="s">
        <v>2343</v>
      </c>
      <c r="F722" s="99" t="s">
        <v>10154</v>
      </c>
      <c r="G722" s="103"/>
      <c r="H722" s="103"/>
      <c r="I722" s="99" t="s">
        <v>595</v>
      </c>
      <c r="J722" s="103"/>
      <c r="K722" s="103"/>
      <c r="L722" s="103"/>
      <c r="M722" s="103"/>
      <c r="N722" s="103"/>
      <c r="O722" s="103"/>
      <c r="P722" s="103"/>
      <c r="Q722" s="99" t="s">
        <v>181</v>
      </c>
      <c r="R722" s="103"/>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c r="AV722" s="103"/>
      <c r="AW722" s="103"/>
      <c r="AX722" s="103"/>
      <c r="AY722" s="103"/>
      <c r="AZ722" s="103"/>
      <c r="BA722" s="103"/>
      <c r="BB722" s="103"/>
      <c r="BC722" s="103"/>
      <c r="BD722" s="103"/>
      <c r="BE722" s="103"/>
      <c r="BF722" s="103"/>
    </row>
    <row r="723">
      <c r="A723" s="64">
        <v>687.0</v>
      </c>
      <c r="B723" s="57" t="s">
        <v>3532</v>
      </c>
      <c r="C723" s="57" t="s">
        <v>10479</v>
      </c>
      <c r="D723" s="57" t="s">
        <v>593</v>
      </c>
      <c r="E723" s="57" t="s">
        <v>2343</v>
      </c>
      <c r="F723" s="57" t="s">
        <v>10154</v>
      </c>
      <c r="G723" s="82"/>
      <c r="H723" s="82"/>
      <c r="I723" s="57" t="s">
        <v>595</v>
      </c>
      <c r="J723" s="82"/>
      <c r="K723" s="82"/>
      <c r="L723" s="82"/>
      <c r="M723" s="82"/>
      <c r="N723" s="82"/>
      <c r="O723" s="82"/>
      <c r="P723" s="82"/>
      <c r="Q723" s="57" t="s">
        <v>181</v>
      </c>
      <c r="R723" s="82"/>
      <c r="S723" s="82"/>
      <c r="T723" s="82"/>
      <c r="U723" s="82"/>
      <c r="V723" s="82"/>
      <c r="W723" s="82"/>
      <c r="X723" s="82"/>
      <c r="Y723" s="82"/>
      <c r="Z723" s="82"/>
      <c r="AA723" s="82"/>
      <c r="AB723" s="82"/>
      <c r="AC723" s="82"/>
      <c r="AD723" s="82"/>
      <c r="AE723" s="82"/>
      <c r="AF723" s="82"/>
      <c r="AG723" s="82"/>
      <c r="AH723" s="82"/>
      <c r="AI723" s="82"/>
      <c r="AJ723" s="82"/>
      <c r="AK723" s="82"/>
      <c r="AL723" s="82"/>
      <c r="AM723" s="82"/>
      <c r="AN723" s="82"/>
      <c r="AO723" s="82"/>
      <c r="AP723" s="82"/>
      <c r="AQ723" s="82"/>
      <c r="AR723" s="82"/>
      <c r="AS723" s="82"/>
      <c r="AT723" s="82"/>
      <c r="AU723" s="82"/>
      <c r="AV723" s="82"/>
      <c r="AW723" s="82"/>
      <c r="AX723" s="82"/>
      <c r="AY723" s="82"/>
      <c r="AZ723" s="82"/>
      <c r="BA723" s="82"/>
      <c r="BB723" s="82"/>
      <c r="BC723" s="82"/>
      <c r="BD723" s="82"/>
      <c r="BE723" s="82"/>
      <c r="BF723" s="82"/>
    </row>
    <row r="724">
      <c r="A724" s="102">
        <v>688.0</v>
      </c>
      <c r="B724" s="99" t="s">
        <v>3535</v>
      </c>
      <c r="C724" s="99" t="s">
        <v>5477</v>
      </c>
      <c r="D724" s="99" t="s">
        <v>593</v>
      </c>
      <c r="E724" s="99" t="s">
        <v>358</v>
      </c>
      <c r="F724" s="99" t="s">
        <v>10154</v>
      </c>
      <c r="G724" s="103"/>
      <c r="H724" s="103"/>
      <c r="I724" s="99" t="s">
        <v>595</v>
      </c>
      <c r="J724" s="103"/>
      <c r="K724" s="103"/>
      <c r="L724" s="103"/>
      <c r="M724" s="103"/>
      <c r="N724" s="103"/>
      <c r="O724" s="103"/>
      <c r="P724" s="103"/>
      <c r="Q724" s="99" t="s">
        <v>96</v>
      </c>
      <c r="R724" s="103"/>
      <c r="S724" s="103"/>
      <c r="T724" s="103"/>
      <c r="U724" s="103"/>
      <c r="V724" s="103"/>
      <c r="W724" s="103"/>
      <c r="X724" s="103"/>
      <c r="Y724" s="103"/>
      <c r="Z724" s="103"/>
      <c r="AA724" s="103"/>
      <c r="AB724" s="103"/>
      <c r="AC724" s="103"/>
      <c r="AD724" s="103"/>
      <c r="AE724" s="103"/>
      <c r="AF724" s="103"/>
      <c r="AG724" s="103"/>
      <c r="AH724" s="103"/>
      <c r="AI724" s="103"/>
      <c r="AJ724" s="103"/>
      <c r="AK724" s="103"/>
      <c r="AL724" s="103"/>
      <c r="AM724" s="103"/>
      <c r="AN724" s="103"/>
      <c r="AO724" s="103"/>
      <c r="AP724" s="103"/>
      <c r="AQ724" s="103"/>
      <c r="AR724" s="103"/>
      <c r="AS724" s="103"/>
      <c r="AT724" s="103"/>
      <c r="AU724" s="103"/>
      <c r="AV724" s="103"/>
      <c r="AW724" s="103"/>
      <c r="AX724" s="103"/>
      <c r="AY724" s="103"/>
      <c r="AZ724" s="103"/>
      <c r="BA724" s="103"/>
      <c r="BB724" s="103"/>
      <c r="BC724" s="103"/>
      <c r="BD724" s="103"/>
      <c r="BE724" s="103"/>
      <c r="BF724" s="103"/>
    </row>
    <row r="725">
      <c r="A725" s="64">
        <v>689.0</v>
      </c>
      <c r="B725" s="57" t="s">
        <v>3541</v>
      </c>
      <c r="C725" s="57" t="s">
        <v>5480</v>
      </c>
      <c r="D725" s="57" t="s">
        <v>593</v>
      </c>
      <c r="E725" s="57" t="s">
        <v>440</v>
      </c>
      <c r="F725" s="57" t="s">
        <v>10154</v>
      </c>
      <c r="G725" s="82"/>
      <c r="H725" s="82"/>
      <c r="I725" s="57" t="s">
        <v>595</v>
      </c>
      <c r="J725" s="82"/>
      <c r="K725" s="82"/>
      <c r="L725" s="82"/>
      <c r="M725" s="82"/>
      <c r="N725" s="82"/>
      <c r="O725" s="82"/>
      <c r="P725" s="82"/>
      <c r="Q725" s="57" t="s">
        <v>434</v>
      </c>
      <c r="R725" s="82"/>
      <c r="S725" s="82"/>
      <c r="T725" s="82"/>
      <c r="U725" s="82"/>
      <c r="V725" s="82"/>
      <c r="W725" s="82"/>
      <c r="X725" s="82"/>
      <c r="Y725" s="82"/>
      <c r="Z725" s="82"/>
      <c r="AA725" s="82"/>
      <c r="AB725" s="82"/>
      <c r="AC725" s="82"/>
      <c r="AD725" s="82"/>
      <c r="AE725" s="82"/>
      <c r="AF725" s="82"/>
      <c r="AG725" s="82"/>
      <c r="AH725" s="82"/>
      <c r="AI725" s="82"/>
      <c r="AJ725" s="82"/>
      <c r="AK725" s="82"/>
      <c r="AL725" s="82"/>
      <c r="AM725" s="82"/>
      <c r="AN725" s="82"/>
      <c r="AO725" s="82"/>
      <c r="AP725" s="82"/>
      <c r="AQ725" s="82"/>
      <c r="AR725" s="82"/>
      <c r="AS725" s="82"/>
      <c r="AT725" s="82"/>
      <c r="AU725" s="82"/>
      <c r="AV725" s="82"/>
      <c r="AW725" s="82"/>
      <c r="AX725" s="82"/>
      <c r="AY725" s="82"/>
      <c r="AZ725" s="82"/>
      <c r="BA725" s="82"/>
      <c r="BB725" s="82"/>
      <c r="BC725" s="82"/>
      <c r="BD725" s="82"/>
      <c r="BE725" s="82"/>
      <c r="BF725" s="82"/>
    </row>
    <row r="726">
      <c r="A726" s="102">
        <v>690.0</v>
      </c>
      <c r="B726" s="99" t="s">
        <v>3544</v>
      </c>
      <c r="C726" s="99" t="s">
        <v>5482</v>
      </c>
      <c r="D726" s="99" t="s">
        <v>593</v>
      </c>
      <c r="E726" s="99" t="s">
        <v>358</v>
      </c>
      <c r="F726" s="99" t="s">
        <v>10154</v>
      </c>
      <c r="G726" s="103"/>
      <c r="H726" s="103"/>
      <c r="I726" s="99" t="s">
        <v>595</v>
      </c>
      <c r="J726" s="103"/>
      <c r="K726" s="103"/>
      <c r="L726" s="103"/>
      <c r="M726" s="103"/>
      <c r="N726" s="103"/>
      <c r="O726" s="103"/>
      <c r="P726" s="103"/>
      <c r="Q726" s="99" t="s">
        <v>434</v>
      </c>
      <c r="R726" s="103"/>
      <c r="S726" s="103"/>
      <c r="T726" s="103"/>
      <c r="U726" s="103"/>
      <c r="V726" s="103"/>
      <c r="W726" s="103"/>
      <c r="X726" s="103"/>
      <c r="Y726" s="103"/>
      <c r="Z726" s="103"/>
      <c r="AA726" s="103"/>
      <c r="AB726" s="103"/>
      <c r="AC726" s="103"/>
      <c r="AD726" s="103"/>
      <c r="AE726" s="103"/>
      <c r="AF726" s="103"/>
      <c r="AG726" s="103"/>
      <c r="AH726" s="103"/>
      <c r="AI726" s="103"/>
      <c r="AJ726" s="103"/>
      <c r="AK726" s="103"/>
      <c r="AL726" s="103"/>
      <c r="AM726" s="103"/>
      <c r="AN726" s="103"/>
      <c r="AO726" s="103"/>
      <c r="AP726" s="103"/>
      <c r="AQ726" s="103"/>
      <c r="AR726" s="103"/>
      <c r="AS726" s="103"/>
      <c r="AT726" s="103"/>
      <c r="AU726" s="103"/>
      <c r="AV726" s="103"/>
      <c r="AW726" s="103"/>
      <c r="AX726" s="103"/>
      <c r="AY726" s="103"/>
      <c r="AZ726" s="103"/>
      <c r="BA726" s="103"/>
      <c r="BB726" s="103"/>
      <c r="BC726" s="103"/>
      <c r="BD726" s="103"/>
      <c r="BE726" s="103"/>
      <c r="BF726" s="103"/>
    </row>
    <row r="727">
      <c r="A727" s="64">
        <v>691.0</v>
      </c>
      <c r="B727" s="57" t="s">
        <v>3548</v>
      </c>
      <c r="C727" s="57" t="s">
        <v>5485</v>
      </c>
      <c r="D727" s="57" t="s">
        <v>593</v>
      </c>
      <c r="E727" s="57" t="s">
        <v>150</v>
      </c>
      <c r="F727" s="57" t="s">
        <v>10154</v>
      </c>
      <c r="G727" s="82"/>
      <c r="H727" s="82"/>
      <c r="I727" s="57" t="s">
        <v>595</v>
      </c>
      <c r="J727" s="82"/>
      <c r="K727" s="82"/>
      <c r="L727" s="82"/>
      <c r="M727" s="82"/>
      <c r="N727" s="82"/>
      <c r="O727" s="82"/>
      <c r="P727" s="82"/>
      <c r="Q727" s="57" t="s">
        <v>577</v>
      </c>
      <c r="R727" s="82"/>
      <c r="S727" s="82"/>
      <c r="T727" s="82"/>
      <c r="U727" s="82"/>
      <c r="V727" s="82"/>
      <c r="W727" s="82"/>
      <c r="X727" s="82"/>
      <c r="Y727" s="82"/>
      <c r="Z727" s="82"/>
      <c r="AA727" s="82"/>
      <c r="AB727" s="82"/>
      <c r="AC727" s="82"/>
      <c r="AD727" s="82"/>
      <c r="AE727" s="82"/>
      <c r="AF727" s="82"/>
      <c r="AG727" s="82"/>
      <c r="AH727" s="82"/>
      <c r="AI727" s="82"/>
      <c r="AJ727" s="82"/>
      <c r="AK727" s="82"/>
      <c r="AL727" s="82"/>
      <c r="AM727" s="82"/>
      <c r="AN727" s="82"/>
      <c r="AO727" s="82"/>
      <c r="AP727" s="82"/>
      <c r="AQ727" s="82"/>
      <c r="AR727" s="82"/>
      <c r="AS727" s="82"/>
      <c r="AT727" s="82"/>
      <c r="AU727" s="82"/>
      <c r="AV727" s="82"/>
      <c r="AW727" s="82"/>
      <c r="AX727" s="82"/>
      <c r="AY727" s="82"/>
      <c r="AZ727" s="82"/>
      <c r="BA727" s="82"/>
      <c r="BB727" s="82"/>
      <c r="BC727" s="82"/>
      <c r="BD727" s="82"/>
      <c r="BE727" s="82"/>
      <c r="BF727" s="82"/>
    </row>
    <row r="728">
      <c r="A728" s="102">
        <v>692.0</v>
      </c>
      <c r="B728" s="99" t="s">
        <v>3551</v>
      </c>
      <c r="C728" s="99" t="s">
        <v>10480</v>
      </c>
      <c r="D728" s="99" t="s">
        <v>593</v>
      </c>
      <c r="E728" s="99" t="s">
        <v>358</v>
      </c>
      <c r="F728" s="99" t="s">
        <v>10154</v>
      </c>
      <c r="G728" s="103"/>
      <c r="H728" s="103"/>
      <c r="I728" s="99" t="s">
        <v>595</v>
      </c>
      <c r="J728" s="103"/>
      <c r="K728" s="103"/>
      <c r="L728" s="103"/>
      <c r="M728" s="103"/>
      <c r="N728" s="103"/>
      <c r="O728" s="103"/>
      <c r="P728" s="103"/>
      <c r="Q728" s="99" t="s">
        <v>434</v>
      </c>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c r="AV728" s="103"/>
      <c r="AW728" s="103"/>
      <c r="AX728" s="103"/>
      <c r="AY728" s="103"/>
      <c r="AZ728" s="103"/>
      <c r="BA728" s="103"/>
      <c r="BB728" s="103"/>
      <c r="BC728" s="103"/>
      <c r="BD728" s="103"/>
      <c r="BE728" s="103"/>
      <c r="BF728" s="103"/>
    </row>
    <row r="729">
      <c r="A729" s="64">
        <v>693.0</v>
      </c>
      <c r="B729" s="57" t="s">
        <v>3554</v>
      </c>
      <c r="C729" s="57" t="s">
        <v>5488</v>
      </c>
      <c r="D729" s="57" t="s">
        <v>593</v>
      </c>
      <c r="E729" s="57" t="s">
        <v>358</v>
      </c>
      <c r="F729" s="57" t="s">
        <v>10154</v>
      </c>
      <c r="G729" s="82"/>
      <c r="H729" s="82"/>
      <c r="I729" s="57" t="s">
        <v>595</v>
      </c>
      <c r="J729" s="82"/>
      <c r="K729" s="82"/>
      <c r="L729" s="82"/>
      <c r="M729" s="82"/>
      <c r="N729" s="82"/>
      <c r="O729" s="82"/>
      <c r="P729" s="82"/>
      <c r="Q729" s="57" t="s">
        <v>181</v>
      </c>
      <c r="R729" s="82"/>
      <c r="S729" s="82"/>
      <c r="T729" s="82"/>
      <c r="U729" s="82"/>
      <c r="V729" s="82"/>
      <c r="W729" s="82"/>
      <c r="X729" s="82"/>
      <c r="Y729" s="82"/>
      <c r="Z729" s="82"/>
      <c r="AA729" s="82"/>
      <c r="AB729" s="82"/>
      <c r="AC729" s="82"/>
      <c r="AD729" s="82"/>
      <c r="AE729" s="82"/>
      <c r="AF729" s="82"/>
      <c r="AG729" s="82"/>
      <c r="AH729" s="82"/>
      <c r="AI729" s="82"/>
      <c r="AJ729" s="82"/>
      <c r="AK729" s="82"/>
      <c r="AL729" s="82"/>
      <c r="AM729" s="82"/>
      <c r="AN729" s="82"/>
      <c r="AO729" s="82"/>
      <c r="AP729" s="82"/>
      <c r="AQ729" s="82"/>
      <c r="AR729" s="82"/>
      <c r="AS729" s="82"/>
      <c r="AT729" s="82"/>
      <c r="AU729" s="82"/>
      <c r="AV729" s="82"/>
      <c r="AW729" s="82"/>
      <c r="AX729" s="82"/>
      <c r="AY729" s="82"/>
      <c r="AZ729" s="82"/>
      <c r="BA729" s="82"/>
      <c r="BB729" s="82"/>
      <c r="BC729" s="82"/>
      <c r="BD729" s="82"/>
      <c r="BE729" s="82"/>
      <c r="BF729" s="82"/>
    </row>
    <row r="730">
      <c r="A730" s="102">
        <v>694.0</v>
      </c>
      <c r="B730" s="99" t="s">
        <v>3558</v>
      </c>
      <c r="C730" s="99" t="s">
        <v>5490</v>
      </c>
      <c r="D730" s="99" t="s">
        <v>593</v>
      </c>
      <c r="E730" s="99" t="s">
        <v>358</v>
      </c>
      <c r="F730" s="99" t="s">
        <v>10154</v>
      </c>
      <c r="G730" s="103"/>
      <c r="H730" s="103"/>
      <c r="I730" s="99" t="s">
        <v>595</v>
      </c>
      <c r="J730" s="103"/>
      <c r="K730" s="103"/>
      <c r="L730" s="103"/>
      <c r="M730" s="103"/>
      <c r="N730" s="103"/>
      <c r="O730" s="103"/>
      <c r="P730" s="103"/>
      <c r="Q730" s="99" t="s">
        <v>288</v>
      </c>
      <c r="R730" s="103"/>
      <c r="S730" s="103"/>
      <c r="T730" s="103"/>
      <c r="U730" s="103"/>
      <c r="V730" s="103"/>
      <c r="W730" s="103"/>
      <c r="X730" s="103"/>
      <c r="Y730" s="103"/>
      <c r="Z730" s="103"/>
      <c r="AA730" s="103"/>
      <c r="AB730" s="103"/>
      <c r="AC730" s="103"/>
      <c r="AD730" s="103"/>
      <c r="AE730" s="103"/>
      <c r="AF730" s="103"/>
      <c r="AG730" s="103"/>
      <c r="AH730" s="103"/>
      <c r="AI730" s="103"/>
      <c r="AJ730" s="103"/>
      <c r="AK730" s="103"/>
      <c r="AL730" s="103"/>
      <c r="AM730" s="103"/>
      <c r="AN730" s="103"/>
      <c r="AO730" s="103"/>
      <c r="AP730" s="103"/>
      <c r="AQ730" s="103"/>
      <c r="AR730" s="103"/>
      <c r="AS730" s="103"/>
      <c r="AT730" s="103"/>
      <c r="AU730" s="103"/>
      <c r="AV730" s="103"/>
      <c r="AW730" s="103"/>
      <c r="AX730" s="103"/>
      <c r="AY730" s="103"/>
      <c r="AZ730" s="103"/>
      <c r="BA730" s="103"/>
      <c r="BB730" s="103"/>
      <c r="BC730" s="103"/>
      <c r="BD730" s="103"/>
      <c r="BE730" s="103"/>
      <c r="BF730" s="103"/>
    </row>
    <row r="731">
      <c r="A731" s="64">
        <v>209.0</v>
      </c>
      <c r="B731" s="57" t="s">
        <v>1393</v>
      </c>
      <c r="C731" s="57" t="s">
        <v>1394</v>
      </c>
      <c r="D731" s="57" t="s">
        <v>240</v>
      </c>
      <c r="E731" s="57" t="s">
        <v>358</v>
      </c>
      <c r="F731" s="57" t="s">
        <v>180</v>
      </c>
      <c r="G731" s="82"/>
      <c r="H731" s="75" t="b">
        <v>1</v>
      </c>
      <c r="I731" s="80">
        <v>46197.0</v>
      </c>
      <c r="J731" s="64" t="s">
        <v>338</v>
      </c>
      <c r="K731" s="80">
        <v>46197.0</v>
      </c>
      <c r="L731" s="82"/>
      <c r="M731" s="82"/>
      <c r="N731" s="82"/>
      <c r="O731" s="82"/>
      <c r="P731" s="82"/>
      <c r="Q731" s="57" t="s">
        <v>191</v>
      </c>
      <c r="R731" s="64" t="s">
        <v>254</v>
      </c>
      <c r="S731" s="64">
        <v>26.0</v>
      </c>
      <c r="T731" s="82"/>
      <c r="U731" s="82"/>
      <c r="V731" s="57" t="s">
        <v>244</v>
      </c>
      <c r="W731" s="82"/>
      <c r="X731" s="64">
        <v>1.0</v>
      </c>
      <c r="Y731" s="64"/>
      <c r="Z731" s="57" t="s">
        <v>363</v>
      </c>
      <c r="AA731" s="57" t="s">
        <v>364</v>
      </c>
      <c r="AB731" s="57" t="s">
        <v>365</v>
      </c>
      <c r="AC731" s="57" t="s">
        <v>366</v>
      </c>
      <c r="AD731" s="64">
        <v>2022.0</v>
      </c>
      <c r="AE731" s="64">
        <v>2022.0</v>
      </c>
      <c r="AF731" s="82"/>
      <c r="AG731" s="57" t="s">
        <v>1396</v>
      </c>
      <c r="AH731" s="82"/>
      <c r="AI731" s="82"/>
      <c r="AJ731" s="82"/>
      <c r="AK731" s="82"/>
      <c r="AL731" s="82"/>
      <c r="AM731" s="82"/>
      <c r="AN731" s="82"/>
      <c r="AO731" s="82"/>
      <c r="AP731" s="82"/>
      <c r="AQ731" s="82"/>
      <c r="AR731" s="82"/>
      <c r="AS731" s="82"/>
      <c r="AT731" s="82"/>
      <c r="AU731" s="82"/>
      <c r="AV731" s="82"/>
      <c r="AW731" s="82"/>
      <c r="AX731" s="82"/>
      <c r="AY731" s="82"/>
      <c r="AZ731" s="82"/>
      <c r="BA731" s="82"/>
      <c r="BB731" s="82"/>
      <c r="BC731" s="82"/>
      <c r="BD731" s="82"/>
      <c r="BE731" s="82"/>
      <c r="BF731" s="82"/>
    </row>
    <row r="732">
      <c r="A732" s="102">
        <v>696.0</v>
      </c>
      <c r="B732" s="99" t="s">
        <v>3567</v>
      </c>
      <c r="C732" s="99" t="s">
        <v>10481</v>
      </c>
      <c r="D732" s="99" t="s">
        <v>593</v>
      </c>
      <c r="E732" s="99" t="s">
        <v>440</v>
      </c>
      <c r="F732" s="99" t="s">
        <v>10154</v>
      </c>
      <c r="G732" s="103"/>
      <c r="H732" s="103"/>
      <c r="I732" s="99" t="s">
        <v>595</v>
      </c>
      <c r="J732" s="103"/>
      <c r="K732" s="103"/>
      <c r="L732" s="103"/>
      <c r="M732" s="103"/>
      <c r="N732" s="103"/>
      <c r="O732" s="103"/>
      <c r="P732" s="103"/>
      <c r="Q732" s="99" t="s">
        <v>232</v>
      </c>
      <c r="R732" s="103"/>
      <c r="S732" s="103"/>
      <c r="T732" s="103"/>
      <c r="U732" s="103"/>
      <c r="V732" s="103"/>
      <c r="W732" s="103"/>
      <c r="X732" s="103"/>
      <c r="Y732" s="103"/>
      <c r="Z732" s="103"/>
      <c r="AA732" s="103"/>
      <c r="AB732" s="103"/>
      <c r="AC732" s="103"/>
      <c r="AD732" s="103"/>
      <c r="AE732" s="103"/>
      <c r="AF732" s="103"/>
      <c r="AG732" s="103"/>
      <c r="AH732" s="103"/>
      <c r="AI732" s="103"/>
      <c r="AJ732" s="103"/>
      <c r="AK732" s="103"/>
      <c r="AL732" s="103"/>
      <c r="AM732" s="103"/>
      <c r="AN732" s="103"/>
      <c r="AO732" s="103"/>
      <c r="AP732" s="103"/>
      <c r="AQ732" s="103"/>
      <c r="AR732" s="103"/>
      <c r="AS732" s="103"/>
      <c r="AT732" s="103"/>
      <c r="AU732" s="103"/>
      <c r="AV732" s="103"/>
      <c r="AW732" s="103"/>
      <c r="AX732" s="103"/>
      <c r="AY732" s="103"/>
      <c r="AZ732" s="103"/>
      <c r="BA732" s="103"/>
      <c r="BB732" s="103"/>
      <c r="BC732" s="103"/>
      <c r="BD732" s="103"/>
      <c r="BE732" s="103"/>
      <c r="BF732" s="103"/>
    </row>
    <row r="733">
      <c r="A733" s="64">
        <v>697.0</v>
      </c>
      <c r="B733" s="57" t="s">
        <v>3570</v>
      </c>
      <c r="C733" s="57" t="s">
        <v>10482</v>
      </c>
      <c r="D733" s="57" t="s">
        <v>593</v>
      </c>
      <c r="E733" s="57" t="s">
        <v>440</v>
      </c>
      <c r="F733" s="57" t="s">
        <v>10154</v>
      </c>
      <c r="G733" s="82"/>
      <c r="H733" s="82"/>
      <c r="I733" s="57" t="s">
        <v>595</v>
      </c>
      <c r="J733" s="82"/>
      <c r="K733" s="82"/>
      <c r="L733" s="82"/>
      <c r="M733" s="82"/>
      <c r="N733" s="82"/>
      <c r="O733" s="82"/>
      <c r="P733" s="82"/>
      <c r="Q733" s="57" t="s">
        <v>232</v>
      </c>
      <c r="R733" s="82"/>
      <c r="S733" s="82"/>
      <c r="T733" s="82"/>
      <c r="U733" s="82"/>
      <c r="V733" s="82"/>
      <c r="W733" s="82"/>
      <c r="X733" s="82"/>
      <c r="Y733" s="82"/>
      <c r="Z733" s="82"/>
      <c r="AA733" s="83"/>
      <c r="AB733" s="83"/>
      <c r="AC733" s="82"/>
      <c r="AD733" s="82"/>
      <c r="AE733" s="82"/>
      <c r="AF733" s="82"/>
      <c r="AG733" s="82"/>
      <c r="AH733" s="82"/>
      <c r="AI733" s="82"/>
      <c r="AJ733" s="82"/>
      <c r="AK733" s="82"/>
      <c r="AL733" s="82"/>
      <c r="AM733" s="82"/>
      <c r="AN733" s="82"/>
      <c r="AO733" s="82"/>
      <c r="AP733" s="82"/>
      <c r="AQ733" s="82"/>
      <c r="AR733" s="82"/>
      <c r="AS733" s="82"/>
      <c r="AT733" s="82"/>
      <c r="AU733" s="82"/>
      <c r="AV733" s="82"/>
      <c r="AW733" s="82"/>
      <c r="AX733" s="82"/>
      <c r="AY733" s="82"/>
      <c r="AZ733" s="82"/>
      <c r="BA733" s="82"/>
      <c r="BB733" s="82"/>
      <c r="BC733" s="82"/>
      <c r="BD733" s="82"/>
      <c r="BE733" s="82"/>
      <c r="BF733" s="82"/>
    </row>
    <row r="734">
      <c r="A734" s="102">
        <v>698.0</v>
      </c>
      <c r="B734" s="99" t="s">
        <v>3574</v>
      </c>
      <c r="C734" s="99" t="s">
        <v>5492</v>
      </c>
      <c r="D734" s="99" t="s">
        <v>593</v>
      </c>
      <c r="E734" s="99" t="s">
        <v>2343</v>
      </c>
      <c r="F734" s="99" t="s">
        <v>10154</v>
      </c>
      <c r="G734" s="103"/>
      <c r="H734" s="103"/>
      <c r="I734" s="99" t="s">
        <v>595</v>
      </c>
      <c r="J734" s="103"/>
      <c r="K734" s="103"/>
      <c r="L734" s="103"/>
      <c r="M734" s="103"/>
      <c r="N734" s="103"/>
      <c r="O734" s="103"/>
      <c r="P734" s="103"/>
      <c r="Q734" s="99" t="s">
        <v>434</v>
      </c>
      <c r="R734" s="103"/>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c r="AV734" s="103"/>
      <c r="AW734" s="103"/>
      <c r="AX734" s="103"/>
      <c r="AY734" s="103"/>
      <c r="AZ734" s="103"/>
      <c r="BA734" s="103"/>
      <c r="BB734" s="103"/>
      <c r="BC734" s="103"/>
      <c r="BD734" s="103"/>
      <c r="BE734" s="103"/>
      <c r="BF734" s="103"/>
    </row>
    <row r="735">
      <c r="A735" s="64">
        <v>699.0</v>
      </c>
      <c r="B735" s="57" t="s">
        <v>3578</v>
      </c>
      <c r="C735" s="57" t="s">
        <v>5495</v>
      </c>
      <c r="D735" s="57" t="s">
        <v>593</v>
      </c>
      <c r="E735" s="57" t="s">
        <v>2343</v>
      </c>
      <c r="F735" s="57" t="s">
        <v>10154</v>
      </c>
      <c r="G735" s="82"/>
      <c r="H735" s="82"/>
      <c r="I735" s="57" t="s">
        <v>595</v>
      </c>
      <c r="J735" s="82"/>
      <c r="K735" s="82"/>
      <c r="L735" s="82"/>
      <c r="M735" s="82"/>
      <c r="N735" s="82"/>
      <c r="O735" s="82"/>
      <c r="P735" s="82"/>
      <c r="Q735" s="57" t="s">
        <v>434</v>
      </c>
      <c r="R735" s="82"/>
      <c r="S735" s="82"/>
      <c r="T735" s="82"/>
      <c r="U735" s="82"/>
      <c r="V735" s="82"/>
      <c r="W735" s="82"/>
      <c r="X735" s="82"/>
      <c r="Y735" s="82"/>
      <c r="Z735" s="82"/>
      <c r="AA735" s="82"/>
      <c r="AB735" s="82"/>
      <c r="AC735" s="82"/>
      <c r="AD735" s="82"/>
      <c r="AE735" s="82"/>
      <c r="AF735" s="82"/>
      <c r="AG735" s="82"/>
      <c r="AH735" s="82"/>
      <c r="AI735" s="82"/>
      <c r="AJ735" s="82"/>
      <c r="AK735" s="82"/>
      <c r="AL735" s="82"/>
      <c r="AM735" s="82"/>
      <c r="AN735" s="82"/>
      <c r="AO735" s="82"/>
      <c r="AP735" s="82"/>
      <c r="AQ735" s="82"/>
      <c r="AR735" s="82"/>
      <c r="AS735" s="82"/>
      <c r="AT735" s="82"/>
      <c r="AU735" s="82"/>
      <c r="AV735" s="82"/>
      <c r="AW735" s="82"/>
      <c r="AX735" s="82"/>
      <c r="AY735" s="82"/>
      <c r="AZ735" s="82"/>
      <c r="BA735" s="82"/>
      <c r="BB735" s="82"/>
      <c r="BC735" s="82"/>
      <c r="BD735" s="82"/>
      <c r="BE735" s="82"/>
      <c r="BF735" s="82"/>
    </row>
    <row r="736">
      <c r="A736" s="102">
        <v>700.0</v>
      </c>
      <c r="B736" s="99" t="s">
        <v>3582</v>
      </c>
      <c r="C736" s="99" t="s">
        <v>5498</v>
      </c>
      <c r="D736" s="99" t="s">
        <v>593</v>
      </c>
      <c r="E736" s="99" t="s">
        <v>2343</v>
      </c>
      <c r="F736" s="99" t="s">
        <v>10154</v>
      </c>
      <c r="G736" s="103"/>
      <c r="H736" s="103"/>
      <c r="I736" s="99" t="s">
        <v>595</v>
      </c>
      <c r="J736" s="103"/>
      <c r="K736" s="103"/>
      <c r="L736" s="103"/>
      <c r="M736" s="103"/>
      <c r="N736" s="103"/>
      <c r="O736" s="103"/>
      <c r="P736" s="103"/>
      <c r="Q736" s="99" t="s">
        <v>232</v>
      </c>
      <c r="R736" s="103"/>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c r="AV736" s="103"/>
      <c r="AW736" s="103"/>
      <c r="AX736" s="103"/>
      <c r="AY736" s="103"/>
      <c r="AZ736" s="103"/>
      <c r="BA736" s="103"/>
      <c r="BB736" s="103"/>
      <c r="BC736" s="103"/>
      <c r="BD736" s="103"/>
      <c r="BE736" s="103"/>
      <c r="BF736" s="103"/>
    </row>
    <row r="737">
      <c r="A737" s="64">
        <v>701.0</v>
      </c>
      <c r="B737" s="57" t="s">
        <v>3585</v>
      </c>
      <c r="C737" s="57" t="s">
        <v>5502</v>
      </c>
      <c r="D737" s="57" t="s">
        <v>593</v>
      </c>
      <c r="E737" s="57" t="s">
        <v>2343</v>
      </c>
      <c r="F737" s="57" t="s">
        <v>10154</v>
      </c>
      <c r="G737" s="82"/>
      <c r="H737" s="82"/>
      <c r="I737" s="57" t="s">
        <v>595</v>
      </c>
      <c r="J737" s="82"/>
      <c r="K737" s="82"/>
      <c r="L737" s="82"/>
      <c r="M737" s="82"/>
      <c r="N737" s="82"/>
      <c r="O737" s="82"/>
      <c r="P737" s="82"/>
      <c r="Q737" s="57" t="s">
        <v>232</v>
      </c>
      <c r="R737" s="82"/>
      <c r="S737" s="82"/>
      <c r="T737" s="82"/>
      <c r="U737" s="82"/>
      <c r="V737" s="82"/>
      <c r="W737" s="82"/>
      <c r="X737" s="82"/>
      <c r="Y737" s="82"/>
      <c r="Z737" s="82"/>
      <c r="AA737" s="82"/>
      <c r="AB737" s="82"/>
      <c r="AC737" s="82"/>
      <c r="AD737" s="82"/>
      <c r="AE737" s="82"/>
      <c r="AF737" s="82"/>
      <c r="AG737" s="82"/>
      <c r="AH737" s="82"/>
      <c r="AI737" s="82"/>
      <c r="AJ737" s="82"/>
      <c r="AK737" s="82"/>
      <c r="AL737" s="82"/>
      <c r="AM737" s="82"/>
      <c r="AN737" s="82"/>
      <c r="AO737" s="82"/>
      <c r="AP737" s="82"/>
      <c r="AQ737" s="82"/>
      <c r="AR737" s="82"/>
      <c r="AS737" s="82"/>
      <c r="AT737" s="82"/>
      <c r="AU737" s="82"/>
      <c r="AV737" s="82"/>
      <c r="AW737" s="82"/>
      <c r="AX737" s="82"/>
      <c r="AY737" s="82"/>
      <c r="AZ737" s="82"/>
      <c r="BA737" s="82"/>
      <c r="BB737" s="82"/>
      <c r="BC737" s="82"/>
      <c r="BD737" s="82"/>
      <c r="BE737" s="82"/>
      <c r="BF737" s="82"/>
    </row>
    <row r="738">
      <c r="A738" s="102">
        <v>702.0</v>
      </c>
      <c r="B738" s="99" t="s">
        <v>1397</v>
      </c>
      <c r="C738" s="99" t="s">
        <v>1398</v>
      </c>
      <c r="D738" s="99" t="s">
        <v>593</v>
      </c>
      <c r="E738" s="99" t="s">
        <v>440</v>
      </c>
      <c r="F738" s="99" t="s">
        <v>180</v>
      </c>
      <c r="G738" s="103"/>
      <c r="H738" s="75" t="b">
        <v>1</v>
      </c>
      <c r="I738" s="102" t="s">
        <v>338</v>
      </c>
      <c r="J738" s="101">
        <v>46071.0</v>
      </c>
      <c r="K738" s="102" t="s">
        <v>338</v>
      </c>
      <c r="L738" s="103"/>
      <c r="M738" s="103"/>
      <c r="N738" s="103"/>
      <c r="O738" s="99" t="s">
        <v>1399</v>
      </c>
      <c r="P738" s="103"/>
      <c r="Q738" s="99" t="s">
        <v>226</v>
      </c>
      <c r="R738" s="101">
        <v>46283.0</v>
      </c>
      <c r="S738" s="102">
        <v>60.0</v>
      </c>
      <c r="T738" s="103"/>
      <c r="U738" s="103"/>
      <c r="V738" s="103"/>
      <c r="W738" s="102">
        <v>2022.0</v>
      </c>
      <c r="X738" s="102">
        <v>1.0</v>
      </c>
      <c r="Y738" s="102"/>
      <c r="Z738" s="99" t="s">
        <v>1400</v>
      </c>
      <c r="AA738" s="99" t="s">
        <v>364</v>
      </c>
      <c r="AB738" s="99" t="s">
        <v>437</v>
      </c>
      <c r="AC738" s="99" t="s">
        <v>404</v>
      </c>
      <c r="AD738" s="102">
        <v>2022.0</v>
      </c>
      <c r="AE738" s="101">
        <v>44620.0</v>
      </c>
      <c r="AF738" s="103"/>
      <c r="AG738" s="99" t="s">
        <v>1402</v>
      </c>
      <c r="AH738" s="103"/>
      <c r="AI738" s="103"/>
      <c r="AJ738" s="103"/>
      <c r="AK738" s="103"/>
      <c r="AL738" s="103"/>
      <c r="AM738" s="103"/>
      <c r="AN738" s="103"/>
      <c r="AO738" s="103"/>
      <c r="AP738" s="103"/>
      <c r="AQ738" s="103"/>
      <c r="AR738" s="103"/>
      <c r="AS738" s="103"/>
      <c r="AT738" s="103"/>
      <c r="AU738" s="103"/>
      <c r="AV738" s="103"/>
      <c r="AW738" s="103"/>
      <c r="AX738" s="103"/>
      <c r="AY738" s="103"/>
      <c r="AZ738" s="103"/>
      <c r="BA738" s="103"/>
      <c r="BB738" s="103"/>
      <c r="BC738" s="103"/>
      <c r="BD738" s="103"/>
      <c r="BE738" s="103"/>
      <c r="BF738" s="103"/>
    </row>
    <row r="739">
      <c r="A739" s="64">
        <v>703.0</v>
      </c>
      <c r="B739" s="57" t="s">
        <v>3593</v>
      </c>
      <c r="C739" s="57" t="s">
        <v>5506</v>
      </c>
      <c r="D739" s="57" t="s">
        <v>593</v>
      </c>
      <c r="E739" s="57" t="s">
        <v>2343</v>
      </c>
      <c r="F739" s="57" t="s">
        <v>10154</v>
      </c>
      <c r="G739" s="82"/>
      <c r="H739" s="82"/>
      <c r="I739" s="57" t="s">
        <v>595</v>
      </c>
      <c r="J739" s="82"/>
      <c r="K739" s="82"/>
      <c r="L739" s="82"/>
      <c r="M739" s="82"/>
      <c r="N739" s="82"/>
      <c r="O739" s="82"/>
      <c r="P739" s="82"/>
      <c r="Q739" s="57" t="s">
        <v>434</v>
      </c>
      <c r="R739" s="82"/>
      <c r="S739" s="82"/>
      <c r="T739" s="82"/>
      <c r="U739" s="82"/>
      <c r="V739" s="82"/>
      <c r="W739" s="82"/>
      <c r="X739" s="82"/>
      <c r="Y739" s="82"/>
      <c r="Z739" s="82"/>
      <c r="AA739" s="82"/>
      <c r="AB739" s="82"/>
      <c r="AC739" s="82"/>
      <c r="AD739" s="82"/>
      <c r="AE739" s="82"/>
      <c r="AF739" s="82"/>
      <c r="AG739" s="82"/>
      <c r="AH739" s="82"/>
      <c r="AI739" s="82"/>
      <c r="AJ739" s="82"/>
      <c r="AK739" s="82"/>
      <c r="AL739" s="82"/>
      <c r="AM739" s="82"/>
      <c r="AN739" s="82"/>
      <c r="AO739" s="82"/>
      <c r="AP739" s="82"/>
      <c r="AQ739" s="82"/>
      <c r="AR739" s="82"/>
      <c r="AS739" s="82"/>
      <c r="AT739" s="82"/>
      <c r="AU739" s="82"/>
      <c r="AV739" s="82"/>
      <c r="AW739" s="82"/>
      <c r="AX739" s="82"/>
      <c r="AY739" s="82"/>
      <c r="AZ739" s="82"/>
      <c r="BA739" s="82"/>
      <c r="BB739" s="82"/>
      <c r="BC739" s="82"/>
      <c r="BD739" s="82"/>
      <c r="BE739" s="82"/>
      <c r="BF739" s="82"/>
    </row>
    <row r="740">
      <c r="A740" s="102">
        <v>704.0</v>
      </c>
      <c r="B740" s="99" t="s">
        <v>3597</v>
      </c>
      <c r="C740" s="99" t="s">
        <v>5508</v>
      </c>
      <c r="D740" s="99" t="s">
        <v>593</v>
      </c>
      <c r="E740" s="99" t="s">
        <v>2343</v>
      </c>
      <c r="F740" s="99" t="s">
        <v>10154</v>
      </c>
      <c r="G740" s="103"/>
      <c r="H740" s="103"/>
      <c r="I740" s="99" t="s">
        <v>595</v>
      </c>
      <c r="J740" s="103"/>
      <c r="K740" s="103"/>
      <c r="L740" s="103"/>
      <c r="M740" s="103"/>
      <c r="N740" s="103"/>
      <c r="O740" s="103"/>
      <c r="P740" s="103"/>
      <c r="Q740" s="99" t="s">
        <v>253</v>
      </c>
      <c r="R740" s="103"/>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c r="AV740" s="103"/>
      <c r="AW740" s="103"/>
      <c r="AX740" s="103"/>
      <c r="AY740" s="103"/>
      <c r="AZ740" s="103"/>
      <c r="BA740" s="103"/>
      <c r="BB740" s="103"/>
      <c r="BC740" s="103"/>
      <c r="BD740" s="103"/>
      <c r="BE740" s="103"/>
      <c r="BF740" s="103"/>
    </row>
    <row r="741">
      <c r="A741" s="64">
        <v>705.0</v>
      </c>
      <c r="B741" s="57" t="s">
        <v>1404</v>
      </c>
      <c r="C741" s="57" t="s">
        <v>1405</v>
      </c>
      <c r="D741" s="57" t="s">
        <v>593</v>
      </c>
      <c r="E741" s="57" t="s">
        <v>440</v>
      </c>
      <c r="F741" s="57" t="s">
        <v>180</v>
      </c>
      <c r="G741" s="82"/>
      <c r="H741" s="75" t="b">
        <v>1</v>
      </c>
      <c r="I741" s="64" t="s">
        <v>338</v>
      </c>
      <c r="J741" s="80">
        <v>46071.0</v>
      </c>
      <c r="K741" s="64" t="s">
        <v>338</v>
      </c>
      <c r="L741" s="82"/>
      <c r="M741" s="82"/>
      <c r="N741" s="82"/>
      <c r="O741" s="82"/>
      <c r="P741" s="82"/>
      <c r="Q741" s="57" t="s">
        <v>226</v>
      </c>
      <c r="R741" s="80">
        <v>46283.0</v>
      </c>
      <c r="S741" s="64">
        <v>60.0</v>
      </c>
      <c r="T741" s="82"/>
      <c r="U741" s="82"/>
      <c r="V741" s="82"/>
      <c r="W741" s="64">
        <v>2021.0</v>
      </c>
      <c r="X741" s="64">
        <v>1.0</v>
      </c>
      <c r="Y741" s="64"/>
      <c r="Z741" s="57" t="s">
        <v>1406</v>
      </c>
      <c r="AA741" s="57" t="s">
        <v>1407</v>
      </c>
      <c r="AB741" s="57" t="s">
        <v>365</v>
      </c>
      <c r="AC741" s="57" t="s">
        <v>404</v>
      </c>
      <c r="AD741" s="64">
        <v>2021.0</v>
      </c>
      <c r="AE741" s="64" t="s">
        <v>1408</v>
      </c>
      <c r="AF741" s="82"/>
      <c r="AG741" s="57" t="s">
        <v>1409</v>
      </c>
      <c r="AH741" s="82"/>
      <c r="AI741" s="82"/>
      <c r="AJ741" s="82"/>
      <c r="AK741" s="82"/>
      <c r="AL741" s="82"/>
      <c r="AM741" s="82"/>
      <c r="AN741" s="82"/>
      <c r="AO741" s="82"/>
      <c r="AP741" s="82"/>
      <c r="AQ741" s="82"/>
      <c r="AR741" s="82"/>
      <c r="AS741" s="82"/>
      <c r="AT741" s="82"/>
      <c r="AU741" s="82"/>
      <c r="AV741" s="82"/>
      <c r="AW741" s="82"/>
      <c r="AX741" s="82"/>
      <c r="AY741" s="82"/>
      <c r="AZ741" s="82"/>
      <c r="BA741" s="82"/>
      <c r="BB741" s="82"/>
      <c r="BC741" s="82"/>
      <c r="BD741" s="82"/>
      <c r="BE741" s="82"/>
      <c r="BF741" s="82"/>
    </row>
    <row r="742">
      <c r="A742" s="102">
        <v>706.0</v>
      </c>
      <c r="B742" s="99" t="s">
        <v>3605</v>
      </c>
      <c r="C742" s="99" t="s">
        <v>5511</v>
      </c>
      <c r="D742" s="99" t="s">
        <v>593</v>
      </c>
      <c r="E742" s="99" t="s">
        <v>2343</v>
      </c>
      <c r="F742" s="99" t="s">
        <v>10154</v>
      </c>
      <c r="G742" s="103"/>
      <c r="H742" s="103"/>
      <c r="I742" s="99" t="s">
        <v>595</v>
      </c>
      <c r="J742" s="103"/>
      <c r="K742" s="103"/>
      <c r="L742" s="103"/>
      <c r="M742" s="103"/>
      <c r="N742" s="103"/>
      <c r="O742" s="103"/>
      <c r="P742" s="103"/>
      <c r="Q742" s="99" t="s">
        <v>232</v>
      </c>
      <c r="R742" s="103"/>
      <c r="S742" s="103"/>
      <c r="T742" s="103"/>
      <c r="U742" s="103"/>
      <c r="V742" s="103"/>
      <c r="W742" s="103"/>
      <c r="X742" s="103"/>
      <c r="Y742" s="103"/>
      <c r="Z742" s="103"/>
      <c r="AA742" s="103"/>
      <c r="AB742" s="103"/>
      <c r="AC742" s="103"/>
      <c r="AD742" s="103"/>
      <c r="AE742" s="103"/>
      <c r="AF742" s="103"/>
      <c r="AG742" s="103"/>
      <c r="AH742" s="103"/>
      <c r="AI742" s="103"/>
      <c r="AJ742" s="103"/>
      <c r="AK742" s="103"/>
      <c r="AL742" s="103"/>
      <c r="AM742" s="103"/>
      <c r="AN742" s="103"/>
      <c r="AO742" s="103"/>
      <c r="AP742" s="103"/>
      <c r="AQ742" s="103"/>
      <c r="AR742" s="103"/>
      <c r="AS742" s="103"/>
      <c r="AT742" s="103"/>
      <c r="AU742" s="103"/>
      <c r="AV742" s="103"/>
      <c r="AW742" s="103"/>
      <c r="AX742" s="103"/>
      <c r="AY742" s="103"/>
      <c r="AZ742" s="103"/>
      <c r="BA742" s="103"/>
      <c r="BB742" s="103"/>
      <c r="BC742" s="103"/>
      <c r="BD742" s="103"/>
      <c r="BE742" s="103"/>
      <c r="BF742" s="103"/>
    </row>
    <row r="743">
      <c r="A743" s="64">
        <v>707.0</v>
      </c>
      <c r="B743" s="57" t="s">
        <v>3608</v>
      </c>
      <c r="C743" s="57" t="s">
        <v>5514</v>
      </c>
      <c r="D743" s="57" t="s">
        <v>593</v>
      </c>
      <c r="E743" s="57" t="s">
        <v>2343</v>
      </c>
      <c r="F743" s="57" t="s">
        <v>10154</v>
      </c>
      <c r="G743" s="82"/>
      <c r="H743" s="82"/>
      <c r="I743" s="57" t="s">
        <v>595</v>
      </c>
      <c r="J743" s="82"/>
      <c r="K743" s="82"/>
      <c r="L743" s="82"/>
      <c r="M743" s="82"/>
      <c r="N743" s="82"/>
      <c r="O743" s="82"/>
      <c r="P743" s="82"/>
      <c r="Q743" s="57" t="s">
        <v>232</v>
      </c>
      <c r="R743" s="82"/>
      <c r="S743" s="82"/>
      <c r="T743" s="82"/>
      <c r="U743" s="82"/>
      <c r="V743" s="82"/>
      <c r="W743" s="82"/>
      <c r="X743" s="82"/>
      <c r="Y743" s="82"/>
      <c r="Z743" s="82"/>
      <c r="AA743" s="82"/>
      <c r="AB743" s="82"/>
      <c r="AC743" s="82"/>
      <c r="AD743" s="82"/>
      <c r="AE743" s="82"/>
      <c r="AF743" s="82"/>
      <c r="AG743" s="82"/>
      <c r="AH743" s="82"/>
      <c r="AI743" s="82"/>
      <c r="AJ743" s="82"/>
      <c r="AK743" s="82"/>
      <c r="AL743" s="82"/>
      <c r="AM743" s="82"/>
      <c r="AN743" s="82"/>
      <c r="AO743" s="82"/>
      <c r="AP743" s="82"/>
      <c r="AQ743" s="82"/>
      <c r="AR743" s="82"/>
      <c r="AS743" s="82"/>
      <c r="AT743" s="82"/>
      <c r="AU743" s="82"/>
      <c r="AV743" s="82"/>
      <c r="AW743" s="82"/>
      <c r="AX743" s="82"/>
      <c r="AY743" s="82"/>
      <c r="AZ743" s="82"/>
      <c r="BA743" s="82"/>
      <c r="BB743" s="82"/>
      <c r="BC743" s="82"/>
      <c r="BD743" s="82"/>
      <c r="BE743" s="82"/>
      <c r="BF743" s="82"/>
    </row>
    <row r="744">
      <c r="A744" s="102">
        <v>708.0</v>
      </c>
      <c r="B744" s="99" t="s">
        <v>3612</v>
      </c>
      <c r="C744" s="99" t="s">
        <v>5518</v>
      </c>
      <c r="D744" s="99" t="s">
        <v>593</v>
      </c>
      <c r="E744" s="99" t="s">
        <v>2343</v>
      </c>
      <c r="F744" s="99" t="s">
        <v>10154</v>
      </c>
      <c r="G744" s="103"/>
      <c r="H744" s="103"/>
      <c r="I744" s="99" t="s">
        <v>595</v>
      </c>
      <c r="J744" s="103"/>
      <c r="K744" s="103"/>
      <c r="L744" s="103"/>
      <c r="M744" s="103"/>
      <c r="N744" s="103"/>
      <c r="O744" s="103"/>
      <c r="P744" s="103"/>
      <c r="Q744" s="99" t="s">
        <v>232</v>
      </c>
      <c r="R744" s="103"/>
      <c r="S744" s="103"/>
      <c r="T744" s="103"/>
      <c r="U744" s="103"/>
      <c r="V744" s="103"/>
      <c r="W744" s="103"/>
      <c r="X744" s="103"/>
      <c r="Y744" s="103"/>
      <c r="Z744" s="103"/>
      <c r="AA744" s="103"/>
      <c r="AB744" s="103"/>
      <c r="AC744" s="103"/>
      <c r="AD744" s="103"/>
      <c r="AE744" s="103"/>
      <c r="AF744" s="103"/>
      <c r="AG744" s="103"/>
      <c r="AH744" s="103"/>
      <c r="AI744" s="103"/>
      <c r="AJ744" s="103"/>
      <c r="AK744" s="103"/>
      <c r="AL744" s="103"/>
      <c r="AM744" s="103"/>
      <c r="AN744" s="103"/>
      <c r="AO744" s="103"/>
      <c r="AP744" s="103"/>
      <c r="AQ744" s="103"/>
      <c r="AR744" s="103"/>
      <c r="AS744" s="103"/>
      <c r="AT744" s="103"/>
      <c r="AU744" s="103"/>
      <c r="AV744" s="103"/>
      <c r="AW744" s="103"/>
      <c r="AX744" s="103"/>
      <c r="AY744" s="103"/>
      <c r="AZ744" s="103"/>
      <c r="BA744" s="103"/>
      <c r="BB744" s="103"/>
      <c r="BC744" s="103"/>
      <c r="BD744" s="103"/>
      <c r="BE744" s="103"/>
      <c r="BF744" s="103"/>
    </row>
    <row r="745">
      <c r="A745" s="64">
        <v>709.0</v>
      </c>
      <c r="B745" s="57" t="s">
        <v>3615</v>
      </c>
      <c r="C745" s="57" t="s">
        <v>5522</v>
      </c>
      <c r="D745" s="57" t="s">
        <v>593</v>
      </c>
      <c r="E745" s="57" t="s">
        <v>2343</v>
      </c>
      <c r="F745" s="57" t="s">
        <v>10154</v>
      </c>
      <c r="G745" s="82"/>
      <c r="H745" s="82"/>
      <c r="I745" s="57" t="s">
        <v>595</v>
      </c>
      <c r="J745" s="82"/>
      <c r="K745" s="82"/>
      <c r="L745" s="82"/>
      <c r="M745" s="82"/>
      <c r="N745" s="82"/>
      <c r="O745" s="82"/>
      <c r="P745" s="82"/>
      <c r="Q745" s="57" t="s">
        <v>232</v>
      </c>
      <c r="R745" s="82"/>
      <c r="S745" s="82"/>
      <c r="T745" s="82"/>
      <c r="U745" s="82"/>
      <c r="V745" s="82"/>
      <c r="W745" s="82"/>
      <c r="X745" s="82"/>
      <c r="Y745" s="82"/>
      <c r="Z745" s="82"/>
      <c r="AA745" s="82"/>
      <c r="AB745" s="82"/>
      <c r="AC745" s="82"/>
      <c r="AD745" s="82"/>
      <c r="AE745" s="82"/>
      <c r="AF745" s="82"/>
      <c r="AG745" s="82"/>
      <c r="AH745" s="82"/>
      <c r="AI745" s="82"/>
      <c r="AJ745" s="82"/>
      <c r="AK745" s="82"/>
      <c r="AL745" s="82"/>
      <c r="AM745" s="82"/>
      <c r="AN745" s="82"/>
      <c r="AO745" s="82"/>
      <c r="AP745" s="82"/>
      <c r="AQ745" s="82"/>
      <c r="AR745" s="82"/>
      <c r="AS745" s="82"/>
      <c r="AT745" s="82"/>
      <c r="AU745" s="82"/>
      <c r="AV745" s="82"/>
      <c r="AW745" s="82"/>
      <c r="AX745" s="82"/>
      <c r="AY745" s="82"/>
      <c r="AZ745" s="82"/>
      <c r="BA745" s="82"/>
      <c r="BB745" s="82"/>
      <c r="BC745" s="82"/>
      <c r="BD745" s="82"/>
      <c r="BE745" s="82"/>
      <c r="BF745" s="82"/>
    </row>
    <row r="746">
      <c r="A746" s="102">
        <v>710.0</v>
      </c>
      <c r="B746" s="99" t="s">
        <v>3620</v>
      </c>
      <c r="C746" s="99" t="s">
        <v>5526</v>
      </c>
      <c r="D746" s="99" t="s">
        <v>593</v>
      </c>
      <c r="E746" s="99" t="s">
        <v>2343</v>
      </c>
      <c r="F746" s="99" t="s">
        <v>10154</v>
      </c>
      <c r="G746" s="103"/>
      <c r="H746" s="103"/>
      <c r="I746" s="99" t="s">
        <v>595</v>
      </c>
      <c r="J746" s="103"/>
      <c r="K746" s="103"/>
      <c r="L746" s="103"/>
      <c r="M746" s="103"/>
      <c r="N746" s="103"/>
      <c r="O746" s="103"/>
      <c r="P746" s="103"/>
      <c r="Q746" s="99" t="s">
        <v>232</v>
      </c>
      <c r="R746" s="103"/>
      <c r="S746" s="103"/>
      <c r="T746" s="103"/>
      <c r="U746" s="103"/>
      <c r="V746" s="103"/>
      <c r="W746" s="103"/>
      <c r="X746" s="103"/>
      <c r="Y746" s="103"/>
      <c r="Z746" s="103"/>
      <c r="AA746" s="103"/>
      <c r="AB746" s="103"/>
      <c r="AC746" s="103"/>
      <c r="AD746" s="103"/>
      <c r="AE746" s="103"/>
      <c r="AF746" s="103"/>
      <c r="AG746" s="103"/>
      <c r="AH746" s="103"/>
      <c r="AI746" s="103"/>
      <c r="AJ746" s="103"/>
      <c r="AK746" s="103"/>
      <c r="AL746" s="103"/>
      <c r="AM746" s="103"/>
      <c r="AN746" s="103"/>
      <c r="AO746" s="103"/>
      <c r="AP746" s="103"/>
      <c r="AQ746" s="103"/>
      <c r="AR746" s="103"/>
      <c r="AS746" s="103"/>
      <c r="AT746" s="103"/>
      <c r="AU746" s="103"/>
      <c r="AV746" s="103"/>
      <c r="AW746" s="103"/>
      <c r="AX746" s="103"/>
      <c r="AY746" s="103"/>
      <c r="AZ746" s="103"/>
      <c r="BA746" s="103"/>
      <c r="BB746" s="103"/>
      <c r="BC746" s="103"/>
      <c r="BD746" s="103"/>
      <c r="BE746" s="103"/>
      <c r="BF746" s="103"/>
    </row>
    <row r="747">
      <c r="A747" s="64">
        <v>711.0</v>
      </c>
      <c r="B747" s="57" t="s">
        <v>3624</v>
      </c>
      <c r="C747" s="57" t="s">
        <v>5528</v>
      </c>
      <c r="D747" s="57" t="s">
        <v>593</v>
      </c>
      <c r="E747" s="57" t="s">
        <v>2343</v>
      </c>
      <c r="F747" s="57" t="s">
        <v>10154</v>
      </c>
      <c r="G747" s="82"/>
      <c r="H747" s="82"/>
      <c r="I747" s="57" t="s">
        <v>595</v>
      </c>
      <c r="J747" s="82"/>
      <c r="K747" s="82"/>
      <c r="L747" s="82"/>
      <c r="M747" s="82"/>
      <c r="N747" s="82"/>
      <c r="O747" s="82"/>
      <c r="P747" s="82"/>
      <c r="Q747" s="57" t="s">
        <v>232</v>
      </c>
      <c r="R747" s="82"/>
      <c r="S747" s="82"/>
      <c r="T747" s="82"/>
      <c r="U747" s="82"/>
      <c r="V747" s="82"/>
      <c r="W747" s="82"/>
      <c r="X747" s="82"/>
      <c r="Y747" s="82"/>
      <c r="Z747" s="82"/>
      <c r="AA747" s="82"/>
      <c r="AB747" s="82"/>
      <c r="AC747" s="82"/>
      <c r="AD747" s="82"/>
      <c r="AE747" s="82"/>
      <c r="AF747" s="82"/>
      <c r="AG747" s="82"/>
      <c r="AH747" s="82"/>
      <c r="AI747" s="82"/>
      <c r="AJ747" s="82"/>
      <c r="AK747" s="82"/>
      <c r="AL747" s="82"/>
      <c r="AM747" s="82"/>
      <c r="AN747" s="82"/>
      <c r="AO747" s="82"/>
      <c r="AP747" s="82"/>
      <c r="AQ747" s="82"/>
      <c r="AR747" s="82"/>
      <c r="AS747" s="82"/>
      <c r="AT747" s="82"/>
      <c r="AU747" s="82"/>
      <c r="AV747" s="82"/>
      <c r="AW747" s="82"/>
      <c r="AX747" s="82"/>
      <c r="AY747" s="82"/>
      <c r="AZ747" s="82"/>
      <c r="BA747" s="82"/>
      <c r="BB747" s="82"/>
      <c r="BC747" s="82"/>
      <c r="BD747" s="82"/>
      <c r="BE747" s="82"/>
      <c r="BF747" s="82"/>
    </row>
    <row r="748">
      <c r="A748" s="102">
        <v>712.0</v>
      </c>
      <c r="B748" s="99" t="s">
        <v>3627</v>
      </c>
      <c r="C748" s="99" t="s">
        <v>5531</v>
      </c>
      <c r="D748" s="99" t="s">
        <v>593</v>
      </c>
      <c r="E748" s="99" t="s">
        <v>2343</v>
      </c>
      <c r="F748" s="99" t="s">
        <v>10154</v>
      </c>
      <c r="G748" s="103"/>
      <c r="H748" s="103"/>
      <c r="I748" s="99" t="s">
        <v>595</v>
      </c>
      <c r="J748" s="103"/>
      <c r="K748" s="103"/>
      <c r="L748" s="103"/>
      <c r="M748" s="103"/>
      <c r="N748" s="103"/>
      <c r="O748" s="103"/>
      <c r="P748" s="103"/>
      <c r="Q748" s="99" t="s">
        <v>232</v>
      </c>
      <c r="R748" s="103"/>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c r="AV748" s="103"/>
      <c r="AW748" s="103"/>
      <c r="AX748" s="103"/>
      <c r="AY748" s="103"/>
      <c r="AZ748" s="103"/>
      <c r="BA748" s="103"/>
      <c r="BB748" s="103"/>
      <c r="BC748" s="103"/>
      <c r="BD748" s="103"/>
      <c r="BE748" s="103"/>
      <c r="BF748" s="103"/>
    </row>
    <row r="749">
      <c r="A749" s="64">
        <v>713.0</v>
      </c>
      <c r="B749" s="57" t="s">
        <v>3632</v>
      </c>
      <c r="C749" s="57" t="s">
        <v>5533</v>
      </c>
      <c r="D749" s="57" t="s">
        <v>593</v>
      </c>
      <c r="E749" s="57" t="s">
        <v>2343</v>
      </c>
      <c r="F749" s="57" t="s">
        <v>10154</v>
      </c>
      <c r="G749" s="82"/>
      <c r="H749" s="82"/>
      <c r="I749" s="57" t="s">
        <v>595</v>
      </c>
      <c r="J749" s="82"/>
      <c r="K749" s="82"/>
      <c r="L749" s="82"/>
      <c r="M749" s="82"/>
      <c r="N749" s="82"/>
      <c r="O749" s="82"/>
      <c r="P749" s="82"/>
      <c r="Q749" s="57" t="s">
        <v>232</v>
      </c>
      <c r="R749" s="82"/>
      <c r="S749" s="82"/>
      <c r="T749" s="82"/>
      <c r="U749" s="82"/>
      <c r="V749" s="82"/>
      <c r="W749" s="82"/>
      <c r="X749" s="82"/>
      <c r="Y749" s="82"/>
      <c r="Z749" s="82"/>
      <c r="AA749" s="82"/>
      <c r="AB749" s="82"/>
      <c r="AC749" s="82"/>
      <c r="AD749" s="82"/>
      <c r="AE749" s="82"/>
      <c r="AF749" s="82"/>
      <c r="AG749" s="82"/>
      <c r="AH749" s="82"/>
      <c r="AI749" s="82"/>
      <c r="AJ749" s="82"/>
      <c r="AK749" s="82"/>
      <c r="AL749" s="82"/>
      <c r="AM749" s="82"/>
      <c r="AN749" s="82"/>
      <c r="AO749" s="82"/>
      <c r="AP749" s="82"/>
      <c r="AQ749" s="82"/>
      <c r="AR749" s="82"/>
      <c r="AS749" s="82"/>
      <c r="AT749" s="82"/>
      <c r="AU749" s="82"/>
      <c r="AV749" s="82"/>
      <c r="AW749" s="82"/>
      <c r="AX749" s="82"/>
      <c r="AY749" s="82"/>
      <c r="AZ749" s="82"/>
      <c r="BA749" s="82"/>
      <c r="BB749" s="82"/>
      <c r="BC749" s="82"/>
      <c r="BD749" s="82"/>
      <c r="BE749" s="82"/>
      <c r="BF749" s="82"/>
    </row>
    <row r="750">
      <c r="A750" s="102">
        <v>714.0</v>
      </c>
      <c r="B750" s="99" t="s">
        <v>3635</v>
      </c>
      <c r="C750" s="99" t="s">
        <v>10483</v>
      </c>
      <c r="D750" s="99" t="s">
        <v>593</v>
      </c>
      <c r="E750" s="99" t="s">
        <v>440</v>
      </c>
      <c r="F750" s="99" t="s">
        <v>10154</v>
      </c>
      <c r="G750" s="103"/>
      <c r="H750" s="103"/>
      <c r="I750" s="99" t="s">
        <v>595</v>
      </c>
      <c r="J750" s="103"/>
      <c r="K750" s="103"/>
      <c r="L750" s="103"/>
      <c r="M750" s="103"/>
      <c r="N750" s="103"/>
      <c r="O750" s="103"/>
      <c r="P750" s="103"/>
      <c r="Q750" s="99" t="s">
        <v>232</v>
      </c>
      <c r="R750" s="103"/>
      <c r="S750" s="103"/>
      <c r="T750" s="103"/>
      <c r="U750" s="103"/>
      <c r="V750" s="103"/>
      <c r="W750" s="103"/>
      <c r="X750" s="103"/>
      <c r="Y750" s="103"/>
      <c r="Z750" s="103"/>
      <c r="AA750" s="103"/>
      <c r="AB750" s="103"/>
      <c r="AC750" s="103"/>
      <c r="AD750" s="103"/>
      <c r="AE750" s="103"/>
      <c r="AF750" s="103"/>
      <c r="AG750" s="103"/>
      <c r="AH750" s="103"/>
      <c r="AI750" s="103"/>
      <c r="AJ750" s="103"/>
      <c r="AK750" s="103"/>
      <c r="AL750" s="103"/>
      <c r="AM750" s="103"/>
      <c r="AN750" s="103"/>
      <c r="AO750" s="103"/>
      <c r="AP750" s="103"/>
      <c r="AQ750" s="103"/>
      <c r="AR750" s="103"/>
      <c r="AS750" s="103"/>
      <c r="AT750" s="103"/>
      <c r="AU750" s="103"/>
      <c r="AV750" s="103"/>
      <c r="AW750" s="103"/>
      <c r="AX750" s="103"/>
      <c r="AY750" s="103"/>
      <c r="AZ750" s="103"/>
      <c r="BA750" s="103"/>
      <c r="BB750" s="103"/>
      <c r="BC750" s="103"/>
      <c r="BD750" s="103"/>
      <c r="BE750" s="103"/>
      <c r="BF750" s="103"/>
    </row>
    <row r="751">
      <c r="A751" s="64">
        <v>715.0</v>
      </c>
      <c r="B751" s="57" t="s">
        <v>3640</v>
      </c>
      <c r="C751" s="57" t="s">
        <v>5540</v>
      </c>
      <c r="D751" s="57" t="s">
        <v>593</v>
      </c>
      <c r="E751" s="57" t="s">
        <v>2343</v>
      </c>
      <c r="F751" s="57" t="s">
        <v>10154</v>
      </c>
      <c r="G751" s="82"/>
      <c r="H751" s="82"/>
      <c r="I751" s="57" t="s">
        <v>595</v>
      </c>
      <c r="J751" s="82"/>
      <c r="K751" s="82"/>
      <c r="L751" s="82"/>
      <c r="M751" s="82"/>
      <c r="N751" s="82"/>
      <c r="O751" s="82"/>
      <c r="P751" s="82"/>
      <c r="Q751" s="57" t="s">
        <v>253</v>
      </c>
      <c r="R751" s="82"/>
      <c r="S751" s="82"/>
      <c r="T751" s="82"/>
      <c r="U751" s="82"/>
      <c r="V751" s="82"/>
      <c r="W751" s="82"/>
      <c r="X751" s="82"/>
      <c r="Y751" s="82"/>
      <c r="Z751" s="82"/>
      <c r="AA751" s="82"/>
      <c r="AB751" s="82"/>
      <c r="AC751" s="82"/>
      <c r="AD751" s="82"/>
      <c r="AE751" s="82"/>
      <c r="AF751" s="82"/>
      <c r="AG751" s="82"/>
      <c r="AH751" s="82"/>
      <c r="AI751" s="82"/>
      <c r="AJ751" s="82"/>
      <c r="AK751" s="82"/>
      <c r="AL751" s="82"/>
      <c r="AM751" s="82"/>
      <c r="AN751" s="82"/>
      <c r="AO751" s="82"/>
      <c r="AP751" s="82"/>
      <c r="AQ751" s="82"/>
      <c r="AR751" s="82"/>
      <c r="AS751" s="82"/>
      <c r="AT751" s="82"/>
      <c r="AU751" s="82"/>
      <c r="AV751" s="82"/>
      <c r="AW751" s="82"/>
      <c r="AX751" s="82"/>
      <c r="AY751" s="82"/>
      <c r="AZ751" s="82"/>
      <c r="BA751" s="82"/>
      <c r="BB751" s="82"/>
      <c r="BC751" s="82"/>
      <c r="BD751" s="82"/>
      <c r="BE751" s="82"/>
      <c r="BF751" s="82"/>
    </row>
    <row r="752">
      <c r="A752" s="102">
        <v>716.0</v>
      </c>
      <c r="B752" s="99" t="s">
        <v>3643</v>
      </c>
      <c r="C752" s="99" t="s">
        <v>10484</v>
      </c>
      <c r="D752" s="99" t="s">
        <v>593</v>
      </c>
      <c r="E752" s="99" t="s">
        <v>2343</v>
      </c>
      <c r="F752" s="99" t="s">
        <v>10154</v>
      </c>
      <c r="G752" s="103"/>
      <c r="H752" s="103"/>
      <c r="I752" s="99" t="s">
        <v>595</v>
      </c>
      <c r="J752" s="103"/>
      <c r="K752" s="103"/>
      <c r="L752" s="103"/>
      <c r="M752" s="103"/>
      <c r="N752" s="103"/>
      <c r="O752" s="103"/>
      <c r="P752" s="103"/>
      <c r="Q752" s="99" t="s">
        <v>226</v>
      </c>
      <c r="R752" s="103"/>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c r="AV752" s="103"/>
      <c r="AW752" s="103"/>
      <c r="AX752" s="103"/>
      <c r="AY752" s="103"/>
      <c r="AZ752" s="103"/>
      <c r="BA752" s="103"/>
      <c r="BB752" s="103"/>
      <c r="BC752" s="103"/>
      <c r="BD752" s="103"/>
      <c r="BE752" s="103"/>
      <c r="BF752" s="103"/>
    </row>
    <row r="753">
      <c r="A753" s="64">
        <v>717.0</v>
      </c>
      <c r="B753" s="57" t="s">
        <v>3646</v>
      </c>
      <c r="C753" s="57" t="s">
        <v>10485</v>
      </c>
      <c r="D753" s="57" t="s">
        <v>593</v>
      </c>
      <c r="E753" s="57" t="s">
        <v>2343</v>
      </c>
      <c r="F753" s="57" t="s">
        <v>10154</v>
      </c>
      <c r="G753" s="82"/>
      <c r="H753" s="82"/>
      <c r="I753" s="57" t="s">
        <v>595</v>
      </c>
      <c r="J753" s="82"/>
      <c r="K753" s="82"/>
      <c r="L753" s="82"/>
      <c r="M753" s="82"/>
      <c r="N753" s="82"/>
      <c r="O753" s="82"/>
      <c r="P753" s="82"/>
      <c r="Q753" s="57" t="s">
        <v>288</v>
      </c>
      <c r="R753" s="82"/>
      <c r="S753" s="82"/>
      <c r="T753" s="82"/>
      <c r="U753" s="82"/>
      <c r="V753" s="82"/>
      <c r="W753" s="82"/>
      <c r="X753" s="82"/>
      <c r="Y753" s="82"/>
      <c r="Z753" s="82"/>
      <c r="AA753" s="82"/>
      <c r="AB753" s="82"/>
      <c r="AC753" s="82"/>
      <c r="AD753" s="82"/>
      <c r="AE753" s="82"/>
      <c r="AF753" s="82"/>
      <c r="AG753" s="82"/>
      <c r="AH753" s="82"/>
      <c r="AI753" s="82"/>
      <c r="AJ753" s="82"/>
      <c r="AK753" s="82"/>
      <c r="AL753" s="82"/>
      <c r="AM753" s="82"/>
      <c r="AN753" s="82"/>
      <c r="AO753" s="82"/>
      <c r="AP753" s="82"/>
      <c r="AQ753" s="82"/>
      <c r="AR753" s="82"/>
      <c r="AS753" s="82"/>
      <c r="AT753" s="82"/>
      <c r="AU753" s="82"/>
      <c r="AV753" s="82"/>
      <c r="AW753" s="82"/>
      <c r="AX753" s="82"/>
      <c r="AY753" s="82"/>
      <c r="AZ753" s="82"/>
      <c r="BA753" s="82"/>
      <c r="BB753" s="82"/>
      <c r="BC753" s="82"/>
      <c r="BD753" s="82"/>
      <c r="BE753" s="82"/>
      <c r="BF753" s="82"/>
    </row>
    <row r="754">
      <c r="A754" s="102">
        <v>718.0</v>
      </c>
      <c r="B754" s="99" t="s">
        <v>3650</v>
      </c>
      <c r="C754" s="99" t="s">
        <v>5544</v>
      </c>
      <c r="D754" s="99" t="s">
        <v>593</v>
      </c>
      <c r="E754" s="99" t="s">
        <v>2343</v>
      </c>
      <c r="F754" s="99" t="s">
        <v>10154</v>
      </c>
      <c r="G754" s="103"/>
      <c r="H754" s="103"/>
      <c r="I754" s="99" t="s">
        <v>595</v>
      </c>
      <c r="J754" s="103"/>
      <c r="K754" s="103"/>
      <c r="L754" s="103"/>
      <c r="M754" s="103"/>
      <c r="N754" s="103"/>
      <c r="O754" s="103"/>
      <c r="P754" s="103"/>
      <c r="Q754" s="99" t="s">
        <v>288</v>
      </c>
      <c r="R754" s="103"/>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c r="AV754" s="103"/>
      <c r="AW754" s="103"/>
      <c r="AX754" s="103"/>
      <c r="AY754" s="103"/>
      <c r="AZ754" s="103"/>
      <c r="BA754" s="103"/>
      <c r="BB754" s="103"/>
      <c r="BC754" s="103"/>
      <c r="BD754" s="103"/>
      <c r="BE754" s="103"/>
      <c r="BF754" s="103"/>
    </row>
    <row r="755">
      <c r="A755" s="64">
        <v>719.0</v>
      </c>
      <c r="B755" s="57" t="s">
        <v>3653</v>
      </c>
      <c r="C755" s="57" t="s">
        <v>5550</v>
      </c>
      <c r="D755" s="57" t="s">
        <v>593</v>
      </c>
      <c r="E755" s="57" t="s">
        <v>2343</v>
      </c>
      <c r="F755" s="57" t="s">
        <v>10154</v>
      </c>
      <c r="G755" s="82"/>
      <c r="H755" s="82"/>
      <c r="I755" s="57" t="s">
        <v>595</v>
      </c>
      <c r="J755" s="82"/>
      <c r="K755" s="82"/>
      <c r="L755" s="82"/>
      <c r="M755" s="82"/>
      <c r="N755" s="82"/>
      <c r="O755" s="82"/>
      <c r="P755" s="82"/>
      <c r="Q755" s="57" t="s">
        <v>288</v>
      </c>
      <c r="R755" s="82"/>
      <c r="S755" s="82"/>
      <c r="T755" s="82"/>
      <c r="U755" s="82"/>
      <c r="V755" s="82"/>
      <c r="W755" s="82"/>
      <c r="X755" s="82"/>
      <c r="Y755" s="82"/>
      <c r="Z755" s="82"/>
      <c r="AA755" s="82"/>
      <c r="AB755" s="82"/>
      <c r="AC755" s="82"/>
      <c r="AD755" s="82"/>
      <c r="AE755" s="82"/>
      <c r="AF755" s="82"/>
      <c r="AG755" s="82"/>
      <c r="AH755" s="82"/>
      <c r="AI755" s="82"/>
      <c r="AJ755" s="82"/>
      <c r="AK755" s="82"/>
      <c r="AL755" s="82"/>
      <c r="AM755" s="82"/>
      <c r="AN755" s="82"/>
      <c r="AO755" s="82"/>
      <c r="AP755" s="82"/>
      <c r="AQ755" s="82"/>
      <c r="AR755" s="82"/>
      <c r="AS755" s="82"/>
      <c r="AT755" s="82"/>
      <c r="AU755" s="82"/>
      <c r="AV755" s="82"/>
      <c r="AW755" s="82"/>
      <c r="AX755" s="82"/>
      <c r="AY755" s="82"/>
      <c r="AZ755" s="82"/>
      <c r="BA755" s="82"/>
      <c r="BB755" s="82"/>
      <c r="BC755" s="82"/>
      <c r="BD755" s="82"/>
      <c r="BE755" s="82"/>
      <c r="BF755" s="82"/>
    </row>
    <row r="756">
      <c r="A756" s="102">
        <v>720.0</v>
      </c>
      <c r="B756" s="99" t="s">
        <v>3658</v>
      </c>
      <c r="C756" s="99" t="s">
        <v>5552</v>
      </c>
      <c r="D756" s="99" t="s">
        <v>593</v>
      </c>
      <c r="E756" s="99" t="s">
        <v>358</v>
      </c>
      <c r="F756" s="99" t="s">
        <v>10154</v>
      </c>
      <c r="G756" s="103"/>
      <c r="H756" s="103"/>
      <c r="I756" s="99" t="s">
        <v>595</v>
      </c>
      <c r="J756" s="103"/>
      <c r="K756" s="103"/>
      <c r="L756" s="103"/>
      <c r="M756" s="103"/>
      <c r="N756" s="103"/>
      <c r="O756" s="103"/>
      <c r="P756" s="103"/>
      <c r="Q756" s="99" t="s">
        <v>96</v>
      </c>
      <c r="R756" s="103"/>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c r="AV756" s="103"/>
      <c r="AW756" s="103"/>
      <c r="AX756" s="103"/>
      <c r="AY756" s="103"/>
      <c r="AZ756" s="103"/>
      <c r="BA756" s="103"/>
      <c r="BB756" s="103"/>
      <c r="BC756" s="103"/>
      <c r="BD756" s="103"/>
      <c r="BE756" s="103"/>
      <c r="BF756" s="103"/>
    </row>
    <row r="757">
      <c r="A757" s="64">
        <v>721.0</v>
      </c>
      <c r="B757" s="57" t="s">
        <v>3661</v>
      </c>
      <c r="C757" s="57" t="s">
        <v>5555</v>
      </c>
      <c r="D757" s="57" t="s">
        <v>593</v>
      </c>
      <c r="E757" s="57" t="s">
        <v>358</v>
      </c>
      <c r="F757" s="57" t="s">
        <v>10154</v>
      </c>
      <c r="G757" s="82"/>
      <c r="H757" s="82"/>
      <c r="I757" s="57" t="s">
        <v>595</v>
      </c>
      <c r="J757" s="82"/>
      <c r="K757" s="82"/>
      <c r="L757" s="82"/>
      <c r="M757" s="82"/>
      <c r="N757" s="82"/>
      <c r="O757" s="82"/>
      <c r="P757" s="82"/>
      <c r="Q757" s="57" t="s">
        <v>96</v>
      </c>
      <c r="R757" s="82"/>
      <c r="S757" s="82"/>
      <c r="T757" s="82"/>
      <c r="U757" s="82"/>
      <c r="V757" s="82"/>
      <c r="W757" s="82"/>
      <c r="X757" s="82"/>
      <c r="Y757" s="82"/>
      <c r="Z757" s="82"/>
      <c r="AA757" s="82"/>
      <c r="AB757" s="82"/>
      <c r="AC757" s="82"/>
      <c r="AD757" s="82"/>
      <c r="AE757" s="82"/>
      <c r="AF757" s="82"/>
      <c r="AG757" s="82"/>
      <c r="AH757" s="82"/>
      <c r="AI757" s="82"/>
      <c r="AJ757" s="82"/>
      <c r="AK757" s="82"/>
      <c r="AL757" s="82"/>
      <c r="AM757" s="82"/>
      <c r="AN757" s="82"/>
      <c r="AO757" s="82"/>
      <c r="AP757" s="82"/>
      <c r="AQ757" s="82"/>
      <c r="AR757" s="82"/>
      <c r="AS757" s="82"/>
      <c r="AT757" s="82"/>
      <c r="AU757" s="82"/>
      <c r="AV757" s="82"/>
      <c r="AW757" s="82"/>
      <c r="AX757" s="82"/>
      <c r="AY757" s="82"/>
      <c r="AZ757" s="82"/>
      <c r="BA757" s="82"/>
      <c r="BB757" s="82"/>
      <c r="BC757" s="82"/>
      <c r="BD757" s="82"/>
      <c r="BE757" s="82"/>
      <c r="BF757" s="82"/>
    </row>
    <row r="758">
      <c r="A758" s="102">
        <v>722.0</v>
      </c>
      <c r="B758" s="99" t="s">
        <v>3665</v>
      </c>
      <c r="C758" s="99" t="s">
        <v>5559</v>
      </c>
      <c r="D758" s="99" t="s">
        <v>593</v>
      </c>
      <c r="E758" s="99" t="s">
        <v>358</v>
      </c>
      <c r="F758" s="99" t="s">
        <v>10154</v>
      </c>
      <c r="G758" s="103"/>
      <c r="H758" s="103"/>
      <c r="I758" s="99" t="s">
        <v>595</v>
      </c>
      <c r="J758" s="103"/>
      <c r="K758" s="103"/>
      <c r="L758" s="103"/>
      <c r="M758" s="103"/>
      <c r="N758" s="103"/>
      <c r="O758" s="103"/>
      <c r="P758" s="103"/>
      <c r="Q758" s="99" t="s">
        <v>96</v>
      </c>
      <c r="R758" s="103"/>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c r="AV758" s="103"/>
      <c r="AW758" s="103"/>
      <c r="AX758" s="103"/>
      <c r="AY758" s="103"/>
      <c r="AZ758" s="103"/>
      <c r="BA758" s="103"/>
      <c r="BB758" s="103"/>
      <c r="BC758" s="103"/>
      <c r="BD758" s="103"/>
      <c r="BE758" s="103"/>
      <c r="BF758" s="103"/>
    </row>
    <row r="759">
      <c r="A759" s="64">
        <v>723.0</v>
      </c>
      <c r="B759" s="57" t="s">
        <v>3670</v>
      </c>
      <c r="C759" s="57" t="s">
        <v>5562</v>
      </c>
      <c r="D759" s="57" t="s">
        <v>593</v>
      </c>
      <c r="E759" s="57" t="s">
        <v>358</v>
      </c>
      <c r="F759" s="57" t="s">
        <v>10154</v>
      </c>
      <c r="G759" s="82"/>
      <c r="H759" s="82"/>
      <c r="I759" s="57" t="s">
        <v>595</v>
      </c>
      <c r="J759" s="82"/>
      <c r="K759" s="82"/>
      <c r="L759" s="82"/>
      <c r="M759" s="82"/>
      <c r="N759" s="82"/>
      <c r="O759" s="82"/>
      <c r="P759" s="82"/>
      <c r="Q759" s="57" t="s">
        <v>232</v>
      </c>
      <c r="R759" s="82"/>
      <c r="S759" s="82"/>
      <c r="T759" s="82"/>
      <c r="U759" s="82"/>
      <c r="V759" s="82"/>
      <c r="W759" s="82"/>
      <c r="X759" s="82"/>
      <c r="Y759" s="82"/>
      <c r="Z759" s="82"/>
      <c r="AA759" s="82"/>
      <c r="AB759" s="82"/>
      <c r="AC759" s="82"/>
      <c r="AD759" s="82"/>
      <c r="AE759" s="82"/>
      <c r="AF759" s="82"/>
      <c r="AG759" s="82"/>
      <c r="AH759" s="82"/>
      <c r="AI759" s="82"/>
      <c r="AJ759" s="82"/>
      <c r="AK759" s="82"/>
      <c r="AL759" s="82"/>
      <c r="AM759" s="82"/>
      <c r="AN759" s="82"/>
      <c r="AO759" s="82"/>
      <c r="AP759" s="82"/>
      <c r="AQ759" s="82"/>
      <c r="AR759" s="82"/>
      <c r="AS759" s="82"/>
      <c r="AT759" s="82"/>
      <c r="AU759" s="82"/>
      <c r="AV759" s="82"/>
      <c r="AW759" s="82"/>
      <c r="AX759" s="82"/>
      <c r="AY759" s="82"/>
      <c r="AZ759" s="82"/>
      <c r="BA759" s="82"/>
      <c r="BB759" s="82"/>
      <c r="BC759" s="82"/>
      <c r="BD759" s="82"/>
      <c r="BE759" s="82"/>
      <c r="BF759" s="82"/>
    </row>
    <row r="760">
      <c r="A760" s="102">
        <v>724.0</v>
      </c>
      <c r="B760" s="99" t="s">
        <v>3673</v>
      </c>
      <c r="C760" s="99" t="s">
        <v>5572</v>
      </c>
      <c r="D760" s="99" t="s">
        <v>593</v>
      </c>
      <c r="E760" s="99" t="s">
        <v>358</v>
      </c>
      <c r="F760" s="99" t="s">
        <v>10154</v>
      </c>
      <c r="G760" s="103"/>
      <c r="H760" s="103"/>
      <c r="I760" s="99" t="s">
        <v>595</v>
      </c>
      <c r="J760" s="103"/>
      <c r="K760" s="103"/>
      <c r="L760" s="103"/>
      <c r="M760" s="103"/>
      <c r="N760" s="103"/>
      <c r="O760" s="103"/>
      <c r="P760" s="103"/>
      <c r="Q760" s="99" t="s">
        <v>191</v>
      </c>
      <c r="R760" s="103"/>
      <c r="S760" s="103"/>
      <c r="T760" s="103"/>
      <c r="U760" s="103"/>
      <c r="V760" s="103"/>
      <c r="W760" s="103"/>
      <c r="X760" s="103"/>
      <c r="Y760" s="103"/>
      <c r="Z760" s="103"/>
      <c r="AA760" s="103"/>
      <c r="AB760" s="103"/>
      <c r="AC760" s="103"/>
      <c r="AD760" s="103"/>
      <c r="AE760" s="103"/>
      <c r="AF760" s="103"/>
      <c r="AG760" s="103"/>
      <c r="AH760" s="103"/>
      <c r="AI760" s="103"/>
      <c r="AJ760" s="103"/>
      <c r="AK760" s="103"/>
      <c r="AL760" s="103"/>
      <c r="AM760" s="103"/>
      <c r="AN760" s="103"/>
      <c r="AO760" s="103"/>
      <c r="AP760" s="103"/>
      <c r="AQ760" s="103"/>
      <c r="AR760" s="103"/>
      <c r="AS760" s="103"/>
      <c r="AT760" s="103"/>
      <c r="AU760" s="103"/>
      <c r="AV760" s="103"/>
      <c r="AW760" s="103"/>
      <c r="AX760" s="103"/>
      <c r="AY760" s="103"/>
      <c r="AZ760" s="103"/>
      <c r="BA760" s="103"/>
      <c r="BB760" s="103"/>
      <c r="BC760" s="103"/>
      <c r="BD760" s="103"/>
      <c r="BE760" s="103"/>
      <c r="BF760" s="103"/>
    </row>
    <row r="761">
      <c r="A761" s="64">
        <v>725.0</v>
      </c>
      <c r="B761" s="57" t="s">
        <v>3678</v>
      </c>
      <c r="C761" s="57" t="s">
        <v>5582</v>
      </c>
      <c r="D761" s="57" t="s">
        <v>593</v>
      </c>
      <c r="E761" s="57" t="s">
        <v>358</v>
      </c>
      <c r="F761" s="57" t="s">
        <v>10154</v>
      </c>
      <c r="G761" s="82"/>
      <c r="H761" s="82"/>
      <c r="I761" s="57" t="s">
        <v>595</v>
      </c>
      <c r="J761" s="82"/>
      <c r="K761" s="82"/>
      <c r="L761" s="82"/>
      <c r="M761" s="82"/>
      <c r="N761" s="82"/>
      <c r="O761" s="82"/>
      <c r="P761" s="82"/>
      <c r="Q761" s="57" t="s">
        <v>288</v>
      </c>
      <c r="R761" s="82"/>
      <c r="S761" s="82"/>
      <c r="T761" s="82"/>
      <c r="U761" s="82"/>
      <c r="V761" s="82"/>
      <c r="W761" s="82"/>
      <c r="X761" s="82"/>
      <c r="Y761" s="82"/>
      <c r="Z761" s="82"/>
      <c r="AA761" s="82"/>
      <c r="AB761" s="82"/>
      <c r="AC761" s="82"/>
      <c r="AD761" s="82"/>
      <c r="AE761" s="82"/>
      <c r="AF761" s="82"/>
      <c r="AG761" s="82"/>
      <c r="AH761" s="82"/>
      <c r="AI761" s="82"/>
      <c r="AJ761" s="82"/>
      <c r="AK761" s="82"/>
      <c r="AL761" s="82"/>
      <c r="AM761" s="82"/>
      <c r="AN761" s="82"/>
      <c r="AO761" s="82"/>
      <c r="AP761" s="82"/>
      <c r="AQ761" s="82"/>
      <c r="AR761" s="82"/>
      <c r="AS761" s="82"/>
      <c r="AT761" s="82"/>
      <c r="AU761" s="82"/>
      <c r="AV761" s="82"/>
      <c r="AW761" s="82"/>
      <c r="AX761" s="82"/>
      <c r="AY761" s="82"/>
      <c r="AZ761" s="82"/>
      <c r="BA761" s="82"/>
      <c r="BB761" s="82"/>
      <c r="BC761" s="82"/>
      <c r="BD761" s="82"/>
      <c r="BE761" s="82"/>
      <c r="BF761" s="82"/>
    </row>
    <row r="762">
      <c r="A762" s="102">
        <v>726.0</v>
      </c>
      <c r="B762" s="99" t="s">
        <v>3680</v>
      </c>
      <c r="C762" s="99" t="s">
        <v>5601</v>
      </c>
      <c r="D762" s="99" t="s">
        <v>593</v>
      </c>
      <c r="E762" s="99" t="s">
        <v>358</v>
      </c>
      <c r="F762" s="99" t="s">
        <v>10154</v>
      </c>
      <c r="G762" s="103"/>
      <c r="H762" s="103"/>
      <c r="I762" s="99" t="s">
        <v>595</v>
      </c>
      <c r="J762" s="103"/>
      <c r="K762" s="103"/>
      <c r="L762" s="103"/>
      <c r="M762" s="103"/>
      <c r="N762" s="103"/>
      <c r="O762" s="103"/>
      <c r="P762" s="103"/>
      <c r="Q762" s="99" t="s">
        <v>450</v>
      </c>
      <c r="R762" s="103"/>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c r="AV762" s="103"/>
      <c r="AW762" s="103"/>
      <c r="AX762" s="103"/>
      <c r="AY762" s="103"/>
      <c r="AZ762" s="103"/>
      <c r="BA762" s="103"/>
      <c r="BB762" s="103"/>
      <c r="BC762" s="103"/>
      <c r="BD762" s="103"/>
      <c r="BE762" s="103"/>
      <c r="BF762" s="103"/>
    </row>
    <row r="763">
      <c r="A763" s="64">
        <v>727.0</v>
      </c>
      <c r="B763" s="57" t="s">
        <v>3685</v>
      </c>
      <c r="C763" s="57" t="s">
        <v>5604</v>
      </c>
      <c r="D763" s="57" t="s">
        <v>593</v>
      </c>
      <c r="E763" s="57" t="s">
        <v>358</v>
      </c>
      <c r="F763" s="57" t="s">
        <v>10154</v>
      </c>
      <c r="G763" s="82"/>
      <c r="H763" s="82"/>
      <c r="I763" s="57" t="s">
        <v>595</v>
      </c>
      <c r="J763" s="82"/>
      <c r="K763" s="82"/>
      <c r="L763" s="82"/>
      <c r="M763" s="82"/>
      <c r="N763" s="82"/>
      <c r="O763" s="82"/>
      <c r="P763" s="82"/>
      <c r="Q763" s="57" t="s">
        <v>96</v>
      </c>
      <c r="R763" s="82"/>
      <c r="S763" s="82"/>
      <c r="T763" s="82"/>
      <c r="U763" s="82"/>
      <c r="V763" s="82"/>
      <c r="W763" s="82"/>
      <c r="X763" s="82"/>
      <c r="Y763" s="82"/>
      <c r="Z763" s="82"/>
      <c r="AA763" s="82"/>
      <c r="AB763" s="82"/>
      <c r="AC763" s="82"/>
      <c r="AD763" s="82"/>
      <c r="AE763" s="82"/>
      <c r="AF763" s="82"/>
      <c r="AG763" s="82"/>
      <c r="AH763" s="82"/>
      <c r="AI763" s="82"/>
      <c r="AJ763" s="82"/>
      <c r="AK763" s="82"/>
      <c r="AL763" s="82"/>
      <c r="AM763" s="82"/>
      <c r="AN763" s="82"/>
      <c r="AO763" s="82"/>
      <c r="AP763" s="82"/>
      <c r="AQ763" s="82"/>
      <c r="AR763" s="82"/>
      <c r="AS763" s="82"/>
      <c r="AT763" s="82"/>
      <c r="AU763" s="82"/>
      <c r="AV763" s="82"/>
      <c r="AW763" s="82"/>
      <c r="AX763" s="82"/>
      <c r="AY763" s="82"/>
      <c r="AZ763" s="82"/>
      <c r="BA763" s="82"/>
      <c r="BB763" s="82"/>
      <c r="BC763" s="82"/>
      <c r="BD763" s="82"/>
      <c r="BE763" s="82"/>
      <c r="BF763" s="82"/>
    </row>
    <row r="764">
      <c r="A764" s="102">
        <v>728.0</v>
      </c>
      <c r="B764" s="99" t="s">
        <v>3689</v>
      </c>
      <c r="C764" s="99" t="s">
        <v>5606</v>
      </c>
      <c r="D764" s="99" t="s">
        <v>593</v>
      </c>
      <c r="E764" s="99" t="s">
        <v>358</v>
      </c>
      <c r="F764" s="99" t="s">
        <v>10154</v>
      </c>
      <c r="G764" s="103"/>
      <c r="H764" s="103"/>
      <c r="I764" s="99" t="s">
        <v>595</v>
      </c>
      <c r="J764" s="103"/>
      <c r="K764" s="103"/>
      <c r="L764" s="103"/>
      <c r="M764" s="103"/>
      <c r="N764" s="103"/>
      <c r="O764" s="103"/>
      <c r="P764" s="103"/>
      <c r="Q764" s="99" t="s">
        <v>96</v>
      </c>
      <c r="R764" s="103"/>
      <c r="S764" s="103"/>
      <c r="T764" s="103"/>
      <c r="U764" s="103"/>
      <c r="V764" s="103"/>
      <c r="W764" s="103"/>
      <c r="X764" s="103"/>
      <c r="Y764" s="103"/>
      <c r="Z764" s="103"/>
      <c r="AA764" s="103"/>
      <c r="AB764" s="103"/>
      <c r="AC764" s="103"/>
      <c r="AD764" s="103"/>
      <c r="AE764" s="103"/>
      <c r="AF764" s="103"/>
      <c r="AG764" s="103"/>
      <c r="AH764" s="103"/>
      <c r="AI764" s="103"/>
      <c r="AJ764" s="103"/>
      <c r="AK764" s="103"/>
      <c r="AL764" s="103"/>
      <c r="AM764" s="103"/>
      <c r="AN764" s="103"/>
      <c r="AO764" s="103"/>
      <c r="AP764" s="103"/>
      <c r="AQ764" s="103"/>
      <c r="AR764" s="103"/>
      <c r="AS764" s="103"/>
      <c r="AT764" s="103"/>
      <c r="AU764" s="103"/>
      <c r="AV764" s="103"/>
      <c r="AW764" s="103"/>
      <c r="AX764" s="103"/>
      <c r="AY764" s="103"/>
      <c r="AZ764" s="103"/>
      <c r="BA764" s="103"/>
      <c r="BB764" s="103"/>
      <c r="BC764" s="103"/>
      <c r="BD764" s="103"/>
      <c r="BE764" s="103"/>
      <c r="BF764" s="103"/>
    </row>
    <row r="765">
      <c r="A765" s="64">
        <v>729.0</v>
      </c>
      <c r="B765" s="57" t="s">
        <v>1410</v>
      </c>
      <c r="C765" s="57" t="s">
        <v>1411</v>
      </c>
      <c r="D765" s="57" t="s">
        <v>593</v>
      </c>
      <c r="E765" s="57" t="s">
        <v>358</v>
      </c>
      <c r="F765" s="57" t="s">
        <v>180</v>
      </c>
      <c r="G765" s="82"/>
      <c r="H765" s="75" t="b">
        <v>1</v>
      </c>
      <c r="I765" s="64" t="s">
        <v>308</v>
      </c>
      <c r="J765" s="80">
        <v>46070.0</v>
      </c>
      <c r="K765" s="64" t="s">
        <v>308</v>
      </c>
      <c r="L765" s="82"/>
      <c r="M765" s="82"/>
      <c r="N765" s="82"/>
      <c r="O765" s="57" t="s">
        <v>1412</v>
      </c>
      <c r="P765" s="57" t="s">
        <v>190</v>
      </c>
      <c r="Q765" s="57" t="s">
        <v>450</v>
      </c>
      <c r="R765" s="80">
        <v>46282.0</v>
      </c>
      <c r="S765" s="64">
        <v>61.0</v>
      </c>
      <c r="T765" s="82"/>
      <c r="U765" s="82"/>
      <c r="V765" s="82"/>
      <c r="W765" s="64">
        <v>2022.0</v>
      </c>
      <c r="X765" s="64">
        <v>1.0</v>
      </c>
      <c r="Y765" s="64"/>
      <c r="Z765" s="57" t="s">
        <v>363</v>
      </c>
      <c r="AA765" s="57" t="s">
        <v>364</v>
      </c>
      <c r="AB765" s="57" t="s">
        <v>437</v>
      </c>
      <c r="AC765" s="57" t="s">
        <v>404</v>
      </c>
      <c r="AD765" s="80">
        <v>44620.0</v>
      </c>
      <c r="AE765" s="82"/>
      <c r="AF765" s="82"/>
      <c r="AG765" s="57" t="s">
        <v>1413</v>
      </c>
      <c r="AH765" s="82"/>
      <c r="AI765" s="82"/>
      <c r="AJ765" s="82"/>
      <c r="AK765" s="82"/>
      <c r="AL765" s="82"/>
      <c r="AM765" s="82"/>
      <c r="AN765" s="82"/>
      <c r="AO765" s="82"/>
      <c r="AP765" s="82"/>
      <c r="AQ765" s="82"/>
      <c r="AR765" s="82"/>
      <c r="AS765" s="82"/>
      <c r="AT765" s="82"/>
      <c r="AU765" s="82"/>
      <c r="AV765" s="82"/>
      <c r="AW765" s="82"/>
      <c r="AX765" s="82"/>
      <c r="AY765" s="82"/>
      <c r="AZ765" s="82"/>
      <c r="BA765" s="82"/>
      <c r="BB765" s="82"/>
      <c r="BC765" s="82"/>
      <c r="BD765" s="82"/>
      <c r="BE765" s="82"/>
      <c r="BF765" s="82"/>
    </row>
    <row r="766">
      <c r="A766" s="102">
        <v>730.0</v>
      </c>
      <c r="B766" s="99" t="s">
        <v>3695</v>
      </c>
      <c r="C766" s="99" t="s">
        <v>10486</v>
      </c>
      <c r="D766" s="99" t="s">
        <v>593</v>
      </c>
      <c r="E766" s="99" t="s">
        <v>358</v>
      </c>
      <c r="F766" s="99" t="s">
        <v>10154</v>
      </c>
      <c r="G766" s="103"/>
      <c r="H766" s="103"/>
      <c r="I766" s="99" t="s">
        <v>595</v>
      </c>
      <c r="J766" s="103"/>
      <c r="K766" s="103"/>
      <c r="L766" s="103"/>
      <c r="M766" s="103"/>
      <c r="N766" s="103"/>
      <c r="O766" s="103"/>
      <c r="P766" s="103"/>
      <c r="Q766" s="99" t="s">
        <v>191</v>
      </c>
      <c r="R766" s="103"/>
      <c r="S766" s="103"/>
      <c r="T766" s="103"/>
      <c r="U766" s="103"/>
      <c r="V766" s="103"/>
      <c r="W766" s="103"/>
      <c r="X766" s="103"/>
      <c r="Y766" s="103"/>
      <c r="Z766" s="103"/>
      <c r="AA766" s="103"/>
      <c r="AB766" s="103"/>
      <c r="AC766" s="103"/>
      <c r="AD766" s="103"/>
      <c r="AE766" s="103"/>
      <c r="AF766" s="103"/>
      <c r="AG766" s="103"/>
      <c r="AH766" s="103"/>
      <c r="AI766" s="103"/>
      <c r="AJ766" s="103"/>
      <c r="AK766" s="103"/>
      <c r="AL766" s="103"/>
      <c r="AM766" s="103"/>
      <c r="AN766" s="103"/>
      <c r="AO766" s="103"/>
      <c r="AP766" s="103"/>
      <c r="AQ766" s="103"/>
      <c r="AR766" s="103"/>
      <c r="AS766" s="103"/>
      <c r="AT766" s="103"/>
      <c r="AU766" s="103"/>
      <c r="AV766" s="103"/>
      <c r="AW766" s="103"/>
      <c r="AX766" s="103"/>
      <c r="AY766" s="103"/>
      <c r="AZ766" s="103"/>
      <c r="BA766" s="103"/>
      <c r="BB766" s="103"/>
      <c r="BC766" s="103"/>
      <c r="BD766" s="103"/>
      <c r="BE766" s="103"/>
      <c r="BF766" s="103"/>
    </row>
    <row r="767">
      <c r="A767" s="64">
        <v>731.0</v>
      </c>
      <c r="B767" s="57" t="s">
        <v>3699</v>
      </c>
      <c r="C767" s="57" t="s">
        <v>10487</v>
      </c>
      <c r="D767" s="57" t="s">
        <v>593</v>
      </c>
      <c r="E767" s="57" t="s">
        <v>358</v>
      </c>
      <c r="F767" s="57" t="s">
        <v>10154</v>
      </c>
      <c r="G767" s="82"/>
      <c r="H767" s="82"/>
      <c r="I767" s="57" t="s">
        <v>595</v>
      </c>
      <c r="J767" s="82"/>
      <c r="K767" s="82"/>
      <c r="L767" s="82"/>
      <c r="M767" s="82"/>
      <c r="N767" s="82"/>
      <c r="O767" s="82"/>
      <c r="P767" s="82"/>
      <c r="Q767" s="57" t="s">
        <v>191</v>
      </c>
      <c r="R767" s="82"/>
      <c r="S767" s="82"/>
      <c r="T767" s="82"/>
      <c r="U767" s="82"/>
      <c r="V767" s="82"/>
      <c r="W767" s="82"/>
      <c r="X767" s="82"/>
      <c r="Y767" s="82"/>
      <c r="Z767" s="82"/>
      <c r="AA767" s="82"/>
      <c r="AB767" s="82"/>
      <c r="AC767" s="82"/>
      <c r="AD767" s="82"/>
      <c r="AE767" s="82"/>
      <c r="AF767" s="82"/>
      <c r="AG767" s="82"/>
      <c r="AH767" s="82"/>
      <c r="AI767" s="82"/>
      <c r="AJ767" s="82"/>
      <c r="AK767" s="82"/>
      <c r="AL767" s="82"/>
      <c r="AM767" s="82"/>
      <c r="AN767" s="82"/>
      <c r="AO767" s="82"/>
      <c r="AP767" s="82"/>
      <c r="AQ767" s="82"/>
      <c r="AR767" s="82"/>
      <c r="AS767" s="82"/>
      <c r="AT767" s="82"/>
      <c r="AU767" s="82"/>
      <c r="AV767" s="82"/>
      <c r="AW767" s="82"/>
      <c r="AX767" s="82"/>
      <c r="AY767" s="82"/>
      <c r="AZ767" s="82"/>
      <c r="BA767" s="82"/>
      <c r="BB767" s="82"/>
      <c r="BC767" s="82"/>
      <c r="BD767" s="82"/>
      <c r="BE767" s="82"/>
      <c r="BF767" s="82"/>
    </row>
    <row r="768">
      <c r="A768" s="102">
        <v>732.0</v>
      </c>
      <c r="B768" s="99" t="s">
        <v>3706</v>
      </c>
      <c r="C768" s="99" t="s">
        <v>10488</v>
      </c>
      <c r="D768" s="99" t="s">
        <v>593</v>
      </c>
      <c r="E768" s="99" t="s">
        <v>358</v>
      </c>
      <c r="F768" s="99" t="s">
        <v>10154</v>
      </c>
      <c r="G768" s="103"/>
      <c r="H768" s="103"/>
      <c r="I768" s="99" t="s">
        <v>595</v>
      </c>
      <c r="J768" s="103"/>
      <c r="K768" s="103"/>
      <c r="L768" s="103"/>
      <c r="M768" s="103"/>
      <c r="N768" s="103"/>
      <c r="O768" s="103"/>
      <c r="P768" s="103"/>
      <c r="Q768" s="99" t="s">
        <v>191</v>
      </c>
      <c r="R768" s="103"/>
      <c r="S768" s="103"/>
      <c r="T768" s="103"/>
      <c r="U768" s="103"/>
      <c r="V768" s="103"/>
      <c r="W768" s="103"/>
      <c r="X768" s="103"/>
      <c r="Y768" s="103"/>
      <c r="Z768" s="103"/>
      <c r="AA768" s="103"/>
      <c r="AB768" s="103"/>
      <c r="AC768" s="103"/>
      <c r="AD768" s="103"/>
      <c r="AE768" s="103"/>
      <c r="AF768" s="103"/>
      <c r="AG768" s="103"/>
      <c r="AH768" s="103"/>
      <c r="AI768" s="103"/>
      <c r="AJ768" s="103"/>
      <c r="AK768" s="103"/>
      <c r="AL768" s="103"/>
      <c r="AM768" s="103"/>
      <c r="AN768" s="103"/>
      <c r="AO768" s="103"/>
      <c r="AP768" s="103"/>
      <c r="AQ768" s="103"/>
      <c r="AR768" s="103"/>
      <c r="AS768" s="103"/>
      <c r="AT768" s="103"/>
      <c r="AU768" s="103"/>
      <c r="AV768" s="103"/>
      <c r="AW768" s="103"/>
      <c r="AX768" s="103"/>
      <c r="AY768" s="103"/>
      <c r="AZ768" s="103"/>
      <c r="BA768" s="103"/>
      <c r="BB768" s="103"/>
      <c r="BC768" s="103"/>
      <c r="BD768" s="103"/>
      <c r="BE768" s="103"/>
      <c r="BF768" s="103"/>
    </row>
    <row r="769">
      <c r="A769" s="64">
        <v>733.0</v>
      </c>
      <c r="B769" s="57" t="s">
        <v>3711</v>
      </c>
      <c r="C769" s="57" t="s">
        <v>10489</v>
      </c>
      <c r="D769" s="57" t="s">
        <v>593</v>
      </c>
      <c r="E769" s="57" t="s">
        <v>358</v>
      </c>
      <c r="F769" s="57" t="s">
        <v>10154</v>
      </c>
      <c r="G769" s="82"/>
      <c r="H769" s="82"/>
      <c r="I769" s="57" t="s">
        <v>595</v>
      </c>
      <c r="J769" s="82"/>
      <c r="K769" s="82"/>
      <c r="L769" s="82"/>
      <c r="M769" s="82"/>
      <c r="N769" s="82"/>
      <c r="O769" s="82"/>
      <c r="P769" s="82"/>
      <c r="Q769" s="57" t="s">
        <v>191</v>
      </c>
      <c r="R769" s="82"/>
      <c r="S769" s="82"/>
      <c r="T769" s="82"/>
      <c r="U769" s="82"/>
      <c r="V769" s="82"/>
      <c r="W769" s="82"/>
      <c r="X769" s="82"/>
      <c r="Y769" s="82"/>
      <c r="Z769" s="82"/>
      <c r="AA769" s="82"/>
      <c r="AB769" s="82"/>
      <c r="AC769" s="82"/>
      <c r="AD769" s="82"/>
      <c r="AE769" s="82"/>
      <c r="AF769" s="82"/>
      <c r="AG769" s="82"/>
      <c r="AH769" s="82"/>
      <c r="AI769" s="82"/>
      <c r="AJ769" s="82"/>
      <c r="AK769" s="82"/>
      <c r="AL769" s="82"/>
      <c r="AM769" s="82"/>
      <c r="AN769" s="82"/>
      <c r="AO769" s="82"/>
      <c r="AP769" s="82"/>
      <c r="AQ769" s="82"/>
      <c r="AR769" s="82"/>
      <c r="AS769" s="82"/>
      <c r="AT769" s="82"/>
      <c r="AU769" s="82"/>
      <c r="AV769" s="82"/>
      <c r="AW769" s="82"/>
      <c r="AX769" s="82"/>
      <c r="AY769" s="82"/>
      <c r="AZ769" s="82"/>
      <c r="BA769" s="82"/>
      <c r="BB769" s="82"/>
      <c r="BC769" s="82"/>
      <c r="BD769" s="82"/>
      <c r="BE769" s="82"/>
      <c r="BF769" s="82"/>
    </row>
    <row r="770">
      <c r="A770" s="102">
        <v>734.0</v>
      </c>
      <c r="B770" s="99" t="s">
        <v>3717</v>
      </c>
      <c r="C770" s="99" t="s">
        <v>10490</v>
      </c>
      <c r="D770" s="99" t="s">
        <v>593</v>
      </c>
      <c r="E770" s="99" t="s">
        <v>358</v>
      </c>
      <c r="F770" s="99" t="s">
        <v>10154</v>
      </c>
      <c r="G770" s="103"/>
      <c r="H770" s="103"/>
      <c r="I770" s="99" t="s">
        <v>595</v>
      </c>
      <c r="J770" s="103"/>
      <c r="K770" s="103"/>
      <c r="L770" s="103"/>
      <c r="M770" s="103"/>
      <c r="N770" s="103"/>
      <c r="O770" s="103"/>
      <c r="P770" s="103"/>
      <c r="Q770" s="99" t="s">
        <v>191</v>
      </c>
      <c r="R770" s="103"/>
      <c r="S770" s="103"/>
      <c r="T770" s="103"/>
      <c r="U770" s="103"/>
      <c r="V770" s="103"/>
      <c r="W770" s="103"/>
      <c r="X770" s="103"/>
      <c r="Y770" s="103"/>
      <c r="Z770" s="103"/>
      <c r="AA770" s="103"/>
      <c r="AB770" s="103"/>
      <c r="AC770" s="103"/>
      <c r="AD770" s="103"/>
      <c r="AE770" s="103"/>
      <c r="AF770" s="103"/>
      <c r="AG770" s="103"/>
      <c r="AH770" s="103"/>
      <c r="AI770" s="103"/>
      <c r="AJ770" s="103"/>
      <c r="AK770" s="103"/>
      <c r="AL770" s="103"/>
      <c r="AM770" s="103"/>
      <c r="AN770" s="103"/>
      <c r="AO770" s="103"/>
      <c r="AP770" s="103"/>
      <c r="AQ770" s="103"/>
      <c r="AR770" s="103"/>
      <c r="AS770" s="103"/>
      <c r="AT770" s="103"/>
      <c r="AU770" s="103"/>
      <c r="AV770" s="103"/>
      <c r="AW770" s="103"/>
      <c r="AX770" s="103"/>
      <c r="AY770" s="103"/>
      <c r="AZ770" s="103"/>
      <c r="BA770" s="103"/>
      <c r="BB770" s="103"/>
      <c r="BC770" s="103"/>
      <c r="BD770" s="103"/>
      <c r="BE770" s="103"/>
      <c r="BF770" s="103"/>
    </row>
    <row r="771">
      <c r="A771" s="64">
        <v>735.0</v>
      </c>
      <c r="B771" s="57" t="s">
        <v>3721</v>
      </c>
      <c r="C771" s="57" t="s">
        <v>10491</v>
      </c>
      <c r="D771" s="57" t="s">
        <v>593</v>
      </c>
      <c r="E771" s="57" t="s">
        <v>358</v>
      </c>
      <c r="F771" s="57" t="s">
        <v>10154</v>
      </c>
      <c r="G771" s="82"/>
      <c r="H771" s="82"/>
      <c r="I771" s="57" t="s">
        <v>595</v>
      </c>
      <c r="J771" s="82"/>
      <c r="K771" s="82"/>
      <c r="L771" s="82"/>
      <c r="M771" s="82"/>
      <c r="N771" s="82"/>
      <c r="O771" s="82"/>
      <c r="P771" s="82"/>
      <c r="Q771" s="57" t="s">
        <v>226</v>
      </c>
      <c r="R771" s="82"/>
      <c r="S771" s="82"/>
      <c r="T771" s="82"/>
      <c r="U771" s="82"/>
      <c r="V771" s="82"/>
      <c r="W771" s="82"/>
      <c r="X771" s="82"/>
      <c r="Y771" s="82"/>
      <c r="Z771" s="82"/>
      <c r="AA771" s="82"/>
      <c r="AB771" s="82"/>
      <c r="AC771" s="82"/>
      <c r="AD771" s="82"/>
      <c r="AE771" s="82"/>
      <c r="AF771" s="82"/>
      <c r="AG771" s="82"/>
      <c r="AH771" s="82"/>
      <c r="AI771" s="82"/>
      <c r="AJ771" s="82"/>
      <c r="AK771" s="82"/>
      <c r="AL771" s="82"/>
      <c r="AM771" s="82"/>
      <c r="AN771" s="82"/>
      <c r="AO771" s="82"/>
      <c r="AP771" s="82"/>
      <c r="AQ771" s="82"/>
      <c r="AR771" s="82"/>
      <c r="AS771" s="82"/>
      <c r="AT771" s="82"/>
      <c r="AU771" s="82"/>
      <c r="AV771" s="82"/>
      <c r="AW771" s="82"/>
      <c r="AX771" s="82"/>
      <c r="AY771" s="82"/>
      <c r="AZ771" s="82"/>
      <c r="BA771" s="82"/>
      <c r="BB771" s="82"/>
      <c r="BC771" s="82"/>
      <c r="BD771" s="82"/>
      <c r="BE771" s="82"/>
      <c r="BF771" s="82"/>
    </row>
    <row r="772">
      <c r="A772" s="102">
        <v>736.0</v>
      </c>
      <c r="B772" s="99" t="s">
        <v>3723</v>
      </c>
      <c r="C772" s="99" t="s">
        <v>10492</v>
      </c>
      <c r="D772" s="99" t="s">
        <v>593</v>
      </c>
      <c r="E772" s="99" t="s">
        <v>358</v>
      </c>
      <c r="F772" s="99" t="s">
        <v>10154</v>
      </c>
      <c r="G772" s="103"/>
      <c r="H772" s="103"/>
      <c r="I772" s="99" t="s">
        <v>595</v>
      </c>
      <c r="J772" s="103"/>
      <c r="K772" s="103"/>
      <c r="L772" s="103"/>
      <c r="M772" s="103"/>
      <c r="N772" s="103"/>
      <c r="O772" s="103"/>
      <c r="P772" s="103"/>
      <c r="Q772" s="99" t="s">
        <v>226</v>
      </c>
      <c r="R772" s="103"/>
      <c r="S772" s="103"/>
      <c r="T772" s="103"/>
      <c r="U772" s="103"/>
      <c r="V772" s="103"/>
      <c r="W772" s="103"/>
      <c r="X772" s="103"/>
      <c r="Y772" s="103"/>
      <c r="Z772" s="103"/>
      <c r="AA772" s="103"/>
      <c r="AB772" s="103"/>
      <c r="AC772" s="103"/>
      <c r="AD772" s="103"/>
      <c r="AE772" s="103"/>
      <c r="AF772" s="103"/>
      <c r="AG772" s="103"/>
      <c r="AH772" s="103"/>
      <c r="AI772" s="103"/>
      <c r="AJ772" s="103"/>
      <c r="AK772" s="103"/>
      <c r="AL772" s="103"/>
      <c r="AM772" s="103"/>
      <c r="AN772" s="103"/>
      <c r="AO772" s="103"/>
      <c r="AP772" s="103"/>
      <c r="AQ772" s="103"/>
      <c r="AR772" s="103"/>
      <c r="AS772" s="103"/>
      <c r="AT772" s="103"/>
      <c r="AU772" s="103"/>
      <c r="AV772" s="103"/>
      <c r="AW772" s="103"/>
      <c r="AX772" s="103"/>
      <c r="AY772" s="103"/>
      <c r="AZ772" s="103"/>
      <c r="BA772" s="103"/>
      <c r="BB772" s="103"/>
      <c r="BC772" s="103"/>
      <c r="BD772" s="103"/>
      <c r="BE772" s="103"/>
      <c r="BF772" s="103"/>
    </row>
    <row r="773">
      <c r="A773" s="64">
        <v>737.0</v>
      </c>
      <c r="B773" s="57" t="s">
        <v>3727</v>
      </c>
      <c r="C773" s="57" t="s">
        <v>10493</v>
      </c>
      <c r="D773" s="57" t="s">
        <v>593</v>
      </c>
      <c r="E773" s="57" t="s">
        <v>358</v>
      </c>
      <c r="F773" s="57" t="s">
        <v>10154</v>
      </c>
      <c r="G773" s="82"/>
      <c r="H773" s="82"/>
      <c r="I773" s="57" t="s">
        <v>595</v>
      </c>
      <c r="J773" s="82"/>
      <c r="K773" s="82"/>
      <c r="L773" s="82"/>
      <c r="M773" s="82"/>
      <c r="N773" s="82"/>
      <c r="O773" s="82"/>
      <c r="P773" s="82"/>
      <c r="Q773" s="57" t="s">
        <v>226</v>
      </c>
      <c r="R773" s="82"/>
      <c r="S773" s="82"/>
      <c r="T773" s="82"/>
      <c r="U773" s="82"/>
      <c r="V773" s="82"/>
      <c r="W773" s="82"/>
      <c r="X773" s="82"/>
      <c r="Y773" s="82"/>
      <c r="Z773" s="82"/>
      <c r="AA773" s="82"/>
      <c r="AB773" s="82"/>
      <c r="AC773" s="82"/>
      <c r="AD773" s="82"/>
      <c r="AE773" s="82"/>
      <c r="AF773" s="82"/>
      <c r="AG773" s="82"/>
      <c r="AH773" s="82"/>
      <c r="AI773" s="82"/>
      <c r="AJ773" s="82"/>
      <c r="AK773" s="82"/>
      <c r="AL773" s="82"/>
      <c r="AM773" s="82"/>
      <c r="AN773" s="82"/>
      <c r="AO773" s="82"/>
      <c r="AP773" s="82"/>
      <c r="AQ773" s="82"/>
      <c r="AR773" s="82"/>
      <c r="AS773" s="82"/>
      <c r="AT773" s="82"/>
      <c r="AU773" s="82"/>
      <c r="AV773" s="82"/>
      <c r="AW773" s="82"/>
      <c r="AX773" s="82"/>
      <c r="AY773" s="82"/>
      <c r="AZ773" s="82"/>
      <c r="BA773" s="82"/>
      <c r="BB773" s="82"/>
      <c r="BC773" s="82"/>
      <c r="BD773" s="82"/>
      <c r="BE773" s="82"/>
      <c r="BF773" s="82"/>
    </row>
    <row r="774">
      <c r="A774" s="102">
        <v>738.0</v>
      </c>
      <c r="B774" s="99" t="s">
        <v>3732</v>
      </c>
      <c r="C774" s="99" t="s">
        <v>10494</v>
      </c>
      <c r="D774" s="99" t="s">
        <v>593</v>
      </c>
      <c r="E774" s="99" t="s">
        <v>358</v>
      </c>
      <c r="F774" s="99" t="s">
        <v>10154</v>
      </c>
      <c r="G774" s="103"/>
      <c r="H774" s="103"/>
      <c r="I774" s="99" t="s">
        <v>595</v>
      </c>
      <c r="J774" s="103"/>
      <c r="K774" s="103"/>
      <c r="L774" s="103"/>
      <c r="M774" s="103"/>
      <c r="N774" s="103"/>
      <c r="O774" s="103"/>
      <c r="P774" s="103"/>
      <c r="Q774" s="99" t="s">
        <v>191</v>
      </c>
      <c r="R774" s="103"/>
      <c r="S774" s="103"/>
      <c r="T774" s="103"/>
      <c r="U774" s="103"/>
      <c r="V774" s="103"/>
      <c r="W774" s="103"/>
      <c r="X774" s="103"/>
      <c r="Y774" s="103"/>
      <c r="Z774" s="103"/>
      <c r="AA774" s="103"/>
      <c r="AB774" s="103"/>
      <c r="AC774" s="103"/>
      <c r="AD774" s="103"/>
      <c r="AE774" s="103"/>
      <c r="AF774" s="103"/>
      <c r="AG774" s="103"/>
      <c r="AH774" s="103"/>
      <c r="AI774" s="103"/>
      <c r="AJ774" s="103"/>
      <c r="AK774" s="103"/>
      <c r="AL774" s="103"/>
      <c r="AM774" s="103"/>
      <c r="AN774" s="103"/>
      <c r="AO774" s="103"/>
      <c r="AP774" s="103"/>
      <c r="AQ774" s="103"/>
      <c r="AR774" s="103"/>
      <c r="AS774" s="103"/>
      <c r="AT774" s="103"/>
      <c r="AU774" s="103"/>
      <c r="AV774" s="103"/>
      <c r="AW774" s="103"/>
      <c r="AX774" s="103"/>
      <c r="AY774" s="103"/>
      <c r="AZ774" s="103"/>
      <c r="BA774" s="103"/>
      <c r="BB774" s="103"/>
      <c r="BC774" s="103"/>
      <c r="BD774" s="103"/>
      <c r="BE774" s="103"/>
      <c r="BF774" s="103"/>
    </row>
    <row r="775">
      <c r="A775" s="64">
        <v>739.0</v>
      </c>
      <c r="B775" s="57" t="s">
        <v>3736</v>
      </c>
      <c r="C775" s="57" t="s">
        <v>10495</v>
      </c>
      <c r="D775" s="57" t="s">
        <v>593</v>
      </c>
      <c r="E775" s="57" t="s">
        <v>358</v>
      </c>
      <c r="F775" s="57" t="s">
        <v>10154</v>
      </c>
      <c r="G775" s="82"/>
      <c r="H775" s="82"/>
      <c r="I775" s="57" t="s">
        <v>595</v>
      </c>
      <c r="J775" s="82"/>
      <c r="K775" s="82"/>
      <c r="L775" s="82"/>
      <c r="M775" s="82"/>
      <c r="N775" s="82"/>
      <c r="O775" s="82"/>
      <c r="P775" s="82"/>
      <c r="Q775" s="57" t="s">
        <v>96</v>
      </c>
      <c r="R775" s="82"/>
      <c r="S775" s="82"/>
      <c r="T775" s="82"/>
      <c r="U775" s="82"/>
      <c r="V775" s="82"/>
      <c r="W775" s="82"/>
      <c r="X775" s="82"/>
      <c r="Y775" s="82"/>
      <c r="Z775" s="82"/>
      <c r="AA775" s="82"/>
      <c r="AB775" s="82"/>
      <c r="AC775" s="82"/>
      <c r="AD775" s="82"/>
      <c r="AE775" s="82"/>
      <c r="AF775" s="82"/>
      <c r="AG775" s="82"/>
      <c r="AH775" s="82"/>
      <c r="AI775" s="82"/>
      <c r="AJ775" s="82"/>
      <c r="AK775" s="82"/>
      <c r="AL775" s="82"/>
      <c r="AM775" s="82"/>
      <c r="AN775" s="82"/>
      <c r="AO775" s="82"/>
      <c r="AP775" s="82"/>
      <c r="AQ775" s="82"/>
      <c r="AR775" s="82"/>
      <c r="AS775" s="82"/>
      <c r="AT775" s="82"/>
      <c r="AU775" s="82"/>
      <c r="AV775" s="82"/>
      <c r="AW775" s="82"/>
      <c r="AX775" s="82"/>
      <c r="AY775" s="82"/>
      <c r="AZ775" s="82"/>
      <c r="BA775" s="82"/>
      <c r="BB775" s="82"/>
      <c r="BC775" s="82"/>
      <c r="BD775" s="82"/>
      <c r="BE775" s="82"/>
      <c r="BF775" s="82"/>
    </row>
    <row r="776">
      <c r="A776" s="102">
        <v>740.0</v>
      </c>
      <c r="B776" s="99" t="s">
        <v>3740</v>
      </c>
      <c r="C776" s="99" t="s">
        <v>10496</v>
      </c>
      <c r="D776" s="99" t="s">
        <v>593</v>
      </c>
      <c r="E776" s="99" t="s">
        <v>358</v>
      </c>
      <c r="F776" s="99" t="s">
        <v>10154</v>
      </c>
      <c r="G776" s="103"/>
      <c r="H776" s="103"/>
      <c r="I776" s="99" t="s">
        <v>595</v>
      </c>
      <c r="J776" s="103"/>
      <c r="K776" s="103"/>
      <c r="L776" s="103"/>
      <c r="M776" s="103"/>
      <c r="N776" s="103"/>
      <c r="O776" s="103"/>
      <c r="P776" s="103"/>
      <c r="Q776" s="99" t="s">
        <v>96</v>
      </c>
      <c r="R776" s="103"/>
      <c r="S776" s="103"/>
      <c r="T776" s="103"/>
      <c r="U776" s="103"/>
      <c r="V776" s="103"/>
      <c r="W776" s="103"/>
      <c r="X776" s="103"/>
      <c r="Y776" s="103"/>
      <c r="Z776" s="103"/>
      <c r="AA776" s="103"/>
      <c r="AB776" s="103"/>
      <c r="AC776" s="103"/>
      <c r="AD776" s="103"/>
      <c r="AE776" s="103"/>
      <c r="AF776" s="103"/>
      <c r="AG776" s="103"/>
      <c r="AH776" s="103"/>
      <c r="AI776" s="103"/>
      <c r="AJ776" s="103"/>
      <c r="AK776" s="103"/>
      <c r="AL776" s="103"/>
      <c r="AM776" s="103"/>
      <c r="AN776" s="103"/>
      <c r="AO776" s="103"/>
      <c r="AP776" s="103"/>
      <c r="AQ776" s="103"/>
      <c r="AR776" s="103"/>
      <c r="AS776" s="103"/>
      <c r="AT776" s="103"/>
      <c r="AU776" s="103"/>
      <c r="AV776" s="103"/>
      <c r="AW776" s="103"/>
      <c r="AX776" s="103"/>
      <c r="AY776" s="103"/>
      <c r="AZ776" s="103"/>
      <c r="BA776" s="103"/>
      <c r="BB776" s="103"/>
      <c r="BC776" s="103"/>
      <c r="BD776" s="103"/>
      <c r="BE776" s="103"/>
      <c r="BF776" s="103"/>
    </row>
    <row r="777">
      <c r="A777" s="64">
        <v>741.0</v>
      </c>
      <c r="B777" s="57" t="s">
        <v>3743</v>
      </c>
      <c r="C777" s="57" t="s">
        <v>10497</v>
      </c>
      <c r="D777" s="57" t="s">
        <v>593</v>
      </c>
      <c r="E777" s="57" t="s">
        <v>358</v>
      </c>
      <c r="F777" s="57" t="s">
        <v>10154</v>
      </c>
      <c r="G777" s="82"/>
      <c r="H777" s="82"/>
      <c r="I777" s="57" t="s">
        <v>595</v>
      </c>
      <c r="J777" s="82"/>
      <c r="K777" s="82"/>
      <c r="L777" s="82"/>
      <c r="M777" s="82"/>
      <c r="N777" s="82"/>
      <c r="O777" s="82"/>
      <c r="P777" s="82"/>
      <c r="Q777" s="57" t="s">
        <v>288</v>
      </c>
      <c r="R777" s="82"/>
      <c r="S777" s="82"/>
      <c r="T777" s="82"/>
      <c r="U777" s="82"/>
      <c r="V777" s="82"/>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c r="BA777" s="82"/>
      <c r="BB777" s="82"/>
      <c r="BC777" s="82"/>
      <c r="BD777" s="82"/>
      <c r="BE777" s="82"/>
      <c r="BF777" s="82"/>
    </row>
    <row r="778">
      <c r="A778" s="102">
        <v>742.0</v>
      </c>
      <c r="B778" s="99" t="s">
        <v>3746</v>
      </c>
      <c r="C778" s="99" t="s">
        <v>10498</v>
      </c>
      <c r="D778" s="99" t="s">
        <v>593</v>
      </c>
      <c r="E778" s="99" t="s">
        <v>358</v>
      </c>
      <c r="F778" s="99" t="s">
        <v>10154</v>
      </c>
      <c r="G778" s="103"/>
      <c r="H778" s="103"/>
      <c r="I778" s="99" t="s">
        <v>595</v>
      </c>
      <c r="J778" s="103"/>
      <c r="K778" s="103"/>
      <c r="L778" s="103"/>
      <c r="M778" s="103"/>
      <c r="N778" s="103"/>
      <c r="O778" s="103"/>
      <c r="P778" s="103"/>
      <c r="Q778" s="99" t="s">
        <v>288</v>
      </c>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c r="AN778" s="103"/>
      <c r="AO778" s="103"/>
      <c r="AP778" s="103"/>
      <c r="AQ778" s="103"/>
      <c r="AR778" s="103"/>
      <c r="AS778" s="103"/>
      <c r="AT778" s="103"/>
      <c r="AU778" s="103"/>
      <c r="AV778" s="103"/>
      <c r="AW778" s="103"/>
      <c r="AX778" s="103"/>
      <c r="AY778" s="103"/>
      <c r="AZ778" s="103"/>
      <c r="BA778" s="103"/>
      <c r="BB778" s="103"/>
      <c r="BC778" s="103"/>
      <c r="BD778" s="103"/>
      <c r="BE778" s="103"/>
      <c r="BF778" s="103"/>
    </row>
    <row r="779">
      <c r="A779" s="64">
        <v>743.0</v>
      </c>
      <c r="B779" s="57" t="s">
        <v>3751</v>
      </c>
      <c r="C779" s="57" t="s">
        <v>10499</v>
      </c>
      <c r="D779" s="57" t="s">
        <v>593</v>
      </c>
      <c r="E779" s="57" t="s">
        <v>358</v>
      </c>
      <c r="F779" s="57" t="s">
        <v>10154</v>
      </c>
      <c r="G779" s="82"/>
      <c r="H779" s="82"/>
      <c r="I779" s="57" t="s">
        <v>595</v>
      </c>
      <c r="J779" s="82"/>
      <c r="K779" s="82"/>
      <c r="L779" s="82"/>
      <c r="M779" s="82"/>
      <c r="N779" s="82"/>
      <c r="O779" s="82"/>
      <c r="P779" s="82"/>
      <c r="Q779" s="57" t="s">
        <v>288</v>
      </c>
      <c r="R779" s="82"/>
      <c r="S779" s="82"/>
      <c r="T779" s="82"/>
      <c r="U779" s="82"/>
      <c r="V779" s="82"/>
      <c r="W779" s="82"/>
      <c r="X779" s="82"/>
      <c r="Y779" s="82"/>
      <c r="Z779" s="82"/>
      <c r="AA779" s="82"/>
      <c r="AB779" s="82"/>
      <c r="AC779" s="82"/>
      <c r="AD779" s="82"/>
      <c r="AE779" s="82"/>
      <c r="AF779" s="82"/>
      <c r="AG779" s="82"/>
      <c r="AH779" s="82"/>
      <c r="AI779" s="82"/>
      <c r="AJ779" s="82"/>
      <c r="AK779" s="82"/>
      <c r="AL779" s="82"/>
      <c r="AM779" s="82"/>
      <c r="AN779" s="82"/>
      <c r="AO779" s="82"/>
      <c r="AP779" s="82"/>
      <c r="AQ779" s="82"/>
      <c r="AR779" s="82"/>
      <c r="AS779" s="82"/>
      <c r="AT779" s="82"/>
      <c r="AU779" s="82"/>
      <c r="AV779" s="82"/>
      <c r="AW779" s="82"/>
      <c r="AX779" s="82"/>
      <c r="AY779" s="82"/>
      <c r="AZ779" s="82"/>
      <c r="BA779" s="82"/>
      <c r="BB779" s="82"/>
      <c r="BC779" s="82"/>
      <c r="BD779" s="82"/>
      <c r="BE779" s="82"/>
      <c r="BF779" s="82"/>
    </row>
    <row r="780">
      <c r="A780" s="102">
        <v>744.0</v>
      </c>
      <c r="B780" s="99" t="s">
        <v>3754</v>
      </c>
      <c r="C780" s="99" t="s">
        <v>10500</v>
      </c>
      <c r="D780" s="99" t="s">
        <v>593</v>
      </c>
      <c r="E780" s="99" t="s">
        <v>358</v>
      </c>
      <c r="F780" s="99" t="s">
        <v>10154</v>
      </c>
      <c r="G780" s="103"/>
      <c r="H780" s="103"/>
      <c r="I780" s="99" t="s">
        <v>595</v>
      </c>
      <c r="J780" s="103"/>
      <c r="K780" s="103"/>
      <c r="L780" s="103"/>
      <c r="M780" s="103"/>
      <c r="N780" s="103"/>
      <c r="O780" s="103"/>
      <c r="P780" s="103"/>
      <c r="Q780" s="99" t="s">
        <v>450</v>
      </c>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3"/>
      <c r="AX780" s="103"/>
      <c r="AY780" s="103"/>
      <c r="AZ780" s="103"/>
      <c r="BA780" s="103"/>
      <c r="BB780" s="103"/>
      <c r="BC780" s="103"/>
      <c r="BD780" s="103"/>
      <c r="BE780" s="103"/>
      <c r="BF780" s="103"/>
    </row>
    <row r="781">
      <c r="A781" s="64">
        <v>745.0</v>
      </c>
      <c r="B781" s="57" t="s">
        <v>3760</v>
      </c>
      <c r="C781" s="57" t="s">
        <v>10501</v>
      </c>
      <c r="D781" s="57" t="s">
        <v>593</v>
      </c>
      <c r="E781" s="57" t="s">
        <v>358</v>
      </c>
      <c r="F781" s="57" t="s">
        <v>10154</v>
      </c>
      <c r="G781" s="82"/>
      <c r="H781" s="82"/>
      <c r="I781" s="57" t="s">
        <v>595</v>
      </c>
      <c r="J781" s="82"/>
      <c r="K781" s="82"/>
      <c r="L781" s="82"/>
      <c r="M781" s="82"/>
      <c r="N781" s="82"/>
      <c r="O781" s="82"/>
      <c r="P781" s="82"/>
      <c r="Q781" s="57" t="s">
        <v>191</v>
      </c>
      <c r="R781" s="82"/>
      <c r="S781" s="82"/>
      <c r="T781" s="82"/>
      <c r="U781" s="82"/>
      <c r="V781" s="82"/>
      <c r="W781" s="82"/>
      <c r="X781" s="82"/>
      <c r="Y781" s="82"/>
      <c r="Z781" s="82"/>
      <c r="AA781" s="82"/>
      <c r="AB781" s="82"/>
      <c r="AC781" s="82"/>
      <c r="AD781" s="82"/>
      <c r="AE781" s="82"/>
      <c r="AF781" s="82"/>
      <c r="AG781" s="82"/>
      <c r="AH781" s="82"/>
      <c r="AI781" s="82"/>
      <c r="AJ781" s="82"/>
      <c r="AK781" s="82"/>
      <c r="AL781" s="82"/>
      <c r="AM781" s="82"/>
      <c r="AN781" s="82"/>
      <c r="AO781" s="82"/>
      <c r="AP781" s="82"/>
      <c r="AQ781" s="82"/>
      <c r="AR781" s="82"/>
      <c r="AS781" s="82"/>
      <c r="AT781" s="82"/>
      <c r="AU781" s="82"/>
      <c r="AV781" s="82"/>
      <c r="AW781" s="82"/>
      <c r="AX781" s="82"/>
      <c r="AY781" s="82"/>
      <c r="AZ781" s="82"/>
      <c r="BA781" s="82"/>
      <c r="BB781" s="82"/>
      <c r="BC781" s="82"/>
      <c r="BD781" s="82"/>
      <c r="BE781" s="82"/>
      <c r="BF781" s="82"/>
    </row>
    <row r="782">
      <c r="A782" s="102">
        <v>746.0</v>
      </c>
      <c r="B782" s="99" t="s">
        <v>3764</v>
      </c>
      <c r="C782" s="99" t="s">
        <v>10502</v>
      </c>
      <c r="D782" s="99" t="s">
        <v>593</v>
      </c>
      <c r="E782" s="99" t="s">
        <v>358</v>
      </c>
      <c r="F782" s="99" t="s">
        <v>10154</v>
      </c>
      <c r="G782" s="103"/>
      <c r="H782" s="103"/>
      <c r="I782" s="99" t="s">
        <v>595</v>
      </c>
      <c r="J782" s="103"/>
      <c r="K782" s="103"/>
      <c r="L782" s="103"/>
      <c r="M782" s="103"/>
      <c r="N782" s="103"/>
      <c r="O782" s="103"/>
      <c r="P782" s="103"/>
      <c r="Q782" s="99" t="s">
        <v>191</v>
      </c>
      <c r="R782" s="103"/>
      <c r="S782" s="103"/>
      <c r="T782" s="103"/>
      <c r="U782" s="103"/>
      <c r="V782" s="103"/>
      <c r="W782" s="103"/>
      <c r="X782" s="103"/>
      <c r="Y782" s="103"/>
      <c r="Z782" s="103"/>
      <c r="AA782" s="103"/>
      <c r="AB782" s="103"/>
      <c r="AC782" s="103"/>
      <c r="AD782" s="103"/>
      <c r="AE782" s="103"/>
      <c r="AF782" s="103"/>
      <c r="AG782" s="103"/>
      <c r="AH782" s="103"/>
      <c r="AI782" s="103"/>
      <c r="AJ782" s="103"/>
      <c r="AK782" s="103"/>
      <c r="AL782" s="103"/>
      <c r="AM782" s="103"/>
      <c r="AN782" s="103"/>
      <c r="AO782" s="103"/>
      <c r="AP782" s="103"/>
      <c r="AQ782" s="103"/>
      <c r="AR782" s="103"/>
      <c r="AS782" s="103"/>
      <c r="AT782" s="103"/>
      <c r="AU782" s="103"/>
      <c r="AV782" s="103"/>
      <c r="AW782" s="103"/>
      <c r="AX782" s="103"/>
      <c r="AY782" s="103"/>
      <c r="AZ782" s="103"/>
      <c r="BA782" s="103"/>
      <c r="BB782" s="103"/>
      <c r="BC782" s="103"/>
      <c r="BD782" s="103"/>
      <c r="BE782" s="103"/>
      <c r="BF782" s="103"/>
    </row>
    <row r="783">
      <c r="A783" s="64">
        <v>747.0</v>
      </c>
      <c r="B783" s="57" t="s">
        <v>3768</v>
      </c>
      <c r="C783" s="57" t="s">
        <v>10503</v>
      </c>
      <c r="D783" s="57" t="s">
        <v>593</v>
      </c>
      <c r="E783" s="57" t="s">
        <v>358</v>
      </c>
      <c r="F783" s="57" t="s">
        <v>10154</v>
      </c>
      <c r="G783" s="82"/>
      <c r="H783" s="82"/>
      <c r="I783" s="57" t="s">
        <v>595</v>
      </c>
      <c r="J783" s="82"/>
      <c r="K783" s="82"/>
      <c r="L783" s="82"/>
      <c r="M783" s="82"/>
      <c r="N783" s="82"/>
      <c r="O783" s="82"/>
      <c r="P783" s="82"/>
      <c r="Q783" s="57" t="s">
        <v>191</v>
      </c>
      <c r="R783" s="82"/>
      <c r="S783" s="82"/>
      <c r="T783" s="82"/>
      <c r="U783" s="82"/>
      <c r="V783" s="82"/>
      <c r="W783" s="82"/>
      <c r="X783" s="82"/>
      <c r="Y783" s="82"/>
      <c r="Z783" s="82"/>
      <c r="AA783" s="82"/>
      <c r="AB783" s="82"/>
      <c r="AC783" s="82"/>
      <c r="AD783" s="82"/>
      <c r="AE783" s="82"/>
      <c r="AF783" s="82"/>
      <c r="AG783" s="82"/>
      <c r="AH783" s="82"/>
      <c r="AI783" s="82"/>
      <c r="AJ783" s="82"/>
      <c r="AK783" s="82"/>
      <c r="AL783" s="82"/>
      <c r="AM783" s="82"/>
      <c r="AN783" s="82"/>
      <c r="AO783" s="82"/>
      <c r="AP783" s="82"/>
      <c r="AQ783" s="82"/>
      <c r="AR783" s="82"/>
      <c r="AS783" s="82"/>
      <c r="AT783" s="82"/>
      <c r="AU783" s="82"/>
      <c r="AV783" s="82"/>
      <c r="AW783" s="82"/>
      <c r="AX783" s="82"/>
      <c r="AY783" s="82"/>
      <c r="AZ783" s="82"/>
      <c r="BA783" s="82"/>
      <c r="BB783" s="82"/>
      <c r="BC783" s="82"/>
      <c r="BD783" s="82"/>
      <c r="BE783" s="82"/>
      <c r="BF783" s="82"/>
    </row>
    <row r="784">
      <c r="A784" s="102">
        <v>748.0</v>
      </c>
      <c r="B784" s="99" t="s">
        <v>3771</v>
      </c>
      <c r="C784" s="99" t="s">
        <v>10504</v>
      </c>
      <c r="D784" s="99" t="s">
        <v>593</v>
      </c>
      <c r="E784" s="99" t="s">
        <v>358</v>
      </c>
      <c r="F784" s="99" t="s">
        <v>10154</v>
      </c>
      <c r="G784" s="103"/>
      <c r="H784" s="103"/>
      <c r="I784" s="99" t="s">
        <v>595</v>
      </c>
      <c r="J784" s="103"/>
      <c r="K784" s="103"/>
      <c r="L784" s="103"/>
      <c r="M784" s="103"/>
      <c r="N784" s="103"/>
      <c r="O784" s="103"/>
      <c r="P784" s="103"/>
      <c r="Q784" s="99" t="s">
        <v>191</v>
      </c>
      <c r="R784" s="103"/>
      <c r="S784" s="103"/>
      <c r="T784" s="103"/>
      <c r="U784" s="103"/>
      <c r="V784" s="103"/>
      <c r="W784" s="103"/>
      <c r="X784" s="103"/>
      <c r="Y784" s="103"/>
      <c r="Z784" s="103"/>
      <c r="AA784" s="103"/>
      <c r="AB784" s="103"/>
      <c r="AC784" s="103"/>
      <c r="AD784" s="103"/>
      <c r="AE784" s="103"/>
      <c r="AF784" s="103"/>
      <c r="AG784" s="103"/>
      <c r="AH784" s="103"/>
      <c r="AI784" s="103"/>
      <c r="AJ784" s="103"/>
      <c r="AK784" s="103"/>
      <c r="AL784" s="103"/>
      <c r="AM784" s="103"/>
      <c r="AN784" s="103"/>
      <c r="AO784" s="103"/>
      <c r="AP784" s="103"/>
      <c r="AQ784" s="103"/>
      <c r="AR784" s="103"/>
      <c r="AS784" s="103"/>
      <c r="AT784" s="103"/>
      <c r="AU784" s="103"/>
      <c r="AV784" s="103"/>
      <c r="AW784" s="103"/>
      <c r="AX784" s="103"/>
      <c r="AY784" s="103"/>
      <c r="AZ784" s="103"/>
      <c r="BA784" s="103"/>
      <c r="BB784" s="103"/>
      <c r="BC784" s="103"/>
      <c r="BD784" s="103"/>
      <c r="BE784" s="103"/>
      <c r="BF784" s="103"/>
    </row>
    <row r="785">
      <c r="A785" s="64">
        <v>749.0</v>
      </c>
      <c r="B785" s="57" t="s">
        <v>3776</v>
      </c>
      <c r="C785" s="57" t="s">
        <v>10505</v>
      </c>
      <c r="D785" s="57" t="s">
        <v>593</v>
      </c>
      <c r="E785" s="57" t="s">
        <v>358</v>
      </c>
      <c r="F785" s="57" t="s">
        <v>10154</v>
      </c>
      <c r="G785" s="82"/>
      <c r="H785" s="82"/>
      <c r="I785" s="57" t="s">
        <v>595</v>
      </c>
      <c r="J785" s="82"/>
      <c r="K785" s="82"/>
      <c r="L785" s="82"/>
      <c r="M785" s="82"/>
      <c r="N785" s="82"/>
      <c r="O785" s="82"/>
      <c r="P785" s="82"/>
      <c r="Q785" s="57" t="s">
        <v>191</v>
      </c>
      <c r="R785" s="82"/>
      <c r="S785" s="82"/>
      <c r="T785" s="82"/>
      <c r="U785" s="82"/>
      <c r="V785" s="82"/>
      <c r="W785" s="82"/>
      <c r="X785" s="82"/>
      <c r="Y785" s="82"/>
      <c r="Z785" s="82"/>
      <c r="AA785" s="82"/>
      <c r="AB785" s="82"/>
      <c r="AC785" s="82"/>
      <c r="AD785" s="82"/>
      <c r="AE785" s="82"/>
      <c r="AF785" s="82"/>
      <c r="AG785" s="82"/>
      <c r="AH785" s="82"/>
      <c r="AI785" s="82"/>
      <c r="AJ785" s="82"/>
      <c r="AK785" s="82"/>
      <c r="AL785" s="82"/>
      <c r="AM785" s="82"/>
      <c r="AN785" s="82"/>
      <c r="AO785" s="82"/>
      <c r="AP785" s="82"/>
      <c r="AQ785" s="82"/>
      <c r="AR785" s="82"/>
      <c r="AS785" s="82"/>
      <c r="AT785" s="82"/>
      <c r="AU785" s="82"/>
      <c r="AV785" s="82"/>
      <c r="AW785" s="82"/>
      <c r="AX785" s="82"/>
      <c r="AY785" s="82"/>
      <c r="AZ785" s="82"/>
      <c r="BA785" s="82"/>
      <c r="BB785" s="82"/>
      <c r="BC785" s="82"/>
      <c r="BD785" s="82"/>
      <c r="BE785" s="82"/>
      <c r="BF785" s="82"/>
    </row>
    <row r="786">
      <c r="A786" s="102">
        <v>750.0</v>
      </c>
      <c r="B786" s="99" t="s">
        <v>3779</v>
      </c>
      <c r="C786" s="99" t="s">
        <v>10506</v>
      </c>
      <c r="D786" s="99" t="s">
        <v>593</v>
      </c>
      <c r="E786" s="99" t="s">
        <v>358</v>
      </c>
      <c r="F786" s="99" t="s">
        <v>10154</v>
      </c>
      <c r="G786" s="103"/>
      <c r="H786" s="103"/>
      <c r="I786" s="99" t="s">
        <v>595</v>
      </c>
      <c r="J786" s="103"/>
      <c r="K786" s="103"/>
      <c r="L786" s="103"/>
      <c r="M786" s="103"/>
      <c r="N786" s="103"/>
      <c r="O786" s="103"/>
      <c r="P786" s="103"/>
      <c r="Q786" s="99" t="s">
        <v>191</v>
      </c>
      <c r="R786" s="103"/>
      <c r="S786" s="103"/>
      <c r="T786" s="103"/>
      <c r="U786" s="103"/>
      <c r="V786" s="103"/>
      <c r="W786" s="103"/>
      <c r="X786" s="103"/>
      <c r="Y786" s="103"/>
      <c r="Z786" s="103"/>
      <c r="AA786" s="103"/>
      <c r="AB786" s="103"/>
      <c r="AC786" s="103"/>
      <c r="AD786" s="103"/>
      <c r="AE786" s="103"/>
      <c r="AF786" s="103"/>
      <c r="AG786" s="103"/>
      <c r="AH786" s="103"/>
      <c r="AI786" s="103"/>
      <c r="AJ786" s="103"/>
      <c r="AK786" s="103"/>
      <c r="AL786" s="103"/>
      <c r="AM786" s="103"/>
      <c r="AN786" s="103"/>
      <c r="AO786" s="103"/>
      <c r="AP786" s="103"/>
      <c r="AQ786" s="103"/>
      <c r="AR786" s="103"/>
      <c r="AS786" s="103"/>
      <c r="AT786" s="103"/>
      <c r="AU786" s="103"/>
      <c r="AV786" s="103"/>
      <c r="AW786" s="103"/>
      <c r="AX786" s="103"/>
      <c r="AY786" s="103"/>
      <c r="AZ786" s="103"/>
      <c r="BA786" s="103"/>
      <c r="BB786" s="103"/>
      <c r="BC786" s="103"/>
      <c r="BD786" s="103"/>
      <c r="BE786" s="103"/>
      <c r="BF786" s="103"/>
    </row>
    <row r="787">
      <c r="A787" s="64">
        <v>751.0</v>
      </c>
      <c r="B787" s="57" t="s">
        <v>3781</v>
      </c>
      <c r="C787" s="57" t="s">
        <v>10507</v>
      </c>
      <c r="D787" s="57" t="s">
        <v>593</v>
      </c>
      <c r="E787" s="57" t="s">
        <v>358</v>
      </c>
      <c r="F787" s="57" t="s">
        <v>10154</v>
      </c>
      <c r="G787" s="82"/>
      <c r="H787" s="82"/>
      <c r="I787" s="57" t="s">
        <v>595</v>
      </c>
      <c r="J787" s="82"/>
      <c r="K787" s="82"/>
      <c r="L787" s="82"/>
      <c r="M787" s="82"/>
      <c r="N787" s="82"/>
      <c r="O787" s="82"/>
      <c r="P787" s="82"/>
      <c r="Q787" s="57" t="s">
        <v>191</v>
      </c>
      <c r="R787" s="82"/>
      <c r="S787" s="82"/>
      <c r="T787" s="82"/>
      <c r="U787" s="82"/>
      <c r="V787" s="82"/>
      <c r="W787" s="82"/>
      <c r="X787" s="82"/>
      <c r="Y787" s="82"/>
      <c r="Z787" s="82"/>
      <c r="AA787" s="82"/>
      <c r="AB787" s="82"/>
      <c r="AC787" s="82"/>
      <c r="AD787" s="82"/>
      <c r="AE787" s="82"/>
      <c r="AF787" s="82"/>
      <c r="AG787" s="82"/>
      <c r="AH787" s="82"/>
      <c r="AI787" s="82"/>
      <c r="AJ787" s="82"/>
      <c r="AK787" s="82"/>
      <c r="AL787" s="82"/>
      <c r="AM787" s="82"/>
      <c r="AN787" s="82"/>
      <c r="AO787" s="82"/>
      <c r="AP787" s="82"/>
      <c r="AQ787" s="82"/>
      <c r="AR787" s="82"/>
      <c r="AS787" s="82"/>
      <c r="AT787" s="82"/>
      <c r="AU787" s="82"/>
      <c r="AV787" s="82"/>
      <c r="AW787" s="82"/>
      <c r="AX787" s="82"/>
      <c r="AY787" s="82"/>
      <c r="AZ787" s="82"/>
      <c r="BA787" s="82"/>
      <c r="BB787" s="82"/>
      <c r="BC787" s="82"/>
      <c r="BD787" s="82"/>
      <c r="BE787" s="82"/>
      <c r="BF787" s="82"/>
    </row>
    <row r="788">
      <c r="A788" s="102">
        <v>752.0</v>
      </c>
      <c r="B788" s="99" t="s">
        <v>3785</v>
      </c>
      <c r="C788" s="99" t="s">
        <v>10508</v>
      </c>
      <c r="D788" s="99" t="s">
        <v>593</v>
      </c>
      <c r="E788" s="99" t="s">
        <v>358</v>
      </c>
      <c r="F788" s="99" t="s">
        <v>10154</v>
      </c>
      <c r="G788" s="103"/>
      <c r="H788" s="103"/>
      <c r="I788" s="99" t="s">
        <v>595</v>
      </c>
      <c r="J788" s="103"/>
      <c r="K788" s="103"/>
      <c r="L788" s="103"/>
      <c r="M788" s="103"/>
      <c r="N788" s="103"/>
      <c r="O788" s="103"/>
      <c r="P788" s="103"/>
      <c r="Q788" s="99" t="s">
        <v>434</v>
      </c>
      <c r="R788" s="103"/>
      <c r="S788" s="103"/>
      <c r="T788" s="103"/>
      <c r="U788" s="103"/>
      <c r="V788" s="103"/>
      <c r="W788" s="103"/>
      <c r="X788" s="103"/>
      <c r="Y788" s="103"/>
      <c r="Z788" s="103"/>
      <c r="AA788" s="103"/>
      <c r="AB788" s="103"/>
      <c r="AC788" s="103"/>
      <c r="AD788" s="103"/>
      <c r="AE788" s="103"/>
      <c r="AF788" s="103"/>
      <c r="AG788" s="103"/>
      <c r="AH788" s="103"/>
      <c r="AI788" s="103"/>
      <c r="AJ788" s="103"/>
      <c r="AK788" s="103"/>
      <c r="AL788" s="103"/>
      <c r="AM788" s="103"/>
      <c r="AN788" s="103"/>
      <c r="AO788" s="103"/>
      <c r="AP788" s="103"/>
      <c r="AQ788" s="103"/>
      <c r="AR788" s="103"/>
      <c r="AS788" s="103"/>
      <c r="AT788" s="103"/>
      <c r="AU788" s="103"/>
      <c r="AV788" s="103"/>
      <c r="AW788" s="103"/>
      <c r="AX788" s="103"/>
      <c r="AY788" s="103"/>
      <c r="AZ788" s="103"/>
      <c r="BA788" s="103"/>
      <c r="BB788" s="103"/>
      <c r="BC788" s="103"/>
      <c r="BD788" s="103"/>
      <c r="BE788" s="103"/>
      <c r="BF788" s="103"/>
    </row>
    <row r="789">
      <c r="A789" s="64">
        <v>753.0</v>
      </c>
      <c r="B789" s="57" t="s">
        <v>3788</v>
      </c>
      <c r="C789" s="57" t="s">
        <v>5644</v>
      </c>
      <c r="D789" s="57" t="s">
        <v>593</v>
      </c>
      <c r="E789" s="57" t="s">
        <v>358</v>
      </c>
      <c r="F789" s="57" t="s">
        <v>10154</v>
      </c>
      <c r="G789" s="82"/>
      <c r="H789" s="82"/>
      <c r="I789" s="57" t="s">
        <v>595</v>
      </c>
      <c r="J789" s="82"/>
      <c r="K789" s="82"/>
      <c r="L789" s="82"/>
      <c r="M789" s="82"/>
      <c r="N789" s="82"/>
      <c r="O789" s="82"/>
      <c r="P789" s="82"/>
      <c r="Q789" s="57" t="s">
        <v>253</v>
      </c>
      <c r="R789" s="82"/>
      <c r="S789" s="82"/>
      <c r="T789" s="82"/>
      <c r="U789" s="82"/>
      <c r="V789" s="82"/>
      <c r="W789" s="82"/>
      <c r="X789" s="82"/>
      <c r="Y789" s="82"/>
      <c r="Z789" s="82"/>
      <c r="AA789" s="82"/>
      <c r="AB789" s="82"/>
      <c r="AC789" s="82"/>
      <c r="AD789" s="82"/>
      <c r="AE789" s="82"/>
      <c r="AF789" s="82"/>
      <c r="AG789" s="82"/>
      <c r="AH789" s="82"/>
      <c r="AI789" s="82"/>
      <c r="AJ789" s="82"/>
      <c r="AK789" s="82"/>
      <c r="AL789" s="82"/>
      <c r="AM789" s="82"/>
      <c r="AN789" s="82"/>
      <c r="AO789" s="82"/>
      <c r="AP789" s="82"/>
      <c r="AQ789" s="82"/>
      <c r="AR789" s="82"/>
      <c r="AS789" s="82"/>
      <c r="AT789" s="82"/>
      <c r="AU789" s="82"/>
      <c r="AV789" s="82"/>
      <c r="AW789" s="82"/>
      <c r="AX789" s="82"/>
      <c r="AY789" s="82"/>
      <c r="AZ789" s="82"/>
      <c r="BA789" s="82"/>
      <c r="BB789" s="82"/>
      <c r="BC789" s="82"/>
      <c r="BD789" s="82"/>
      <c r="BE789" s="82"/>
      <c r="BF789" s="82"/>
    </row>
    <row r="790">
      <c r="A790" s="102">
        <v>754.0</v>
      </c>
      <c r="B790" s="99" t="s">
        <v>3791</v>
      </c>
      <c r="C790" s="99" t="s">
        <v>10509</v>
      </c>
      <c r="D790" s="99" t="s">
        <v>593</v>
      </c>
      <c r="E790" s="99" t="s">
        <v>2343</v>
      </c>
      <c r="F790" s="99" t="s">
        <v>10154</v>
      </c>
      <c r="G790" s="103"/>
      <c r="H790" s="103"/>
      <c r="I790" s="99" t="s">
        <v>595</v>
      </c>
      <c r="J790" s="103"/>
      <c r="K790" s="103"/>
      <c r="L790" s="103"/>
      <c r="M790" s="103"/>
      <c r="N790" s="103"/>
      <c r="O790" s="103"/>
      <c r="P790" s="103"/>
      <c r="Q790" s="99" t="s">
        <v>181</v>
      </c>
      <c r="R790" s="103"/>
      <c r="S790" s="103"/>
      <c r="T790" s="103"/>
      <c r="U790" s="103"/>
      <c r="V790" s="103"/>
      <c r="W790" s="103"/>
      <c r="X790" s="103"/>
      <c r="Y790" s="103"/>
      <c r="Z790" s="103"/>
      <c r="AA790" s="103"/>
      <c r="AB790" s="103"/>
      <c r="AC790" s="103"/>
      <c r="AD790" s="103"/>
      <c r="AE790" s="103"/>
      <c r="AF790" s="103"/>
      <c r="AG790" s="103"/>
      <c r="AH790" s="103"/>
      <c r="AI790" s="103"/>
      <c r="AJ790" s="103"/>
      <c r="AK790" s="103"/>
      <c r="AL790" s="103"/>
      <c r="AM790" s="103"/>
      <c r="AN790" s="103"/>
      <c r="AO790" s="103"/>
      <c r="AP790" s="103"/>
      <c r="AQ790" s="103"/>
      <c r="AR790" s="103"/>
      <c r="AS790" s="103"/>
      <c r="AT790" s="103"/>
      <c r="AU790" s="103"/>
      <c r="AV790" s="103"/>
      <c r="AW790" s="103"/>
      <c r="AX790" s="103"/>
      <c r="AY790" s="103"/>
      <c r="AZ790" s="103"/>
      <c r="BA790" s="103"/>
      <c r="BB790" s="103"/>
      <c r="BC790" s="103"/>
      <c r="BD790" s="103"/>
      <c r="BE790" s="103"/>
      <c r="BF790" s="103"/>
    </row>
    <row r="791">
      <c r="A791" s="64">
        <v>755.0</v>
      </c>
      <c r="B791" s="57" t="s">
        <v>3794</v>
      </c>
      <c r="C791" s="57" t="s">
        <v>10510</v>
      </c>
      <c r="D791" s="57" t="s">
        <v>593</v>
      </c>
      <c r="E791" s="57" t="s">
        <v>2343</v>
      </c>
      <c r="F791" s="57" t="s">
        <v>10154</v>
      </c>
      <c r="G791" s="82"/>
      <c r="H791" s="82"/>
      <c r="I791" s="57" t="s">
        <v>595</v>
      </c>
      <c r="J791" s="82"/>
      <c r="K791" s="82"/>
      <c r="L791" s="82"/>
      <c r="M791" s="82"/>
      <c r="N791" s="82"/>
      <c r="O791" s="82"/>
      <c r="P791" s="82"/>
      <c r="Q791" s="57" t="s">
        <v>288</v>
      </c>
      <c r="R791" s="82"/>
      <c r="S791" s="82"/>
      <c r="T791" s="82"/>
      <c r="U791" s="82"/>
      <c r="V791" s="82"/>
      <c r="W791" s="82"/>
      <c r="X791" s="82"/>
      <c r="Y791" s="82"/>
      <c r="Z791" s="82"/>
      <c r="AA791" s="82"/>
      <c r="AB791" s="82"/>
      <c r="AC791" s="82"/>
      <c r="AD791" s="82"/>
      <c r="AE791" s="82"/>
      <c r="AF791" s="82"/>
      <c r="AG791" s="82"/>
      <c r="AH791" s="82"/>
      <c r="AI791" s="82"/>
      <c r="AJ791" s="82"/>
      <c r="AK791" s="82"/>
      <c r="AL791" s="82"/>
      <c r="AM791" s="82"/>
      <c r="AN791" s="82"/>
      <c r="AO791" s="82"/>
      <c r="AP791" s="82"/>
      <c r="AQ791" s="82"/>
      <c r="AR791" s="82"/>
      <c r="AS791" s="82"/>
      <c r="AT791" s="82"/>
      <c r="AU791" s="82"/>
      <c r="AV791" s="82"/>
      <c r="AW791" s="82"/>
      <c r="AX791" s="82"/>
      <c r="AY791" s="82"/>
      <c r="AZ791" s="82"/>
      <c r="BA791" s="82"/>
      <c r="BB791" s="82"/>
      <c r="BC791" s="82"/>
      <c r="BD791" s="82"/>
      <c r="BE791" s="82"/>
      <c r="BF791" s="82"/>
    </row>
    <row r="792">
      <c r="A792" s="102">
        <v>756.0</v>
      </c>
      <c r="B792" s="99" t="s">
        <v>3797</v>
      </c>
      <c r="C792" s="99" t="s">
        <v>5647</v>
      </c>
      <c r="D792" s="99" t="s">
        <v>593</v>
      </c>
      <c r="E792" s="99" t="s">
        <v>2343</v>
      </c>
      <c r="F792" s="99" t="s">
        <v>10154</v>
      </c>
      <c r="G792" s="103"/>
      <c r="H792" s="103"/>
      <c r="I792" s="99" t="s">
        <v>595</v>
      </c>
      <c r="J792" s="103"/>
      <c r="K792" s="103"/>
      <c r="L792" s="103"/>
      <c r="M792" s="103"/>
      <c r="N792" s="103"/>
      <c r="O792" s="103"/>
      <c r="P792" s="103"/>
      <c r="Q792" s="99" t="s">
        <v>288</v>
      </c>
      <c r="R792" s="103"/>
      <c r="S792" s="103"/>
      <c r="T792" s="103"/>
      <c r="U792" s="103"/>
      <c r="V792" s="103"/>
      <c r="W792" s="103"/>
      <c r="X792" s="103"/>
      <c r="Y792" s="103"/>
      <c r="Z792" s="103"/>
      <c r="AA792" s="103"/>
      <c r="AB792" s="103"/>
      <c r="AC792" s="103"/>
      <c r="AD792" s="103"/>
      <c r="AE792" s="103"/>
      <c r="AF792" s="103"/>
      <c r="AG792" s="103"/>
      <c r="AH792" s="103"/>
      <c r="AI792" s="103"/>
      <c r="AJ792" s="103"/>
      <c r="AK792" s="103"/>
      <c r="AL792" s="103"/>
      <c r="AM792" s="103"/>
      <c r="AN792" s="103"/>
      <c r="AO792" s="103"/>
      <c r="AP792" s="103"/>
      <c r="AQ792" s="103"/>
      <c r="AR792" s="103"/>
      <c r="AS792" s="103"/>
      <c r="AT792" s="103"/>
      <c r="AU792" s="103"/>
      <c r="AV792" s="103"/>
      <c r="AW792" s="103"/>
      <c r="AX792" s="103"/>
      <c r="AY792" s="103"/>
      <c r="AZ792" s="103"/>
      <c r="BA792" s="103"/>
      <c r="BB792" s="103"/>
      <c r="BC792" s="103"/>
      <c r="BD792" s="103"/>
      <c r="BE792" s="103"/>
      <c r="BF792" s="103"/>
    </row>
    <row r="793">
      <c r="A793" s="64">
        <v>757.0</v>
      </c>
      <c r="B793" s="57" t="s">
        <v>3801</v>
      </c>
      <c r="C793" s="57" t="s">
        <v>10511</v>
      </c>
      <c r="D793" s="57" t="s">
        <v>593</v>
      </c>
      <c r="E793" s="57" t="s">
        <v>358</v>
      </c>
      <c r="F793" s="57" t="s">
        <v>10154</v>
      </c>
      <c r="G793" s="82"/>
      <c r="H793" s="82"/>
      <c r="I793" s="57" t="s">
        <v>595</v>
      </c>
      <c r="J793" s="82"/>
      <c r="K793" s="82"/>
      <c r="L793" s="82"/>
      <c r="M793" s="82"/>
      <c r="N793" s="82"/>
      <c r="O793" s="82"/>
      <c r="P793" s="82"/>
      <c r="Q793" s="57" t="s">
        <v>226</v>
      </c>
      <c r="R793" s="82"/>
      <c r="S793" s="82"/>
      <c r="T793" s="82"/>
      <c r="U793" s="82"/>
      <c r="V793" s="82"/>
      <c r="W793" s="82"/>
      <c r="X793" s="82"/>
      <c r="Y793" s="82"/>
      <c r="Z793" s="82"/>
      <c r="AA793" s="82"/>
      <c r="AB793" s="82"/>
      <c r="AC793" s="82"/>
      <c r="AD793" s="82"/>
      <c r="AE793" s="82"/>
      <c r="AF793" s="82"/>
      <c r="AG793" s="82"/>
      <c r="AH793" s="82"/>
      <c r="AI793" s="82"/>
      <c r="AJ793" s="82"/>
      <c r="AK793" s="82"/>
      <c r="AL793" s="82"/>
      <c r="AM793" s="82"/>
      <c r="AN793" s="82"/>
      <c r="AO793" s="82"/>
      <c r="AP793" s="82"/>
      <c r="AQ793" s="82"/>
      <c r="AR793" s="82"/>
      <c r="AS793" s="82"/>
      <c r="AT793" s="82"/>
      <c r="AU793" s="82"/>
      <c r="AV793" s="82"/>
      <c r="AW793" s="82"/>
      <c r="AX793" s="82"/>
      <c r="AY793" s="82"/>
      <c r="AZ793" s="82"/>
      <c r="BA793" s="82"/>
      <c r="BB793" s="82"/>
      <c r="BC793" s="82"/>
      <c r="BD793" s="82"/>
      <c r="BE793" s="82"/>
      <c r="BF793" s="82"/>
    </row>
    <row r="794">
      <c r="A794" s="102">
        <v>758.0</v>
      </c>
      <c r="B794" s="99" t="s">
        <v>3804</v>
      </c>
      <c r="C794" s="99" t="s">
        <v>10512</v>
      </c>
      <c r="D794" s="99" t="s">
        <v>593</v>
      </c>
      <c r="E794" s="99" t="s">
        <v>2343</v>
      </c>
      <c r="F794" s="99" t="s">
        <v>10154</v>
      </c>
      <c r="G794" s="103"/>
      <c r="H794" s="103"/>
      <c r="I794" s="99" t="s">
        <v>595</v>
      </c>
      <c r="J794" s="103"/>
      <c r="K794" s="103"/>
      <c r="L794" s="103"/>
      <c r="M794" s="103"/>
      <c r="N794" s="103"/>
      <c r="O794" s="103"/>
      <c r="P794" s="103"/>
      <c r="Q794" s="99" t="s">
        <v>226</v>
      </c>
      <c r="R794" s="103"/>
      <c r="S794" s="103"/>
      <c r="T794" s="103"/>
      <c r="U794" s="103"/>
      <c r="V794" s="103"/>
      <c r="W794" s="103"/>
      <c r="X794" s="103"/>
      <c r="Y794" s="103"/>
      <c r="Z794" s="103"/>
      <c r="AA794" s="103"/>
      <c r="AB794" s="103"/>
      <c r="AC794" s="103"/>
      <c r="AD794" s="103"/>
      <c r="AE794" s="103"/>
      <c r="AF794" s="103"/>
      <c r="AG794" s="103"/>
      <c r="AH794" s="103"/>
      <c r="AI794" s="103"/>
      <c r="AJ794" s="103"/>
      <c r="AK794" s="103"/>
      <c r="AL794" s="103"/>
      <c r="AM794" s="103"/>
      <c r="AN794" s="103"/>
      <c r="AO794" s="103"/>
      <c r="AP794" s="103"/>
      <c r="AQ794" s="103"/>
      <c r="AR794" s="103"/>
      <c r="AS794" s="103"/>
      <c r="AT794" s="103"/>
      <c r="AU794" s="103"/>
      <c r="AV794" s="103"/>
      <c r="AW794" s="103"/>
      <c r="AX794" s="103"/>
      <c r="AY794" s="103"/>
      <c r="AZ794" s="103"/>
      <c r="BA794" s="103"/>
      <c r="BB794" s="103"/>
      <c r="BC794" s="103"/>
      <c r="BD794" s="103"/>
      <c r="BE794" s="103"/>
      <c r="BF794" s="103"/>
    </row>
    <row r="795">
      <c r="A795" s="64">
        <v>759.0</v>
      </c>
      <c r="B795" s="57" t="s">
        <v>3807</v>
      </c>
      <c r="C795" s="57" t="s">
        <v>5651</v>
      </c>
      <c r="D795" s="57" t="s">
        <v>593</v>
      </c>
      <c r="E795" s="57" t="s">
        <v>358</v>
      </c>
      <c r="F795" s="57" t="s">
        <v>10154</v>
      </c>
      <c r="G795" s="82"/>
      <c r="H795" s="82"/>
      <c r="I795" s="57" t="s">
        <v>595</v>
      </c>
      <c r="J795" s="82"/>
      <c r="K795" s="82"/>
      <c r="L795" s="82"/>
      <c r="M795" s="82"/>
      <c r="N795" s="82"/>
      <c r="O795" s="82"/>
      <c r="P795" s="82"/>
      <c r="Q795" s="57" t="s">
        <v>253</v>
      </c>
      <c r="R795" s="82"/>
      <c r="S795" s="82"/>
      <c r="T795" s="82"/>
      <c r="U795" s="82"/>
      <c r="V795" s="82"/>
      <c r="W795" s="82"/>
      <c r="X795" s="82"/>
      <c r="Y795" s="82"/>
      <c r="Z795" s="82"/>
      <c r="AA795" s="82"/>
      <c r="AB795" s="82"/>
      <c r="AC795" s="82"/>
      <c r="AD795" s="82"/>
      <c r="AE795" s="82"/>
      <c r="AF795" s="82"/>
      <c r="AG795" s="82"/>
      <c r="AH795" s="82"/>
      <c r="AI795" s="82"/>
      <c r="AJ795" s="82"/>
      <c r="AK795" s="82"/>
      <c r="AL795" s="82"/>
      <c r="AM795" s="82"/>
      <c r="AN795" s="82"/>
      <c r="AO795" s="82"/>
      <c r="AP795" s="82"/>
      <c r="AQ795" s="82"/>
      <c r="AR795" s="82"/>
      <c r="AS795" s="82"/>
      <c r="AT795" s="82"/>
      <c r="AU795" s="82"/>
      <c r="AV795" s="82"/>
      <c r="AW795" s="82"/>
      <c r="AX795" s="82"/>
      <c r="AY795" s="82"/>
      <c r="AZ795" s="82"/>
      <c r="BA795" s="82"/>
      <c r="BB795" s="82"/>
      <c r="BC795" s="82"/>
      <c r="BD795" s="82"/>
      <c r="BE795" s="82"/>
      <c r="BF795" s="82"/>
    </row>
    <row r="796">
      <c r="A796" s="102">
        <v>760.0</v>
      </c>
      <c r="B796" s="99" t="s">
        <v>3810</v>
      </c>
      <c r="C796" s="99" t="s">
        <v>5653</v>
      </c>
      <c r="D796" s="99" t="s">
        <v>593</v>
      </c>
      <c r="E796" s="99" t="s">
        <v>358</v>
      </c>
      <c r="F796" s="99" t="s">
        <v>10154</v>
      </c>
      <c r="G796" s="103"/>
      <c r="H796" s="103"/>
      <c r="I796" s="99" t="s">
        <v>595</v>
      </c>
      <c r="J796" s="103"/>
      <c r="K796" s="103"/>
      <c r="L796" s="103"/>
      <c r="M796" s="103"/>
      <c r="N796" s="103"/>
      <c r="O796" s="103"/>
      <c r="P796" s="103"/>
      <c r="Q796" s="99" t="s">
        <v>226</v>
      </c>
      <c r="R796" s="103"/>
      <c r="S796" s="103"/>
      <c r="T796" s="103"/>
      <c r="U796" s="103"/>
      <c r="V796" s="103"/>
      <c r="W796" s="103"/>
      <c r="X796" s="103"/>
      <c r="Y796" s="103"/>
      <c r="Z796" s="103"/>
      <c r="AA796" s="103"/>
      <c r="AB796" s="103"/>
      <c r="AC796" s="103"/>
      <c r="AD796" s="103"/>
      <c r="AE796" s="103"/>
      <c r="AF796" s="103"/>
      <c r="AG796" s="103"/>
      <c r="AH796" s="103"/>
      <c r="AI796" s="103"/>
      <c r="AJ796" s="103"/>
      <c r="AK796" s="103"/>
      <c r="AL796" s="103"/>
      <c r="AM796" s="103"/>
      <c r="AN796" s="103"/>
      <c r="AO796" s="103"/>
      <c r="AP796" s="103"/>
      <c r="AQ796" s="103"/>
      <c r="AR796" s="103"/>
      <c r="AS796" s="103"/>
      <c r="AT796" s="103"/>
      <c r="AU796" s="103"/>
      <c r="AV796" s="103"/>
      <c r="AW796" s="103"/>
      <c r="AX796" s="103"/>
      <c r="AY796" s="103"/>
      <c r="AZ796" s="103"/>
      <c r="BA796" s="103"/>
      <c r="BB796" s="103"/>
      <c r="BC796" s="103"/>
      <c r="BD796" s="103"/>
      <c r="BE796" s="103"/>
      <c r="BF796" s="103"/>
    </row>
    <row r="797">
      <c r="A797" s="64">
        <v>761.0</v>
      </c>
      <c r="B797" s="57" t="s">
        <v>3813</v>
      </c>
      <c r="C797" s="57" t="s">
        <v>10513</v>
      </c>
      <c r="D797" s="57" t="s">
        <v>593</v>
      </c>
      <c r="E797" s="57" t="s">
        <v>358</v>
      </c>
      <c r="F797" s="57" t="s">
        <v>10154</v>
      </c>
      <c r="G797" s="82"/>
      <c r="H797" s="82"/>
      <c r="I797" s="57" t="s">
        <v>595</v>
      </c>
      <c r="J797" s="82"/>
      <c r="K797" s="82"/>
      <c r="L797" s="82"/>
      <c r="M797" s="82"/>
      <c r="N797" s="82"/>
      <c r="O797" s="82"/>
      <c r="P797" s="82"/>
      <c r="Q797" s="57" t="s">
        <v>253</v>
      </c>
      <c r="R797" s="82"/>
      <c r="S797" s="82"/>
      <c r="T797" s="82"/>
      <c r="U797" s="82"/>
      <c r="V797" s="82"/>
      <c r="W797" s="82"/>
      <c r="X797" s="82"/>
      <c r="Y797" s="82"/>
      <c r="Z797" s="82"/>
      <c r="AA797" s="82"/>
      <c r="AB797" s="82"/>
      <c r="AC797" s="82"/>
      <c r="AD797" s="82"/>
      <c r="AE797" s="82"/>
      <c r="AF797" s="82"/>
      <c r="AG797" s="82"/>
      <c r="AH797" s="82"/>
      <c r="AI797" s="82"/>
      <c r="AJ797" s="82"/>
      <c r="AK797" s="82"/>
      <c r="AL797" s="82"/>
      <c r="AM797" s="82"/>
      <c r="AN797" s="82"/>
      <c r="AO797" s="82"/>
      <c r="AP797" s="82"/>
      <c r="AQ797" s="82"/>
      <c r="AR797" s="82"/>
      <c r="AS797" s="82"/>
      <c r="AT797" s="82"/>
      <c r="AU797" s="82"/>
      <c r="AV797" s="82"/>
      <c r="AW797" s="82"/>
      <c r="AX797" s="82"/>
      <c r="AY797" s="82"/>
      <c r="AZ797" s="82"/>
      <c r="BA797" s="82"/>
      <c r="BB797" s="82"/>
      <c r="BC797" s="82"/>
      <c r="BD797" s="82"/>
      <c r="BE797" s="82"/>
      <c r="BF797" s="82"/>
    </row>
    <row r="798">
      <c r="A798" s="102">
        <v>762.0</v>
      </c>
      <c r="B798" s="99" t="s">
        <v>3816</v>
      </c>
      <c r="C798" s="99" t="s">
        <v>10514</v>
      </c>
      <c r="D798" s="99" t="s">
        <v>593</v>
      </c>
      <c r="E798" s="99" t="s">
        <v>358</v>
      </c>
      <c r="F798" s="99" t="s">
        <v>10154</v>
      </c>
      <c r="G798" s="103"/>
      <c r="H798" s="103"/>
      <c r="I798" s="99" t="s">
        <v>595</v>
      </c>
      <c r="J798" s="103"/>
      <c r="K798" s="103"/>
      <c r="L798" s="103"/>
      <c r="M798" s="103"/>
      <c r="N798" s="103"/>
      <c r="O798" s="103"/>
      <c r="P798" s="103"/>
      <c r="Q798" s="99" t="s">
        <v>253</v>
      </c>
      <c r="R798" s="103"/>
      <c r="S798" s="103"/>
      <c r="T798" s="103"/>
      <c r="U798" s="103"/>
      <c r="V798" s="103"/>
      <c r="W798" s="103"/>
      <c r="X798" s="103"/>
      <c r="Y798" s="103"/>
      <c r="Z798" s="103"/>
      <c r="AA798" s="103"/>
      <c r="AB798" s="103"/>
      <c r="AC798" s="103"/>
      <c r="AD798" s="103"/>
      <c r="AE798" s="103"/>
      <c r="AF798" s="103"/>
      <c r="AG798" s="103"/>
      <c r="AH798" s="103"/>
      <c r="AI798" s="103"/>
      <c r="AJ798" s="103"/>
      <c r="AK798" s="103"/>
      <c r="AL798" s="103"/>
      <c r="AM798" s="103"/>
      <c r="AN798" s="103"/>
      <c r="AO798" s="103"/>
      <c r="AP798" s="103"/>
      <c r="AQ798" s="103"/>
      <c r="AR798" s="103"/>
      <c r="AS798" s="103"/>
      <c r="AT798" s="103"/>
      <c r="AU798" s="103"/>
      <c r="AV798" s="103"/>
      <c r="AW798" s="103"/>
      <c r="AX798" s="103"/>
      <c r="AY798" s="103"/>
      <c r="AZ798" s="103"/>
      <c r="BA798" s="103"/>
      <c r="BB798" s="103"/>
      <c r="BC798" s="103"/>
      <c r="BD798" s="103"/>
      <c r="BE798" s="103"/>
      <c r="BF798" s="103"/>
    </row>
    <row r="799">
      <c r="A799" s="64">
        <v>763.0</v>
      </c>
      <c r="B799" s="57" t="s">
        <v>3820</v>
      </c>
      <c r="C799" s="57" t="s">
        <v>10515</v>
      </c>
      <c r="D799" s="57" t="s">
        <v>593</v>
      </c>
      <c r="E799" s="57" t="s">
        <v>358</v>
      </c>
      <c r="F799" s="57" t="s">
        <v>10154</v>
      </c>
      <c r="G799" s="82"/>
      <c r="H799" s="82"/>
      <c r="I799" s="57" t="s">
        <v>595</v>
      </c>
      <c r="J799" s="82"/>
      <c r="K799" s="82"/>
      <c r="L799" s="82"/>
      <c r="M799" s="82"/>
      <c r="N799" s="82"/>
      <c r="O799" s="82"/>
      <c r="P799" s="82"/>
      <c r="Q799" s="57" t="s">
        <v>253</v>
      </c>
      <c r="R799" s="82"/>
      <c r="S799" s="82"/>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X799" s="82"/>
      <c r="AY799" s="82"/>
      <c r="AZ799" s="82"/>
      <c r="BA799" s="82"/>
      <c r="BB799" s="82"/>
      <c r="BC799" s="82"/>
      <c r="BD799" s="82"/>
      <c r="BE799" s="82"/>
      <c r="BF799" s="82"/>
    </row>
    <row r="800">
      <c r="A800" s="102">
        <v>764.0</v>
      </c>
      <c r="B800" s="99" t="s">
        <v>3824</v>
      </c>
      <c r="C800" s="99" t="s">
        <v>10516</v>
      </c>
      <c r="D800" s="99" t="s">
        <v>593</v>
      </c>
      <c r="E800" s="99" t="s">
        <v>358</v>
      </c>
      <c r="F800" s="99" t="s">
        <v>10154</v>
      </c>
      <c r="G800" s="103"/>
      <c r="H800" s="103"/>
      <c r="I800" s="99" t="s">
        <v>595</v>
      </c>
      <c r="J800" s="103"/>
      <c r="K800" s="103"/>
      <c r="L800" s="103"/>
      <c r="M800" s="103"/>
      <c r="N800" s="103"/>
      <c r="O800" s="103"/>
      <c r="P800" s="103"/>
      <c r="Q800" s="99" t="s">
        <v>253</v>
      </c>
      <c r="R800" s="103"/>
      <c r="S800" s="103"/>
      <c r="T800" s="103"/>
      <c r="U800" s="103"/>
      <c r="V800" s="103"/>
      <c r="W800" s="103"/>
      <c r="X800" s="103"/>
      <c r="Y800" s="103"/>
      <c r="Z800" s="103"/>
      <c r="AA800" s="103"/>
      <c r="AB800" s="103"/>
      <c r="AC800" s="103"/>
      <c r="AD800" s="103"/>
      <c r="AE800" s="103"/>
      <c r="AF800" s="103"/>
      <c r="AG800" s="103"/>
      <c r="AH800" s="103"/>
      <c r="AI800" s="103"/>
      <c r="AJ800" s="103"/>
      <c r="AK800" s="103"/>
      <c r="AL800" s="103"/>
      <c r="AM800" s="103"/>
      <c r="AN800" s="103"/>
      <c r="AO800" s="103"/>
      <c r="AP800" s="103"/>
      <c r="AQ800" s="103"/>
      <c r="AR800" s="103"/>
      <c r="AS800" s="103"/>
      <c r="AT800" s="103"/>
      <c r="AU800" s="103"/>
      <c r="AV800" s="103"/>
      <c r="AW800" s="103"/>
      <c r="AX800" s="103"/>
      <c r="AY800" s="103"/>
      <c r="AZ800" s="103"/>
      <c r="BA800" s="103"/>
      <c r="BB800" s="103"/>
      <c r="BC800" s="103"/>
      <c r="BD800" s="103"/>
      <c r="BE800" s="103"/>
      <c r="BF800" s="103"/>
    </row>
    <row r="801">
      <c r="A801" s="64">
        <v>765.0</v>
      </c>
      <c r="B801" s="57" t="s">
        <v>3826</v>
      </c>
      <c r="C801" s="57" t="s">
        <v>10517</v>
      </c>
      <c r="D801" s="57" t="s">
        <v>593</v>
      </c>
      <c r="E801" s="57" t="s">
        <v>358</v>
      </c>
      <c r="F801" s="57" t="s">
        <v>10154</v>
      </c>
      <c r="G801" s="82"/>
      <c r="H801" s="82"/>
      <c r="I801" s="57" t="s">
        <v>595</v>
      </c>
      <c r="J801" s="82"/>
      <c r="K801" s="82"/>
      <c r="L801" s="82"/>
      <c r="M801" s="82"/>
      <c r="N801" s="82"/>
      <c r="O801" s="82"/>
      <c r="P801" s="82"/>
      <c r="Q801" s="57" t="s">
        <v>253</v>
      </c>
      <c r="R801" s="82"/>
      <c r="S801" s="82"/>
      <c r="T801" s="82"/>
      <c r="U801" s="82"/>
      <c r="V801" s="82"/>
      <c r="W801" s="82"/>
      <c r="X801" s="82"/>
      <c r="Y801" s="82"/>
      <c r="Z801" s="82"/>
      <c r="AA801" s="82"/>
      <c r="AB801" s="82"/>
      <c r="AC801" s="82"/>
      <c r="AD801" s="82"/>
      <c r="AE801" s="82"/>
      <c r="AF801" s="82"/>
      <c r="AG801" s="82"/>
      <c r="AH801" s="82"/>
      <c r="AI801" s="82"/>
      <c r="AJ801" s="82"/>
      <c r="AK801" s="82"/>
      <c r="AL801" s="82"/>
      <c r="AM801" s="82"/>
      <c r="AN801" s="82"/>
      <c r="AO801" s="82"/>
      <c r="AP801" s="82"/>
      <c r="AQ801" s="82"/>
      <c r="AR801" s="82"/>
      <c r="AS801" s="82"/>
      <c r="AT801" s="82"/>
      <c r="AU801" s="82"/>
      <c r="AV801" s="82"/>
      <c r="AW801" s="82"/>
      <c r="AX801" s="82"/>
      <c r="AY801" s="82"/>
      <c r="AZ801" s="82"/>
      <c r="BA801" s="82"/>
      <c r="BB801" s="82"/>
      <c r="BC801" s="82"/>
      <c r="BD801" s="82"/>
      <c r="BE801" s="82"/>
      <c r="BF801" s="82"/>
    </row>
    <row r="802">
      <c r="A802" s="102">
        <v>766.0</v>
      </c>
      <c r="B802" s="99" t="s">
        <v>3830</v>
      </c>
      <c r="C802" s="99" t="s">
        <v>10518</v>
      </c>
      <c r="D802" s="99" t="s">
        <v>593</v>
      </c>
      <c r="E802" s="99" t="s">
        <v>358</v>
      </c>
      <c r="F802" s="99" t="s">
        <v>10154</v>
      </c>
      <c r="G802" s="103"/>
      <c r="H802" s="103"/>
      <c r="I802" s="99" t="s">
        <v>595</v>
      </c>
      <c r="J802" s="103"/>
      <c r="K802" s="103"/>
      <c r="L802" s="103"/>
      <c r="M802" s="103"/>
      <c r="N802" s="103"/>
      <c r="O802" s="103"/>
      <c r="P802" s="103"/>
      <c r="Q802" s="99" t="s">
        <v>253</v>
      </c>
      <c r="R802" s="103"/>
      <c r="S802" s="103"/>
      <c r="T802" s="103"/>
      <c r="U802" s="103"/>
      <c r="V802" s="103"/>
      <c r="W802" s="103"/>
      <c r="X802" s="103"/>
      <c r="Y802" s="103"/>
      <c r="Z802" s="103"/>
      <c r="AA802" s="103"/>
      <c r="AB802" s="103"/>
      <c r="AC802" s="103"/>
      <c r="AD802" s="103"/>
      <c r="AE802" s="103"/>
      <c r="AF802" s="103"/>
      <c r="AG802" s="103"/>
      <c r="AH802" s="103"/>
      <c r="AI802" s="103"/>
      <c r="AJ802" s="103"/>
      <c r="AK802" s="103"/>
      <c r="AL802" s="103"/>
      <c r="AM802" s="103"/>
      <c r="AN802" s="103"/>
      <c r="AO802" s="103"/>
      <c r="AP802" s="103"/>
      <c r="AQ802" s="103"/>
      <c r="AR802" s="103"/>
      <c r="AS802" s="103"/>
      <c r="AT802" s="103"/>
      <c r="AU802" s="103"/>
      <c r="AV802" s="103"/>
      <c r="AW802" s="103"/>
      <c r="AX802" s="103"/>
      <c r="AY802" s="103"/>
      <c r="AZ802" s="103"/>
      <c r="BA802" s="103"/>
      <c r="BB802" s="103"/>
      <c r="BC802" s="103"/>
      <c r="BD802" s="103"/>
      <c r="BE802" s="103"/>
      <c r="BF802" s="103"/>
    </row>
    <row r="803">
      <c r="A803" s="64">
        <v>767.0</v>
      </c>
      <c r="B803" s="57" t="s">
        <v>3834</v>
      </c>
      <c r="C803" s="57" t="s">
        <v>10519</v>
      </c>
      <c r="D803" s="57" t="s">
        <v>593</v>
      </c>
      <c r="E803" s="57" t="s">
        <v>358</v>
      </c>
      <c r="F803" s="57" t="s">
        <v>10154</v>
      </c>
      <c r="G803" s="82"/>
      <c r="H803" s="82"/>
      <c r="I803" s="57" t="s">
        <v>595</v>
      </c>
      <c r="J803" s="82"/>
      <c r="K803" s="82"/>
      <c r="L803" s="82"/>
      <c r="M803" s="82"/>
      <c r="N803" s="82"/>
      <c r="O803" s="82"/>
      <c r="P803" s="82"/>
      <c r="Q803" s="57" t="s">
        <v>181</v>
      </c>
      <c r="R803" s="82"/>
      <c r="S803" s="82"/>
      <c r="T803" s="82"/>
      <c r="U803" s="82"/>
      <c r="V803" s="82"/>
      <c r="W803" s="82"/>
      <c r="X803" s="82"/>
      <c r="Y803" s="82"/>
      <c r="Z803" s="82"/>
      <c r="AA803" s="82"/>
      <c r="AB803" s="82"/>
      <c r="AC803" s="82"/>
      <c r="AD803" s="82"/>
      <c r="AE803" s="82"/>
      <c r="AF803" s="82"/>
      <c r="AG803" s="82"/>
      <c r="AH803" s="82"/>
      <c r="AI803" s="82"/>
      <c r="AJ803" s="82"/>
      <c r="AK803" s="82"/>
      <c r="AL803" s="82"/>
      <c r="AM803" s="82"/>
      <c r="AN803" s="82"/>
      <c r="AO803" s="82"/>
      <c r="AP803" s="82"/>
      <c r="AQ803" s="82"/>
      <c r="AR803" s="82"/>
      <c r="AS803" s="82"/>
      <c r="AT803" s="82"/>
      <c r="AU803" s="82"/>
      <c r="AV803" s="82"/>
      <c r="AW803" s="82"/>
      <c r="AX803" s="82"/>
      <c r="AY803" s="82"/>
      <c r="AZ803" s="82"/>
      <c r="BA803" s="82"/>
      <c r="BB803" s="82"/>
      <c r="BC803" s="82"/>
      <c r="BD803" s="82"/>
      <c r="BE803" s="82"/>
      <c r="BF803" s="82"/>
    </row>
    <row r="804">
      <c r="A804" s="102">
        <v>768.0</v>
      </c>
      <c r="B804" s="99" t="s">
        <v>3836</v>
      </c>
      <c r="C804" s="99" t="s">
        <v>10519</v>
      </c>
      <c r="D804" s="99" t="s">
        <v>593</v>
      </c>
      <c r="E804" s="99" t="s">
        <v>358</v>
      </c>
      <c r="F804" s="99" t="s">
        <v>10154</v>
      </c>
      <c r="G804" s="103"/>
      <c r="H804" s="103"/>
      <c r="I804" s="99" t="s">
        <v>595</v>
      </c>
      <c r="J804" s="103"/>
      <c r="K804" s="103"/>
      <c r="L804" s="103"/>
      <c r="M804" s="103"/>
      <c r="N804" s="103"/>
      <c r="O804" s="103"/>
      <c r="P804" s="103"/>
      <c r="Q804" s="99" t="s">
        <v>181</v>
      </c>
      <c r="R804" s="103"/>
      <c r="S804" s="103"/>
      <c r="T804" s="103"/>
      <c r="U804" s="103"/>
      <c r="V804" s="103"/>
      <c r="W804" s="103"/>
      <c r="X804" s="103"/>
      <c r="Y804" s="103"/>
      <c r="Z804" s="103"/>
      <c r="AA804" s="103"/>
      <c r="AB804" s="103"/>
      <c r="AC804" s="103"/>
      <c r="AD804" s="103"/>
      <c r="AE804" s="103"/>
      <c r="AF804" s="103"/>
      <c r="AG804" s="103"/>
      <c r="AH804" s="103"/>
      <c r="AI804" s="103"/>
      <c r="AJ804" s="103"/>
      <c r="AK804" s="103"/>
      <c r="AL804" s="103"/>
      <c r="AM804" s="103"/>
      <c r="AN804" s="103"/>
      <c r="AO804" s="103"/>
      <c r="AP804" s="103"/>
      <c r="AQ804" s="103"/>
      <c r="AR804" s="103"/>
      <c r="AS804" s="103"/>
      <c r="AT804" s="103"/>
      <c r="AU804" s="103"/>
      <c r="AV804" s="103"/>
      <c r="AW804" s="103"/>
      <c r="AX804" s="103"/>
      <c r="AY804" s="103"/>
      <c r="AZ804" s="103"/>
      <c r="BA804" s="103"/>
      <c r="BB804" s="103"/>
      <c r="BC804" s="103"/>
      <c r="BD804" s="103"/>
      <c r="BE804" s="103"/>
      <c r="BF804" s="103"/>
    </row>
    <row r="805">
      <c r="A805" s="64">
        <v>769.0</v>
      </c>
      <c r="B805" s="57" t="s">
        <v>3840</v>
      </c>
      <c r="C805" s="57" t="s">
        <v>10520</v>
      </c>
      <c r="D805" s="57" t="s">
        <v>593</v>
      </c>
      <c r="E805" s="57" t="s">
        <v>358</v>
      </c>
      <c r="F805" s="57" t="s">
        <v>10154</v>
      </c>
      <c r="G805" s="82"/>
      <c r="H805" s="82"/>
      <c r="I805" s="57" t="s">
        <v>595</v>
      </c>
      <c r="J805" s="82"/>
      <c r="K805" s="82"/>
      <c r="L805" s="82"/>
      <c r="M805" s="82"/>
      <c r="N805" s="82"/>
      <c r="O805" s="82"/>
      <c r="P805" s="82"/>
      <c r="Q805" s="57" t="s">
        <v>191</v>
      </c>
      <c r="R805" s="82"/>
      <c r="S805" s="82"/>
      <c r="T805" s="82"/>
      <c r="U805" s="82"/>
      <c r="V805" s="82"/>
      <c r="W805" s="82"/>
      <c r="X805" s="82"/>
      <c r="Y805" s="82"/>
      <c r="Z805" s="82"/>
      <c r="AA805" s="82"/>
      <c r="AB805" s="82"/>
      <c r="AC805" s="82"/>
      <c r="AD805" s="82"/>
      <c r="AE805" s="82"/>
      <c r="AF805" s="82"/>
      <c r="AG805" s="82"/>
      <c r="AH805" s="82"/>
      <c r="AI805" s="82"/>
      <c r="AJ805" s="82"/>
      <c r="AK805" s="82"/>
      <c r="AL805" s="82"/>
      <c r="AM805" s="82"/>
      <c r="AN805" s="82"/>
      <c r="AO805" s="82"/>
      <c r="AP805" s="82"/>
      <c r="AQ805" s="82"/>
      <c r="AR805" s="82"/>
      <c r="AS805" s="82"/>
      <c r="AT805" s="82"/>
      <c r="AU805" s="82"/>
      <c r="AV805" s="82"/>
      <c r="AW805" s="82"/>
      <c r="AX805" s="82"/>
      <c r="AY805" s="82"/>
      <c r="AZ805" s="82"/>
      <c r="BA805" s="82"/>
      <c r="BB805" s="82"/>
      <c r="BC805" s="82"/>
      <c r="BD805" s="82"/>
      <c r="BE805" s="82"/>
      <c r="BF805" s="82"/>
    </row>
    <row r="806">
      <c r="A806" s="102">
        <v>770.0</v>
      </c>
      <c r="B806" s="99" t="s">
        <v>3842</v>
      </c>
      <c r="C806" s="99" t="s">
        <v>10521</v>
      </c>
      <c r="D806" s="99" t="s">
        <v>593</v>
      </c>
      <c r="E806" s="99" t="s">
        <v>358</v>
      </c>
      <c r="F806" s="99" t="s">
        <v>10154</v>
      </c>
      <c r="G806" s="103"/>
      <c r="H806" s="103"/>
      <c r="I806" s="99" t="s">
        <v>595</v>
      </c>
      <c r="J806" s="103"/>
      <c r="K806" s="103"/>
      <c r="L806" s="103"/>
      <c r="M806" s="103"/>
      <c r="N806" s="103"/>
      <c r="O806" s="103"/>
      <c r="P806" s="103"/>
      <c r="Q806" s="99" t="s">
        <v>191</v>
      </c>
      <c r="R806" s="103"/>
      <c r="S806" s="103"/>
      <c r="T806" s="103"/>
      <c r="U806" s="103"/>
      <c r="V806" s="103"/>
      <c r="W806" s="103"/>
      <c r="X806" s="103"/>
      <c r="Y806" s="103"/>
      <c r="Z806" s="103"/>
      <c r="AA806" s="103"/>
      <c r="AB806" s="103"/>
      <c r="AC806" s="103"/>
      <c r="AD806" s="103"/>
      <c r="AE806" s="103"/>
      <c r="AF806" s="103"/>
      <c r="AG806" s="103"/>
      <c r="AH806" s="103"/>
      <c r="AI806" s="103"/>
      <c r="AJ806" s="103"/>
      <c r="AK806" s="103"/>
      <c r="AL806" s="103"/>
      <c r="AM806" s="103"/>
      <c r="AN806" s="103"/>
      <c r="AO806" s="103"/>
      <c r="AP806" s="103"/>
      <c r="AQ806" s="103"/>
      <c r="AR806" s="103"/>
      <c r="AS806" s="103"/>
      <c r="AT806" s="103"/>
      <c r="AU806" s="103"/>
      <c r="AV806" s="103"/>
      <c r="AW806" s="103"/>
      <c r="AX806" s="103"/>
      <c r="AY806" s="103"/>
      <c r="AZ806" s="103"/>
      <c r="BA806" s="103"/>
      <c r="BB806" s="103"/>
      <c r="BC806" s="103"/>
      <c r="BD806" s="103"/>
      <c r="BE806" s="103"/>
      <c r="BF806" s="103"/>
    </row>
    <row r="807">
      <c r="A807" s="64">
        <v>771.0</v>
      </c>
      <c r="B807" s="57" t="s">
        <v>3845</v>
      </c>
      <c r="C807" s="57" t="s">
        <v>10522</v>
      </c>
      <c r="D807" s="57" t="s">
        <v>593</v>
      </c>
      <c r="E807" s="57" t="s">
        <v>358</v>
      </c>
      <c r="F807" s="57" t="s">
        <v>10154</v>
      </c>
      <c r="G807" s="82"/>
      <c r="H807" s="82"/>
      <c r="I807" s="57" t="s">
        <v>595</v>
      </c>
      <c r="J807" s="82"/>
      <c r="K807" s="82"/>
      <c r="L807" s="82"/>
      <c r="M807" s="82"/>
      <c r="N807" s="82"/>
      <c r="O807" s="82"/>
      <c r="P807" s="82"/>
      <c r="Q807" s="57" t="s">
        <v>191</v>
      </c>
      <c r="R807" s="82"/>
      <c r="S807" s="82"/>
      <c r="T807" s="82"/>
      <c r="U807" s="82"/>
      <c r="V807" s="82"/>
      <c r="W807" s="82"/>
      <c r="X807" s="82"/>
      <c r="Y807" s="82"/>
      <c r="Z807" s="82"/>
      <c r="AA807" s="82"/>
      <c r="AB807" s="82"/>
      <c r="AC807" s="82"/>
      <c r="AD807" s="82"/>
      <c r="AE807" s="82"/>
      <c r="AF807" s="82"/>
      <c r="AG807" s="82"/>
      <c r="AH807" s="82"/>
      <c r="AI807" s="82"/>
      <c r="AJ807" s="82"/>
      <c r="AK807" s="82"/>
      <c r="AL807" s="82"/>
      <c r="AM807" s="82"/>
      <c r="AN807" s="82"/>
      <c r="AO807" s="82"/>
      <c r="AP807" s="82"/>
      <c r="AQ807" s="82"/>
      <c r="AR807" s="82"/>
      <c r="AS807" s="82"/>
      <c r="AT807" s="82"/>
      <c r="AU807" s="82"/>
      <c r="AV807" s="82"/>
      <c r="AW807" s="82"/>
      <c r="AX807" s="82"/>
      <c r="AY807" s="82"/>
      <c r="AZ807" s="82"/>
      <c r="BA807" s="82"/>
      <c r="BB807" s="82"/>
      <c r="BC807" s="82"/>
      <c r="BD807" s="82"/>
      <c r="BE807" s="82"/>
      <c r="BF807" s="82"/>
    </row>
    <row r="808">
      <c r="A808" s="102">
        <v>772.0</v>
      </c>
      <c r="B808" s="99" t="s">
        <v>3847</v>
      </c>
      <c r="C808" s="99" t="s">
        <v>10523</v>
      </c>
      <c r="D808" s="99" t="s">
        <v>593</v>
      </c>
      <c r="E808" s="99" t="s">
        <v>358</v>
      </c>
      <c r="F808" s="99" t="s">
        <v>10154</v>
      </c>
      <c r="G808" s="103"/>
      <c r="H808" s="103"/>
      <c r="I808" s="99" t="s">
        <v>595</v>
      </c>
      <c r="J808" s="103"/>
      <c r="K808" s="103"/>
      <c r="L808" s="103"/>
      <c r="M808" s="103"/>
      <c r="N808" s="103"/>
      <c r="O808" s="103"/>
      <c r="P808" s="103"/>
      <c r="Q808" s="99" t="s">
        <v>191</v>
      </c>
      <c r="R808" s="103"/>
      <c r="S808" s="103"/>
      <c r="T808" s="103"/>
      <c r="U808" s="103"/>
      <c r="V808" s="103"/>
      <c r="W808" s="103"/>
      <c r="X808" s="103"/>
      <c r="Y808" s="103"/>
      <c r="Z808" s="103"/>
      <c r="AA808" s="103"/>
      <c r="AB808" s="103"/>
      <c r="AC808" s="103"/>
      <c r="AD808" s="103"/>
      <c r="AE808" s="103"/>
      <c r="AF808" s="103"/>
      <c r="AG808" s="103"/>
      <c r="AH808" s="103"/>
      <c r="AI808" s="103"/>
      <c r="AJ808" s="103"/>
      <c r="AK808" s="103"/>
      <c r="AL808" s="103"/>
      <c r="AM808" s="103"/>
      <c r="AN808" s="103"/>
      <c r="AO808" s="103"/>
      <c r="AP808" s="103"/>
      <c r="AQ808" s="103"/>
      <c r="AR808" s="103"/>
      <c r="AS808" s="103"/>
      <c r="AT808" s="103"/>
      <c r="AU808" s="103"/>
      <c r="AV808" s="103"/>
      <c r="AW808" s="103"/>
      <c r="AX808" s="103"/>
      <c r="AY808" s="103"/>
      <c r="AZ808" s="103"/>
      <c r="BA808" s="103"/>
      <c r="BB808" s="103"/>
      <c r="BC808" s="103"/>
      <c r="BD808" s="103"/>
      <c r="BE808" s="103"/>
      <c r="BF808" s="103"/>
    </row>
    <row r="809">
      <c r="A809" s="64">
        <v>773.0</v>
      </c>
      <c r="B809" s="57" t="s">
        <v>3852</v>
      </c>
      <c r="C809" s="57" t="s">
        <v>10524</v>
      </c>
      <c r="D809" s="57" t="s">
        <v>593</v>
      </c>
      <c r="E809" s="57" t="s">
        <v>358</v>
      </c>
      <c r="F809" s="57" t="s">
        <v>10154</v>
      </c>
      <c r="G809" s="82"/>
      <c r="H809" s="82"/>
      <c r="I809" s="57" t="s">
        <v>595</v>
      </c>
      <c r="J809" s="82"/>
      <c r="K809" s="82"/>
      <c r="L809" s="82"/>
      <c r="M809" s="82"/>
      <c r="N809" s="82"/>
      <c r="O809" s="82"/>
      <c r="P809" s="82"/>
      <c r="Q809" s="57" t="s">
        <v>191</v>
      </c>
      <c r="R809" s="82"/>
      <c r="S809" s="82"/>
      <c r="T809" s="82"/>
      <c r="U809" s="82"/>
      <c r="V809" s="82"/>
      <c r="W809" s="82"/>
      <c r="X809" s="82"/>
      <c r="Y809" s="82"/>
      <c r="Z809" s="82"/>
      <c r="AA809" s="82"/>
      <c r="AB809" s="82"/>
      <c r="AC809" s="82"/>
      <c r="AD809" s="82"/>
      <c r="AE809" s="82"/>
      <c r="AF809" s="82"/>
      <c r="AG809" s="82"/>
      <c r="AH809" s="82"/>
      <c r="AI809" s="82"/>
      <c r="AJ809" s="82"/>
      <c r="AK809" s="82"/>
      <c r="AL809" s="82"/>
      <c r="AM809" s="82"/>
      <c r="AN809" s="82"/>
      <c r="AO809" s="82"/>
      <c r="AP809" s="82"/>
      <c r="AQ809" s="82"/>
      <c r="AR809" s="82"/>
      <c r="AS809" s="82"/>
      <c r="AT809" s="82"/>
      <c r="AU809" s="82"/>
      <c r="AV809" s="82"/>
      <c r="AW809" s="82"/>
      <c r="AX809" s="82"/>
      <c r="AY809" s="82"/>
      <c r="AZ809" s="82"/>
      <c r="BA809" s="82"/>
      <c r="BB809" s="82"/>
      <c r="BC809" s="82"/>
      <c r="BD809" s="82"/>
      <c r="BE809" s="82"/>
      <c r="BF809" s="82"/>
    </row>
    <row r="810">
      <c r="A810" s="102">
        <v>774.0</v>
      </c>
      <c r="B810" s="99" t="s">
        <v>3854</v>
      </c>
      <c r="C810" s="99" t="s">
        <v>10525</v>
      </c>
      <c r="D810" s="99" t="s">
        <v>593</v>
      </c>
      <c r="E810" s="99" t="s">
        <v>358</v>
      </c>
      <c r="F810" s="99" t="s">
        <v>10154</v>
      </c>
      <c r="G810" s="103"/>
      <c r="H810" s="103"/>
      <c r="I810" s="99" t="s">
        <v>595</v>
      </c>
      <c r="J810" s="103"/>
      <c r="K810" s="103"/>
      <c r="L810" s="103"/>
      <c r="M810" s="103"/>
      <c r="N810" s="103"/>
      <c r="O810" s="103"/>
      <c r="P810" s="103"/>
      <c r="Q810" s="99" t="s">
        <v>191</v>
      </c>
      <c r="R810" s="103"/>
      <c r="S810" s="103"/>
      <c r="T810" s="103"/>
      <c r="U810" s="103"/>
      <c r="V810" s="103"/>
      <c r="W810" s="103"/>
      <c r="X810" s="103"/>
      <c r="Y810" s="103"/>
      <c r="Z810" s="103"/>
      <c r="AA810" s="103"/>
      <c r="AB810" s="103"/>
      <c r="AC810" s="103"/>
      <c r="AD810" s="103"/>
      <c r="AE810" s="103"/>
      <c r="AF810" s="103"/>
      <c r="AG810" s="103"/>
      <c r="AH810" s="103"/>
      <c r="AI810" s="103"/>
      <c r="AJ810" s="103"/>
      <c r="AK810" s="103"/>
      <c r="AL810" s="103"/>
      <c r="AM810" s="103"/>
      <c r="AN810" s="103"/>
      <c r="AO810" s="103"/>
      <c r="AP810" s="103"/>
      <c r="AQ810" s="103"/>
      <c r="AR810" s="103"/>
      <c r="AS810" s="103"/>
      <c r="AT810" s="103"/>
      <c r="AU810" s="103"/>
      <c r="AV810" s="103"/>
      <c r="AW810" s="103"/>
      <c r="AX810" s="103"/>
      <c r="AY810" s="103"/>
      <c r="AZ810" s="103"/>
      <c r="BA810" s="103"/>
      <c r="BB810" s="103"/>
      <c r="BC810" s="103"/>
      <c r="BD810" s="103"/>
      <c r="BE810" s="103"/>
      <c r="BF810" s="103"/>
    </row>
    <row r="811">
      <c r="A811" s="64">
        <v>775.0</v>
      </c>
      <c r="B811" s="57" t="s">
        <v>3857</v>
      </c>
      <c r="C811" s="57" t="s">
        <v>10526</v>
      </c>
      <c r="D811" s="57" t="s">
        <v>593</v>
      </c>
      <c r="E811" s="57" t="s">
        <v>358</v>
      </c>
      <c r="F811" s="57" t="s">
        <v>10154</v>
      </c>
      <c r="G811" s="82"/>
      <c r="H811" s="82"/>
      <c r="I811" s="57" t="s">
        <v>595</v>
      </c>
      <c r="J811" s="82"/>
      <c r="K811" s="82"/>
      <c r="L811" s="82"/>
      <c r="M811" s="82"/>
      <c r="N811" s="82"/>
      <c r="O811" s="82"/>
      <c r="P811" s="82"/>
      <c r="Q811" s="57" t="s">
        <v>434</v>
      </c>
      <c r="R811" s="82"/>
      <c r="S811" s="82"/>
      <c r="T811" s="82"/>
      <c r="U811" s="82"/>
      <c r="V811" s="82"/>
      <c r="W811" s="82"/>
      <c r="X811" s="82"/>
      <c r="Y811" s="82"/>
      <c r="Z811" s="82"/>
      <c r="AA811" s="82"/>
      <c r="AB811" s="82"/>
      <c r="AC811" s="82"/>
      <c r="AD811" s="82"/>
      <c r="AE811" s="82"/>
      <c r="AF811" s="82"/>
      <c r="AG811" s="82"/>
      <c r="AH811" s="82"/>
      <c r="AI811" s="82"/>
      <c r="AJ811" s="82"/>
      <c r="AK811" s="82"/>
      <c r="AL811" s="82"/>
      <c r="AM811" s="82"/>
      <c r="AN811" s="82"/>
      <c r="AO811" s="82"/>
      <c r="AP811" s="82"/>
      <c r="AQ811" s="82"/>
      <c r="AR811" s="82"/>
      <c r="AS811" s="82"/>
      <c r="AT811" s="82"/>
      <c r="AU811" s="82"/>
      <c r="AV811" s="82"/>
      <c r="AW811" s="82"/>
      <c r="AX811" s="82"/>
      <c r="AY811" s="82"/>
      <c r="AZ811" s="82"/>
      <c r="BA811" s="82"/>
      <c r="BB811" s="82"/>
      <c r="BC811" s="82"/>
      <c r="BD811" s="82"/>
      <c r="BE811" s="82"/>
      <c r="BF811" s="82"/>
    </row>
    <row r="812">
      <c r="A812" s="102">
        <v>776.0</v>
      </c>
      <c r="B812" s="99" t="s">
        <v>3860</v>
      </c>
      <c r="C812" s="99" t="s">
        <v>10527</v>
      </c>
      <c r="D812" s="99" t="s">
        <v>593</v>
      </c>
      <c r="E812" s="99" t="s">
        <v>358</v>
      </c>
      <c r="F812" s="99" t="s">
        <v>10154</v>
      </c>
      <c r="G812" s="103"/>
      <c r="H812" s="103"/>
      <c r="I812" s="99" t="s">
        <v>595</v>
      </c>
      <c r="J812" s="103"/>
      <c r="K812" s="103"/>
      <c r="L812" s="103"/>
      <c r="M812" s="103"/>
      <c r="N812" s="103"/>
      <c r="O812" s="103"/>
      <c r="P812" s="103"/>
      <c r="Q812" s="99" t="s">
        <v>434</v>
      </c>
      <c r="R812" s="103"/>
      <c r="S812" s="103"/>
      <c r="T812" s="103"/>
      <c r="U812" s="103"/>
      <c r="V812" s="103"/>
      <c r="W812" s="103"/>
      <c r="X812" s="103"/>
      <c r="Y812" s="103"/>
      <c r="Z812" s="103"/>
      <c r="AA812" s="103"/>
      <c r="AB812" s="103"/>
      <c r="AC812" s="103"/>
      <c r="AD812" s="103"/>
      <c r="AE812" s="103"/>
      <c r="AF812" s="103"/>
      <c r="AG812" s="103"/>
      <c r="AH812" s="103"/>
      <c r="AI812" s="103"/>
      <c r="AJ812" s="103"/>
      <c r="AK812" s="103"/>
      <c r="AL812" s="103"/>
      <c r="AM812" s="103"/>
      <c r="AN812" s="103"/>
      <c r="AO812" s="103"/>
      <c r="AP812" s="103"/>
      <c r="AQ812" s="103"/>
      <c r="AR812" s="103"/>
      <c r="AS812" s="103"/>
      <c r="AT812" s="103"/>
      <c r="AU812" s="103"/>
      <c r="AV812" s="103"/>
      <c r="AW812" s="103"/>
      <c r="AX812" s="103"/>
      <c r="AY812" s="103"/>
      <c r="AZ812" s="103"/>
      <c r="BA812" s="103"/>
      <c r="BB812" s="103"/>
      <c r="BC812" s="103"/>
      <c r="BD812" s="103"/>
      <c r="BE812" s="103"/>
      <c r="BF812" s="103"/>
    </row>
    <row r="813">
      <c r="A813" s="64">
        <v>777.0</v>
      </c>
      <c r="B813" s="57" t="s">
        <v>3863</v>
      </c>
      <c r="C813" s="57" t="s">
        <v>10528</v>
      </c>
      <c r="D813" s="57" t="s">
        <v>593</v>
      </c>
      <c r="E813" s="57" t="s">
        <v>358</v>
      </c>
      <c r="F813" s="57" t="s">
        <v>10154</v>
      </c>
      <c r="G813" s="82"/>
      <c r="H813" s="82"/>
      <c r="I813" s="57" t="s">
        <v>595</v>
      </c>
      <c r="J813" s="82"/>
      <c r="K813" s="82"/>
      <c r="L813" s="82"/>
      <c r="M813" s="82"/>
      <c r="N813" s="82"/>
      <c r="O813" s="82"/>
      <c r="P813" s="82"/>
      <c r="Q813" s="57" t="s">
        <v>434</v>
      </c>
      <c r="R813" s="82"/>
      <c r="S813" s="82"/>
      <c r="T813" s="82"/>
      <c r="U813" s="82"/>
      <c r="V813" s="82"/>
      <c r="W813" s="82"/>
      <c r="X813" s="82"/>
      <c r="Y813" s="82"/>
      <c r="Z813" s="82"/>
      <c r="AA813" s="82"/>
      <c r="AB813" s="82"/>
      <c r="AC813" s="82"/>
      <c r="AD813" s="82"/>
      <c r="AE813" s="82"/>
      <c r="AF813" s="82"/>
      <c r="AG813" s="82"/>
      <c r="AH813" s="82"/>
      <c r="AI813" s="82"/>
      <c r="AJ813" s="82"/>
      <c r="AK813" s="82"/>
      <c r="AL813" s="82"/>
      <c r="AM813" s="82"/>
      <c r="AN813" s="82"/>
      <c r="AO813" s="82"/>
      <c r="AP813" s="82"/>
      <c r="AQ813" s="82"/>
      <c r="AR813" s="82"/>
      <c r="AS813" s="82"/>
      <c r="AT813" s="82"/>
      <c r="AU813" s="82"/>
      <c r="AV813" s="82"/>
      <c r="AW813" s="82"/>
      <c r="AX813" s="82"/>
      <c r="AY813" s="82"/>
      <c r="AZ813" s="82"/>
      <c r="BA813" s="82"/>
      <c r="BB813" s="82"/>
      <c r="BC813" s="82"/>
      <c r="BD813" s="82"/>
      <c r="BE813" s="82"/>
      <c r="BF813" s="82"/>
    </row>
    <row r="814">
      <c r="A814" s="102">
        <v>778.0</v>
      </c>
      <c r="B814" s="99" t="s">
        <v>3866</v>
      </c>
      <c r="C814" s="99" t="s">
        <v>10529</v>
      </c>
      <c r="D814" s="99" t="s">
        <v>593</v>
      </c>
      <c r="E814" s="99" t="s">
        <v>358</v>
      </c>
      <c r="F814" s="99" t="s">
        <v>10154</v>
      </c>
      <c r="G814" s="103"/>
      <c r="H814" s="103"/>
      <c r="I814" s="99" t="s">
        <v>595</v>
      </c>
      <c r="J814" s="103"/>
      <c r="K814" s="103"/>
      <c r="L814" s="103"/>
      <c r="M814" s="103"/>
      <c r="N814" s="103"/>
      <c r="O814" s="103"/>
      <c r="P814" s="103"/>
      <c r="Q814" s="99" t="s">
        <v>434</v>
      </c>
      <c r="R814" s="103"/>
      <c r="S814" s="103"/>
      <c r="T814" s="103"/>
      <c r="U814" s="103"/>
      <c r="V814" s="103"/>
      <c r="W814" s="103"/>
      <c r="X814" s="103"/>
      <c r="Y814" s="103"/>
      <c r="Z814" s="103"/>
      <c r="AA814" s="103"/>
      <c r="AB814" s="103"/>
      <c r="AC814" s="103"/>
      <c r="AD814" s="103"/>
      <c r="AE814" s="103"/>
      <c r="AF814" s="103"/>
      <c r="AG814" s="103"/>
      <c r="AH814" s="103"/>
      <c r="AI814" s="103"/>
      <c r="AJ814" s="103"/>
      <c r="AK814" s="103"/>
      <c r="AL814" s="103"/>
      <c r="AM814" s="103"/>
      <c r="AN814" s="103"/>
      <c r="AO814" s="103"/>
      <c r="AP814" s="103"/>
      <c r="AQ814" s="103"/>
      <c r="AR814" s="103"/>
      <c r="AS814" s="103"/>
      <c r="AT814" s="103"/>
      <c r="AU814" s="103"/>
      <c r="AV814" s="103"/>
      <c r="AW814" s="103"/>
      <c r="AX814" s="103"/>
      <c r="AY814" s="103"/>
      <c r="AZ814" s="103"/>
      <c r="BA814" s="103"/>
      <c r="BB814" s="103"/>
      <c r="BC814" s="103"/>
      <c r="BD814" s="103"/>
      <c r="BE814" s="103"/>
      <c r="BF814" s="103"/>
    </row>
    <row r="815">
      <c r="A815" s="64">
        <v>779.0</v>
      </c>
      <c r="B815" s="57" t="s">
        <v>3869</v>
      </c>
      <c r="C815" s="57" t="s">
        <v>10530</v>
      </c>
      <c r="D815" s="57" t="s">
        <v>593</v>
      </c>
      <c r="E815" s="57" t="s">
        <v>358</v>
      </c>
      <c r="F815" s="57" t="s">
        <v>10154</v>
      </c>
      <c r="G815" s="82"/>
      <c r="H815" s="82"/>
      <c r="I815" s="57" t="s">
        <v>595</v>
      </c>
      <c r="J815" s="82"/>
      <c r="K815" s="82"/>
      <c r="L815" s="82"/>
      <c r="M815" s="82"/>
      <c r="N815" s="82"/>
      <c r="O815" s="82"/>
      <c r="P815" s="82"/>
      <c r="Q815" s="57" t="s">
        <v>226</v>
      </c>
      <c r="R815" s="82"/>
      <c r="S815" s="82"/>
      <c r="T815" s="82"/>
      <c r="U815" s="82"/>
      <c r="V815" s="82"/>
      <c r="W815" s="82"/>
      <c r="X815" s="82"/>
      <c r="Y815" s="82"/>
      <c r="Z815" s="82"/>
      <c r="AA815" s="82"/>
      <c r="AB815" s="82"/>
      <c r="AC815" s="82"/>
      <c r="AD815" s="82"/>
      <c r="AE815" s="82"/>
      <c r="AF815" s="82"/>
      <c r="AG815" s="82"/>
      <c r="AH815" s="82"/>
      <c r="AI815" s="82"/>
      <c r="AJ815" s="82"/>
      <c r="AK815" s="82"/>
      <c r="AL815" s="82"/>
      <c r="AM815" s="82"/>
      <c r="AN815" s="82"/>
      <c r="AO815" s="82"/>
      <c r="AP815" s="82"/>
      <c r="AQ815" s="82"/>
      <c r="AR815" s="82"/>
      <c r="AS815" s="82"/>
      <c r="AT815" s="82"/>
      <c r="AU815" s="82"/>
      <c r="AV815" s="82"/>
      <c r="AW815" s="82"/>
      <c r="AX815" s="82"/>
      <c r="AY815" s="82"/>
      <c r="AZ815" s="82"/>
      <c r="BA815" s="82"/>
      <c r="BB815" s="82"/>
      <c r="BC815" s="82"/>
      <c r="BD815" s="82"/>
      <c r="BE815" s="82"/>
      <c r="BF815" s="82"/>
    </row>
    <row r="816">
      <c r="A816" s="102">
        <v>780.0</v>
      </c>
      <c r="B816" s="99" t="s">
        <v>3872</v>
      </c>
      <c r="C816" s="99" t="s">
        <v>10531</v>
      </c>
      <c r="D816" s="99" t="s">
        <v>593</v>
      </c>
      <c r="E816" s="99" t="s">
        <v>358</v>
      </c>
      <c r="F816" s="99" t="s">
        <v>10154</v>
      </c>
      <c r="G816" s="103"/>
      <c r="H816" s="103"/>
      <c r="I816" s="99" t="s">
        <v>595</v>
      </c>
      <c r="J816" s="103"/>
      <c r="K816" s="103"/>
      <c r="L816" s="103"/>
      <c r="M816" s="103"/>
      <c r="N816" s="103"/>
      <c r="O816" s="103"/>
      <c r="P816" s="103"/>
      <c r="Q816" s="99" t="s">
        <v>226</v>
      </c>
      <c r="R816" s="103"/>
      <c r="S816" s="103"/>
      <c r="T816" s="103"/>
      <c r="U816" s="103"/>
      <c r="V816" s="103"/>
      <c r="W816" s="103"/>
      <c r="X816" s="103"/>
      <c r="Y816" s="103"/>
      <c r="Z816" s="103"/>
      <c r="AA816" s="103"/>
      <c r="AB816" s="103"/>
      <c r="AC816" s="103"/>
      <c r="AD816" s="103"/>
      <c r="AE816" s="103"/>
      <c r="AF816" s="103"/>
      <c r="AG816" s="103"/>
      <c r="AH816" s="103"/>
      <c r="AI816" s="103"/>
      <c r="AJ816" s="103"/>
      <c r="AK816" s="103"/>
      <c r="AL816" s="103"/>
      <c r="AM816" s="103"/>
      <c r="AN816" s="103"/>
      <c r="AO816" s="103"/>
      <c r="AP816" s="103"/>
      <c r="AQ816" s="103"/>
      <c r="AR816" s="103"/>
      <c r="AS816" s="103"/>
      <c r="AT816" s="103"/>
      <c r="AU816" s="103"/>
      <c r="AV816" s="103"/>
      <c r="AW816" s="103"/>
      <c r="AX816" s="103"/>
      <c r="AY816" s="103"/>
      <c r="AZ816" s="103"/>
      <c r="BA816" s="103"/>
      <c r="BB816" s="103"/>
      <c r="BC816" s="103"/>
      <c r="BD816" s="103"/>
      <c r="BE816" s="103"/>
      <c r="BF816" s="103"/>
    </row>
    <row r="817">
      <c r="A817" s="64">
        <v>781.0</v>
      </c>
      <c r="B817" s="57" t="s">
        <v>3875</v>
      </c>
      <c r="C817" s="57" t="s">
        <v>10532</v>
      </c>
      <c r="D817" s="57" t="s">
        <v>593</v>
      </c>
      <c r="E817" s="57" t="s">
        <v>358</v>
      </c>
      <c r="F817" s="57" t="s">
        <v>10154</v>
      </c>
      <c r="G817" s="82"/>
      <c r="H817" s="82"/>
      <c r="I817" s="57" t="s">
        <v>595</v>
      </c>
      <c r="J817" s="82"/>
      <c r="K817" s="82"/>
      <c r="L817" s="82"/>
      <c r="M817" s="82"/>
      <c r="N817" s="82"/>
      <c r="O817" s="82"/>
      <c r="P817" s="82"/>
      <c r="Q817" s="57" t="s">
        <v>226</v>
      </c>
      <c r="R817" s="82"/>
      <c r="S817" s="82"/>
      <c r="T817" s="82"/>
      <c r="U817" s="82"/>
      <c r="V817" s="82"/>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c r="BA817" s="82"/>
      <c r="BB817" s="82"/>
      <c r="BC817" s="82"/>
      <c r="BD817" s="82"/>
      <c r="BE817" s="82"/>
      <c r="BF817" s="82"/>
    </row>
    <row r="818">
      <c r="A818" s="102">
        <v>782.0</v>
      </c>
      <c r="B818" s="99" t="s">
        <v>3879</v>
      </c>
      <c r="C818" s="99" t="s">
        <v>10533</v>
      </c>
      <c r="D818" s="99" t="s">
        <v>593</v>
      </c>
      <c r="E818" s="99" t="s">
        <v>358</v>
      </c>
      <c r="F818" s="99" t="s">
        <v>10154</v>
      </c>
      <c r="G818" s="103"/>
      <c r="H818" s="103"/>
      <c r="I818" s="99" t="s">
        <v>595</v>
      </c>
      <c r="J818" s="103"/>
      <c r="K818" s="103"/>
      <c r="L818" s="103"/>
      <c r="M818" s="103"/>
      <c r="N818" s="103"/>
      <c r="O818" s="103"/>
      <c r="P818" s="103"/>
      <c r="Q818" s="99" t="s">
        <v>226</v>
      </c>
      <c r="R818" s="103"/>
      <c r="S818" s="103"/>
      <c r="T818" s="103"/>
      <c r="U818" s="103"/>
      <c r="V818" s="103"/>
      <c r="W818" s="103"/>
      <c r="X818" s="103"/>
      <c r="Y818" s="103"/>
      <c r="Z818" s="103"/>
      <c r="AA818" s="103"/>
      <c r="AB818" s="103"/>
      <c r="AC818" s="103"/>
      <c r="AD818" s="103"/>
      <c r="AE818" s="103"/>
      <c r="AF818" s="103"/>
      <c r="AG818" s="103"/>
      <c r="AH818" s="103"/>
      <c r="AI818" s="103"/>
      <c r="AJ818" s="103"/>
      <c r="AK818" s="103"/>
      <c r="AL818" s="103"/>
      <c r="AM818" s="103"/>
      <c r="AN818" s="103"/>
      <c r="AO818" s="103"/>
      <c r="AP818" s="103"/>
      <c r="AQ818" s="103"/>
      <c r="AR818" s="103"/>
      <c r="AS818" s="103"/>
      <c r="AT818" s="103"/>
      <c r="AU818" s="103"/>
      <c r="AV818" s="103"/>
      <c r="AW818" s="103"/>
      <c r="AX818" s="103"/>
      <c r="AY818" s="103"/>
      <c r="AZ818" s="103"/>
      <c r="BA818" s="103"/>
      <c r="BB818" s="103"/>
      <c r="BC818" s="103"/>
      <c r="BD818" s="103"/>
      <c r="BE818" s="103"/>
      <c r="BF818" s="103"/>
    </row>
    <row r="819">
      <c r="A819" s="64">
        <v>783.0</v>
      </c>
      <c r="B819" s="57" t="s">
        <v>3882</v>
      </c>
      <c r="C819" s="57" t="s">
        <v>10534</v>
      </c>
      <c r="D819" s="57" t="s">
        <v>593</v>
      </c>
      <c r="E819" s="57" t="s">
        <v>358</v>
      </c>
      <c r="F819" s="57" t="s">
        <v>10154</v>
      </c>
      <c r="G819" s="82"/>
      <c r="H819" s="82"/>
      <c r="I819" s="57" t="s">
        <v>595</v>
      </c>
      <c r="J819" s="82"/>
      <c r="K819" s="82"/>
      <c r="L819" s="82"/>
      <c r="M819" s="82"/>
      <c r="N819" s="82"/>
      <c r="O819" s="82"/>
      <c r="P819" s="82"/>
      <c r="Q819" s="57" t="s">
        <v>226</v>
      </c>
      <c r="R819" s="82"/>
      <c r="S819" s="82"/>
      <c r="T819" s="82"/>
      <c r="U819" s="82"/>
      <c r="V819" s="82"/>
      <c r="W819" s="82"/>
      <c r="X819" s="82"/>
      <c r="Y819" s="82"/>
      <c r="Z819" s="82"/>
      <c r="AA819" s="82"/>
      <c r="AB819" s="82"/>
      <c r="AC819" s="82"/>
      <c r="AD819" s="82"/>
      <c r="AE819" s="82"/>
      <c r="AF819" s="82"/>
      <c r="AG819" s="82"/>
      <c r="AH819" s="82"/>
      <c r="AI819" s="82"/>
      <c r="AJ819" s="82"/>
      <c r="AK819" s="82"/>
      <c r="AL819" s="82"/>
      <c r="AM819" s="82"/>
      <c r="AN819" s="82"/>
      <c r="AO819" s="82"/>
      <c r="AP819" s="82"/>
      <c r="AQ819" s="82"/>
      <c r="AR819" s="82"/>
      <c r="AS819" s="82"/>
      <c r="AT819" s="82"/>
      <c r="AU819" s="82"/>
      <c r="AV819" s="82"/>
      <c r="AW819" s="82"/>
      <c r="AX819" s="82"/>
      <c r="AY819" s="82"/>
      <c r="AZ819" s="82"/>
      <c r="BA819" s="82"/>
      <c r="BB819" s="82"/>
      <c r="BC819" s="82"/>
      <c r="BD819" s="82"/>
      <c r="BE819" s="82"/>
      <c r="BF819" s="82"/>
    </row>
    <row r="820">
      <c r="A820" s="102">
        <v>784.0</v>
      </c>
      <c r="B820" s="99" t="s">
        <v>3885</v>
      </c>
      <c r="C820" s="99" t="s">
        <v>10535</v>
      </c>
      <c r="D820" s="99" t="s">
        <v>593</v>
      </c>
      <c r="E820" s="99" t="s">
        <v>358</v>
      </c>
      <c r="F820" s="99" t="s">
        <v>10154</v>
      </c>
      <c r="G820" s="103"/>
      <c r="H820" s="103"/>
      <c r="I820" s="99" t="s">
        <v>595</v>
      </c>
      <c r="J820" s="103"/>
      <c r="K820" s="103"/>
      <c r="L820" s="103"/>
      <c r="M820" s="103"/>
      <c r="N820" s="103"/>
      <c r="O820" s="103"/>
      <c r="P820" s="103"/>
      <c r="Q820" s="99" t="s">
        <v>226</v>
      </c>
      <c r="R820" s="103"/>
      <c r="S820" s="103"/>
      <c r="T820" s="103"/>
      <c r="U820" s="103"/>
      <c r="V820" s="103"/>
      <c r="W820" s="103"/>
      <c r="X820" s="103"/>
      <c r="Y820" s="103"/>
      <c r="Z820" s="103"/>
      <c r="AA820" s="103"/>
      <c r="AB820" s="103"/>
      <c r="AC820" s="103"/>
      <c r="AD820" s="103"/>
      <c r="AE820" s="103"/>
      <c r="AF820" s="103"/>
      <c r="AG820" s="103"/>
      <c r="AH820" s="103"/>
      <c r="AI820" s="103"/>
      <c r="AJ820" s="103"/>
      <c r="AK820" s="103"/>
      <c r="AL820" s="103"/>
      <c r="AM820" s="103"/>
      <c r="AN820" s="103"/>
      <c r="AO820" s="103"/>
      <c r="AP820" s="103"/>
      <c r="AQ820" s="103"/>
      <c r="AR820" s="103"/>
      <c r="AS820" s="103"/>
      <c r="AT820" s="103"/>
      <c r="AU820" s="103"/>
      <c r="AV820" s="103"/>
      <c r="AW820" s="103"/>
      <c r="AX820" s="103"/>
      <c r="AY820" s="103"/>
      <c r="AZ820" s="103"/>
      <c r="BA820" s="103"/>
      <c r="BB820" s="103"/>
      <c r="BC820" s="103"/>
      <c r="BD820" s="103"/>
      <c r="BE820" s="103"/>
      <c r="BF820" s="103"/>
    </row>
    <row r="821">
      <c r="A821" s="64">
        <v>785.0</v>
      </c>
      <c r="B821" s="57" t="s">
        <v>3888</v>
      </c>
      <c r="C821" s="57" t="s">
        <v>10536</v>
      </c>
      <c r="D821" s="57" t="s">
        <v>593</v>
      </c>
      <c r="E821" s="57" t="s">
        <v>358</v>
      </c>
      <c r="F821" s="57" t="s">
        <v>10154</v>
      </c>
      <c r="G821" s="82"/>
      <c r="H821" s="82"/>
      <c r="I821" s="57" t="s">
        <v>595</v>
      </c>
      <c r="J821" s="82"/>
      <c r="K821" s="82"/>
      <c r="L821" s="82"/>
      <c r="M821" s="82"/>
      <c r="N821" s="82"/>
      <c r="O821" s="82"/>
      <c r="P821" s="82"/>
      <c r="Q821" s="57" t="s">
        <v>226</v>
      </c>
      <c r="R821" s="82"/>
      <c r="S821" s="82"/>
      <c r="T821" s="82"/>
      <c r="U821" s="82"/>
      <c r="V821" s="82"/>
      <c r="W821" s="82"/>
      <c r="X821" s="82"/>
      <c r="Y821" s="82"/>
      <c r="Z821" s="82"/>
      <c r="AA821" s="82"/>
      <c r="AB821" s="82"/>
      <c r="AC821" s="82"/>
      <c r="AD821" s="82"/>
      <c r="AE821" s="82"/>
      <c r="AF821" s="82"/>
      <c r="AG821" s="82"/>
      <c r="AH821" s="82"/>
      <c r="AI821" s="82"/>
      <c r="AJ821" s="82"/>
      <c r="AK821" s="82"/>
      <c r="AL821" s="82"/>
      <c r="AM821" s="82"/>
      <c r="AN821" s="82"/>
      <c r="AO821" s="82"/>
      <c r="AP821" s="82"/>
      <c r="AQ821" s="82"/>
      <c r="AR821" s="82"/>
      <c r="AS821" s="82"/>
      <c r="AT821" s="82"/>
      <c r="AU821" s="82"/>
      <c r="AV821" s="82"/>
      <c r="AW821" s="82"/>
      <c r="AX821" s="82"/>
      <c r="AY821" s="82"/>
      <c r="AZ821" s="82"/>
      <c r="BA821" s="82"/>
      <c r="BB821" s="82"/>
      <c r="BC821" s="82"/>
      <c r="BD821" s="82"/>
      <c r="BE821" s="82"/>
      <c r="BF821" s="82"/>
    </row>
    <row r="822">
      <c r="A822" s="102">
        <v>786.0</v>
      </c>
      <c r="B822" s="99" t="s">
        <v>3891</v>
      </c>
      <c r="C822" s="99" t="s">
        <v>10537</v>
      </c>
      <c r="D822" s="99" t="s">
        <v>593</v>
      </c>
      <c r="E822" s="99" t="s">
        <v>358</v>
      </c>
      <c r="F822" s="99" t="s">
        <v>10154</v>
      </c>
      <c r="G822" s="103"/>
      <c r="H822" s="103"/>
      <c r="I822" s="99" t="s">
        <v>595</v>
      </c>
      <c r="J822" s="103"/>
      <c r="K822" s="103"/>
      <c r="L822" s="103"/>
      <c r="M822" s="103"/>
      <c r="N822" s="103"/>
      <c r="O822" s="103"/>
      <c r="P822" s="103"/>
      <c r="Q822" s="99" t="s">
        <v>226</v>
      </c>
      <c r="R822" s="103"/>
      <c r="S822" s="103"/>
      <c r="T822" s="103"/>
      <c r="U822" s="103"/>
      <c r="V822" s="103"/>
      <c r="W822" s="103"/>
      <c r="X822" s="103"/>
      <c r="Y822" s="103"/>
      <c r="Z822" s="103"/>
      <c r="AA822" s="103"/>
      <c r="AB822" s="103"/>
      <c r="AC822" s="103"/>
      <c r="AD822" s="103"/>
      <c r="AE822" s="103"/>
      <c r="AF822" s="103"/>
      <c r="AG822" s="103"/>
      <c r="AH822" s="103"/>
      <c r="AI822" s="103"/>
      <c r="AJ822" s="103"/>
      <c r="AK822" s="103"/>
      <c r="AL822" s="103"/>
      <c r="AM822" s="103"/>
      <c r="AN822" s="103"/>
      <c r="AO822" s="103"/>
      <c r="AP822" s="103"/>
      <c r="AQ822" s="103"/>
      <c r="AR822" s="103"/>
      <c r="AS822" s="103"/>
      <c r="AT822" s="103"/>
      <c r="AU822" s="103"/>
      <c r="AV822" s="103"/>
      <c r="AW822" s="103"/>
      <c r="AX822" s="103"/>
      <c r="AY822" s="103"/>
      <c r="AZ822" s="103"/>
      <c r="BA822" s="103"/>
      <c r="BB822" s="103"/>
      <c r="BC822" s="103"/>
      <c r="BD822" s="103"/>
      <c r="BE822" s="103"/>
      <c r="BF822" s="103"/>
    </row>
    <row r="823">
      <c r="A823" s="64">
        <v>787.0</v>
      </c>
      <c r="B823" s="57" t="s">
        <v>3895</v>
      </c>
      <c r="C823" s="57" t="s">
        <v>10538</v>
      </c>
      <c r="D823" s="57" t="s">
        <v>593</v>
      </c>
      <c r="E823" s="57" t="s">
        <v>358</v>
      </c>
      <c r="F823" s="57" t="s">
        <v>10154</v>
      </c>
      <c r="G823" s="82"/>
      <c r="H823" s="82"/>
      <c r="I823" s="57" t="s">
        <v>595</v>
      </c>
      <c r="J823" s="82"/>
      <c r="K823" s="82"/>
      <c r="L823" s="82"/>
      <c r="M823" s="82"/>
      <c r="N823" s="82"/>
      <c r="O823" s="82"/>
      <c r="P823" s="82"/>
      <c r="Q823" s="57" t="s">
        <v>226</v>
      </c>
      <c r="R823" s="82"/>
      <c r="S823" s="82"/>
      <c r="T823" s="82"/>
      <c r="U823" s="82"/>
      <c r="V823" s="82"/>
      <c r="W823" s="82"/>
      <c r="X823" s="82"/>
      <c r="Y823" s="82"/>
      <c r="Z823" s="82"/>
      <c r="AA823" s="82"/>
      <c r="AB823" s="82"/>
      <c r="AC823" s="82"/>
      <c r="AD823" s="82"/>
      <c r="AE823" s="82"/>
      <c r="AF823" s="82"/>
      <c r="AG823" s="82"/>
      <c r="AH823" s="82"/>
      <c r="AI823" s="82"/>
      <c r="AJ823" s="82"/>
      <c r="AK823" s="82"/>
      <c r="AL823" s="82"/>
      <c r="AM823" s="82"/>
      <c r="AN823" s="82"/>
      <c r="AO823" s="82"/>
      <c r="AP823" s="82"/>
      <c r="AQ823" s="82"/>
      <c r="AR823" s="82"/>
      <c r="AS823" s="82"/>
      <c r="AT823" s="82"/>
      <c r="AU823" s="82"/>
      <c r="AV823" s="82"/>
      <c r="AW823" s="82"/>
      <c r="AX823" s="82"/>
      <c r="AY823" s="82"/>
      <c r="AZ823" s="82"/>
      <c r="BA823" s="82"/>
      <c r="BB823" s="82"/>
      <c r="BC823" s="82"/>
      <c r="BD823" s="82"/>
      <c r="BE823" s="82"/>
      <c r="BF823" s="82"/>
    </row>
    <row r="824">
      <c r="A824" s="102">
        <v>788.0</v>
      </c>
      <c r="B824" s="99" t="s">
        <v>3897</v>
      </c>
      <c r="C824" s="99" t="s">
        <v>10539</v>
      </c>
      <c r="D824" s="99" t="s">
        <v>593</v>
      </c>
      <c r="E824" s="99" t="s">
        <v>358</v>
      </c>
      <c r="F824" s="99" t="s">
        <v>10154</v>
      </c>
      <c r="G824" s="103"/>
      <c r="H824" s="103"/>
      <c r="I824" s="99" t="s">
        <v>595</v>
      </c>
      <c r="J824" s="103"/>
      <c r="K824" s="103"/>
      <c r="L824" s="103"/>
      <c r="M824" s="103"/>
      <c r="N824" s="103"/>
      <c r="O824" s="103"/>
      <c r="P824" s="103"/>
      <c r="Q824" s="99" t="s">
        <v>253</v>
      </c>
      <c r="R824" s="103"/>
      <c r="S824" s="103"/>
      <c r="T824" s="103"/>
      <c r="U824" s="103"/>
      <c r="V824" s="103"/>
      <c r="W824" s="103"/>
      <c r="X824" s="103"/>
      <c r="Y824" s="103"/>
      <c r="Z824" s="103"/>
      <c r="AA824" s="103"/>
      <c r="AB824" s="103"/>
      <c r="AC824" s="103"/>
      <c r="AD824" s="103"/>
      <c r="AE824" s="103"/>
      <c r="AF824" s="103"/>
      <c r="AG824" s="103"/>
      <c r="AH824" s="103"/>
      <c r="AI824" s="103"/>
      <c r="AJ824" s="103"/>
      <c r="AK824" s="103"/>
      <c r="AL824" s="103"/>
      <c r="AM824" s="103"/>
      <c r="AN824" s="103"/>
      <c r="AO824" s="103"/>
      <c r="AP824" s="103"/>
      <c r="AQ824" s="103"/>
      <c r="AR824" s="103"/>
      <c r="AS824" s="103"/>
      <c r="AT824" s="103"/>
      <c r="AU824" s="103"/>
      <c r="AV824" s="103"/>
      <c r="AW824" s="103"/>
      <c r="AX824" s="103"/>
      <c r="AY824" s="103"/>
      <c r="AZ824" s="103"/>
      <c r="BA824" s="103"/>
      <c r="BB824" s="103"/>
      <c r="BC824" s="103"/>
      <c r="BD824" s="103"/>
      <c r="BE824" s="103"/>
      <c r="BF824" s="103"/>
    </row>
    <row r="825">
      <c r="A825" s="64">
        <v>789.0</v>
      </c>
      <c r="B825" s="57" t="s">
        <v>3901</v>
      </c>
      <c r="C825" s="57" t="s">
        <v>10540</v>
      </c>
      <c r="D825" s="57" t="s">
        <v>593</v>
      </c>
      <c r="E825" s="57" t="s">
        <v>358</v>
      </c>
      <c r="F825" s="57" t="s">
        <v>10154</v>
      </c>
      <c r="G825" s="82"/>
      <c r="H825" s="82"/>
      <c r="I825" s="57" t="s">
        <v>595</v>
      </c>
      <c r="J825" s="82"/>
      <c r="K825" s="82"/>
      <c r="L825" s="82"/>
      <c r="M825" s="82"/>
      <c r="N825" s="82"/>
      <c r="O825" s="82"/>
      <c r="P825" s="82"/>
      <c r="Q825" s="57" t="s">
        <v>253</v>
      </c>
      <c r="R825" s="82"/>
      <c r="S825" s="82"/>
      <c r="T825" s="82"/>
      <c r="U825" s="82"/>
      <c r="V825" s="82"/>
      <c r="W825" s="82"/>
      <c r="X825" s="82"/>
      <c r="Y825" s="82"/>
      <c r="Z825" s="82"/>
      <c r="AA825" s="82"/>
      <c r="AB825" s="82"/>
      <c r="AC825" s="82"/>
      <c r="AD825" s="82"/>
      <c r="AE825" s="82"/>
      <c r="AF825" s="82"/>
      <c r="AG825" s="82"/>
      <c r="AH825" s="82"/>
      <c r="AI825" s="82"/>
      <c r="AJ825" s="82"/>
      <c r="AK825" s="82"/>
      <c r="AL825" s="82"/>
      <c r="AM825" s="82"/>
      <c r="AN825" s="82"/>
      <c r="AO825" s="82"/>
      <c r="AP825" s="82"/>
      <c r="AQ825" s="82"/>
      <c r="AR825" s="82"/>
      <c r="AS825" s="82"/>
      <c r="AT825" s="82"/>
      <c r="AU825" s="82"/>
      <c r="AV825" s="82"/>
      <c r="AW825" s="82"/>
      <c r="AX825" s="82"/>
      <c r="AY825" s="82"/>
      <c r="AZ825" s="82"/>
      <c r="BA825" s="82"/>
      <c r="BB825" s="82"/>
      <c r="BC825" s="82"/>
      <c r="BD825" s="82"/>
      <c r="BE825" s="82"/>
      <c r="BF825" s="82"/>
    </row>
    <row r="826">
      <c r="A826" s="102">
        <v>790.0</v>
      </c>
      <c r="B826" s="99" t="s">
        <v>3903</v>
      </c>
      <c r="C826" s="99" t="s">
        <v>10541</v>
      </c>
      <c r="D826" s="99" t="s">
        <v>593</v>
      </c>
      <c r="E826" s="99" t="s">
        <v>358</v>
      </c>
      <c r="F826" s="99" t="s">
        <v>10154</v>
      </c>
      <c r="G826" s="103"/>
      <c r="H826" s="103"/>
      <c r="I826" s="99" t="s">
        <v>595</v>
      </c>
      <c r="J826" s="103"/>
      <c r="K826" s="103"/>
      <c r="L826" s="103"/>
      <c r="M826" s="103"/>
      <c r="N826" s="103"/>
      <c r="O826" s="103"/>
      <c r="P826" s="103"/>
      <c r="Q826" s="99" t="s">
        <v>253</v>
      </c>
      <c r="R826" s="103"/>
      <c r="S826" s="103"/>
      <c r="T826" s="103"/>
      <c r="U826" s="103"/>
      <c r="V826" s="103"/>
      <c r="W826" s="103"/>
      <c r="X826" s="103"/>
      <c r="Y826" s="103"/>
      <c r="Z826" s="103"/>
      <c r="AA826" s="103"/>
      <c r="AB826" s="103"/>
      <c r="AC826" s="103"/>
      <c r="AD826" s="103"/>
      <c r="AE826" s="103"/>
      <c r="AF826" s="103"/>
      <c r="AG826" s="103"/>
      <c r="AH826" s="103"/>
      <c r="AI826" s="103"/>
      <c r="AJ826" s="103"/>
      <c r="AK826" s="103"/>
      <c r="AL826" s="103"/>
      <c r="AM826" s="103"/>
      <c r="AN826" s="103"/>
      <c r="AO826" s="103"/>
      <c r="AP826" s="103"/>
      <c r="AQ826" s="103"/>
      <c r="AR826" s="103"/>
      <c r="AS826" s="103"/>
      <c r="AT826" s="103"/>
      <c r="AU826" s="103"/>
      <c r="AV826" s="103"/>
      <c r="AW826" s="103"/>
      <c r="AX826" s="103"/>
      <c r="AY826" s="103"/>
      <c r="AZ826" s="103"/>
      <c r="BA826" s="103"/>
      <c r="BB826" s="103"/>
      <c r="BC826" s="103"/>
      <c r="BD826" s="103"/>
      <c r="BE826" s="103"/>
      <c r="BF826" s="103"/>
    </row>
    <row r="827">
      <c r="A827" s="64">
        <v>791.0</v>
      </c>
      <c r="B827" s="57" t="s">
        <v>3907</v>
      </c>
      <c r="C827" s="57" t="s">
        <v>10542</v>
      </c>
      <c r="D827" s="57" t="s">
        <v>593</v>
      </c>
      <c r="E827" s="57" t="s">
        <v>358</v>
      </c>
      <c r="F827" s="57" t="s">
        <v>10154</v>
      </c>
      <c r="G827" s="82"/>
      <c r="H827" s="82"/>
      <c r="I827" s="57" t="s">
        <v>595</v>
      </c>
      <c r="J827" s="82"/>
      <c r="K827" s="82"/>
      <c r="L827" s="82"/>
      <c r="M827" s="82"/>
      <c r="N827" s="82"/>
      <c r="O827" s="82"/>
      <c r="P827" s="82"/>
      <c r="Q827" s="57" t="s">
        <v>253</v>
      </c>
      <c r="R827" s="82"/>
      <c r="S827" s="82"/>
      <c r="T827" s="82"/>
      <c r="U827" s="82"/>
      <c r="V827" s="82"/>
      <c r="W827" s="82"/>
      <c r="X827" s="82"/>
      <c r="Y827" s="82"/>
      <c r="Z827" s="82"/>
      <c r="AA827" s="82"/>
      <c r="AB827" s="82"/>
      <c r="AC827" s="82"/>
      <c r="AD827" s="82"/>
      <c r="AE827" s="82"/>
      <c r="AF827" s="82"/>
      <c r="AG827" s="82"/>
      <c r="AH827" s="82"/>
      <c r="AI827" s="82"/>
      <c r="AJ827" s="82"/>
      <c r="AK827" s="82"/>
      <c r="AL827" s="82"/>
      <c r="AM827" s="82"/>
      <c r="AN827" s="82"/>
      <c r="AO827" s="82"/>
      <c r="AP827" s="82"/>
      <c r="AQ827" s="82"/>
      <c r="AR827" s="82"/>
      <c r="AS827" s="82"/>
      <c r="AT827" s="82"/>
      <c r="AU827" s="82"/>
      <c r="AV827" s="82"/>
      <c r="AW827" s="82"/>
      <c r="AX827" s="82"/>
      <c r="AY827" s="82"/>
      <c r="AZ827" s="82"/>
      <c r="BA827" s="82"/>
      <c r="BB827" s="82"/>
      <c r="BC827" s="82"/>
      <c r="BD827" s="82"/>
      <c r="BE827" s="82"/>
      <c r="BF827" s="82"/>
    </row>
    <row r="828">
      <c r="A828" s="102">
        <v>792.0</v>
      </c>
      <c r="B828" s="99" t="s">
        <v>3909</v>
      </c>
      <c r="C828" s="99" t="s">
        <v>10543</v>
      </c>
      <c r="D828" s="99" t="s">
        <v>593</v>
      </c>
      <c r="E828" s="99" t="s">
        <v>358</v>
      </c>
      <c r="F828" s="99" t="s">
        <v>10154</v>
      </c>
      <c r="G828" s="103"/>
      <c r="H828" s="103"/>
      <c r="I828" s="99" t="s">
        <v>595</v>
      </c>
      <c r="J828" s="103"/>
      <c r="K828" s="103"/>
      <c r="L828" s="103"/>
      <c r="M828" s="103"/>
      <c r="N828" s="103"/>
      <c r="O828" s="103"/>
      <c r="P828" s="103"/>
      <c r="Q828" s="99" t="s">
        <v>253</v>
      </c>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c r="AN828" s="103"/>
      <c r="AO828" s="103"/>
      <c r="AP828" s="103"/>
      <c r="AQ828" s="103"/>
      <c r="AR828" s="103"/>
      <c r="AS828" s="103"/>
      <c r="AT828" s="103"/>
      <c r="AU828" s="103"/>
      <c r="AV828" s="103"/>
      <c r="AW828" s="103"/>
      <c r="AX828" s="103"/>
      <c r="AY828" s="103"/>
      <c r="AZ828" s="103"/>
      <c r="BA828" s="103"/>
      <c r="BB828" s="103"/>
      <c r="BC828" s="103"/>
      <c r="BD828" s="103"/>
      <c r="BE828" s="103"/>
      <c r="BF828" s="103"/>
    </row>
    <row r="829">
      <c r="A829" s="64">
        <v>793.0</v>
      </c>
      <c r="B829" s="57" t="s">
        <v>3912</v>
      </c>
      <c r="C829" s="57" t="s">
        <v>10544</v>
      </c>
      <c r="D829" s="57" t="s">
        <v>593</v>
      </c>
      <c r="E829" s="57" t="s">
        <v>358</v>
      </c>
      <c r="F829" s="57" t="s">
        <v>10154</v>
      </c>
      <c r="G829" s="82"/>
      <c r="H829" s="82"/>
      <c r="I829" s="57" t="s">
        <v>595</v>
      </c>
      <c r="J829" s="82"/>
      <c r="K829" s="82"/>
      <c r="L829" s="82"/>
      <c r="M829" s="82"/>
      <c r="N829" s="82"/>
      <c r="O829" s="82"/>
      <c r="P829" s="82"/>
      <c r="Q829" s="57" t="s">
        <v>253</v>
      </c>
      <c r="R829" s="82"/>
      <c r="S829" s="82"/>
      <c r="T829" s="82"/>
      <c r="U829" s="82"/>
      <c r="V829" s="82"/>
      <c r="W829" s="82"/>
      <c r="X829" s="82"/>
      <c r="Y829" s="82"/>
      <c r="Z829" s="82"/>
      <c r="AA829" s="82"/>
      <c r="AB829" s="82"/>
      <c r="AC829" s="82"/>
      <c r="AD829" s="82"/>
      <c r="AE829" s="82"/>
      <c r="AF829" s="82"/>
      <c r="AG829" s="82"/>
      <c r="AH829" s="82"/>
      <c r="AI829" s="82"/>
      <c r="AJ829" s="82"/>
      <c r="AK829" s="82"/>
      <c r="AL829" s="82"/>
      <c r="AM829" s="82"/>
      <c r="AN829" s="82"/>
      <c r="AO829" s="82"/>
      <c r="AP829" s="82"/>
      <c r="AQ829" s="82"/>
      <c r="AR829" s="82"/>
      <c r="AS829" s="82"/>
      <c r="AT829" s="82"/>
      <c r="AU829" s="82"/>
      <c r="AV829" s="82"/>
      <c r="AW829" s="82"/>
      <c r="AX829" s="82"/>
      <c r="AY829" s="82"/>
      <c r="AZ829" s="82"/>
      <c r="BA829" s="82"/>
      <c r="BB829" s="82"/>
      <c r="BC829" s="82"/>
      <c r="BD829" s="82"/>
      <c r="BE829" s="82"/>
      <c r="BF829" s="82"/>
    </row>
    <row r="830">
      <c r="A830" s="102">
        <v>794.0</v>
      </c>
      <c r="B830" s="99" t="s">
        <v>3915</v>
      </c>
      <c r="C830" s="99" t="s">
        <v>10545</v>
      </c>
      <c r="D830" s="99" t="s">
        <v>593</v>
      </c>
      <c r="E830" s="99" t="s">
        <v>358</v>
      </c>
      <c r="F830" s="99" t="s">
        <v>10154</v>
      </c>
      <c r="G830" s="103"/>
      <c r="H830" s="103"/>
      <c r="I830" s="99" t="s">
        <v>595</v>
      </c>
      <c r="J830" s="103"/>
      <c r="K830" s="103"/>
      <c r="L830" s="103"/>
      <c r="M830" s="103"/>
      <c r="N830" s="103"/>
      <c r="O830" s="103"/>
      <c r="P830" s="103"/>
      <c r="Q830" s="99" t="s">
        <v>253</v>
      </c>
      <c r="R830" s="103"/>
      <c r="S830" s="103"/>
      <c r="T830" s="103"/>
      <c r="U830" s="103"/>
      <c r="V830" s="103"/>
      <c r="W830" s="103"/>
      <c r="X830" s="103"/>
      <c r="Y830" s="103"/>
      <c r="Z830" s="103"/>
      <c r="AA830" s="103"/>
      <c r="AB830" s="103"/>
      <c r="AC830" s="103"/>
      <c r="AD830" s="103"/>
      <c r="AE830" s="103"/>
      <c r="AF830" s="103"/>
      <c r="AG830" s="103"/>
      <c r="AH830" s="103"/>
      <c r="AI830" s="103"/>
      <c r="AJ830" s="103"/>
      <c r="AK830" s="103"/>
      <c r="AL830" s="103"/>
      <c r="AM830" s="103"/>
      <c r="AN830" s="103"/>
      <c r="AO830" s="103"/>
      <c r="AP830" s="103"/>
      <c r="AQ830" s="103"/>
      <c r="AR830" s="103"/>
      <c r="AS830" s="103"/>
      <c r="AT830" s="103"/>
      <c r="AU830" s="103"/>
      <c r="AV830" s="103"/>
      <c r="AW830" s="103"/>
      <c r="AX830" s="103"/>
      <c r="AY830" s="103"/>
      <c r="AZ830" s="103"/>
      <c r="BA830" s="103"/>
      <c r="BB830" s="103"/>
      <c r="BC830" s="103"/>
      <c r="BD830" s="103"/>
      <c r="BE830" s="103"/>
      <c r="BF830" s="103"/>
    </row>
    <row r="831">
      <c r="A831" s="64">
        <v>795.0</v>
      </c>
      <c r="B831" s="57" t="s">
        <v>3918</v>
      </c>
      <c r="C831" s="57" t="s">
        <v>10546</v>
      </c>
      <c r="D831" s="57" t="s">
        <v>593</v>
      </c>
      <c r="E831" s="57" t="s">
        <v>358</v>
      </c>
      <c r="F831" s="57" t="s">
        <v>10154</v>
      </c>
      <c r="G831" s="82"/>
      <c r="H831" s="82"/>
      <c r="I831" s="57" t="s">
        <v>595</v>
      </c>
      <c r="J831" s="82"/>
      <c r="K831" s="82"/>
      <c r="L831" s="82"/>
      <c r="M831" s="82"/>
      <c r="N831" s="82"/>
      <c r="O831" s="82"/>
      <c r="P831" s="82"/>
      <c r="Q831" s="57" t="s">
        <v>253</v>
      </c>
      <c r="R831" s="82"/>
      <c r="S831" s="82"/>
      <c r="T831" s="82"/>
      <c r="U831" s="82"/>
      <c r="V831" s="82"/>
      <c r="W831" s="82"/>
      <c r="X831" s="82"/>
      <c r="Y831" s="82"/>
      <c r="Z831" s="82"/>
      <c r="AA831" s="82"/>
      <c r="AB831" s="82"/>
      <c r="AC831" s="82"/>
      <c r="AD831" s="82"/>
      <c r="AE831" s="82"/>
      <c r="AF831" s="82"/>
      <c r="AG831" s="82"/>
      <c r="AH831" s="82"/>
      <c r="AI831" s="82"/>
      <c r="AJ831" s="82"/>
      <c r="AK831" s="82"/>
      <c r="AL831" s="82"/>
      <c r="AM831" s="82"/>
      <c r="AN831" s="82"/>
      <c r="AO831" s="82"/>
      <c r="AP831" s="82"/>
      <c r="AQ831" s="82"/>
      <c r="AR831" s="82"/>
      <c r="AS831" s="82"/>
      <c r="AT831" s="82"/>
      <c r="AU831" s="82"/>
      <c r="AV831" s="82"/>
      <c r="AW831" s="82"/>
      <c r="AX831" s="82"/>
      <c r="AY831" s="82"/>
      <c r="AZ831" s="82"/>
      <c r="BA831" s="82"/>
      <c r="BB831" s="82"/>
      <c r="BC831" s="82"/>
      <c r="BD831" s="82"/>
      <c r="BE831" s="82"/>
      <c r="BF831" s="82"/>
    </row>
    <row r="832">
      <c r="A832" s="102">
        <v>796.0</v>
      </c>
      <c r="B832" s="99" t="s">
        <v>3922</v>
      </c>
      <c r="C832" s="99" t="s">
        <v>10547</v>
      </c>
      <c r="D832" s="99" t="s">
        <v>593</v>
      </c>
      <c r="E832" s="99" t="s">
        <v>358</v>
      </c>
      <c r="F832" s="99" t="s">
        <v>10154</v>
      </c>
      <c r="G832" s="103"/>
      <c r="H832" s="103"/>
      <c r="I832" s="99" t="s">
        <v>595</v>
      </c>
      <c r="J832" s="103"/>
      <c r="K832" s="103"/>
      <c r="L832" s="103"/>
      <c r="M832" s="103"/>
      <c r="N832" s="103"/>
      <c r="O832" s="103"/>
      <c r="P832" s="103"/>
      <c r="Q832" s="99" t="s">
        <v>96</v>
      </c>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c r="AN832" s="103"/>
      <c r="AO832" s="103"/>
      <c r="AP832" s="103"/>
      <c r="AQ832" s="103"/>
      <c r="AR832" s="103"/>
      <c r="AS832" s="103"/>
      <c r="AT832" s="103"/>
      <c r="AU832" s="103"/>
      <c r="AV832" s="103"/>
      <c r="AW832" s="103"/>
      <c r="AX832" s="103"/>
      <c r="AY832" s="103"/>
      <c r="AZ832" s="103"/>
      <c r="BA832" s="103"/>
      <c r="BB832" s="103"/>
      <c r="BC832" s="103"/>
      <c r="BD832" s="103"/>
      <c r="BE832" s="103"/>
      <c r="BF832" s="103"/>
    </row>
    <row r="833">
      <c r="A833" s="64">
        <v>797.0</v>
      </c>
      <c r="B833" s="57" t="s">
        <v>3926</v>
      </c>
      <c r="C833" s="57" t="s">
        <v>10548</v>
      </c>
      <c r="D833" s="57" t="s">
        <v>593</v>
      </c>
      <c r="E833" s="57" t="s">
        <v>358</v>
      </c>
      <c r="F833" s="57" t="s">
        <v>10154</v>
      </c>
      <c r="G833" s="82"/>
      <c r="H833" s="82"/>
      <c r="I833" s="57" t="s">
        <v>595</v>
      </c>
      <c r="J833" s="82"/>
      <c r="K833" s="82"/>
      <c r="L833" s="82"/>
      <c r="M833" s="82"/>
      <c r="N833" s="82"/>
      <c r="O833" s="82"/>
      <c r="P833" s="82"/>
      <c r="Q833" s="57" t="s">
        <v>96</v>
      </c>
      <c r="R833" s="82"/>
      <c r="S833" s="82"/>
      <c r="T833" s="82"/>
      <c r="U833" s="82"/>
      <c r="V833" s="82"/>
      <c r="W833" s="82"/>
      <c r="X833" s="82"/>
      <c r="Y833" s="82"/>
      <c r="Z833" s="82"/>
      <c r="AA833" s="82"/>
      <c r="AB833" s="82"/>
      <c r="AC833" s="82"/>
      <c r="AD833" s="82"/>
      <c r="AE833" s="82"/>
      <c r="AF833" s="82"/>
      <c r="AG833" s="82"/>
      <c r="AH833" s="82"/>
      <c r="AI833" s="82"/>
      <c r="AJ833" s="82"/>
      <c r="AK833" s="82"/>
      <c r="AL833" s="82"/>
      <c r="AM833" s="82"/>
      <c r="AN833" s="82"/>
      <c r="AO833" s="82"/>
      <c r="AP833" s="82"/>
      <c r="AQ833" s="82"/>
      <c r="AR833" s="82"/>
      <c r="AS833" s="82"/>
      <c r="AT833" s="82"/>
      <c r="AU833" s="82"/>
      <c r="AV833" s="82"/>
      <c r="AW833" s="82"/>
      <c r="AX833" s="82"/>
      <c r="AY833" s="82"/>
      <c r="AZ833" s="82"/>
      <c r="BA833" s="82"/>
      <c r="BB833" s="82"/>
      <c r="BC833" s="82"/>
      <c r="BD833" s="82"/>
      <c r="BE833" s="82"/>
      <c r="BF833" s="82"/>
    </row>
    <row r="834">
      <c r="A834" s="102">
        <v>798.0</v>
      </c>
      <c r="B834" s="99" t="s">
        <v>3928</v>
      </c>
      <c r="C834" s="99" t="s">
        <v>10549</v>
      </c>
      <c r="D834" s="99" t="s">
        <v>593</v>
      </c>
      <c r="E834" s="99" t="s">
        <v>358</v>
      </c>
      <c r="F834" s="99" t="s">
        <v>10154</v>
      </c>
      <c r="G834" s="103"/>
      <c r="H834" s="103"/>
      <c r="I834" s="99" t="s">
        <v>595</v>
      </c>
      <c r="J834" s="103"/>
      <c r="K834" s="103"/>
      <c r="L834" s="103"/>
      <c r="M834" s="103"/>
      <c r="N834" s="103"/>
      <c r="O834" s="103"/>
      <c r="P834" s="103"/>
      <c r="Q834" s="99" t="s">
        <v>96</v>
      </c>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c r="AN834" s="103"/>
      <c r="AO834" s="103"/>
      <c r="AP834" s="103"/>
      <c r="AQ834" s="103"/>
      <c r="AR834" s="103"/>
      <c r="AS834" s="103"/>
      <c r="AT834" s="103"/>
      <c r="AU834" s="103"/>
      <c r="AV834" s="103"/>
      <c r="AW834" s="103"/>
      <c r="AX834" s="103"/>
      <c r="AY834" s="103"/>
      <c r="AZ834" s="103"/>
      <c r="BA834" s="103"/>
      <c r="BB834" s="103"/>
      <c r="BC834" s="103"/>
      <c r="BD834" s="103"/>
      <c r="BE834" s="103"/>
      <c r="BF834" s="103"/>
    </row>
    <row r="835">
      <c r="A835" s="64">
        <v>799.0</v>
      </c>
      <c r="B835" s="57" t="s">
        <v>3931</v>
      </c>
      <c r="C835" s="57" t="s">
        <v>10550</v>
      </c>
      <c r="D835" s="57" t="s">
        <v>593</v>
      </c>
      <c r="E835" s="57" t="s">
        <v>358</v>
      </c>
      <c r="F835" s="57" t="s">
        <v>10154</v>
      </c>
      <c r="G835" s="82"/>
      <c r="H835" s="82"/>
      <c r="I835" s="57" t="s">
        <v>595</v>
      </c>
      <c r="J835" s="82"/>
      <c r="K835" s="82"/>
      <c r="L835" s="82"/>
      <c r="M835" s="82"/>
      <c r="N835" s="82"/>
      <c r="O835" s="82"/>
      <c r="P835" s="82"/>
      <c r="Q835" s="57" t="s">
        <v>96</v>
      </c>
      <c r="R835" s="82"/>
      <c r="S835" s="82"/>
      <c r="T835" s="82"/>
      <c r="U835" s="82"/>
      <c r="V835" s="82"/>
      <c r="W835" s="82"/>
      <c r="X835" s="82"/>
      <c r="Y835" s="82"/>
      <c r="Z835" s="82"/>
      <c r="AA835" s="82"/>
      <c r="AB835" s="82"/>
      <c r="AC835" s="82"/>
      <c r="AD835" s="82"/>
      <c r="AE835" s="82"/>
      <c r="AF835" s="82"/>
      <c r="AG835" s="82"/>
      <c r="AH835" s="82"/>
      <c r="AI835" s="82"/>
      <c r="AJ835" s="82"/>
      <c r="AK835" s="82"/>
      <c r="AL835" s="82"/>
      <c r="AM835" s="82"/>
      <c r="AN835" s="82"/>
      <c r="AO835" s="82"/>
      <c r="AP835" s="82"/>
      <c r="AQ835" s="82"/>
      <c r="AR835" s="82"/>
      <c r="AS835" s="82"/>
      <c r="AT835" s="82"/>
      <c r="AU835" s="82"/>
      <c r="AV835" s="82"/>
      <c r="AW835" s="82"/>
      <c r="AX835" s="82"/>
      <c r="AY835" s="82"/>
      <c r="AZ835" s="82"/>
      <c r="BA835" s="82"/>
      <c r="BB835" s="82"/>
      <c r="BC835" s="82"/>
      <c r="BD835" s="82"/>
      <c r="BE835" s="82"/>
      <c r="BF835" s="82"/>
    </row>
    <row r="836">
      <c r="A836" s="102">
        <v>800.0</v>
      </c>
      <c r="B836" s="99" t="s">
        <v>3934</v>
      </c>
      <c r="C836" s="99" t="s">
        <v>10551</v>
      </c>
      <c r="D836" s="99" t="s">
        <v>593</v>
      </c>
      <c r="E836" s="99" t="s">
        <v>358</v>
      </c>
      <c r="F836" s="99" t="s">
        <v>10154</v>
      </c>
      <c r="G836" s="103"/>
      <c r="H836" s="103"/>
      <c r="I836" s="99" t="s">
        <v>595</v>
      </c>
      <c r="J836" s="103"/>
      <c r="K836" s="103"/>
      <c r="L836" s="103"/>
      <c r="M836" s="103"/>
      <c r="N836" s="103"/>
      <c r="O836" s="103"/>
      <c r="P836" s="103"/>
      <c r="Q836" s="99" t="s">
        <v>181</v>
      </c>
      <c r="R836" s="103"/>
      <c r="S836" s="103"/>
      <c r="T836" s="103"/>
      <c r="U836" s="103"/>
      <c r="V836" s="103"/>
      <c r="W836" s="103"/>
      <c r="X836" s="103"/>
      <c r="Y836" s="103"/>
      <c r="Z836" s="103"/>
      <c r="AA836" s="103"/>
      <c r="AB836" s="103"/>
      <c r="AC836" s="103"/>
      <c r="AD836" s="103"/>
      <c r="AE836" s="103"/>
      <c r="AF836" s="103"/>
      <c r="AG836" s="103"/>
      <c r="AH836" s="103"/>
      <c r="AI836" s="103"/>
      <c r="AJ836" s="103"/>
      <c r="AK836" s="103"/>
      <c r="AL836" s="103"/>
      <c r="AM836" s="103"/>
      <c r="AN836" s="103"/>
      <c r="AO836" s="103"/>
      <c r="AP836" s="103"/>
      <c r="AQ836" s="103"/>
      <c r="AR836" s="103"/>
      <c r="AS836" s="103"/>
      <c r="AT836" s="103"/>
      <c r="AU836" s="103"/>
      <c r="AV836" s="103"/>
      <c r="AW836" s="103"/>
      <c r="AX836" s="103"/>
      <c r="AY836" s="103"/>
      <c r="AZ836" s="103"/>
      <c r="BA836" s="103"/>
      <c r="BB836" s="103"/>
      <c r="BC836" s="103"/>
      <c r="BD836" s="103"/>
      <c r="BE836" s="103"/>
      <c r="BF836" s="103"/>
    </row>
    <row r="837">
      <c r="A837" s="64">
        <v>801.0</v>
      </c>
      <c r="B837" s="57" t="s">
        <v>3937</v>
      </c>
      <c r="C837" s="57" t="s">
        <v>10552</v>
      </c>
      <c r="D837" s="57" t="s">
        <v>593</v>
      </c>
      <c r="E837" s="57" t="s">
        <v>358</v>
      </c>
      <c r="F837" s="57" t="s">
        <v>10154</v>
      </c>
      <c r="G837" s="82"/>
      <c r="H837" s="82"/>
      <c r="I837" s="57" t="s">
        <v>595</v>
      </c>
      <c r="J837" s="82"/>
      <c r="K837" s="82"/>
      <c r="L837" s="82"/>
      <c r="M837" s="82"/>
      <c r="N837" s="82"/>
      <c r="O837" s="82"/>
      <c r="P837" s="82"/>
      <c r="Q837" s="57" t="s">
        <v>253</v>
      </c>
      <c r="R837" s="82"/>
      <c r="S837" s="82"/>
      <c r="T837" s="82"/>
      <c r="U837" s="82"/>
      <c r="V837" s="82"/>
      <c r="W837" s="82"/>
      <c r="X837" s="82"/>
      <c r="Y837" s="82"/>
      <c r="Z837" s="82"/>
      <c r="AA837" s="82"/>
      <c r="AB837" s="82"/>
      <c r="AC837" s="82"/>
      <c r="AD837" s="82"/>
      <c r="AE837" s="82"/>
      <c r="AF837" s="82"/>
      <c r="AG837" s="82"/>
      <c r="AH837" s="82"/>
      <c r="AI837" s="82"/>
      <c r="AJ837" s="82"/>
      <c r="AK837" s="82"/>
      <c r="AL837" s="82"/>
      <c r="AM837" s="82"/>
      <c r="AN837" s="82"/>
      <c r="AO837" s="82"/>
      <c r="AP837" s="82"/>
      <c r="AQ837" s="82"/>
      <c r="AR837" s="82"/>
      <c r="AS837" s="82"/>
      <c r="AT837" s="82"/>
      <c r="AU837" s="82"/>
      <c r="AV837" s="82"/>
      <c r="AW837" s="82"/>
      <c r="AX837" s="82"/>
      <c r="AY837" s="82"/>
      <c r="AZ837" s="82"/>
      <c r="BA837" s="82"/>
      <c r="BB837" s="82"/>
      <c r="BC837" s="82"/>
      <c r="BD837" s="82"/>
      <c r="BE837" s="82"/>
      <c r="BF837" s="82"/>
    </row>
    <row r="838">
      <c r="A838" s="102">
        <v>802.0</v>
      </c>
      <c r="B838" s="99" t="s">
        <v>3941</v>
      </c>
      <c r="C838" s="99" t="s">
        <v>10553</v>
      </c>
      <c r="D838" s="99" t="s">
        <v>593</v>
      </c>
      <c r="E838" s="99" t="s">
        <v>358</v>
      </c>
      <c r="F838" s="99" t="s">
        <v>10154</v>
      </c>
      <c r="G838" s="103"/>
      <c r="H838" s="103"/>
      <c r="I838" s="99" t="s">
        <v>595</v>
      </c>
      <c r="J838" s="103"/>
      <c r="K838" s="103"/>
      <c r="L838" s="103"/>
      <c r="M838" s="103"/>
      <c r="N838" s="103"/>
      <c r="O838" s="103"/>
      <c r="P838" s="103"/>
      <c r="Q838" s="99" t="s">
        <v>181</v>
      </c>
      <c r="R838" s="103"/>
      <c r="S838" s="103"/>
      <c r="T838" s="103"/>
      <c r="U838" s="103"/>
      <c r="V838" s="103"/>
      <c r="W838" s="103"/>
      <c r="X838" s="103"/>
      <c r="Y838" s="103"/>
      <c r="Z838" s="103"/>
      <c r="AA838" s="103"/>
      <c r="AB838" s="103"/>
      <c r="AC838" s="103"/>
      <c r="AD838" s="103"/>
      <c r="AE838" s="103"/>
      <c r="AF838" s="103"/>
      <c r="AG838" s="103"/>
      <c r="AH838" s="103"/>
      <c r="AI838" s="103"/>
      <c r="AJ838" s="103"/>
      <c r="AK838" s="103"/>
      <c r="AL838" s="103"/>
      <c r="AM838" s="103"/>
      <c r="AN838" s="103"/>
      <c r="AO838" s="103"/>
      <c r="AP838" s="103"/>
      <c r="AQ838" s="103"/>
      <c r="AR838" s="103"/>
      <c r="AS838" s="103"/>
      <c r="AT838" s="103"/>
      <c r="AU838" s="103"/>
      <c r="AV838" s="103"/>
      <c r="AW838" s="103"/>
      <c r="AX838" s="103"/>
      <c r="AY838" s="103"/>
      <c r="AZ838" s="103"/>
      <c r="BA838" s="103"/>
      <c r="BB838" s="103"/>
      <c r="BC838" s="103"/>
      <c r="BD838" s="103"/>
      <c r="BE838" s="103"/>
      <c r="BF838" s="103"/>
    </row>
    <row r="839">
      <c r="A839" s="64">
        <v>803.0</v>
      </c>
      <c r="B839" s="57" t="s">
        <v>3944</v>
      </c>
      <c r="C839" s="57" t="s">
        <v>10554</v>
      </c>
      <c r="D839" s="57" t="s">
        <v>593</v>
      </c>
      <c r="E839" s="57" t="s">
        <v>358</v>
      </c>
      <c r="F839" s="57" t="s">
        <v>10154</v>
      </c>
      <c r="G839" s="82"/>
      <c r="H839" s="82"/>
      <c r="I839" s="57" t="s">
        <v>595</v>
      </c>
      <c r="J839" s="82"/>
      <c r="K839" s="82"/>
      <c r="L839" s="82"/>
      <c r="M839" s="82"/>
      <c r="N839" s="82"/>
      <c r="O839" s="82"/>
      <c r="P839" s="82"/>
      <c r="Q839" s="57" t="s">
        <v>181</v>
      </c>
      <c r="R839" s="82"/>
      <c r="S839" s="82"/>
      <c r="T839" s="82"/>
      <c r="U839" s="82"/>
      <c r="V839" s="82"/>
      <c r="W839" s="82"/>
      <c r="X839" s="82"/>
      <c r="Y839" s="82"/>
      <c r="Z839" s="82"/>
      <c r="AA839" s="82"/>
      <c r="AB839" s="82"/>
      <c r="AC839" s="82"/>
      <c r="AD839" s="82"/>
      <c r="AE839" s="82"/>
      <c r="AF839" s="82"/>
      <c r="AG839" s="82"/>
      <c r="AH839" s="82"/>
      <c r="AI839" s="82"/>
      <c r="AJ839" s="82"/>
      <c r="AK839" s="82"/>
      <c r="AL839" s="82"/>
      <c r="AM839" s="82"/>
      <c r="AN839" s="82"/>
      <c r="AO839" s="82"/>
      <c r="AP839" s="82"/>
      <c r="AQ839" s="82"/>
      <c r="AR839" s="82"/>
      <c r="AS839" s="82"/>
      <c r="AT839" s="82"/>
      <c r="AU839" s="82"/>
      <c r="AV839" s="82"/>
      <c r="AW839" s="82"/>
      <c r="AX839" s="82"/>
      <c r="AY839" s="82"/>
      <c r="AZ839" s="82"/>
      <c r="BA839" s="82"/>
      <c r="BB839" s="82"/>
      <c r="BC839" s="82"/>
      <c r="BD839" s="82"/>
      <c r="BE839" s="82"/>
      <c r="BF839" s="82"/>
    </row>
    <row r="840">
      <c r="A840" s="102">
        <v>804.0</v>
      </c>
      <c r="B840" s="99" t="s">
        <v>3948</v>
      </c>
      <c r="C840" s="99" t="s">
        <v>10555</v>
      </c>
      <c r="D840" s="99" t="s">
        <v>593</v>
      </c>
      <c r="E840" s="99" t="s">
        <v>358</v>
      </c>
      <c r="F840" s="99" t="s">
        <v>10154</v>
      </c>
      <c r="G840" s="103"/>
      <c r="H840" s="103"/>
      <c r="I840" s="99" t="s">
        <v>595</v>
      </c>
      <c r="J840" s="103"/>
      <c r="K840" s="103"/>
      <c r="L840" s="103"/>
      <c r="M840" s="103"/>
      <c r="N840" s="103"/>
      <c r="O840" s="103"/>
      <c r="P840" s="103"/>
      <c r="Q840" s="99" t="s">
        <v>181</v>
      </c>
      <c r="R840" s="103"/>
      <c r="S840" s="103"/>
      <c r="T840" s="103"/>
      <c r="U840" s="103"/>
      <c r="V840" s="103"/>
      <c r="W840" s="103"/>
      <c r="X840" s="103"/>
      <c r="Y840" s="103"/>
      <c r="Z840" s="103"/>
      <c r="AA840" s="103"/>
      <c r="AB840" s="103"/>
      <c r="AC840" s="103"/>
      <c r="AD840" s="103"/>
      <c r="AE840" s="103"/>
      <c r="AF840" s="103"/>
      <c r="AG840" s="103"/>
      <c r="AH840" s="103"/>
      <c r="AI840" s="103"/>
      <c r="AJ840" s="103"/>
      <c r="AK840" s="103"/>
      <c r="AL840" s="103"/>
      <c r="AM840" s="103"/>
      <c r="AN840" s="103"/>
      <c r="AO840" s="103"/>
      <c r="AP840" s="103"/>
      <c r="AQ840" s="103"/>
      <c r="AR840" s="103"/>
      <c r="AS840" s="103"/>
      <c r="AT840" s="103"/>
      <c r="AU840" s="103"/>
      <c r="AV840" s="103"/>
      <c r="AW840" s="103"/>
      <c r="AX840" s="103"/>
      <c r="AY840" s="103"/>
      <c r="AZ840" s="103"/>
      <c r="BA840" s="103"/>
      <c r="BB840" s="103"/>
      <c r="BC840" s="103"/>
      <c r="BD840" s="103"/>
      <c r="BE840" s="103"/>
      <c r="BF840" s="103"/>
    </row>
    <row r="841">
      <c r="A841" s="64">
        <v>805.0</v>
      </c>
      <c r="B841" s="57" t="s">
        <v>3952</v>
      </c>
      <c r="C841" s="57" t="s">
        <v>10556</v>
      </c>
      <c r="D841" s="57" t="s">
        <v>593</v>
      </c>
      <c r="E841" s="57" t="s">
        <v>358</v>
      </c>
      <c r="F841" s="57" t="s">
        <v>10154</v>
      </c>
      <c r="G841" s="82"/>
      <c r="H841" s="82"/>
      <c r="I841" s="57" t="s">
        <v>595</v>
      </c>
      <c r="J841" s="82"/>
      <c r="K841" s="82"/>
      <c r="L841" s="82"/>
      <c r="M841" s="82"/>
      <c r="N841" s="82"/>
      <c r="O841" s="82"/>
      <c r="P841" s="82"/>
      <c r="Q841" s="57" t="s">
        <v>181</v>
      </c>
      <c r="R841" s="82"/>
      <c r="S841" s="82"/>
      <c r="T841" s="82"/>
      <c r="U841" s="82"/>
      <c r="V841" s="82"/>
      <c r="W841" s="82"/>
      <c r="X841" s="82"/>
      <c r="Y841" s="82"/>
      <c r="Z841" s="82"/>
      <c r="AA841" s="82"/>
      <c r="AB841" s="82"/>
      <c r="AC841" s="82"/>
      <c r="AD841" s="82"/>
      <c r="AE841" s="82"/>
      <c r="AF841" s="82"/>
      <c r="AG841" s="82"/>
      <c r="AH841" s="82"/>
      <c r="AI841" s="82"/>
      <c r="AJ841" s="82"/>
      <c r="AK841" s="82"/>
      <c r="AL841" s="82"/>
      <c r="AM841" s="82"/>
      <c r="AN841" s="82"/>
      <c r="AO841" s="82"/>
      <c r="AP841" s="82"/>
      <c r="AQ841" s="82"/>
      <c r="AR841" s="82"/>
      <c r="AS841" s="82"/>
      <c r="AT841" s="82"/>
      <c r="AU841" s="82"/>
      <c r="AV841" s="82"/>
      <c r="AW841" s="82"/>
      <c r="AX841" s="82"/>
      <c r="AY841" s="82"/>
      <c r="AZ841" s="82"/>
      <c r="BA841" s="82"/>
      <c r="BB841" s="82"/>
      <c r="BC841" s="82"/>
      <c r="BD841" s="82"/>
      <c r="BE841" s="82"/>
      <c r="BF841" s="82"/>
    </row>
    <row r="842">
      <c r="A842" s="102">
        <v>806.0</v>
      </c>
      <c r="B842" s="99" t="s">
        <v>3954</v>
      </c>
      <c r="C842" s="99" t="s">
        <v>10557</v>
      </c>
      <c r="D842" s="99" t="s">
        <v>593</v>
      </c>
      <c r="E842" s="99" t="s">
        <v>358</v>
      </c>
      <c r="F842" s="99" t="s">
        <v>10154</v>
      </c>
      <c r="G842" s="103"/>
      <c r="H842" s="103"/>
      <c r="I842" s="99" t="s">
        <v>595</v>
      </c>
      <c r="J842" s="103"/>
      <c r="K842" s="103"/>
      <c r="L842" s="103"/>
      <c r="M842" s="103"/>
      <c r="N842" s="103"/>
      <c r="O842" s="103"/>
      <c r="P842" s="103"/>
      <c r="Q842" s="99" t="s">
        <v>181</v>
      </c>
      <c r="R842" s="103"/>
      <c r="S842" s="103"/>
      <c r="T842" s="103"/>
      <c r="U842" s="103"/>
      <c r="V842" s="103"/>
      <c r="W842" s="103"/>
      <c r="X842" s="103"/>
      <c r="Y842" s="103"/>
      <c r="Z842" s="103"/>
      <c r="AA842" s="103"/>
      <c r="AB842" s="103"/>
      <c r="AC842" s="103"/>
      <c r="AD842" s="103"/>
      <c r="AE842" s="103"/>
      <c r="AF842" s="103"/>
      <c r="AG842" s="103"/>
      <c r="AH842" s="103"/>
      <c r="AI842" s="103"/>
      <c r="AJ842" s="103"/>
      <c r="AK842" s="103"/>
      <c r="AL842" s="103"/>
      <c r="AM842" s="103"/>
      <c r="AN842" s="103"/>
      <c r="AO842" s="103"/>
      <c r="AP842" s="103"/>
      <c r="AQ842" s="103"/>
      <c r="AR842" s="103"/>
      <c r="AS842" s="103"/>
      <c r="AT842" s="103"/>
      <c r="AU842" s="103"/>
      <c r="AV842" s="103"/>
      <c r="AW842" s="103"/>
      <c r="AX842" s="103"/>
      <c r="AY842" s="103"/>
      <c r="AZ842" s="103"/>
      <c r="BA842" s="103"/>
      <c r="BB842" s="103"/>
      <c r="BC842" s="103"/>
      <c r="BD842" s="103"/>
      <c r="BE842" s="103"/>
      <c r="BF842" s="103"/>
    </row>
    <row r="843">
      <c r="A843" s="64">
        <v>807.0</v>
      </c>
      <c r="B843" s="57" t="s">
        <v>3958</v>
      </c>
      <c r="C843" s="57" t="s">
        <v>10558</v>
      </c>
      <c r="D843" s="57" t="s">
        <v>593</v>
      </c>
      <c r="E843" s="57" t="s">
        <v>358</v>
      </c>
      <c r="F843" s="57" t="s">
        <v>10154</v>
      </c>
      <c r="G843" s="82"/>
      <c r="H843" s="82"/>
      <c r="I843" s="57" t="s">
        <v>595</v>
      </c>
      <c r="J843" s="82"/>
      <c r="K843" s="82"/>
      <c r="L843" s="82"/>
      <c r="M843" s="82"/>
      <c r="N843" s="82"/>
      <c r="O843" s="82"/>
      <c r="P843" s="82"/>
      <c r="Q843" s="57" t="s">
        <v>181</v>
      </c>
      <c r="R843" s="82"/>
      <c r="S843" s="82"/>
      <c r="T843" s="82"/>
      <c r="U843" s="82"/>
      <c r="V843" s="82"/>
      <c r="W843" s="82"/>
      <c r="X843" s="82"/>
      <c r="Y843" s="82"/>
      <c r="Z843" s="82"/>
      <c r="AA843" s="82"/>
      <c r="AB843" s="82"/>
      <c r="AC843" s="82"/>
      <c r="AD843" s="82"/>
      <c r="AE843" s="82"/>
      <c r="AF843" s="82"/>
      <c r="AG843" s="82"/>
      <c r="AH843" s="82"/>
      <c r="AI843" s="82"/>
      <c r="AJ843" s="82"/>
      <c r="AK843" s="82"/>
      <c r="AL843" s="82"/>
      <c r="AM843" s="82"/>
      <c r="AN843" s="82"/>
      <c r="AO843" s="82"/>
      <c r="AP843" s="82"/>
      <c r="AQ843" s="82"/>
      <c r="AR843" s="82"/>
      <c r="AS843" s="82"/>
      <c r="AT843" s="82"/>
      <c r="AU843" s="82"/>
      <c r="AV843" s="82"/>
      <c r="AW843" s="82"/>
      <c r="AX843" s="82"/>
      <c r="AY843" s="82"/>
      <c r="AZ843" s="82"/>
      <c r="BA843" s="82"/>
      <c r="BB843" s="82"/>
      <c r="BC843" s="82"/>
      <c r="BD843" s="82"/>
      <c r="BE843" s="82"/>
      <c r="BF843" s="82"/>
    </row>
    <row r="844">
      <c r="A844" s="102">
        <v>808.0</v>
      </c>
      <c r="B844" s="99" t="s">
        <v>3960</v>
      </c>
      <c r="C844" s="99" t="s">
        <v>10559</v>
      </c>
      <c r="D844" s="99" t="s">
        <v>593</v>
      </c>
      <c r="E844" s="99" t="s">
        <v>358</v>
      </c>
      <c r="F844" s="99" t="s">
        <v>10154</v>
      </c>
      <c r="G844" s="103"/>
      <c r="H844" s="103"/>
      <c r="I844" s="99" t="s">
        <v>595</v>
      </c>
      <c r="J844" s="103"/>
      <c r="K844" s="103"/>
      <c r="L844" s="103"/>
      <c r="M844" s="103"/>
      <c r="N844" s="103"/>
      <c r="O844" s="103"/>
      <c r="P844" s="103"/>
      <c r="Q844" s="99" t="s">
        <v>181</v>
      </c>
      <c r="R844" s="103"/>
      <c r="S844" s="103"/>
      <c r="T844" s="103"/>
      <c r="U844" s="103"/>
      <c r="V844" s="103"/>
      <c r="W844" s="103"/>
      <c r="X844" s="103"/>
      <c r="Y844" s="103"/>
      <c r="Z844" s="103"/>
      <c r="AA844" s="103"/>
      <c r="AB844" s="103"/>
      <c r="AC844" s="103"/>
      <c r="AD844" s="103"/>
      <c r="AE844" s="103"/>
      <c r="AF844" s="103"/>
      <c r="AG844" s="103"/>
      <c r="AH844" s="103"/>
      <c r="AI844" s="103"/>
      <c r="AJ844" s="103"/>
      <c r="AK844" s="103"/>
      <c r="AL844" s="103"/>
      <c r="AM844" s="103"/>
      <c r="AN844" s="103"/>
      <c r="AO844" s="103"/>
      <c r="AP844" s="103"/>
      <c r="AQ844" s="103"/>
      <c r="AR844" s="103"/>
      <c r="AS844" s="103"/>
      <c r="AT844" s="103"/>
      <c r="AU844" s="103"/>
      <c r="AV844" s="103"/>
      <c r="AW844" s="103"/>
      <c r="AX844" s="103"/>
      <c r="AY844" s="103"/>
      <c r="AZ844" s="103"/>
      <c r="BA844" s="103"/>
      <c r="BB844" s="103"/>
      <c r="BC844" s="103"/>
      <c r="BD844" s="103"/>
      <c r="BE844" s="103"/>
      <c r="BF844" s="103"/>
    </row>
    <row r="845">
      <c r="A845" s="64">
        <v>809.0</v>
      </c>
      <c r="B845" s="57" t="s">
        <v>3963</v>
      </c>
      <c r="C845" s="57" t="s">
        <v>10560</v>
      </c>
      <c r="D845" s="57" t="s">
        <v>593</v>
      </c>
      <c r="E845" s="57" t="s">
        <v>358</v>
      </c>
      <c r="F845" s="57" t="s">
        <v>10154</v>
      </c>
      <c r="G845" s="82"/>
      <c r="H845" s="82"/>
      <c r="I845" s="57" t="s">
        <v>595</v>
      </c>
      <c r="J845" s="82"/>
      <c r="K845" s="82"/>
      <c r="L845" s="82"/>
      <c r="M845" s="82"/>
      <c r="N845" s="82"/>
      <c r="O845" s="82"/>
      <c r="P845" s="82"/>
      <c r="Q845" s="57" t="s">
        <v>181</v>
      </c>
      <c r="R845" s="82"/>
      <c r="S845" s="82"/>
      <c r="T845" s="82"/>
      <c r="U845" s="82"/>
      <c r="V845" s="82"/>
      <c r="W845" s="82"/>
      <c r="X845" s="82"/>
      <c r="Y845" s="82"/>
      <c r="Z845" s="82"/>
      <c r="AA845" s="82"/>
      <c r="AB845" s="82"/>
      <c r="AC845" s="82"/>
      <c r="AD845" s="82"/>
      <c r="AE845" s="82"/>
      <c r="AF845" s="82"/>
      <c r="AG845" s="82"/>
      <c r="AH845" s="82"/>
      <c r="AI845" s="82"/>
      <c r="AJ845" s="82"/>
      <c r="AK845" s="82"/>
      <c r="AL845" s="82"/>
      <c r="AM845" s="82"/>
      <c r="AN845" s="82"/>
      <c r="AO845" s="82"/>
      <c r="AP845" s="82"/>
      <c r="AQ845" s="82"/>
      <c r="AR845" s="82"/>
      <c r="AS845" s="82"/>
      <c r="AT845" s="82"/>
      <c r="AU845" s="82"/>
      <c r="AV845" s="82"/>
      <c r="AW845" s="82"/>
      <c r="AX845" s="82"/>
      <c r="AY845" s="82"/>
      <c r="AZ845" s="82"/>
      <c r="BA845" s="82"/>
      <c r="BB845" s="82"/>
      <c r="BC845" s="82"/>
      <c r="BD845" s="82"/>
      <c r="BE845" s="82"/>
      <c r="BF845" s="82"/>
    </row>
    <row r="846">
      <c r="A846" s="102">
        <v>810.0</v>
      </c>
      <c r="B846" s="99" t="s">
        <v>3967</v>
      </c>
      <c r="C846" s="99" t="s">
        <v>10561</v>
      </c>
      <c r="D846" s="99" t="s">
        <v>593</v>
      </c>
      <c r="E846" s="99" t="s">
        <v>358</v>
      </c>
      <c r="F846" s="99" t="s">
        <v>10154</v>
      </c>
      <c r="G846" s="103"/>
      <c r="H846" s="103"/>
      <c r="I846" s="99" t="s">
        <v>595</v>
      </c>
      <c r="J846" s="103"/>
      <c r="K846" s="103"/>
      <c r="L846" s="103"/>
      <c r="M846" s="103"/>
      <c r="N846" s="103"/>
      <c r="O846" s="103"/>
      <c r="P846" s="103"/>
      <c r="Q846" s="99" t="s">
        <v>181</v>
      </c>
      <c r="R846" s="103"/>
      <c r="S846" s="103"/>
      <c r="T846" s="103"/>
      <c r="U846" s="103"/>
      <c r="V846" s="103"/>
      <c r="W846" s="103"/>
      <c r="X846" s="103"/>
      <c r="Y846" s="103"/>
      <c r="Z846" s="103"/>
      <c r="AA846" s="103"/>
      <c r="AB846" s="103"/>
      <c r="AC846" s="103"/>
      <c r="AD846" s="103"/>
      <c r="AE846" s="103"/>
      <c r="AF846" s="103"/>
      <c r="AG846" s="103"/>
      <c r="AH846" s="103"/>
      <c r="AI846" s="103"/>
      <c r="AJ846" s="103"/>
      <c r="AK846" s="103"/>
      <c r="AL846" s="103"/>
      <c r="AM846" s="103"/>
      <c r="AN846" s="103"/>
      <c r="AO846" s="103"/>
      <c r="AP846" s="103"/>
      <c r="AQ846" s="103"/>
      <c r="AR846" s="103"/>
      <c r="AS846" s="103"/>
      <c r="AT846" s="103"/>
      <c r="AU846" s="103"/>
      <c r="AV846" s="103"/>
      <c r="AW846" s="103"/>
      <c r="AX846" s="103"/>
      <c r="AY846" s="103"/>
      <c r="AZ846" s="103"/>
      <c r="BA846" s="103"/>
      <c r="BB846" s="103"/>
      <c r="BC846" s="103"/>
      <c r="BD846" s="103"/>
      <c r="BE846" s="103"/>
      <c r="BF846" s="103"/>
    </row>
    <row r="847">
      <c r="A847" s="64">
        <v>811.0</v>
      </c>
      <c r="B847" s="57" t="s">
        <v>3972</v>
      </c>
      <c r="C847" s="57" t="s">
        <v>10562</v>
      </c>
      <c r="D847" s="57" t="s">
        <v>593</v>
      </c>
      <c r="E847" s="57" t="s">
        <v>358</v>
      </c>
      <c r="F847" s="57" t="s">
        <v>10154</v>
      </c>
      <c r="G847" s="82"/>
      <c r="H847" s="82"/>
      <c r="I847" s="57" t="s">
        <v>595</v>
      </c>
      <c r="J847" s="82"/>
      <c r="K847" s="82"/>
      <c r="L847" s="82"/>
      <c r="M847" s="82"/>
      <c r="N847" s="82"/>
      <c r="O847" s="82"/>
      <c r="P847" s="82"/>
      <c r="Q847" s="57" t="s">
        <v>181</v>
      </c>
      <c r="R847" s="82"/>
      <c r="S847" s="82"/>
      <c r="T847" s="82"/>
      <c r="U847" s="82"/>
      <c r="V847" s="82"/>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c r="BA847" s="82"/>
      <c r="BB847" s="82"/>
      <c r="BC847" s="82"/>
      <c r="BD847" s="82"/>
      <c r="BE847" s="82"/>
      <c r="BF847" s="82"/>
    </row>
    <row r="848">
      <c r="A848" s="102">
        <v>812.0</v>
      </c>
      <c r="B848" s="99" t="s">
        <v>3975</v>
      </c>
      <c r="C848" s="99" t="s">
        <v>10563</v>
      </c>
      <c r="D848" s="99" t="s">
        <v>593</v>
      </c>
      <c r="E848" s="99" t="s">
        <v>358</v>
      </c>
      <c r="F848" s="99" t="s">
        <v>10154</v>
      </c>
      <c r="G848" s="103"/>
      <c r="H848" s="103"/>
      <c r="I848" s="99" t="s">
        <v>595</v>
      </c>
      <c r="J848" s="103"/>
      <c r="K848" s="103"/>
      <c r="L848" s="103"/>
      <c r="M848" s="103"/>
      <c r="N848" s="103"/>
      <c r="O848" s="103"/>
      <c r="P848" s="103"/>
      <c r="Q848" s="99" t="s">
        <v>577</v>
      </c>
      <c r="R848" s="103"/>
      <c r="S848" s="103"/>
      <c r="T848" s="103"/>
      <c r="U848" s="103"/>
      <c r="V848" s="103"/>
      <c r="W848" s="103"/>
      <c r="X848" s="103"/>
      <c r="Y848" s="103"/>
      <c r="Z848" s="103"/>
      <c r="AA848" s="103"/>
      <c r="AB848" s="103"/>
      <c r="AC848" s="103"/>
      <c r="AD848" s="103"/>
      <c r="AE848" s="103"/>
      <c r="AF848" s="103"/>
      <c r="AG848" s="103"/>
      <c r="AH848" s="103"/>
      <c r="AI848" s="103"/>
      <c r="AJ848" s="103"/>
      <c r="AK848" s="103"/>
      <c r="AL848" s="103"/>
      <c r="AM848" s="103"/>
      <c r="AN848" s="103"/>
      <c r="AO848" s="103"/>
      <c r="AP848" s="103"/>
      <c r="AQ848" s="103"/>
      <c r="AR848" s="103"/>
      <c r="AS848" s="103"/>
      <c r="AT848" s="103"/>
      <c r="AU848" s="103"/>
      <c r="AV848" s="103"/>
      <c r="AW848" s="103"/>
      <c r="AX848" s="103"/>
      <c r="AY848" s="103"/>
      <c r="AZ848" s="103"/>
      <c r="BA848" s="103"/>
      <c r="BB848" s="103"/>
      <c r="BC848" s="103"/>
      <c r="BD848" s="103"/>
      <c r="BE848" s="103"/>
      <c r="BF848" s="103"/>
    </row>
    <row r="849">
      <c r="A849" s="64">
        <v>813.0</v>
      </c>
      <c r="B849" s="57" t="s">
        <v>3978</v>
      </c>
      <c r="C849" s="57" t="s">
        <v>10564</v>
      </c>
      <c r="D849" s="57" t="s">
        <v>593</v>
      </c>
      <c r="E849" s="57" t="s">
        <v>358</v>
      </c>
      <c r="F849" s="57" t="s">
        <v>10154</v>
      </c>
      <c r="G849" s="82"/>
      <c r="H849" s="82"/>
      <c r="I849" s="57" t="s">
        <v>595</v>
      </c>
      <c r="J849" s="82"/>
      <c r="K849" s="82"/>
      <c r="L849" s="82"/>
      <c r="M849" s="82"/>
      <c r="N849" s="82"/>
      <c r="O849" s="82"/>
      <c r="P849" s="82"/>
      <c r="Q849" s="57" t="s">
        <v>577</v>
      </c>
      <c r="R849" s="82"/>
      <c r="S849" s="82"/>
      <c r="T849" s="82"/>
      <c r="U849" s="82"/>
      <c r="V849" s="82"/>
      <c r="W849" s="82"/>
      <c r="X849" s="82"/>
      <c r="Y849" s="82"/>
      <c r="Z849" s="82"/>
      <c r="AA849" s="82"/>
      <c r="AB849" s="82"/>
      <c r="AC849" s="82"/>
      <c r="AD849" s="82"/>
      <c r="AE849" s="82"/>
      <c r="AF849" s="82"/>
      <c r="AG849" s="82"/>
      <c r="AH849" s="82"/>
      <c r="AI849" s="82"/>
      <c r="AJ849" s="82"/>
      <c r="AK849" s="82"/>
      <c r="AL849" s="82"/>
      <c r="AM849" s="82"/>
      <c r="AN849" s="82"/>
      <c r="AO849" s="82"/>
      <c r="AP849" s="82"/>
      <c r="AQ849" s="82"/>
      <c r="AR849" s="82"/>
      <c r="AS849" s="82"/>
      <c r="AT849" s="82"/>
      <c r="AU849" s="82"/>
      <c r="AV849" s="82"/>
      <c r="AW849" s="82"/>
      <c r="AX849" s="82"/>
      <c r="AY849" s="82"/>
      <c r="AZ849" s="82"/>
      <c r="BA849" s="82"/>
      <c r="BB849" s="82"/>
      <c r="BC849" s="82"/>
      <c r="BD849" s="82"/>
      <c r="BE849" s="82"/>
      <c r="BF849" s="82"/>
    </row>
    <row r="850">
      <c r="A850" s="102">
        <v>814.0</v>
      </c>
      <c r="B850" s="99" t="s">
        <v>3981</v>
      </c>
      <c r="C850" s="99" t="s">
        <v>10565</v>
      </c>
      <c r="D850" s="99" t="s">
        <v>593</v>
      </c>
      <c r="E850" s="99" t="s">
        <v>358</v>
      </c>
      <c r="F850" s="99" t="s">
        <v>10154</v>
      </c>
      <c r="G850" s="103"/>
      <c r="H850" s="103"/>
      <c r="I850" s="99" t="s">
        <v>595</v>
      </c>
      <c r="J850" s="103"/>
      <c r="K850" s="103"/>
      <c r="L850" s="103"/>
      <c r="M850" s="103"/>
      <c r="N850" s="103"/>
      <c r="O850" s="103"/>
      <c r="P850" s="103"/>
      <c r="Q850" s="99" t="s">
        <v>577</v>
      </c>
      <c r="R850" s="103"/>
      <c r="S850" s="103"/>
      <c r="T850" s="103"/>
      <c r="U850" s="103"/>
      <c r="V850" s="103"/>
      <c r="W850" s="103"/>
      <c r="X850" s="103"/>
      <c r="Y850" s="103"/>
      <c r="Z850" s="103"/>
      <c r="AA850" s="103"/>
      <c r="AB850" s="103"/>
      <c r="AC850" s="103"/>
      <c r="AD850" s="103"/>
      <c r="AE850" s="103"/>
      <c r="AF850" s="103"/>
      <c r="AG850" s="103"/>
      <c r="AH850" s="103"/>
      <c r="AI850" s="103"/>
      <c r="AJ850" s="103"/>
      <c r="AK850" s="103"/>
      <c r="AL850" s="103"/>
      <c r="AM850" s="103"/>
      <c r="AN850" s="103"/>
      <c r="AO850" s="103"/>
      <c r="AP850" s="103"/>
      <c r="AQ850" s="103"/>
      <c r="AR850" s="103"/>
      <c r="AS850" s="103"/>
      <c r="AT850" s="103"/>
      <c r="AU850" s="103"/>
      <c r="AV850" s="103"/>
      <c r="AW850" s="103"/>
      <c r="AX850" s="103"/>
      <c r="AY850" s="103"/>
      <c r="AZ850" s="103"/>
      <c r="BA850" s="103"/>
      <c r="BB850" s="103"/>
      <c r="BC850" s="103"/>
      <c r="BD850" s="103"/>
      <c r="BE850" s="103"/>
      <c r="BF850" s="103"/>
    </row>
    <row r="851">
      <c r="A851" s="64">
        <v>815.0</v>
      </c>
      <c r="B851" s="57" t="s">
        <v>3985</v>
      </c>
      <c r="C851" s="57" t="s">
        <v>10566</v>
      </c>
      <c r="D851" s="57" t="s">
        <v>593</v>
      </c>
      <c r="E851" s="57" t="s">
        <v>358</v>
      </c>
      <c r="F851" s="57" t="s">
        <v>10154</v>
      </c>
      <c r="G851" s="82"/>
      <c r="H851" s="82"/>
      <c r="I851" s="57" t="s">
        <v>595</v>
      </c>
      <c r="J851" s="82"/>
      <c r="K851" s="82"/>
      <c r="L851" s="82"/>
      <c r="M851" s="82"/>
      <c r="N851" s="82"/>
      <c r="O851" s="82"/>
      <c r="P851" s="82"/>
      <c r="Q851" s="57" t="s">
        <v>577</v>
      </c>
      <c r="R851" s="82"/>
      <c r="S851" s="82"/>
      <c r="T851" s="82"/>
      <c r="U851" s="82"/>
      <c r="V851" s="82"/>
      <c r="W851" s="82"/>
      <c r="X851" s="82"/>
      <c r="Y851" s="82"/>
      <c r="Z851" s="82"/>
      <c r="AA851" s="82"/>
      <c r="AB851" s="82"/>
      <c r="AC851" s="82"/>
      <c r="AD851" s="82"/>
      <c r="AE851" s="82"/>
      <c r="AF851" s="82"/>
      <c r="AG851" s="82"/>
      <c r="AH851" s="82"/>
      <c r="AI851" s="82"/>
      <c r="AJ851" s="82"/>
      <c r="AK851" s="82"/>
      <c r="AL851" s="82"/>
      <c r="AM851" s="82"/>
      <c r="AN851" s="82"/>
      <c r="AO851" s="82"/>
      <c r="AP851" s="82"/>
      <c r="AQ851" s="82"/>
      <c r="AR851" s="82"/>
      <c r="AS851" s="82"/>
      <c r="AT851" s="82"/>
      <c r="AU851" s="82"/>
      <c r="AV851" s="82"/>
      <c r="AW851" s="82"/>
      <c r="AX851" s="82"/>
      <c r="AY851" s="82"/>
      <c r="AZ851" s="82"/>
      <c r="BA851" s="82"/>
      <c r="BB851" s="82"/>
      <c r="BC851" s="82"/>
      <c r="BD851" s="82"/>
      <c r="BE851" s="82"/>
      <c r="BF851" s="82"/>
    </row>
    <row r="852">
      <c r="A852" s="102">
        <v>816.0</v>
      </c>
      <c r="B852" s="99" t="s">
        <v>3989</v>
      </c>
      <c r="C852" s="99" t="s">
        <v>10567</v>
      </c>
      <c r="D852" s="99" t="s">
        <v>593</v>
      </c>
      <c r="E852" s="99" t="s">
        <v>358</v>
      </c>
      <c r="F852" s="99" t="s">
        <v>10154</v>
      </c>
      <c r="G852" s="103"/>
      <c r="H852" s="103"/>
      <c r="I852" s="99" t="s">
        <v>595</v>
      </c>
      <c r="J852" s="103"/>
      <c r="K852" s="103"/>
      <c r="L852" s="103"/>
      <c r="M852" s="103"/>
      <c r="N852" s="103"/>
      <c r="O852" s="103"/>
      <c r="P852" s="103"/>
      <c r="Q852" s="99" t="s">
        <v>577</v>
      </c>
      <c r="R852" s="103"/>
      <c r="S852" s="103"/>
      <c r="T852" s="103"/>
      <c r="U852" s="103"/>
      <c r="V852" s="103"/>
      <c r="W852" s="103"/>
      <c r="X852" s="103"/>
      <c r="Y852" s="103"/>
      <c r="Z852" s="103"/>
      <c r="AA852" s="103"/>
      <c r="AB852" s="103"/>
      <c r="AC852" s="103"/>
      <c r="AD852" s="103"/>
      <c r="AE852" s="103"/>
      <c r="AF852" s="103"/>
      <c r="AG852" s="103"/>
      <c r="AH852" s="103"/>
      <c r="AI852" s="103"/>
      <c r="AJ852" s="103"/>
      <c r="AK852" s="103"/>
      <c r="AL852" s="103"/>
      <c r="AM852" s="103"/>
      <c r="AN852" s="103"/>
      <c r="AO852" s="103"/>
      <c r="AP852" s="103"/>
      <c r="AQ852" s="103"/>
      <c r="AR852" s="103"/>
      <c r="AS852" s="103"/>
      <c r="AT852" s="103"/>
      <c r="AU852" s="103"/>
      <c r="AV852" s="103"/>
      <c r="AW852" s="103"/>
      <c r="AX852" s="103"/>
      <c r="AY852" s="103"/>
      <c r="AZ852" s="103"/>
      <c r="BA852" s="103"/>
      <c r="BB852" s="103"/>
      <c r="BC852" s="103"/>
      <c r="BD852" s="103"/>
      <c r="BE852" s="103"/>
      <c r="BF852" s="103"/>
    </row>
    <row r="853">
      <c r="A853" s="64">
        <v>817.0</v>
      </c>
      <c r="B853" s="57" t="s">
        <v>3991</v>
      </c>
      <c r="C853" s="57" t="s">
        <v>10568</v>
      </c>
      <c r="D853" s="57" t="s">
        <v>593</v>
      </c>
      <c r="E853" s="57" t="s">
        <v>358</v>
      </c>
      <c r="F853" s="57" t="s">
        <v>10154</v>
      </c>
      <c r="G853" s="82"/>
      <c r="H853" s="82"/>
      <c r="I853" s="57" t="s">
        <v>595</v>
      </c>
      <c r="J853" s="82"/>
      <c r="K853" s="82"/>
      <c r="L853" s="82"/>
      <c r="M853" s="82"/>
      <c r="N853" s="82"/>
      <c r="O853" s="82"/>
      <c r="P853" s="82"/>
      <c r="Q853" s="57" t="s">
        <v>577</v>
      </c>
      <c r="R853" s="82"/>
      <c r="S853" s="82"/>
      <c r="T853" s="82"/>
      <c r="U853" s="82"/>
      <c r="V853" s="82"/>
      <c r="W853" s="82"/>
      <c r="X853" s="82"/>
      <c r="Y853" s="82"/>
      <c r="Z853" s="82"/>
      <c r="AA853" s="82"/>
      <c r="AB853" s="82"/>
      <c r="AC853" s="82"/>
      <c r="AD853" s="82"/>
      <c r="AE853" s="82"/>
      <c r="AF853" s="82"/>
      <c r="AG853" s="82"/>
      <c r="AH853" s="82"/>
      <c r="AI853" s="82"/>
      <c r="AJ853" s="82"/>
      <c r="AK853" s="82"/>
      <c r="AL853" s="82"/>
      <c r="AM853" s="82"/>
      <c r="AN853" s="82"/>
      <c r="AO853" s="82"/>
      <c r="AP853" s="82"/>
      <c r="AQ853" s="82"/>
      <c r="AR853" s="82"/>
      <c r="AS853" s="82"/>
      <c r="AT853" s="82"/>
      <c r="AU853" s="82"/>
      <c r="AV853" s="82"/>
      <c r="AW853" s="82"/>
      <c r="AX853" s="82"/>
      <c r="AY853" s="82"/>
      <c r="AZ853" s="82"/>
      <c r="BA853" s="82"/>
      <c r="BB853" s="82"/>
      <c r="BC853" s="82"/>
      <c r="BD853" s="82"/>
      <c r="BE853" s="82"/>
      <c r="BF853" s="82"/>
    </row>
    <row r="854">
      <c r="A854" s="102">
        <v>818.0</v>
      </c>
      <c r="B854" s="99" t="s">
        <v>3994</v>
      </c>
      <c r="C854" s="99" t="s">
        <v>10569</v>
      </c>
      <c r="D854" s="99" t="s">
        <v>593</v>
      </c>
      <c r="E854" s="99" t="s">
        <v>358</v>
      </c>
      <c r="F854" s="99" t="s">
        <v>10154</v>
      </c>
      <c r="G854" s="103"/>
      <c r="H854" s="103"/>
      <c r="I854" s="99" t="s">
        <v>595</v>
      </c>
      <c r="J854" s="103"/>
      <c r="K854" s="103"/>
      <c r="L854" s="103"/>
      <c r="M854" s="103"/>
      <c r="N854" s="103"/>
      <c r="O854" s="103"/>
      <c r="P854" s="103"/>
      <c r="Q854" s="99" t="s">
        <v>577</v>
      </c>
      <c r="R854" s="103"/>
      <c r="S854" s="103"/>
      <c r="T854" s="103"/>
      <c r="U854" s="103"/>
      <c r="V854" s="103"/>
      <c r="W854" s="103"/>
      <c r="X854" s="103"/>
      <c r="Y854" s="103"/>
      <c r="Z854" s="103"/>
      <c r="AA854" s="103"/>
      <c r="AB854" s="103"/>
      <c r="AC854" s="103"/>
      <c r="AD854" s="103"/>
      <c r="AE854" s="103"/>
      <c r="AF854" s="103"/>
      <c r="AG854" s="103"/>
      <c r="AH854" s="103"/>
      <c r="AI854" s="103"/>
      <c r="AJ854" s="103"/>
      <c r="AK854" s="103"/>
      <c r="AL854" s="103"/>
      <c r="AM854" s="103"/>
      <c r="AN854" s="103"/>
      <c r="AO854" s="103"/>
      <c r="AP854" s="103"/>
      <c r="AQ854" s="103"/>
      <c r="AR854" s="103"/>
      <c r="AS854" s="103"/>
      <c r="AT854" s="103"/>
      <c r="AU854" s="103"/>
      <c r="AV854" s="103"/>
      <c r="AW854" s="103"/>
      <c r="AX854" s="103"/>
      <c r="AY854" s="103"/>
      <c r="AZ854" s="103"/>
      <c r="BA854" s="103"/>
      <c r="BB854" s="103"/>
      <c r="BC854" s="103"/>
      <c r="BD854" s="103"/>
      <c r="BE854" s="103"/>
      <c r="BF854" s="103"/>
    </row>
    <row r="855">
      <c r="A855" s="64">
        <v>819.0</v>
      </c>
      <c r="B855" s="57" t="s">
        <v>3997</v>
      </c>
      <c r="C855" s="57" t="s">
        <v>10570</v>
      </c>
      <c r="D855" s="57" t="s">
        <v>593</v>
      </c>
      <c r="E855" s="57" t="s">
        <v>358</v>
      </c>
      <c r="F855" s="57" t="s">
        <v>10154</v>
      </c>
      <c r="G855" s="82"/>
      <c r="H855" s="82"/>
      <c r="I855" s="57" t="s">
        <v>595</v>
      </c>
      <c r="J855" s="82"/>
      <c r="K855" s="82"/>
      <c r="L855" s="82"/>
      <c r="M855" s="82"/>
      <c r="N855" s="82"/>
      <c r="O855" s="82"/>
      <c r="P855" s="82"/>
      <c r="Q855" s="57" t="s">
        <v>253</v>
      </c>
      <c r="R855" s="82"/>
      <c r="S855" s="82"/>
      <c r="T855" s="82"/>
      <c r="U855" s="82"/>
      <c r="V855" s="82"/>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c r="BA855" s="82"/>
      <c r="BB855" s="82"/>
      <c r="BC855" s="82"/>
      <c r="BD855" s="82"/>
      <c r="BE855" s="82"/>
      <c r="BF855" s="82"/>
    </row>
    <row r="856">
      <c r="A856" s="102">
        <v>820.0</v>
      </c>
      <c r="B856" s="99" t="s">
        <v>3999</v>
      </c>
      <c r="C856" s="99" t="s">
        <v>10571</v>
      </c>
      <c r="D856" s="99" t="s">
        <v>593</v>
      </c>
      <c r="E856" s="99" t="s">
        <v>358</v>
      </c>
      <c r="F856" s="99" t="s">
        <v>10154</v>
      </c>
      <c r="G856" s="103"/>
      <c r="H856" s="103"/>
      <c r="I856" s="99" t="s">
        <v>595</v>
      </c>
      <c r="J856" s="103"/>
      <c r="K856" s="103"/>
      <c r="L856" s="103"/>
      <c r="M856" s="103"/>
      <c r="N856" s="103"/>
      <c r="O856" s="103"/>
      <c r="P856" s="103"/>
      <c r="Q856" s="99" t="s">
        <v>253</v>
      </c>
      <c r="R856" s="103"/>
      <c r="S856" s="103"/>
      <c r="T856" s="103"/>
      <c r="U856" s="103"/>
      <c r="V856" s="103"/>
      <c r="W856" s="103"/>
      <c r="X856" s="103"/>
      <c r="Y856" s="103"/>
      <c r="Z856" s="103"/>
      <c r="AA856" s="103"/>
      <c r="AB856" s="103"/>
      <c r="AC856" s="103"/>
      <c r="AD856" s="103"/>
      <c r="AE856" s="103"/>
      <c r="AF856" s="103"/>
      <c r="AG856" s="103"/>
      <c r="AH856" s="103"/>
      <c r="AI856" s="103"/>
      <c r="AJ856" s="103"/>
      <c r="AK856" s="103"/>
      <c r="AL856" s="103"/>
      <c r="AM856" s="103"/>
      <c r="AN856" s="103"/>
      <c r="AO856" s="103"/>
      <c r="AP856" s="103"/>
      <c r="AQ856" s="103"/>
      <c r="AR856" s="103"/>
      <c r="AS856" s="103"/>
      <c r="AT856" s="103"/>
      <c r="AU856" s="103"/>
      <c r="AV856" s="103"/>
      <c r="AW856" s="103"/>
      <c r="AX856" s="103"/>
      <c r="AY856" s="103"/>
      <c r="AZ856" s="103"/>
      <c r="BA856" s="103"/>
      <c r="BB856" s="103"/>
      <c r="BC856" s="103"/>
      <c r="BD856" s="103"/>
      <c r="BE856" s="103"/>
      <c r="BF856" s="103"/>
    </row>
    <row r="857">
      <c r="A857" s="64">
        <v>821.0</v>
      </c>
      <c r="B857" s="57" t="s">
        <v>4001</v>
      </c>
      <c r="C857" s="57" t="s">
        <v>10572</v>
      </c>
      <c r="D857" s="57" t="s">
        <v>593</v>
      </c>
      <c r="E857" s="57" t="s">
        <v>358</v>
      </c>
      <c r="F857" s="57" t="s">
        <v>10154</v>
      </c>
      <c r="G857" s="82"/>
      <c r="H857" s="82"/>
      <c r="I857" s="57" t="s">
        <v>595</v>
      </c>
      <c r="J857" s="82"/>
      <c r="K857" s="82"/>
      <c r="L857" s="82"/>
      <c r="M857" s="82"/>
      <c r="N857" s="82"/>
      <c r="O857" s="82"/>
      <c r="P857" s="82"/>
      <c r="Q857" s="57" t="s">
        <v>253</v>
      </c>
      <c r="R857" s="82"/>
      <c r="S857" s="82"/>
      <c r="T857" s="82"/>
      <c r="U857" s="82"/>
      <c r="V857" s="82"/>
      <c r="W857" s="82"/>
      <c r="X857" s="82"/>
      <c r="Y857" s="82"/>
      <c r="Z857" s="82"/>
      <c r="AA857" s="82"/>
      <c r="AB857" s="82"/>
      <c r="AC857" s="82"/>
      <c r="AD857" s="82"/>
      <c r="AE857" s="82"/>
      <c r="AF857" s="82"/>
      <c r="AG857" s="82"/>
      <c r="AH857" s="82"/>
      <c r="AI857" s="82"/>
      <c r="AJ857" s="82"/>
      <c r="AK857" s="82"/>
      <c r="AL857" s="82"/>
      <c r="AM857" s="82"/>
      <c r="AN857" s="82"/>
      <c r="AO857" s="82"/>
      <c r="AP857" s="82"/>
      <c r="AQ857" s="82"/>
      <c r="AR857" s="82"/>
      <c r="AS857" s="82"/>
      <c r="AT857" s="82"/>
      <c r="AU857" s="82"/>
      <c r="AV857" s="82"/>
      <c r="AW857" s="82"/>
      <c r="AX857" s="82"/>
      <c r="AY857" s="82"/>
      <c r="AZ857" s="82"/>
      <c r="BA857" s="82"/>
      <c r="BB857" s="82"/>
      <c r="BC857" s="82"/>
      <c r="BD857" s="82"/>
      <c r="BE857" s="82"/>
      <c r="BF857" s="82"/>
    </row>
    <row r="858">
      <c r="A858" s="102">
        <v>822.0</v>
      </c>
      <c r="B858" s="99" t="s">
        <v>4005</v>
      </c>
      <c r="C858" s="99" t="s">
        <v>10573</v>
      </c>
      <c r="D858" s="99" t="s">
        <v>593</v>
      </c>
      <c r="E858" s="99" t="s">
        <v>358</v>
      </c>
      <c r="F858" s="99" t="s">
        <v>10154</v>
      </c>
      <c r="G858" s="103"/>
      <c r="H858" s="103"/>
      <c r="I858" s="99" t="s">
        <v>595</v>
      </c>
      <c r="J858" s="103"/>
      <c r="K858" s="103"/>
      <c r="L858" s="103"/>
      <c r="M858" s="103"/>
      <c r="N858" s="103"/>
      <c r="O858" s="103"/>
      <c r="P858" s="103"/>
      <c r="Q858" s="99" t="s">
        <v>253</v>
      </c>
      <c r="R858" s="103"/>
      <c r="S858" s="103"/>
      <c r="T858" s="103"/>
      <c r="U858" s="103"/>
      <c r="V858" s="103"/>
      <c r="W858" s="103"/>
      <c r="X858" s="103"/>
      <c r="Y858" s="103"/>
      <c r="Z858" s="103"/>
      <c r="AA858" s="103"/>
      <c r="AB858" s="103"/>
      <c r="AC858" s="103"/>
      <c r="AD858" s="103"/>
      <c r="AE858" s="103"/>
      <c r="AF858" s="103"/>
      <c r="AG858" s="103"/>
      <c r="AH858" s="103"/>
      <c r="AI858" s="103"/>
      <c r="AJ858" s="103"/>
      <c r="AK858" s="103"/>
      <c r="AL858" s="103"/>
      <c r="AM858" s="103"/>
      <c r="AN858" s="103"/>
      <c r="AO858" s="103"/>
      <c r="AP858" s="103"/>
      <c r="AQ858" s="103"/>
      <c r="AR858" s="103"/>
      <c r="AS858" s="103"/>
      <c r="AT858" s="103"/>
      <c r="AU858" s="103"/>
      <c r="AV858" s="103"/>
      <c r="AW858" s="103"/>
      <c r="AX858" s="103"/>
      <c r="AY858" s="103"/>
      <c r="AZ858" s="103"/>
      <c r="BA858" s="103"/>
      <c r="BB858" s="103"/>
      <c r="BC858" s="103"/>
      <c r="BD858" s="103"/>
      <c r="BE858" s="103"/>
      <c r="BF858" s="103"/>
    </row>
    <row r="859">
      <c r="A859" s="64">
        <v>823.0</v>
      </c>
      <c r="B859" s="57" t="s">
        <v>4009</v>
      </c>
      <c r="C859" s="57" t="s">
        <v>10574</v>
      </c>
      <c r="D859" s="57" t="s">
        <v>593</v>
      </c>
      <c r="E859" s="57" t="s">
        <v>358</v>
      </c>
      <c r="F859" s="57" t="s">
        <v>10154</v>
      </c>
      <c r="G859" s="82"/>
      <c r="H859" s="82"/>
      <c r="I859" s="57" t="s">
        <v>595</v>
      </c>
      <c r="J859" s="82"/>
      <c r="K859" s="82"/>
      <c r="L859" s="82"/>
      <c r="M859" s="82"/>
      <c r="N859" s="82"/>
      <c r="O859" s="82"/>
      <c r="P859" s="82"/>
      <c r="Q859" s="57" t="s">
        <v>253</v>
      </c>
      <c r="R859" s="82"/>
      <c r="S859" s="82"/>
      <c r="T859" s="82"/>
      <c r="U859" s="82"/>
      <c r="V859" s="82"/>
      <c r="W859" s="82"/>
      <c r="X859" s="82"/>
      <c r="Y859" s="82"/>
      <c r="Z859" s="82"/>
      <c r="AA859" s="82"/>
      <c r="AB859" s="82"/>
      <c r="AC859" s="82"/>
      <c r="AD859" s="82"/>
      <c r="AE859" s="82"/>
      <c r="AF859" s="82"/>
      <c r="AG859" s="82"/>
      <c r="AH859" s="82"/>
      <c r="AI859" s="82"/>
      <c r="AJ859" s="82"/>
      <c r="AK859" s="82"/>
      <c r="AL859" s="82"/>
      <c r="AM859" s="82"/>
      <c r="AN859" s="82"/>
      <c r="AO859" s="82"/>
      <c r="AP859" s="82"/>
      <c r="AQ859" s="82"/>
      <c r="AR859" s="82"/>
      <c r="AS859" s="82"/>
      <c r="AT859" s="82"/>
      <c r="AU859" s="82"/>
      <c r="AV859" s="82"/>
      <c r="AW859" s="82"/>
      <c r="AX859" s="82"/>
      <c r="AY859" s="82"/>
      <c r="AZ859" s="82"/>
      <c r="BA859" s="82"/>
      <c r="BB859" s="82"/>
      <c r="BC859" s="82"/>
      <c r="BD859" s="82"/>
      <c r="BE859" s="82"/>
      <c r="BF859" s="82"/>
    </row>
    <row r="860">
      <c r="A860" s="102">
        <v>824.0</v>
      </c>
      <c r="B860" s="99" t="s">
        <v>4013</v>
      </c>
      <c r="C860" s="99" t="s">
        <v>10575</v>
      </c>
      <c r="D860" s="99" t="s">
        <v>593</v>
      </c>
      <c r="E860" s="99" t="s">
        <v>358</v>
      </c>
      <c r="F860" s="99" t="s">
        <v>10154</v>
      </c>
      <c r="G860" s="103"/>
      <c r="H860" s="103"/>
      <c r="I860" s="99" t="s">
        <v>595</v>
      </c>
      <c r="J860" s="103"/>
      <c r="K860" s="103"/>
      <c r="L860" s="103"/>
      <c r="M860" s="103"/>
      <c r="N860" s="103"/>
      <c r="O860" s="103"/>
      <c r="P860" s="103"/>
      <c r="Q860" s="99" t="s">
        <v>253</v>
      </c>
      <c r="R860" s="103"/>
      <c r="S860" s="103"/>
      <c r="T860" s="103"/>
      <c r="U860" s="103"/>
      <c r="V860" s="103"/>
      <c r="W860" s="103"/>
      <c r="X860" s="103"/>
      <c r="Y860" s="103"/>
      <c r="Z860" s="103"/>
      <c r="AA860" s="103"/>
      <c r="AB860" s="103"/>
      <c r="AC860" s="103"/>
      <c r="AD860" s="103"/>
      <c r="AE860" s="103"/>
      <c r="AF860" s="103"/>
      <c r="AG860" s="103"/>
      <c r="AH860" s="103"/>
      <c r="AI860" s="103"/>
      <c r="AJ860" s="103"/>
      <c r="AK860" s="103"/>
      <c r="AL860" s="103"/>
      <c r="AM860" s="103"/>
      <c r="AN860" s="103"/>
      <c r="AO860" s="103"/>
      <c r="AP860" s="103"/>
      <c r="AQ860" s="103"/>
      <c r="AR860" s="103"/>
      <c r="AS860" s="103"/>
      <c r="AT860" s="103"/>
      <c r="AU860" s="103"/>
      <c r="AV860" s="103"/>
      <c r="AW860" s="103"/>
      <c r="AX860" s="103"/>
      <c r="AY860" s="103"/>
      <c r="AZ860" s="103"/>
      <c r="BA860" s="103"/>
      <c r="BB860" s="103"/>
      <c r="BC860" s="103"/>
      <c r="BD860" s="103"/>
      <c r="BE860" s="103"/>
      <c r="BF860" s="103"/>
    </row>
    <row r="861">
      <c r="A861" s="64">
        <v>825.0</v>
      </c>
      <c r="B861" s="57" t="s">
        <v>4016</v>
      </c>
      <c r="C861" s="57" t="s">
        <v>10576</v>
      </c>
      <c r="D861" s="57" t="s">
        <v>593</v>
      </c>
      <c r="E861" s="57" t="s">
        <v>358</v>
      </c>
      <c r="F861" s="57" t="s">
        <v>10154</v>
      </c>
      <c r="G861" s="82"/>
      <c r="H861" s="82"/>
      <c r="I861" s="57" t="s">
        <v>595</v>
      </c>
      <c r="J861" s="82"/>
      <c r="K861" s="82"/>
      <c r="L861" s="82"/>
      <c r="M861" s="82"/>
      <c r="N861" s="82"/>
      <c r="O861" s="82"/>
      <c r="P861" s="82"/>
      <c r="Q861" s="57" t="s">
        <v>96</v>
      </c>
      <c r="R861" s="82"/>
      <c r="S861" s="82"/>
      <c r="T861" s="82"/>
      <c r="U861" s="82"/>
      <c r="V861" s="82"/>
      <c r="W861" s="82"/>
      <c r="X861" s="82"/>
      <c r="Y861" s="82"/>
      <c r="Z861" s="82"/>
      <c r="AA861" s="82"/>
      <c r="AB861" s="82"/>
      <c r="AC861" s="82"/>
      <c r="AD861" s="82"/>
      <c r="AE861" s="82"/>
      <c r="AF861" s="82"/>
      <c r="AG861" s="82"/>
      <c r="AH861" s="82"/>
      <c r="AI861" s="82"/>
      <c r="AJ861" s="82"/>
      <c r="AK861" s="82"/>
      <c r="AL861" s="82"/>
      <c r="AM861" s="82"/>
      <c r="AN861" s="82"/>
      <c r="AO861" s="82"/>
      <c r="AP861" s="82"/>
      <c r="AQ861" s="82"/>
      <c r="AR861" s="82"/>
      <c r="AS861" s="82"/>
      <c r="AT861" s="82"/>
      <c r="AU861" s="82"/>
      <c r="AV861" s="82"/>
      <c r="AW861" s="82"/>
      <c r="AX861" s="82"/>
      <c r="AY861" s="82"/>
      <c r="AZ861" s="82"/>
      <c r="BA861" s="82"/>
      <c r="BB861" s="82"/>
      <c r="BC861" s="82"/>
      <c r="BD861" s="82"/>
      <c r="BE861" s="82"/>
      <c r="BF861" s="82"/>
    </row>
    <row r="862">
      <c r="A862" s="102">
        <v>826.0</v>
      </c>
      <c r="B862" s="99" t="s">
        <v>4020</v>
      </c>
      <c r="C862" s="99" t="s">
        <v>10577</v>
      </c>
      <c r="D862" s="99" t="s">
        <v>593</v>
      </c>
      <c r="E862" s="99" t="s">
        <v>358</v>
      </c>
      <c r="F862" s="99" t="s">
        <v>10154</v>
      </c>
      <c r="G862" s="103"/>
      <c r="H862" s="103"/>
      <c r="I862" s="99" t="s">
        <v>595</v>
      </c>
      <c r="J862" s="103"/>
      <c r="K862" s="103"/>
      <c r="L862" s="103"/>
      <c r="M862" s="103"/>
      <c r="N862" s="103"/>
      <c r="O862" s="103"/>
      <c r="P862" s="103"/>
      <c r="Q862" s="99" t="s">
        <v>253</v>
      </c>
      <c r="R862" s="103"/>
      <c r="S862" s="103"/>
      <c r="T862" s="103"/>
      <c r="U862" s="103"/>
      <c r="V862" s="103"/>
      <c r="W862" s="103"/>
      <c r="X862" s="103"/>
      <c r="Y862" s="103"/>
      <c r="Z862" s="103"/>
      <c r="AA862" s="103"/>
      <c r="AB862" s="103"/>
      <c r="AC862" s="103"/>
      <c r="AD862" s="103"/>
      <c r="AE862" s="103"/>
      <c r="AF862" s="103"/>
      <c r="AG862" s="103"/>
      <c r="AH862" s="103"/>
      <c r="AI862" s="103"/>
      <c r="AJ862" s="103"/>
      <c r="AK862" s="103"/>
      <c r="AL862" s="103"/>
      <c r="AM862" s="103"/>
      <c r="AN862" s="103"/>
      <c r="AO862" s="103"/>
      <c r="AP862" s="103"/>
      <c r="AQ862" s="103"/>
      <c r="AR862" s="103"/>
      <c r="AS862" s="103"/>
      <c r="AT862" s="103"/>
      <c r="AU862" s="103"/>
      <c r="AV862" s="103"/>
      <c r="AW862" s="103"/>
      <c r="AX862" s="103"/>
      <c r="AY862" s="103"/>
      <c r="AZ862" s="103"/>
      <c r="BA862" s="103"/>
      <c r="BB862" s="103"/>
      <c r="BC862" s="103"/>
      <c r="BD862" s="103"/>
      <c r="BE862" s="103"/>
      <c r="BF862" s="103"/>
    </row>
    <row r="863">
      <c r="A863" s="64">
        <v>827.0</v>
      </c>
      <c r="B863" s="57" t="s">
        <v>4023</v>
      </c>
      <c r="C863" s="57" t="s">
        <v>10578</v>
      </c>
      <c r="D863" s="57" t="s">
        <v>593</v>
      </c>
      <c r="E863" s="57" t="s">
        <v>358</v>
      </c>
      <c r="F863" s="57" t="s">
        <v>10154</v>
      </c>
      <c r="G863" s="82"/>
      <c r="H863" s="82"/>
      <c r="I863" s="57" t="s">
        <v>595</v>
      </c>
      <c r="J863" s="82"/>
      <c r="K863" s="82"/>
      <c r="L863" s="82"/>
      <c r="M863" s="82"/>
      <c r="N863" s="82"/>
      <c r="O863" s="82"/>
      <c r="P863" s="82"/>
      <c r="Q863" s="57" t="s">
        <v>253</v>
      </c>
      <c r="R863" s="82"/>
      <c r="S863" s="82"/>
      <c r="T863" s="82"/>
      <c r="U863" s="82"/>
      <c r="V863" s="82"/>
      <c r="W863" s="82"/>
      <c r="X863" s="82"/>
      <c r="Y863" s="82"/>
      <c r="Z863" s="82"/>
      <c r="AA863" s="82"/>
      <c r="AB863" s="82"/>
      <c r="AC863" s="82"/>
      <c r="AD863" s="82"/>
      <c r="AE863" s="82"/>
      <c r="AF863" s="82"/>
      <c r="AG863" s="82"/>
      <c r="AH863" s="82"/>
      <c r="AI863" s="82"/>
      <c r="AJ863" s="82"/>
      <c r="AK863" s="82"/>
      <c r="AL863" s="82"/>
      <c r="AM863" s="82"/>
      <c r="AN863" s="82"/>
      <c r="AO863" s="82"/>
      <c r="AP863" s="82"/>
      <c r="AQ863" s="82"/>
      <c r="AR863" s="82"/>
      <c r="AS863" s="82"/>
      <c r="AT863" s="82"/>
      <c r="AU863" s="82"/>
      <c r="AV863" s="82"/>
      <c r="AW863" s="82"/>
      <c r="AX863" s="82"/>
      <c r="AY863" s="82"/>
      <c r="AZ863" s="82"/>
      <c r="BA863" s="82"/>
      <c r="BB863" s="82"/>
      <c r="BC863" s="82"/>
      <c r="BD863" s="82"/>
      <c r="BE863" s="82"/>
      <c r="BF863" s="82"/>
    </row>
    <row r="864">
      <c r="A864" s="102">
        <v>828.0</v>
      </c>
      <c r="B864" s="99" t="s">
        <v>4027</v>
      </c>
      <c r="C864" s="99" t="s">
        <v>10579</v>
      </c>
      <c r="D864" s="99" t="s">
        <v>593</v>
      </c>
      <c r="E864" s="99" t="s">
        <v>358</v>
      </c>
      <c r="F864" s="99" t="s">
        <v>10154</v>
      </c>
      <c r="G864" s="103"/>
      <c r="H864" s="103"/>
      <c r="I864" s="99" t="s">
        <v>595</v>
      </c>
      <c r="J864" s="103"/>
      <c r="K864" s="103"/>
      <c r="L864" s="103"/>
      <c r="M864" s="103"/>
      <c r="N864" s="103"/>
      <c r="O864" s="103"/>
      <c r="P864" s="103"/>
      <c r="Q864" s="99" t="s">
        <v>253</v>
      </c>
      <c r="R864" s="103"/>
      <c r="S864" s="103"/>
      <c r="T864" s="103"/>
      <c r="U864" s="103"/>
      <c r="V864" s="103"/>
      <c r="W864" s="103"/>
      <c r="X864" s="103"/>
      <c r="Y864" s="103"/>
      <c r="Z864" s="103"/>
      <c r="AA864" s="103"/>
      <c r="AB864" s="103"/>
      <c r="AC864" s="103"/>
      <c r="AD864" s="103"/>
      <c r="AE864" s="103"/>
      <c r="AF864" s="103"/>
      <c r="AG864" s="103"/>
      <c r="AH864" s="103"/>
      <c r="AI864" s="103"/>
      <c r="AJ864" s="103"/>
      <c r="AK864" s="103"/>
      <c r="AL864" s="103"/>
      <c r="AM864" s="103"/>
      <c r="AN864" s="103"/>
      <c r="AO864" s="103"/>
      <c r="AP864" s="103"/>
      <c r="AQ864" s="103"/>
      <c r="AR864" s="103"/>
      <c r="AS864" s="103"/>
      <c r="AT864" s="103"/>
      <c r="AU864" s="103"/>
      <c r="AV864" s="103"/>
      <c r="AW864" s="103"/>
      <c r="AX864" s="103"/>
      <c r="AY864" s="103"/>
      <c r="AZ864" s="103"/>
      <c r="BA864" s="103"/>
      <c r="BB864" s="103"/>
      <c r="BC864" s="103"/>
      <c r="BD864" s="103"/>
      <c r="BE864" s="103"/>
      <c r="BF864" s="103"/>
    </row>
    <row r="865">
      <c r="A865" s="64">
        <v>829.0</v>
      </c>
      <c r="B865" s="57" t="s">
        <v>4031</v>
      </c>
      <c r="C865" s="57" t="s">
        <v>10580</v>
      </c>
      <c r="D865" s="57" t="s">
        <v>593</v>
      </c>
      <c r="E865" s="57" t="s">
        <v>358</v>
      </c>
      <c r="F865" s="57" t="s">
        <v>10154</v>
      </c>
      <c r="G865" s="82"/>
      <c r="H865" s="82"/>
      <c r="I865" s="57" t="s">
        <v>595</v>
      </c>
      <c r="J865" s="82"/>
      <c r="K865" s="82"/>
      <c r="L865" s="82"/>
      <c r="M865" s="82"/>
      <c r="N865" s="82"/>
      <c r="O865" s="82"/>
      <c r="P865" s="82"/>
      <c r="Q865" s="57" t="s">
        <v>288</v>
      </c>
      <c r="R865" s="82"/>
      <c r="S865" s="82"/>
      <c r="T865" s="82"/>
      <c r="U865" s="82"/>
      <c r="V865" s="82"/>
      <c r="W865" s="82"/>
      <c r="X865" s="82"/>
      <c r="Y865" s="82"/>
      <c r="Z865" s="82"/>
      <c r="AA865" s="82"/>
      <c r="AB865" s="82"/>
      <c r="AC865" s="82"/>
      <c r="AD865" s="82"/>
      <c r="AE865" s="82"/>
      <c r="AF865" s="82"/>
      <c r="AG865" s="82"/>
      <c r="AH865" s="82"/>
      <c r="AI865" s="82"/>
      <c r="AJ865" s="82"/>
      <c r="AK865" s="82"/>
      <c r="AL865" s="82"/>
      <c r="AM865" s="82"/>
      <c r="AN865" s="82"/>
      <c r="AO865" s="82"/>
      <c r="AP865" s="82"/>
      <c r="AQ865" s="82"/>
      <c r="AR865" s="82"/>
      <c r="AS865" s="82"/>
      <c r="AT865" s="82"/>
      <c r="AU865" s="82"/>
      <c r="AV865" s="82"/>
      <c r="AW865" s="82"/>
      <c r="AX865" s="82"/>
      <c r="AY865" s="82"/>
      <c r="AZ865" s="82"/>
      <c r="BA865" s="82"/>
      <c r="BB865" s="82"/>
      <c r="BC865" s="82"/>
      <c r="BD865" s="82"/>
      <c r="BE865" s="82"/>
      <c r="BF865" s="82"/>
    </row>
    <row r="866">
      <c r="A866" s="102">
        <v>830.0</v>
      </c>
      <c r="B866" s="99" t="s">
        <v>4035</v>
      </c>
      <c r="C866" s="99" t="s">
        <v>10581</v>
      </c>
      <c r="D866" s="99" t="s">
        <v>593</v>
      </c>
      <c r="E866" s="99" t="s">
        <v>358</v>
      </c>
      <c r="F866" s="99" t="s">
        <v>10154</v>
      </c>
      <c r="G866" s="103"/>
      <c r="H866" s="103"/>
      <c r="I866" s="99" t="s">
        <v>595</v>
      </c>
      <c r="J866" s="103"/>
      <c r="K866" s="103"/>
      <c r="L866" s="103"/>
      <c r="M866" s="103"/>
      <c r="N866" s="103"/>
      <c r="O866" s="103"/>
      <c r="P866" s="103"/>
      <c r="Q866" s="99" t="s">
        <v>288</v>
      </c>
      <c r="R866" s="103"/>
      <c r="S866" s="103"/>
      <c r="T866" s="103"/>
      <c r="U866" s="103"/>
      <c r="V866" s="103"/>
      <c r="W866" s="103"/>
      <c r="X866" s="103"/>
      <c r="Y866" s="103"/>
      <c r="Z866" s="103"/>
      <c r="AA866" s="103"/>
      <c r="AB866" s="103"/>
      <c r="AC866" s="103"/>
      <c r="AD866" s="103"/>
      <c r="AE866" s="103"/>
      <c r="AF866" s="103"/>
      <c r="AG866" s="103"/>
      <c r="AH866" s="103"/>
      <c r="AI866" s="103"/>
      <c r="AJ866" s="103"/>
      <c r="AK866" s="103"/>
      <c r="AL866" s="103"/>
      <c r="AM866" s="103"/>
      <c r="AN866" s="103"/>
      <c r="AO866" s="103"/>
      <c r="AP866" s="103"/>
      <c r="AQ866" s="103"/>
      <c r="AR866" s="103"/>
      <c r="AS866" s="103"/>
      <c r="AT866" s="103"/>
      <c r="AU866" s="103"/>
      <c r="AV866" s="103"/>
      <c r="AW866" s="103"/>
      <c r="AX866" s="103"/>
      <c r="AY866" s="103"/>
      <c r="AZ866" s="103"/>
      <c r="BA866" s="103"/>
      <c r="BB866" s="103"/>
      <c r="BC866" s="103"/>
      <c r="BD866" s="103"/>
      <c r="BE866" s="103"/>
      <c r="BF866" s="103"/>
    </row>
    <row r="867">
      <c r="A867" s="64">
        <v>831.0</v>
      </c>
      <c r="B867" s="57" t="s">
        <v>4039</v>
      </c>
      <c r="C867" s="57" t="s">
        <v>10582</v>
      </c>
      <c r="D867" s="57" t="s">
        <v>593</v>
      </c>
      <c r="E867" s="57" t="s">
        <v>358</v>
      </c>
      <c r="F867" s="57" t="s">
        <v>10154</v>
      </c>
      <c r="G867" s="82"/>
      <c r="H867" s="82"/>
      <c r="I867" s="57" t="s">
        <v>595</v>
      </c>
      <c r="J867" s="82"/>
      <c r="K867" s="82"/>
      <c r="L867" s="82"/>
      <c r="M867" s="82"/>
      <c r="N867" s="82"/>
      <c r="O867" s="82"/>
      <c r="P867" s="82"/>
      <c r="Q867" s="57" t="s">
        <v>288</v>
      </c>
      <c r="R867" s="82"/>
      <c r="S867" s="82"/>
      <c r="T867" s="82"/>
      <c r="U867" s="82"/>
      <c r="V867" s="82"/>
      <c r="W867" s="82"/>
      <c r="X867" s="82"/>
      <c r="Y867" s="82"/>
      <c r="Z867" s="82"/>
      <c r="AA867" s="82"/>
      <c r="AB867" s="82"/>
      <c r="AC867" s="82"/>
      <c r="AD867" s="82"/>
      <c r="AE867" s="82"/>
      <c r="AF867" s="82"/>
      <c r="AG867" s="82"/>
      <c r="AH867" s="82"/>
      <c r="AI867" s="82"/>
      <c r="AJ867" s="82"/>
      <c r="AK867" s="82"/>
      <c r="AL867" s="82"/>
      <c r="AM867" s="82"/>
      <c r="AN867" s="82"/>
      <c r="AO867" s="82"/>
      <c r="AP867" s="82"/>
      <c r="AQ867" s="82"/>
      <c r="AR867" s="82"/>
      <c r="AS867" s="82"/>
      <c r="AT867" s="82"/>
      <c r="AU867" s="82"/>
      <c r="AV867" s="82"/>
      <c r="AW867" s="82"/>
      <c r="AX867" s="82"/>
      <c r="AY867" s="82"/>
      <c r="AZ867" s="82"/>
      <c r="BA867" s="82"/>
      <c r="BB867" s="82"/>
      <c r="BC867" s="82"/>
      <c r="BD867" s="82"/>
      <c r="BE867" s="82"/>
      <c r="BF867" s="82"/>
    </row>
    <row r="868">
      <c r="A868" s="102">
        <v>832.0</v>
      </c>
      <c r="B868" s="99" t="s">
        <v>4042</v>
      </c>
      <c r="C868" s="99" t="s">
        <v>10583</v>
      </c>
      <c r="D868" s="99" t="s">
        <v>593</v>
      </c>
      <c r="E868" s="99" t="s">
        <v>358</v>
      </c>
      <c r="F868" s="99" t="s">
        <v>10154</v>
      </c>
      <c r="G868" s="103"/>
      <c r="H868" s="103"/>
      <c r="I868" s="99" t="s">
        <v>595</v>
      </c>
      <c r="J868" s="103"/>
      <c r="K868" s="103"/>
      <c r="L868" s="103"/>
      <c r="M868" s="103"/>
      <c r="N868" s="103"/>
      <c r="O868" s="103"/>
      <c r="P868" s="103"/>
      <c r="Q868" s="99" t="s">
        <v>288</v>
      </c>
      <c r="R868" s="103"/>
      <c r="S868" s="103"/>
      <c r="T868" s="103"/>
      <c r="U868" s="103"/>
      <c r="V868" s="103"/>
      <c r="W868" s="103"/>
      <c r="X868" s="103"/>
      <c r="Y868" s="103"/>
      <c r="Z868" s="103"/>
      <c r="AA868" s="103"/>
      <c r="AB868" s="103"/>
      <c r="AC868" s="103"/>
      <c r="AD868" s="103"/>
      <c r="AE868" s="103"/>
      <c r="AF868" s="103"/>
      <c r="AG868" s="103"/>
      <c r="AH868" s="103"/>
      <c r="AI868" s="103"/>
      <c r="AJ868" s="103"/>
      <c r="AK868" s="103"/>
      <c r="AL868" s="103"/>
      <c r="AM868" s="103"/>
      <c r="AN868" s="103"/>
      <c r="AO868" s="103"/>
      <c r="AP868" s="103"/>
      <c r="AQ868" s="103"/>
      <c r="AR868" s="103"/>
      <c r="AS868" s="103"/>
      <c r="AT868" s="103"/>
      <c r="AU868" s="103"/>
      <c r="AV868" s="103"/>
      <c r="AW868" s="103"/>
      <c r="AX868" s="103"/>
      <c r="AY868" s="103"/>
      <c r="AZ868" s="103"/>
      <c r="BA868" s="103"/>
      <c r="BB868" s="103"/>
      <c r="BC868" s="103"/>
      <c r="BD868" s="103"/>
      <c r="BE868" s="103"/>
      <c r="BF868" s="103"/>
    </row>
    <row r="869">
      <c r="A869" s="64">
        <v>833.0</v>
      </c>
      <c r="B869" s="57" t="s">
        <v>4046</v>
      </c>
      <c r="C869" s="57" t="s">
        <v>10584</v>
      </c>
      <c r="D869" s="57" t="s">
        <v>593</v>
      </c>
      <c r="E869" s="57" t="s">
        <v>358</v>
      </c>
      <c r="F869" s="57" t="s">
        <v>10154</v>
      </c>
      <c r="G869" s="82"/>
      <c r="H869" s="82"/>
      <c r="I869" s="57" t="s">
        <v>595</v>
      </c>
      <c r="J869" s="82"/>
      <c r="K869" s="82"/>
      <c r="L869" s="82"/>
      <c r="M869" s="82"/>
      <c r="N869" s="82"/>
      <c r="O869" s="82"/>
      <c r="P869" s="82"/>
      <c r="Q869" s="57" t="s">
        <v>288</v>
      </c>
      <c r="R869" s="82"/>
      <c r="S869" s="82"/>
      <c r="T869" s="82"/>
      <c r="U869" s="82"/>
      <c r="V869" s="82"/>
      <c r="W869" s="82"/>
      <c r="X869" s="82"/>
      <c r="Y869" s="82"/>
      <c r="Z869" s="82"/>
      <c r="AA869" s="82"/>
      <c r="AB869" s="82"/>
      <c r="AC869" s="82"/>
      <c r="AD869" s="82"/>
      <c r="AE869" s="82"/>
      <c r="AF869" s="82"/>
      <c r="AG869" s="82"/>
      <c r="AH869" s="82"/>
      <c r="AI869" s="82"/>
      <c r="AJ869" s="82"/>
      <c r="AK869" s="82"/>
      <c r="AL869" s="82"/>
      <c r="AM869" s="82"/>
      <c r="AN869" s="82"/>
      <c r="AO869" s="82"/>
      <c r="AP869" s="82"/>
      <c r="AQ869" s="82"/>
      <c r="AR869" s="82"/>
      <c r="AS869" s="82"/>
      <c r="AT869" s="82"/>
      <c r="AU869" s="82"/>
      <c r="AV869" s="82"/>
      <c r="AW869" s="82"/>
      <c r="AX869" s="82"/>
      <c r="AY869" s="82"/>
      <c r="AZ869" s="82"/>
      <c r="BA869" s="82"/>
      <c r="BB869" s="82"/>
      <c r="BC869" s="82"/>
      <c r="BD869" s="82"/>
      <c r="BE869" s="82"/>
      <c r="BF869" s="82"/>
    </row>
    <row r="870">
      <c r="A870" s="102">
        <v>834.0</v>
      </c>
      <c r="B870" s="99" t="s">
        <v>4048</v>
      </c>
      <c r="C870" s="99" t="s">
        <v>10585</v>
      </c>
      <c r="D870" s="99" t="s">
        <v>593</v>
      </c>
      <c r="E870" s="99" t="s">
        <v>358</v>
      </c>
      <c r="F870" s="99" t="s">
        <v>10154</v>
      </c>
      <c r="G870" s="103"/>
      <c r="H870" s="103"/>
      <c r="I870" s="99" t="s">
        <v>595</v>
      </c>
      <c r="J870" s="103"/>
      <c r="K870" s="103"/>
      <c r="L870" s="103"/>
      <c r="M870" s="103"/>
      <c r="N870" s="103"/>
      <c r="O870" s="103"/>
      <c r="P870" s="103"/>
      <c r="Q870" s="99" t="s">
        <v>288</v>
      </c>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c r="AN870" s="103"/>
      <c r="AO870" s="103"/>
      <c r="AP870" s="103"/>
      <c r="AQ870" s="103"/>
      <c r="AR870" s="103"/>
      <c r="AS870" s="103"/>
      <c r="AT870" s="103"/>
      <c r="AU870" s="103"/>
      <c r="AV870" s="103"/>
      <c r="AW870" s="103"/>
      <c r="AX870" s="103"/>
      <c r="AY870" s="103"/>
      <c r="AZ870" s="103"/>
      <c r="BA870" s="103"/>
      <c r="BB870" s="103"/>
      <c r="BC870" s="103"/>
      <c r="BD870" s="103"/>
      <c r="BE870" s="103"/>
      <c r="BF870" s="103"/>
    </row>
    <row r="871">
      <c r="A871" s="64">
        <v>835.0</v>
      </c>
      <c r="B871" s="57" t="s">
        <v>4054</v>
      </c>
      <c r="C871" s="57" t="s">
        <v>10586</v>
      </c>
      <c r="D871" s="57" t="s">
        <v>593</v>
      </c>
      <c r="E871" s="57" t="s">
        <v>358</v>
      </c>
      <c r="F871" s="57" t="s">
        <v>10154</v>
      </c>
      <c r="G871" s="82"/>
      <c r="H871" s="82"/>
      <c r="I871" s="57" t="s">
        <v>595</v>
      </c>
      <c r="J871" s="82"/>
      <c r="K871" s="82"/>
      <c r="L871" s="82"/>
      <c r="M871" s="82"/>
      <c r="N871" s="82"/>
      <c r="O871" s="82"/>
      <c r="P871" s="82"/>
      <c r="Q871" s="57" t="s">
        <v>288</v>
      </c>
      <c r="R871" s="82"/>
      <c r="S871" s="82"/>
      <c r="T871" s="82"/>
      <c r="U871" s="82"/>
      <c r="V871" s="82"/>
      <c r="W871" s="82"/>
      <c r="X871" s="82"/>
      <c r="Y871" s="82"/>
      <c r="Z871" s="82"/>
      <c r="AA871" s="82"/>
      <c r="AB871" s="82"/>
      <c r="AC871" s="82"/>
      <c r="AD871" s="82"/>
      <c r="AE871" s="82"/>
      <c r="AF871" s="82"/>
      <c r="AG871" s="82"/>
      <c r="AH871" s="82"/>
      <c r="AI871" s="82"/>
      <c r="AJ871" s="82"/>
      <c r="AK871" s="82"/>
      <c r="AL871" s="82"/>
      <c r="AM871" s="82"/>
      <c r="AN871" s="82"/>
      <c r="AO871" s="82"/>
      <c r="AP871" s="82"/>
      <c r="AQ871" s="82"/>
      <c r="AR871" s="82"/>
      <c r="AS871" s="82"/>
      <c r="AT871" s="82"/>
      <c r="AU871" s="82"/>
      <c r="AV871" s="82"/>
      <c r="AW871" s="82"/>
      <c r="AX871" s="82"/>
      <c r="AY871" s="82"/>
      <c r="AZ871" s="82"/>
      <c r="BA871" s="82"/>
      <c r="BB871" s="82"/>
      <c r="BC871" s="82"/>
      <c r="BD871" s="82"/>
      <c r="BE871" s="82"/>
      <c r="BF871" s="82"/>
    </row>
    <row r="872">
      <c r="A872" s="102">
        <v>836.0</v>
      </c>
      <c r="B872" s="99" t="s">
        <v>4057</v>
      </c>
      <c r="C872" s="99" t="s">
        <v>10587</v>
      </c>
      <c r="D872" s="99" t="s">
        <v>593</v>
      </c>
      <c r="E872" s="99" t="s">
        <v>358</v>
      </c>
      <c r="F872" s="99" t="s">
        <v>10154</v>
      </c>
      <c r="G872" s="103"/>
      <c r="H872" s="103"/>
      <c r="I872" s="99" t="s">
        <v>595</v>
      </c>
      <c r="J872" s="103"/>
      <c r="K872" s="103"/>
      <c r="L872" s="103"/>
      <c r="M872" s="103"/>
      <c r="N872" s="103"/>
      <c r="O872" s="103"/>
      <c r="P872" s="103"/>
      <c r="Q872" s="99" t="s">
        <v>288</v>
      </c>
      <c r="R872" s="103"/>
      <c r="S872" s="103"/>
      <c r="T872" s="103"/>
      <c r="U872" s="103"/>
      <c r="V872" s="103"/>
      <c r="W872" s="103"/>
      <c r="X872" s="103"/>
      <c r="Y872" s="103"/>
      <c r="Z872" s="103"/>
      <c r="AA872" s="103"/>
      <c r="AB872" s="103"/>
      <c r="AC872" s="103"/>
      <c r="AD872" s="103"/>
      <c r="AE872" s="103"/>
      <c r="AF872" s="103"/>
      <c r="AG872" s="103"/>
      <c r="AH872" s="103"/>
      <c r="AI872" s="103"/>
      <c r="AJ872" s="103"/>
      <c r="AK872" s="103"/>
      <c r="AL872" s="103"/>
      <c r="AM872" s="103"/>
      <c r="AN872" s="103"/>
      <c r="AO872" s="103"/>
      <c r="AP872" s="103"/>
      <c r="AQ872" s="103"/>
      <c r="AR872" s="103"/>
      <c r="AS872" s="103"/>
      <c r="AT872" s="103"/>
      <c r="AU872" s="103"/>
      <c r="AV872" s="103"/>
      <c r="AW872" s="103"/>
      <c r="AX872" s="103"/>
      <c r="AY872" s="103"/>
      <c r="AZ872" s="103"/>
      <c r="BA872" s="103"/>
      <c r="BB872" s="103"/>
      <c r="BC872" s="103"/>
      <c r="BD872" s="103"/>
      <c r="BE872" s="103"/>
      <c r="BF872" s="103"/>
    </row>
    <row r="873">
      <c r="A873" s="64">
        <v>837.0</v>
      </c>
      <c r="B873" s="57" t="s">
        <v>4061</v>
      </c>
      <c r="C873" s="57" t="s">
        <v>10588</v>
      </c>
      <c r="D873" s="57" t="s">
        <v>593</v>
      </c>
      <c r="E873" s="57" t="s">
        <v>358</v>
      </c>
      <c r="F873" s="57" t="s">
        <v>10154</v>
      </c>
      <c r="G873" s="82"/>
      <c r="H873" s="82"/>
      <c r="I873" s="57" t="s">
        <v>595</v>
      </c>
      <c r="J873" s="82"/>
      <c r="K873" s="82"/>
      <c r="L873" s="82"/>
      <c r="M873" s="82"/>
      <c r="N873" s="82"/>
      <c r="O873" s="82"/>
      <c r="P873" s="82"/>
      <c r="Q873" s="57" t="s">
        <v>288</v>
      </c>
      <c r="R873" s="82"/>
      <c r="S873" s="82"/>
      <c r="T873" s="82"/>
      <c r="U873" s="82"/>
      <c r="V873" s="82"/>
      <c r="W873" s="82"/>
      <c r="X873" s="82"/>
      <c r="Y873" s="82"/>
      <c r="Z873" s="82"/>
      <c r="AA873" s="82"/>
      <c r="AB873" s="82"/>
      <c r="AC873" s="82"/>
      <c r="AD873" s="82"/>
      <c r="AE873" s="82"/>
      <c r="AF873" s="82"/>
      <c r="AG873" s="82"/>
      <c r="AH873" s="82"/>
      <c r="AI873" s="82"/>
      <c r="AJ873" s="82"/>
      <c r="AK873" s="82"/>
      <c r="AL873" s="82"/>
      <c r="AM873" s="82"/>
      <c r="AN873" s="82"/>
      <c r="AO873" s="82"/>
      <c r="AP873" s="82"/>
      <c r="AQ873" s="82"/>
      <c r="AR873" s="82"/>
      <c r="AS873" s="82"/>
      <c r="AT873" s="82"/>
      <c r="AU873" s="82"/>
      <c r="AV873" s="82"/>
      <c r="AW873" s="82"/>
      <c r="AX873" s="82"/>
      <c r="AY873" s="82"/>
      <c r="AZ873" s="82"/>
      <c r="BA873" s="82"/>
      <c r="BB873" s="82"/>
      <c r="BC873" s="82"/>
      <c r="BD873" s="82"/>
      <c r="BE873" s="82"/>
      <c r="BF873" s="82"/>
    </row>
    <row r="874">
      <c r="A874" s="102">
        <v>838.0</v>
      </c>
      <c r="B874" s="99" t="s">
        <v>4063</v>
      </c>
      <c r="C874" s="99" t="s">
        <v>10589</v>
      </c>
      <c r="D874" s="99" t="s">
        <v>593</v>
      </c>
      <c r="E874" s="99" t="s">
        <v>358</v>
      </c>
      <c r="F874" s="99" t="s">
        <v>10154</v>
      </c>
      <c r="G874" s="103"/>
      <c r="H874" s="103"/>
      <c r="I874" s="99" t="s">
        <v>595</v>
      </c>
      <c r="J874" s="103"/>
      <c r="K874" s="103"/>
      <c r="L874" s="103"/>
      <c r="M874" s="103"/>
      <c r="N874" s="103"/>
      <c r="O874" s="103"/>
      <c r="P874" s="103"/>
      <c r="Q874" s="99" t="s">
        <v>288</v>
      </c>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row>
    <row r="875">
      <c r="A875" s="64">
        <v>839.0</v>
      </c>
      <c r="B875" s="57" t="s">
        <v>4066</v>
      </c>
      <c r="C875" s="57" t="s">
        <v>10590</v>
      </c>
      <c r="D875" s="57" t="s">
        <v>593</v>
      </c>
      <c r="E875" s="57" t="s">
        <v>358</v>
      </c>
      <c r="F875" s="57" t="s">
        <v>10154</v>
      </c>
      <c r="G875" s="82"/>
      <c r="H875" s="82"/>
      <c r="I875" s="57" t="s">
        <v>595</v>
      </c>
      <c r="J875" s="82"/>
      <c r="K875" s="82"/>
      <c r="L875" s="82"/>
      <c r="M875" s="82"/>
      <c r="N875" s="82"/>
      <c r="O875" s="82"/>
      <c r="P875" s="82"/>
      <c r="Q875" s="57" t="s">
        <v>288</v>
      </c>
      <c r="R875" s="82"/>
      <c r="S875" s="82"/>
      <c r="T875" s="82"/>
      <c r="U875" s="82"/>
      <c r="V875" s="82"/>
      <c r="W875" s="82"/>
      <c r="X875" s="82"/>
      <c r="Y875" s="82"/>
      <c r="Z875" s="82"/>
      <c r="AA875" s="82"/>
      <c r="AB875" s="82"/>
      <c r="AC875" s="82"/>
      <c r="AD875" s="82"/>
      <c r="AE875" s="82"/>
      <c r="AF875" s="82"/>
      <c r="AG875" s="82"/>
      <c r="AH875" s="82"/>
      <c r="AI875" s="82"/>
      <c r="AJ875" s="82"/>
      <c r="AK875" s="82"/>
      <c r="AL875" s="82"/>
      <c r="AM875" s="82"/>
      <c r="AN875" s="82"/>
      <c r="AO875" s="82"/>
      <c r="AP875" s="82"/>
      <c r="AQ875" s="82"/>
      <c r="AR875" s="82"/>
      <c r="AS875" s="82"/>
      <c r="AT875" s="82"/>
      <c r="AU875" s="82"/>
      <c r="AV875" s="82"/>
      <c r="AW875" s="82"/>
      <c r="AX875" s="82"/>
      <c r="AY875" s="82"/>
      <c r="AZ875" s="82"/>
      <c r="BA875" s="82"/>
      <c r="BB875" s="82"/>
      <c r="BC875" s="82"/>
      <c r="BD875" s="82"/>
      <c r="BE875" s="82"/>
      <c r="BF875" s="82"/>
    </row>
    <row r="876">
      <c r="A876" s="102">
        <v>840.0</v>
      </c>
      <c r="B876" s="99" t="s">
        <v>4070</v>
      </c>
      <c r="C876" s="99" t="s">
        <v>10591</v>
      </c>
      <c r="D876" s="99" t="s">
        <v>593</v>
      </c>
      <c r="E876" s="99" t="s">
        <v>358</v>
      </c>
      <c r="F876" s="99" t="s">
        <v>10154</v>
      </c>
      <c r="G876" s="103"/>
      <c r="H876" s="103"/>
      <c r="I876" s="99" t="s">
        <v>595</v>
      </c>
      <c r="J876" s="103"/>
      <c r="K876" s="103"/>
      <c r="L876" s="103"/>
      <c r="M876" s="103"/>
      <c r="N876" s="103"/>
      <c r="O876" s="103"/>
      <c r="P876" s="103"/>
      <c r="Q876" s="99" t="s">
        <v>288</v>
      </c>
      <c r="R876" s="103"/>
      <c r="S876" s="103"/>
      <c r="T876" s="103"/>
      <c r="U876" s="103"/>
      <c r="V876" s="103"/>
      <c r="W876" s="103"/>
      <c r="X876" s="103"/>
      <c r="Y876" s="103"/>
      <c r="Z876" s="103"/>
      <c r="AA876" s="103"/>
      <c r="AB876" s="103"/>
      <c r="AC876" s="103"/>
      <c r="AD876" s="103"/>
      <c r="AE876" s="103"/>
      <c r="AF876" s="103"/>
      <c r="AG876" s="103"/>
      <c r="AH876" s="103"/>
      <c r="AI876" s="103"/>
      <c r="AJ876" s="103"/>
      <c r="AK876" s="103"/>
      <c r="AL876" s="103"/>
      <c r="AM876" s="103"/>
      <c r="AN876" s="103"/>
      <c r="AO876" s="103"/>
      <c r="AP876" s="103"/>
      <c r="AQ876" s="103"/>
      <c r="AR876" s="103"/>
      <c r="AS876" s="103"/>
      <c r="AT876" s="103"/>
      <c r="AU876" s="103"/>
      <c r="AV876" s="103"/>
      <c r="AW876" s="103"/>
      <c r="AX876" s="103"/>
      <c r="AY876" s="103"/>
      <c r="AZ876" s="103"/>
      <c r="BA876" s="103"/>
      <c r="BB876" s="103"/>
      <c r="BC876" s="103"/>
      <c r="BD876" s="103"/>
      <c r="BE876" s="103"/>
      <c r="BF876" s="103"/>
    </row>
    <row r="877">
      <c r="A877" s="64">
        <v>841.0</v>
      </c>
      <c r="B877" s="57" t="s">
        <v>4073</v>
      </c>
      <c r="C877" s="57" t="s">
        <v>10592</v>
      </c>
      <c r="D877" s="57" t="s">
        <v>593</v>
      </c>
      <c r="E877" s="57" t="s">
        <v>358</v>
      </c>
      <c r="F877" s="57" t="s">
        <v>10154</v>
      </c>
      <c r="G877" s="82"/>
      <c r="H877" s="82"/>
      <c r="I877" s="57" t="s">
        <v>595</v>
      </c>
      <c r="J877" s="82"/>
      <c r="K877" s="82"/>
      <c r="L877" s="82"/>
      <c r="M877" s="82"/>
      <c r="N877" s="82"/>
      <c r="O877" s="82"/>
      <c r="P877" s="82"/>
      <c r="Q877" s="57" t="s">
        <v>232</v>
      </c>
      <c r="R877" s="82"/>
      <c r="S877" s="82"/>
      <c r="T877" s="82"/>
      <c r="U877" s="82"/>
      <c r="V877" s="82"/>
      <c r="W877" s="82"/>
      <c r="X877" s="82"/>
      <c r="Y877" s="82"/>
      <c r="Z877" s="82"/>
      <c r="AA877" s="82"/>
      <c r="AB877" s="82"/>
      <c r="AC877" s="82"/>
      <c r="AD877" s="82"/>
      <c r="AE877" s="82"/>
      <c r="AF877" s="82"/>
      <c r="AG877" s="82"/>
      <c r="AH877" s="82"/>
      <c r="AI877" s="82"/>
      <c r="AJ877" s="82"/>
      <c r="AK877" s="82"/>
      <c r="AL877" s="82"/>
      <c r="AM877" s="82"/>
      <c r="AN877" s="82"/>
      <c r="AO877" s="82"/>
      <c r="AP877" s="82"/>
      <c r="AQ877" s="82"/>
      <c r="AR877" s="82"/>
      <c r="AS877" s="82"/>
      <c r="AT877" s="82"/>
      <c r="AU877" s="82"/>
      <c r="AV877" s="82"/>
      <c r="AW877" s="82"/>
      <c r="AX877" s="82"/>
      <c r="AY877" s="82"/>
      <c r="AZ877" s="82"/>
      <c r="BA877" s="82"/>
      <c r="BB877" s="82"/>
      <c r="BC877" s="82"/>
      <c r="BD877" s="82"/>
      <c r="BE877" s="82"/>
      <c r="BF877" s="82"/>
    </row>
    <row r="878">
      <c r="A878" s="102">
        <v>842.0</v>
      </c>
      <c r="B878" s="99" t="s">
        <v>4076</v>
      </c>
      <c r="C878" s="99" t="s">
        <v>10593</v>
      </c>
      <c r="D878" s="99" t="s">
        <v>593</v>
      </c>
      <c r="E878" s="99" t="s">
        <v>358</v>
      </c>
      <c r="F878" s="99" t="s">
        <v>10154</v>
      </c>
      <c r="G878" s="103"/>
      <c r="H878" s="103"/>
      <c r="I878" s="99" t="s">
        <v>595</v>
      </c>
      <c r="J878" s="103"/>
      <c r="K878" s="103"/>
      <c r="L878" s="103"/>
      <c r="M878" s="103"/>
      <c r="N878" s="103"/>
      <c r="O878" s="103"/>
      <c r="P878" s="103"/>
      <c r="Q878" s="99" t="s">
        <v>232</v>
      </c>
      <c r="R878" s="103"/>
      <c r="S878" s="103"/>
      <c r="T878" s="103"/>
      <c r="U878" s="103"/>
      <c r="V878" s="103"/>
      <c r="W878" s="103"/>
      <c r="X878" s="103"/>
      <c r="Y878" s="103"/>
      <c r="Z878" s="103"/>
      <c r="AA878" s="103"/>
      <c r="AB878" s="103"/>
      <c r="AC878" s="103"/>
      <c r="AD878" s="103"/>
      <c r="AE878" s="103"/>
      <c r="AF878" s="103"/>
      <c r="AG878" s="103"/>
      <c r="AH878" s="103"/>
      <c r="AI878" s="103"/>
      <c r="AJ878" s="103"/>
      <c r="AK878" s="103"/>
      <c r="AL878" s="103"/>
      <c r="AM878" s="103"/>
      <c r="AN878" s="103"/>
      <c r="AO878" s="103"/>
      <c r="AP878" s="103"/>
      <c r="AQ878" s="103"/>
      <c r="AR878" s="103"/>
      <c r="AS878" s="103"/>
      <c r="AT878" s="103"/>
      <c r="AU878" s="103"/>
      <c r="AV878" s="103"/>
      <c r="AW878" s="103"/>
      <c r="AX878" s="103"/>
      <c r="AY878" s="103"/>
      <c r="AZ878" s="103"/>
      <c r="BA878" s="103"/>
      <c r="BB878" s="103"/>
      <c r="BC878" s="103"/>
      <c r="BD878" s="103"/>
      <c r="BE878" s="103"/>
      <c r="BF878" s="103"/>
    </row>
    <row r="879">
      <c r="A879" s="64">
        <v>843.0</v>
      </c>
      <c r="B879" s="57" t="s">
        <v>4081</v>
      </c>
      <c r="C879" s="57" t="s">
        <v>10594</v>
      </c>
      <c r="D879" s="57" t="s">
        <v>593</v>
      </c>
      <c r="E879" s="57" t="s">
        <v>358</v>
      </c>
      <c r="F879" s="57" t="s">
        <v>10154</v>
      </c>
      <c r="G879" s="82"/>
      <c r="H879" s="82"/>
      <c r="I879" s="57" t="s">
        <v>595</v>
      </c>
      <c r="J879" s="82"/>
      <c r="K879" s="82"/>
      <c r="L879" s="82"/>
      <c r="M879" s="82"/>
      <c r="N879" s="82"/>
      <c r="O879" s="82"/>
      <c r="P879" s="82"/>
      <c r="Q879" s="57" t="s">
        <v>232</v>
      </c>
      <c r="R879" s="82"/>
      <c r="S879" s="82"/>
      <c r="T879" s="82"/>
      <c r="U879" s="82"/>
      <c r="V879" s="82"/>
      <c r="W879" s="82"/>
      <c r="X879" s="82"/>
      <c r="Y879" s="82"/>
      <c r="Z879" s="82"/>
      <c r="AA879" s="82"/>
      <c r="AB879" s="82"/>
      <c r="AC879" s="82"/>
      <c r="AD879" s="82"/>
      <c r="AE879" s="82"/>
      <c r="AF879" s="82"/>
      <c r="AG879" s="82"/>
      <c r="AH879" s="82"/>
      <c r="AI879" s="82"/>
      <c r="AJ879" s="82"/>
      <c r="AK879" s="82"/>
      <c r="AL879" s="82"/>
      <c r="AM879" s="82"/>
      <c r="AN879" s="82"/>
      <c r="AO879" s="82"/>
      <c r="AP879" s="82"/>
      <c r="AQ879" s="82"/>
      <c r="AR879" s="82"/>
      <c r="AS879" s="82"/>
      <c r="AT879" s="82"/>
      <c r="AU879" s="82"/>
      <c r="AV879" s="82"/>
      <c r="AW879" s="82"/>
      <c r="AX879" s="82"/>
      <c r="AY879" s="82"/>
      <c r="AZ879" s="82"/>
      <c r="BA879" s="82"/>
      <c r="BB879" s="82"/>
      <c r="BC879" s="82"/>
      <c r="BD879" s="82"/>
      <c r="BE879" s="82"/>
      <c r="BF879" s="82"/>
    </row>
    <row r="880">
      <c r="A880" s="102">
        <v>844.0</v>
      </c>
      <c r="B880" s="99" t="s">
        <v>4084</v>
      </c>
      <c r="C880" s="99" t="s">
        <v>10595</v>
      </c>
      <c r="D880" s="99" t="s">
        <v>593</v>
      </c>
      <c r="E880" s="99" t="s">
        <v>358</v>
      </c>
      <c r="F880" s="99" t="s">
        <v>10154</v>
      </c>
      <c r="G880" s="103"/>
      <c r="H880" s="103"/>
      <c r="I880" s="99" t="s">
        <v>595</v>
      </c>
      <c r="J880" s="103"/>
      <c r="K880" s="103"/>
      <c r="L880" s="103"/>
      <c r="M880" s="103"/>
      <c r="N880" s="103"/>
      <c r="O880" s="103"/>
      <c r="P880" s="103"/>
      <c r="Q880" s="99" t="s">
        <v>232</v>
      </c>
      <c r="R880" s="103"/>
      <c r="S880" s="103"/>
      <c r="T880" s="103"/>
      <c r="U880" s="103"/>
      <c r="V880" s="103"/>
      <c r="W880" s="103"/>
      <c r="X880" s="103"/>
      <c r="Y880" s="103"/>
      <c r="Z880" s="103"/>
      <c r="AA880" s="103"/>
      <c r="AB880" s="103"/>
      <c r="AC880" s="103"/>
      <c r="AD880" s="103"/>
      <c r="AE880" s="103"/>
      <c r="AF880" s="103"/>
      <c r="AG880" s="103"/>
      <c r="AH880" s="103"/>
      <c r="AI880" s="103"/>
      <c r="AJ880" s="103"/>
      <c r="AK880" s="103"/>
      <c r="AL880" s="103"/>
      <c r="AM880" s="103"/>
      <c r="AN880" s="103"/>
      <c r="AO880" s="103"/>
      <c r="AP880" s="103"/>
      <c r="AQ880" s="103"/>
      <c r="AR880" s="103"/>
      <c r="AS880" s="103"/>
      <c r="AT880" s="103"/>
      <c r="AU880" s="103"/>
      <c r="AV880" s="103"/>
      <c r="AW880" s="103"/>
      <c r="AX880" s="103"/>
      <c r="AY880" s="103"/>
      <c r="AZ880" s="103"/>
      <c r="BA880" s="103"/>
      <c r="BB880" s="103"/>
      <c r="BC880" s="103"/>
      <c r="BD880" s="103"/>
      <c r="BE880" s="103"/>
      <c r="BF880" s="103"/>
    </row>
    <row r="881">
      <c r="A881" s="64">
        <v>845.0</v>
      </c>
      <c r="B881" s="57" t="s">
        <v>4087</v>
      </c>
      <c r="C881" s="57" t="s">
        <v>10596</v>
      </c>
      <c r="D881" s="57" t="s">
        <v>593</v>
      </c>
      <c r="E881" s="57" t="s">
        <v>358</v>
      </c>
      <c r="F881" s="57" t="s">
        <v>10154</v>
      </c>
      <c r="G881" s="82"/>
      <c r="H881" s="82"/>
      <c r="I881" s="57" t="s">
        <v>595</v>
      </c>
      <c r="J881" s="82"/>
      <c r="K881" s="82"/>
      <c r="L881" s="82"/>
      <c r="M881" s="82"/>
      <c r="N881" s="82"/>
      <c r="O881" s="82"/>
      <c r="P881" s="82"/>
      <c r="Q881" s="57" t="s">
        <v>232</v>
      </c>
      <c r="R881" s="82"/>
      <c r="S881" s="82"/>
      <c r="T881" s="82"/>
      <c r="U881" s="82"/>
      <c r="V881" s="82"/>
      <c r="W881" s="82"/>
      <c r="X881" s="82"/>
      <c r="Y881" s="82"/>
      <c r="Z881" s="82"/>
      <c r="AA881" s="82"/>
      <c r="AB881" s="82"/>
      <c r="AC881" s="82"/>
      <c r="AD881" s="82"/>
      <c r="AE881" s="82"/>
      <c r="AF881" s="82"/>
      <c r="AG881" s="82"/>
      <c r="AH881" s="82"/>
      <c r="AI881" s="82"/>
      <c r="AJ881" s="82"/>
      <c r="AK881" s="82"/>
      <c r="AL881" s="82"/>
      <c r="AM881" s="82"/>
      <c r="AN881" s="82"/>
      <c r="AO881" s="82"/>
      <c r="AP881" s="82"/>
      <c r="AQ881" s="82"/>
      <c r="AR881" s="82"/>
      <c r="AS881" s="82"/>
      <c r="AT881" s="82"/>
      <c r="AU881" s="82"/>
      <c r="AV881" s="82"/>
      <c r="AW881" s="82"/>
      <c r="AX881" s="82"/>
      <c r="AY881" s="82"/>
      <c r="AZ881" s="82"/>
      <c r="BA881" s="82"/>
      <c r="BB881" s="82"/>
      <c r="BC881" s="82"/>
      <c r="BD881" s="82"/>
      <c r="BE881" s="82"/>
      <c r="BF881" s="82"/>
    </row>
    <row r="882">
      <c r="A882" s="102">
        <v>846.0</v>
      </c>
      <c r="B882" s="99" t="s">
        <v>4090</v>
      </c>
      <c r="C882" s="99" t="s">
        <v>10597</v>
      </c>
      <c r="D882" s="99" t="s">
        <v>593</v>
      </c>
      <c r="E882" s="99" t="s">
        <v>358</v>
      </c>
      <c r="F882" s="99" t="s">
        <v>10154</v>
      </c>
      <c r="G882" s="103"/>
      <c r="H882" s="103"/>
      <c r="I882" s="99" t="s">
        <v>595</v>
      </c>
      <c r="J882" s="103"/>
      <c r="K882" s="103"/>
      <c r="L882" s="103"/>
      <c r="M882" s="103"/>
      <c r="N882" s="103"/>
      <c r="O882" s="103"/>
      <c r="P882" s="103"/>
      <c r="Q882" s="99" t="s">
        <v>232</v>
      </c>
      <c r="R882" s="103"/>
      <c r="S882" s="103"/>
      <c r="T882" s="103"/>
      <c r="U882" s="103"/>
      <c r="V882" s="103"/>
      <c r="W882" s="103"/>
      <c r="X882" s="103"/>
      <c r="Y882" s="103"/>
      <c r="Z882" s="103"/>
      <c r="AA882" s="103"/>
      <c r="AB882" s="103"/>
      <c r="AC882" s="103"/>
      <c r="AD882" s="103"/>
      <c r="AE882" s="103"/>
      <c r="AF882" s="103"/>
      <c r="AG882" s="103"/>
      <c r="AH882" s="103"/>
      <c r="AI882" s="103"/>
      <c r="AJ882" s="103"/>
      <c r="AK882" s="103"/>
      <c r="AL882" s="103"/>
      <c r="AM882" s="103"/>
      <c r="AN882" s="103"/>
      <c r="AO882" s="103"/>
      <c r="AP882" s="103"/>
      <c r="AQ882" s="103"/>
      <c r="AR882" s="103"/>
      <c r="AS882" s="103"/>
      <c r="AT882" s="103"/>
      <c r="AU882" s="103"/>
      <c r="AV882" s="103"/>
      <c r="AW882" s="103"/>
      <c r="AX882" s="103"/>
      <c r="AY882" s="103"/>
      <c r="AZ882" s="103"/>
      <c r="BA882" s="103"/>
      <c r="BB882" s="103"/>
      <c r="BC882" s="103"/>
      <c r="BD882" s="103"/>
      <c r="BE882" s="103"/>
      <c r="BF882" s="103"/>
    </row>
    <row r="883">
      <c r="A883" s="64">
        <v>847.0</v>
      </c>
      <c r="B883" s="57" t="s">
        <v>4092</v>
      </c>
      <c r="C883" s="57" t="s">
        <v>10598</v>
      </c>
      <c r="D883" s="57" t="s">
        <v>593</v>
      </c>
      <c r="E883" s="57" t="s">
        <v>358</v>
      </c>
      <c r="F883" s="57" t="s">
        <v>10154</v>
      </c>
      <c r="G883" s="82"/>
      <c r="H883" s="82"/>
      <c r="I883" s="57" t="s">
        <v>595</v>
      </c>
      <c r="J883" s="82"/>
      <c r="K883" s="82"/>
      <c r="L883" s="82"/>
      <c r="M883" s="82"/>
      <c r="N883" s="82"/>
      <c r="O883" s="82"/>
      <c r="P883" s="82"/>
      <c r="Q883" s="57" t="s">
        <v>232</v>
      </c>
      <c r="R883" s="82"/>
      <c r="S883" s="82"/>
      <c r="T883" s="82"/>
      <c r="U883" s="82"/>
      <c r="V883" s="82"/>
      <c r="W883" s="82"/>
      <c r="X883" s="82"/>
      <c r="Y883" s="82"/>
      <c r="Z883" s="82"/>
      <c r="AA883" s="82"/>
      <c r="AB883" s="82"/>
      <c r="AC883" s="82"/>
      <c r="AD883" s="82"/>
      <c r="AE883" s="82"/>
      <c r="AF883" s="82"/>
      <c r="AG883" s="82"/>
      <c r="AH883" s="82"/>
      <c r="AI883" s="82"/>
      <c r="AJ883" s="82"/>
      <c r="AK883" s="82"/>
      <c r="AL883" s="82"/>
      <c r="AM883" s="82"/>
      <c r="AN883" s="82"/>
      <c r="AO883" s="82"/>
      <c r="AP883" s="82"/>
      <c r="AQ883" s="82"/>
      <c r="AR883" s="82"/>
      <c r="AS883" s="82"/>
      <c r="AT883" s="82"/>
      <c r="AU883" s="82"/>
      <c r="AV883" s="82"/>
      <c r="AW883" s="82"/>
      <c r="AX883" s="82"/>
      <c r="AY883" s="82"/>
      <c r="AZ883" s="82"/>
      <c r="BA883" s="82"/>
      <c r="BB883" s="82"/>
      <c r="BC883" s="82"/>
      <c r="BD883" s="82"/>
      <c r="BE883" s="82"/>
      <c r="BF883" s="82"/>
    </row>
    <row r="884">
      <c r="A884" s="102">
        <v>848.0</v>
      </c>
      <c r="B884" s="99" t="s">
        <v>4096</v>
      </c>
      <c r="C884" s="99" t="s">
        <v>10599</v>
      </c>
      <c r="D884" s="99" t="s">
        <v>593</v>
      </c>
      <c r="E884" s="99" t="s">
        <v>358</v>
      </c>
      <c r="F884" s="99" t="s">
        <v>10154</v>
      </c>
      <c r="G884" s="103"/>
      <c r="H884" s="103"/>
      <c r="I884" s="99" t="s">
        <v>595</v>
      </c>
      <c r="J884" s="103"/>
      <c r="K884" s="103"/>
      <c r="L884" s="103"/>
      <c r="M884" s="103"/>
      <c r="N884" s="103"/>
      <c r="O884" s="103"/>
      <c r="P884" s="103"/>
      <c r="Q884" s="99" t="s">
        <v>232</v>
      </c>
      <c r="R884" s="103"/>
      <c r="S884" s="103"/>
      <c r="T884" s="103"/>
      <c r="U884" s="103"/>
      <c r="V884" s="103"/>
      <c r="W884" s="103"/>
      <c r="X884" s="103"/>
      <c r="Y884" s="103"/>
      <c r="Z884" s="103"/>
      <c r="AA884" s="103"/>
      <c r="AB884" s="103"/>
      <c r="AC884" s="103"/>
      <c r="AD884" s="103"/>
      <c r="AE884" s="103"/>
      <c r="AF884" s="103"/>
      <c r="AG884" s="103"/>
      <c r="AH884" s="103"/>
      <c r="AI884" s="103"/>
      <c r="AJ884" s="103"/>
      <c r="AK884" s="103"/>
      <c r="AL884" s="103"/>
      <c r="AM884" s="103"/>
      <c r="AN884" s="103"/>
      <c r="AO884" s="103"/>
      <c r="AP884" s="103"/>
      <c r="AQ884" s="103"/>
      <c r="AR884" s="103"/>
      <c r="AS884" s="103"/>
      <c r="AT884" s="103"/>
      <c r="AU884" s="103"/>
      <c r="AV884" s="103"/>
      <c r="AW884" s="103"/>
      <c r="AX884" s="103"/>
      <c r="AY884" s="103"/>
      <c r="AZ884" s="103"/>
      <c r="BA884" s="103"/>
      <c r="BB884" s="103"/>
      <c r="BC884" s="103"/>
      <c r="BD884" s="103"/>
      <c r="BE884" s="103"/>
      <c r="BF884" s="103"/>
    </row>
    <row r="885">
      <c r="A885" s="64">
        <v>849.0</v>
      </c>
      <c r="B885" s="57" t="s">
        <v>4101</v>
      </c>
      <c r="C885" s="57" t="s">
        <v>10600</v>
      </c>
      <c r="D885" s="57" t="s">
        <v>593</v>
      </c>
      <c r="E885" s="57" t="s">
        <v>358</v>
      </c>
      <c r="F885" s="57" t="s">
        <v>10154</v>
      </c>
      <c r="G885" s="82"/>
      <c r="H885" s="82"/>
      <c r="I885" s="57" t="s">
        <v>595</v>
      </c>
      <c r="J885" s="82"/>
      <c r="K885" s="82"/>
      <c r="L885" s="82"/>
      <c r="M885" s="82"/>
      <c r="N885" s="82"/>
      <c r="O885" s="82"/>
      <c r="P885" s="82"/>
      <c r="Q885" s="57" t="s">
        <v>232</v>
      </c>
      <c r="R885" s="82"/>
      <c r="S885" s="82"/>
      <c r="T885" s="82"/>
      <c r="U885" s="82"/>
      <c r="V885" s="82"/>
      <c r="W885" s="82"/>
      <c r="X885" s="82"/>
      <c r="Y885" s="82"/>
      <c r="Z885" s="82"/>
      <c r="AA885" s="82"/>
      <c r="AB885" s="82"/>
      <c r="AC885" s="82"/>
      <c r="AD885" s="82"/>
      <c r="AE885" s="82"/>
      <c r="AF885" s="82"/>
      <c r="AG885" s="82"/>
      <c r="AH885" s="82"/>
      <c r="AI885" s="82"/>
      <c r="AJ885" s="82"/>
      <c r="AK885" s="82"/>
      <c r="AL885" s="82"/>
      <c r="AM885" s="82"/>
      <c r="AN885" s="82"/>
      <c r="AO885" s="82"/>
      <c r="AP885" s="82"/>
      <c r="AQ885" s="82"/>
      <c r="AR885" s="82"/>
      <c r="AS885" s="82"/>
      <c r="AT885" s="82"/>
      <c r="AU885" s="82"/>
      <c r="AV885" s="82"/>
      <c r="AW885" s="82"/>
      <c r="AX885" s="82"/>
      <c r="AY885" s="82"/>
      <c r="AZ885" s="82"/>
      <c r="BA885" s="82"/>
      <c r="BB885" s="82"/>
      <c r="BC885" s="82"/>
      <c r="BD885" s="82"/>
      <c r="BE885" s="82"/>
      <c r="BF885" s="82"/>
    </row>
    <row r="886">
      <c r="A886" s="102">
        <v>850.0</v>
      </c>
      <c r="B886" s="99" t="s">
        <v>4105</v>
      </c>
      <c r="C886" s="99" t="s">
        <v>10601</v>
      </c>
      <c r="D886" s="99" t="s">
        <v>593</v>
      </c>
      <c r="E886" s="99" t="s">
        <v>358</v>
      </c>
      <c r="F886" s="99" t="s">
        <v>10154</v>
      </c>
      <c r="G886" s="103"/>
      <c r="H886" s="103"/>
      <c r="I886" s="99" t="s">
        <v>595</v>
      </c>
      <c r="J886" s="103"/>
      <c r="K886" s="103"/>
      <c r="L886" s="103"/>
      <c r="M886" s="103"/>
      <c r="N886" s="103"/>
      <c r="O886" s="103"/>
      <c r="P886" s="103"/>
      <c r="Q886" s="99" t="s">
        <v>232</v>
      </c>
      <c r="R886" s="103"/>
      <c r="S886" s="103"/>
      <c r="T886" s="103"/>
      <c r="U886" s="103"/>
      <c r="V886" s="103"/>
      <c r="W886" s="103"/>
      <c r="X886" s="103"/>
      <c r="Y886" s="103"/>
      <c r="Z886" s="103"/>
      <c r="AA886" s="103"/>
      <c r="AB886" s="103"/>
      <c r="AC886" s="103"/>
      <c r="AD886" s="103"/>
      <c r="AE886" s="103"/>
      <c r="AF886" s="103"/>
      <c r="AG886" s="103"/>
      <c r="AH886" s="103"/>
      <c r="AI886" s="103"/>
      <c r="AJ886" s="103"/>
      <c r="AK886" s="103"/>
      <c r="AL886" s="103"/>
      <c r="AM886" s="103"/>
      <c r="AN886" s="103"/>
      <c r="AO886" s="103"/>
      <c r="AP886" s="103"/>
      <c r="AQ886" s="103"/>
      <c r="AR886" s="103"/>
      <c r="AS886" s="103"/>
      <c r="AT886" s="103"/>
      <c r="AU886" s="103"/>
      <c r="AV886" s="103"/>
      <c r="AW886" s="103"/>
      <c r="AX886" s="103"/>
      <c r="AY886" s="103"/>
      <c r="AZ886" s="103"/>
      <c r="BA886" s="103"/>
      <c r="BB886" s="103"/>
      <c r="BC886" s="103"/>
      <c r="BD886" s="103"/>
      <c r="BE886" s="103"/>
      <c r="BF886" s="103"/>
    </row>
    <row r="887">
      <c r="A887" s="64">
        <v>851.0</v>
      </c>
      <c r="B887" s="57" t="s">
        <v>4110</v>
      </c>
      <c r="C887" s="57" t="s">
        <v>10602</v>
      </c>
      <c r="D887" s="57" t="s">
        <v>593</v>
      </c>
      <c r="E887" s="57" t="s">
        <v>358</v>
      </c>
      <c r="F887" s="57" t="s">
        <v>10154</v>
      </c>
      <c r="G887" s="82"/>
      <c r="H887" s="82"/>
      <c r="I887" s="57" t="s">
        <v>595</v>
      </c>
      <c r="J887" s="82"/>
      <c r="K887" s="82"/>
      <c r="L887" s="82"/>
      <c r="M887" s="82"/>
      <c r="N887" s="82"/>
      <c r="O887" s="82"/>
      <c r="P887" s="82"/>
      <c r="Q887" s="57" t="s">
        <v>232</v>
      </c>
      <c r="R887" s="82"/>
      <c r="S887" s="82"/>
      <c r="T887" s="82"/>
      <c r="U887" s="82"/>
      <c r="V887" s="82"/>
      <c r="W887" s="82"/>
      <c r="X887" s="82"/>
      <c r="Y887" s="82"/>
      <c r="Z887" s="82"/>
      <c r="AA887" s="82"/>
      <c r="AB887" s="82"/>
      <c r="AC887" s="82"/>
      <c r="AD887" s="82"/>
      <c r="AE887" s="82"/>
      <c r="AF887" s="82"/>
      <c r="AG887" s="82"/>
      <c r="AH887" s="82"/>
      <c r="AI887" s="82"/>
      <c r="AJ887" s="82"/>
      <c r="AK887" s="82"/>
      <c r="AL887" s="82"/>
      <c r="AM887" s="82"/>
      <c r="AN887" s="82"/>
      <c r="AO887" s="82"/>
      <c r="AP887" s="82"/>
      <c r="AQ887" s="82"/>
      <c r="AR887" s="82"/>
      <c r="AS887" s="82"/>
      <c r="AT887" s="82"/>
      <c r="AU887" s="82"/>
      <c r="AV887" s="82"/>
      <c r="AW887" s="82"/>
      <c r="AX887" s="82"/>
      <c r="AY887" s="82"/>
      <c r="AZ887" s="82"/>
      <c r="BA887" s="82"/>
      <c r="BB887" s="82"/>
      <c r="BC887" s="82"/>
      <c r="BD887" s="82"/>
      <c r="BE887" s="82"/>
      <c r="BF887" s="82"/>
    </row>
    <row r="888">
      <c r="A888" s="102">
        <v>852.0</v>
      </c>
      <c r="B888" s="99" t="s">
        <v>4113</v>
      </c>
      <c r="C888" s="99" t="s">
        <v>5675</v>
      </c>
      <c r="D888" s="99" t="s">
        <v>593</v>
      </c>
      <c r="E888" s="99" t="s">
        <v>358</v>
      </c>
      <c r="F888" s="99" t="s">
        <v>10154</v>
      </c>
      <c r="G888" s="103"/>
      <c r="H888" s="103"/>
      <c r="I888" s="99" t="s">
        <v>595</v>
      </c>
      <c r="J888" s="103"/>
      <c r="K888" s="103"/>
      <c r="L888" s="103"/>
      <c r="M888" s="103"/>
      <c r="N888" s="103"/>
      <c r="O888" s="103"/>
      <c r="P888" s="103"/>
      <c r="Q888" s="99" t="s">
        <v>181</v>
      </c>
      <c r="R888" s="103"/>
      <c r="S888" s="103"/>
      <c r="T888" s="103"/>
      <c r="U888" s="103"/>
      <c r="V888" s="103"/>
      <c r="W888" s="103"/>
      <c r="X888" s="103"/>
      <c r="Y888" s="103"/>
      <c r="Z888" s="103"/>
      <c r="AA888" s="103"/>
      <c r="AB888" s="103"/>
      <c r="AC888" s="103"/>
      <c r="AD888" s="103"/>
      <c r="AE888" s="103"/>
      <c r="AF888" s="103"/>
      <c r="AG888" s="103"/>
      <c r="AH888" s="103"/>
      <c r="AI888" s="103"/>
      <c r="AJ888" s="103"/>
      <c r="AK888" s="103"/>
      <c r="AL888" s="103"/>
      <c r="AM888" s="103"/>
      <c r="AN888" s="103"/>
      <c r="AO888" s="103"/>
      <c r="AP888" s="103"/>
      <c r="AQ888" s="103"/>
      <c r="AR888" s="103"/>
      <c r="AS888" s="103"/>
      <c r="AT888" s="103"/>
      <c r="AU888" s="103"/>
      <c r="AV888" s="103"/>
      <c r="AW888" s="103"/>
      <c r="AX888" s="103"/>
      <c r="AY888" s="103"/>
      <c r="AZ888" s="103"/>
      <c r="BA888" s="103"/>
      <c r="BB888" s="103"/>
      <c r="BC888" s="103"/>
      <c r="BD888" s="103"/>
      <c r="BE888" s="103"/>
      <c r="BF888" s="103"/>
    </row>
    <row r="889">
      <c r="A889" s="64">
        <v>853.0</v>
      </c>
      <c r="B889" s="57" t="s">
        <v>4118</v>
      </c>
      <c r="C889" s="57" t="s">
        <v>5707</v>
      </c>
      <c r="D889" s="57" t="s">
        <v>593</v>
      </c>
      <c r="E889" s="57" t="s">
        <v>358</v>
      </c>
      <c r="F889" s="57" t="s">
        <v>10154</v>
      </c>
      <c r="G889" s="82"/>
      <c r="H889" s="82"/>
      <c r="I889" s="57" t="s">
        <v>595</v>
      </c>
      <c r="J889" s="82"/>
      <c r="K889" s="82"/>
      <c r="L889" s="82"/>
      <c r="M889" s="82"/>
      <c r="N889" s="82"/>
      <c r="O889" s="82"/>
      <c r="P889" s="82"/>
      <c r="Q889" s="57" t="s">
        <v>288</v>
      </c>
      <c r="R889" s="82"/>
      <c r="S889" s="82"/>
      <c r="T889" s="82"/>
      <c r="U889" s="82"/>
      <c r="V889" s="82"/>
      <c r="W889" s="82"/>
      <c r="X889" s="82"/>
      <c r="Y889" s="82"/>
      <c r="Z889" s="82"/>
      <c r="AA889" s="82"/>
      <c r="AB889" s="82"/>
      <c r="AC889" s="82"/>
      <c r="AD889" s="82"/>
      <c r="AE889" s="82"/>
      <c r="AF889" s="82"/>
      <c r="AG889" s="82"/>
      <c r="AH889" s="82"/>
      <c r="AI889" s="82"/>
      <c r="AJ889" s="82"/>
      <c r="AK889" s="82"/>
      <c r="AL889" s="82"/>
      <c r="AM889" s="82"/>
      <c r="AN889" s="82"/>
      <c r="AO889" s="82"/>
      <c r="AP889" s="82"/>
      <c r="AQ889" s="82"/>
      <c r="AR889" s="82"/>
      <c r="AS889" s="82"/>
      <c r="AT889" s="82"/>
      <c r="AU889" s="82"/>
      <c r="AV889" s="82"/>
      <c r="AW889" s="82"/>
      <c r="AX889" s="82"/>
      <c r="AY889" s="82"/>
      <c r="AZ889" s="82"/>
      <c r="BA889" s="82"/>
      <c r="BB889" s="82"/>
      <c r="BC889" s="82"/>
      <c r="BD889" s="82"/>
      <c r="BE889" s="82"/>
      <c r="BF889" s="82"/>
    </row>
    <row r="890">
      <c r="A890" s="102">
        <v>854.0</v>
      </c>
      <c r="B890" s="99" t="s">
        <v>4121</v>
      </c>
      <c r="C890" s="99" t="s">
        <v>6171</v>
      </c>
      <c r="D890" s="99" t="s">
        <v>593</v>
      </c>
      <c r="E890" s="99" t="s">
        <v>358</v>
      </c>
      <c r="F890" s="99" t="s">
        <v>10154</v>
      </c>
      <c r="G890" s="103"/>
      <c r="H890" s="103"/>
      <c r="I890" s="99" t="s">
        <v>595</v>
      </c>
      <c r="J890" s="103"/>
      <c r="K890" s="103"/>
      <c r="L890" s="103"/>
      <c r="M890" s="103"/>
      <c r="N890" s="103"/>
      <c r="O890" s="103"/>
      <c r="P890" s="103"/>
      <c r="Q890" s="99" t="s">
        <v>96</v>
      </c>
      <c r="R890" s="103"/>
      <c r="S890" s="103"/>
      <c r="T890" s="103"/>
      <c r="U890" s="103"/>
      <c r="V890" s="103"/>
      <c r="W890" s="103"/>
      <c r="X890" s="103"/>
      <c r="Y890" s="103"/>
      <c r="Z890" s="103"/>
      <c r="AA890" s="103"/>
      <c r="AB890" s="103"/>
      <c r="AC890" s="103"/>
      <c r="AD890" s="103"/>
      <c r="AE890" s="103"/>
      <c r="AF890" s="103"/>
      <c r="AG890" s="103"/>
      <c r="AH890" s="103"/>
      <c r="AI890" s="103"/>
      <c r="AJ890" s="103"/>
      <c r="AK890" s="103"/>
      <c r="AL890" s="103"/>
      <c r="AM890" s="103"/>
      <c r="AN890" s="103"/>
      <c r="AO890" s="103"/>
      <c r="AP890" s="103"/>
      <c r="AQ890" s="103"/>
      <c r="AR890" s="103"/>
      <c r="AS890" s="103"/>
      <c r="AT890" s="103"/>
      <c r="AU890" s="103"/>
      <c r="AV890" s="103"/>
      <c r="AW890" s="103"/>
      <c r="AX890" s="103"/>
      <c r="AY890" s="103"/>
      <c r="AZ890" s="103"/>
      <c r="BA890" s="103"/>
      <c r="BB890" s="103"/>
      <c r="BC890" s="103"/>
      <c r="BD890" s="103"/>
      <c r="BE890" s="103"/>
      <c r="BF890" s="103"/>
    </row>
    <row r="891">
      <c r="A891" s="64">
        <v>855.0</v>
      </c>
      <c r="B891" s="57" t="s">
        <v>4123</v>
      </c>
      <c r="C891" s="57" t="s">
        <v>10603</v>
      </c>
      <c r="D891" s="57" t="s">
        <v>593</v>
      </c>
      <c r="E891" s="57" t="s">
        <v>2343</v>
      </c>
      <c r="F891" s="57" t="s">
        <v>10154</v>
      </c>
      <c r="G891" s="82"/>
      <c r="H891" s="82"/>
      <c r="I891" s="57" t="s">
        <v>595</v>
      </c>
      <c r="J891" s="82"/>
      <c r="K891" s="82"/>
      <c r="L891" s="82"/>
      <c r="M891" s="82"/>
      <c r="N891" s="82"/>
      <c r="O891" s="82"/>
      <c r="P891" s="82"/>
      <c r="Q891" s="57" t="s">
        <v>191</v>
      </c>
      <c r="R891" s="82"/>
      <c r="S891" s="82"/>
      <c r="T891" s="82"/>
      <c r="U891" s="82"/>
      <c r="V891" s="82"/>
      <c r="W891" s="82"/>
      <c r="X891" s="82"/>
      <c r="Y891" s="82"/>
      <c r="Z891" s="82"/>
      <c r="AA891" s="82"/>
      <c r="AB891" s="82"/>
      <c r="AC891" s="82"/>
      <c r="AD891" s="82"/>
      <c r="AE891" s="82"/>
      <c r="AF891" s="82"/>
      <c r="AG891" s="82"/>
      <c r="AH891" s="82"/>
      <c r="AI891" s="82"/>
      <c r="AJ891" s="82"/>
      <c r="AK891" s="82"/>
      <c r="AL891" s="82"/>
      <c r="AM891" s="82"/>
      <c r="AN891" s="82"/>
      <c r="AO891" s="82"/>
      <c r="AP891" s="82"/>
      <c r="AQ891" s="82"/>
      <c r="AR891" s="82"/>
      <c r="AS891" s="82"/>
      <c r="AT891" s="82"/>
      <c r="AU891" s="82"/>
      <c r="AV891" s="82"/>
      <c r="AW891" s="82"/>
      <c r="AX891" s="82"/>
      <c r="AY891" s="82"/>
      <c r="AZ891" s="82"/>
      <c r="BA891" s="82"/>
      <c r="BB891" s="82"/>
      <c r="BC891" s="82"/>
      <c r="BD891" s="82"/>
      <c r="BE891" s="82"/>
      <c r="BF891" s="82"/>
    </row>
    <row r="892">
      <c r="A892" s="102">
        <v>856.0</v>
      </c>
      <c r="B892" s="99" t="s">
        <v>4127</v>
      </c>
      <c r="C892" s="99" t="s">
        <v>10604</v>
      </c>
      <c r="D892" s="99" t="s">
        <v>593</v>
      </c>
      <c r="E892" s="99" t="s">
        <v>2343</v>
      </c>
      <c r="F892" s="99" t="s">
        <v>10154</v>
      </c>
      <c r="G892" s="103"/>
      <c r="H892" s="103"/>
      <c r="I892" s="99" t="s">
        <v>595</v>
      </c>
      <c r="J892" s="103"/>
      <c r="K892" s="103"/>
      <c r="L892" s="103"/>
      <c r="M892" s="103"/>
      <c r="N892" s="103"/>
      <c r="O892" s="103"/>
      <c r="P892" s="103"/>
      <c r="Q892" s="99" t="s">
        <v>191</v>
      </c>
      <c r="R892" s="103"/>
      <c r="S892" s="103"/>
      <c r="T892" s="103"/>
      <c r="U892" s="103"/>
      <c r="V892" s="103"/>
      <c r="W892" s="103"/>
      <c r="X892" s="103"/>
      <c r="Y892" s="103"/>
      <c r="Z892" s="103"/>
      <c r="AA892" s="103"/>
      <c r="AB892" s="103"/>
      <c r="AC892" s="103"/>
      <c r="AD892" s="103"/>
      <c r="AE892" s="103"/>
      <c r="AF892" s="103"/>
      <c r="AG892" s="103"/>
      <c r="AH892" s="103"/>
      <c r="AI892" s="103"/>
      <c r="AJ892" s="103"/>
      <c r="AK892" s="103"/>
      <c r="AL892" s="103"/>
      <c r="AM892" s="103"/>
      <c r="AN892" s="103"/>
      <c r="AO892" s="103"/>
      <c r="AP892" s="103"/>
      <c r="AQ892" s="103"/>
      <c r="AR892" s="103"/>
      <c r="AS892" s="103"/>
      <c r="AT892" s="103"/>
      <c r="AU892" s="103"/>
      <c r="AV892" s="103"/>
      <c r="AW892" s="103"/>
      <c r="AX892" s="103"/>
      <c r="AY892" s="103"/>
      <c r="AZ892" s="103"/>
      <c r="BA892" s="103"/>
      <c r="BB892" s="103"/>
      <c r="BC892" s="103"/>
      <c r="BD892" s="103"/>
      <c r="BE892" s="103"/>
      <c r="BF892" s="103"/>
    </row>
    <row r="893">
      <c r="A893" s="64">
        <v>857.0</v>
      </c>
      <c r="B893" s="57" t="s">
        <v>4130</v>
      </c>
      <c r="C893" s="57" t="s">
        <v>7136</v>
      </c>
      <c r="D893" s="57" t="s">
        <v>593</v>
      </c>
      <c r="E893" s="57" t="s">
        <v>358</v>
      </c>
      <c r="F893" s="57" t="s">
        <v>10154</v>
      </c>
      <c r="G893" s="82"/>
      <c r="H893" s="82"/>
      <c r="I893" s="57" t="s">
        <v>595</v>
      </c>
      <c r="J893" s="82"/>
      <c r="K893" s="82"/>
      <c r="L893" s="82"/>
      <c r="M893" s="82"/>
      <c r="N893" s="82"/>
      <c r="O893" s="82"/>
      <c r="P893" s="82"/>
      <c r="Q893" s="57" t="s">
        <v>434</v>
      </c>
      <c r="R893" s="82"/>
      <c r="S893" s="82"/>
      <c r="T893" s="82"/>
      <c r="U893" s="82"/>
      <c r="V893" s="82"/>
      <c r="W893" s="82"/>
      <c r="X893" s="82"/>
      <c r="Y893" s="82"/>
      <c r="Z893" s="82"/>
      <c r="AA893" s="82"/>
      <c r="AB893" s="82"/>
      <c r="AC893" s="82"/>
      <c r="AD893" s="82"/>
      <c r="AE893" s="82"/>
      <c r="AF893" s="82"/>
      <c r="AG893" s="82"/>
      <c r="AH893" s="82"/>
      <c r="AI893" s="82"/>
      <c r="AJ893" s="82"/>
      <c r="AK893" s="82"/>
      <c r="AL893" s="82"/>
      <c r="AM893" s="82"/>
      <c r="AN893" s="82"/>
      <c r="AO893" s="82"/>
      <c r="AP893" s="82"/>
      <c r="AQ893" s="82"/>
      <c r="AR893" s="82"/>
      <c r="AS893" s="82"/>
      <c r="AT893" s="82"/>
      <c r="AU893" s="82"/>
      <c r="AV893" s="82"/>
      <c r="AW893" s="82"/>
      <c r="AX893" s="82"/>
      <c r="AY893" s="82"/>
      <c r="AZ893" s="82"/>
      <c r="BA893" s="82"/>
      <c r="BB893" s="82"/>
      <c r="BC893" s="82"/>
      <c r="BD893" s="82"/>
      <c r="BE893" s="82"/>
      <c r="BF893" s="82"/>
    </row>
    <row r="894">
      <c r="A894" s="102">
        <v>858.0</v>
      </c>
      <c r="B894" s="99" t="s">
        <v>4133</v>
      </c>
      <c r="C894" s="99" t="s">
        <v>7164</v>
      </c>
      <c r="D894" s="99" t="s">
        <v>593</v>
      </c>
      <c r="E894" s="99" t="s">
        <v>358</v>
      </c>
      <c r="F894" s="99" t="s">
        <v>10154</v>
      </c>
      <c r="G894" s="103"/>
      <c r="H894" s="103"/>
      <c r="I894" s="99" t="s">
        <v>595</v>
      </c>
      <c r="J894" s="103"/>
      <c r="K894" s="103"/>
      <c r="L894" s="103"/>
      <c r="M894" s="103"/>
      <c r="N894" s="103"/>
      <c r="O894" s="103"/>
      <c r="P894" s="103"/>
      <c r="Q894" s="99" t="s">
        <v>226</v>
      </c>
      <c r="R894" s="103"/>
      <c r="S894" s="103"/>
      <c r="T894" s="103"/>
      <c r="U894" s="103"/>
      <c r="V894" s="103"/>
      <c r="W894" s="103"/>
      <c r="X894" s="103"/>
      <c r="Y894" s="103"/>
      <c r="Z894" s="103"/>
      <c r="AA894" s="103"/>
      <c r="AB894" s="103"/>
      <c r="AC894" s="103"/>
      <c r="AD894" s="103"/>
      <c r="AE894" s="103"/>
      <c r="AF894" s="103"/>
      <c r="AG894" s="103"/>
      <c r="AH894" s="103"/>
      <c r="AI894" s="103"/>
      <c r="AJ894" s="103"/>
      <c r="AK894" s="103"/>
      <c r="AL894" s="103"/>
      <c r="AM894" s="103"/>
      <c r="AN894" s="103"/>
      <c r="AO894" s="103"/>
      <c r="AP894" s="103"/>
      <c r="AQ894" s="103"/>
      <c r="AR894" s="103"/>
      <c r="AS894" s="103"/>
      <c r="AT894" s="103"/>
      <c r="AU894" s="103"/>
      <c r="AV894" s="103"/>
      <c r="AW894" s="103"/>
      <c r="AX894" s="103"/>
      <c r="AY894" s="103"/>
      <c r="AZ894" s="103"/>
      <c r="BA894" s="103"/>
      <c r="BB894" s="103"/>
      <c r="BC894" s="103"/>
      <c r="BD894" s="103"/>
      <c r="BE894" s="103"/>
      <c r="BF894" s="103"/>
    </row>
    <row r="895">
      <c r="A895" s="64">
        <v>859.0</v>
      </c>
      <c r="B895" s="57" t="s">
        <v>1414</v>
      </c>
      <c r="C895" s="86" t="s">
        <v>1415</v>
      </c>
      <c r="D895" s="57" t="s">
        <v>240</v>
      </c>
      <c r="E895" s="57" t="s">
        <v>358</v>
      </c>
      <c r="F895" s="57" t="s">
        <v>180</v>
      </c>
      <c r="G895" s="82"/>
      <c r="H895" s="75" t="b">
        <v>1</v>
      </c>
      <c r="I895" s="80">
        <v>46203.0</v>
      </c>
      <c r="J895" s="80">
        <v>46074.0</v>
      </c>
      <c r="K895" s="64" t="s">
        <v>323</v>
      </c>
      <c r="L895" s="80">
        <v>46203.0</v>
      </c>
      <c r="M895" s="82"/>
      <c r="N895" s="82"/>
      <c r="O895" s="82"/>
      <c r="P895" s="82"/>
      <c r="Q895" s="57" t="s">
        <v>181</v>
      </c>
      <c r="R895" s="64" t="s">
        <v>628</v>
      </c>
      <c r="S895" s="64">
        <v>20.0</v>
      </c>
      <c r="T895" s="82"/>
      <c r="U895" s="82"/>
      <c r="V895" s="82"/>
      <c r="W895" s="82"/>
      <c r="X895" s="64">
        <v>1.0</v>
      </c>
      <c r="Y895" s="64"/>
      <c r="Z895" s="57" t="s">
        <v>363</v>
      </c>
      <c r="AA895" s="57" t="s">
        <v>364</v>
      </c>
      <c r="AB895" s="57" t="s">
        <v>437</v>
      </c>
      <c r="AC895" s="57" t="s">
        <v>404</v>
      </c>
      <c r="AD895" s="64">
        <v>2022.0</v>
      </c>
      <c r="AE895" s="57" t="s">
        <v>889</v>
      </c>
      <c r="AF895" s="82"/>
      <c r="AG895" s="57" t="s">
        <v>1417</v>
      </c>
      <c r="AH895" s="57" t="s">
        <v>1418</v>
      </c>
      <c r="AI895" s="82"/>
      <c r="AJ895" s="82"/>
      <c r="AK895" s="82"/>
      <c r="AL895" s="82"/>
      <c r="AM895" s="82"/>
      <c r="AN895" s="82"/>
      <c r="AO895" s="82"/>
      <c r="AP895" s="82"/>
      <c r="AQ895" s="82"/>
      <c r="AR895" s="82"/>
      <c r="AS895" s="82"/>
      <c r="AT895" s="82"/>
      <c r="AU895" s="82"/>
      <c r="AV895" s="82"/>
      <c r="AW895" s="82"/>
      <c r="AX895" s="82"/>
      <c r="AY895" s="82"/>
      <c r="AZ895" s="82"/>
      <c r="BA895" s="82"/>
      <c r="BB895" s="82"/>
      <c r="BC895" s="82"/>
      <c r="BD895" s="82"/>
      <c r="BE895" s="82"/>
      <c r="BF895" s="82"/>
    </row>
    <row r="896">
      <c r="A896" s="488">
        <v>860.0</v>
      </c>
      <c r="B896" s="148"/>
      <c r="C896" s="149" t="s">
        <v>1419</v>
      </c>
      <c r="D896" s="99" t="s">
        <v>240</v>
      </c>
      <c r="E896" s="99" t="s">
        <v>358</v>
      </c>
      <c r="F896" s="99" t="s">
        <v>180</v>
      </c>
      <c r="G896" s="103"/>
      <c r="H896" s="75" t="b">
        <v>1</v>
      </c>
      <c r="I896" s="99" t="s">
        <v>595</v>
      </c>
      <c r="J896" s="103"/>
      <c r="K896" s="103"/>
      <c r="L896" s="103"/>
      <c r="M896" s="103"/>
      <c r="N896" s="103"/>
      <c r="O896" s="99" t="s">
        <v>1420</v>
      </c>
      <c r="P896" s="99" t="s">
        <v>643</v>
      </c>
      <c r="Q896" s="99" t="s">
        <v>16</v>
      </c>
      <c r="R896" s="101">
        <v>46223.0</v>
      </c>
      <c r="S896" s="102">
        <v>46223.0</v>
      </c>
      <c r="T896" s="99" t="s">
        <v>395</v>
      </c>
      <c r="U896" s="103"/>
      <c r="V896" s="103"/>
      <c r="W896" s="103"/>
      <c r="X896" s="102">
        <v>1.0</v>
      </c>
      <c r="Y896" s="102"/>
      <c r="Z896" s="99" t="s">
        <v>1421</v>
      </c>
      <c r="AA896" s="103"/>
      <c r="AB896" s="99" t="s">
        <v>403</v>
      </c>
      <c r="AC896" s="103"/>
      <c r="AD896" s="103"/>
      <c r="AE896" s="103"/>
      <c r="AF896" s="103"/>
      <c r="AG896" s="103"/>
      <c r="AH896" s="103"/>
      <c r="AI896" s="103"/>
      <c r="AJ896" s="103"/>
      <c r="AK896" s="103"/>
      <c r="AL896" s="103"/>
      <c r="AM896" s="103"/>
      <c r="AN896" s="103"/>
      <c r="AO896" s="103"/>
      <c r="AP896" s="103"/>
      <c r="AQ896" s="103"/>
      <c r="AR896" s="103"/>
      <c r="AS896" s="103"/>
      <c r="AT896" s="103"/>
      <c r="AU896" s="103"/>
      <c r="AV896" s="103"/>
      <c r="AW896" s="103"/>
      <c r="AX896" s="103"/>
      <c r="AY896" s="103"/>
      <c r="AZ896" s="103"/>
      <c r="BA896" s="103"/>
      <c r="BB896" s="103"/>
      <c r="BC896" s="103"/>
      <c r="BD896" s="103"/>
      <c r="BE896" s="103"/>
      <c r="BF896" s="103"/>
    </row>
    <row r="897">
      <c r="A897" s="489">
        <v>861.0</v>
      </c>
      <c r="B897" s="150"/>
      <c r="C897" s="86" t="s">
        <v>1422</v>
      </c>
      <c r="D897" s="57" t="s">
        <v>240</v>
      </c>
      <c r="E897" s="57" t="s">
        <v>358</v>
      </c>
      <c r="F897" s="57" t="s">
        <v>180</v>
      </c>
      <c r="G897" s="82"/>
      <c r="H897" s="75" t="b">
        <v>1</v>
      </c>
      <c r="I897" s="80">
        <v>46197.0</v>
      </c>
      <c r="J897" s="80">
        <v>46049.0</v>
      </c>
      <c r="K897" s="80">
        <v>46141.0</v>
      </c>
      <c r="L897" s="80">
        <v>46197.0</v>
      </c>
      <c r="M897" s="82"/>
      <c r="N897" s="82"/>
      <c r="O897" s="82"/>
      <c r="P897" s="82"/>
      <c r="Q897" s="57" t="s">
        <v>463</v>
      </c>
      <c r="R897" s="64" t="s">
        <v>254</v>
      </c>
      <c r="S897" s="64">
        <v>26.0</v>
      </c>
      <c r="T897" s="82"/>
      <c r="U897" s="82"/>
      <c r="V897" s="57" t="s">
        <v>244</v>
      </c>
      <c r="W897" s="82"/>
      <c r="X897" s="64">
        <v>1.0</v>
      </c>
      <c r="Y897" s="64"/>
      <c r="Z897" s="57" t="s">
        <v>363</v>
      </c>
      <c r="AA897" s="57" t="s">
        <v>364</v>
      </c>
      <c r="AB897" s="57" t="s">
        <v>437</v>
      </c>
      <c r="AC897" s="57" t="s">
        <v>404</v>
      </c>
      <c r="AD897" s="64">
        <v>2022.0</v>
      </c>
      <c r="AE897" s="64" t="s">
        <v>569</v>
      </c>
      <c r="AF897" s="82"/>
      <c r="AG897" s="57" t="s">
        <v>1425</v>
      </c>
      <c r="AH897" s="57" t="s">
        <v>1426</v>
      </c>
      <c r="AI897" s="82"/>
      <c r="AJ897" s="82"/>
      <c r="AK897" s="82"/>
      <c r="AL897" s="82"/>
      <c r="AM897" s="82"/>
      <c r="AN897" s="82"/>
      <c r="AO897" s="82"/>
      <c r="AP897" s="82"/>
      <c r="AQ897" s="82"/>
      <c r="AR897" s="82"/>
      <c r="AS897" s="82"/>
      <c r="AT897" s="82"/>
      <c r="AU897" s="82"/>
      <c r="AV897" s="82"/>
      <c r="AW897" s="82"/>
      <c r="AX897" s="82"/>
      <c r="AY897" s="82"/>
      <c r="AZ897" s="82"/>
      <c r="BA897" s="82"/>
      <c r="BB897" s="82"/>
      <c r="BC897" s="82"/>
      <c r="BD897" s="82"/>
      <c r="BE897" s="82"/>
      <c r="BF897" s="82"/>
    </row>
    <row r="898">
      <c r="A898" s="488">
        <v>862.0</v>
      </c>
      <c r="B898" s="148"/>
      <c r="C898" s="149" t="s">
        <v>1427</v>
      </c>
      <c r="D898" s="99" t="s">
        <v>240</v>
      </c>
      <c r="E898" s="99" t="s">
        <v>358</v>
      </c>
      <c r="F898" s="99" t="s">
        <v>180</v>
      </c>
      <c r="G898" s="103"/>
      <c r="H898" s="75" t="b">
        <v>1</v>
      </c>
      <c r="I898" s="101">
        <v>46197.0</v>
      </c>
      <c r="J898" s="101">
        <v>46045.0</v>
      </c>
      <c r="K898" s="101">
        <v>46197.0</v>
      </c>
      <c r="L898" s="103"/>
      <c r="M898" s="103"/>
      <c r="N898" s="103"/>
      <c r="O898" s="103"/>
      <c r="P898" s="103"/>
      <c r="Q898" s="99" t="s">
        <v>191</v>
      </c>
      <c r="R898" s="102" t="s">
        <v>254</v>
      </c>
      <c r="S898" s="102">
        <v>26.0</v>
      </c>
      <c r="T898" s="103"/>
      <c r="U898" s="103"/>
      <c r="V898" s="99" t="s">
        <v>244</v>
      </c>
      <c r="W898" s="103"/>
      <c r="X898" s="102">
        <v>1.0</v>
      </c>
      <c r="Y898" s="102"/>
      <c r="Z898" s="99" t="s">
        <v>363</v>
      </c>
      <c r="AA898" s="99" t="s">
        <v>364</v>
      </c>
      <c r="AB898" s="99" t="s">
        <v>365</v>
      </c>
      <c r="AC898" s="99" t="s">
        <v>366</v>
      </c>
      <c r="AD898" s="102">
        <v>2022.0</v>
      </c>
      <c r="AE898" s="102">
        <v>2022.0</v>
      </c>
      <c r="AF898" s="103"/>
      <c r="AG898" s="99" t="s">
        <v>1428</v>
      </c>
      <c r="AH898" s="103"/>
      <c r="AI898" s="103"/>
      <c r="AJ898" s="103"/>
      <c r="AK898" s="103"/>
      <c r="AL898" s="103"/>
      <c r="AM898" s="103"/>
      <c r="AN898" s="103"/>
      <c r="AO898" s="103"/>
      <c r="AP898" s="103"/>
      <c r="AQ898" s="103"/>
      <c r="AR898" s="103"/>
      <c r="AS898" s="103"/>
      <c r="AT898" s="103"/>
      <c r="AU898" s="103"/>
      <c r="AV898" s="103"/>
      <c r="AW898" s="103"/>
      <c r="AX898" s="103"/>
      <c r="AY898" s="103"/>
      <c r="AZ898" s="103"/>
      <c r="BA898" s="103"/>
      <c r="BB898" s="103"/>
      <c r="BC898" s="103"/>
      <c r="BD898" s="103"/>
      <c r="BE898" s="103"/>
      <c r="BF898" s="103"/>
    </row>
    <row r="899">
      <c r="A899" s="489">
        <v>863.0</v>
      </c>
      <c r="B899" s="150"/>
      <c r="C899" s="86" t="s">
        <v>1429</v>
      </c>
      <c r="D899" s="57" t="s">
        <v>240</v>
      </c>
      <c r="E899" s="57" t="s">
        <v>358</v>
      </c>
      <c r="F899" s="57" t="s">
        <v>180</v>
      </c>
      <c r="G899" s="82"/>
      <c r="H899" s="75" t="b">
        <v>1</v>
      </c>
      <c r="I899" s="80">
        <v>46202.0</v>
      </c>
      <c r="J899" s="80">
        <v>46066.0</v>
      </c>
      <c r="K899" s="80">
        <v>46142.0</v>
      </c>
      <c r="L899" s="80">
        <v>46202.0</v>
      </c>
      <c r="M899" s="82"/>
      <c r="N899" s="82"/>
      <c r="O899" s="57" t="s">
        <v>1430</v>
      </c>
      <c r="P899" s="57" t="s">
        <v>190</v>
      </c>
      <c r="Q899" s="57" t="s">
        <v>181</v>
      </c>
      <c r="R899" s="64" t="s">
        <v>345</v>
      </c>
      <c r="S899" s="64">
        <v>21.0</v>
      </c>
      <c r="T899" s="82"/>
      <c r="U899" s="82"/>
      <c r="V899" s="82"/>
      <c r="W899" s="82"/>
      <c r="X899" s="64">
        <v>1.0</v>
      </c>
      <c r="Y899" s="64"/>
      <c r="Z899" s="57" t="s">
        <v>1421</v>
      </c>
      <c r="AA899" s="57" t="s">
        <v>719</v>
      </c>
      <c r="AB899" s="57" t="s">
        <v>437</v>
      </c>
      <c r="AC899" s="57" t="s">
        <v>404</v>
      </c>
      <c r="AD899" s="64">
        <v>2022.0</v>
      </c>
      <c r="AE899" s="80">
        <v>44620.0</v>
      </c>
      <c r="AF899" s="82"/>
      <c r="AG899" s="57" t="s">
        <v>1432</v>
      </c>
      <c r="AH899" s="57" t="s">
        <v>1434</v>
      </c>
      <c r="AI899" s="82"/>
      <c r="AJ899" s="82"/>
      <c r="AK899" s="82"/>
      <c r="AL899" s="82"/>
      <c r="AM899" s="82"/>
      <c r="AN899" s="82"/>
      <c r="AO899" s="82"/>
      <c r="AP899" s="82"/>
      <c r="AQ899" s="82"/>
      <c r="AR899" s="82"/>
      <c r="AS899" s="82"/>
      <c r="AT899" s="82"/>
      <c r="AU899" s="82"/>
      <c r="AV899" s="82"/>
      <c r="AW899" s="82"/>
      <c r="AX899" s="82"/>
      <c r="AY899" s="82"/>
      <c r="AZ899" s="82"/>
      <c r="BA899" s="82"/>
      <c r="BB899" s="82"/>
      <c r="BC899" s="82"/>
      <c r="BD899" s="82"/>
      <c r="BE899" s="82"/>
      <c r="BF899" s="82"/>
    </row>
    <row r="900">
      <c r="A900" s="489">
        <v>864.0</v>
      </c>
      <c r="B900" s="150"/>
      <c r="C900" s="86" t="s">
        <v>1435</v>
      </c>
      <c r="D900" s="57" t="s">
        <v>1436</v>
      </c>
      <c r="E900" s="57" t="s">
        <v>1230</v>
      </c>
      <c r="F900" s="57" t="s">
        <v>180</v>
      </c>
      <c r="G900" s="82"/>
      <c r="H900" s="75" t="b">
        <v>1</v>
      </c>
      <c r="I900" s="80">
        <v>46202.0</v>
      </c>
      <c r="J900" s="80">
        <v>46066.0</v>
      </c>
      <c r="K900" s="80">
        <v>46142.0</v>
      </c>
      <c r="L900" s="80">
        <v>46202.0</v>
      </c>
      <c r="M900" s="82"/>
      <c r="N900" s="82"/>
      <c r="O900" s="82"/>
      <c r="P900" s="82"/>
      <c r="Q900" s="57" t="s">
        <v>181</v>
      </c>
      <c r="R900" s="64" t="s">
        <v>345</v>
      </c>
      <c r="S900" s="64">
        <v>21.0</v>
      </c>
      <c r="T900" s="82"/>
      <c r="U900" s="82"/>
      <c r="V900" s="82"/>
      <c r="W900" s="82"/>
      <c r="X900" s="64">
        <v>1.0</v>
      </c>
      <c r="Y900" s="64"/>
      <c r="Z900" s="57" t="s">
        <v>363</v>
      </c>
      <c r="AA900" s="57" t="s">
        <v>364</v>
      </c>
      <c r="AB900" s="57" t="s">
        <v>437</v>
      </c>
      <c r="AC900" s="57" t="s">
        <v>404</v>
      </c>
      <c r="AD900" s="64">
        <v>2022.0</v>
      </c>
      <c r="AE900" s="80">
        <v>44620.0</v>
      </c>
      <c r="AF900" s="82"/>
      <c r="AG900" s="57" t="s">
        <v>1438</v>
      </c>
      <c r="AH900" s="57" t="s">
        <v>1439</v>
      </c>
      <c r="AI900" s="82"/>
      <c r="AJ900" s="82"/>
      <c r="AK900" s="82"/>
      <c r="AL900" s="82"/>
      <c r="AM900" s="82"/>
      <c r="AN900" s="82"/>
      <c r="AO900" s="82"/>
      <c r="AP900" s="82"/>
      <c r="AQ900" s="82"/>
      <c r="AR900" s="82"/>
      <c r="AS900" s="82"/>
      <c r="AT900" s="82"/>
      <c r="AU900" s="82"/>
      <c r="AV900" s="82"/>
      <c r="AW900" s="82"/>
      <c r="AX900" s="82"/>
      <c r="AY900" s="82"/>
      <c r="AZ900" s="82"/>
      <c r="BA900" s="82"/>
      <c r="BB900" s="82"/>
      <c r="BC900" s="82"/>
      <c r="BD900" s="82"/>
      <c r="BE900" s="82"/>
      <c r="BF900" s="82"/>
    </row>
    <row r="901">
      <c r="H901" s="152"/>
    </row>
    <row r="902">
      <c r="H902" s="152"/>
    </row>
    <row r="903">
      <c r="H903" s="152"/>
    </row>
    <row r="904">
      <c r="H904" s="152"/>
    </row>
    <row r="905">
      <c r="H905" s="152"/>
    </row>
    <row r="906">
      <c r="H906" s="152"/>
    </row>
    <row r="907">
      <c r="H907" s="152"/>
    </row>
    <row r="908">
      <c r="H908" s="152"/>
    </row>
    <row r="909">
      <c r="H909" s="152"/>
    </row>
    <row r="910">
      <c r="H910" s="152"/>
    </row>
    <row r="911">
      <c r="H911" s="152"/>
    </row>
    <row r="912">
      <c r="H912" s="152"/>
    </row>
    <row r="913">
      <c r="H913" s="152"/>
    </row>
    <row r="914">
      <c r="H914" s="152"/>
    </row>
    <row r="915">
      <c r="H915" s="152"/>
    </row>
    <row r="916">
      <c r="H916" s="152"/>
    </row>
    <row r="917">
      <c r="H917" s="152"/>
    </row>
    <row r="918">
      <c r="H918" s="152"/>
    </row>
    <row r="919">
      <c r="H919" s="152"/>
    </row>
    <row r="920">
      <c r="H920" s="152"/>
    </row>
    <row r="921">
      <c r="H921" s="152"/>
    </row>
    <row r="922">
      <c r="H922" s="152"/>
    </row>
    <row r="923">
      <c r="H923" s="152"/>
    </row>
    <row r="924">
      <c r="H924" s="152"/>
    </row>
    <row r="925">
      <c r="H925" s="152"/>
    </row>
    <row r="926">
      <c r="H926" s="152"/>
    </row>
    <row r="927">
      <c r="H927" s="152"/>
    </row>
    <row r="928">
      <c r="H928" s="152"/>
    </row>
    <row r="929">
      <c r="H929" s="152"/>
    </row>
    <row r="930">
      <c r="H930" s="152"/>
    </row>
    <row r="931">
      <c r="H931" s="152"/>
    </row>
    <row r="932">
      <c r="H932" s="152"/>
    </row>
    <row r="933">
      <c r="H933" s="152"/>
    </row>
    <row r="934">
      <c r="H934" s="152"/>
    </row>
    <row r="935">
      <c r="H935" s="152"/>
    </row>
    <row r="936">
      <c r="H936" s="152"/>
    </row>
    <row r="937">
      <c r="H937" s="152"/>
    </row>
    <row r="938">
      <c r="H938" s="152"/>
    </row>
    <row r="939">
      <c r="H939" s="152"/>
    </row>
    <row r="940">
      <c r="H940" s="152"/>
    </row>
    <row r="941">
      <c r="H941" s="152"/>
    </row>
    <row r="942">
      <c r="H942" s="152"/>
    </row>
    <row r="943">
      <c r="H943" s="152"/>
    </row>
    <row r="944">
      <c r="H944" s="152"/>
    </row>
    <row r="945">
      <c r="H945" s="152"/>
    </row>
    <row r="946">
      <c r="H946" s="152"/>
    </row>
    <row r="947">
      <c r="H947" s="152"/>
    </row>
    <row r="948">
      <c r="H948" s="152"/>
    </row>
    <row r="949">
      <c r="H949" s="152"/>
    </row>
    <row r="950">
      <c r="H950" s="152"/>
    </row>
    <row r="951">
      <c r="H951" s="152"/>
    </row>
    <row r="952">
      <c r="H952" s="152"/>
    </row>
    <row r="953">
      <c r="H953" s="152"/>
    </row>
    <row r="954">
      <c r="H954" s="152"/>
    </row>
    <row r="955">
      <c r="H955" s="152"/>
    </row>
    <row r="956">
      <c r="H956" s="152"/>
    </row>
    <row r="957">
      <c r="H957" s="152"/>
    </row>
    <row r="958">
      <c r="H958" s="152"/>
    </row>
    <row r="959">
      <c r="H959" s="152"/>
    </row>
    <row r="960">
      <c r="H960" s="152"/>
    </row>
    <row r="961">
      <c r="H961" s="152"/>
    </row>
    <row r="962">
      <c r="H962" s="152"/>
    </row>
    <row r="963">
      <c r="H963" s="152"/>
    </row>
    <row r="964">
      <c r="H964" s="152"/>
    </row>
    <row r="965">
      <c r="H965" s="152"/>
    </row>
    <row r="966">
      <c r="H966" s="152"/>
    </row>
    <row r="967">
      <c r="H967" s="152"/>
    </row>
    <row r="968">
      <c r="H968" s="152"/>
    </row>
    <row r="969">
      <c r="H969" s="152"/>
    </row>
    <row r="970">
      <c r="H970" s="152"/>
    </row>
    <row r="971">
      <c r="H971" s="152"/>
    </row>
    <row r="972">
      <c r="H972" s="152"/>
    </row>
    <row r="973">
      <c r="H973" s="152"/>
    </row>
    <row r="974">
      <c r="H974" s="152"/>
    </row>
    <row r="975">
      <c r="H975" s="152"/>
    </row>
    <row r="976">
      <c r="H976" s="152"/>
    </row>
    <row r="977">
      <c r="H977" s="152"/>
    </row>
    <row r="978">
      <c r="H978" s="152"/>
    </row>
    <row r="979">
      <c r="H979" s="152"/>
    </row>
    <row r="980">
      <c r="H980" s="152"/>
    </row>
    <row r="981">
      <c r="H981" s="152"/>
    </row>
    <row r="982">
      <c r="H982" s="152"/>
    </row>
    <row r="983">
      <c r="H983" s="152"/>
    </row>
    <row r="984">
      <c r="H984" s="152"/>
    </row>
    <row r="985">
      <c r="H985" s="152"/>
    </row>
    <row r="986">
      <c r="H986" s="152"/>
    </row>
    <row r="987">
      <c r="H987" s="152"/>
    </row>
    <row r="988">
      <c r="H988" s="152"/>
    </row>
    <row r="989">
      <c r="H989" s="152"/>
    </row>
    <row r="990">
      <c r="H990" s="152"/>
    </row>
    <row r="991">
      <c r="H991" s="152"/>
    </row>
    <row r="992">
      <c r="H992" s="152"/>
    </row>
    <row r="993">
      <c r="H993" s="152"/>
    </row>
  </sheetData>
  <autoFilter ref="$A$1:$BF$900"/>
  <mergeCells count="1340">
    <mergeCell ref="AA145:AA146"/>
    <mergeCell ref="AB145:AB146"/>
    <mergeCell ref="S145:S146"/>
    <mergeCell ref="T145:T146"/>
    <mergeCell ref="U145:U146"/>
    <mergeCell ref="V145:V146"/>
    <mergeCell ref="W145:W146"/>
    <mergeCell ref="X145:X146"/>
    <mergeCell ref="Z145:Z146"/>
    <mergeCell ref="Q145:Q146"/>
    <mergeCell ref="R145:R146"/>
    <mergeCell ref="I145:I146"/>
    <mergeCell ref="J145:J146"/>
    <mergeCell ref="K145:K146"/>
    <mergeCell ref="L145:L146"/>
    <mergeCell ref="M145:M146"/>
    <mergeCell ref="N145:N146"/>
    <mergeCell ref="P145:P146"/>
    <mergeCell ref="H157:H159"/>
    <mergeCell ref="I157:I159"/>
    <mergeCell ref="J157:J159"/>
    <mergeCell ref="K157:K159"/>
    <mergeCell ref="L157:L159"/>
    <mergeCell ref="M157:M159"/>
    <mergeCell ref="N157:N159"/>
    <mergeCell ref="P157:P159"/>
    <mergeCell ref="Q157:Q159"/>
    <mergeCell ref="R157:R159"/>
    <mergeCell ref="S157:S159"/>
    <mergeCell ref="T157:T159"/>
    <mergeCell ref="U157:U159"/>
    <mergeCell ref="V157:V159"/>
    <mergeCell ref="W157:W159"/>
    <mergeCell ref="X157:X159"/>
    <mergeCell ref="Z157:Z159"/>
    <mergeCell ref="AA157:AA159"/>
    <mergeCell ref="AB157:AB159"/>
    <mergeCell ref="AC157:AC159"/>
    <mergeCell ref="AD157:AD159"/>
    <mergeCell ref="AE157:AE159"/>
    <mergeCell ref="AF157:AF159"/>
    <mergeCell ref="AG157:AG159"/>
    <mergeCell ref="AH157:AH159"/>
    <mergeCell ref="AI157:AI159"/>
    <mergeCell ref="AJ157:AJ159"/>
    <mergeCell ref="AK157:AK159"/>
    <mergeCell ref="A157:A159"/>
    <mergeCell ref="B157:B159"/>
    <mergeCell ref="C157:C159"/>
    <mergeCell ref="D157:D159"/>
    <mergeCell ref="E157:E159"/>
    <mergeCell ref="F157:F159"/>
    <mergeCell ref="G157:G159"/>
    <mergeCell ref="H177:H181"/>
    <mergeCell ref="I177:I181"/>
    <mergeCell ref="J177:J181"/>
    <mergeCell ref="K177:K181"/>
    <mergeCell ref="L177:L181"/>
    <mergeCell ref="M177:M181"/>
    <mergeCell ref="N177:N181"/>
    <mergeCell ref="A177:A181"/>
    <mergeCell ref="B177:B181"/>
    <mergeCell ref="C177:C181"/>
    <mergeCell ref="D177:D181"/>
    <mergeCell ref="E177:E181"/>
    <mergeCell ref="F177:F181"/>
    <mergeCell ref="G177:G181"/>
    <mergeCell ref="AN195:AN197"/>
    <mergeCell ref="AO195:AO197"/>
    <mergeCell ref="AG195:AG197"/>
    <mergeCell ref="AH195:AH197"/>
    <mergeCell ref="AI195:AI197"/>
    <mergeCell ref="AJ195:AJ197"/>
    <mergeCell ref="AK195:AK197"/>
    <mergeCell ref="AL195:AL197"/>
    <mergeCell ref="AM195:AM197"/>
    <mergeCell ref="AW195:AW197"/>
    <mergeCell ref="AX195:AX197"/>
    <mergeCell ref="AP195:AP197"/>
    <mergeCell ref="AQ195:AQ197"/>
    <mergeCell ref="AR195:AR197"/>
    <mergeCell ref="AS195:AS197"/>
    <mergeCell ref="AT195:AT197"/>
    <mergeCell ref="AU195:AU197"/>
    <mergeCell ref="AV195:AV197"/>
    <mergeCell ref="P177:P181"/>
    <mergeCell ref="Q177:Q181"/>
    <mergeCell ref="R177:R181"/>
    <mergeCell ref="S177:S181"/>
    <mergeCell ref="T177:T181"/>
    <mergeCell ref="U177:U181"/>
    <mergeCell ref="V177:V181"/>
    <mergeCell ref="W177:W181"/>
    <mergeCell ref="X177:X181"/>
    <mergeCell ref="Z177:Z181"/>
    <mergeCell ref="AA177:AA181"/>
    <mergeCell ref="AB177:AB181"/>
    <mergeCell ref="AC177:AC181"/>
    <mergeCell ref="AD177:AD181"/>
    <mergeCell ref="AE177:AE181"/>
    <mergeCell ref="AF177:AF181"/>
    <mergeCell ref="AG177:AG181"/>
    <mergeCell ref="AH177:AH181"/>
    <mergeCell ref="AI177:AI181"/>
    <mergeCell ref="AJ177:AJ181"/>
    <mergeCell ref="AK177:AK181"/>
    <mergeCell ref="AL177:AL181"/>
    <mergeCell ref="AM177:AM181"/>
    <mergeCell ref="AN177:AN181"/>
    <mergeCell ref="AO177:AO181"/>
    <mergeCell ref="AP177:AP181"/>
    <mergeCell ref="AQ177:AQ181"/>
    <mergeCell ref="AR177:AR181"/>
    <mergeCell ref="AZ177:AZ181"/>
    <mergeCell ref="BA177:BA181"/>
    <mergeCell ref="BB177:BB181"/>
    <mergeCell ref="BC177:BC181"/>
    <mergeCell ref="BD177:BD181"/>
    <mergeCell ref="BE177:BE181"/>
    <mergeCell ref="BF177:BF181"/>
    <mergeCell ref="AS177:AS181"/>
    <mergeCell ref="AT177:AT181"/>
    <mergeCell ref="AU177:AU181"/>
    <mergeCell ref="AV177:AV181"/>
    <mergeCell ref="AW177:AW181"/>
    <mergeCell ref="AX177:AX181"/>
    <mergeCell ref="AY177:AY181"/>
    <mergeCell ref="AY195:AY197"/>
    <mergeCell ref="AZ195:AZ197"/>
    <mergeCell ref="BA195:BA197"/>
    <mergeCell ref="BB195:BB197"/>
    <mergeCell ref="BC195:BC197"/>
    <mergeCell ref="BD195:BD197"/>
    <mergeCell ref="BE195:BE197"/>
    <mergeCell ref="BF195:BF197"/>
    <mergeCell ref="P195:P197"/>
    <mergeCell ref="Q195:Q197"/>
    <mergeCell ref="R195:R197"/>
    <mergeCell ref="S195:S197"/>
    <mergeCell ref="T195:T197"/>
    <mergeCell ref="U195:U197"/>
    <mergeCell ref="V195:V197"/>
    <mergeCell ref="AL205:AL206"/>
    <mergeCell ref="AM205:AM206"/>
    <mergeCell ref="AN205:AN206"/>
    <mergeCell ref="AO205:AO206"/>
    <mergeCell ref="AP205:AP206"/>
    <mergeCell ref="AQ205:AQ206"/>
    <mergeCell ref="AR205:AR206"/>
    <mergeCell ref="AZ205:AZ206"/>
    <mergeCell ref="BA205:BA206"/>
    <mergeCell ref="BB205:BB206"/>
    <mergeCell ref="BC205:BC206"/>
    <mergeCell ref="BD205:BD206"/>
    <mergeCell ref="BE205:BE206"/>
    <mergeCell ref="BF205:BF206"/>
    <mergeCell ref="AS205:AS206"/>
    <mergeCell ref="AT205:AT206"/>
    <mergeCell ref="AU205:AU206"/>
    <mergeCell ref="AV205:AV206"/>
    <mergeCell ref="AW205:AW206"/>
    <mergeCell ref="AX205:AX206"/>
    <mergeCell ref="AY205:AY206"/>
    <mergeCell ref="AE195:AE197"/>
    <mergeCell ref="AF195:AF197"/>
    <mergeCell ref="W195:W197"/>
    <mergeCell ref="X195:X197"/>
    <mergeCell ref="Z195:Z197"/>
    <mergeCell ref="AA195:AA197"/>
    <mergeCell ref="AB195:AB197"/>
    <mergeCell ref="AC195:AC197"/>
    <mergeCell ref="AD195:AD197"/>
    <mergeCell ref="H195:H197"/>
    <mergeCell ref="I195:I197"/>
    <mergeCell ref="J195:J197"/>
    <mergeCell ref="K195:K197"/>
    <mergeCell ref="L195:L197"/>
    <mergeCell ref="M195:M197"/>
    <mergeCell ref="N195:N197"/>
    <mergeCell ref="A195:A197"/>
    <mergeCell ref="B195:B197"/>
    <mergeCell ref="C195:C197"/>
    <mergeCell ref="D195:D197"/>
    <mergeCell ref="E195:E197"/>
    <mergeCell ref="F195:F197"/>
    <mergeCell ref="G195:G197"/>
    <mergeCell ref="H205:H206"/>
    <mergeCell ref="I205:I206"/>
    <mergeCell ref="J205:J206"/>
    <mergeCell ref="K205:K206"/>
    <mergeCell ref="L205:L206"/>
    <mergeCell ref="M205:M206"/>
    <mergeCell ref="N205:N206"/>
    <mergeCell ref="P205:P206"/>
    <mergeCell ref="Q205:Q206"/>
    <mergeCell ref="R205:R206"/>
    <mergeCell ref="S205:S206"/>
    <mergeCell ref="T205:T206"/>
    <mergeCell ref="U205:U206"/>
    <mergeCell ref="V205:V206"/>
    <mergeCell ref="W205:W206"/>
    <mergeCell ref="X205:X206"/>
    <mergeCell ref="Z205:Z206"/>
    <mergeCell ref="AA205:AA206"/>
    <mergeCell ref="AB205:AB206"/>
    <mergeCell ref="AC205:AC206"/>
    <mergeCell ref="AD205:AD206"/>
    <mergeCell ref="AE205:AE206"/>
    <mergeCell ref="AF205:AF206"/>
    <mergeCell ref="AG205:AG206"/>
    <mergeCell ref="AH205:AH206"/>
    <mergeCell ref="AI205:AI206"/>
    <mergeCell ref="AJ205:AJ206"/>
    <mergeCell ref="AK205:AK206"/>
    <mergeCell ref="A205:A206"/>
    <mergeCell ref="B205:B206"/>
    <mergeCell ref="C205:C206"/>
    <mergeCell ref="D205:D206"/>
    <mergeCell ref="E205:E206"/>
    <mergeCell ref="F205:F206"/>
    <mergeCell ref="G205:G206"/>
    <mergeCell ref="H214:H215"/>
    <mergeCell ref="I214:I215"/>
    <mergeCell ref="J214:J215"/>
    <mergeCell ref="K214:K215"/>
    <mergeCell ref="L214:L215"/>
    <mergeCell ref="M214:M215"/>
    <mergeCell ref="N214:N215"/>
    <mergeCell ref="A214:A215"/>
    <mergeCell ref="B214:B215"/>
    <mergeCell ref="C214:C215"/>
    <mergeCell ref="D214:D215"/>
    <mergeCell ref="E214:E215"/>
    <mergeCell ref="F214:F215"/>
    <mergeCell ref="G214:G215"/>
    <mergeCell ref="AN225:AN227"/>
    <mergeCell ref="AO225:AO227"/>
    <mergeCell ref="AG225:AG227"/>
    <mergeCell ref="AH225:AH227"/>
    <mergeCell ref="AI225:AI227"/>
    <mergeCell ref="AJ225:AJ227"/>
    <mergeCell ref="AK225:AK227"/>
    <mergeCell ref="AL225:AL227"/>
    <mergeCell ref="AM225:AM227"/>
    <mergeCell ref="AW225:AW227"/>
    <mergeCell ref="AX225:AX227"/>
    <mergeCell ref="AP225:AP227"/>
    <mergeCell ref="AQ225:AQ227"/>
    <mergeCell ref="AR225:AR227"/>
    <mergeCell ref="AS225:AS227"/>
    <mergeCell ref="AT225:AT227"/>
    <mergeCell ref="AU225:AU227"/>
    <mergeCell ref="AV225:AV227"/>
    <mergeCell ref="P214:P215"/>
    <mergeCell ref="Q214:Q215"/>
    <mergeCell ref="R214:R215"/>
    <mergeCell ref="S214:S215"/>
    <mergeCell ref="T214:T215"/>
    <mergeCell ref="U214:U215"/>
    <mergeCell ref="V214:V215"/>
    <mergeCell ref="W214:W215"/>
    <mergeCell ref="X214:X215"/>
    <mergeCell ref="Z214:Z215"/>
    <mergeCell ref="AA214:AA215"/>
    <mergeCell ref="AB214:AB215"/>
    <mergeCell ref="AC214:AC215"/>
    <mergeCell ref="AD214:AD215"/>
    <mergeCell ref="AE214:AE215"/>
    <mergeCell ref="AF214:AF215"/>
    <mergeCell ref="AG214:AG215"/>
    <mergeCell ref="AH214:AH215"/>
    <mergeCell ref="AI214:AI215"/>
    <mergeCell ref="AJ214:AJ215"/>
    <mergeCell ref="AK214:AK215"/>
    <mergeCell ref="AL214:AL215"/>
    <mergeCell ref="AM214:AM215"/>
    <mergeCell ref="AN214:AN215"/>
    <mergeCell ref="AO214:AO215"/>
    <mergeCell ref="AP214:AP215"/>
    <mergeCell ref="AQ214:AQ215"/>
    <mergeCell ref="AR214:AR215"/>
    <mergeCell ref="AZ214:AZ215"/>
    <mergeCell ref="BA214:BA215"/>
    <mergeCell ref="BB214:BB215"/>
    <mergeCell ref="BC214:BC215"/>
    <mergeCell ref="BD214:BD215"/>
    <mergeCell ref="BE214:BE215"/>
    <mergeCell ref="BF214:BF215"/>
    <mergeCell ref="P225:P227"/>
    <mergeCell ref="Q225:Q227"/>
    <mergeCell ref="R225:R227"/>
    <mergeCell ref="S225:S227"/>
    <mergeCell ref="T225:T227"/>
    <mergeCell ref="U225:U227"/>
    <mergeCell ref="V225:V227"/>
    <mergeCell ref="AY225:AY227"/>
    <mergeCell ref="AZ225:AZ227"/>
    <mergeCell ref="BA225:BA227"/>
    <mergeCell ref="BB225:BB227"/>
    <mergeCell ref="BC225:BC227"/>
    <mergeCell ref="BD225:BD227"/>
    <mergeCell ref="BE225:BE227"/>
    <mergeCell ref="BF225:BF227"/>
    <mergeCell ref="AS214:AS215"/>
    <mergeCell ref="AT214:AT215"/>
    <mergeCell ref="AU214:AU215"/>
    <mergeCell ref="AV214:AV215"/>
    <mergeCell ref="AW214:AW215"/>
    <mergeCell ref="AX214:AX215"/>
    <mergeCell ref="AY214:AY215"/>
    <mergeCell ref="AL233:AL234"/>
    <mergeCell ref="AM233:AM234"/>
    <mergeCell ref="AN233:AN234"/>
    <mergeCell ref="AO233:AO234"/>
    <mergeCell ref="AP233:AP234"/>
    <mergeCell ref="AQ233:AQ234"/>
    <mergeCell ref="AR233:AR234"/>
    <mergeCell ref="AZ233:AZ234"/>
    <mergeCell ref="BA233:BA234"/>
    <mergeCell ref="BB233:BB234"/>
    <mergeCell ref="BC233:BC234"/>
    <mergeCell ref="BD233:BD234"/>
    <mergeCell ref="BE233:BE234"/>
    <mergeCell ref="BF233:BF234"/>
    <mergeCell ref="AS233:AS234"/>
    <mergeCell ref="AT233:AT234"/>
    <mergeCell ref="AU233:AU234"/>
    <mergeCell ref="AV233:AV234"/>
    <mergeCell ref="AW233:AW234"/>
    <mergeCell ref="AX233:AX234"/>
    <mergeCell ref="AY233:AY234"/>
    <mergeCell ref="AE11:AE14"/>
    <mergeCell ref="AF11:AF14"/>
    <mergeCell ref="W11:W14"/>
    <mergeCell ref="X11:X14"/>
    <mergeCell ref="Z11:Z14"/>
    <mergeCell ref="AA11:AA14"/>
    <mergeCell ref="AB11:AB14"/>
    <mergeCell ref="AC11:AC14"/>
    <mergeCell ref="AD11:AD14"/>
    <mergeCell ref="H11:H14"/>
    <mergeCell ref="I11:I14"/>
    <mergeCell ref="J11:J14"/>
    <mergeCell ref="K11:K14"/>
    <mergeCell ref="L11:L14"/>
    <mergeCell ref="M11:M14"/>
    <mergeCell ref="N11:N14"/>
    <mergeCell ref="A11:A14"/>
    <mergeCell ref="B11:B14"/>
    <mergeCell ref="C11:C14"/>
    <mergeCell ref="D11:D14"/>
    <mergeCell ref="E11:E14"/>
    <mergeCell ref="F11:F14"/>
    <mergeCell ref="G11:G14"/>
    <mergeCell ref="H33:H34"/>
    <mergeCell ref="I33:I34"/>
    <mergeCell ref="J33:J34"/>
    <mergeCell ref="K33:K34"/>
    <mergeCell ref="L33:L34"/>
    <mergeCell ref="M33:M34"/>
    <mergeCell ref="N33:N34"/>
    <mergeCell ref="P33:P34"/>
    <mergeCell ref="Q33:Q34"/>
    <mergeCell ref="R33:R34"/>
    <mergeCell ref="S33:S34"/>
    <mergeCell ref="T33:T34"/>
    <mergeCell ref="U33:U34"/>
    <mergeCell ref="V33:V34"/>
    <mergeCell ref="W33:W34"/>
    <mergeCell ref="X33:X34"/>
    <mergeCell ref="Z33:Z34"/>
    <mergeCell ref="AA33:AA34"/>
    <mergeCell ref="AB33:AB34"/>
    <mergeCell ref="AC33:AC34"/>
    <mergeCell ref="AD33:AD34"/>
    <mergeCell ref="AE33:AE34"/>
    <mergeCell ref="AF33:AF34"/>
    <mergeCell ref="AG33:AG34"/>
    <mergeCell ref="AH33:AH34"/>
    <mergeCell ref="AI33:AI34"/>
    <mergeCell ref="AJ33:AJ34"/>
    <mergeCell ref="AK33:AK34"/>
    <mergeCell ref="A33:A34"/>
    <mergeCell ref="B33:B34"/>
    <mergeCell ref="C33:C34"/>
    <mergeCell ref="D33:D34"/>
    <mergeCell ref="E33:E34"/>
    <mergeCell ref="F33:F34"/>
    <mergeCell ref="G33:G34"/>
    <mergeCell ref="H2:H3"/>
    <mergeCell ref="I2:I3"/>
    <mergeCell ref="J2:J3"/>
    <mergeCell ref="K2:K3"/>
    <mergeCell ref="L2:L3"/>
    <mergeCell ref="M2:M3"/>
    <mergeCell ref="N2:N3"/>
    <mergeCell ref="A2:A3"/>
    <mergeCell ref="B2:B3"/>
    <mergeCell ref="C2:C3"/>
    <mergeCell ref="D2:D3"/>
    <mergeCell ref="E2:E3"/>
    <mergeCell ref="F2:F3"/>
    <mergeCell ref="G2:G3"/>
    <mergeCell ref="AN11:AN14"/>
    <mergeCell ref="AO11:AO14"/>
    <mergeCell ref="AG11:AG14"/>
    <mergeCell ref="AH11:AH14"/>
    <mergeCell ref="AI11:AI14"/>
    <mergeCell ref="AJ11:AJ14"/>
    <mergeCell ref="AK11:AK14"/>
    <mergeCell ref="AL11:AL14"/>
    <mergeCell ref="AM11:AM14"/>
    <mergeCell ref="AW11:AW14"/>
    <mergeCell ref="AX11:AX14"/>
    <mergeCell ref="AP11:AP14"/>
    <mergeCell ref="AQ11:AQ14"/>
    <mergeCell ref="AR11:AR14"/>
    <mergeCell ref="AS11:AS14"/>
    <mergeCell ref="AT11:AT14"/>
    <mergeCell ref="AU11:AU14"/>
    <mergeCell ref="AV11:AV14"/>
    <mergeCell ref="P2:P3"/>
    <mergeCell ref="Q2:Q3"/>
    <mergeCell ref="R2:R3"/>
    <mergeCell ref="S2:S3"/>
    <mergeCell ref="T2:T3"/>
    <mergeCell ref="U2:U3"/>
    <mergeCell ref="V2:V3"/>
    <mergeCell ref="W2:W3"/>
    <mergeCell ref="X2:X3"/>
    <mergeCell ref="Z2:Z3"/>
    <mergeCell ref="AA2:AA3"/>
    <mergeCell ref="AB2:AB3"/>
    <mergeCell ref="AC2:AC3"/>
    <mergeCell ref="AD2:AD3"/>
    <mergeCell ref="AE2:AE3"/>
    <mergeCell ref="AF2:AF3"/>
    <mergeCell ref="AG2:AG3"/>
    <mergeCell ref="AH2:AH3"/>
    <mergeCell ref="AI2:AI3"/>
    <mergeCell ref="AJ2:AJ3"/>
    <mergeCell ref="AK2:AK3"/>
    <mergeCell ref="AZ2:AZ3"/>
    <mergeCell ref="BA2:BA3"/>
    <mergeCell ref="BB2:BB3"/>
    <mergeCell ref="BC2:BC3"/>
    <mergeCell ref="BD2:BD3"/>
    <mergeCell ref="BE2:BE3"/>
    <mergeCell ref="BF2:BF3"/>
    <mergeCell ref="P11:P14"/>
    <mergeCell ref="Q11:Q14"/>
    <mergeCell ref="R11:R14"/>
    <mergeCell ref="S11:S14"/>
    <mergeCell ref="T11:T14"/>
    <mergeCell ref="U11:U14"/>
    <mergeCell ref="V11:V14"/>
    <mergeCell ref="AL2:AL3"/>
    <mergeCell ref="AM2:AM3"/>
    <mergeCell ref="AN2:AN3"/>
    <mergeCell ref="AO2:AO3"/>
    <mergeCell ref="AP2:AP3"/>
    <mergeCell ref="AQ2:AQ3"/>
    <mergeCell ref="AR2:AR3"/>
    <mergeCell ref="AY11:AY14"/>
    <mergeCell ref="AZ11:AZ14"/>
    <mergeCell ref="BA11:BA14"/>
    <mergeCell ref="BB11:BB14"/>
    <mergeCell ref="BC11:BC14"/>
    <mergeCell ref="BD11:BD14"/>
    <mergeCell ref="BE11:BE14"/>
    <mergeCell ref="BF11:BF14"/>
    <mergeCell ref="AS2:AS3"/>
    <mergeCell ref="AT2:AT3"/>
    <mergeCell ref="AU2:AU3"/>
    <mergeCell ref="AV2:AV3"/>
    <mergeCell ref="AW2:AW3"/>
    <mergeCell ref="AX2:AX3"/>
    <mergeCell ref="AY2:AY3"/>
    <mergeCell ref="AL33:AL34"/>
    <mergeCell ref="AM33:AM34"/>
    <mergeCell ref="AN33:AN34"/>
    <mergeCell ref="AO33:AO34"/>
    <mergeCell ref="AP33:AP34"/>
    <mergeCell ref="AQ33:AQ34"/>
    <mergeCell ref="AR33:AR34"/>
    <mergeCell ref="AZ33:AZ34"/>
    <mergeCell ref="BA33:BA34"/>
    <mergeCell ref="BB33:BB34"/>
    <mergeCell ref="BC33:BC34"/>
    <mergeCell ref="BD33:BD34"/>
    <mergeCell ref="BE33:BE34"/>
    <mergeCell ref="BF33:BF34"/>
    <mergeCell ref="AS33:AS34"/>
    <mergeCell ref="AT33:AT34"/>
    <mergeCell ref="AU33:AU34"/>
    <mergeCell ref="AV33:AV34"/>
    <mergeCell ref="AW33:AW34"/>
    <mergeCell ref="AX33:AX34"/>
    <mergeCell ref="AY33:AY34"/>
    <mergeCell ref="A35:A36"/>
    <mergeCell ref="B35:B36"/>
    <mergeCell ref="C35:C36"/>
    <mergeCell ref="D35:D36"/>
    <mergeCell ref="E35:E36"/>
    <mergeCell ref="F35:F36"/>
    <mergeCell ref="G35:G36"/>
    <mergeCell ref="H35:H36"/>
    <mergeCell ref="I35:I36"/>
    <mergeCell ref="J35:J36"/>
    <mergeCell ref="K35:K36"/>
    <mergeCell ref="L35:L36"/>
    <mergeCell ref="M35:M36"/>
    <mergeCell ref="N35:N36"/>
    <mergeCell ref="P35:P36"/>
    <mergeCell ref="Q35:Q36"/>
    <mergeCell ref="R35:R36"/>
    <mergeCell ref="S35:S36"/>
    <mergeCell ref="T35:T36"/>
    <mergeCell ref="U35:U36"/>
    <mergeCell ref="V35:V36"/>
    <mergeCell ref="W35:W36"/>
    <mergeCell ref="X35:X36"/>
    <mergeCell ref="Z35:Z36"/>
    <mergeCell ref="AA35:AA36"/>
    <mergeCell ref="AB35:AB36"/>
    <mergeCell ref="AC35:AC36"/>
    <mergeCell ref="AD35:AD36"/>
    <mergeCell ref="AE35:AE36"/>
    <mergeCell ref="AF35:AF36"/>
    <mergeCell ref="AG35:AG36"/>
    <mergeCell ref="AH35:AH36"/>
    <mergeCell ref="AI35:AI36"/>
    <mergeCell ref="AJ35:AJ36"/>
    <mergeCell ref="AK35:AK36"/>
    <mergeCell ref="AL35:AL36"/>
    <mergeCell ref="AM35:AM36"/>
    <mergeCell ref="AN35:AN36"/>
    <mergeCell ref="AO35:AO36"/>
    <mergeCell ref="AP35:AP36"/>
    <mergeCell ref="AQ35:AQ36"/>
    <mergeCell ref="AR35:AR36"/>
    <mergeCell ref="AZ35:AZ36"/>
    <mergeCell ref="BA35:BA36"/>
    <mergeCell ref="BB35:BB36"/>
    <mergeCell ref="BC35:BC36"/>
    <mergeCell ref="BD35:BD36"/>
    <mergeCell ref="BE35:BE36"/>
    <mergeCell ref="BF35:BF36"/>
    <mergeCell ref="AS35:AS36"/>
    <mergeCell ref="AT35:AT36"/>
    <mergeCell ref="AU35:AU36"/>
    <mergeCell ref="AV35:AV36"/>
    <mergeCell ref="AW35:AW36"/>
    <mergeCell ref="AX35:AX36"/>
    <mergeCell ref="AY35:AY36"/>
    <mergeCell ref="H42:H43"/>
    <mergeCell ref="I42:I43"/>
    <mergeCell ref="J42:J43"/>
    <mergeCell ref="K42:K43"/>
    <mergeCell ref="L42:L43"/>
    <mergeCell ref="M42:M43"/>
    <mergeCell ref="N42:N43"/>
    <mergeCell ref="A42:A43"/>
    <mergeCell ref="B42:B43"/>
    <mergeCell ref="C42:C43"/>
    <mergeCell ref="D42:D43"/>
    <mergeCell ref="E42:E43"/>
    <mergeCell ref="F42:F43"/>
    <mergeCell ref="G42:G43"/>
    <mergeCell ref="AE46:AE49"/>
    <mergeCell ref="AF46:AF49"/>
    <mergeCell ref="W46:W49"/>
    <mergeCell ref="X46:X49"/>
    <mergeCell ref="Z46:Z49"/>
    <mergeCell ref="AA46:AA49"/>
    <mergeCell ref="AB46:AB49"/>
    <mergeCell ref="AC46:AC49"/>
    <mergeCell ref="AD46:AD49"/>
    <mergeCell ref="AN46:AN49"/>
    <mergeCell ref="AO46:AO49"/>
    <mergeCell ref="AG46:AG49"/>
    <mergeCell ref="AH46:AH49"/>
    <mergeCell ref="AI46:AI49"/>
    <mergeCell ref="AJ46:AJ49"/>
    <mergeCell ref="AK46:AK49"/>
    <mergeCell ref="AL46:AL49"/>
    <mergeCell ref="AM46:AM49"/>
    <mergeCell ref="AW46:AW49"/>
    <mergeCell ref="AX46:AX49"/>
    <mergeCell ref="AP46:AP49"/>
    <mergeCell ref="AQ46:AQ49"/>
    <mergeCell ref="AR46:AR49"/>
    <mergeCell ref="AS46:AS49"/>
    <mergeCell ref="AT46:AT49"/>
    <mergeCell ref="AU46:AU49"/>
    <mergeCell ref="AV46:AV49"/>
    <mergeCell ref="P42:P43"/>
    <mergeCell ref="Q42:Q43"/>
    <mergeCell ref="R42:R43"/>
    <mergeCell ref="S42:S43"/>
    <mergeCell ref="T42:T43"/>
    <mergeCell ref="U42:U43"/>
    <mergeCell ref="V42:V43"/>
    <mergeCell ref="W42:W43"/>
    <mergeCell ref="X42:X43"/>
    <mergeCell ref="Z42:Z43"/>
    <mergeCell ref="AA42:AA43"/>
    <mergeCell ref="AB42:AB43"/>
    <mergeCell ref="AC42:AC43"/>
    <mergeCell ref="AD42:AD43"/>
    <mergeCell ref="AZ42:AZ43"/>
    <mergeCell ref="BA42:BA43"/>
    <mergeCell ref="BB42:BB43"/>
    <mergeCell ref="BC42:BC43"/>
    <mergeCell ref="BD42:BD43"/>
    <mergeCell ref="BE42:BE43"/>
    <mergeCell ref="BF42:BF43"/>
    <mergeCell ref="P46:P49"/>
    <mergeCell ref="Q46:Q49"/>
    <mergeCell ref="R46:R49"/>
    <mergeCell ref="S46:S49"/>
    <mergeCell ref="T46:T49"/>
    <mergeCell ref="U46:U49"/>
    <mergeCell ref="V46:V49"/>
    <mergeCell ref="AE42:AE43"/>
    <mergeCell ref="AF42:AF43"/>
    <mergeCell ref="AG42:AG43"/>
    <mergeCell ref="AH42:AH43"/>
    <mergeCell ref="AI42:AI43"/>
    <mergeCell ref="AJ42:AJ43"/>
    <mergeCell ref="AK42:AK43"/>
    <mergeCell ref="AL42:AL43"/>
    <mergeCell ref="AM42:AM43"/>
    <mergeCell ref="AN42:AN43"/>
    <mergeCell ref="AO42:AO43"/>
    <mergeCell ref="AP42:AP43"/>
    <mergeCell ref="AQ42:AQ43"/>
    <mergeCell ref="AR42:AR43"/>
    <mergeCell ref="AY46:AY49"/>
    <mergeCell ref="AZ46:AZ49"/>
    <mergeCell ref="BA46:BA49"/>
    <mergeCell ref="BB46:BB49"/>
    <mergeCell ref="BC46:BC49"/>
    <mergeCell ref="BD46:BD49"/>
    <mergeCell ref="BE46:BE49"/>
    <mergeCell ref="BF46:BF49"/>
    <mergeCell ref="AS42:AS43"/>
    <mergeCell ref="AT42:AT43"/>
    <mergeCell ref="AU42:AU43"/>
    <mergeCell ref="AV42:AV43"/>
    <mergeCell ref="AW42:AW43"/>
    <mergeCell ref="AX42:AX43"/>
    <mergeCell ref="AY42:AY43"/>
    <mergeCell ref="AL51:AL52"/>
    <mergeCell ref="AM51:AM52"/>
    <mergeCell ref="AN51:AN52"/>
    <mergeCell ref="AO51:AO52"/>
    <mergeCell ref="AP51:AP52"/>
    <mergeCell ref="AQ51:AQ52"/>
    <mergeCell ref="AR51:AR52"/>
    <mergeCell ref="AZ51:AZ52"/>
    <mergeCell ref="BA51:BA52"/>
    <mergeCell ref="BB51:BB52"/>
    <mergeCell ref="BC51:BC52"/>
    <mergeCell ref="BD51:BD52"/>
    <mergeCell ref="BE51:BE52"/>
    <mergeCell ref="BF51:BF52"/>
    <mergeCell ref="AS51:AS52"/>
    <mergeCell ref="AT51:AT52"/>
    <mergeCell ref="AU51:AU52"/>
    <mergeCell ref="AV51:AV52"/>
    <mergeCell ref="AW51:AW52"/>
    <mergeCell ref="AX51:AX52"/>
    <mergeCell ref="AY51:AY52"/>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P57:P58"/>
    <mergeCell ref="Q57:Q58"/>
    <mergeCell ref="R57:R58"/>
    <mergeCell ref="S57:S58"/>
    <mergeCell ref="T57:T58"/>
    <mergeCell ref="U57:U58"/>
    <mergeCell ref="V57:V58"/>
    <mergeCell ref="W57:W58"/>
    <mergeCell ref="X57:X58"/>
    <mergeCell ref="Z57:Z58"/>
    <mergeCell ref="AA57:AA58"/>
    <mergeCell ref="AB57:AB58"/>
    <mergeCell ref="AC57:AC58"/>
    <mergeCell ref="AD57:AD58"/>
    <mergeCell ref="AE57:AE58"/>
    <mergeCell ref="AF57:AF58"/>
    <mergeCell ref="AG57:AG58"/>
    <mergeCell ref="AH57:AH58"/>
    <mergeCell ref="AI57:AI58"/>
    <mergeCell ref="AJ57:AJ58"/>
    <mergeCell ref="AK57:AK58"/>
    <mergeCell ref="AL57:AL58"/>
    <mergeCell ref="AM57:AM58"/>
    <mergeCell ref="AN57:AN58"/>
    <mergeCell ref="AO57:AO58"/>
    <mergeCell ref="AP57:AP58"/>
    <mergeCell ref="AQ57:AQ58"/>
    <mergeCell ref="AR57:AR58"/>
    <mergeCell ref="AZ57:AZ58"/>
    <mergeCell ref="BA57:BA58"/>
    <mergeCell ref="BB57:BB58"/>
    <mergeCell ref="BC57:BC58"/>
    <mergeCell ref="BD57:BD58"/>
    <mergeCell ref="BE57:BE58"/>
    <mergeCell ref="BF57:BF58"/>
    <mergeCell ref="AS57:AS58"/>
    <mergeCell ref="AT57:AT58"/>
    <mergeCell ref="AU57:AU58"/>
    <mergeCell ref="AV57:AV58"/>
    <mergeCell ref="AW57:AW58"/>
    <mergeCell ref="AX57:AX58"/>
    <mergeCell ref="AY57:AY58"/>
    <mergeCell ref="H46:H49"/>
    <mergeCell ref="I46:I49"/>
    <mergeCell ref="J46:J49"/>
    <mergeCell ref="K46:K49"/>
    <mergeCell ref="L46:L49"/>
    <mergeCell ref="M46:M49"/>
    <mergeCell ref="N46:N49"/>
    <mergeCell ref="A46:A49"/>
    <mergeCell ref="B46:B49"/>
    <mergeCell ref="C46:C49"/>
    <mergeCell ref="D46:D49"/>
    <mergeCell ref="E46:E49"/>
    <mergeCell ref="F46:F49"/>
    <mergeCell ref="G46:G49"/>
    <mergeCell ref="H51:H52"/>
    <mergeCell ref="I51:I52"/>
    <mergeCell ref="J51:J52"/>
    <mergeCell ref="K51:K52"/>
    <mergeCell ref="L51:L52"/>
    <mergeCell ref="M51:M52"/>
    <mergeCell ref="N51:N52"/>
    <mergeCell ref="P51:P52"/>
    <mergeCell ref="Q51:Q52"/>
    <mergeCell ref="R51:R52"/>
    <mergeCell ref="S51:S52"/>
    <mergeCell ref="T51:T52"/>
    <mergeCell ref="U51:U52"/>
    <mergeCell ref="V51:V52"/>
    <mergeCell ref="W51:W52"/>
    <mergeCell ref="X51:X52"/>
    <mergeCell ref="Z51:Z52"/>
    <mergeCell ref="AA51:AA52"/>
    <mergeCell ref="AB51:AB52"/>
    <mergeCell ref="AC51:AC52"/>
    <mergeCell ref="AD51:AD52"/>
    <mergeCell ref="AE51:AE52"/>
    <mergeCell ref="AF51:AF52"/>
    <mergeCell ref="AG51:AG52"/>
    <mergeCell ref="AH51:AH52"/>
    <mergeCell ref="AI51:AI52"/>
    <mergeCell ref="AJ51:AJ52"/>
    <mergeCell ref="AK51:AK52"/>
    <mergeCell ref="A51:A52"/>
    <mergeCell ref="B51:B52"/>
    <mergeCell ref="C51:C52"/>
    <mergeCell ref="D51:D52"/>
    <mergeCell ref="E51:E52"/>
    <mergeCell ref="F51:F52"/>
    <mergeCell ref="G51:G52"/>
    <mergeCell ref="AE75:AE77"/>
    <mergeCell ref="AF75:AF77"/>
    <mergeCell ref="W75:W77"/>
    <mergeCell ref="X75:X77"/>
    <mergeCell ref="Z75:Z77"/>
    <mergeCell ref="AA75:AA77"/>
    <mergeCell ref="AB75:AB77"/>
    <mergeCell ref="AC75:AC77"/>
    <mergeCell ref="AD75:AD77"/>
    <mergeCell ref="AN75:AN77"/>
    <mergeCell ref="AO75:AO77"/>
    <mergeCell ref="AG75:AG77"/>
    <mergeCell ref="AH75:AH77"/>
    <mergeCell ref="AI75:AI77"/>
    <mergeCell ref="AJ75:AJ77"/>
    <mergeCell ref="AK75:AK77"/>
    <mergeCell ref="AL75:AL77"/>
    <mergeCell ref="AM75:AM77"/>
    <mergeCell ref="AW75:AW77"/>
    <mergeCell ref="AX75:AX77"/>
    <mergeCell ref="AP75:AP77"/>
    <mergeCell ref="AQ75:AQ77"/>
    <mergeCell ref="AR75:AR77"/>
    <mergeCell ref="AS75:AS77"/>
    <mergeCell ref="AT75:AT77"/>
    <mergeCell ref="AU75:AU77"/>
    <mergeCell ref="AV75:AV77"/>
    <mergeCell ref="P73:P74"/>
    <mergeCell ref="Q73:Q74"/>
    <mergeCell ref="R73:R74"/>
    <mergeCell ref="S73:S74"/>
    <mergeCell ref="T73:T74"/>
    <mergeCell ref="U73:U74"/>
    <mergeCell ref="V73:V74"/>
    <mergeCell ref="W73:W74"/>
    <mergeCell ref="X73:X74"/>
    <mergeCell ref="Z73:Z74"/>
    <mergeCell ref="AA73:AA74"/>
    <mergeCell ref="AB73:AB74"/>
    <mergeCell ref="AC73:AC74"/>
    <mergeCell ref="AD73:AD74"/>
    <mergeCell ref="AZ73:AZ74"/>
    <mergeCell ref="BA73:BA74"/>
    <mergeCell ref="BB73:BB74"/>
    <mergeCell ref="BC73:BC74"/>
    <mergeCell ref="BD73:BD74"/>
    <mergeCell ref="BE73:BE74"/>
    <mergeCell ref="BF73:BF74"/>
    <mergeCell ref="P75:P77"/>
    <mergeCell ref="Q75:Q77"/>
    <mergeCell ref="R75:R77"/>
    <mergeCell ref="S75:S77"/>
    <mergeCell ref="T75:T77"/>
    <mergeCell ref="U75:U77"/>
    <mergeCell ref="V75:V77"/>
    <mergeCell ref="AE73:AE74"/>
    <mergeCell ref="AF73:AF74"/>
    <mergeCell ref="AG73:AG74"/>
    <mergeCell ref="AH73:AH74"/>
    <mergeCell ref="AI73:AI74"/>
    <mergeCell ref="AJ73:AJ74"/>
    <mergeCell ref="AK73:AK74"/>
    <mergeCell ref="AL73:AL74"/>
    <mergeCell ref="AM73:AM74"/>
    <mergeCell ref="AN73:AN74"/>
    <mergeCell ref="AO73:AO74"/>
    <mergeCell ref="AP73:AP74"/>
    <mergeCell ref="AQ73:AQ74"/>
    <mergeCell ref="AR73:AR74"/>
    <mergeCell ref="AY75:AY77"/>
    <mergeCell ref="AZ75:AZ77"/>
    <mergeCell ref="BA75:BA77"/>
    <mergeCell ref="BB75:BB77"/>
    <mergeCell ref="BC75:BC77"/>
    <mergeCell ref="BD75:BD77"/>
    <mergeCell ref="BE75:BE77"/>
    <mergeCell ref="BF75:BF77"/>
    <mergeCell ref="AS73:AS74"/>
    <mergeCell ref="AT73:AT74"/>
    <mergeCell ref="AU73:AU74"/>
    <mergeCell ref="AV73:AV74"/>
    <mergeCell ref="AW73:AW74"/>
    <mergeCell ref="AX73:AX74"/>
    <mergeCell ref="AY73:AY74"/>
    <mergeCell ref="AL105:AL106"/>
    <mergeCell ref="AM105:AM106"/>
    <mergeCell ref="AN105:AN106"/>
    <mergeCell ref="AO105:AO106"/>
    <mergeCell ref="AP105:AP106"/>
    <mergeCell ref="AQ105:AQ106"/>
    <mergeCell ref="AR105:AR106"/>
    <mergeCell ref="AZ105:AZ106"/>
    <mergeCell ref="BA105:BA106"/>
    <mergeCell ref="BB105:BB106"/>
    <mergeCell ref="BC105:BC106"/>
    <mergeCell ref="BD105:BD106"/>
    <mergeCell ref="BE105:BE106"/>
    <mergeCell ref="BF105:BF106"/>
    <mergeCell ref="AS105:AS106"/>
    <mergeCell ref="AT105:AT106"/>
    <mergeCell ref="AU105:AU106"/>
    <mergeCell ref="AV105:AV106"/>
    <mergeCell ref="AW105:AW106"/>
    <mergeCell ref="AX105:AX106"/>
    <mergeCell ref="AY105:AY106"/>
    <mergeCell ref="A112:A113"/>
    <mergeCell ref="B112:B113"/>
    <mergeCell ref="C112:C113"/>
    <mergeCell ref="D112:D113"/>
    <mergeCell ref="E112:E113"/>
    <mergeCell ref="F112:F113"/>
    <mergeCell ref="G112:G113"/>
    <mergeCell ref="I112:I113"/>
    <mergeCell ref="J112:J113"/>
    <mergeCell ref="K112:K113"/>
    <mergeCell ref="L112:L113"/>
    <mergeCell ref="M112:M113"/>
    <mergeCell ref="N112:N113"/>
    <mergeCell ref="P112:P113"/>
    <mergeCell ref="Q112:Q113"/>
    <mergeCell ref="R112:R113"/>
    <mergeCell ref="S112:S113"/>
    <mergeCell ref="T112:T113"/>
    <mergeCell ref="U112:U113"/>
    <mergeCell ref="V112:V113"/>
    <mergeCell ref="W112:W113"/>
    <mergeCell ref="X112:X113"/>
    <mergeCell ref="Z112:Z113"/>
    <mergeCell ref="AA112:AA113"/>
    <mergeCell ref="AB112:AB113"/>
    <mergeCell ref="AC112:AC113"/>
    <mergeCell ref="AD112:AD113"/>
    <mergeCell ref="AE112:AE113"/>
    <mergeCell ref="AF112:AF113"/>
    <mergeCell ref="AG112:AG113"/>
    <mergeCell ref="AH112:AH113"/>
    <mergeCell ref="AI112:AI113"/>
    <mergeCell ref="AJ112:AJ113"/>
    <mergeCell ref="AK112:AK113"/>
    <mergeCell ref="AL112:AL113"/>
    <mergeCell ref="AM112:AM113"/>
    <mergeCell ref="AN112:AN113"/>
    <mergeCell ref="AO112:AO113"/>
    <mergeCell ref="AP112:AP113"/>
    <mergeCell ref="AQ112:AQ113"/>
    <mergeCell ref="AR112:AR113"/>
    <mergeCell ref="AS112:AS113"/>
    <mergeCell ref="BA112:BA113"/>
    <mergeCell ref="BB112:BB113"/>
    <mergeCell ref="BC112:BC113"/>
    <mergeCell ref="BD112:BD113"/>
    <mergeCell ref="BE112:BE113"/>
    <mergeCell ref="BF112:BF113"/>
    <mergeCell ref="AT112:AT113"/>
    <mergeCell ref="AU112:AU113"/>
    <mergeCell ref="AV112:AV113"/>
    <mergeCell ref="AW112:AW113"/>
    <mergeCell ref="AX112:AX113"/>
    <mergeCell ref="AY112:AY113"/>
    <mergeCell ref="AZ112:AZ113"/>
    <mergeCell ref="AM133:AM134"/>
    <mergeCell ref="AN133:AN134"/>
    <mergeCell ref="AO133:AO134"/>
    <mergeCell ref="AP133:AP134"/>
    <mergeCell ref="AQ133:AQ134"/>
    <mergeCell ref="AR133:AR134"/>
    <mergeCell ref="AS133:AS134"/>
    <mergeCell ref="BA133:BA134"/>
    <mergeCell ref="BB133:BB134"/>
    <mergeCell ref="BC133:BC134"/>
    <mergeCell ref="BD133:BD134"/>
    <mergeCell ref="BE133:BE134"/>
    <mergeCell ref="BF133:BF134"/>
    <mergeCell ref="AT133:AT134"/>
    <mergeCell ref="AU133:AU134"/>
    <mergeCell ref="AV133:AV134"/>
    <mergeCell ref="AW133:AW134"/>
    <mergeCell ref="AX133:AX134"/>
    <mergeCell ref="AY133:AY134"/>
    <mergeCell ref="AZ133:AZ134"/>
    <mergeCell ref="I141:I142"/>
    <mergeCell ref="J141:J142"/>
    <mergeCell ref="K141:K142"/>
    <mergeCell ref="L141:L142"/>
    <mergeCell ref="M141:M142"/>
    <mergeCell ref="N141:N142"/>
    <mergeCell ref="P141:P142"/>
    <mergeCell ref="A141:A142"/>
    <mergeCell ref="B141:B142"/>
    <mergeCell ref="C141:C142"/>
    <mergeCell ref="D141:D142"/>
    <mergeCell ref="E141:E142"/>
    <mergeCell ref="F141:F142"/>
    <mergeCell ref="G141:G142"/>
    <mergeCell ref="Q141:Q142"/>
    <mergeCell ref="R141:R142"/>
    <mergeCell ref="S141:S142"/>
    <mergeCell ref="T141:T142"/>
    <mergeCell ref="U141:U142"/>
    <mergeCell ref="V141:V142"/>
    <mergeCell ref="W141:W142"/>
    <mergeCell ref="AM141:AM142"/>
    <mergeCell ref="AN141:AN142"/>
    <mergeCell ref="AO141:AO142"/>
    <mergeCell ref="AP141:AP142"/>
    <mergeCell ref="AQ141:AQ142"/>
    <mergeCell ref="AR141:AR142"/>
    <mergeCell ref="AS141:AS142"/>
    <mergeCell ref="A145:A146"/>
    <mergeCell ref="B145:B146"/>
    <mergeCell ref="C145:C146"/>
    <mergeCell ref="D145:D146"/>
    <mergeCell ref="E145:E146"/>
    <mergeCell ref="F145:F146"/>
    <mergeCell ref="G145:G146"/>
    <mergeCell ref="X141:X142"/>
    <mergeCell ref="Z141:Z142"/>
    <mergeCell ref="AA141:AA142"/>
    <mergeCell ref="AB141:AB142"/>
    <mergeCell ref="AC141:AC142"/>
    <mergeCell ref="AD141:AD142"/>
    <mergeCell ref="AE141:AE142"/>
    <mergeCell ref="AF141:AF142"/>
    <mergeCell ref="AG141:AG142"/>
    <mergeCell ref="AH141:AH142"/>
    <mergeCell ref="AI141:AI142"/>
    <mergeCell ref="AJ141:AJ142"/>
    <mergeCell ref="AK141:AK142"/>
    <mergeCell ref="AL141:AL142"/>
    <mergeCell ref="AT141:AT142"/>
    <mergeCell ref="AU141:AU142"/>
    <mergeCell ref="AV141:AV142"/>
    <mergeCell ref="AW141:AW142"/>
    <mergeCell ref="AX141:AX142"/>
    <mergeCell ref="AY141:AY142"/>
    <mergeCell ref="AZ141:AZ142"/>
    <mergeCell ref="BE145:BE146"/>
    <mergeCell ref="BF145:BF146"/>
    <mergeCell ref="BA141:BA142"/>
    <mergeCell ref="BB141:BB142"/>
    <mergeCell ref="BC141:BC142"/>
    <mergeCell ref="BD141:BD142"/>
    <mergeCell ref="BE141:BE142"/>
    <mergeCell ref="BF141:BF142"/>
    <mergeCell ref="BD145:BD146"/>
    <mergeCell ref="H75:H77"/>
    <mergeCell ref="I75:I77"/>
    <mergeCell ref="J75:J77"/>
    <mergeCell ref="K75:K77"/>
    <mergeCell ref="L75:L77"/>
    <mergeCell ref="M75:M77"/>
    <mergeCell ref="N75:N77"/>
    <mergeCell ref="A75:A77"/>
    <mergeCell ref="B75:B77"/>
    <mergeCell ref="C75:C77"/>
    <mergeCell ref="D75:D77"/>
    <mergeCell ref="E75:E77"/>
    <mergeCell ref="F75:F77"/>
    <mergeCell ref="G75:G77"/>
    <mergeCell ref="H105:H106"/>
    <mergeCell ref="I105:I106"/>
    <mergeCell ref="J105:J106"/>
    <mergeCell ref="K105:K106"/>
    <mergeCell ref="L105:L106"/>
    <mergeCell ref="M105:M106"/>
    <mergeCell ref="N105:N106"/>
    <mergeCell ref="P105:P106"/>
    <mergeCell ref="Q105:Q106"/>
    <mergeCell ref="R105:R106"/>
    <mergeCell ref="S105:S106"/>
    <mergeCell ref="T105:T106"/>
    <mergeCell ref="U105:U106"/>
    <mergeCell ref="V105:V106"/>
    <mergeCell ref="W105:W106"/>
    <mergeCell ref="X105:X106"/>
    <mergeCell ref="Z105:Z106"/>
    <mergeCell ref="AA105:AA106"/>
    <mergeCell ref="AB105:AB106"/>
    <mergeCell ref="AC105:AC106"/>
    <mergeCell ref="AD105:AD106"/>
    <mergeCell ref="AE105:AE106"/>
    <mergeCell ref="AF105:AF106"/>
    <mergeCell ref="AG105:AG106"/>
    <mergeCell ref="AH105:AH106"/>
    <mergeCell ref="AI105:AI106"/>
    <mergeCell ref="AJ105:AJ106"/>
    <mergeCell ref="AK105:AK106"/>
    <mergeCell ref="A105:A106"/>
    <mergeCell ref="B105:B106"/>
    <mergeCell ref="C105:C106"/>
    <mergeCell ref="D105:D106"/>
    <mergeCell ref="E105:E106"/>
    <mergeCell ref="F105:F106"/>
    <mergeCell ref="G105:G106"/>
    <mergeCell ref="H73:H74"/>
    <mergeCell ref="I73:I74"/>
    <mergeCell ref="J73:J74"/>
    <mergeCell ref="K73:K74"/>
    <mergeCell ref="L73:L74"/>
    <mergeCell ref="M73:M74"/>
    <mergeCell ref="N73:N74"/>
    <mergeCell ref="A73:A74"/>
    <mergeCell ref="B73:B74"/>
    <mergeCell ref="C73:C74"/>
    <mergeCell ref="D73:D74"/>
    <mergeCell ref="E73:E74"/>
    <mergeCell ref="F73:F74"/>
    <mergeCell ref="G73:G74"/>
    <mergeCell ref="I133:I134"/>
    <mergeCell ref="J133:J134"/>
    <mergeCell ref="K133:K134"/>
    <mergeCell ref="L133:L134"/>
    <mergeCell ref="M133:M134"/>
    <mergeCell ref="N133:N134"/>
    <mergeCell ref="P133:P134"/>
    <mergeCell ref="Q133:Q134"/>
    <mergeCell ref="R133:R134"/>
    <mergeCell ref="S133:S134"/>
    <mergeCell ref="T133:T134"/>
    <mergeCell ref="U133:U134"/>
    <mergeCell ref="V133:V134"/>
    <mergeCell ref="W133:W134"/>
    <mergeCell ref="X133:X134"/>
    <mergeCell ref="Z133:Z134"/>
    <mergeCell ref="AA133:AA134"/>
    <mergeCell ref="AB133:AB134"/>
    <mergeCell ref="AC133:AC134"/>
    <mergeCell ref="AD133:AD134"/>
    <mergeCell ref="AE133:AE134"/>
    <mergeCell ref="AF133:AF134"/>
    <mergeCell ref="AG133:AG134"/>
    <mergeCell ref="AH133:AH134"/>
    <mergeCell ref="AI133:AI134"/>
    <mergeCell ref="AJ133:AJ134"/>
    <mergeCell ref="AK133:AK134"/>
    <mergeCell ref="AL133:AL134"/>
    <mergeCell ref="A133:A134"/>
    <mergeCell ref="B133:B134"/>
    <mergeCell ref="C133:C134"/>
    <mergeCell ref="D133:D134"/>
    <mergeCell ref="E133:E134"/>
    <mergeCell ref="F133:F134"/>
    <mergeCell ref="G133:G134"/>
    <mergeCell ref="AJ145:AJ146"/>
    <mergeCell ref="AK145:AK146"/>
    <mergeCell ref="AC145:AC146"/>
    <mergeCell ref="AD145:AD146"/>
    <mergeCell ref="AE145:AE146"/>
    <mergeCell ref="AF145:AF146"/>
    <mergeCell ref="AG145:AG146"/>
    <mergeCell ref="AH145:AH146"/>
    <mergeCell ref="AI145:AI146"/>
    <mergeCell ref="AS145:AS146"/>
    <mergeCell ref="AT145:AT146"/>
    <mergeCell ref="AL145:AL146"/>
    <mergeCell ref="AM145:AM146"/>
    <mergeCell ref="AN145:AN146"/>
    <mergeCell ref="AO145:AO146"/>
    <mergeCell ref="AP145:AP146"/>
    <mergeCell ref="AQ145:AQ146"/>
    <mergeCell ref="AR145:AR146"/>
    <mergeCell ref="BB145:BB146"/>
    <mergeCell ref="BC145:BC146"/>
    <mergeCell ref="AU145:AU146"/>
    <mergeCell ref="AV145:AV146"/>
    <mergeCell ref="AW145:AW146"/>
    <mergeCell ref="AX145:AX146"/>
    <mergeCell ref="AY145:AY146"/>
    <mergeCell ref="AZ145:AZ146"/>
    <mergeCell ref="BA145:BA146"/>
    <mergeCell ref="AL157:AL159"/>
    <mergeCell ref="AM157:AM159"/>
    <mergeCell ref="AN157:AN159"/>
    <mergeCell ref="AO157:AO159"/>
    <mergeCell ref="AP157:AP159"/>
    <mergeCell ref="AQ157:AQ159"/>
    <mergeCell ref="AR157:AR159"/>
    <mergeCell ref="AZ157:AZ159"/>
    <mergeCell ref="BA157:BA159"/>
    <mergeCell ref="BB157:BB159"/>
    <mergeCell ref="BC157:BC159"/>
    <mergeCell ref="BD157:BD159"/>
    <mergeCell ref="BE157:BE159"/>
    <mergeCell ref="BF157:BF159"/>
    <mergeCell ref="AS157:AS159"/>
    <mergeCell ref="AT157:AT159"/>
    <mergeCell ref="AU157:AU159"/>
    <mergeCell ref="AV157:AV159"/>
    <mergeCell ref="AW157:AW159"/>
    <mergeCell ref="AX157:AX159"/>
    <mergeCell ref="AY157:AY159"/>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N164:N165"/>
    <mergeCell ref="P164:P165"/>
    <mergeCell ref="Q164:Q165"/>
    <mergeCell ref="R164:R165"/>
    <mergeCell ref="S164:S165"/>
    <mergeCell ref="T164:T165"/>
    <mergeCell ref="U164:U165"/>
    <mergeCell ref="V164:V165"/>
    <mergeCell ref="W164:W165"/>
    <mergeCell ref="X164:X165"/>
    <mergeCell ref="Z164:Z165"/>
    <mergeCell ref="AA164:AA165"/>
    <mergeCell ref="AB164:AB165"/>
    <mergeCell ref="AC164:AC165"/>
    <mergeCell ref="AD164:AD165"/>
    <mergeCell ref="AE164:AE165"/>
    <mergeCell ref="AF164:AF165"/>
    <mergeCell ref="AG164:AG165"/>
    <mergeCell ref="AH164:AH165"/>
    <mergeCell ref="AI164:AI165"/>
    <mergeCell ref="AJ164:AJ165"/>
    <mergeCell ref="AK164:AK165"/>
    <mergeCell ref="AL164:AL165"/>
    <mergeCell ref="AM164:AM165"/>
    <mergeCell ref="AN164:AN165"/>
    <mergeCell ref="AO164:AO165"/>
    <mergeCell ref="AP164:AP165"/>
    <mergeCell ref="AQ164:AQ165"/>
    <mergeCell ref="AR164:AR165"/>
    <mergeCell ref="AZ164:AZ165"/>
    <mergeCell ref="BA164:BA165"/>
    <mergeCell ref="BB164:BB165"/>
    <mergeCell ref="BC164:BC165"/>
    <mergeCell ref="BD164:BD165"/>
    <mergeCell ref="BE164:BE165"/>
    <mergeCell ref="BF164:BF165"/>
    <mergeCell ref="AS164:AS165"/>
    <mergeCell ref="AT164:AT165"/>
    <mergeCell ref="AU164:AU165"/>
    <mergeCell ref="AV164:AV165"/>
    <mergeCell ref="AW164:AW165"/>
    <mergeCell ref="AX164:AX165"/>
    <mergeCell ref="AY164:AY165"/>
    <mergeCell ref="AE225:AE227"/>
    <mergeCell ref="AF225:AF227"/>
    <mergeCell ref="W225:W227"/>
    <mergeCell ref="X225:X227"/>
    <mergeCell ref="Z225:Z227"/>
    <mergeCell ref="AA225:AA227"/>
    <mergeCell ref="AB225:AB227"/>
    <mergeCell ref="AC225:AC227"/>
    <mergeCell ref="AD225:AD227"/>
    <mergeCell ref="A246:A247"/>
    <mergeCell ref="B246:B247"/>
    <mergeCell ref="C246:C247"/>
    <mergeCell ref="D246:D247"/>
    <mergeCell ref="E246:E247"/>
    <mergeCell ref="F246:F247"/>
    <mergeCell ref="G246:G247"/>
    <mergeCell ref="H246:H247"/>
    <mergeCell ref="I246:I247"/>
    <mergeCell ref="J246:J247"/>
    <mergeCell ref="K246:K247"/>
    <mergeCell ref="L246:L247"/>
    <mergeCell ref="M246:M247"/>
    <mergeCell ref="N246:N247"/>
    <mergeCell ref="P246:P247"/>
    <mergeCell ref="Q246:Q247"/>
    <mergeCell ref="R246:R247"/>
    <mergeCell ref="S246:S247"/>
    <mergeCell ref="T246:T247"/>
    <mergeCell ref="U246:U247"/>
    <mergeCell ref="V246:V247"/>
    <mergeCell ref="W246:W247"/>
    <mergeCell ref="X246:X247"/>
    <mergeCell ref="Z246:Z247"/>
    <mergeCell ref="AA246:AA247"/>
    <mergeCell ref="AB246:AB247"/>
    <mergeCell ref="AC246:AC247"/>
    <mergeCell ref="AD246:AD247"/>
    <mergeCell ref="AE246:AE247"/>
    <mergeCell ref="AF246:AF247"/>
    <mergeCell ref="AG246:AG247"/>
    <mergeCell ref="AH246:AH247"/>
    <mergeCell ref="AI246:AI247"/>
    <mergeCell ref="AJ246:AJ247"/>
    <mergeCell ref="AK246:AK247"/>
    <mergeCell ref="AL246:AL247"/>
    <mergeCell ref="AM246:AM247"/>
    <mergeCell ref="AN246:AN247"/>
    <mergeCell ref="AO246:AO247"/>
    <mergeCell ref="AP246:AP247"/>
    <mergeCell ref="AQ246:AQ247"/>
    <mergeCell ref="AR246:AR247"/>
    <mergeCell ref="AZ246:AZ247"/>
    <mergeCell ref="BA246:BA247"/>
    <mergeCell ref="BB246:BB247"/>
    <mergeCell ref="BC246:BC247"/>
    <mergeCell ref="BD246:BD247"/>
    <mergeCell ref="BE246:BE247"/>
    <mergeCell ref="BF246:BF247"/>
    <mergeCell ref="AS246:AS247"/>
    <mergeCell ref="AT246:AT247"/>
    <mergeCell ref="AU246:AU247"/>
    <mergeCell ref="AV246:AV247"/>
    <mergeCell ref="AW246:AW247"/>
    <mergeCell ref="AX246:AX247"/>
    <mergeCell ref="AY246:AY247"/>
    <mergeCell ref="H225:H227"/>
    <mergeCell ref="I225:I227"/>
    <mergeCell ref="J225:J227"/>
    <mergeCell ref="K225:K227"/>
    <mergeCell ref="L225:L227"/>
    <mergeCell ref="M225:M227"/>
    <mergeCell ref="N225:N227"/>
    <mergeCell ref="A225:A227"/>
    <mergeCell ref="B225:B227"/>
    <mergeCell ref="C225:C227"/>
    <mergeCell ref="D225:D227"/>
    <mergeCell ref="E225:E227"/>
    <mergeCell ref="F225:F227"/>
    <mergeCell ref="G225:G227"/>
    <mergeCell ref="H233:H234"/>
    <mergeCell ref="I233:I234"/>
    <mergeCell ref="J233:J234"/>
    <mergeCell ref="K233:K234"/>
    <mergeCell ref="L233:L234"/>
    <mergeCell ref="M233:M234"/>
    <mergeCell ref="N233:N234"/>
    <mergeCell ref="P233:P234"/>
    <mergeCell ref="Q233:Q234"/>
    <mergeCell ref="R233:R234"/>
    <mergeCell ref="S233:S234"/>
    <mergeCell ref="T233:T234"/>
    <mergeCell ref="U233:U234"/>
    <mergeCell ref="V233:V234"/>
    <mergeCell ref="W233:W234"/>
    <mergeCell ref="X233:X234"/>
    <mergeCell ref="Z233:Z234"/>
    <mergeCell ref="AA233:AA234"/>
    <mergeCell ref="AB233:AB234"/>
    <mergeCell ref="AC233:AC234"/>
    <mergeCell ref="AD233:AD234"/>
    <mergeCell ref="AE233:AE234"/>
    <mergeCell ref="AF233:AF234"/>
    <mergeCell ref="AG233:AG234"/>
    <mergeCell ref="AH233:AH234"/>
    <mergeCell ref="AI233:AI234"/>
    <mergeCell ref="AJ233:AJ234"/>
    <mergeCell ref="AK233:AK234"/>
    <mergeCell ref="A233:A234"/>
    <mergeCell ref="B233:B234"/>
    <mergeCell ref="C233:C234"/>
    <mergeCell ref="D233:D234"/>
    <mergeCell ref="E233:E234"/>
    <mergeCell ref="F233:F234"/>
    <mergeCell ref="G233:G23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9.63"/>
    <col customWidth="1" min="2" max="2" width="29.0"/>
    <col customWidth="1" min="4" max="4" width="22.13"/>
    <col customWidth="1" min="5" max="5" width="68.75"/>
  </cols>
  <sheetData>
    <row r="1">
      <c r="A1" s="171" t="s">
        <v>10160</v>
      </c>
      <c r="B1" s="171" t="s">
        <v>10161</v>
      </c>
      <c r="C1" s="171" t="s">
        <v>9959</v>
      </c>
      <c r="D1" s="171" t="s">
        <v>10162</v>
      </c>
      <c r="E1" s="171" t="s">
        <v>6108</v>
      </c>
    </row>
    <row r="2">
      <c r="A2" s="171" t="s">
        <v>10163</v>
      </c>
      <c r="C2" s="171" t="s">
        <v>61</v>
      </c>
    </row>
    <row r="3">
      <c r="A3" s="171" t="s">
        <v>10164</v>
      </c>
      <c r="C3" s="171" t="s">
        <v>61</v>
      </c>
    </row>
    <row r="4">
      <c r="A4" s="171" t="s">
        <v>10166</v>
      </c>
      <c r="C4" s="171" t="s">
        <v>61</v>
      </c>
    </row>
    <row r="5">
      <c r="A5" s="171" t="s">
        <v>10167</v>
      </c>
      <c r="C5" s="171" t="s">
        <v>61</v>
      </c>
    </row>
    <row r="6">
      <c r="A6" s="171" t="s">
        <v>10168</v>
      </c>
      <c r="B6" s="171">
        <v>2.0</v>
      </c>
      <c r="C6" s="171" t="s">
        <v>6117</v>
      </c>
      <c r="D6" s="469">
        <v>46244.0</v>
      </c>
    </row>
    <row r="7">
      <c r="A7" s="171" t="s">
        <v>10169</v>
      </c>
      <c r="B7" s="171">
        <v>3.0</v>
      </c>
      <c r="C7" s="171" t="s">
        <v>6117</v>
      </c>
      <c r="D7" s="469">
        <v>46245.0</v>
      </c>
    </row>
    <row r="8">
      <c r="A8" s="171" t="s">
        <v>10170</v>
      </c>
      <c r="B8" s="171">
        <v>3.0</v>
      </c>
      <c r="C8" s="171" t="s">
        <v>6117</v>
      </c>
      <c r="D8" s="469">
        <v>46246.0</v>
      </c>
    </row>
    <row r="9">
      <c r="A9" s="171" t="s">
        <v>10171</v>
      </c>
      <c r="B9" s="171">
        <v>8.0</v>
      </c>
      <c r="C9" s="171" t="s">
        <v>6117</v>
      </c>
      <c r="D9" s="469">
        <v>46247.0</v>
      </c>
    </row>
    <row r="10">
      <c r="C10" s="222"/>
    </row>
    <row r="11">
      <c r="C11" s="222"/>
    </row>
    <row r="12">
      <c r="C12" s="222"/>
    </row>
    <row r="13">
      <c r="C13" s="222"/>
    </row>
    <row r="14">
      <c r="C14" s="222"/>
    </row>
    <row r="15">
      <c r="C15" s="222"/>
    </row>
    <row r="16">
      <c r="C16" s="222"/>
    </row>
  </sheetData>
  <dataValidations>
    <dataValidation type="list" allowBlank="1" showErrorMessage="1" sqref="C2:C16">
      <formula1>"DONE,BELUM"</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66.38"/>
    <col customWidth="1" min="2" max="2" width="83.88"/>
  </cols>
  <sheetData>
    <row r="1">
      <c r="A1" s="470" t="s">
        <v>4265</v>
      </c>
      <c r="B1" s="470" t="s">
        <v>2</v>
      </c>
      <c r="C1" s="471" t="s">
        <v>25</v>
      </c>
    </row>
    <row r="2">
      <c r="A2" s="472" t="s">
        <v>8401</v>
      </c>
      <c r="B2" s="472" t="s">
        <v>2710</v>
      </c>
      <c r="C2" s="473"/>
    </row>
    <row r="3">
      <c r="A3" s="474" t="s">
        <v>8302</v>
      </c>
      <c r="B3" s="474" t="s">
        <v>3614</v>
      </c>
      <c r="C3" s="475"/>
    </row>
    <row r="4">
      <c r="A4" s="472" t="s">
        <v>6970</v>
      </c>
      <c r="B4" s="472" t="s">
        <v>3584</v>
      </c>
      <c r="C4" s="473"/>
    </row>
    <row r="5">
      <c r="A5" s="474" t="s">
        <v>3220</v>
      </c>
      <c r="B5" s="474" t="s">
        <v>2860</v>
      </c>
      <c r="C5" s="475"/>
    </row>
    <row r="6">
      <c r="A6" s="472" t="s">
        <v>7610</v>
      </c>
      <c r="B6" s="472" t="s">
        <v>2952</v>
      </c>
      <c r="C6" s="473"/>
    </row>
    <row r="7">
      <c r="A7" s="474" t="s">
        <v>6017</v>
      </c>
      <c r="B7" s="474" t="s">
        <v>3611</v>
      </c>
      <c r="C7" s="475"/>
    </row>
    <row r="8">
      <c r="A8" s="472" t="s">
        <v>5887</v>
      </c>
      <c r="B8" s="472" t="s">
        <v>2325</v>
      </c>
      <c r="C8" s="473"/>
    </row>
    <row r="9">
      <c r="A9" s="474" t="s">
        <v>10089</v>
      </c>
      <c r="B9" s="474" t="s">
        <v>10179</v>
      </c>
      <c r="C9" s="474" t="s">
        <v>10180</v>
      </c>
    </row>
    <row r="10">
      <c r="A10" s="472" t="s">
        <v>6815</v>
      </c>
      <c r="B10" s="472" t="s">
        <v>3634</v>
      </c>
      <c r="C10" s="473"/>
    </row>
    <row r="11">
      <c r="A11" s="474" t="s">
        <v>9354</v>
      </c>
      <c r="B11" s="474" t="s">
        <v>9355</v>
      </c>
      <c r="C11" s="474" t="s">
        <v>2534</v>
      </c>
    </row>
    <row r="12">
      <c r="A12" s="472" t="s">
        <v>8164</v>
      </c>
      <c r="B12" s="472" t="s">
        <v>8165</v>
      </c>
      <c r="C12" s="472" t="s">
        <v>2870</v>
      </c>
    </row>
    <row r="13">
      <c r="A13" s="474" t="s">
        <v>9203</v>
      </c>
      <c r="B13" s="474" t="s">
        <v>2015</v>
      </c>
      <c r="C13" s="475"/>
    </row>
    <row r="14">
      <c r="A14" s="472" t="s">
        <v>9534</v>
      </c>
      <c r="B14" s="472" t="s">
        <v>2024</v>
      </c>
      <c r="C14" s="473"/>
    </row>
    <row r="15">
      <c r="A15" s="474" t="s">
        <v>10181</v>
      </c>
      <c r="B15" s="474" t="e">
        <v>#N/A</v>
      </c>
      <c r="C15" s="475"/>
    </row>
    <row r="16">
      <c r="A16" s="472" t="s">
        <v>9915</v>
      </c>
      <c r="B16" s="472" t="s">
        <v>2663</v>
      </c>
      <c r="C16" s="473"/>
    </row>
    <row r="17">
      <c r="A17" s="474" t="s">
        <v>5850</v>
      </c>
      <c r="B17" s="474" t="s">
        <v>3803</v>
      </c>
      <c r="C17" s="475"/>
    </row>
    <row r="18">
      <c r="A18" s="472" t="s">
        <v>9095</v>
      </c>
      <c r="B18" s="472" t="s">
        <v>3005</v>
      </c>
      <c r="C18" s="473"/>
    </row>
    <row r="19">
      <c r="A19" s="474" t="s">
        <v>8346</v>
      </c>
      <c r="B19" s="474" t="s">
        <v>8347</v>
      </c>
      <c r="C19" s="474" t="s">
        <v>1071</v>
      </c>
    </row>
    <row r="20">
      <c r="A20" s="472" t="s">
        <v>10024</v>
      </c>
      <c r="B20" s="472" t="s">
        <v>2933</v>
      </c>
      <c r="C20" s="473"/>
    </row>
    <row r="21">
      <c r="A21" s="474" t="s">
        <v>9166</v>
      </c>
      <c r="B21" s="474" t="s">
        <v>1772</v>
      </c>
      <c r="C21" s="475"/>
    </row>
    <row r="22">
      <c r="A22" s="472" t="s">
        <v>8865</v>
      </c>
      <c r="B22" s="472" t="s">
        <v>3663</v>
      </c>
      <c r="C22" s="473"/>
    </row>
    <row r="23">
      <c r="A23" s="474" t="s">
        <v>9390</v>
      </c>
      <c r="B23" s="474" t="s">
        <v>3534</v>
      </c>
      <c r="C23" s="475"/>
    </row>
    <row r="24">
      <c r="A24" s="472" t="s">
        <v>3684</v>
      </c>
      <c r="B24" s="472" t="s">
        <v>1128</v>
      </c>
      <c r="C24" s="473"/>
    </row>
    <row r="25">
      <c r="A25" s="474" t="s">
        <v>8428</v>
      </c>
      <c r="B25" s="474" t="s">
        <v>3256</v>
      </c>
      <c r="C25" s="475"/>
    </row>
    <row r="26">
      <c r="A26" s="472" t="s">
        <v>9735</v>
      </c>
      <c r="B26" s="472" t="s">
        <v>3477</v>
      </c>
      <c r="C26" s="473"/>
    </row>
    <row r="27">
      <c r="A27" s="474" t="s">
        <v>9139</v>
      </c>
      <c r="B27" s="474" t="s">
        <v>3139</v>
      </c>
      <c r="C27" s="475"/>
    </row>
    <row r="28">
      <c r="A28" s="472" t="s">
        <v>9598</v>
      </c>
      <c r="B28" s="472" t="s">
        <v>2610</v>
      </c>
      <c r="C28" s="473"/>
    </row>
    <row r="29">
      <c r="A29" s="474" t="s">
        <v>8548</v>
      </c>
      <c r="B29" s="474" t="s">
        <v>8549</v>
      </c>
      <c r="C29" s="474" t="s">
        <v>356</v>
      </c>
    </row>
    <row r="30">
      <c r="A30" s="472" t="s">
        <v>9775</v>
      </c>
      <c r="B30" s="472" t="s">
        <v>9776</v>
      </c>
      <c r="C30" s="472" t="s">
        <v>2593</v>
      </c>
    </row>
    <row r="31">
      <c r="A31" s="474" t="s">
        <v>9565</v>
      </c>
      <c r="B31" s="474" t="s">
        <v>10185</v>
      </c>
      <c r="C31" s="474" t="s">
        <v>2049</v>
      </c>
    </row>
    <row r="32">
      <c r="A32" s="472" t="s">
        <v>9109</v>
      </c>
      <c r="B32" s="472" t="s">
        <v>3441</v>
      </c>
      <c r="C32" s="473"/>
    </row>
    <row r="33">
      <c r="A33" s="474" t="s">
        <v>5864</v>
      </c>
      <c r="B33" s="474" t="s">
        <v>3345</v>
      </c>
      <c r="C33" s="475"/>
    </row>
    <row r="34">
      <c r="A34" s="472" t="s">
        <v>8706</v>
      </c>
      <c r="B34" s="472" t="s">
        <v>8707</v>
      </c>
      <c r="C34" s="472" t="s">
        <v>3437</v>
      </c>
    </row>
    <row r="35">
      <c r="A35" s="474" t="s">
        <v>7707</v>
      </c>
      <c r="B35" s="474" t="s">
        <v>7139</v>
      </c>
      <c r="C35" s="474" t="s">
        <v>1063</v>
      </c>
    </row>
    <row r="36">
      <c r="A36" s="472" t="s">
        <v>9092</v>
      </c>
      <c r="B36" s="472" t="s">
        <v>8268</v>
      </c>
      <c r="C36" s="472" t="s">
        <v>392</v>
      </c>
    </row>
    <row r="37">
      <c r="A37" s="474" t="s">
        <v>7138</v>
      </c>
      <c r="B37" s="474" t="s">
        <v>7139</v>
      </c>
      <c r="C37" s="474" t="s">
        <v>1063</v>
      </c>
    </row>
    <row r="38">
      <c r="A38" s="472" t="s">
        <v>9759</v>
      </c>
      <c r="B38" s="472" t="s">
        <v>1895</v>
      </c>
      <c r="C38" s="473"/>
    </row>
    <row r="39">
      <c r="A39" s="474" t="s">
        <v>8900</v>
      </c>
      <c r="B39" s="474" t="s">
        <v>2787</v>
      </c>
      <c r="C39" s="475"/>
    </row>
    <row r="40">
      <c r="A40" s="472" t="s">
        <v>10008</v>
      </c>
      <c r="B40" s="472" t="s">
        <v>10009</v>
      </c>
      <c r="C40" s="472" t="s">
        <v>1976</v>
      </c>
    </row>
    <row r="41">
      <c r="A41" s="474" t="s">
        <v>8447</v>
      </c>
      <c r="B41" s="474" t="s">
        <v>8448</v>
      </c>
      <c r="C41" s="474" t="s">
        <v>3736</v>
      </c>
    </row>
    <row r="42">
      <c r="A42" s="472" t="s">
        <v>7209</v>
      </c>
      <c r="B42" s="472" t="s">
        <v>3111</v>
      </c>
      <c r="C42" s="473"/>
    </row>
    <row r="43">
      <c r="A43" s="474" t="s">
        <v>8815</v>
      </c>
      <c r="B43" s="474" t="s">
        <v>8816</v>
      </c>
      <c r="C43" s="474" t="s">
        <v>877</v>
      </c>
    </row>
    <row r="44">
      <c r="A44" s="472" t="s">
        <v>9842</v>
      </c>
      <c r="B44" s="472" t="s">
        <v>1923</v>
      </c>
      <c r="C44" s="473"/>
    </row>
    <row r="45">
      <c r="A45" s="474" t="s">
        <v>5922</v>
      </c>
      <c r="B45" s="474" t="s">
        <v>3341</v>
      </c>
      <c r="C45" s="475"/>
    </row>
    <row r="46">
      <c r="A46" s="472" t="s">
        <v>10186</v>
      </c>
      <c r="B46" s="472" t="e">
        <v>#N/A</v>
      </c>
      <c r="C46" s="476" t="e">
        <v>#N/A</v>
      </c>
    </row>
    <row r="47">
      <c r="A47" s="474" t="s">
        <v>8074</v>
      </c>
      <c r="B47" s="474" t="s">
        <v>8075</v>
      </c>
      <c r="C47" s="474" t="s">
        <v>732</v>
      </c>
    </row>
    <row r="48">
      <c r="A48" s="472" t="s">
        <v>10035</v>
      </c>
      <c r="B48" s="472" t="s">
        <v>10036</v>
      </c>
      <c r="C48" s="472" t="s">
        <v>2186</v>
      </c>
    </row>
    <row r="49">
      <c r="A49" s="474" t="s">
        <v>9710</v>
      </c>
      <c r="B49" s="474" t="s">
        <v>3679</v>
      </c>
      <c r="C49" s="475"/>
    </row>
    <row r="50">
      <c r="A50" s="472" t="s">
        <v>9720</v>
      </c>
      <c r="B50" s="472" t="s">
        <v>4117</v>
      </c>
      <c r="C50" s="473"/>
    </row>
    <row r="51">
      <c r="A51" s="474" t="s">
        <v>8358</v>
      </c>
      <c r="B51" s="474" t="s">
        <v>1852</v>
      </c>
      <c r="C51" s="475"/>
    </row>
    <row r="52">
      <c r="A52" s="472" t="s">
        <v>8239</v>
      </c>
      <c r="B52" s="472" t="s">
        <v>1841</v>
      </c>
      <c r="C52" s="473"/>
    </row>
    <row r="53">
      <c r="A53" s="474" t="s">
        <v>5796</v>
      </c>
      <c r="B53" s="474" t="s">
        <v>8268</v>
      </c>
      <c r="C53" s="474" t="s">
        <v>392</v>
      </c>
    </row>
    <row r="54">
      <c r="A54" s="472" t="s">
        <v>6054</v>
      </c>
      <c r="B54" s="472" t="s">
        <v>1858</v>
      </c>
      <c r="C54" s="473"/>
    </row>
    <row r="55">
      <c r="A55" s="474" t="s">
        <v>9378</v>
      </c>
      <c r="B55" s="474" t="s">
        <v>3445</v>
      </c>
      <c r="C55" s="475"/>
    </row>
    <row r="56">
      <c r="A56" s="472" t="s">
        <v>8227</v>
      </c>
      <c r="B56" s="472" t="s">
        <v>8228</v>
      </c>
      <c r="C56" s="472" t="s">
        <v>10187</v>
      </c>
    </row>
    <row r="57">
      <c r="A57" s="474" t="s">
        <v>9348</v>
      </c>
      <c r="B57" s="474" t="s">
        <v>2965</v>
      </c>
      <c r="C57" s="475"/>
    </row>
    <row r="58">
      <c r="A58" s="472" t="s">
        <v>6021</v>
      </c>
      <c r="B58" s="472" t="s">
        <v>8957</v>
      </c>
      <c r="C58" s="472" t="s">
        <v>10188</v>
      </c>
    </row>
    <row r="59">
      <c r="A59" s="474" t="s">
        <v>8581</v>
      </c>
      <c r="B59" s="474" t="s">
        <v>1926</v>
      </c>
      <c r="C59" s="475"/>
    </row>
    <row r="60">
      <c r="A60" s="472" t="s">
        <v>7654</v>
      </c>
      <c r="B60" s="472" t="s">
        <v>3645</v>
      </c>
      <c r="C60" s="473"/>
    </row>
    <row r="61">
      <c r="A61" s="474" t="s">
        <v>9418</v>
      </c>
      <c r="B61" s="474" t="s">
        <v>2804</v>
      </c>
      <c r="C61" s="475"/>
    </row>
    <row r="62">
      <c r="A62" s="472" t="s">
        <v>9124</v>
      </c>
      <c r="B62" s="472" t="s">
        <v>1778</v>
      </c>
      <c r="C62" s="473"/>
    </row>
    <row r="63">
      <c r="A63" s="474" t="s">
        <v>5776</v>
      </c>
      <c r="B63" s="474" t="s">
        <v>8011</v>
      </c>
      <c r="C63" s="475"/>
    </row>
    <row r="64">
      <c r="A64" s="472" t="s">
        <v>7197</v>
      </c>
      <c r="B64" s="472" t="s">
        <v>7198</v>
      </c>
      <c r="C64" s="472" t="s">
        <v>1116</v>
      </c>
    </row>
    <row r="65">
      <c r="A65" s="474" t="s">
        <v>10077</v>
      </c>
      <c r="B65" s="474" t="s">
        <v>10078</v>
      </c>
      <c r="C65" s="474" t="s">
        <v>1084</v>
      </c>
    </row>
    <row r="66">
      <c r="A66" s="472" t="s">
        <v>8498</v>
      </c>
      <c r="B66" s="472" t="s">
        <v>8499</v>
      </c>
      <c r="C66" s="472" t="s">
        <v>1327</v>
      </c>
    </row>
    <row r="67">
      <c r="A67" s="474" t="s">
        <v>8202</v>
      </c>
      <c r="B67" s="474" t="s">
        <v>1731</v>
      </c>
      <c r="C67" s="475"/>
    </row>
    <row r="68">
      <c r="A68" s="472" t="s">
        <v>8134</v>
      </c>
      <c r="B68" s="472" t="s">
        <v>1731</v>
      </c>
      <c r="C68" s="473"/>
    </row>
    <row r="69">
      <c r="A69" s="474" t="s">
        <v>8216</v>
      </c>
      <c r="B69" s="474" t="s">
        <v>8217</v>
      </c>
      <c r="C69" s="474" t="s">
        <v>646</v>
      </c>
    </row>
    <row r="70">
      <c r="A70" s="472" t="s">
        <v>7121</v>
      </c>
      <c r="B70" s="472" t="s">
        <v>3778</v>
      </c>
      <c r="C70" s="473"/>
    </row>
    <row r="71">
      <c r="A71" s="474" t="s">
        <v>9182</v>
      </c>
      <c r="B71" s="474" t="s">
        <v>3649</v>
      </c>
      <c r="C71" s="475"/>
    </row>
    <row r="72">
      <c r="A72" s="472" t="s">
        <v>8145</v>
      </c>
      <c r="B72" s="472" t="s">
        <v>3603</v>
      </c>
      <c r="C72" s="473"/>
    </row>
    <row r="73">
      <c r="A73" s="474" t="s">
        <v>9004</v>
      </c>
      <c r="B73" s="474" t="s">
        <v>2911</v>
      </c>
      <c r="C73" s="475"/>
    </row>
    <row r="74">
      <c r="A74" s="472" t="s">
        <v>8964</v>
      </c>
      <c r="B74" s="472" t="s">
        <v>4044</v>
      </c>
      <c r="C74" s="473"/>
    </row>
    <row r="75">
      <c r="A75" s="474" t="s">
        <v>7055</v>
      </c>
      <c r="B75" s="474" t="s">
        <v>3793</v>
      </c>
      <c r="C75" s="475"/>
    </row>
    <row r="76">
      <c r="A76" s="472" t="s">
        <v>5788</v>
      </c>
      <c r="B76" s="472" t="s">
        <v>3299</v>
      </c>
      <c r="C76" s="473"/>
    </row>
    <row r="77">
      <c r="A77" s="474" t="s">
        <v>5871</v>
      </c>
      <c r="B77" s="474" t="s">
        <v>966</v>
      </c>
      <c r="C77" s="475"/>
    </row>
    <row r="78">
      <c r="A78" s="472" t="s">
        <v>8504</v>
      </c>
      <c r="B78" s="472" t="s">
        <v>8505</v>
      </c>
      <c r="C78" s="472" t="s">
        <v>1331</v>
      </c>
    </row>
    <row r="79">
      <c r="A79" s="474" t="s">
        <v>9456</v>
      </c>
      <c r="B79" s="474" t="s">
        <v>3894</v>
      </c>
      <c r="C79" s="475"/>
    </row>
    <row r="80">
      <c r="A80" s="472" t="s">
        <v>9381</v>
      </c>
      <c r="B80" s="472" t="s">
        <v>3881</v>
      </c>
      <c r="C80" s="473"/>
    </row>
    <row r="81">
      <c r="A81" s="474" t="s">
        <v>9460</v>
      </c>
      <c r="B81" s="474" t="s">
        <v>3868</v>
      </c>
      <c r="C81" s="475"/>
    </row>
    <row r="82">
      <c r="A82" s="472" t="s">
        <v>9572</v>
      </c>
      <c r="B82" s="472" t="s">
        <v>9573</v>
      </c>
      <c r="C82" s="472" t="s">
        <v>1592</v>
      </c>
    </row>
    <row r="83">
      <c r="A83" s="474" t="s">
        <v>9288</v>
      </c>
      <c r="B83" s="474" t="s">
        <v>1380</v>
      </c>
      <c r="C83" s="475"/>
    </row>
    <row r="84">
      <c r="A84" s="472" t="s">
        <v>9664</v>
      </c>
      <c r="B84" s="472" t="s">
        <v>2743</v>
      </c>
      <c r="C84" s="473"/>
    </row>
    <row r="85">
      <c r="A85" s="474" t="s">
        <v>2971</v>
      </c>
      <c r="B85" s="474" t="s">
        <v>2974</v>
      </c>
      <c r="C85" s="475"/>
    </row>
    <row r="86">
      <c r="A86" s="472" t="s">
        <v>9472</v>
      </c>
      <c r="B86" s="472" t="s">
        <v>2009</v>
      </c>
      <c r="C86" s="473"/>
    </row>
    <row r="87">
      <c r="A87" s="474" t="s">
        <v>8798</v>
      </c>
      <c r="B87" s="474" t="s">
        <v>2013</v>
      </c>
      <c r="C87" s="475"/>
    </row>
    <row r="88">
      <c r="A88" s="472" t="s">
        <v>9583</v>
      </c>
      <c r="B88" s="472" t="s">
        <v>4111</v>
      </c>
      <c r="C88" s="473"/>
    </row>
    <row r="89">
      <c r="A89" s="474" t="s">
        <v>8189</v>
      </c>
      <c r="B89" s="474" t="s">
        <v>8190</v>
      </c>
      <c r="C89" s="474" t="s">
        <v>2632</v>
      </c>
    </row>
    <row r="90">
      <c r="A90" s="472" t="s">
        <v>8753</v>
      </c>
      <c r="B90" s="472" t="s">
        <v>3336</v>
      </c>
      <c r="C90" s="473"/>
    </row>
    <row r="91">
      <c r="A91" s="474" t="s">
        <v>9723</v>
      </c>
      <c r="B91" s="474" t="s">
        <v>9724</v>
      </c>
      <c r="C91" s="474" t="s">
        <v>860</v>
      </c>
    </row>
    <row r="92">
      <c r="A92" s="472" t="s">
        <v>9645</v>
      </c>
      <c r="B92" s="472" t="s">
        <v>9646</v>
      </c>
      <c r="C92" s="472" t="s">
        <v>1913</v>
      </c>
    </row>
    <row r="93">
      <c r="A93" s="474" t="s">
        <v>9640</v>
      </c>
      <c r="B93" s="474" t="s">
        <v>9641</v>
      </c>
      <c r="C93" s="474" t="s">
        <v>1920</v>
      </c>
    </row>
    <row r="94">
      <c r="A94" s="472" t="s">
        <v>5898</v>
      </c>
      <c r="B94" s="472" t="s">
        <v>3212</v>
      </c>
      <c r="C94" s="473"/>
    </row>
    <row r="95">
      <c r="A95" s="474" t="s">
        <v>8062</v>
      </c>
      <c r="B95" s="474" t="s">
        <v>3222</v>
      </c>
      <c r="C95" s="475"/>
    </row>
    <row r="96">
      <c r="A96" s="472" t="s">
        <v>8078</v>
      </c>
      <c r="B96" s="472" t="s">
        <v>1620</v>
      </c>
      <c r="C96" s="473"/>
    </row>
    <row r="97">
      <c r="A97" s="474" t="s">
        <v>8584</v>
      </c>
      <c r="B97" s="474" t="s">
        <v>3507</v>
      </c>
      <c r="C97" s="475"/>
    </row>
    <row r="98">
      <c r="A98" s="472" t="s">
        <v>3759</v>
      </c>
      <c r="B98" s="472" t="s">
        <v>909</v>
      </c>
      <c r="C98" s="473"/>
    </row>
    <row r="99">
      <c r="A99" s="474" t="s">
        <v>8510</v>
      </c>
      <c r="B99" s="474" t="s">
        <v>3031</v>
      </c>
      <c r="C99" s="475"/>
    </row>
    <row r="100">
      <c r="A100" s="472" t="s">
        <v>9216</v>
      </c>
      <c r="B100" s="472" t="s">
        <v>6941</v>
      </c>
      <c r="C100" s="472" t="s">
        <v>1269</v>
      </c>
    </row>
    <row r="101">
      <c r="A101" s="474" t="s">
        <v>9577</v>
      </c>
      <c r="B101" s="474" t="s">
        <v>3148</v>
      </c>
      <c r="C101" s="475"/>
    </row>
    <row r="102">
      <c r="A102" s="472" t="s">
        <v>8720</v>
      </c>
      <c r="B102" s="472" t="s">
        <v>3099</v>
      </c>
      <c r="C102" s="473"/>
    </row>
    <row r="103">
      <c r="A103" s="474" t="s">
        <v>8578</v>
      </c>
      <c r="B103" s="474" t="s">
        <v>3126</v>
      </c>
      <c r="C103" s="475"/>
    </row>
    <row r="104">
      <c r="A104" s="472" t="s">
        <v>8434</v>
      </c>
      <c r="B104" s="472" t="s">
        <v>3426</v>
      </c>
      <c r="C104" s="473"/>
    </row>
    <row r="105">
      <c r="A105" s="474" t="s">
        <v>8026</v>
      </c>
      <c r="B105" s="474" t="s">
        <v>3429</v>
      </c>
      <c r="C105" s="475"/>
    </row>
    <row r="106">
      <c r="A106" s="472" t="s">
        <v>7940</v>
      </c>
      <c r="B106" s="472" t="s">
        <v>7012</v>
      </c>
      <c r="C106" s="472" t="s">
        <v>1110</v>
      </c>
    </row>
    <row r="107">
      <c r="A107" s="474" t="s">
        <v>9084</v>
      </c>
      <c r="B107" s="474" t="s">
        <v>9085</v>
      </c>
      <c r="C107" s="474" t="s">
        <v>2184</v>
      </c>
    </row>
    <row r="108">
      <c r="A108" s="472" t="s">
        <v>6939</v>
      </c>
      <c r="B108" s="472" t="s">
        <v>6941</v>
      </c>
      <c r="C108" s="472" t="s">
        <v>1269</v>
      </c>
    </row>
    <row r="109">
      <c r="A109" s="474" t="s">
        <v>8275</v>
      </c>
      <c r="B109" s="474" t="s">
        <v>3619</v>
      </c>
      <c r="C109" s="475"/>
    </row>
    <row r="110">
      <c r="A110" s="472" t="s">
        <v>9170</v>
      </c>
      <c r="B110" s="472" t="s">
        <v>1816</v>
      </c>
      <c r="C110" s="473"/>
    </row>
    <row r="111">
      <c r="A111" s="474" t="s">
        <v>9134</v>
      </c>
      <c r="B111" s="474" t="s">
        <v>1819</v>
      </c>
      <c r="C111" s="475"/>
    </row>
    <row r="112">
      <c r="A112" s="472" t="s">
        <v>7716</v>
      </c>
      <c r="B112" s="472" t="s">
        <v>3531</v>
      </c>
      <c r="C112" s="473"/>
    </row>
    <row r="113">
      <c r="A113" s="474" t="s">
        <v>7837</v>
      </c>
      <c r="B113" s="474" t="s">
        <v>2641</v>
      </c>
      <c r="C113" s="475"/>
    </row>
    <row r="114">
      <c r="A114" s="472" t="s">
        <v>7160</v>
      </c>
      <c r="B114" s="472" t="s">
        <v>3070</v>
      </c>
      <c r="C114" s="473"/>
    </row>
    <row r="115">
      <c r="A115" s="474" t="s">
        <v>7001</v>
      </c>
      <c r="B115" s="474" t="s">
        <v>3373</v>
      </c>
      <c r="C115" s="475"/>
    </row>
    <row r="116">
      <c r="A116" s="472" t="s">
        <v>6961</v>
      </c>
      <c r="B116" s="477" t="s">
        <v>3382</v>
      </c>
      <c r="C116" s="478"/>
    </row>
    <row r="117">
      <c r="A117" s="474" t="s">
        <v>7029</v>
      </c>
      <c r="B117" s="474" t="s">
        <v>3379</v>
      </c>
      <c r="C117" s="475"/>
    </row>
    <row r="118">
      <c r="A118" s="472" t="s">
        <v>7483</v>
      </c>
      <c r="B118" s="472" t="s">
        <v>3376</v>
      </c>
      <c r="C118" s="473"/>
    </row>
    <row r="119">
      <c r="A119" s="474" t="s">
        <v>7067</v>
      </c>
      <c r="B119" s="474" t="s">
        <v>1642</v>
      </c>
      <c r="C119" s="475"/>
    </row>
    <row r="120">
      <c r="A120" s="472" t="s">
        <v>8333</v>
      </c>
      <c r="B120" s="472" t="s">
        <v>563</v>
      </c>
      <c r="C120" s="472" t="s">
        <v>525</v>
      </c>
    </row>
    <row r="121">
      <c r="A121" s="474" t="s">
        <v>9653</v>
      </c>
      <c r="B121" s="474" t="s">
        <v>1579</v>
      </c>
      <c r="C121" s="475"/>
    </row>
    <row r="122">
      <c r="A122" s="472" t="s">
        <v>9291</v>
      </c>
      <c r="B122" s="472" t="s">
        <v>945</v>
      </c>
      <c r="C122" s="473"/>
    </row>
    <row r="123">
      <c r="A123" s="474" t="s">
        <v>8602</v>
      </c>
      <c r="B123" s="474" t="s">
        <v>3145</v>
      </c>
      <c r="C123" s="475"/>
    </row>
    <row r="124">
      <c r="A124" s="472" t="s">
        <v>5854</v>
      </c>
      <c r="B124" s="472" t="s">
        <v>3642</v>
      </c>
      <c r="C124" s="473"/>
    </row>
    <row r="125">
      <c r="A125" s="474" t="s">
        <v>7096</v>
      </c>
      <c r="B125" s="474" t="s">
        <v>1401</v>
      </c>
      <c r="C125" s="475"/>
    </row>
    <row r="126">
      <c r="A126" s="472" t="s">
        <v>9586</v>
      </c>
      <c r="B126" s="472" t="s">
        <v>1827</v>
      </c>
      <c r="C126" s="473"/>
    </row>
    <row r="127">
      <c r="A127" s="474" t="s">
        <v>8824</v>
      </c>
      <c r="B127" s="474" t="s">
        <v>3809</v>
      </c>
      <c r="C127" s="475"/>
    </row>
    <row r="128">
      <c r="A128" s="472" t="s">
        <v>9157</v>
      </c>
      <c r="B128" s="472" t="s">
        <v>3459</v>
      </c>
      <c r="C128" s="473"/>
    </row>
    <row r="129">
      <c r="A129" s="474" t="s">
        <v>8855</v>
      </c>
      <c r="B129" s="474" t="s">
        <v>3410</v>
      </c>
      <c r="C129" s="475"/>
    </row>
    <row r="130">
      <c r="A130" s="472" t="s">
        <v>9267</v>
      </c>
      <c r="B130" s="472" t="s">
        <v>3433</v>
      </c>
      <c r="C130" s="473"/>
    </row>
    <row r="131">
      <c r="A131" s="474" t="s">
        <v>9894</v>
      </c>
      <c r="B131" s="474" t="s">
        <v>1211</v>
      </c>
      <c r="C131" s="475"/>
    </row>
    <row r="132">
      <c r="A132" s="472" t="s">
        <v>5901</v>
      </c>
      <c r="B132" s="472" t="s">
        <v>1238</v>
      </c>
      <c r="C132" s="473"/>
    </row>
    <row r="133">
      <c r="A133" s="474" t="s">
        <v>5852</v>
      </c>
      <c r="B133" s="474" t="s">
        <v>3400</v>
      </c>
      <c r="C133" s="475"/>
    </row>
    <row r="134">
      <c r="A134" s="472" t="s">
        <v>7047</v>
      </c>
      <c r="B134" s="472" t="s">
        <v>3396</v>
      </c>
      <c r="C134" s="473"/>
    </row>
    <row r="135">
      <c r="A135" s="474" t="s">
        <v>7085</v>
      </c>
      <c r="B135" s="474" t="s">
        <v>3462</v>
      </c>
      <c r="C135" s="475"/>
    </row>
    <row r="136">
      <c r="A136" s="472" t="s">
        <v>7466</v>
      </c>
      <c r="B136" s="472" t="s">
        <v>485</v>
      </c>
      <c r="C136" s="473"/>
    </row>
    <row r="137">
      <c r="A137" s="474" t="s">
        <v>10093</v>
      </c>
      <c r="B137" s="474" t="s">
        <v>10193</v>
      </c>
      <c r="C137" s="474" t="s">
        <v>3689</v>
      </c>
    </row>
    <row r="138">
      <c r="A138" s="472" t="s">
        <v>8838</v>
      </c>
      <c r="B138" s="472" t="s">
        <v>3729</v>
      </c>
      <c r="C138" s="473"/>
    </row>
    <row r="139">
      <c r="A139" s="474" t="s">
        <v>6951</v>
      </c>
      <c r="B139" s="474" t="s">
        <v>4126</v>
      </c>
      <c r="C139" s="475"/>
    </row>
    <row r="140">
      <c r="A140" s="472" t="s">
        <v>8614</v>
      </c>
      <c r="B140" s="472" t="s">
        <v>599</v>
      </c>
      <c r="C140" s="473"/>
    </row>
    <row r="141">
      <c r="A141" s="474" t="s">
        <v>8101</v>
      </c>
      <c r="B141" s="474" t="s">
        <v>599</v>
      </c>
      <c r="C141" s="475"/>
    </row>
    <row r="142">
      <c r="A142" s="472" t="s">
        <v>9487</v>
      </c>
      <c r="B142" s="472" t="s">
        <v>945</v>
      </c>
      <c r="C142" s="473"/>
    </row>
    <row r="143">
      <c r="A143" s="474" t="s">
        <v>8588</v>
      </c>
      <c r="B143" s="474" t="s">
        <v>8589</v>
      </c>
      <c r="C143" s="474" t="s">
        <v>3771</v>
      </c>
    </row>
    <row r="144">
      <c r="A144" s="472" t="s">
        <v>8986</v>
      </c>
      <c r="B144" s="472" t="s">
        <v>3406</v>
      </c>
      <c r="C144" s="473"/>
    </row>
    <row r="145">
      <c r="A145" s="474" t="s">
        <v>8452</v>
      </c>
      <c r="B145" s="474" t="s">
        <v>4171</v>
      </c>
      <c r="C145" s="475"/>
    </row>
    <row r="146">
      <c r="A146" s="472" t="s">
        <v>9047</v>
      </c>
      <c r="B146" s="472" t="s">
        <v>679</v>
      </c>
      <c r="C146" s="473"/>
    </row>
    <row r="147">
      <c r="A147" s="474" t="s">
        <v>8340</v>
      </c>
      <c r="B147" s="474" t="s">
        <v>3767</v>
      </c>
      <c r="C147" s="475"/>
    </row>
    <row r="148">
      <c r="A148" s="472" t="s">
        <v>9624</v>
      </c>
      <c r="B148" s="472" t="s">
        <v>9625</v>
      </c>
      <c r="C148" s="472" t="s">
        <v>2221</v>
      </c>
    </row>
    <row r="149">
      <c r="A149" s="474" t="s">
        <v>8295</v>
      </c>
      <c r="B149" s="474" t="s">
        <v>6941</v>
      </c>
      <c r="C149" s="474" t="s">
        <v>1269</v>
      </c>
    </row>
    <row r="150">
      <c r="A150" s="472" t="s">
        <v>8532</v>
      </c>
      <c r="B150" s="472" t="s">
        <v>6941</v>
      </c>
      <c r="C150" s="472" t="s">
        <v>1269</v>
      </c>
    </row>
    <row r="151">
      <c r="A151" s="474" t="s">
        <v>5904</v>
      </c>
      <c r="B151" s="474" t="s">
        <v>8495</v>
      </c>
      <c r="C151" s="474" t="s">
        <v>3776</v>
      </c>
    </row>
    <row r="152">
      <c r="A152" s="472" t="s">
        <v>8674</v>
      </c>
      <c r="B152" s="472" t="s">
        <v>3623</v>
      </c>
      <c r="C152" s="473"/>
    </row>
    <row r="153">
      <c r="A153" s="474" t="s">
        <v>8624</v>
      </c>
      <c r="B153" s="474" t="s">
        <v>3540</v>
      </c>
      <c r="C153" s="475"/>
    </row>
    <row r="154">
      <c r="A154" s="472" t="s">
        <v>7695</v>
      </c>
      <c r="B154" s="472" t="s">
        <v>7696</v>
      </c>
      <c r="C154" s="472" t="s">
        <v>3578</v>
      </c>
    </row>
    <row r="155">
      <c r="A155" s="474" t="s">
        <v>9385</v>
      </c>
      <c r="B155" s="474" t="s">
        <v>9386</v>
      </c>
      <c r="C155" s="474" t="s">
        <v>4144</v>
      </c>
    </row>
    <row r="156">
      <c r="A156" s="472" t="s">
        <v>9658</v>
      </c>
      <c r="B156" s="472" t="s">
        <v>9659</v>
      </c>
      <c r="C156" s="472" t="s">
        <v>3706</v>
      </c>
    </row>
    <row r="157">
      <c r="A157" s="474" t="s">
        <v>9962</v>
      </c>
      <c r="B157" s="474" t="s">
        <v>10194</v>
      </c>
      <c r="C157" s="474" t="s">
        <v>2236</v>
      </c>
    </row>
    <row r="158">
      <c r="A158" s="472" t="s">
        <v>9996</v>
      </c>
      <c r="B158" s="472" t="s">
        <v>9997</v>
      </c>
      <c r="C158" s="472" t="s">
        <v>2240</v>
      </c>
    </row>
    <row r="159">
      <c r="A159" s="474" t="s">
        <v>7665</v>
      </c>
      <c r="B159" s="474" t="s">
        <v>2361</v>
      </c>
      <c r="C159" s="475"/>
    </row>
    <row r="160">
      <c r="A160" s="472" t="s">
        <v>8646</v>
      </c>
      <c r="B160" s="472" t="s">
        <v>10196</v>
      </c>
      <c r="C160" s="472" t="s">
        <v>2045</v>
      </c>
    </row>
    <row r="161">
      <c r="A161" s="474" t="s">
        <v>8938</v>
      </c>
      <c r="B161" s="474" t="s">
        <v>8939</v>
      </c>
      <c r="C161" s="474" t="s">
        <v>3963</v>
      </c>
    </row>
    <row r="162">
      <c r="A162" s="472" t="s">
        <v>8962</v>
      </c>
      <c r="B162" s="472" t="s">
        <v>2598</v>
      </c>
      <c r="C162" s="473"/>
    </row>
    <row r="163">
      <c r="A163" s="474" t="s">
        <v>10105</v>
      </c>
      <c r="B163" s="474" t="s">
        <v>10197</v>
      </c>
      <c r="C163" s="474" t="s">
        <v>10198</v>
      </c>
    </row>
    <row r="164">
      <c r="A164" s="472" t="s">
        <v>5917</v>
      </c>
      <c r="B164" s="472" t="s">
        <v>9765</v>
      </c>
      <c r="C164" s="472" t="s">
        <v>2112</v>
      </c>
    </row>
    <row r="165">
      <c r="A165" s="474" t="s">
        <v>9116</v>
      </c>
      <c r="B165" s="474" t="s">
        <v>9117</v>
      </c>
      <c r="C165" s="474" t="s">
        <v>2122</v>
      </c>
    </row>
    <row r="166">
      <c r="A166" s="472" t="s">
        <v>9537</v>
      </c>
      <c r="B166" s="472" t="s">
        <v>9538</v>
      </c>
      <c r="C166" s="472" t="s">
        <v>2288</v>
      </c>
    </row>
    <row r="167">
      <c r="A167" s="474" t="s">
        <v>9803</v>
      </c>
      <c r="B167" s="474" t="s">
        <v>10199</v>
      </c>
      <c r="C167" s="474" t="s">
        <v>2293</v>
      </c>
    </row>
    <row r="168">
      <c r="A168" s="472" t="s">
        <v>9179</v>
      </c>
      <c r="B168" s="472" t="s">
        <v>2304</v>
      </c>
      <c r="C168" s="473"/>
    </row>
    <row r="169">
      <c r="A169" s="474" t="s">
        <v>9974</v>
      </c>
      <c r="B169" s="474" t="s">
        <v>9975</v>
      </c>
      <c r="C169" s="474" t="s">
        <v>2041</v>
      </c>
    </row>
    <row r="170">
      <c r="A170" s="472" t="s">
        <v>10013</v>
      </c>
      <c r="B170" s="472" t="s">
        <v>10014</v>
      </c>
      <c r="C170" s="472" t="s">
        <v>2203</v>
      </c>
    </row>
    <row r="171">
      <c r="A171" s="474" t="s">
        <v>10048</v>
      </c>
      <c r="B171" s="474" t="s">
        <v>10200</v>
      </c>
      <c r="C171" s="474" t="s">
        <v>2253</v>
      </c>
    </row>
    <row r="172">
      <c r="A172" s="472" t="s">
        <v>2207</v>
      </c>
      <c r="B172" s="472" t="s">
        <v>9835</v>
      </c>
      <c r="C172" s="472" t="s">
        <v>2212</v>
      </c>
    </row>
    <row r="173">
      <c r="A173" s="474" t="s">
        <v>9779</v>
      </c>
      <c r="B173" s="474" t="s">
        <v>10201</v>
      </c>
      <c r="C173" s="474" t="s">
        <v>2152</v>
      </c>
    </row>
    <row r="174">
      <c r="A174" s="472" t="s">
        <v>10051</v>
      </c>
      <c r="B174" s="472" t="s">
        <v>10202</v>
      </c>
      <c r="C174" s="472" t="s">
        <v>2296</v>
      </c>
    </row>
    <row r="175">
      <c r="A175" s="474" t="s">
        <v>2499</v>
      </c>
      <c r="B175" s="474" t="s">
        <v>9159</v>
      </c>
      <c r="C175" s="474" t="s">
        <v>797</v>
      </c>
    </row>
    <row r="176">
      <c r="A176" s="472" t="s">
        <v>9859</v>
      </c>
      <c r="B176" s="472" t="s">
        <v>9860</v>
      </c>
      <c r="C176" s="472" t="s">
        <v>2335</v>
      </c>
    </row>
    <row r="177">
      <c r="A177" s="474" t="s">
        <v>9885</v>
      </c>
      <c r="B177" s="474" t="s">
        <v>9886</v>
      </c>
      <c r="C177" s="474" t="s">
        <v>2053</v>
      </c>
    </row>
    <row r="178">
      <c r="A178" s="472" t="s">
        <v>5876</v>
      </c>
      <c r="B178" s="472" t="s">
        <v>3745</v>
      </c>
      <c r="C178" s="473"/>
    </row>
    <row r="179">
      <c r="A179" s="474" t="s">
        <v>9716</v>
      </c>
      <c r="B179" s="474" t="s">
        <v>10203</v>
      </c>
      <c r="C179" s="474" t="s">
        <v>3934</v>
      </c>
    </row>
    <row r="180">
      <c r="A180" s="472" t="s">
        <v>2058</v>
      </c>
      <c r="B180" s="472" t="s">
        <v>8921</v>
      </c>
      <c r="C180" s="472" t="s">
        <v>3958</v>
      </c>
    </row>
    <row r="181">
      <c r="A181" s="474" t="s">
        <v>8924</v>
      </c>
      <c r="B181" s="474" t="s">
        <v>8925</v>
      </c>
      <c r="C181" s="474" t="s">
        <v>2272</v>
      </c>
    </row>
    <row r="182">
      <c r="A182" s="472" t="s">
        <v>8279</v>
      </c>
      <c r="B182" s="472" t="s">
        <v>3249</v>
      </c>
      <c r="C182" s="473"/>
    </row>
    <row r="183">
      <c r="A183" s="474" t="s">
        <v>10085</v>
      </c>
      <c r="B183" s="474" t="s">
        <v>10086</v>
      </c>
      <c r="C183" s="474" t="s">
        <v>2281</v>
      </c>
    </row>
    <row r="184">
      <c r="A184" s="472" t="s">
        <v>9173</v>
      </c>
      <c r="B184" s="472" t="s">
        <v>2321</v>
      </c>
      <c r="C184" s="473"/>
    </row>
    <row r="185">
      <c r="A185" s="474" t="s">
        <v>10065</v>
      </c>
      <c r="B185" s="474" t="s">
        <v>10204</v>
      </c>
      <c r="C185" s="474" t="s">
        <v>2232</v>
      </c>
    </row>
    <row r="186">
      <c r="A186" s="472" t="s">
        <v>9482</v>
      </c>
      <c r="B186" s="472" t="s">
        <v>9483</v>
      </c>
      <c r="C186" s="472" t="s">
        <v>1907</v>
      </c>
    </row>
    <row r="187">
      <c r="A187" s="474" t="s">
        <v>9616</v>
      </c>
      <c r="B187" s="474" t="s">
        <v>9617</v>
      </c>
      <c r="C187" s="474" t="s">
        <v>2163</v>
      </c>
    </row>
    <row r="188">
      <c r="A188" s="472" t="s">
        <v>9879</v>
      </c>
      <c r="B188" s="472" t="s">
        <v>9880</v>
      </c>
      <c r="C188" s="472" t="s">
        <v>2331</v>
      </c>
    </row>
    <row r="189">
      <c r="A189" s="474" t="s">
        <v>9831</v>
      </c>
      <c r="B189" s="474" t="s">
        <v>9832</v>
      </c>
      <c r="C189" s="474" t="s">
        <v>2226</v>
      </c>
    </row>
    <row r="190">
      <c r="A190" s="472" t="s">
        <v>9911</v>
      </c>
      <c r="B190" s="472" t="s">
        <v>10205</v>
      </c>
      <c r="C190" s="472" t="s">
        <v>2285</v>
      </c>
    </row>
    <row r="191">
      <c r="A191" s="474" t="s">
        <v>9905</v>
      </c>
      <c r="B191" s="474" t="s">
        <v>10206</v>
      </c>
      <c r="C191" s="474" t="s">
        <v>2214</v>
      </c>
    </row>
    <row r="192">
      <c r="A192" s="472" t="s">
        <v>10059</v>
      </c>
      <c r="B192" s="472" t="s">
        <v>10207</v>
      </c>
      <c r="C192" s="472" t="s">
        <v>2266</v>
      </c>
    </row>
    <row r="193">
      <c r="A193" s="474" t="s">
        <v>9807</v>
      </c>
      <c r="B193" s="474" t="s">
        <v>9808</v>
      </c>
      <c r="C193" s="474" t="s">
        <v>2263</v>
      </c>
    </row>
    <row r="194">
      <c r="A194" s="472" t="s">
        <v>9946</v>
      </c>
      <c r="B194" s="472" t="s">
        <v>10208</v>
      </c>
      <c r="C194" s="472" t="s">
        <v>2106</v>
      </c>
    </row>
    <row r="195">
      <c r="A195" s="474" t="s">
        <v>9692</v>
      </c>
      <c r="B195" s="474" t="s">
        <v>10209</v>
      </c>
      <c r="C195" s="474" t="s">
        <v>2147</v>
      </c>
    </row>
    <row r="196">
      <c r="A196" s="472" t="s">
        <v>9423</v>
      </c>
      <c r="B196" s="472" t="s">
        <v>9424</v>
      </c>
      <c r="C196" s="472" t="s">
        <v>2140</v>
      </c>
    </row>
    <row r="197">
      <c r="A197" s="474" t="s">
        <v>2340</v>
      </c>
      <c r="B197" s="474" t="s">
        <v>6838</v>
      </c>
      <c r="C197" s="474" t="s">
        <v>990</v>
      </c>
    </row>
    <row r="198">
      <c r="A198" s="472" t="s">
        <v>8567</v>
      </c>
      <c r="B198" s="472" t="s">
        <v>2441</v>
      </c>
      <c r="C198" s="473"/>
    </row>
    <row r="199">
      <c r="A199" s="474" t="s">
        <v>8967</v>
      </c>
      <c r="B199" s="474" t="s">
        <v>8968</v>
      </c>
      <c r="C199" s="474" t="s">
        <v>2085</v>
      </c>
    </row>
    <row r="200">
      <c r="A200" s="472" t="s">
        <v>8537</v>
      </c>
      <c r="B200" s="472" t="s">
        <v>8538</v>
      </c>
      <c r="C200" s="472" t="s">
        <v>2299</v>
      </c>
    </row>
    <row r="201">
      <c r="A201" s="474" t="s">
        <v>9727</v>
      </c>
      <c r="B201" s="474" t="s">
        <v>9728</v>
      </c>
      <c r="C201" s="474" t="s">
        <v>2055</v>
      </c>
    </row>
    <row r="202">
      <c r="A202" s="472" t="s">
        <v>9817</v>
      </c>
      <c r="B202" s="472" t="s">
        <v>9818</v>
      </c>
      <c r="C202" s="472" t="s">
        <v>2197</v>
      </c>
    </row>
    <row r="203">
      <c r="A203" s="474" t="s">
        <v>8732</v>
      </c>
      <c r="B203" s="474" t="s">
        <v>2402</v>
      </c>
      <c r="C203" s="475"/>
    </row>
    <row r="204">
      <c r="A204" s="472" t="s">
        <v>9827</v>
      </c>
      <c r="B204" s="472" t="s">
        <v>10210</v>
      </c>
      <c r="C204" s="472" t="s">
        <v>2179</v>
      </c>
    </row>
    <row r="205">
      <c r="A205" s="474" t="s">
        <v>9206</v>
      </c>
      <c r="B205" s="474" t="s">
        <v>9207</v>
      </c>
      <c r="C205" s="474" t="s">
        <v>2247</v>
      </c>
    </row>
    <row r="206">
      <c r="A206" s="472" t="s">
        <v>9541</v>
      </c>
      <c r="B206" s="472" t="s">
        <v>9542</v>
      </c>
      <c r="C206" s="472" t="s">
        <v>2190</v>
      </c>
    </row>
    <row r="207">
      <c r="A207" s="474" t="s">
        <v>9699</v>
      </c>
      <c r="B207" s="474" t="s">
        <v>2426</v>
      </c>
      <c r="C207" s="475"/>
    </row>
    <row r="208">
      <c r="A208" s="472" t="s">
        <v>10031</v>
      </c>
      <c r="B208" s="472" t="s">
        <v>10032</v>
      </c>
      <c r="C208" s="472" t="s">
        <v>2073</v>
      </c>
    </row>
    <row r="209">
      <c r="A209" s="474" t="s">
        <v>9210</v>
      </c>
      <c r="B209" s="474" t="s">
        <v>3042</v>
      </c>
      <c r="C209" s="475"/>
    </row>
    <row r="210">
      <c r="A210" s="472" t="s">
        <v>8671</v>
      </c>
      <c r="B210" s="472" t="s">
        <v>1656</v>
      </c>
      <c r="C210" s="473"/>
    </row>
    <row r="211">
      <c r="A211" s="474" t="s">
        <v>8943</v>
      </c>
      <c r="B211" s="474" t="s">
        <v>2399</v>
      </c>
      <c r="C211" s="475"/>
    </row>
    <row r="212">
      <c r="A212" s="472" t="s">
        <v>9696</v>
      </c>
      <c r="B212" s="472" t="s">
        <v>1899</v>
      </c>
      <c r="C212" s="473"/>
    </row>
    <row r="213">
      <c r="A213" s="474" t="s">
        <v>9552</v>
      </c>
      <c r="B213" s="474" t="s">
        <v>9553</v>
      </c>
      <c r="C213" s="474" t="s">
        <v>2193</v>
      </c>
    </row>
    <row r="214">
      <c r="A214" s="472" t="s">
        <v>9933</v>
      </c>
      <c r="B214" s="472" t="s">
        <v>1983</v>
      </c>
      <c r="C214" s="473"/>
    </row>
    <row r="215">
      <c r="A215" s="474" t="s">
        <v>5961</v>
      </c>
      <c r="B215" s="474" t="s">
        <v>9162</v>
      </c>
      <c r="C215" s="474" t="s">
        <v>3764</v>
      </c>
    </row>
    <row r="216">
      <c r="A216" s="472" t="s">
        <v>9902</v>
      </c>
      <c r="B216" s="472" t="s">
        <v>9835</v>
      </c>
      <c r="C216" s="472" t="s">
        <v>2212</v>
      </c>
    </row>
    <row r="217">
      <c r="A217" s="474" t="s">
        <v>9950</v>
      </c>
      <c r="B217" s="474" t="s">
        <v>9951</v>
      </c>
      <c r="C217" s="474" t="s">
        <v>2144</v>
      </c>
    </row>
    <row r="218">
      <c r="A218" s="472" t="s">
        <v>10069</v>
      </c>
      <c r="B218" s="472" t="s">
        <v>1953</v>
      </c>
      <c r="C218" s="472" t="s">
        <v>1955</v>
      </c>
    </row>
    <row r="219">
      <c r="A219" s="474" t="s">
        <v>9770</v>
      </c>
      <c r="B219" s="474" t="s">
        <v>1992</v>
      </c>
      <c r="C219" s="475"/>
    </row>
    <row r="220">
      <c r="A220" s="472" t="s">
        <v>9671</v>
      </c>
      <c r="B220" s="472" t="s">
        <v>3470</v>
      </c>
      <c r="C220" s="473"/>
    </row>
    <row r="221">
      <c r="A221" s="474" t="s">
        <v>8877</v>
      </c>
      <c r="B221" s="474" t="s">
        <v>2357</v>
      </c>
      <c r="C221" s="475"/>
    </row>
    <row r="222">
      <c r="A222" s="472" t="s">
        <v>9863</v>
      </c>
      <c r="B222" s="472" t="s">
        <v>9864</v>
      </c>
      <c r="C222" s="472" t="s">
        <v>1974</v>
      </c>
    </row>
    <row r="223">
      <c r="A223" s="474" t="s">
        <v>9883</v>
      </c>
      <c r="B223" s="474" t="s">
        <v>2021</v>
      </c>
      <c r="C223" s="475"/>
    </row>
    <row r="224">
      <c r="A224" s="472" t="s">
        <v>9840</v>
      </c>
      <c r="B224" s="472" t="s">
        <v>2418</v>
      </c>
      <c r="C224" s="473"/>
    </row>
    <row r="225">
      <c r="A225" s="474" t="s">
        <v>8609</v>
      </c>
      <c r="B225" s="474" t="s">
        <v>2372</v>
      </c>
      <c r="C225" s="475"/>
    </row>
    <row r="226">
      <c r="A226" s="472" t="s">
        <v>9316</v>
      </c>
      <c r="B226" s="472" t="s">
        <v>9317</v>
      </c>
      <c r="C226" s="472" t="s">
        <v>2166</v>
      </c>
    </row>
    <row r="227">
      <c r="A227" s="474" t="s">
        <v>8980</v>
      </c>
      <c r="B227" s="474" t="s">
        <v>1957</v>
      </c>
      <c r="C227" s="475"/>
    </row>
    <row r="228">
      <c r="A228" s="472" t="s">
        <v>10055</v>
      </c>
      <c r="B228" s="472" t="s">
        <v>10056</v>
      </c>
      <c r="C228" s="472" t="s">
        <v>2117</v>
      </c>
    </row>
    <row r="229">
      <c r="A229" s="474" t="s">
        <v>9058</v>
      </c>
      <c r="B229" s="474" t="s">
        <v>9059</v>
      </c>
      <c r="C229" s="474" t="s">
        <v>2258</v>
      </c>
    </row>
    <row r="230">
      <c r="A230" s="472" t="s">
        <v>9620</v>
      </c>
      <c r="B230" s="472" t="s">
        <v>9621</v>
      </c>
      <c r="C230" s="472" t="s">
        <v>2109</v>
      </c>
    </row>
    <row r="231">
      <c r="A231" s="474" t="s">
        <v>9971</v>
      </c>
      <c r="B231" s="474" t="s">
        <v>3722</v>
      </c>
      <c r="C231" s="475"/>
    </row>
    <row r="232">
      <c r="A232" s="472" t="s">
        <v>8685</v>
      </c>
      <c r="B232" s="472" t="s">
        <v>2388</v>
      </c>
      <c r="C232" s="473"/>
    </row>
    <row r="233">
      <c r="A233" s="474" t="s">
        <v>9811</v>
      </c>
      <c r="B233" s="474" t="s">
        <v>9812</v>
      </c>
      <c r="C233" s="474" t="s">
        <v>2157</v>
      </c>
    </row>
    <row r="234">
      <c r="A234" s="472" t="s">
        <v>9909</v>
      </c>
      <c r="B234" s="472" t="s">
        <v>2406</v>
      </c>
      <c r="C234" s="473"/>
    </row>
    <row r="235">
      <c r="A235" s="474" t="s">
        <v>9369</v>
      </c>
      <c r="B235" s="474" t="s">
        <v>2301</v>
      </c>
      <c r="C235" s="475"/>
    </row>
    <row r="236">
      <c r="A236" s="472" t="s">
        <v>8593</v>
      </c>
      <c r="B236" s="472" t="s">
        <v>10211</v>
      </c>
      <c r="C236" s="472" t="s">
        <v>2096</v>
      </c>
    </row>
    <row r="237">
      <c r="A237" s="474" t="s">
        <v>9978</v>
      </c>
      <c r="B237" s="474" t="s">
        <v>9979</v>
      </c>
      <c r="C237" s="474" t="s">
        <v>686</v>
      </c>
    </row>
    <row r="238">
      <c r="A238" s="472" t="s">
        <v>9548</v>
      </c>
      <c r="B238" s="472" t="s">
        <v>9549</v>
      </c>
      <c r="C238" s="472" t="s">
        <v>1979</v>
      </c>
    </row>
    <row r="239">
      <c r="A239" s="474" t="s">
        <v>9403</v>
      </c>
      <c r="B239" s="474" t="s">
        <v>1988</v>
      </c>
      <c r="C239" s="475"/>
    </row>
    <row r="240">
      <c r="A240" s="472" t="s">
        <v>8009</v>
      </c>
      <c r="B240" s="472" t="s">
        <v>2438</v>
      </c>
      <c r="C240" s="473"/>
    </row>
    <row r="241">
      <c r="A241" s="474" t="s">
        <v>9790</v>
      </c>
      <c r="B241" s="474" t="s">
        <v>3543</v>
      </c>
      <c r="C241" s="475"/>
    </row>
    <row r="242">
      <c r="A242" s="472" t="s">
        <v>9362</v>
      </c>
      <c r="B242" s="472" t="s">
        <v>9363</v>
      </c>
      <c r="C242" s="472" t="s">
        <v>2351</v>
      </c>
    </row>
    <row r="243">
      <c r="A243" s="474" t="s">
        <v>10017</v>
      </c>
      <c r="B243" s="474" t="s">
        <v>10018</v>
      </c>
      <c r="C243" s="474" t="s">
        <v>1970</v>
      </c>
    </row>
    <row r="244">
      <c r="A244" s="472" t="s">
        <v>9137</v>
      </c>
      <c r="B244" s="472" t="s">
        <v>2444</v>
      </c>
      <c r="C244" s="473"/>
    </row>
    <row r="245">
      <c r="A245" s="474" t="s">
        <v>8840</v>
      </c>
      <c r="B245" s="474" t="s">
        <v>2454</v>
      </c>
      <c r="C245" s="475"/>
    </row>
    <row r="246">
      <c r="A246" s="472" t="s">
        <v>2318</v>
      </c>
      <c r="B246" s="472" t="s">
        <v>2463</v>
      </c>
      <c r="C246" s="473"/>
    </row>
    <row r="247">
      <c r="A247" s="474" t="s">
        <v>9745</v>
      </c>
      <c r="B247" s="474" t="s">
        <v>3753</v>
      </c>
      <c r="C247" s="475"/>
    </row>
    <row r="248">
      <c r="A248" s="472" t="s">
        <v>9943</v>
      </c>
      <c r="B248" s="472" t="s">
        <v>3691</v>
      </c>
      <c r="C248" s="473"/>
    </row>
    <row r="249">
      <c r="A249" s="474" t="s">
        <v>9838</v>
      </c>
      <c r="B249" s="474" t="s">
        <v>2006</v>
      </c>
      <c r="C249" s="475"/>
    </row>
    <row r="250">
      <c r="A250" s="472" t="s">
        <v>9796</v>
      </c>
      <c r="B250" s="472" t="s">
        <v>9797</v>
      </c>
      <c r="C250" s="472" t="s">
        <v>2137</v>
      </c>
    </row>
    <row r="251">
      <c r="A251" s="474" t="s">
        <v>9366</v>
      </c>
      <c r="B251" s="474" t="s">
        <v>2506</v>
      </c>
      <c r="C251" s="475"/>
    </row>
    <row r="252">
      <c r="A252" s="472" t="s">
        <v>8750</v>
      </c>
      <c r="B252" s="472" t="s">
        <v>2003</v>
      </c>
      <c r="C252" s="473"/>
    </row>
    <row r="253">
      <c r="A253" s="474" t="s">
        <v>9748</v>
      </c>
      <c r="B253" s="474" t="s">
        <v>9749</v>
      </c>
      <c r="C253" s="474" t="s">
        <v>2092</v>
      </c>
    </row>
    <row r="254">
      <c r="A254" s="472" t="s">
        <v>9954</v>
      </c>
      <c r="B254" s="472" t="s">
        <v>1998</v>
      </c>
      <c r="C254" s="473"/>
    </row>
    <row r="255">
      <c r="A255" s="474" t="s">
        <v>9213</v>
      </c>
      <c r="B255" s="474" t="s">
        <v>9214</v>
      </c>
      <c r="C255" s="474" t="s">
        <v>2176</v>
      </c>
    </row>
    <row r="256">
      <c r="A256" s="472" t="s">
        <v>8904</v>
      </c>
      <c r="B256" s="472" t="s">
        <v>2018</v>
      </c>
      <c r="C256" s="473"/>
    </row>
    <row r="257">
      <c r="A257" s="474" t="s">
        <v>9175</v>
      </c>
      <c r="B257" s="474" t="s">
        <v>9176</v>
      </c>
      <c r="C257" s="474" t="s">
        <v>2168</v>
      </c>
    </row>
    <row r="258">
      <c r="A258" s="472" t="s">
        <v>9219</v>
      </c>
      <c r="B258" s="472" t="s">
        <v>2354</v>
      </c>
      <c r="C258" s="473"/>
    </row>
    <row r="259">
      <c r="A259" s="474" t="s">
        <v>9284</v>
      </c>
      <c r="B259" s="474" t="s">
        <v>9285</v>
      </c>
      <c r="C259" s="474" t="s">
        <v>2510</v>
      </c>
    </row>
    <row r="260">
      <c r="A260" s="472" t="s">
        <v>9930</v>
      </c>
      <c r="B260" s="472" t="s">
        <v>3726</v>
      </c>
      <c r="C260" s="473"/>
    </row>
    <row r="261">
      <c r="A261" s="474" t="s">
        <v>9889</v>
      </c>
      <c r="B261" s="474" t="s">
        <v>9890</v>
      </c>
      <c r="C261" s="474" t="s">
        <v>2080</v>
      </c>
    </row>
    <row r="262">
      <c r="A262" s="472" t="s">
        <v>9492</v>
      </c>
      <c r="B262" s="472" t="s">
        <v>9493</v>
      </c>
      <c r="C262" s="472" t="s">
        <v>2077</v>
      </c>
    </row>
    <row r="263">
      <c r="A263" s="474" t="s">
        <v>9145</v>
      </c>
      <c r="B263" s="474" t="s">
        <v>2491</v>
      </c>
      <c r="C263" s="475"/>
    </row>
    <row r="264">
      <c r="A264" s="472" t="s">
        <v>8906</v>
      </c>
      <c r="B264" s="472" t="s">
        <v>2380</v>
      </c>
      <c r="C264" s="473"/>
    </row>
    <row r="265">
      <c r="A265" s="474" t="s">
        <v>8827</v>
      </c>
      <c r="B265" s="474" t="s">
        <v>2475</v>
      </c>
      <c r="C265" s="475"/>
    </row>
    <row r="266">
      <c r="A266" s="472" t="s">
        <v>9855</v>
      </c>
      <c r="B266" s="472" t="s">
        <v>9856</v>
      </c>
      <c r="C266" s="472" t="s">
        <v>2126</v>
      </c>
    </row>
    <row r="267">
      <c r="A267" s="474" t="s">
        <v>9143</v>
      </c>
      <c r="B267" s="474" t="s">
        <v>2450</v>
      </c>
      <c r="C267" s="475"/>
    </row>
    <row r="268">
      <c r="A268" s="472" t="s">
        <v>2100</v>
      </c>
      <c r="B268" s="472" t="s">
        <v>9772</v>
      </c>
      <c r="C268" s="472" t="s">
        <v>1949</v>
      </c>
    </row>
    <row r="269">
      <c r="A269" s="474" t="s">
        <v>5847</v>
      </c>
      <c r="B269" s="474" t="s">
        <v>2368</v>
      </c>
      <c r="C269" s="475"/>
    </row>
    <row r="270">
      <c r="A270" s="472" t="s">
        <v>5935</v>
      </c>
      <c r="B270" s="472" t="s">
        <v>1960</v>
      </c>
      <c r="C270" s="473"/>
    </row>
    <row r="271">
      <c r="A271" s="474" t="s">
        <v>9628</v>
      </c>
      <c r="B271" s="474" t="s">
        <v>9629</v>
      </c>
      <c r="C271" s="474" t="s">
        <v>1996</v>
      </c>
    </row>
    <row r="272">
      <c r="A272" s="472" t="s">
        <v>8892</v>
      </c>
      <c r="B272" s="472" t="s">
        <v>8893</v>
      </c>
      <c r="C272" s="472" t="s">
        <v>2068</v>
      </c>
    </row>
    <row r="273">
      <c r="A273" s="474" t="s">
        <v>2088</v>
      </c>
      <c r="B273" s="474" t="s">
        <v>9674</v>
      </c>
      <c r="C273" s="474" t="s">
        <v>2244</v>
      </c>
    </row>
    <row r="274">
      <c r="A274" s="472" t="s">
        <v>9038</v>
      </c>
      <c r="B274" s="472" t="s">
        <v>9039</v>
      </c>
      <c r="C274" s="472" t="s">
        <v>2218</v>
      </c>
    </row>
    <row r="275">
      <c r="A275" s="474" t="s">
        <v>9405</v>
      </c>
      <c r="B275" s="474" t="s">
        <v>2494</v>
      </c>
      <c r="C275" s="475"/>
    </row>
    <row r="276">
      <c r="A276" s="472" t="s">
        <v>9701</v>
      </c>
      <c r="B276" s="472" t="s">
        <v>9702</v>
      </c>
      <c r="C276" s="472" t="s">
        <v>1937</v>
      </c>
    </row>
    <row r="277">
      <c r="A277" s="474" t="s">
        <v>9983</v>
      </c>
      <c r="B277" s="474" t="s">
        <v>1980</v>
      </c>
      <c r="C277" s="475"/>
    </row>
    <row r="278">
      <c r="A278" s="472" t="s">
        <v>9164</v>
      </c>
      <c r="B278" s="472" t="s">
        <v>2457</v>
      </c>
      <c r="C278" s="473"/>
    </row>
    <row r="279">
      <c r="A279" s="474" t="s">
        <v>8489</v>
      </c>
      <c r="B279" s="474" t="s">
        <v>2486</v>
      </c>
      <c r="C279" s="475"/>
    </row>
    <row r="280">
      <c r="A280" s="472" t="s">
        <v>9027</v>
      </c>
      <c r="B280" s="472" t="s">
        <v>9028</v>
      </c>
      <c r="C280" s="472" t="s">
        <v>2277</v>
      </c>
    </row>
    <row r="281">
      <c r="A281" s="474" t="s">
        <v>10073</v>
      </c>
      <c r="B281" s="474" t="s">
        <v>10074</v>
      </c>
      <c r="C281" s="474" t="s">
        <v>2154</v>
      </c>
    </row>
    <row r="282">
      <c r="A282" s="472" t="s">
        <v>9504</v>
      </c>
      <c r="B282" s="472" t="s">
        <v>9505</v>
      </c>
      <c r="C282" s="472" t="s">
        <v>2132</v>
      </c>
    </row>
    <row r="283">
      <c r="A283" s="474" t="s">
        <v>9241</v>
      </c>
      <c r="B283" s="474" t="s">
        <v>2434</v>
      </c>
      <c r="C283" s="475"/>
    </row>
    <row r="284">
      <c r="A284" s="472" t="s">
        <v>8859</v>
      </c>
      <c r="B284" s="479" t="s">
        <v>2503</v>
      </c>
      <c r="C284" s="480"/>
    </row>
    <row r="285">
      <c r="A285" s="474" t="s">
        <v>9489</v>
      </c>
      <c r="B285" s="474" t="s">
        <v>1945</v>
      </c>
      <c r="C285" s="475"/>
    </row>
    <row r="286">
      <c r="A286" s="472" t="s">
        <v>9589</v>
      </c>
      <c r="B286" s="472" t="s">
        <v>1846</v>
      </c>
      <c r="C286" s="473"/>
    </row>
    <row r="287">
      <c r="A287" s="474" t="s">
        <v>10212</v>
      </c>
      <c r="B287" s="474" t="s">
        <v>2336</v>
      </c>
      <c r="C287" s="474" t="s">
        <v>2337</v>
      </c>
    </row>
    <row r="288">
      <c r="A288" s="472" t="s">
        <v>9705</v>
      </c>
      <c r="B288" s="472" t="s">
        <v>9706</v>
      </c>
      <c r="C288" s="472" t="s">
        <v>2467</v>
      </c>
    </row>
    <row r="289">
      <c r="A289" s="474" t="s">
        <v>10063</v>
      </c>
      <c r="B289" s="474" t="s">
        <v>2035</v>
      </c>
      <c r="C289" s="475"/>
    </row>
    <row r="290">
      <c r="A290" s="472" t="s">
        <v>9120</v>
      </c>
      <c r="B290" s="472" t="s">
        <v>9121</v>
      </c>
      <c r="C290" s="472" t="s">
        <v>1967</v>
      </c>
    </row>
    <row r="291">
      <c r="A291" s="474" t="s">
        <v>8982</v>
      </c>
      <c r="B291" s="474" t="s">
        <v>8983</v>
      </c>
      <c r="C291" s="474" t="s">
        <v>2480</v>
      </c>
    </row>
    <row r="292">
      <c r="A292" s="472" t="s">
        <v>9650</v>
      </c>
      <c r="B292" s="472" t="s">
        <v>9651</v>
      </c>
      <c r="C292" s="472" t="s">
        <v>2397</v>
      </c>
    </row>
    <row r="293">
      <c r="A293" s="474" t="s">
        <v>9372</v>
      </c>
      <c r="B293" s="474" t="s">
        <v>9373</v>
      </c>
      <c r="C293" s="474" t="s">
        <v>1964</v>
      </c>
    </row>
    <row r="294">
      <c r="A294" s="472" t="s">
        <v>5814</v>
      </c>
      <c r="B294" s="481" t="s">
        <v>615</v>
      </c>
      <c r="C294" s="481" t="s">
        <v>570</v>
      </c>
    </row>
    <row r="295">
      <c r="A295" s="474" t="s">
        <v>8597</v>
      </c>
      <c r="B295" s="474" t="s">
        <v>8598</v>
      </c>
      <c r="C295" s="474" t="s">
        <v>1943</v>
      </c>
    </row>
    <row r="296">
      <c r="A296" s="472" t="s">
        <v>9344</v>
      </c>
      <c r="B296" s="472" t="s">
        <v>9345</v>
      </c>
      <c r="C296" s="472" t="s">
        <v>2449</v>
      </c>
    </row>
    <row r="297">
      <c r="A297" s="474" t="s">
        <v>9591</v>
      </c>
      <c r="B297" s="474" t="s">
        <v>9592</v>
      </c>
      <c r="C297" s="474" t="s">
        <v>2432</v>
      </c>
    </row>
    <row r="298">
      <c r="A298" s="472" t="s">
        <v>8805</v>
      </c>
      <c r="B298" s="472" t="s">
        <v>8806</v>
      </c>
      <c r="C298" s="472" t="s">
        <v>2377</v>
      </c>
    </row>
    <row r="299">
      <c r="A299" s="474" t="s">
        <v>9752</v>
      </c>
      <c r="B299" s="474" t="s">
        <v>6652</v>
      </c>
      <c r="C299" s="474" t="s">
        <v>883</v>
      </c>
    </row>
    <row r="300">
      <c r="A300" s="472" t="s">
        <v>7099</v>
      </c>
      <c r="B300" s="472" t="s">
        <v>3557</v>
      </c>
      <c r="C300" s="473"/>
    </row>
    <row r="301">
      <c r="A301" s="474" t="s">
        <v>7850</v>
      </c>
      <c r="B301" s="474" t="s">
        <v>3228</v>
      </c>
      <c r="C301" s="475"/>
    </row>
    <row r="302">
      <c r="A302" s="472" t="s">
        <v>3573</v>
      </c>
      <c r="B302" s="472" t="s">
        <v>3543</v>
      </c>
      <c r="C302" s="473"/>
    </row>
    <row r="303">
      <c r="A303" s="474" t="s">
        <v>9331</v>
      </c>
      <c r="B303" s="474" t="s">
        <v>9332</v>
      </c>
      <c r="C303" s="474" t="s">
        <v>3824</v>
      </c>
    </row>
    <row r="304">
      <c r="A304" s="472" t="s">
        <v>9786</v>
      </c>
      <c r="B304" s="472" t="s">
        <v>9787</v>
      </c>
      <c r="C304" s="472" t="s">
        <v>3820</v>
      </c>
    </row>
    <row r="305">
      <c r="A305" s="474" t="s">
        <v>3833</v>
      </c>
      <c r="B305" s="474" t="s">
        <v>10216</v>
      </c>
      <c r="C305" s="474" t="s">
        <v>3836</v>
      </c>
    </row>
    <row r="306">
      <c r="A306" s="472" t="s">
        <v>9849</v>
      </c>
      <c r="B306" s="472" t="s">
        <v>9850</v>
      </c>
      <c r="C306" s="472" t="s">
        <v>3816</v>
      </c>
    </row>
    <row r="307">
      <c r="A307" s="474" t="s">
        <v>9530</v>
      </c>
      <c r="B307" s="474" t="s">
        <v>9531</v>
      </c>
      <c r="C307" s="474" t="s">
        <v>3826</v>
      </c>
    </row>
    <row r="308">
      <c r="A308" s="472" t="s">
        <v>9871</v>
      </c>
      <c r="B308" s="472" t="s">
        <v>9872</v>
      </c>
      <c r="C308" s="472" t="s">
        <v>3937</v>
      </c>
    </row>
    <row r="309">
      <c r="A309" s="474" t="s">
        <v>8140</v>
      </c>
      <c r="B309" s="474" t="s">
        <v>3234</v>
      </c>
      <c r="C309" s="475"/>
    </row>
    <row r="310">
      <c r="A310" s="472" t="s">
        <v>5943</v>
      </c>
      <c r="B310" s="472" t="s">
        <v>7318</v>
      </c>
      <c r="C310" s="472" t="s">
        <v>1343</v>
      </c>
    </row>
    <row r="311">
      <c r="A311" s="474" t="s">
        <v>8195</v>
      </c>
      <c r="B311" s="474" t="s">
        <v>7318</v>
      </c>
      <c r="C311" s="474" t="s">
        <v>1343</v>
      </c>
    </row>
    <row r="312">
      <c r="A312" s="472" t="s">
        <v>5790</v>
      </c>
      <c r="B312" s="472" t="s">
        <v>7318</v>
      </c>
      <c r="C312" s="472" t="s">
        <v>1343</v>
      </c>
    </row>
    <row r="313">
      <c r="A313" s="474" t="s">
        <v>7637</v>
      </c>
      <c r="B313" s="474" t="s">
        <v>3361</v>
      </c>
      <c r="C313" s="475"/>
    </row>
    <row r="314">
      <c r="A314" s="472" t="s">
        <v>7168</v>
      </c>
      <c r="B314" s="472" t="s">
        <v>3038</v>
      </c>
      <c r="C314" s="473"/>
    </row>
    <row r="315">
      <c r="A315" s="474" t="s">
        <v>6957</v>
      </c>
      <c r="B315" s="474" t="s">
        <v>3089</v>
      </c>
      <c r="C315" s="475"/>
    </row>
    <row r="316">
      <c r="A316" s="472" t="s">
        <v>7622</v>
      </c>
      <c r="B316" s="472" t="s">
        <v>3259</v>
      </c>
      <c r="C316" s="473"/>
    </row>
    <row r="317">
      <c r="A317" s="474" t="s">
        <v>7678</v>
      </c>
      <c r="B317" s="474" t="s">
        <v>3784</v>
      </c>
      <c r="C317" s="475"/>
    </row>
    <row r="318">
      <c r="A318" s="472" t="s">
        <v>6811</v>
      </c>
      <c r="B318" s="472" t="s">
        <v>6812</v>
      </c>
      <c r="C318" s="472" t="s">
        <v>1137</v>
      </c>
    </row>
    <row r="319">
      <c r="A319" s="474" t="s">
        <v>9148</v>
      </c>
      <c r="B319" s="474" t="s">
        <v>1805</v>
      </c>
      <c r="C319" s="475"/>
    </row>
    <row r="320">
      <c r="A320" s="472" t="s">
        <v>6494</v>
      </c>
      <c r="B320" s="472" t="s">
        <v>3412</v>
      </c>
      <c r="C320" s="473"/>
    </row>
    <row r="321">
      <c r="A321" s="474" t="s">
        <v>6719</v>
      </c>
      <c r="B321" s="474" t="s">
        <v>3117</v>
      </c>
      <c r="C321" s="475"/>
    </row>
    <row r="322">
      <c r="A322" s="472" t="s">
        <v>7761</v>
      </c>
      <c r="B322" s="472" t="s">
        <v>3322</v>
      </c>
      <c r="C322" s="473"/>
    </row>
    <row r="323">
      <c r="A323" s="474" t="s">
        <v>8562</v>
      </c>
      <c r="B323" s="474" t="s">
        <v>3332</v>
      </c>
      <c r="C323" s="475"/>
    </row>
    <row r="324">
      <c r="A324" s="472" t="s">
        <v>8442</v>
      </c>
      <c r="B324" s="472" t="s">
        <v>3028</v>
      </c>
      <c r="C324" s="473"/>
    </row>
    <row r="325">
      <c r="A325" s="474" t="s">
        <v>7995</v>
      </c>
      <c r="B325" s="474" t="s">
        <v>3480</v>
      </c>
      <c r="C325" s="475"/>
    </row>
    <row r="326">
      <c r="A326" s="472" t="s">
        <v>5869</v>
      </c>
      <c r="B326" s="472" t="s">
        <v>6652</v>
      </c>
      <c r="C326" s="472" t="s">
        <v>883</v>
      </c>
    </row>
    <row r="327">
      <c r="A327" s="474" t="s">
        <v>9875</v>
      </c>
      <c r="B327" s="474" t="s">
        <v>9876</v>
      </c>
      <c r="C327" s="474" t="s">
        <v>2199</v>
      </c>
    </row>
    <row r="328">
      <c r="A328" s="472" t="s">
        <v>2543</v>
      </c>
      <c r="B328" s="472" t="s">
        <v>2897</v>
      </c>
      <c r="C328" s="473"/>
    </row>
    <row r="329">
      <c r="A329" s="474" t="s">
        <v>7205</v>
      </c>
      <c r="B329" s="474" t="s">
        <v>2930</v>
      </c>
      <c r="C329" s="475"/>
    </row>
    <row r="330">
      <c r="A330" s="472" t="s">
        <v>7093</v>
      </c>
      <c r="B330" s="472" t="s">
        <v>2897</v>
      </c>
      <c r="C330" s="473"/>
    </row>
    <row r="331">
      <c r="A331" s="474" t="s">
        <v>6041</v>
      </c>
      <c r="B331" s="474" t="s">
        <v>3465</v>
      </c>
      <c r="C331" s="475"/>
    </row>
    <row r="332">
      <c r="A332" s="472" t="s">
        <v>8908</v>
      </c>
      <c r="B332" s="472" t="s">
        <v>3465</v>
      </c>
      <c r="C332" s="473"/>
    </row>
    <row r="333">
      <c r="A333" s="474" t="s">
        <v>7009</v>
      </c>
      <c r="B333" s="474" t="s">
        <v>3416</v>
      </c>
      <c r="C333" s="475"/>
    </row>
    <row r="334">
      <c r="A334" s="472" t="s">
        <v>7124</v>
      </c>
      <c r="B334" s="472" t="s">
        <v>3131</v>
      </c>
      <c r="C334" s="473"/>
    </row>
    <row r="335">
      <c r="A335" s="474" t="s">
        <v>8932</v>
      </c>
      <c r="B335" s="474" t="s">
        <v>3742</v>
      </c>
      <c r="C335" s="475"/>
    </row>
    <row r="336">
      <c r="A336" s="472" t="s">
        <v>6628</v>
      </c>
      <c r="B336" s="472" t="s">
        <v>6629</v>
      </c>
      <c r="C336" s="472" t="s">
        <v>984</v>
      </c>
    </row>
    <row r="337">
      <c r="A337" s="474" t="s">
        <v>7190</v>
      </c>
      <c r="B337" s="474" t="s">
        <v>3487</v>
      </c>
      <c r="C337" s="475"/>
    </row>
    <row r="338">
      <c r="A338" s="472" t="s">
        <v>7127</v>
      </c>
      <c r="B338" s="472" t="s">
        <v>7128</v>
      </c>
      <c r="C338" s="472" t="s">
        <v>4087</v>
      </c>
    </row>
    <row r="339">
      <c r="A339" s="474" t="s">
        <v>7813</v>
      </c>
      <c r="B339" s="474" t="s">
        <v>7814</v>
      </c>
      <c r="C339" s="474" t="s">
        <v>4130</v>
      </c>
    </row>
    <row r="340">
      <c r="A340" s="472" t="s">
        <v>5894</v>
      </c>
      <c r="B340" s="472" t="s">
        <v>6838</v>
      </c>
      <c r="C340" s="472" t="s">
        <v>990</v>
      </c>
    </row>
    <row r="341">
      <c r="A341" s="474" t="s">
        <v>6031</v>
      </c>
      <c r="B341" s="474" t="s">
        <v>8211</v>
      </c>
      <c r="C341" s="474" t="s">
        <v>1299</v>
      </c>
    </row>
    <row r="342">
      <c r="A342" s="472" t="s">
        <v>8515</v>
      </c>
      <c r="B342" s="472" t="s">
        <v>3290</v>
      </c>
      <c r="C342" s="473"/>
    </row>
    <row r="343">
      <c r="A343" s="474" t="s">
        <v>1873</v>
      </c>
      <c r="B343" s="474" t="s">
        <v>6642</v>
      </c>
      <c r="C343" s="474" t="s">
        <v>1879</v>
      </c>
    </row>
    <row r="344">
      <c r="A344" s="472" t="s">
        <v>9853</v>
      </c>
      <c r="B344" s="472" t="s">
        <v>3120</v>
      </c>
      <c r="C344" s="473"/>
    </row>
    <row r="345">
      <c r="A345" s="474" t="s">
        <v>9434</v>
      </c>
      <c r="B345" s="474" t="s">
        <v>2994</v>
      </c>
      <c r="C345" s="475"/>
    </row>
    <row r="346">
      <c r="A346" s="472" t="s">
        <v>8171</v>
      </c>
      <c r="B346" s="472" t="s">
        <v>3120</v>
      </c>
      <c r="C346" s="473"/>
    </row>
    <row r="347">
      <c r="A347" s="474" t="s">
        <v>8558</v>
      </c>
      <c r="B347" s="474" t="s">
        <v>8559</v>
      </c>
      <c r="C347" s="474" t="s">
        <v>4157</v>
      </c>
    </row>
    <row r="348">
      <c r="A348" s="472" t="s">
        <v>8057</v>
      </c>
      <c r="B348" s="472" t="s">
        <v>3525</v>
      </c>
      <c r="C348" s="473"/>
    </row>
    <row r="349">
      <c r="A349" s="474" t="s">
        <v>7644</v>
      </c>
      <c r="B349" s="474" t="s">
        <v>6670</v>
      </c>
      <c r="C349" s="474" t="s">
        <v>996</v>
      </c>
    </row>
    <row r="350">
      <c r="A350" s="472" t="s">
        <v>6866</v>
      </c>
      <c r="B350" s="472" t="s">
        <v>6670</v>
      </c>
      <c r="C350" s="472" t="s">
        <v>996</v>
      </c>
    </row>
    <row r="351">
      <c r="A351" s="474" t="s">
        <v>8746</v>
      </c>
      <c r="B351" s="474" t="s">
        <v>3676</v>
      </c>
      <c r="C351" s="475"/>
    </row>
    <row r="352">
      <c r="A352" s="472" t="s">
        <v>5806</v>
      </c>
      <c r="B352" s="472" t="s">
        <v>3287</v>
      </c>
      <c r="C352" s="473"/>
    </row>
    <row r="353">
      <c r="A353" s="474" t="s">
        <v>5862</v>
      </c>
      <c r="B353" s="474" t="s">
        <v>3498</v>
      </c>
      <c r="C353" s="475"/>
    </row>
    <row r="354">
      <c r="A354" s="472" t="s">
        <v>5757</v>
      </c>
      <c r="B354" s="479" t="s">
        <v>3392</v>
      </c>
      <c r="C354" s="480"/>
    </row>
    <row r="355">
      <c r="A355" s="474" t="s">
        <v>6796</v>
      </c>
      <c r="B355" s="474" t="s">
        <v>3581</v>
      </c>
      <c r="C355" s="475"/>
    </row>
    <row r="356">
      <c r="A356" s="472" t="s">
        <v>7380</v>
      </c>
      <c r="B356" s="472" t="s">
        <v>2579</v>
      </c>
      <c r="C356" s="473"/>
    </row>
    <row r="357">
      <c r="A357" s="474" t="s">
        <v>5982</v>
      </c>
      <c r="B357" s="474" t="s">
        <v>6847</v>
      </c>
      <c r="C357" s="474" t="s">
        <v>10213</v>
      </c>
    </row>
    <row r="358">
      <c r="A358" s="472" t="s">
        <v>5937</v>
      </c>
      <c r="B358" s="472" t="s">
        <v>3134</v>
      </c>
      <c r="C358" s="473"/>
    </row>
    <row r="359">
      <c r="A359" s="474" t="s">
        <v>8635</v>
      </c>
      <c r="B359" s="474" t="s">
        <v>3163</v>
      </c>
      <c r="C359" s="475"/>
    </row>
    <row r="360">
      <c r="A360" s="472" t="s">
        <v>9128</v>
      </c>
      <c r="B360" s="472" t="s">
        <v>3657</v>
      </c>
      <c r="C360" s="473"/>
    </row>
    <row r="361">
      <c r="A361" s="474" t="s">
        <v>5882</v>
      </c>
      <c r="B361" s="474" t="s">
        <v>2775</v>
      </c>
      <c r="C361" s="475"/>
    </row>
    <row r="362">
      <c r="A362" s="472" t="s">
        <v>8070</v>
      </c>
      <c r="B362" s="472" t="s">
        <v>3974</v>
      </c>
      <c r="C362" s="473"/>
    </row>
    <row r="363">
      <c r="A363" s="474" t="s">
        <v>8668</v>
      </c>
      <c r="B363" s="474" t="s">
        <v>2922</v>
      </c>
      <c r="C363" s="475"/>
    </row>
    <row r="364">
      <c r="A364" s="472" t="s">
        <v>8629</v>
      </c>
      <c r="B364" s="472" t="s">
        <v>2574</v>
      </c>
      <c r="C364" s="473"/>
    </row>
    <row r="365">
      <c r="A365" s="474" t="s">
        <v>8158</v>
      </c>
      <c r="B365" s="474" t="s">
        <v>8159</v>
      </c>
      <c r="C365" s="474" t="s">
        <v>3978</v>
      </c>
    </row>
    <row r="366">
      <c r="A366" s="472" t="s">
        <v>8995</v>
      </c>
      <c r="B366" s="472" t="s">
        <v>8996</v>
      </c>
      <c r="C366" s="472" t="s">
        <v>2603</v>
      </c>
    </row>
    <row r="367">
      <c r="A367" s="474" t="s">
        <v>9607</v>
      </c>
      <c r="B367" s="474" t="s">
        <v>3984</v>
      </c>
      <c r="C367" s="475"/>
    </row>
    <row r="368">
      <c r="A368" s="472" t="s">
        <v>8257</v>
      </c>
      <c r="B368" s="472" t="s">
        <v>2926</v>
      </c>
      <c r="C368" s="473"/>
    </row>
    <row r="369">
      <c r="A369" s="474" t="s">
        <v>9189</v>
      </c>
      <c r="B369" s="474" t="s">
        <v>3992</v>
      </c>
      <c r="C369" s="475"/>
    </row>
    <row r="370">
      <c r="A370" s="472" t="s">
        <v>8419</v>
      </c>
      <c r="B370" s="472" t="s">
        <v>2843</v>
      </c>
      <c r="C370" s="473"/>
    </row>
    <row r="371">
      <c r="A371" s="474" t="s">
        <v>8735</v>
      </c>
      <c r="B371" s="474" t="s">
        <v>2915</v>
      </c>
      <c r="C371" s="475"/>
    </row>
    <row r="372">
      <c r="A372" s="472" t="s">
        <v>5969</v>
      </c>
      <c r="B372" s="472" t="s">
        <v>8652</v>
      </c>
      <c r="C372" s="472" t="s">
        <v>2736</v>
      </c>
    </row>
    <row r="373">
      <c r="A373" s="474" t="s">
        <v>9921</v>
      </c>
      <c r="B373" s="474" t="s">
        <v>9922</v>
      </c>
      <c r="C373" s="474" t="s">
        <v>3915</v>
      </c>
    </row>
    <row r="374">
      <c r="A374" s="472" t="s">
        <v>9667</v>
      </c>
      <c r="B374" s="472" t="s">
        <v>9668</v>
      </c>
      <c r="C374" s="472" t="s">
        <v>3903</v>
      </c>
    </row>
    <row r="375">
      <c r="A375" s="474" t="s">
        <v>9898</v>
      </c>
      <c r="B375" s="474" t="s">
        <v>9899</v>
      </c>
      <c r="C375" s="474" t="s">
        <v>2572</v>
      </c>
    </row>
    <row r="376">
      <c r="A376" s="472" t="s">
        <v>8005</v>
      </c>
      <c r="B376" s="472" t="s">
        <v>3252</v>
      </c>
      <c r="C376" s="473"/>
    </row>
    <row r="377">
      <c r="A377" s="474" t="s">
        <v>7218</v>
      </c>
      <c r="B377" s="474" t="s">
        <v>3114</v>
      </c>
      <c r="C377" s="475"/>
    </row>
    <row r="378">
      <c r="A378" s="472" t="s">
        <v>7063</v>
      </c>
      <c r="B378" s="472" t="s">
        <v>3095</v>
      </c>
      <c r="C378" s="473"/>
    </row>
    <row r="379">
      <c r="A379" s="474" t="s">
        <v>8946</v>
      </c>
      <c r="B379" s="474" t="s">
        <v>3309</v>
      </c>
      <c r="C379" s="475"/>
    </row>
    <row r="380">
      <c r="A380" s="472" t="s">
        <v>8362</v>
      </c>
      <c r="B380" s="472" t="s">
        <v>3850</v>
      </c>
      <c r="C380" s="473"/>
    </row>
    <row r="381">
      <c r="A381" s="474" t="s">
        <v>9106</v>
      </c>
      <c r="B381" s="474" t="s">
        <v>3846</v>
      </c>
      <c r="C381" s="475"/>
    </row>
    <row r="382">
      <c r="A382" s="472" t="s">
        <v>8552</v>
      </c>
      <c r="B382" s="472" t="s">
        <v>8553</v>
      </c>
      <c r="C382" s="472" t="s">
        <v>3845</v>
      </c>
    </row>
    <row r="383">
      <c r="A383" s="474" t="s">
        <v>8703</v>
      </c>
      <c r="B383" s="474" t="s">
        <v>2615</v>
      </c>
      <c r="C383" s="475"/>
    </row>
    <row r="384">
      <c r="A384" s="472" t="s">
        <v>8283</v>
      </c>
      <c r="B384" s="472" t="s">
        <v>2961</v>
      </c>
      <c r="C384" s="473"/>
    </row>
    <row r="385">
      <c r="A385" s="474" t="s">
        <v>8438</v>
      </c>
      <c r="B385" s="474" t="s">
        <v>2383</v>
      </c>
      <c r="C385" s="475"/>
    </row>
    <row r="386">
      <c r="A386" s="472" t="s">
        <v>7783</v>
      </c>
      <c r="B386" s="472" t="s">
        <v>3197</v>
      </c>
      <c r="C386" s="473"/>
    </row>
    <row r="387">
      <c r="A387" s="474" t="s">
        <v>5866</v>
      </c>
      <c r="B387" s="474" t="s">
        <v>3790</v>
      </c>
      <c r="C387" s="475"/>
    </row>
    <row r="388">
      <c r="A388" s="472" t="s">
        <v>9098</v>
      </c>
      <c r="B388" s="472" t="s">
        <v>10217</v>
      </c>
      <c r="C388" s="472" t="s">
        <v>3967</v>
      </c>
    </row>
    <row r="389">
      <c r="A389" s="474" t="s">
        <v>7282</v>
      </c>
      <c r="B389" s="474" t="s">
        <v>2719</v>
      </c>
      <c r="C389" s="475"/>
    </row>
    <row r="390">
      <c r="A390" s="472" t="s">
        <v>8639</v>
      </c>
      <c r="B390" s="472" t="s">
        <v>4075</v>
      </c>
      <c r="C390" s="473"/>
    </row>
    <row r="391">
      <c r="A391" s="474" t="s">
        <v>9414</v>
      </c>
      <c r="B391" s="474" t="s">
        <v>2702</v>
      </c>
      <c r="C391" s="475"/>
    </row>
    <row r="392">
      <c r="A392" s="472" t="s">
        <v>2978</v>
      </c>
      <c r="B392" s="472" t="s">
        <v>4026</v>
      </c>
      <c r="C392" s="473"/>
    </row>
    <row r="393">
      <c r="A393" s="474" t="s">
        <v>9310</v>
      </c>
      <c r="B393" s="474" t="s">
        <v>2833</v>
      </c>
      <c r="C393" s="475"/>
    </row>
    <row r="394">
      <c r="A394" s="472" t="s">
        <v>8292</v>
      </c>
      <c r="B394" s="472" t="s">
        <v>2727</v>
      </c>
      <c r="C394" s="473"/>
    </row>
    <row r="395">
      <c r="A395" s="474" t="s">
        <v>9020</v>
      </c>
      <c r="B395" s="474" t="s">
        <v>2550</v>
      </c>
      <c r="C395" s="475"/>
    </row>
    <row r="396">
      <c r="A396" s="472" t="s">
        <v>8656</v>
      </c>
      <c r="B396" s="472" t="s">
        <v>8657</v>
      </c>
      <c r="C396" s="472" t="s">
        <v>3999</v>
      </c>
    </row>
    <row r="397">
      <c r="A397" s="474" t="s">
        <v>8605</v>
      </c>
      <c r="B397" s="474" t="s">
        <v>8606</v>
      </c>
      <c r="C397" s="474" t="s">
        <v>2791</v>
      </c>
    </row>
    <row r="398">
      <c r="A398" s="472" t="s">
        <v>9738</v>
      </c>
      <c r="B398" s="472" t="s">
        <v>9739</v>
      </c>
      <c r="C398" s="472" t="s">
        <v>2556</v>
      </c>
    </row>
    <row r="399">
      <c r="A399" s="474" t="s">
        <v>8885</v>
      </c>
      <c r="B399" s="474" t="s">
        <v>2907</v>
      </c>
      <c r="C399" s="475"/>
    </row>
    <row r="400">
      <c r="A400" s="472" t="s">
        <v>9756</v>
      </c>
      <c r="B400" s="472" t="s">
        <v>2699</v>
      </c>
      <c r="C400" s="473"/>
    </row>
    <row r="401">
      <c r="A401" s="474" t="s">
        <v>9516</v>
      </c>
      <c r="B401" s="474" t="s">
        <v>2900</v>
      </c>
      <c r="C401" s="475"/>
    </row>
    <row r="402">
      <c r="A402" s="472" t="s">
        <v>9512</v>
      </c>
      <c r="B402" s="472" t="s">
        <v>9513</v>
      </c>
      <c r="C402" s="472" t="s">
        <v>2738</v>
      </c>
    </row>
    <row r="403">
      <c r="A403" s="474" t="s">
        <v>9562</v>
      </c>
      <c r="B403" s="474" t="s">
        <v>2627</v>
      </c>
      <c r="C403" s="475"/>
    </row>
    <row r="404">
      <c r="A404" s="472" t="s">
        <v>2763</v>
      </c>
      <c r="B404" s="472" t="s">
        <v>1442</v>
      </c>
      <c r="C404" s="473"/>
    </row>
    <row r="405">
      <c r="A405" s="474" t="s">
        <v>9867</v>
      </c>
      <c r="B405" s="474" t="s">
        <v>9868</v>
      </c>
      <c r="C405" s="474" t="s">
        <v>2173</v>
      </c>
    </row>
    <row r="406">
      <c r="A406" s="472" t="s">
        <v>8662</v>
      </c>
      <c r="B406" s="472" t="s">
        <v>2347</v>
      </c>
      <c r="C406" s="473"/>
    </row>
    <row r="407">
      <c r="A407" s="474" t="s">
        <v>6676</v>
      </c>
      <c r="B407" s="474" t="s">
        <v>6677</v>
      </c>
      <c r="C407" s="474" t="s">
        <v>238</v>
      </c>
    </row>
    <row r="408">
      <c r="A408" s="472" t="s">
        <v>8036</v>
      </c>
      <c r="B408" s="472" t="s">
        <v>8037</v>
      </c>
      <c r="C408" s="472" t="s">
        <v>3285</v>
      </c>
    </row>
    <row r="409">
      <c r="A409" s="474" t="s">
        <v>8742</v>
      </c>
      <c r="B409" s="474" t="s">
        <v>2724</v>
      </c>
      <c r="C409" s="475"/>
    </row>
    <row r="410">
      <c r="A410" s="472" t="s">
        <v>8723</v>
      </c>
      <c r="B410" s="472" t="s">
        <v>8724</v>
      </c>
      <c r="C410" s="472" t="s">
        <v>4013</v>
      </c>
    </row>
    <row r="411">
      <c r="A411" s="474" t="s">
        <v>8869</v>
      </c>
      <c r="B411" s="474" t="s">
        <v>4008</v>
      </c>
      <c r="C411" s="475"/>
    </row>
    <row r="412">
      <c r="A412" s="472" t="s">
        <v>8935</v>
      </c>
      <c r="B412" s="472" t="s">
        <v>2816</v>
      </c>
      <c r="C412" s="473"/>
    </row>
    <row r="413">
      <c r="A413" s="474" t="s">
        <v>9076</v>
      </c>
      <c r="B413" s="474" t="s">
        <v>9077</v>
      </c>
      <c r="C413" s="474" t="s">
        <v>4020</v>
      </c>
    </row>
    <row r="414">
      <c r="A414" s="472" t="s">
        <v>9441</v>
      </c>
      <c r="B414" s="472" t="s">
        <v>9442</v>
      </c>
      <c r="C414" s="472" t="s">
        <v>4005</v>
      </c>
    </row>
    <row r="415">
      <c r="A415" s="474" t="s">
        <v>9451</v>
      </c>
      <c r="B415" s="474" t="s">
        <v>9452</v>
      </c>
      <c r="C415" s="474" t="s">
        <v>4001</v>
      </c>
    </row>
    <row r="416">
      <c r="A416" s="472" t="s">
        <v>9430</v>
      </c>
      <c r="B416" s="472" t="s">
        <v>9431</v>
      </c>
      <c r="C416" s="472" t="s">
        <v>2882</v>
      </c>
    </row>
    <row r="417">
      <c r="A417" s="474" t="s">
        <v>9186</v>
      </c>
      <c r="B417" s="474" t="s">
        <v>9187</v>
      </c>
      <c r="C417" s="474" t="s">
        <v>2855</v>
      </c>
    </row>
    <row r="418">
      <c r="A418" s="472" t="s">
        <v>9131</v>
      </c>
      <c r="B418" s="472" t="s">
        <v>9132</v>
      </c>
      <c r="C418" s="472" t="s">
        <v>4016</v>
      </c>
    </row>
    <row r="419">
      <c r="A419" s="474" t="s">
        <v>9042</v>
      </c>
      <c r="B419" s="474" t="s">
        <v>9043</v>
      </c>
      <c r="C419" s="474" t="s">
        <v>949</v>
      </c>
    </row>
    <row r="420">
      <c r="A420" s="472" t="s">
        <v>8309</v>
      </c>
      <c r="B420" s="472" t="s">
        <v>2965</v>
      </c>
      <c r="C420" s="473"/>
    </row>
    <row r="421">
      <c r="A421" s="474" t="s">
        <v>5812</v>
      </c>
      <c r="B421" s="474" t="s">
        <v>2797</v>
      </c>
      <c r="C421" s="475"/>
    </row>
    <row r="422">
      <c r="A422" s="472" t="s">
        <v>6741</v>
      </c>
      <c r="B422" s="472" t="s">
        <v>1508</v>
      </c>
      <c r="C422" s="473"/>
    </row>
    <row r="423">
      <c r="A423" s="474" t="s">
        <v>6059</v>
      </c>
      <c r="B423" s="474" t="s">
        <v>6652</v>
      </c>
      <c r="C423" s="474" t="s">
        <v>883</v>
      </c>
    </row>
    <row r="424">
      <c r="A424" s="472" t="s">
        <v>9269</v>
      </c>
      <c r="B424" s="472" t="s">
        <v>2523</v>
      </c>
      <c r="C424" s="473"/>
    </row>
    <row r="425">
      <c r="A425" s="474" t="s">
        <v>9297</v>
      </c>
      <c r="B425" s="474" t="s">
        <v>2519</v>
      </c>
      <c r="C425" s="475"/>
    </row>
    <row r="426">
      <c r="A426" s="472" t="s">
        <v>8716</v>
      </c>
      <c r="B426" s="472" t="s">
        <v>2606</v>
      </c>
      <c r="C426" s="473"/>
    </row>
    <row r="427">
      <c r="A427" s="474" t="s">
        <v>9234</v>
      </c>
      <c r="B427" s="474" t="s">
        <v>9235</v>
      </c>
      <c r="C427" s="474" t="s">
        <v>2942</v>
      </c>
    </row>
    <row r="428">
      <c r="A428" s="472" t="s">
        <v>8990</v>
      </c>
      <c r="B428" s="472" t="s">
        <v>8991</v>
      </c>
      <c r="C428" s="472" t="s">
        <v>2673</v>
      </c>
    </row>
    <row r="429">
      <c r="A429" s="474" t="s">
        <v>9194</v>
      </c>
      <c r="B429" s="474" t="s">
        <v>9195</v>
      </c>
      <c r="C429" s="474" t="s">
        <v>2714</v>
      </c>
    </row>
    <row r="430">
      <c r="A430" s="472" t="s">
        <v>5930</v>
      </c>
      <c r="B430" s="472" t="s">
        <v>3231</v>
      </c>
      <c r="C430" s="473"/>
    </row>
    <row r="431">
      <c r="A431" s="474" t="s">
        <v>5816</v>
      </c>
      <c r="B431" s="474" t="s">
        <v>3513</v>
      </c>
      <c r="C431" s="475"/>
    </row>
    <row r="432">
      <c r="A432" s="472" t="s">
        <v>6051</v>
      </c>
      <c r="B432" s="472" t="s">
        <v>7036</v>
      </c>
      <c r="C432" s="472" t="s">
        <v>1295</v>
      </c>
    </row>
    <row r="433">
      <c r="A433" s="474" t="s">
        <v>6013</v>
      </c>
      <c r="B433" s="474" t="s">
        <v>3865</v>
      </c>
      <c r="C433" s="475"/>
    </row>
    <row r="434">
      <c r="A434" s="472" t="s">
        <v>6985</v>
      </c>
      <c r="B434" s="472" t="s">
        <v>869</v>
      </c>
      <c r="C434" s="473"/>
    </row>
    <row r="435">
      <c r="A435" s="482" t="s">
        <v>10218</v>
      </c>
      <c r="B435" s="474" t="s">
        <v>2705</v>
      </c>
      <c r="C435" s="475"/>
    </row>
    <row r="436">
      <c r="A436" s="472" t="s">
        <v>8254</v>
      </c>
      <c r="B436" s="472" t="s">
        <v>4104</v>
      </c>
      <c r="C436" s="473"/>
    </row>
    <row r="437">
      <c r="A437" s="474" t="s">
        <v>8330</v>
      </c>
      <c r="B437" s="474" t="s">
        <v>916</v>
      </c>
      <c r="C437" s="475"/>
    </row>
    <row r="438">
      <c r="A438" s="472" t="s">
        <v>7948</v>
      </c>
      <c r="B438" s="472" t="s">
        <v>7949</v>
      </c>
      <c r="C438" s="472" t="s">
        <v>3182</v>
      </c>
    </row>
    <row r="439">
      <c r="A439" s="474" t="s">
        <v>6787</v>
      </c>
      <c r="B439" s="474" t="s">
        <v>62</v>
      </c>
      <c r="C439" s="475"/>
    </row>
    <row r="440">
      <c r="A440" s="472" t="s">
        <v>6980</v>
      </c>
      <c r="B440" s="472" t="s">
        <v>3516</v>
      </c>
      <c r="C440" s="473"/>
    </row>
    <row r="441">
      <c r="A441" s="474" t="s">
        <v>6966</v>
      </c>
      <c r="B441" s="474" t="s">
        <v>3519</v>
      </c>
      <c r="C441" s="475"/>
    </row>
    <row r="442">
      <c r="A442" s="472" t="s">
        <v>9580</v>
      </c>
      <c r="B442" s="472" t="s">
        <v>2732</v>
      </c>
      <c r="C442" s="473"/>
    </row>
    <row r="443">
      <c r="A443" s="474" t="s">
        <v>9595</v>
      </c>
      <c r="B443" s="474" t="s">
        <v>2590</v>
      </c>
      <c r="C443" s="475"/>
    </row>
    <row r="444">
      <c r="A444" s="472" t="s">
        <v>8820</v>
      </c>
      <c r="B444" s="472" t="s">
        <v>2741</v>
      </c>
      <c r="C444" s="473"/>
    </row>
    <row r="445">
      <c r="A445" s="474" t="s">
        <v>9634</v>
      </c>
      <c r="B445" s="474" t="s">
        <v>2647</v>
      </c>
      <c r="C445" s="475"/>
    </row>
    <row r="446">
      <c r="A446" s="472" t="s">
        <v>9397</v>
      </c>
      <c r="B446" s="472" t="s">
        <v>2621</v>
      </c>
      <c r="C446" s="473"/>
    </row>
    <row r="447">
      <c r="A447" s="474" t="s">
        <v>7494</v>
      </c>
      <c r="B447" s="474" t="s">
        <v>530</v>
      </c>
      <c r="C447" s="475"/>
    </row>
    <row r="448">
      <c r="A448" s="472" t="s">
        <v>7163</v>
      </c>
      <c r="B448" s="472" t="s">
        <v>423</v>
      </c>
      <c r="C448" s="473"/>
    </row>
    <row r="449">
      <c r="A449" s="474" t="s">
        <v>9792</v>
      </c>
      <c r="B449" s="474" t="s">
        <v>9793</v>
      </c>
      <c r="C449" s="474" t="s">
        <v>2828</v>
      </c>
    </row>
    <row r="450">
      <c r="A450" s="472" t="s">
        <v>9989</v>
      </c>
      <c r="B450" s="472" t="s">
        <v>9990</v>
      </c>
      <c r="C450" s="472" t="s">
        <v>3918</v>
      </c>
    </row>
    <row r="451">
      <c r="A451" s="474" t="s">
        <v>9680</v>
      </c>
      <c r="B451" s="474" t="s">
        <v>9681</v>
      </c>
      <c r="C451" s="474" t="s">
        <v>2950</v>
      </c>
    </row>
    <row r="452">
      <c r="A452" s="472" t="s">
        <v>8693</v>
      </c>
      <c r="B452" s="472" t="s">
        <v>2831</v>
      </c>
      <c r="C452" s="473"/>
    </row>
    <row r="453">
      <c r="A453" s="474" t="s">
        <v>8018</v>
      </c>
      <c r="B453" s="474" t="s">
        <v>2944</v>
      </c>
      <c r="C453" s="475"/>
    </row>
    <row r="454">
      <c r="A454" s="472" t="s">
        <v>8677</v>
      </c>
      <c r="B454" s="472" t="s">
        <v>4034</v>
      </c>
      <c r="C454" s="473"/>
    </row>
    <row r="455">
      <c r="A455" s="474" t="s">
        <v>8659</v>
      </c>
      <c r="B455" s="474" t="s">
        <v>4047</v>
      </c>
      <c r="C455" s="475"/>
    </row>
    <row r="456">
      <c r="A456" s="472" t="s">
        <v>8483</v>
      </c>
      <c r="B456" s="472" t="s">
        <v>4056</v>
      </c>
      <c r="C456" s="473"/>
    </row>
    <row r="457">
      <c r="A457" s="474" t="s">
        <v>5890</v>
      </c>
      <c r="B457" s="474" t="s">
        <v>2666</v>
      </c>
      <c r="C457" s="475"/>
    </row>
    <row r="458">
      <c r="A458" s="472" t="s">
        <v>2752</v>
      </c>
      <c r="B458" s="472" t="s">
        <v>4062</v>
      </c>
      <c r="C458" s="473"/>
    </row>
    <row r="459">
      <c r="A459" s="474" t="s">
        <v>8611</v>
      </c>
      <c r="B459" s="474" t="s">
        <v>2650</v>
      </c>
      <c r="C459" s="475"/>
    </row>
    <row r="460">
      <c r="A460" s="472" t="s">
        <v>8065</v>
      </c>
      <c r="B460" s="472" t="s">
        <v>2984</v>
      </c>
      <c r="C460" s="473"/>
    </row>
    <row r="461">
      <c r="A461" s="474" t="s">
        <v>8044</v>
      </c>
      <c r="B461" s="474" t="s">
        <v>2767</v>
      </c>
      <c r="C461" s="475"/>
    </row>
    <row r="462">
      <c r="A462" s="472" t="s">
        <v>7420</v>
      </c>
      <c r="B462" s="472" t="s">
        <v>3352</v>
      </c>
      <c r="C462" s="473"/>
    </row>
    <row r="463">
      <c r="A463" s="474" t="s">
        <v>6953</v>
      </c>
      <c r="B463" s="474" t="s">
        <v>3603</v>
      </c>
      <c r="C463" s="475"/>
    </row>
    <row r="464">
      <c r="A464" s="472" t="s">
        <v>7916</v>
      </c>
      <c r="B464" s="472" t="s">
        <v>3364</v>
      </c>
      <c r="C464" s="473"/>
    </row>
    <row r="465">
      <c r="A465" s="474" t="s">
        <v>8524</v>
      </c>
      <c r="B465" s="474" t="s">
        <v>3093</v>
      </c>
      <c r="C465" s="475"/>
    </row>
    <row r="466">
      <c r="A466" s="472" t="s">
        <v>8830</v>
      </c>
      <c r="B466" s="472" t="s">
        <v>3660</v>
      </c>
      <c r="C466" s="473"/>
    </row>
    <row r="467">
      <c r="A467" s="474" t="s">
        <v>9325</v>
      </c>
      <c r="B467" s="474" t="s">
        <v>1007</v>
      </c>
      <c r="C467" s="475"/>
    </row>
    <row r="468">
      <c r="A468" s="472" t="s">
        <v>8879</v>
      </c>
      <c r="B468" s="472" t="s">
        <v>3273</v>
      </c>
      <c r="C468" s="473"/>
    </row>
    <row r="469">
      <c r="A469" s="474" t="s">
        <v>9509</v>
      </c>
      <c r="B469" s="474" t="s">
        <v>940</v>
      </c>
      <c r="C469" s="475"/>
    </row>
    <row r="470">
      <c r="A470" s="472" t="s">
        <v>8385</v>
      </c>
      <c r="B470" s="472" t="s">
        <v>2991</v>
      </c>
      <c r="C470" s="473"/>
    </row>
    <row r="471">
      <c r="A471" s="474" t="s">
        <v>8779</v>
      </c>
      <c r="B471" s="474" t="s">
        <v>2999</v>
      </c>
      <c r="C471" s="475"/>
    </row>
    <row r="472">
      <c r="A472" s="472" t="s">
        <v>7868</v>
      </c>
      <c r="B472" s="472" t="s">
        <v>3105</v>
      </c>
      <c r="C472" s="473"/>
    </row>
    <row r="473">
      <c r="A473" s="474" t="s">
        <v>6585</v>
      </c>
      <c r="B473" s="474" t="s">
        <v>6586</v>
      </c>
      <c r="C473" s="474" t="s">
        <v>1023</v>
      </c>
    </row>
    <row r="474">
      <c r="A474" s="472" t="s">
        <v>7823</v>
      </c>
      <c r="B474" s="472" t="s">
        <v>3280</v>
      </c>
      <c r="C474" s="473"/>
    </row>
    <row r="475">
      <c r="A475" s="474" t="s">
        <v>8470</v>
      </c>
      <c r="B475" s="474" t="s">
        <v>3247</v>
      </c>
      <c r="C475" s="475"/>
    </row>
    <row r="476">
      <c r="A476" s="472" t="s">
        <v>6850</v>
      </c>
      <c r="B476" s="472" t="s">
        <v>6586</v>
      </c>
      <c r="C476" s="472" t="s">
        <v>1023</v>
      </c>
    </row>
    <row r="477">
      <c r="A477" s="474" t="s">
        <v>8960</v>
      </c>
      <c r="B477" s="474" t="s">
        <v>2716</v>
      </c>
      <c r="C477" s="475"/>
    </row>
    <row r="478">
      <c r="A478" s="472" t="s">
        <v>9249</v>
      </c>
      <c r="B478" s="472" t="s">
        <v>2563</v>
      </c>
      <c r="C478" s="473"/>
    </row>
    <row r="479">
      <c r="A479" s="474" t="s">
        <v>9351</v>
      </c>
      <c r="B479" s="474" t="s">
        <v>4038</v>
      </c>
      <c r="C479" s="475"/>
    </row>
    <row r="480">
      <c r="A480" s="472" t="s">
        <v>9153</v>
      </c>
      <c r="B480" s="472" t="s">
        <v>9154</v>
      </c>
      <c r="C480" s="472" t="s">
        <v>738</v>
      </c>
    </row>
    <row r="481">
      <c r="A481" s="474" t="s">
        <v>8264</v>
      </c>
      <c r="B481" s="474" t="s">
        <v>4091</v>
      </c>
      <c r="C481" s="475"/>
    </row>
    <row r="482">
      <c r="A482" s="472" t="s">
        <v>5971</v>
      </c>
      <c r="B482" s="472" t="s">
        <v>4100</v>
      </c>
      <c r="C482" s="473"/>
    </row>
    <row r="483">
      <c r="A483" s="474" t="s">
        <v>7144</v>
      </c>
      <c r="B483" s="474" t="s">
        <v>4089</v>
      </c>
      <c r="C483" s="475"/>
    </row>
    <row r="484">
      <c r="A484" s="472" t="s">
        <v>8177</v>
      </c>
      <c r="B484" s="472" t="s">
        <v>4095</v>
      </c>
      <c r="C484" s="473"/>
    </row>
    <row r="485">
      <c r="A485" s="474" t="s">
        <v>9272</v>
      </c>
      <c r="B485" s="474" t="s">
        <v>2567</v>
      </c>
      <c r="C485" s="475"/>
    </row>
    <row r="486">
      <c r="A486" s="472" t="s">
        <v>9226</v>
      </c>
      <c r="B486" s="472" t="s">
        <v>9227</v>
      </c>
      <c r="C486" s="472" t="s">
        <v>4023</v>
      </c>
    </row>
    <row r="487">
      <c r="A487" s="474" t="s">
        <v>9376</v>
      </c>
      <c r="B487" s="474" t="s">
        <v>2937</v>
      </c>
      <c r="C487" s="475"/>
    </row>
    <row r="488">
      <c r="A488" s="472" t="s">
        <v>9261</v>
      </c>
      <c r="B488" s="472" t="s">
        <v>2918</v>
      </c>
      <c r="C488" s="473"/>
    </row>
    <row r="489">
      <c r="A489" s="474" t="s">
        <v>9246</v>
      </c>
      <c r="B489" s="474" t="s">
        <v>2687</v>
      </c>
      <c r="C489" s="475"/>
    </row>
    <row r="490">
      <c r="A490" s="472" t="s">
        <v>9985</v>
      </c>
      <c r="B490" s="472" t="s">
        <v>10219</v>
      </c>
      <c r="C490" s="472" t="s">
        <v>3909</v>
      </c>
    </row>
    <row r="491">
      <c r="A491" s="474" t="s">
        <v>9935</v>
      </c>
      <c r="B491" s="474" t="s">
        <v>9936</v>
      </c>
      <c r="C491" s="474" t="s">
        <v>2559</v>
      </c>
    </row>
    <row r="492">
      <c r="A492" s="472" t="s">
        <v>9339</v>
      </c>
      <c r="B492" s="472" t="s">
        <v>9340</v>
      </c>
      <c r="C492" s="472" t="s">
        <v>2686</v>
      </c>
    </row>
    <row r="493">
      <c r="A493" s="474" t="s">
        <v>8916</v>
      </c>
      <c r="B493" s="474" t="s">
        <v>8917</v>
      </c>
      <c r="C493" s="474" t="s">
        <v>2968</v>
      </c>
    </row>
    <row r="494">
      <c r="A494" s="472" t="s">
        <v>9280</v>
      </c>
      <c r="B494" s="472" t="s">
        <v>9281</v>
      </c>
      <c r="C494" s="472" t="s">
        <v>3997</v>
      </c>
    </row>
    <row r="495">
      <c r="A495" s="474" t="s">
        <v>9112</v>
      </c>
      <c r="B495" s="474" t="s">
        <v>9113</v>
      </c>
      <c r="C495" s="474" t="s">
        <v>2626</v>
      </c>
    </row>
    <row r="496">
      <c r="A496" s="472" t="s">
        <v>8250</v>
      </c>
      <c r="B496" s="472" t="s">
        <v>3206</v>
      </c>
      <c r="C496" s="473"/>
    </row>
    <row r="497">
      <c r="A497" s="474" t="s">
        <v>8682</v>
      </c>
      <c r="B497" s="474" t="s">
        <v>3490</v>
      </c>
      <c r="C497" s="475"/>
    </row>
    <row r="498">
      <c r="A498" s="472" t="s">
        <v>9088</v>
      </c>
      <c r="B498" s="472" t="s">
        <v>2392</v>
      </c>
      <c r="C498" s="473"/>
    </row>
    <row r="499">
      <c r="A499" s="474" t="s">
        <v>8632</v>
      </c>
      <c r="B499" s="474" t="s">
        <v>4109</v>
      </c>
      <c r="C499" s="475"/>
    </row>
    <row r="500">
      <c r="A500" s="472" t="s">
        <v>8119</v>
      </c>
      <c r="B500" s="472" t="s">
        <v>4083</v>
      </c>
      <c r="C500" s="473"/>
    </row>
    <row r="501">
      <c r="A501" s="474" t="s">
        <v>7025</v>
      </c>
      <c r="B501" s="474" t="s">
        <v>4080</v>
      </c>
      <c r="C501" s="475"/>
    </row>
    <row r="502">
      <c r="A502" s="472" t="s">
        <v>7435</v>
      </c>
      <c r="B502" s="472" t="s">
        <v>3668</v>
      </c>
      <c r="C502" s="473"/>
    </row>
    <row r="503">
      <c r="A503" s="474" t="s">
        <v>7222</v>
      </c>
      <c r="B503" s="474" t="s">
        <v>6755</v>
      </c>
      <c r="C503" s="474" t="s">
        <v>1452</v>
      </c>
    </row>
    <row r="504">
      <c r="A504" s="472" t="s">
        <v>6894</v>
      </c>
      <c r="B504" s="472" t="s">
        <v>3652</v>
      </c>
      <c r="C504" s="473"/>
    </row>
    <row r="505">
      <c r="A505" s="474" t="s">
        <v>7052</v>
      </c>
      <c r="B505" s="474" t="s">
        <v>481</v>
      </c>
      <c r="C505" s="475"/>
    </row>
    <row r="506">
      <c r="A506" s="472" t="s">
        <v>9231</v>
      </c>
      <c r="B506" s="472" t="s">
        <v>4030</v>
      </c>
      <c r="C506" s="473"/>
    </row>
    <row r="507">
      <c r="A507" s="474" t="s">
        <v>9614</v>
      </c>
      <c r="B507" s="474" t="s">
        <v>4059</v>
      </c>
      <c r="C507" s="475"/>
    </row>
    <row r="508">
      <c r="A508" s="472" t="s">
        <v>9307</v>
      </c>
      <c r="B508" s="472" t="s">
        <v>2677</v>
      </c>
      <c r="C508" s="473"/>
    </row>
    <row r="509">
      <c r="A509" s="474" t="s">
        <v>9251</v>
      </c>
      <c r="B509" s="474" t="s">
        <v>2820</v>
      </c>
      <c r="C509" s="475"/>
    </row>
    <row r="510">
      <c r="A510" s="472" t="s">
        <v>9264</v>
      </c>
      <c r="B510" s="472" t="s">
        <v>4051</v>
      </c>
      <c r="C510" s="473"/>
    </row>
    <row r="511">
      <c r="A511" s="474" t="s">
        <v>8620</v>
      </c>
      <c r="B511" s="474" t="s">
        <v>4069</v>
      </c>
      <c r="C511" s="475"/>
    </row>
    <row r="512">
      <c r="A512" s="472" t="s">
        <v>8833</v>
      </c>
      <c r="B512" s="472" t="s">
        <v>4065</v>
      </c>
      <c r="C512" s="473"/>
    </row>
    <row r="513">
      <c r="A513" s="474" t="s">
        <v>9254</v>
      </c>
      <c r="B513" s="474" t="s">
        <v>2866</v>
      </c>
      <c r="C513" s="475"/>
    </row>
    <row r="514">
      <c r="A514" s="472" t="s">
        <v>9523</v>
      </c>
      <c r="B514" s="472" t="s">
        <v>2618</v>
      </c>
      <c r="C514" s="473"/>
    </row>
    <row r="515">
      <c r="A515" s="474" t="s">
        <v>9304</v>
      </c>
      <c r="B515" s="474" t="s">
        <v>2529</v>
      </c>
      <c r="C515" s="475"/>
    </row>
    <row r="516">
      <c r="A516" s="472" t="s">
        <v>9258</v>
      </c>
      <c r="B516" s="472" t="s">
        <v>2783</v>
      </c>
      <c r="C516" s="473"/>
    </row>
    <row r="517">
      <c r="A517" s="474" t="s">
        <v>8852</v>
      </c>
      <c r="B517" s="474" t="s">
        <v>2516</v>
      </c>
      <c r="C517" s="475"/>
    </row>
    <row r="518">
      <c r="A518" s="472" t="s">
        <v>9475</v>
      </c>
      <c r="B518" s="472" t="s">
        <v>2526</v>
      </c>
      <c r="C518" s="473"/>
    </row>
    <row r="519">
      <c r="A519" s="474" t="s">
        <v>9800</v>
      </c>
      <c r="B519" s="474" t="s">
        <v>2863</v>
      </c>
      <c r="C519" s="475"/>
    </row>
    <row r="520">
      <c r="A520" s="472" t="s">
        <v>9336</v>
      </c>
      <c r="B520" s="472" t="s">
        <v>2747</v>
      </c>
      <c r="C520" s="473"/>
    </row>
    <row r="521">
      <c r="A521" s="474" t="s">
        <v>9559</v>
      </c>
      <c r="B521" s="474" t="s">
        <v>2801</v>
      </c>
      <c r="C521" s="475"/>
    </row>
    <row r="522">
      <c r="A522" s="472" t="s">
        <v>8456</v>
      </c>
      <c r="B522" s="472" t="s">
        <v>3109</v>
      </c>
      <c r="C522" s="473"/>
    </row>
    <row r="523">
      <c r="A523" s="474" t="s">
        <v>7112</v>
      </c>
      <c r="B523" s="474" t="s">
        <v>3306</v>
      </c>
      <c r="C523" s="475"/>
    </row>
    <row r="524">
      <c r="A524" s="472" t="s">
        <v>6000</v>
      </c>
      <c r="B524" s="472" t="s">
        <v>3276</v>
      </c>
      <c r="C524" s="473"/>
    </row>
    <row r="525">
      <c r="A525" s="474" t="s">
        <v>9939</v>
      </c>
      <c r="B525" s="474" t="s">
        <v>9940</v>
      </c>
      <c r="C525" s="474" t="s">
        <v>2657</v>
      </c>
    </row>
    <row r="526">
      <c r="A526" s="472" t="s">
        <v>9688</v>
      </c>
      <c r="B526" s="472" t="s">
        <v>9689</v>
      </c>
      <c r="C526" s="472" t="s">
        <v>3813</v>
      </c>
    </row>
    <row r="527">
      <c r="A527" s="474" t="s">
        <v>10027</v>
      </c>
      <c r="B527" s="474" t="s">
        <v>10028</v>
      </c>
      <c r="C527" s="474" t="s">
        <v>2885</v>
      </c>
    </row>
    <row r="528">
      <c r="A528" s="472" t="s">
        <v>9478</v>
      </c>
      <c r="B528" s="472" t="s">
        <v>9479</v>
      </c>
      <c r="C528" s="472" t="s">
        <v>3830</v>
      </c>
    </row>
    <row r="529">
      <c r="A529" s="474" t="s">
        <v>10044</v>
      </c>
      <c r="B529" s="474" t="s">
        <v>10045</v>
      </c>
      <c r="C529" s="474" t="s">
        <v>2874</v>
      </c>
    </row>
    <row r="530">
      <c r="A530" s="472" t="s">
        <v>10101</v>
      </c>
      <c r="B530" s="472" t="s">
        <v>10102</v>
      </c>
      <c r="C530" s="472" t="s">
        <v>3901</v>
      </c>
    </row>
    <row r="531">
      <c r="A531" s="474" t="s">
        <v>8679</v>
      </c>
      <c r="B531" s="474" t="s">
        <v>3266</v>
      </c>
      <c r="C531" s="475"/>
    </row>
    <row r="532">
      <c r="A532" s="472" t="s">
        <v>8183</v>
      </c>
      <c r="B532" s="472" t="s">
        <v>2794</v>
      </c>
      <c r="C532" s="473"/>
    </row>
    <row r="533">
      <c r="A533" s="474" t="s">
        <v>5924</v>
      </c>
      <c r="B533" s="474" t="s">
        <v>1004</v>
      </c>
      <c r="C533" s="475"/>
    </row>
    <row r="534">
      <c r="A534" s="472" t="s">
        <v>5878</v>
      </c>
      <c r="B534" s="472" t="s">
        <v>7117</v>
      </c>
      <c r="C534" s="472" t="s">
        <v>3370</v>
      </c>
    </row>
    <row r="535">
      <c r="A535" s="474" t="s">
        <v>6011</v>
      </c>
      <c r="B535" s="474" t="s">
        <v>3349</v>
      </c>
      <c r="C535" s="475"/>
    </row>
    <row r="536">
      <c r="A536" s="472" t="s">
        <v>5826</v>
      </c>
      <c r="B536" s="472" t="s">
        <v>3014</v>
      </c>
      <c r="C536" s="473"/>
    </row>
    <row r="537">
      <c r="A537" s="474" t="s">
        <v>5785</v>
      </c>
      <c r="B537" s="474" t="s">
        <v>3042</v>
      </c>
      <c r="C537" s="475"/>
    </row>
    <row r="538">
      <c r="A538" s="472" t="s">
        <v>8207</v>
      </c>
      <c r="B538" s="472" t="s">
        <v>3165</v>
      </c>
      <c r="C538" s="473"/>
    </row>
    <row r="539">
      <c r="A539" s="474" t="s">
        <v>8700</v>
      </c>
      <c r="B539" s="474" t="s">
        <v>3550</v>
      </c>
      <c r="C539" s="475"/>
    </row>
    <row r="540">
      <c r="A540" s="472" t="s">
        <v>5780</v>
      </c>
      <c r="B540" s="472" t="s">
        <v>3269</v>
      </c>
      <c r="C540" s="473"/>
    </row>
    <row r="541">
      <c r="A541" s="474" t="s">
        <v>6027</v>
      </c>
      <c r="B541" s="474" t="s">
        <v>2669</v>
      </c>
      <c r="C541" s="475"/>
    </row>
    <row r="542">
      <c r="A542" s="472" t="s">
        <v>8570</v>
      </c>
      <c r="B542" s="472" t="s">
        <v>1884</v>
      </c>
      <c r="C542" s="473"/>
    </row>
    <row r="543">
      <c r="A543" s="474" t="s">
        <v>8545</v>
      </c>
      <c r="B543" s="474" t="s">
        <v>2823</v>
      </c>
      <c r="C543" s="475"/>
    </row>
    <row r="544">
      <c r="A544" s="472" t="s">
        <v>8425</v>
      </c>
      <c r="B544" s="472" t="s">
        <v>2659</v>
      </c>
      <c r="C544" s="473"/>
    </row>
    <row r="545">
      <c r="A545" s="474" t="s">
        <v>8261</v>
      </c>
      <c r="B545" s="474" t="s">
        <v>3988</v>
      </c>
      <c r="C545" s="475"/>
    </row>
    <row r="546">
      <c r="A546" s="472" t="s">
        <v>7735</v>
      </c>
      <c r="B546" s="472" t="s">
        <v>2876</v>
      </c>
      <c r="C546" s="473"/>
    </row>
    <row r="547">
      <c r="A547" s="474" t="s">
        <v>5885</v>
      </c>
      <c r="B547" s="474" t="s">
        <v>2893</v>
      </c>
      <c r="C547" s="475"/>
    </row>
    <row r="548">
      <c r="A548" s="472" t="s">
        <v>8030</v>
      </c>
      <c r="B548" s="472" t="s">
        <v>3990</v>
      </c>
      <c r="C548" s="473"/>
    </row>
    <row r="549">
      <c r="A549" s="474" t="s">
        <v>8696</v>
      </c>
      <c r="B549" s="474" t="s">
        <v>8697</v>
      </c>
      <c r="C549" s="474" t="s">
        <v>3981</v>
      </c>
    </row>
    <row r="550">
      <c r="A550" s="472" t="s">
        <v>5966</v>
      </c>
      <c r="B550" s="472" t="s">
        <v>2547</v>
      </c>
      <c r="C550" s="473"/>
    </row>
    <row r="551">
      <c r="A551" s="474" t="s">
        <v>7928</v>
      </c>
      <c r="B551" s="474" t="s">
        <v>7929</v>
      </c>
      <c r="C551" s="474" t="s">
        <v>2780</v>
      </c>
    </row>
    <row r="552">
      <c r="A552" s="472" t="s">
        <v>4147</v>
      </c>
      <c r="B552" s="472" t="s">
        <v>615</v>
      </c>
      <c r="C552" s="473"/>
    </row>
    <row r="553">
      <c r="A553" s="474" t="s">
        <v>8761</v>
      </c>
      <c r="B553" s="474" t="s">
        <v>3448</v>
      </c>
      <c r="C553" s="475"/>
    </row>
    <row r="554">
      <c r="A554" s="472" t="s">
        <v>6820</v>
      </c>
      <c r="B554" s="472" t="s">
        <v>3222</v>
      </c>
      <c r="C554" s="473"/>
    </row>
    <row r="555">
      <c r="A555" s="474" t="s">
        <v>5998</v>
      </c>
      <c r="B555" s="474" t="s">
        <v>1791</v>
      </c>
      <c r="C555" s="475"/>
    </row>
    <row r="556">
      <c r="A556" s="472" t="s">
        <v>8067</v>
      </c>
      <c r="B556" s="472" t="s">
        <v>3357</v>
      </c>
      <c r="C556" s="473"/>
    </row>
    <row r="557">
      <c r="A557" s="474" t="s">
        <v>5874</v>
      </c>
      <c r="B557" s="474" t="s">
        <v>3357</v>
      </c>
      <c r="C557" s="475"/>
    </row>
    <row r="558">
      <c r="A558" s="472" t="s">
        <v>7575</v>
      </c>
      <c r="B558" s="472" t="s">
        <v>3546</v>
      </c>
      <c r="C558" s="473"/>
    </row>
    <row r="559">
      <c r="A559" s="474" t="s">
        <v>5880</v>
      </c>
      <c r="B559" s="474" t="s">
        <v>2860</v>
      </c>
      <c r="C559" s="475"/>
    </row>
    <row r="560">
      <c r="A560" s="472" t="s">
        <v>9437</v>
      </c>
      <c r="B560" s="472" t="s">
        <v>10222</v>
      </c>
      <c r="C560" s="472" t="s">
        <v>3907</v>
      </c>
    </row>
    <row r="561">
      <c r="A561" s="474" t="s">
        <v>9712</v>
      </c>
      <c r="B561" s="474" t="s">
        <v>9713</v>
      </c>
      <c r="C561" s="474" t="s">
        <v>2694</v>
      </c>
    </row>
    <row r="562">
      <c r="A562" s="472" t="s">
        <v>9358</v>
      </c>
      <c r="B562" s="472" t="s">
        <v>2695</v>
      </c>
      <c r="C562" s="473"/>
    </row>
    <row r="563">
      <c r="A563" s="474" t="s">
        <v>6754</v>
      </c>
      <c r="B563" s="474" t="s">
        <v>6755</v>
      </c>
      <c r="C563" s="474" t="s">
        <v>1452</v>
      </c>
    </row>
    <row r="564">
      <c r="A564" s="472" t="s">
        <v>9685</v>
      </c>
      <c r="B564" s="472" t="s">
        <v>3878</v>
      </c>
      <c r="C564" s="473"/>
    </row>
    <row r="565">
      <c r="A565" s="474" t="s">
        <v>9468</v>
      </c>
      <c r="B565" s="474" t="s">
        <v>857</v>
      </c>
      <c r="C565" s="475"/>
    </row>
    <row r="566">
      <c r="A566" s="472" t="s">
        <v>9637</v>
      </c>
      <c r="B566" s="472" t="s">
        <v>2638</v>
      </c>
      <c r="C566" s="473"/>
    </row>
    <row r="567">
      <c r="A567" s="474" t="s">
        <v>9783</v>
      </c>
      <c r="B567" s="474" t="s">
        <v>3874</v>
      </c>
      <c r="C567" s="475"/>
    </row>
    <row r="568">
      <c r="A568" s="472" t="s">
        <v>9051</v>
      </c>
      <c r="B568" s="472" t="s">
        <v>2585</v>
      </c>
      <c r="C568" s="473"/>
    </row>
    <row r="569">
      <c r="A569" s="474" t="s">
        <v>9731</v>
      </c>
      <c r="B569" s="474" t="s">
        <v>9732</v>
      </c>
      <c r="C569" s="474" t="s">
        <v>2597</v>
      </c>
    </row>
    <row r="570">
      <c r="A570" s="472" t="s">
        <v>9610</v>
      </c>
      <c r="B570" s="472" t="s">
        <v>9611</v>
      </c>
      <c r="C570" s="472" t="s">
        <v>2851</v>
      </c>
    </row>
    <row r="571">
      <c r="A571" s="474" t="s">
        <v>3389</v>
      </c>
      <c r="B571" s="474" t="s">
        <v>3122</v>
      </c>
      <c r="C571" s="475"/>
    </row>
    <row r="572">
      <c r="A572" s="472" t="s">
        <v>9427</v>
      </c>
      <c r="B572" s="472" t="s">
        <v>3195</v>
      </c>
      <c r="C572" s="473"/>
    </row>
    <row r="573">
      <c r="A573" s="474" t="s">
        <v>10097</v>
      </c>
      <c r="B573" s="474" t="s">
        <v>10098</v>
      </c>
      <c r="C573" s="474" t="s">
        <v>3788</v>
      </c>
    </row>
    <row r="574">
      <c r="A574" s="472" t="s">
        <v>9845</v>
      </c>
      <c r="B574" s="472" t="s">
        <v>9846</v>
      </c>
      <c r="C574" s="472" t="s">
        <v>3897</v>
      </c>
    </row>
    <row r="575">
      <c r="A575" s="474" t="s">
        <v>10020</v>
      </c>
      <c r="B575" s="474" t="s">
        <v>10021</v>
      </c>
      <c r="C575" s="474" t="s">
        <v>2959</v>
      </c>
    </row>
    <row r="576">
      <c r="A576" s="472" t="s">
        <v>10082</v>
      </c>
      <c r="B576" s="472" t="s">
        <v>8190</v>
      </c>
      <c r="C576" s="472" t="s">
        <v>2632</v>
      </c>
    </row>
    <row r="577">
      <c r="A577" s="474" t="s">
        <v>5892</v>
      </c>
      <c r="B577" s="474" t="s">
        <v>10224</v>
      </c>
      <c r="C577" s="474" t="s">
        <v>10225</v>
      </c>
    </row>
    <row r="578">
      <c r="A578" s="472" t="s">
        <v>7134</v>
      </c>
      <c r="B578" s="472" t="s">
        <v>3420</v>
      </c>
      <c r="C578" s="473"/>
    </row>
    <row r="579">
      <c r="A579" s="474" t="s">
        <v>6044</v>
      </c>
      <c r="B579" s="474" t="s">
        <v>2756</v>
      </c>
      <c r="C579" s="475"/>
    </row>
    <row r="580">
      <c r="A580" s="472" t="s">
        <v>7397</v>
      </c>
      <c r="B580" s="472" t="s">
        <v>3031</v>
      </c>
      <c r="C580" s="473"/>
    </row>
    <row r="581">
      <c r="A581" s="474" t="s">
        <v>6974</v>
      </c>
      <c r="B581" s="474" t="s">
        <v>3031</v>
      </c>
      <c r="C581" s="475"/>
    </row>
    <row r="582">
      <c r="A582" s="472" t="s">
        <v>5977</v>
      </c>
      <c r="B582" s="472" t="s">
        <v>3423</v>
      </c>
      <c r="C582" s="473"/>
    </row>
    <row r="583">
      <c r="A583" s="474" t="s">
        <v>7005</v>
      </c>
      <c r="B583" s="474" t="s">
        <v>3128</v>
      </c>
      <c r="C583" s="475"/>
    </row>
    <row r="584">
      <c r="A584" s="472" t="s">
        <v>8046</v>
      </c>
      <c r="B584" s="472" t="s">
        <v>3078</v>
      </c>
      <c r="C584" s="473"/>
    </row>
    <row r="585">
      <c r="A585" s="474" t="s">
        <v>5975</v>
      </c>
      <c r="B585" s="474" t="s">
        <v>3045</v>
      </c>
      <c r="C585" s="475"/>
    </row>
    <row r="586">
      <c r="A586" s="472" t="s">
        <v>6046</v>
      </c>
      <c r="B586" s="472" t="s">
        <v>2955</v>
      </c>
      <c r="C586" s="473"/>
    </row>
    <row r="587">
      <c r="A587" s="474" t="s">
        <v>5973</v>
      </c>
      <c r="B587" s="474" t="s">
        <v>2604</v>
      </c>
      <c r="C587" s="475"/>
    </row>
    <row r="588">
      <c r="A588" s="472" t="s">
        <v>3631</v>
      </c>
      <c r="B588" s="472" t="s">
        <v>3569</v>
      </c>
      <c r="C588" s="473"/>
    </row>
    <row r="589">
      <c r="A589" s="474" t="s">
        <v>3566</v>
      </c>
      <c r="B589" s="474" t="s">
        <v>3607</v>
      </c>
      <c r="C589" s="475"/>
    </row>
    <row r="590">
      <c r="A590" s="472" t="s">
        <v>9055</v>
      </c>
      <c r="B590" s="472" t="s">
        <v>2974</v>
      </c>
      <c r="C590" s="473"/>
    </row>
    <row r="591">
      <c r="A591" s="474" t="s">
        <v>8491</v>
      </c>
      <c r="B591" s="474" t="s">
        <v>3318</v>
      </c>
      <c r="C591" s="475"/>
    </row>
    <row r="592">
      <c r="A592" s="472" t="s">
        <v>5939</v>
      </c>
      <c r="B592" s="472" t="s">
        <v>7012</v>
      </c>
      <c r="C592" s="472" t="s">
        <v>1110</v>
      </c>
    </row>
    <row r="593">
      <c r="A593" s="474" t="s">
        <v>6635</v>
      </c>
      <c r="B593" s="474" t="s">
        <v>3596</v>
      </c>
      <c r="C593" s="475"/>
    </row>
    <row r="594">
      <c r="A594" s="472" t="s">
        <v>6878</v>
      </c>
      <c r="B594" s="472" t="s">
        <v>3626</v>
      </c>
      <c r="C594" s="473"/>
    </row>
    <row r="595">
      <c r="A595" s="474" t="s">
        <v>8022</v>
      </c>
      <c r="B595" s="474" t="s">
        <v>1799</v>
      </c>
      <c r="C595" s="475"/>
    </row>
    <row r="596">
      <c r="A596" s="472" t="s">
        <v>8392</v>
      </c>
      <c r="B596" s="472" t="s">
        <v>3103</v>
      </c>
      <c r="C596" s="473"/>
    </row>
    <row r="597">
      <c r="A597" s="474" t="s">
        <v>7131</v>
      </c>
      <c r="B597" s="474" t="s">
        <v>3203</v>
      </c>
      <c r="C597" s="475"/>
    </row>
    <row r="598">
      <c r="A598" s="472" t="s">
        <v>6861</v>
      </c>
      <c r="B598" s="472" t="s">
        <v>3330</v>
      </c>
      <c r="C598" s="473"/>
    </row>
    <row r="599">
      <c r="A599" s="474" t="s">
        <v>7965</v>
      </c>
      <c r="B599" s="474" t="s">
        <v>3179</v>
      </c>
      <c r="C599" s="475"/>
    </row>
    <row r="600">
      <c r="A600" s="472" t="s">
        <v>9447</v>
      </c>
      <c r="B600" s="472" t="s">
        <v>9448</v>
      </c>
      <c r="C600" s="472" t="s">
        <v>2772</v>
      </c>
    </row>
    <row r="601">
      <c r="A601" s="474" t="s">
        <v>9519</v>
      </c>
      <c r="B601" s="474" t="s">
        <v>9520</v>
      </c>
      <c r="C601" s="474" t="s">
        <v>2582</v>
      </c>
    </row>
    <row r="602">
      <c r="A602" s="472" t="s">
        <v>6061</v>
      </c>
      <c r="B602" s="472" t="s">
        <v>3527</v>
      </c>
      <c r="C602" s="473"/>
    </row>
    <row r="603">
      <c r="A603" s="474" t="s">
        <v>5836</v>
      </c>
      <c r="B603" s="474" t="s">
        <v>3070</v>
      </c>
      <c r="C603" s="475"/>
    </row>
    <row r="604">
      <c r="A604" s="472" t="s">
        <v>5771</v>
      </c>
      <c r="B604" s="472" t="s">
        <v>3054</v>
      </c>
      <c r="C604" s="473"/>
    </row>
    <row r="605">
      <c r="A605" s="474" t="s">
        <v>6997</v>
      </c>
      <c r="B605" s="474" t="s">
        <v>3002</v>
      </c>
      <c r="C605" s="475"/>
    </row>
    <row r="606">
      <c r="A606" s="472" t="s">
        <v>8405</v>
      </c>
      <c r="B606" s="472" t="s">
        <v>2641</v>
      </c>
      <c r="C606" s="473"/>
    </row>
    <row r="607">
      <c r="A607" s="474" t="s">
        <v>5842</v>
      </c>
      <c r="B607" s="474" t="s">
        <v>3859</v>
      </c>
      <c r="C607" s="475"/>
    </row>
    <row r="608">
      <c r="A608" s="472" t="s">
        <v>7104</v>
      </c>
      <c r="B608" s="472" t="s">
        <v>3504</v>
      </c>
      <c r="C608" s="473"/>
    </row>
    <row r="609">
      <c r="A609" s="474" t="s">
        <v>5856</v>
      </c>
      <c r="B609" s="474" t="s">
        <v>9393</v>
      </c>
      <c r="C609" s="474" t="s">
        <v>3084</v>
      </c>
    </row>
    <row r="610">
      <c r="A610" s="472" t="s">
        <v>8573</v>
      </c>
      <c r="B610" s="472" t="s">
        <v>3264</v>
      </c>
      <c r="C610" s="473"/>
    </row>
    <row r="611">
      <c r="A611" s="474" t="s">
        <v>6842</v>
      </c>
      <c r="B611" s="474" t="s">
        <v>3083</v>
      </c>
      <c r="C611" s="475"/>
    </row>
    <row r="612">
      <c r="A612" s="472" t="s">
        <v>5801</v>
      </c>
      <c r="B612" s="472" t="s">
        <v>3201</v>
      </c>
      <c r="C612" s="473"/>
    </row>
    <row r="613">
      <c r="A613" s="474" t="s">
        <v>3639</v>
      </c>
      <c r="B613" s="474" t="s">
        <v>9070</v>
      </c>
      <c r="C613" s="474" t="s">
        <v>1384</v>
      </c>
    </row>
    <row r="614">
      <c r="A614" s="472" t="s">
        <v>7522</v>
      </c>
      <c r="B614" s="472" t="s">
        <v>3064</v>
      </c>
      <c r="C614" s="473"/>
    </row>
    <row r="615">
      <c r="A615" s="474" t="s">
        <v>7157</v>
      </c>
      <c r="B615" s="474" t="s">
        <v>3024</v>
      </c>
      <c r="C615" s="475"/>
    </row>
    <row r="616">
      <c r="A616" s="472" t="s">
        <v>6933</v>
      </c>
      <c r="B616" s="472" t="s">
        <v>3049</v>
      </c>
      <c r="C616" s="473"/>
    </row>
    <row r="617">
      <c r="A617" s="474" t="s">
        <v>7510</v>
      </c>
      <c r="B617" s="474" t="s">
        <v>3326</v>
      </c>
      <c r="C617" s="475"/>
    </row>
    <row r="618">
      <c r="A618" s="472" t="s">
        <v>8542</v>
      </c>
      <c r="B618" s="472" t="s">
        <v>3302</v>
      </c>
      <c r="C618" s="473"/>
    </row>
    <row r="619">
      <c r="A619" s="474" t="s">
        <v>5963</v>
      </c>
      <c r="B619" s="474" t="s">
        <v>563</v>
      </c>
      <c r="C619" s="474" t="s">
        <v>525</v>
      </c>
    </row>
    <row r="620">
      <c r="A620" s="472" t="s">
        <v>9677</v>
      </c>
      <c r="B620" s="472" t="s">
        <v>2535</v>
      </c>
      <c r="C620" s="473"/>
    </row>
    <row r="621">
      <c r="A621" s="474" t="s">
        <v>9411</v>
      </c>
      <c r="B621" s="474" t="s">
        <v>2539</v>
      </c>
      <c r="C621" s="475"/>
    </row>
    <row r="622">
      <c r="A622" s="472" t="s">
        <v>6613</v>
      </c>
      <c r="B622" s="472" t="s">
        <v>579</v>
      </c>
      <c r="C622" s="473"/>
    </row>
    <row r="623">
      <c r="A623" s="474" t="s">
        <v>8738</v>
      </c>
      <c r="B623" s="474" t="s">
        <v>8739</v>
      </c>
      <c r="C623" s="474" t="s">
        <v>3948</v>
      </c>
    </row>
    <row r="624">
      <c r="A624" s="472" t="s">
        <v>8520</v>
      </c>
      <c r="B624" s="472" t="s">
        <v>8521</v>
      </c>
      <c r="C624" s="472" t="s">
        <v>3453</v>
      </c>
    </row>
    <row r="625">
      <c r="A625" s="474" t="s">
        <v>8415</v>
      </c>
      <c r="B625" s="474" t="s">
        <v>3243</v>
      </c>
      <c r="C625" s="475"/>
    </row>
    <row r="626">
      <c r="A626" s="472" t="s">
        <v>7798</v>
      </c>
      <c r="B626" s="472" t="s">
        <v>7799</v>
      </c>
      <c r="C626" s="472" t="s">
        <v>946</v>
      </c>
    </row>
    <row r="627">
      <c r="A627" s="474" t="s">
        <v>8313</v>
      </c>
      <c r="B627" s="474" t="s">
        <v>7082</v>
      </c>
      <c r="C627" s="474" t="s">
        <v>692</v>
      </c>
    </row>
    <row r="628">
      <c r="A628" s="472" t="s">
        <v>6857</v>
      </c>
      <c r="B628" s="472" t="s">
        <v>3067</v>
      </c>
      <c r="C628" s="473"/>
    </row>
    <row r="629">
      <c r="A629" s="474" t="s">
        <v>7081</v>
      </c>
      <c r="B629" s="474" t="s">
        <v>7082</v>
      </c>
      <c r="C629" s="474" t="s">
        <v>692</v>
      </c>
    </row>
    <row r="630">
      <c r="A630" s="472" t="s">
        <v>8366</v>
      </c>
      <c r="B630" s="472" t="s">
        <v>7082</v>
      </c>
      <c r="C630" s="472" t="s">
        <v>692</v>
      </c>
    </row>
    <row r="631">
      <c r="A631" s="474" t="s">
        <v>8287</v>
      </c>
      <c r="B631" s="474" t="s">
        <v>408</v>
      </c>
      <c r="C631" s="475"/>
    </row>
    <row r="632">
      <c r="A632" s="472" t="s">
        <v>7075</v>
      </c>
      <c r="B632" s="472" t="s">
        <v>3806</v>
      </c>
      <c r="C632" s="473"/>
    </row>
    <row r="633">
      <c r="A633" s="474" t="s">
        <v>8001</v>
      </c>
      <c r="B633" s="474" t="s">
        <v>903</v>
      </c>
      <c r="C633" s="475"/>
    </row>
    <row r="634">
      <c r="A634" s="472" t="s">
        <v>8475</v>
      </c>
      <c r="B634" s="472" t="s">
        <v>3209</v>
      </c>
      <c r="C634" s="473"/>
    </row>
    <row r="635">
      <c r="A635" s="474" t="s">
        <v>9926</v>
      </c>
      <c r="B635" s="474" t="s">
        <v>10226</v>
      </c>
      <c r="C635" s="474" t="s">
        <v>3912</v>
      </c>
    </row>
    <row r="636">
      <c r="A636" s="472" t="s">
        <v>7152</v>
      </c>
      <c r="B636" s="472" t="s">
        <v>3215</v>
      </c>
      <c r="C636" s="473"/>
    </row>
    <row r="637">
      <c r="A637" s="474" t="s">
        <v>8409</v>
      </c>
      <c r="B637" s="474" t="s">
        <v>3155</v>
      </c>
      <c r="C637" s="475"/>
    </row>
    <row r="638">
      <c r="A638" s="472" t="s">
        <v>7895</v>
      </c>
      <c r="B638" s="472" t="s">
        <v>3188</v>
      </c>
      <c r="C638" s="473"/>
    </row>
    <row r="639">
      <c r="A639" s="474" t="s">
        <v>5803</v>
      </c>
      <c r="B639" s="474" t="s">
        <v>3240</v>
      </c>
      <c r="C639" s="475"/>
    </row>
    <row r="640">
      <c r="A640" s="472" t="s">
        <v>8152</v>
      </c>
      <c r="B640" s="472" t="s">
        <v>3085</v>
      </c>
      <c r="C640" s="473"/>
    </row>
    <row r="641">
      <c r="A641" s="474" t="s">
        <v>7171</v>
      </c>
      <c r="B641" s="474" t="s">
        <v>3035</v>
      </c>
      <c r="C641" s="475"/>
    </row>
    <row r="642">
      <c r="A642" s="472" t="s">
        <v>9967</v>
      </c>
      <c r="B642" s="472" t="s">
        <v>9968</v>
      </c>
      <c r="C642" s="472" t="s">
        <v>2840</v>
      </c>
    </row>
    <row r="643">
      <c r="A643" s="474" t="s">
        <v>7108</v>
      </c>
      <c r="B643" s="474" t="s">
        <v>3174</v>
      </c>
      <c r="C643" s="475"/>
    </row>
    <row r="644">
      <c r="A644" s="472" t="s">
        <v>9603</v>
      </c>
      <c r="B644" s="472" t="s">
        <v>9604</v>
      </c>
      <c r="C644" s="472" t="s">
        <v>2989</v>
      </c>
    </row>
    <row r="645">
      <c r="A645" s="474" t="s">
        <v>6853</v>
      </c>
      <c r="B645" s="474" t="s">
        <v>1284</v>
      </c>
      <c r="C645" s="475"/>
    </row>
    <row r="646">
      <c r="A646" s="472" t="s">
        <v>9062</v>
      </c>
      <c r="B646" s="472" t="s">
        <v>3883</v>
      </c>
      <c r="C646" s="473"/>
    </row>
    <row r="647">
      <c r="A647" s="474" t="s">
        <v>8689</v>
      </c>
      <c r="B647" s="474" t="s">
        <v>1834</v>
      </c>
      <c r="C647" s="475"/>
    </row>
    <row r="648">
      <c r="A648" s="472" t="s">
        <v>6024</v>
      </c>
      <c r="B648" s="472" t="s">
        <v>3601</v>
      </c>
      <c r="C648" s="473"/>
    </row>
    <row r="649">
      <c r="A649" s="474" t="s">
        <v>5914</v>
      </c>
      <c r="B649" s="474" t="s">
        <v>3101</v>
      </c>
      <c r="C649" s="475"/>
    </row>
    <row r="650">
      <c r="A650" s="472" t="s">
        <v>7033</v>
      </c>
      <c r="B650" s="472" t="s">
        <v>3011</v>
      </c>
      <c r="C650" s="473"/>
    </row>
    <row r="651">
      <c r="A651" s="474" t="s">
        <v>5782</v>
      </c>
      <c r="B651" s="474" t="s">
        <v>3494</v>
      </c>
      <c r="C651" s="475"/>
    </row>
    <row r="652">
      <c r="A652" s="472" t="s">
        <v>7212</v>
      </c>
      <c r="B652" s="472" t="s">
        <v>3795</v>
      </c>
      <c r="C652" s="473"/>
    </row>
    <row r="653">
      <c r="A653" s="474" t="s">
        <v>5896</v>
      </c>
      <c r="B653" s="474" t="s">
        <v>1716</v>
      </c>
      <c r="C653" s="475"/>
    </row>
    <row r="654">
      <c r="A654" s="472" t="s">
        <v>6729</v>
      </c>
      <c r="B654" s="472" t="s">
        <v>1716</v>
      </c>
      <c r="C654" s="473"/>
    </row>
    <row r="655">
      <c r="A655" s="474" t="s">
        <v>5763</v>
      </c>
      <c r="B655" s="474" t="s">
        <v>3295</v>
      </c>
      <c r="C655" s="475"/>
    </row>
    <row r="656">
      <c r="A656" s="472" t="s">
        <v>5809</v>
      </c>
      <c r="B656" s="472" t="s">
        <v>2643</v>
      </c>
      <c r="C656" s="473"/>
    </row>
    <row r="657">
      <c r="A657" s="474" t="s">
        <v>9011</v>
      </c>
      <c r="B657" s="474" t="s">
        <v>2809</v>
      </c>
      <c r="C657" s="475"/>
    </row>
    <row r="658">
      <c r="A658" s="472" t="s">
        <v>8323</v>
      </c>
      <c r="B658" s="472" t="s">
        <v>3017</v>
      </c>
      <c r="C658" s="473"/>
    </row>
    <row r="659">
      <c r="A659" s="474" t="s">
        <v>5768</v>
      </c>
      <c r="B659" s="474" t="s">
        <v>1361</v>
      </c>
      <c r="C659" s="475"/>
    </row>
    <row r="660">
      <c r="A660" s="472" t="s">
        <v>5956</v>
      </c>
      <c r="B660" s="472" t="s">
        <v>2813</v>
      </c>
      <c r="C660" s="473"/>
    </row>
    <row r="661">
      <c r="A661" s="474" t="s">
        <v>6003</v>
      </c>
      <c r="B661" s="474" t="s">
        <v>3021</v>
      </c>
      <c r="C661" s="475"/>
    </row>
    <row r="662">
      <c r="A662" s="472" t="s">
        <v>5824</v>
      </c>
      <c r="B662" s="472" t="s">
        <v>3007</v>
      </c>
      <c r="C662" s="473"/>
    </row>
    <row r="663">
      <c r="A663" s="474" t="s">
        <v>5765</v>
      </c>
      <c r="B663" s="474" t="s">
        <v>3152</v>
      </c>
      <c r="C663" s="475"/>
    </row>
    <row r="664">
      <c r="A664" s="472" t="s">
        <v>5828</v>
      </c>
      <c r="B664" s="472" t="s">
        <v>3051</v>
      </c>
      <c r="C664" s="473"/>
    </row>
    <row r="665">
      <c r="A665" s="474" t="s">
        <v>5932</v>
      </c>
      <c r="B665" s="474" t="s">
        <v>3315</v>
      </c>
      <c r="C665" s="475"/>
    </row>
    <row r="666">
      <c r="A666" s="472" t="s">
        <v>5760</v>
      </c>
      <c r="B666" s="472" t="s">
        <v>3017</v>
      </c>
      <c r="C666" s="473"/>
    </row>
    <row r="667">
      <c r="A667" s="474" t="s">
        <v>6776</v>
      </c>
      <c r="B667" s="474" t="s">
        <v>3225</v>
      </c>
      <c r="C667" s="475"/>
    </row>
    <row r="668">
      <c r="A668" s="472" t="s">
        <v>5832</v>
      </c>
      <c r="B668" s="472" t="s">
        <v>3311</v>
      </c>
      <c r="C668" s="473"/>
    </row>
    <row r="669">
      <c r="A669" s="474" t="s">
        <v>8889</v>
      </c>
      <c r="B669" s="474" t="s">
        <v>3021</v>
      </c>
      <c r="C669" s="475"/>
    </row>
    <row r="670">
      <c r="A670" s="472" t="s">
        <v>9243</v>
      </c>
      <c r="B670" s="472" t="s">
        <v>4132</v>
      </c>
      <c r="C670" s="473"/>
    </row>
    <row r="671">
      <c r="A671" s="474" t="s">
        <v>9275</v>
      </c>
      <c r="B671" s="474" t="s">
        <v>3521</v>
      </c>
      <c r="C671" s="475"/>
    </row>
    <row r="672">
      <c r="A672" s="472" t="s">
        <v>9526</v>
      </c>
      <c r="B672" s="472" t="s">
        <v>2981</v>
      </c>
      <c r="C672" s="473"/>
    </row>
    <row r="673">
      <c r="A673" s="474" t="s">
        <v>9545</v>
      </c>
      <c r="B673" s="474" t="s">
        <v>1888</v>
      </c>
      <c r="C673" s="475"/>
    </row>
    <row r="674">
      <c r="A674" s="472" t="s">
        <v>9329</v>
      </c>
      <c r="B674" s="472" t="s">
        <v>3510</v>
      </c>
      <c r="C674" s="473"/>
    </row>
    <row r="675">
      <c r="A675" s="474" t="s">
        <v>6989</v>
      </c>
      <c r="B675" s="474" t="s">
        <v>334</v>
      </c>
      <c r="C675" s="475"/>
    </row>
    <row r="676">
      <c r="A676" s="472" t="s">
        <v>6914</v>
      </c>
      <c r="B676" s="472" t="s">
        <v>3588</v>
      </c>
      <c r="C676" s="473"/>
    </row>
    <row r="677">
      <c r="A677" s="474" t="s">
        <v>9151</v>
      </c>
      <c r="B677" s="474" t="s">
        <v>2680</v>
      </c>
      <c r="C677" s="475"/>
    </row>
    <row r="678">
      <c r="A678" s="472" t="s">
        <v>9238</v>
      </c>
      <c r="B678" s="472" t="s">
        <v>3887</v>
      </c>
      <c r="C678" s="473"/>
    </row>
    <row r="679">
      <c r="A679" s="474" t="s">
        <v>9569</v>
      </c>
      <c r="B679" s="474" t="s">
        <v>3871</v>
      </c>
      <c r="C679" s="475"/>
    </row>
    <row r="680">
      <c r="A680" s="472" t="s">
        <v>8977</v>
      </c>
      <c r="B680" s="472" t="s">
        <v>8978</v>
      </c>
      <c r="C680" s="472" t="s">
        <v>3842</v>
      </c>
    </row>
    <row r="681">
      <c r="A681" s="474" t="s">
        <v>9400</v>
      </c>
      <c r="B681" s="474" t="s">
        <v>9401</v>
      </c>
      <c r="C681" s="474" t="s">
        <v>3854</v>
      </c>
    </row>
    <row r="682">
      <c r="A682" s="472" t="s">
        <v>7090</v>
      </c>
      <c r="B682" s="472" t="s">
        <v>3238</v>
      </c>
      <c r="C682" s="473"/>
    </row>
    <row r="683">
      <c r="A683" s="474" t="s">
        <v>6944</v>
      </c>
      <c r="B683" s="474" t="s">
        <v>4122</v>
      </c>
      <c r="C683" s="475"/>
    </row>
    <row r="684">
      <c r="A684" s="472" t="s">
        <v>5954</v>
      </c>
      <c r="B684" s="472" t="s">
        <v>599</v>
      </c>
      <c r="C684" s="473"/>
    </row>
    <row r="685">
      <c r="A685" s="474" t="s">
        <v>8617</v>
      </c>
      <c r="B685" s="474" t="s">
        <v>4072</v>
      </c>
      <c r="C685" s="475"/>
    </row>
    <row r="686">
      <c r="A686" s="472" t="s">
        <v>5773</v>
      </c>
      <c r="B686" s="472" t="s">
        <v>4041</v>
      </c>
      <c r="C686" s="473"/>
    </row>
    <row r="687">
      <c r="A687" s="474" t="s">
        <v>8336</v>
      </c>
      <c r="B687" s="474" t="s">
        <v>2760</v>
      </c>
      <c r="C687" s="475"/>
    </row>
    <row r="688">
      <c r="A688" s="472" t="s">
        <v>6034</v>
      </c>
      <c r="B688" s="472" t="s">
        <v>3249</v>
      </c>
      <c r="C688" s="473"/>
    </row>
    <row r="689">
      <c r="A689" s="474" t="s">
        <v>6689</v>
      </c>
      <c r="B689" s="474" t="s">
        <v>1287</v>
      </c>
      <c r="C689" s="475"/>
    </row>
    <row r="690">
      <c r="A690" s="472" t="s">
        <v>7448</v>
      </c>
      <c r="B690" s="472" t="s">
        <v>1867</v>
      </c>
      <c r="C690" s="473"/>
    </row>
    <row r="691">
      <c r="A691" s="474" t="s">
        <v>6724</v>
      </c>
      <c r="B691" s="474" t="s">
        <v>3501</v>
      </c>
      <c r="C691" s="475"/>
    </row>
    <row r="692">
      <c r="A692" s="472" t="s">
        <v>7071</v>
      </c>
      <c r="B692" s="472" t="s">
        <v>3073</v>
      </c>
      <c r="C692" s="473"/>
    </row>
    <row r="693">
      <c r="A693" s="474" t="s">
        <v>6873</v>
      </c>
      <c r="B693" s="474" t="s">
        <v>3137</v>
      </c>
      <c r="C693" s="475"/>
    </row>
    <row r="694">
      <c r="A694" s="472" t="s">
        <v>6036</v>
      </c>
      <c r="B694" s="472" t="s">
        <v>3143</v>
      </c>
      <c r="C694" s="473"/>
    </row>
    <row r="695">
      <c r="A695" s="474" t="s">
        <v>7021</v>
      </c>
      <c r="B695" s="474" t="s">
        <v>3159</v>
      </c>
      <c r="C695" s="475"/>
    </row>
    <row r="696">
      <c r="A696" s="472" t="s">
        <v>6886</v>
      </c>
      <c r="B696" s="472" t="s">
        <v>3540</v>
      </c>
      <c r="C696" s="473"/>
    </row>
    <row r="697">
      <c r="A697" s="474" t="s">
        <v>8307</v>
      </c>
      <c r="B697" s="474" t="s">
        <v>3862</v>
      </c>
      <c r="C697" s="475"/>
    </row>
    <row r="698">
      <c r="A698" s="472" t="s">
        <v>5906</v>
      </c>
      <c r="B698" s="472" t="s">
        <v>6568</v>
      </c>
      <c r="C698" s="472" t="s">
        <v>541</v>
      </c>
    </row>
    <row r="699">
      <c r="A699" s="474" t="s">
        <v>3592</v>
      </c>
      <c r="B699" s="474" t="s">
        <v>3559</v>
      </c>
      <c r="C699" s="475"/>
    </row>
    <row r="700">
      <c r="A700" s="472" t="s">
        <v>6804</v>
      </c>
      <c r="B700" s="472" t="s">
        <v>6805</v>
      </c>
      <c r="C700" s="472" t="s">
        <v>892</v>
      </c>
    </row>
    <row r="701">
      <c r="A701" s="474" t="s">
        <v>6825</v>
      </c>
      <c r="B701" s="474" t="s">
        <v>3184</v>
      </c>
      <c r="C701" s="475"/>
    </row>
    <row r="702">
      <c r="A702" s="472" t="s">
        <v>8050</v>
      </c>
      <c r="B702" s="472" t="s">
        <v>3061</v>
      </c>
      <c r="C702" s="473"/>
    </row>
    <row r="703">
      <c r="A703" s="474" t="s">
        <v>5987</v>
      </c>
      <c r="B703" s="474" t="s">
        <v>1863</v>
      </c>
      <c r="C703" s="475"/>
    </row>
    <row r="704">
      <c r="A704" s="472" t="s">
        <v>7184</v>
      </c>
      <c r="B704" s="472" t="s">
        <v>7185</v>
      </c>
      <c r="C704" s="472" t="s">
        <v>10228</v>
      </c>
    </row>
    <row r="705">
      <c r="A705" s="474" t="s">
        <v>9294</v>
      </c>
      <c r="B705" s="474" t="s">
        <v>8075</v>
      </c>
      <c r="C705" s="474" t="s">
        <v>732</v>
      </c>
    </row>
    <row r="706">
      <c r="A706" s="472" t="s">
        <v>9192</v>
      </c>
      <c r="B706" s="472" t="s">
        <v>3716</v>
      </c>
      <c r="C706" s="473"/>
    </row>
    <row r="707">
      <c r="A707" s="474" t="s">
        <v>5793</v>
      </c>
      <c r="B707" s="474" t="s">
        <v>6677</v>
      </c>
      <c r="C707" s="474" t="s">
        <v>238</v>
      </c>
    </row>
    <row r="708">
      <c r="A708" s="472" t="s">
        <v>8316</v>
      </c>
      <c r="B708" s="472" t="s">
        <v>2635</v>
      </c>
      <c r="C708" s="473"/>
    </row>
    <row r="709">
      <c r="A709" s="474" t="s">
        <v>8110</v>
      </c>
      <c r="B709" s="474" t="s">
        <v>3553</v>
      </c>
      <c r="C709" s="475"/>
    </row>
    <row r="710">
      <c r="A710" s="472" t="s">
        <v>5860</v>
      </c>
      <c r="B710" s="472" t="s">
        <v>2904</v>
      </c>
      <c r="C710" s="473"/>
    </row>
    <row r="711">
      <c r="A711" s="474" t="s">
        <v>9556</v>
      </c>
      <c r="B711" s="474" t="s">
        <v>3890</v>
      </c>
      <c r="C711" s="475"/>
    </row>
    <row r="712">
      <c r="A712" s="472" t="s">
        <v>5755</v>
      </c>
      <c r="B712" s="472" t="s">
        <v>6568</v>
      </c>
      <c r="C712" s="472" t="s">
        <v>541</v>
      </c>
    </row>
    <row r="713">
      <c r="A713" s="474" t="s">
        <v>9420</v>
      </c>
      <c r="B713" s="474" t="s">
        <v>2889</v>
      </c>
      <c r="C713" s="475"/>
    </row>
    <row r="714">
      <c r="A714" s="472" t="s">
        <v>8665</v>
      </c>
      <c r="B714" s="472" t="s">
        <v>2411</v>
      </c>
      <c r="C714" s="473"/>
    </row>
    <row r="715">
      <c r="A715" s="474" t="s">
        <v>9313</v>
      </c>
      <c r="B715" s="474" t="s">
        <v>9314</v>
      </c>
      <c r="C715" s="474" t="s">
        <v>3922</v>
      </c>
    </row>
    <row r="716">
      <c r="A716" s="472" t="s">
        <v>7745</v>
      </c>
      <c r="B716" s="472" t="s">
        <v>3856</v>
      </c>
      <c r="C716" s="473"/>
    </row>
    <row r="717">
      <c r="A717" s="474" t="s">
        <v>8844</v>
      </c>
      <c r="B717" s="474" t="s">
        <v>8845</v>
      </c>
      <c r="C717" s="474" t="s">
        <v>3954</v>
      </c>
    </row>
    <row r="718">
      <c r="A718" s="472" t="s">
        <v>8896</v>
      </c>
      <c r="B718" s="472" t="s">
        <v>8897</v>
      </c>
      <c r="C718" s="472" t="s">
        <v>3941</v>
      </c>
    </row>
    <row r="719">
      <c r="A719" s="474" t="s">
        <v>8459</v>
      </c>
      <c r="B719" s="474" t="s">
        <v>2461</v>
      </c>
      <c r="C719" s="475"/>
    </row>
    <row r="720">
      <c r="A720" s="472" t="s">
        <v>9632</v>
      </c>
      <c r="B720" s="472" t="s">
        <v>3780</v>
      </c>
      <c r="C720" s="473"/>
    </row>
    <row r="721">
      <c r="A721" s="474" t="s">
        <v>9742</v>
      </c>
      <c r="B721" s="474" t="s">
        <v>9743</v>
      </c>
      <c r="C721" s="474" t="s">
        <v>3931</v>
      </c>
    </row>
    <row r="722">
      <c r="A722" s="472" t="s">
        <v>9031</v>
      </c>
      <c r="B722" s="472" t="s">
        <v>9032</v>
      </c>
      <c r="C722" s="472" t="s">
        <v>3928</v>
      </c>
    </row>
    <row r="723">
      <c r="A723" s="474" t="s">
        <v>9601</v>
      </c>
      <c r="B723" s="474" t="s">
        <v>3925</v>
      </c>
      <c r="C723" s="475"/>
    </row>
    <row r="724">
      <c r="A724" s="472" t="s">
        <v>2031</v>
      </c>
      <c r="B724" s="472" t="s">
        <v>9300</v>
      </c>
      <c r="C724" s="472" t="s">
        <v>996</v>
      </c>
    </row>
    <row r="725">
      <c r="A725" s="474" t="s">
        <v>8376</v>
      </c>
      <c r="B725" s="474" t="s">
        <v>3694</v>
      </c>
      <c r="C725" s="475"/>
    </row>
    <row r="726">
      <c r="A726" s="472" t="s">
        <v>9080</v>
      </c>
      <c r="B726" s="472" t="s">
        <v>9081</v>
      </c>
      <c r="C726" s="472" t="s">
        <v>3960</v>
      </c>
    </row>
    <row r="727">
      <c r="A727" s="474" t="s">
        <v>9023</v>
      </c>
      <c r="B727" s="474" t="s">
        <v>9024</v>
      </c>
      <c r="C727" s="474" t="s">
        <v>3944</v>
      </c>
    </row>
    <row r="728">
      <c r="A728" s="472" t="s">
        <v>8953</v>
      </c>
      <c r="B728" s="472" t="s">
        <v>8954</v>
      </c>
      <c r="C728" s="472" t="s">
        <v>3952</v>
      </c>
    </row>
    <row r="729">
      <c r="A729" s="474" t="s">
        <v>9065</v>
      </c>
      <c r="B729" s="474" t="s">
        <v>9066</v>
      </c>
      <c r="C729" s="474" t="s">
        <v>3972</v>
      </c>
    </row>
    <row r="730">
      <c r="A730" s="472" t="s">
        <v>8789</v>
      </c>
      <c r="B730" s="472" t="s">
        <v>8790</v>
      </c>
      <c r="C730" s="472" t="s">
        <v>3840</v>
      </c>
    </row>
    <row r="731">
      <c r="A731" s="474" t="s">
        <v>9073</v>
      </c>
      <c r="B731" s="474" t="s">
        <v>9074</v>
      </c>
      <c r="C731" s="474" t="s">
        <v>3711</v>
      </c>
    </row>
    <row r="732">
      <c r="A732" s="472" t="s">
        <v>9465</v>
      </c>
      <c r="B732" s="472" t="s">
        <v>9466</v>
      </c>
      <c r="C732" s="472" t="s">
        <v>4121</v>
      </c>
    </row>
    <row r="733">
      <c r="A733" s="474" t="s">
        <v>8126</v>
      </c>
      <c r="B733" s="474" t="s">
        <v>3672</v>
      </c>
      <c r="C733" s="475"/>
    </row>
    <row r="734">
      <c r="A734" s="472" t="s">
        <v>8326</v>
      </c>
      <c r="B734" s="472" t="s">
        <v>1638</v>
      </c>
      <c r="C734" s="473"/>
    </row>
    <row r="735">
      <c r="A735" s="474" t="s">
        <v>9102</v>
      </c>
      <c r="B735" s="474" t="s">
        <v>9103</v>
      </c>
      <c r="C735" s="474" t="s">
        <v>2244</v>
      </c>
    </row>
    <row r="736">
      <c r="A736" s="472" t="s">
        <v>8642</v>
      </c>
      <c r="B736" s="472" t="s">
        <v>8643</v>
      </c>
      <c r="C736" s="472" t="s">
        <v>1934</v>
      </c>
    </row>
    <row r="737">
      <c r="A737" s="474" t="s">
        <v>9993</v>
      </c>
      <c r="B737" s="474" t="s">
        <v>3720</v>
      </c>
      <c r="C737" s="475"/>
    </row>
    <row r="738">
      <c r="A738" s="472" t="s">
        <v>8728</v>
      </c>
      <c r="B738" s="472" t="s">
        <v>3750</v>
      </c>
      <c r="C738" s="473"/>
    </row>
    <row r="739">
      <c r="A739" s="474" t="s">
        <v>8872</v>
      </c>
      <c r="B739" s="474" t="s">
        <v>1930</v>
      </c>
      <c r="C739" s="475"/>
    </row>
    <row r="740">
      <c r="A740" s="472" t="s">
        <v>8975</v>
      </c>
      <c r="B740" s="472" t="s">
        <v>2422</v>
      </c>
      <c r="C740" s="473"/>
    </row>
    <row r="741">
      <c r="A741" s="474" t="s">
        <v>9497</v>
      </c>
      <c r="B741" s="474" t="s">
        <v>9498</v>
      </c>
      <c r="C741" s="474" t="s">
        <v>2309</v>
      </c>
    </row>
    <row r="742">
      <c r="A742" s="472" t="s">
        <v>9017</v>
      </c>
      <c r="B742" s="472" t="s">
        <v>2310</v>
      </c>
      <c r="C742" s="473"/>
    </row>
    <row r="743">
      <c r="A743" s="474" t="s">
        <v>9320</v>
      </c>
      <c r="B743" s="474" t="s">
        <v>9321</v>
      </c>
      <c r="C743" s="474" t="s">
        <v>2471</v>
      </c>
    </row>
    <row r="744">
      <c r="A744" s="472" t="s">
        <v>8243</v>
      </c>
      <c r="B744" s="472" t="s">
        <v>6677</v>
      </c>
      <c r="C744" s="472" t="s">
        <v>238</v>
      </c>
    </row>
    <row r="745">
      <c r="A745" s="474" t="s">
        <v>8466</v>
      </c>
      <c r="B745" s="474" t="s">
        <v>8467</v>
      </c>
      <c r="C745" s="474" t="s">
        <v>3699</v>
      </c>
    </row>
    <row r="746">
      <c r="A746" s="472" t="s">
        <v>4186</v>
      </c>
      <c r="B746" s="472" t="s">
        <v>8479</v>
      </c>
      <c r="C746" s="472" t="s">
        <v>1163</v>
      </c>
    </row>
    <row r="747">
      <c r="A747" s="474" t="s">
        <v>9408</v>
      </c>
      <c r="B747" s="474" t="s">
        <v>7318</v>
      </c>
      <c r="C747" s="474" t="s">
        <v>1343</v>
      </c>
    </row>
    <row r="748">
      <c r="A748" s="472" t="s">
        <v>9222</v>
      </c>
      <c r="B748" s="472" t="s">
        <v>9223</v>
      </c>
      <c r="C748" s="472" t="s">
        <v>2316</v>
      </c>
    </row>
    <row r="749">
      <c r="A749" s="474" t="s">
        <v>8949</v>
      </c>
      <c r="B749" s="474" t="s">
        <v>8950</v>
      </c>
      <c r="C749" s="474" t="s">
        <v>2464</v>
      </c>
    </row>
    <row r="750">
      <c r="A750" s="472" t="s">
        <v>9198</v>
      </c>
      <c r="B750" s="472" t="s">
        <v>9199</v>
      </c>
      <c r="C750" s="472" t="s">
        <v>1952</v>
      </c>
    </row>
    <row r="751">
      <c r="A751" s="474" t="s">
        <v>9034</v>
      </c>
      <c r="B751" s="474" t="s">
        <v>2482</v>
      </c>
      <c r="C751" s="475"/>
    </row>
    <row r="752">
      <c r="A752" s="472" t="s">
        <v>10114</v>
      </c>
      <c r="B752" s="472" t="s">
        <v>10115</v>
      </c>
      <c r="C752" s="472" t="s">
        <v>2027</v>
      </c>
    </row>
    <row r="753">
      <c r="A753" s="474" t="s">
        <v>5743</v>
      </c>
      <c r="B753" s="474" t="s">
        <v>3392</v>
      </c>
      <c r="C753" s="475"/>
    </row>
    <row r="754">
      <c r="A754" s="472" t="s">
        <v>4153</v>
      </c>
      <c r="B754" s="472" t="s">
        <v>1508</v>
      </c>
      <c r="C754" s="473"/>
    </row>
    <row r="755">
      <c r="A755" s="474" t="s">
        <v>9958</v>
      </c>
      <c r="B755" s="474" t="s">
        <v>3042</v>
      </c>
      <c r="C755" s="475"/>
    </row>
    <row r="756">
      <c r="A756" s="472" t="s">
        <v>5858</v>
      </c>
      <c r="B756" s="472" t="s">
        <v>1662</v>
      </c>
      <c r="C756" s="473"/>
    </row>
    <row r="757">
      <c r="A757" s="474" t="s">
        <v>8910</v>
      </c>
      <c r="B757" s="474" t="s">
        <v>8911</v>
      </c>
      <c r="C757" s="474" t="s">
        <v>2515</v>
      </c>
    </row>
    <row r="758">
      <c r="A758" s="472" t="s">
        <v>9822</v>
      </c>
      <c r="B758" s="472" t="s">
        <v>9823</v>
      </c>
      <c r="C758" s="472" t="s">
        <v>3071</v>
      </c>
    </row>
    <row r="759">
      <c r="A759" s="474" t="s">
        <v>6648</v>
      </c>
      <c r="B759" s="474" t="s">
        <v>6629</v>
      </c>
      <c r="C759" s="474" t="s">
        <v>984</v>
      </c>
    </row>
    <row r="760">
      <c r="A760" s="472" t="s">
        <v>6069</v>
      </c>
      <c r="B760" s="472" t="s">
        <v>6629</v>
      </c>
      <c r="C760" s="472" t="s">
        <v>984</v>
      </c>
    </row>
    <row r="761">
      <c r="A761" s="474" t="s">
        <v>10000</v>
      </c>
      <c r="B761" s="474" t="s">
        <v>10001</v>
      </c>
      <c r="C761" s="474" t="s">
        <v>1795</v>
      </c>
    </row>
    <row r="762">
      <c r="A762" s="472" t="s">
        <v>10041</v>
      </c>
      <c r="B762" s="472" t="s">
        <v>3739</v>
      </c>
      <c r="C762" s="473"/>
    </row>
    <row r="763">
      <c r="A763" s="474" t="s">
        <v>6669</v>
      </c>
      <c r="B763" s="474" t="s">
        <v>6670</v>
      </c>
      <c r="C763" s="474" t="s">
        <v>996</v>
      </c>
    </row>
    <row r="764">
      <c r="C764" s="478"/>
    </row>
    <row r="765">
      <c r="C765" s="483"/>
    </row>
    <row r="766">
      <c r="C766" s="478"/>
    </row>
    <row r="767">
      <c r="C767" s="478"/>
    </row>
  </sheetData>
  <drawing r:id="rId1"/>
  <tableParts count="1">
    <tablePart r:id="rId3"/>
  </tableParts>
</worksheet>
</file>